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a\Desktop\"/>
    </mc:Choice>
  </mc:AlternateContent>
  <xr:revisionPtr revIDLastSave="0" documentId="8_{20177398-12FE-45F6-8BB4-DCAE42E24C87}" xr6:coauthVersionLast="47" xr6:coauthVersionMax="47" xr10:uidLastSave="{00000000-0000-0000-0000-000000000000}"/>
  <bookViews>
    <workbookView xWindow="-120" yWindow="-120" windowWidth="19440" windowHeight="11640" tabRatio="500"/>
  </bookViews>
  <sheets>
    <sheet name="ｻﾏﾘｰ" sheetId="1" r:id="rId1"/>
    <sheet name="LOG入力" sheetId="2" r:id="rId2"/>
    <sheet name="LOG確認" sheetId="3" r:id="rId3"/>
    <sheet name="電子申請提出用" sheetId="4" r:id="rId4"/>
  </sheets>
  <definedNames>
    <definedName name="Excel_BuiltIn__FilterDatabase" localSheetId="0">ｻﾏﾘｰ!#REF!</definedName>
    <definedName name="Excel_BuiltIn_Print_Area" localSheetId="2">LOG確認!$A$14:$S$520</definedName>
    <definedName name="Excel_BuiltIn_Print_Area" localSheetId="1">LOG入力!$A$13:$S$520</definedName>
    <definedName name="Excel_BuiltIn_Print_Area" localSheetId="0">ｻﾏﾘｰ!$B$8:$Y$60</definedName>
    <definedName name="Excel_BuiltIn_Print_Area" localSheetId="3">電子申請提出用!$A$9:$A$534</definedName>
    <definedName name="Excel_BuiltIn_Print_Titles" localSheetId="2">(LOG確認!$A:$S,LOG確認!$14:$18)</definedName>
    <definedName name="Excel_BuiltIn_Print_Titles" localSheetId="1">(LOG入力!$A:$S,LOG入力!$13:$18)</definedName>
    <definedName name="_xlnm.Print_Area" localSheetId="2">LOG確認!$A$14:$R$518</definedName>
    <definedName name="_xlnm.Print_Area" localSheetId="1">LOG入力!$A$14:$R$518</definedName>
    <definedName name="_xlnm.Print_Area" localSheetId="0">ｻﾏﾘｰ!$C$8:$X$60</definedName>
    <definedName name="_xlnm.Print_Area" localSheetId="3">電子申請提出用!$A$9:$A$534</definedName>
    <definedName name="_xlnm.Print_Titles" localSheetId="2">(LOG確認!$A:$S,LOG確認!$14:$18)</definedName>
    <definedName name="_xlnm.Print_Titles" localSheetId="1">(LOG入力!$A:$S,LOG入力!$13:$18)</definedName>
  </definedNames>
  <calcPr calcId="191029" fullCalcOnLoad="1"/>
</workbook>
</file>

<file path=xl/calcChain.xml><?xml version="1.0" encoding="utf-8"?>
<calcChain xmlns="http://schemas.openxmlformats.org/spreadsheetml/2006/main">
  <c r="P17" i="1" l="1"/>
  <c r="AI518" i="2"/>
  <c r="AI517" i="2"/>
  <c r="AI516" i="2"/>
  <c r="AI515" i="2"/>
  <c r="AI514" i="2"/>
  <c r="AI513" i="2"/>
  <c r="AI512" i="2"/>
  <c r="AI511" i="2"/>
  <c r="AI510" i="2"/>
  <c r="AI509" i="2"/>
  <c r="AI508" i="2"/>
  <c r="AI507" i="2"/>
  <c r="AI506" i="2"/>
  <c r="AI505" i="2"/>
  <c r="AI504" i="2"/>
  <c r="AI503" i="2"/>
  <c r="AI502" i="2"/>
  <c r="AI501" i="2"/>
  <c r="AI500" i="2"/>
  <c r="AI499" i="2"/>
  <c r="AI498" i="2"/>
  <c r="AI497" i="2"/>
  <c r="AI496" i="2"/>
  <c r="AI495" i="2"/>
  <c r="AI494" i="2"/>
  <c r="AI493" i="2"/>
  <c r="AI492" i="2"/>
  <c r="AI491" i="2"/>
  <c r="AI490" i="2"/>
  <c r="AI489" i="2"/>
  <c r="AI488" i="2"/>
  <c r="AI487" i="2"/>
  <c r="AI486" i="2"/>
  <c r="AI485" i="2"/>
  <c r="AI484" i="2"/>
  <c r="AI483" i="2"/>
  <c r="AI482" i="2"/>
  <c r="AI481" i="2"/>
  <c r="AI480" i="2"/>
  <c r="AI479" i="2"/>
  <c r="AI478" i="2"/>
  <c r="AI477" i="2"/>
  <c r="AI476" i="2"/>
  <c r="AI475" i="2"/>
  <c r="AI474" i="2"/>
  <c r="AI473" i="2"/>
  <c r="AI472" i="2"/>
  <c r="AI471" i="2"/>
  <c r="AI470" i="2"/>
  <c r="AI469" i="2"/>
  <c r="AI468" i="2"/>
  <c r="AI467" i="2"/>
  <c r="AI466" i="2"/>
  <c r="AI465" i="2"/>
  <c r="AI464" i="2"/>
  <c r="AI463" i="2"/>
  <c r="AI462" i="2"/>
  <c r="AI461" i="2"/>
  <c r="AI460" i="2"/>
  <c r="AI459" i="2"/>
  <c r="AI458" i="2"/>
  <c r="AI457" i="2"/>
  <c r="AI456" i="2"/>
  <c r="AI455" i="2"/>
  <c r="AI454" i="2"/>
  <c r="AI453" i="2"/>
  <c r="AI452" i="2"/>
  <c r="AI451" i="2"/>
  <c r="AI450" i="2"/>
  <c r="AI449" i="2"/>
  <c r="AI448" i="2"/>
  <c r="AI447" i="2"/>
  <c r="AI446" i="2"/>
  <c r="AI445" i="2"/>
  <c r="AI444" i="2"/>
  <c r="AI443" i="2"/>
  <c r="AI442" i="2"/>
  <c r="AI441" i="2"/>
  <c r="AI440" i="2"/>
  <c r="AI439" i="2"/>
  <c r="AI438" i="2"/>
  <c r="AI437" i="2"/>
  <c r="AI436" i="2"/>
  <c r="AI435" i="2"/>
  <c r="AI434" i="2"/>
  <c r="AI433" i="2"/>
  <c r="AI432" i="2"/>
  <c r="AI431" i="2"/>
  <c r="AI430" i="2"/>
  <c r="AI429" i="2"/>
  <c r="AI428" i="2"/>
  <c r="AI427" i="2"/>
  <c r="AI426" i="2"/>
  <c r="AI425" i="2"/>
  <c r="AI424" i="2"/>
  <c r="AI423" i="2"/>
  <c r="AI422" i="2"/>
  <c r="AI421" i="2"/>
  <c r="AI420" i="2"/>
  <c r="AI419" i="2"/>
  <c r="AI418" i="2"/>
  <c r="AI417" i="2"/>
  <c r="AI416" i="2"/>
  <c r="AI415" i="2"/>
  <c r="AI414" i="2"/>
  <c r="AI413" i="2"/>
  <c r="AI412" i="2"/>
  <c r="AI411" i="2"/>
  <c r="AI410" i="2"/>
  <c r="AI409" i="2"/>
  <c r="AI408" i="2"/>
  <c r="AI407" i="2"/>
  <c r="AI406" i="2"/>
  <c r="AI405" i="2"/>
  <c r="AI404" i="2"/>
  <c r="AI403" i="2"/>
  <c r="AI402" i="2"/>
  <c r="AI401" i="2"/>
  <c r="AI400" i="2"/>
  <c r="AI399" i="2"/>
  <c r="AI398" i="2"/>
  <c r="AI397" i="2"/>
  <c r="AI396" i="2"/>
  <c r="AI395" i="2"/>
  <c r="AI394" i="2"/>
  <c r="AI393" i="2"/>
  <c r="AI392" i="2"/>
  <c r="AI391" i="2"/>
  <c r="AI390" i="2"/>
  <c r="AI389" i="2"/>
  <c r="AI388" i="2"/>
  <c r="AI387" i="2"/>
  <c r="AI386" i="2"/>
  <c r="AI385" i="2"/>
  <c r="AI384" i="2"/>
  <c r="AI383" i="2"/>
  <c r="AI382" i="2"/>
  <c r="AI381" i="2"/>
  <c r="AI380" i="2"/>
  <c r="AI379" i="2"/>
  <c r="AI378" i="2"/>
  <c r="AI377" i="2"/>
  <c r="AI376" i="2"/>
  <c r="AI375" i="2"/>
  <c r="AI374" i="2"/>
  <c r="AI373" i="2"/>
  <c r="AI372" i="2"/>
  <c r="AI371" i="2"/>
  <c r="AI370" i="2"/>
  <c r="AI369" i="2"/>
  <c r="AI368" i="2"/>
  <c r="AI367" i="2"/>
  <c r="AI366" i="2"/>
  <c r="AI365" i="2"/>
  <c r="AI364" i="2"/>
  <c r="AI363" i="2"/>
  <c r="AI362" i="2"/>
  <c r="AI361" i="2"/>
  <c r="AI360" i="2"/>
  <c r="AI359" i="2"/>
  <c r="AI358" i="2"/>
  <c r="AI357" i="2"/>
  <c r="AI356" i="2"/>
  <c r="AI355" i="2"/>
  <c r="AI354" i="2"/>
  <c r="AI353" i="2"/>
  <c r="AI352" i="2"/>
  <c r="AI351" i="2"/>
  <c r="AI350" i="2"/>
  <c r="AI349" i="2"/>
  <c r="AI348" i="2"/>
  <c r="AI347" i="2"/>
  <c r="AI346" i="2"/>
  <c r="AI345" i="2"/>
  <c r="AI344" i="2"/>
  <c r="AI343" i="2"/>
  <c r="AI342" i="2"/>
  <c r="AI341" i="2"/>
  <c r="AI340" i="2"/>
  <c r="AI339" i="2"/>
  <c r="AI338" i="2"/>
  <c r="AI337" i="2"/>
  <c r="AI336" i="2"/>
  <c r="AI335" i="2"/>
  <c r="AI334" i="2"/>
  <c r="AI333" i="2"/>
  <c r="AI332" i="2"/>
  <c r="AI331" i="2"/>
  <c r="AI330" i="2"/>
  <c r="AI329" i="2"/>
  <c r="AI328" i="2"/>
  <c r="AI327" i="2"/>
  <c r="AI326" i="2"/>
  <c r="AI325" i="2"/>
  <c r="AI324" i="2"/>
  <c r="AI323" i="2"/>
  <c r="AI322" i="2"/>
  <c r="AI321" i="2"/>
  <c r="AI320" i="2"/>
  <c r="AI319" i="2"/>
  <c r="AI318" i="2"/>
  <c r="AI317" i="2"/>
  <c r="AI316" i="2"/>
  <c r="AI315" i="2"/>
  <c r="AI314" i="2"/>
  <c r="AI313" i="2"/>
  <c r="AI312" i="2"/>
  <c r="AI311" i="2"/>
  <c r="AI310" i="2"/>
  <c r="AI309" i="2"/>
  <c r="AI308" i="2"/>
  <c r="AI307" i="2"/>
  <c r="AI306" i="2"/>
  <c r="AI305" i="2"/>
  <c r="AI304" i="2"/>
  <c r="AI303" i="2"/>
  <c r="AI302" i="2"/>
  <c r="AI301" i="2"/>
  <c r="AI300" i="2"/>
  <c r="AI299" i="2"/>
  <c r="AI298" i="2"/>
  <c r="AI297" i="2"/>
  <c r="AI296" i="2"/>
  <c r="AI295" i="2"/>
  <c r="AI294" i="2"/>
  <c r="AI293" i="2"/>
  <c r="AI292" i="2"/>
  <c r="AI291" i="2"/>
  <c r="AI290" i="2"/>
  <c r="AI289" i="2"/>
  <c r="AI288" i="2"/>
  <c r="AI287" i="2"/>
  <c r="AI286" i="2"/>
  <c r="AI285" i="2"/>
  <c r="AI284" i="2"/>
  <c r="AI283" i="2"/>
  <c r="AI282" i="2"/>
  <c r="AI281" i="2"/>
  <c r="AI280" i="2"/>
  <c r="AI279" i="2"/>
  <c r="AI278" i="2"/>
  <c r="AI277" i="2"/>
  <c r="AI276" i="2"/>
  <c r="AI275" i="2"/>
  <c r="AI274" i="2"/>
  <c r="AI273" i="2"/>
  <c r="AI272" i="2"/>
  <c r="AI271" i="2"/>
  <c r="AI270" i="2"/>
  <c r="AI269" i="2"/>
  <c r="AI268" i="2"/>
  <c r="AI267" i="2"/>
  <c r="AI266" i="2"/>
  <c r="AI265" i="2"/>
  <c r="AI264" i="2"/>
  <c r="AI263" i="2"/>
  <c r="AI262" i="2"/>
  <c r="AI261" i="2"/>
  <c r="AI260" i="2"/>
  <c r="AI259" i="2"/>
  <c r="AI258" i="2"/>
  <c r="AI257" i="2"/>
  <c r="AI256" i="2"/>
  <c r="AI255" i="2"/>
  <c r="AI254" i="2"/>
  <c r="AI253" i="2"/>
  <c r="AI252" i="2"/>
  <c r="AI251" i="2"/>
  <c r="AI250" i="2"/>
  <c r="AI249" i="2"/>
  <c r="AI248" i="2"/>
  <c r="AI247" i="2"/>
  <c r="AI246" i="2"/>
  <c r="AI245" i="2"/>
  <c r="AI244" i="2"/>
  <c r="AI243" i="2"/>
  <c r="AI242" i="2"/>
  <c r="AI241" i="2"/>
  <c r="AI240" i="2"/>
  <c r="AI239" i="2"/>
  <c r="AI238" i="2"/>
  <c r="AI237" i="2"/>
  <c r="AI236" i="2"/>
  <c r="AI235" i="2"/>
  <c r="AI234" i="2"/>
  <c r="AI233" i="2"/>
  <c r="AI232" i="2"/>
  <c r="AI231" i="2"/>
  <c r="AI230" i="2"/>
  <c r="AI229" i="2"/>
  <c r="AI228" i="2"/>
  <c r="AI227" i="2"/>
  <c r="AI226" i="2"/>
  <c r="AI225" i="2"/>
  <c r="AI224" i="2"/>
  <c r="AI223" i="2"/>
  <c r="AI222" i="2"/>
  <c r="AI221" i="2"/>
  <c r="AI220" i="2"/>
  <c r="AI219" i="2"/>
  <c r="AI218" i="2"/>
  <c r="AI217" i="2"/>
  <c r="AI216" i="2"/>
  <c r="AI215" i="2"/>
  <c r="AI214" i="2"/>
  <c r="AI213" i="2"/>
  <c r="AI212" i="2"/>
  <c r="AI211" i="2"/>
  <c r="AI210" i="2"/>
  <c r="AI209" i="2"/>
  <c r="AI208" i="2"/>
  <c r="AI207" i="2"/>
  <c r="AI206" i="2"/>
  <c r="AI205" i="2"/>
  <c r="AI204" i="2"/>
  <c r="AI203" i="2"/>
  <c r="AI202" i="2"/>
  <c r="AI201" i="2"/>
  <c r="AI200" i="2"/>
  <c r="AI199" i="2"/>
  <c r="AI198" i="2"/>
  <c r="AI197" i="2"/>
  <c r="AI196" i="2"/>
  <c r="AI195" i="2"/>
  <c r="AI194" i="2"/>
  <c r="AI193" i="2"/>
  <c r="AI192" i="2"/>
  <c r="AI191" i="2"/>
  <c r="AI190" i="2"/>
  <c r="AI189" i="2"/>
  <c r="AI188" i="2"/>
  <c r="AI187" i="2"/>
  <c r="AI186" i="2"/>
  <c r="AI185" i="2"/>
  <c r="AI184" i="2"/>
  <c r="AI183" i="2"/>
  <c r="AI182" i="2"/>
  <c r="AI181" i="2"/>
  <c r="AI180" i="2"/>
  <c r="AI179" i="2"/>
  <c r="AI178" i="2"/>
  <c r="AI177" i="2"/>
  <c r="AI176" i="2"/>
  <c r="AI175" i="2"/>
  <c r="AI174" i="2"/>
  <c r="AI173" i="2"/>
  <c r="AI172" i="2"/>
  <c r="AI171" i="2"/>
  <c r="AI170" i="2"/>
  <c r="AI169" i="2"/>
  <c r="AI168" i="2"/>
  <c r="AI167" i="2"/>
  <c r="AI166" i="2"/>
  <c r="AI165" i="2"/>
  <c r="AI164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I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H20" i="2"/>
  <c r="P11" i="1"/>
  <c r="AJ19" i="2"/>
  <c r="Y19" i="2"/>
  <c r="Z19" i="2"/>
  <c r="AA19" i="2"/>
  <c r="AB19" i="2"/>
  <c r="AC19" i="2"/>
  <c r="AD19" i="2"/>
  <c r="AE19" i="2"/>
  <c r="AF19" i="2"/>
  <c r="AG19" i="2"/>
  <c r="AH19" i="2"/>
  <c r="AK19" i="2"/>
  <c r="AJ20" i="2"/>
  <c r="Y20" i="2"/>
  <c r="Z20" i="2"/>
  <c r="AA20" i="2"/>
  <c r="AB20" i="2"/>
  <c r="AC20" i="2"/>
  <c r="AD20" i="2"/>
  <c r="AE20" i="2"/>
  <c r="AF20" i="2"/>
  <c r="AG20" i="2"/>
  <c r="AK20" i="2"/>
  <c r="AJ21" i="2"/>
  <c r="Y21" i="2"/>
  <c r="Z21" i="2"/>
  <c r="AA21" i="2"/>
  <c r="AB21" i="2"/>
  <c r="AC21" i="2"/>
  <c r="AD21" i="2"/>
  <c r="AE21" i="2"/>
  <c r="AF21" i="2"/>
  <c r="AG21" i="2"/>
  <c r="AH21" i="2"/>
  <c r="AK21" i="2"/>
  <c r="AJ22" i="2"/>
  <c r="Y22" i="2"/>
  <c r="Z22" i="2"/>
  <c r="AA22" i="2"/>
  <c r="AB22" i="2"/>
  <c r="AC22" i="2"/>
  <c r="AD22" i="2"/>
  <c r="AE22" i="2"/>
  <c r="AF22" i="2"/>
  <c r="AG22" i="2"/>
  <c r="AH22" i="2"/>
  <c r="AK22" i="2"/>
  <c r="AL22" i="2" s="1"/>
  <c r="AN22" i="2" s="1"/>
  <c r="AS22" i="2" s="1"/>
  <c r="AJ23" i="2"/>
  <c r="Y23" i="2"/>
  <c r="Z23" i="2"/>
  <c r="AA23" i="2"/>
  <c r="AB23" i="2"/>
  <c r="AC23" i="2"/>
  <c r="AD23" i="2"/>
  <c r="AE23" i="2"/>
  <c r="AF23" i="2"/>
  <c r="AG23" i="2"/>
  <c r="AH23" i="2"/>
  <c r="AK23" i="2"/>
  <c r="AJ24" i="2"/>
  <c r="Y24" i="2"/>
  <c r="Z24" i="2"/>
  <c r="AA24" i="2"/>
  <c r="AB24" i="2"/>
  <c r="AC24" i="2"/>
  <c r="AD24" i="2"/>
  <c r="AE24" i="2"/>
  <c r="AF24" i="2"/>
  <c r="AG24" i="2"/>
  <c r="AH24" i="2"/>
  <c r="AK24" i="2"/>
  <c r="AJ25" i="2"/>
  <c r="Y25" i="2"/>
  <c r="Z25" i="2"/>
  <c r="AA25" i="2"/>
  <c r="AB25" i="2"/>
  <c r="AC25" i="2"/>
  <c r="AD25" i="2"/>
  <c r="AE25" i="2"/>
  <c r="AF25" i="2"/>
  <c r="AG25" i="2"/>
  <c r="AH25" i="2"/>
  <c r="AK25" i="2"/>
  <c r="AJ26" i="2"/>
  <c r="Y26" i="2"/>
  <c r="Z26" i="2"/>
  <c r="AA26" i="2"/>
  <c r="AB26" i="2"/>
  <c r="AC26" i="2"/>
  <c r="AD26" i="2"/>
  <c r="AE26" i="2"/>
  <c r="AF26" i="2"/>
  <c r="AG26" i="2"/>
  <c r="AH26" i="2"/>
  <c r="AK26" i="2"/>
  <c r="AJ27" i="2"/>
  <c r="Y27" i="2"/>
  <c r="Z27" i="2"/>
  <c r="AA27" i="2"/>
  <c r="AB27" i="2"/>
  <c r="AC27" i="2"/>
  <c r="AD27" i="2"/>
  <c r="AE27" i="2"/>
  <c r="AF27" i="2"/>
  <c r="AG27" i="2"/>
  <c r="AH27" i="2"/>
  <c r="AK27" i="2"/>
  <c r="AJ28" i="2"/>
  <c r="Y28" i="2"/>
  <c r="Z28" i="2"/>
  <c r="AA28" i="2"/>
  <c r="AB28" i="2"/>
  <c r="AC28" i="2"/>
  <c r="AD28" i="2"/>
  <c r="AE28" i="2"/>
  <c r="AF28" i="2"/>
  <c r="AG28" i="2"/>
  <c r="AH28" i="2"/>
  <c r="AK28" i="2"/>
  <c r="AJ29" i="2"/>
  <c r="Y29" i="2"/>
  <c r="Z29" i="2"/>
  <c r="AA29" i="2"/>
  <c r="AB29" i="2"/>
  <c r="AC29" i="2"/>
  <c r="AD29" i="2"/>
  <c r="AE29" i="2"/>
  <c r="AF29" i="2"/>
  <c r="AG29" i="2"/>
  <c r="AH29" i="2"/>
  <c r="AK29" i="2"/>
  <c r="AJ30" i="2"/>
  <c r="Y30" i="2"/>
  <c r="Z30" i="2"/>
  <c r="AA30" i="2"/>
  <c r="AB30" i="2"/>
  <c r="AC30" i="2"/>
  <c r="AD30" i="2"/>
  <c r="AE30" i="2"/>
  <c r="AF30" i="2"/>
  <c r="AG30" i="2"/>
  <c r="AH30" i="2"/>
  <c r="AK30" i="2"/>
  <c r="AJ31" i="2"/>
  <c r="Y31" i="2"/>
  <c r="Z31" i="2"/>
  <c r="AA31" i="2"/>
  <c r="AB31" i="2"/>
  <c r="AC31" i="2"/>
  <c r="AD31" i="2"/>
  <c r="AE31" i="2"/>
  <c r="AF31" i="2"/>
  <c r="AG31" i="2"/>
  <c r="AH31" i="2"/>
  <c r="AK31" i="2"/>
  <c r="AJ32" i="2"/>
  <c r="Y32" i="2"/>
  <c r="Z32" i="2"/>
  <c r="AA32" i="2"/>
  <c r="AB32" i="2"/>
  <c r="AC32" i="2"/>
  <c r="AD32" i="2"/>
  <c r="AE32" i="2"/>
  <c r="AF32" i="2"/>
  <c r="AG32" i="2"/>
  <c r="AH32" i="2"/>
  <c r="AK32" i="2"/>
  <c r="FS3" i="3"/>
  <c r="FS5" i="3"/>
  <c r="AA4" i="3"/>
  <c r="FT5" i="3"/>
  <c r="FS4" i="3"/>
  <c r="AG6" i="1"/>
  <c r="AI6" i="3"/>
  <c r="FR9" i="3"/>
  <c r="FS9" i="3"/>
  <c r="AJ33" i="2"/>
  <c r="Y33" i="2"/>
  <c r="Z33" i="2"/>
  <c r="AA33" i="2"/>
  <c r="AB33" i="2"/>
  <c r="AC33" i="2"/>
  <c r="AD33" i="2"/>
  <c r="AE33" i="2"/>
  <c r="AF33" i="2"/>
  <c r="AG33" i="2"/>
  <c r="AH33" i="2"/>
  <c r="AK33" i="2"/>
  <c r="AJ34" i="2"/>
  <c r="Y34" i="2"/>
  <c r="Z34" i="2"/>
  <c r="AA34" i="2"/>
  <c r="AB34" i="2"/>
  <c r="AC34" i="2"/>
  <c r="AD34" i="2"/>
  <c r="AE34" i="2"/>
  <c r="AF34" i="2"/>
  <c r="AG34" i="2"/>
  <c r="AH34" i="2"/>
  <c r="AK34" i="2"/>
  <c r="AJ35" i="2"/>
  <c r="Y35" i="2"/>
  <c r="Z35" i="2"/>
  <c r="AA35" i="2"/>
  <c r="AB35" i="2"/>
  <c r="AC35" i="2"/>
  <c r="AD35" i="2"/>
  <c r="AE35" i="2"/>
  <c r="AF35" i="2"/>
  <c r="AG35" i="2"/>
  <c r="AH35" i="2"/>
  <c r="AK35" i="2"/>
  <c r="AJ36" i="2"/>
  <c r="Y36" i="2"/>
  <c r="Z36" i="2"/>
  <c r="AA36" i="2"/>
  <c r="AB36" i="2"/>
  <c r="AC36" i="2"/>
  <c r="AD36" i="2"/>
  <c r="AE36" i="2"/>
  <c r="AF36" i="2"/>
  <c r="AG36" i="2"/>
  <c r="AH36" i="2"/>
  <c r="AK36" i="2"/>
  <c r="AJ37" i="2"/>
  <c r="Y37" i="2"/>
  <c r="Z37" i="2"/>
  <c r="AA37" i="2"/>
  <c r="AB37" i="2"/>
  <c r="AC37" i="2"/>
  <c r="AD37" i="2"/>
  <c r="AE37" i="2"/>
  <c r="AF37" i="2"/>
  <c r="AG37" i="2"/>
  <c r="AH37" i="2"/>
  <c r="AK37" i="2"/>
  <c r="AJ38" i="2"/>
  <c r="Y38" i="2"/>
  <c r="Z38" i="2"/>
  <c r="AA38" i="2"/>
  <c r="AB38" i="2"/>
  <c r="AC38" i="2"/>
  <c r="AD38" i="2"/>
  <c r="AE38" i="2"/>
  <c r="AF38" i="2"/>
  <c r="AG38" i="2"/>
  <c r="AH38" i="2"/>
  <c r="AK38" i="2"/>
  <c r="AJ39" i="2"/>
  <c r="Y39" i="2"/>
  <c r="Z39" i="2"/>
  <c r="AA39" i="2"/>
  <c r="AB39" i="2"/>
  <c r="AC39" i="2"/>
  <c r="AD39" i="2"/>
  <c r="AE39" i="2"/>
  <c r="AF39" i="2"/>
  <c r="AG39" i="2"/>
  <c r="AH39" i="2"/>
  <c r="AK39" i="2"/>
  <c r="AJ40" i="2"/>
  <c r="Y40" i="2"/>
  <c r="Z40" i="2"/>
  <c r="AA40" i="2"/>
  <c r="AB40" i="2"/>
  <c r="AC40" i="2"/>
  <c r="AD40" i="2"/>
  <c r="AE40" i="2"/>
  <c r="AF40" i="2"/>
  <c r="AG40" i="2"/>
  <c r="AH40" i="2"/>
  <c r="AK40" i="2"/>
  <c r="AJ41" i="2"/>
  <c r="Y41" i="2"/>
  <c r="Z41" i="2"/>
  <c r="AA41" i="2"/>
  <c r="AB41" i="2"/>
  <c r="AC41" i="2"/>
  <c r="AD41" i="2"/>
  <c r="AE41" i="2"/>
  <c r="AF41" i="2"/>
  <c r="AG41" i="2"/>
  <c r="AH41" i="2"/>
  <c r="AK41" i="2"/>
  <c r="AJ42" i="2"/>
  <c r="Y42" i="2"/>
  <c r="Z42" i="2"/>
  <c r="AA42" i="2"/>
  <c r="AB42" i="2"/>
  <c r="AC42" i="2"/>
  <c r="AD42" i="2"/>
  <c r="AE42" i="2"/>
  <c r="AF42" i="2"/>
  <c r="AG42" i="2"/>
  <c r="AH42" i="2"/>
  <c r="AK42" i="2"/>
  <c r="AJ43" i="2"/>
  <c r="Y43" i="2"/>
  <c r="Z43" i="2"/>
  <c r="AA43" i="2"/>
  <c r="AB43" i="2"/>
  <c r="AC43" i="2"/>
  <c r="AD43" i="2"/>
  <c r="AE43" i="2"/>
  <c r="AF43" i="2"/>
  <c r="AG43" i="2"/>
  <c r="AH43" i="2"/>
  <c r="AK43" i="2"/>
  <c r="AJ44" i="2"/>
  <c r="Y44" i="2"/>
  <c r="Z44" i="2"/>
  <c r="AA44" i="2"/>
  <c r="AB44" i="2"/>
  <c r="AC44" i="2"/>
  <c r="AD44" i="2"/>
  <c r="AE44" i="2"/>
  <c r="AF44" i="2"/>
  <c r="AG44" i="2"/>
  <c r="AH44" i="2"/>
  <c r="AK44" i="2"/>
  <c r="AJ45" i="2"/>
  <c r="Y45" i="2"/>
  <c r="Z45" i="2"/>
  <c r="AA45" i="2"/>
  <c r="AB45" i="2"/>
  <c r="AC45" i="2"/>
  <c r="AD45" i="2"/>
  <c r="AE45" i="2"/>
  <c r="AF45" i="2"/>
  <c r="AG45" i="2"/>
  <c r="AH45" i="2"/>
  <c r="AK45" i="2"/>
  <c r="AJ46" i="2"/>
  <c r="Y46" i="2"/>
  <c r="Z46" i="2"/>
  <c r="AA46" i="2"/>
  <c r="AB46" i="2"/>
  <c r="AC46" i="2"/>
  <c r="AD46" i="2"/>
  <c r="AE46" i="2"/>
  <c r="AF46" i="2"/>
  <c r="AG46" i="2"/>
  <c r="AH46" i="2"/>
  <c r="AK46" i="2"/>
  <c r="AJ47" i="2"/>
  <c r="Y47" i="2"/>
  <c r="Z47" i="2"/>
  <c r="AA47" i="2"/>
  <c r="AB47" i="2"/>
  <c r="AC47" i="2"/>
  <c r="AD47" i="2"/>
  <c r="AE47" i="2"/>
  <c r="AF47" i="2"/>
  <c r="AG47" i="2"/>
  <c r="AH47" i="2"/>
  <c r="AK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L15" i="1"/>
  <c r="AE4" i="1"/>
  <c r="AL14" i="1"/>
  <c r="AN14" i="1"/>
  <c r="AL13" i="1"/>
  <c r="AN13" i="1"/>
  <c r="AL12" i="1"/>
  <c r="AN12" i="1"/>
  <c r="AL16" i="1"/>
  <c r="AN16" i="1"/>
  <c r="AM13" i="1"/>
  <c r="AE8" i="1"/>
  <c r="S59" i="1"/>
  <c r="AH20" i="1"/>
  <c r="AH12" i="1"/>
  <c r="BE12" i="1"/>
  <c r="BE22" i="1"/>
  <c r="BE30" i="1"/>
  <c r="E31" i="1"/>
  <c r="AH14" i="1"/>
  <c r="E32" i="1"/>
  <c r="AH15" i="1"/>
  <c r="I34" i="1"/>
  <c r="AH16" i="1"/>
  <c r="E35" i="1"/>
  <c r="AH17" i="1"/>
  <c r="E59" i="1"/>
  <c r="AH19" i="1"/>
  <c r="C1" i="3"/>
  <c r="GQ10" i="3"/>
  <c r="GQ11" i="3"/>
  <c r="Y48" i="2"/>
  <c r="Z48" i="2"/>
  <c r="AA48" i="2"/>
  <c r="AB48" i="2"/>
  <c r="AC48" i="2"/>
  <c r="AD48" i="2"/>
  <c r="AE48" i="2"/>
  <c r="AF48" i="2"/>
  <c r="AG48" i="2"/>
  <c r="AH48" i="2"/>
  <c r="AK48" i="2"/>
  <c r="Y49" i="2"/>
  <c r="Z49" i="2"/>
  <c r="AA49" i="2"/>
  <c r="AB49" i="2"/>
  <c r="AC49" i="2"/>
  <c r="AD49" i="2"/>
  <c r="AE49" i="2"/>
  <c r="AF49" i="2"/>
  <c r="AG49" i="2"/>
  <c r="AH49" i="2"/>
  <c r="AK49" i="2"/>
  <c r="Y50" i="2"/>
  <c r="Z50" i="2"/>
  <c r="AA50" i="2"/>
  <c r="AB50" i="2"/>
  <c r="AC50" i="2"/>
  <c r="AD50" i="2"/>
  <c r="AE50" i="2"/>
  <c r="AF50" i="2"/>
  <c r="AG50" i="2"/>
  <c r="AH50" i="2"/>
  <c r="AK50" i="2"/>
  <c r="Y51" i="2"/>
  <c r="Z51" i="2"/>
  <c r="AA51" i="2"/>
  <c r="AB51" i="2"/>
  <c r="AC51" i="2"/>
  <c r="AD51" i="2"/>
  <c r="AE51" i="2"/>
  <c r="AF51" i="2"/>
  <c r="AG51" i="2"/>
  <c r="AH51" i="2"/>
  <c r="AK51" i="2"/>
  <c r="Y52" i="2"/>
  <c r="Z52" i="2"/>
  <c r="AA52" i="2"/>
  <c r="AB52" i="2"/>
  <c r="AC52" i="2"/>
  <c r="AD52" i="2"/>
  <c r="AE52" i="2"/>
  <c r="AF52" i="2"/>
  <c r="AG52" i="2"/>
  <c r="AH52" i="2"/>
  <c r="AK52" i="2"/>
  <c r="Y53" i="2"/>
  <c r="Z53" i="2"/>
  <c r="AA53" i="2"/>
  <c r="AB53" i="2"/>
  <c r="AC53" i="2"/>
  <c r="AD53" i="2"/>
  <c r="AE53" i="2"/>
  <c r="AF53" i="2"/>
  <c r="AG53" i="2"/>
  <c r="AH53" i="2"/>
  <c r="AK53" i="2"/>
  <c r="Y54" i="2"/>
  <c r="Z54" i="2"/>
  <c r="AA54" i="2"/>
  <c r="AB54" i="2"/>
  <c r="AC54" i="2"/>
  <c r="AD54" i="2"/>
  <c r="AE54" i="2"/>
  <c r="AF54" i="2"/>
  <c r="AG54" i="2"/>
  <c r="AH54" i="2"/>
  <c r="AK54" i="2"/>
  <c r="Y55" i="2"/>
  <c r="Z55" i="2"/>
  <c r="AA55" i="2"/>
  <c r="AB55" i="2"/>
  <c r="AC55" i="2"/>
  <c r="AD55" i="2"/>
  <c r="AE55" i="2"/>
  <c r="AF55" i="2"/>
  <c r="AG55" i="2"/>
  <c r="AH55" i="2"/>
  <c r="AK55" i="2"/>
  <c r="Y56" i="2"/>
  <c r="Z56" i="2"/>
  <c r="AA56" i="2"/>
  <c r="AB56" i="2"/>
  <c r="AC56" i="2"/>
  <c r="AD56" i="2"/>
  <c r="AE56" i="2"/>
  <c r="AF56" i="2"/>
  <c r="AG56" i="2"/>
  <c r="AH56" i="2"/>
  <c r="AK56" i="2"/>
  <c r="Y57" i="2"/>
  <c r="Z57" i="2"/>
  <c r="AA57" i="2"/>
  <c r="AB57" i="2"/>
  <c r="AC57" i="2"/>
  <c r="AD57" i="2"/>
  <c r="AE57" i="2"/>
  <c r="AF57" i="2"/>
  <c r="AG57" i="2"/>
  <c r="AH57" i="2"/>
  <c r="AK57" i="2"/>
  <c r="Y58" i="2"/>
  <c r="Z58" i="2"/>
  <c r="AA58" i="2"/>
  <c r="AB58" i="2"/>
  <c r="AC58" i="2"/>
  <c r="AD58" i="2"/>
  <c r="AE58" i="2"/>
  <c r="AF58" i="2"/>
  <c r="AG58" i="2"/>
  <c r="AH58" i="2"/>
  <c r="AK58" i="2"/>
  <c r="Y59" i="2"/>
  <c r="Z59" i="2"/>
  <c r="AA59" i="2"/>
  <c r="AB59" i="2"/>
  <c r="AC59" i="2"/>
  <c r="AD59" i="2"/>
  <c r="AE59" i="2"/>
  <c r="AF59" i="2"/>
  <c r="AG59" i="2"/>
  <c r="AH59" i="2"/>
  <c r="AK59" i="2"/>
  <c r="Y60" i="2"/>
  <c r="Z60" i="2"/>
  <c r="AA60" i="2"/>
  <c r="AB60" i="2"/>
  <c r="AC60" i="2"/>
  <c r="AD60" i="2"/>
  <c r="AE60" i="2"/>
  <c r="AF60" i="2"/>
  <c r="AG60" i="2"/>
  <c r="AH60" i="2"/>
  <c r="AK60" i="2"/>
  <c r="Y61" i="2"/>
  <c r="Z61" i="2"/>
  <c r="AA61" i="2"/>
  <c r="AB61" i="2"/>
  <c r="AC61" i="2"/>
  <c r="AD61" i="2"/>
  <c r="AE61" i="2"/>
  <c r="AF61" i="2"/>
  <c r="AG61" i="2"/>
  <c r="AH61" i="2"/>
  <c r="AK61" i="2"/>
  <c r="Y62" i="2"/>
  <c r="Z62" i="2"/>
  <c r="AA62" i="2"/>
  <c r="AB62" i="2"/>
  <c r="AC62" i="2"/>
  <c r="AD62" i="2"/>
  <c r="AE62" i="2"/>
  <c r="AF62" i="2"/>
  <c r="AG62" i="2"/>
  <c r="AH62" i="2"/>
  <c r="AK62" i="2"/>
  <c r="Y63" i="2"/>
  <c r="Z63" i="2"/>
  <c r="AA63" i="2"/>
  <c r="AB63" i="2"/>
  <c r="AC63" i="2"/>
  <c r="AD63" i="2"/>
  <c r="AE63" i="2"/>
  <c r="AF63" i="2"/>
  <c r="AG63" i="2"/>
  <c r="AH63" i="2"/>
  <c r="AK63" i="2"/>
  <c r="Y64" i="2"/>
  <c r="Z64" i="2"/>
  <c r="AA64" i="2"/>
  <c r="AB64" i="2"/>
  <c r="AC64" i="2"/>
  <c r="AD64" i="2"/>
  <c r="AE64" i="2"/>
  <c r="AF64" i="2"/>
  <c r="AG64" i="2"/>
  <c r="AH64" i="2"/>
  <c r="AK64" i="2"/>
  <c r="Y65" i="2"/>
  <c r="Z65" i="2"/>
  <c r="AA65" i="2"/>
  <c r="AB65" i="2"/>
  <c r="AC65" i="2"/>
  <c r="AD65" i="2"/>
  <c r="AE65" i="2"/>
  <c r="AF65" i="2"/>
  <c r="AG65" i="2"/>
  <c r="AH65" i="2"/>
  <c r="AK65" i="2"/>
  <c r="Y66" i="2"/>
  <c r="Z66" i="2"/>
  <c r="AA66" i="2"/>
  <c r="AB66" i="2"/>
  <c r="AC66" i="2"/>
  <c r="AD66" i="2"/>
  <c r="AE66" i="2"/>
  <c r="AF66" i="2"/>
  <c r="AG66" i="2"/>
  <c r="AH66" i="2"/>
  <c r="AK66" i="2"/>
  <c r="Y67" i="2"/>
  <c r="Z67" i="2"/>
  <c r="AA67" i="2"/>
  <c r="AB67" i="2"/>
  <c r="AC67" i="2"/>
  <c r="AD67" i="2"/>
  <c r="AE67" i="2"/>
  <c r="AF67" i="2"/>
  <c r="AG67" i="2"/>
  <c r="AH67" i="2"/>
  <c r="AK67" i="2"/>
  <c r="Y68" i="2"/>
  <c r="Z68" i="2"/>
  <c r="AA68" i="2"/>
  <c r="AB68" i="2"/>
  <c r="AC68" i="2"/>
  <c r="AD68" i="2"/>
  <c r="AE68" i="2"/>
  <c r="AF68" i="2"/>
  <c r="AG68" i="2"/>
  <c r="AH68" i="2"/>
  <c r="AK68" i="2"/>
  <c r="Y69" i="2"/>
  <c r="Z69" i="2"/>
  <c r="AA69" i="2"/>
  <c r="AB69" i="2"/>
  <c r="AC69" i="2"/>
  <c r="AD69" i="2"/>
  <c r="AE69" i="2"/>
  <c r="AF69" i="2"/>
  <c r="AG69" i="2"/>
  <c r="AH69" i="2"/>
  <c r="AK69" i="2"/>
  <c r="Y70" i="2"/>
  <c r="Z70" i="2"/>
  <c r="AA70" i="2"/>
  <c r="AB70" i="2"/>
  <c r="AC70" i="2"/>
  <c r="AD70" i="2"/>
  <c r="AE70" i="2"/>
  <c r="AF70" i="2"/>
  <c r="AG70" i="2"/>
  <c r="AH70" i="2"/>
  <c r="AK70" i="2"/>
  <c r="Y71" i="2"/>
  <c r="Z71" i="2"/>
  <c r="AA71" i="2"/>
  <c r="AB71" i="2"/>
  <c r="AC71" i="2"/>
  <c r="AD71" i="2"/>
  <c r="AE71" i="2"/>
  <c r="AF71" i="2"/>
  <c r="AG71" i="2"/>
  <c r="AH71" i="2"/>
  <c r="AK71" i="2"/>
  <c r="Y72" i="2"/>
  <c r="Z72" i="2"/>
  <c r="AA72" i="2"/>
  <c r="AB72" i="2"/>
  <c r="AC72" i="2"/>
  <c r="AD72" i="2"/>
  <c r="AE72" i="2"/>
  <c r="AF72" i="2"/>
  <c r="AG72" i="2"/>
  <c r="AH72" i="2"/>
  <c r="AK72" i="2"/>
  <c r="Y73" i="2"/>
  <c r="Z73" i="2"/>
  <c r="AA73" i="2"/>
  <c r="AB73" i="2"/>
  <c r="AC73" i="2"/>
  <c r="AD73" i="2"/>
  <c r="AE73" i="2"/>
  <c r="AF73" i="2"/>
  <c r="AG73" i="2"/>
  <c r="AH73" i="2"/>
  <c r="AK73" i="2"/>
  <c r="Y74" i="2"/>
  <c r="Z74" i="2"/>
  <c r="AA74" i="2"/>
  <c r="AB74" i="2"/>
  <c r="AC74" i="2"/>
  <c r="AD74" i="2"/>
  <c r="AE74" i="2"/>
  <c r="AF74" i="2"/>
  <c r="AG74" i="2"/>
  <c r="AH74" i="2"/>
  <c r="AK74" i="2"/>
  <c r="Y75" i="2"/>
  <c r="Z75" i="2"/>
  <c r="AA75" i="2"/>
  <c r="AB75" i="2"/>
  <c r="AC75" i="2"/>
  <c r="AD75" i="2"/>
  <c r="AE75" i="2"/>
  <c r="AF75" i="2"/>
  <c r="AG75" i="2"/>
  <c r="AH75" i="2"/>
  <c r="AK75" i="2"/>
  <c r="Y76" i="2"/>
  <c r="Z76" i="2"/>
  <c r="AA76" i="2"/>
  <c r="AB76" i="2"/>
  <c r="AC76" i="2"/>
  <c r="AD76" i="2"/>
  <c r="AE76" i="2"/>
  <c r="AF76" i="2"/>
  <c r="AG76" i="2"/>
  <c r="AH76" i="2"/>
  <c r="AK76" i="2"/>
  <c r="Y77" i="2"/>
  <c r="Z77" i="2"/>
  <c r="AA77" i="2"/>
  <c r="AB77" i="2"/>
  <c r="AC77" i="2"/>
  <c r="AD77" i="2"/>
  <c r="AE77" i="2"/>
  <c r="AF77" i="2"/>
  <c r="AG77" i="2"/>
  <c r="AH77" i="2"/>
  <c r="AK77" i="2"/>
  <c r="Y78" i="2"/>
  <c r="Z78" i="2"/>
  <c r="AA78" i="2"/>
  <c r="AB78" i="2"/>
  <c r="AC78" i="2"/>
  <c r="AD78" i="2"/>
  <c r="AE78" i="2"/>
  <c r="AF78" i="2"/>
  <c r="AG78" i="2"/>
  <c r="AH78" i="2"/>
  <c r="AK78" i="2"/>
  <c r="Y79" i="2"/>
  <c r="Z79" i="2"/>
  <c r="AA79" i="2"/>
  <c r="AB79" i="2"/>
  <c r="AC79" i="2"/>
  <c r="AD79" i="2"/>
  <c r="AE79" i="2"/>
  <c r="AF79" i="2"/>
  <c r="AG79" i="2"/>
  <c r="AH79" i="2"/>
  <c r="AK79" i="2"/>
  <c r="Y80" i="2"/>
  <c r="Z80" i="2"/>
  <c r="AA80" i="2"/>
  <c r="AB80" i="2"/>
  <c r="AC80" i="2"/>
  <c r="AD80" i="2"/>
  <c r="AE80" i="2"/>
  <c r="AF80" i="2"/>
  <c r="AG80" i="2"/>
  <c r="AH80" i="2"/>
  <c r="AK80" i="2"/>
  <c r="Y81" i="2"/>
  <c r="Z81" i="2"/>
  <c r="AA81" i="2"/>
  <c r="AB81" i="2"/>
  <c r="AC81" i="2"/>
  <c r="AD81" i="2"/>
  <c r="AE81" i="2"/>
  <c r="AF81" i="2"/>
  <c r="AG81" i="2"/>
  <c r="AH81" i="2"/>
  <c r="AK81" i="2"/>
  <c r="Y82" i="2"/>
  <c r="Z82" i="2"/>
  <c r="AA82" i="2"/>
  <c r="AB82" i="2"/>
  <c r="AC82" i="2"/>
  <c r="AD82" i="2"/>
  <c r="AE82" i="2"/>
  <c r="AF82" i="2"/>
  <c r="AG82" i="2"/>
  <c r="AH82" i="2"/>
  <c r="AK82" i="2"/>
  <c r="Y83" i="2"/>
  <c r="Z83" i="2"/>
  <c r="AA83" i="2"/>
  <c r="AB83" i="2"/>
  <c r="AC83" i="2"/>
  <c r="AD83" i="2"/>
  <c r="AE83" i="2"/>
  <c r="AF83" i="2"/>
  <c r="AG83" i="2"/>
  <c r="AH83" i="2"/>
  <c r="AK83" i="2"/>
  <c r="Y84" i="2"/>
  <c r="Z84" i="2"/>
  <c r="AA84" i="2"/>
  <c r="AB84" i="2"/>
  <c r="AC84" i="2"/>
  <c r="AD84" i="2"/>
  <c r="AE84" i="2"/>
  <c r="AF84" i="2"/>
  <c r="AG84" i="2"/>
  <c r="AH84" i="2"/>
  <c r="AK84" i="2"/>
  <c r="Y85" i="2"/>
  <c r="Z85" i="2"/>
  <c r="AA85" i="2"/>
  <c r="AB85" i="2"/>
  <c r="AC85" i="2"/>
  <c r="AD85" i="2"/>
  <c r="AE85" i="2"/>
  <c r="AF85" i="2"/>
  <c r="AG85" i="2"/>
  <c r="AH85" i="2"/>
  <c r="AK85" i="2"/>
  <c r="Y86" i="2"/>
  <c r="Z86" i="2"/>
  <c r="AA86" i="2"/>
  <c r="AB86" i="2"/>
  <c r="AC86" i="2"/>
  <c r="AD86" i="2"/>
  <c r="AE86" i="2"/>
  <c r="AF86" i="2"/>
  <c r="AG86" i="2"/>
  <c r="AH86" i="2"/>
  <c r="AK86" i="2"/>
  <c r="Y87" i="2"/>
  <c r="Z87" i="2"/>
  <c r="AA87" i="2"/>
  <c r="AB87" i="2"/>
  <c r="AC87" i="2"/>
  <c r="AD87" i="2"/>
  <c r="AE87" i="2"/>
  <c r="AF87" i="2"/>
  <c r="AG87" i="2"/>
  <c r="AH87" i="2"/>
  <c r="AK87" i="2"/>
  <c r="Y88" i="2"/>
  <c r="Z88" i="2"/>
  <c r="AA88" i="2"/>
  <c r="AB88" i="2"/>
  <c r="AC88" i="2"/>
  <c r="AD88" i="2"/>
  <c r="AE88" i="2"/>
  <c r="AF88" i="2"/>
  <c r="AG88" i="2"/>
  <c r="AH88" i="2"/>
  <c r="AK88" i="2"/>
  <c r="Y89" i="2"/>
  <c r="Z89" i="2"/>
  <c r="AA89" i="2"/>
  <c r="AB89" i="2"/>
  <c r="AC89" i="2"/>
  <c r="AD89" i="2"/>
  <c r="AE89" i="2"/>
  <c r="AF89" i="2"/>
  <c r="AG89" i="2"/>
  <c r="AH89" i="2"/>
  <c r="AK89" i="2"/>
  <c r="Y90" i="2"/>
  <c r="Z90" i="2"/>
  <c r="AA90" i="2"/>
  <c r="AB90" i="2"/>
  <c r="AC90" i="2"/>
  <c r="AD90" i="2"/>
  <c r="AE90" i="2"/>
  <c r="AF90" i="2"/>
  <c r="AG90" i="2"/>
  <c r="AH90" i="2"/>
  <c r="AK90" i="2"/>
  <c r="Y91" i="2"/>
  <c r="Z91" i="2"/>
  <c r="AA91" i="2"/>
  <c r="AB91" i="2"/>
  <c r="AC91" i="2"/>
  <c r="AD91" i="2"/>
  <c r="AE91" i="2"/>
  <c r="AF91" i="2"/>
  <c r="AG91" i="2"/>
  <c r="AH91" i="2"/>
  <c r="AK91" i="2"/>
  <c r="Y92" i="2"/>
  <c r="Z92" i="2"/>
  <c r="AA92" i="2"/>
  <c r="AB92" i="2"/>
  <c r="AC92" i="2"/>
  <c r="AD92" i="2"/>
  <c r="AE92" i="2"/>
  <c r="AF92" i="2"/>
  <c r="AG92" i="2"/>
  <c r="AH92" i="2"/>
  <c r="AK92" i="2"/>
  <c r="Y93" i="2"/>
  <c r="Z93" i="2"/>
  <c r="AA93" i="2"/>
  <c r="AB93" i="2"/>
  <c r="AC93" i="2"/>
  <c r="AD93" i="2"/>
  <c r="AE93" i="2"/>
  <c r="AF93" i="2"/>
  <c r="AG93" i="2"/>
  <c r="AH93" i="2"/>
  <c r="AK93" i="2"/>
  <c r="Y94" i="2"/>
  <c r="Z94" i="2"/>
  <c r="AA94" i="2"/>
  <c r="AB94" i="2"/>
  <c r="AC94" i="2"/>
  <c r="AD94" i="2"/>
  <c r="AE94" i="2"/>
  <c r="AF94" i="2"/>
  <c r="AG94" i="2"/>
  <c r="AH94" i="2"/>
  <c r="AK94" i="2"/>
  <c r="Y95" i="2"/>
  <c r="Z95" i="2"/>
  <c r="AA95" i="2"/>
  <c r="AB95" i="2"/>
  <c r="AC95" i="2"/>
  <c r="AD95" i="2"/>
  <c r="AE95" i="2"/>
  <c r="AF95" i="2"/>
  <c r="AG95" i="2"/>
  <c r="AH95" i="2"/>
  <c r="AK95" i="2"/>
  <c r="Y96" i="2"/>
  <c r="Z96" i="2"/>
  <c r="AA96" i="2"/>
  <c r="AB96" i="2"/>
  <c r="AC96" i="2"/>
  <c r="AD96" i="2"/>
  <c r="AE96" i="2"/>
  <c r="AF96" i="2"/>
  <c r="AG96" i="2"/>
  <c r="AH96" i="2"/>
  <c r="AK96" i="2"/>
  <c r="Y97" i="2"/>
  <c r="Z97" i="2"/>
  <c r="AA97" i="2"/>
  <c r="AB97" i="2"/>
  <c r="AC97" i="2"/>
  <c r="AD97" i="2"/>
  <c r="AE97" i="2"/>
  <c r="AF97" i="2"/>
  <c r="AG97" i="2"/>
  <c r="AH97" i="2"/>
  <c r="AK97" i="2"/>
  <c r="Y98" i="2"/>
  <c r="Z98" i="2"/>
  <c r="AA98" i="2"/>
  <c r="AB98" i="2"/>
  <c r="AC98" i="2"/>
  <c r="AD98" i="2"/>
  <c r="AE98" i="2"/>
  <c r="AF98" i="2"/>
  <c r="AG98" i="2"/>
  <c r="AH98" i="2"/>
  <c r="AK98" i="2"/>
  <c r="Y99" i="2"/>
  <c r="Z99" i="2"/>
  <c r="AA99" i="2"/>
  <c r="AB99" i="2"/>
  <c r="AC99" i="2"/>
  <c r="AD99" i="2"/>
  <c r="AE99" i="2"/>
  <c r="AF99" i="2"/>
  <c r="AG99" i="2"/>
  <c r="AH99" i="2"/>
  <c r="AK99" i="2"/>
  <c r="Y100" i="2"/>
  <c r="Z100" i="2"/>
  <c r="AA100" i="2"/>
  <c r="AB100" i="2"/>
  <c r="AC100" i="2"/>
  <c r="AD100" i="2"/>
  <c r="AE100" i="2"/>
  <c r="AF100" i="2"/>
  <c r="AG100" i="2"/>
  <c r="AH100" i="2"/>
  <c r="AK100" i="2"/>
  <c r="Y101" i="2"/>
  <c r="Z101" i="2"/>
  <c r="AA101" i="2"/>
  <c r="AB101" i="2"/>
  <c r="AC101" i="2"/>
  <c r="AD101" i="2"/>
  <c r="AE101" i="2"/>
  <c r="AF101" i="2"/>
  <c r="AG101" i="2"/>
  <c r="AH101" i="2"/>
  <c r="AK101" i="2"/>
  <c r="Y102" i="2"/>
  <c r="Z102" i="2"/>
  <c r="AA102" i="2"/>
  <c r="AB102" i="2"/>
  <c r="AC102" i="2"/>
  <c r="AD102" i="2"/>
  <c r="AE102" i="2"/>
  <c r="AF102" i="2"/>
  <c r="AG102" i="2"/>
  <c r="AH102" i="2"/>
  <c r="AK102" i="2"/>
  <c r="Y103" i="2"/>
  <c r="Z103" i="2"/>
  <c r="AA103" i="2"/>
  <c r="AB103" i="2"/>
  <c r="AC103" i="2"/>
  <c r="AD103" i="2"/>
  <c r="AE103" i="2"/>
  <c r="AF103" i="2"/>
  <c r="AG103" i="2"/>
  <c r="AH103" i="2"/>
  <c r="AK103" i="2"/>
  <c r="Y104" i="2"/>
  <c r="Z104" i="2"/>
  <c r="AA104" i="2"/>
  <c r="AB104" i="2"/>
  <c r="AC104" i="2"/>
  <c r="AD104" i="2"/>
  <c r="AE104" i="2"/>
  <c r="AF104" i="2"/>
  <c r="AG104" i="2"/>
  <c r="AH104" i="2"/>
  <c r="AK104" i="2"/>
  <c r="Y105" i="2"/>
  <c r="Z105" i="2"/>
  <c r="AA105" i="2"/>
  <c r="AB105" i="2"/>
  <c r="AC105" i="2"/>
  <c r="AD105" i="2"/>
  <c r="AE105" i="2"/>
  <c r="AF105" i="2"/>
  <c r="AG105" i="2"/>
  <c r="AH105" i="2"/>
  <c r="AK105" i="2"/>
  <c r="Y106" i="2"/>
  <c r="Z106" i="2"/>
  <c r="AA106" i="2"/>
  <c r="AB106" i="2"/>
  <c r="AC106" i="2"/>
  <c r="AD106" i="2"/>
  <c r="AE106" i="2"/>
  <c r="AF106" i="2"/>
  <c r="AG106" i="2"/>
  <c r="AH106" i="2"/>
  <c r="AK106" i="2"/>
  <c r="Y107" i="2"/>
  <c r="Z107" i="2"/>
  <c r="AA107" i="2"/>
  <c r="AB107" i="2"/>
  <c r="AC107" i="2"/>
  <c r="AD107" i="2"/>
  <c r="AE107" i="2"/>
  <c r="AF107" i="2"/>
  <c r="AG107" i="2"/>
  <c r="AH107" i="2"/>
  <c r="AK107" i="2"/>
  <c r="Y108" i="2"/>
  <c r="Z108" i="2"/>
  <c r="AA108" i="2"/>
  <c r="AB108" i="2"/>
  <c r="AC108" i="2"/>
  <c r="AD108" i="2"/>
  <c r="AE108" i="2"/>
  <c r="AF108" i="2"/>
  <c r="AG108" i="2"/>
  <c r="AH108" i="2"/>
  <c r="AK108" i="2"/>
  <c r="Y109" i="2"/>
  <c r="Z109" i="2"/>
  <c r="AA109" i="2"/>
  <c r="AB109" i="2"/>
  <c r="AC109" i="2"/>
  <c r="AD109" i="2"/>
  <c r="AE109" i="2"/>
  <c r="AF109" i="2"/>
  <c r="AG109" i="2"/>
  <c r="AH109" i="2"/>
  <c r="AK109" i="2"/>
  <c r="Y110" i="2"/>
  <c r="Z110" i="2"/>
  <c r="AA110" i="2"/>
  <c r="AB110" i="2"/>
  <c r="AC110" i="2"/>
  <c r="AD110" i="2"/>
  <c r="AE110" i="2"/>
  <c r="AF110" i="2"/>
  <c r="AG110" i="2"/>
  <c r="AH110" i="2"/>
  <c r="AK110" i="2"/>
  <c r="Y111" i="2"/>
  <c r="Z111" i="2"/>
  <c r="AA111" i="2"/>
  <c r="AB111" i="2"/>
  <c r="AC111" i="2"/>
  <c r="AD111" i="2"/>
  <c r="AE111" i="2"/>
  <c r="AF111" i="2"/>
  <c r="AG111" i="2"/>
  <c r="AH111" i="2"/>
  <c r="AK111" i="2"/>
  <c r="Y112" i="2"/>
  <c r="Z112" i="2"/>
  <c r="AA112" i="2"/>
  <c r="AB112" i="2"/>
  <c r="AC112" i="2"/>
  <c r="AD112" i="2"/>
  <c r="AE112" i="2"/>
  <c r="AF112" i="2"/>
  <c r="AG112" i="2"/>
  <c r="AH112" i="2"/>
  <c r="AK112" i="2"/>
  <c r="Y113" i="2"/>
  <c r="Z113" i="2"/>
  <c r="AA113" i="2"/>
  <c r="AB113" i="2"/>
  <c r="AC113" i="2"/>
  <c r="AD113" i="2"/>
  <c r="AE113" i="2"/>
  <c r="AF113" i="2"/>
  <c r="AG113" i="2"/>
  <c r="AH113" i="2"/>
  <c r="AK113" i="2"/>
  <c r="Y114" i="2"/>
  <c r="Z114" i="2"/>
  <c r="AA114" i="2"/>
  <c r="AB114" i="2"/>
  <c r="AC114" i="2"/>
  <c r="AD114" i="2"/>
  <c r="AE114" i="2"/>
  <c r="AF114" i="2"/>
  <c r="AG114" i="2"/>
  <c r="AH114" i="2"/>
  <c r="AK114" i="2"/>
  <c r="Y115" i="2"/>
  <c r="Z115" i="2"/>
  <c r="AA115" i="2"/>
  <c r="AB115" i="2"/>
  <c r="AC115" i="2"/>
  <c r="AD115" i="2"/>
  <c r="AE115" i="2"/>
  <c r="AF115" i="2"/>
  <c r="AG115" i="2"/>
  <c r="AH115" i="2"/>
  <c r="AK115" i="2"/>
  <c r="Y116" i="2"/>
  <c r="Z116" i="2"/>
  <c r="AA116" i="2"/>
  <c r="AB116" i="2"/>
  <c r="AC116" i="2"/>
  <c r="AD116" i="2"/>
  <c r="AE116" i="2"/>
  <c r="AF116" i="2"/>
  <c r="AG116" i="2"/>
  <c r="AH116" i="2"/>
  <c r="AK116" i="2"/>
  <c r="Y117" i="2"/>
  <c r="Z117" i="2"/>
  <c r="AA117" i="2"/>
  <c r="AB117" i="2"/>
  <c r="AC117" i="2"/>
  <c r="AD117" i="2"/>
  <c r="AE117" i="2"/>
  <c r="AF117" i="2"/>
  <c r="AG117" i="2"/>
  <c r="AH117" i="2"/>
  <c r="AK117" i="2"/>
  <c r="Y118" i="2"/>
  <c r="Z118" i="2"/>
  <c r="AA118" i="2"/>
  <c r="AB118" i="2"/>
  <c r="AC118" i="2"/>
  <c r="AD118" i="2"/>
  <c r="AE118" i="2"/>
  <c r="AF118" i="2"/>
  <c r="AG118" i="2"/>
  <c r="AH118" i="2"/>
  <c r="AK118" i="2"/>
  <c r="Y119" i="2"/>
  <c r="Z119" i="2"/>
  <c r="AA119" i="2"/>
  <c r="AB119" i="2"/>
  <c r="AC119" i="2"/>
  <c r="AD119" i="2"/>
  <c r="AE119" i="2"/>
  <c r="AF119" i="2"/>
  <c r="AG119" i="2"/>
  <c r="AH119" i="2"/>
  <c r="AK119" i="2"/>
  <c r="Y120" i="2"/>
  <c r="Z120" i="2"/>
  <c r="AA120" i="2"/>
  <c r="AB120" i="2"/>
  <c r="AC120" i="2"/>
  <c r="AD120" i="2"/>
  <c r="AE120" i="2"/>
  <c r="AF120" i="2"/>
  <c r="AG120" i="2"/>
  <c r="AH120" i="2"/>
  <c r="AK120" i="2"/>
  <c r="Y121" i="2"/>
  <c r="Z121" i="2"/>
  <c r="AA121" i="2"/>
  <c r="AB121" i="2"/>
  <c r="AC121" i="2"/>
  <c r="AD121" i="2"/>
  <c r="AE121" i="2"/>
  <c r="AF121" i="2"/>
  <c r="AG121" i="2"/>
  <c r="AH121" i="2"/>
  <c r="AK121" i="2"/>
  <c r="Y122" i="2"/>
  <c r="Z122" i="2"/>
  <c r="AA122" i="2"/>
  <c r="AB122" i="2"/>
  <c r="AC122" i="2"/>
  <c r="AD122" i="2"/>
  <c r="AE122" i="2"/>
  <c r="AF122" i="2"/>
  <c r="AG122" i="2"/>
  <c r="AH122" i="2"/>
  <c r="AK122" i="2"/>
  <c r="Y123" i="2"/>
  <c r="Z123" i="2"/>
  <c r="AA123" i="2"/>
  <c r="AB123" i="2"/>
  <c r="AC123" i="2"/>
  <c r="AD123" i="2"/>
  <c r="AE123" i="2"/>
  <c r="AF123" i="2"/>
  <c r="AG123" i="2"/>
  <c r="AH123" i="2"/>
  <c r="AK123" i="2"/>
  <c r="Y124" i="2"/>
  <c r="Z124" i="2"/>
  <c r="AA124" i="2"/>
  <c r="AB124" i="2"/>
  <c r="AC124" i="2"/>
  <c r="AD124" i="2"/>
  <c r="AE124" i="2"/>
  <c r="AF124" i="2"/>
  <c r="AG124" i="2"/>
  <c r="AH124" i="2"/>
  <c r="AK124" i="2"/>
  <c r="Y125" i="2"/>
  <c r="Z125" i="2"/>
  <c r="AA125" i="2"/>
  <c r="AB125" i="2"/>
  <c r="AC125" i="2"/>
  <c r="AD125" i="2"/>
  <c r="AE125" i="2"/>
  <c r="AF125" i="2"/>
  <c r="AG125" i="2"/>
  <c r="AH125" i="2"/>
  <c r="AK125" i="2"/>
  <c r="Y126" i="2"/>
  <c r="Z126" i="2"/>
  <c r="AA126" i="2"/>
  <c r="AB126" i="2"/>
  <c r="AC126" i="2"/>
  <c r="AD126" i="2"/>
  <c r="AE126" i="2"/>
  <c r="AF126" i="2"/>
  <c r="AG126" i="2"/>
  <c r="AH126" i="2"/>
  <c r="AK126" i="2"/>
  <c r="Y127" i="2"/>
  <c r="Z127" i="2"/>
  <c r="AA127" i="2"/>
  <c r="AB127" i="2"/>
  <c r="AC127" i="2"/>
  <c r="AD127" i="2"/>
  <c r="AE127" i="2"/>
  <c r="AF127" i="2"/>
  <c r="AG127" i="2"/>
  <c r="AH127" i="2"/>
  <c r="AK127" i="2"/>
  <c r="Y128" i="2"/>
  <c r="Z128" i="2"/>
  <c r="AA128" i="2"/>
  <c r="AB128" i="2"/>
  <c r="AC128" i="2"/>
  <c r="AD128" i="2"/>
  <c r="AE128" i="2"/>
  <c r="AF128" i="2"/>
  <c r="AG128" i="2"/>
  <c r="AH128" i="2"/>
  <c r="AK128" i="2"/>
  <c r="Y129" i="2"/>
  <c r="Z129" i="2"/>
  <c r="AA129" i="2"/>
  <c r="AB129" i="2"/>
  <c r="AC129" i="2"/>
  <c r="AD129" i="2"/>
  <c r="AE129" i="2"/>
  <c r="AF129" i="2"/>
  <c r="AG129" i="2"/>
  <c r="AH129" i="2"/>
  <c r="AK129" i="2"/>
  <c r="Y130" i="2"/>
  <c r="Z130" i="2"/>
  <c r="AA130" i="2"/>
  <c r="AB130" i="2"/>
  <c r="AC130" i="2"/>
  <c r="AD130" i="2"/>
  <c r="AE130" i="2"/>
  <c r="AF130" i="2"/>
  <c r="AG130" i="2"/>
  <c r="AH130" i="2"/>
  <c r="AK130" i="2"/>
  <c r="Y131" i="2"/>
  <c r="Z131" i="2"/>
  <c r="AA131" i="2"/>
  <c r="AB131" i="2"/>
  <c r="AC131" i="2"/>
  <c r="AD131" i="2"/>
  <c r="AE131" i="2"/>
  <c r="AF131" i="2"/>
  <c r="AG131" i="2"/>
  <c r="AH131" i="2"/>
  <c r="AK131" i="2"/>
  <c r="Y132" i="2"/>
  <c r="Z132" i="2"/>
  <c r="AA132" i="2"/>
  <c r="AB132" i="2"/>
  <c r="AC132" i="2"/>
  <c r="AD132" i="2"/>
  <c r="AE132" i="2"/>
  <c r="AF132" i="2"/>
  <c r="AG132" i="2"/>
  <c r="AH132" i="2"/>
  <c r="AK132" i="2"/>
  <c r="Y133" i="2"/>
  <c r="Z133" i="2"/>
  <c r="AA133" i="2"/>
  <c r="AB133" i="2"/>
  <c r="AC133" i="2"/>
  <c r="AD133" i="2"/>
  <c r="AE133" i="2"/>
  <c r="AF133" i="2"/>
  <c r="AG133" i="2"/>
  <c r="AH133" i="2"/>
  <c r="AK133" i="2"/>
  <c r="Y134" i="2"/>
  <c r="Z134" i="2"/>
  <c r="AA134" i="2"/>
  <c r="AB134" i="2"/>
  <c r="AC134" i="2"/>
  <c r="AD134" i="2"/>
  <c r="AE134" i="2"/>
  <c r="AF134" i="2"/>
  <c r="AG134" i="2"/>
  <c r="AH134" i="2"/>
  <c r="AK134" i="2"/>
  <c r="Y135" i="2"/>
  <c r="Z135" i="2"/>
  <c r="AA135" i="2"/>
  <c r="AB135" i="2"/>
  <c r="AC135" i="2"/>
  <c r="AD135" i="2"/>
  <c r="AE135" i="2"/>
  <c r="AF135" i="2"/>
  <c r="AG135" i="2"/>
  <c r="AH135" i="2"/>
  <c r="AK135" i="2"/>
  <c r="Y136" i="2"/>
  <c r="Z136" i="2"/>
  <c r="AA136" i="2"/>
  <c r="AB136" i="2"/>
  <c r="AC136" i="2"/>
  <c r="AD136" i="2"/>
  <c r="AE136" i="2"/>
  <c r="AF136" i="2"/>
  <c r="AG136" i="2"/>
  <c r="AH136" i="2"/>
  <c r="AK136" i="2"/>
  <c r="Y137" i="2"/>
  <c r="Z137" i="2"/>
  <c r="AA137" i="2"/>
  <c r="AB137" i="2"/>
  <c r="AC137" i="2"/>
  <c r="AD137" i="2"/>
  <c r="AE137" i="2"/>
  <c r="AF137" i="2"/>
  <c r="AG137" i="2"/>
  <c r="AH137" i="2"/>
  <c r="AK137" i="2"/>
  <c r="Y138" i="2"/>
  <c r="Z138" i="2"/>
  <c r="AA138" i="2"/>
  <c r="AB138" i="2"/>
  <c r="AC138" i="2"/>
  <c r="AD138" i="2"/>
  <c r="AE138" i="2"/>
  <c r="AF138" i="2"/>
  <c r="AG138" i="2"/>
  <c r="AH138" i="2"/>
  <c r="AK138" i="2"/>
  <c r="Y139" i="2"/>
  <c r="Z139" i="2"/>
  <c r="AA139" i="2"/>
  <c r="AB139" i="2"/>
  <c r="AC139" i="2"/>
  <c r="AD139" i="2"/>
  <c r="AE139" i="2"/>
  <c r="AF139" i="2"/>
  <c r="AG139" i="2"/>
  <c r="AH139" i="2"/>
  <c r="AK139" i="2"/>
  <c r="Y140" i="2"/>
  <c r="Z140" i="2"/>
  <c r="AA140" i="2"/>
  <c r="AB140" i="2"/>
  <c r="AC140" i="2"/>
  <c r="AD140" i="2"/>
  <c r="AE140" i="2"/>
  <c r="AF140" i="2"/>
  <c r="AG140" i="2"/>
  <c r="AH140" i="2"/>
  <c r="AK140" i="2"/>
  <c r="Y141" i="2"/>
  <c r="Z141" i="2"/>
  <c r="AA141" i="2"/>
  <c r="AB141" i="2"/>
  <c r="AC141" i="2"/>
  <c r="AD141" i="2"/>
  <c r="AE141" i="2"/>
  <c r="AF141" i="2"/>
  <c r="AG141" i="2"/>
  <c r="AH141" i="2"/>
  <c r="AK141" i="2"/>
  <c r="Y142" i="2"/>
  <c r="Z142" i="2"/>
  <c r="AA142" i="2"/>
  <c r="AB142" i="2"/>
  <c r="AC142" i="2"/>
  <c r="AD142" i="2"/>
  <c r="AE142" i="2"/>
  <c r="AF142" i="2"/>
  <c r="AG142" i="2"/>
  <c r="AH142" i="2"/>
  <c r="AK142" i="2"/>
  <c r="Y143" i="2"/>
  <c r="Z143" i="2"/>
  <c r="AA143" i="2"/>
  <c r="AB143" i="2"/>
  <c r="AC143" i="2"/>
  <c r="AD143" i="2"/>
  <c r="AE143" i="2"/>
  <c r="AF143" i="2"/>
  <c r="AG143" i="2"/>
  <c r="AH143" i="2"/>
  <c r="AK143" i="2"/>
  <c r="Y144" i="2"/>
  <c r="Z144" i="2"/>
  <c r="AA144" i="2"/>
  <c r="AB144" i="2"/>
  <c r="AC144" i="2"/>
  <c r="AD144" i="2"/>
  <c r="AE144" i="2"/>
  <c r="AF144" i="2"/>
  <c r="AG144" i="2"/>
  <c r="AH144" i="2"/>
  <c r="AK144" i="2"/>
  <c r="Y145" i="2"/>
  <c r="Z145" i="2"/>
  <c r="AA145" i="2"/>
  <c r="AB145" i="2"/>
  <c r="AC145" i="2"/>
  <c r="AD145" i="2"/>
  <c r="AE145" i="2"/>
  <c r="AF145" i="2"/>
  <c r="AG145" i="2"/>
  <c r="AH145" i="2"/>
  <c r="AK145" i="2"/>
  <c r="Y146" i="2"/>
  <c r="Z146" i="2"/>
  <c r="AA146" i="2"/>
  <c r="AB146" i="2"/>
  <c r="AC146" i="2"/>
  <c r="AD146" i="2"/>
  <c r="AE146" i="2"/>
  <c r="AF146" i="2"/>
  <c r="AG146" i="2"/>
  <c r="AH146" i="2"/>
  <c r="AK146" i="2"/>
  <c r="Y147" i="2"/>
  <c r="Z147" i="2"/>
  <c r="AA147" i="2"/>
  <c r="AB147" i="2"/>
  <c r="AC147" i="2"/>
  <c r="AD147" i="2"/>
  <c r="AE147" i="2"/>
  <c r="AF147" i="2"/>
  <c r="AG147" i="2"/>
  <c r="AH147" i="2"/>
  <c r="AK147" i="2"/>
  <c r="Y148" i="2"/>
  <c r="Z148" i="2"/>
  <c r="AA148" i="2"/>
  <c r="AB148" i="2"/>
  <c r="AC148" i="2"/>
  <c r="AD148" i="2"/>
  <c r="AE148" i="2"/>
  <c r="AF148" i="2"/>
  <c r="AG148" i="2"/>
  <c r="AH148" i="2"/>
  <c r="AK148" i="2"/>
  <c r="Y149" i="2"/>
  <c r="Z149" i="2"/>
  <c r="AA149" i="2"/>
  <c r="AB149" i="2"/>
  <c r="AC149" i="2"/>
  <c r="AD149" i="2"/>
  <c r="AE149" i="2"/>
  <c r="AF149" i="2"/>
  <c r="AG149" i="2"/>
  <c r="AH149" i="2"/>
  <c r="AK149" i="2"/>
  <c r="Y150" i="2"/>
  <c r="Z150" i="2"/>
  <c r="AA150" i="2"/>
  <c r="AB150" i="2"/>
  <c r="AC150" i="2"/>
  <c r="AD150" i="2"/>
  <c r="AE150" i="2"/>
  <c r="AF150" i="2"/>
  <c r="AG150" i="2"/>
  <c r="AH150" i="2"/>
  <c r="AK150" i="2"/>
  <c r="Y151" i="2"/>
  <c r="Z151" i="2"/>
  <c r="AA151" i="2"/>
  <c r="AB151" i="2"/>
  <c r="AC151" i="2"/>
  <c r="AD151" i="2"/>
  <c r="AE151" i="2"/>
  <c r="AF151" i="2"/>
  <c r="AG151" i="2"/>
  <c r="AH151" i="2"/>
  <c r="AK151" i="2"/>
  <c r="Y152" i="2"/>
  <c r="Z152" i="2"/>
  <c r="AA152" i="2"/>
  <c r="AB152" i="2"/>
  <c r="AC152" i="2"/>
  <c r="AD152" i="2"/>
  <c r="AE152" i="2"/>
  <c r="AF152" i="2"/>
  <c r="AG152" i="2"/>
  <c r="AH152" i="2"/>
  <c r="AK152" i="2"/>
  <c r="Y153" i="2"/>
  <c r="Z153" i="2"/>
  <c r="AA153" i="2"/>
  <c r="AB153" i="2"/>
  <c r="AC153" i="2"/>
  <c r="AD153" i="2"/>
  <c r="AE153" i="2"/>
  <c r="AF153" i="2"/>
  <c r="AG153" i="2"/>
  <c r="AH153" i="2"/>
  <c r="AK153" i="2"/>
  <c r="Y154" i="2"/>
  <c r="Z154" i="2"/>
  <c r="AA154" i="2"/>
  <c r="AB154" i="2"/>
  <c r="AC154" i="2"/>
  <c r="AD154" i="2"/>
  <c r="AE154" i="2"/>
  <c r="AF154" i="2"/>
  <c r="AG154" i="2"/>
  <c r="AH154" i="2"/>
  <c r="AK154" i="2"/>
  <c r="Y155" i="2"/>
  <c r="Z155" i="2"/>
  <c r="AA155" i="2"/>
  <c r="AB155" i="2"/>
  <c r="AC155" i="2"/>
  <c r="AD155" i="2"/>
  <c r="AE155" i="2"/>
  <c r="AF155" i="2"/>
  <c r="AG155" i="2"/>
  <c r="AH155" i="2"/>
  <c r="AK155" i="2"/>
  <c r="Y156" i="2"/>
  <c r="Z156" i="2"/>
  <c r="AA156" i="2"/>
  <c r="AB156" i="2"/>
  <c r="AC156" i="2"/>
  <c r="AD156" i="2"/>
  <c r="AE156" i="2"/>
  <c r="AF156" i="2"/>
  <c r="AG156" i="2"/>
  <c r="AH156" i="2"/>
  <c r="AK156" i="2"/>
  <c r="Y157" i="2"/>
  <c r="Z157" i="2"/>
  <c r="AA157" i="2"/>
  <c r="AB157" i="2"/>
  <c r="AC157" i="2"/>
  <c r="AD157" i="2"/>
  <c r="AE157" i="2"/>
  <c r="AF157" i="2"/>
  <c r="AG157" i="2"/>
  <c r="AH157" i="2"/>
  <c r="AK157" i="2"/>
  <c r="Y158" i="2"/>
  <c r="Z158" i="2"/>
  <c r="AA158" i="2"/>
  <c r="AB158" i="2"/>
  <c r="AC158" i="2"/>
  <c r="AD158" i="2"/>
  <c r="AE158" i="2"/>
  <c r="AF158" i="2"/>
  <c r="AG158" i="2"/>
  <c r="AH158" i="2"/>
  <c r="AK158" i="2"/>
  <c r="Y159" i="2"/>
  <c r="Z159" i="2"/>
  <c r="AA159" i="2"/>
  <c r="AB159" i="2"/>
  <c r="AC159" i="2"/>
  <c r="AD159" i="2"/>
  <c r="AE159" i="2"/>
  <c r="AF159" i="2"/>
  <c r="AG159" i="2"/>
  <c r="AH159" i="2"/>
  <c r="AK159" i="2"/>
  <c r="Y160" i="2"/>
  <c r="Z160" i="2"/>
  <c r="AA160" i="2"/>
  <c r="AB160" i="2"/>
  <c r="AC160" i="2"/>
  <c r="AD160" i="2"/>
  <c r="AE160" i="2"/>
  <c r="AF160" i="2"/>
  <c r="AG160" i="2"/>
  <c r="AH160" i="2"/>
  <c r="AK160" i="2"/>
  <c r="Y161" i="2"/>
  <c r="Z161" i="2"/>
  <c r="AA161" i="2"/>
  <c r="AB161" i="2"/>
  <c r="AC161" i="2"/>
  <c r="AD161" i="2"/>
  <c r="AE161" i="2"/>
  <c r="AF161" i="2"/>
  <c r="AG161" i="2"/>
  <c r="AH161" i="2"/>
  <c r="AK161" i="2"/>
  <c r="Y162" i="2"/>
  <c r="Z162" i="2"/>
  <c r="AA162" i="2"/>
  <c r="AB162" i="2"/>
  <c r="AC162" i="2"/>
  <c r="AD162" i="2"/>
  <c r="AE162" i="2"/>
  <c r="AF162" i="2"/>
  <c r="AG162" i="2"/>
  <c r="AH162" i="2"/>
  <c r="AK162" i="2"/>
  <c r="Y163" i="2"/>
  <c r="Z163" i="2"/>
  <c r="AA163" i="2"/>
  <c r="AB163" i="2"/>
  <c r="AC163" i="2"/>
  <c r="AD163" i="2"/>
  <c r="AE163" i="2"/>
  <c r="AF163" i="2"/>
  <c r="AG163" i="2"/>
  <c r="AH163" i="2"/>
  <c r="AK163" i="2"/>
  <c r="Y164" i="2"/>
  <c r="Z164" i="2"/>
  <c r="AA164" i="2"/>
  <c r="AB164" i="2"/>
  <c r="AC164" i="2"/>
  <c r="AD164" i="2"/>
  <c r="AE164" i="2"/>
  <c r="AF164" i="2"/>
  <c r="AG164" i="2"/>
  <c r="AH164" i="2"/>
  <c r="AK164" i="2"/>
  <c r="Y165" i="2"/>
  <c r="Z165" i="2"/>
  <c r="AA165" i="2"/>
  <c r="AB165" i="2"/>
  <c r="AC165" i="2"/>
  <c r="AD165" i="2"/>
  <c r="AE165" i="2"/>
  <c r="AF165" i="2"/>
  <c r="AG165" i="2"/>
  <c r="AH165" i="2"/>
  <c r="AK165" i="2"/>
  <c r="Y166" i="2"/>
  <c r="Z166" i="2"/>
  <c r="AA166" i="2"/>
  <c r="AB166" i="2"/>
  <c r="AC166" i="2"/>
  <c r="AD166" i="2"/>
  <c r="AE166" i="2"/>
  <c r="AF166" i="2"/>
  <c r="AG166" i="2"/>
  <c r="AH166" i="2"/>
  <c r="AK166" i="2"/>
  <c r="Y167" i="2"/>
  <c r="Z167" i="2"/>
  <c r="AA167" i="2"/>
  <c r="AB167" i="2"/>
  <c r="AC167" i="2"/>
  <c r="AD167" i="2"/>
  <c r="AE167" i="2"/>
  <c r="AF167" i="2"/>
  <c r="AG167" i="2"/>
  <c r="AH167" i="2"/>
  <c r="AK167" i="2"/>
  <c r="Y168" i="2"/>
  <c r="Z168" i="2"/>
  <c r="AA168" i="2"/>
  <c r="AB168" i="2"/>
  <c r="AC168" i="2"/>
  <c r="AD168" i="2"/>
  <c r="AE168" i="2"/>
  <c r="AF168" i="2"/>
  <c r="AG168" i="2"/>
  <c r="AH168" i="2"/>
  <c r="AK168" i="2"/>
  <c r="Y169" i="2"/>
  <c r="Z169" i="2"/>
  <c r="AA169" i="2"/>
  <c r="AB169" i="2"/>
  <c r="AC169" i="2"/>
  <c r="AD169" i="2"/>
  <c r="AE169" i="2"/>
  <c r="AF169" i="2"/>
  <c r="AG169" i="2"/>
  <c r="AH169" i="2"/>
  <c r="AK169" i="2"/>
  <c r="Y170" i="2"/>
  <c r="Z170" i="2"/>
  <c r="AA170" i="2"/>
  <c r="AB170" i="2"/>
  <c r="AC170" i="2"/>
  <c r="AD170" i="2"/>
  <c r="AE170" i="2"/>
  <c r="AF170" i="2"/>
  <c r="AG170" i="2"/>
  <c r="AH170" i="2"/>
  <c r="AK170" i="2"/>
  <c r="Y171" i="2"/>
  <c r="Z171" i="2"/>
  <c r="AA171" i="2"/>
  <c r="AB171" i="2"/>
  <c r="AC171" i="2"/>
  <c r="AD171" i="2"/>
  <c r="AE171" i="2"/>
  <c r="AF171" i="2"/>
  <c r="AG171" i="2"/>
  <c r="AH171" i="2"/>
  <c r="AK171" i="2"/>
  <c r="Y172" i="2"/>
  <c r="Z172" i="2"/>
  <c r="AA172" i="2"/>
  <c r="AB172" i="2"/>
  <c r="AC172" i="2"/>
  <c r="AD172" i="2"/>
  <c r="AE172" i="2"/>
  <c r="AF172" i="2"/>
  <c r="AG172" i="2"/>
  <c r="AH172" i="2"/>
  <c r="AK172" i="2"/>
  <c r="Y173" i="2"/>
  <c r="Z173" i="2"/>
  <c r="AA173" i="2"/>
  <c r="AB173" i="2"/>
  <c r="AC173" i="2"/>
  <c r="AD173" i="2"/>
  <c r="AE173" i="2"/>
  <c r="AF173" i="2"/>
  <c r="AG173" i="2"/>
  <c r="AH173" i="2"/>
  <c r="AK173" i="2"/>
  <c r="Y174" i="2"/>
  <c r="Z174" i="2"/>
  <c r="AA174" i="2"/>
  <c r="AB174" i="2"/>
  <c r="AC174" i="2"/>
  <c r="AD174" i="2"/>
  <c r="AE174" i="2"/>
  <c r="AF174" i="2"/>
  <c r="AG174" i="2"/>
  <c r="AH174" i="2"/>
  <c r="AK174" i="2"/>
  <c r="Y175" i="2"/>
  <c r="Z175" i="2"/>
  <c r="AA175" i="2"/>
  <c r="AB175" i="2"/>
  <c r="AC175" i="2"/>
  <c r="AD175" i="2"/>
  <c r="AE175" i="2"/>
  <c r="AF175" i="2"/>
  <c r="AG175" i="2"/>
  <c r="AH175" i="2"/>
  <c r="AK175" i="2"/>
  <c r="Y176" i="2"/>
  <c r="Z176" i="2"/>
  <c r="AA176" i="2"/>
  <c r="AB176" i="2"/>
  <c r="AC176" i="2"/>
  <c r="AD176" i="2"/>
  <c r="AE176" i="2"/>
  <c r="AF176" i="2"/>
  <c r="AG176" i="2"/>
  <c r="AH176" i="2"/>
  <c r="AK176" i="2"/>
  <c r="Y177" i="2"/>
  <c r="Z177" i="2"/>
  <c r="AA177" i="2"/>
  <c r="AB177" i="2"/>
  <c r="AC177" i="2"/>
  <c r="AD177" i="2"/>
  <c r="AE177" i="2"/>
  <c r="AF177" i="2"/>
  <c r="AG177" i="2"/>
  <c r="AH177" i="2"/>
  <c r="AK177" i="2"/>
  <c r="Y178" i="2"/>
  <c r="Z178" i="2"/>
  <c r="AA178" i="2"/>
  <c r="AB178" i="2"/>
  <c r="AC178" i="2"/>
  <c r="AD178" i="2"/>
  <c r="AE178" i="2"/>
  <c r="AF178" i="2"/>
  <c r="AG178" i="2"/>
  <c r="AH178" i="2"/>
  <c r="AK178" i="2"/>
  <c r="Y179" i="2"/>
  <c r="Z179" i="2"/>
  <c r="AA179" i="2"/>
  <c r="AB179" i="2"/>
  <c r="AC179" i="2"/>
  <c r="AD179" i="2"/>
  <c r="AE179" i="2"/>
  <c r="AF179" i="2"/>
  <c r="AG179" i="2"/>
  <c r="AH179" i="2"/>
  <c r="AK179" i="2"/>
  <c r="Y180" i="2"/>
  <c r="Z180" i="2"/>
  <c r="AA180" i="2"/>
  <c r="AB180" i="2"/>
  <c r="AC180" i="2"/>
  <c r="AD180" i="2"/>
  <c r="AE180" i="2"/>
  <c r="AF180" i="2"/>
  <c r="AG180" i="2"/>
  <c r="AH180" i="2"/>
  <c r="AK180" i="2"/>
  <c r="Y181" i="2"/>
  <c r="Z181" i="2"/>
  <c r="AA181" i="2"/>
  <c r="AB181" i="2"/>
  <c r="AC181" i="2"/>
  <c r="AD181" i="2"/>
  <c r="AE181" i="2"/>
  <c r="AF181" i="2"/>
  <c r="AG181" i="2"/>
  <c r="AH181" i="2"/>
  <c r="AK181" i="2"/>
  <c r="Y182" i="2"/>
  <c r="Z182" i="2"/>
  <c r="AA182" i="2"/>
  <c r="AB182" i="2"/>
  <c r="AC182" i="2"/>
  <c r="AD182" i="2"/>
  <c r="AE182" i="2"/>
  <c r="AF182" i="2"/>
  <c r="AG182" i="2"/>
  <c r="AH182" i="2"/>
  <c r="AK182" i="2"/>
  <c r="Y183" i="2"/>
  <c r="Z183" i="2"/>
  <c r="AA183" i="2"/>
  <c r="AB183" i="2"/>
  <c r="AC183" i="2"/>
  <c r="AD183" i="2"/>
  <c r="AE183" i="2"/>
  <c r="AF183" i="2"/>
  <c r="AG183" i="2"/>
  <c r="AH183" i="2"/>
  <c r="AK183" i="2"/>
  <c r="Y184" i="2"/>
  <c r="Z184" i="2"/>
  <c r="AA184" i="2"/>
  <c r="AB184" i="2"/>
  <c r="AC184" i="2"/>
  <c r="AD184" i="2"/>
  <c r="AE184" i="2"/>
  <c r="AF184" i="2"/>
  <c r="AG184" i="2"/>
  <c r="AH184" i="2"/>
  <c r="AK184" i="2"/>
  <c r="Y185" i="2"/>
  <c r="Z185" i="2"/>
  <c r="AA185" i="2"/>
  <c r="AB185" i="2"/>
  <c r="AC185" i="2"/>
  <c r="AD185" i="2"/>
  <c r="AE185" i="2"/>
  <c r="AF185" i="2"/>
  <c r="AG185" i="2"/>
  <c r="AH185" i="2"/>
  <c r="AK185" i="2"/>
  <c r="Y186" i="2"/>
  <c r="Z186" i="2"/>
  <c r="AA186" i="2"/>
  <c r="AB186" i="2"/>
  <c r="AC186" i="2"/>
  <c r="AD186" i="2"/>
  <c r="AE186" i="2"/>
  <c r="AF186" i="2"/>
  <c r="AG186" i="2"/>
  <c r="AH186" i="2"/>
  <c r="AK186" i="2"/>
  <c r="Y187" i="2"/>
  <c r="Z187" i="2"/>
  <c r="AA187" i="2"/>
  <c r="AB187" i="2"/>
  <c r="AC187" i="2"/>
  <c r="AD187" i="2"/>
  <c r="AE187" i="2"/>
  <c r="AF187" i="2"/>
  <c r="AG187" i="2"/>
  <c r="AH187" i="2"/>
  <c r="AK187" i="2"/>
  <c r="Y188" i="2"/>
  <c r="Z188" i="2"/>
  <c r="AA188" i="2"/>
  <c r="AB188" i="2"/>
  <c r="AC188" i="2"/>
  <c r="AD188" i="2"/>
  <c r="AE188" i="2"/>
  <c r="AF188" i="2"/>
  <c r="AG188" i="2"/>
  <c r="AH188" i="2"/>
  <c r="AK188" i="2"/>
  <c r="Y189" i="2"/>
  <c r="Z189" i="2"/>
  <c r="AA189" i="2"/>
  <c r="AB189" i="2"/>
  <c r="AC189" i="2"/>
  <c r="AD189" i="2"/>
  <c r="AE189" i="2"/>
  <c r="AF189" i="2"/>
  <c r="AG189" i="2"/>
  <c r="AH189" i="2"/>
  <c r="AK189" i="2"/>
  <c r="Y190" i="2"/>
  <c r="Z190" i="2"/>
  <c r="AA190" i="2"/>
  <c r="AB190" i="2"/>
  <c r="AC190" i="2"/>
  <c r="AD190" i="2"/>
  <c r="AE190" i="2"/>
  <c r="AF190" i="2"/>
  <c r="AG190" i="2"/>
  <c r="AH190" i="2"/>
  <c r="AK190" i="2"/>
  <c r="Y191" i="2"/>
  <c r="Z191" i="2"/>
  <c r="AA191" i="2"/>
  <c r="AB191" i="2"/>
  <c r="AC191" i="2"/>
  <c r="AD191" i="2"/>
  <c r="AE191" i="2"/>
  <c r="AF191" i="2"/>
  <c r="AG191" i="2"/>
  <c r="AH191" i="2"/>
  <c r="AK191" i="2"/>
  <c r="Y192" i="2"/>
  <c r="Z192" i="2"/>
  <c r="AA192" i="2"/>
  <c r="AB192" i="2"/>
  <c r="AC192" i="2"/>
  <c r="AD192" i="2"/>
  <c r="AE192" i="2"/>
  <c r="AF192" i="2"/>
  <c r="AG192" i="2"/>
  <c r="AH192" i="2"/>
  <c r="AK192" i="2"/>
  <c r="Y193" i="2"/>
  <c r="Z193" i="2"/>
  <c r="AA193" i="2"/>
  <c r="AB193" i="2"/>
  <c r="AC193" i="2"/>
  <c r="AD193" i="2"/>
  <c r="AE193" i="2"/>
  <c r="AF193" i="2"/>
  <c r="AG193" i="2"/>
  <c r="AH193" i="2"/>
  <c r="AK193" i="2"/>
  <c r="Y194" i="2"/>
  <c r="Z194" i="2"/>
  <c r="AA194" i="2"/>
  <c r="AB194" i="2"/>
  <c r="AC194" i="2"/>
  <c r="AD194" i="2"/>
  <c r="AE194" i="2"/>
  <c r="AF194" i="2"/>
  <c r="AG194" i="2"/>
  <c r="AH194" i="2"/>
  <c r="AK194" i="2"/>
  <c r="Y195" i="2"/>
  <c r="Z195" i="2"/>
  <c r="AA195" i="2"/>
  <c r="AB195" i="2"/>
  <c r="AC195" i="2"/>
  <c r="AD195" i="2"/>
  <c r="AE195" i="2"/>
  <c r="AF195" i="2"/>
  <c r="AG195" i="2"/>
  <c r="AH195" i="2"/>
  <c r="AK195" i="2"/>
  <c r="Y196" i="2"/>
  <c r="Z196" i="2"/>
  <c r="AA196" i="2"/>
  <c r="AB196" i="2"/>
  <c r="AC196" i="2"/>
  <c r="AD196" i="2"/>
  <c r="AE196" i="2"/>
  <c r="AF196" i="2"/>
  <c r="AG196" i="2"/>
  <c r="AH196" i="2"/>
  <c r="AK196" i="2"/>
  <c r="Y197" i="2"/>
  <c r="Z197" i="2"/>
  <c r="AA197" i="2"/>
  <c r="AB197" i="2"/>
  <c r="AC197" i="2"/>
  <c r="AD197" i="2"/>
  <c r="AE197" i="2"/>
  <c r="AF197" i="2"/>
  <c r="AG197" i="2"/>
  <c r="AH197" i="2"/>
  <c r="AK197" i="2"/>
  <c r="Y198" i="2"/>
  <c r="Z198" i="2"/>
  <c r="AA198" i="2"/>
  <c r="AB198" i="2"/>
  <c r="AC198" i="2"/>
  <c r="AD198" i="2"/>
  <c r="AE198" i="2"/>
  <c r="AF198" i="2"/>
  <c r="AG198" i="2"/>
  <c r="AH198" i="2"/>
  <c r="AK198" i="2"/>
  <c r="Y199" i="2"/>
  <c r="Z199" i="2"/>
  <c r="AA199" i="2"/>
  <c r="AB199" i="2"/>
  <c r="AC199" i="2"/>
  <c r="AD199" i="2"/>
  <c r="AE199" i="2"/>
  <c r="AF199" i="2"/>
  <c r="AG199" i="2"/>
  <c r="AH199" i="2"/>
  <c r="AK199" i="2"/>
  <c r="Y200" i="2"/>
  <c r="Z200" i="2"/>
  <c r="AA200" i="2"/>
  <c r="AB200" i="2"/>
  <c r="AC200" i="2"/>
  <c r="AD200" i="2"/>
  <c r="AE200" i="2"/>
  <c r="AF200" i="2"/>
  <c r="AG200" i="2"/>
  <c r="AH200" i="2"/>
  <c r="AK200" i="2"/>
  <c r="Y201" i="2"/>
  <c r="Z201" i="2"/>
  <c r="AA201" i="2"/>
  <c r="AB201" i="2"/>
  <c r="AC201" i="2"/>
  <c r="AD201" i="2"/>
  <c r="AE201" i="2"/>
  <c r="AF201" i="2"/>
  <c r="AG201" i="2"/>
  <c r="AH201" i="2"/>
  <c r="AK201" i="2"/>
  <c r="Y202" i="2"/>
  <c r="Z202" i="2"/>
  <c r="AA202" i="2"/>
  <c r="AB202" i="2"/>
  <c r="AC202" i="2"/>
  <c r="AD202" i="2"/>
  <c r="AE202" i="2"/>
  <c r="AF202" i="2"/>
  <c r="AG202" i="2"/>
  <c r="AH202" i="2"/>
  <c r="AK202" i="2"/>
  <c r="Y203" i="2"/>
  <c r="Z203" i="2"/>
  <c r="AA203" i="2"/>
  <c r="AB203" i="2"/>
  <c r="AC203" i="2"/>
  <c r="AD203" i="2"/>
  <c r="AE203" i="2"/>
  <c r="AF203" i="2"/>
  <c r="AG203" i="2"/>
  <c r="AH203" i="2"/>
  <c r="AK203" i="2"/>
  <c r="Y204" i="2"/>
  <c r="Z204" i="2"/>
  <c r="AA204" i="2"/>
  <c r="AB204" i="2"/>
  <c r="AC204" i="2"/>
  <c r="AD204" i="2"/>
  <c r="AE204" i="2"/>
  <c r="AF204" i="2"/>
  <c r="AG204" i="2"/>
  <c r="AH204" i="2"/>
  <c r="AK204" i="2"/>
  <c r="Y205" i="2"/>
  <c r="Z205" i="2"/>
  <c r="AA205" i="2"/>
  <c r="AB205" i="2"/>
  <c r="AC205" i="2"/>
  <c r="AD205" i="2"/>
  <c r="AE205" i="2"/>
  <c r="AF205" i="2"/>
  <c r="AG205" i="2"/>
  <c r="AH205" i="2"/>
  <c r="AK205" i="2"/>
  <c r="Y206" i="2"/>
  <c r="Z206" i="2"/>
  <c r="AA206" i="2"/>
  <c r="AB206" i="2"/>
  <c r="AC206" i="2"/>
  <c r="AD206" i="2"/>
  <c r="AE206" i="2"/>
  <c r="AF206" i="2"/>
  <c r="AG206" i="2"/>
  <c r="AH206" i="2"/>
  <c r="AK206" i="2"/>
  <c r="Y207" i="2"/>
  <c r="Z207" i="2"/>
  <c r="AA207" i="2"/>
  <c r="AB207" i="2"/>
  <c r="AC207" i="2"/>
  <c r="AD207" i="2"/>
  <c r="AE207" i="2"/>
  <c r="AF207" i="2"/>
  <c r="AG207" i="2"/>
  <c r="AH207" i="2"/>
  <c r="AK207" i="2"/>
  <c r="Y208" i="2"/>
  <c r="Z208" i="2"/>
  <c r="AA208" i="2"/>
  <c r="AB208" i="2"/>
  <c r="AC208" i="2"/>
  <c r="AD208" i="2"/>
  <c r="AE208" i="2"/>
  <c r="AF208" i="2"/>
  <c r="AG208" i="2"/>
  <c r="AH208" i="2"/>
  <c r="AK208" i="2"/>
  <c r="Y209" i="2"/>
  <c r="Z209" i="2"/>
  <c r="AA209" i="2"/>
  <c r="AB209" i="2"/>
  <c r="AC209" i="2"/>
  <c r="AD209" i="2"/>
  <c r="AE209" i="2"/>
  <c r="AF209" i="2"/>
  <c r="AG209" i="2"/>
  <c r="AH209" i="2"/>
  <c r="AK209" i="2"/>
  <c r="Y210" i="2"/>
  <c r="Z210" i="2"/>
  <c r="AA210" i="2"/>
  <c r="AB210" i="2"/>
  <c r="AC210" i="2"/>
  <c r="AD210" i="2"/>
  <c r="AE210" i="2"/>
  <c r="AF210" i="2"/>
  <c r="AG210" i="2"/>
  <c r="AH210" i="2"/>
  <c r="AK210" i="2"/>
  <c r="Y211" i="2"/>
  <c r="Z211" i="2"/>
  <c r="AA211" i="2"/>
  <c r="AB211" i="2"/>
  <c r="AC211" i="2"/>
  <c r="AD211" i="2"/>
  <c r="AE211" i="2"/>
  <c r="AF211" i="2"/>
  <c r="AG211" i="2"/>
  <c r="AH211" i="2"/>
  <c r="AK211" i="2"/>
  <c r="Y212" i="2"/>
  <c r="Z212" i="2"/>
  <c r="AA212" i="2"/>
  <c r="AB212" i="2"/>
  <c r="AC212" i="2"/>
  <c r="AD212" i="2"/>
  <c r="AE212" i="2"/>
  <c r="AF212" i="2"/>
  <c r="AG212" i="2"/>
  <c r="AH212" i="2"/>
  <c r="AK212" i="2"/>
  <c r="Y213" i="2"/>
  <c r="Z213" i="2"/>
  <c r="AA213" i="2"/>
  <c r="AB213" i="2"/>
  <c r="AC213" i="2"/>
  <c r="AD213" i="2"/>
  <c r="AE213" i="2"/>
  <c r="AF213" i="2"/>
  <c r="AG213" i="2"/>
  <c r="AH213" i="2"/>
  <c r="AK213" i="2"/>
  <c r="Y214" i="2"/>
  <c r="Z214" i="2"/>
  <c r="AA214" i="2"/>
  <c r="AB214" i="2"/>
  <c r="AC214" i="2"/>
  <c r="AD214" i="2"/>
  <c r="AE214" i="2"/>
  <c r="AF214" i="2"/>
  <c r="AG214" i="2"/>
  <c r="AH214" i="2"/>
  <c r="AK214" i="2"/>
  <c r="Y215" i="2"/>
  <c r="Z215" i="2"/>
  <c r="AA215" i="2"/>
  <c r="AB215" i="2"/>
  <c r="AC215" i="2"/>
  <c r="AD215" i="2"/>
  <c r="AE215" i="2"/>
  <c r="AF215" i="2"/>
  <c r="AG215" i="2"/>
  <c r="AH215" i="2"/>
  <c r="AK215" i="2"/>
  <c r="Y216" i="2"/>
  <c r="Z216" i="2"/>
  <c r="AA216" i="2"/>
  <c r="AB216" i="2"/>
  <c r="AC216" i="2"/>
  <c r="AD216" i="2"/>
  <c r="AE216" i="2"/>
  <c r="AF216" i="2"/>
  <c r="AG216" i="2"/>
  <c r="AH216" i="2"/>
  <c r="AK216" i="2"/>
  <c r="Y217" i="2"/>
  <c r="Z217" i="2"/>
  <c r="AA217" i="2"/>
  <c r="AB217" i="2"/>
  <c r="AC217" i="2"/>
  <c r="AD217" i="2"/>
  <c r="AE217" i="2"/>
  <c r="AF217" i="2"/>
  <c r="AG217" i="2"/>
  <c r="AH217" i="2"/>
  <c r="AK217" i="2"/>
  <c r="Y218" i="2"/>
  <c r="Z218" i="2"/>
  <c r="AA218" i="2"/>
  <c r="AB218" i="2"/>
  <c r="AC218" i="2"/>
  <c r="AD218" i="2"/>
  <c r="AE218" i="2"/>
  <c r="AF218" i="2"/>
  <c r="AG218" i="2"/>
  <c r="AH218" i="2"/>
  <c r="AK218" i="2"/>
  <c r="Y219" i="2"/>
  <c r="Z219" i="2"/>
  <c r="AA219" i="2"/>
  <c r="AB219" i="2"/>
  <c r="AC219" i="2"/>
  <c r="AD219" i="2"/>
  <c r="AE219" i="2"/>
  <c r="AF219" i="2"/>
  <c r="AG219" i="2"/>
  <c r="AH219" i="2"/>
  <c r="AK219" i="2"/>
  <c r="Y220" i="2"/>
  <c r="Z220" i="2"/>
  <c r="AA220" i="2"/>
  <c r="AB220" i="2"/>
  <c r="AC220" i="2"/>
  <c r="AD220" i="2"/>
  <c r="AE220" i="2"/>
  <c r="AF220" i="2"/>
  <c r="AG220" i="2"/>
  <c r="AH220" i="2"/>
  <c r="AK220" i="2"/>
  <c r="Y221" i="2"/>
  <c r="Z221" i="2"/>
  <c r="AA221" i="2"/>
  <c r="AB221" i="2"/>
  <c r="AC221" i="2"/>
  <c r="AD221" i="2"/>
  <c r="AE221" i="2"/>
  <c r="AF221" i="2"/>
  <c r="AG221" i="2"/>
  <c r="AH221" i="2"/>
  <c r="AK221" i="2"/>
  <c r="Y222" i="2"/>
  <c r="Z222" i="2"/>
  <c r="AA222" i="2"/>
  <c r="AB222" i="2"/>
  <c r="AC222" i="2"/>
  <c r="AD222" i="2"/>
  <c r="AE222" i="2"/>
  <c r="AF222" i="2"/>
  <c r="AG222" i="2"/>
  <c r="AH222" i="2"/>
  <c r="AK222" i="2"/>
  <c r="Y223" i="2"/>
  <c r="Z223" i="2"/>
  <c r="AA223" i="2"/>
  <c r="AB223" i="2"/>
  <c r="AC223" i="2"/>
  <c r="AD223" i="2"/>
  <c r="AE223" i="2"/>
  <c r="AF223" i="2"/>
  <c r="AG223" i="2"/>
  <c r="AH223" i="2"/>
  <c r="AK223" i="2"/>
  <c r="Y224" i="2"/>
  <c r="Z224" i="2"/>
  <c r="AA224" i="2"/>
  <c r="AB224" i="2"/>
  <c r="AC224" i="2"/>
  <c r="AD224" i="2"/>
  <c r="AE224" i="2"/>
  <c r="AF224" i="2"/>
  <c r="AG224" i="2"/>
  <c r="AH224" i="2"/>
  <c r="AK224" i="2"/>
  <c r="Y225" i="2"/>
  <c r="Z225" i="2"/>
  <c r="AA225" i="2"/>
  <c r="AB225" i="2"/>
  <c r="AC225" i="2"/>
  <c r="AD225" i="2"/>
  <c r="AE225" i="2"/>
  <c r="AF225" i="2"/>
  <c r="AG225" i="2"/>
  <c r="AH225" i="2"/>
  <c r="AK225" i="2"/>
  <c r="Y226" i="2"/>
  <c r="Z226" i="2"/>
  <c r="AA226" i="2"/>
  <c r="AB226" i="2"/>
  <c r="AC226" i="2"/>
  <c r="AD226" i="2"/>
  <c r="AE226" i="2"/>
  <c r="AF226" i="2"/>
  <c r="AG226" i="2"/>
  <c r="AH226" i="2"/>
  <c r="AK226" i="2"/>
  <c r="Y227" i="2"/>
  <c r="Z227" i="2"/>
  <c r="AA227" i="2"/>
  <c r="AB227" i="2"/>
  <c r="AC227" i="2"/>
  <c r="AD227" i="2"/>
  <c r="AE227" i="2"/>
  <c r="AF227" i="2"/>
  <c r="AG227" i="2"/>
  <c r="AH227" i="2"/>
  <c r="AK227" i="2"/>
  <c r="Y228" i="2"/>
  <c r="Z228" i="2"/>
  <c r="AA228" i="2"/>
  <c r="AB228" i="2"/>
  <c r="AC228" i="2"/>
  <c r="AD228" i="2"/>
  <c r="AE228" i="2"/>
  <c r="AF228" i="2"/>
  <c r="AG228" i="2"/>
  <c r="AH228" i="2"/>
  <c r="AK228" i="2"/>
  <c r="Y229" i="2"/>
  <c r="Z229" i="2"/>
  <c r="AA229" i="2"/>
  <c r="AB229" i="2"/>
  <c r="AC229" i="2"/>
  <c r="AD229" i="2"/>
  <c r="AE229" i="2"/>
  <c r="AF229" i="2"/>
  <c r="AG229" i="2"/>
  <c r="AH229" i="2"/>
  <c r="AK229" i="2"/>
  <c r="Y230" i="2"/>
  <c r="Z230" i="2"/>
  <c r="AA230" i="2"/>
  <c r="AB230" i="2"/>
  <c r="AC230" i="2"/>
  <c r="AD230" i="2"/>
  <c r="AE230" i="2"/>
  <c r="AF230" i="2"/>
  <c r="AG230" i="2"/>
  <c r="AH230" i="2"/>
  <c r="AK230" i="2"/>
  <c r="Y231" i="2"/>
  <c r="Z231" i="2"/>
  <c r="AA231" i="2"/>
  <c r="AB231" i="2"/>
  <c r="AC231" i="2"/>
  <c r="AD231" i="2"/>
  <c r="AE231" i="2"/>
  <c r="AF231" i="2"/>
  <c r="AG231" i="2"/>
  <c r="AH231" i="2"/>
  <c r="AK231" i="2"/>
  <c r="Y232" i="2"/>
  <c r="Z232" i="2"/>
  <c r="AA232" i="2"/>
  <c r="AB232" i="2"/>
  <c r="AC232" i="2"/>
  <c r="AD232" i="2"/>
  <c r="AE232" i="2"/>
  <c r="AF232" i="2"/>
  <c r="AG232" i="2"/>
  <c r="AH232" i="2"/>
  <c r="AK232" i="2"/>
  <c r="Y233" i="2"/>
  <c r="Z233" i="2"/>
  <c r="AA233" i="2"/>
  <c r="AB233" i="2"/>
  <c r="AC233" i="2"/>
  <c r="AD233" i="2"/>
  <c r="AE233" i="2"/>
  <c r="AF233" i="2"/>
  <c r="AG233" i="2"/>
  <c r="AH233" i="2"/>
  <c r="AK233" i="2"/>
  <c r="Y234" i="2"/>
  <c r="Z234" i="2"/>
  <c r="AA234" i="2"/>
  <c r="AB234" i="2"/>
  <c r="AC234" i="2"/>
  <c r="AD234" i="2"/>
  <c r="AE234" i="2"/>
  <c r="AF234" i="2"/>
  <c r="AG234" i="2"/>
  <c r="AH234" i="2"/>
  <c r="AK234" i="2"/>
  <c r="Y235" i="2"/>
  <c r="Z235" i="2"/>
  <c r="AA235" i="2"/>
  <c r="AB235" i="2"/>
  <c r="AC235" i="2"/>
  <c r="AD235" i="2"/>
  <c r="AE235" i="2"/>
  <c r="AF235" i="2"/>
  <c r="AG235" i="2"/>
  <c r="AH235" i="2"/>
  <c r="AK235" i="2"/>
  <c r="Y236" i="2"/>
  <c r="Z236" i="2"/>
  <c r="AA236" i="2"/>
  <c r="AB236" i="2"/>
  <c r="AC236" i="2"/>
  <c r="AD236" i="2"/>
  <c r="AE236" i="2"/>
  <c r="AF236" i="2"/>
  <c r="AG236" i="2"/>
  <c r="AH236" i="2"/>
  <c r="AK236" i="2"/>
  <c r="Y237" i="2"/>
  <c r="Z237" i="2"/>
  <c r="AA237" i="2"/>
  <c r="AB237" i="2"/>
  <c r="AC237" i="2"/>
  <c r="AD237" i="2"/>
  <c r="AE237" i="2"/>
  <c r="AF237" i="2"/>
  <c r="AG237" i="2"/>
  <c r="AH237" i="2"/>
  <c r="AK237" i="2"/>
  <c r="Y238" i="2"/>
  <c r="Z238" i="2"/>
  <c r="AA238" i="2"/>
  <c r="AB238" i="2"/>
  <c r="AC238" i="2"/>
  <c r="AD238" i="2"/>
  <c r="AE238" i="2"/>
  <c r="AF238" i="2"/>
  <c r="AG238" i="2"/>
  <c r="AH238" i="2"/>
  <c r="AK238" i="2"/>
  <c r="Y239" i="2"/>
  <c r="Z239" i="2"/>
  <c r="AA239" i="2"/>
  <c r="AB239" i="2"/>
  <c r="AC239" i="2"/>
  <c r="AD239" i="2"/>
  <c r="AE239" i="2"/>
  <c r="AF239" i="2"/>
  <c r="AG239" i="2"/>
  <c r="AH239" i="2"/>
  <c r="AK239" i="2"/>
  <c r="Y240" i="2"/>
  <c r="Z240" i="2"/>
  <c r="AA240" i="2"/>
  <c r="AB240" i="2"/>
  <c r="AC240" i="2"/>
  <c r="AD240" i="2"/>
  <c r="AE240" i="2"/>
  <c r="AF240" i="2"/>
  <c r="AG240" i="2"/>
  <c r="AH240" i="2"/>
  <c r="AK240" i="2"/>
  <c r="Y241" i="2"/>
  <c r="Z241" i="2"/>
  <c r="AA241" i="2"/>
  <c r="AB241" i="2"/>
  <c r="AC241" i="2"/>
  <c r="AD241" i="2"/>
  <c r="AE241" i="2"/>
  <c r="AF241" i="2"/>
  <c r="AG241" i="2"/>
  <c r="AH241" i="2"/>
  <c r="AK241" i="2"/>
  <c r="Y242" i="2"/>
  <c r="Z242" i="2"/>
  <c r="AA242" i="2"/>
  <c r="AB242" i="2"/>
  <c r="AC242" i="2"/>
  <c r="AD242" i="2"/>
  <c r="AE242" i="2"/>
  <c r="AF242" i="2"/>
  <c r="AG242" i="2"/>
  <c r="AH242" i="2"/>
  <c r="AK242" i="2"/>
  <c r="Y243" i="2"/>
  <c r="Z243" i="2"/>
  <c r="AA243" i="2"/>
  <c r="AB243" i="2"/>
  <c r="AC243" i="2"/>
  <c r="AD243" i="2"/>
  <c r="AE243" i="2"/>
  <c r="AF243" i="2"/>
  <c r="AG243" i="2"/>
  <c r="AH243" i="2"/>
  <c r="AK243" i="2"/>
  <c r="Y244" i="2"/>
  <c r="Z244" i="2"/>
  <c r="AA244" i="2"/>
  <c r="AB244" i="2"/>
  <c r="AC244" i="2"/>
  <c r="AD244" i="2"/>
  <c r="AE244" i="2"/>
  <c r="AF244" i="2"/>
  <c r="AG244" i="2"/>
  <c r="AH244" i="2"/>
  <c r="AK244" i="2"/>
  <c r="Y245" i="2"/>
  <c r="Z245" i="2"/>
  <c r="AA245" i="2"/>
  <c r="AB245" i="2"/>
  <c r="AC245" i="2"/>
  <c r="AD245" i="2"/>
  <c r="AE245" i="2"/>
  <c r="AF245" i="2"/>
  <c r="AG245" i="2"/>
  <c r="AH245" i="2"/>
  <c r="AK245" i="2"/>
  <c r="Y246" i="2"/>
  <c r="Z246" i="2"/>
  <c r="AA246" i="2"/>
  <c r="AB246" i="2"/>
  <c r="AC246" i="2"/>
  <c r="AD246" i="2"/>
  <c r="AE246" i="2"/>
  <c r="AF246" i="2"/>
  <c r="AG246" i="2"/>
  <c r="AH246" i="2"/>
  <c r="AK246" i="2"/>
  <c r="Y247" i="2"/>
  <c r="Z247" i="2"/>
  <c r="AA247" i="2"/>
  <c r="AB247" i="2"/>
  <c r="AC247" i="2"/>
  <c r="AD247" i="2"/>
  <c r="AE247" i="2"/>
  <c r="AF247" i="2"/>
  <c r="AG247" i="2"/>
  <c r="AH247" i="2"/>
  <c r="AK247" i="2"/>
  <c r="Y248" i="2"/>
  <c r="Z248" i="2"/>
  <c r="AA248" i="2"/>
  <c r="AB248" i="2"/>
  <c r="AC248" i="2"/>
  <c r="AD248" i="2"/>
  <c r="AE248" i="2"/>
  <c r="AF248" i="2"/>
  <c r="AG248" i="2"/>
  <c r="AH248" i="2"/>
  <c r="AK248" i="2"/>
  <c r="Y249" i="2"/>
  <c r="Z249" i="2"/>
  <c r="AA249" i="2"/>
  <c r="AB249" i="2"/>
  <c r="AC249" i="2"/>
  <c r="AD249" i="2"/>
  <c r="AE249" i="2"/>
  <c r="AF249" i="2"/>
  <c r="AG249" i="2"/>
  <c r="AH249" i="2"/>
  <c r="AK249" i="2"/>
  <c r="Y250" i="2"/>
  <c r="Z250" i="2"/>
  <c r="AA250" i="2"/>
  <c r="AB250" i="2"/>
  <c r="AC250" i="2"/>
  <c r="AD250" i="2"/>
  <c r="AE250" i="2"/>
  <c r="AF250" i="2"/>
  <c r="AG250" i="2"/>
  <c r="AH250" i="2"/>
  <c r="AK250" i="2"/>
  <c r="Y251" i="2"/>
  <c r="Z251" i="2"/>
  <c r="AA251" i="2"/>
  <c r="AB251" i="2"/>
  <c r="AC251" i="2"/>
  <c r="AD251" i="2"/>
  <c r="AE251" i="2"/>
  <c r="AF251" i="2"/>
  <c r="AG251" i="2"/>
  <c r="AH251" i="2"/>
  <c r="AK251" i="2"/>
  <c r="Y252" i="2"/>
  <c r="Z252" i="2"/>
  <c r="AA252" i="2"/>
  <c r="AB252" i="2"/>
  <c r="AC252" i="2"/>
  <c r="AD252" i="2"/>
  <c r="AE252" i="2"/>
  <c r="AF252" i="2"/>
  <c r="AG252" i="2"/>
  <c r="AH252" i="2"/>
  <c r="AK252" i="2"/>
  <c r="Y253" i="2"/>
  <c r="Z253" i="2"/>
  <c r="AA253" i="2"/>
  <c r="AB253" i="2"/>
  <c r="AC253" i="2"/>
  <c r="AD253" i="2"/>
  <c r="AE253" i="2"/>
  <c r="AF253" i="2"/>
  <c r="AG253" i="2"/>
  <c r="AH253" i="2"/>
  <c r="AK253" i="2"/>
  <c r="Y254" i="2"/>
  <c r="Z254" i="2"/>
  <c r="AA254" i="2"/>
  <c r="AB254" i="2"/>
  <c r="AC254" i="2"/>
  <c r="AD254" i="2"/>
  <c r="AE254" i="2"/>
  <c r="AF254" i="2"/>
  <c r="AG254" i="2"/>
  <c r="AH254" i="2"/>
  <c r="AK254" i="2"/>
  <c r="Y255" i="2"/>
  <c r="Z255" i="2"/>
  <c r="AA255" i="2"/>
  <c r="AB255" i="2"/>
  <c r="AC255" i="2"/>
  <c r="AD255" i="2"/>
  <c r="AE255" i="2"/>
  <c r="AF255" i="2"/>
  <c r="AG255" i="2"/>
  <c r="AH255" i="2"/>
  <c r="AK255" i="2"/>
  <c r="Y256" i="2"/>
  <c r="Z256" i="2"/>
  <c r="AA256" i="2"/>
  <c r="AB256" i="2"/>
  <c r="AC256" i="2"/>
  <c r="AD256" i="2"/>
  <c r="AE256" i="2"/>
  <c r="AF256" i="2"/>
  <c r="AG256" i="2"/>
  <c r="AH256" i="2"/>
  <c r="AK256" i="2"/>
  <c r="Y257" i="2"/>
  <c r="Z257" i="2"/>
  <c r="AA257" i="2"/>
  <c r="AB257" i="2"/>
  <c r="AC257" i="2"/>
  <c r="AD257" i="2"/>
  <c r="AE257" i="2"/>
  <c r="AF257" i="2"/>
  <c r="AG257" i="2"/>
  <c r="AH257" i="2"/>
  <c r="AK257" i="2"/>
  <c r="Y258" i="2"/>
  <c r="Z258" i="2"/>
  <c r="AA258" i="2"/>
  <c r="AB258" i="2"/>
  <c r="AC258" i="2"/>
  <c r="AD258" i="2"/>
  <c r="AE258" i="2"/>
  <c r="AF258" i="2"/>
  <c r="AG258" i="2"/>
  <c r="AH258" i="2"/>
  <c r="AK258" i="2"/>
  <c r="Y259" i="2"/>
  <c r="Z259" i="2"/>
  <c r="AA259" i="2"/>
  <c r="AB259" i="2"/>
  <c r="AC259" i="2"/>
  <c r="AD259" i="2"/>
  <c r="AE259" i="2"/>
  <c r="AF259" i="2"/>
  <c r="AG259" i="2"/>
  <c r="AH259" i="2"/>
  <c r="AK259" i="2"/>
  <c r="Y260" i="2"/>
  <c r="Z260" i="2"/>
  <c r="AA260" i="2"/>
  <c r="AB260" i="2"/>
  <c r="AC260" i="2"/>
  <c r="AD260" i="2"/>
  <c r="AE260" i="2"/>
  <c r="AF260" i="2"/>
  <c r="AG260" i="2"/>
  <c r="AH260" i="2"/>
  <c r="AK260" i="2"/>
  <c r="Y261" i="2"/>
  <c r="Z261" i="2"/>
  <c r="AA261" i="2"/>
  <c r="AB261" i="2"/>
  <c r="AC261" i="2"/>
  <c r="AD261" i="2"/>
  <c r="AE261" i="2"/>
  <c r="AF261" i="2"/>
  <c r="AG261" i="2"/>
  <c r="AH261" i="2"/>
  <c r="AK261" i="2"/>
  <c r="Y262" i="2"/>
  <c r="Z262" i="2"/>
  <c r="AA262" i="2"/>
  <c r="AB262" i="2"/>
  <c r="AC262" i="2"/>
  <c r="AD262" i="2"/>
  <c r="AE262" i="2"/>
  <c r="AF262" i="2"/>
  <c r="AG262" i="2"/>
  <c r="AH262" i="2"/>
  <c r="AK262" i="2"/>
  <c r="Y263" i="2"/>
  <c r="Z263" i="2"/>
  <c r="AA263" i="2"/>
  <c r="AB263" i="2"/>
  <c r="AC263" i="2"/>
  <c r="AD263" i="2"/>
  <c r="AE263" i="2"/>
  <c r="AF263" i="2"/>
  <c r="AG263" i="2"/>
  <c r="AH263" i="2"/>
  <c r="AK263" i="2"/>
  <c r="Y264" i="2"/>
  <c r="Z264" i="2"/>
  <c r="AA264" i="2"/>
  <c r="AB264" i="2"/>
  <c r="AC264" i="2"/>
  <c r="AD264" i="2"/>
  <c r="AE264" i="2"/>
  <c r="AF264" i="2"/>
  <c r="AG264" i="2"/>
  <c r="AH264" i="2"/>
  <c r="AK264" i="2"/>
  <c r="Y265" i="2"/>
  <c r="Z265" i="2"/>
  <c r="AA265" i="2"/>
  <c r="AB265" i="2"/>
  <c r="AC265" i="2"/>
  <c r="AD265" i="2"/>
  <c r="AE265" i="2"/>
  <c r="AF265" i="2"/>
  <c r="AG265" i="2"/>
  <c r="AH265" i="2"/>
  <c r="AK265" i="2"/>
  <c r="Y266" i="2"/>
  <c r="Z266" i="2"/>
  <c r="AA266" i="2"/>
  <c r="AB266" i="2"/>
  <c r="AC266" i="2"/>
  <c r="AD266" i="2"/>
  <c r="AE266" i="2"/>
  <c r="AF266" i="2"/>
  <c r="AG266" i="2"/>
  <c r="AH266" i="2"/>
  <c r="AK266" i="2"/>
  <c r="Y267" i="2"/>
  <c r="Z267" i="2"/>
  <c r="AA267" i="2"/>
  <c r="AB267" i="2"/>
  <c r="AC267" i="2"/>
  <c r="AD267" i="2"/>
  <c r="AE267" i="2"/>
  <c r="AF267" i="2"/>
  <c r="AG267" i="2"/>
  <c r="AH267" i="2"/>
  <c r="AK267" i="2"/>
  <c r="Y268" i="2"/>
  <c r="Z268" i="2"/>
  <c r="AA268" i="2"/>
  <c r="AB268" i="2"/>
  <c r="AC268" i="2"/>
  <c r="AD268" i="2"/>
  <c r="AE268" i="2"/>
  <c r="AF268" i="2"/>
  <c r="AG268" i="2"/>
  <c r="AH268" i="2"/>
  <c r="AK268" i="2"/>
  <c r="Y269" i="2"/>
  <c r="Z269" i="2"/>
  <c r="AA269" i="2"/>
  <c r="AB269" i="2"/>
  <c r="AC269" i="2"/>
  <c r="AD269" i="2"/>
  <c r="AE269" i="2"/>
  <c r="AF269" i="2"/>
  <c r="AG269" i="2"/>
  <c r="AH269" i="2"/>
  <c r="AK269" i="2"/>
  <c r="Y270" i="2"/>
  <c r="Z270" i="2"/>
  <c r="AA270" i="2"/>
  <c r="AB270" i="2"/>
  <c r="AC270" i="2"/>
  <c r="AD270" i="2"/>
  <c r="AE270" i="2"/>
  <c r="AF270" i="2"/>
  <c r="AG270" i="2"/>
  <c r="AH270" i="2"/>
  <c r="AK270" i="2"/>
  <c r="Y271" i="2"/>
  <c r="Z271" i="2"/>
  <c r="AA271" i="2"/>
  <c r="AB271" i="2"/>
  <c r="AC271" i="2"/>
  <c r="AD271" i="2"/>
  <c r="AE271" i="2"/>
  <c r="AF271" i="2"/>
  <c r="AG271" i="2"/>
  <c r="AH271" i="2"/>
  <c r="AK271" i="2"/>
  <c r="Y272" i="2"/>
  <c r="Z272" i="2"/>
  <c r="AA272" i="2"/>
  <c r="AB272" i="2"/>
  <c r="AC272" i="2"/>
  <c r="AD272" i="2"/>
  <c r="AE272" i="2"/>
  <c r="AF272" i="2"/>
  <c r="AG272" i="2"/>
  <c r="AH272" i="2"/>
  <c r="AK272" i="2"/>
  <c r="Y273" i="2"/>
  <c r="Z273" i="2"/>
  <c r="AA273" i="2"/>
  <c r="AB273" i="2"/>
  <c r="AC273" i="2"/>
  <c r="AD273" i="2"/>
  <c r="AE273" i="2"/>
  <c r="AF273" i="2"/>
  <c r="AG273" i="2"/>
  <c r="AH273" i="2"/>
  <c r="AK273" i="2"/>
  <c r="Y274" i="2"/>
  <c r="Z274" i="2"/>
  <c r="AA274" i="2"/>
  <c r="AB274" i="2"/>
  <c r="AC274" i="2"/>
  <c r="AD274" i="2"/>
  <c r="AE274" i="2"/>
  <c r="AF274" i="2"/>
  <c r="AG274" i="2"/>
  <c r="AH274" i="2"/>
  <c r="AK274" i="2"/>
  <c r="Y275" i="2"/>
  <c r="Z275" i="2"/>
  <c r="AA275" i="2"/>
  <c r="AB275" i="2"/>
  <c r="AC275" i="2"/>
  <c r="AD275" i="2"/>
  <c r="AE275" i="2"/>
  <c r="AF275" i="2"/>
  <c r="AG275" i="2"/>
  <c r="AH275" i="2"/>
  <c r="AK275" i="2"/>
  <c r="Y276" i="2"/>
  <c r="Z276" i="2"/>
  <c r="AA276" i="2"/>
  <c r="AB276" i="2"/>
  <c r="AC276" i="2"/>
  <c r="AD276" i="2"/>
  <c r="AE276" i="2"/>
  <c r="AF276" i="2"/>
  <c r="AG276" i="2"/>
  <c r="AH276" i="2"/>
  <c r="AK276" i="2"/>
  <c r="Y277" i="2"/>
  <c r="Z277" i="2"/>
  <c r="AA277" i="2"/>
  <c r="AB277" i="2"/>
  <c r="AC277" i="2"/>
  <c r="AD277" i="2"/>
  <c r="AE277" i="2"/>
  <c r="AF277" i="2"/>
  <c r="AG277" i="2"/>
  <c r="AH277" i="2"/>
  <c r="AK277" i="2"/>
  <c r="Y278" i="2"/>
  <c r="Z278" i="2"/>
  <c r="AA278" i="2"/>
  <c r="AB278" i="2"/>
  <c r="AC278" i="2"/>
  <c r="AD278" i="2"/>
  <c r="AE278" i="2"/>
  <c r="AF278" i="2"/>
  <c r="AG278" i="2"/>
  <c r="AH278" i="2"/>
  <c r="AK278" i="2"/>
  <c r="Y279" i="2"/>
  <c r="Z279" i="2"/>
  <c r="AA279" i="2"/>
  <c r="AB279" i="2"/>
  <c r="AC279" i="2"/>
  <c r="AD279" i="2"/>
  <c r="AE279" i="2"/>
  <c r="AF279" i="2"/>
  <c r="AG279" i="2"/>
  <c r="AH279" i="2"/>
  <c r="AK279" i="2"/>
  <c r="Y280" i="2"/>
  <c r="Z280" i="2"/>
  <c r="AA280" i="2"/>
  <c r="AB280" i="2"/>
  <c r="AC280" i="2"/>
  <c r="AD280" i="2"/>
  <c r="AE280" i="2"/>
  <c r="AF280" i="2"/>
  <c r="AG280" i="2"/>
  <c r="AH280" i="2"/>
  <c r="AK280" i="2"/>
  <c r="Y281" i="2"/>
  <c r="Z281" i="2"/>
  <c r="AA281" i="2"/>
  <c r="AB281" i="2"/>
  <c r="AC281" i="2"/>
  <c r="AD281" i="2"/>
  <c r="AE281" i="2"/>
  <c r="AF281" i="2"/>
  <c r="AG281" i="2"/>
  <c r="AH281" i="2"/>
  <c r="AK281" i="2"/>
  <c r="Y282" i="2"/>
  <c r="Z282" i="2"/>
  <c r="AA282" i="2"/>
  <c r="AB282" i="2"/>
  <c r="AC282" i="2"/>
  <c r="AD282" i="2"/>
  <c r="AE282" i="2"/>
  <c r="AF282" i="2"/>
  <c r="AG282" i="2"/>
  <c r="AH282" i="2"/>
  <c r="AK282" i="2"/>
  <c r="Y283" i="2"/>
  <c r="Z283" i="2"/>
  <c r="AA283" i="2"/>
  <c r="AB283" i="2"/>
  <c r="AC283" i="2"/>
  <c r="AD283" i="2"/>
  <c r="AE283" i="2"/>
  <c r="AF283" i="2"/>
  <c r="AG283" i="2"/>
  <c r="AH283" i="2"/>
  <c r="AK283" i="2"/>
  <c r="Y284" i="2"/>
  <c r="Z284" i="2"/>
  <c r="AA284" i="2"/>
  <c r="AB284" i="2"/>
  <c r="AC284" i="2"/>
  <c r="AD284" i="2"/>
  <c r="AE284" i="2"/>
  <c r="AF284" i="2"/>
  <c r="AG284" i="2"/>
  <c r="AH284" i="2"/>
  <c r="AK284" i="2"/>
  <c r="Y285" i="2"/>
  <c r="Z285" i="2"/>
  <c r="AA285" i="2"/>
  <c r="AB285" i="2"/>
  <c r="AC285" i="2"/>
  <c r="AD285" i="2"/>
  <c r="AE285" i="2"/>
  <c r="AF285" i="2"/>
  <c r="AG285" i="2"/>
  <c r="AH285" i="2"/>
  <c r="AK285" i="2"/>
  <c r="Y286" i="2"/>
  <c r="Z286" i="2"/>
  <c r="AA286" i="2"/>
  <c r="AB286" i="2"/>
  <c r="AC286" i="2"/>
  <c r="AD286" i="2"/>
  <c r="AE286" i="2"/>
  <c r="AF286" i="2"/>
  <c r="AG286" i="2"/>
  <c r="AH286" i="2"/>
  <c r="AK286" i="2"/>
  <c r="Y287" i="2"/>
  <c r="Z287" i="2"/>
  <c r="AA287" i="2"/>
  <c r="AB287" i="2"/>
  <c r="AC287" i="2"/>
  <c r="AD287" i="2"/>
  <c r="AE287" i="2"/>
  <c r="AF287" i="2"/>
  <c r="AG287" i="2"/>
  <c r="AH287" i="2"/>
  <c r="AK287" i="2"/>
  <c r="Y288" i="2"/>
  <c r="Z288" i="2"/>
  <c r="AA288" i="2"/>
  <c r="AB288" i="2"/>
  <c r="AC288" i="2"/>
  <c r="AD288" i="2"/>
  <c r="AE288" i="2"/>
  <c r="AF288" i="2"/>
  <c r="AG288" i="2"/>
  <c r="AH288" i="2"/>
  <c r="AK288" i="2"/>
  <c r="Y289" i="2"/>
  <c r="Z289" i="2"/>
  <c r="AA289" i="2"/>
  <c r="AB289" i="2"/>
  <c r="AC289" i="2"/>
  <c r="AD289" i="2"/>
  <c r="AE289" i="2"/>
  <c r="AF289" i="2"/>
  <c r="AG289" i="2"/>
  <c r="AH289" i="2"/>
  <c r="AK289" i="2"/>
  <c r="Y290" i="2"/>
  <c r="Z290" i="2"/>
  <c r="AA290" i="2"/>
  <c r="AB290" i="2"/>
  <c r="AC290" i="2"/>
  <c r="AD290" i="2"/>
  <c r="AE290" i="2"/>
  <c r="AF290" i="2"/>
  <c r="AG290" i="2"/>
  <c r="AH290" i="2"/>
  <c r="AK290" i="2"/>
  <c r="Y291" i="2"/>
  <c r="Z291" i="2"/>
  <c r="AA291" i="2"/>
  <c r="AB291" i="2"/>
  <c r="AC291" i="2"/>
  <c r="AD291" i="2"/>
  <c r="AE291" i="2"/>
  <c r="AF291" i="2"/>
  <c r="AG291" i="2"/>
  <c r="AH291" i="2"/>
  <c r="AK291" i="2"/>
  <c r="Y292" i="2"/>
  <c r="Z292" i="2"/>
  <c r="AA292" i="2"/>
  <c r="AB292" i="2"/>
  <c r="AC292" i="2"/>
  <c r="AD292" i="2"/>
  <c r="AE292" i="2"/>
  <c r="AF292" i="2"/>
  <c r="AG292" i="2"/>
  <c r="AH292" i="2"/>
  <c r="AK292" i="2"/>
  <c r="Y293" i="2"/>
  <c r="Z293" i="2"/>
  <c r="AA293" i="2"/>
  <c r="AB293" i="2"/>
  <c r="AC293" i="2"/>
  <c r="AD293" i="2"/>
  <c r="AE293" i="2"/>
  <c r="AF293" i="2"/>
  <c r="AG293" i="2"/>
  <c r="AH293" i="2"/>
  <c r="AK293" i="2"/>
  <c r="Y294" i="2"/>
  <c r="Z294" i="2"/>
  <c r="AA294" i="2"/>
  <c r="AB294" i="2"/>
  <c r="AC294" i="2"/>
  <c r="AD294" i="2"/>
  <c r="AE294" i="2"/>
  <c r="AF294" i="2"/>
  <c r="AG294" i="2"/>
  <c r="AH294" i="2"/>
  <c r="AK294" i="2"/>
  <c r="Y295" i="2"/>
  <c r="Z295" i="2"/>
  <c r="AA295" i="2"/>
  <c r="AB295" i="2"/>
  <c r="AC295" i="2"/>
  <c r="AD295" i="2"/>
  <c r="AE295" i="2"/>
  <c r="AF295" i="2"/>
  <c r="AG295" i="2"/>
  <c r="AH295" i="2"/>
  <c r="AK295" i="2"/>
  <c r="Y296" i="2"/>
  <c r="Z296" i="2"/>
  <c r="AA296" i="2"/>
  <c r="AB296" i="2"/>
  <c r="AC296" i="2"/>
  <c r="AD296" i="2"/>
  <c r="AE296" i="2"/>
  <c r="AF296" i="2"/>
  <c r="AG296" i="2"/>
  <c r="AH296" i="2"/>
  <c r="AK296" i="2"/>
  <c r="Y297" i="2"/>
  <c r="Z297" i="2"/>
  <c r="AA297" i="2"/>
  <c r="AB297" i="2"/>
  <c r="AC297" i="2"/>
  <c r="AD297" i="2"/>
  <c r="AE297" i="2"/>
  <c r="AF297" i="2"/>
  <c r="AG297" i="2"/>
  <c r="AH297" i="2"/>
  <c r="AK297" i="2"/>
  <c r="Y298" i="2"/>
  <c r="Z298" i="2"/>
  <c r="AA298" i="2"/>
  <c r="AB298" i="2"/>
  <c r="AC298" i="2"/>
  <c r="AD298" i="2"/>
  <c r="AE298" i="2"/>
  <c r="AF298" i="2"/>
  <c r="AG298" i="2"/>
  <c r="AH298" i="2"/>
  <c r="AK298" i="2"/>
  <c r="Y299" i="2"/>
  <c r="Z299" i="2"/>
  <c r="AA299" i="2"/>
  <c r="AB299" i="2"/>
  <c r="AC299" i="2"/>
  <c r="AD299" i="2"/>
  <c r="AE299" i="2"/>
  <c r="AF299" i="2"/>
  <c r="AG299" i="2"/>
  <c r="AH299" i="2"/>
  <c r="AK299" i="2"/>
  <c r="Y300" i="2"/>
  <c r="Z300" i="2"/>
  <c r="AA300" i="2"/>
  <c r="AB300" i="2"/>
  <c r="AC300" i="2"/>
  <c r="AD300" i="2"/>
  <c r="AE300" i="2"/>
  <c r="AF300" i="2"/>
  <c r="AG300" i="2"/>
  <c r="AH300" i="2"/>
  <c r="AK300" i="2"/>
  <c r="Y301" i="2"/>
  <c r="Z301" i="2"/>
  <c r="AA301" i="2"/>
  <c r="AB301" i="2"/>
  <c r="AC301" i="2"/>
  <c r="AD301" i="2"/>
  <c r="AE301" i="2"/>
  <c r="AF301" i="2"/>
  <c r="AG301" i="2"/>
  <c r="AH301" i="2"/>
  <c r="AK301" i="2"/>
  <c r="Y302" i="2"/>
  <c r="Z302" i="2"/>
  <c r="AA302" i="2"/>
  <c r="AB302" i="2"/>
  <c r="AC302" i="2"/>
  <c r="AD302" i="2"/>
  <c r="AE302" i="2"/>
  <c r="AF302" i="2"/>
  <c r="AG302" i="2"/>
  <c r="AH302" i="2"/>
  <c r="AK302" i="2"/>
  <c r="Y303" i="2"/>
  <c r="Z303" i="2"/>
  <c r="AA303" i="2"/>
  <c r="AB303" i="2"/>
  <c r="AC303" i="2"/>
  <c r="AD303" i="2"/>
  <c r="AE303" i="2"/>
  <c r="AF303" i="2"/>
  <c r="AG303" i="2"/>
  <c r="AH303" i="2"/>
  <c r="AK303" i="2"/>
  <c r="Y304" i="2"/>
  <c r="Z304" i="2"/>
  <c r="AA304" i="2"/>
  <c r="AB304" i="2"/>
  <c r="AC304" i="2"/>
  <c r="AD304" i="2"/>
  <c r="AE304" i="2"/>
  <c r="AF304" i="2"/>
  <c r="AG304" i="2"/>
  <c r="AH304" i="2"/>
  <c r="AK304" i="2"/>
  <c r="Y305" i="2"/>
  <c r="Z305" i="2"/>
  <c r="AA305" i="2"/>
  <c r="AB305" i="2"/>
  <c r="AC305" i="2"/>
  <c r="AD305" i="2"/>
  <c r="AE305" i="2"/>
  <c r="AF305" i="2"/>
  <c r="AG305" i="2"/>
  <c r="AH305" i="2"/>
  <c r="AK305" i="2"/>
  <c r="Y306" i="2"/>
  <c r="Z306" i="2"/>
  <c r="AA306" i="2"/>
  <c r="AB306" i="2"/>
  <c r="AC306" i="2"/>
  <c r="AD306" i="2"/>
  <c r="AE306" i="2"/>
  <c r="AF306" i="2"/>
  <c r="AG306" i="2"/>
  <c r="AH306" i="2"/>
  <c r="AK306" i="2"/>
  <c r="Y307" i="2"/>
  <c r="Z307" i="2"/>
  <c r="AA307" i="2"/>
  <c r="AB307" i="2"/>
  <c r="AC307" i="2"/>
  <c r="AD307" i="2"/>
  <c r="AE307" i="2"/>
  <c r="AF307" i="2"/>
  <c r="AG307" i="2"/>
  <c r="AH307" i="2"/>
  <c r="AK307" i="2"/>
  <c r="Y308" i="2"/>
  <c r="Z308" i="2"/>
  <c r="AA308" i="2"/>
  <c r="AB308" i="2"/>
  <c r="AC308" i="2"/>
  <c r="AD308" i="2"/>
  <c r="AE308" i="2"/>
  <c r="AF308" i="2"/>
  <c r="AG308" i="2"/>
  <c r="AH308" i="2"/>
  <c r="AK308" i="2"/>
  <c r="Y309" i="2"/>
  <c r="Z309" i="2"/>
  <c r="AA309" i="2"/>
  <c r="AB309" i="2"/>
  <c r="AC309" i="2"/>
  <c r="AD309" i="2"/>
  <c r="AE309" i="2"/>
  <c r="AF309" i="2"/>
  <c r="AG309" i="2"/>
  <c r="AH309" i="2"/>
  <c r="AK309" i="2"/>
  <c r="Y310" i="2"/>
  <c r="Z310" i="2"/>
  <c r="AA310" i="2"/>
  <c r="AB310" i="2"/>
  <c r="AC310" i="2"/>
  <c r="AD310" i="2"/>
  <c r="AE310" i="2"/>
  <c r="AF310" i="2"/>
  <c r="AG310" i="2"/>
  <c r="AH310" i="2"/>
  <c r="AK310" i="2"/>
  <c r="Y311" i="2"/>
  <c r="Z311" i="2"/>
  <c r="AA311" i="2"/>
  <c r="AB311" i="2"/>
  <c r="AC311" i="2"/>
  <c r="AD311" i="2"/>
  <c r="AE311" i="2"/>
  <c r="AF311" i="2"/>
  <c r="AG311" i="2"/>
  <c r="AH311" i="2"/>
  <c r="AK311" i="2"/>
  <c r="Y312" i="2"/>
  <c r="Z312" i="2"/>
  <c r="AA312" i="2"/>
  <c r="AB312" i="2"/>
  <c r="AC312" i="2"/>
  <c r="AD312" i="2"/>
  <c r="AE312" i="2"/>
  <c r="AF312" i="2"/>
  <c r="AG312" i="2"/>
  <c r="AH312" i="2"/>
  <c r="AK312" i="2"/>
  <c r="Y313" i="2"/>
  <c r="Z313" i="2"/>
  <c r="AA313" i="2"/>
  <c r="AB313" i="2"/>
  <c r="AC313" i="2"/>
  <c r="AD313" i="2"/>
  <c r="AE313" i="2"/>
  <c r="AF313" i="2"/>
  <c r="AG313" i="2"/>
  <c r="AH313" i="2"/>
  <c r="AK313" i="2"/>
  <c r="Y314" i="2"/>
  <c r="Z314" i="2"/>
  <c r="AA314" i="2"/>
  <c r="AB314" i="2"/>
  <c r="AC314" i="2"/>
  <c r="AD314" i="2"/>
  <c r="AE314" i="2"/>
  <c r="AF314" i="2"/>
  <c r="AG314" i="2"/>
  <c r="AH314" i="2"/>
  <c r="AK314" i="2"/>
  <c r="Y315" i="2"/>
  <c r="Z315" i="2"/>
  <c r="AA315" i="2"/>
  <c r="AB315" i="2"/>
  <c r="AC315" i="2"/>
  <c r="AD315" i="2"/>
  <c r="AE315" i="2"/>
  <c r="AF315" i="2"/>
  <c r="AG315" i="2"/>
  <c r="AH315" i="2"/>
  <c r="AK315" i="2"/>
  <c r="Y316" i="2"/>
  <c r="Z316" i="2"/>
  <c r="AA316" i="2"/>
  <c r="AB316" i="2"/>
  <c r="AC316" i="2"/>
  <c r="AD316" i="2"/>
  <c r="AE316" i="2"/>
  <c r="AF316" i="2"/>
  <c r="AG316" i="2"/>
  <c r="AH316" i="2"/>
  <c r="AK316" i="2"/>
  <c r="Y317" i="2"/>
  <c r="Z317" i="2"/>
  <c r="AA317" i="2"/>
  <c r="AB317" i="2"/>
  <c r="AC317" i="2"/>
  <c r="AD317" i="2"/>
  <c r="AE317" i="2"/>
  <c r="AF317" i="2"/>
  <c r="AG317" i="2"/>
  <c r="AH317" i="2"/>
  <c r="AK317" i="2"/>
  <c r="Y318" i="2"/>
  <c r="Z318" i="2"/>
  <c r="AA318" i="2"/>
  <c r="AB318" i="2"/>
  <c r="AC318" i="2"/>
  <c r="AD318" i="2"/>
  <c r="AE318" i="2"/>
  <c r="AF318" i="2"/>
  <c r="AG318" i="2"/>
  <c r="AH318" i="2"/>
  <c r="AK318" i="2"/>
  <c r="Y319" i="2"/>
  <c r="Z319" i="2"/>
  <c r="AA319" i="2"/>
  <c r="AB319" i="2"/>
  <c r="AC319" i="2"/>
  <c r="AD319" i="2"/>
  <c r="AE319" i="2"/>
  <c r="AF319" i="2"/>
  <c r="AG319" i="2"/>
  <c r="AH319" i="2"/>
  <c r="AK319" i="2"/>
  <c r="Y320" i="2"/>
  <c r="Z320" i="2"/>
  <c r="AA320" i="2"/>
  <c r="AB320" i="2"/>
  <c r="AC320" i="2"/>
  <c r="AD320" i="2"/>
  <c r="AE320" i="2"/>
  <c r="AF320" i="2"/>
  <c r="AG320" i="2"/>
  <c r="AH320" i="2"/>
  <c r="AK320" i="2"/>
  <c r="Y321" i="2"/>
  <c r="Z321" i="2"/>
  <c r="AA321" i="2"/>
  <c r="AB321" i="2"/>
  <c r="AC321" i="2"/>
  <c r="AD321" i="2"/>
  <c r="AE321" i="2"/>
  <c r="AF321" i="2"/>
  <c r="AG321" i="2"/>
  <c r="AH321" i="2"/>
  <c r="AK321" i="2"/>
  <c r="Y322" i="2"/>
  <c r="Z322" i="2"/>
  <c r="AA322" i="2"/>
  <c r="AB322" i="2"/>
  <c r="AC322" i="2"/>
  <c r="AD322" i="2"/>
  <c r="AE322" i="2"/>
  <c r="AF322" i="2"/>
  <c r="AG322" i="2"/>
  <c r="AH322" i="2"/>
  <c r="AK322" i="2"/>
  <c r="Y323" i="2"/>
  <c r="Z323" i="2"/>
  <c r="AA323" i="2"/>
  <c r="AB323" i="2"/>
  <c r="AC323" i="2"/>
  <c r="AD323" i="2"/>
  <c r="AE323" i="2"/>
  <c r="AF323" i="2"/>
  <c r="AG323" i="2"/>
  <c r="AH323" i="2"/>
  <c r="AK323" i="2"/>
  <c r="Y324" i="2"/>
  <c r="Z324" i="2"/>
  <c r="AA324" i="2"/>
  <c r="AB324" i="2"/>
  <c r="AC324" i="2"/>
  <c r="AD324" i="2"/>
  <c r="AE324" i="2"/>
  <c r="AF324" i="2"/>
  <c r="AG324" i="2"/>
  <c r="AH324" i="2"/>
  <c r="AK324" i="2"/>
  <c r="Y325" i="2"/>
  <c r="Z325" i="2"/>
  <c r="AA325" i="2"/>
  <c r="AB325" i="2"/>
  <c r="AC325" i="2"/>
  <c r="AD325" i="2"/>
  <c r="AE325" i="2"/>
  <c r="AF325" i="2"/>
  <c r="AG325" i="2"/>
  <c r="AH325" i="2"/>
  <c r="AK325" i="2"/>
  <c r="Y326" i="2"/>
  <c r="Z326" i="2"/>
  <c r="AA326" i="2"/>
  <c r="AB326" i="2"/>
  <c r="AC326" i="2"/>
  <c r="AD326" i="2"/>
  <c r="AE326" i="2"/>
  <c r="AF326" i="2"/>
  <c r="AG326" i="2"/>
  <c r="AH326" i="2"/>
  <c r="AK326" i="2"/>
  <c r="Y327" i="2"/>
  <c r="Z327" i="2"/>
  <c r="AA327" i="2"/>
  <c r="AB327" i="2"/>
  <c r="AC327" i="2"/>
  <c r="AD327" i="2"/>
  <c r="AE327" i="2"/>
  <c r="AF327" i="2"/>
  <c r="AG327" i="2"/>
  <c r="AH327" i="2"/>
  <c r="AK327" i="2"/>
  <c r="Y328" i="2"/>
  <c r="Z328" i="2"/>
  <c r="AA328" i="2"/>
  <c r="AB328" i="2"/>
  <c r="AC328" i="2"/>
  <c r="AD328" i="2"/>
  <c r="AE328" i="2"/>
  <c r="AF328" i="2"/>
  <c r="AG328" i="2"/>
  <c r="AH328" i="2"/>
  <c r="AK328" i="2"/>
  <c r="Y329" i="2"/>
  <c r="Z329" i="2"/>
  <c r="AA329" i="2"/>
  <c r="AB329" i="2"/>
  <c r="AC329" i="2"/>
  <c r="AD329" i="2"/>
  <c r="AE329" i="2"/>
  <c r="AF329" i="2"/>
  <c r="AG329" i="2"/>
  <c r="AH329" i="2"/>
  <c r="AK329" i="2"/>
  <c r="Y330" i="2"/>
  <c r="Z330" i="2"/>
  <c r="AA330" i="2"/>
  <c r="AB330" i="2"/>
  <c r="AC330" i="2"/>
  <c r="AD330" i="2"/>
  <c r="AE330" i="2"/>
  <c r="AF330" i="2"/>
  <c r="AG330" i="2"/>
  <c r="AH330" i="2"/>
  <c r="AK330" i="2"/>
  <c r="Y331" i="2"/>
  <c r="Z331" i="2"/>
  <c r="AA331" i="2"/>
  <c r="AB331" i="2"/>
  <c r="AC331" i="2"/>
  <c r="AD331" i="2"/>
  <c r="AE331" i="2"/>
  <c r="AF331" i="2"/>
  <c r="AG331" i="2"/>
  <c r="AH331" i="2"/>
  <c r="AK331" i="2"/>
  <c r="Y332" i="2"/>
  <c r="Z332" i="2"/>
  <c r="AA332" i="2"/>
  <c r="AB332" i="2"/>
  <c r="AC332" i="2"/>
  <c r="AD332" i="2"/>
  <c r="AE332" i="2"/>
  <c r="AF332" i="2"/>
  <c r="AG332" i="2"/>
  <c r="AH332" i="2"/>
  <c r="AK332" i="2"/>
  <c r="Y333" i="2"/>
  <c r="Z333" i="2"/>
  <c r="AA333" i="2"/>
  <c r="AB333" i="2"/>
  <c r="AC333" i="2"/>
  <c r="AD333" i="2"/>
  <c r="AE333" i="2"/>
  <c r="AF333" i="2"/>
  <c r="AG333" i="2"/>
  <c r="AH333" i="2"/>
  <c r="AK333" i="2"/>
  <c r="Y334" i="2"/>
  <c r="Z334" i="2"/>
  <c r="AA334" i="2"/>
  <c r="AB334" i="2"/>
  <c r="AC334" i="2"/>
  <c r="AD334" i="2"/>
  <c r="AE334" i="2"/>
  <c r="AF334" i="2"/>
  <c r="AG334" i="2"/>
  <c r="AH334" i="2"/>
  <c r="AK334" i="2"/>
  <c r="Y335" i="2"/>
  <c r="Z335" i="2"/>
  <c r="AA335" i="2"/>
  <c r="AB335" i="2"/>
  <c r="AC335" i="2"/>
  <c r="AD335" i="2"/>
  <c r="AE335" i="2"/>
  <c r="AF335" i="2"/>
  <c r="AG335" i="2"/>
  <c r="AH335" i="2"/>
  <c r="AK335" i="2"/>
  <c r="Y336" i="2"/>
  <c r="Z336" i="2"/>
  <c r="AA336" i="2"/>
  <c r="AB336" i="2"/>
  <c r="AC336" i="2"/>
  <c r="AD336" i="2"/>
  <c r="AE336" i="2"/>
  <c r="AF336" i="2"/>
  <c r="AG336" i="2"/>
  <c r="AH336" i="2"/>
  <c r="AK336" i="2"/>
  <c r="Y337" i="2"/>
  <c r="Z337" i="2"/>
  <c r="AA337" i="2"/>
  <c r="AB337" i="2"/>
  <c r="AC337" i="2"/>
  <c r="AD337" i="2"/>
  <c r="AE337" i="2"/>
  <c r="AF337" i="2"/>
  <c r="AG337" i="2"/>
  <c r="AH337" i="2"/>
  <c r="AK337" i="2"/>
  <c r="Y338" i="2"/>
  <c r="Z338" i="2"/>
  <c r="AA338" i="2"/>
  <c r="AB338" i="2"/>
  <c r="AC338" i="2"/>
  <c r="AD338" i="2"/>
  <c r="AE338" i="2"/>
  <c r="AF338" i="2"/>
  <c r="AG338" i="2"/>
  <c r="AH338" i="2"/>
  <c r="AK338" i="2"/>
  <c r="Y339" i="2"/>
  <c r="Z339" i="2"/>
  <c r="AA339" i="2"/>
  <c r="AB339" i="2"/>
  <c r="AC339" i="2"/>
  <c r="AD339" i="2"/>
  <c r="AE339" i="2"/>
  <c r="AF339" i="2"/>
  <c r="AG339" i="2"/>
  <c r="AH339" i="2"/>
  <c r="AK339" i="2"/>
  <c r="Y340" i="2"/>
  <c r="Z340" i="2"/>
  <c r="AA340" i="2"/>
  <c r="AB340" i="2"/>
  <c r="AC340" i="2"/>
  <c r="AD340" i="2"/>
  <c r="AE340" i="2"/>
  <c r="AF340" i="2"/>
  <c r="AG340" i="2"/>
  <c r="AH340" i="2"/>
  <c r="AK340" i="2"/>
  <c r="Y341" i="2"/>
  <c r="Z341" i="2"/>
  <c r="AA341" i="2"/>
  <c r="AB341" i="2"/>
  <c r="AC341" i="2"/>
  <c r="AD341" i="2"/>
  <c r="AE341" i="2"/>
  <c r="AF341" i="2"/>
  <c r="AG341" i="2"/>
  <c r="AH341" i="2"/>
  <c r="AK341" i="2"/>
  <c r="Y342" i="2"/>
  <c r="Z342" i="2"/>
  <c r="AA342" i="2"/>
  <c r="AB342" i="2"/>
  <c r="AC342" i="2"/>
  <c r="AD342" i="2"/>
  <c r="AE342" i="2"/>
  <c r="AF342" i="2"/>
  <c r="AG342" i="2"/>
  <c r="AH342" i="2"/>
  <c r="AK342" i="2"/>
  <c r="Y343" i="2"/>
  <c r="Z343" i="2"/>
  <c r="AA343" i="2"/>
  <c r="AB343" i="2"/>
  <c r="AC343" i="2"/>
  <c r="AD343" i="2"/>
  <c r="AE343" i="2"/>
  <c r="AF343" i="2"/>
  <c r="AG343" i="2"/>
  <c r="AH343" i="2"/>
  <c r="AK343" i="2"/>
  <c r="Y344" i="2"/>
  <c r="Z344" i="2"/>
  <c r="AA344" i="2"/>
  <c r="AB344" i="2"/>
  <c r="AC344" i="2"/>
  <c r="AD344" i="2"/>
  <c r="AE344" i="2"/>
  <c r="AF344" i="2"/>
  <c r="AG344" i="2"/>
  <c r="AH344" i="2"/>
  <c r="AK344" i="2"/>
  <c r="Y345" i="2"/>
  <c r="Z345" i="2"/>
  <c r="AA345" i="2"/>
  <c r="AB345" i="2"/>
  <c r="AC345" i="2"/>
  <c r="AD345" i="2"/>
  <c r="AE345" i="2"/>
  <c r="AF345" i="2"/>
  <c r="AG345" i="2"/>
  <c r="AH345" i="2"/>
  <c r="AK345" i="2"/>
  <c r="Y346" i="2"/>
  <c r="Z346" i="2"/>
  <c r="AA346" i="2"/>
  <c r="AB346" i="2"/>
  <c r="AC346" i="2"/>
  <c r="AD346" i="2"/>
  <c r="AE346" i="2"/>
  <c r="AF346" i="2"/>
  <c r="AG346" i="2"/>
  <c r="AH346" i="2"/>
  <c r="AK346" i="2"/>
  <c r="Y347" i="2"/>
  <c r="Z347" i="2"/>
  <c r="AA347" i="2"/>
  <c r="AB347" i="2"/>
  <c r="AC347" i="2"/>
  <c r="AD347" i="2"/>
  <c r="AE347" i="2"/>
  <c r="AF347" i="2"/>
  <c r="AG347" i="2"/>
  <c r="AH347" i="2"/>
  <c r="AK347" i="2"/>
  <c r="Y348" i="2"/>
  <c r="Z348" i="2"/>
  <c r="AA348" i="2"/>
  <c r="AB348" i="2"/>
  <c r="AC348" i="2"/>
  <c r="AD348" i="2"/>
  <c r="AE348" i="2"/>
  <c r="AF348" i="2"/>
  <c r="AG348" i="2"/>
  <c r="AH348" i="2"/>
  <c r="AK348" i="2"/>
  <c r="Y349" i="2"/>
  <c r="Z349" i="2"/>
  <c r="AA349" i="2"/>
  <c r="AB349" i="2"/>
  <c r="AC349" i="2"/>
  <c r="AD349" i="2"/>
  <c r="AE349" i="2"/>
  <c r="AF349" i="2"/>
  <c r="AG349" i="2"/>
  <c r="AH349" i="2"/>
  <c r="AK349" i="2"/>
  <c r="Y350" i="2"/>
  <c r="Z350" i="2"/>
  <c r="AA350" i="2"/>
  <c r="AB350" i="2"/>
  <c r="AC350" i="2"/>
  <c r="AD350" i="2"/>
  <c r="AE350" i="2"/>
  <c r="AF350" i="2"/>
  <c r="AG350" i="2"/>
  <c r="AH350" i="2"/>
  <c r="AK350" i="2"/>
  <c r="Y351" i="2"/>
  <c r="Z351" i="2"/>
  <c r="AA351" i="2"/>
  <c r="AB351" i="2"/>
  <c r="AC351" i="2"/>
  <c r="AD351" i="2"/>
  <c r="AE351" i="2"/>
  <c r="AF351" i="2"/>
  <c r="AG351" i="2"/>
  <c r="AH351" i="2"/>
  <c r="AK351" i="2"/>
  <c r="Y352" i="2"/>
  <c r="Z352" i="2"/>
  <c r="AA352" i="2"/>
  <c r="AB352" i="2"/>
  <c r="AC352" i="2"/>
  <c r="AD352" i="2"/>
  <c r="AE352" i="2"/>
  <c r="AF352" i="2"/>
  <c r="AG352" i="2"/>
  <c r="AH352" i="2"/>
  <c r="AK352" i="2"/>
  <c r="Y353" i="2"/>
  <c r="Z353" i="2"/>
  <c r="AA353" i="2"/>
  <c r="AB353" i="2"/>
  <c r="AC353" i="2"/>
  <c r="AD353" i="2"/>
  <c r="AE353" i="2"/>
  <c r="AF353" i="2"/>
  <c r="AG353" i="2"/>
  <c r="AH353" i="2"/>
  <c r="AK353" i="2"/>
  <c r="Y354" i="2"/>
  <c r="Z354" i="2"/>
  <c r="AA354" i="2"/>
  <c r="AB354" i="2"/>
  <c r="AC354" i="2"/>
  <c r="AD354" i="2"/>
  <c r="AE354" i="2"/>
  <c r="AF354" i="2"/>
  <c r="AG354" i="2"/>
  <c r="AH354" i="2"/>
  <c r="AK354" i="2"/>
  <c r="Y355" i="2"/>
  <c r="Z355" i="2"/>
  <c r="AA355" i="2"/>
  <c r="AB355" i="2"/>
  <c r="AC355" i="2"/>
  <c r="AD355" i="2"/>
  <c r="AE355" i="2"/>
  <c r="AF355" i="2"/>
  <c r="AG355" i="2"/>
  <c r="AH355" i="2"/>
  <c r="AK355" i="2"/>
  <c r="Y356" i="2"/>
  <c r="Z356" i="2"/>
  <c r="AA356" i="2"/>
  <c r="AB356" i="2"/>
  <c r="AC356" i="2"/>
  <c r="AD356" i="2"/>
  <c r="AE356" i="2"/>
  <c r="AF356" i="2"/>
  <c r="AG356" i="2"/>
  <c r="AH356" i="2"/>
  <c r="AK356" i="2"/>
  <c r="Y357" i="2"/>
  <c r="Z357" i="2"/>
  <c r="AA357" i="2"/>
  <c r="AB357" i="2"/>
  <c r="AC357" i="2"/>
  <c r="AD357" i="2"/>
  <c r="AE357" i="2"/>
  <c r="AF357" i="2"/>
  <c r="AG357" i="2"/>
  <c r="AH357" i="2"/>
  <c r="AK357" i="2"/>
  <c r="Y358" i="2"/>
  <c r="Z358" i="2"/>
  <c r="AA358" i="2"/>
  <c r="AB358" i="2"/>
  <c r="AC358" i="2"/>
  <c r="AD358" i="2"/>
  <c r="AE358" i="2"/>
  <c r="AF358" i="2"/>
  <c r="AG358" i="2"/>
  <c r="AH358" i="2"/>
  <c r="AK358" i="2"/>
  <c r="Y359" i="2"/>
  <c r="Z359" i="2"/>
  <c r="AA359" i="2"/>
  <c r="AB359" i="2"/>
  <c r="AC359" i="2"/>
  <c r="AD359" i="2"/>
  <c r="AE359" i="2"/>
  <c r="AF359" i="2"/>
  <c r="AG359" i="2"/>
  <c r="AH359" i="2"/>
  <c r="AK359" i="2"/>
  <c r="Y360" i="2"/>
  <c r="Z360" i="2"/>
  <c r="AA360" i="2"/>
  <c r="AB360" i="2"/>
  <c r="AC360" i="2"/>
  <c r="AD360" i="2"/>
  <c r="AE360" i="2"/>
  <c r="AF360" i="2"/>
  <c r="AG360" i="2"/>
  <c r="AH360" i="2"/>
  <c r="AK360" i="2"/>
  <c r="Y361" i="2"/>
  <c r="Z361" i="2"/>
  <c r="AA361" i="2"/>
  <c r="AB361" i="2"/>
  <c r="AC361" i="2"/>
  <c r="AD361" i="2"/>
  <c r="AE361" i="2"/>
  <c r="AF361" i="2"/>
  <c r="AG361" i="2"/>
  <c r="AH361" i="2"/>
  <c r="AK361" i="2"/>
  <c r="Y362" i="2"/>
  <c r="Z362" i="2"/>
  <c r="AA362" i="2"/>
  <c r="AB362" i="2"/>
  <c r="AC362" i="2"/>
  <c r="AD362" i="2"/>
  <c r="AE362" i="2"/>
  <c r="AF362" i="2"/>
  <c r="AG362" i="2"/>
  <c r="AH362" i="2"/>
  <c r="AK362" i="2"/>
  <c r="Y363" i="2"/>
  <c r="Z363" i="2"/>
  <c r="AA363" i="2"/>
  <c r="AB363" i="2"/>
  <c r="AC363" i="2"/>
  <c r="AD363" i="2"/>
  <c r="AE363" i="2"/>
  <c r="AF363" i="2"/>
  <c r="AG363" i="2"/>
  <c r="AH363" i="2"/>
  <c r="AK363" i="2"/>
  <c r="Y364" i="2"/>
  <c r="Z364" i="2"/>
  <c r="AA364" i="2"/>
  <c r="AB364" i="2"/>
  <c r="AC364" i="2"/>
  <c r="AD364" i="2"/>
  <c r="AE364" i="2"/>
  <c r="AF364" i="2"/>
  <c r="AG364" i="2"/>
  <c r="AH364" i="2"/>
  <c r="AK364" i="2"/>
  <c r="Y365" i="2"/>
  <c r="Z365" i="2"/>
  <c r="AA365" i="2"/>
  <c r="AB365" i="2"/>
  <c r="AC365" i="2"/>
  <c r="AD365" i="2"/>
  <c r="AE365" i="2"/>
  <c r="AF365" i="2"/>
  <c r="AG365" i="2"/>
  <c r="AH365" i="2"/>
  <c r="AK365" i="2"/>
  <c r="Y366" i="2"/>
  <c r="Z366" i="2"/>
  <c r="AA366" i="2"/>
  <c r="AB366" i="2"/>
  <c r="AC366" i="2"/>
  <c r="AD366" i="2"/>
  <c r="AE366" i="2"/>
  <c r="AF366" i="2"/>
  <c r="AG366" i="2"/>
  <c r="AH366" i="2"/>
  <c r="AK366" i="2"/>
  <c r="Y367" i="2"/>
  <c r="Z367" i="2"/>
  <c r="AA367" i="2"/>
  <c r="AB367" i="2"/>
  <c r="AC367" i="2"/>
  <c r="AD367" i="2"/>
  <c r="AE367" i="2"/>
  <c r="AF367" i="2"/>
  <c r="AG367" i="2"/>
  <c r="AH367" i="2"/>
  <c r="AK367" i="2"/>
  <c r="Y368" i="2"/>
  <c r="Z368" i="2"/>
  <c r="AA368" i="2"/>
  <c r="AB368" i="2"/>
  <c r="AC368" i="2"/>
  <c r="AD368" i="2"/>
  <c r="AE368" i="2"/>
  <c r="AF368" i="2"/>
  <c r="AG368" i="2"/>
  <c r="AH368" i="2"/>
  <c r="AK368" i="2"/>
  <c r="Y369" i="2"/>
  <c r="Z369" i="2"/>
  <c r="AA369" i="2"/>
  <c r="AB369" i="2"/>
  <c r="AC369" i="2"/>
  <c r="AD369" i="2"/>
  <c r="AE369" i="2"/>
  <c r="AF369" i="2"/>
  <c r="AG369" i="2"/>
  <c r="AH369" i="2"/>
  <c r="AK369" i="2"/>
  <c r="Y370" i="2"/>
  <c r="Z370" i="2"/>
  <c r="AA370" i="2"/>
  <c r="AB370" i="2"/>
  <c r="AC370" i="2"/>
  <c r="AD370" i="2"/>
  <c r="AE370" i="2"/>
  <c r="AF370" i="2"/>
  <c r="AG370" i="2"/>
  <c r="AH370" i="2"/>
  <c r="AK370" i="2"/>
  <c r="Y371" i="2"/>
  <c r="Z371" i="2"/>
  <c r="AA371" i="2"/>
  <c r="AB371" i="2"/>
  <c r="AC371" i="2"/>
  <c r="AD371" i="2"/>
  <c r="AE371" i="2"/>
  <c r="AF371" i="2"/>
  <c r="AG371" i="2"/>
  <c r="AH371" i="2"/>
  <c r="AK371" i="2"/>
  <c r="Y372" i="2"/>
  <c r="Z372" i="2"/>
  <c r="AA372" i="2"/>
  <c r="AB372" i="2"/>
  <c r="AC372" i="2"/>
  <c r="AD372" i="2"/>
  <c r="AE372" i="2"/>
  <c r="AF372" i="2"/>
  <c r="AG372" i="2"/>
  <c r="AH372" i="2"/>
  <c r="AK372" i="2"/>
  <c r="Y373" i="2"/>
  <c r="Z373" i="2"/>
  <c r="AA373" i="2"/>
  <c r="AB373" i="2"/>
  <c r="AC373" i="2"/>
  <c r="AD373" i="2"/>
  <c r="AE373" i="2"/>
  <c r="AF373" i="2"/>
  <c r="AG373" i="2"/>
  <c r="AH373" i="2"/>
  <c r="AK373" i="2"/>
  <c r="Y374" i="2"/>
  <c r="Z374" i="2"/>
  <c r="AA374" i="2"/>
  <c r="AB374" i="2"/>
  <c r="AC374" i="2"/>
  <c r="AD374" i="2"/>
  <c r="AE374" i="2"/>
  <c r="AF374" i="2"/>
  <c r="AG374" i="2"/>
  <c r="AH374" i="2"/>
  <c r="AK374" i="2"/>
  <c r="Y375" i="2"/>
  <c r="Z375" i="2"/>
  <c r="AA375" i="2"/>
  <c r="AB375" i="2"/>
  <c r="AC375" i="2"/>
  <c r="AD375" i="2"/>
  <c r="AE375" i="2"/>
  <c r="AF375" i="2"/>
  <c r="AG375" i="2"/>
  <c r="AH375" i="2"/>
  <c r="AK375" i="2"/>
  <c r="Y376" i="2"/>
  <c r="Z376" i="2"/>
  <c r="AA376" i="2"/>
  <c r="AB376" i="2"/>
  <c r="AC376" i="2"/>
  <c r="AD376" i="2"/>
  <c r="AE376" i="2"/>
  <c r="AF376" i="2"/>
  <c r="AG376" i="2"/>
  <c r="AH376" i="2"/>
  <c r="AK376" i="2"/>
  <c r="Y377" i="2"/>
  <c r="Z377" i="2"/>
  <c r="AA377" i="2"/>
  <c r="AB377" i="2"/>
  <c r="AC377" i="2"/>
  <c r="AD377" i="2"/>
  <c r="AE377" i="2"/>
  <c r="AF377" i="2"/>
  <c r="AG377" i="2"/>
  <c r="AH377" i="2"/>
  <c r="AK377" i="2"/>
  <c r="Y378" i="2"/>
  <c r="Z378" i="2"/>
  <c r="AA378" i="2"/>
  <c r="AB378" i="2"/>
  <c r="AC378" i="2"/>
  <c r="AD378" i="2"/>
  <c r="AE378" i="2"/>
  <c r="AF378" i="2"/>
  <c r="AG378" i="2"/>
  <c r="AH378" i="2"/>
  <c r="AK378" i="2"/>
  <c r="Y379" i="2"/>
  <c r="Z379" i="2"/>
  <c r="AA379" i="2"/>
  <c r="AB379" i="2"/>
  <c r="AC379" i="2"/>
  <c r="AD379" i="2"/>
  <c r="AE379" i="2"/>
  <c r="AF379" i="2"/>
  <c r="AG379" i="2"/>
  <c r="AH379" i="2"/>
  <c r="AK379" i="2"/>
  <c r="Y380" i="2"/>
  <c r="Z380" i="2"/>
  <c r="AA380" i="2"/>
  <c r="AB380" i="2"/>
  <c r="AC380" i="2"/>
  <c r="AD380" i="2"/>
  <c r="AE380" i="2"/>
  <c r="AF380" i="2"/>
  <c r="AG380" i="2"/>
  <c r="AH380" i="2"/>
  <c r="AK380" i="2"/>
  <c r="Y381" i="2"/>
  <c r="Z381" i="2"/>
  <c r="AA381" i="2"/>
  <c r="AB381" i="2"/>
  <c r="AC381" i="2"/>
  <c r="AD381" i="2"/>
  <c r="AE381" i="2"/>
  <c r="AF381" i="2"/>
  <c r="AG381" i="2"/>
  <c r="AH381" i="2"/>
  <c r="AK381" i="2"/>
  <c r="Y382" i="2"/>
  <c r="Z382" i="2"/>
  <c r="AA382" i="2"/>
  <c r="AB382" i="2"/>
  <c r="AC382" i="2"/>
  <c r="AD382" i="2"/>
  <c r="AE382" i="2"/>
  <c r="AF382" i="2"/>
  <c r="AG382" i="2"/>
  <c r="AH382" i="2"/>
  <c r="AK382" i="2"/>
  <c r="Y383" i="2"/>
  <c r="Z383" i="2"/>
  <c r="AA383" i="2"/>
  <c r="AB383" i="2"/>
  <c r="AC383" i="2"/>
  <c r="AD383" i="2"/>
  <c r="AE383" i="2"/>
  <c r="AF383" i="2"/>
  <c r="AG383" i="2"/>
  <c r="AH383" i="2"/>
  <c r="AK383" i="2"/>
  <c r="Y384" i="2"/>
  <c r="Z384" i="2"/>
  <c r="AA384" i="2"/>
  <c r="AB384" i="2"/>
  <c r="AC384" i="2"/>
  <c r="AD384" i="2"/>
  <c r="AE384" i="2"/>
  <c r="AF384" i="2"/>
  <c r="AG384" i="2"/>
  <c r="AH384" i="2"/>
  <c r="AK384" i="2"/>
  <c r="Y385" i="2"/>
  <c r="Z385" i="2"/>
  <c r="AA385" i="2"/>
  <c r="AB385" i="2"/>
  <c r="AC385" i="2"/>
  <c r="AD385" i="2"/>
  <c r="AE385" i="2"/>
  <c r="AF385" i="2"/>
  <c r="AG385" i="2"/>
  <c r="AH385" i="2"/>
  <c r="AK385" i="2"/>
  <c r="Y386" i="2"/>
  <c r="Z386" i="2"/>
  <c r="AA386" i="2"/>
  <c r="AB386" i="2"/>
  <c r="AC386" i="2"/>
  <c r="AD386" i="2"/>
  <c r="AE386" i="2"/>
  <c r="AF386" i="2"/>
  <c r="AG386" i="2"/>
  <c r="AH386" i="2"/>
  <c r="AK386" i="2"/>
  <c r="Y387" i="2"/>
  <c r="Z387" i="2"/>
  <c r="AA387" i="2"/>
  <c r="AB387" i="2"/>
  <c r="AC387" i="2"/>
  <c r="AD387" i="2"/>
  <c r="AE387" i="2"/>
  <c r="AF387" i="2"/>
  <c r="AG387" i="2"/>
  <c r="AH387" i="2"/>
  <c r="AK387" i="2"/>
  <c r="Y388" i="2"/>
  <c r="Z388" i="2"/>
  <c r="AA388" i="2"/>
  <c r="AB388" i="2"/>
  <c r="AC388" i="2"/>
  <c r="AD388" i="2"/>
  <c r="AE388" i="2"/>
  <c r="AF388" i="2"/>
  <c r="AG388" i="2"/>
  <c r="AH388" i="2"/>
  <c r="AK388" i="2"/>
  <c r="Y389" i="2"/>
  <c r="Z389" i="2"/>
  <c r="AA389" i="2"/>
  <c r="AB389" i="2"/>
  <c r="AC389" i="2"/>
  <c r="AD389" i="2"/>
  <c r="AE389" i="2"/>
  <c r="AF389" i="2"/>
  <c r="AG389" i="2"/>
  <c r="AH389" i="2"/>
  <c r="AK389" i="2"/>
  <c r="Y390" i="2"/>
  <c r="Z390" i="2"/>
  <c r="AA390" i="2"/>
  <c r="AB390" i="2"/>
  <c r="AC390" i="2"/>
  <c r="AD390" i="2"/>
  <c r="AE390" i="2"/>
  <c r="AF390" i="2"/>
  <c r="AG390" i="2"/>
  <c r="AH390" i="2"/>
  <c r="AK390" i="2"/>
  <c r="Y391" i="2"/>
  <c r="Z391" i="2"/>
  <c r="AA391" i="2"/>
  <c r="AB391" i="2"/>
  <c r="AC391" i="2"/>
  <c r="AD391" i="2"/>
  <c r="AE391" i="2"/>
  <c r="AF391" i="2"/>
  <c r="AG391" i="2"/>
  <c r="AH391" i="2"/>
  <c r="AK391" i="2"/>
  <c r="Y392" i="2"/>
  <c r="Z392" i="2"/>
  <c r="AA392" i="2"/>
  <c r="AB392" i="2"/>
  <c r="AC392" i="2"/>
  <c r="AD392" i="2"/>
  <c r="AE392" i="2"/>
  <c r="AF392" i="2"/>
  <c r="AG392" i="2"/>
  <c r="AH392" i="2"/>
  <c r="AK392" i="2"/>
  <c r="Y393" i="2"/>
  <c r="Z393" i="2"/>
  <c r="AA393" i="2"/>
  <c r="AB393" i="2"/>
  <c r="AC393" i="2"/>
  <c r="AD393" i="2"/>
  <c r="AE393" i="2"/>
  <c r="AF393" i="2"/>
  <c r="AG393" i="2"/>
  <c r="AH393" i="2"/>
  <c r="AK393" i="2"/>
  <c r="Y394" i="2"/>
  <c r="Z394" i="2"/>
  <c r="AA394" i="2"/>
  <c r="AB394" i="2"/>
  <c r="AC394" i="2"/>
  <c r="AD394" i="2"/>
  <c r="AE394" i="2"/>
  <c r="AF394" i="2"/>
  <c r="AG394" i="2"/>
  <c r="AH394" i="2"/>
  <c r="AK394" i="2"/>
  <c r="Y395" i="2"/>
  <c r="Z395" i="2"/>
  <c r="AA395" i="2"/>
  <c r="AB395" i="2"/>
  <c r="AC395" i="2"/>
  <c r="AD395" i="2"/>
  <c r="AE395" i="2"/>
  <c r="AF395" i="2"/>
  <c r="AG395" i="2"/>
  <c r="AH395" i="2"/>
  <c r="AK395" i="2"/>
  <c r="Y396" i="2"/>
  <c r="Z396" i="2"/>
  <c r="AA396" i="2"/>
  <c r="AB396" i="2"/>
  <c r="AC396" i="2"/>
  <c r="AD396" i="2"/>
  <c r="AE396" i="2"/>
  <c r="AF396" i="2"/>
  <c r="AG396" i="2"/>
  <c r="AH396" i="2"/>
  <c r="AK396" i="2"/>
  <c r="Y397" i="2"/>
  <c r="Z397" i="2"/>
  <c r="AA397" i="2"/>
  <c r="AB397" i="2"/>
  <c r="AC397" i="2"/>
  <c r="AD397" i="2"/>
  <c r="AE397" i="2"/>
  <c r="AF397" i="2"/>
  <c r="AG397" i="2"/>
  <c r="AH397" i="2"/>
  <c r="AK397" i="2"/>
  <c r="Y398" i="2"/>
  <c r="Z398" i="2"/>
  <c r="AA398" i="2"/>
  <c r="AB398" i="2"/>
  <c r="AC398" i="2"/>
  <c r="AD398" i="2"/>
  <c r="AE398" i="2"/>
  <c r="AF398" i="2"/>
  <c r="AG398" i="2"/>
  <c r="AH398" i="2"/>
  <c r="AK398" i="2"/>
  <c r="Y399" i="2"/>
  <c r="Z399" i="2"/>
  <c r="AA399" i="2"/>
  <c r="AB399" i="2"/>
  <c r="AC399" i="2"/>
  <c r="AD399" i="2"/>
  <c r="AE399" i="2"/>
  <c r="AF399" i="2"/>
  <c r="AG399" i="2"/>
  <c r="AH399" i="2"/>
  <c r="AK399" i="2"/>
  <c r="Y400" i="2"/>
  <c r="Z400" i="2"/>
  <c r="AA400" i="2"/>
  <c r="AB400" i="2"/>
  <c r="AC400" i="2"/>
  <c r="AD400" i="2"/>
  <c r="AE400" i="2"/>
  <c r="AF400" i="2"/>
  <c r="AG400" i="2"/>
  <c r="AH400" i="2"/>
  <c r="AK400" i="2"/>
  <c r="Y401" i="2"/>
  <c r="Z401" i="2"/>
  <c r="AA401" i="2"/>
  <c r="AB401" i="2"/>
  <c r="AC401" i="2"/>
  <c r="AD401" i="2"/>
  <c r="AE401" i="2"/>
  <c r="AF401" i="2"/>
  <c r="AG401" i="2"/>
  <c r="AH401" i="2"/>
  <c r="AK401" i="2"/>
  <c r="Y402" i="2"/>
  <c r="Z402" i="2"/>
  <c r="AA402" i="2"/>
  <c r="AB402" i="2"/>
  <c r="AC402" i="2"/>
  <c r="AD402" i="2"/>
  <c r="AE402" i="2"/>
  <c r="AF402" i="2"/>
  <c r="AG402" i="2"/>
  <c r="AH402" i="2"/>
  <c r="AK402" i="2"/>
  <c r="Y403" i="2"/>
  <c r="Z403" i="2"/>
  <c r="AA403" i="2"/>
  <c r="AB403" i="2"/>
  <c r="AC403" i="2"/>
  <c r="AD403" i="2"/>
  <c r="AE403" i="2"/>
  <c r="AF403" i="2"/>
  <c r="AG403" i="2"/>
  <c r="AH403" i="2"/>
  <c r="AK403" i="2"/>
  <c r="Y404" i="2"/>
  <c r="Z404" i="2"/>
  <c r="AA404" i="2"/>
  <c r="AB404" i="2"/>
  <c r="AC404" i="2"/>
  <c r="AD404" i="2"/>
  <c r="AE404" i="2"/>
  <c r="AF404" i="2"/>
  <c r="AG404" i="2"/>
  <c r="AH404" i="2"/>
  <c r="AK404" i="2"/>
  <c r="Y405" i="2"/>
  <c r="Z405" i="2"/>
  <c r="AA405" i="2"/>
  <c r="AB405" i="2"/>
  <c r="AC405" i="2"/>
  <c r="AD405" i="2"/>
  <c r="AE405" i="2"/>
  <c r="AF405" i="2"/>
  <c r="AG405" i="2"/>
  <c r="AH405" i="2"/>
  <c r="AK405" i="2"/>
  <c r="Y406" i="2"/>
  <c r="Z406" i="2"/>
  <c r="AA406" i="2"/>
  <c r="AB406" i="2"/>
  <c r="AC406" i="2"/>
  <c r="AD406" i="2"/>
  <c r="AE406" i="2"/>
  <c r="AF406" i="2"/>
  <c r="AG406" i="2"/>
  <c r="AH406" i="2"/>
  <c r="AK406" i="2"/>
  <c r="Y407" i="2"/>
  <c r="Z407" i="2"/>
  <c r="AA407" i="2"/>
  <c r="AB407" i="2"/>
  <c r="AC407" i="2"/>
  <c r="AD407" i="2"/>
  <c r="AE407" i="2"/>
  <c r="AF407" i="2"/>
  <c r="AG407" i="2"/>
  <c r="AH407" i="2"/>
  <c r="AK407" i="2"/>
  <c r="Y408" i="2"/>
  <c r="Z408" i="2"/>
  <c r="AA408" i="2"/>
  <c r="AB408" i="2"/>
  <c r="AC408" i="2"/>
  <c r="AD408" i="2"/>
  <c r="AE408" i="2"/>
  <c r="AF408" i="2"/>
  <c r="AG408" i="2"/>
  <c r="AH408" i="2"/>
  <c r="AK408" i="2"/>
  <c r="Y409" i="2"/>
  <c r="Z409" i="2"/>
  <c r="AA409" i="2"/>
  <c r="AB409" i="2"/>
  <c r="AC409" i="2"/>
  <c r="AD409" i="2"/>
  <c r="AE409" i="2"/>
  <c r="AF409" i="2"/>
  <c r="AG409" i="2"/>
  <c r="AH409" i="2"/>
  <c r="AK409" i="2"/>
  <c r="Y410" i="2"/>
  <c r="Z410" i="2"/>
  <c r="AA410" i="2"/>
  <c r="AB410" i="2"/>
  <c r="AC410" i="2"/>
  <c r="AD410" i="2"/>
  <c r="AE410" i="2"/>
  <c r="AF410" i="2"/>
  <c r="AG410" i="2"/>
  <c r="AH410" i="2"/>
  <c r="AK410" i="2"/>
  <c r="Y411" i="2"/>
  <c r="Z411" i="2"/>
  <c r="AA411" i="2"/>
  <c r="AB411" i="2"/>
  <c r="AC411" i="2"/>
  <c r="AD411" i="2"/>
  <c r="AE411" i="2"/>
  <c r="AF411" i="2"/>
  <c r="AG411" i="2"/>
  <c r="AH411" i="2"/>
  <c r="AK411" i="2"/>
  <c r="Y412" i="2"/>
  <c r="Z412" i="2"/>
  <c r="AA412" i="2"/>
  <c r="AB412" i="2"/>
  <c r="AC412" i="2"/>
  <c r="AD412" i="2"/>
  <c r="AE412" i="2"/>
  <c r="AF412" i="2"/>
  <c r="AG412" i="2"/>
  <c r="AH412" i="2"/>
  <c r="AK412" i="2"/>
  <c r="Y413" i="2"/>
  <c r="Z413" i="2"/>
  <c r="AA413" i="2"/>
  <c r="AB413" i="2"/>
  <c r="AC413" i="2"/>
  <c r="AD413" i="2"/>
  <c r="AE413" i="2"/>
  <c r="AF413" i="2"/>
  <c r="AG413" i="2"/>
  <c r="AH413" i="2"/>
  <c r="AK413" i="2"/>
  <c r="Y414" i="2"/>
  <c r="Z414" i="2"/>
  <c r="AA414" i="2"/>
  <c r="AB414" i="2"/>
  <c r="AC414" i="2"/>
  <c r="AD414" i="2"/>
  <c r="AE414" i="2"/>
  <c r="AF414" i="2"/>
  <c r="AG414" i="2"/>
  <c r="AH414" i="2"/>
  <c r="AK414" i="2"/>
  <c r="Y415" i="2"/>
  <c r="Z415" i="2"/>
  <c r="AA415" i="2"/>
  <c r="AB415" i="2"/>
  <c r="AC415" i="2"/>
  <c r="AD415" i="2"/>
  <c r="AE415" i="2"/>
  <c r="AF415" i="2"/>
  <c r="AG415" i="2"/>
  <c r="AH415" i="2"/>
  <c r="AK415" i="2"/>
  <c r="Y416" i="2"/>
  <c r="Z416" i="2"/>
  <c r="AA416" i="2"/>
  <c r="AB416" i="2"/>
  <c r="AC416" i="2"/>
  <c r="AD416" i="2"/>
  <c r="AE416" i="2"/>
  <c r="AF416" i="2"/>
  <c r="AG416" i="2"/>
  <c r="AH416" i="2"/>
  <c r="AK416" i="2"/>
  <c r="Y417" i="2"/>
  <c r="Z417" i="2"/>
  <c r="AA417" i="2"/>
  <c r="AB417" i="2"/>
  <c r="AC417" i="2"/>
  <c r="AD417" i="2"/>
  <c r="AE417" i="2"/>
  <c r="AF417" i="2"/>
  <c r="AG417" i="2"/>
  <c r="AH417" i="2"/>
  <c r="AK417" i="2"/>
  <c r="Y418" i="2"/>
  <c r="Z418" i="2"/>
  <c r="AA418" i="2"/>
  <c r="AB418" i="2"/>
  <c r="AC418" i="2"/>
  <c r="AD418" i="2"/>
  <c r="AE418" i="2"/>
  <c r="AF418" i="2"/>
  <c r="AG418" i="2"/>
  <c r="AH418" i="2"/>
  <c r="AK418" i="2"/>
  <c r="Y419" i="2"/>
  <c r="Z419" i="2"/>
  <c r="AA419" i="2"/>
  <c r="AB419" i="2"/>
  <c r="AC419" i="2"/>
  <c r="AD419" i="2"/>
  <c r="AE419" i="2"/>
  <c r="AF419" i="2"/>
  <c r="AG419" i="2"/>
  <c r="AH419" i="2"/>
  <c r="AK419" i="2"/>
  <c r="Y420" i="2"/>
  <c r="Z420" i="2"/>
  <c r="AA420" i="2"/>
  <c r="AB420" i="2"/>
  <c r="AC420" i="2"/>
  <c r="AD420" i="2"/>
  <c r="AE420" i="2"/>
  <c r="AF420" i="2"/>
  <c r="AG420" i="2"/>
  <c r="AH420" i="2"/>
  <c r="AK420" i="2"/>
  <c r="Y421" i="2"/>
  <c r="Z421" i="2"/>
  <c r="AA421" i="2"/>
  <c r="AB421" i="2"/>
  <c r="AC421" i="2"/>
  <c r="AD421" i="2"/>
  <c r="AE421" i="2"/>
  <c r="AF421" i="2"/>
  <c r="AG421" i="2"/>
  <c r="AH421" i="2"/>
  <c r="AK421" i="2"/>
  <c r="Y422" i="2"/>
  <c r="Z422" i="2"/>
  <c r="AA422" i="2"/>
  <c r="AB422" i="2"/>
  <c r="AC422" i="2"/>
  <c r="AD422" i="2"/>
  <c r="AE422" i="2"/>
  <c r="AF422" i="2"/>
  <c r="AG422" i="2"/>
  <c r="AH422" i="2"/>
  <c r="AK422" i="2"/>
  <c r="Y423" i="2"/>
  <c r="Z423" i="2"/>
  <c r="AA423" i="2"/>
  <c r="AB423" i="2"/>
  <c r="AC423" i="2"/>
  <c r="AD423" i="2"/>
  <c r="AE423" i="2"/>
  <c r="AF423" i="2"/>
  <c r="AG423" i="2"/>
  <c r="AH423" i="2"/>
  <c r="AK423" i="2"/>
  <c r="Y424" i="2"/>
  <c r="Z424" i="2"/>
  <c r="AA424" i="2"/>
  <c r="AB424" i="2"/>
  <c r="AC424" i="2"/>
  <c r="AD424" i="2"/>
  <c r="AE424" i="2"/>
  <c r="AF424" i="2"/>
  <c r="AG424" i="2"/>
  <c r="AH424" i="2"/>
  <c r="AK424" i="2"/>
  <c r="Y425" i="2"/>
  <c r="Z425" i="2"/>
  <c r="AA425" i="2"/>
  <c r="AB425" i="2"/>
  <c r="AC425" i="2"/>
  <c r="AD425" i="2"/>
  <c r="AE425" i="2"/>
  <c r="AF425" i="2"/>
  <c r="AG425" i="2"/>
  <c r="AH425" i="2"/>
  <c r="AK425" i="2"/>
  <c r="Y426" i="2"/>
  <c r="Z426" i="2"/>
  <c r="AA426" i="2"/>
  <c r="AB426" i="2"/>
  <c r="AC426" i="2"/>
  <c r="AD426" i="2"/>
  <c r="AE426" i="2"/>
  <c r="AF426" i="2"/>
  <c r="AG426" i="2"/>
  <c r="AH426" i="2"/>
  <c r="AK426" i="2"/>
  <c r="Y427" i="2"/>
  <c r="Z427" i="2"/>
  <c r="AA427" i="2"/>
  <c r="AB427" i="2"/>
  <c r="AC427" i="2"/>
  <c r="AD427" i="2"/>
  <c r="AE427" i="2"/>
  <c r="AF427" i="2"/>
  <c r="AG427" i="2"/>
  <c r="AH427" i="2"/>
  <c r="AK427" i="2"/>
  <c r="Y428" i="2"/>
  <c r="Z428" i="2"/>
  <c r="AA428" i="2"/>
  <c r="AB428" i="2"/>
  <c r="AC428" i="2"/>
  <c r="AD428" i="2"/>
  <c r="AE428" i="2"/>
  <c r="AF428" i="2"/>
  <c r="AG428" i="2"/>
  <c r="AH428" i="2"/>
  <c r="AK428" i="2"/>
  <c r="Y429" i="2"/>
  <c r="Z429" i="2"/>
  <c r="AA429" i="2"/>
  <c r="AB429" i="2"/>
  <c r="AC429" i="2"/>
  <c r="AD429" i="2"/>
  <c r="AE429" i="2"/>
  <c r="AF429" i="2"/>
  <c r="AG429" i="2"/>
  <c r="AH429" i="2"/>
  <c r="AK429" i="2"/>
  <c r="Y430" i="2"/>
  <c r="Z430" i="2"/>
  <c r="AA430" i="2"/>
  <c r="AB430" i="2"/>
  <c r="AC430" i="2"/>
  <c r="AD430" i="2"/>
  <c r="AE430" i="2"/>
  <c r="AF430" i="2"/>
  <c r="AG430" i="2"/>
  <c r="AH430" i="2"/>
  <c r="AK430" i="2"/>
  <c r="Y431" i="2"/>
  <c r="Z431" i="2"/>
  <c r="AA431" i="2"/>
  <c r="AB431" i="2"/>
  <c r="AC431" i="2"/>
  <c r="AD431" i="2"/>
  <c r="AE431" i="2"/>
  <c r="AF431" i="2"/>
  <c r="AG431" i="2"/>
  <c r="AH431" i="2"/>
  <c r="AK431" i="2"/>
  <c r="Y432" i="2"/>
  <c r="Z432" i="2"/>
  <c r="AA432" i="2"/>
  <c r="AB432" i="2"/>
  <c r="AC432" i="2"/>
  <c r="AD432" i="2"/>
  <c r="AE432" i="2"/>
  <c r="AF432" i="2"/>
  <c r="AG432" i="2"/>
  <c r="AH432" i="2"/>
  <c r="AK432" i="2"/>
  <c r="Y433" i="2"/>
  <c r="Z433" i="2"/>
  <c r="AA433" i="2"/>
  <c r="AB433" i="2"/>
  <c r="AC433" i="2"/>
  <c r="AD433" i="2"/>
  <c r="AE433" i="2"/>
  <c r="AF433" i="2"/>
  <c r="AG433" i="2"/>
  <c r="AH433" i="2"/>
  <c r="AK433" i="2"/>
  <c r="Y434" i="2"/>
  <c r="Z434" i="2"/>
  <c r="AA434" i="2"/>
  <c r="AB434" i="2"/>
  <c r="AC434" i="2"/>
  <c r="AD434" i="2"/>
  <c r="AE434" i="2"/>
  <c r="AF434" i="2"/>
  <c r="AG434" i="2"/>
  <c r="AH434" i="2"/>
  <c r="AK434" i="2"/>
  <c r="Y435" i="2"/>
  <c r="Z435" i="2"/>
  <c r="AA435" i="2"/>
  <c r="AB435" i="2"/>
  <c r="AC435" i="2"/>
  <c r="AD435" i="2"/>
  <c r="AE435" i="2"/>
  <c r="AF435" i="2"/>
  <c r="AG435" i="2"/>
  <c r="AH435" i="2"/>
  <c r="AK435" i="2"/>
  <c r="Y436" i="2"/>
  <c r="Z436" i="2"/>
  <c r="AA436" i="2"/>
  <c r="AB436" i="2"/>
  <c r="AC436" i="2"/>
  <c r="AD436" i="2"/>
  <c r="AE436" i="2"/>
  <c r="AF436" i="2"/>
  <c r="AG436" i="2"/>
  <c r="AH436" i="2"/>
  <c r="AK436" i="2"/>
  <c r="Y437" i="2"/>
  <c r="Z437" i="2"/>
  <c r="AA437" i="2"/>
  <c r="AB437" i="2"/>
  <c r="AC437" i="2"/>
  <c r="AD437" i="2"/>
  <c r="AE437" i="2"/>
  <c r="AF437" i="2"/>
  <c r="AG437" i="2"/>
  <c r="AH437" i="2"/>
  <c r="AK437" i="2"/>
  <c r="Y438" i="2"/>
  <c r="Z438" i="2"/>
  <c r="AA438" i="2"/>
  <c r="AB438" i="2"/>
  <c r="AC438" i="2"/>
  <c r="AD438" i="2"/>
  <c r="AE438" i="2"/>
  <c r="AF438" i="2"/>
  <c r="AG438" i="2"/>
  <c r="AH438" i="2"/>
  <c r="AK438" i="2"/>
  <c r="Y439" i="2"/>
  <c r="Z439" i="2"/>
  <c r="AA439" i="2"/>
  <c r="AB439" i="2"/>
  <c r="AC439" i="2"/>
  <c r="AD439" i="2"/>
  <c r="AE439" i="2"/>
  <c r="AF439" i="2"/>
  <c r="AG439" i="2"/>
  <c r="AH439" i="2"/>
  <c r="AK439" i="2"/>
  <c r="Y440" i="2"/>
  <c r="Z440" i="2"/>
  <c r="AA440" i="2"/>
  <c r="AB440" i="2"/>
  <c r="AC440" i="2"/>
  <c r="AD440" i="2"/>
  <c r="AE440" i="2"/>
  <c r="AF440" i="2"/>
  <c r="AG440" i="2"/>
  <c r="AH440" i="2"/>
  <c r="AK440" i="2"/>
  <c r="Y441" i="2"/>
  <c r="Z441" i="2"/>
  <c r="AA441" i="2"/>
  <c r="AB441" i="2"/>
  <c r="AC441" i="2"/>
  <c r="AD441" i="2"/>
  <c r="AE441" i="2"/>
  <c r="AF441" i="2"/>
  <c r="AG441" i="2"/>
  <c r="AH441" i="2"/>
  <c r="AK441" i="2"/>
  <c r="Y442" i="2"/>
  <c r="Z442" i="2"/>
  <c r="AA442" i="2"/>
  <c r="AB442" i="2"/>
  <c r="AC442" i="2"/>
  <c r="AD442" i="2"/>
  <c r="AE442" i="2"/>
  <c r="AF442" i="2"/>
  <c r="AG442" i="2"/>
  <c r="AH442" i="2"/>
  <c r="AK442" i="2"/>
  <c r="Y443" i="2"/>
  <c r="Z443" i="2"/>
  <c r="AA443" i="2"/>
  <c r="AB443" i="2"/>
  <c r="AC443" i="2"/>
  <c r="AD443" i="2"/>
  <c r="AE443" i="2"/>
  <c r="AF443" i="2"/>
  <c r="AG443" i="2"/>
  <c r="AH443" i="2"/>
  <c r="AK443" i="2"/>
  <c r="Y444" i="2"/>
  <c r="Z444" i="2"/>
  <c r="AA444" i="2"/>
  <c r="AB444" i="2"/>
  <c r="AC444" i="2"/>
  <c r="AD444" i="2"/>
  <c r="AE444" i="2"/>
  <c r="AF444" i="2"/>
  <c r="AG444" i="2"/>
  <c r="AH444" i="2"/>
  <c r="AK444" i="2"/>
  <c r="Y445" i="2"/>
  <c r="Z445" i="2"/>
  <c r="AA445" i="2"/>
  <c r="AB445" i="2"/>
  <c r="AC445" i="2"/>
  <c r="AD445" i="2"/>
  <c r="AE445" i="2"/>
  <c r="AF445" i="2"/>
  <c r="AG445" i="2"/>
  <c r="AH445" i="2"/>
  <c r="AK445" i="2"/>
  <c r="Y446" i="2"/>
  <c r="Z446" i="2"/>
  <c r="AA446" i="2"/>
  <c r="AB446" i="2"/>
  <c r="AC446" i="2"/>
  <c r="AD446" i="2"/>
  <c r="AE446" i="2"/>
  <c r="AF446" i="2"/>
  <c r="AG446" i="2"/>
  <c r="AH446" i="2"/>
  <c r="AK446" i="2"/>
  <c r="Y447" i="2"/>
  <c r="Z447" i="2"/>
  <c r="AA447" i="2"/>
  <c r="AB447" i="2"/>
  <c r="AC447" i="2"/>
  <c r="AD447" i="2"/>
  <c r="AE447" i="2"/>
  <c r="AF447" i="2"/>
  <c r="AG447" i="2"/>
  <c r="AH447" i="2"/>
  <c r="AK447" i="2"/>
  <c r="Y448" i="2"/>
  <c r="Z448" i="2"/>
  <c r="AA448" i="2"/>
  <c r="AB448" i="2"/>
  <c r="AC448" i="2"/>
  <c r="AD448" i="2"/>
  <c r="AE448" i="2"/>
  <c r="AF448" i="2"/>
  <c r="AG448" i="2"/>
  <c r="AH448" i="2"/>
  <c r="AK448" i="2"/>
  <c r="Y449" i="2"/>
  <c r="Z449" i="2"/>
  <c r="AA449" i="2"/>
  <c r="AB449" i="2"/>
  <c r="AC449" i="2"/>
  <c r="AD449" i="2"/>
  <c r="AE449" i="2"/>
  <c r="AF449" i="2"/>
  <c r="AG449" i="2"/>
  <c r="AH449" i="2"/>
  <c r="AK449" i="2"/>
  <c r="Y450" i="2"/>
  <c r="Z450" i="2"/>
  <c r="AA450" i="2"/>
  <c r="AB450" i="2"/>
  <c r="AC450" i="2"/>
  <c r="AD450" i="2"/>
  <c r="AE450" i="2"/>
  <c r="AF450" i="2"/>
  <c r="AG450" i="2"/>
  <c r="AH450" i="2"/>
  <c r="AK450" i="2"/>
  <c r="Y451" i="2"/>
  <c r="Z451" i="2"/>
  <c r="AA451" i="2"/>
  <c r="AB451" i="2"/>
  <c r="AC451" i="2"/>
  <c r="AD451" i="2"/>
  <c r="AE451" i="2"/>
  <c r="AF451" i="2"/>
  <c r="AG451" i="2"/>
  <c r="AH451" i="2"/>
  <c r="AK451" i="2"/>
  <c r="Y452" i="2"/>
  <c r="Z452" i="2"/>
  <c r="AA452" i="2"/>
  <c r="AB452" i="2"/>
  <c r="AC452" i="2"/>
  <c r="AD452" i="2"/>
  <c r="AE452" i="2"/>
  <c r="AF452" i="2"/>
  <c r="AG452" i="2"/>
  <c r="AH452" i="2"/>
  <c r="AK452" i="2"/>
  <c r="Y453" i="2"/>
  <c r="Z453" i="2"/>
  <c r="AA453" i="2"/>
  <c r="AB453" i="2"/>
  <c r="AC453" i="2"/>
  <c r="AD453" i="2"/>
  <c r="AE453" i="2"/>
  <c r="AF453" i="2"/>
  <c r="AG453" i="2"/>
  <c r="AH453" i="2"/>
  <c r="AK453" i="2"/>
  <c r="Y454" i="2"/>
  <c r="Z454" i="2"/>
  <c r="AA454" i="2"/>
  <c r="AB454" i="2"/>
  <c r="AC454" i="2"/>
  <c r="AD454" i="2"/>
  <c r="AE454" i="2"/>
  <c r="AF454" i="2"/>
  <c r="AG454" i="2"/>
  <c r="AH454" i="2"/>
  <c r="AK454" i="2"/>
  <c r="Y455" i="2"/>
  <c r="Z455" i="2"/>
  <c r="AA455" i="2"/>
  <c r="AB455" i="2"/>
  <c r="AC455" i="2"/>
  <c r="AD455" i="2"/>
  <c r="AE455" i="2"/>
  <c r="AF455" i="2"/>
  <c r="AG455" i="2"/>
  <c r="AH455" i="2"/>
  <c r="AK455" i="2"/>
  <c r="Y456" i="2"/>
  <c r="Z456" i="2"/>
  <c r="AA456" i="2"/>
  <c r="AB456" i="2"/>
  <c r="AC456" i="2"/>
  <c r="AD456" i="2"/>
  <c r="AE456" i="2"/>
  <c r="AF456" i="2"/>
  <c r="AG456" i="2"/>
  <c r="AH456" i="2"/>
  <c r="AK456" i="2"/>
  <c r="Y457" i="2"/>
  <c r="Z457" i="2"/>
  <c r="AA457" i="2"/>
  <c r="AB457" i="2"/>
  <c r="AC457" i="2"/>
  <c r="AD457" i="2"/>
  <c r="AE457" i="2"/>
  <c r="AF457" i="2"/>
  <c r="AG457" i="2"/>
  <c r="AH457" i="2"/>
  <c r="AK457" i="2"/>
  <c r="Y458" i="2"/>
  <c r="Z458" i="2"/>
  <c r="AA458" i="2"/>
  <c r="AB458" i="2"/>
  <c r="AC458" i="2"/>
  <c r="AD458" i="2"/>
  <c r="AE458" i="2"/>
  <c r="AF458" i="2"/>
  <c r="AG458" i="2"/>
  <c r="AH458" i="2"/>
  <c r="AK458" i="2"/>
  <c r="Y459" i="2"/>
  <c r="Z459" i="2"/>
  <c r="AA459" i="2"/>
  <c r="AB459" i="2"/>
  <c r="AC459" i="2"/>
  <c r="AD459" i="2"/>
  <c r="AE459" i="2"/>
  <c r="AF459" i="2"/>
  <c r="AG459" i="2"/>
  <c r="AH459" i="2"/>
  <c r="AK459" i="2"/>
  <c r="Y460" i="2"/>
  <c r="Z460" i="2"/>
  <c r="AA460" i="2"/>
  <c r="AB460" i="2"/>
  <c r="AC460" i="2"/>
  <c r="AD460" i="2"/>
  <c r="AE460" i="2"/>
  <c r="AF460" i="2"/>
  <c r="AG460" i="2"/>
  <c r="AH460" i="2"/>
  <c r="AK460" i="2"/>
  <c r="Y461" i="2"/>
  <c r="Z461" i="2"/>
  <c r="AA461" i="2"/>
  <c r="AB461" i="2"/>
  <c r="AC461" i="2"/>
  <c r="AD461" i="2"/>
  <c r="AE461" i="2"/>
  <c r="AF461" i="2"/>
  <c r="AG461" i="2"/>
  <c r="AH461" i="2"/>
  <c r="AK461" i="2"/>
  <c r="Y462" i="2"/>
  <c r="Z462" i="2"/>
  <c r="AA462" i="2"/>
  <c r="AB462" i="2"/>
  <c r="AC462" i="2"/>
  <c r="AD462" i="2"/>
  <c r="AE462" i="2"/>
  <c r="AF462" i="2"/>
  <c r="AG462" i="2"/>
  <c r="AH462" i="2"/>
  <c r="AK462" i="2"/>
  <c r="Y463" i="2"/>
  <c r="Z463" i="2"/>
  <c r="AA463" i="2"/>
  <c r="AB463" i="2"/>
  <c r="AC463" i="2"/>
  <c r="AD463" i="2"/>
  <c r="AE463" i="2"/>
  <c r="AF463" i="2"/>
  <c r="AG463" i="2"/>
  <c r="AH463" i="2"/>
  <c r="AK463" i="2"/>
  <c r="Y464" i="2"/>
  <c r="Z464" i="2"/>
  <c r="AA464" i="2"/>
  <c r="AB464" i="2"/>
  <c r="AC464" i="2"/>
  <c r="AD464" i="2"/>
  <c r="AE464" i="2"/>
  <c r="AF464" i="2"/>
  <c r="AG464" i="2"/>
  <c r="AH464" i="2"/>
  <c r="AK464" i="2"/>
  <c r="Y465" i="2"/>
  <c r="Z465" i="2"/>
  <c r="AA465" i="2"/>
  <c r="AB465" i="2"/>
  <c r="AC465" i="2"/>
  <c r="AD465" i="2"/>
  <c r="AE465" i="2"/>
  <c r="AF465" i="2"/>
  <c r="AG465" i="2"/>
  <c r="AH465" i="2"/>
  <c r="AK465" i="2"/>
  <c r="Y466" i="2"/>
  <c r="Z466" i="2"/>
  <c r="AA466" i="2"/>
  <c r="AB466" i="2"/>
  <c r="AC466" i="2"/>
  <c r="AD466" i="2"/>
  <c r="AE466" i="2"/>
  <c r="AF466" i="2"/>
  <c r="AG466" i="2"/>
  <c r="AH466" i="2"/>
  <c r="AK466" i="2"/>
  <c r="Y467" i="2"/>
  <c r="Z467" i="2"/>
  <c r="AA467" i="2"/>
  <c r="AB467" i="2"/>
  <c r="AC467" i="2"/>
  <c r="AD467" i="2"/>
  <c r="AE467" i="2"/>
  <c r="AF467" i="2"/>
  <c r="AG467" i="2"/>
  <c r="AH467" i="2"/>
  <c r="AK467" i="2"/>
  <c r="Y468" i="2"/>
  <c r="Z468" i="2"/>
  <c r="AA468" i="2"/>
  <c r="AB468" i="2"/>
  <c r="AC468" i="2"/>
  <c r="AD468" i="2"/>
  <c r="AE468" i="2"/>
  <c r="AF468" i="2"/>
  <c r="AG468" i="2"/>
  <c r="AH468" i="2"/>
  <c r="AK468" i="2"/>
  <c r="Y469" i="2"/>
  <c r="Z469" i="2"/>
  <c r="AA469" i="2"/>
  <c r="AB469" i="2"/>
  <c r="AC469" i="2"/>
  <c r="AD469" i="2"/>
  <c r="AE469" i="2"/>
  <c r="AF469" i="2"/>
  <c r="AG469" i="2"/>
  <c r="AH469" i="2"/>
  <c r="AK469" i="2"/>
  <c r="Y470" i="2"/>
  <c r="Z470" i="2"/>
  <c r="AA470" i="2"/>
  <c r="AB470" i="2"/>
  <c r="AC470" i="2"/>
  <c r="AD470" i="2"/>
  <c r="AE470" i="2"/>
  <c r="AF470" i="2"/>
  <c r="AG470" i="2"/>
  <c r="AH470" i="2"/>
  <c r="AK470" i="2"/>
  <c r="Y471" i="2"/>
  <c r="Z471" i="2"/>
  <c r="AA471" i="2"/>
  <c r="AB471" i="2"/>
  <c r="AC471" i="2"/>
  <c r="AD471" i="2"/>
  <c r="AE471" i="2"/>
  <c r="AF471" i="2"/>
  <c r="AG471" i="2"/>
  <c r="AH471" i="2"/>
  <c r="AK471" i="2"/>
  <c r="Y472" i="2"/>
  <c r="Z472" i="2"/>
  <c r="AA472" i="2"/>
  <c r="AB472" i="2"/>
  <c r="AC472" i="2"/>
  <c r="AD472" i="2"/>
  <c r="AE472" i="2"/>
  <c r="AF472" i="2"/>
  <c r="AG472" i="2"/>
  <c r="AH472" i="2"/>
  <c r="AK472" i="2"/>
  <c r="Y473" i="2"/>
  <c r="Z473" i="2"/>
  <c r="AA473" i="2"/>
  <c r="AB473" i="2"/>
  <c r="AC473" i="2"/>
  <c r="AD473" i="2"/>
  <c r="AE473" i="2"/>
  <c r="AF473" i="2"/>
  <c r="AG473" i="2"/>
  <c r="AH473" i="2"/>
  <c r="AK473" i="2"/>
  <c r="Y474" i="2"/>
  <c r="Z474" i="2"/>
  <c r="AA474" i="2"/>
  <c r="AB474" i="2"/>
  <c r="AC474" i="2"/>
  <c r="AD474" i="2"/>
  <c r="AE474" i="2"/>
  <c r="AF474" i="2"/>
  <c r="AG474" i="2"/>
  <c r="AH474" i="2"/>
  <c r="AK474" i="2"/>
  <c r="Y475" i="2"/>
  <c r="Z475" i="2"/>
  <c r="AA475" i="2"/>
  <c r="AB475" i="2"/>
  <c r="AC475" i="2"/>
  <c r="AD475" i="2"/>
  <c r="AE475" i="2"/>
  <c r="AF475" i="2"/>
  <c r="AG475" i="2"/>
  <c r="AH475" i="2"/>
  <c r="AK475" i="2"/>
  <c r="Y476" i="2"/>
  <c r="Z476" i="2"/>
  <c r="AA476" i="2"/>
  <c r="AB476" i="2"/>
  <c r="AC476" i="2"/>
  <c r="AD476" i="2"/>
  <c r="AE476" i="2"/>
  <c r="AF476" i="2"/>
  <c r="AG476" i="2"/>
  <c r="AH476" i="2"/>
  <c r="AK476" i="2"/>
  <c r="Y477" i="2"/>
  <c r="Z477" i="2"/>
  <c r="AA477" i="2"/>
  <c r="AB477" i="2"/>
  <c r="AC477" i="2"/>
  <c r="AD477" i="2"/>
  <c r="AE477" i="2"/>
  <c r="AF477" i="2"/>
  <c r="AG477" i="2"/>
  <c r="AH477" i="2"/>
  <c r="AK477" i="2"/>
  <c r="Y478" i="2"/>
  <c r="Z478" i="2"/>
  <c r="AA478" i="2"/>
  <c r="AB478" i="2"/>
  <c r="AC478" i="2"/>
  <c r="AD478" i="2"/>
  <c r="AE478" i="2"/>
  <c r="AF478" i="2"/>
  <c r="AG478" i="2"/>
  <c r="AH478" i="2"/>
  <c r="AK478" i="2"/>
  <c r="Y479" i="2"/>
  <c r="Z479" i="2"/>
  <c r="AA479" i="2"/>
  <c r="AB479" i="2"/>
  <c r="AC479" i="2"/>
  <c r="AD479" i="2"/>
  <c r="AE479" i="2"/>
  <c r="AF479" i="2"/>
  <c r="AG479" i="2"/>
  <c r="AH479" i="2"/>
  <c r="AK479" i="2"/>
  <c r="Y480" i="2"/>
  <c r="Z480" i="2"/>
  <c r="AA480" i="2"/>
  <c r="AB480" i="2"/>
  <c r="AC480" i="2"/>
  <c r="AD480" i="2"/>
  <c r="AE480" i="2"/>
  <c r="AF480" i="2"/>
  <c r="AG480" i="2"/>
  <c r="AH480" i="2"/>
  <c r="AK480" i="2"/>
  <c r="Y481" i="2"/>
  <c r="Z481" i="2"/>
  <c r="AA481" i="2"/>
  <c r="AB481" i="2"/>
  <c r="AC481" i="2"/>
  <c r="AD481" i="2"/>
  <c r="AE481" i="2"/>
  <c r="AF481" i="2"/>
  <c r="AG481" i="2"/>
  <c r="AH481" i="2"/>
  <c r="AK481" i="2"/>
  <c r="Y482" i="2"/>
  <c r="Z482" i="2"/>
  <c r="AA482" i="2"/>
  <c r="AB482" i="2"/>
  <c r="AC482" i="2"/>
  <c r="AD482" i="2"/>
  <c r="AE482" i="2"/>
  <c r="AF482" i="2"/>
  <c r="AG482" i="2"/>
  <c r="AH482" i="2"/>
  <c r="AK482" i="2"/>
  <c r="Y483" i="2"/>
  <c r="Z483" i="2"/>
  <c r="AA483" i="2"/>
  <c r="AB483" i="2"/>
  <c r="AC483" i="2"/>
  <c r="AD483" i="2"/>
  <c r="AE483" i="2"/>
  <c r="AF483" i="2"/>
  <c r="AG483" i="2"/>
  <c r="AH483" i="2"/>
  <c r="AK483" i="2"/>
  <c r="Y484" i="2"/>
  <c r="Z484" i="2"/>
  <c r="AA484" i="2"/>
  <c r="AB484" i="2"/>
  <c r="AC484" i="2"/>
  <c r="AD484" i="2"/>
  <c r="AE484" i="2"/>
  <c r="AF484" i="2"/>
  <c r="AG484" i="2"/>
  <c r="AH484" i="2"/>
  <c r="AK484" i="2"/>
  <c r="Y485" i="2"/>
  <c r="Z485" i="2"/>
  <c r="AA485" i="2"/>
  <c r="AB485" i="2"/>
  <c r="AC485" i="2"/>
  <c r="AD485" i="2"/>
  <c r="AE485" i="2"/>
  <c r="AF485" i="2"/>
  <c r="AG485" i="2"/>
  <c r="AH485" i="2"/>
  <c r="AK485" i="2"/>
  <c r="Y486" i="2"/>
  <c r="Z486" i="2"/>
  <c r="AA486" i="2"/>
  <c r="AB486" i="2"/>
  <c r="AC486" i="2"/>
  <c r="AD486" i="2"/>
  <c r="AE486" i="2"/>
  <c r="AF486" i="2"/>
  <c r="AG486" i="2"/>
  <c r="AH486" i="2"/>
  <c r="AK486" i="2"/>
  <c r="Y487" i="2"/>
  <c r="Z487" i="2"/>
  <c r="AA487" i="2"/>
  <c r="AB487" i="2"/>
  <c r="AC487" i="2"/>
  <c r="AD487" i="2"/>
  <c r="AE487" i="2"/>
  <c r="AF487" i="2"/>
  <c r="AG487" i="2"/>
  <c r="AH487" i="2"/>
  <c r="AK487" i="2"/>
  <c r="Y488" i="2"/>
  <c r="Z488" i="2"/>
  <c r="AA488" i="2"/>
  <c r="AB488" i="2"/>
  <c r="AC488" i="2"/>
  <c r="AD488" i="2"/>
  <c r="AE488" i="2"/>
  <c r="AF488" i="2"/>
  <c r="AG488" i="2"/>
  <c r="AH488" i="2"/>
  <c r="AK488" i="2"/>
  <c r="Y489" i="2"/>
  <c r="Z489" i="2"/>
  <c r="AA489" i="2"/>
  <c r="AB489" i="2"/>
  <c r="AC489" i="2"/>
  <c r="AD489" i="2"/>
  <c r="AE489" i="2"/>
  <c r="AF489" i="2"/>
  <c r="AG489" i="2"/>
  <c r="AH489" i="2"/>
  <c r="AK489" i="2"/>
  <c r="Y490" i="2"/>
  <c r="Z490" i="2"/>
  <c r="AA490" i="2"/>
  <c r="AB490" i="2"/>
  <c r="AC490" i="2"/>
  <c r="AD490" i="2"/>
  <c r="AE490" i="2"/>
  <c r="AF490" i="2"/>
  <c r="AG490" i="2"/>
  <c r="AH490" i="2"/>
  <c r="AK490" i="2"/>
  <c r="Y491" i="2"/>
  <c r="Z491" i="2"/>
  <c r="AA491" i="2"/>
  <c r="AB491" i="2"/>
  <c r="AC491" i="2"/>
  <c r="AD491" i="2"/>
  <c r="AE491" i="2"/>
  <c r="AF491" i="2"/>
  <c r="AG491" i="2"/>
  <c r="AH491" i="2"/>
  <c r="AK491" i="2"/>
  <c r="Y492" i="2"/>
  <c r="Z492" i="2"/>
  <c r="AA492" i="2"/>
  <c r="AB492" i="2"/>
  <c r="AC492" i="2"/>
  <c r="AD492" i="2"/>
  <c r="AE492" i="2"/>
  <c r="AF492" i="2"/>
  <c r="AG492" i="2"/>
  <c r="AH492" i="2"/>
  <c r="AK492" i="2"/>
  <c r="Y493" i="2"/>
  <c r="Z493" i="2"/>
  <c r="AA493" i="2"/>
  <c r="AB493" i="2"/>
  <c r="AC493" i="2"/>
  <c r="AD493" i="2"/>
  <c r="AE493" i="2"/>
  <c r="AF493" i="2"/>
  <c r="AG493" i="2"/>
  <c r="AH493" i="2"/>
  <c r="AK493" i="2"/>
  <c r="Y494" i="2"/>
  <c r="Z494" i="2"/>
  <c r="AA494" i="2"/>
  <c r="AB494" i="2"/>
  <c r="AC494" i="2"/>
  <c r="AD494" i="2"/>
  <c r="AE494" i="2"/>
  <c r="AF494" i="2"/>
  <c r="AG494" i="2"/>
  <c r="AH494" i="2"/>
  <c r="AK494" i="2"/>
  <c r="Y495" i="2"/>
  <c r="Z495" i="2"/>
  <c r="AA495" i="2"/>
  <c r="AB495" i="2"/>
  <c r="AC495" i="2"/>
  <c r="AD495" i="2"/>
  <c r="AE495" i="2"/>
  <c r="AF495" i="2"/>
  <c r="AG495" i="2"/>
  <c r="AH495" i="2"/>
  <c r="AK495" i="2"/>
  <c r="Y496" i="2"/>
  <c r="Z496" i="2"/>
  <c r="AA496" i="2"/>
  <c r="AB496" i="2"/>
  <c r="AC496" i="2"/>
  <c r="AD496" i="2"/>
  <c r="AE496" i="2"/>
  <c r="AF496" i="2"/>
  <c r="AG496" i="2"/>
  <c r="AH496" i="2"/>
  <c r="AK496" i="2"/>
  <c r="Y497" i="2"/>
  <c r="Z497" i="2"/>
  <c r="AA497" i="2"/>
  <c r="AB497" i="2"/>
  <c r="AC497" i="2"/>
  <c r="AD497" i="2"/>
  <c r="AE497" i="2"/>
  <c r="AF497" i="2"/>
  <c r="AG497" i="2"/>
  <c r="AH497" i="2"/>
  <c r="AK497" i="2"/>
  <c r="Y498" i="2"/>
  <c r="Z498" i="2"/>
  <c r="AA498" i="2"/>
  <c r="AB498" i="2"/>
  <c r="AC498" i="2"/>
  <c r="AD498" i="2"/>
  <c r="AE498" i="2"/>
  <c r="AF498" i="2"/>
  <c r="AG498" i="2"/>
  <c r="AH498" i="2"/>
  <c r="AK498" i="2"/>
  <c r="Y499" i="2"/>
  <c r="Z499" i="2"/>
  <c r="AA499" i="2"/>
  <c r="AB499" i="2"/>
  <c r="AC499" i="2"/>
  <c r="AD499" i="2"/>
  <c r="AE499" i="2"/>
  <c r="AF499" i="2"/>
  <c r="AG499" i="2"/>
  <c r="AH499" i="2"/>
  <c r="AK499" i="2"/>
  <c r="Y500" i="2"/>
  <c r="Z500" i="2"/>
  <c r="AA500" i="2"/>
  <c r="AB500" i="2"/>
  <c r="AC500" i="2"/>
  <c r="AD500" i="2"/>
  <c r="AE500" i="2"/>
  <c r="AF500" i="2"/>
  <c r="AG500" i="2"/>
  <c r="AH500" i="2"/>
  <c r="AK500" i="2"/>
  <c r="Y501" i="2"/>
  <c r="Z501" i="2"/>
  <c r="AA501" i="2"/>
  <c r="AB501" i="2"/>
  <c r="AC501" i="2"/>
  <c r="AD501" i="2"/>
  <c r="AE501" i="2"/>
  <c r="AF501" i="2"/>
  <c r="AG501" i="2"/>
  <c r="AH501" i="2"/>
  <c r="AK501" i="2"/>
  <c r="Y502" i="2"/>
  <c r="Z502" i="2"/>
  <c r="AA502" i="2"/>
  <c r="AB502" i="2"/>
  <c r="AC502" i="2"/>
  <c r="AD502" i="2"/>
  <c r="AE502" i="2"/>
  <c r="AF502" i="2"/>
  <c r="AG502" i="2"/>
  <c r="AH502" i="2"/>
  <c r="AK502" i="2"/>
  <c r="Y503" i="2"/>
  <c r="Z503" i="2"/>
  <c r="AA503" i="2"/>
  <c r="AB503" i="2"/>
  <c r="AC503" i="2"/>
  <c r="AD503" i="2"/>
  <c r="AE503" i="2"/>
  <c r="AF503" i="2"/>
  <c r="AG503" i="2"/>
  <c r="AH503" i="2"/>
  <c r="AK503" i="2"/>
  <c r="Y504" i="2"/>
  <c r="Z504" i="2"/>
  <c r="AA504" i="2"/>
  <c r="AB504" i="2"/>
  <c r="AC504" i="2"/>
  <c r="AD504" i="2"/>
  <c r="AE504" i="2"/>
  <c r="AF504" i="2"/>
  <c r="AG504" i="2"/>
  <c r="AH504" i="2"/>
  <c r="AK504" i="2"/>
  <c r="Y505" i="2"/>
  <c r="Z505" i="2"/>
  <c r="AA505" i="2"/>
  <c r="AB505" i="2"/>
  <c r="AC505" i="2"/>
  <c r="AD505" i="2"/>
  <c r="AE505" i="2"/>
  <c r="AF505" i="2"/>
  <c r="AG505" i="2"/>
  <c r="AH505" i="2"/>
  <c r="AK505" i="2"/>
  <c r="Y506" i="2"/>
  <c r="Z506" i="2"/>
  <c r="AA506" i="2"/>
  <c r="AB506" i="2"/>
  <c r="AC506" i="2"/>
  <c r="AD506" i="2"/>
  <c r="AE506" i="2"/>
  <c r="AF506" i="2"/>
  <c r="AG506" i="2"/>
  <c r="AH506" i="2"/>
  <c r="AK506" i="2"/>
  <c r="Y507" i="2"/>
  <c r="Z507" i="2"/>
  <c r="AA507" i="2"/>
  <c r="AB507" i="2"/>
  <c r="AC507" i="2"/>
  <c r="AD507" i="2"/>
  <c r="AE507" i="2"/>
  <c r="AF507" i="2"/>
  <c r="AG507" i="2"/>
  <c r="AH507" i="2"/>
  <c r="AK507" i="2"/>
  <c r="Y508" i="2"/>
  <c r="Z508" i="2"/>
  <c r="AA508" i="2"/>
  <c r="AB508" i="2"/>
  <c r="AC508" i="2"/>
  <c r="AD508" i="2"/>
  <c r="AE508" i="2"/>
  <c r="AF508" i="2"/>
  <c r="AG508" i="2"/>
  <c r="AH508" i="2"/>
  <c r="AK508" i="2"/>
  <c r="Y509" i="2"/>
  <c r="Z509" i="2"/>
  <c r="AA509" i="2"/>
  <c r="AB509" i="2"/>
  <c r="AC509" i="2"/>
  <c r="AD509" i="2"/>
  <c r="AE509" i="2"/>
  <c r="AF509" i="2"/>
  <c r="AG509" i="2"/>
  <c r="AH509" i="2"/>
  <c r="AK509" i="2"/>
  <c r="Y510" i="2"/>
  <c r="Z510" i="2"/>
  <c r="AA510" i="2"/>
  <c r="AB510" i="2"/>
  <c r="AC510" i="2"/>
  <c r="AD510" i="2"/>
  <c r="AE510" i="2"/>
  <c r="AF510" i="2"/>
  <c r="AG510" i="2"/>
  <c r="AH510" i="2"/>
  <c r="AK510" i="2"/>
  <c r="Y511" i="2"/>
  <c r="Z511" i="2"/>
  <c r="AA511" i="2"/>
  <c r="AB511" i="2"/>
  <c r="AC511" i="2"/>
  <c r="AD511" i="2"/>
  <c r="AE511" i="2"/>
  <c r="AF511" i="2"/>
  <c r="AG511" i="2"/>
  <c r="AH511" i="2"/>
  <c r="AK511" i="2"/>
  <c r="Y512" i="2"/>
  <c r="Z512" i="2"/>
  <c r="AA512" i="2"/>
  <c r="AB512" i="2"/>
  <c r="AC512" i="2"/>
  <c r="AD512" i="2"/>
  <c r="AE512" i="2"/>
  <c r="AF512" i="2"/>
  <c r="AG512" i="2"/>
  <c r="AH512" i="2"/>
  <c r="AK512" i="2"/>
  <c r="Y513" i="2"/>
  <c r="Z513" i="2"/>
  <c r="AA513" i="2"/>
  <c r="AB513" i="2"/>
  <c r="AC513" i="2"/>
  <c r="AD513" i="2"/>
  <c r="AE513" i="2"/>
  <c r="AF513" i="2"/>
  <c r="AG513" i="2"/>
  <c r="AH513" i="2"/>
  <c r="AK513" i="2"/>
  <c r="Y514" i="2"/>
  <c r="Z514" i="2"/>
  <c r="AA514" i="2"/>
  <c r="AB514" i="2"/>
  <c r="AC514" i="2"/>
  <c r="AD514" i="2"/>
  <c r="AE514" i="2"/>
  <c r="AF514" i="2"/>
  <c r="AG514" i="2"/>
  <c r="AH514" i="2"/>
  <c r="AK514" i="2"/>
  <c r="Y515" i="2"/>
  <c r="Z515" i="2"/>
  <c r="AA515" i="2"/>
  <c r="AB515" i="2"/>
  <c r="AC515" i="2"/>
  <c r="AD515" i="2"/>
  <c r="AE515" i="2"/>
  <c r="AF515" i="2"/>
  <c r="AG515" i="2"/>
  <c r="AH515" i="2"/>
  <c r="AK515" i="2"/>
  <c r="Y516" i="2"/>
  <c r="Z516" i="2"/>
  <c r="AA516" i="2"/>
  <c r="AB516" i="2"/>
  <c r="AC516" i="2"/>
  <c r="AD516" i="2"/>
  <c r="AE516" i="2"/>
  <c r="AF516" i="2"/>
  <c r="AG516" i="2"/>
  <c r="AH516" i="2"/>
  <c r="AK516" i="2"/>
  <c r="Y517" i="2"/>
  <c r="Z517" i="2"/>
  <c r="AA517" i="2"/>
  <c r="AB517" i="2"/>
  <c r="AC517" i="2"/>
  <c r="AD517" i="2"/>
  <c r="AE517" i="2"/>
  <c r="AF517" i="2"/>
  <c r="AG517" i="2"/>
  <c r="AH517" i="2"/>
  <c r="AK517" i="2"/>
  <c r="Y518" i="2"/>
  <c r="Z518" i="2"/>
  <c r="AA518" i="2"/>
  <c r="AB518" i="2"/>
  <c r="AC518" i="2"/>
  <c r="AD518" i="2"/>
  <c r="AE518" i="2"/>
  <c r="AF518" i="2"/>
  <c r="AG518" i="2"/>
  <c r="AH518" i="2"/>
  <c r="AK518" i="2"/>
  <c r="GR10" i="3"/>
  <c r="GR11" i="3"/>
  <c r="GS10" i="3"/>
  <c r="GS11" i="3"/>
  <c r="GT10" i="3"/>
  <c r="GT11" i="3"/>
  <c r="GU10" i="3"/>
  <c r="GU11" i="3"/>
  <c r="FT4" i="3"/>
  <c r="F11" i="1"/>
  <c r="M5" i="3"/>
  <c r="L11" i="3"/>
  <c r="F27" i="1"/>
  <c r="L12" i="3"/>
  <c r="N12" i="3"/>
  <c r="J15" i="3"/>
  <c r="T16" i="1"/>
  <c r="L15" i="3"/>
  <c r="C1" i="2"/>
  <c r="AA4" i="2"/>
  <c r="L11" i="2"/>
  <c r="M5" i="2"/>
  <c r="N12" i="2"/>
  <c r="G15" i="2"/>
  <c r="J15" i="2"/>
  <c r="L15" i="2"/>
  <c r="AF15" i="2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C27" i="1"/>
  <c r="BG27" i="1"/>
  <c r="BG28" i="1"/>
  <c r="BG29" i="1"/>
  <c r="BG30" i="1"/>
  <c r="BG31" i="1"/>
  <c r="AE59" i="1"/>
  <c r="S27" i="4"/>
  <c r="D27" i="4"/>
  <c r="S7" i="4"/>
  <c r="A7" i="4"/>
  <c r="S9" i="4"/>
  <c r="D9" i="4"/>
  <c r="A9" i="4"/>
  <c r="S10" i="4"/>
  <c r="D10" i="4"/>
  <c r="A10" i="4"/>
  <c r="S11" i="4"/>
  <c r="D11" i="4"/>
  <c r="A11" i="4"/>
  <c r="S12" i="4"/>
  <c r="D12" i="4"/>
  <c r="A12" i="4"/>
  <c r="S13" i="4"/>
  <c r="D13" i="4"/>
  <c r="A13" i="4"/>
  <c r="S14" i="4"/>
  <c r="D14" i="4"/>
  <c r="S16" i="4"/>
  <c r="D16" i="4"/>
  <c r="S17" i="4"/>
  <c r="D17" i="4"/>
  <c r="S18" i="4"/>
  <c r="D18" i="4"/>
  <c r="S19" i="4"/>
  <c r="D19" i="4"/>
  <c r="S21" i="4"/>
  <c r="D21" i="4"/>
  <c r="S22" i="4"/>
  <c r="D22" i="4"/>
  <c r="S23" i="4"/>
  <c r="D23" i="4"/>
  <c r="S24" i="4"/>
  <c r="D24" i="4"/>
  <c r="S25" i="4"/>
  <c r="D25" i="4"/>
  <c r="S26" i="4"/>
  <c r="D26" i="4"/>
  <c r="S28" i="4"/>
  <c r="D28" i="4"/>
  <c r="S29" i="4"/>
  <c r="D29" i="4"/>
  <c r="S30" i="4"/>
  <c r="D30" i="4"/>
  <c r="S31" i="4"/>
  <c r="D31" i="4"/>
  <c r="N532" i="4"/>
  <c r="S532" i="4"/>
  <c r="P532" i="4"/>
  <c r="K533" i="4"/>
  <c r="J533" i="4"/>
  <c r="N533" i="4"/>
  <c r="S533" i="4"/>
  <c r="P533" i="4"/>
  <c r="AL44" i="2"/>
  <c r="AN44" i="2"/>
  <c r="BA44" i="2"/>
  <c r="AL40" i="2"/>
  <c r="AN40" i="2"/>
  <c r="AL36" i="2"/>
  <c r="AN36" i="2"/>
  <c r="AV36" i="2"/>
  <c r="I36" i="3"/>
  <c r="AL32" i="2"/>
  <c r="AN32" i="2"/>
  <c r="BA32" i="2"/>
  <c r="AL20" i="2"/>
  <c r="AN20" i="2"/>
  <c r="BA20" i="2"/>
  <c r="AL38" i="2"/>
  <c r="AN38" i="2"/>
  <c r="BA38" i="2"/>
  <c r="AL34" i="2"/>
  <c r="AN34" i="2"/>
  <c r="AL33" i="2"/>
  <c r="AN33" i="2"/>
  <c r="AU33" i="2"/>
  <c r="AU34" i="2"/>
  <c r="H34" i="3"/>
  <c r="AL19" i="2"/>
  <c r="AN19" i="2"/>
  <c r="BA34" i="2"/>
  <c r="V34" i="3"/>
  <c r="DX34" i="3"/>
  <c r="AM16" i="1"/>
  <c r="AM14" i="1"/>
  <c r="AM12" i="1"/>
  <c r="V22" i="3"/>
  <c r="GK22" i="3"/>
  <c r="GL22" i="3"/>
  <c r="GM22" i="3"/>
  <c r="GN22" i="3"/>
  <c r="GO22" i="3"/>
  <c r="F22" i="3"/>
  <c r="U22" i="2"/>
  <c r="AV22" i="2"/>
  <c r="I22" i="3"/>
  <c r="AI22" i="3"/>
  <c r="BA22" i="2"/>
  <c r="AU40" i="2"/>
  <c r="H40" i="3"/>
  <c r="AS40" i="2"/>
  <c r="BA40" i="2"/>
  <c r="V40" i="3"/>
  <c r="DX40" i="3"/>
  <c r="DY40" i="3"/>
  <c r="AV40" i="2"/>
  <c r="I40" i="3"/>
  <c r="V20" i="3"/>
  <c r="AZ20" i="2"/>
  <c r="BK20" i="2"/>
  <c r="M20" i="3"/>
  <c r="EH20" i="3"/>
  <c r="DX20" i="3"/>
  <c r="DY20" i="3"/>
  <c r="AV20" i="2"/>
  <c r="I20" i="3"/>
  <c r="AS20" i="2"/>
  <c r="AU19" i="2"/>
  <c r="AU20" i="2"/>
  <c r="H20" i="3"/>
  <c r="AL46" i="2"/>
  <c r="AN46" i="2"/>
  <c r="V46" i="3"/>
  <c r="AL42" i="2"/>
  <c r="AN42" i="2"/>
  <c r="AT42" i="2"/>
  <c r="G42" i="3"/>
  <c r="BG32" i="1"/>
  <c r="BH46" i="2"/>
  <c r="AU46" i="2"/>
  <c r="H46" i="3"/>
  <c r="AS44" i="2"/>
  <c r="V44" i="3"/>
  <c r="AU44" i="2"/>
  <c r="H44" i="3"/>
  <c r="AV44" i="2"/>
  <c r="I44" i="3"/>
  <c r="EC22" i="3"/>
  <c r="DX22" i="3"/>
  <c r="DY22" i="3"/>
  <c r="O22" i="3"/>
  <c r="N22" i="3"/>
  <c r="BC22" i="2"/>
  <c r="AL21" i="2"/>
  <c r="AN21" i="2"/>
  <c r="AW21" i="2"/>
  <c r="AW22" i="2"/>
  <c r="BD22" i="2"/>
  <c r="AX19" i="2"/>
  <c r="AX20" i="2"/>
  <c r="AX21" i="2"/>
  <c r="AX22" i="2"/>
  <c r="BE22" i="2"/>
  <c r="AY22" i="2"/>
  <c r="BF22" i="2"/>
  <c r="AZ22" i="2"/>
  <c r="BG22" i="2"/>
  <c r="BH22" i="2"/>
  <c r="CK22" i="3"/>
  <c r="CL22" i="3"/>
  <c r="CI22" i="3"/>
  <c r="S22" i="3"/>
  <c r="CE22" i="3"/>
  <c r="R38" i="1"/>
  <c r="AH26" i="1"/>
  <c r="BE15" i="1"/>
  <c r="BE20" i="1"/>
  <c r="BE24" i="1"/>
  <c r="BE28" i="1"/>
  <c r="BE16" i="1"/>
  <c r="BE21" i="1"/>
  <c r="BE25" i="1"/>
  <c r="BE29" i="1"/>
  <c r="BE13" i="1"/>
  <c r="BE23" i="1"/>
  <c r="BE31" i="1"/>
  <c r="BE17" i="1"/>
  <c r="BE26" i="1"/>
  <c r="G15" i="3"/>
  <c r="BE19" i="1"/>
  <c r="BE27" i="1"/>
  <c r="N40" i="3"/>
  <c r="DL40" i="3"/>
  <c r="DM40" i="3"/>
  <c r="V36" i="3"/>
  <c r="AK36" i="3"/>
  <c r="AS36" i="2"/>
  <c r="AZ36" i="2"/>
  <c r="BG36" i="2"/>
  <c r="AL47" i="2"/>
  <c r="AN47" i="2"/>
  <c r="AL23" i="2"/>
  <c r="AN23" i="2"/>
  <c r="AW23" i="2"/>
  <c r="J23" i="3"/>
  <c r="L12" i="2"/>
  <c r="AL518" i="2"/>
  <c r="AN518" i="2"/>
  <c r="AL517" i="2"/>
  <c r="AN517" i="2"/>
  <c r="AL516" i="2"/>
  <c r="AN516" i="2"/>
  <c r="AL515" i="2"/>
  <c r="AN515" i="2"/>
  <c r="AL514" i="2"/>
  <c r="AN514" i="2"/>
  <c r="AL513" i="2"/>
  <c r="AN513" i="2"/>
  <c r="AL512" i="2"/>
  <c r="AN512" i="2"/>
  <c r="AL511" i="2"/>
  <c r="AN511" i="2"/>
  <c r="AL510" i="2"/>
  <c r="AN510" i="2"/>
  <c r="AL509" i="2"/>
  <c r="AN509" i="2"/>
  <c r="AL508" i="2"/>
  <c r="AN508" i="2"/>
  <c r="AL507" i="2"/>
  <c r="AN507" i="2"/>
  <c r="AL506" i="2"/>
  <c r="AN506" i="2"/>
  <c r="AL505" i="2"/>
  <c r="AN505" i="2"/>
  <c r="AL504" i="2"/>
  <c r="AN504" i="2"/>
  <c r="AL503" i="2"/>
  <c r="AN503" i="2"/>
  <c r="AL502" i="2"/>
  <c r="AN502" i="2"/>
  <c r="AL501" i="2"/>
  <c r="AN501" i="2"/>
  <c r="AL500" i="2"/>
  <c r="AN500" i="2"/>
  <c r="AL499" i="2"/>
  <c r="AN499" i="2"/>
  <c r="AL498" i="2"/>
  <c r="AN498" i="2"/>
  <c r="AL497" i="2"/>
  <c r="AN497" i="2"/>
  <c r="AL496" i="2"/>
  <c r="AN496" i="2"/>
  <c r="AL495" i="2"/>
  <c r="AN495" i="2"/>
  <c r="AL494" i="2"/>
  <c r="AN494" i="2"/>
  <c r="AL493" i="2"/>
  <c r="AN493" i="2"/>
  <c r="AL492" i="2"/>
  <c r="AN492" i="2"/>
  <c r="AL491" i="2"/>
  <c r="AN491" i="2"/>
  <c r="AL490" i="2"/>
  <c r="AN490" i="2"/>
  <c r="AL489" i="2"/>
  <c r="AN489" i="2"/>
  <c r="AL488" i="2"/>
  <c r="AN488" i="2"/>
  <c r="AL487" i="2"/>
  <c r="AN487" i="2"/>
  <c r="AL486" i="2"/>
  <c r="AN486" i="2"/>
  <c r="AL485" i="2"/>
  <c r="AN485" i="2"/>
  <c r="AL484" i="2"/>
  <c r="AN484" i="2"/>
  <c r="AL483" i="2"/>
  <c r="AN483" i="2"/>
  <c r="AL482" i="2"/>
  <c r="AN482" i="2"/>
  <c r="AL481" i="2"/>
  <c r="AN481" i="2"/>
  <c r="AL480" i="2"/>
  <c r="AN480" i="2"/>
  <c r="AL479" i="2"/>
  <c r="AN479" i="2"/>
  <c r="AL478" i="2"/>
  <c r="AN478" i="2"/>
  <c r="AL477" i="2"/>
  <c r="AN477" i="2"/>
  <c r="AL476" i="2"/>
  <c r="AN476" i="2"/>
  <c r="AL475" i="2"/>
  <c r="AN475" i="2"/>
  <c r="AL474" i="2"/>
  <c r="AN474" i="2"/>
  <c r="AL473" i="2"/>
  <c r="AN473" i="2"/>
  <c r="AL472" i="2"/>
  <c r="AN472" i="2"/>
  <c r="AL471" i="2"/>
  <c r="AN471" i="2"/>
  <c r="AL470" i="2"/>
  <c r="AN470" i="2"/>
  <c r="AL469" i="2"/>
  <c r="AN469" i="2"/>
  <c r="AL468" i="2"/>
  <c r="AN468" i="2"/>
  <c r="AL467" i="2"/>
  <c r="AN467" i="2"/>
  <c r="AL466" i="2"/>
  <c r="AN466" i="2"/>
  <c r="AL465" i="2"/>
  <c r="AN465" i="2"/>
  <c r="AL464" i="2"/>
  <c r="AN464" i="2"/>
  <c r="AL463" i="2"/>
  <c r="AN463" i="2"/>
  <c r="AL462" i="2"/>
  <c r="AN462" i="2"/>
  <c r="AL461" i="2"/>
  <c r="AN461" i="2"/>
  <c r="AL460" i="2"/>
  <c r="AN460" i="2"/>
  <c r="AL459" i="2"/>
  <c r="AN459" i="2"/>
  <c r="AL458" i="2"/>
  <c r="AN458" i="2"/>
  <c r="AL457" i="2"/>
  <c r="AN457" i="2"/>
  <c r="AL456" i="2"/>
  <c r="AN456" i="2"/>
  <c r="AL455" i="2"/>
  <c r="AN455" i="2"/>
  <c r="AL454" i="2"/>
  <c r="AN454" i="2"/>
  <c r="AL453" i="2"/>
  <c r="AN453" i="2"/>
  <c r="AL452" i="2"/>
  <c r="AN452" i="2"/>
  <c r="AL451" i="2"/>
  <c r="AN451" i="2"/>
  <c r="AL450" i="2"/>
  <c r="AN450" i="2"/>
  <c r="AL449" i="2"/>
  <c r="AN449" i="2"/>
  <c r="AL448" i="2"/>
  <c r="AN448" i="2"/>
  <c r="AL447" i="2"/>
  <c r="AN447" i="2"/>
  <c r="AL446" i="2"/>
  <c r="AN446" i="2"/>
  <c r="AL445" i="2"/>
  <c r="AN445" i="2"/>
  <c r="AL444" i="2"/>
  <c r="AN444" i="2"/>
  <c r="AL443" i="2"/>
  <c r="AN443" i="2"/>
  <c r="AL442" i="2"/>
  <c r="AN442" i="2"/>
  <c r="AL441" i="2"/>
  <c r="AN441" i="2"/>
  <c r="AL440" i="2"/>
  <c r="AN440" i="2"/>
  <c r="AL439" i="2"/>
  <c r="AN439" i="2"/>
  <c r="AL438" i="2"/>
  <c r="AN438" i="2"/>
  <c r="AL437" i="2"/>
  <c r="AN437" i="2"/>
  <c r="AL436" i="2"/>
  <c r="AN436" i="2"/>
  <c r="AL435" i="2"/>
  <c r="AN435" i="2"/>
  <c r="AL434" i="2"/>
  <c r="AN434" i="2"/>
  <c r="AL433" i="2"/>
  <c r="AN433" i="2"/>
  <c r="AL432" i="2"/>
  <c r="AN432" i="2"/>
  <c r="AL431" i="2"/>
  <c r="AN431" i="2"/>
  <c r="AL430" i="2"/>
  <c r="AN430" i="2"/>
  <c r="AL429" i="2"/>
  <c r="AN429" i="2"/>
  <c r="AL428" i="2"/>
  <c r="AN428" i="2"/>
  <c r="AL427" i="2"/>
  <c r="AN427" i="2"/>
  <c r="AL426" i="2"/>
  <c r="AN426" i="2"/>
  <c r="AL425" i="2"/>
  <c r="AN425" i="2"/>
  <c r="AL424" i="2"/>
  <c r="AN424" i="2"/>
  <c r="AL423" i="2"/>
  <c r="AN423" i="2"/>
  <c r="AL422" i="2"/>
  <c r="AN422" i="2"/>
  <c r="AL421" i="2"/>
  <c r="AN421" i="2"/>
  <c r="AL420" i="2"/>
  <c r="AN420" i="2"/>
  <c r="AL419" i="2"/>
  <c r="AN419" i="2"/>
  <c r="AL418" i="2"/>
  <c r="AN418" i="2"/>
  <c r="AL417" i="2"/>
  <c r="AN417" i="2"/>
  <c r="AL416" i="2"/>
  <c r="AN416" i="2"/>
  <c r="AL415" i="2"/>
  <c r="AN415" i="2"/>
  <c r="AL414" i="2"/>
  <c r="AN414" i="2"/>
  <c r="AL413" i="2"/>
  <c r="AN413" i="2"/>
  <c r="AL412" i="2"/>
  <c r="AN412" i="2"/>
  <c r="AL411" i="2"/>
  <c r="AN411" i="2"/>
  <c r="AL410" i="2"/>
  <c r="AN410" i="2"/>
  <c r="AL409" i="2"/>
  <c r="AN409" i="2"/>
  <c r="AL408" i="2"/>
  <c r="AN408" i="2"/>
  <c r="AL407" i="2"/>
  <c r="AN407" i="2"/>
  <c r="AL406" i="2"/>
  <c r="AN406" i="2"/>
  <c r="AL405" i="2"/>
  <c r="AN405" i="2"/>
  <c r="AL404" i="2"/>
  <c r="AN404" i="2"/>
  <c r="AL403" i="2"/>
  <c r="AN403" i="2"/>
  <c r="AL402" i="2"/>
  <c r="AN402" i="2"/>
  <c r="AL401" i="2"/>
  <c r="AN401" i="2"/>
  <c r="AL400" i="2"/>
  <c r="AN400" i="2"/>
  <c r="AL399" i="2"/>
  <c r="AN399" i="2"/>
  <c r="AL398" i="2"/>
  <c r="AN398" i="2"/>
  <c r="AL397" i="2"/>
  <c r="AN397" i="2"/>
  <c r="AL396" i="2"/>
  <c r="AN396" i="2"/>
  <c r="AL395" i="2"/>
  <c r="AN395" i="2"/>
  <c r="AL394" i="2"/>
  <c r="AN394" i="2"/>
  <c r="AL393" i="2"/>
  <c r="AN393" i="2"/>
  <c r="AL392" i="2"/>
  <c r="AN392" i="2"/>
  <c r="AL391" i="2"/>
  <c r="AN391" i="2"/>
  <c r="AL390" i="2"/>
  <c r="AN390" i="2"/>
  <c r="AL389" i="2"/>
  <c r="AN389" i="2"/>
  <c r="AL388" i="2"/>
  <c r="AN388" i="2"/>
  <c r="AL387" i="2"/>
  <c r="AN387" i="2"/>
  <c r="AL386" i="2"/>
  <c r="AN386" i="2"/>
  <c r="AL385" i="2"/>
  <c r="AN385" i="2"/>
  <c r="AL384" i="2"/>
  <c r="AN384" i="2"/>
  <c r="AL383" i="2"/>
  <c r="AN383" i="2"/>
  <c r="AL382" i="2"/>
  <c r="AN382" i="2"/>
  <c r="AL381" i="2"/>
  <c r="AN381" i="2"/>
  <c r="AL380" i="2"/>
  <c r="AN380" i="2"/>
  <c r="AL379" i="2"/>
  <c r="AN379" i="2"/>
  <c r="AL378" i="2"/>
  <c r="AN378" i="2"/>
  <c r="AL377" i="2"/>
  <c r="AN377" i="2"/>
  <c r="AL376" i="2"/>
  <c r="AN376" i="2"/>
  <c r="AL375" i="2"/>
  <c r="AN375" i="2"/>
  <c r="AL374" i="2"/>
  <c r="AN374" i="2"/>
  <c r="AL373" i="2"/>
  <c r="AN373" i="2"/>
  <c r="AL372" i="2"/>
  <c r="AN372" i="2"/>
  <c r="AL371" i="2"/>
  <c r="AN371" i="2"/>
  <c r="AL370" i="2"/>
  <c r="AN370" i="2"/>
  <c r="AL369" i="2"/>
  <c r="AN369" i="2"/>
  <c r="AL368" i="2"/>
  <c r="AN368" i="2"/>
  <c r="AL367" i="2"/>
  <c r="AN367" i="2"/>
  <c r="AL366" i="2"/>
  <c r="AN366" i="2"/>
  <c r="AL365" i="2"/>
  <c r="AN365" i="2"/>
  <c r="AL364" i="2"/>
  <c r="AN364" i="2"/>
  <c r="AL363" i="2"/>
  <c r="AN363" i="2"/>
  <c r="AL362" i="2"/>
  <c r="AN362" i="2"/>
  <c r="AL361" i="2"/>
  <c r="AN361" i="2"/>
  <c r="AL360" i="2"/>
  <c r="AN360" i="2"/>
  <c r="AL359" i="2"/>
  <c r="AN359" i="2"/>
  <c r="AL358" i="2"/>
  <c r="AN358" i="2"/>
  <c r="AL357" i="2"/>
  <c r="AN357" i="2"/>
  <c r="AL356" i="2"/>
  <c r="AN356" i="2"/>
  <c r="AL355" i="2"/>
  <c r="AN355" i="2"/>
  <c r="AL354" i="2"/>
  <c r="AN354" i="2"/>
  <c r="AL353" i="2"/>
  <c r="AN353" i="2"/>
  <c r="AL352" i="2"/>
  <c r="AN352" i="2"/>
  <c r="AL351" i="2"/>
  <c r="AN351" i="2"/>
  <c r="AL350" i="2"/>
  <c r="AN350" i="2"/>
  <c r="AL349" i="2"/>
  <c r="AN349" i="2"/>
  <c r="AL348" i="2"/>
  <c r="AN348" i="2"/>
  <c r="AL347" i="2"/>
  <c r="AN347" i="2"/>
  <c r="AL346" i="2"/>
  <c r="AN346" i="2"/>
  <c r="AL345" i="2"/>
  <c r="AN345" i="2"/>
  <c r="AL344" i="2"/>
  <c r="AN344" i="2"/>
  <c r="AL343" i="2"/>
  <c r="AN343" i="2"/>
  <c r="AL342" i="2"/>
  <c r="AN342" i="2"/>
  <c r="AL341" i="2"/>
  <c r="AN341" i="2"/>
  <c r="AL340" i="2"/>
  <c r="AN340" i="2"/>
  <c r="AL339" i="2"/>
  <c r="AN339" i="2"/>
  <c r="AL338" i="2"/>
  <c r="AN338" i="2"/>
  <c r="AL337" i="2"/>
  <c r="AN337" i="2"/>
  <c r="AL336" i="2"/>
  <c r="AN336" i="2"/>
  <c r="AL335" i="2"/>
  <c r="AN335" i="2"/>
  <c r="AL334" i="2"/>
  <c r="AN334" i="2"/>
  <c r="AL333" i="2"/>
  <c r="AN333" i="2"/>
  <c r="AL332" i="2"/>
  <c r="AN332" i="2"/>
  <c r="AL331" i="2"/>
  <c r="AN331" i="2"/>
  <c r="AL330" i="2"/>
  <c r="AN330" i="2"/>
  <c r="AL329" i="2"/>
  <c r="AN329" i="2"/>
  <c r="AL328" i="2"/>
  <c r="AN328" i="2"/>
  <c r="AL327" i="2"/>
  <c r="AN327" i="2"/>
  <c r="AL326" i="2"/>
  <c r="AN326" i="2"/>
  <c r="AL325" i="2"/>
  <c r="AN325" i="2"/>
  <c r="AL324" i="2"/>
  <c r="AN324" i="2"/>
  <c r="AL323" i="2"/>
  <c r="AN323" i="2"/>
  <c r="AL322" i="2"/>
  <c r="AN322" i="2"/>
  <c r="AL321" i="2"/>
  <c r="AN321" i="2"/>
  <c r="AL320" i="2"/>
  <c r="AN320" i="2"/>
  <c r="AL319" i="2"/>
  <c r="AN319" i="2"/>
  <c r="AL318" i="2"/>
  <c r="AN318" i="2"/>
  <c r="AL317" i="2"/>
  <c r="AN317" i="2"/>
  <c r="AL316" i="2"/>
  <c r="AN316" i="2"/>
  <c r="AL315" i="2"/>
  <c r="AN315" i="2"/>
  <c r="AL314" i="2"/>
  <c r="AN314" i="2"/>
  <c r="AL313" i="2"/>
  <c r="AN313" i="2"/>
  <c r="AL312" i="2"/>
  <c r="AN312" i="2"/>
  <c r="AL311" i="2"/>
  <c r="AN311" i="2"/>
  <c r="AL310" i="2"/>
  <c r="AN310" i="2"/>
  <c r="AL309" i="2"/>
  <c r="AN309" i="2"/>
  <c r="AL308" i="2"/>
  <c r="AN308" i="2"/>
  <c r="AL307" i="2"/>
  <c r="AN307" i="2"/>
  <c r="AL306" i="2"/>
  <c r="AN306" i="2"/>
  <c r="AL305" i="2"/>
  <c r="AN305" i="2"/>
  <c r="AL304" i="2"/>
  <c r="AN304" i="2"/>
  <c r="AL303" i="2"/>
  <c r="AN303" i="2"/>
  <c r="AL302" i="2"/>
  <c r="AN302" i="2"/>
  <c r="AL301" i="2"/>
  <c r="AN301" i="2"/>
  <c r="AL300" i="2"/>
  <c r="AN300" i="2"/>
  <c r="AL299" i="2"/>
  <c r="AN299" i="2"/>
  <c r="AL298" i="2"/>
  <c r="AN298" i="2"/>
  <c r="AL297" i="2"/>
  <c r="AN297" i="2"/>
  <c r="AL296" i="2"/>
  <c r="AN296" i="2"/>
  <c r="AL295" i="2"/>
  <c r="AN295" i="2"/>
  <c r="AL294" i="2"/>
  <c r="AN294" i="2"/>
  <c r="AL293" i="2"/>
  <c r="AN293" i="2"/>
  <c r="AL292" i="2"/>
  <c r="AN292" i="2"/>
  <c r="AL291" i="2"/>
  <c r="AN291" i="2"/>
  <c r="AL290" i="2"/>
  <c r="AN290" i="2"/>
  <c r="AL289" i="2"/>
  <c r="AN289" i="2"/>
  <c r="AL288" i="2"/>
  <c r="AN288" i="2"/>
  <c r="AL287" i="2"/>
  <c r="AN287" i="2"/>
  <c r="AL286" i="2"/>
  <c r="AN286" i="2"/>
  <c r="AL285" i="2"/>
  <c r="AN285" i="2"/>
  <c r="AL284" i="2"/>
  <c r="AN284" i="2"/>
  <c r="AL283" i="2"/>
  <c r="AN283" i="2"/>
  <c r="AL282" i="2"/>
  <c r="AN282" i="2"/>
  <c r="AL281" i="2"/>
  <c r="AN281" i="2"/>
  <c r="AL280" i="2"/>
  <c r="AN280" i="2"/>
  <c r="AL279" i="2"/>
  <c r="AN279" i="2"/>
  <c r="AL278" i="2"/>
  <c r="AN278" i="2"/>
  <c r="AL277" i="2"/>
  <c r="AN277" i="2"/>
  <c r="AL276" i="2"/>
  <c r="AN276" i="2"/>
  <c r="AL275" i="2"/>
  <c r="AN275" i="2"/>
  <c r="AL274" i="2"/>
  <c r="AN274" i="2"/>
  <c r="AL273" i="2"/>
  <c r="AN273" i="2"/>
  <c r="AL272" i="2"/>
  <c r="AN272" i="2"/>
  <c r="AL271" i="2"/>
  <c r="AN271" i="2"/>
  <c r="AL270" i="2"/>
  <c r="AN270" i="2"/>
  <c r="AL269" i="2"/>
  <c r="AN269" i="2"/>
  <c r="AL268" i="2"/>
  <c r="AN268" i="2"/>
  <c r="AL267" i="2"/>
  <c r="AN267" i="2"/>
  <c r="AL266" i="2"/>
  <c r="AN266" i="2"/>
  <c r="AL265" i="2"/>
  <c r="AN265" i="2"/>
  <c r="AL264" i="2"/>
  <c r="AN264" i="2"/>
  <c r="AL263" i="2"/>
  <c r="AN263" i="2"/>
  <c r="AL262" i="2"/>
  <c r="AN262" i="2"/>
  <c r="AL261" i="2"/>
  <c r="AN261" i="2"/>
  <c r="AL260" i="2"/>
  <c r="AN260" i="2"/>
  <c r="AL259" i="2"/>
  <c r="AN259" i="2"/>
  <c r="AL258" i="2"/>
  <c r="AN258" i="2"/>
  <c r="AL257" i="2"/>
  <c r="AN257" i="2"/>
  <c r="AL256" i="2"/>
  <c r="AN256" i="2"/>
  <c r="AL255" i="2"/>
  <c r="AN255" i="2"/>
  <c r="AL254" i="2"/>
  <c r="AN254" i="2"/>
  <c r="AL253" i="2"/>
  <c r="AN253" i="2"/>
  <c r="AL252" i="2"/>
  <c r="AN252" i="2"/>
  <c r="AL251" i="2"/>
  <c r="AN251" i="2"/>
  <c r="AL250" i="2"/>
  <c r="AN250" i="2"/>
  <c r="AL249" i="2"/>
  <c r="AN249" i="2"/>
  <c r="AL248" i="2"/>
  <c r="AN248" i="2"/>
  <c r="AL247" i="2"/>
  <c r="AN247" i="2"/>
  <c r="AL246" i="2"/>
  <c r="AN246" i="2"/>
  <c r="AL245" i="2"/>
  <c r="AN245" i="2"/>
  <c r="AL244" i="2"/>
  <c r="AN244" i="2"/>
  <c r="AL243" i="2"/>
  <c r="AN243" i="2"/>
  <c r="AL242" i="2"/>
  <c r="AN242" i="2"/>
  <c r="AL241" i="2"/>
  <c r="AN241" i="2"/>
  <c r="AL240" i="2"/>
  <c r="AN240" i="2"/>
  <c r="AL239" i="2"/>
  <c r="AN239" i="2"/>
  <c r="AL238" i="2"/>
  <c r="AN238" i="2"/>
  <c r="AL237" i="2"/>
  <c r="AN237" i="2"/>
  <c r="AL236" i="2"/>
  <c r="AN236" i="2"/>
  <c r="AL235" i="2"/>
  <c r="AN235" i="2"/>
  <c r="AL234" i="2"/>
  <c r="AN234" i="2"/>
  <c r="AL233" i="2"/>
  <c r="AN233" i="2"/>
  <c r="AL232" i="2"/>
  <c r="AN232" i="2"/>
  <c r="AL231" i="2"/>
  <c r="AN231" i="2"/>
  <c r="AL230" i="2"/>
  <c r="AN230" i="2"/>
  <c r="AL229" i="2"/>
  <c r="AN229" i="2"/>
  <c r="AL228" i="2"/>
  <c r="AN228" i="2"/>
  <c r="AL227" i="2"/>
  <c r="AN227" i="2"/>
  <c r="AL226" i="2"/>
  <c r="AN226" i="2"/>
  <c r="AL225" i="2"/>
  <c r="AN225" i="2"/>
  <c r="AL224" i="2"/>
  <c r="AN224" i="2"/>
  <c r="AL223" i="2"/>
  <c r="AN223" i="2"/>
  <c r="AL222" i="2"/>
  <c r="AN222" i="2"/>
  <c r="AL221" i="2"/>
  <c r="AN221" i="2"/>
  <c r="AL220" i="2"/>
  <c r="AN220" i="2"/>
  <c r="AL219" i="2"/>
  <c r="AN219" i="2"/>
  <c r="AL218" i="2"/>
  <c r="AN218" i="2"/>
  <c r="AL217" i="2"/>
  <c r="AN217" i="2"/>
  <c r="AL216" i="2"/>
  <c r="AN216" i="2"/>
  <c r="AL215" i="2"/>
  <c r="AN215" i="2"/>
  <c r="AL214" i="2"/>
  <c r="AN214" i="2"/>
  <c r="AL213" i="2"/>
  <c r="AN213" i="2"/>
  <c r="AL212" i="2"/>
  <c r="AN212" i="2"/>
  <c r="AL211" i="2"/>
  <c r="AN211" i="2"/>
  <c r="AL210" i="2"/>
  <c r="AN210" i="2"/>
  <c r="AL209" i="2"/>
  <c r="AN209" i="2"/>
  <c r="AL208" i="2"/>
  <c r="AN208" i="2"/>
  <c r="AL207" i="2"/>
  <c r="AN207" i="2"/>
  <c r="AL206" i="2"/>
  <c r="AN206" i="2"/>
  <c r="AL205" i="2"/>
  <c r="AN205" i="2"/>
  <c r="AL204" i="2"/>
  <c r="AN204" i="2"/>
  <c r="AL203" i="2"/>
  <c r="AN203" i="2"/>
  <c r="AL202" i="2"/>
  <c r="AN202" i="2"/>
  <c r="AL201" i="2"/>
  <c r="AN201" i="2"/>
  <c r="AL200" i="2"/>
  <c r="AN200" i="2"/>
  <c r="AL199" i="2"/>
  <c r="AN199" i="2"/>
  <c r="AL198" i="2"/>
  <c r="AN198" i="2"/>
  <c r="AL197" i="2"/>
  <c r="AN197" i="2"/>
  <c r="AL196" i="2"/>
  <c r="AN196" i="2"/>
  <c r="AL195" i="2"/>
  <c r="AN195" i="2"/>
  <c r="AL194" i="2"/>
  <c r="AN194" i="2"/>
  <c r="AL193" i="2"/>
  <c r="AN193" i="2"/>
  <c r="AL192" i="2"/>
  <c r="AN192" i="2"/>
  <c r="AL191" i="2"/>
  <c r="AN191" i="2"/>
  <c r="AL190" i="2"/>
  <c r="AN190" i="2"/>
  <c r="AL189" i="2"/>
  <c r="AN189" i="2"/>
  <c r="AL188" i="2"/>
  <c r="AN188" i="2"/>
  <c r="AL187" i="2"/>
  <c r="AN187" i="2"/>
  <c r="AL186" i="2"/>
  <c r="AN186" i="2"/>
  <c r="AL185" i="2"/>
  <c r="AN185" i="2"/>
  <c r="AL184" i="2"/>
  <c r="AN184" i="2"/>
  <c r="AL183" i="2"/>
  <c r="AN183" i="2"/>
  <c r="AL182" i="2"/>
  <c r="AN182" i="2"/>
  <c r="AL181" i="2"/>
  <c r="AN181" i="2"/>
  <c r="AL180" i="2"/>
  <c r="AN180" i="2"/>
  <c r="AL179" i="2"/>
  <c r="AN179" i="2"/>
  <c r="AL178" i="2"/>
  <c r="AN178" i="2"/>
  <c r="AL177" i="2"/>
  <c r="AN177" i="2"/>
  <c r="AL176" i="2"/>
  <c r="AN176" i="2"/>
  <c r="AL175" i="2"/>
  <c r="AN175" i="2"/>
  <c r="AL174" i="2"/>
  <c r="AN174" i="2"/>
  <c r="AL173" i="2"/>
  <c r="AN173" i="2"/>
  <c r="AL172" i="2"/>
  <c r="AN172" i="2"/>
  <c r="AL171" i="2"/>
  <c r="AN171" i="2"/>
  <c r="AL170" i="2"/>
  <c r="AN170" i="2"/>
  <c r="AL169" i="2"/>
  <c r="AN169" i="2"/>
  <c r="AL168" i="2"/>
  <c r="AN168" i="2"/>
  <c r="AL167" i="2"/>
  <c r="AN167" i="2"/>
  <c r="AL166" i="2"/>
  <c r="AN166" i="2"/>
  <c r="AL165" i="2"/>
  <c r="AN165" i="2"/>
  <c r="AL164" i="2"/>
  <c r="AN164" i="2"/>
  <c r="AL163" i="2"/>
  <c r="AN163" i="2"/>
  <c r="AL162" i="2"/>
  <c r="AN162" i="2"/>
  <c r="AL161" i="2"/>
  <c r="AN161" i="2"/>
  <c r="AL160" i="2"/>
  <c r="AN160" i="2"/>
  <c r="AL159" i="2"/>
  <c r="AN159" i="2"/>
  <c r="AL158" i="2"/>
  <c r="AN158" i="2"/>
  <c r="AL157" i="2"/>
  <c r="AN157" i="2"/>
  <c r="AL156" i="2"/>
  <c r="AN156" i="2"/>
  <c r="AL155" i="2"/>
  <c r="AN155" i="2"/>
  <c r="AL154" i="2"/>
  <c r="AN154" i="2"/>
  <c r="AL153" i="2"/>
  <c r="AN153" i="2"/>
  <c r="AL152" i="2"/>
  <c r="AN152" i="2"/>
  <c r="AL151" i="2"/>
  <c r="AN151" i="2"/>
  <c r="AL150" i="2"/>
  <c r="AN150" i="2"/>
  <c r="AL149" i="2"/>
  <c r="AN149" i="2"/>
  <c r="AL148" i="2"/>
  <c r="AN148" i="2"/>
  <c r="AL147" i="2"/>
  <c r="AN147" i="2"/>
  <c r="AL146" i="2"/>
  <c r="AN146" i="2"/>
  <c r="AL145" i="2"/>
  <c r="AN145" i="2"/>
  <c r="AL144" i="2"/>
  <c r="AN144" i="2"/>
  <c r="AL143" i="2"/>
  <c r="AN143" i="2"/>
  <c r="AL142" i="2"/>
  <c r="AN142" i="2"/>
  <c r="AL141" i="2"/>
  <c r="AN141" i="2"/>
  <c r="AL140" i="2"/>
  <c r="AN140" i="2"/>
  <c r="AL139" i="2"/>
  <c r="AN139" i="2"/>
  <c r="AL138" i="2"/>
  <c r="AN138" i="2"/>
  <c r="AL137" i="2"/>
  <c r="AN137" i="2"/>
  <c r="AL136" i="2"/>
  <c r="AN136" i="2"/>
  <c r="AL135" i="2"/>
  <c r="AN135" i="2"/>
  <c r="AL134" i="2"/>
  <c r="AN134" i="2"/>
  <c r="AL133" i="2"/>
  <c r="AN133" i="2"/>
  <c r="AL132" i="2"/>
  <c r="AN132" i="2"/>
  <c r="AL131" i="2"/>
  <c r="AN131" i="2"/>
  <c r="AL130" i="2"/>
  <c r="AN130" i="2"/>
  <c r="AL129" i="2"/>
  <c r="AN129" i="2"/>
  <c r="AL128" i="2"/>
  <c r="AN128" i="2"/>
  <c r="AL127" i="2"/>
  <c r="AN127" i="2"/>
  <c r="AL126" i="2"/>
  <c r="AN126" i="2"/>
  <c r="AL125" i="2"/>
  <c r="AN125" i="2"/>
  <c r="AL124" i="2"/>
  <c r="AN124" i="2"/>
  <c r="AL123" i="2"/>
  <c r="AN123" i="2"/>
  <c r="AL122" i="2"/>
  <c r="AN122" i="2"/>
  <c r="AL121" i="2"/>
  <c r="AN121" i="2"/>
  <c r="AL120" i="2"/>
  <c r="AN120" i="2"/>
  <c r="AL119" i="2"/>
  <c r="AN119" i="2"/>
  <c r="AL118" i="2"/>
  <c r="AN118" i="2"/>
  <c r="AL117" i="2"/>
  <c r="AN117" i="2"/>
  <c r="AL116" i="2"/>
  <c r="AN116" i="2"/>
  <c r="AL115" i="2"/>
  <c r="AN115" i="2"/>
  <c r="AL114" i="2"/>
  <c r="AN114" i="2"/>
  <c r="AL113" i="2"/>
  <c r="AN113" i="2"/>
  <c r="AL112" i="2"/>
  <c r="AN112" i="2"/>
  <c r="AL111" i="2"/>
  <c r="AN111" i="2"/>
  <c r="AL110" i="2"/>
  <c r="AN110" i="2"/>
  <c r="AL109" i="2"/>
  <c r="AN109" i="2"/>
  <c r="AL108" i="2"/>
  <c r="AN108" i="2"/>
  <c r="AL107" i="2"/>
  <c r="AN107" i="2"/>
  <c r="AL106" i="2"/>
  <c r="AN106" i="2"/>
  <c r="AL105" i="2"/>
  <c r="AN105" i="2"/>
  <c r="AL104" i="2"/>
  <c r="AN104" i="2"/>
  <c r="AL103" i="2"/>
  <c r="AN103" i="2"/>
  <c r="AL102" i="2"/>
  <c r="AN102" i="2"/>
  <c r="AL101" i="2"/>
  <c r="AN101" i="2"/>
  <c r="AL100" i="2"/>
  <c r="AN100" i="2"/>
  <c r="AL99" i="2"/>
  <c r="AN99" i="2"/>
  <c r="AL98" i="2"/>
  <c r="AN98" i="2"/>
  <c r="AL97" i="2"/>
  <c r="AN97" i="2"/>
  <c r="AL96" i="2"/>
  <c r="AN96" i="2"/>
  <c r="AL95" i="2"/>
  <c r="AN95" i="2"/>
  <c r="AL94" i="2"/>
  <c r="AN94" i="2"/>
  <c r="AL93" i="2"/>
  <c r="AN93" i="2"/>
  <c r="AL92" i="2"/>
  <c r="AN92" i="2"/>
  <c r="AL91" i="2"/>
  <c r="AN91" i="2"/>
  <c r="AL90" i="2"/>
  <c r="AN90" i="2"/>
  <c r="AL89" i="2"/>
  <c r="AN89" i="2"/>
  <c r="AL88" i="2"/>
  <c r="AN88" i="2"/>
  <c r="AL87" i="2"/>
  <c r="AN87" i="2"/>
  <c r="AL86" i="2"/>
  <c r="AN86" i="2"/>
  <c r="AL85" i="2"/>
  <c r="AN85" i="2"/>
  <c r="AL84" i="2"/>
  <c r="AN84" i="2"/>
  <c r="AL83" i="2"/>
  <c r="AN83" i="2"/>
  <c r="AL82" i="2"/>
  <c r="AN82" i="2"/>
  <c r="AL81" i="2"/>
  <c r="AN81" i="2"/>
  <c r="AL80" i="2"/>
  <c r="AN80" i="2"/>
  <c r="AL79" i="2"/>
  <c r="AN79" i="2"/>
  <c r="AL78" i="2"/>
  <c r="AN78" i="2"/>
  <c r="AL77" i="2"/>
  <c r="AN77" i="2"/>
  <c r="AL76" i="2"/>
  <c r="AN76" i="2"/>
  <c r="AL75" i="2"/>
  <c r="AN75" i="2"/>
  <c r="AL74" i="2"/>
  <c r="AN74" i="2"/>
  <c r="AL73" i="2"/>
  <c r="AN73" i="2"/>
  <c r="AL72" i="2"/>
  <c r="AN72" i="2"/>
  <c r="AL71" i="2"/>
  <c r="AN71" i="2"/>
  <c r="AL70" i="2"/>
  <c r="AN70" i="2"/>
  <c r="AL69" i="2"/>
  <c r="AN69" i="2"/>
  <c r="AL68" i="2"/>
  <c r="AN68" i="2"/>
  <c r="AL67" i="2"/>
  <c r="AN67" i="2"/>
  <c r="AL66" i="2"/>
  <c r="AN66" i="2"/>
  <c r="AL65" i="2"/>
  <c r="AN65" i="2"/>
  <c r="AL64" i="2"/>
  <c r="AN64" i="2"/>
  <c r="AL63" i="2"/>
  <c r="AN63" i="2"/>
  <c r="AL62" i="2"/>
  <c r="AN62" i="2"/>
  <c r="AL61" i="2"/>
  <c r="AN61" i="2"/>
  <c r="AL60" i="2"/>
  <c r="AN60" i="2"/>
  <c r="AL59" i="2"/>
  <c r="AN59" i="2"/>
  <c r="AL58" i="2"/>
  <c r="AN58" i="2"/>
  <c r="AL57" i="2"/>
  <c r="AN57" i="2"/>
  <c r="AL56" i="2"/>
  <c r="AN56" i="2"/>
  <c r="AL55" i="2"/>
  <c r="AN55" i="2"/>
  <c r="AL54" i="2"/>
  <c r="AN54" i="2"/>
  <c r="AL53" i="2"/>
  <c r="AN53" i="2"/>
  <c r="AL52" i="2"/>
  <c r="AN52" i="2"/>
  <c r="AL51" i="2"/>
  <c r="AN51" i="2"/>
  <c r="AL50" i="2"/>
  <c r="AN50" i="2"/>
  <c r="AL49" i="2"/>
  <c r="AN49" i="2"/>
  <c r="AL48" i="2"/>
  <c r="AN48" i="2"/>
  <c r="CA36" i="3"/>
  <c r="Z36" i="3"/>
  <c r="X36" i="3"/>
  <c r="BE18" i="1"/>
  <c r="BE14" i="1"/>
  <c r="CA20" i="3"/>
  <c r="AM15" i="1"/>
  <c r="AN15" i="1"/>
  <c r="BC44" i="2"/>
  <c r="AY44" i="2"/>
  <c r="L44" i="3"/>
  <c r="AW44" i="2"/>
  <c r="J44" i="3"/>
  <c r="AZ44" i="2"/>
  <c r="BK44" i="2"/>
  <c r="M44" i="3"/>
  <c r="AL43" i="2"/>
  <c r="AN43" i="2"/>
  <c r="AZ38" i="2"/>
  <c r="BK38" i="2"/>
  <c r="M38" i="3"/>
  <c r="Y38" i="3"/>
  <c r="BC38" i="2"/>
  <c r="AV38" i="2"/>
  <c r="I38" i="3"/>
  <c r="V38" i="3"/>
  <c r="AS38" i="2"/>
  <c r="AL45" i="2"/>
  <c r="AN45" i="2"/>
  <c r="AL41" i="2"/>
  <c r="AN41" i="2"/>
  <c r="BC40" i="2"/>
  <c r="AW40" i="2"/>
  <c r="J40" i="3"/>
  <c r="AY40" i="2"/>
  <c r="L40" i="3"/>
  <c r="AZ40" i="2"/>
  <c r="BK40" i="2"/>
  <c r="M40" i="3"/>
  <c r="BC36" i="2"/>
  <c r="AZ33" i="2"/>
  <c r="AZ34" i="2"/>
  <c r="BC32" i="2"/>
  <c r="AS32" i="2"/>
  <c r="V32" i="3"/>
  <c r="AL39" i="2"/>
  <c r="AN39" i="2"/>
  <c r="AL35" i="2"/>
  <c r="AN35" i="2"/>
  <c r="AL37" i="2"/>
  <c r="AN37" i="2"/>
  <c r="AW33" i="2"/>
  <c r="AW34" i="2"/>
  <c r="AY33" i="2"/>
  <c r="AY34" i="2"/>
  <c r="L34" i="3"/>
  <c r="AL31" i="2"/>
  <c r="AN31" i="2"/>
  <c r="AL30" i="2"/>
  <c r="AN30" i="2"/>
  <c r="AL29" i="2"/>
  <c r="AN29" i="2"/>
  <c r="AL28" i="2"/>
  <c r="AN28" i="2"/>
  <c r="AL27" i="2"/>
  <c r="AN27" i="2"/>
  <c r="AL26" i="2"/>
  <c r="AN26" i="2"/>
  <c r="AL25" i="2"/>
  <c r="AN25" i="2"/>
  <c r="AL24" i="2"/>
  <c r="AN24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C34" i="3"/>
  <c r="AR34" i="2"/>
  <c r="E34" i="3"/>
  <c r="AT33" i="2"/>
  <c r="AT34" i="2"/>
  <c r="G34" i="3"/>
  <c r="AQ34" i="2"/>
  <c r="D34" i="3"/>
  <c r="BC34" i="2"/>
  <c r="AZ19" i="2"/>
  <c r="BC20" i="2"/>
  <c r="BK22" i="2"/>
  <c r="M22" i="3"/>
  <c r="AT19" i="2"/>
  <c r="G19" i="3"/>
  <c r="AQ19" i="2"/>
  <c r="D19" i="3"/>
  <c r="AR19" i="2"/>
  <c r="E19" i="3"/>
  <c r="BC19" i="2"/>
  <c r="H19" i="3"/>
  <c r="AS19" i="2"/>
  <c r="BA19" i="2"/>
  <c r="V19" i="3"/>
  <c r="AV19" i="2"/>
  <c r="I19" i="3"/>
  <c r="C19" i="3"/>
  <c r="AV32" i="2"/>
  <c r="I32" i="3"/>
  <c r="CA32" i="3"/>
  <c r="AU32" i="2"/>
  <c r="H32" i="3"/>
  <c r="HH19" i="3"/>
  <c r="HG19" i="3"/>
  <c r="AY19" i="2"/>
  <c r="L19" i="3"/>
  <c r="AW19" i="2"/>
  <c r="J19" i="3"/>
  <c r="AT32" i="2"/>
  <c r="G32" i="3"/>
  <c r="AZ32" i="2"/>
  <c r="BG32" i="2"/>
  <c r="EE22" i="3"/>
  <c r="BA36" i="2"/>
  <c r="AS33" i="2"/>
  <c r="AS34" i="2"/>
  <c r="AV34" i="2"/>
  <c r="I34" i="3"/>
  <c r="AO34" i="3"/>
  <c r="HH34" i="3"/>
  <c r="AU34" i="3"/>
  <c r="AE34" i="3"/>
  <c r="AR34" i="3"/>
  <c r="BF34" i="3"/>
  <c r="BE34" i="3"/>
  <c r="BO34" i="3"/>
  <c r="EE34" i="3"/>
  <c r="AL34" i="3"/>
  <c r="AY34" i="3"/>
  <c r="BN34" i="3"/>
  <c r="EC34" i="3"/>
  <c r="AQ34" i="3"/>
  <c r="AH34" i="3"/>
  <c r="AK34" i="3"/>
  <c r="N34" i="3"/>
  <c r="DL34" i="3"/>
  <c r="DM34" i="3"/>
  <c r="BK34" i="3"/>
  <c r="AJ34" i="3"/>
  <c r="DY34" i="3"/>
  <c r="GK34" i="3"/>
  <c r="GL34" i="3"/>
  <c r="GM34" i="3"/>
  <c r="GN34" i="3"/>
  <c r="CS34" i="3"/>
  <c r="CT34" i="3"/>
  <c r="BL34" i="3"/>
  <c r="AF34" i="3"/>
  <c r="BJ34" i="3"/>
  <c r="BH34" i="3"/>
  <c r="HG34" i="3"/>
  <c r="AM34" i="3"/>
  <c r="AT34" i="3"/>
  <c r="AD34" i="3"/>
  <c r="AG34" i="3"/>
  <c r="CW34" i="3"/>
  <c r="CX34" i="3"/>
  <c r="BG34" i="3"/>
  <c r="BD34" i="3"/>
  <c r="BQ34" i="3"/>
  <c r="BP34" i="3"/>
  <c r="BM34" i="3"/>
  <c r="BB34" i="3"/>
  <c r="O34" i="3"/>
  <c r="AI34" i="3"/>
  <c r="AP34" i="3"/>
  <c r="AS34" i="3"/>
  <c r="AC34" i="3"/>
  <c r="AN34" i="3"/>
  <c r="BC34" i="3"/>
  <c r="BI34" i="3"/>
  <c r="BA34" i="3"/>
  <c r="AZ34" i="3"/>
  <c r="AV34" i="3"/>
  <c r="GX34" i="3"/>
  <c r="HP34" i="3"/>
  <c r="BR34" i="3"/>
  <c r="DL22" i="3"/>
  <c r="DM22" i="3"/>
  <c r="AR46" i="2"/>
  <c r="E46" i="3"/>
  <c r="EC40" i="3"/>
  <c r="AP46" i="2"/>
  <c r="C46" i="3"/>
  <c r="GK40" i="3"/>
  <c r="GL40" i="3"/>
  <c r="GM40" i="3"/>
  <c r="GN40" i="3"/>
  <c r="CS40" i="3"/>
  <c r="CT40" i="3"/>
  <c r="AP44" i="3"/>
  <c r="AY46" i="2"/>
  <c r="L46" i="3"/>
  <c r="BK40" i="3"/>
  <c r="AK40" i="3"/>
  <c r="X40" i="3"/>
  <c r="AH40" i="3"/>
  <c r="AM40" i="3"/>
  <c r="BG40" i="3"/>
  <c r="CW44" i="3"/>
  <c r="AR40" i="3"/>
  <c r="BB22" i="3"/>
  <c r="BA20" i="3"/>
  <c r="BP20" i="3"/>
  <c r="BD22" i="3"/>
  <c r="BC22" i="3"/>
  <c r="AV22" i="3"/>
  <c r="AL22" i="3"/>
  <c r="AK22" i="3"/>
  <c r="X22" i="3"/>
  <c r="AV44" i="3"/>
  <c r="BQ22" i="3"/>
  <c r="BE22" i="3"/>
  <c r="AQ44" i="3"/>
  <c r="AJ36" i="3"/>
  <c r="AT36" i="3"/>
  <c r="GX20" i="3"/>
  <c r="CA22" i="3"/>
  <c r="O20" i="3"/>
  <c r="CW20" i="3"/>
  <c r="CX20" i="3"/>
  <c r="BI22" i="3"/>
  <c r="AN22" i="3"/>
  <c r="AU22" i="3"/>
  <c r="BP22" i="3"/>
  <c r="AZ22" i="3"/>
  <c r="AH22" i="3"/>
  <c r="BO22" i="3"/>
  <c r="AY22" i="3"/>
  <c r="AG22" i="3"/>
  <c r="BJ22" i="3"/>
  <c r="AR22" i="3"/>
  <c r="CW40" i="3"/>
  <c r="CX40" i="3"/>
  <c r="AH44" i="3"/>
  <c r="AD36" i="3"/>
  <c r="Z22" i="3"/>
  <c r="EC20" i="3"/>
  <c r="N20" i="3"/>
  <c r="DL20" i="3"/>
  <c r="DM20" i="3"/>
  <c r="BA22" i="3"/>
  <c r="BN22" i="3"/>
  <c r="AF22" i="3"/>
  <c r="AM22" i="3"/>
  <c r="BL22" i="3"/>
  <c r="AT22" i="3"/>
  <c r="AD22" i="3"/>
  <c r="BK22" i="3"/>
  <c r="AS22" i="3"/>
  <c r="AC22" i="3"/>
  <c r="AJ22" i="3"/>
  <c r="AM36" i="3"/>
  <c r="AG36" i="3"/>
  <c r="AQ22" i="3"/>
  <c r="BF22" i="3"/>
  <c r="BM22" i="3"/>
  <c r="AE22" i="3"/>
  <c r="BH22" i="3"/>
  <c r="AP22" i="3"/>
  <c r="BG22" i="3"/>
  <c r="AO22" i="3"/>
  <c r="BR22" i="3"/>
  <c r="EE19" i="3"/>
  <c r="EC19" i="3"/>
  <c r="DV19" i="3"/>
  <c r="DW19" i="3"/>
  <c r="BD20" i="3"/>
  <c r="AV20" i="3"/>
  <c r="AH20" i="3"/>
  <c r="AZ20" i="3"/>
  <c r="DV22" i="3"/>
  <c r="DW22" i="3"/>
  <c r="AF20" i="3"/>
  <c r="AK20" i="3"/>
  <c r="AQ20" i="3"/>
  <c r="BQ20" i="3"/>
  <c r="AT40" i="3"/>
  <c r="AD40" i="3"/>
  <c r="AG40" i="3"/>
  <c r="AN40" i="3"/>
  <c r="Z40" i="3"/>
  <c r="AI40" i="3"/>
  <c r="BC40" i="3"/>
  <c r="AZ23" i="2"/>
  <c r="BK23" i="2"/>
  <c r="M23" i="3"/>
  <c r="AP40" i="3"/>
  <c r="AC40" i="3"/>
  <c r="AU40" i="3"/>
  <c r="AE40" i="3"/>
  <c r="BO40" i="3"/>
  <c r="AY40" i="3"/>
  <c r="DV34" i="3"/>
  <c r="DW34" i="3"/>
  <c r="AS40" i="3"/>
  <c r="AJ40" i="3"/>
  <c r="AL40" i="3"/>
  <c r="AO40" i="3"/>
  <c r="AV40" i="3"/>
  <c r="AF40" i="3"/>
  <c r="AQ40" i="3"/>
  <c r="CA40" i="3"/>
  <c r="GX40" i="3"/>
  <c r="HK40" i="3"/>
  <c r="AR20" i="3"/>
  <c r="X20" i="3"/>
  <c r="AM20" i="3"/>
  <c r="AT20" i="3"/>
  <c r="AD20" i="3"/>
  <c r="AG20" i="3"/>
  <c r="AJ44" i="3"/>
  <c r="AE44" i="3"/>
  <c r="AF36" i="3"/>
  <c r="AI36" i="3"/>
  <c r="AP36" i="3"/>
  <c r="AS36" i="3"/>
  <c r="AC36" i="3"/>
  <c r="BM20" i="3"/>
  <c r="BL20" i="3"/>
  <c r="AW42" i="2"/>
  <c r="J42" i="3"/>
  <c r="AN20" i="3"/>
  <c r="Z20" i="3"/>
  <c r="AI20" i="3"/>
  <c r="AP20" i="3"/>
  <c r="AS20" i="3"/>
  <c r="AC20" i="3"/>
  <c r="AF44" i="3"/>
  <c r="CA44" i="3"/>
  <c r="AV36" i="3"/>
  <c r="AU36" i="3"/>
  <c r="AE36" i="3"/>
  <c r="AL36" i="3"/>
  <c r="AO36" i="3"/>
  <c r="BI20" i="3"/>
  <c r="BH20" i="3"/>
  <c r="GK20" i="3"/>
  <c r="GL20" i="3"/>
  <c r="GM20" i="3"/>
  <c r="GN20" i="3"/>
  <c r="AJ20" i="3"/>
  <c r="AU20" i="3"/>
  <c r="AE20" i="3"/>
  <c r="AL20" i="3"/>
  <c r="AO20" i="3"/>
  <c r="AC44" i="3"/>
  <c r="AU44" i="3"/>
  <c r="AL44" i="3"/>
  <c r="AR36" i="3"/>
  <c r="AQ36" i="3"/>
  <c r="AH36" i="3"/>
  <c r="BE20" i="3"/>
  <c r="GK44" i="3"/>
  <c r="GL44" i="3"/>
  <c r="GM44" i="3"/>
  <c r="GN44" i="3"/>
  <c r="CS44" i="3"/>
  <c r="CT44" i="3"/>
  <c r="AQ46" i="2"/>
  <c r="D46" i="3"/>
  <c r="BK46" i="2"/>
  <c r="M46" i="3"/>
  <c r="Y46" i="3"/>
  <c r="BA46" i="2"/>
  <c r="BF46" i="2"/>
  <c r="AT46" i="2"/>
  <c r="G46" i="3"/>
  <c r="AW46" i="2"/>
  <c r="J46" i="3"/>
  <c r="AX46" i="2"/>
  <c r="BD46" i="2"/>
  <c r="AV46" i="2"/>
  <c r="I46" i="3"/>
  <c r="AS46" i="2"/>
  <c r="BC46" i="2"/>
  <c r="BG46" i="2"/>
  <c r="BJ46" i="2"/>
  <c r="K46" i="3"/>
  <c r="AZ46" i="2"/>
  <c r="BE46" i="2"/>
  <c r="O40" i="3"/>
  <c r="BD40" i="3"/>
  <c r="BI40" i="3"/>
  <c r="BN40" i="3"/>
  <c r="BA40" i="3"/>
  <c r="BF40" i="3"/>
  <c r="BL40" i="3"/>
  <c r="BQ40" i="3"/>
  <c r="AZ40" i="3"/>
  <c r="BE40" i="3"/>
  <c r="BJ40" i="3"/>
  <c r="BP40" i="3"/>
  <c r="BB40" i="3"/>
  <c r="BH40" i="3"/>
  <c r="BM40" i="3"/>
  <c r="BR40" i="3"/>
  <c r="EE40" i="3"/>
  <c r="AY20" i="3"/>
  <c r="BG20" i="3"/>
  <c r="BO20" i="3"/>
  <c r="BC20" i="3"/>
  <c r="BK20" i="3"/>
  <c r="EE20" i="3"/>
  <c r="BB20" i="3"/>
  <c r="BJ20" i="3"/>
  <c r="BR20" i="3"/>
  <c r="BN20" i="3"/>
  <c r="BF20" i="3"/>
  <c r="BD23" i="2"/>
  <c r="AU42" i="2"/>
  <c r="H42" i="3"/>
  <c r="AS42" i="2"/>
  <c r="BA42" i="2"/>
  <c r="V42" i="3"/>
  <c r="ED42" i="3"/>
  <c r="AV42" i="2"/>
  <c r="I42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AY23" i="2"/>
  <c r="L23" i="3"/>
  <c r="BF34" i="2"/>
  <c r="AZ42" i="2"/>
  <c r="BK42" i="2"/>
  <c r="M42" i="3"/>
  <c r="Y42" i="3"/>
  <c r="AY42" i="2"/>
  <c r="L42" i="3"/>
  <c r="AR44" i="3"/>
  <c r="X44" i="3"/>
  <c r="AM44" i="3"/>
  <c r="AT44" i="3"/>
  <c r="AD44" i="3"/>
  <c r="BC42" i="2"/>
  <c r="AG44" i="3"/>
  <c r="AN44" i="3"/>
  <c r="Z44" i="3"/>
  <c r="AI44" i="3"/>
  <c r="HT46" i="3"/>
  <c r="P46" i="3"/>
  <c r="P46" i="2"/>
  <c r="AA46" i="3"/>
  <c r="AF46" i="3"/>
  <c r="AJ46" i="3"/>
  <c r="AN46" i="3"/>
  <c r="AR46" i="3"/>
  <c r="AV46" i="3"/>
  <c r="BA46" i="3"/>
  <c r="BE46" i="3"/>
  <c r="BI46" i="3"/>
  <c r="BM46" i="3"/>
  <c r="BQ46" i="3"/>
  <c r="CE46" i="3"/>
  <c r="CN46" i="3"/>
  <c r="CS46" i="3"/>
  <c r="CW46" i="3"/>
  <c r="DA46" i="3"/>
  <c r="DF46" i="3"/>
  <c r="DJ46" i="3"/>
  <c r="DN46" i="3"/>
  <c r="DT46" i="3"/>
  <c r="DY46" i="3"/>
  <c r="ED46" i="3"/>
  <c r="EI46" i="3"/>
  <c r="GQ46" i="3"/>
  <c r="GU46" i="3"/>
  <c r="GZ46" i="3"/>
  <c r="HF46" i="3"/>
  <c r="HJ46" i="3"/>
  <c r="HN46" i="3"/>
  <c r="HR46" i="3"/>
  <c r="O46" i="3"/>
  <c r="AC46" i="3"/>
  <c r="AH46" i="3"/>
  <c r="AM46" i="3"/>
  <c r="AS46" i="3"/>
  <c r="AY46" i="3"/>
  <c r="BD46" i="3"/>
  <c r="BJ46" i="3"/>
  <c r="BO46" i="3"/>
  <c r="BU46" i="3"/>
  <c r="CO46" i="3"/>
  <c r="CU46" i="3"/>
  <c r="CZ46" i="3"/>
  <c r="DG46" i="3"/>
  <c r="DL46" i="3"/>
  <c r="DS46" i="3"/>
  <c r="DZ46" i="3"/>
  <c r="EG46" i="3"/>
  <c r="GK46" i="3"/>
  <c r="GS46" i="3"/>
  <c r="GY46" i="3"/>
  <c r="HG46" i="3"/>
  <c r="HL46" i="3"/>
  <c r="HQ46" i="3"/>
  <c r="R46" i="3"/>
  <c r="AE46" i="3"/>
  <c r="AK46" i="3"/>
  <c r="AP46" i="3"/>
  <c r="AU46" i="3"/>
  <c r="BB46" i="3"/>
  <c r="BG46" i="3"/>
  <c r="BL46" i="3"/>
  <c r="BR46" i="3"/>
  <c r="CK46" i="3"/>
  <c r="CR46" i="3"/>
  <c r="CX46" i="3"/>
  <c r="DD46" i="3"/>
  <c r="DI46" i="3"/>
  <c r="DW46" i="3"/>
  <c r="GM46" i="3"/>
  <c r="HB46" i="3"/>
  <c r="HO46" i="3"/>
  <c r="CG46" i="3"/>
  <c r="B46" i="3"/>
  <c r="B46" i="2"/>
  <c r="N46" i="3"/>
  <c r="S46" i="3"/>
  <c r="S46" i="2"/>
  <c r="AG46" i="3"/>
  <c r="AL46" i="3"/>
  <c r="AQ46" i="3"/>
  <c r="AW46" i="3"/>
  <c r="BC46" i="3"/>
  <c r="BH46" i="3"/>
  <c r="BN46" i="3"/>
  <c r="BS46" i="3"/>
  <c r="CT46" i="3"/>
  <c r="CY46" i="3"/>
  <c r="DE46" i="3"/>
  <c r="DQ46" i="3"/>
  <c r="EE46" i="3"/>
  <c r="GR46" i="3"/>
  <c r="HK46" i="3"/>
  <c r="GN46" i="3"/>
  <c r="GO46" i="3"/>
  <c r="F46" i="3"/>
  <c r="U46" i="2"/>
  <c r="Q46" i="3"/>
  <c r="Q46" i="2"/>
  <c r="AD46" i="3"/>
  <c r="AI46" i="3"/>
  <c r="AO46" i="3"/>
  <c r="AT46" i="3"/>
  <c r="AZ46" i="3"/>
  <c r="BF46" i="3"/>
  <c r="BK46" i="3"/>
  <c r="BP46" i="3"/>
  <c r="CI46" i="3"/>
  <c r="CQ46" i="3"/>
  <c r="CV46" i="3"/>
  <c r="DB46" i="3"/>
  <c r="DH46" i="3"/>
  <c r="DM46" i="3"/>
  <c r="DV46" i="3"/>
  <c r="EA46" i="3"/>
  <c r="EH46" i="3"/>
  <c r="GL46" i="3"/>
  <c r="GT46" i="3"/>
  <c r="HA46" i="3"/>
  <c r="HH46" i="3"/>
  <c r="HM46" i="3"/>
  <c r="HS46" i="3"/>
  <c r="DO46" i="3"/>
  <c r="EC46" i="3"/>
  <c r="GV46" i="3"/>
  <c r="HI46" i="3"/>
  <c r="P59" i="4"/>
  <c r="CL46" i="3"/>
  <c r="DK46" i="3"/>
  <c r="DX46" i="3"/>
  <c r="GX46" i="3"/>
  <c r="HP46" i="3"/>
  <c r="EJ46" i="3"/>
  <c r="HD46" i="3"/>
  <c r="BK32" i="2"/>
  <c r="M32" i="3"/>
  <c r="Y32" i="3"/>
  <c r="HR32" i="3"/>
  <c r="BD44" i="2"/>
  <c r="AS23" i="2"/>
  <c r="V23" i="3"/>
  <c r="AU23" i="2"/>
  <c r="H23" i="3"/>
  <c r="BC23" i="2"/>
  <c r="AV23" i="2"/>
  <c r="I23" i="3"/>
  <c r="BA23" i="2"/>
  <c r="EE36" i="3"/>
  <c r="AN36" i="3"/>
  <c r="N36" i="3"/>
  <c r="DL36" i="3"/>
  <c r="DM36" i="3"/>
  <c r="GK36" i="3"/>
  <c r="GL36" i="3"/>
  <c r="GM36" i="3"/>
  <c r="GN36" i="3"/>
  <c r="GO36" i="3"/>
  <c r="F36" i="3"/>
  <c r="U36" i="2"/>
  <c r="AZ36" i="3"/>
  <c r="BD36" i="3"/>
  <c r="BH36" i="3"/>
  <c r="BL36" i="3"/>
  <c r="BP36" i="3"/>
  <c r="DX36" i="3"/>
  <c r="DY36" i="3"/>
  <c r="BB36" i="3"/>
  <c r="BG36" i="3"/>
  <c r="BM36" i="3"/>
  <c r="BR36" i="3"/>
  <c r="EC36" i="3"/>
  <c r="BC36" i="3"/>
  <c r="BI36" i="3"/>
  <c r="BN36" i="3"/>
  <c r="BF36" i="3"/>
  <c r="BQ36" i="3"/>
  <c r="AY36" i="3"/>
  <c r="BJ36" i="3"/>
  <c r="O36" i="3"/>
  <c r="BE36" i="3"/>
  <c r="BO36" i="3"/>
  <c r="BA36" i="3"/>
  <c r="BK36" i="3"/>
  <c r="CS22" i="3"/>
  <c r="CT22" i="3"/>
  <c r="GX44" i="3"/>
  <c r="HK44" i="3"/>
  <c r="FS46" i="3"/>
  <c r="EY46" i="3"/>
  <c r="FE46" i="3"/>
  <c r="EO46" i="3"/>
  <c r="FI46" i="3"/>
  <c r="ES46" i="3"/>
  <c r="FO46" i="3"/>
  <c r="FW46" i="3"/>
  <c r="GI46" i="3"/>
  <c r="EQ46" i="3"/>
  <c r="FA46" i="3"/>
  <c r="FK46" i="3"/>
  <c r="FT46" i="3"/>
  <c r="GH46" i="3"/>
  <c r="GC46" i="3"/>
  <c r="EU46" i="3"/>
  <c r="FM46" i="3"/>
  <c r="FY46" i="3"/>
  <c r="FC46" i="3"/>
  <c r="EP46" i="3"/>
  <c r="FB46" i="3"/>
  <c r="FN46" i="3"/>
  <c r="FX46" i="3"/>
  <c r="ET46" i="3"/>
  <c r="FU46" i="3"/>
  <c r="EZ46" i="3"/>
  <c r="FV46" i="3"/>
  <c r="ER46" i="3"/>
  <c r="FD46" i="3"/>
  <c r="GD46" i="3"/>
  <c r="FJ46" i="3"/>
  <c r="GE46" i="3"/>
  <c r="GG46" i="3"/>
  <c r="FL46" i="3"/>
  <c r="GF46" i="3"/>
  <c r="P22" i="3"/>
  <c r="P22" i="2"/>
  <c r="BF44" i="2"/>
  <c r="BH47" i="2"/>
  <c r="V47" i="3"/>
  <c r="AT47" i="2"/>
  <c r="G47" i="3"/>
  <c r="AP47" i="2"/>
  <c r="C47" i="3"/>
  <c r="AR47" i="2"/>
  <c r="E47" i="3"/>
  <c r="AU47" i="2"/>
  <c r="H47" i="3"/>
  <c r="AY47" i="2"/>
  <c r="L47" i="3"/>
  <c r="AX47" i="2"/>
  <c r="BD47" i="2"/>
  <c r="AQ47" i="2"/>
  <c r="D47" i="3"/>
  <c r="BF47" i="2"/>
  <c r="BJ47" i="2"/>
  <c r="K47" i="3"/>
  <c r="AV47" i="2"/>
  <c r="I47" i="3"/>
  <c r="BK47" i="2"/>
  <c r="M47" i="3"/>
  <c r="Y47" i="3"/>
  <c r="AZ47" i="2"/>
  <c r="BE47" i="2"/>
  <c r="BA47" i="2"/>
  <c r="AW47" i="2"/>
  <c r="J47" i="3"/>
  <c r="BC47" i="2"/>
  <c r="BG47" i="2"/>
  <c r="AS47" i="2"/>
  <c r="BK36" i="2"/>
  <c r="M36" i="3"/>
  <c r="EE44" i="3"/>
  <c r="AS44" i="3"/>
  <c r="DX44" i="3"/>
  <c r="DY44" i="3"/>
  <c r="AO44" i="3"/>
  <c r="BA44" i="3"/>
  <c r="BE44" i="3"/>
  <c r="BI44" i="3"/>
  <c r="BM44" i="3"/>
  <c r="BQ44" i="3"/>
  <c r="EC44" i="3"/>
  <c r="O44" i="3"/>
  <c r="AY44" i="3"/>
  <c r="BD44" i="3"/>
  <c r="BJ44" i="3"/>
  <c r="BO44" i="3"/>
  <c r="BC44" i="3"/>
  <c r="BH44" i="3"/>
  <c r="BN44" i="3"/>
  <c r="N44" i="3"/>
  <c r="DL44" i="3"/>
  <c r="DM44" i="3"/>
  <c r="AZ44" i="3"/>
  <c r="BF44" i="3"/>
  <c r="BK44" i="3"/>
  <c r="BP44" i="3"/>
  <c r="AK44" i="3"/>
  <c r="BB44" i="3"/>
  <c r="BG44" i="3"/>
  <c r="BL44" i="3"/>
  <c r="BR44" i="3"/>
  <c r="BJ20" i="2"/>
  <c r="K20" i="3"/>
  <c r="BE20" i="2"/>
  <c r="HF19" i="3"/>
  <c r="CQ19" i="3"/>
  <c r="BF19" i="2"/>
  <c r="HS20" i="3"/>
  <c r="Y20" i="3"/>
  <c r="HR20" i="3"/>
  <c r="HA20" i="3"/>
  <c r="G33" i="3"/>
  <c r="BG33" i="2"/>
  <c r="L33" i="3"/>
  <c r="J33" i="3"/>
  <c r="BC33" i="2"/>
  <c r="V33" i="3"/>
  <c r="H33" i="3"/>
  <c r="AV33" i="2"/>
  <c r="I33" i="3"/>
  <c r="BA33" i="2"/>
  <c r="HQ34" i="3"/>
  <c r="AT39" i="2"/>
  <c r="AW39" i="2"/>
  <c r="J39" i="3"/>
  <c r="AZ39" i="2"/>
  <c r="BK39" i="2"/>
  <c r="M39" i="3"/>
  <c r="Y39" i="3"/>
  <c r="BC39" i="2"/>
  <c r="AY39" i="2"/>
  <c r="L39" i="3"/>
  <c r="AS39" i="2"/>
  <c r="V39" i="3"/>
  <c r="AU39" i="2"/>
  <c r="H39" i="3"/>
  <c r="AV39" i="2"/>
  <c r="I39" i="3"/>
  <c r="BA39" i="2"/>
  <c r="X32" i="3"/>
  <c r="AZ41" i="2"/>
  <c r="BK41" i="2"/>
  <c r="M41" i="3"/>
  <c r="Y41" i="3"/>
  <c r="BC41" i="2"/>
  <c r="AW41" i="2"/>
  <c r="J41" i="3"/>
  <c r="AY41" i="2"/>
  <c r="L41" i="3"/>
  <c r="V41" i="3"/>
  <c r="AU41" i="2"/>
  <c r="H41" i="3"/>
  <c r="AV41" i="2"/>
  <c r="I41" i="3"/>
  <c r="AS41" i="2"/>
  <c r="BA41" i="2"/>
  <c r="BD40" i="2"/>
  <c r="BG44" i="2"/>
  <c r="BH48" i="2"/>
  <c r="V48" i="3"/>
  <c r="AT48" i="2"/>
  <c r="G48" i="3"/>
  <c r="AQ48" i="2"/>
  <c r="D48" i="3"/>
  <c r="AV48" i="2"/>
  <c r="I48" i="3"/>
  <c r="BJ48" i="2"/>
  <c r="K48" i="3"/>
  <c r="BK48" i="2"/>
  <c r="M48" i="3"/>
  <c r="Y48" i="3"/>
  <c r="AP48" i="2"/>
  <c r="C48" i="3"/>
  <c r="AR48" i="2"/>
  <c r="E48" i="3"/>
  <c r="AU48" i="2"/>
  <c r="H48" i="3"/>
  <c r="AW48" i="2"/>
  <c r="J48" i="3"/>
  <c r="AY48" i="2"/>
  <c r="L48" i="3"/>
  <c r="AX48" i="2"/>
  <c r="BD48" i="2"/>
  <c r="AZ48" i="2"/>
  <c r="BE48" i="2"/>
  <c r="BA48" i="2"/>
  <c r="BF48" i="2"/>
  <c r="AS48" i="2"/>
  <c r="BC48" i="2"/>
  <c r="BG48" i="2"/>
  <c r="BH52" i="2"/>
  <c r="V52" i="3"/>
  <c r="AT52" i="2"/>
  <c r="G52" i="3"/>
  <c r="AQ52" i="2"/>
  <c r="D52" i="3"/>
  <c r="AV52" i="2"/>
  <c r="I52" i="3"/>
  <c r="BJ52" i="2"/>
  <c r="K52" i="3"/>
  <c r="BK52" i="2"/>
  <c r="M52" i="3"/>
  <c r="Y52" i="3"/>
  <c r="AP52" i="2"/>
  <c r="C52" i="3"/>
  <c r="AR52" i="2"/>
  <c r="E52" i="3"/>
  <c r="AU52" i="2"/>
  <c r="H52" i="3"/>
  <c r="AW52" i="2"/>
  <c r="J52" i="3"/>
  <c r="AY52" i="2"/>
  <c r="L52" i="3"/>
  <c r="AX52" i="2"/>
  <c r="BD52" i="2"/>
  <c r="AZ52" i="2"/>
  <c r="BE52" i="2"/>
  <c r="BA52" i="2"/>
  <c r="BF52" i="2"/>
  <c r="AS52" i="2"/>
  <c r="BC52" i="2"/>
  <c r="BG52" i="2"/>
  <c r="BH56" i="2"/>
  <c r="V56" i="3"/>
  <c r="AT56" i="2"/>
  <c r="G56" i="3"/>
  <c r="AQ56" i="2"/>
  <c r="D56" i="3"/>
  <c r="AV56" i="2"/>
  <c r="I56" i="3"/>
  <c r="BJ56" i="2"/>
  <c r="K56" i="3"/>
  <c r="BK56" i="2"/>
  <c r="M56" i="3"/>
  <c r="Y56" i="3"/>
  <c r="AP56" i="2"/>
  <c r="C56" i="3"/>
  <c r="AR56" i="2"/>
  <c r="E56" i="3"/>
  <c r="AU56" i="2"/>
  <c r="H56" i="3"/>
  <c r="AW56" i="2"/>
  <c r="J56" i="3"/>
  <c r="AY56" i="2"/>
  <c r="L56" i="3"/>
  <c r="AX56" i="2"/>
  <c r="BD56" i="2"/>
  <c r="AZ56" i="2"/>
  <c r="BE56" i="2"/>
  <c r="BA56" i="2"/>
  <c r="BF56" i="2"/>
  <c r="AS56" i="2"/>
  <c r="BC56" i="2"/>
  <c r="BG56" i="2"/>
  <c r="BH60" i="2"/>
  <c r="V60" i="3"/>
  <c r="AT60" i="2"/>
  <c r="G60" i="3"/>
  <c r="AQ60" i="2"/>
  <c r="D60" i="3"/>
  <c r="AV60" i="2"/>
  <c r="I60" i="3"/>
  <c r="BJ60" i="2"/>
  <c r="K60" i="3"/>
  <c r="BK60" i="2"/>
  <c r="M60" i="3"/>
  <c r="Y60" i="3"/>
  <c r="AP60" i="2"/>
  <c r="C60" i="3"/>
  <c r="AR60" i="2"/>
  <c r="E60" i="3"/>
  <c r="AU60" i="2"/>
  <c r="H60" i="3"/>
  <c r="AW60" i="2"/>
  <c r="J60" i="3"/>
  <c r="AY60" i="2"/>
  <c r="L60" i="3"/>
  <c r="AX60" i="2"/>
  <c r="BD60" i="2"/>
  <c r="AZ60" i="2"/>
  <c r="BE60" i="2"/>
  <c r="BA60" i="2"/>
  <c r="BF60" i="2"/>
  <c r="AS60" i="2"/>
  <c r="BC60" i="2"/>
  <c r="BG60" i="2"/>
  <c r="BH64" i="2"/>
  <c r="V64" i="3"/>
  <c r="AT64" i="2"/>
  <c r="G64" i="3"/>
  <c r="AQ64" i="2"/>
  <c r="D64" i="3"/>
  <c r="AV64" i="2"/>
  <c r="I64" i="3"/>
  <c r="BJ64" i="2"/>
  <c r="K64" i="3"/>
  <c r="BK64" i="2"/>
  <c r="M64" i="3"/>
  <c r="Y64" i="3"/>
  <c r="AP64" i="2"/>
  <c r="C64" i="3"/>
  <c r="AR64" i="2"/>
  <c r="E64" i="3"/>
  <c r="AU64" i="2"/>
  <c r="H64" i="3"/>
  <c r="AW64" i="2"/>
  <c r="J64" i="3"/>
  <c r="AY64" i="2"/>
  <c r="L64" i="3"/>
  <c r="AX64" i="2"/>
  <c r="BD64" i="2"/>
  <c r="AZ64" i="2"/>
  <c r="BE64" i="2"/>
  <c r="BA64" i="2"/>
  <c r="BF64" i="2"/>
  <c r="AS64" i="2"/>
  <c r="BC64" i="2"/>
  <c r="BG64" i="2"/>
  <c r="BH68" i="2"/>
  <c r="V68" i="3"/>
  <c r="AT68" i="2"/>
  <c r="G68" i="3"/>
  <c r="AQ68" i="2"/>
  <c r="D68" i="3"/>
  <c r="AV68" i="2"/>
  <c r="I68" i="3"/>
  <c r="BJ68" i="2"/>
  <c r="K68" i="3"/>
  <c r="BK68" i="2"/>
  <c r="M68" i="3"/>
  <c r="Y68" i="3"/>
  <c r="AP68" i="2"/>
  <c r="C68" i="3"/>
  <c r="AR68" i="2"/>
  <c r="E68" i="3"/>
  <c r="AU68" i="2"/>
  <c r="H68" i="3"/>
  <c r="AW68" i="2"/>
  <c r="J68" i="3"/>
  <c r="AY68" i="2"/>
  <c r="L68" i="3"/>
  <c r="AX68" i="2"/>
  <c r="BD68" i="2"/>
  <c r="AZ68" i="2"/>
  <c r="BE68" i="2"/>
  <c r="BA68" i="2"/>
  <c r="BF68" i="2"/>
  <c r="AS68" i="2"/>
  <c r="BC68" i="2"/>
  <c r="BG68" i="2"/>
  <c r="BH72" i="2"/>
  <c r="V72" i="3"/>
  <c r="AT72" i="2"/>
  <c r="G72" i="3"/>
  <c r="AP72" i="2"/>
  <c r="C72" i="3"/>
  <c r="AR72" i="2"/>
  <c r="E72" i="3"/>
  <c r="AU72" i="2"/>
  <c r="H72" i="3"/>
  <c r="AW72" i="2"/>
  <c r="J72" i="3"/>
  <c r="AY72" i="2"/>
  <c r="L72" i="3"/>
  <c r="AQ72" i="2"/>
  <c r="D72" i="3"/>
  <c r="AV72" i="2"/>
  <c r="I72" i="3"/>
  <c r="BJ72" i="2"/>
  <c r="K72" i="3"/>
  <c r="BK72" i="2"/>
  <c r="M72" i="3"/>
  <c r="Y72" i="3"/>
  <c r="AS72" i="2"/>
  <c r="BC72" i="2"/>
  <c r="BG72" i="2"/>
  <c r="AX72" i="2"/>
  <c r="BD72" i="2"/>
  <c r="AZ72" i="2"/>
  <c r="BE72" i="2"/>
  <c r="BA72" i="2"/>
  <c r="BF72" i="2"/>
  <c r="BH76" i="2"/>
  <c r="V76" i="3"/>
  <c r="AT76" i="2"/>
  <c r="G76" i="3"/>
  <c r="AP76" i="2"/>
  <c r="C76" i="3"/>
  <c r="AR76" i="2"/>
  <c r="E76" i="3"/>
  <c r="AU76" i="2"/>
  <c r="H76" i="3"/>
  <c r="AW76" i="2"/>
  <c r="J76" i="3"/>
  <c r="AY76" i="2"/>
  <c r="L76" i="3"/>
  <c r="AQ76" i="2"/>
  <c r="D76" i="3"/>
  <c r="AV76" i="2"/>
  <c r="I76" i="3"/>
  <c r="BJ76" i="2"/>
  <c r="K76" i="3"/>
  <c r="BK76" i="2"/>
  <c r="M76" i="3"/>
  <c r="Y76" i="3"/>
  <c r="AS76" i="2"/>
  <c r="BC76" i="2"/>
  <c r="BG76" i="2"/>
  <c r="AX76" i="2"/>
  <c r="BD76" i="2"/>
  <c r="AZ76" i="2"/>
  <c r="BE76" i="2"/>
  <c r="BA76" i="2"/>
  <c r="BF76" i="2"/>
  <c r="BH80" i="2"/>
  <c r="V80" i="3"/>
  <c r="AT80" i="2"/>
  <c r="G80" i="3"/>
  <c r="AP80" i="2"/>
  <c r="C80" i="3"/>
  <c r="AR80" i="2"/>
  <c r="E80" i="3"/>
  <c r="AU80" i="2"/>
  <c r="H80" i="3"/>
  <c r="AW80" i="2"/>
  <c r="J80" i="3"/>
  <c r="AY80" i="2"/>
  <c r="L80" i="3"/>
  <c r="AQ80" i="2"/>
  <c r="D80" i="3"/>
  <c r="AV80" i="2"/>
  <c r="I80" i="3"/>
  <c r="BJ80" i="2"/>
  <c r="K80" i="3"/>
  <c r="BK80" i="2"/>
  <c r="M80" i="3"/>
  <c r="Y80" i="3"/>
  <c r="AS80" i="2"/>
  <c r="BC80" i="2"/>
  <c r="BG80" i="2"/>
  <c r="AX80" i="2"/>
  <c r="BD80" i="2"/>
  <c r="AZ80" i="2"/>
  <c r="BE80" i="2"/>
  <c r="BA80" i="2"/>
  <c r="BF80" i="2"/>
  <c r="BH84" i="2"/>
  <c r="V84" i="3"/>
  <c r="AT84" i="2"/>
  <c r="G84" i="3"/>
  <c r="AP84" i="2"/>
  <c r="C84" i="3"/>
  <c r="AR84" i="2"/>
  <c r="E84" i="3"/>
  <c r="AU84" i="2"/>
  <c r="H84" i="3"/>
  <c r="AW84" i="2"/>
  <c r="J84" i="3"/>
  <c r="AY84" i="2"/>
  <c r="L84" i="3"/>
  <c r="AQ84" i="2"/>
  <c r="D84" i="3"/>
  <c r="AV84" i="2"/>
  <c r="I84" i="3"/>
  <c r="BJ84" i="2"/>
  <c r="K84" i="3"/>
  <c r="BK84" i="2"/>
  <c r="M84" i="3"/>
  <c r="Y84" i="3"/>
  <c r="AS84" i="2"/>
  <c r="BC84" i="2"/>
  <c r="BG84" i="2"/>
  <c r="AX84" i="2"/>
  <c r="BD84" i="2"/>
  <c r="AZ84" i="2"/>
  <c r="BE84" i="2"/>
  <c r="BA84" i="2"/>
  <c r="BF84" i="2"/>
  <c r="BH88" i="2"/>
  <c r="V88" i="3"/>
  <c r="AT88" i="2"/>
  <c r="G88" i="3"/>
  <c r="AP88" i="2"/>
  <c r="C88" i="3"/>
  <c r="AR88" i="2"/>
  <c r="E88" i="3"/>
  <c r="AU88" i="2"/>
  <c r="H88" i="3"/>
  <c r="AW88" i="2"/>
  <c r="J88" i="3"/>
  <c r="AY88" i="2"/>
  <c r="L88" i="3"/>
  <c r="AQ88" i="2"/>
  <c r="D88" i="3"/>
  <c r="AV88" i="2"/>
  <c r="I88" i="3"/>
  <c r="BJ88" i="2"/>
  <c r="K88" i="3"/>
  <c r="BK88" i="2"/>
  <c r="M88" i="3"/>
  <c r="Y88" i="3"/>
  <c r="AS88" i="2"/>
  <c r="BC88" i="2"/>
  <c r="BG88" i="2"/>
  <c r="AX88" i="2"/>
  <c r="BD88" i="2"/>
  <c r="AZ88" i="2"/>
  <c r="BE88" i="2"/>
  <c r="BA88" i="2"/>
  <c r="BF88" i="2"/>
  <c r="BH92" i="2"/>
  <c r="V92" i="3"/>
  <c r="AT92" i="2"/>
  <c r="G92" i="3"/>
  <c r="AP92" i="2"/>
  <c r="C92" i="3"/>
  <c r="AR92" i="2"/>
  <c r="E92" i="3"/>
  <c r="AU92" i="2"/>
  <c r="H92" i="3"/>
  <c r="AW92" i="2"/>
  <c r="J92" i="3"/>
  <c r="AY92" i="2"/>
  <c r="L92" i="3"/>
  <c r="AQ92" i="2"/>
  <c r="D92" i="3"/>
  <c r="AV92" i="2"/>
  <c r="I92" i="3"/>
  <c r="BJ92" i="2"/>
  <c r="K92" i="3"/>
  <c r="BK92" i="2"/>
  <c r="M92" i="3"/>
  <c r="Y92" i="3"/>
  <c r="AS92" i="2"/>
  <c r="BC92" i="2"/>
  <c r="BG92" i="2"/>
  <c r="AX92" i="2"/>
  <c r="BD92" i="2"/>
  <c r="AZ92" i="2"/>
  <c r="BE92" i="2"/>
  <c r="BA92" i="2"/>
  <c r="BF92" i="2"/>
  <c r="BH96" i="2"/>
  <c r="V96" i="3"/>
  <c r="AT96" i="2"/>
  <c r="G96" i="3"/>
  <c r="AP96" i="2"/>
  <c r="C96" i="3"/>
  <c r="AR96" i="2"/>
  <c r="E96" i="3"/>
  <c r="AU96" i="2"/>
  <c r="H96" i="3"/>
  <c r="AW96" i="2"/>
  <c r="J96" i="3"/>
  <c r="AY96" i="2"/>
  <c r="L96" i="3"/>
  <c r="AQ96" i="2"/>
  <c r="D96" i="3"/>
  <c r="AV96" i="2"/>
  <c r="I96" i="3"/>
  <c r="BJ96" i="2"/>
  <c r="K96" i="3"/>
  <c r="BK96" i="2"/>
  <c r="M96" i="3"/>
  <c r="Y96" i="3"/>
  <c r="AS96" i="2"/>
  <c r="BC96" i="2"/>
  <c r="BG96" i="2"/>
  <c r="AX96" i="2"/>
  <c r="BD96" i="2"/>
  <c r="AZ96" i="2"/>
  <c r="BE96" i="2"/>
  <c r="BA96" i="2"/>
  <c r="BF96" i="2"/>
  <c r="BH100" i="2"/>
  <c r="V100" i="3"/>
  <c r="AT100" i="2"/>
  <c r="G100" i="3"/>
  <c r="AQ100" i="2"/>
  <c r="D100" i="3"/>
  <c r="AV100" i="2"/>
  <c r="I100" i="3"/>
  <c r="BJ100" i="2"/>
  <c r="K100" i="3"/>
  <c r="BK100" i="2"/>
  <c r="M100" i="3"/>
  <c r="Y100" i="3"/>
  <c r="AP100" i="2"/>
  <c r="C100" i="3"/>
  <c r="AR100" i="2"/>
  <c r="E100" i="3"/>
  <c r="AU100" i="2"/>
  <c r="H100" i="3"/>
  <c r="AW100" i="2"/>
  <c r="J100" i="3"/>
  <c r="AY100" i="2"/>
  <c r="L100" i="3"/>
  <c r="AS100" i="2"/>
  <c r="BC100" i="2"/>
  <c r="BG100" i="2"/>
  <c r="AX100" i="2"/>
  <c r="BD100" i="2"/>
  <c r="AZ100" i="2"/>
  <c r="BE100" i="2"/>
  <c r="BA100" i="2"/>
  <c r="BF100" i="2"/>
  <c r="BH104" i="2"/>
  <c r="V104" i="3"/>
  <c r="AT104" i="2"/>
  <c r="G104" i="3"/>
  <c r="AQ104" i="2"/>
  <c r="D104" i="3"/>
  <c r="AV104" i="2"/>
  <c r="I104" i="3"/>
  <c r="BJ104" i="2"/>
  <c r="K104" i="3"/>
  <c r="BK104" i="2"/>
  <c r="M104" i="3"/>
  <c r="Y104" i="3"/>
  <c r="AP104" i="2"/>
  <c r="C104" i="3"/>
  <c r="AR104" i="2"/>
  <c r="E104" i="3"/>
  <c r="AU104" i="2"/>
  <c r="H104" i="3"/>
  <c r="AW104" i="2"/>
  <c r="J104" i="3"/>
  <c r="AY104" i="2"/>
  <c r="L104" i="3"/>
  <c r="AS104" i="2"/>
  <c r="BC104" i="2"/>
  <c r="BG104" i="2"/>
  <c r="AX104" i="2"/>
  <c r="BD104" i="2"/>
  <c r="AZ104" i="2"/>
  <c r="BE104" i="2"/>
  <c r="BA104" i="2"/>
  <c r="BF104" i="2"/>
  <c r="BH108" i="2"/>
  <c r="V108" i="3"/>
  <c r="AT108" i="2"/>
  <c r="G108" i="3"/>
  <c r="AQ108" i="2"/>
  <c r="D108" i="3"/>
  <c r="AV108" i="2"/>
  <c r="I108" i="3"/>
  <c r="BJ108" i="2"/>
  <c r="K108" i="3"/>
  <c r="BK108" i="2"/>
  <c r="M108" i="3"/>
  <c r="Y108" i="3"/>
  <c r="AP108" i="2"/>
  <c r="C108" i="3"/>
  <c r="AR108" i="2"/>
  <c r="E108" i="3"/>
  <c r="AU108" i="2"/>
  <c r="H108" i="3"/>
  <c r="AW108" i="2"/>
  <c r="J108" i="3"/>
  <c r="AY108" i="2"/>
  <c r="L108" i="3"/>
  <c r="AS108" i="2"/>
  <c r="BC108" i="2"/>
  <c r="BG108" i="2"/>
  <c r="AX108" i="2"/>
  <c r="BD108" i="2"/>
  <c r="AZ108" i="2"/>
  <c r="BE108" i="2"/>
  <c r="BA108" i="2"/>
  <c r="BF108" i="2"/>
  <c r="BH112" i="2"/>
  <c r="V112" i="3"/>
  <c r="AT112" i="2"/>
  <c r="G112" i="3"/>
  <c r="AQ112" i="2"/>
  <c r="D112" i="3"/>
  <c r="AV112" i="2"/>
  <c r="I112" i="3"/>
  <c r="BJ112" i="2"/>
  <c r="K112" i="3"/>
  <c r="BK112" i="2"/>
  <c r="M112" i="3"/>
  <c r="Y112" i="3"/>
  <c r="AP112" i="2"/>
  <c r="C112" i="3"/>
  <c r="AR112" i="2"/>
  <c r="E112" i="3"/>
  <c r="AU112" i="2"/>
  <c r="H112" i="3"/>
  <c r="AW112" i="2"/>
  <c r="J112" i="3"/>
  <c r="AY112" i="2"/>
  <c r="L112" i="3"/>
  <c r="AS112" i="2"/>
  <c r="BC112" i="2"/>
  <c r="BG112" i="2"/>
  <c r="AX112" i="2"/>
  <c r="BD112" i="2"/>
  <c r="AZ112" i="2"/>
  <c r="BE112" i="2"/>
  <c r="BA112" i="2"/>
  <c r="BF112" i="2"/>
  <c r="BH116" i="2"/>
  <c r="V116" i="3"/>
  <c r="AT116" i="2"/>
  <c r="G116" i="3"/>
  <c r="AQ116" i="2"/>
  <c r="D116" i="3"/>
  <c r="AV116" i="2"/>
  <c r="I116" i="3"/>
  <c r="BJ116" i="2"/>
  <c r="K116" i="3"/>
  <c r="BK116" i="2"/>
  <c r="M116" i="3"/>
  <c r="Y116" i="3"/>
  <c r="AP116" i="2"/>
  <c r="C116" i="3"/>
  <c r="AR116" i="2"/>
  <c r="E116" i="3"/>
  <c r="AU116" i="2"/>
  <c r="H116" i="3"/>
  <c r="AW116" i="2"/>
  <c r="J116" i="3"/>
  <c r="AY116" i="2"/>
  <c r="L116" i="3"/>
  <c r="AS116" i="2"/>
  <c r="BC116" i="2"/>
  <c r="BG116" i="2"/>
  <c r="AX116" i="2"/>
  <c r="BD116" i="2"/>
  <c r="AZ116" i="2"/>
  <c r="BE116" i="2"/>
  <c r="BA116" i="2"/>
  <c r="BF116" i="2"/>
  <c r="BH120" i="2"/>
  <c r="V120" i="3"/>
  <c r="AT120" i="2"/>
  <c r="G120" i="3"/>
  <c r="AU120" i="2"/>
  <c r="H120" i="3"/>
  <c r="AW120" i="2"/>
  <c r="J120" i="3"/>
  <c r="AY120" i="2"/>
  <c r="L120" i="3"/>
  <c r="AQ120" i="2"/>
  <c r="D120" i="3"/>
  <c r="AV120" i="2"/>
  <c r="I120" i="3"/>
  <c r="BJ120" i="2"/>
  <c r="K120" i="3"/>
  <c r="BK120" i="2"/>
  <c r="M120" i="3"/>
  <c r="Y120" i="3"/>
  <c r="AP120" i="2"/>
  <c r="C120" i="3"/>
  <c r="AR120" i="2"/>
  <c r="E120" i="3"/>
  <c r="BA120" i="2"/>
  <c r="BF120" i="2"/>
  <c r="AS120" i="2"/>
  <c r="BC120" i="2"/>
  <c r="BG120" i="2"/>
  <c r="AX120" i="2"/>
  <c r="BD120" i="2"/>
  <c r="AZ120" i="2"/>
  <c r="BE120" i="2"/>
  <c r="BH124" i="2"/>
  <c r="V124" i="3"/>
  <c r="AT124" i="2"/>
  <c r="G124" i="3"/>
  <c r="AU124" i="2"/>
  <c r="H124" i="3"/>
  <c r="AW124" i="2"/>
  <c r="J124" i="3"/>
  <c r="AY124" i="2"/>
  <c r="L124" i="3"/>
  <c r="AQ124" i="2"/>
  <c r="D124" i="3"/>
  <c r="AV124" i="2"/>
  <c r="I124" i="3"/>
  <c r="BJ124" i="2"/>
  <c r="K124" i="3"/>
  <c r="BK124" i="2"/>
  <c r="M124" i="3"/>
  <c r="Y124" i="3"/>
  <c r="AP124" i="2"/>
  <c r="C124" i="3"/>
  <c r="AR124" i="2"/>
  <c r="E124" i="3"/>
  <c r="BA124" i="2"/>
  <c r="BF124" i="2"/>
  <c r="AS124" i="2"/>
  <c r="BC124" i="2"/>
  <c r="BG124" i="2"/>
  <c r="AX124" i="2"/>
  <c r="BD124" i="2"/>
  <c r="AZ124" i="2"/>
  <c r="BE124" i="2"/>
  <c r="BH128" i="2"/>
  <c r="V128" i="3"/>
  <c r="AT128" i="2"/>
  <c r="G128" i="3"/>
  <c r="AP128" i="2"/>
  <c r="C128" i="3"/>
  <c r="AR128" i="2"/>
  <c r="E128" i="3"/>
  <c r="AU128" i="2"/>
  <c r="H128" i="3"/>
  <c r="AW128" i="2"/>
  <c r="J128" i="3"/>
  <c r="AY128" i="2"/>
  <c r="L128" i="3"/>
  <c r="AQ128" i="2"/>
  <c r="D128" i="3"/>
  <c r="AV128" i="2"/>
  <c r="I128" i="3"/>
  <c r="BJ128" i="2"/>
  <c r="K128" i="3"/>
  <c r="BK128" i="2"/>
  <c r="M128" i="3"/>
  <c r="Y128" i="3"/>
  <c r="BA128" i="2"/>
  <c r="BF128" i="2"/>
  <c r="AS128" i="2"/>
  <c r="BC128" i="2"/>
  <c r="BG128" i="2"/>
  <c r="AX128" i="2"/>
  <c r="BD128" i="2"/>
  <c r="AZ128" i="2"/>
  <c r="BE128" i="2"/>
  <c r="BH132" i="2"/>
  <c r="V132" i="3"/>
  <c r="AT132" i="2"/>
  <c r="G132" i="3"/>
  <c r="AP132" i="2"/>
  <c r="C132" i="3"/>
  <c r="AR132" i="2"/>
  <c r="E132" i="3"/>
  <c r="AU132" i="2"/>
  <c r="H132" i="3"/>
  <c r="AW132" i="2"/>
  <c r="J132" i="3"/>
  <c r="AY132" i="2"/>
  <c r="L132" i="3"/>
  <c r="AQ132" i="2"/>
  <c r="D132" i="3"/>
  <c r="AV132" i="2"/>
  <c r="I132" i="3"/>
  <c r="BJ132" i="2"/>
  <c r="K132" i="3"/>
  <c r="BK132" i="2"/>
  <c r="M132" i="3"/>
  <c r="Y132" i="3"/>
  <c r="BA132" i="2"/>
  <c r="BF132" i="2"/>
  <c r="AS132" i="2"/>
  <c r="BC132" i="2"/>
  <c r="BG132" i="2"/>
  <c r="AX132" i="2"/>
  <c r="BD132" i="2"/>
  <c r="AZ132" i="2"/>
  <c r="BE132" i="2"/>
  <c r="BH136" i="2"/>
  <c r="V136" i="3"/>
  <c r="AT136" i="2"/>
  <c r="G136" i="3"/>
  <c r="AP136" i="2"/>
  <c r="C136" i="3"/>
  <c r="AR136" i="2"/>
  <c r="E136" i="3"/>
  <c r="AU136" i="2"/>
  <c r="H136" i="3"/>
  <c r="AW136" i="2"/>
  <c r="J136" i="3"/>
  <c r="AY136" i="2"/>
  <c r="L136" i="3"/>
  <c r="AQ136" i="2"/>
  <c r="D136" i="3"/>
  <c r="AV136" i="2"/>
  <c r="I136" i="3"/>
  <c r="BJ136" i="2"/>
  <c r="K136" i="3"/>
  <c r="BK136" i="2"/>
  <c r="M136" i="3"/>
  <c r="Y136" i="3"/>
  <c r="BA136" i="2"/>
  <c r="BF136" i="2"/>
  <c r="AS136" i="2"/>
  <c r="BC136" i="2"/>
  <c r="BG136" i="2"/>
  <c r="AX136" i="2"/>
  <c r="BD136" i="2"/>
  <c r="AZ136" i="2"/>
  <c r="BE136" i="2"/>
  <c r="BH140" i="2"/>
  <c r="V140" i="3"/>
  <c r="AT140" i="2"/>
  <c r="G140" i="3"/>
  <c r="AP140" i="2"/>
  <c r="C140" i="3"/>
  <c r="AR140" i="2"/>
  <c r="E140" i="3"/>
  <c r="AU140" i="2"/>
  <c r="H140" i="3"/>
  <c r="AW140" i="2"/>
  <c r="J140" i="3"/>
  <c r="AY140" i="2"/>
  <c r="L140" i="3"/>
  <c r="AQ140" i="2"/>
  <c r="D140" i="3"/>
  <c r="BK140" i="2"/>
  <c r="M140" i="3"/>
  <c r="Y140" i="3"/>
  <c r="AV140" i="2"/>
  <c r="I140" i="3"/>
  <c r="BJ140" i="2"/>
  <c r="K140" i="3"/>
  <c r="BA140" i="2"/>
  <c r="BF140" i="2"/>
  <c r="AS140" i="2"/>
  <c r="BC140" i="2"/>
  <c r="BG140" i="2"/>
  <c r="AX140" i="2"/>
  <c r="BD140" i="2"/>
  <c r="AZ140" i="2"/>
  <c r="BE140" i="2"/>
  <c r="BH144" i="2"/>
  <c r="V144" i="3"/>
  <c r="AT144" i="2"/>
  <c r="G144" i="3"/>
  <c r="AP144" i="2"/>
  <c r="C144" i="3"/>
  <c r="AR144" i="2"/>
  <c r="E144" i="3"/>
  <c r="AU144" i="2"/>
  <c r="H144" i="3"/>
  <c r="AW144" i="2"/>
  <c r="J144" i="3"/>
  <c r="AY144" i="2"/>
  <c r="L144" i="3"/>
  <c r="AQ144" i="2"/>
  <c r="D144" i="3"/>
  <c r="AV144" i="2"/>
  <c r="I144" i="3"/>
  <c r="BJ144" i="2"/>
  <c r="K144" i="3"/>
  <c r="BK144" i="2"/>
  <c r="M144" i="3"/>
  <c r="Y144" i="3"/>
  <c r="BA144" i="2"/>
  <c r="BF144" i="2"/>
  <c r="AS144" i="2"/>
  <c r="BC144" i="2"/>
  <c r="BG144" i="2"/>
  <c r="AX144" i="2"/>
  <c r="BD144" i="2"/>
  <c r="AZ144" i="2"/>
  <c r="BE144" i="2"/>
  <c r="BH148" i="2"/>
  <c r="V148" i="3"/>
  <c r="AT148" i="2"/>
  <c r="G148" i="3"/>
  <c r="AP148" i="2"/>
  <c r="C148" i="3"/>
  <c r="AR148" i="2"/>
  <c r="E148" i="3"/>
  <c r="AU148" i="2"/>
  <c r="H148" i="3"/>
  <c r="AW148" i="2"/>
  <c r="J148" i="3"/>
  <c r="AY148" i="2"/>
  <c r="L148" i="3"/>
  <c r="AQ148" i="2"/>
  <c r="D148" i="3"/>
  <c r="BK148" i="2"/>
  <c r="M148" i="3"/>
  <c r="Y148" i="3"/>
  <c r="AV148" i="2"/>
  <c r="I148" i="3"/>
  <c r="BJ148" i="2"/>
  <c r="K148" i="3"/>
  <c r="BA148" i="2"/>
  <c r="BF148" i="2"/>
  <c r="AS148" i="2"/>
  <c r="BC148" i="2"/>
  <c r="BG148" i="2"/>
  <c r="AX148" i="2"/>
  <c r="BD148" i="2"/>
  <c r="AZ148" i="2"/>
  <c r="BE148" i="2"/>
  <c r="BH152" i="2"/>
  <c r="V152" i="3"/>
  <c r="AT152" i="2"/>
  <c r="G152" i="3"/>
  <c r="AP152" i="2"/>
  <c r="C152" i="3"/>
  <c r="AR152" i="2"/>
  <c r="E152" i="3"/>
  <c r="AQ152" i="2"/>
  <c r="D152" i="3"/>
  <c r="AV152" i="2"/>
  <c r="I152" i="3"/>
  <c r="BK152" i="2"/>
  <c r="M152" i="3"/>
  <c r="Y152" i="3"/>
  <c r="AW152" i="2"/>
  <c r="J152" i="3"/>
  <c r="BJ152" i="2"/>
  <c r="K152" i="3"/>
  <c r="AU152" i="2"/>
  <c r="H152" i="3"/>
  <c r="AY152" i="2"/>
  <c r="L152" i="3"/>
  <c r="BA152" i="2"/>
  <c r="BF152" i="2"/>
  <c r="AS152" i="2"/>
  <c r="BC152" i="2"/>
  <c r="BG152" i="2"/>
  <c r="AX152" i="2"/>
  <c r="BD152" i="2"/>
  <c r="AZ152" i="2"/>
  <c r="BE152" i="2"/>
  <c r="BH156" i="2"/>
  <c r="V156" i="3"/>
  <c r="AT156" i="2"/>
  <c r="G156" i="3"/>
  <c r="AP156" i="2"/>
  <c r="C156" i="3"/>
  <c r="AR156" i="2"/>
  <c r="E156" i="3"/>
  <c r="AQ156" i="2"/>
  <c r="D156" i="3"/>
  <c r="AV156" i="2"/>
  <c r="I156" i="3"/>
  <c r="BK156" i="2"/>
  <c r="M156" i="3"/>
  <c r="Y156" i="3"/>
  <c r="AW156" i="2"/>
  <c r="J156" i="3"/>
  <c r="BJ156" i="2"/>
  <c r="K156" i="3"/>
  <c r="AU156" i="2"/>
  <c r="H156" i="3"/>
  <c r="AY156" i="2"/>
  <c r="L156" i="3"/>
  <c r="BA156" i="2"/>
  <c r="BF156" i="2"/>
  <c r="AS156" i="2"/>
  <c r="BC156" i="2"/>
  <c r="BG156" i="2"/>
  <c r="AX156" i="2"/>
  <c r="BD156" i="2"/>
  <c r="AZ156" i="2"/>
  <c r="BE156" i="2"/>
  <c r="BH160" i="2"/>
  <c r="V160" i="3"/>
  <c r="AT160" i="2"/>
  <c r="G160" i="3"/>
  <c r="AP160" i="2"/>
  <c r="C160" i="3"/>
  <c r="AR160" i="2"/>
  <c r="E160" i="3"/>
  <c r="AQ160" i="2"/>
  <c r="D160" i="3"/>
  <c r="AV160" i="2"/>
  <c r="I160" i="3"/>
  <c r="BK160" i="2"/>
  <c r="M160" i="3"/>
  <c r="Y160" i="3"/>
  <c r="AW160" i="2"/>
  <c r="J160" i="3"/>
  <c r="BJ160" i="2"/>
  <c r="K160" i="3"/>
  <c r="AU160" i="2"/>
  <c r="H160" i="3"/>
  <c r="AY160" i="2"/>
  <c r="L160" i="3"/>
  <c r="BA160" i="2"/>
  <c r="BF160" i="2"/>
  <c r="AS160" i="2"/>
  <c r="BC160" i="2"/>
  <c r="BG160" i="2"/>
  <c r="AX160" i="2"/>
  <c r="BD160" i="2"/>
  <c r="AZ160" i="2"/>
  <c r="BE160" i="2"/>
  <c r="BH164" i="2"/>
  <c r="V164" i="3"/>
  <c r="AT164" i="2"/>
  <c r="G164" i="3"/>
  <c r="AP164" i="2"/>
  <c r="C164" i="3"/>
  <c r="AR164" i="2"/>
  <c r="E164" i="3"/>
  <c r="AQ164" i="2"/>
  <c r="D164" i="3"/>
  <c r="AV164" i="2"/>
  <c r="I164" i="3"/>
  <c r="BK164" i="2"/>
  <c r="M164" i="3"/>
  <c r="Y164" i="3"/>
  <c r="AW164" i="2"/>
  <c r="J164" i="3"/>
  <c r="BJ164" i="2"/>
  <c r="K164" i="3"/>
  <c r="AU164" i="2"/>
  <c r="H164" i="3"/>
  <c r="AY164" i="2"/>
  <c r="L164" i="3"/>
  <c r="BA164" i="2"/>
  <c r="BF164" i="2"/>
  <c r="AS164" i="2"/>
  <c r="BC164" i="2"/>
  <c r="BG164" i="2"/>
  <c r="AX164" i="2"/>
  <c r="BD164" i="2"/>
  <c r="AZ164" i="2"/>
  <c r="BE164" i="2"/>
  <c r="BH168" i="2"/>
  <c r="V168" i="3"/>
  <c r="AT168" i="2"/>
  <c r="G168" i="3"/>
  <c r="AP168" i="2"/>
  <c r="C168" i="3"/>
  <c r="AR168" i="2"/>
  <c r="E168" i="3"/>
  <c r="AQ168" i="2"/>
  <c r="D168" i="3"/>
  <c r="AV168" i="2"/>
  <c r="I168" i="3"/>
  <c r="BK168" i="2"/>
  <c r="M168" i="3"/>
  <c r="Y168" i="3"/>
  <c r="AW168" i="2"/>
  <c r="J168" i="3"/>
  <c r="BJ168" i="2"/>
  <c r="K168" i="3"/>
  <c r="AU168" i="2"/>
  <c r="H168" i="3"/>
  <c r="AY168" i="2"/>
  <c r="L168" i="3"/>
  <c r="BA168" i="2"/>
  <c r="BF168" i="2"/>
  <c r="AS168" i="2"/>
  <c r="BC168" i="2"/>
  <c r="BG168" i="2"/>
  <c r="AX168" i="2"/>
  <c r="BD168" i="2"/>
  <c r="AZ168" i="2"/>
  <c r="BE168" i="2"/>
  <c r="BH172" i="2"/>
  <c r="V172" i="3"/>
  <c r="AT172" i="2"/>
  <c r="G172" i="3"/>
  <c r="AV172" i="2"/>
  <c r="I172" i="3"/>
  <c r="BJ172" i="2"/>
  <c r="K172" i="3"/>
  <c r="BK172" i="2"/>
  <c r="M172" i="3"/>
  <c r="Y172" i="3"/>
  <c r="AU172" i="2"/>
  <c r="H172" i="3"/>
  <c r="AW172" i="2"/>
  <c r="J172" i="3"/>
  <c r="AY172" i="2"/>
  <c r="L172" i="3"/>
  <c r="AQ172" i="2"/>
  <c r="D172" i="3"/>
  <c r="AR172" i="2"/>
  <c r="E172" i="3"/>
  <c r="AP172" i="2"/>
  <c r="C172" i="3"/>
  <c r="AZ172" i="2"/>
  <c r="BE172" i="2"/>
  <c r="BA172" i="2"/>
  <c r="BF172" i="2"/>
  <c r="AS172" i="2"/>
  <c r="BC172" i="2"/>
  <c r="BG172" i="2"/>
  <c r="AX172" i="2"/>
  <c r="BD172" i="2"/>
  <c r="BH176" i="2"/>
  <c r="V176" i="3"/>
  <c r="AT176" i="2"/>
  <c r="G176" i="3"/>
  <c r="AV176" i="2"/>
  <c r="I176" i="3"/>
  <c r="BJ176" i="2"/>
  <c r="K176" i="3"/>
  <c r="BK176" i="2"/>
  <c r="M176" i="3"/>
  <c r="Y176" i="3"/>
  <c r="AU176" i="2"/>
  <c r="H176" i="3"/>
  <c r="AW176" i="2"/>
  <c r="J176" i="3"/>
  <c r="AY176" i="2"/>
  <c r="L176" i="3"/>
  <c r="AQ176" i="2"/>
  <c r="D176" i="3"/>
  <c r="AR176" i="2"/>
  <c r="E176" i="3"/>
  <c r="AP176" i="2"/>
  <c r="C176" i="3"/>
  <c r="AZ176" i="2"/>
  <c r="BE176" i="2"/>
  <c r="BA176" i="2"/>
  <c r="BF176" i="2"/>
  <c r="AS176" i="2"/>
  <c r="BC176" i="2"/>
  <c r="BG176" i="2"/>
  <c r="AX176" i="2"/>
  <c r="BD176" i="2"/>
  <c r="BH180" i="2"/>
  <c r="V180" i="3"/>
  <c r="AT180" i="2"/>
  <c r="G180" i="3"/>
  <c r="AU180" i="2"/>
  <c r="H180" i="3"/>
  <c r="AW180" i="2"/>
  <c r="J180" i="3"/>
  <c r="AY180" i="2"/>
  <c r="L180" i="3"/>
  <c r="AP180" i="2"/>
  <c r="C180" i="3"/>
  <c r="AV180" i="2"/>
  <c r="I180" i="3"/>
  <c r="AQ180" i="2"/>
  <c r="D180" i="3"/>
  <c r="BK180" i="2"/>
  <c r="M180" i="3"/>
  <c r="Y180" i="3"/>
  <c r="BJ180" i="2"/>
  <c r="K180" i="3"/>
  <c r="AR180" i="2"/>
  <c r="E180" i="3"/>
  <c r="AZ180" i="2"/>
  <c r="BE180" i="2"/>
  <c r="BA180" i="2"/>
  <c r="BF180" i="2"/>
  <c r="AS180" i="2"/>
  <c r="BC180" i="2"/>
  <c r="BG180" i="2"/>
  <c r="AX180" i="2"/>
  <c r="BD180" i="2"/>
  <c r="BH184" i="2"/>
  <c r="V184" i="3"/>
  <c r="AT184" i="2"/>
  <c r="G184" i="3"/>
  <c r="AU184" i="2"/>
  <c r="H184" i="3"/>
  <c r="AW184" i="2"/>
  <c r="J184" i="3"/>
  <c r="AY184" i="2"/>
  <c r="L184" i="3"/>
  <c r="BK184" i="2"/>
  <c r="M184" i="3"/>
  <c r="Y184" i="3"/>
  <c r="AR184" i="2"/>
  <c r="E184" i="3"/>
  <c r="BJ184" i="2"/>
  <c r="K184" i="3"/>
  <c r="AP184" i="2"/>
  <c r="C184" i="3"/>
  <c r="AV184" i="2"/>
  <c r="I184" i="3"/>
  <c r="AQ184" i="2"/>
  <c r="D184" i="3"/>
  <c r="AZ184" i="2"/>
  <c r="BE184" i="2"/>
  <c r="BA184" i="2"/>
  <c r="BF184" i="2"/>
  <c r="AS184" i="2"/>
  <c r="BC184" i="2"/>
  <c r="BG184" i="2"/>
  <c r="AX184" i="2"/>
  <c r="BD184" i="2"/>
  <c r="BH188" i="2"/>
  <c r="V188" i="3"/>
  <c r="AT188" i="2"/>
  <c r="G188" i="3"/>
  <c r="AQ188" i="2"/>
  <c r="D188" i="3"/>
  <c r="AV188" i="2"/>
  <c r="I188" i="3"/>
  <c r="BJ188" i="2"/>
  <c r="K188" i="3"/>
  <c r="BK188" i="2"/>
  <c r="M188" i="3"/>
  <c r="Y188" i="3"/>
  <c r="AP188" i="2"/>
  <c r="C188" i="3"/>
  <c r="AR188" i="2"/>
  <c r="E188" i="3"/>
  <c r="AU188" i="2"/>
  <c r="H188" i="3"/>
  <c r="AW188" i="2"/>
  <c r="J188" i="3"/>
  <c r="AY188" i="2"/>
  <c r="L188" i="3"/>
  <c r="AZ188" i="2"/>
  <c r="BE188" i="2"/>
  <c r="BA188" i="2"/>
  <c r="BF188" i="2"/>
  <c r="AS188" i="2"/>
  <c r="BC188" i="2"/>
  <c r="BG188" i="2"/>
  <c r="AX188" i="2"/>
  <c r="BD188" i="2"/>
  <c r="BH192" i="2"/>
  <c r="V192" i="3"/>
  <c r="AT192" i="2"/>
  <c r="G192" i="3"/>
  <c r="AV192" i="2"/>
  <c r="I192" i="3"/>
  <c r="BJ192" i="2"/>
  <c r="K192" i="3"/>
  <c r="BK192" i="2"/>
  <c r="M192" i="3"/>
  <c r="Y192" i="3"/>
  <c r="AP192" i="2"/>
  <c r="C192" i="3"/>
  <c r="AR192" i="2"/>
  <c r="E192" i="3"/>
  <c r="AQ192" i="2"/>
  <c r="D192" i="3"/>
  <c r="AW192" i="2"/>
  <c r="J192" i="3"/>
  <c r="AU192" i="2"/>
  <c r="H192" i="3"/>
  <c r="AY192" i="2"/>
  <c r="L192" i="3"/>
  <c r="AZ192" i="2"/>
  <c r="BE192" i="2"/>
  <c r="BA192" i="2"/>
  <c r="BF192" i="2"/>
  <c r="AS192" i="2"/>
  <c r="BC192" i="2"/>
  <c r="BG192" i="2"/>
  <c r="AX192" i="2"/>
  <c r="BD192" i="2"/>
  <c r="BH196" i="2"/>
  <c r="V196" i="3"/>
  <c r="AT196" i="2"/>
  <c r="G196" i="3"/>
  <c r="AU196" i="2"/>
  <c r="H196" i="3"/>
  <c r="AW196" i="2"/>
  <c r="J196" i="3"/>
  <c r="AY196" i="2"/>
  <c r="L196" i="3"/>
  <c r="AQ196" i="2"/>
  <c r="D196" i="3"/>
  <c r="AV196" i="2"/>
  <c r="I196" i="3"/>
  <c r="BJ196" i="2"/>
  <c r="K196" i="3"/>
  <c r="BK196" i="2"/>
  <c r="M196" i="3"/>
  <c r="Y196" i="3"/>
  <c r="AP196" i="2"/>
  <c r="C196" i="3"/>
  <c r="AR196" i="2"/>
  <c r="E196" i="3"/>
  <c r="AZ196" i="2"/>
  <c r="BE196" i="2"/>
  <c r="BA196" i="2"/>
  <c r="BF196" i="2"/>
  <c r="AS196" i="2"/>
  <c r="BC196" i="2"/>
  <c r="BG196" i="2"/>
  <c r="AX196" i="2"/>
  <c r="BD196" i="2"/>
  <c r="BH200" i="2"/>
  <c r="V200" i="3"/>
  <c r="AT200" i="2"/>
  <c r="G200" i="3"/>
  <c r="AU200" i="2"/>
  <c r="H200" i="3"/>
  <c r="AW200" i="2"/>
  <c r="J200" i="3"/>
  <c r="AY200" i="2"/>
  <c r="L200" i="3"/>
  <c r="AQ200" i="2"/>
  <c r="D200" i="3"/>
  <c r="AV200" i="2"/>
  <c r="I200" i="3"/>
  <c r="BJ200" i="2"/>
  <c r="K200" i="3"/>
  <c r="BK200" i="2"/>
  <c r="M200" i="3"/>
  <c r="Y200" i="3"/>
  <c r="AP200" i="2"/>
  <c r="C200" i="3"/>
  <c r="AR200" i="2"/>
  <c r="E200" i="3"/>
  <c r="AZ200" i="2"/>
  <c r="BE200" i="2"/>
  <c r="BA200" i="2"/>
  <c r="BF200" i="2"/>
  <c r="AS200" i="2"/>
  <c r="BC200" i="2"/>
  <c r="BG200" i="2"/>
  <c r="AX200" i="2"/>
  <c r="BD200" i="2"/>
  <c r="BH204" i="2"/>
  <c r="V204" i="3"/>
  <c r="AT204" i="2"/>
  <c r="G204" i="3"/>
  <c r="AU204" i="2"/>
  <c r="H204" i="3"/>
  <c r="AW204" i="2"/>
  <c r="J204" i="3"/>
  <c r="AY204" i="2"/>
  <c r="L204" i="3"/>
  <c r="AQ204" i="2"/>
  <c r="D204" i="3"/>
  <c r="AV204" i="2"/>
  <c r="I204" i="3"/>
  <c r="BJ204" i="2"/>
  <c r="K204" i="3"/>
  <c r="BK204" i="2"/>
  <c r="M204" i="3"/>
  <c r="Y204" i="3"/>
  <c r="AP204" i="2"/>
  <c r="C204" i="3"/>
  <c r="AR204" i="2"/>
  <c r="E204" i="3"/>
  <c r="AZ204" i="2"/>
  <c r="BE204" i="2"/>
  <c r="BA204" i="2"/>
  <c r="BF204" i="2"/>
  <c r="AS204" i="2"/>
  <c r="BC204" i="2"/>
  <c r="BG204" i="2"/>
  <c r="AX204" i="2"/>
  <c r="BD204" i="2"/>
  <c r="BH208" i="2"/>
  <c r="V208" i="3"/>
  <c r="AT208" i="2"/>
  <c r="G208" i="3"/>
  <c r="AU208" i="2"/>
  <c r="H208" i="3"/>
  <c r="AW208" i="2"/>
  <c r="J208" i="3"/>
  <c r="AY208" i="2"/>
  <c r="L208" i="3"/>
  <c r="AQ208" i="2"/>
  <c r="D208" i="3"/>
  <c r="AV208" i="2"/>
  <c r="I208" i="3"/>
  <c r="BJ208" i="2"/>
  <c r="K208" i="3"/>
  <c r="BK208" i="2"/>
  <c r="M208" i="3"/>
  <c r="Y208" i="3"/>
  <c r="AP208" i="2"/>
  <c r="C208" i="3"/>
  <c r="AR208" i="2"/>
  <c r="E208" i="3"/>
  <c r="AZ208" i="2"/>
  <c r="BE208" i="2"/>
  <c r="BA208" i="2"/>
  <c r="BF208" i="2"/>
  <c r="AS208" i="2"/>
  <c r="BC208" i="2"/>
  <c r="BG208" i="2"/>
  <c r="AX208" i="2"/>
  <c r="BD208" i="2"/>
  <c r="BH212" i="2"/>
  <c r="V212" i="3"/>
  <c r="AT212" i="2"/>
  <c r="G212" i="3"/>
  <c r="AU212" i="2"/>
  <c r="H212" i="3"/>
  <c r="AW212" i="2"/>
  <c r="J212" i="3"/>
  <c r="AY212" i="2"/>
  <c r="L212" i="3"/>
  <c r="AQ212" i="2"/>
  <c r="D212" i="3"/>
  <c r="AV212" i="2"/>
  <c r="I212" i="3"/>
  <c r="BJ212" i="2"/>
  <c r="K212" i="3"/>
  <c r="BK212" i="2"/>
  <c r="M212" i="3"/>
  <c r="Y212" i="3"/>
  <c r="AP212" i="2"/>
  <c r="C212" i="3"/>
  <c r="AR212" i="2"/>
  <c r="E212" i="3"/>
  <c r="AZ212" i="2"/>
  <c r="BE212" i="2"/>
  <c r="BA212" i="2"/>
  <c r="BF212" i="2"/>
  <c r="AS212" i="2"/>
  <c r="BC212" i="2"/>
  <c r="BG212" i="2"/>
  <c r="AX212" i="2"/>
  <c r="BD212" i="2"/>
  <c r="BH216" i="2"/>
  <c r="V216" i="3"/>
  <c r="AT216" i="2"/>
  <c r="G216" i="3"/>
  <c r="AU216" i="2"/>
  <c r="H216" i="3"/>
  <c r="AW216" i="2"/>
  <c r="J216" i="3"/>
  <c r="AY216" i="2"/>
  <c r="L216" i="3"/>
  <c r="AQ216" i="2"/>
  <c r="D216" i="3"/>
  <c r="AV216" i="2"/>
  <c r="I216" i="3"/>
  <c r="BJ216" i="2"/>
  <c r="K216" i="3"/>
  <c r="BK216" i="2"/>
  <c r="M216" i="3"/>
  <c r="Y216" i="3"/>
  <c r="AP216" i="2"/>
  <c r="C216" i="3"/>
  <c r="AR216" i="2"/>
  <c r="E216" i="3"/>
  <c r="AZ216" i="2"/>
  <c r="BE216" i="2"/>
  <c r="BA216" i="2"/>
  <c r="BF216" i="2"/>
  <c r="AS216" i="2"/>
  <c r="BC216" i="2"/>
  <c r="BG216" i="2"/>
  <c r="AX216" i="2"/>
  <c r="BD216" i="2"/>
  <c r="BH220" i="2"/>
  <c r="V220" i="3"/>
  <c r="AT220" i="2"/>
  <c r="G220" i="3"/>
  <c r="AP220" i="2"/>
  <c r="C220" i="3"/>
  <c r="AR220" i="2"/>
  <c r="E220" i="3"/>
  <c r="AU220" i="2"/>
  <c r="H220" i="3"/>
  <c r="AW220" i="2"/>
  <c r="J220" i="3"/>
  <c r="AY220" i="2"/>
  <c r="L220" i="3"/>
  <c r="AQ220" i="2"/>
  <c r="D220" i="3"/>
  <c r="AV220" i="2"/>
  <c r="I220" i="3"/>
  <c r="BJ220" i="2"/>
  <c r="K220" i="3"/>
  <c r="BK220" i="2"/>
  <c r="M220" i="3"/>
  <c r="Y220" i="3"/>
  <c r="AX220" i="2"/>
  <c r="BD220" i="2"/>
  <c r="AZ220" i="2"/>
  <c r="BE220" i="2"/>
  <c r="BA220" i="2"/>
  <c r="BF220" i="2"/>
  <c r="AS220" i="2"/>
  <c r="BC220" i="2"/>
  <c r="BG220" i="2"/>
  <c r="BH224" i="2"/>
  <c r="V224" i="3"/>
  <c r="AT224" i="2"/>
  <c r="G224" i="3"/>
  <c r="AP224" i="2"/>
  <c r="C224" i="3"/>
  <c r="AR224" i="2"/>
  <c r="E224" i="3"/>
  <c r="AU224" i="2"/>
  <c r="H224" i="3"/>
  <c r="AW224" i="2"/>
  <c r="J224" i="3"/>
  <c r="AY224" i="2"/>
  <c r="L224" i="3"/>
  <c r="AQ224" i="2"/>
  <c r="D224" i="3"/>
  <c r="AV224" i="2"/>
  <c r="I224" i="3"/>
  <c r="BJ224" i="2"/>
  <c r="K224" i="3"/>
  <c r="BK224" i="2"/>
  <c r="M224" i="3"/>
  <c r="Y224" i="3"/>
  <c r="AX224" i="2"/>
  <c r="BD224" i="2"/>
  <c r="AZ224" i="2"/>
  <c r="BE224" i="2"/>
  <c r="BA224" i="2"/>
  <c r="BF224" i="2"/>
  <c r="AS224" i="2"/>
  <c r="BC224" i="2"/>
  <c r="BG224" i="2"/>
  <c r="BH228" i="2"/>
  <c r="V228" i="3"/>
  <c r="AT228" i="2"/>
  <c r="G228" i="3"/>
  <c r="AP228" i="2"/>
  <c r="C228" i="3"/>
  <c r="AR228" i="2"/>
  <c r="E228" i="3"/>
  <c r="AU228" i="2"/>
  <c r="H228" i="3"/>
  <c r="AW228" i="2"/>
  <c r="J228" i="3"/>
  <c r="AY228" i="2"/>
  <c r="L228" i="3"/>
  <c r="AQ228" i="2"/>
  <c r="D228" i="3"/>
  <c r="AV228" i="2"/>
  <c r="I228" i="3"/>
  <c r="BJ228" i="2"/>
  <c r="K228" i="3"/>
  <c r="BK228" i="2"/>
  <c r="M228" i="3"/>
  <c r="Y228" i="3"/>
  <c r="AX228" i="2"/>
  <c r="BD228" i="2"/>
  <c r="AZ228" i="2"/>
  <c r="BE228" i="2"/>
  <c r="BA228" i="2"/>
  <c r="BF228" i="2"/>
  <c r="AS228" i="2"/>
  <c r="BC228" i="2"/>
  <c r="BG228" i="2"/>
  <c r="BH232" i="2"/>
  <c r="V232" i="3"/>
  <c r="AT232" i="2"/>
  <c r="G232" i="3"/>
  <c r="AP232" i="2"/>
  <c r="C232" i="3"/>
  <c r="AR232" i="2"/>
  <c r="E232" i="3"/>
  <c r="AU232" i="2"/>
  <c r="H232" i="3"/>
  <c r="AW232" i="2"/>
  <c r="J232" i="3"/>
  <c r="AY232" i="2"/>
  <c r="L232" i="3"/>
  <c r="AQ232" i="2"/>
  <c r="D232" i="3"/>
  <c r="AV232" i="2"/>
  <c r="I232" i="3"/>
  <c r="BJ232" i="2"/>
  <c r="K232" i="3"/>
  <c r="BK232" i="2"/>
  <c r="M232" i="3"/>
  <c r="Y232" i="3"/>
  <c r="AX232" i="2"/>
  <c r="BD232" i="2"/>
  <c r="AZ232" i="2"/>
  <c r="BE232" i="2"/>
  <c r="BA232" i="2"/>
  <c r="BF232" i="2"/>
  <c r="AS232" i="2"/>
  <c r="BC232" i="2"/>
  <c r="BG232" i="2"/>
  <c r="BH236" i="2"/>
  <c r="V236" i="3"/>
  <c r="AT236" i="2"/>
  <c r="G236" i="3"/>
  <c r="AP236" i="2"/>
  <c r="C236" i="3"/>
  <c r="AR236" i="2"/>
  <c r="E236" i="3"/>
  <c r="AU236" i="2"/>
  <c r="H236" i="3"/>
  <c r="AW236" i="2"/>
  <c r="J236" i="3"/>
  <c r="AY236" i="2"/>
  <c r="L236" i="3"/>
  <c r="AQ236" i="2"/>
  <c r="D236" i="3"/>
  <c r="AV236" i="2"/>
  <c r="I236" i="3"/>
  <c r="BJ236" i="2"/>
  <c r="K236" i="3"/>
  <c r="BK236" i="2"/>
  <c r="M236" i="3"/>
  <c r="Y236" i="3"/>
  <c r="AX236" i="2"/>
  <c r="BD236" i="2"/>
  <c r="AZ236" i="2"/>
  <c r="BE236" i="2"/>
  <c r="BA236" i="2"/>
  <c r="BF236" i="2"/>
  <c r="AS236" i="2"/>
  <c r="BC236" i="2"/>
  <c r="BG236" i="2"/>
  <c r="BH240" i="2"/>
  <c r="V240" i="3"/>
  <c r="AT240" i="2"/>
  <c r="G240" i="3"/>
  <c r="AP240" i="2"/>
  <c r="C240" i="3"/>
  <c r="AR240" i="2"/>
  <c r="E240" i="3"/>
  <c r="AU240" i="2"/>
  <c r="H240" i="3"/>
  <c r="AW240" i="2"/>
  <c r="J240" i="3"/>
  <c r="AY240" i="2"/>
  <c r="L240" i="3"/>
  <c r="AQ240" i="2"/>
  <c r="D240" i="3"/>
  <c r="AV240" i="2"/>
  <c r="I240" i="3"/>
  <c r="BJ240" i="2"/>
  <c r="K240" i="3"/>
  <c r="BK240" i="2"/>
  <c r="M240" i="3"/>
  <c r="Y240" i="3"/>
  <c r="AX240" i="2"/>
  <c r="BD240" i="2"/>
  <c r="AZ240" i="2"/>
  <c r="BE240" i="2"/>
  <c r="BA240" i="2"/>
  <c r="BF240" i="2"/>
  <c r="AS240" i="2"/>
  <c r="BC240" i="2"/>
  <c r="BG240" i="2"/>
  <c r="BH244" i="2"/>
  <c r="V244" i="3"/>
  <c r="AT244" i="2"/>
  <c r="G244" i="3"/>
  <c r="AP244" i="2"/>
  <c r="C244" i="3"/>
  <c r="AR244" i="2"/>
  <c r="E244" i="3"/>
  <c r="AU244" i="2"/>
  <c r="H244" i="3"/>
  <c r="AW244" i="2"/>
  <c r="J244" i="3"/>
  <c r="AY244" i="2"/>
  <c r="L244" i="3"/>
  <c r="AQ244" i="2"/>
  <c r="D244" i="3"/>
  <c r="AV244" i="2"/>
  <c r="I244" i="3"/>
  <c r="BJ244" i="2"/>
  <c r="K244" i="3"/>
  <c r="BK244" i="2"/>
  <c r="M244" i="3"/>
  <c r="Y244" i="3"/>
  <c r="AX244" i="2"/>
  <c r="BD244" i="2"/>
  <c r="AZ244" i="2"/>
  <c r="BE244" i="2"/>
  <c r="BA244" i="2"/>
  <c r="BF244" i="2"/>
  <c r="AS244" i="2"/>
  <c r="BC244" i="2"/>
  <c r="BG244" i="2"/>
  <c r="BH248" i="2"/>
  <c r="V248" i="3"/>
  <c r="AT248" i="2"/>
  <c r="G248" i="3"/>
  <c r="AQ248" i="2"/>
  <c r="D248" i="3"/>
  <c r="AV248" i="2"/>
  <c r="I248" i="3"/>
  <c r="BJ248" i="2"/>
  <c r="K248" i="3"/>
  <c r="BK248" i="2"/>
  <c r="M248" i="3"/>
  <c r="Y248" i="3"/>
  <c r="AP248" i="2"/>
  <c r="C248" i="3"/>
  <c r="AR248" i="2"/>
  <c r="E248" i="3"/>
  <c r="AU248" i="2"/>
  <c r="H248" i="3"/>
  <c r="AW248" i="2"/>
  <c r="J248" i="3"/>
  <c r="AY248" i="2"/>
  <c r="L248" i="3"/>
  <c r="AX248" i="2"/>
  <c r="BD248" i="2"/>
  <c r="AZ248" i="2"/>
  <c r="BE248" i="2"/>
  <c r="BA248" i="2"/>
  <c r="BF248" i="2"/>
  <c r="AS248" i="2"/>
  <c r="BC248" i="2"/>
  <c r="BG248" i="2"/>
  <c r="BH252" i="2"/>
  <c r="V252" i="3"/>
  <c r="AT252" i="2"/>
  <c r="G252" i="3"/>
  <c r="AQ252" i="2"/>
  <c r="D252" i="3"/>
  <c r="AV252" i="2"/>
  <c r="I252" i="3"/>
  <c r="BJ252" i="2"/>
  <c r="K252" i="3"/>
  <c r="BK252" i="2"/>
  <c r="M252" i="3"/>
  <c r="Y252" i="3"/>
  <c r="AP252" i="2"/>
  <c r="C252" i="3"/>
  <c r="AR252" i="2"/>
  <c r="E252" i="3"/>
  <c r="AU252" i="2"/>
  <c r="H252" i="3"/>
  <c r="AW252" i="2"/>
  <c r="J252" i="3"/>
  <c r="AY252" i="2"/>
  <c r="L252" i="3"/>
  <c r="AX252" i="2"/>
  <c r="BD252" i="2"/>
  <c r="AZ252" i="2"/>
  <c r="BE252" i="2"/>
  <c r="BA252" i="2"/>
  <c r="BF252" i="2"/>
  <c r="AS252" i="2"/>
  <c r="BC252" i="2"/>
  <c r="BG252" i="2"/>
  <c r="BH256" i="2"/>
  <c r="V256" i="3"/>
  <c r="AT256" i="2"/>
  <c r="G256" i="3"/>
  <c r="AQ256" i="2"/>
  <c r="D256" i="3"/>
  <c r="AV256" i="2"/>
  <c r="I256" i="3"/>
  <c r="BJ256" i="2"/>
  <c r="K256" i="3"/>
  <c r="BK256" i="2"/>
  <c r="M256" i="3"/>
  <c r="Y256" i="3"/>
  <c r="AP256" i="2"/>
  <c r="C256" i="3"/>
  <c r="AR256" i="2"/>
  <c r="E256" i="3"/>
  <c r="AU256" i="2"/>
  <c r="H256" i="3"/>
  <c r="AW256" i="2"/>
  <c r="J256" i="3"/>
  <c r="AY256" i="2"/>
  <c r="L256" i="3"/>
  <c r="AX256" i="2"/>
  <c r="BD256" i="2"/>
  <c r="AZ256" i="2"/>
  <c r="BE256" i="2"/>
  <c r="BA256" i="2"/>
  <c r="BF256" i="2"/>
  <c r="AS256" i="2"/>
  <c r="BC256" i="2"/>
  <c r="BG256" i="2"/>
  <c r="BH260" i="2"/>
  <c r="V260" i="3"/>
  <c r="AT260" i="2"/>
  <c r="G260" i="3"/>
  <c r="AQ260" i="2"/>
  <c r="D260" i="3"/>
  <c r="AV260" i="2"/>
  <c r="I260" i="3"/>
  <c r="BJ260" i="2"/>
  <c r="K260" i="3"/>
  <c r="BK260" i="2"/>
  <c r="M260" i="3"/>
  <c r="Y260" i="3"/>
  <c r="AP260" i="2"/>
  <c r="C260" i="3"/>
  <c r="AR260" i="2"/>
  <c r="E260" i="3"/>
  <c r="AU260" i="2"/>
  <c r="H260" i="3"/>
  <c r="AW260" i="2"/>
  <c r="J260" i="3"/>
  <c r="AY260" i="2"/>
  <c r="L260" i="3"/>
  <c r="AX260" i="2"/>
  <c r="BD260" i="2"/>
  <c r="AZ260" i="2"/>
  <c r="BE260" i="2"/>
  <c r="BA260" i="2"/>
  <c r="BF260" i="2"/>
  <c r="AS260" i="2"/>
  <c r="BC260" i="2"/>
  <c r="BG260" i="2"/>
  <c r="BH264" i="2"/>
  <c r="V264" i="3"/>
  <c r="AT264" i="2"/>
  <c r="G264" i="3"/>
  <c r="AQ264" i="2"/>
  <c r="D264" i="3"/>
  <c r="AV264" i="2"/>
  <c r="I264" i="3"/>
  <c r="BJ264" i="2"/>
  <c r="K264" i="3"/>
  <c r="BK264" i="2"/>
  <c r="M264" i="3"/>
  <c r="Y264" i="3"/>
  <c r="AP264" i="2"/>
  <c r="C264" i="3"/>
  <c r="AR264" i="2"/>
  <c r="E264" i="3"/>
  <c r="AU264" i="2"/>
  <c r="H264" i="3"/>
  <c r="AW264" i="2"/>
  <c r="J264" i="3"/>
  <c r="AY264" i="2"/>
  <c r="L264" i="3"/>
  <c r="AX264" i="2"/>
  <c r="BD264" i="2"/>
  <c r="AZ264" i="2"/>
  <c r="BE264" i="2"/>
  <c r="BA264" i="2"/>
  <c r="BF264" i="2"/>
  <c r="AS264" i="2"/>
  <c r="BC264" i="2"/>
  <c r="BG264" i="2"/>
  <c r="BH268" i="2"/>
  <c r="V268" i="3"/>
  <c r="AT268" i="2"/>
  <c r="G268" i="3"/>
  <c r="AQ268" i="2"/>
  <c r="D268" i="3"/>
  <c r="AV268" i="2"/>
  <c r="I268" i="3"/>
  <c r="BJ268" i="2"/>
  <c r="K268" i="3"/>
  <c r="BK268" i="2"/>
  <c r="M268" i="3"/>
  <c r="Y268" i="3"/>
  <c r="AP268" i="2"/>
  <c r="C268" i="3"/>
  <c r="AR268" i="2"/>
  <c r="E268" i="3"/>
  <c r="AU268" i="2"/>
  <c r="H268" i="3"/>
  <c r="AW268" i="2"/>
  <c r="J268" i="3"/>
  <c r="AY268" i="2"/>
  <c r="L268" i="3"/>
  <c r="AX268" i="2"/>
  <c r="BD268" i="2"/>
  <c r="AZ268" i="2"/>
  <c r="BE268" i="2"/>
  <c r="BA268" i="2"/>
  <c r="BF268" i="2"/>
  <c r="AS268" i="2"/>
  <c r="BC268" i="2"/>
  <c r="BG268" i="2"/>
  <c r="BH272" i="2"/>
  <c r="V272" i="3"/>
  <c r="AT272" i="2"/>
  <c r="G272" i="3"/>
  <c r="AU272" i="2"/>
  <c r="H272" i="3"/>
  <c r="AW272" i="2"/>
  <c r="J272" i="3"/>
  <c r="AY272" i="2"/>
  <c r="L272" i="3"/>
  <c r="AQ272" i="2"/>
  <c r="D272" i="3"/>
  <c r="AV272" i="2"/>
  <c r="I272" i="3"/>
  <c r="BJ272" i="2"/>
  <c r="K272" i="3"/>
  <c r="BK272" i="2"/>
  <c r="M272" i="3"/>
  <c r="Y272" i="3"/>
  <c r="AP272" i="2"/>
  <c r="C272" i="3"/>
  <c r="AR272" i="2"/>
  <c r="E272" i="3"/>
  <c r="AS272" i="2"/>
  <c r="BC272" i="2"/>
  <c r="BG272" i="2"/>
  <c r="AX272" i="2"/>
  <c r="BD272" i="2"/>
  <c r="AZ272" i="2"/>
  <c r="BE272" i="2"/>
  <c r="BA272" i="2"/>
  <c r="BF272" i="2"/>
  <c r="BH276" i="2"/>
  <c r="V276" i="3"/>
  <c r="AT276" i="2"/>
  <c r="G276" i="3"/>
  <c r="AU276" i="2"/>
  <c r="H276" i="3"/>
  <c r="AW276" i="2"/>
  <c r="J276" i="3"/>
  <c r="AY276" i="2"/>
  <c r="L276" i="3"/>
  <c r="AQ276" i="2"/>
  <c r="D276" i="3"/>
  <c r="AV276" i="2"/>
  <c r="I276" i="3"/>
  <c r="BJ276" i="2"/>
  <c r="K276" i="3"/>
  <c r="BK276" i="2"/>
  <c r="M276" i="3"/>
  <c r="Y276" i="3"/>
  <c r="AP276" i="2"/>
  <c r="C276" i="3"/>
  <c r="AR276" i="2"/>
  <c r="E276" i="3"/>
  <c r="AS276" i="2"/>
  <c r="BC276" i="2"/>
  <c r="BG276" i="2"/>
  <c r="AX276" i="2"/>
  <c r="BD276" i="2"/>
  <c r="AZ276" i="2"/>
  <c r="BE276" i="2"/>
  <c r="BA276" i="2"/>
  <c r="BF276" i="2"/>
  <c r="BH280" i="2"/>
  <c r="V280" i="3"/>
  <c r="AT280" i="2"/>
  <c r="G280" i="3"/>
  <c r="AU280" i="2"/>
  <c r="H280" i="3"/>
  <c r="AW280" i="2"/>
  <c r="J280" i="3"/>
  <c r="AY280" i="2"/>
  <c r="L280" i="3"/>
  <c r="AQ280" i="2"/>
  <c r="D280" i="3"/>
  <c r="AV280" i="2"/>
  <c r="I280" i="3"/>
  <c r="BJ280" i="2"/>
  <c r="K280" i="3"/>
  <c r="BK280" i="2"/>
  <c r="M280" i="3"/>
  <c r="Y280" i="3"/>
  <c r="AP280" i="2"/>
  <c r="C280" i="3"/>
  <c r="AR280" i="2"/>
  <c r="E280" i="3"/>
  <c r="AS280" i="2"/>
  <c r="BC280" i="2"/>
  <c r="BG280" i="2"/>
  <c r="AX280" i="2"/>
  <c r="BD280" i="2"/>
  <c r="AZ280" i="2"/>
  <c r="BE280" i="2"/>
  <c r="BA280" i="2"/>
  <c r="BF280" i="2"/>
  <c r="BH284" i="2"/>
  <c r="V284" i="3"/>
  <c r="AT284" i="2"/>
  <c r="G284" i="3"/>
  <c r="AU284" i="2"/>
  <c r="H284" i="3"/>
  <c r="AW284" i="2"/>
  <c r="J284" i="3"/>
  <c r="AY284" i="2"/>
  <c r="L284" i="3"/>
  <c r="AQ284" i="2"/>
  <c r="D284" i="3"/>
  <c r="AV284" i="2"/>
  <c r="I284" i="3"/>
  <c r="BJ284" i="2"/>
  <c r="K284" i="3"/>
  <c r="BK284" i="2"/>
  <c r="M284" i="3"/>
  <c r="Y284" i="3"/>
  <c r="AP284" i="2"/>
  <c r="C284" i="3"/>
  <c r="AR284" i="2"/>
  <c r="E284" i="3"/>
  <c r="AS284" i="2"/>
  <c r="BC284" i="2"/>
  <c r="BG284" i="2"/>
  <c r="AX284" i="2"/>
  <c r="BD284" i="2"/>
  <c r="AZ284" i="2"/>
  <c r="BE284" i="2"/>
  <c r="BA284" i="2"/>
  <c r="BF284" i="2"/>
  <c r="BH288" i="2"/>
  <c r="V288" i="3"/>
  <c r="AT288" i="2"/>
  <c r="G288" i="3"/>
  <c r="AU288" i="2"/>
  <c r="H288" i="3"/>
  <c r="AW288" i="2"/>
  <c r="J288" i="3"/>
  <c r="AY288" i="2"/>
  <c r="L288" i="3"/>
  <c r="AQ288" i="2"/>
  <c r="D288" i="3"/>
  <c r="AV288" i="2"/>
  <c r="I288" i="3"/>
  <c r="BJ288" i="2"/>
  <c r="K288" i="3"/>
  <c r="BK288" i="2"/>
  <c r="M288" i="3"/>
  <c r="Y288" i="3"/>
  <c r="AP288" i="2"/>
  <c r="C288" i="3"/>
  <c r="AR288" i="2"/>
  <c r="E288" i="3"/>
  <c r="AS288" i="2"/>
  <c r="BC288" i="2"/>
  <c r="BG288" i="2"/>
  <c r="AX288" i="2"/>
  <c r="BD288" i="2"/>
  <c r="AZ288" i="2"/>
  <c r="BE288" i="2"/>
  <c r="BA288" i="2"/>
  <c r="BF288" i="2"/>
  <c r="BH292" i="2"/>
  <c r="V292" i="3"/>
  <c r="AT292" i="2"/>
  <c r="G292" i="3"/>
  <c r="AU292" i="2"/>
  <c r="H292" i="3"/>
  <c r="AW292" i="2"/>
  <c r="J292" i="3"/>
  <c r="AY292" i="2"/>
  <c r="L292" i="3"/>
  <c r="AQ292" i="2"/>
  <c r="D292" i="3"/>
  <c r="AV292" i="2"/>
  <c r="I292" i="3"/>
  <c r="BJ292" i="2"/>
  <c r="K292" i="3"/>
  <c r="BK292" i="2"/>
  <c r="M292" i="3"/>
  <c r="Y292" i="3"/>
  <c r="AP292" i="2"/>
  <c r="C292" i="3"/>
  <c r="AR292" i="2"/>
  <c r="E292" i="3"/>
  <c r="AS292" i="2"/>
  <c r="BC292" i="2"/>
  <c r="BG292" i="2"/>
  <c r="AX292" i="2"/>
  <c r="BD292" i="2"/>
  <c r="AZ292" i="2"/>
  <c r="BE292" i="2"/>
  <c r="BA292" i="2"/>
  <c r="BF292" i="2"/>
  <c r="BH296" i="2"/>
  <c r="V296" i="3"/>
  <c r="AT296" i="2"/>
  <c r="G296" i="3"/>
  <c r="AU296" i="2"/>
  <c r="H296" i="3"/>
  <c r="AW296" i="2"/>
  <c r="J296" i="3"/>
  <c r="AY296" i="2"/>
  <c r="L296" i="3"/>
  <c r="AQ296" i="2"/>
  <c r="D296" i="3"/>
  <c r="AV296" i="2"/>
  <c r="I296" i="3"/>
  <c r="BJ296" i="2"/>
  <c r="K296" i="3"/>
  <c r="BK296" i="2"/>
  <c r="M296" i="3"/>
  <c r="Y296" i="3"/>
  <c r="AP296" i="2"/>
  <c r="C296" i="3"/>
  <c r="AR296" i="2"/>
  <c r="E296" i="3"/>
  <c r="AS296" i="2"/>
  <c r="BC296" i="2"/>
  <c r="BG296" i="2"/>
  <c r="AX296" i="2"/>
  <c r="BD296" i="2"/>
  <c r="AZ296" i="2"/>
  <c r="BE296" i="2"/>
  <c r="BA296" i="2"/>
  <c r="BF296" i="2"/>
  <c r="BH300" i="2"/>
  <c r="V300" i="3"/>
  <c r="AT300" i="2"/>
  <c r="G300" i="3"/>
  <c r="AU300" i="2"/>
  <c r="H300" i="3"/>
  <c r="AW300" i="2"/>
  <c r="J300" i="3"/>
  <c r="AY300" i="2"/>
  <c r="L300" i="3"/>
  <c r="AQ300" i="2"/>
  <c r="D300" i="3"/>
  <c r="AV300" i="2"/>
  <c r="I300" i="3"/>
  <c r="BJ300" i="2"/>
  <c r="K300" i="3"/>
  <c r="BK300" i="2"/>
  <c r="M300" i="3"/>
  <c r="Y300" i="3"/>
  <c r="AP300" i="2"/>
  <c r="C300" i="3"/>
  <c r="AR300" i="2"/>
  <c r="E300" i="3"/>
  <c r="AS300" i="2"/>
  <c r="BC300" i="2"/>
  <c r="BG300" i="2"/>
  <c r="AX300" i="2"/>
  <c r="BD300" i="2"/>
  <c r="AZ300" i="2"/>
  <c r="BE300" i="2"/>
  <c r="BA300" i="2"/>
  <c r="BF300" i="2"/>
  <c r="BH304" i="2"/>
  <c r="V304" i="3"/>
  <c r="AT304" i="2"/>
  <c r="G304" i="3"/>
  <c r="AU304" i="2"/>
  <c r="H304" i="3"/>
  <c r="AW304" i="2"/>
  <c r="J304" i="3"/>
  <c r="AY304" i="2"/>
  <c r="L304" i="3"/>
  <c r="AQ304" i="2"/>
  <c r="D304" i="3"/>
  <c r="AV304" i="2"/>
  <c r="I304" i="3"/>
  <c r="BJ304" i="2"/>
  <c r="K304" i="3"/>
  <c r="BK304" i="2"/>
  <c r="M304" i="3"/>
  <c r="Y304" i="3"/>
  <c r="AP304" i="2"/>
  <c r="C304" i="3"/>
  <c r="AR304" i="2"/>
  <c r="E304" i="3"/>
  <c r="AS304" i="2"/>
  <c r="BC304" i="2"/>
  <c r="BG304" i="2"/>
  <c r="AX304" i="2"/>
  <c r="BD304" i="2"/>
  <c r="AZ304" i="2"/>
  <c r="BE304" i="2"/>
  <c r="BA304" i="2"/>
  <c r="BF304" i="2"/>
  <c r="BH308" i="2"/>
  <c r="V308" i="3"/>
  <c r="AT308" i="2"/>
  <c r="G308" i="3"/>
  <c r="AP308" i="2"/>
  <c r="C308" i="3"/>
  <c r="AR308" i="2"/>
  <c r="E308" i="3"/>
  <c r="AU308" i="2"/>
  <c r="H308" i="3"/>
  <c r="AW308" i="2"/>
  <c r="J308" i="3"/>
  <c r="AY308" i="2"/>
  <c r="L308" i="3"/>
  <c r="AQ308" i="2"/>
  <c r="D308" i="3"/>
  <c r="AV308" i="2"/>
  <c r="I308" i="3"/>
  <c r="BJ308" i="2"/>
  <c r="K308" i="3"/>
  <c r="BK308" i="2"/>
  <c r="M308" i="3"/>
  <c r="Y308" i="3"/>
  <c r="AS308" i="2"/>
  <c r="BC308" i="2"/>
  <c r="BG308" i="2"/>
  <c r="AX308" i="2"/>
  <c r="BD308" i="2"/>
  <c r="AZ308" i="2"/>
  <c r="BE308" i="2"/>
  <c r="BA308" i="2"/>
  <c r="BF308" i="2"/>
  <c r="BH312" i="2"/>
  <c r="V312" i="3"/>
  <c r="AT312" i="2"/>
  <c r="G312" i="3"/>
  <c r="AP312" i="2"/>
  <c r="C312" i="3"/>
  <c r="AR312" i="2"/>
  <c r="E312" i="3"/>
  <c r="AU312" i="2"/>
  <c r="H312" i="3"/>
  <c r="AW312" i="2"/>
  <c r="J312" i="3"/>
  <c r="AY312" i="2"/>
  <c r="L312" i="3"/>
  <c r="AQ312" i="2"/>
  <c r="D312" i="3"/>
  <c r="AV312" i="2"/>
  <c r="I312" i="3"/>
  <c r="BJ312" i="2"/>
  <c r="K312" i="3"/>
  <c r="BK312" i="2"/>
  <c r="M312" i="3"/>
  <c r="Y312" i="3"/>
  <c r="AS312" i="2"/>
  <c r="BC312" i="2"/>
  <c r="BG312" i="2"/>
  <c r="AX312" i="2"/>
  <c r="BD312" i="2"/>
  <c r="AZ312" i="2"/>
  <c r="BE312" i="2"/>
  <c r="BA312" i="2"/>
  <c r="BF312" i="2"/>
  <c r="BH316" i="2"/>
  <c r="V316" i="3"/>
  <c r="AT316" i="2"/>
  <c r="G316" i="3"/>
  <c r="AP316" i="2"/>
  <c r="C316" i="3"/>
  <c r="AR316" i="2"/>
  <c r="E316" i="3"/>
  <c r="AU316" i="2"/>
  <c r="H316" i="3"/>
  <c r="AW316" i="2"/>
  <c r="J316" i="3"/>
  <c r="AY316" i="2"/>
  <c r="L316" i="3"/>
  <c r="AQ316" i="2"/>
  <c r="D316" i="3"/>
  <c r="AV316" i="2"/>
  <c r="I316" i="3"/>
  <c r="BJ316" i="2"/>
  <c r="K316" i="3"/>
  <c r="BK316" i="2"/>
  <c r="M316" i="3"/>
  <c r="Y316" i="3"/>
  <c r="AS316" i="2"/>
  <c r="BC316" i="2"/>
  <c r="BG316" i="2"/>
  <c r="AX316" i="2"/>
  <c r="BD316" i="2"/>
  <c r="AZ316" i="2"/>
  <c r="BE316" i="2"/>
  <c r="BA316" i="2"/>
  <c r="BF316" i="2"/>
  <c r="BH320" i="2"/>
  <c r="V320" i="3"/>
  <c r="AT320" i="2"/>
  <c r="G320" i="3"/>
  <c r="AV320" i="2"/>
  <c r="I320" i="3"/>
  <c r="BJ320" i="2"/>
  <c r="K320" i="3"/>
  <c r="BK320" i="2"/>
  <c r="M320" i="3"/>
  <c r="Y320" i="3"/>
  <c r="AP320" i="2"/>
  <c r="C320" i="3"/>
  <c r="AR320" i="2"/>
  <c r="E320" i="3"/>
  <c r="AU320" i="2"/>
  <c r="H320" i="3"/>
  <c r="AW320" i="2"/>
  <c r="J320" i="3"/>
  <c r="AY320" i="2"/>
  <c r="L320" i="3"/>
  <c r="AQ320" i="2"/>
  <c r="D320" i="3"/>
  <c r="BA320" i="2"/>
  <c r="BF320" i="2"/>
  <c r="AS320" i="2"/>
  <c r="BC320" i="2"/>
  <c r="BG320" i="2"/>
  <c r="AX320" i="2"/>
  <c r="BD320" i="2"/>
  <c r="AZ320" i="2"/>
  <c r="BE320" i="2"/>
  <c r="BH324" i="2"/>
  <c r="V324" i="3"/>
  <c r="AT324" i="2"/>
  <c r="G324" i="3"/>
  <c r="AV324" i="2"/>
  <c r="I324" i="3"/>
  <c r="BJ324" i="2"/>
  <c r="K324" i="3"/>
  <c r="BK324" i="2"/>
  <c r="M324" i="3"/>
  <c r="Y324" i="3"/>
  <c r="AP324" i="2"/>
  <c r="C324" i="3"/>
  <c r="AR324" i="2"/>
  <c r="E324" i="3"/>
  <c r="AU324" i="2"/>
  <c r="H324" i="3"/>
  <c r="AW324" i="2"/>
  <c r="J324" i="3"/>
  <c r="AY324" i="2"/>
  <c r="L324" i="3"/>
  <c r="AQ324" i="2"/>
  <c r="D324" i="3"/>
  <c r="BA324" i="2"/>
  <c r="BF324" i="2"/>
  <c r="AS324" i="2"/>
  <c r="BC324" i="2"/>
  <c r="BG324" i="2"/>
  <c r="AX324" i="2"/>
  <c r="BD324" i="2"/>
  <c r="AZ324" i="2"/>
  <c r="BE324" i="2"/>
  <c r="BH328" i="2"/>
  <c r="V328" i="3"/>
  <c r="AT328" i="2"/>
  <c r="G328" i="3"/>
  <c r="AV328" i="2"/>
  <c r="I328" i="3"/>
  <c r="BJ328" i="2"/>
  <c r="K328" i="3"/>
  <c r="BK328" i="2"/>
  <c r="M328" i="3"/>
  <c r="Y328" i="3"/>
  <c r="AP328" i="2"/>
  <c r="C328" i="3"/>
  <c r="AR328" i="2"/>
  <c r="E328" i="3"/>
  <c r="AU328" i="2"/>
  <c r="H328" i="3"/>
  <c r="AW328" i="2"/>
  <c r="J328" i="3"/>
  <c r="AY328" i="2"/>
  <c r="L328" i="3"/>
  <c r="AQ328" i="2"/>
  <c r="D328" i="3"/>
  <c r="BA328" i="2"/>
  <c r="BF328" i="2"/>
  <c r="AS328" i="2"/>
  <c r="BC328" i="2"/>
  <c r="BG328" i="2"/>
  <c r="AX328" i="2"/>
  <c r="BD328" i="2"/>
  <c r="AZ328" i="2"/>
  <c r="BE328" i="2"/>
  <c r="BH332" i="2"/>
  <c r="V332" i="3"/>
  <c r="AT332" i="2"/>
  <c r="G332" i="3"/>
  <c r="AV332" i="2"/>
  <c r="I332" i="3"/>
  <c r="BJ332" i="2"/>
  <c r="K332" i="3"/>
  <c r="BK332" i="2"/>
  <c r="M332" i="3"/>
  <c r="Y332" i="3"/>
  <c r="AP332" i="2"/>
  <c r="C332" i="3"/>
  <c r="AR332" i="2"/>
  <c r="E332" i="3"/>
  <c r="AU332" i="2"/>
  <c r="H332" i="3"/>
  <c r="AW332" i="2"/>
  <c r="J332" i="3"/>
  <c r="AY332" i="2"/>
  <c r="L332" i="3"/>
  <c r="AQ332" i="2"/>
  <c r="D332" i="3"/>
  <c r="BA332" i="2"/>
  <c r="BF332" i="2"/>
  <c r="AS332" i="2"/>
  <c r="BC332" i="2"/>
  <c r="BG332" i="2"/>
  <c r="AX332" i="2"/>
  <c r="BD332" i="2"/>
  <c r="AZ332" i="2"/>
  <c r="BE332" i="2"/>
  <c r="BH336" i="2"/>
  <c r="V336" i="3"/>
  <c r="AT336" i="2"/>
  <c r="G336" i="3"/>
  <c r="AV336" i="2"/>
  <c r="I336" i="3"/>
  <c r="BJ336" i="2"/>
  <c r="K336" i="3"/>
  <c r="BK336" i="2"/>
  <c r="M336" i="3"/>
  <c r="Y336" i="3"/>
  <c r="AP336" i="2"/>
  <c r="C336" i="3"/>
  <c r="AR336" i="2"/>
  <c r="E336" i="3"/>
  <c r="AU336" i="2"/>
  <c r="H336" i="3"/>
  <c r="AW336" i="2"/>
  <c r="J336" i="3"/>
  <c r="AY336" i="2"/>
  <c r="L336" i="3"/>
  <c r="AQ336" i="2"/>
  <c r="D336" i="3"/>
  <c r="BA336" i="2"/>
  <c r="BF336" i="2"/>
  <c r="AS336" i="2"/>
  <c r="BC336" i="2"/>
  <c r="BG336" i="2"/>
  <c r="AX336" i="2"/>
  <c r="BD336" i="2"/>
  <c r="AZ336" i="2"/>
  <c r="BE336" i="2"/>
  <c r="BH340" i="2"/>
  <c r="V340" i="3"/>
  <c r="AT340" i="2"/>
  <c r="G340" i="3"/>
  <c r="AV340" i="2"/>
  <c r="I340" i="3"/>
  <c r="BJ340" i="2"/>
  <c r="K340" i="3"/>
  <c r="BK340" i="2"/>
  <c r="M340" i="3"/>
  <c r="Y340" i="3"/>
  <c r="AP340" i="2"/>
  <c r="C340" i="3"/>
  <c r="AR340" i="2"/>
  <c r="E340" i="3"/>
  <c r="AU340" i="2"/>
  <c r="H340" i="3"/>
  <c r="AW340" i="2"/>
  <c r="J340" i="3"/>
  <c r="AY340" i="2"/>
  <c r="L340" i="3"/>
  <c r="AQ340" i="2"/>
  <c r="D340" i="3"/>
  <c r="BA340" i="2"/>
  <c r="BF340" i="2"/>
  <c r="AS340" i="2"/>
  <c r="BC340" i="2"/>
  <c r="BG340" i="2"/>
  <c r="AX340" i="2"/>
  <c r="BD340" i="2"/>
  <c r="AZ340" i="2"/>
  <c r="BE340" i="2"/>
  <c r="BH344" i="2"/>
  <c r="V344" i="3"/>
  <c r="AT344" i="2"/>
  <c r="G344" i="3"/>
  <c r="AV344" i="2"/>
  <c r="I344" i="3"/>
  <c r="BJ344" i="2"/>
  <c r="K344" i="3"/>
  <c r="BK344" i="2"/>
  <c r="M344" i="3"/>
  <c r="Y344" i="3"/>
  <c r="AU344" i="2"/>
  <c r="H344" i="3"/>
  <c r="AW344" i="2"/>
  <c r="J344" i="3"/>
  <c r="AY344" i="2"/>
  <c r="L344" i="3"/>
  <c r="AQ344" i="2"/>
  <c r="D344" i="3"/>
  <c r="AP344" i="2"/>
  <c r="C344" i="3"/>
  <c r="BA344" i="2"/>
  <c r="BF344" i="2"/>
  <c r="AS344" i="2"/>
  <c r="BC344" i="2"/>
  <c r="BG344" i="2"/>
  <c r="AX344" i="2"/>
  <c r="BD344" i="2"/>
  <c r="AR344" i="2"/>
  <c r="E344" i="3"/>
  <c r="AZ344" i="2"/>
  <c r="BE344" i="2"/>
  <c r="BH348" i="2"/>
  <c r="V348" i="3"/>
  <c r="AT348" i="2"/>
  <c r="G348" i="3"/>
  <c r="AV348" i="2"/>
  <c r="I348" i="3"/>
  <c r="BJ348" i="2"/>
  <c r="K348" i="3"/>
  <c r="BK348" i="2"/>
  <c r="M348" i="3"/>
  <c r="Y348" i="3"/>
  <c r="AU348" i="2"/>
  <c r="H348" i="3"/>
  <c r="AW348" i="2"/>
  <c r="J348" i="3"/>
  <c r="AY348" i="2"/>
  <c r="L348" i="3"/>
  <c r="AQ348" i="2"/>
  <c r="D348" i="3"/>
  <c r="AP348" i="2"/>
  <c r="C348" i="3"/>
  <c r="AR348" i="2"/>
  <c r="E348" i="3"/>
  <c r="BA348" i="2"/>
  <c r="BF348" i="2"/>
  <c r="AS348" i="2"/>
  <c r="BC348" i="2"/>
  <c r="BG348" i="2"/>
  <c r="AX348" i="2"/>
  <c r="BD348" i="2"/>
  <c r="AZ348" i="2"/>
  <c r="BE348" i="2"/>
  <c r="BH352" i="2"/>
  <c r="V352" i="3"/>
  <c r="AT352" i="2"/>
  <c r="G352" i="3"/>
  <c r="AV352" i="2"/>
  <c r="I352" i="3"/>
  <c r="BJ352" i="2"/>
  <c r="K352" i="3"/>
  <c r="BK352" i="2"/>
  <c r="M352" i="3"/>
  <c r="Y352" i="3"/>
  <c r="AU352" i="2"/>
  <c r="H352" i="3"/>
  <c r="AW352" i="2"/>
  <c r="J352" i="3"/>
  <c r="AY352" i="2"/>
  <c r="L352" i="3"/>
  <c r="AQ352" i="2"/>
  <c r="D352" i="3"/>
  <c r="AP352" i="2"/>
  <c r="C352" i="3"/>
  <c r="AR352" i="2"/>
  <c r="E352" i="3"/>
  <c r="BA352" i="2"/>
  <c r="BF352" i="2"/>
  <c r="AS352" i="2"/>
  <c r="BC352" i="2"/>
  <c r="BG352" i="2"/>
  <c r="AX352" i="2"/>
  <c r="BD352" i="2"/>
  <c r="AZ352" i="2"/>
  <c r="BE352" i="2"/>
  <c r="BH356" i="2"/>
  <c r="V356" i="3"/>
  <c r="AT356" i="2"/>
  <c r="G356" i="3"/>
  <c r="AV356" i="2"/>
  <c r="I356" i="3"/>
  <c r="BJ356" i="2"/>
  <c r="K356" i="3"/>
  <c r="BK356" i="2"/>
  <c r="M356" i="3"/>
  <c r="Y356" i="3"/>
  <c r="AU356" i="2"/>
  <c r="H356" i="3"/>
  <c r="AW356" i="2"/>
  <c r="J356" i="3"/>
  <c r="AY356" i="2"/>
  <c r="L356" i="3"/>
  <c r="AQ356" i="2"/>
  <c r="D356" i="3"/>
  <c r="AR356" i="2"/>
  <c r="E356" i="3"/>
  <c r="BA356" i="2"/>
  <c r="BF356" i="2"/>
  <c r="AP356" i="2"/>
  <c r="C356" i="3"/>
  <c r="AS356" i="2"/>
  <c r="BC356" i="2"/>
  <c r="BG356" i="2"/>
  <c r="AX356" i="2"/>
  <c r="BD356" i="2"/>
  <c r="AZ356" i="2"/>
  <c r="BE356" i="2"/>
  <c r="BH360" i="2"/>
  <c r="V360" i="3"/>
  <c r="AT360" i="2"/>
  <c r="G360" i="3"/>
  <c r="AV360" i="2"/>
  <c r="I360" i="3"/>
  <c r="BJ360" i="2"/>
  <c r="K360" i="3"/>
  <c r="BK360" i="2"/>
  <c r="M360" i="3"/>
  <c r="Y360" i="3"/>
  <c r="AU360" i="2"/>
  <c r="H360" i="3"/>
  <c r="AW360" i="2"/>
  <c r="J360" i="3"/>
  <c r="AY360" i="2"/>
  <c r="L360" i="3"/>
  <c r="AQ360" i="2"/>
  <c r="D360" i="3"/>
  <c r="AR360" i="2"/>
  <c r="E360" i="3"/>
  <c r="BA360" i="2"/>
  <c r="BF360" i="2"/>
  <c r="AS360" i="2"/>
  <c r="BC360" i="2"/>
  <c r="BG360" i="2"/>
  <c r="AP360" i="2"/>
  <c r="C360" i="3"/>
  <c r="AX360" i="2"/>
  <c r="BD360" i="2"/>
  <c r="AZ360" i="2"/>
  <c r="BE360" i="2"/>
  <c r="BH364" i="2"/>
  <c r="V364" i="3"/>
  <c r="AT364" i="2"/>
  <c r="G364" i="3"/>
  <c r="AU364" i="2"/>
  <c r="H364" i="3"/>
  <c r="AW364" i="2"/>
  <c r="J364" i="3"/>
  <c r="AY364" i="2"/>
  <c r="L364" i="3"/>
  <c r="AQ364" i="2"/>
  <c r="D364" i="3"/>
  <c r="AV364" i="2"/>
  <c r="I364" i="3"/>
  <c r="BJ364" i="2"/>
  <c r="K364" i="3"/>
  <c r="BK364" i="2"/>
  <c r="M364" i="3"/>
  <c r="Y364" i="3"/>
  <c r="BA364" i="2"/>
  <c r="BF364" i="2"/>
  <c r="AS364" i="2"/>
  <c r="BC364" i="2"/>
  <c r="BG364" i="2"/>
  <c r="AP364" i="2"/>
  <c r="C364" i="3"/>
  <c r="AX364" i="2"/>
  <c r="BD364" i="2"/>
  <c r="AR364" i="2"/>
  <c r="E364" i="3"/>
  <c r="AZ364" i="2"/>
  <c r="BE364" i="2"/>
  <c r="BH368" i="2"/>
  <c r="V368" i="3"/>
  <c r="AT368" i="2"/>
  <c r="G368" i="3"/>
  <c r="AU368" i="2"/>
  <c r="H368" i="3"/>
  <c r="AW368" i="2"/>
  <c r="J368" i="3"/>
  <c r="AY368" i="2"/>
  <c r="L368" i="3"/>
  <c r="AQ368" i="2"/>
  <c r="D368" i="3"/>
  <c r="AV368" i="2"/>
  <c r="I368" i="3"/>
  <c r="BJ368" i="2"/>
  <c r="K368" i="3"/>
  <c r="BK368" i="2"/>
  <c r="M368" i="3"/>
  <c r="Y368" i="3"/>
  <c r="AP368" i="2"/>
  <c r="C368" i="3"/>
  <c r="BA368" i="2"/>
  <c r="BF368" i="2"/>
  <c r="AR368" i="2"/>
  <c r="E368" i="3"/>
  <c r="AS368" i="2"/>
  <c r="BC368" i="2"/>
  <c r="BG368" i="2"/>
  <c r="AX368" i="2"/>
  <c r="BD368" i="2"/>
  <c r="AZ368" i="2"/>
  <c r="BE368" i="2"/>
  <c r="BH372" i="2"/>
  <c r="V372" i="3"/>
  <c r="AT372" i="2"/>
  <c r="G372" i="3"/>
  <c r="AP372" i="2"/>
  <c r="C372" i="3"/>
  <c r="AR372" i="2"/>
  <c r="E372" i="3"/>
  <c r="AU372" i="2"/>
  <c r="H372" i="3"/>
  <c r="AW372" i="2"/>
  <c r="J372" i="3"/>
  <c r="AY372" i="2"/>
  <c r="L372" i="3"/>
  <c r="AQ372" i="2"/>
  <c r="D372" i="3"/>
  <c r="AZ372" i="2"/>
  <c r="BE372" i="2"/>
  <c r="AV372" i="2"/>
  <c r="I372" i="3"/>
  <c r="BA372" i="2"/>
  <c r="BF372" i="2"/>
  <c r="BJ372" i="2"/>
  <c r="K372" i="3"/>
  <c r="AS372" i="2"/>
  <c r="BC372" i="2"/>
  <c r="BG372" i="2"/>
  <c r="BK372" i="2"/>
  <c r="M372" i="3"/>
  <c r="Y372" i="3"/>
  <c r="AX372" i="2"/>
  <c r="BD372" i="2"/>
  <c r="BH376" i="2"/>
  <c r="V376" i="3"/>
  <c r="AT376" i="2"/>
  <c r="G376" i="3"/>
  <c r="AP376" i="2"/>
  <c r="C376" i="3"/>
  <c r="AR376" i="2"/>
  <c r="E376" i="3"/>
  <c r="AU376" i="2"/>
  <c r="H376" i="3"/>
  <c r="AW376" i="2"/>
  <c r="J376" i="3"/>
  <c r="AY376" i="2"/>
  <c r="L376" i="3"/>
  <c r="AQ376" i="2"/>
  <c r="D376" i="3"/>
  <c r="BJ376" i="2"/>
  <c r="K376" i="3"/>
  <c r="AZ376" i="2"/>
  <c r="BE376" i="2"/>
  <c r="BK376" i="2"/>
  <c r="M376" i="3"/>
  <c r="Y376" i="3"/>
  <c r="BA376" i="2"/>
  <c r="BF376" i="2"/>
  <c r="AS376" i="2"/>
  <c r="BC376" i="2"/>
  <c r="BG376" i="2"/>
  <c r="AV376" i="2"/>
  <c r="I376" i="3"/>
  <c r="AX376" i="2"/>
  <c r="BD376" i="2"/>
  <c r="BH380" i="2"/>
  <c r="V380" i="3"/>
  <c r="AT380" i="2"/>
  <c r="G380" i="3"/>
  <c r="AP380" i="2"/>
  <c r="C380" i="3"/>
  <c r="AR380" i="2"/>
  <c r="E380" i="3"/>
  <c r="AU380" i="2"/>
  <c r="H380" i="3"/>
  <c r="AW380" i="2"/>
  <c r="J380" i="3"/>
  <c r="AY380" i="2"/>
  <c r="L380" i="3"/>
  <c r="AQ380" i="2"/>
  <c r="D380" i="3"/>
  <c r="AZ380" i="2"/>
  <c r="BE380" i="2"/>
  <c r="AV380" i="2"/>
  <c r="I380" i="3"/>
  <c r="BA380" i="2"/>
  <c r="BF380" i="2"/>
  <c r="BJ380" i="2"/>
  <c r="K380" i="3"/>
  <c r="AS380" i="2"/>
  <c r="BC380" i="2"/>
  <c r="BG380" i="2"/>
  <c r="BK380" i="2"/>
  <c r="M380" i="3"/>
  <c r="Y380" i="3"/>
  <c r="AX380" i="2"/>
  <c r="BD380" i="2"/>
  <c r="BH384" i="2"/>
  <c r="V384" i="3"/>
  <c r="AT384" i="2"/>
  <c r="G384" i="3"/>
  <c r="AP384" i="2"/>
  <c r="C384" i="3"/>
  <c r="AR384" i="2"/>
  <c r="E384" i="3"/>
  <c r="AU384" i="2"/>
  <c r="H384" i="3"/>
  <c r="AW384" i="2"/>
  <c r="J384" i="3"/>
  <c r="AY384" i="2"/>
  <c r="L384" i="3"/>
  <c r="AQ384" i="2"/>
  <c r="D384" i="3"/>
  <c r="BJ384" i="2"/>
  <c r="K384" i="3"/>
  <c r="AZ384" i="2"/>
  <c r="BE384" i="2"/>
  <c r="BK384" i="2"/>
  <c r="M384" i="3"/>
  <c r="Y384" i="3"/>
  <c r="BA384" i="2"/>
  <c r="BF384" i="2"/>
  <c r="AS384" i="2"/>
  <c r="BC384" i="2"/>
  <c r="BG384" i="2"/>
  <c r="AV384" i="2"/>
  <c r="I384" i="3"/>
  <c r="AX384" i="2"/>
  <c r="BD384" i="2"/>
  <c r="BH388" i="2"/>
  <c r="V388" i="3"/>
  <c r="AT388" i="2"/>
  <c r="G388" i="3"/>
  <c r="AP388" i="2"/>
  <c r="C388" i="3"/>
  <c r="AR388" i="2"/>
  <c r="E388" i="3"/>
  <c r="AU388" i="2"/>
  <c r="H388" i="3"/>
  <c r="AW388" i="2"/>
  <c r="J388" i="3"/>
  <c r="AY388" i="2"/>
  <c r="L388" i="3"/>
  <c r="AQ388" i="2"/>
  <c r="D388" i="3"/>
  <c r="AZ388" i="2"/>
  <c r="BE388" i="2"/>
  <c r="AV388" i="2"/>
  <c r="I388" i="3"/>
  <c r="BA388" i="2"/>
  <c r="BF388" i="2"/>
  <c r="BJ388" i="2"/>
  <c r="K388" i="3"/>
  <c r="AS388" i="2"/>
  <c r="BC388" i="2"/>
  <c r="BG388" i="2"/>
  <c r="BK388" i="2"/>
  <c r="M388" i="3"/>
  <c r="Y388" i="3"/>
  <c r="AX388" i="2"/>
  <c r="BD388" i="2"/>
  <c r="BH392" i="2"/>
  <c r="V392" i="3"/>
  <c r="AT392" i="2"/>
  <c r="G392" i="3"/>
  <c r="AP392" i="2"/>
  <c r="C392" i="3"/>
  <c r="AR392" i="2"/>
  <c r="E392" i="3"/>
  <c r="AU392" i="2"/>
  <c r="H392" i="3"/>
  <c r="AW392" i="2"/>
  <c r="J392" i="3"/>
  <c r="AY392" i="2"/>
  <c r="L392" i="3"/>
  <c r="AQ392" i="2"/>
  <c r="D392" i="3"/>
  <c r="BJ392" i="2"/>
  <c r="K392" i="3"/>
  <c r="AZ392" i="2"/>
  <c r="BE392" i="2"/>
  <c r="BK392" i="2"/>
  <c r="M392" i="3"/>
  <c r="Y392" i="3"/>
  <c r="BA392" i="2"/>
  <c r="BF392" i="2"/>
  <c r="AS392" i="2"/>
  <c r="BC392" i="2"/>
  <c r="BG392" i="2"/>
  <c r="AV392" i="2"/>
  <c r="I392" i="3"/>
  <c r="AX392" i="2"/>
  <c r="BD392" i="2"/>
  <c r="BH396" i="2"/>
  <c r="V396" i="3"/>
  <c r="AT396" i="2"/>
  <c r="G396" i="3"/>
  <c r="AP396" i="2"/>
  <c r="C396" i="3"/>
  <c r="AR396" i="2"/>
  <c r="E396" i="3"/>
  <c r="AU396" i="2"/>
  <c r="H396" i="3"/>
  <c r="AW396" i="2"/>
  <c r="J396" i="3"/>
  <c r="AY396" i="2"/>
  <c r="L396" i="3"/>
  <c r="AQ396" i="2"/>
  <c r="D396" i="3"/>
  <c r="AZ396" i="2"/>
  <c r="BE396" i="2"/>
  <c r="AV396" i="2"/>
  <c r="I396" i="3"/>
  <c r="BA396" i="2"/>
  <c r="BF396" i="2"/>
  <c r="BJ396" i="2"/>
  <c r="K396" i="3"/>
  <c r="AS396" i="2"/>
  <c r="BC396" i="2"/>
  <c r="BG396" i="2"/>
  <c r="BK396" i="2"/>
  <c r="M396" i="3"/>
  <c r="Y396" i="3"/>
  <c r="AX396" i="2"/>
  <c r="BD396" i="2"/>
  <c r="BH400" i="2"/>
  <c r="V400" i="3"/>
  <c r="AT400" i="2"/>
  <c r="G400" i="3"/>
  <c r="AP400" i="2"/>
  <c r="C400" i="3"/>
  <c r="AR400" i="2"/>
  <c r="E400" i="3"/>
  <c r="AU400" i="2"/>
  <c r="H400" i="3"/>
  <c r="AW400" i="2"/>
  <c r="J400" i="3"/>
  <c r="AY400" i="2"/>
  <c r="L400" i="3"/>
  <c r="AQ400" i="2"/>
  <c r="D400" i="3"/>
  <c r="BJ400" i="2"/>
  <c r="K400" i="3"/>
  <c r="AZ400" i="2"/>
  <c r="BE400" i="2"/>
  <c r="BK400" i="2"/>
  <c r="M400" i="3"/>
  <c r="Y400" i="3"/>
  <c r="BA400" i="2"/>
  <c r="BF400" i="2"/>
  <c r="AS400" i="2"/>
  <c r="BC400" i="2"/>
  <c r="BG400" i="2"/>
  <c r="AV400" i="2"/>
  <c r="I400" i="3"/>
  <c r="AX400" i="2"/>
  <c r="BD400" i="2"/>
  <c r="BH404" i="2"/>
  <c r="V404" i="3"/>
  <c r="AT404" i="2"/>
  <c r="G404" i="3"/>
  <c r="AP404" i="2"/>
  <c r="C404" i="3"/>
  <c r="AR404" i="2"/>
  <c r="E404" i="3"/>
  <c r="AU404" i="2"/>
  <c r="H404" i="3"/>
  <c r="AW404" i="2"/>
  <c r="J404" i="3"/>
  <c r="AY404" i="2"/>
  <c r="L404" i="3"/>
  <c r="AQ404" i="2"/>
  <c r="D404" i="3"/>
  <c r="AZ404" i="2"/>
  <c r="BE404" i="2"/>
  <c r="AV404" i="2"/>
  <c r="I404" i="3"/>
  <c r="BA404" i="2"/>
  <c r="BF404" i="2"/>
  <c r="BJ404" i="2"/>
  <c r="K404" i="3"/>
  <c r="AS404" i="2"/>
  <c r="BC404" i="2"/>
  <c r="BG404" i="2"/>
  <c r="BK404" i="2"/>
  <c r="M404" i="3"/>
  <c r="Y404" i="3"/>
  <c r="AX404" i="2"/>
  <c r="BD404" i="2"/>
  <c r="BH408" i="2"/>
  <c r="V408" i="3"/>
  <c r="AT408" i="2"/>
  <c r="G408" i="3"/>
  <c r="AP408" i="2"/>
  <c r="C408" i="3"/>
  <c r="AR408" i="2"/>
  <c r="E408" i="3"/>
  <c r="AU408" i="2"/>
  <c r="H408" i="3"/>
  <c r="AW408" i="2"/>
  <c r="J408" i="3"/>
  <c r="AY408" i="2"/>
  <c r="L408" i="3"/>
  <c r="AQ408" i="2"/>
  <c r="D408" i="3"/>
  <c r="BJ408" i="2"/>
  <c r="K408" i="3"/>
  <c r="AZ408" i="2"/>
  <c r="BE408" i="2"/>
  <c r="BK408" i="2"/>
  <c r="M408" i="3"/>
  <c r="Y408" i="3"/>
  <c r="BA408" i="2"/>
  <c r="BF408" i="2"/>
  <c r="AS408" i="2"/>
  <c r="BC408" i="2"/>
  <c r="BG408" i="2"/>
  <c r="AV408" i="2"/>
  <c r="I408" i="3"/>
  <c r="AX408" i="2"/>
  <c r="BD408" i="2"/>
  <c r="BH412" i="2"/>
  <c r="V412" i="3"/>
  <c r="AT412" i="2"/>
  <c r="G412" i="3"/>
  <c r="AP412" i="2"/>
  <c r="C412" i="3"/>
  <c r="AR412" i="2"/>
  <c r="E412" i="3"/>
  <c r="AU412" i="2"/>
  <c r="H412" i="3"/>
  <c r="AW412" i="2"/>
  <c r="J412" i="3"/>
  <c r="AY412" i="2"/>
  <c r="L412" i="3"/>
  <c r="AQ412" i="2"/>
  <c r="D412" i="3"/>
  <c r="AZ412" i="2"/>
  <c r="BE412" i="2"/>
  <c r="AV412" i="2"/>
  <c r="I412" i="3"/>
  <c r="BA412" i="2"/>
  <c r="BF412" i="2"/>
  <c r="BJ412" i="2"/>
  <c r="K412" i="3"/>
  <c r="AS412" i="2"/>
  <c r="BC412" i="2"/>
  <c r="BG412" i="2"/>
  <c r="BK412" i="2"/>
  <c r="M412" i="3"/>
  <c r="Y412" i="3"/>
  <c r="AX412" i="2"/>
  <c r="BD412" i="2"/>
  <c r="BH416" i="2"/>
  <c r="V416" i="3"/>
  <c r="AT416" i="2"/>
  <c r="G416" i="3"/>
  <c r="AP416" i="2"/>
  <c r="C416" i="3"/>
  <c r="AR416" i="2"/>
  <c r="E416" i="3"/>
  <c r="AU416" i="2"/>
  <c r="H416" i="3"/>
  <c r="AW416" i="2"/>
  <c r="J416" i="3"/>
  <c r="AY416" i="2"/>
  <c r="L416" i="3"/>
  <c r="AQ416" i="2"/>
  <c r="D416" i="3"/>
  <c r="BJ416" i="2"/>
  <c r="K416" i="3"/>
  <c r="AZ416" i="2"/>
  <c r="BE416" i="2"/>
  <c r="BK416" i="2"/>
  <c r="M416" i="3"/>
  <c r="Y416" i="3"/>
  <c r="BA416" i="2"/>
  <c r="BF416" i="2"/>
  <c r="AS416" i="2"/>
  <c r="BC416" i="2"/>
  <c r="BG416" i="2"/>
  <c r="AV416" i="2"/>
  <c r="I416" i="3"/>
  <c r="AX416" i="2"/>
  <c r="BD416" i="2"/>
  <c r="BH420" i="2"/>
  <c r="V420" i="3"/>
  <c r="AT420" i="2"/>
  <c r="G420" i="3"/>
  <c r="AV420" i="2"/>
  <c r="I420" i="3"/>
  <c r="BJ420" i="2"/>
  <c r="K420" i="3"/>
  <c r="BK420" i="2"/>
  <c r="M420" i="3"/>
  <c r="Y420" i="3"/>
  <c r="AP420" i="2"/>
  <c r="C420" i="3"/>
  <c r="AR420" i="2"/>
  <c r="E420" i="3"/>
  <c r="AU420" i="2"/>
  <c r="H420" i="3"/>
  <c r="AW420" i="2"/>
  <c r="J420" i="3"/>
  <c r="AY420" i="2"/>
  <c r="L420" i="3"/>
  <c r="AX420" i="2"/>
  <c r="BD420" i="2"/>
  <c r="AZ420" i="2"/>
  <c r="BE420" i="2"/>
  <c r="BA420" i="2"/>
  <c r="BF420" i="2"/>
  <c r="AQ420" i="2"/>
  <c r="D420" i="3"/>
  <c r="AS420" i="2"/>
  <c r="BC420" i="2"/>
  <c r="BG420" i="2"/>
  <c r="BH426" i="2"/>
  <c r="V426" i="3"/>
  <c r="AT426" i="2"/>
  <c r="G426" i="3"/>
  <c r="AV426" i="2"/>
  <c r="I426" i="3"/>
  <c r="BJ426" i="2"/>
  <c r="K426" i="3"/>
  <c r="BK426" i="2"/>
  <c r="M426" i="3"/>
  <c r="Y426" i="3"/>
  <c r="AP426" i="2"/>
  <c r="C426" i="3"/>
  <c r="AR426" i="2"/>
  <c r="E426" i="3"/>
  <c r="AU426" i="2"/>
  <c r="H426" i="3"/>
  <c r="AW426" i="2"/>
  <c r="J426" i="3"/>
  <c r="AY426" i="2"/>
  <c r="L426" i="3"/>
  <c r="BA426" i="2"/>
  <c r="BF426" i="2"/>
  <c r="AS426" i="2"/>
  <c r="BC426" i="2"/>
  <c r="BG426" i="2"/>
  <c r="AQ426" i="2"/>
  <c r="D426" i="3"/>
  <c r="AX426" i="2"/>
  <c r="BD426" i="2"/>
  <c r="AZ426" i="2"/>
  <c r="BE426" i="2"/>
  <c r="BH430" i="2"/>
  <c r="V430" i="3"/>
  <c r="AT430" i="2"/>
  <c r="G430" i="3"/>
  <c r="AV430" i="2"/>
  <c r="I430" i="3"/>
  <c r="BJ430" i="2"/>
  <c r="K430" i="3"/>
  <c r="BK430" i="2"/>
  <c r="M430" i="3"/>
  <c r="Y430" i="3"/>
  <c r="AP430" i="2"/>
  <c r="C430" i="3"/>
  <c r="AR430" i="2"/>
  <c r="E430" i="3"/>
  <c r="AU430" i="2"/>
  <c r="H430" i="3"/>
  <c r="AW430" i="2"/>
  <c r="J430" i="3"/>
  <c r="AY430" i="2"/>
  <c r="L430" i="3"/>
  <c r="AQ430" i="2"/>
  <c r="D430" i="3"/>
  <c r="BA430" i="2"/>
  <c r="BF430" i="2"/>
  <c r="AS430" i="2"/>
  <c r="BC430" i="2"/>
  <c r="BG430" i="2"/>
  <c r="AX430" i="2"/>
  <c r="BD430" i="2"/>
  <c r="AZ430" i="2"/>
  <c r="BE430" i="2"/>
  <c r="BH434" i="2"/>
  <c r="V434" i="3"/>
  <c r="AT434" i="2"/>
  <c r="G434" i="3"/>
  <c r="AV434" i="2"/>
  <c r="I434" i="3"/>
  <c r="BJ434" i="2"/>
  <c r="K434" i="3"/>
  <c r="BK434" i="2"/>
  <c r="M434" i="3"/>
  <c r="Y434" i="3"/>
  <c r="AP434" i="2"/>
  <c r="C434" i="3"/>
  <c r="AR434" i="2"/>
  <c r="E434" i="3"/>
  <c r="AU434" i="2"/>
  <c r="H434" i="3"/>
  <c r="AW434" i="2"/>
  <c r="J434" i="3"/>
  <c r="AY434" i="2"/>
  <c r="L434" i="3"/>
  <c r="BA434" i="2"/>
  <c r="BF434" i="2"/>
  <c r="AS434" i="2"/>
  <c r="BC434" i="2"/>
  <c r="BG434" i="2"/>
  <c r="AQ434" i="2"/>
  <c r="D434" i="3"/>
  <c r="AX434" i="2"/>
  <c r="BD434" i="2"/>
  <c r="AZ434" i="2"/>
  <c r="BE434" i="2"/>
  <c r="BH438" i="2"/>
  <c r="V438" i="3"/>
  <c r="AT438" i="2"/>
  <c r="G438" i="3"/>
  <c r="AV438" i="2"/>
  <c r="I438" i="3"/>
  <c r="BJ438" i="2"/>
  <c r="K438" i="3"/>
  <c r="BK438" i="2"/>
  <c r="M438" i="3"/>
  <c r="Y438" i="3"/>
  <c r="AP438" i="2"/>
  <c r="C438" i="3"/>
  <c r="AR438" i="2"/>
  <c r="E438" i="3"/>
  <c r="AU438" i="2"/>
  <c r="H438" i="3"/>
  <c r="AW438" i="2"/>
  <c r="J438" i="3"/>
  <c r="AY438" i="2"/>
  <c r="L438" i="3"/>
  <c r="AQ438" i="2"/>
  <c r="D438" i="3"/>
  <c r="BA438" i="2"/>
  <c r="BF438" i="2"/>
  <c r="AS438" i="2"/>
  <c r="BC438" i="2"/>
  <c r="BG438" i="2"/>
  <c r="AX438" i="2"/>
  <c r="BD438" i="2"/>
  <c r="AZ438" i="2"/>
  <c r="BE438" i="2"/>
  <c r="BH442" i="2"/>
  <c r="V442" i="3"/>
  <c r="AT442" i="2"/>
  <c r="G442" i="3"/>
  <c r="AV442" i="2"/>
  <c r="I442" i="3"/>
  <c r="BJ442" i="2"/>
  <c r="K442" i="3"/>
  <c r="BK442" i="2"/>
  <c r="M442" i="3"/>
  <c r="Y442" i="3"/>
  <c r="AP442" i="2"/>
  <c r="C442" i="3"/>
  <c r="AR442" i="2"/>
  <c r="E442" i="3"/>
  <c r="AU442" i="2"/>
  <c r="H442" i="3"/>
  <c r="AW442" i="2"/>
  <c r="J442" i="3"/>
  <c r="AY442" i="2"/>
  <c r="L442" i="3"/>
  <c r="BA442" i="2"/>
  <c r="BF442" i="2"/>
  <c r="AS442" i="2"/>
  <c r="BC442" i="2"/>
  <c r="BG442" i="2"/>
  <c r="AQ442" i="2"/>
  <c r="D442" i="3"/>
  <c r="AX442" i="2"/>
  <c r="BD442" i="2"/>
  <c r="AZ442" i="2"/>
  <c r="BE442" i="2"/>
  <c r="BH446" i="2"/>
  <c r="V446" i="3"/>
  <c r="AT446" i="2"/>
  <c r="G446" i="3"/>
  <c r="AV446" i="2"/>
  <c r="I446" i="3"/>
  <c r="BJ446" i="2"/>
  <c r="K446" i="3"/>
  <c r="BK446" i="2"/>
  <c r="M446" i="3"/>
  <c r="Y446" i="3"/>
  <c r="AP446" i="2"/>
  <c r="C446" i="3"/>
  <c r="AR446" i="2"/>
  <c r="E446" i="3"/>
  <c r="AU446" i="2"/>
  <c r="H446" i="3"/>
  <c r="AW446" i="2"/>
  <c r="J446" i="3"/>
  <c r="AY446" i="2"/>
  <c r="L446" i="3"/>
  <c r="AQ446" i="2"/>
  <c r="D446" i="3"/>
  <c r="BA446" i="2"/>
  <c r="BF446" i="2"/>
  <c r="AS446" i="2"/>
  <c r="BC446" i="2"/>
  <c r="BG446" i="2"/>
  <c r="AX446" i="2"/>
  <c r="BD446" i="2"/>
  <c r="AZ446" i="2"/>
  <c r="BE446" i="2"/>
  <c r="BH450" i="2"/>
  <c r="V450" i="3"/>
  <c r="AT450" i="2"/>
  <c r="G450" i="3"/>
  <c r="AV450" i="2"/>
  <c r="I450" i="3"/>
  <c r="BJ450" i="2"/>
  <c r="K450" i="3"/>
  <c r="BK450" i="2"/>
  <c r="M450" i="3"/>
  <c r="Y450" i="3"/>
  <c r="AP450" i="2"/>
  <c r="C450" i="3"/>
  <c r="AR450" i="2"/>
  <c r="E450" i="3"/>
  <c r="AU450" i="2"/>
  <c r="H450" i="3"/>
  <c r="AW450" i="2"/>
  <c r="J450" i="3"/>
  <c r="AY450" i="2"/>
  <c r="L450" i="3"/>
  <c r="BA450" i="2"/>
  <c r="BF450" i="2"/>
  <c r="AS450" i="2"/>
  <c r="BC450" i="2"/>
  <c r="BG450" i="2"/>
  <c r="AQ450" i="2"/>
  <c r="D450" i="3"/>
  <c r="AX450" i="2"/>
  <c r="BD450" i="2"/>
  <c r="AZ450" i="2"/>
  <c r="BE450" i="2"/>
  <c r="BH454" i="2"/>
  <c r="V454" i="3"/>
  <c r="AT454" i="2"/>
  <c r="G454" i="3"/>
  <c r="AV454" i="2"/>
  <c r="I454" i="3"/>
  <c r="BJ454" i="2"/>
  <c r="K454" i="3"/>
  <c r="BK454" i="2"/>
  <c r="M454" i="3"/>
  <c r="Y454" i="3"/>
  <c r="AP454" i="2"/>
  <c r="C454" i="3"/>
  <c r="AR454" i="2"/>
  <c r="E454" i="3"/>
  <c r="AU454" i="2"/>
  <c r="H454" i="3"/>
  <c r="AW454" i="2"/>
  <c r="J454" i="3"/>
  <c r="AY454" i="2"/>
  <c r="L454" i="3"/>
  <c r="AQ454" i="2"/>
  <c r="D454" i="3"/>
  <c r="BA454" i="2"/>
  <c r="BF454" i="2"/>
  <c r="AS454" i="2"/>
  <c r="BC454" i="2"/>
  <c r="BG454" i="2"/>
  <c r="AX454" i="2"/>
  <c r="BD454" i="2"/>
  <c r="AZ454" i="2"/>
  <c r="BE454" i="2"/>
  <c r="BH458" i="2"/>
  <c r="V458" i="3"/>
  <c r="AT458" i="2"/>
  <c r="G458" i="3"/>
  <c r="AV458" i="2"/>
  <c r="I458" i="3"/>
  <c r="BJ458" i="2"/>
  <c r="K458" i="3"/>
  <c r="BK458" i="2"/>
  <c r="M458" i="3"/>
  <c r="Y458" i="3"/>
  <c r="AP458" i="2"/>
  <c r="C458" i="3"/>
  <c r="AR458" i="2"/>
  <c r="E458" i="3"/>
  <c r="AU458" i="2"/>
  <c r="H458" i="3"/>
  <c r="AW458" i="2"/>
  <c r="J458" i="3"/>
  <c r="AY458" i="2"/>
  <c r="L458" i="3"/>
  <c r="BA458" i="2"/>
  <c r="BF458" i="2"/>
  <c r="AS458" i="2"/>
  <c r="BC458" i="2"/>
  <c r="BG458" i="2"/>
  <c r="AQ458" i="2"/>
  <c r="D458" i="3"/>
  <c r="AX458" i="2"/>
  <c r="BD458" i="2"/>
  <c r="AZ458" i="2"/>
  <c r="BE458" i="2"/>
  <c r="BH462" i="2"/>
  <c r="V462" i="3"/>
  <c r="AT462" i="2"/>
  <c r="G462" i="3"/>
  <c r="AV462" i="2"/>
  <c r="I462" i="3"/>
  <c r="BJ462" i="2"/>
  <c r="K462" i="3"/>
  <c r="BK462" i="2"/>
  <c r="M462" i="3"/>
  <c r="Y462" i="3"/>
  <c r="AP462" i="2"/>
  <c r="C462" i="3"/>
  <c r="AR462" i="2"/>
  <c r="E462" i="3"/>
  <c r="AU462" i="2"/>
  <c r="H462" i="3"/>
  <c r="AW462" i="2"/>
  <c r="J462" i="3"/>
  <c r="AY462" i="2"/>
  <c r="L462" i="3"/>
  <c r="AQ462" i="2"/>
  <c r="D462" i="3"/>
  <c r="BA462" i="2"/>
  <c r="BF462" i="2"/>
  <c r="AS462" i="2"/>
  <c r="BC462" i="2"/>
  <c r="BG462" i="2"/>
  <c r="AX462" i="2"/>
  <c r="BD462" i="2"/>
  <c r="AZ462" i="2"/>
  <c r="BE462" i="2"/>
  <c r="BH466" i="2"/>
  <c r="V466" i="3"/>
  <c r="AT466" i="2"/>
  <c r="G466" i="3"/>
  <c r="AV466" i="2"/>
  <c r="I466" i="3"/>
  <c r="BJ466" i="2"/>
  <c r="K466" i="3"/>
  <c r="BK466" i="2"/>
  <c r="M466" i="3"/>
  <c r="Y466" i="3"/>
  <c r="AP466" i="2"/>
  <c r="C466" i="3"/>
  <c r="AR466" i="2"/>
  <c r="E466" i="3"/>
  <c r="AU466" i="2"/>
  <c r="H466" i="3"/>
  <c r="AW466" i="2"/>
  <c r="J466" i="3"/>
  <c r="AY466" i="2"/>
  <c r="L466" i="3"/>
  <c r="BA466" i="2"/>
  <c r="BF466" i="2"/>
  <c r="AS466" i="2"/>
  <c r="BC466" i="2"/>
  <c r="BG466" i="2"/>
  <c r="AQ466" i="2"/>
  <c r="D466" i="3"/>
  <c r="AX466" i="2"/>
  <c r="BD466" i="2"/>
  <c r="AZ466" i="2"/>
  <c r="BE466" i="2"/>
  <c r="BH470" i="2"/>
  <c r="V470" i="3"/>
  <c r="AT470" i="2"/>
  <c r="G470" i="3"/>
  <c r="AQ470" i="2"/>
  <c r="D470" i="3"/>
  <c r="AV470" i="2"/>
  <c r="I470" i="3"/>
  <c r="BJ470" i="2"/>
  <c r="K470" i="3"/>
  <c r="BK470" i="2"/>
  <c r="M470" i="3"/>
  <c r="Y470" i="3"/>
  <c r="AP470" i="2"/>
  <c r="C470" i="3"/>
  <c r="AR470" i="2"/>
  <c r="E470" i="3"/>
  <c r="AY470" i="2"/>
  <c r="L470" i="3"/>
  <c r="AZ470" i="2"/>
  <c r="BE470" i="2"/>
  <c r="BA470" i="2"/>
  <c r="BF470" i="2"/>
  <c r="AU470" i="2"/>
  <c r="H470" i="3"/>
  <c r="AS470" i="2"/>
  <c r="BC470" i="2"/>
  <c r="BG470" i="2"/>
  <c r="AW470" i="2"/>
  <c r="J470" i="3"/>
  <c r="AX470" i="2"/>
  <c r="BD470" i="2"/>
  <c r="BH474" i="2"/>
  <c r="V474" i="3"/>
  <c r="AT474" i="2"/>
  <c r="G474" i="3"/>
  <c r="AP474" i="2"/>
  <c r="C474" i="3"/>
  <c r="AR474" i="2"/>
  <c r="E474" i="3"/>
  <c r="AZ474" i="2"/>
  <c r="BE474" i="2"/>
  <c r="AU474" i="2"/>
  <c r="H474" i="3"/>
  <c r="AW474" i="2"/>
  <c r="J474" i="3"/>
  <c r="AY474" i="2"/>
  <c r="L474" i="3"/>
  <c r="BA474" i="2"/>
  <c r="BF474" i="2"/>
  <c r="AQ474" i="2"/>
  <c r="D474" i="3"/>
  <c r="AS474" i="2"/>
  <c r="BC474" i="2"/>
  <c r="BG474" i="2"/>
  <c r="AV474" i="2"/>
  <c r="I474" i="3"/>
  <c r="BJ474" i="2"/>
  <c r="K474" i="3"/>
  <c r="BK474" i="2"/>
  <c r="M474" i="3"/>
  <c r="Y474" i="3"/>
  <c r="AX474" i="2"/>
  <c r="BD474" i="2"/>
  <c r="BH478" i="2"/>
  <c r="V478" i="3"/>
  <c r="AT478" i="2"/>
  <c r="G478" i="3"/>
  <c r="AP478" i="2"/>
  <c r="C478" i="3"/>
  <c r="AR478" i="2"/>
  <c r="E478" i="3"/>
  <c r="AZ478" i="2"/>
  <c r="BE478" i="2"/>
  <c r="AU478" i="2"/>
  <c r="H478" i="3"/>
  <c r="AW478" i="2"/>
  <c r="J478" i="3"/>
  <c r="AY478" i="2"/>
  <c r="L478" i="3"/>
  <c r="BA478" i="2"/>
  <c r="BF478" i="2"/>
  <c r="AQ478" i="2"/>
  <c r="D478" i="3"/>
  <c r="AS478" i="2"/>
  <c r="BC478" i="2"/>
  <c r="BG478" i="2"/>
  <c r="AV478" i="2"/>
  <c r="I478" i="3"/>
  <c r="BJ478" i="2"/>
  <c r="K478" i="3"/>
  <c r="BK478" i="2"/>
  <c r="M478" i="3"/>
  <c r="Y478" i="3"/>
  <c r="AX478" i="2"/>
  <c r="BD478" i="2"/>
  <c r="BH482" i="2"/>
  <c r="V482" i="3"/>
  <c r="AT482" i="2"/>
  <c r="G482" i="3"/>
  <c r="AP482" i="2"/>
  <c r="C482" i="3"/>
  <c r="AR482" i="2"/>
  <c r="E482" i="3"/>
  <c r="AZ482" i="2"/>
  <c r="BE482" i="2"/>
  <c r="AU482" i="2"/>
  <c r="H482" i="3"/>
  <c r="AW482" i="2"/>
  <c r="J482" i="3"/>
  <c r="AY482" i="2"/>
  <c r="L482" i="3"/>
  <c r="BA482" i="2"/>
  <c r="BF482" i="2"/>
  <c r="AQ482" i="2"/>
  <c r="D482" i="3"/>
  <c r="AS482" i="2"/>
  <c r="BC482" i="2"/>
  <c r="BG482" i="2"/>
  <c r="AV482" i="2"/>
  <c r="I482" i="3"/>
  <c r="BJ482" i="2"/>
  <c r="K482" i="3"/>
  <c r="BK482" i="2"/>
  <c r="M482" i="3"/>
  <c r="Y482" i="3"/>
  <c r="AX482" i="2"/>
  <c r="BD482" i="2"/>
  <c r="BH486" i="2"/>
  <c r="V486" i="3"/>
  <c r="AT486" i="2"/>
  <c r="G486" i="3"/>
  <c r="AP486" i="2"/>
  <c r="C486" i="3"/>
  <c r="AR486" i="2"/>
  <c r="E486" i="3"/>
  <c r="AZ486" i="2"/>
  <c r="BE486" i="2"/>
  <c r="AU486" i="2"/>
  <c r="H486" i="3"/>
  <c r="AW486" i="2"/>
  <c r="J486" i="3"/>
  <c r="AY486" i="2"/>
  <c r="L486" i="3"/>
  <c r="BA486" i="2"/>
  <c r="BF486" i="2"/>
  <c r="AQ486" i="2"/>
  <c r="D486" i="3"/>
  <c r="AS486" i="2"/>
  <c r="BC486" i="2"/>
  <c r="BG486" i="2"/>
  <c r="AV486" i="2"/>
  <c r="I486" i="3"/>
  <c r="BJ486" i="2"/>
  <c r="K486" i="3"/>
  <c r="BK486" i="2"/>
  <c r="M486" i="3"/>
  <c r="Y486" i="3"/>
  <c r="AX486" i="2"/>
  <c r="BD486" i="2"/>
  <c r="BH490" i="2"/>
  <c r="V490" i="3"/>
  <c r="AT490" i="2"/>
  <c r="G490" i="3"/>
  <c r="AP490" i="2"/>
  <c r="C490" i="3"/>
  <c r="AR490" i="2"/>
  <c r="E490" i="3"/>
  <c r="AZ490" i="2"/>
  <c r="BE490" i="2"/>
  <c r="AU490" i="2"/>
  <c r="H490" i="3"/>
  <c r="AW490" i="2"/>
  <c r="J490" i="3"/>
  <c r="AY490" i="2"/>
  <c r="L490" i="3"/>
  <c r="BA490" i="2"/>
  <c r="BF490" i="2"/>
  <c r="AQ490" i="2"/>
  <c r="D490" i="3"/>
  <c r="AS490" i="2"/>
  <c r="BC490" i="2"/>
  <c r="BG490" i="2"/>
  <c r="AV490" i="2"/>
  <c r="I490" i="3"/>
  <c r="BJ490" i="2"/>
  <c r="K490" i="3"/>
  <c r="BK490" i="2"/>
  <c r="M490" i="3"/>
  <c r="Y490" i="3"/>
  <c r="AX490" i="2"/>
  <c r="BD490" i="2"/>
  <c r="BH494" i="2"/>
  <c r="V494" i="3"/>
  <c r="AT494" i="2"/>
  <c r="G494" i="3"/>
  <c r="AP494" i="2"/>
  <c r="C494" i="3"/>
  <c r="AR494" i="2"/>
  <c r="E494" i="3"/>
  <c r="AZ494" i="2"/>
  <c r="BE494" i="2"/>
  <c r="AU494" i="2"/>
  <c r="H494" i="3"/>
  <c r="AW494" i="2"/>
  <c r="J494" i="3"/>
  <c r="AY494" i="2"/>
  <c r="L494" i="3"/>
  <c r="BA494" i="2"/>
  <c r="BF494" i="2"/>
  <c r="AQ494" i="2"/>
  <c r="D494" i="3"/>
  <c r="AS494" i="2"/>
  <c r="BC494" i="2"/>
  <c r="BG494" i="2"/>
  <c r="AV494" i="2"/>
  <c r="I494" i="3"/>
  <c r="BJ494" i="2"/>
  <c r="K494" i="3"/>
  <c r="BK494" i="2"/>
  <c r="M494" i="3"/>
  <c r="Y494" i="3"/>
  <c r="AX494" i="2"/>
  <c r="BD494" i="2"/>
  <c r="BH498" i="2"/>
  <c r="V498" i="3"/>
  <c r="AT498" i="2"/>
  <c r="G498" i="3"/>
  <c r="AP498" i="2"/>
  <c r="C498" i="3"/>
  <c r="AR498" i="2"/>
  <c r="E498" i="3"/>
  <c r="AZ498" i="2"/>
  <c r="BE498" i="2"/>
  <c r="AU498" i="2"/>
  <c r="H498" i="3"/>
  <c r="AW498" i="2"/>
  <c r="J498" i="3"/>
  <c r="AY498" i="2"/>
  <c r="L498" i="3"/>
  <c r="BA498" i="2"/>
  <c r="BF498" i="2"/>
  <c r="AQ498" i="2"/>
  <c r="D498" i="3"/>
  <c r="AS498" i="2"/>
  <c r="BC498" i="2"/>
  <c r="BG498" i="2"/>
  <c r="AV498" i="2"/>
  <c r="I498" i="3"/>
  <c r="BJ498" i="2"/>
  <c r="K498" i="3"/>
  <c r="BK498" i="2"/>
  <c r="M498" i="3"/>
  <c r="Y498" i="3"/>
  <c r="AX498" i="2"/>
  <c r="BD498" i="2"/>
  <c r="BH502" i="2"/>
  <c r="V502" i="3"/>
  <c r="AT502" i="2"/>
  <c r="G502" i="3"/>
  <c r="AP502" i="2"/>
  <c r="C502" i="3"/>
  <c r="AR502" i="2"/>
  <c r="E502" i="3"/>
  <c r="AZ502" i="2"/>
  <c r="BE502" i="2"/>
  <c r="AU502" i="2"/>
  <c r="H502" i="3"/>
  <c r="AW502" i="2"/>
  <c r="J502" i="3"/>
  <c r="AY502" i="2"/>
  <c r="L502" i="3"/>
  <c r="BA502" i="2"/>
  <c r="BF502" i="2"/>
  <c r="AQ502" i="2"/>
  <c r="D502" i="3"/>
  <c r="AS502" i="2"/>
  <c r="BC502" i="2"/>
  <c r="BG502" i="2"/>
  <c r="AV502" i="2"/>
  <c r="I502" i="3"/>
  <c r="BJ502" i="2"/>
  <c r="K502" i="3"/>
  <c r="BK502" i="2"/>
  <c r="M502" i="3"/>
  <c r="Y502" i="3"/>
  <c r="AX502" i="2"/>
  <c r="BD502" i="2"/>
  <c r="BH506" i="2"/>
  <c r="V506" i="3"/>
  <c r="AT506" i="2"/>
  <c r="G506" i="3"/>
  <c r="AP506" i="2"/>
  <c r="C506" i="3"/>
  <c r="AR506" i="2"/>
  <c r="E506" i="3"/>
  <c r="AZ506" i="2"/>
  <c r="BE506" i="2"/>
  <c r="AU506" i="2"/>
  <c r="H506" i="3"/>
  <c r="AW506" i="2"/>
  <c r="J506" i="3"/>
  <c r="AY506" i="2"/>
  <c r="L506" i="3"/>
  <c r="BA506" i="2"/>
  <c r="BF506" i="2"/>
  <c r="AQ506" i="2"/>
  <c r="D506" i="3"/>
  <c r="AS506" i="2"/>
  <c r="BC506" i="2"/>
  <c r="BG506" i="2"/>
  <c r="AV506" i="2"/>
  <c r="I506" i="3"/>
  <c r="BJ506" i="2"/>
  <c r="K506" i="3"/>
  <c r="BK506" i="2"/>
  <c r="M506" i="3"/>
  <c r="Y506" i="3"/>
  <c r="AX506" i="2"/>
  <c r="BD506" i="2"/>
  <c r="BH510" i="2"/>
  <c r="V510" i="3"/>
  <c r="AT510" i="2"/>
  <c r="G510" i="3"/>
  <c r="AP510" i="2"/>
  <c r="C510" i="3"/>
  <c r="AR510" i="2"/>
  <c r="E510" i="3"/>
  <c r="AZ510" i="2"/>
  <c r="BE510" i="2"/>
  <c r="AU510" i="2"/>
  <c r="H510" i="3"/>
  <c r="AW510" i="2"/>
  <c r="J510" i="3"/>
  <c r="AY510" i="2"/>
  <c r="L510" i="3"/>
  <c r="BA510" i="2"/>
  <c r="BF510" i="2"/>
  <c r="AQ510" i="2"/>
  <c r="D510" i="3"/>
  <c r="AS510" i="2"/>
  <c r="BC510" i="2"/>
  <c r="BG510" i="2"/>
  <c r="AV510" i="2"/>
  <c r="I510" i="3"/>
  <c r="BJ510" i="2"/>
  <c r="K510" i="3"/>
  <c r="BK510" i="2"/>
  <c r="M510" i="3"/>
  <c r="Y510" i="3"/>
  <c r="AX510" i="2"/>
  <c r="BD510" i="2"/>
  <c r="BH514" i="2"/>
  <c r="V514" i="3"/>
  <c r="AT514" i="2"/>
  <c r="G514" i="3"/>
  <c r="AP514" i="2"/>
  <c r="C514" i="3"/>
  <c r="AR514" i="2"/>
  <c r="E514" i="3"/>
  <c r="AZ514" i="2"/>
  <c r="BE514" i="2"/>
  <c r="AU514" i="2"/>
  <c r="H514" i="3"/>
  <c r="AW514" i="2"/>
  <c r="J514" i="3"/>
  <c r="AY514" i="2"/>
  <c r="L514" i="3"/>
  <c r="BA514" i="2"/>
  <c r="BF514" i="2"/>
  <c r="AQ514" i="2"/>
  <c r="D514" i="3"/>
  <c r="AS514" i="2"/>
  <c r="BC514" i="2"/>
  <c r="BG514" i="2"/>
  <c r="AV514" i="2"/>
  <c r="I514" i="3"/>
  <c r="BJ514" i="2"/>
  <c r="K514" i="3"/>
  <c r="BK514" i="2"/>
  <c r="M514" i="3"/>
  <c r="Y514" i="3"/>
  <c r="AX514" i="2"/>
  <c r="BD514" i="2"/>
  <c r="BH518" i="2"/>
  <c r="V518" i="3"/>
  <c r="AT518" i="2"/>
  <c r="G518" i="3"/>
  <c r="AP518" i="2"/>
  <c r="C518" i="3"/>
  <c r="AR518" i="2"/>
  <c r="E518" i="3"/>
  <c r="AZ518" i="2"/>
  <c r="BE518" i="2"/>
  <c r="AU518" i="2"/>
  <c r="H518" i="3"/>
  <c r="AW518" i="2"/>
  <c r="J518" i="3"/>
  <c r="AY518" i="2"/>
  <c r="L518" i="3"/>
  <c r="BA518" i="2"/>
  <c r="BF518" i="2"/>
  <c r="AQ518" i="2"/>
  <c r="D518" i="3"/>
  <c r="AS518" i="2"/>
  <c r="BC518" i="2"/>
  <c r="BG518" i="2"/>
  <c r="AV518" i="2"/>
  <c r="I518" i="3"/>
  <c r="BJ518" i="2"/>
  <c r="K518" i="3"/>
  <c r="BK518" i="2"/>
  <c r="M518" i="3"/>
  <c r="Y518" i="3"/>
  <c r="AX518" i="2"/>
  <c r="BD518" i="2"/>
  <c r="GX19" i="3"/>
  <c r="HQ19" i="3"/>
  <c r="HP19" i="3"/>
  <c r="HJ19" i="3"/>
  <c r="HK19" i="3"/>
  <c r="L22" i="3"/>
  <c r="BC29" i="2"/>
  <c r="AW29" i="2"/>
  <c r="J29" i="3"/>
  <c r="AY29" i="2"/>
  <c r="L29" i="3"/>
  <c r="AZ29" i="2"/>
  <c r="BG29" i="2"/>
  <c r="AV29" i="2"/>
  <c r="I29" i="3"/>
  <c r="AS29" i="2"/>
  <c r="V29" i="3"/>
  <c r="AU29" i="2"/>
  <c r="H29" i="3"/>
  <c r="BA29" i="2"/>
  <c r="C20" i="3"/>
  <c r="AW20" i="2"/>
  <c r="BG19" i="2"/>
  <c r="BK19" i="2"/>
  <c r="M19" i="3"/>
  <c r="BD19" i="2"/>
  <c r="AZ26" i="2"/>
  <c r="BG26" i="2"/>
  <c r="BC26" i="2"/>
  <c r="AW26" i="2"/>
  <c r="J26" i="3"/>
  <c r="AY26" i="2"/>
  <c r="L26" i="3"/>
  <c r="AV26" i="2"/>
  <c r="I26" i="3"/>
  <c r="AS26" i="2"/>
  <c r="V26" i="3"/>
  <c r="AU26" i="2"/>
  <c r="H26" i="3"/>
  <c r="BA26" i="2"/>
  <c r="Y22" i="3"/>
  <c r="HR22" i="3"/>
  <c r="DJ22" i="3"/>
  <c r="DK22" i="3"/>
  <c r="EH22" i="3"/>
  <c r="HS22" i="3"/>
  <c r="HA22" i="3"/>
  <c r="AT20" i="2"/>
  <c r="G20" i="3"/>
  <c r="BG20" i="2"/>
  <c r="AZ24" i="2"/>
  <c r="BK24" i="2"/>
  <c r="M24" i="3"/>
  <c r="Y24" i="3"/>
  <c r="BC24" i="2"/>
  <c r="AW24" i="2"/>
  <c r="J24" i="3"/>
  <c r="AV24" i="2"/>
  <c r="I24" i="3"/>
  <c r="AS24" i="2"/>
  <c r="V24" i="3"/>
  <c r="BA24" i="2"/>
  <c r="BD34" i="2"/>
  <c r="J34" i="3"/>
  <c r="FP32" i="3"/>
  <c r="EL32" i="3"/>
  <c r="EM32" i="3"/>
  <c r="EN32" i="3"/>
  <c r="EV32" i="3"/>
  <c r="EW32" i="3"/>
  <c r="EX32" i="3"/>
  <c r="FF32" i="3"/>
  <c r="FG32" i="3"/>
  <c r="FH32" i="3"/>
  <c r="FZ32" i="3"/>
  <c r="GA32" i="3"/>
  <c r="GB32" i="3"/>
  <c r="BG34" i="2"/>
  <c r="BK34" i="2"/>
  <c r="M34" i="3"/>
  <c r="BG40" i="2"/>
  <c r="BC45" i="2"/>
  <c r="AY45" i="2"/>
  <c r="L45" i="3"/>
  <c r="AW45" i="2"/>
  <c r="J45" i="3"/>
  <c r="AZ45" i="2"/>
  <c r="BG45" i="2"/>
  <c r="V45" i="3"/>
  <c r="AU45" i="2"/>
  <c r="H45" i="3"/>
  <c r="AV45" i="2"/>
  <c r="I45" i="3"/>
  <c r="AS45" i="2"/>
  <c r="BA45" i="2"/>
  <c r="CA38" i="3"/>
  <c r="Z38" i="3"/>
  <c r="X38" i="3"/>
  <c r="BG38" i="2"/>
  <c r="FP42" i="3"/>
  <c r="FQ42" i="3"/>
  <c r="FR42" i="3"/>
  <c r="EL42" i="3"/>
  <c r="EM42" i="3"/>
  <c r="EN42" i="3"/>
  <c r="EV42" i="3"/>
  <c r="FF42" i="3"/>
  <c r="FG42" i="3"/>
  <c r="FH42" i="3"/>
  <c r="FZ42" i="3"/>
  <c r="GA42" i="3"/>
  <c r="GB42" i="3"/>
  <c r="CX44" i="3"/>
  <c r="CW19" i="3"/>
  <c r="CX19" i="3"/>
  <c r="BE32" i="1"/>
  <c r="AH8" i="1"/>
  <c r="P21" i="1"/>
  <c r="AH13" i="1"/>
  <c r="BH49" i="2"/>
  <c r="V49" i="3"/>
  <c r="AT49" i="2"/>
  <c r="G49" i="3"/>
  <c r="AP49" i="2"/>
  <c r="C49" i="3"/>
  <c r="AR49" i="2"/>
  <c r="E49" i="3"/>
  <c r="AU49" i="2"/>
  <c r="H49" i="3"/>
  <c r="AW49" i="2"/>
  <c r="J49" i="3"/>
  <c r="AY49" i="2"/>
  <c r="L49" i="3"/>
  <c r="AQ49" i="2"/>
  <c r="D49" i="3"/>
  <c r="AV49" i="2"/>
  <c r="I49" i="3"/>
  <c r="BJ49" i="2"/>
  <c r="K49" i="3"/>
  <c r="BK49" i="2"/>
  <c r="M49" i="3"/>
  <c r="Y49" i="3"/>
  <c r="AZ49" i="2"/>
  <c r="BE49" i="2"/>
  <c r="BA49" i="2"/>
  <c r="BF49" i="2"/>
  <c r="AS49" i="2"/>
  <c r="BC49" i="2"/>
  <c r="BG49" i="2"/>
  <c r="AX49" i="2"/>
  <c r="BD49" i="2"/>
  <c r="BH53" i="2"/>
  <c r="V53" i="3"/>
  <c r="AT53" i="2"/>
  <c r="G53" i="3"/>
  <c r="AP53" i="2"/>
  <c r="C53" i="3"/>
  <c r="AR53" i="2"/>
  <c r="E53" i="3"/>
  <c r="AU53" i="2"/>
  <c r="H53" i="3"/>
  <c r="AW53" i="2"/>
  <c r="J53" i="3"/>
  <c r="AY53" i="2"/>
  <c r="L53" i="3"/>
  <c r="AQ53" i="2"/>
  <c r="D53" i="3"/>
  <c r="AV53" i="2"/>
  <c r="I53" i="3"/>
  <c r="BJ53" i="2"/>
  <c r="K53" i="3"/>
  <c r="BK53" i="2"/>
  <c r="M53" i="3"/>
  <c r="Y53" i="3"/>
  <c r="AZ53" i="2"/>
  <c r="BE53" i="2"/>
  <c r="BA53" i="2"/>
  <c r="BF53" i="2"/>
  <c r="AS53" i="2"/>
  <c r="BC53" i="2"/>
  <c r="BG53" i="2"/>
  <c r="AX53" i="2"/>
  <c r="BD53" i="2"/>
  <c r="BH57" i="2"/>
  <c r="V57" i="3"/>
  <c r="AT57" i="2"/>
  <c r="G57" i="3"/>
  <c r="AP57" i="2"/>
  <c r="C57" i="3"/>
  <c r="AR57" i="2"/>
  <c r="E57" i="3"/>
  <c r="AU57" i="2"/>
  <c r="H57" i="3"/>
  <c r="AW57" i="2"/>
  <c r="J57" i="3"/>
  <c r="AY57" i="2"/>
  <c r="L57" i="3"/>
  <c r="AQ57" i="2"/>
  <c r="D57" i="3"/>
  <c r="AV57" i="2"/>
  <c r="I57" i="3"/>
  <c r="BJ57" i="2"/>
  <c r="K57" i="3"/>
  <c r="BK57" i="2"/>
  <c r="M57" i="3"/>
  <c r="Y57" i="3"/>
  <c r="AZ57" i="2"/>
  <c r="BE57" i="2"/>
  <c r="BA57" i="2"/>
  <c r="BF57" i="2"/>
  <c r="AS57" i="2"/>
  <c r="BC57" i="2"/>
  <c r="BG57" i="2"/>
  <c r="AX57" i="2"/>
  <c r="BD57" i="2"/>
  <c r="BH61" i="2"/>
  <c r="V61" i="3"/>
  <c r="AT61" i="2"/>
  <c r="G61" i="3"/>
  <c r="AP61" i="2"/>
  <c r="C61" i="3"/>
  <c r="AR61" i="2"/>
  <c r="E61" i="3"/>
  <c r="AU61" i="2"/>
  <c r="H61" i="3"/>
  <c r="AW61" i="2"/>
  <c r="J61" i="3"/>
  <c r="AY61" i="2"/>
  <c r="L61" i="3"/>
  <c r="AQ61" i="2"/>
  <c r="D61" i="3"/>
  <c r="AV61" i="2"/>
  <c r="I61" i="3"/>
  <c r="BJ61" i="2"/>
  <c r="K61" i="3"/>
  <c r="BK61" i="2"/>
  <c r="M61" i="3"/>
  <c r="Y61" i="3"/>
  <c r="AZ61" i="2"/>
  <c r="BE61" i="2"/>
  <c r="BA61" i="2"/>
  <c r="BF61" i="2"/>
  <c r="AS61" i="2"/>
  <c r="BC61" i="2"/>
  <c r="BG61" i="2"/>
  <c r="AX61" i="2"/>
  <c r="BD61" i="2"/>
  <c r="BH65" i="2"/>
  <c r="V65" i="3"/>
  <c r="AT65" i="2"/>
  <c r="G65" i="3"/>
  <c r="AP65" i="2"/>
  <c r="C65" i="3"/>
  <c r="AR65" i="2"/>
  <c r="E65" i="3"/>
  <c r="AU65" i="2"/>
  <c r="H65" i="3"/>
  <c r="AW65" i="2"/>
  <c r="J65" i="3"/>
  <c r="AY65" i="2"/>
  <c r="L65" i="3"/>
  <c r="AQ65" i="2"/>
  <c r="D65" i="3"/>
  <c r="AV65" i="2"/>
  <c r="I65" i="3"/>
  <c r="BJ65" i="2"/>
  <c r="K65" i="3"/>
  <c r="BK65" i="2"/>
  <c r="M65" i="3"/>
  <c r="Y65" i="3"/>
  <c r="AZ65" i="2"/>
  <c r="BE65" i="2"/>
  <c r="BA65" i="2"/>
  <c r="BF65" i="2"/>
  <c r="AS65" i="2"/>
  <c r="BC65" i="2"/>
  <c r="BG65" i="2"/>
  <c r="AX65" i="2"/>
  <c r="BD65" i="2"/>
  <c r="BH69" i="2"/>
  <c r="V69" i="3"/>
  <c r="AT69" i="2"/>
  <c r="G69" i="3"/>
  <c r="AV69" i="2"/>
  <c r="I69" i="3"/>
  <c r="BJ69" i="2"/>
  <c r="K69" i="3"/>
  <c r="BK69" i="2"/>
  <c r="M69" i="3"/>
  <c r="Y69" i="3"/>
  <c r="AP69" i="2"/>
  <c r="C69" i="3"/>
  <c r="AR69" i="2"/>
  <c r="E69" i="3"/>
  <c r="AU69" i="2"/>
  <c r="H69" i="3"/>
  <c r="AW69" i="2"/>
  <c r="J69" i="3"/>
  <c r="AY69" i="2"/>
  <c r="L69" i="3"/>
  <c r="AQ69" i="2"/>
  <c r="D69" i="3"/>
  <c r="AX69" i="2"/>
  <c r="BD69" i="2"/>
  <c r="AZ69" i="2"/>
  <c r="BE69" i="2"/>
  <c r="BA69" i="2"/>
  <c r="BF69" i="2"/>
  <c r="AS69" i="2"/>
  <c r="BC69" i="2"/>
  <c r="BG69" i="2"/>
  <c r="BH73" i="2"/>
  <c r="V73" i="3"/>
  <c r="AT73" i="2"/>
  <c r="G73" i="3"/>
  <c r="AQ73" i="2"/>
  <c r="D73" i="3"/>
  <c r="AV73" i="2"/>
  <c r="I73" i="3"/>
  <c r="BJ73" i="2"/>
  <c r="K73" i="3"/>
  <c r="BK73" i="2"/>
  <c r="M73" i="3"/>
  <c r="Y73" i="3"/>
  <c r="AP73" i="2"/>
  <c r="C73" i="3"/>
  <c r="AR73" i="2"/>
  <c r="E73" i="3"/>
  <c r="AU73" i="2"/>
  <c r="H73" i="3"/>
  <c r="AW73" i="2"/>
  <c r="J73" i="3"/>
  <c r="AY73" i="2"/>
  <c r="L73" i="3"/>
  <c r="AX73" i="2"/>
  <c r="BD73" i="2"/>
  <c r="AZ73" i="2"/>
  <c r="BE73" i="2"/>
  <c r="BA73" i="2"/>
  <c r="BF73" i="2"/>
  <c r="AS73" i="2"/>
  <c r="BC73" i="2"/>
  <c r="BG73" i="2"/>
  <c r="BH77" i="2"/>
  <c r="V77" i="3"/>
  <c r="AT77" i="2"/>
  <c r="G77" i="3"/>
  <c r="AQ77" i="2"/>
  <c r="D77" i="3"/>
  <c r="AV77" i="2"/>
  <c r="I77" i="3"/>
  <c r="BJ77" i="2"/>
  <c r="K77" i="3"/>
  <c r="BK77" i="2"/>
  <c r="M77" i="3"/>
  <c r="Y77" i="3"/>
  <c r="AP77" i="2"/>
  <c r="C77" i="3"/>
  <c r="AR77" i="2"/>
  <c r="E77" i="3"/>
  <c r="AU77" i="2"/>
  <c r="H77" i="3"/>
  <c r="AW77" i="2"/>
  <c r="J77" i="3"/>
  <c r="AY77" i="2"/>
  <c r="L77" i="3"/>
  <c r="AX77" i="2"/>
  <c r="BD77" i="2"/>
  <c r="AZ77" i="2"/>
  <c r="BE77" i="2"/>
  <c r="BA77" i="2"/>
  <c r="BF77" i="2"/>
  <c r="AS77" i="2"/>
  <c r="BC77" i="2"/>
  <c r="BG77" i="2"/>
  <c r="BH81" i="2"/>
  <c r="V81" i="3"/>
  <c r="AT81" i="2"/>
  <c r="G81" i="3"/>
  <c r="AQ81" i="2"/>
  <c r="D81" i="3"/>
  <c r="AV81" i="2"/>
  <c r="I81" i="3"/>
  <c r="BJ81" i="2"/>
  <c r="K81" i="3"/>
  <c r="BK81" i="2"/>
  <c r="M81" i="3"/>
  <c r="Y81" i="3"/>
  <c r="AP81" i="2"/>
  <c r="C81" i="3"/>
  <c r="AR81" i="2"/>
  <c r="E81" i="3"/>
  <c r="AU81" i="2"/>
  <c r="H81" i="3"/>
  <c r="AW81" i="2"/>
  <c r="J81" i="3"/>
  <c r="AY81" i="2"/>
  <c r="L81" i="3"/>
  <c r="AX81" i="2"/>
  <c r="BD81" i="2"/>
  <c r="AZ81" i="2"/>
  <c r="BE81" i="2"/>
  <c r="BA81" i="2"/>
  <c r="BF81" i="2"/>
  <c r="AS81" i="2"/>
  <c r="BC81" i="2"/>
  <c r="BG81" i="2"/>
  <c r="BH85" i="2"/>
  <c r="V85" i="3"/>
  <c r="AT85" i="2"/>
  <c r="G85" i="3"/>
  <c r="AQ85" i="2"/>
  <c r="D85" i="3"/>
  <c r="AV85" i="2"/>
  <c r="I85" i="3"/>
  <c r="BJ85" i="2"/>
  <c r="K85" i="3"/>
  <c r="BK85" i="2"/>
  <c r="M85" i="3"/>
  <c r="Y85" i="3"/>
  <c r="AP85" i="2"/>
  <c r="C85" i="3"/>
  <c r="AR85" i="2"/>
  <c r="E85" i="3"/>
  <c r="AU85" i="2"/>
  <c r="H85" i="3"/>
  <c r="AW85" i="2"/>
  <c r="J85" i="3"/>
  <c r="AY85" i="2"/>
  <c r="L85" i="3"/>
  <c r="AX85" i="2"/>
  <c r="BD85" i="2"/>
  <c r="AZ85" i="2"/>
  <c r="BE85" i="2"/>
  <c r="BA85" i="2"/>
  <c r="BF85" i="2"/>
  <c r="AS85" i="2"/>
  <c r="BC85" i="2"/>
  <c r="BG85" i="2"/>
  <c r="BH89" i="2"/>
  <c r="V89" i="3"/>
  <c r="AT89" i="2"/>
  <c r="G89" i="3"/>
  <c r="AQ89" i="2"/>
  <c r="D89" i="3"/>
  <c r="AV89" i="2"/>
  <c r="I89" i="3"/>
  <c r="BJ89" i="2"/>
  <c r="K89" i="3"/>
  <c r="BK89" i="2"/>
  <c r="M89" i="3"/>
  <c r="Y89" i="3"/>
  <c r="AP89" i="2"/>
  <c r="C89" i="3"/>
  <c r="AR89" i="2"/>
  <c r="E89" i="3"/>
  <c r="AU89" i="2"/>
  <c r="H89" i="3"/>
  <c r="AW89" i="2"/>
  <c r="J89" i="3"/>
  <c r="AY89" i="2"/>
  <c r="L89" i="3"/>
  <c r="AX89" i="2"/>
  <c r="BD89" i="2"/>
  <c r="AZ89" i="2"/>
  <c r="BE89" i="2"/>
  <c r="BA89" i="2"/>
  <c r="BF89" i="2"/>
  <c r="AS89" i="2"/>
  <c r="BC89" i="2"/>
  <c r="BG89" i="2"/>
  <c r="BH93" i="2"/>
  <c r="V93" i="3"/>
  <c r="AT93" i="2"/>
  <c r="G93" i="3"/>
  <c r="AQ93" i="2"/>
  <c r="D93" i="3"/>
  <c r="AV93" i="2"/>
  <c r="I93" i="3"/>
  <c r="BJ93" i="2"/>
  <c r="K93" i="3"/>
  <c r="BK93" i="2"/>
  <c r="M93" i="3"/>
  <c r="Y93" i="3"/>
  <c r="AP93" i="2"/>
  <c r="C93" i="3"/>
  <c r="AR93" i="2"/>
  <c r="E93" i="3"/>
  <c r="AU93" i="2"/>
  <c r="H93" i="3"/>
  <c r="AW93" i="2"/>
  <c r="J93" i="3"/>
  <c r="AY93" i="2"/>
  <c r="L93" i="3"/>
  <c r="AX93" i="2"/>
  <c r="BD93" i="2"/>
  <c r="AZ93" i="2"/>
  <c r="BE93" i="2"/>
  <c r="BA93" i="2"/>
  <c r="BF93" i="2"/>
  <c r="AS93" i="2"/>
  <c r="BC93" i="2"/>
  <c r="BG93" i="2"/>
  <c r="BH97" i="2"/>
  <c r="V97" i="3"/>
  <c r="AT97" i="2"/>
  <c r="G97" i="3"/>
  <c r="AQ97" i="2"/>
  <c r="D97" i="3"/>
  <c r="AP97" i="2"/>
  <c r="C97" i="3"/>
  <c r="AU97" i="2"/>
  <c r="H97" i="3"/>
  <c r="AW97" i="2"/>
  <c r="J97" i="3"/>
  <c r="AY97" i="2"/>
  <c r="L97" i="3"/>
  <c r="BJ97" i="2"/>
  <c r="K97" i="3"/>
  <c r="AV97" i="2"/>
  <c r="I97" i="3"/>
  <c r="BK97" i="2"/>
  <c r="M97" i="3"/>
  <c r="Y97" i="3"/>
  <c r="AR97" i="2"/>
  <c r="E97" i="3"/>
  <c r="AX97" i="2"/>
  <c r="BD97" i="2"/>
  <c r="AZ97" i="2"/>
  <c r="BE97" i="2"/>
  <c r="BA97" i="2"/>
  <c r="BF97" i="2"/>
  <c r="AS97" i="2"/>
  <c r="BC97" i="2"/>
  <c r="BG97" i="2"/>
  <c r="BH101" i="2"/>
  <c r="V101" i="3"/>
  <c r="AT101" i="2"/>
  <c r="G101" i="3"/>
  <c r="AP101" i="2"/>
  <c r="C101" i="3"/>
  <c r="AR101" i="2"/>
  <c r="E101" i="3"/>
  <c r="AU101" i="2"/>
  <c r="H101" i="3"/>
  <c r="AW101" i="2"/>
  <c r="J101" i="3"/>
  <c r="AY101" i="2"/>
  <c r="L101" i="3"/>
  <c r="AQ101" i="2"/>
  <c r="D101" i="3"/>
  <c r="AV101" i="2"/>
  <c r="I101" i="3"/>
  <c r="BJ101" i="2"/>
  <c r="K101" i="3"/>
  <c r="BK101" i="2"/>
  <c r="M101" i="3"/>
  <c r="Y101" i="3"/>
  <c r="AX101" i="2"/>
  <c r="BD101" i="2"/>
  <c r="AZ101" i="2"/>
  <c r="BE101" i="2"/>
  <c r="BA101" i="2"/>
  <c r="BF101" i="2"/>
  <c r="AS101" i="2"/>
  <c r="BC101" i="2"/>
  <c r="BG101" i="2"/>
  <c r="BH105" i="2"/>
  <c r="V105" i="3"/>
  <c r="AT105" i="2"/>
  <c r="G105" i="3"/>
  <c r="AP105" i="2"/>
  <c r="C105" i="3"/>
  <c r="AR105" i="2"/>
  <c r="E105" i="3"/>
  <c r="AU105" i="2"/>
  <c r="H105" i="3"/>
  <c r="AW105" i="2"/>
  <c r="J105" i="3"/>
  <c r="AY105" i="2"/>
  <c r="L105" i="3"/>
  <c r="AQ105" i="2"/>
  <c r="D105" i="3"/>
  <c r="AV105" i="2"/>
  <c r="I105" i="3"/>
  <c r="BJ105" i="2"/>
  <c r="K105" i="3"/>
  <c r="BK105" i="2"/>
  <c r="M105" i="3"/>
  <c r="Y105" i="3"/>
  <c r="AX105" i="2"/>
  <c r="BD105" i="2"/>
  <c r="AZ105" i="2"/>
  <c r="BE105" i="2"/>
  <c r="BA105" i="2"/>
  <c r="BF105" i="2"/>
  <c r="AS105" i="2"/>
  <c r="BC105" i="2"/>
  <c r="BG105" i="2"/>
  <c r="BH109" i="2"/>
  <c r="V109" i="3"/>
  <c r="AT109" i="2"/>
  <c r="G109" i="3"/>
  <c r="AP109" i="2"/>
  <c r="C109" i="3"/>
  <c r="AR109" i="2"/>
  <c r="E109" i="3"/>
  <c r="AU109" i="2"/>
  <c r="H109" i="3"/>
  <c r="AW109" i="2"/>
  <c r="J109" i="3"/>
  <c r="AY109" i="2"/>
  <c r="L109" i="3"/>
  <c r="AQ109" i="2"/>
  <c r="D109" i="3"/>
  <c r="AV109" i="2"/>
  <c r="I109" i="3"/>
  <c r="BJ109" i="2"/>
  <c r="K109" i="3"/>
  <c r="BK109" i="2"/>
  <c r="M109" i="3"/>
  <c r="Y109" i="3"/>
  <c r="AX109" i="2"/>
  <c r="BD109" i="2"/>
  <c r="AZ109" i="2"/>
  <c r="BE109" i="2"/>
  <c r="BA109" i="2"/>
  <c r="BF109" i="2"/>
  <c r="AS109" i="2"/>
  <c r="BC109" i="2"/>
  <c r="BG109" i="2"/>
  <c r="BH113" i="2"/>
  <c r="V113" i="3"/>
  <c r="AT113" i="2"/>
  <c r="G113" i="3"/>
  <c r="AP113" i="2"/>
  <c r="C113" i="3"/>
  <c r="AR113" i="2"/>
  <c r="E113" i="3"/>
  <c r="AU113" i="2"/>
  <c r="H113" i="3"/>
  <c r="AW113" i="2"/>
  <c r="J113" i="3"/>
  <c r="AY113" i="2"/>
  <c r="L113" i="3"/>
  <c r="AQ113" i="2"/>
  <c r="D113" i="3"/>
  <c r="AV113" i="2"/>
  <c r="I113" i="3"/>
  <c r="BJ113" i="2"/>
  <c r="K113" i="3"/>
  <c r="BK113" i="2"/>
  <c r="M113" i="3"/>
  <c r="Y113" i="3"/>
  <c r="AX113" i="2"/>
  <c r="BD113" i="2"/>
  <c r="AZ113" i="2"/>
  <c r="BE113" i="2"/>
  <c r="BA113" i="2"/>
  <c r="BF113" i="2"/>
  <c r="AS113" i="2"/>
  <c r="BC113" i="2"/>
  <c r="BG113" i="2"/>
  <c r="BH117" i="2"/>
  <c r="V117" i="3"/>
  <c r="AT117" i="2"/>
  <c r="G117" i="3"/>
  <c r="AP117" i="2"/>
  <c r="C117" i="3"/>
  <c r="AR117" i="2"/>
  <c r="E117" i="3"/>
  <c r="AU117" i="2"/>
  <c r="H117" i="3"/>
  <c r="AW117" i="2"/>
  <c r="J117" i="3"/>
  <c r="AY117" i="2"/>
  <c r="L117" i="3"/>
  <c r="AQ117" i="2"/>
  <c r="D117" i="3"/>
  <c r="AV117" i="2"/>
  <c r="I117" i="3"/>
  <c r="BJ117" i="2"/>
  <c r="K117" i="3"/>
  <c r="BK117" i="2"/>
  <c r="M117" i="3"/>
  <c r="Y117" i="3"/>
  <c r="AX117" i="2"/>
  <c r="BD117" i="2"/>
  <c r="AZ117" i="2"/>
  <c r="BE117" i="2"/>
  <c r="BA117" i="2"/>
  <c r="BF117" i="2"/>
  <c r="AS117" i="2"/>
  <c r="BC117" i="2"/>
  <c r="BG117" i="2"/>
  <c r="BH121" i="2"/>
  <c r="V121" i="3"/>
  <c r="AT121" i="2"/>
  <c r="G121" i="3"/>
  <c r="AV121" i="2"/>
  <c r="I121" i="3"/>
  <c r="BJ121" i="2"/>
  <c r="K121" i="3"/>
  <c r="BK121" i="2"/>
  <c r="M121" i="3"/>
  <c r="Y121" i="3"/>
  <c r="AP121" i="2"/>
  <c r="C121" i="3"/>
  <c r="AR121" i="2"/>
  <c r="E121" i="3"/>
  <c r="AU121" i="2"/>
  <c r="H121" i="3"/>
  <c r="AW121" i="2"/>
  <c r="J121" i="3"/>
  <c r="AY121" i="2"/>
  <c r="L121" i="3"/>
  <c r="AQ121" i="2"/>
  <c r="D121" i="3"/>
  <c r="AS121" i="2"/>
  <c r="BC121" i="2"/>
  <c r="BG121" i="2"/>
  <c r="AX121" i="2"/>
  <c r="BD121" i="2"/>
  <c r="AZ121" i="2"/>
  <c r="BE121" i="2"/>
  <c r="BA121" i="2"/>
  <c r="BF121" i="2"/>
  <c r="BH125" i="2"/>
  <c r="V125" i="3"/>
  <c r="AT125" i="2"/>
  <c r="G125" i="3"/>
  <c r="AV125" i="2"/>
  <c r="I125" i="3"/>
  <c r="BJ125" i="2"/>
  <c r="K125" i="3"/>
  <c r="BK125" i="2"/>
  <c r="M125" i="3"/>
  <c r="Y125" i="3"/>
  <c r="AP125" i="2"/>
  <c r="C125" i="3"/>
  <c r="AR125" i="2"/>
  <c r="E125" i="3"/>
  <c r="AU125" i="2"/>
  <c r="H125" i="3"/>
  <c r="AW125" i="2"/>
  <c r="J125" i="3"/>
  <c r="AY125" i="2"/>
  <c r="L125" i="3"/>
  <c r="AQ125" i="2"/>
  <c r="D125" i="3"/>
  <c r="AS125" i="2"/>
  <c r="BC125" i="2"/>
  <c r="BG125" i="2"/>
  <c r="AX125" i="2"/>
  <c r="BD125" i="2"/>
  <c r="AZ125" i="2"/>
  <c r="BE125" i="2"/>
  <c r="BA125" i="2"/>
  <c r="BF125" i="2"/>
  <c r="BH129" i="2"/>
  <c r="V129" i="3"/>
  <c r="AT129" i="2"/>
  <c r="G129" i="3"/>
  <c r="AQ129" i="2"/>
  <c r="D129" i="3"/>
  <c r="AV129" i="2"/>
  <c r="I129" i="3"/>
  <c r="BJ129" i="2"/>
  <c r="K129" i="3"/>
  <c r="BK129" i="2"/>
  <c r="M129" i="3"/>
  <c r="Y129" i="3"/>
  <c r="AP129" i="2"/>
  <c r="C129" i="3"/>
  <c r="AR129" i="2"/>
  <c r="E129" i="3"/>
  <c r="AU129" i="2"/>
  <c r="H129" i="3"/>
  <c r="AW129" i="2"/>
  <c r="J129" i="3"/>
  <c r="AY129" i="2"/>
  <c r="L129" i="3"/>
  <c r="AS129" i="2"/>
  <c r="BC129" i="2"/>
  <c r="BG129" i="2"/>
  <c r="AX129" i="2"/>
  <c r="BD129" i="2"/>
  <c r="AZ129" i="2"/>
  <c r="BE129" i="2"/>
  <c r="BA129" i="2"/>
  <c r="BF129" i="2"/>
  <c r="BH133" i="2"/>
  <c r="V133" i="3"/>
  <c r="AT133" i="2"/>
  <c r="G133" i="3"/>
  <c r="AQ133" i="2"/>
  <c r="D133" i="3"/>
  <c r="AV133" i="2"/>
  <c r="I133" i="3"/>
  <c r="BJ133" i="2"/>
  <c r="K133" i="3"/>
  <c r="BK133" i="2"/>
  <c r="M133" i="3"/>
  <c r="Y133" i="3"/>
  <c r="AP133" i="2"/>
  <c r="C133" i="3"/>
  <c r="AR133" i="2"/>
  <c r="E133" i="3"/>
  <c r="AU133" i="2"/>
  <c r="H133" i="3"/>
  <c r="AW133" i="2"/>
  <c r="J133" i="3"/>
  <c r="AY133" i="2"/>
  <c r="L133" i="3"/>
  <c r="AS133" i="2"/>
  <c r="BC133" i="2"/>
  <c r="BG133" i="2"/>
  <c r="AX133" i="2"/>
  <c r="BD133" i="2"/>
  <c r="AZ133" i="2"/>
  <c r="BE133" i="2"/>
  <c r="BA133" i="2"/>
  <c r="BF133" i="2"/>
  <c r="BH137" i="2"/>
  <c r="V137" i="3"/>
  <c r="AT137" i="2"/>
  <c r="G137" i="3"/>
  <c r="AQ137" i="2"/>
  <c r="D137" i="3"/>
  <c r="AV137" i="2"/>
  <c r="I137" i="3"/>
  <c r="BJ137" i="2"/>
  <c r="K137" i="3"/>
  <c r="BK137" i="2"/>
  <c r="M137" i="3"/>
  <c r="Y137" i="3"/>
  <c r="AP137" i="2"/>
  <c r="C137" i="3"/>
  <c r="AR137" i="2"/>
  <c r="E137" i="3"/>
  <c r="AU137" i="2"/>
  <c r="H137" i="3"/>
  <c r="AW137" i="2"/>
  <c r="J137" i="3"/>
  <c r="AY137" i="2"/>
  <c r="L137" i="3"/>
  <c r="AS137" i="2"/>
  <c r="BC137" i="2"/>
  <c r="BG137" i="2"/>
  <c r="AX137" i="2"/>
  <c r="BD137" i="2"/>
  <c r="AZ137" i="2"/>
  <c r="BE137" i="2"/>
  <c r="BA137" i="2"/>
  <c r="BF137" i="2"/>
  <c r="BH141" i="2"/>
  <c r="V141" i="3"/>
  <c r="AT141" i="2"/>
  <c r="G141" i="3"/>
  <c r="AQ141" i="2"/>
  <c r="D141" i="3"/>
  <c r="AV141" i="2"/>
  <c r="I141" i="3"/>
  <c r="BJ141" i="2"/>
  <c r="K141" i="3"/>
  <c r="BK141" i="2"/>
  <c r="M141" i="3"/>
  <c r="Y141" i="3"/>
  <c r="AP141" i="2"/>
  <c r="C141" i="3"/>
  <c r="AR141" i="2"/>
  <c r="E141" i="3"/>
  <c r="AU141" i="2"/>
  <c r="H141" i="3"/>
  <c r="AW141" i="2"/>
  <c r="J141" i="3"/>
  <c r="AY141" i="2"/>
  <c r="L141" i="3"/>
  <c r="AS141" i="2"/>
  <c r="BC141" i="2"/>
  <c r="BG141" i="2"/>
  <c r="AX141" i="2"/>
  <c r="BD141" i="2"/>
  <c r="AZ141" i="2"/>
  <c r="BE141" i="2"/>
  <c r="BA141" i="2"/>
  <c r="BF141" i="2"/>
  <c r="BH145" i="2"/>
  <c r="V145" i="3"/>
  <c r="AT145" i="2"/>
  <c r="G145" i="3"/>
  <c r="AQ145" i="2"/>
  <c r="D145" i="3"/>
  <c r="AV145" i="2"/>
  <c r="I145" i="3"/>
  <c r="BJ145" i="2"/>
  <c r="K145" i="3"/>
  <c r="BK145" i="2"/>
  <c r="M145" i="3"/>
  <c r="Y145" i="3"/>
  <c r="AP145" i="2"/>
  <c r="C145" i="3"/>
  <c r="AR145" i="2"/>
  <c r="E145" i="3"/>
  <c r="AY145" i="2"/>
  <c r="L145" i="3"/>
  <c r="AU145" i="2"/>
  <c r="H145" i="3"/>
  <c r="AW145" i="2"/>
  <c r="J145" i="3"/>
  <c r="AS145" i="2"/>
  <c r="BC145" i="2"/>
  <c r="BG145" i="2"/>
  <c r="AX145" i="2"/>
  <c r="BD145" i="2"/>
  <c r="AZ145" i="2"/>
  <c r="BE145" i="2"/>
  <c r="BA145" i="2"/>
  <c r="BF145" i="2"/>
  <c r="BH149" i="2"/>
  <c r="V149" i="3"/>
  <c r="AT149" i="2"/>
  <c r="G149" i="3"/>
  <c r="AQ149" i="2"/>
  <c r="D149" i="3"/>
  <c r="AV149" i="2"/>
  <c r="I149" i="3"/>
  <c r="BJ149" i="2"/>
  <c r="K149" i="3"/>
  <c r="BK149" i="2"/>
  <c r="M149" i="3"/>
  <c r="Y149" i="3"/>
  <c r="AP149" i="2"/>
  <c r="C149" i="3"/>
  <c r="AR149" i="2"/>
  <c r="E149" i="3"/>
  <c r="AU149" i="2"/>
  <c r="H149" i="3"/>
  <c r="AW149" i="2"/>
  <c r="J149" i="3"/>
  <c r="AY149" i="2"/>
  <c r="L149" i="3"/>
  <c r="AS149" i="2"/>
  <c r="BC149" i="2"/>
  <c r="BG149" i="2"/>
  <c r="AX149" i="2"/>
  <c r="BD149" i="2"/>
  <c r="AZ149" i="2"/>
  <c r="BE149" i="2"/>
  <c r="BA149" i="2"/>
  <c r="BF149" i="2"/>
  <c r="BH153" i="2"/>
  <c r="V153" i="3"/>
  <c r="AT153" i="2"/>
  <c r="G153" i="3"/>
  <c r="AQ153" i="2"/>
  <c r="D153" i="3"/>
  <c r="AP153" i="2"/>
  <c r="C153" i="3"/>
  <c r="AR153" i="2"/>
  <c r="E153" i="3"/>
  <c r="AU153" i="2"/>
  <c r="H153" i="3"/>
  <c r="AY153" i="2"/>
  <c r="L153" i="3"/>
  <c r="AV153" i="2"/>
  <c r="I153" i="3"/>
  <c r="BK153" i="2"/>
  <c r="M153" i="3"/>
  <c r="Y153" i="3"/>
  <c r="AW153" i="2"/>
  <c r="J153" i="3"/>
  <c r="BJ153" i="2"/>
  <c r="K153" i="3"/>
  <c r="AS153" i="2"/>
  <c r="BC153" i="2"/>
  <c r="BG153" i="2"/>
  <c r="AX153" i="2"/>
  <c r="BD153" i="2"/>
  <c r="AZ153" i="2"/>
  <c r="BE153" i="2"/>
  <c r="BA153" i="2"/>
  <c r="BF153" i="2"/>
  <c r="BH157" i="2"/>
  <c r="V157" i="3"/>
  <c r="AT157" i="2"/>
  <c r="G157" i="3"/>
  <c r="AQ157" i="2"/>
  <c r="D157" i="3"/>
  <c r="AP157" i="2"/>
  <c r="C157" i="3"/>
  <c r="AR157" i="2"/>
  <c r="E157" i="3"/>
  <c r="AU157" i="2"/>
  <c r="H157" i="3"/>
  <c r="AY157" i="2"/>
  <c r="L157" i="3"/>
  <c r="AV157" i="2"/>
  <c r="I157" i="3"/>
  <c r="BK157" i="2"/>
  <c r="M157" i="3"/>
  <c r="Y157" i="3"/>
  <c r="AW157" i="2"/>
  <c r="J157" i="3"/>
  <c r="BJ157" i="2"/>
  <c r="K157" i="3"/>
  <c r="AS157" i="2"/>
  <c r="BC157" i="2"/>
  <c r="BG157" i="2"/>
  <c r="AX157" i="2"/>
  <c r="BD157" i="2"/>
  <c r="AZ157" i="2"/>
  <c r="BE157" i="2"/>
  <c r="BA157" i="2"/>
  <c r="BF157" i="2"/>
  <c r="BH161" i="2"/>
  <c r="V161" i="3"/>
  <c r="AT161" i="2"/>
  <c r="G161" i="3"/>
  <c r="AQ161" i="2"/>
  <c r="D161" i="3"/>
  <c r="AP161" i="2"/>
  <c r="C161" i="3"/>
  <c r="AR161" i="2"/>
  <c r="E161" i="3"/>
  <c r="AU161" i="2"/>
  <c r="H161" i="3"/>
  <c r="AY161" i="2"/>
  <c r="L161" i="3"/>
  <c r="AV161" i="2"/>
  <c r="I161" i="3"/>
  <c r="BK161" i="2"/>
  <c r="M161" i="3"/>
  <c r="Y161" i="3"/>
  <c r="AW161" i="2"/>
  <c r="J161" i="3"/>
  <c r="BJ161" i="2"/>
  <c r="K161" i="3"/>
  <c r="AS161" i="2"/>
  <c r="BC161" i="2"/>
  <c r="BG161" i="2"/>
  <c r="AX161" i="2"/>
  <c r="BD161" i="2"/>
  <c r="AZ161" i="2"/>
  <c r="BE161" i="2"/>
  <c r="BA161" i="2"/>
  <c r="BF161" i="2"/>
  <c r="BH165" i="2"/>
  <c r="V165" i="3"/>
  <c r="AT165" i="2"/>
  <c r="G165" i="3"/>
  <c r="AQ165" i="2"/>
  <c r="D165" i="3"/>
  <c r="AP165" i="2"/>
  <c r="C165" i="3"/>
  <c r="AR165" i="2"/>
  <c r="E165" i="3"/>
  <c r="AU165" i="2"/>
  <c r="H165" i="3"/>
  <c r="AY165" i="2"/>
  <c r="L165" i="3"/>
  <c r="AV165" i="2"/>
  <c r="I165" i="3"/>
  <c r="BK165" i="2"/>
  <c r="M165" i="3"/>
  <c r="Y165" i="3"/>
  <c r="AW165" i="2"/>
  <c r="J165" i="3"/>
  <c r="BJ165" i="2"/>
  <c r="K165" i="3"/>
  <c r="AS165" i="2"/>
  <c r="BC165" i="2"/>
  <c r="BG165" i="2"/>
  <c r="AX165" i="2"/>
  <c r="BD165" i="2"/>
  <c r="AZ165" i="2"/>
  <c r="BE165" i="2"/>
  <c r="BA165" i="2"/>
  <c r="BF165" i="2"/>
  <c r="BH169" i="2"/>
  <c r="V169" i="3"/>
  <c r="AT169" i="2"/>
  <c r="G169" i="3"/>
  <c r="AQ169" i="2"/>
  <c r="D169" i="3"/>
  <c r="AP169" i="2"/>
  <c r="C169" i="3"/>
  <c r="AR169" i="2"/>
  <c r="E169" i="3"/>
  <c r="AU169" i="2"/>
  <c r="H169" i="3"/>
  <c r="AY169" i="2"/>
  <c r="L169" i="3"/>
  <c r="AV169" i="2"/>
  <c r="I169" i="3"/>
  <c r="BK169" i="2"/>
  <c r="M169" i="3"/>
  <c r="Y169" i="3"/>
  <c r="AW169" i="2"/>
  <c r="J169" i="3"/>
  <c r="BJ169" i="2"/>
  <c r="K169" i="3"/>
  <c r="BA169" i="2"/>
  <c r="BF169" i="2"/>
  <c r="AS169" i="2"/>
  <c r="BC169" i="2"/>
  <c r="BG169" i="2"/>
  <c r="AX169" i="2"/>
  <c r="BD169" i="2"/>
  <c r="AZ169" i="2"/>
  <c r="BE169" i="2"/>
  <c r="BH173" i="2"/>
  <c r="V173" i="3"/>
  <c r="AT173" i="2"/>
  <c r="G173" i="3"/>
  <c r="AU173" i="2"/>
  <c r="H173" i="3"/>
  <c r="AW173" i="2"/>
  <c r="J173" i="3"/>
  <c r="AY173" i="2"/>
  <c r="L173" i="3"/>
  <c r="AV173" i="2"/>
  <c r="I173" i="3"/>
  <c r="BJ173" i="2"/>
  <c r="K173" i="3"/>
  <c r="BK173" i="2"/>
  <c r="M173" i="3"/>
  <c r="Y173" i="3"/>
  <c r="AP173" i="2"/>
  <c r="C173" i="3"/>
  <c r="AQ173" i="2"/>
  <c r="D173" i="3"/>
  <c r="AR173" i="2"/>
  <c r="E173" i="3"/>
  <c r="BA173" i="2"/>
  <c r="BF173" i="2"/>
  <c r="AS173" i="2"/>
  <c r="BC173" i="2"/>
  <c r="BG173" i="2"/>
  <c r="AX173" i="2"/>
  <c r="BD173" i="2"/>
  <c r="AZ173" i="2"/>
  <c r="BE173" i="2"/>
  <c r="BH177" i="2"/>
  <c r="V177" i="3"/>
  <c r="AT177" i="2"/>
  <c r="G177" i="3"/>
  <c r="AU177" i="2"/>
  <c r="H177" i="3"/>
  <c r="AW177" i="2"/>
  <c r="J177" i="3"/>
  <c r="AY177" i="2"/>
  <c r="L177" i="3"/>
  <c r="AV177" i="2"/>
  <c r="I177" i="3"/>
  <c r="BJ177" i="2"/>
  <c r="K177" i="3"/>
  <c r="BK177" i="2"/>
  <c r="M177" i="3"/>
  <c r="Y177" i="3"/>
  <c r="AP177" i="2"/>
  <c r="C177" i="3"/>
  <c r="AQ177" i="2"/>
  <c r="D177" i="3"/>
  <c r="AR177" i="2"/>
  <c r="E177" i="3"/>
  <c r="BA177" i="2"/>
  <c r="BF177" i="2"/>
  <c r="AS177" i="2"/>
  <c r="BC177" i="2"/>
  <c r="BG177" i="2"/>
  <c r="AX177" i="2"/>
  <c r="BD177" i="2"/>
  <c r="AZ177" i="2"/>
  <c r="BE177" i="2"/>
  <c r="BH181" i="2"/>
  <c r="V181" i="3"/>
  <c r="AT181" i="2"/>
  <c r="G181" i="3"/>
  <c r="AV181" i="2"/>
  <c r="I181" i="3"/>
  <c r="BJ181" i="2"/>
  <c r="K181" i="3"/>
  <c r="BK181" i="2"/>
  <c r="M181" i="3"/>
  <c r="Y181" i="3"/>
  <c r="AY181" i="2"/>
  <c r="L181" i="3"/>
  <c r="AQ181" i="2"/>
  <c r="D181" i="3"/>
  <c r="AW181" i="2"/>
  <c r="J181" i="3"/>
  <c r="AR181" i="2"/>
  <c r="E181" i="3"/>
  <c r="AU181" i="2"/>
  <c r="H181" i="3"/>
  <c r="AP181" i="2"/>
  <c r="C181" i="3"/>
  <c r="BA181" i="2"/>
  <c r="BF181" i="2"/>
  <c r="AS181" i="2"/>
  <c r="BC181" i="2"/>
  <c r="BG181" i="2"/>
  <c r="AX181" i="2"/>
  <c r="BD181" i="2"/>
  <c r="AZ181" i="2"/>
  <c r="BE181" i="2"/>
  <c r="BH185" i="2"/>
  <c r="V185" i="3"/>
  <c r="AT185" i="2"/>
  <c r="G185" i="3"/>
  <c r="AV185" i="2"/>
  <c r="I185" i="3"/>
  <c r="BJ185" i="2"/>
  <c r="K185" i="3"/>
  <c r="BK185" i="2"/>
  <c r="M185" i="3"/>
  <c r="Y185" i="3"/>
  <c r="AR185" i="2"/>
  <c r="E185" i="3"/>
  <c r="AU185" i="2"/>
  <c r="H185" i="3"/>
  <c r="AP185" i="2"/>
  <c r="C185" i="3"/>
  <c r="AY185" i="2"/>
  <c r="L185" i="3"/>
  <c r="AQ185" i="2"/>
  <c r="D185" i="3"/>
  <c r="AW185" i="2"/>
  <c r="J185" i="3"/>
  <c r="BA185" i="2"/>
  <c r="BF185" i="2"/>
  <c r="AS185" i="2"/>
  <c r="BC185" i="2"/>
  <c r="BG185" i="2"/>
  <c r="AX185" i="2"/>
  <c r="BD185" i="2"/>
  <c r="AZ185" i="2"/>
  <c r="BE185" i="2"/>
  <c r="BH189" i="2"/>
  <c r="V189" i="3"/>
  <c r="AT189" i="2"/>
  <c r="G189" i="3"/>
  <c r="AP189" i="2"/>
  <c r="C189" i="3"/>
  <c r="AR189" i="2"/>
  <c r="E189" i="3"/>
  <c r="AU189" i="2"/>
  <c r="H189" i="3"/>
  <c r="AW189" i="2"/>
  <c r="J189" i="3"/>
  <c r="AY189" i="2"/>
  <c r="L189" i="3"/>
  <c r="AQ189" i="2"/>
  <c r="D189" i="3"/>
  <c r="BJ189" i="2"/>
  <c r="K189" i="3"/>
  <c r="BK189" i="2"/>
  <c r="M189" i="3"/>
  <c r="Y189" i="3"/>
  <c r="AV189" i="2"/>
  <c r="I189" i="3"/>
  <c r="BA189" i="2"/>
  <c r="BF189" i="2"/>
  <c r="AS189" i="2"/>
  <c r="BC189" i="2"/>
  <c r="BG189" i="2"/>
  <c r="AX189" i="2"/>
  <c r="BD189" i="2"/>
  <c r="AZ189" i="2"/>
  <c r="BE189" i="2"/>
  <c r="BH193" i="2"/>
  <c r="V193" i="3"/>
  <c r="AT193" i="2"/>
  <c r="G193" i="3"/>
  <c r="AV193" i="2"/>
  <c r="I193" i="3"/>
  <c r="BJ193" i="2"/>
  <c r="K193" i="3"/>
  <c r="BK193" i="2"/>
  <c r="M193" i="3"/>
  <c r="Y193" i="3"/>
  <c r="AP193" i="2"/>
  <c r="C193" i="3"/>
  <c r="AR193" i="2"/>
  <c r="E193" i="3"/>
  <c r="AU193" i="2"/>
  <c r="H193" i="3"/>
  <c r="AW193" i="2"/>
  <c r="J193" i="3"/>
  <c r="AY193" i="2"/>
  <c r="L193" i="3"/>
  <c r="AQ193" i="2"/>
  <c r="D193" i="3"/>
  <c r="BA193" i="2"/>
  <c r="BF193" i="2"/>
  <c r="AS193" i="2"/>
  <c r="BC193" i="2"/>
  <c r="BG193" i="2"/>
  <c r="AX193" i="2"/>
  <c r="BD193" i="2"/>
  <c r="AZ193" i="2"/>
  <c r="BE193" i="2"/>
  <c r="BH197" i="2"/>
  <c r="V197" i="3"/>
  <c r="AT197" i="2"/>
  <c r="G197" i="3"/>
  <c r="AV197" i="2"/>
  <c r="I197" i="3"/>
  <c r="BJ197" i="2"/>
  <c r="K197" i="3"/>
  <c r="BK197" i="2"/>
  <c r="M197" i="3"/>
  <c r="Y197" i="3"/>
  <c r="AP197" i="2"/>
  <c r="C197" i="3"/>
  <c r="AR197" i="2"/>
  <c r="E197" i="3"/>
  <c r="AU197" i="2"/>
  <c r="H197" i="3"/>
  <c r="AW197" i="2"/>
  <c r="J197" i="3"/>
  <c r="AY197" i="2"/>
  <c r="L197" i="3"/>
  <c r="AQ197" i="2"/>
  <c r="D197" i="3"/>
  <c r="BA197" i="2"/>
  <c r="BF197" i="2"/>
  <c r="AS197" i="2"/>
  <c r="BC197" i="2"/>
  <c r="BG197" i="2"/>
  <c r="AX197" i="2"/>
  <c r="BD197" i="2"/>
  <c r="AZ197" i="2"/>
  <c r="BE197" i="2"/>
  <c r="BH201" i="2"/>
  <c r="V201" i="3"/>
  <c r="AT201" i="2"/>
  <c r="G201" i="3"/>
  <c r="AV201" i="2"/>
  <c r="I201" i="3"/>
  <c r="BJ201" i="2"/>
  <c r="K201" i="3"/>
  <c r="BK201" i="2"/>
  <c r="M201" i="3"/>
  <c r="Y201" i="3"/>
  <c r="AP201" i="2"/>
  <c r="C201" i="3"/>
  <c r="AR201" i="2"/>
  <c r="E201" i="3"/>
  <c r="AU201" i="2"/>
  <c r="H201" i="3"/>
  <c r="AW201" i="2"/>
  <c r="J201" i="3"/>
  <c r="AY201" i="2"/>
  <c r="L201" i="3"/>
  <c r="AQ201" i="2"/>
  <c r="D201" i="3"/>
  <c r="BA201" i="2"/>
  <c r="BF201" i="2"/>
  <c r="AS201" i="2"/>
  <c r="BC201" i="2"/>
  <c r="BG201" i="2"/>
  <c r="AX201" i="2"/>
  <c r="BD201" i="2"/>
  <c r="AZ201" i="2"/>
  <c r="BE201" i="2"/>
  <c r="BH205" i="2"/>
  <c r="V205" i="3"/>
  <c r="AT205" i="2"/>
  <c r="G205" i="3"/>
  <c r="AV205" i="2"/>
  <c r="I205" i="3"/>
  <c r="BJ205" i="2"/>
  <c r="K205" i="3"/>
  <c r="BK205" i="2"/>
  <c r="M205" i="3"/>
  <c r="Y205" i="3"/>
  <c r="AP205" i="2"/>
  <c r="C205" i="3"/>
  <c r="AR205" i="2"/>
  <c r="E205" i="3"/>
  <c r="AU205" i="2"/>
  <c r="H205" i="3"/>
  <c r="AW205" i="2"/>
  <c r="J205" i="3"/>
  <c r="AY205" i="2"/>
  <c r="L205" i="3"/>
  <c r="AQ205" i="2"/>
  <c r="D205" i="3"/>
  <c r="BA205" i="2"/>
  <c r="BF205" i="2"/>
  <c r="AS205" i="2"/>
  <c r="BC205" i="2"/>
  <c r="BG205" i="2"/>
  <c r="AX205" i="2"/>
  <c r="BD205" i="2"/>
  <c r="AZ205" i="2"/>
  <c r="BE205" i="2"/>
  <c r="BH209" i="2"/>
  <c r="V209" i="3"/>
  <c r="AT209" i="2"/>
  <c r="G209" i="3"/>
  <c r="AV209" i="2"/>
  <c r="I209" i="3"/>
  <c r="BJ209" i="2"/>
  <c r="K209" i="3"/>
  <c r="BK209" i="2"/>
  <c r="M209" i="3"/>
  <c r="Y209" i="3"/>
  <c r="AP209" i="2"/>
  <c r="C209" i="3"/>
  <c r="AR209" i="2"/>
  <c r="E209" i="3"/>
  <c r="AU209" i="2"/>
  <c r="H209" i="3"/>
  <c r="AW209" i="2"/>
  <c r="J209" i="3"/>
  <c r="AY209" i="2"/>
  <c r="L209" i="3"/>
  <c r="AQ209" i="2"/>
  <c r="D209" i="3"/>
  <c r="BA209" i="2"/>
  <c r="BF209" i="2"/>
  <c r="AS209" i="2"/>
  <c r="BC209" i="2"/>
  <c r="BG209" i="2"/>
  <c r="AX209" i="2"/>
  <c r="BD209" i="2"/>
  <c r="AZ209" i="2"/>
  <c r="BE209" i="2"/>
  <c r="BH213" i="2"/>
  <c r="V213" i="3"/>
  <c r="AT213" i="2"/>
  <c r="G213" i="3"/>
  <c r="AV213" i="2"/>
  <c r="I213" i="3"/>
  <c r="BJ213" i="2"/>
  <c r="K213" i="3"/>
  <c r="BK213" i="2"/>
  <c r="M213" i="3"/>
  <c r="Y213" i="3"/>
  <c r="AP213" i="2"/>
  <c r="C213" i="3"/>
  <c r="AR213" i="2"/>
  <c r="E213" i="3"/>
  <c r="AU213" i="2"/>
  <c r="H213" i="3"/>
  <c r="AW213" i="2"/>
  <c r="J213" i="3"/>
  <c r="AY213" i="2"/>
  <c r="L213" i="3"/>
  <c r="AQ213" i="2"/>
  <c r="D213" i="3"/>
  <c r="BA213" i="2"/>
  <c r="BF213" i="2"/>
  <c r="AS213" i="2"/>
  <c r="BC213" i="2"/>
  <c r="BG213" i="2"/>
  <c r="AX213" i="2"/>
  <c r="BD213" i="2"/>
  <c r="AZ213" i="2"/>
  <c r="BE213" i="2"/>
  <c r="BH217" i="2"/>
  <c r="V217" i="3"/>
  <c r="AT217" i="2"/>
  <c r="G217" i="3"/>
  <c r="AV217" i="2"/>
  <c r="I217" i="3"/>
  <c r="BJ217" i="2"/>
  <c r="K217" i="3"/>
  <c r="BK217" i="2"/>
  <c r="M217" i="3"/>
  <c r="Y217" i="3"/>
  <c r="AP217" i="2"/>
  <c r="C217" i="3"/>
  <c r="AR217" i="2"/>
  <c r="E217" i="3"/>
  <c r="AU217" i="2"/>
  <c r="H217" i="3"/>
  <c r="AW217" i="2"/>
  <c r="J217" i="3"/>
  <c r="AY217" i="2"/>
  <c r="L217" i="3"/>
  <c r="AQ217" i="2"/>
  <c r="D217" i="3"/>
  <c r="BA217" i="2"/>
  <c r="BF217" i="2"/>
  <c r="AS217" i="2"/>
  <c r="BC217" i="2"/>
  <c r="BG217" i="2"/>
  <c r="AX217" i="2"/>
  <c r="BD217" i="2"/>
  <c r="AZ217" i="2"/>
  <c r="BE217" i="2"/>
  <c r="BH221" i="2"/>
  <c r="V221" i="3"/>
  <c r="AT221" i="2"/>
  <c r="G221" i="3"/>
  <c r="AQ221" i="2"/>
  <c r="D221" i="3"/>
  <c r="AV221" i="2"/>
  <c r="I221" i="3"/>
  <c r="BJ221" i="2"/>
  <c r="K221" i="3"/>
  <c r="BK221" i="2"/>
  <c r="M221" i="3"/>
  <c r="Y221" i="3"/>
  <c r="AP221" i="2"/>
  <c r="C221" i="3"/>
  <c r="AR221" i="2"/>
  <c r="E221" i="3"/>
  <c r="AU221" i="2"/>
  <c r="H221" i="3"/>
  <c r="AW221" i="2"/>
  <c r="J221" i="3"/>
  <c r="AY221" i="2"/>
  <c r="L221" i="3"/>
  <c r="AZ221" i="2"/>
  <c r="BE221" i="2"/>
  <c r="BA221" i="2"/>
  <c r="BF221" i="2"/>
  <c r="AS221" i="2"/>
  <c r="BC221" i="2"/>
  <c r="BG221" i="2"/>
  <c r="AX221" i="2"/>
  <c r="BD221" i="2"/>
  <c r="BH225" i="2"/>
  <c r="V225" i="3"/>
  <c r="AT225" i="2"/>
  <c r="G225" i="3"/>
  <c r="AQ225" i="2"/>
  <c r="D225" i="3"/>
  <c r="AV225" i="2"/>
  <c r="I225" i="3"/>
  <c r="BJ225" i="2"/>
  <c r="K225" i="3"/>
  <c r="BK225" i="2"/>
  <c r="M225" i="3"/>
  <c r="Y225" i="3"/>
  <c r="AP225" i="2"/>
  <c r="C225" i="3"/>
  <c r="AR225" i="2"/>
  <c r="E225" i="3"/>
  <c r="AU225" i="2"/>
  <c r="H225" i="3"/>
  <c r="AW225" i="2"/>
  <c r="J225" i="3"/>
  <c r="AY225" i="2"/>
  <c r="L225" i="3"/>
  <c r="AZ225" i="2"/>
  <c r="BE225" i="2"/>
  <c r="BA225" i="2"/>
  <c r="BF225" i="2"/>
  <c r="AS225" i="2"/>
  <c r="BC225" i="2"/>
  <c r="BG225" i="2"/>
  <c r="AX225" i="2"/>
  <c r="BD225" i="2"/>
  <c r="BH229" i="2"/>
  <c r="V229" i="3"/>
  <c r="AT229" i="2"/>
  <c r="G229" i="3"/>
  <c r="AQ229" i="2"/>
  <c r="D229" i="3"/>
  <c r="AV229" i="2"/>
  <c r="I229" i="3"/>
  <c r="BJ229" i="2"/>
  <c r="K229" i="3"/>
  <c r="BK229" i="2"/>
  <c r="M229" i="3"/>
  <c r="Y229" i="3"/>
  <c r="AP229" i="2"/>
  <c r="C229" i="3"/>
  <c r="AR229" i="2"/>
  <c r="E229" i="3"/>
  <c r="AU229" i="2"/>
  <c r="H229" i="3"/>
  <c r="AW229" i="2"/>
  <c r="J229" i="3"/>
  <c r="AY229" i="2"/>
  <c r="L229" i="3"/>
  <c r="AZ229" i="2"/>
  <c r="BE229" i="2"/>
  <c r="BA229" i="2"/>
  <c r="BF229" i="2"/>
  <c r="AS229" i="2"/>
  <c r="BC229" i="2"/>
  <c r="BG229" i="2"/>
  <c r="AX229" i="2"/>
  <c r="BD229" i="2"/>
  <c r="BH233" i="2"/>
  <c r="V233" i="3"/>
  <c r="AT233" i="2"/>
  <c r="G233" i="3"/>
  <c r="AQ233" i="2"/>
  <c r="D233" i="3"/>
  <c r="AV233" i="2"/>
  <c r="I233" i="3"/>
  <c r="BJ233" i="2"/>
  <c r="K233" i="3"/>
  <c r="BK233" i="2"/>
  <c r="M233" i="3"/>
  <c r="Y233" i="3"/>
  <c r="AP233" i="2"/>
  <c r="C233" i="3"/>
  <c r="AR233" i="2"/>
  <c r="E233" i="3"/>
  <c r="AU233" i="2"/>
  <c r="H233" i="3"/>
  <c r="AW233" i="2"/>
  <c r="J233" i="3"/>
  <c r="AY233" i="2"/>
  <c r="L233" i="3"/>
  <c r="AZ233" i="2"/>
  <c r="BE233" i="2"/>
  <c r="BA233" i="2"/>
  <c r="BF233" i="2"/>
  <c r="AS233" i="2"/>
  <c r="BC233" i="2"/>
  <c r="BG233" i="2"/>
  <c r="AX233" i="2"/>
  <c r="BD233" i="2"/>
  <c r="BH237" i="2"/>
  <c r="V237" i="3"/>
  <c r="AT237" i="2"/>
  <c r="G237" i="3"/>
  <c r="AQ237" i="2"/>
  <c r="D237" i="3"/>
  <c r="AV237" i="2"/>
  <c r="I237" i="3"/>
  <c r="BJ237" i="2"/>
  <c r="K237" i="3"/>
  <c r="BK237" i="2"/>
  <c r="M237" i="3"/>
  <c r="Y237" i="3"/>
  <c r="AP237" i="2"/>
  <c r="C237" i="3"/>
  <c r="AR237" i="2"/>
  <c r="E237" i="3"/>
  <c r="AU237" i="2"/>
  <c r="H237" i="3"/>
  <c r="AW237" i="2"/>
  <c r="J237" i="3"/>
  <c r="AY237" i="2"/>
  <c r="L237" i="3"/>
  <c r="AZ237" i="2"/>
  <c r="BE237" i="2"/>
  <c r="BA237" i="2"/>
  <c r="BF237" i="2"/>
  <c r="AS237" i="2"/>
  <c r="BC237" i="2"/>
  <c r="BG237" i="2"/>
  <c r="AX237" i="2"/>
  <c r="BD237" i="2"/>
  <c r="BH241" i="2"/>
  <c r="V241" i="3"/>
  <c r="AT241" i="2"/>
  <c r="G241" i="3"/>
  <c r="AQ241" i="2"/>
  <c r="D241" i="3"/>
  <c r="AV241" i="2"/>
  <c r="I241" i="3"/>
  <c r="BJ241" i="2"/>
  <c r="K241" i="3"/>
  <c r="BK241" i="2"/>
  <c r="M241" i="3"/>
  <c r="Y241" i="3"/>
  <c r="AP241" i="2"/>
  <c r="C241" i="3"/>
  <c r="AR241" i="2"/>
  <c r="E241" i="3"/>
  <c r="AU241" i="2"/>
  <c r="H241" i="3"/>
  <c r="AW241" i="2"/>
  <c r="J241" i="3"/>
  <c r="AY241" i="2"/>
  <c r="L241" i="3"/>
  <c r="AZ241" i="2"/>
  <c r="BE241" i="2"/>
  <c r="BA241" i="2"/>
  <c r="BF241" i="2"/>
  <c r="AS241" i="2"/>
  <c r="BC241" i="2"/>
  <c r="BG241" i="2"/>
  <c r="AX241" i="2"/>
  <c r="BD241" i="2"/>
  <c r="BH245" i="2"/>
  <c r="V245" i="3"/>
  <c r="AT245" i="2"/>
  <c r="G245" i="3"/>
  <c r="AQ245" i="2"/>
  <c r="D245" i="3"/>
  <c r="AV245" i="2"/>
  <c r="I245" i="3"/>
  <c r="BJ245" i="2"/>
  <c r="K245" i="3"/>
  <c r="BK245" i="2"/>
  <c r="M245" i="3"/>
  <c r="Y245" i="3"/>
  <c r="AP245" i="2"/>
  <c r="C245" i="3"/>
  <c r="AR245" i="2"/>
  <c r="E245" i="3"/>
  <c r="AU245" i="2"/>
  <c r="H245" i="3"/>
  <c r="AW245" i="2"/>
  <c r="J245" i="3"/>
  <c r="AY245" i="2"/>
  <c r="L245" i="3"/>
  <c r="AZ245" i="2"/>
  <c r="BE245" i="2"/>
  <c r="BA245" i="2"/>
  <c r="BF245" i="2"/>
  <c r="AS245" i="2"/>
  <c r="BC245" i="2"/>
  <c r="BG245" i="2"/>
  <c r="AX245" i="2"/>
  <c r="BD245" i="2"/>
  <c r="BH249" i="2"/>
  <c r="V249" i="3"/>
  <c r="AT249" i="2"/>
  <c r="G249" i="3"/>
  <c r="AP249" i="2"/>
  <c r="C249" i="3"/>
  <c r="AR249" i="2"/>
  <c r="E249" i="3"/>
  <c r="AU249" i="2"/>
  <c r="H249" i="3"/>
  <c r="AW249" i="2"/>
  <c r="J249" i="3"/>
  <c r="AY249" i="2"/>
  <c r="L249" i="3"/>
  <c r="AQ249" i="2"/>
  <c r="D249" i="3"/>
  <c r="AV249" i="2"/>
  <c r="I249" i="3"/>
  <c r="BJ249" i="2"/>
  <c r="K249" i="3"/>
  <c r="BK249" i="2"/>
  <c r="M249" i="3"/>
  <c r="Y249" i="3"/>
  <c r="AZ249" i="2"/>
  <c r="BE249" i="2"/>
  <c r="BA249" i="2"/>
  <c r="BF249" i="2"/>
  <c r="AS249" i="2"/>
  <c r="BC249" i="2"/>
  <c r="BG249" i="2"/>
  <c r="AX249" i="2"/>
  <c r="BD249" i="2"/>
  <c r="BH253" i="2"/>
  <c r="V253" i="3"/>
  <c r="AT253" i="2"/>
  <c r="G253" i="3"/>
  <c r="AP253" i="2"/>
  <c r="C253" i="3"/>
  <c r="AR253" i="2"/>
  <c r="E253" i="3"/>
  <c r="AU253" i="2"/>
  <c r="H253" i="3"/>
  <c r="AW253" i="2"/>
  <c r="J253" i="3"/>
  <c r="AY253" i="2"/>
  <c r="L253" i="3"/>
  <c r="AQ253" i="2"/>
  <c r="D253" i="3"/>
  <c r="AV253" i="2"/>
  <c r="I253" i="3"/>
  <c r="BJ253" i="2"/>
  <c r="K253" i="3"/>
  <c r="BK253" i="2"/>
  <c r="M253" i="3"/>
  <c r="Y253" i="3"/>
  <c r="AZ253" i="2"/>
  <c r="BE253" i="2"/>
  <c r="BA253" i="2"/>
  <c r="BF253" i="2"/>
  <c r="AS253" i="2"/>
  <c r="BC253" i="2"/>
  <c r="BG253" i="2"/>
  <c r="AX253" i="2"/>
  <c r="BD253" i="2"/>
  <c r="BH257" i="2"/>
  <c r="V257" i="3"/>
  <c r="AT257" i="2"/>
  <c r="G257" i="3"/>
  <c r="AP257" i="2"/>
  <c r="C257" i="3"/>
  <c r="AR257" i="2"/>
  <c r="E257" i="3"/>
  <c r="AU257" i="2"/>
  <c r="H257" i="3"/>
  <c r="AW257" i="2"/>
  <c r="J257" i="3"/>
  <c r="AY257" i="2"/>
  <c r="L257" i="3"/>
  <c r="AQ257" i="2"/>
  <c r="D257" i="3"/>
  <c r="AV257" i="2"/>
  <c r="I257" i="3"/>
  <c r="BJ257" i="2"/>
  <c r="K257" i="3"/>
  <c r="BK257" i="2"/>
  <c r="M257" i="3"/>
  <c r="Y257" i="3"/>
  <c r="AZ257" i="2"/>
  <c r="BE257" i="2"/>
  <c r="BA257" i="2"/>
  <c r="BF257" i="2"/>
  <c r="AS257" i="2"/>
  <c r="BC257" i="2"/>
  <c r="BG257" i="2"/>
  <c r="AX257" i="2"/>
  <c r="BD257" i="2"/>
  <c r="BH261" i="2"/>
  <c r="V261" i="3"/>
  <c r="AT261" i="2"/>
  <c r="G261" i="3"/>
  <c r="AP261" i="2"/>
  <c r="C261" i="3"/>
  <c r="AR261" i="2"/>
  <c r="E261" i="3"/>
  <c r="AU261" i="2"/>
  <c r="H261" i="3"/>
  <c r="AW261" i="2"/>
  <c r="J261" i="3"/>
  <c r="AY261" i="2"/>
  <c r="L261" i="3"/>
  <c r="AQ261" i="2"/>
  <c r="D261" i="3"/>
  <c r="AV261" i="2"/>
  <c r="I261" i="3"/>
  <c r="BJ261" i="2"/>
  <c r="K261" i="3"/>
  <c r="BK261" i="2"/>
  <c r="M261" i="3"/>
  <c r="Y261" i="3"/>
  <c r="AZ261" i="2"/>
  <c r="BE261" i="2"/>
  <c r="BA261" i="2"/>
  <c r="BF261" i="2"/>
  <c r="AS261" i="2"/>
  <c r="BC261" i="2"/>
  <c r="BG261" i="2"/>
  <c r="AX261" i="2"/>
  <c r="BD261" i="2"/>
  <c r="BH265" i="2"/>
  <c r="V265" i="3"/>
  <c r="AT265" i="2"/>
  <c r="G265" i="3"/>
  <c r="AP265" i="2"/>
  <c r="C265" i="3"/>
  <c r="AR265" i="2"/>
  <c r="E265" i="3"/>
  <c r="AU265" i="2"/>
  <c r="H265" i="3"/>
  <c r="AW265" i="2"/>
  <c r="J265" i="3"/>
  <c r="AY265" i="2"/>
  <c r="L265" i="3"/>
  <c r="AQ265" i="2"/>
  <c r="D265" i="3"/>
  <c r="AV265" i="2"/>
  <c r="I265" i="3"/>
  <c r="BJ265" i="2"/>
  <c r="K265" i="3"/>
  <c r="BK265" i="2"/>
  <c r="M265" i="3"/>
  <c r="Y265" i="3"/>
  <c r="AZ265" i="2"/>
  <c r="BE265" i="2"/>
  <c r="BA265" i="2"/>
  <c r="BF265" i="2"/>
  <c r="AS265" i="2"/>
  <c r="BC265" i="2"/>
  <c r="BG265" i="2"/>
  <c r="AX265" i="2"/>
  <c r="BD265" i="2"/>
  <c r="BH269" i="2"/>
  <c r="V269" i="3"/>
  <c r="AT269" i="2"/>
  <c r="G269" i="3"/>
  <c r="AP269" i="2"/>
  <c r="C269" i="3"/>
  <c r="AR269" i="2"/>
  <c r="E269" i="3"/>
  <c r="AU269" i="2"/>
  <c r="H269" i="3"/>
  <c r="AW269" i="2"/>
  <c r="J269" i="3"/>
  <c r="AY269" i="2"/>
  <c r="L269" i="3"/>
  <c r="AQ269" i="2"/>
  <c r="D269" i="3"/>
  <c r="AV269" i="2"/>
  <c r="I269" i="3"/>
  <c r="BJ269" i="2"/>
  <c r="K269" i="3"/>
  <c r="BK269" i="2"/>
  <c r="M269" i="3"/>
  <c r="Y269" i="3"/>
  <c r="AX269" i="2"/>
  <c r="BD269" i="2"/>
  <c r="AZ269" i="2"/>
  <c r="BE269" i="2"/>
  <c r="BA269" i="2"/>
  <c r="BF269" i="2"/>
  <c r="AS269" i="2"/>
  <c r="BC269" i="2"/>
  <c r="BG269" i="2"/>
  <c r="BH273" i="2"/>
  <c r="V273" i="3"/>
  <c r="AT273" i="2"/>
  <c r="G273" i="3"/>
  <c r="AV273" i="2"/>
  <c r="I273" i="3"/>
  <c r="BJ273" i="2"/>
  <c r="K273" i="3"/>
  <c r="BK273" i="2"/>
  <c r="M273" i="3"/>
  <c r="Y273" i="3"/>
  <c r="AP273" i="2"/>
  <c r="C273" i="3"/>
  <c r="AR273" i="2"/>
  <c r="E273" i="3"/>
  <c r="AU273" i="2"/>
  <c r="H273" i="3"/>
  <c r="AW273" i="2"/>
  <c r="J273" i="3"/>
  <c r="AY273" i="2"/>
  <c r="L273" i="3"/>
  <c r="AQ273" i="2"/>
  <c r="D273" i="3"/>
  <c r="AX273" i="2"/>
  <c r="BD273" i="2"/>
  <c r="AZ273" i="2"/>
  <c r="BE273" i="2"/>
  <c r="BA273" i="2"/>
  <c r="BF273" i="2"/>
  <c r="AS273" i="2"/>
  <c r="BC273" i="2"/>
  <c r="BG273" i="2"/>
  <c r="BH277" i="2"/>
  <c r="V277" i="3"/>
  <c r="AT277" i="2"/>
  <c r="G277" i="3"/>
  <c r="AV277" i="2"/>
  <c r="I277" i="3"/>
  <c r="BJ277" i="2"/>
  <c r="K277" i="3"/>
  <c r="BK277" i="2"/>
  <c r="M277" i="3"/>
  <c r="Y277" i="3"/>
  <c r="AP277" i="2"/>
  <c r="C277" i="3"/>
  <c r="AR277" i="2"/>
  <c r="E277" i="3"/>
  <c r="AU277" i="2"/>
  <c r="H277" i="3"/>
  <c r="AW277" i="2"/>
  <c r="J277" i="3"/>
  <c r="AY277" i="2"/>
  <c r="L277" i="3"/>
  <c r="AQ277" i="2"/>
  <c r="D277" i="3"/>
  <c r="AX277" i="2"/>
  <c r="BD277" i="2"/>
  <c r="AZ277" i="2"/>
  <c r="BE277" i="2"/>
  <c r="BA277" i="2"/>
  <c r="BF277" i="2"/>
  <c r="AS277" i="2"/>
  <c r="BC277" i="2"/>
  <c r="BG277" i="2"/>
  <c r="BH281" i="2"/>
  <c r="V281" i="3"/>
  <c r="AT281" i="2"/>
  <c r="G281" i="3"/>
  <c r="AV281" i="2"/>
  <c r="I281" i="3"/>
  <c r="BJ281" i="2"/>
  <c r="K281" i="3"/>
  <c r="BK281" i="2"/>
  <c r="M281" i="3"/>
  <c r="Y281" i="3"/>
  <c r="AP281" i="2"/>
  <c r="C281" i="3"/>
  <c r="AR281" i="2"/>
  <c r="E281" i="3"/>
  <c r="AU281" i="2"/>
  <c r="H281" i="3"/>
  <c r="AW281" i="2"/>
  <c r="J281" i="3"/>
  <c r="AY281" i="2"/>
  <c r="L281" i="3"/>
  <c r="AQ281" i="2"/>
  <c r="D281" i="3"/>
  <c r="AX281" i="2"/>
  <c r="BD281" i="2"/>
  <c r="AZ281" i="2"/>
  <c r="BE281" i="2"/>
  <c r="BA281" i="2"/>
  <c r="BF281" i="2"/>
  <c r="AS281" i="2"/>
  <c r="BC281" i="2"/>
  <c r="BG281" i="2"/>
  <c r="BH285" i="2"/>
  <c r="V285" i="3"/>
  <c r="AT285" i="2"/>
  <c r="G285" i="3"/>
  <c r="AV285" i="2"/>
  <c r="I285" i="3"/>
  <c r="BJ285" i="2"/>
  <c r="K285" i="3"/>
  <c r="BK285" i="2"/>
  <c r="M285" i="3"/>
  <c r="Y285" i="3"/>
  <c r="AP285" i="2"/>
  <c r="C285" i="3"/>
  <c r="AR285" i="2"/>
  <c r="E285" i="3"/>
  <c r="AU285" i="2"/>
  <c r="H285" i="3"/>
  <c r="AW285" i="2"/>
  <c r="J285" i="3"/>
  <c r="AY285" i="2"/>
  <c r="L285" i="3"/>
  <c r="AQ285" i="2"/>
  <c r="D285" i="3"/>
  <c r="AX285" i="2"/>
  <c r="BD285" i="2"/>
  <c r="AZ285" i="2"/>
  <c r="BE285" i="2"/>
  <c r="BA285" i="2"/>
  <c r="BF285" i="2"/>
  <c r="AS285" i="2"/>
  <c r="BC285" i="2"/>
  <c r="BG285" i="2"/>
  <c r="BH289" i="2"/>
  <c r="V289" i="3"/>
  <c r="AT289" i="2"/>
  <c r="G289" i="3"/>
  <c r="AV289" i="2"/>
  <c r="I289" i="3"/>
  <c r="BJ289" i="2"/>
  <c r="K289" i="3"/>
  <c r="BK289" i="2"/>
  <c r="M289" i="3"/>
  <c r="Y289" i="3"/>
  <c r="AP289" i="2"/>
  <c r="C289" i="3"/>
  <c r="AR289" i="2"/>
  <c r="E289" i="3"/>
  <c r="AU289" i="2"/>
  <c r="H289" i="3"/>
  <c r="AW289" i="2"/>
  <c r="J289" i="3"/>
  <c r="AY289" i="2"/>
  <c r="L289" i="3"/>
  <c r="AQ289" i="2"/>
  <c r="D289" i="3"/>
  <c r="AX289" i="2"/>
  <c r="BD289" i="2"/>
  <c r="AZ289" i="2"/>
  <c r="BE289" i="2"/>
  <c r="BA289" i="2"/>
  <c r="BF289" i="2"/>
  <c r="AS289" i="2"/>
  <c r="BC289" i="2"/>
  <c r="BG289" i="2"/>
  <c r="BH293" i="2"/>
  <c r="V293" i="3"/>
  <c r="AT293" i="2"/>
  <c r="G293" i="3"/>
  <c r="AV293" i="2"/>
  <c r="I293" i="3"/>
  <c r="BJ293" i="2"/>
  <c r="K293" i="3"/>
  <c r="BK293" i="2"/>
  <c r="M293" i="3"/>
  <c r="Y293" i="3"/>
  <c r="AP293" i="2"/>
  <c r="C293" i="3"/>
  <c r="AR293" i="2"/>
  <c r="E293" i="3"/>
  <c r="AU293" i="2"/>
  <c r="H293" i="3"/>
  <c r="AW293" i="2"/>
  <c r="J293" i="3"/>
  <c r="AY293" i="2"/>
  <c r="L293" i="3"/>
  <c r="AQ293" i="2"/>
  <c r="D293" i="3"/>
  <c r="AX293" i="2"/>
  <c r="BD293" i="2"/>
  <c r="AZ293" i="2"/>
  <c r="BE293" i="2"/>
  <c r="BA293" i="2"/>
  <c r="BF293" i="2"/>
  <c r="AS293" i="2"/>
  <c r="BC293" i="2"/>
  <c r="BG293" i="2"/>
  <c r="BH297" i="2"/>
  <c r="V297" i="3"/>
  <c r="AT297" i="2"/>
  <c r="G297" i="3"/>
  <c r="AV297" i="2"/>
  <c r="I297" i="3"/>
  <c r="BJ297" i="2"/>
  <c r="K297" i="3"/>
  <c r="BK297" i="2"/>
  <c r="M297" i="3"/>
  <c r="Y297" i="3"/>
  <c r="AP297" i="2"/>
  <c r="C297" i="3"/>
  <c r="AR297" i="2"/>
  <c r="E297" i="3"/>
  <c r="AU297" i="2"/>
  <c r="H297" i="3"/>
  <c r="AW297" i="2"/>
  <c r="J297" i="3"/>
  <c r="AY297" i="2"/>
  <c r="L297" i="3"/>
  <c r="AQ297" i="2"/>
  <c r="D297" i="3"/>
  <c r="AX297" i="2"/>
  <c r="BD297" i="2"/>
  <c r="AZ297" i="2"/>
  <c r="BE297" i="2"/>
  <c r="BA297" i="2"/>
  <c r="BF297" i="2"/>
  <c r="AS297" i="2"/>
  <c r="BC297" i="2"/>
  <c r="BG297" i="2"/>
  <c r="BH301" i="2"/>
  <c r="V301" i="3"/>
  <c r="AT301" i="2"/>
  <c r="G301" i="3"/>
  <c r="AV301" i="2"/>
  <c r="I301" i="3"/>
  <c r="BJ301" i="2"/>
  <c r="K301" i="3"/>
  <c r="BK301" i="2"/>
  <c r="M301" i="3"/>
  <c r="Y301" i="3"/>
  <c r="AP301" i="2"/>
  <c r="C301" i="3"/>
  <c r="AR301" i="2"/>
  <c r="E301" i="3"/>
  <c r="AU301" i="2"/>
  <c r="H301" i="3"/>
  <c r="AW301" i="2"/>
  <c r="J301" i="3"/>
  <c r="AY301" i="2"/>
  <c r="L301" i="3"/>
  <c r="AQ301" i="2"/>
  <c r="D301" i="3"/>
  <c r="AX301" i="2"/>
  <c r="BD301" i="2"/>
  <c r="AZ301" i="2"/>
  <c r="BE301" i="2"/>
  <c r="BA301" i="2"/>
  <c r="BF301" i="2"/>
  <c r="AS301" i="2"/>
  <c r="BC301" i="2"/>
  <c r="BG301" i="2"/>
  <c r="BH305" i="2"/>
  <c r="V305" i="3"/>
  <c r="AT305" i="2"/>
  <c r="G305" i="3"/>
  <c r="AQ305" i="2"/>
  <c r="D305" i="3"/>
  <c r="AV305" i="2"/>
  <c r="I305" i="3"/>
  <c r="BJ305" i="2"/>
  <c r="K305" i="3"/>
  <c r="BK305" i="2"/>
  <c r="M305" i="3"/>
  <c r="Y305" i="3"/>
  <c r="AP305" i="2"/>
  <c r="C305" i="3"/>
  <c r="AR305" i="2"/>
  <c r="E305" i="3"/>
  <c r="AU305" i="2"/>
  <c r="H305" i="3"/>
  <c r="AW305" i="2"/>
  <c r="J305" i="3"/>
  <c r="AY305" i="2"/>
  <c r="L305" i="3"/>
  <c r="AX305" i="2"/>
  <c r="BD305" i="2"/>
  <c r="AZ305" i="2"/>
  <c r="BE305" i="2"/>
  <c r="BA305" i="2"/>
  <c r="BF305" i="2"/>
  <c r="AS305" i="2"/>
  <c r="BC305" i="2"/>
  <c r="BG305" i="2"/>
  <c r="BH309" i="2"/>
  <c r="V309" i="3"/>
  <c r="AT309" i="2"/>
  <c r="G309" i="3"/>
  <c r="AQ309" i="2"/>
  <c r="D309" i="3"/>
  <c r="AV309" i="2"/>
  <c r="I309" i="3"/>
  <c r="BJ309" i="2"/>
  <c r="K309" i="3"/>
  <c r="BK309" i="2"/>
  <c r="M309" i="3"/>
  <c r="Y309" i="3"/>
  <c r="AP309" i="2"/>
  <c r="C309" i="3"/>
  <c r="AR309" i="2"/>
  <c r="E309" i="3"/>
  <c r="AU309" i="2"/>
  <c r="H309" i="3"/>
  <c r="AW309" i="2"/>
  <c r="J309" i="3"/>
  <c r="AY309" i="2"/>
  <c r="L309" i="3"/>
  <c r="AX309" i="2"/>
  <c r="BD309" i="2"/>
  <c r="AZ309" i="2"/>
  <c r="BE309" i="2"/>
  <c r="BA309" i="2"/>
  <c r="BF309" i="2"/>
  <c r="AS309" i="2"/>
  <c r="BC309" i="2"/>
  <c r="BG309" i="2"/>
  <c r="BH313" i="2"/>
  <c r="V313" i="3"/>
  <c r="AT313" i="2"/>
  <c r="G313" i="3"/>
  <c r="AQ313" i="2"/>
  <c r="D313" i="3"/>
  <c r="AV313" i="2"/>
  <c r="I313" i="3"/>
  <c r="BJ313" i="2"/>
  <c r="K313" i="3"/>
  <c r="BK313" i="2"/>
  <c r="M313" i="3"/>
  <c r="Y313" i="3"/>
  <c r="AP313" i="2"/>
  <c r="C313" i="3"/>
  <c r="AR313" i="2"/>
  <c r="E313" i="3"/>
  <c r="AU313" i="2"/>
  <c r="H313" i="3"/>
  <c r="AW313" i="2"/>
  <c r="J313" i="3"/>
  <c r="AY313" i="2"/>
  <c r="L313" i="3"/>
  <c r="AX313" i="2"/>
  <c r="BD313" i="2"/>
  <c r="AZ313" i="2"/>
  <c r="BE313" i="2"/>
  <c r="BA313" i="2"/>
  <c r="BF313" i="2"/>
  <c r="AS313" i="2"/>
  <c r="BC313" i="2"/>
  <c r="BG313" i="2"/>
  <c r="BH317" i="2"/>
  <c r="V317" i="3"/>
  <c r="AT317" i="2"/>
  <c r="G317" i="3"/>
  <c r="AQ317" i="2"/>
  <c r="D317" i="3"/>
  <c r="AV317" i="2"/>
  <c r="I317" i="3"/>
  <c r="BJ317" i="2"/>
  <c r="K317" i="3"/>
  <c r="BK317" i="2"/>
  <c r="M317" i="3"/>
  <c r="Y317" i="3"/>
  <c r="AP317" i="2"/>
  <c r="C317" i="3"/>
  <c r="AR317" i="2"/>
  <c r="E317" i="3"/>
  <c r="AU317" i="2"/>
  <c r="H317" i="3"/>
  <c r="AW317" i="2"/>
  <c r="J317" i="3"/>
  <c r="AY317" i="2"/>
  <c r="L317" i="3"/>
  <c r="AX317" i="2"/>
  <c r="BD317" i="2"/>
  <c r="AZ317" i="2"/>
  <c r="BE317" i="2"/>
  <c r="BA317" i="2"/>
  <c r="BF317" i="2"/>
  <c r="AS317" i="2"/>
  <c r="BC317" i="2"/>
  <c r="BG317" i="2"/>
  <c r="BH321" i="2"/>
  <c r="V321" i="3"/>
  <c r="AT321" i="2"/>
  <c r="G321" i="3"/>
  <c r="AU321" i="2"/>
  <c r="H321" i="3"/>
  <c r="AW321" i="2"/>
  <c r="J321" i="3"/>
  <c r="AY321" i="2"/>
  <c r="L321" i="3"/>
  <c r="AQ321" i="2"/>
  <c r="D321" i="3"/>
  <c r="AV321" i="2"/>
  <c r="I321" i="3"/>
  <c r="BJ321" i="2"/>
  <c r="K321" i="3"/>
  <c r="BK321" i="2"/>
  <c r="M321" i="3"/>
  <c r="Y321" i="3"/>
  <c r="AP321" i="2"/>
  <c r="C321" i="3"/>
  <c r="AR321" i="2"/>
  <c r="E321" i="3"/>
  <c r="AS321" i="2"/>
  <c r="BC321" i="2"/>
  <c r="BG321" i="2"/>
  <c r="AX321" i="2"/>
  <c r="BD321" i="2"/>
  <c r="AZ321" i="2"/>
  <c r="BE321" i="2"/>
  <c r="BA321" i="2"/>
  <c r="BF321" i="2"/>
  <c r="BH325" i="2"/>
  <c r="V325" i="3"/>
  <c r="AT325" i="2"/>
  <c r="G325" i="3"/>
  <c r="AU325" i="2"/>
  <c r="H325" i="3"/>
  <c r="AW325" i="2"/>
  <c r="J325" i="3"/>
  <c r="AY325" i="2"/>
  <c r="L325" i="3"/>
  <c r="AQ325" i="2"/>
  <c r="D325" i="3"/>
  <c r="AV325" i="2"/>
  <c r="I325" i="3"/>
  <c r="BJ325" i="2"/>
  <c r="K325" i="3"/>
  <c r="BK325" i="2"/>
  <c r="M325" i="3"/>
  <c r="Y325" i="3"/>
  <c r="AP325" i="2"/>
  <c r="C325" i="3"/>
  <c r="AR325" i="2"/>
  <c r="E325" i="3"/>
  <c r="AS325" i="2"/>
  <c r="BC325" i="2"/>
  <c r="BG325" i="2"/>
  <c r="AX325" i="2"/>
  <c r="BD325" i="2"/>
  <c r="AZ325" i="2"/>
  <c r="BE325" i="2"/>
  <c r="BA325" i="2"/>
  <c r="BF325" i="2"/>
  <c r="BH329" i="2"/>
  <c r="V329" i="3"/>
  <c r="AT329" i="2"/>
  <c r="G329" i="3"/>
  <c r="AU329" i="2"/>
  <c r="H329" i="3"/>
  <c r="AW329" i="2"/>
  <c r="J329" i="3"/>
  <c r="AY329" i="2"/>
  <c r="L329" i="3"/>
  <c r="AQ329" i="2"/>
  <c r="D329" i="3"/>
  <c r="AV329" i="2"/>
  <c r="I329" i="3"/>
  <c r="BJ329" i="2"/>
  <c r="K329" i="3"/>
  <c r="BK329" i="2"/>
  <c r="M329" i="3"/>
  <c r="Y329" i="3"/>
  <c r="AP329" i="2"/>
  <c r="C329" i="3"/>
  <c r="AR329" i="2"/>
  <c r="E329" i="3"/>
  <c r="AS329" i="2"/>
  <c r="BC329" i="2"/>
  <c r="BG329" i="2"/>
  <c r="AX329" i="2"/>
  <c r="BD329" i="2"/>
  <c r="AZ329" i="2"/>
  <c r="BE329" i="2"/>
  <c r="BA329" i="2"/>
  <c r="BF329" i="2"/>
  <c r="BH333" i="2"/>
  <c r="V333" i="3"/>
  <c r="AT333" i="2"/>
  <c r="G333" i="3"/>
  <c r="AU333" i="2"/>
  <c r="H333" i="3"/>
  <c r="AW333" i="2"/>
  <c r="J333" i="3"/>
  <c r="AY333" i="2"/>
  <c r="L333" i="3"/>
  <c r="AQ333" i="2"/>
  <c r="D333" i="3"/>
  <c r="AV333" i="2"/>
  <c r="I333" i="3"/>
  <c r="BJ333" i="2"/>
  <c r="K333" i="3"/>
  <c r="BK333" i="2"/>
  <c r="M333" i="3"/>
  <c r="Y333" i="3"/>
  <c r="AP333" i="2"/>
  <c r="C333" i="3"/>
  <c r="AR333" i="2"/>
  <c r="E333" i="3"/>
  <c r="AS333" i="2"/>
  <c r="BC333" i="2"/>
  <c r="BG333" i="2"/>
  <c r="AX333" i="2"/>
  <c r="BD333" i="2"/>
  <c r="AZ333" i="2"/>
  <c r="BE333" i="2"/>
  <c r="BA333" i="2"/>
  <c r="BF333" i="2"/>
  <c r="BH337" i="2"/>
  <c r="V337" i="3"/>
  <c r="AT337" i="2"/>
  <c r="G337" i="3"/>
  <c r="AU337" i="2"/>
  <c r="H337" i="3"/>
  <c r="AW337" i="2"/>
  <c r="J337" i="3"/>
  <c r="AY337" i="2"/>
  <c r="L337" i="3"/>
  <c r="AQ337" i="2"/>
  <c r="D337" i="3"/>
  <c r="AV337" i="2"/>
  <c r="I337" i="3"/>
  <c r="BJ337" i="2"/>
  <c r="K337" i="3"/>
  <c r="BK337" i="2"/>
  <c r="M337" i="3"/>
  <c r="Y337" i="3"/>
  <c r="AP337" i="2"/>
  <c r="C337" i="3"/>
  <c r="AR337" i="2"/>
  <c r="E337" i="3"/>
  <c r="AS337" i="2"/>
  <c r="BC337" i="2"/>
  <c r="BG337" i="2"/>
  <c r="AX337" i="2"/>
  <c r="BD337" i="2"/>
  <c r="AZ337" i="2"/>
  <c r="BE337" i="2"/>
  <c r="BA337" i="2"/>
  <c r="BF337" i="2"/>
  <c r="BH341" i="2"/>
  <c r="V341" i="3"/>
  <c r="AT341" i="2"/>
  <c r="G341" i="3"/>
  <c r="AU341" i="2"/>
  <c r="H341" i="3"/>
  <c r="AW341" i="2"/>
  <c r="J341" i="3"/>
  <c r="AY341" i="2"/>
  <c r="L341" i="3"/>
  <c r="AQ341" i="2"/>
  <c r="D341" i="3"/>
  <c r="AV341" i="2"/>
  <c r="I341" i="3"/>
  <c r="BJ341" i="2"/>
  <c r="K341" i="3"/>
  <c r="BK341" i="2"/>
  <c r="M341" i="3"/>
  <c r="Y341" i="3"/>
  <c r="AP341" i="2"/>
  <c r="C341" i="3"/>
  <c r="AR341" i="2"/>
  <c r="E341" i="3"/>
  <c r="AS341" i="2"/>
  <c r="BC341" i="2"/>
  <c r="BG341" i="2"/>
  <c r="AX341" i="2"/>
  <c r="BD341" i="2"/>
  <c r="AZ341" i="2"/>
  <c r="BE341" i="2"/>
  <c r="BA341" i="2"/>
  <c r="BF341" i="2"/>
  <c r="BH345" i="2"/>
  <c r="V345" i="3"/>
  <c r="AT345" i="2"/>
  <c r="G345" i="3"/>
  <c r="AU345" i="2"/>
  <c r="H345" i="3"/>
  <c r="AW345" i="2"/>
  <c r="J345" i="3"/>
  <c r="AY345" i="2"/>
  <c r="L345" i="3"/>
  <c r="AV345" i="2"/>
  <c r="I345" i="3"/>
  <c r="BJ345" i="2"/>
  <c r="K345" i="3"/>
  <c r="BK345" i="2"/>
  <c r="M345" i="3"/>
  <c r="Y345" i="3"/>
  <c r="AP345" i="2"/>
  <c r="C345" i="3"/>
  <c r="AR345" i="2"/>
  <c r="E345" i="3"/>
  <c r="AQ345" i="2"/>
  <c r="D345" i="3"/>
  <c r="AS345" i="2"/>
  <c r="BC345" i="2"/>
  <c r="BG345" i="2"/>
  <c r="AX345" i="2"/>
  <c r="BD345" i="2"/>
  <c r="AZ345" i="2"/>
  <c r="BE345" i="2"/>
  <c r="BA345" i="2"/>
  <c r="BF345" i="2"/>
  <c r="BH349" i="2"/>
  <c r="V349" i="3"/>
  <c r="AT349" i="2"/>
  <c r="G349" i="3"/>
  <c r="AU349" i="2"/>
  <c r="H349" i="3"/>
  <c r="AW349" i="2"/>
  <c r="J349" i="3"/>
  <c r="AY349" i="2"/>
  <c r="L349" i="3"/>
  <c r="AV349" i="2"/>
  <c r="I349" i="3"/>
  <c r="BJ349" i="2"/>
  <c r="K349" i="3"/>
  <c r="BK349" i="2"/>
  <c r="M349" i="3"/>
  <c r="Y349" i="3"/>
  <c r="AP349" i="2"/>
  <c r="C349" i="3"/>
  <c r="AR349" i="2"/>
  <c r="E349" i="3"/>
  <c r="AS349" i="2"/>
  <c r="BC349" i="2"/>
  <c r="BG349" i="2"/>
  <c r="AQ349" i="2"/>
  <c r="D349" i="3"/>
  <c r="AX349" i="2"/>
  <c r="BD349" i="2"/>
  <c r="AZ349" i="2"/>
  <c r="BE349" i="2"/>
  <c r="BA349" i="2"/>
  <c r="BF349" i="2"/>
  <c r="BH353" i="2"/>
  <c r="V353" i="3"/>
  <c r="AT353" i="2"/>
  <c r="G353" i="3"/>
  <c r="AU353" i="2"/>
  <c r="H353" i="3"/>
  <c r="AW353" i="2"/>
  <c r="J353" i="3"/>
  <c r="AY353" i="2"/>
  <c r="L353" i="3"/>
  <c r="AV353" i="2"/>
  <c r="I353" i="3"/>
  <c r="BJ353" i="2"/>
  <c r="K353" i="3"/>
  <c r="BK353" i="2"/>
  <c r="M353" i="3"/>
  <c r="Y353" i="3"/>
  <c r="AP353" i="2"/>
  <c r="C353" i="3"/>
  <c r="AR353" i="2"/>
  <c r="E353" i="3"/>
  <c r="AQ353" i="2"/>
  <c r="D353" i="3"/>
  <c r="AS353" i="2"/>
  <c r="BC353" i="2"/>
  <c r="BG353" i="2"/>
  <c r="AX353" i="2"/>
  <c r="BD353" i="2"/>
  <c r="AZ353" i="2"/>
  <c r="BE353" i="2"/>
  <c r="BA353" i="2"/>
  <c r="BF353" i="2"/>
  <c r="BH357" i="2"/>
  <c r="V357" i="3"/>
  <c r="AT357" i="2"/>
  <c r="G357" i="3"/>
  <c r="AU357" i="2"/>
  <c r="H357" i="3"/>
  <c r="AW357" i="2"/>
  <c r="J357" i="3"/>
  <c r="AY357" i="2"/>
  <c r="L357" i="3"/>
  <c r="AV357" i="2"/>
  <c r="I357" i="3"/>
  <c r="BJ357" i="2"/>
  <c r="K357" i="3"/>
  <c r="BK357" i="2"/>
  <c r="M357" i="3"/>
  <c r="Y357" i="3"/>
  <c r="AP357" i="2"/>
  <c r="C357" i="3"/>
  <c r="AQ357" i="2"/>
  <c r="D357" i="3"/>
  <c r="AR357" i="2"/>
  <c r="E357" i="3"/>
  <c r="AS357" i="2"/>
  <c r="BC357" i="2"/>
  <c r="BG357" i="2"/>
  <c r="AX357" i="2"/>
  <c r="BD357" i="2"/>
  <c r="AZ357" i="2"/>
  <c r="BE357" i="2"/>
  <c r="BA357" i="2"/>
  <c r="BF357" i="2"/>
  <c r="BH361" i="2"/>
  <c r="V361" i="3"/>
  <c r="AT361" i="2"/>
  <c r="G361" i="3"/>
  <c r="AU361" i="2"/>
  <c r="H361" i="3"/>
  <c r="AW361" i="2"/>
  <c r="J361" i="3"/>
  <c r="AY361" i="2"/>
  <c r="L361" i="3"/>
  <c r="AV361" i="2"/>
  <c r="I361" i="3"/>
  <c r="BJ361" i="2"/>
  <c r="K361" i="3"/>
  <c r="BK361" i="2"/>
  <c r="M361" i="3"/>
  <c r="Y361" i="3"/>
  <c r="AP361" i="2"/>
  <c r="C361" i="3"/>
  <c r="AQ361" i="2"/>
  <c r="D361" i="3"/>
  <c r="AR361" i="2"/>
  <c r="E361" i="3"/>
  <c r="AS361" i="2"/>
  <c r="BC361" i="2"/>
  <c r="BG361" i="2"/>
  <c r="AX361" i="2"/>
  <c r="BD361" i="2"/>
  <c r="AZ361" i="2"/>
  <c r="BE361" i="2"/>
  <c r="BA361" i="2"/>
  <c r="BF361" i="2"/>
  <c r="BH365" i="2"/>
  <c r="V365" i="3"/>
  <c r="AT365" i="2"/>
  <c r="G365" i="3"/>
  <c r="AV365" i="2"/>
  <c r="I365" i="3"/>
  <c r="BJ365" i="2"/>
  <c r="K365" i="3"/>
  <c r="BK365" i="2"/>
  <c r="M365" i="3"/>
  <c r="Y365" i="3"/>
  <c r="AP365" i="2"/>
  <c r="C365" i="3"/>
  <c r="AR365" i="2"/>
  <c r="E365" i="3"/>
  <c r="AU365" i="2"/>
  <c r="H365" i="3"/>
  <c r="AW365" i="2"/>
  <c r="J365" i="3"/>
  <c r="AY365" i="2"/>
  <c r="L365" i="3"/>
  <c r="AS365" i="2"/>
  <c r="BC365" i="2"/>
  <c r="BG365" i="2"/>
  <c r="AQ365" i="2"/>
  <c r="D365" i="3"/>
  <c r="AX365" i="2"/>
  <c r="BD365" i="2"/>
  <c r="AZ365" i="2"/>
  <c r="BE365" i="2"/>
  <c r="BA365" i="2"/>
  <c r="BF365" i="2"/>
  <c r="BH369" i="2"/>
  <c r="V369" i="3"/>
  <c r="AT369" i="2"/>
  <c r="G369" i="3"/>
  <c r="AV369" i="2"/>
  <c r="I369" i="3"/>
  <c r="BJ369" i="2"/>
  <c r="K369" i="3"/>
  <c r="BK369" i="2"/>
  <c r="M369" i="3"/>
  <c r="Y369" i="3"/>
  <c r="AP369" i="2"/>
  <c r="C369" i="3"/>
  <c r="AR369" i="2"/>
  <c r="E369" i="3"/>
  <c r="AU369" i="2"/>
  <c r="H369" i="3"/>
  <c r="AW369" i="2"/>
  <c r="J369" i="3"/>
  <c r="AY369" i="2"/>
  <c r="L369" i="3"/>
  <c r="BA369" i="2"/>
  <c r="BF369" i="2"/>
  <c r="AS369" i="2"/>
  <c r="BC369" i="2"/>
  <c r="BG369" i="2"/>
  <c r="AX369" i="2"/>
  <c r="BD369" i="2"/>
  <c r="AQ369" i="2"/>
  <c r="D369" i="3"/>
  <c r="AZ369" i="2"/>
  <c r="BE369" i="2"/>
  <c r="BH373" i="2"/>
  <c r="V373" i="3"/>
  <c r="AT373" i="2"/>
  <c r="G373" i="3"/>
  <c r="AQ373" i="2"/>
  <c r="D373" i="3"/>
  <c r="AV373" i="2"/>
  <c r="I373" i="3"/>
  <c r="BJ373" i="2"/>
  <c r="K373" i="3"/>
  <c r="BK373" i="2"/>
  <c r="M373" i="3"/>
  <c r="Y373" i="3"/>
  <c r="AP373" i="2"/>
  <c r="C373" i="3"/>
  <c r="AR373" i="2"/>
  <c r="E373" i="3"/>
  <c r="AW373" i="2"/>
  <c r="J373" i="3"/>
  <c r="BA373" i="2"/>
  <c r="BF373" i="2"/>
  <c r="AY373" i="2"/>
  <c r="L373" i="3"/>
  <c r="AS373" i="2"/>
  <c r="BC373" i="2"/>
  <c r="BG373" i="2"/>
  <c r="AX373" i="2"/>
  <c r="BD373" i="2"/>
  <c r="AU373" i="2"/>
  <c r="H373" i="3"/>
  <c r="AZ373" i="2"/>
  <c r="BE373" i="2"/>
  <c r="BH377" i="2"/>
  <c r="V377" i="3"/>
  <c r="AT377" i="2"/>
  <c r="G377" i="3"/>
  <c r="AQ377" i="2"/>
  <c r="D377" i="3"/>
  <c r="AV377" i="2"/>
  <c r="I377" i="3"/>
  <c r="BJ377" i="2"/>
  <c r="K377" i="3"/>
  <c r="BK377" i="2"/>
  <c r="M377" i="3"/>
  <c r="Y377" i="3"/>
  <c r="AP377" i="2"/>
  <c r="C377" i="3"/>
  <c r="AR377" i="2"/>
  <c r="E377" i="3"/>
  <c r="BA377" i="2"/>
  <c r="BF377" i="2"/>
  <c r="AU377" i="2"/>
  <c r="H377" i="3"/>
  <c r="AS377" i="2"/>
  <c r="BC377" i="2"/>
  <c r="BG377" i="2"/>
  <c r="AW377" i="2"/>
  <c r="J377" i="3"/>
  <c r="AX377" i="2"/>
  <c r="BD377" i="2"/>
  <c r="AY377" i="2"/>
  <c r="L377" i="3"/>
  <c r="AZ377" i="2"/>
  <c r="BE377" i="2"/>
  <c r="BH381" i="2"/>
  <c r="V381" i="3"/>
  <c r="AT381" i="2"/>
  <c r="G381" i="3"/>
  <c r="AQ381" i="2"/>
  <c r="D381" i="3"/>
  <c r="AV381" i="2"/>
  <c r="I381" i="3"/>
  <c r="BJ381" i="2"/>
  <c r="K381" i="3"/>
  <c r="BK381" i="2"/>
  <c r="M381" i="3"/>
  <c r="Y381" i="3"/>
  <c r="AP381" i="2"/>
  <c r="C381" i="3"/>
  <c r="AR381" i="2"/>
  <c r="E381" i="3"/>
  <c r="AW381" i="2"/>
  <c r="J381" i="3"/>
  <c r="BA381" i="2"/>
  <c r="BF381" i="2"/>
  <c r="AY381" i="2"/>
  <c r="L381" i="3"/>
  <c r="AS381" i="2"/>
  <c r="BC381" i="2"/>
  <c r="BG381" i="2"/>
  <c r="AX381" i="2"/>
  <c r="BD381" i="2"/>
  <c r="AU381" i="2"/>
  <c r="H381" i="3"/>
  <c r="AZ381" i="2"/>
  <c r="BE381" i="2"/>
  <c r="BH385" i="2"/>
  <c r="V385" i="3"/>
  <c r="AT385" i="2"/>
  <c r="G385" i="3"/>
  <c r="AQ385" i="2"/>
  <c r="D385" i="3"/>
  <c r="AV385" i="2"/>
  <c r="I385" i="3"/>
  <c r="BJ385" i="2"/>
  <c r="K385" i="3"/>
  <c r="BK385" i="2"/>
  <c r="M385" i="3"/>
  <c r="Y385" i="3"/>
  <c r="AP385" i="2"/>
  <c r="C385" i="3"/>
  <c r="AR385" i="2"/>
  <c r="E385" i="3"/>
  <c r="BA385" i="2"/>
  <c r="BF385" i="2"/>
  <c r="AU385" i="2"/>
  <c r="H385" i="3"/>
  <c r="AS385" i="2"/>
  <c r="BC385" i="2"/>
  <c r="BG385" i="2"/>
  <c r="AW385" i="2"/>
  <c r="J385" i="3"/>
  <c r="AX385" i="2"/>
  <c r="BD385" i="2"/>
  <c r="AY385" i="2"/>
  <c r="L385" i="3"/>
  <c r="AZ385" i="2"/>
  <c r="BE385" i="2"/>
  <c r="BH389" i="2"/>
  <c r="V389" i="3"/>
  <c r="AT389" i="2"/>
  <c r="G389" i="3"/>
  <c r="AQ389" i="2"/>
  <c r="D389" i="3"/>
  <c r="AV389" i="2"/>
  <c r="I389" i="3"/>
  <c r="BJ389" i="2"/>
  <c r="K389" i="3"/>
  <c r="BK389" i="2"/>
  <c r="M389" i="3"/>
  <c r="Y389" i="3"/>
  <c r="AP389" i="2"/>
  <c r="C389" i="3"/>
  <c r="AR389" i="2"/>
  <c r="E389" i="3"/>
  <c r="AW389" i="2"/>
  <c r="J389" i="3"/>
  <c r="BA389" i="2"/>
  <c r="BF389" i="2"/>
  <c r="AY389" i="2"/>
  <c r="L389" i="3"/>
  <c r="AS389" i="2"/>
  <c r="BC389" i="2"/>
  <c r="BG389" i="2"/>
  <c r="AX389" i="2"/>
  <c r="BD389" i="2"/>
  <c r="AU389" i="2"/>
  <c r="H389" i="3"/>
  <c r="AZ389" i="2"/>
  <c r="BE389" i="2"/>
  <c r="BH393" i="2"/>
  <c r="V393" i="3"/>
  <c r="AT393" i="2"/>
  <c r="G393" i="3"/>
  <c r="AQ393" i="2"/>
  <c r="D393" i="3"/>
  <c r="AV393" i="2"/>
  <c r="I393" i="3"/>
  <c r="BJ393" i="2"/>
  <c r="K393" i="3"/>
  <c r="BK393" i="2"/>
  <c r="M393" i="3"/>
  <c r="Y393" i="3"/>
  <c r="AP393" i="2"/>
  <c r="C393" i="3"/>
  <c r="AR393" i="2"/>
  <c r="E393" i="3"/>
  <c r="BA393" i="2"/>
  <c r="BF393" i="2"/>
  <c r="AU393" i="2"/>
  <c r="H393" i="3"/>
  <c r="AS393" i="2"/>
  <c r="BC393" i="2"/>
  <c r="BG393" i="2"/>
  <c r="AW393" i="2"/>
  <c r="J393" i="3"/>
  <c r="AX393" i="2"/>
  <c r="BD393" i="2"/>
  <c r="AY393" i="2"/>
  <c r="L393" i="3"/>
  <c r="AZ393" i="2"/>
  <c r="BE393" i="2"/>
  <c r="BH397" i="2"/>
  <c r="V397" i="3"/>
  <c r="AT397" i="2"/>
  <c r="G397" i="3"/>
  <c r="AQ397" i="2"/>
  <c r="D397" i="3"/>
  <c r="AV397" i="2"/>
  <c r="I397" i="3"/>
  <c r="BJ397" i="2"/>
  <c r="K397" i="3"/>
  <c r="BK397" i="2"/>
  <c r="M397" i="3"/>
  <c r="Y397" i="3"/>
  <c r="AP397" i="2"/>
  <c r="C397" i="3"/>
  <c r="AR397" i="2"/>
  <c r="E397" i="3"/>
  <c r="AW397" i="2"/>
  <c r="J397" i="3"/>
  <c r="BA397" i="2"/>
  <c r="BF397" i="2"/>
  <c r="AY397" i="2"/>
  <c r="L397" i="3"/>
  <c r="AS397" i="2"/>
  <c r="BC397" i="2"/>
  <c r="BG397" i="2"/>
  <c r="AX397" i="2"/>
  <c r="BD397" i="2"/>
  <c r="AU397" i="2"/>
  <c r="H397" i="3"/>
  <c r="AZ397" i="2"/>
  <c r="BE397" i="2"/>
  <c r="BH401" i="2"/>
  <c r="V401" i="3"/>
  <c r="AT401" i="2"/>
  <c r="G401" i="3"/>
  <c r="AQ401" i="2"/>
  <c r="D401" i="3"/>
  <c r="AV401" i="2"/>
  <c r="I401" i="3"/>
  <c r="BJ401" i="2"/>
  <c r="K401" i="3"/>
  <c r="BK401" i="2"/>
  <c r="M401" i="3"/>
  <c r="Y401" i="3"/>
  <c r="AP401" i="2"/>
  <c r="C401" i="3"/>
  <c r="AR401" i="2"/>
  <c r="E401" i="3"/>
  <c r="BA401" i="2"/>
  <c r="BF401" i="2"/>
  <c r="AU401" i="2"/>
  <c r="H401" i="3"/>
  <c r="AS401" i="2"/>
  <c r="BC401" i="2"/>
  <c r="BG401" i="2"/>
  <c r="AW401" i="2"/>
  <c r="J401" i="3"/>
  <c r="AX401" i="2"/>
  <c r="BD401" i="2"/>
  <c r="AY401" i="2"/>
  <c r="L401" i="3"/>
  <c r="AZ401" i="2"/>
  <c r="BE401" i="2"/>
  <c r="BH405" i="2"/>
  <c r="V405" i="3"/>
  <c r="AT405" i="2"/>
  <c r="G405" i="3"/>
  <c r="AQ405" i="2"/>
  <c r="D405" i="3"/>
  <c r="AV405" i="2"/>
  <c r="I405" i="3"/>
  <c r="BJ405" i="2"/>
  <c r="K405" i="3"/>
  <c r="BK405" i="2"/>
  <c r="M405" i="3"/>
  <c r="Y405" i="3"/>
  <c r="AP405" i="2"/>
  <c r="C405" i="3"/>
  <c r="AR405" i="2"/>
  <c r="E405" i="3"/>
  <c r="AW405" i="2"/>
  <c r="J405" i="3"/>
  <c r="BA405" i="2"/>
  <c r="BF405" i="2"/>
  <c r="AY405" i="2"/>
  <c r="L405" i="3"/>
  <c r="AS405" i="2"/>
  <c r="BC405" i="2"/>
  <c r="BG405" i="2"/>
  <c r="AX405" i="2"/>
  <c r="BD405" i="2"/>
  <c r="AU405" i="2"/>
  <c r="H405" i="3"/>
  <c r="AZ405" i="2"/>
  <c r="BE405" i="2"/>
  <c r="BH409" i="2"/>
  <c r="V409" i="3"/>
  <c r="AT409" i="2"/>
  <c r="G409" i="3"/>
  <c r="AQ409" i="2"/>
  <c r="D409" i="3"/>
  <c r="AV409" i="2"/>
  <c r="I409" i="3"/>
  <c r="BJ409" i="2"/>
  <c r="K409" i="3"/>
  <c r="BK409" i="2"/>
  <c r="M409" i="3"/>
  <c r="Y409" i="3"/>
  <c r="AP409" i="2"/>
  <c r="C409" i="3"/>
  <c r="AR409" i="2"/>
  <c r="E409" i="3"/>
  <c r="BA409" i="2"/>
  <c r="BF409" i="2"/>
  <c r="AU409" i="2"/>
  <c r="H409" i="3"/>
  <c r="AS409" i="2"/>
  <c r="BC409" i="2"/>
  <c r="BG409" i="2"/>
  <c r="AW409" i="2"/>
  <c r="J409" i="3"/>
  <c r="AX409" i="2"/>
  <c r="BD409" i="2"/>
  <c r="AY409" i="2"/>
  <c r="L409" i="3"/>
  <c r="AZ409" i="2"/>
  <c r="BE409" i="2"/>
  <c r="BH413" i="2"/>
  <c r="V413" i="3"/>
  <c r="AT413" i="2"/>
  <c r="G413" i="3"/>
  <c r="AQ413" i="2"/>
  <c r="D413" i="3"/>
  <c r="AV413" i="2"/>
  <c r="I413" i="3"/>
  <c r="BJ413" i="2"/>
  <c r="K413" i="3"/>
  <c r="BK413" i="2"/>
  <c r="M413" i="3"/>
  <c r="Y413" i="3"/>
  <c r="AP413" i="2"/>
  <c r="C413" i="3"/>
  <c r="AR413" i="2"/>
  <c r="E413" i="3"/>
  <c r="AW413" i="2"/>
  <c r="J413" i="3"/>
  <c r="BA413" i="2"/>
  <c r="BF413" i="2"/>
  <c r="AY413" i="2"/>
  <c r="L413" i="3"/>
  <c r="AS413" i="2"/>
  <c r="BC413" i="2"/>
  <c r="BG413" i="2"/>
  <c r="AX413" i="2"/>
  <c r="BD413" i="2"/>
  <c r="AU413" i="2"/>
  <c r="H413" i="3"/>
  <c r="AZ413" i="2"/>
  <c r="BE413" i="2"/>
  <c r="BH417" i="2"/>
  <c r="V417" i="3"/>
  <c r="AT417" i="2"/>
  <c r="G417" i="3"/>
  <c r="AQ417" i="2"/>
  <c r="D417" i="3"/>
  <c r="AV417" i="2"/>
  <c r="I417" i="3"/>
  <c r="BJ417" i="2"/>
  <c r="K417" i="3"/>
  <c r="BK417" i="2"/>
  <c r="M417" i="3"/>
  <c r="Y417" i="3"/>
  <c r="AP417" i="2"/>
  <c r="C417" i="3"/>
  <c r="AR417" i="2"/>
  <c r="E417" i="3"/>
  <c r="BA417" i="2"/>
  <c r="BF417" i="2"/>
  <c r="AU417" i="2"/>
  <c r="H417" i="3"/>
  <c r="AS417" i="2"/>
  <c r="BC417" i="2"/>
  <c r="BG417" i="2"/>
  <c r="AW417" i="2"/>
  <c r="J417" i="3"/>
  <c r="AX417" i="2"/>
  <c r="BD417" i="2"/>
  <c r="AY417" i="2"/>
  <c r="L417" i="3"/>
  <c r="AZ417" i="2"/>
  <c r="BE417" i="2"/>
  <c r="BH421" i="2"/>
  <c r="V421" i="3"/>
  <c r="AT421" i="2"/>
  <c r="G421" i="3"/>
  <c r="AU421" i="2"/>
  <c r="H421" i="3"/>
  <c r="AW421" i="2"/>
  <c r="J421" i="3"/>
  <c r="AY421" i="2"/>
  <c r="L421" i="3"/>
  <c r="AQ421" i="2"/>
  <c r="D421" i="3"/>
  <c r="AV421" i="2"/>
  <c r="I421" i="3"/>
  <c r="BJ421" i="2"/>
  <c r="K421" i="3"/>
  <c r="BK421" i="2"/>
  <c r="M421" i="3"/>
  <c r="Y421" i="3"/>
  <c r="AZ421" i="2"/>
  <c r="BE421" i="2"/>
  <c r="AP421" i="2"/>
  <c r="C421" i="3"/>
  <c r="BA421" i="2"/>
  <c r="BF421" i="2"/>
  <c r="AR421" i="2"/>
  <c r="E421" i="3"/>
  <c r="AS421" i="2"/>
  <c r="BC421" i="2"/>
  <c r="BG421" i="2"/>
  <c r="AX421" i="2"/>
  <c r="BD421" i="2"/>
  <c r="BH423" i="2"/>
  <c r="V423" i="3"/>
  <c r="AT423" i="2"/>
  <c r="G423" i="3"/>
  <c r="AU423" i="2"/>
  <c r="H423" i="3"/>
  <c r="AW423" i="2"/>
  <c r="J423" i="3"/>
  <c r="AY423" i="2"/>
  <c r="L423" i="3"/>
  <c r="AQ423" i="2"/>
  <c r="D423" i="3"/>
  <c r="AV423" i="2"/>
  <c r="I423" i="3"/>
  <c r="BJ423" i="2"/>
  <c r="K423" i="3"/>
  <c r="BK423" i="2"/>
  <c r="M423" i="3"/>
  <c r="Y423" i="3"/>
  <c r="AS423" i="2"/>
  <c r="BC423" i="2"/>
  <c r="BG423" i="2"/>
  <c r="AX423" i="2"/>
  <c r="BD423" i="2"/>
  <c r="AP423" i="2"/>
  <c r="C423" i="3"/>
  <c r="AZ423" i="2"/>
  <c r="BE423" i="2"/>
  <c r="AR423" i="2"/>
  <c r="E423" i="3"/>
  <c r="BA423" i="2"/>
  <c r="BF423" i="2"/>
  <c r="BH427" i="2"/>
  <c r="V427" i="3"/>
  <c r="AT427" i="2"/>
  <c r="G427" i="3"/>
  <c r="AU427" i="2"/>
  <c r="H427" i="3"/>
  <c r="AW427" i="2"/>
  <c r="J427" i="3"/>
  <c r="AY427" i="2"/>
  <c r="L427" i="3"/>
  <c r="AQ427" i="2"/>
  <c r="D427" i="3"/>
  <c r="AV427" i="2"/>
  <c r="I427" i="3"/>
  <c r="BJ427" i="2"/>
  <c r="K427" i="3"/>
  <c r="BK427" i="2"/>
  <c r="M427" i="3"/>
  <c r="Y427" i="3"/>
  <c r="AP427" i="2"/>
  <c r="C427" i="3"/>
  <c r="AS427" i="2"/>
  <c r="BC427" i="2"/>
  <c r="BG427" i="2"/>
  <c r="AR427" i="2"/>
  <c r="E427" i="3"/>
  <c r="AX427" i="2"/>
  <c r="BD427" i="2"/>
  <c r="AZ427" i="2"/>
  <c r="BE427" i="2"/>
  <c r="BA427" i="2"/>
  <c r="BF427" i="2"/>
  <c r="BH431" i="2"/>
  <c r="V431" i="3"/>
  <c r="AT431" i="2"/>
  <c r="G431" i="3"/>
  <c r="AU431" i="2"/>
  <c r="H431" i="3"/>
  <c r="AW431" i="2"/>
  <c r="J431" i="3"/>
  <c r="AY431" i="2"/>
  <c r="L431" i="3"/>
  <c r="AQ431" i="2"/>
  <c r="D431" i="3"/>
  <c r="AV431" i="2"/>
  <c r="I431" i="3"/>
  <c r="BJ431" i="2"/>
  <c r="K431" i="3"/>
  <c r="BK431" i="2"/>
  <c r="M431" i="3"/>
  <c r="Y431" i="3"/>
  <c r="AS431" i="2"/>
  <c r="BC431" i="2"/>
  <c r="BG431" i="2"/>
  <c r="AX431" i="2"/>
  <c r="BD431" i="2"/>
  <c r="AP431" i="2"/>
  <c r="C431" i="3"/>
  <c r="AZ431" i="2"/>
  <c r="BE431" i="2"/>
  <c r="AR431" i="2"/>
  <c r="E431" i="3"/>
  <c r="BA431" i="2"/>
  <c r="BF431" i="2"/>
  <c r="BH435" i="2"/>
  <c r="V435" i="3"/>
  <c r="AT435" i="2"/>
  <c r="G435" i="3"/>
  <c r="AU435" i="2"/>
  <c r="H435" i="3"/>
  <c r="AW435" i="2"/>
  <c r="J435" i="3"/>
  <c r="AY435" i="2"/>
  <c r="L435" i="3"/>
  <c r="AQ435" i="2"/>
  <c r="D435" i="3"/>
  <c r="AV435" i="2"/>
  <c r="I435" i="3"/>
  <c r="BJ435" i="2"/>
  <c r="K435" i="3"/>
  <c r="BK435" i="2"/>
  <c r="M435" i="3"/>
  <c r="Y435" i="3"/>
  <c r="AP435" i="2"/>
  <c r="C435" i="3"/>
  <c r="AS435" i="2"/>
  <c r="BC435" i="2"/>
  <c r="BG435" i="2"/>
  <c r="AR435" i="2"/>
  <c r="E435" i="3"/>
  <c r="AX435" i="2"/>
  <c r="BD435" i="2"/>
  <c r="AZ435" i="2"/>
  <c r="BE435" i="2"/>
  <c r="BA435" i="2"/>
  <c r="BF435" i="2"/>
  <c r="BH439" i="2"/>
  <c r="V439" i="3"/>
  <c r="AT439" i="2"/>
  <c r="G439" i="3"/>
  <c r="AU439" i="2"/>
  <c r="H439" i="3"/>
  <c r="AW439" i="2"/>
  <c r="J439" i="3"/>
  <c r="AY439" i="2"/>
  <c r="L439" i="3"/>
  <c r="AQ439" i="2"/>
  <c r="D439" i="3"/>
  <c r="AV439" i="2"/>
  <c r="I439" i="3"/>
  <c r="BJ439" i="2"/>
  <c r="K439" i="3"/>
  <c r="BK439" i="2"/>
  <c r="M439" i="3"/>
  <c r="Y439" i="3"/>
  <c r="AS439" i="2"/>
  <c r="BC439" i="2"/>
  <c r="BG439" i="2"/>
  <c r="AX439" i="2"/>
  <c r="BD439" i="2"/>
  <c r="AP439" i="2"/>
  <c r="C439" i="3"/>
  <c r="AZ439" i="2"/>
  <c r="BE439" i="2"/>
  <c r="AR439" i="2"/>
  <c r="E439" i="3"/>
  <c r="BA439" i="2"/>
  <c r="BF439" i="2"/>
  <c r="BH443" i="2"/>
  <c r="V443" i="3"/>
  <c r="AT443" i="2"/>
  <c r="G443" i="3"/>
  <c r="AU443" i="2"/>
  <c r="H443" i="3"/>
  <c r="AW443" i="2"/>
  <c r="J443" i="3"/>
  <c r="AY443" i="2"/>
  <c r="L443" i="3"/>
  <c r="AQ443" i="2"/>
  <c r="D443" i="3"/>
  <c r="AV443" i="2"/>
  <c r="I443" i="3"/>
  <c r="BJ443" i="2"/>
  <c r="K443" i="3"/>
  <c r="BK443" i="2"/>
  <c r="M443" i="3"/>
  <c r="Y443" i="3"/>
  <c r="AP443" i="2"/>
  <c r="C443" i="3"/>
  <c r="AS443" i="2"/>
  <c r="BC443" i="2"/>
  <c r="BG443" i="2"/>
  <c r="AR443" i="2"/>
  <c r="E443" i="3"/>
  <c r="AX443" i="2"/>
  <c r="BD443" i="2"/>
  <c r="AZ443" i="2"/>
  <c r="BE443" i="2"/>
  <c r="BA443" i="2"/>
  <c r="BF443" i="2"/>
  <c r="BH447" i="2"/>
  <c r="V447" i="3"/>
  <c r="AT447" i="2"/>
  <c r="G447" i="3"/>
  <c r="AU447" i="2"/>
  <c r="H447" i="3"/>
  <c r="AW447" i="2"/>
  <c r="J447" i="3"/>
  <c r="AY447" i="2"/>
  <c r="L447" i="3"/>
  <c r="AQ447" i="2"/>
  <c r="D447" i="3"/>
  <c r="AV447" i="2"/>
  <c r="I447" i="3"/>
  <c r="BJ447" i="2"/>
  <c r="K447" i="3"/>
  <c r="BK447" i="2"/>
  <c r="M447" i="3"/>
  <c r="Y447" i="3"/>
  <c r="AS447" i="2"/>
  <c r="BC447" i="2"/>
  <c r="BG447" i="2"/>
  <c r="AX447" i="2"/>
  <c r="BD447" i="2"/>
  <c r="AP447" i="2"/>
  <c r="C447" i="3"/>
  <c r="AZ447" i="2"/>
  <c r="BE447" i="2"/>
  <c r="AR447" i="2"/>
  <c r="E447" i="3"/>
  <c r="BA447" i="2"/>
  <c r="BF447" i="2"/>
  <c r="BH451" i="2"/>
  <c r="V451" i="3"/>
  <c r="AT451" i="2"/>
  <c r="G451" i="3"/>
  <c r="AU451" i="2"/>
  <c r="H451" i="3"/>
  <c r="AW451" i="2"/>
  <c r="J451" i="3"/>
  <c r="AY451" i="2"/>
  <c r="L451" i="3"/>
  <c r="AQ451" i="2"/>
  <c r="D451" i="3"/>
  <c r="AV451" i="2"/>
  <c r="I451" i="3"/>
  <c r="BJ451" i="2"/>
  <c r="K451" i="3"/>
  <c r="BK451" i="2"/>
  <c r="M451" i="3"/>
  <c r="Y451" i="3"/>
  <c r="AP451" i="2"/>
  <c r="C451" i="3"/>
  <c r="AS451" i="2"/>
  <c r="BC451" i="2"/>
  <c r="BG451" i="2"/>
  <c r="AR451" i="2"/>
  <c r="E451" i="3"/>
  <c r="AX451" i="2"/>
  <c r="BD451" i="2"/>
  <c r="AZ451" i="2"/>
  <c r="BE451" i="2"/>
  <c r="BA451" i="2"/>
  <c r="BF451" i="2"/>
  <c r="BH455" i="2"/>
  <c r="V455" i="3"/>
  <c r="AT455" i="2"/>
  <c r="G455" i="3"/>
  <c r="AU455" i="2"/>
  <c r="H455" i="3"/>
  <c r="AW455" i="2"/>
  <c r="J455" i="3"/>
  <c r="AY455" i="2"/>
  <c r="L455" i="3"/>
  <c r="AQ455" i="2"/>
  <c r="D455" i="3"/>
  <c r="AV455" i="2"/>
  <c r="I455" i="3"/>
  <c r="BJ455" i="2"/>
  <c r="K455" i="3"/>
  <c r="BK455" i="2"/>
  <c r="M455" i="3"/>
  <c r="Y455" i="3"/>
  <c r="AS455" i="2"/>
  <c r="BC455" i="2"/>
  <c r="BG455" i="2"/>
  <c r="AX455" i="2"/>
  <c r="BD455" i="2"/>
  <c r="AP455" i="2"/>
  <c r="C455" i="3"/>
  <c r="AZ455" i="2"/>
  <c r="BE455" i="2"/>
  <c r="AR455" i="2"/>
  <c r="E455" i="3"/>
  <c r="BA455" i="2"/>
  <c r="BF455" i="2"/>
  <c r="BH459" i="2"/>
  <c r="V459" i="3"/>
  <c r="AT459" i="2"/>
  <c r="G459" i="3"/>
  <c r="AU459" i="2"/>
  <c r="H459" i="3"/>
  <c r="AW459" i="2"/>
  <c r="J459" i="3"/>
  <c r="AY459" i="2"/>
  <c r="L459" i="3"/>
  <c r="AQ459" i="2"/>
  <c r="D459" i="3"/>
  <c r="AV459" i="2"/>
  <c r="I459" i="3"/>
  <c r="BJ459" i="2"/>
  <c r="K459" i="3"/>
  <c r="BK459" i="2"/>
  <c r="M459" i="3"/>
  <c r="Y459" i="3"/>
  <c r="AP459" i="2"/>
  <c r="C459" i="3"/>
  <c r="AS459" i="2"/>
  <c r="BC459" i="2"/>
  <c r="BG459" i="2"/>
  <c r="AR459" i="2"/>
  <c r="E459" i="3"/>
  <c r="AX459" i="2"/>
  <c r="BD459" i="2"/>
  <c r="AZ459" i="2"/>
  <c r="BE459" i="2"/>
  <c r="BA459" i="2"/>
  <c r="BF459" i="2"/>
  <c r="BH463" i="2"/>
  <c r="V463" i="3"/>
  <c r="AT463" i="2"/>
  <c r="G463" i="3"/>
  <c r="AU463" i="2"/>
  <c r="H463" i="3"/>
  <c r="AW463" i="2"/>
  <c r="J463" i="3"/>
  <c r="AY463" i="2"/>
  <c r="L463" i="3"/>
  <c r="AQ463" i="2"/>
  <c r="D463" i="3"/>
  <c r="AV463" i="2"/>
  <c r="I463" i="3"/>
  <c r="BJ463" i="2"/>
  <c r="K463" i="3"/>
  <c r="BK463" i="2"/>
  <c r="M463" i="3"/>
  <c r="Y463" i="3"/>
  <c r="AS463" i="2"/>
  <c r="BC463" i="2"/>
  <c r="BG463" i="2"/>
  <c r="AX463" i="2"/>
  <c r="BD463" i="2"/>
  <c r="AP463" i="2"/>
  <c r="C463" i="3"/>
  <c r="AZ463" i="2"/>
  <c r="BE463" i="2"/>
  <c r="AR463" i="2"/>
  <c r="E463" i="3"/>
  <c r="BA463" i="2"/>
  <c r="BF463" i="2"/>
  <c r="BH467" i="2"/>
  <c r="V467" i="3"/>
  <c r="AT467" i="2"/>
  <c r="G467" i="3"/>
  <c r="AU467" i="2"/>
  <c r="H467" i="3"/>
  <c r="AW467" i="2"/>
  <c r="J467" i="3"/>
  <c r="AY467" i="2"/>
  <c r="L467" i="3"/>
  <c r="AQ467" i="2"/>
  <c r="D467" i="3"/>
  <c r="AV467" i="2"/>
  <c r="I467" i="3"/>
  <c r="BJ467" i="2"/>
  <c r="K467" i="3"/>
  <c r="BK467" i="2"/>
  <c r="M467" i="3"/>
  <c r="Y467" i="3"/>
  <c r="AP467" i="2"/>
  <c r="C467" i="3"/>
  <c r="AS467" i="2"/>
  <c r="BC467" i="2"/>
  <c r="BG467" i="2"/>
  <c r="AR467" i="2"/>
  <c r="E467" i="3"/>
  <c r="AX467" i="2"/>
  <c r="BD467" i="2"/>
  <c r="AZ467" i="2"/>
  <c r="BE467" i="2"/>
  <c r="BA467" i="2"/>
  <c r="BF467" i="2"/>
  <c r="BH471" i="2"/>
  <c r="V471" i="3"/>
  <c r="AT471" i="2"/>
  <c r="G471" i="3"/>
  <c r="AP471" i="2"/>
  <c r="C471" i="3"/>
  <c r="AR471" i="2"/>
  <c r="E471" i="3"/>
  <c r="AU471" i="2"/>
  <c r="H471" i="3"/>
  <c r="AW471" i="2"/>
  <c r="J471" i="3"/>
  <c r="AY471" i="2"/>
  <c r="L471" i="3"/>
  <c r="AQ471" i="2"/>
  <c r="D471" i="3"/>
  <c r="BA471" i="2"/>
  <c r="BF471" i="2"/>
  <c r="AV471" i="2"/>
  <c r="I471" i="3"/>
  <c r="AS471" i="2"/>
  <c r="BC471" i="2"/>
  <c r="BG471" i="2"/>
  <c r="BJ471" i="2"/>
  <c r="K471" i="3"/>
  <c r="AX471" i="2"/>
  <c r="BD471" i="2"/>
  <c r="BK471" i="2"/>
  <c r="M471" i="3"/>
  <c r="Y471" i="3"/>
  <c r="AZ471" i="2"/>
  <c r="BE471" i="2"/>
  <c r="BH475" i="2"/>
  <c r="V475" i="3"/>
  <c r="AT475" i="2"/>
  <c r="G475" i="3"/>
  <c r="AQ475" i="2"/>
  <c r="D475" i="3"/>
  <c r="BA475" i="2"/>
  <c r="BF475" i="2"/>
  <c r="AV475" i="2"/>
  <c r="I475" i="3"/>
  <c r="BJ475" i="2"/>
  <c r="K475" i="3"/>
  <c r="BK475" i="2"/>
  <c r="M475" i="3"/>
  <c r="Y475" i="3"/>
  <c r="AS475" i="2"/>
  <c r="BC475" i="2"/>
  <c r="BG475" i="2"/>
  <c r="AP475" i="2"/>
  <c r="C475" i="3"/>
  <c r="AR475" i="2"/>
  <c r="E475" i="3"/>
  <c r="AX475" i="2"/>
  <c r="BD475" i="2"/>
  <c r="AU475" i="2"/>
  <c r="H475" i="3"/>
  <c r="AW475" i="2"/>
  <c r="J475" i="3"/>
  <c r="AY475" i="2"/>
  <c r="L475" i="3"/>
  <c r="AZ475" i="2"/>
  <c r="BE475" i="2"/>
  <c r="BH479" i="2"/>
  <c r="V479" i="3"/>
  <c r="AT479" i="2"/>
  <c r="G479" i="3"/>
  <c r="AQ479" i="2"/>
  <c r="D479" i="3"/>
  <c r="BA479" i="2"/>
  <c r="BF479" i="2"/>
  <c r="AV479" i="2"/>
  <c r="I479" i="3"/>
  <c r="BJ479" i="2"/>
  <c r="K479" i="3"/>
  <c r="BK479" i="2"/>
  <c r="M479" i="3"/>
  <c r="Y479" i="3"/>
  <c r="AS479" i="2"/>
  <c r="BC479" i="2"/>
  <c r="BG479" i="2"/>
  <c r="AP479" i="2"/>
  <c r="C479" i="3"/>
  <c r="AR479" i="2"/>
  <c r="E479" i="3"/>
  <c r="AX479" i="2"/>
  <c r="BD479" i="2"/>
  <c r="AU479" i="2"/>
  <c r="H479" i="3"/>
  <c r="AW479" i="2"/>
  <c r="J479" i="3"/>
  <c r="AY479" i="2"/>
  <c r="L479" i="3"/>
  <c r="AZ479" i="2"/>
  <c r="BE479" i="2"/>
  <c r="BH483" i="2"/>
  <c r="V483" i="3"/>
  <c r="AT483" i="2"/>
  <c r="G483" i="3"/>
  <c r="AQ483" i="2"/>
  <c r="D483" i="3"/>
  <c r="BA483" i="2"/>
  <c r="BF483" i="2"/>
  <c r="AV483" i="2"/>
  <c r="I483" i="3"/>
  <c r="BJ483" i="2"/>
  <c r="K483" i="3"/>
  <c r="BK483" i="2"/>
  <c r="M483" i="3"/>
  <c r="Y483" i="3"/>
  <c r="AS483" i="2"/>
  <c r="BC483" i="2"/>
  <c r="BG483" i="2"/>
  <c r="AP483" i="2"/>
  <c r="C483" i="3"/>
  <c r="AR483" i="2"/>
  <c r="E483" i="3"/>
  <c r="AX483" i="2"/>
  <c r="BD483" i="2"/>
  <c r="AU483" i="2"/>
  <c r="H483" i="3"/>
  <c r="AW483" i="2"/>
  <c r="J483" i="3"/>
  <c r="AY483" i="2"/>
  <c r="L483" i="3"/>
  <c r="AZ483" i="2"/>
  <c r="BE483" i="2"/>
  <c r="BH487" i="2"/>
  <c r="V487" i="3"/>
  <c r="AT487" i="2"/>
  <c r="G487" i="3"/>
  <c r="AQ487" i="2"/>
  <c r="D487" i="3"/>
  <c r="BA487" i="2"/>
  <c r="BF487" i="2"/>
  <c r="AV487" i="2"/>
  <c r="I487" i="3"/>
  <c r="BJ487" i="2"/>
  <c r="K487" i="3"/>
  <c r="BK487" i="2"/>
  <c r="M487" i="3"/>
  <c r="Y487" i="3"/>
  <c r="AS487" i="2"/>
  <c r="BC487" i="2"/>
  <c r="BG487" i="2"/>
  <c r="AP487" i="2"/>
  <c r="C487" i="3"/>
  <c r="AR487" i="2"/>
  <c r="E487" i="3"/>
  <c r="AX487" i="2"/>
  <c r="BD487" i="2"/>
  <c r="AU487" i="2"/>
  <c r="H487" i="3"/>
  <c r="AW487" i="2"/>
  <c r="J487" i="3"/>
  <c r="AY487" i="2"/>
  <c r="L487" i="3"/>
  <c r="AZ487" i="2"/>
  <c r="BE487" i="2"/>
  <c r="BH491" i="2"/>
  <c r="V491" i="3"/>
  <c r="AT491" i="2"/>
  <c r="G491" i="3"/>
  <c r="AQ491" i="2"/>
  <c r="D491" i="3"/>
  <c r="BA491" i="2"/>
  <c r="BF491" i="2"/>
  <c r="AV491" i="2"/>
  <c r="I491" i="3"/>
  <c r="BJ491" i="2"/>
  <c r="K491" i="3"/>
  <c r="BK491" i="2"/>
  <c r="M491" i="3"/>
  <c r="Y491" i="3"/>
  <c r="AS491" i="2"/>
  <c r="BC491" i="2"/>
  <c r="BG491" i="2"/>
  <c r="AP491" i="2"/>
  <c r="C491" i="3"/>
  <c r="AR491" i="2"/>
  <c r="E491" i="3"/>
  <c r="AX491" i="2"/>
  <c r="BD491" i="2"/>
  <c r="AU491" i="2"/>
  <c r="H491" i="3"/>
  <c r="AW491" i="2"/>
  <c r="J491" i="3"/>
  <c r="AY491" i="2"/>
  <c r="L491" i="3"/>
  <c r="AZ491" i="2"/>
  <c r="BE491" i="2"/>
  <c r="BH495" i="2"/>
  <c r="V495" i="3"/>
  <c r="AT495" i="2"/>
  <c r="G495" i="3"/>
  <c r="AQ495" i="2"/>
  <c r="D495" i="3"/>
  <c r="BA495" i="2"/>
  <c r="BF495" i="2"/>
  <c r="AV495" i="2"/>
  <c r="I495" i="3"/>
  <c r="BJ495" i="2"/>
  <c r="K495" i="3"/>
  <c r="BK495" i="2"/>
  <c r="M495" i="3"/>
  <c r="Y495" i="3"/>
  <c r="AS495" i="2"/>
  <c r="BC495" i="2"/>
  <c r="BG495" i="2"/>
  <c r="AP495" i="2"/>
  <c r="C495" i="3"/>
  <c r="AR495" i="2"/>
  <c r="E495" i="3"/>
  <c r="AX495" i="2"/>
  <c r="BD495" i="2"/>
  <c r="AU495" i="2"/>
  <c r="H495" i="3"/>
  <c r="AW495" i="2"/>
  <c r="J495" i="3"/>
  <c r="AY495" i="2"/>
  <c r="L495" i="3"/>
  <c r="AZ495" i="2"/>
  <c r="BE495" i="2"/>
  <c r="BH499" i="2"/>
  <c r="V499" i="3"/>
  <c r="AT499" i="2"/>
  <c r="G499" i="3"/>
  <c r="AQ499" i="2"/>
  <c r="D499" i="3"/>
  <c r="BA499" i="2"/>
  <c r="BF499" i="2"/>
  <c r="AV499" i="2"/>
  <c r="I499" i="3"/>
  <c r="BJ499" i="2"/>
  <c r="K499" i="3"/>
  <c r="BK499" i="2"/>
  <c r="M499" i="3"/>
  <c r="Y499" i="3"/>
  <c r="AS499" i="2"/>
  <c r="BC499" i="2"/>
  <c r="BG499" i="2"/>
  <c r="AP499" i="2"/>
  <c r="C499" i="3"/>
  <c r="AR499" i="2"/>
  <c r="E499" i="3"/>
  <c r="AX499" i="2"/>
  <c r="BD499" i="2"/>
  <c r="AU499" i="2"/>
  <c r="H499" i="3"/>
  <c r="AW499" i="2"/>
  <c r="J499" i="3"/>
  <c r="AY499" i="2"/>
  <c r="L499" i="3"/>
  <c r="AZ499" i="2"/>
  <c r="BE499" i="2"/>
  <c r="BH503" i="2"/>
  <c r="V503" i="3"/>
  <c r="AT503" i="2"/>
  <c r="G503" i="3"/>
  <c r="AQ503" i="2"/>
  <c r="D503" i="3"/>
  <c r="BA503" i="2"/>
  <c r="BF503" i="2"/>
  <c r="AV503" i="2"/>
  <c r="I503" i="3"/>
  <c r="BJ503" i="2"/>
  <c r="K503" i="3"/>
  <c r="BK503" i="2"/>
  <c r="M503" i="3"/>
  <c r="Y503" i="3"/>
  <c r="AS503" i="2"/>
  <c r="BC503" i="2"/>
  <c r="BG503" i="2"/>
  <c r="AP503" i="2"/>
  <c r="C503" i="3"/>
  <c r="AR503" i="2"/>
  <c r="E503" i="3"/>
  <c r="AX503" i="2"/>
  <c r="BD503" i="2"/>
  <c r="AU503" i="2"/>
  <c r="H503" i="3"/>
  <c r="AW503" i="2"/>
  <c r="J503" i="3"/>
  <c r="AY503" i="2"/>
  <c r="L503" i="3"/>
  <c r="AZ503" i="2"/>
  <c r="BE503" i="2"/>
  <c r="BH507" i="2"/>
  <c r="V507" i="3"/>
  <c r="AT507" i="2"/>
  <c r="G507" i="3"/>
  <c r="AQ507" i="2"/>
  <c r="D507" i="3"/>
  <c r="BA507" i="2"/>
  <c r="BF507" i="2"/>
  <c r="AV507" i="2"/>
  <c r="I507" i="3"/>
  <c r="BJ507" i="2"/>
  <c r="K507" i="3"/>
  <c r="BK507" i="2"/>
  <c r="M507" i="3"/>
  <c r="Y507" i="3"/>
  <c r="AS507" i="2"/>
  <c r="BC507" i="2"/>
  <c r="BG507" i="2"/>
  <c r="AP507" i="2"/>
  <c r="C507" i="3"/>
  <c r="AR507" i="2"/>
  <c r="E507" i="3"/>
  <c r="AX507" i="2"/>
  <c r="BD507" i="2"/>
  <c r="AU507" i="2"/>
  <c r="H507" i="3"/>
  <c r="AW507" i="2"/>
  <c r="J507" i="3"/>
  <c r="AY507" i="2"/>
  <c r="L507" i="3"/>
  <c r="AZ507" i="2"/>
  <c r="BE507" i="2"/>
  <c r="BH511" i="2"/>
  <c r="V511" i="3"/>
  <c r="AT511" i="2"/>
  <c r="G511" i="3"/>
  <c r="AQ511" i="2"/>
  <c r="D511" i="3"/>
  <c r="BA511" i="2"/>
  <c r="BF511" i="2"/>
  <c r="AV511" i="2"/>
  <c r="I511" i="3"/>
  <c r="BJ511" i="2"/>
  <c r="K511" i="3"/>
  <c r="BK511" i="2"/>
  <c r="M511" i="3"/>
  <c r="Y511" i="3"/>
  <c r="AS511" i="2"/>
  <c r="BC511" i="2"/>
  <c r="BG511" i="2"/>
  <c r="AP511" i="2"/>
  <c r="C511" i="3"/>
  <c r="AR511" i="2"/>
  <c r="E511" i="3"/>
  <c r="AX511" i="2"/>
  <c r="BD511" i="2"/>
  <c r="AU511" i="2"/>
  <c r="H511" i="3"/>
  <c r="AW511" i="2"/>
  <c r="J511" i="3"/>
  <c r="AY511" i="2"/>
  <c r="L511" i="3"/>
  <c r="AZ511" i="2"/>
  <c r="BE511" i="2"/>
  <c r="BH515" i="2"/>
  <c r="V515" i="3"/>
  <c r="AT515" i="2"/>
  <c r="G515" i="3"/>
  <c r="AQ515" i="2"/>
  <c r="D515" i="3"/>
  <c r="BA515" i="2"/>
  <c r="BF515" i="2"/>
  <c r="AV515" i="2"/>
  <c r="I515" i="3"/>
  <c r="BJ515" i="2"/>
  <c r="K515" i="3"/>
  <c r="BK515" i="2"/>
  <c r="M515" i="3"/>
  <c r="Y515" i="3"/>
  <c r="AS515" i="2"/>
  <c r="BC515" i="2"/>
  <c r="BG515" i="2"/>
  <c r="AP515" i="2"/>
  <c r="C515" i="3"/>
  <c r="AR515" i="2"/>
  <c r="E515" i="3"/>
  <c r="AX515" i="2"/>
  <c r="BD515" i="2"/>
  <c r="AU515" i="2"/>
  <c r="H515" i="3"/>
  <c r="AW515" i="2"/>
  <c r="J515" i="3"/>
  <c r="AY515" i="2"/>
  <c r="L515" i="3"/>
  <c r="AZ515" i="2"/>
  <c r="BE515" i="2"/>
  <c r="BJ19" i="2"/>
  <c r="K19" i="3"/>
  <c r="BE19" i="2"/>
  <c r="AR20" i="2"/>
  <c r="E20" i="3"/>
  <c r="HH20" i="3"/>
  <c r="BC27" i="2"/>
  <c r="AZ27" i="2"/>
  <c r="BG27" i="2"/>
  <c r="AV27" i="2"/>
  <c r="I27" i="3"/>
  <c r="AS27" i="2"/>
  <c r="V27" i="3"/>
  <c r="BA27" i="2"/>
  <c r="AT28" i="2"/>
  <c r="G28" i="3"/>
  <c r="AZ28" i="2"/>
  <c r="BG28" i="2"/>
  <c r="BC28" i="2"/>
  <c r="AY28" i="2"/>
  <c r="L28" i="3"/>
  <c r="AW28" i="2"/>
  <c r="J28" i="3"/>
  <c r="AV28" i="2"/>
  <c r="I28" i="3"/>
  <c r="AS28" i="2"/>
  <c r="V28" i="3"/>
  <c r="AU28" i="2"/>
  <c r="H28" i="3"/>
  <c r="BA28" i="2"/>
  <c r="HF34" i="3"/>
  <c r="CQ34" i="3"/>
  <c r="AZ37" i="2"/>
  <c r="BK37" i="2"/>
  <c r="M37" i="3"/>
  <c r="Y37" i="3"/>
  <c r="AV37" i="2"/>
  <c r="I37" i="3"/>
  <c r="V37" i="3"/>
  <c r="AU37" i="2"/>
  <c r="AW37" i="2"/>
  <c r="BD37" i="2"/>
  <c r="AY37" i="2"/>
  <c r="BF37" i="2"/>
  <c r="BC37" i="2"/>
  <c r="AT37" i="2"/>
  <c r="AS37" i="2"/>
  <c r="BA37" i="2"/>
  <c r="DX32" i="3"/>
  <c r="DY32" i="3"/>
  <c r="ED32" i="3"/>
  <c r="GQ32" i="3"/>
  <c r="AD32" i="3"/>
  <c r="AH32" i="3"/>
  <c r="AL32" i="3"/>
  <c r="AP32" i="3"/>
  <c r="AT32" i="3"/>
  <c r="EE32" i="3"/>
  <c r="AE32" i="3"/>
  <c r="AI32" i="3"/>
  <c r="AM32" i="3"/>
  <c r="AQ32" i="3"/>
  <c r="AU32" i="3"/>
  <c r="CW32" i="3"/>
  <c r="CX32" i="3"/>
  <c r="AF32" i="3"/>
  <c r="AN32" i="3"/>
  <c r="AV32" i="3"/>
  <c r="GX32" i="3"/>
  <c r="GK32" i="3"/>
  <c r="GL32" i="3"/>
  <c r="GM32" i="3"/>
  <c r="GN32" i="3"/>
  <c r="AG32" i="3"/>
  <c r="AO32" i="3"/>
  <c r="AJ32" i="3"/>
  <c r="EC32" i="3"/>
  <c r="CU32" i="3"/>
  <c r="CV32" i="3"/>
  <c r="AK32" i="3"/>
  <c r="AC32" i="3"/>
  <c r="N32" i="3"/>
  <c r="DL32" i="3"/>
  <c r="DM32" i="3"/>
  <c r="AR32" i="3"/>
  <c r="AS32" i="3"/>
  <c r="AY32" i="3"/>
  <c r="BC32" i="3"/>
  <c r="BG32" i="3"/>
  <c r="BK32" i="3"/>
  <c r="BO32" i="3"/>
  <c r="AZ32" i="3"/>
  <c r="BD32" i="3"/>
  <c r="BH32" i="3"/>
  <c r="BL32" i="3"/>
  <c r="BP32" i="3"/>
  <c r="O32" i="3"/>
  <c r="BA32" i="3"/>
  <c r="BE32" i="3"/>
  <c r="BI32" i="3"/>
  <c r="BM32" i="3"/>
  <c r="BQ32" i="3"/>
  <c r="BB32" i="3"/>
  <c r="BF32" i="3"/>
  <c r="BJ32" i="3"/>
  <c r="BN32" i="3"/>
  <c r="BR32" i="3"/>
  <c r="Y44" i="3"/>
  <c r="HR44" i="3"/>
  <c r="EH44" i="3"/>
  <c r="HS44" i="3"/>
  <c r="HA44" i="3"/>
  <c r="BH50" i="2"/>
  <c r="V50" i="3"/>
  <c r="AT50" i="2"/>
  <c r="G50" i="3"/>
  <c r="AQ50" i="2"/>
  <c r="D50" i="3"/>
  <c r="AV50" i="2"/>
  <c r="I50" i="3"/>
  <c r="BJ50" i="2"/>
  <c r="K50" i="3"/>
  <c r="BK50" i="2"/>
  <c r="M50" i="3"/>
  <c r="Y50" i="3"/>
  <c r="AP50" i="2"/>
  <c r="C50" i="3"/>
  <c r="AR50" i="2"/>
  <c r="E50" i="3"/>
  <c r="AU50" i="2"/>
  <c r="H50" i="3"/>
  <c r="AW50" i="2"/>
  <c r="J50" i="3"/>
  <c r="AY50" i="2"/>
  <c r="L50" i="3"/>
  <c r="BA50" i="2"/>
  <c r="BF50" i="2"/>
  <c r="AS50" i="2"/>
  <c r="BC50" i="2"/>
  <c r="BG50" i="2"/>
  <c r="AX50" i="2"/>
  <c r="BD50" i="2"/>
  <c r="AZ50" i="2"/>
  <c r="BE50" i="2"/>
  <c r="BH54" i="2"/>
  <c r="V54" i="3"/>
  <c r="AT54" i="2"/>
  <c r="G54" i="3"/>
  <c r="AQ54" i="2"/>
  <c r="D54" i="3"/>
  <c r="AV54" i="2"/>
  <c r="I54" i="3"/>
  <c r="BJ54" i="2"/>
  <c r="K54" i="3"/>
  <c r="BK54" i="2"/>
  <c r="M54" i="3"/>
  <c r="Y54" i="3"/>
  <c r="AP54" i="2"/>
  <c r="C54" i="3"/>
  <c r="AR54" i="2"/>
  <c r="E54" i="3"/>
  <c r="AU54" i="2"/>
  <c r="H54" i="3"/>
  <c r="AW54" i="2"/>
  <c r="J54" i="3"/>
  <c r="AY54" i="2"/>
  <c r="L54" i="3"/>
  <c r="BA54" i="2"/>
  <c r="BF54" i="2"/>
  <c r="AS54" i="2"/>
  <c r="BC54" i="2"/>
  <c r="BG54" i="2"/>
  <c r="AX54" i="2"/>
  <c r="BD54" i="2"/>
  <c r="AZ54" i="2"/>
  <c r="BE54" i="2"/>
  <c r="BH58" i="2"/>
  <c r="V58" i="3"/>
  <c r="AT58" i="2"/>
  <c r="G58" i="3"/>
  <c r="AQ58" i="2"/>
  <c r="D58" i="3"/>
  <c r="AV58" i="2"/>
  <c r="I58" i="3"/>
  <c r="BJ58" i="2"/>
  <c r="K58" i="3"/>
  <c r="BK58" i="2"/>
  <c r="M58" i="3"/>
  <c r="Y58" i="3"/>
  <c r="AP58" i="2"/>
  <c r="C58" i="3"/>
  <c r="AR58" i="2"/>
  <c r="E58" i="3"/>
  <c r="AU58" i="2"/>
  <c r="H58" i="3"/>
  <c r="AW58" i="2"/>
  <c r="J58" i="3"/>
  <c r="AY58" i="2"/>
  <c r="L58" i="3"/>
  <c r="BA58" i="2"/>
  <c r="BF58" i="2"/>
  <c r="AS58" i="2"/>
  <c r="BC58" i="2"/>
  <c r="BG58" i="2"/>
  <c r="AX58" i="2"/>
  <c r="BD58" i="2"/>
  <c r="AZ58" i="2"/>
  <c r="BE58" i="2"/>
  <c r="BH62" i="2"/>
  <c r="V62" i="3"/>
  <c r="AT62" i="2"/>
  <c r="G62" i="3"/>
  <c r="AQ62" i="2"/>
  <c r="D62" i="3"/>
  <c r="AV62" i="2"/>
  <c r="I62" i="3"/>
  <c r="BJ62" i="2"/>
  <c r="K62" i="3"/>
  <c r="BK62" i="2"/>
  <c r="M62" i="3"/>
  <c r="Y62" i="3"/>
  <c r="AP62" i="2"/>
  <c r="C62" i="3"/>
  <c r="AR62" i="2"/>
  <c r="E62" i="3"/>
  <c r="AU62" i="2"/>
  <c r="H62" i="3"/>
  <c r="AW62" i="2"/>
  <c r="J62" i="3"/>
  <c r="AY62" i="2"/>
  <c r="L62" i="3"/>
  <c r="BA62" i="2"/>
  <c r="BF62" i="2"/>
  <c r="AS62" i="2"/>
  <c r="BC62" i="2"/>
  <c r="BG62" i="2"/>
  <c r="AX62" i="2"/>
  <c r="BD62" i="2"/>
  <c r="AZ62" i="2"/>
  <c r="BE62" i="2"/>
  <c r="BH66" i="2"/>
  <c r="V66" i="3"/>
  <c r="AT66" i="2"/>
  <c r="G66" i="3"/>
  <c r="AQ66" i="2"/>
  <c r="D66" i="3"/>
  <c r="AV66" i="2"/>
  <c r="I66" i="3"/>
  <c r="BJ66" i="2"/>
  <c r="K66" i="3"/>
  <c r="BK66" i="2"/>
  <c r="M66" i="3"/>
  <c r="Y66" i="3"/>
  <c r="AP66" i="2"/>
  <c r="C66" i="3"/>
  <c r="AR66" i="2"/>
  <c r="E66" i="3"/>
  <c r="AW66" i="2"/>
  <c r="J66" i="3"/>
  <c r="AY66" i="2"/>
  <c r="L66" i="3"/>
  <c r="AU66" i="2"/>
  <c r="H66" i="3"/>
  <c r="BA66" i="2"/>
  <c r="BF66" i="2"/>
  <c r="AS66" i="2"/>
  <c r="BC66" i="2"/>
  <c r="BG66" i="2"/>
  <c r="AX66" i="2"/>
  <c r="BD66" i="2"/>
  <c r="AZ66" i="2"/>
  <c r="BE66" i="2"/>
  <c r="BH70" i="2"/>
  <c r="V70" i="3"/>
  <c r="AT70" i="2"/>
  <c r="G70" i="3"/>
  <c r="AP70" i="2"/>
  <c r="C70" i="3"/>
  <c r="AR70" i="2"/>
  <c r="E70" i="3"/>
  <c r="AU70" i="2"/>
  <c r="H70" i="3"/>
  <c r="AW70" i="2"/>
  <c r="J70" i="3"/>
  <c r="AY70" i="2"/>
  <c r="L70" i="3"/>
  <c r="AQ70" i="2"/>
  <c r="D70" i="3"/>
  <c r="AV70" i="2"/>
  <c r="I70" i="3"/>
  <c r="BJ70" i="2"/>
  <c r="K70" i="3"/>
  <c r="BK70" i="2"/>
  <c r="M70" i="3"/>
  <c r="Y70" i="3"/>
  <c r="AZ70" i="2"/>
  <c r="BE70" i="2"/>
  <c r="BA70" i="2"/>
  <c r="BF70" i="2"/>
  <c r="AS70" i="2"/>
  <c r="BC70" i="2"/>
  <c r="BG70" i="2"/>
  <c r="AX70" i="2"/>
  <c r="BD70" i="2"/>
  <c r="BH74" i="2"/>
  <c r="V74" i="3"/>
  <c r="AT74" i="2"/>
  <c r="G74" i="3"/>
  <c r="AP74" i="2"/>
  <c r="C74" i="3"/>
  <c r="AR74" i="2"/>
  <c r="E74" i="3"/>
  <c r="AU74" i="2"/>
  <c r="H74" i="3"/>
  <c r="AW74" i="2"/>
  <c r="J74" i="3"/>
  <c r="AY74" i="2"/>
  <c r="L74" i="3"/>
  <c r="AQ74" i="2"/>
  <c r="D74" i="3"/>
  <c r="AV74" i="2"/>
  <c r="I74" i="3"/>
  <c r="BJ74" i="2"/>
  <c r="K74" i="3"/>
  <c r="BK74" i="2"/>
  <c r="M74" i="3"/>
  <c r="Y74" i="3"/>
  <c r="AZ74" i="2"/>
  <c r="BE74" i="2"/>
  <c r="BA74" i="2"/>
  <c r="BF74" i="2"/>
  <c r="AS74" i="2"/>
  <c r="BC74" i="2"/>
  <c r="BG74" i="2"/>
  <c r="AX74" i="2"/>
  <c r="BD74" i="2"/>
  <c r="BH78" i="2"/>
  <c r="V78" i="3"/>
  <c r="AT78" i="2"/>
  <c r="G78" i="3"/>
  <c r="AP78" i="2"/>
  <c r="C78" i="3"/>
  <c r="AR78" i="2"/>
  <c r="E78" i="3"/>
  <c r="AU78" i="2"/>
  <c r="H78" i="3"/>
  <c r="AW78" i="2"/>
  <c r="J78" i="3"/>
  <c r="AY78" i="2"/>
  <c r="L78" i="3"/>
  <c r="AQ78" i="2"/>
  <c r="D78" i="3"/>
  <c r="AV78" i="2"/>
  <c r="I78" i="3"/>
  <c r="BJ78" i="2"/>
  <c r="K78" i="3"/>
  <c r="BK78" i="2"/>
  <c r="M78" i="3"/>
  <c r="Y78" i="3"/>
  <c r="AZ78" i="2"/>
  <c r="BE78" i="2"/>
  <c r="BA78" i="2"/>
  <c r="BF78" i="2"/>
  <c r="AS78" i="2"/>
  <c r="BC78" i="2"/>
  <c r="BG78" i="2"/>
  <c r="AX78" i="2"/>
  <c r="BD78" i="2"/>
  <c r="BH82" i="2"/>
  <c r="V82" i="3"/>
  <c r="AT82" i="2"/>
  <c r="G82" i="3"/>
  <c r="AP82" i="2"/>
  <c r="C82" i="3"/>
  <c r="AR82" i="2"/>
  <c r="E82" i="3"/>
  <c r="AU82" i="2"/>
  <c r="H82" i="3"/>
  <c r="AW82" i="2"/>
  <c r="J82" i="3"/>
  <c r="AY82" i="2"/>
  <c r="L82" i="3"/>
  <c r="AQ82" i="2"/>
  <c r="D82" i="3"/>
  <c r="AV82" i="2"/>
  <c r="I82" i="3"/>
  <c r="BJ82" i="2"/>
  <c r="K82" i="3"/>
  <c r="BK82" i="2"/>
  <c r="M82" i="3"/>
  <c r="Y82" i="3"/>
  <c r="AZ82" i="2"/>
  <c r="BE82" i="2"/>
  <c r="BA82" i="2"/>
  <c r="BF82" i="2"/>
  <c r="AS82" i="2"/>
  <c r="BC82" i="2"/>
  <c r="BG82" i="2"/>
  <c r="AX82" i="2"/>
  <c r="BD82" i="2"/>
  <c r="BH86" i="2"/>
  <c r="V86" i="3"/>
  <c r="AT86" i="2"/>
  <c r="G86" i="3"/>
  <c r="AP86" i="2"/>
  <c r="C86" i="3"/>
  <c r="AR86" i="2"/>
  <c r="E86" i="3"/>
  <c r="AU86" i="2"/>
  <c r="H86" i="3"/>
  <c r="AW86" i="2"/>
  <c r="J86" i="3"/>
  <c r="AY86" i="2"/>
  <c r="L86" i="3"/>
  <c r="AQ86" i="2"/>
  <c r="D86" i="3"/>
  <c r="AV86" i="2"/>
  <c r="I86" i="3"/>
  <c r="BJ86" i="2"/>
  <c r="K86" i="3"/>
  <c r="BK86" i="2"/>
  <c r="M86" i="3"/>
  <c r="Y86" i="3"/>
  <c r="AZ86" i="2"/>
  <c r="BE86" i="2"/>
  <c r="BA86" i="2"/>
  <c r="BF86" i="2"/>
  <c r="AS86" i="2"/>
  <c r="BC86" i="2"/>
  <c r="BG86" i="2"/>
  <c r="AX86" i="2"/>
  <c r="BD86" i="2"/>
  <c r="BH90" i="2"/>
  <c r="V90" i="3"/>
  <c r="AT90" i="2"/>
  <c r="G90" i="3"/>
  <c r="AP90" i="2"/>
  <c r="C90" i="3"/>
  <c r="AR90" i="2"/>
  <c r="E90" i="3"/>
  <c r="AU90" i="2"/>
  <c r="H90" i="3"/>
  <c r="AW90" i="2"/>
  <c r="J90" i="3"/>
  <c r="AY90" i="2"/>
  <c r="L90" i="3"/>
  <c r="AQ90" i="2"/>
  <c r="D90" i="3"/>
  <c r="AV90" i="2"/>
  <c r="I90" i="3"/>
  <c r="BJ90" i="2"/>
  <c r="K90" i="3"/>
  <c r="BK90" i="2"/>
  <c r="M90" i="3"/>
  <c r="Y90" i="3"/>
  <c r="AZ90" i="2"/>
  <c r="BE90" i="2"/>
  <c r="BA90" i="2"/>
  <c r="BF90" i="2"/>
  <c r="AS90" i="2"/>
  <c r="BC90" i="2"/>
  <c r="BG90" i="2"/>
  <c r="AX90" i="2"/>
  <c r="BD90" i="2"/>
  <c r="BH94" i="2"/>
  <c r="V94" i="3"/>
  <c r="AT94" i="2"/>
  <c r="G94" i="3"/>
  <c r="AP94" i="2"/>
  <c r="C94" i="3"/>
  <c r="AR94" i="2"/>
  <c r="E94" i="3"/>
  <c r="AU94" i="2"/>
  <c r="H94" i="3"/>
  <c r="AW94" i="2"/>
  <c r="J94" i="3"/>
  <c r="AY94" i="2"/>
  <c r="L94" i="3"/>
  <c r="AQ94" i="2"/>
  <c r="D94" i="3"/>
  <c r="AV94" i="2"/>
  <c r="I94" i="3"/>
  <c r="BJ94" i="2"/>
  <c r="K94" i="3"/>
  <c r="BK94" i="2"/>
  <c r="M94" i="3"/>
  <c r="Y94" i="3"/>
  <c r="AZ94" i="2"/>
  <c r="BE94" i="2"/>
  <c r="BA94" i="2"/>
  <c r="BF94" i="2"/>
  <c r="AS94" i="2"/>
  <c r="BC94" i="2"/>
  <c r="BG94" i="2"/>
  <c r="AX94" i="2"/>
  <c r="BD94" i="2"/>
  <c r="BH98" i="2"/>
  <c r="V98" i="3"/>
  <c r="AT98" i="2"/>
  <c r="G98" i="3"/>
  <c r="AQ98" i="2"/>
  <c r="D98" i="3"/>
  <c r="AV98" i="2"/>
  <c r="I98" i="3"/>
  <c r="BJ98" i="2"/>
  <c r="K98" i="3"/>
  <c r="BK98" i="2"/>
  <c r="M98" i="3"/>
  <c r="Y98" i="3"/>
  <c r="AP98" i="2"/>
  <c r="C98" i="3"/>
  <c r="AR98" i="2"/>
  <c r="E98" i="3"/>
  <c r="AU98" i="2"/>
  <c r="H98" i="3"/>
  <c r="AW98" i="2"/>
  <c r="J98" i="3"/>
  <c r="AY98" i="2"/>
  <c r="L98" i="3"/>
  <c r="AZ98" i="2"/>
  <c r="BE98" i="2"/>
  <c r="BA98" i="2"/>
  <c r="BF98" i="2"/>
  <c r="AS98" i="2"/>
  <c r="BC98" i="2"/>
  <c r="BG98" i="2"/>
  <c r="AX98" i="2"/>
  <c r="BD98" i="2"/>
  <c r="BH102" i="2"/>
  <c r="V102" i="3"/>
  <c r="AT102" i="2"/>
  <c r="G102" i="3"/>
  <c r="AQ102" i="2"/>
  <c r="D102" i="3"/>
  <c r="AV102" i="2"/>
  <c r="I102" i="3"/>
  <c r="BJ102" i="2"/>
  <c r="K102" i="3"/>
  <c r="BK102" i="2"/>
  <c r="M102" i="3"/>
  <c r="Y102" i="3"/>
  <c r="AP102" i="2"/>
  <c r="C102" i="3"/>
  <c r="AR102" i="2"/>
  <c r="E102" i="3"/>
  <c r="AU102" i="2"/>
  <c r="H102" i="3"/>
  <c r="AW102" i="2"/>
  <c r="J102" i="3"/>
  <c r="AY102" i="2"/>
  <c r="L102" i="3"/>
  <c r="AZ102" i="2"/>
  <c r="BE102" i="2"/>
  <c r="BA102" i="2"/>
  <c r="BF102" i="2"/>
  <c r="AS102" i="2"/>
  <c r="BC102" i="2"/>
  <c r="BG102" i="2"/>
  <c r="AX102" i="2"/>
  <c r="BD102" i="2"/>
  <c r="BH106" i="2"/>
  <c r="V106" i="3"/>
  <c r="AT106" i="2"/>
  <c r="G106" i="3"/>
  <c r="AQ106" i="2"/>
  <c r="D106" i="3"/>
  <c r="AV106" i="2"/>
  <c r="I106" i="3"/>
  <c r="BJ106" i="2"/>
  <c r="K106" i="3"/>
  <c r="BK106" i="2"/>
  <c r="M106" i="3"/>
  <c r="Y106" i="3"/>
  <c r="AP106" i="2"/>
  <c r="C106" i="3"/>
  <c r="AR106" i="2"/>
  <c r="E106" i="3"/>
  <c r="AU106" i="2"/>
  <c r="H106" i="3"/>
  <c r="AW106" i="2"/>
  <c r="J106" i="3"/>
  <c r="AY106" i="2"/>
  <c r="L106" i="3"/>
  <c r="AZ106" i="2"/>
  <c r="BE106" i="2"/>
  <c r="BA106" i="2"/>
  <c r="BF106" i="2"/>
  <c r="AS106" i="2"/>
  <c r="BC106" i="2"/>
  <c r="BG106" i="2"/>
  <c r="AX106" i="2"/>
  <c r="BD106" i="2"/>
  <c r="BH110" i="2"/>
  <c r="V110" i="3"/>
  <c r="AT110" i="2"/>
  <c r="G110" i="3"/>
  <c r="AQ110" i="2"/>
  <c r="D110" i="3"/>
  <c r="AV110" i="2"/>
  <c r="I110" i="3"/>
  <c r="BJ110" i="2"/>
  <c r="K110" i="3"/>
  <c r="BK110" i="2"/>
  <c r="M110" i="3"/>
  <c r="Y110" i="3"/>
  <c r="AP110" i="2"/>
  <c r="C110" i="3"/>
  <c r="AR110" i="2"/>
  <c r="E110" i="3"/>
  <c r="AU110" i="2"/>
  <c r="H110" i="3"/>
  <c r="AW110" i="2"/>
  <c r="J110" i="3"/>
  <c r="AY110" i="2"/>
  <c r="L110" i="3"/>
  <c r="AZ110" i="2"/>
  <c r="BE110" i="2"/>
  <c r="BA110" i="2"/>
  <c r="BF110" i="2"/>
  <c r="AS110" i="2"/>
  <c r="BC110" i="2"/>
  <c r="BG110" i="2"/>
  <c r="AX110" i="2"/>
  <c r="BD110" i="2"/>
  <c r="BH114" i="2"/>
  <c r="V114" i="3"/>
  <c r="AT114" i="2"/>
  <c r="G114" i="3"/>
  <c r="AQ114" i="2"/>
  <c r="D114" i="3"/>
  <c r="AV114" i="2"/>
  <c r="I114" i="3"/>
  <c r="BJ114" i="2"/>
  <c r="K114" i="3"/>
  <c r="BK114" i="2"/>
  <c r="M114" i="3"/>
  <c r="Y114" i="3"/>
  <c r="AP114" i="2"/>
  <c r="C114" i="3"/>
  <c r="AR114" i="2"/>
  <c r="E114" i="3"/>
  <c r="AU114" i="2"/>
  <c r="H114" i="3"/>
  <c r="AW114" i="2"/>
  <c r="J114" i="3"/>
  <c r="AY114" i="2"/>
  <c r="L114" i="3"/>
  <c r="AZ114" i="2"/>
  <c r="BE114" i="2"/>
  <c r="BA114" i="2"/>
  <c r="BF114" i="2"/>
  <c r="AS114" i="2"/>
  <c r="BC114" i="2"/>
  <c r="BG114" i="2"/>
  <c r="AX114" i="2"/>
  <c r="BD114" i="2"/>
  <c r="BH118" i="2"/>
  <c r="V118" i="3"/>
  <c r="AT118" i="2"/>
  <c r="G118" i="3"/>
  <c r="AQ118" i="2"/>
  <c r="D118" i="3"/>
  <c r="AV118" i="2"/>
  <c r="I118" i="3"/>
  <c r="BJ118" i="2"/>
  <c r="K118" i="3"/>
  <c r="BK118" i="2"/>
  <c r="M118" i="3"/>
  <c r="Y118" i="3"/>
  <c r="AP118" i="2"/>
  <c r="C118" i="3"/>
  <c r="AR118" i="2"/>
  <c r="E118" i="3"/>
  <c r="AU118" i="2"/>
  <c r="H118" i="3"/>
  <c r="AW118" i="2"/>
  <c r="J118" i="3"/>
  <c r="AY118" i="2"/>
  <c r="L118" i="3"/>
  <c r="AZ118" i="2"/>
  <c r="BE118" i="2"/>
  <c r="BA118" i="2"/>
  <c r="BF118" i="2"/>
  <c r="AS118" i="2"/>
  <c r="BC118" i="2"/>
  <c r="BG118" i="2"/>
  <c r="AX118" i="2"/>
  <c r="BD118" i="2"/>
  <c r="BH122" i="2"/>
  <c r="V122" i="3"/>
  <c r="AT122" i="2"/>
  <c r="G122" i="3"/>
  <c r="AU122" i="2"/>
  <c r="H122" i="3"/>
  <c r="AW122" i="2"/>
  <c r="J122" i="3"/>
  <c r="AY122" i="2"/>
  <c r="L122" i="3"/>
  <c r="AQ122" i="2"/>
  <c r="D122" i="3"/>
  <c r="AV122" i="2"/>
  <c r="I122" i="3"/>
  <c r="BJ122" i="2"/>
  <c r="K122" i="3"/>
  <c r="BK122" i="2"/>
  <c r="M122" i="3"/>
  <c r="Y122" i="3"/>
  <c r="AP122" i="2"/>
  <c r="C122" i="3"/>
  <c r="AR122" i="2"/>
  <c r="E122" i="3"/>
  <c r="AX122" i="2"/>
  <c r="BD122" i="2"/>
  <c r="AZ122" i="2"/>
  <c r="BE122" i="2"/>
  <c r="BA122" i="2"/>
  <c r="BF122" i="2"/>
  <c r="AS122" i="2"/>
  <c r="BC122" i="2"/>
  <c r="BG122" i="2"/>
  <c r="BH126" i="2"/>
  <c r="V126" i="3"/>
  <c r="AT126" i="2"/>
  <c r="G126" i="3"/>
  <c r="AU126" i="2"/>
  <c r="H126" i="3"/>
  <c r="AW126" i="2"/>
  <c r="J126" i="3"/>
  <c r="AY126" i="2"/>
  <c r="L126" i="3"/>
  <c r="AQ126" i="2"/>
  <c r="D126" i="3"/>
  <c r="AV126" i="2"/>
  <c r="I126" i="3"/>
  <c r="BJ126" i="2"/>
  <c r="K126" i="3"/>
  <c r="BK126" i="2"/>
  <c r="M126" i="3"/>
  <c r="Y126" i="3"/>
  <c r="AP126" i="2"/>
  <c r="C126" i="3"/>
  <c r="AR126" i="2"/>
  <c r="E126" i="3"/>
  <c r="AX126" i="2"/>
  <c r="BD126" i="2"/>
  <c r="AZ126" i="2"/>
  <c r="BE126" i="2"/>
  <c r="BA126" i="2"/>
  <c r="BF126" i="2"/>
  <c r="AS126" i="2"/>
  <c r="BC126" i="2"/>
  <c r="BG126" i="2"/>
  <c r="BH130" i="2"/>
  <c r="V130" i="3"/>
  <c r="AT130" i="2"/>
  <c r="G130" i="3"/>
  <c r="AP130" i="2"/>
  <c r="C130" i="3"/>
  <c r="AR130" i="2"/>
  <c r="E130" i="3"/>
  <c r="AU130" i="2"/>
  <c r="H130" i="3"/>
  <c r="AW130" i="2"/>
  <c r="J130" i="3"/>
  <c r="AY130" i="2"/>
  <c r="L130" i="3"/>
  <c r="AQ130" i="2"/>
  <c r="D130" i="3"/>
  <c r="AV130" i="2"/>
  <c r="I130" i="3"/>
  <c r="BJ130" i="2"/>
  <c r="K130" i="3"/>
  <c r="BK130" i="2"/>
  <c r="M130" i="3"/>
  <c r="Y130" i="3"/>
  <c r="AX130" i="2"/>
  <c r="BD130" i="2"/>
  <c r="AZ130" i="2"/>
  <c r="BE130" i="2"/>
  <c r="BA130" i="2"/>
  <c r="BF130" i="2"/>
  <c r="AS130" i="2"/>
  <c r="BC130" i="2"/>
  <c r="BG130" i="2"/>
  <c r="BH134" i="2"/>
  <c r="V134" i="3"/>
  <c r="AT134" i="2"/>
  <c r="G134" i="3"/>
  <c r="AP134" i="2"/>
  <c r="C134" i="3"/>
  <c r="AR134" i="2"/>
  <c r="E134" i="3"/>
  <c r="AU134" i="2"/>
  <c r="H134" i="3"/>
  <c r="AW134" i="2"/>
  <c r="J134" i="3"/>
  <c r="AY134" i="2"/>
  <c r="L134" i="3"/>
  <c r="AQ134" i="2"/>
  <c r="D134" i="3"/>
  <c r="AV134" i="2"/>
  <c r="I134" i="3"/>
  <c r="BJ134" i="2"/>
  <c r="K134" i="3"/>
  <c r="BK134" i="2"/>
  <c r="M134" i="3"/>
  <c r="Y134" i="3"/>
  <c r="AX134" i="2"/>
  <c r="BD134" i="2"/>
  <c r="AZ134" i="2"/>
  <c r="BE134" i="2"/>
  <c r="BA134" i="2"/>
  <c r="BF134" i="2"/>
  <c r="AS134" i="2"/>
  <c r="BC134" i="2"/>
  <c r="BG134" i="2"/>
  <c r="BH138" i="2"/>
  <c r="V138" i="3"/>
  <c r="AT138" i="2"/>
  <c r="G138" i="3"/>
  <c r="AP138" i="2"/>
  <c r="C138" i="3"/>
  <c r="AR138" i="2"/>
  <c r="E138" i="3"/>
  <c r="AU138" i="2"/>
  <c r="H138" i="3"/>
  <c r="AW138" i="2"/>
  <c r="J138" i="3"/>
  <c r="AY138" i="2"/>
  <c r="L138" i="3"/>
  <c r="AQ138" i="2"/>
  <c r="D138" i="3"/>
  <c r="AV138" i="2"/>
  <c r="I138" i="3"/>
  <c r="BJ138" i="2"/>
  <c r="K138" i="3"/>
  <c r="BK138" i="2"/>
  <c r="M138" i="3"/>
  <c r="Y138" i="3"/>
  <c r="AX138" i="2"/>
  <c r="BD138" i="2"/>
  <c r="AZ138" i="2"/>
  <c r="BE138" i="2"/>
  <c r="BA138" i="2"/>
  <c r="BF138" i="2"/>
  <c r="AS138" i="2"/>
  <c r="BC138" i="2"/>
  <c r="BG138" i="2"/>
  <c r="BH142" i="2"/>
  <c r="V142" i="3"/>
  <c r="AT142" i="2"/>
  <c r="G142" i="3"/>
  <c r="AP142" i="2"/>
  <c r="C142" i="3"/>
  <c r="AR142" i="2"/>
  <c r="E142" i="3"/>
  <c r="AU142" i="2"/>
  <c r="H142" i="3"/>
  <c r="AW142" i="2"/>
  <c r="J142" i="3"/>
  <c r="AY142" i="2"/>
  <c r="L142" i="3"/>
  <c r="AQ142" i="2"/>
  <c r="D142" i="3"/>
  <c r="BJ142" i="2"/>
  <c r="K142" i="3"/>
  <c r="BK142" i="2"/>
  <c r="M142" i="3"/>
  <c r="Y142" i="3"/>
  <c r="AV142" i="2"/>
  <c r="I142" i="3"/>
  <c r="AX142" i="2"/>
  <c r="BD142" i="2"/>
  <c r="AZ142" i="2"/>
  <c r="BE142" i="2"/>
  <c r="BA142" i="2"/>
  <c r="BF142" i="2"/>
  <c r="AS142" i="2"/>
  <c r="BC142" i="2"/>
  <c r="BG142" i="2"/>
  <c r="BH146" i="2"/>
  <c r="V146" i="3"/>
  <c r="AT146" i="2"/>
  <c r="G146" i="3"/>
  <c r="AP146" i="2"/>
  <c r="C146" i="3"/>
  <c r="AR146" i="2"/>
  <c r="E146" i="3"/>
  <c r="AU146" i="2"/>
  <c r="H146" i="3"/>
  <c r="AW146" i="2"/>
  <c r="J146" i="3"/>
  <c r="AY146" i="2"/>
  <c r="L146" i="3"/>
  <c r="AQ146" i="2"/>
  <c r="D146" i="3"/>
  <c r="AV146" i="2"/>
  <c r="I146" i="3"/>
  <c r="BJ146" i="2"/>
  <c r="K146" i="3"/>
  <c r="BK146" i="2"/>
  <c r="M146" i="3"/>
  <c r="Y146" i="3"/>
  <c r="AX146" i="2"/>
  <c r="BD146" i="2"/>
  <c r="AZ146" i="2"/>
  <c r="BE146" i="2"/>
  <c r="BA146" i="2"/>
  <c r="BF146" i="2"/>
  <c r="AS146" i="2"/>
  <c r="BC146" i="2"/>
  <c r="BG146" i="2"/>
  <c r="BH150" i="2"/>
  <c r="V150" i="3"/>
  <c r="AT150" i="2"/>
  <c r="G150" i="3"/>
  <c r="AP150" i="2"/>
  <c r="C150" i="3"/>
  <c r="AR150" i="2"/>
  <c r="E150" i="3"/>
  <c r="AQ150" i="2"/>
  <c r="D150" i="3"/>
  <c r="BJ150" i="2"/>
  <c r="K150" i="3"/>
  <c r="AU150" i="2"/>
  <c r="H150" i="3"/>
  <c r="AY150" i="2"/>
  <c r="L150" i="3"/>
  <c r="AV150" i="2"/>
  <c r="I150" i="3"/>
  <c r="BK150" i="2"/>
  <c r="M150" i="3"/>
  <c r="Y150" i="3"/>
  <c r="AW150" i="2"/>
  <c r="J150" i="3"/>
  <c r="AX150" i="2"/>
  <c r="BD150" i="2"/>
  <c r="AZ150" i="2"/>
  <c r="BE150" i="2"/>
  <c r="BA150" i="2"/>
  <c r="BF150" i="2"/>
  <c r="AS150" i="2"/>
  <c r="BC150" i="2"/>
  <c r="BG150" i="2"/>
  <c r="BH154" i="2"/>
  <c r="V154" i="3"/>
  <c r="AT154" i="2"/>
  <c r="G154" i="3"/>
  <c r="AP154" i="2"/>
  <c r="C154" i="3"/>
  <c r="AR154" i="2"/>
  <c r="E154" i="3"/>
  <c r="AQ154" i="2"/>
  <c r="D154" i="3"/>
  <c r="BJ154" i="2"/>
  <c r="K154" i="3"/>
  <c r="AU154" i="2"/>
  <c r="H154" i="3"/>
  <c r="AY154" i="2"/>
  <c r="L154" i="3"/>
  <c r="AV154" i="2"/>
  <c r="I154" i="3"/>
  <c r="BK154" i="2"/>
  <c r="M154" i="3"/>
  <c r="Y154" i="3"/>
  <c r="AW154" i="2"/>
  <c r="J154" i="3"/>
  <c r="AX154" i="2"/>
  <c r="BD154" i="2"/>
  <c r="AZ154" i="2"/>
  <c r="BE154" i="2"/>
  <c r="BA154" i="2"/>
  <c r="BF154" i="2"/>
  <c r="AS154" i="2"/>
  <c r="BC154" i="2"/>
  <c r="BG154" i="2"/>
  <c r="BH158" i="2"/>
  <c r="V158" i="3"/>
  <c r="AT158" i="2"/>
  <c r="G158" i="3"/>
  <c r="AP158" i="2"/>
  <c r="C158" i="3"/>
  <c r="AR158" i="2"/>
  <c r="E158" i="3"/>
  <c r="AQ158" i="2"/>
  <c r="D158" i="3"/>
  <c r="BJ158" i="2"/>
  <c r="K158" i="3"/>
  <c r="AU158" i="2"/>
  <c r="H158" i="3"/>
  <c r="AY158" i="2"/>
  <c r="L158" i="3"/>
  <c r="AV158" i="2"/>
  <c r="I158" i="3"/>
  <c r="BK158" i="2"/>
  <c r="M158" i="3"/>
  <c r="Y158" i="3"/>
  <c r="AW158" i="2"/>
  <c r="J158" i="3"/>
  <c r="AX158" i="2"/>
  <c r="BD158" i="2"/>
  <c r="AZ158" i="2"/>
  <c r="BE158" i="2"/>
  <c r="BA158" i="2"/>
  <c r="BF158" i="2"/>
  <c r="AS158" i="2"/>
  <c r="BC158" i="2"/>
  <c r="BG158" i="2"/>
  <c r="BH162" i="2"/>
  <c r="V162" i="3"/>
  <c r="AT162" i="2"/>
  <c r="G162" i="3"/>
  <c r="AP162" i="2"/>
  <c r="C162" i="3"/>
  <c r="AR162" i="2"/>
  <c r="E162" i="3"/>
  <c r="AQ162" i="2"/>
  <c r="D162" i="3"/>
  <c r="BJ162" i="2"/>
  <c r="K162" i="3"/>
  <c r="AU162" i="2"/>
  <c r="H162" i="3"/>
  <c r="AY162" i="2"/>
  <c r="L162" i="3"/>
  <c r="AV162" i="2"/>
  <c r="I162" i="3"/>
  <c r="BK162" i="2"/>
  <c r="M162" i="3"/>
  <c r="Y162" i="3"/>
  <c r="AW162" i="2"/>
  <c r="J162" i="3"/>
  <c r="AX162" i="2"/>
  <c r="BD162" i="2"/>
  <c r="AZ162" i="2"/>
  <c r="BE162" i="2"/>
  <c r="BA162" i="2"/>
  <c r="BF162" i="2"/>
  <c r="AS162" i="2"/>
  <c r="BC162" i="2"/>
  <c r="BG162" i="2"/>
  <c r="BH166" i="2"/>
  <c r="V166" i="3"/>
  <c r="AT166" i="2"/>
  <c r="G166" i="3"/>
  <c r="AP166" i="2"/>
  <c r="C166" i="3"/>
  <c r="AR166" i="2"/>
  <c r="E166" i="3"/>
  <c r="AQ166" i="2"/>
  <c r="D166" i="3"/>
  <c r="BJ166" i="2"/>
  <c r="K166" i="3"/>
  <c r="AU166" i="2"/>
  <c r="H166" i="3"/>
  <c r="AY166" i="2"/>
  <c r="L166" i="3"/>
  <c r="AV166" i="2"/>
  <c r="I166" i="3"/>
  <c r="BK166" i="2"/>
  <c r="M166" i="3"/>
  <c r="Y166" i="3"/>
  <c r="AW166" i="2"/>
  <c r="J166" i="3"/>
  <c r="AX166" i="2"/>
  <c r="BD166" i="2"/>
  <c r="AZ166" i="2"/>
  <c r="BE166" i="2"/>
  <c r="BA166" i="2"/>
  <c r="BF166" i="2"/>
  <c r="AS166" i="2"/>
  <c r="BC166" i="2"/>
  <c r="BG166" i="2"/>
  <c r="BH170" i="2"/>
  <c r="V170" i="3"/>
  <c r="AT170" i="2"/>
  <c r="G170" i="3"/>
  <c r="AV170" i="2"/>
  <c r="I170" i="3"/>
  <c r="BJ170" i="2"/>
  <c r="K170" i="3"/>
  <c r="BK170" i="2"/>
  <c r="M170" i="3"/>
  <c r="Y170" i="3"/>
  <c r="AU170" i="2"/>
  <c r="H170" i="3"/>
  <c r="AW170" i="2"/>
  <c r="J170" i="3"/>
  <c r="AY170" i="2"/>
  <c r="L170" i="3"/>
  <c r="AP170" i="2"/>
  <c r="C170" i="3"/>
  <c r="AQ170" i="2"/>
  <c r="D170" i="3"/>
  <c r="AR170" i="2"/>
  <c r="E170" i="3"/>
  <c r="AS170" i="2"/>
  <c r="BC170" i="2"/>
  <c r="BG170" i="2"/>
  <c r="AX170" i="2"/>
  <c r="BD170" i="2"/>
  <c r="AZ170" i="2"/>
  <c r="BE170" i="2"/>
  <c r="BA170" i="2"/>
  <c r="BF170" i="2"/>
  <c r="BH174" i="2"/>
  <c r="V174" i="3"/>
  <c r="AT174" i="2"/>
  <c r="G174" i="3"/>
  <c r="AV174" i="2"/>
  <c r="I174" i="3"/>
  <c r="BJ174" i="2"/>
  <c r="K174" i="3"/>
  <c r="BK174" i="2"/>
  <c r="M174" i="3"/>
  <c r="Y174" i="3"/>
  <c r="AU174" i="2"/>
  <c r="H174" i="3"/>
  <c r="AW174" i="2"/>
  <c r="J174" i="3"/>
  <c r="AY174" i="2"/>
  <c r="L174" i="3"/>
  <c r="AP174" i="2"/>
  <c r="C174" i="3"/>
  <c r="AQ174" i="2"/>
  <c r="D174" i="3"/>
  <c r="AR174" i="2"/>
  <c r="E174" i="3"/>
  <c r="AS174" i="2"/>
  <c r="BC174" i="2"/>
  <c r="BG174" i="2"/>
  <c r="AX174" i="2"/>
  <c r="BD174" i="2"/>
  <c r="AZ174" i="2"/>
  <c r="BE174" i="2"/>
  <c r="BA174" i="2"/>
  <c r="BF174" i="2"/>
  <c r="BH178" i="2"/>
  <c r="V178" i="3"/>
  <c r="AT178" i="2"/>
  <c r="G178" i="3"/>
  <c r="AV178" i="2"/>
  <c r="I178" i="3"/>
  <c r="BJ178" i="2"/>
  <c r="K178" i="3"/>
  <c r="BK178" i="2"/>
  <c r="M178" i="3"/>
  <c r="Y178" i="3"/>
  <c r="AU178" i="2"/>
  <c r="H178" i="3"/>
  <c r="AW178" i="2"/>
  <c r="J178" i="3"/>
  <c r="AY178" i="2"/>
  <c r="L178" i="3"/>
  <c r="AP178" i="2"/>
  <c r="C178" i="3"/>
  <c r="AQ178" i="2"/>
  <c r="D178" i="3"/>
  <c r="AR178" i="2"/>
  <c r="E178" i="3"/>
  <c r="AS178" i="2"/>
  <c r="BC178" i="2"/>
  <c r="BG178" i="2"/>
  <c r="AX178" i="2"/>
  <c r="BD178" i="2"/>
  <c r="AZ178" i="2"/>
  <c r="BE178" i="2"/>
  <c r="BA178" i="2"/>
  <c r="BF178" i="2"/>
  <c r="BH182" i="2"/>
  <c r="V182" i="3"/>
  <c r="AT182" i="2"/>
  <c r="G182" i="3"/>
  <c r="AU182" i="2"/>
  <c r="H182" i="3"/>
  <c r="AW182" i="2"/>
  <c r="J182" i="3"/>
  <c r="AY182" i="2"/>
  <c r="L182" i="3"/>
  <c r="AQ182" i="2"/>
  <c r="D182" i="3"/>
  <c r="BK182" i="2"/>
  <c r="M182" i="3"/>
  <c r="Y182" i="3"/>
  <c r="AR182" i="2"/>
  <c r="E182" i="3"/>
  <c r="BJ182" i="2"/>
  <c r="K182" i="3"/>
  <c r="AP182" i="2"/>
  <c r="C182" i="3"/>
  <c r="AV182" i="2"/>
  <c r="I182" i="3"/>
  <c r="AS182" i="2"/>
  <c r="BC182" i="2"/>
  <c r="BG182" i="2"/>
  <c r="AX182" i="2"/>
  <c r="BD182" i="2"/>
  <c r="AZ182" i="2"/>
  <c r="BE182" i="2"/>
  <c r="BA182" i="2"/>
  <c r="BF182" i="2"/>
  <c r="BH186" i="2"/>
  <c r="V186" i="3"/>
  <c r="AT186" i="2"/>
  <c r="G186" i="3"/>
  <c r="AQ186" i="2"/>
  <c r="D186" i="3"/>
  <c r="AV186" i="2"/>
  <c r="I186" i="3"/>
  <c r="BJ186" i="2"/>
  <c r="K186" i="3"/>
  <c r="BK186" i="2"/>
  <c r="M186" i="3"/>
  <c r="Y186" i="3"/>
  <c r="AP186" i="2"/>
  <c r="C186" i="3"/>
  <c r="AR186" i="2"/>
  <c r="E186" i="3"/>
  <c r="AW186" i="2"/>
  <c r="J186" i="3"/>
  <c r="AY186" i="2"/>
  <c r="L186" i="3"/>
  <c r="AU186" i="2"/>
  <c r="H186" i="3"/>
  <c r="AS186" i="2"/>
  <c r="BC186" i="2"/>
  <c r="BG186" i="2"/>
  <c r="AX186" i="2"/>
  <c r="BD186" i="2"/>
  <c r="AZ186" i="2"/>
  <c r="BE186" i="2"/>
  <c r="BA186" i="2"/>
  <c r="BF186" i="2"/>
  <c r="BH190" i="2"/>
  <c r="V190" i="3"/>
  <c r="AT190" i="2"/>
  <c r="G190" i="3"/>
  <c r="AQ190" i="2"/>
  <c r="D190" i="3"/>
  <c r="AV190" i="2"/>
  <c r="I190" i="3"/>
  <c r="BJ190" i="2"/>
  <c r="K190" i="3"/>
  <c r="BK190" i="2"/>
  <c r="M190" i="3"/>
  <c r="Y190" i="3"/>
  <c r="AP190" i="2"/>
  <c r="C190" i="3"/>
  <c r="AR190" i="2"/>
  <c r="E190" i="3"/>
  <c r="AU190" i="2"/>
  <c r="H190" i="3"/>
  <c r="AW190" i="2"/>
  <c r="J190" i="3"/>
  <c r="AY190" i="2"/>
  <c r="L190" i="3"/>
  <c r="AS190" i="2"/>
  <c r="BC190" i="2"/>
  <c r="BG190" i="2"/>
  <c r="AX190" i="2"/>
  <c r="BD190" i="2"/>
  <c r="AZ190" i="2"/>
  <c r="BE190" i="2"/>
  <c r="BA190" i="2"/>
  <c r="BF190" i="2"/>
  <c r="BH194" i="2"/>
  <c r="V194" i="3"/>
  <c r="AT194" i="2"/>
  <c r="G194" i="3"/>
  <c r="AU194" i="2"/>
  <c r="H194" i="3"/>
  <c r="AW194" i="2"/>
  <c r="J194" i="3"/>
  <c r="AY194" i="2"/>
  <c r="L194" i="3"/>
  <c r="AQ194" i="2"/>
  <c r="D194" i="3"/>
  <c r="AV194" i="2"/>
  <c r="I194" i="3"/>
  <c r="BJ194" i="2"/>
  <c r="K194" i="3"/>
  <c r="BK194" i="2"/>
  <c r="M194" i="3"/>
  <c r="Y194" i="3"/>
  <c r="AP194" i="2"/>
  <c r="C194" i="3"/>
  <c r="AR194" i="2"/>
  <c r="E194" i="3"/>
  <c r="AS194" i="2"/>
  <c r="BC194" i="2"/>
  <c r="BG194" i="2"/>
  <c r="AX194" i="2"/>
  <c r="BD194" i="2"/>
  <c r="AZ194" i="2"/>
  <c r="BE194" i="2"/>
  <c r="BA194" i="2"/>
  <c r="BF194" i="2"/>
  <c r="BH198" i="2"/>
  <c r="V198" i="3"/>
  <c r="AT198" i="2"/>
  <c r="G198" i="3"/>
  <c r="AU198" i="2"/>
  <c r="H198" i="3"/>
  <c r="AW198" i="2"/>
  <c r="J198" i="3"/>
  <c r="AY198" i="2"/>
  <c r="L198" i="3"/>
  <c r="AQ198" i="2"/>
  <c r="D198" i="3"/>
  <c r="AV198" i="2"/>
  <c r="I198" i="3"/>
  <c r="BJ198" i="2"/>
  <c r="K198" i="3"/>
  <c r="BK198" i="2"/>
  <c r="M198" i="3"/>
  <c r="Y198" i="3"/>
  <c r="AP198" i="2"/>
  <c r="C198" i="3"/>
  <c r="AR198" i="2"/>
  <c r="E198" i="3"/>
  <c r="AS198" i="2"/>
  <c r="BC198" i="2"/>
  <c r="BG198" i="2"/>
  <c r="AX198" i="2"/>
  <c r="BD198" i="2"/>
  <c r="AZ198" i="2"/>
  <c r="BE198" i="2"/>
  <c r="BA198" i="2"/>
  <c r="BF198" i="2"/>
  <c r="BH202" i="2"/>
  <c r="V202" i="3"/>
  <c r="AT202" i="2"/>
  <c r="G202" i="3"/>
  <c r="AU202" i="2"/>
  <c r="H202" i="3"/>
  <c r="AW202" i="2"/>
  <c r="J202" i="3"/>
  <c r="AY202" i="2"/>
  <c r="L202" i="3"/>
  <c r="AQ202" i="2"/>
  <c r="D202" i="3"/>
  <c r="AV202" i="2"/>
  <c r="I202" i="3"/>
  <c r="BJ202" i="2"/>
  <c r="K202" i="3"/>
  <c r="BK202" i="2"/>
  <c r="M202" i="3"/>
  <c r="Y202" i="3"/>
  <c r="AP202" i="2"/>
  <c r="C202" i="3"/>
  <c r="AR202" i="2"/>
  <c r="E202" i="3"/>
  <c r="AS202" i="2"/>
  <c r="BC202" i="2"/>
  <c r="BG202" i="2"/>
  <c r="AX202" i="2"/>
  <c r="BD202" i="2"/>
  <c r="AZ202" i="2"/>
  <c r="BE202" i="2"/>
  <c r="BA202" i="2"/>
  <c r="BF202" i="2"/>
  <c r="BH206" i="2"/>
  <c r="V206" i="3"/>
  <c r="AT206" i="2"/>
  <c r="G206" i="3"/>
  <c r="AU206" i="2"/>
  <c r="H206" i="3"/>
  <c r="AW206" i="2"/>
  <c r="J206" i="3"/>
  <c r="AY206" i="2"/>
  <c r="L206" i="3"/>
  <c r="AQ206" i="2"/>
  <c r="D206" i="3"/>
  <c r="AV206" i="2"/>
  <c r="I206" i="3"/>
  <c r="BJ206" i="2"/>
  <c r="K206" i="3"/>
  <c r="BK206" i="2"/>
  <c r="M206" i="3"/>
  <c r="Y206" i="3"/>
  <c r="AP206" i="2"/>
  <c r="C206" i="3"/>
  <c r="AR206" i="2"/>
  <c r="E206" i="3"/>
  <c r="AS206" i="2"/>
  <c r="BC206" i="2"/>
  <c r="BG206" i="2"/>
  <c r="AX206" i="2"/>
  <c r="BD206" i="2"/>
  <c r="AZ206" i="2"/>
  <c r="BE206" i="2"/>
  <c r="BA206" i="2"/>
  <c r="BF206" i="2"/>
  <c r="BH210" i="2"/>
  <c r="V210" i="3"/>
  <c r="AT210" i="2"/>
  <c r="G210" i="3"/>
  <c r="AU210" i="2"/>
  <c r="H210" i="3"/>
  <c r="AW210" i="2"/>
  <c r="J210" i="3"/>
  <c r="AY210" i="2"/>
  <c r="L210" i="3"/>
  <c r="AQ210" i="2"/>
  <c r="D210" i="3"/>
  <c r="AV210" i="2"/>
  <c r="I210" i="3"/>
  <c r="BJ210" i="2"/>
  <c r="K210" i="3"/>
  <c r="BK210" i="2"/>
  <c r="M210" i="3"/>
  <c r="Y210" i="3"/>
  <c r="AP210" i="2"/>
  <c r="C210" i="3"/>
  <c r="AR210" i="2"/>
  <c r="E210" i="3"/>
  <c r="AS210" i="2"/>
  <c r="BC210" i="2"/>
  <c r="BG210" i="2"/>
  <c r="AX210" i="2"/>
  <c r="BD210" i="2"/>
  <c r="AZ210" i="2"/>
  <c r="BE210" i="2"/>
  <c r="BA210" i="2"/>
  <c r="BF210" i="2"/>
  <c r="BH214" i="2"/>
  <c r="V214" i="3"/>
  <c r="AT214" i="2"/>
  <c r="G214" i="3"/>
  <c r="AU214" i="2"/>
  <c r="H214" i="3"/>
  <c r="AW214" i="2"/>
  <c r="J214" i="3"/>
  <c r="AY214" i="2"/>
  <c r="L214" i="3"/>
  <c r="AQ214" i="2"/>
  <c r="D214" i="3"/>
  <c r="AV214" i="2"/>
  <c r="I214" i="3"/>
  <c r="BJ214" i="2"/>
  <c r="K214" i="3"/>
  <c r="BK214" i="2"/>
  <c r="M214" i="3"/>
  <c r="Y214" i="3"/>
  <c r="AP214" i="2"/>
  <c r="C214" i="3"/>
  <c r="AR214" i="2"/>
  <c r="E214" i="3"/>
  <c r="AS214" i="2"/>
  <c r="BC214" i="2"/>
  <c r="BG214" i="2"/>
  <c r="AX214" i="2"/>
  <c r="BD214" i="2"/>
  <c r="AZ214" i="2"/>
  <c r="BE214" i="2"/>
  <c r="BA214" i="2"/>
  <c r="BF214" i="2"/>
  <c r="BH218" i="2"/>
  <c r="V218" i="3"/>
  <c r="AT218" i="2"/>
  <c r="G218" i="3"/>
  <c r="AU218" i="2"/>
  <c r="H218" i="3"/>
  <c r="AW218" i="2"/>
  <c r="J218" i="3"/>
  <c r="AY218" i="2"/>
  <c r="L218" i="3"/>
  <c r="AQ218" i="2"/>
  <c r="D218" i="3"/>
  <c r="AV218" i="2"/>
  <c r="I218" i="3"/>
  <c r="BJ218" i="2"/>
  <c r="K218" i="3"/>
  <c r="BK218" i="2"/>
  <c r="M218" i="3"/>
  <c r="Y218" i="3"/>
  <c r="AP218" i="2"/>
  <c r="C218" i="3"/>
  <c r="AR218" i="2"/>
  <c r="E218" i="3"/>
  <c r="AS218" i="2"/>
  <c r="BC218" i="2"/>
  <c r="BG218" i="2"/>
  <c r="AX218" i="2"/>
  <c r="BD218" i="2"/>
  <c r="AZ218" i="2"/>
  <c r="BE218" i="2"/>
  <c r="BA218" i="2"/>
  <c r="BF218" i="2"/>
  <c r="BH222" i="2"/>
  <c r="V222" i="3"/>
  <c r="AT222" i="2"/>
  <c r="G222" i="3"/>
  <c r="AP222" i="2"/>
  <c r="C222" i="3"/>
  <c r="AR222" i="2"/>
  <c r="E222" i="3"/>
  <c r="AU222" i="2"/>
  <c r="H222" i="3"/>
  <c r="AW222" i="2"/>
  <c r="J222" i="3"/>
  <c r="AY222" i="2"/>
  <c r="L222" i="3"/>
  <c r="AQ222" i="2"/>
  <c r="D222" i="3"/>
  <c r="AV222" i="2"/>
  <c r="I222" i="3"/>
  <c r="BJ222" i="2"/>
  <c r="K222" i="3"/>
  <c r="BK222" i="2"/>
  <c r="M222" i="3"/>
  <c r="Y222" i="3"/>
  <c r="BA222" i="2"/>
  <c r="BF222" i="2"/>
  <c r="AS222" i="2"/>
  <c r="BC222" i="2"/>
  <c r="BG222" i="2"/>
  <c r="AX222" i="2"/>
  <c r="BD222" i="2"/>
  <c r="AZ222" i="2"/>
  <c r="BE222" i="2"/>
  <c r="BH226" i="2"/>
  <c r="V226" i="3"/>
  <c r="AT226" i="2"/>
  <c r="G226" i="3"/>
  <c r="AP226" i="2"/>
  <c r="C226" i="3"/>
  <c r="AR226" i="2"/>
  <c r="E226" i="3"/>
  <c r="AU226" i="2"/>
  <c r="H226" i="3"/>
  <c r="AW226" i="2"/>
  <c r="J226" i="3"/>
  <c r="AY226" i="2"/>
  <c r="L226" i="3"/>
  <c r="AQ226" i="2"/>
  <c r="D226" i="3"/>
  <c r="AV226" i="2"/>
  <c r="I226" i="3"/>
  <c r="BJ226" i="2"/>
  <c r="K226" i="3"/>
  <c r="BK226" i="2"/>
  <c r="M226" i="3"/>
  <c r="Y226" i="3"/>
  <c r="BA226" i="2"/>
  <c r="BF226" i="2"/>
  <c r="AS226" i="2"/>
  <c r="BC226" i="2"/>
  <c r="BG226" i="2"/>
  <c r="AX226" i="2"/>
  <c r="BD226" i="2"/>
  <c r="AZ226" i="2"/>
  <c r="BE226" i="2"/>
  <c r="BH230" i="2"/>
  <c r="V230" i="3"/>
  <c r="AT230" i="2"/>
  <c r="G230" i="3"/>
  <c r="AP230" i="2"/>
  <c r="C230" i="3"/>
  <c r="AR230" i="2"/>
  <c r="E230" i="3"/>
  <c r="AU230" i="2"/>
  <c r="H230" i="3"/>
  <c r="AW230" i="2"/>
  <c r="J230" i="3"/>
  <c r="AY230" i="2"/>
  <c r="L230" i="3"/>
  <c r="AQ230" i="2"/>
  <c r="D230" i="3"/>
  <c r="AV230" i="2"/>
  <c r="I230" i="3"/>
  <c r="BJ230" i="2"/>
  <c r="K230" i="3"/>
  <c r="BK230" i="2"/>
  <c r="M230" i="3"/>
  <c r="Y230" i="3"/>
  <c r="BA230" i="2"/>
  <c r="BF230" i="2"/>
  <c r="AS230" i="2"/>
  <c r="BC230" i="2"/>
  <c r="BG230" i="2"/>
  <c r="AX230" i="2"/>
  <c r="BD230" i="2"/>
  <c r="AZ230" i="2"/>
  <c r="BE230" i="2"/>
  <c r="BH234" i="2"/>
  <c r="V234" i="3"/>
  <c r="AT234" i="2"/>
  <c r="G234" i="3"/>
  <c r="AP234" i="2"/>
  <c r="C234" i="3"/>
  <c r="AR234" i="2"/>
  <c r="E234" i="3"/>
  <c r="AU234" i="2"/>
  <c r="H234" i="3"/>
  <c r="AW234" i="2"/>
  <c r="J234" i="3"/>
  <c r="AY234" i="2"/>
  <c r="L234" i="3"/>
  <c r="AQ234" i="2"/>
  <c r="D234" i="3"/>
  <c r="AV234" i="2"/>
  <c r="I234" i="3"/>
  <c r="BJ234" i="2"/>
  <c r="K234" i="3"/>
  <c r="BK234" i="2"/>
  <c r="M234" i="3"/>
  <c r="Y234" i="3"/>
  <c r="BA234" i="2"/>
  <c r="BF234" i="2"/>
  <c r="AS234" i="2"/>
  <c r="BC234" i="2"/>
  <c r="BG234" i="2"/>
  <c r="AX234" i="2"/>
  <c r="BD234" i="2"/>
  <c r="AZ234" i="2"/>
  <c r="BE234" i="2"/>
  <c r="BH238" i="2"/>
  <c r="V238" i="3"/>
  <c r="AT238" i="2"/>
  <c r="G238" i="3"/>
  <c r="AP238" i="2"/>
  <c r="C238" i="3"/>
  <c r="AR238" i="2"/>
  <c r="E238" i="3"/>
  <c r="AU238" i="2"/>
  <c r="H238" i="3"/>
  <c r="AW238" i="2"/>
  <c r="J238" i="3"/>
  <c r="AY238" i="2"/>
  <c r="L238" i="3"/>
  <c r="AQ238" i="2"/>
  <c r="D238" i="3"/>
  <c r="AV238" i="2"/>
  <c r="I238" i="3"/>
  <c r="BJ238" i="2"/>
  <c r="K238" i="3"/>
  <c r="BK238" i="2"/>
  <c r="M238" i="3"/>
  <c r="Y238" i="3"/>
  <c r="BA238" i="2"/>
  <c r="BF238" i="2"/>
  <c r="AS238" i="2"/>
  <c r="BC238" i="2"/>
  <c r="BG238" i="2"/>
  <c r="AX238" i="2"/>
  <c r="BD238" i="2"/>
  <c r="AZ238" i="2"/>
  <c r="BE238" i="2"/>
  <c r="BH242" i="2"/>
  <c r="V242" i="3"/>
  <c r="AT242" i="2"/>
  <c r="G242" i="3"/>
  <c r="AP242" i="2"/>
  <c r="C242" i="3"/>
  <c r="AR242" i="2"/>
  <c r="E242" i="3"/>
  <c r="AU242" i="2"/>
  <c r="H242" i="3"/>
  <c r="AW242" i="2"/>
  <c r="J242" i="3"/>
  <c r="AY242" i="2"/>
  <c r="L242" i="3"/>
  <c r="AQ242" i="2"/>
  <c r="D242" i="3"/>
  <c r="AV242" i="2"/>
  <c r="I242" i="3"/>
  <c r="BJ242" i="2"/>
  <c r="K242" i="3"/>
  <c r="BK242" i="2"/>
  <c r="M242" i="3"/>
  <c r="Y242" i="3"/>
  <c r="BA242" i="2"/>
  <c r="BF242" i="2"/>
  <c r="AS242" i="2"/>
  <c r="BC242" i="2"/>
  <c r="BG242" i="2"/>
  <c r="AX242" i="2"/>
  <c r="BD242" i="2"/>
  <c r="AZ242" i="2"/>
  <c r="BE242" i="2"/>
  <c r="BH246" i="2"/>
  <c r="V246" i="3"/>
  <c r="AT246" i="2"/>
  <c r="G246" i="3"/>
  <c r="AP246" i="2"/>
  <c r="C246" i="3"/>
  <c r="AR246" i="2"/>
  <c r="E246" i="3"/>
  <c r="AU246" i="2"/>
  <c r="H246" i="3"/>
  <c r="AW246" i="2"/>
  <c r="J246" i="3"/>
  <c r="AY246" i="2"/>
  <c r="L246" i="3"/>
  <c r="AV246" i="2"/>
  <c r="I246" i="3"/>
  <c r="BJ246" i="2"/>
  <c r="K246" i="3"/>
  <c r="BK246" i="2"/>
  <c r="M246" i="3"/>
  <c r="Y246" i="3"/>
  <c r="AQ246" i="2"/>
  <c r="D246" i="3"/>
  <c r="BA246" i="2"/>
  <c r="BF246" i="2"/>
  <c r="AS246" i="2"/>
  <c r="BC246" i="2"/>
  <c r="BG246" i="2"/>
  <c r="AX246" i="2"/>
  <c r="BD246" i="2"/>
  <c r="AZ246" i="2"/>
  <c r="BE246" i="2"/>
  <c r="BH250" i="2"/>
  <c r="V250" i="3"/>
  <c r="AT250" i="2"/>
  <c r="G250" i="3"/>
  <c r="AQ250" i="2"/>
  <c r="D250" i="3"/>
  <c r="AV250" i="2"/>
  <c r="I250" i="3"/>
  <c r="BJ250" i="2"/>
  <c r="K250" i="3"/>
  <c r="BK250" i="2"/>
  <c r="M250" i="3"/>
  <c r="Y250" i="3"/>
  <c r="AP250" i="2"/>
  <c r="C250" i="3"/>
  <c r="AR250" i="2"/>
  <c r="E250" i="3"/>
  <c r="AU250" i="2"/>
  <c r="H250" i="3"/>
  <c r="AW250" i="2"/>
  <c r="J250" i="3"/>
  <c r="AY250" i="2"/>
  <c r="L250" i="3"/>
  <c r="BA250" i="2"/>
  <c r="BF250" i="2"/>
  <c r="AS250" i="2"/>
  <c r="BC250" i="2"/>
  <c r="BG250" i="2"/>
  <c r="AX250" i="2"/>
  <c r="BD250" i="2"/>
  <c r="AZ250" i="2"/>
  <c r="BE250" i="2"/>
  <c r="BH254" i="2"/>
  <c r="V254" i="3"/>
  <c r="AT254" i="2"/>
  <c r="G254" i="3"/>
  <c r="AQ254" i="2"/>
  <c r="D254" i="3"/>
  <c r="AV254" i="2"/>
  <c r="I254" i="3"/>
  <c r="BJ254" i="2"/>
  <c r="K254" i="3"/>
  <c r="BK254" i="2"/>
  <c r="M254" i="3"/>
  <c r="Y254" i="3"/>
  <c r="AP254" i="2"/>
  <c r="C254" i="3"/>
  <c r="AR254" i="2"/>
  <c r="E254" i="3"/>
  <c r="AU254" i="2"/>
  <c r="H254" i="3"/>
  <c r="AW254" i="2"/>
  <c r="J254" i="3"/>
  <c r="AY254" i="2"/>
  <c r="L254" i="3"/>
  <c r="BA254" i="2"/>
  <c r="BF254" i="2"/>
  <c r="AS254" i="2"/>
  <c r="BC254" i="2"/>
  <c r="BG254" i="2"/>
  <c r="AX254" i="2"/>
  <c r="BD254" i="2"/>
  <c r="AZ254" i="2"/>
  <c r="BE254" i="2"/>
  <c r="BH258" i="2"/>
  <c r="V258" i="3"/>
  <c r="AT258" i="2"/>
  <c r="G258" i="3"/>
  <c r="AQ258" i="2"/>
  <c r="D258" i="3"/>
  <c r="AV258" i="2"/>
  <c r="I258" i="3"/>
  <c r="BJ258" i="2"/>
  <c r="K258" i="3"/>
  <c r="BK258" i="2"/>
  <c r="M258" i="3"/>
  <c r="Y258" i="3"/>
  <c r="AP258" i="2"/>
  <c r="C258" i="3"/>
  <c r="AR258" i="2"/>
  <c r="E258" i="3"/>
  <c r="AU258" i="2"/>
  <c r="H258" i="3"/>
  <c r="AW258" i="2"/>
  <c r="J258" i="3"/>
  <c r="AY258" i="2"/>
  <c r="L258" i="3"/>
  <c r="BA258" i="2"/>
  <c r="BF258" i="2"/>
  <c r="AS258" i="2"/>
  <c r="BC258" i="2"/>
  <c r="BG258" i="2"/>
  <c r="AX258" i="2"/>
  <c r="BD258" i="2"/>
  <c r="AZ258" i="2"/>
  <c r="BE258" i="2"/>
  <c r="BH262" i="2"/>
  <c r="V262" i="3"/>
  <c r="AT262" i="2"/>
  <c r="G262" i="3"/>
  <c r="AQ262" i="2"/>
  <c r="D262" i="3"/>
  <c r="AV262" i="2"/>
  <c r="I262" i="3"/>
  <c r="BJ262" i="2"/>
  <c r="K262" i="3"/>
  <c r="BK262" i="2"/>
  <c r="M262" i="3"/>
  <c r="Y262" i="3"/>
  <c r="AP262" i="2"/>
  <c r="C262" i="3"/>
  <c r="AR262" i="2"/>
  <c r="E262" i="3"/>
  <c r="AU262" i="2"/>
  <c r="H262" i="3"/>
  <c r="AW262" i="2"/>
  <c r="J262" i="3"/>
  <c r="AY262" i="2"/>
  <c r="L262" i="3"/>
  <c r="BA262" i="2"/>
  <c r="BF262" i="2"/>
  <c r="AS262" i="2"/>
  <c r="BC262" i="2"/>
  <c r="BG262" i="2"/>
  <c r="AX262" i="2"/>
  <c r="BD262" i="2"/>
  <c r="AZ262" i="2"/>
  <c r="BE262" i="2"/>
  <c r="BH266" i="2"/>
  <c r="V266" i="3"/>
  <c r="AT266" i="2"/>
  <c r="G266" i="3"/>
  <c r="AQ266" i="2"/>
  <c r="D266" i="3"/>
  <c r="AV266" i="2"/>
  <c r="I266" i="3"/>
  <c r="BJ266" i="2"/>
  <c r="K266" i="3"/>
  <c r="BK266" i="2"/>
  <c r="M266" i="3"/>
  <c r="Y266" i="3"/>
  <c r="AP266" i="2"/>
  <c r="C266" i="3"/>
  <c r="AR266" i="2"/>
  <c r="E266" i="3"/>
  <c r="AU266" i="2"/>
  <c r="H266" i="3"/>
  <c r="AW266" i="2"/>
  <c r="J266" i="3"/>
  <c r="AY266" i="2"/>
  <c r="L266" i="3"/>
  <c r="BA266" i="2"/>
  <c r="BF266" i="2"/>
  <c r="AS266" i="2"/>
  <c r="BC266" i="2"/>
  <c r="BG266" i="2"/>
  <c r="AX266" i="2"/>
  <c r="BD266" i="2"/>
  <c r="AZ266" i="2"/>
  <c r="BE266" i="2"/>
  <c r="BH270" i="2"/>
  <c r="V270" i="3"/>
  <c r="AT270" i="2"/>
  <c r="G270" i="3"/>
  <c r="AU270" i="2"/>
  <c r="H270" i="3"/>
  <c r="AW270" i="2"/>
  <c r="J270" i="3"/>
  <c r="AY270" i="2"/>
  <c r="L270" i="3"/>
  <c r="AQ270" i="2"/>
  <c r="D270" i="3"/>
  <c r="AV270" i="2"/>
  <c r="I270" i="3"/>
  <c r="BJ270" i="2"/>
  <c r="K270" i="3"/>
  <c r="BK270" i="2"/>
  <c r="M270" i="3"/>
  <c r="Y270" i="3"/>
  <c r="AP270" i="2"/>
  <c r="C270" i="3"/>
  <c r="AR270" i="2"/>
  <c r="E270" i="3"/>
  <c r="AZ270" i="2"/>
  <c r="BE270" i="2"/>
  <c r="BA270" i="2"/>
  <c r="BF270" i="2"/>
  <c r="AS270" i="2"/>
  <c r="BC270" i="2"/>
  <c r="BG270" i="2"/>
  <c r="AX270" i="2"/>
  <c r="BD270" i="2"/>
  <c r="BH274" i="2"/>
  <c r="V274" i="3"/>
  <c r="AT274" i="2"/>
  <c r="G274" i="3"/>
  <c r="AU274" i="2"/>
  <c r="H274" i="3"/>
  <c r="AW274" i="2"/>
  <c r="J274" i="3"/>
  <c r="AY274" i="2"/>
  <c r="L274" i="3"/>
  <c r="AQ274" i="2"/>
  <c r="D274" i="3"/>
  <c r="AV274" i="2"/>
  <c r="I274" i="3"/>
  <c r="BJ274" i="2"/>
  <c r="K274" i="3"/>
  <c r="BK274" i="2"/>
  <c r="M274" i="3"/>
  <c r="Y274" i="3"/>
  <c r="AP274" i="2"/>
  <c r="C274" i="3"/>
  <c r="AR274" i="2"/>
  <c r="E274" i="3"/>
  <c r="AZ274" i="2"/>
  <c r="BE274" i="2"/>
  <c r="BA274" i="2"/>
  <c r="BF274" i="2"/>
  <c r="AS274" i="2"/>
  <c r="BC274" i="2"/>
  <c r="BG274" i="2"/>
  <c r="AX274" i="2"/>
  <c r="BD274" i="2"/>
  <c r="BH278" i="2"/>
  <c r="V278" i="3"/>
  <c r="AT278" i="2"/>
  <c r="G278" i="3"/>
  <c r="AU278" i="2"/>
  <c r="H278" i="3"/>
  <c r="AW278" i="2"/>
  <c r="J278" i="3"/>
  <c r="AY278" i="2"/>
  <c r="L278" i="3"/>
  <c r="AQ278" i="2"/>
  <c r="D278" i="3"/>
  <c r="AV278" i="2"/>
  <c r="I278" i="3"/>
  <c r="BJ278" i="2"/>
  <c r="K278" i="3"/>
  <c r="BK278" i="2"/>
  <c r="M278" i="3"/>
  <c r="Y278" i="3"/>
  <c r="AP278" i="2"/>
  <c r="C278" i="3"/>
  <c r="AR278" i="2"/>
  <c r="E278" i="3"/>
  <c r="AZ278" i="2"/>
  <c r="BE278" i="2"/>
  <c r="BA278" i="2"/>
  <c r="BF278" i="2"/>
  <c r="AS278" i="2"/>
  <c r="BC278" i="2"/>
  <c r="BG278" i="2"/>
  <c r="AX278" i="2"/>
  <c r="BD278" i="2"/>
  <c r="BH282" i="2"/>
  <c r="V282" i="3"/>
  <c r="AT282" i="2"/>
  <c r="G282" i="3"/>
  <c r="AU282" i="2"/>
  <c r="H282" i="3"/>
  <c r="AW282" i="2"/>
  <c r="J282" i="3"/>
  <c r="AY282" i="2"/>
  <c r="L282" i="3"/>
  <c r="AQ282" i="2"/>
  <c r="D282" i="3"/>
  <c r="AV282" i="2"/>
  <c r="I282" i="3"/>
  <c r="BJ282" i="2"/>
  <c r="K282" i="3"/>
  <c r="BK282" i="2"/>
  <c r="M282" i="3"/>
  <c r="Y282" i="3"/>
  <c r="AP282" i="2"/>
  <c r="C282" i="3"/>
  <c r="AR282" i="2"/>
  <c r="E282" i="3"/>
  <c r="AZ282" i="2"/>
  <c r="BE282" i="2"/>
  <c r="BA282" i="2"/>
  <c r="BF282" i="2"/>
  <c r="AS282" i="2"/>
  <c r="BC282" i="2"/>
  <c r="BG282" i="2"/>
  <c r="AX282" i="2"/>
  <c r="BD282" i="2"/>
  <c r="BH286" i="2"/>
  <c r="V286" i="3"/>
  <c r="AT286" i="2"/>
  <c r="G286" i="3"/>
  <c r="AU286" i="2"/>
  <c r="H286" i="3"/>
  <c r="AW286" i="2"/>
  <c r="J286" i="3"/>
  <c r="AY286" i="2"/>
  <c r="L286" i="3"/>
  <c r="AQ286" i="2"/>
  <c r="D286" i="3"/>
  <c r="AV286" i="2"/>
  <c r="I286" i="3"/>
  <c r="BJ286" i="2"/>
  <c r="K286" i="3"/>
  <c r="BK286" i="2"/>
  <c r="M286" i="3"/>
  <c r="Y286" i="3"/>
  <c r="AP286" i="2"/>
  <c r="C286" i="3"/>
  <c r="AR286" i="2"/>
  <c r="E286" i="3"/>
  <c r="AZ286" i="2"/>
  <c r="BE286" i="2"/>
  <c r="BA286" i="2"/>
  <c r="BF286" i="2"/>
  <c r="AS286" i="2"/>
  <c r="BC286" i="2"/>
  <c r="BG286" i="2"/>
  <c r="AX286" i="2"/>
  <c r="BD286" i="2"/>
  <c r="BH290" i="2"/>
  <c r="V290" i="3"/>
  <c r="AT290" i="2"/>
  <c r="G290" i="3"/>
  <c r="AU290" i="2"/>
  <c r="H290" i="3"/>
  <c r="AW290" i="2"/>
  <c r="J290" i="3"/>
  <c r="AY290" i="2"/>
  <c r="L290" i="3"/>
  <c r="AQ290" i="2"/>
  <c r="D290" i="3"/>
  <c r="AV290" i="2"/>
  <c r="I290" i="3"/>
  <c r="BJ290" i="2"/>
  <c r="K290" i="3"/>
  <c r="BK290" i="2"/>
  <c r="M290" i="3"/>
  <c r="Y290" i="3"/>
  <c r="AP290" i="2"/>
  <c r="C290" i="3"/>
  <c r="AR290" i="2"/>
  <c r="E290" i="3"/>
  <c r="AZ290" i="2"/>
  <c r="BE290" i="2"/>
  <c r="BA290" i="2"/>
  <c r="BF290" i="2"/>
  <c r="AS290" i="2"/>
  <c r="BC290" i="2"/>
  <c r="BG290" i="2"/>
  <c r="AX290" i="2"/>
  <c r="BD290" i="2"/>
  <c r="BH294" i="2"/>
  <c r="V294" i="3"/>
  <c r="AT294" i="2"/>
  <c r="G294" i="3"/>
  <c r="AU294" i="2"/>
  <c r="H294" i="3"/>
  <c r="AW294" i="2"/>
  <c r="J294" i="3"/>
  <c r="AY294" i="2"/>
  <c r="L294" i="3"/>
  <c r="AQ294" i="2"/>
  <c r="D294" i="3"/>
  <c r="AV294" i="2"/>
  <c r="I294" i="3"/>
  <c r="BJ294" i="2"/>
  <c r="K294" i="3"/>
  <c r="BK294" i="2"/>
  <c r="M294" i="3"/>
  <c r="Y294" i="3"/>
  <c r="AP294" i="2"/>
  <c r="C294" i="3"/>
  <c r="AR294" i="2"/>
  <c r="E294" i="3"/>
  <c r="AZ294" i="2"/>
  <c r="BE294" i="2"/>
  <c r="BA294" i="2"/>
  <c r="BF294" i="2"/>
  <c r="AS294" i="2"/>
  <c r="BC294" i="2"/>
  <c r="BG294" i="2"/>
  <c r="AX294" i="2"/>
  <c r="BD294" i="2"/>
  <c r="BH298" i="2"/>
  <c r="V298" i="3"/>
  <c r="AT298" i="2"/>
  <c r="G298" i="3"/>
  <c r="AU298" i="2"/>
  <c r="H298" i="3"/>
  <c r="AW298" i="2"/>
  <c r="J298" i="3"/>
  <c r="AY298" i="2"/>
  <c r="L298" i="3"/>
  <c r="AQ298" i="2"/>
  <c r="D298" i="3"/>
  <c r="AV298" i="2"/>
  <c r="I298" i="3"/>
  <c r="BJ298" i="2"/>
  <c r="K298" i="3"/>
  <c r="BK298" i="2"/>
  <c r="M298" i="3"/>
  <c r="Y298" i="3"/>
  <c r="AP298" i="2"/>
  <c r="C298" i="3"/>
  <c r="AR298" i="2"/>
  <c r="E298" i="3"/>
  <c r="AZ298" i="2"/>
  <c r="BE298" i="2"/>
  <c r="BA298" i="2"/>
  <c r="BF298" i="2"/>
  <c r="AS298" i="2"/>
  <c r="BC298" i="2"/>
  <c r="BG298" i="2"/>
  <c r="AX298" i="2"/>
  <c r="BD298" i="2"/>
  <c r="BH302" i="2"/>
  <c r="V302" i="3"/>
  <c r="AT302" i="2"/>
  <c r="G302" i="3"/>
  <c r="AU302" i="2"/>
  <c r="H302" i="3"/>
  <c r="AW302" i="2"/>
  <c r="J302" i="3"/>
  <c r="AY302" i="2"/>
  <c r="L302" i="3"/>
  <c r="AQ302" i="2"/>
  <c r="D302" i="3"/>
  <c r="AV302" i="2"/>
  <c r="I302" i="3"/>
  <c r="BJ302" i="2"/>
  <c r="K302" i="3"/>
  <c r="BK302" i="2"/>
  <c r="M302" i="3"/>
  <c r="Y302" i="3"/>
  <c r="AP302" i="2"/>
  <c r="C302" i="3"/>
  <c r="AR302" i="2"/>
  <c r="E302" i="3"/>
  <c r="AZ302" i="2"/>
  <c r="BE302" i="2"/>
  <c r="BA302" i="2"/>
  <c r="BF302" i="2"/>
  <c r="AS302" i="2"/>
  <c r="BC302" i="2"/>
  <c r="BG302" i="2"/>
  <c r="AX302" i="2"/>
  <c r="BD302" i="2"/>
  <c r="BH306" i="2"/>
  <c r="V306" i="3"/>
  <c r="AT306" i="2"/>
  <c r="G306" i="3"/>
  <c r="AP306" i="2"/>
  <c r="C306" i="3"/>
  <c r="AR306" i="2"/>
  <c r="E306" i="3"/>
  <c r="AU306" i="2"/>
  <c r="H306" i="3"/>
  <c r="AW306" i="2"/>
  <c r="J306" i="3"/>
  <c r="AY306" i="2"/>
  <c r="L306" i="3"/>
  <c r="AQ306" i="2"/>
  <c r="D306" i="3"/>
  <c r="AV306" i="2"/>
  <c r="I306" i="3"/>
  <c r="BJ306" i="2"/>
  <c r="K306" i="3"/>
  <c r="BK306" i="2"/>
  <c r="M306" i="3"/>
  <c r="Y306" i="3"/>
  <c r="AZ306" i="2"/>
  <c r="BE306" i="2"/>
  <c r="BA306" i="2"/>
  <c r="BF306" i="2"/>
  <c r="AS306" i="2"/>
  <c r="BC306" i="2"/>
  <c r="BG306" i="2"/>
  <c r="AX306" i="2"/>
  <c r="BD306" i="2"/>
  <c r="BH310" i="2"/>
  <c r="V310" i="3"/>
  <c r="AT310" i="2"/>
  <c r="G310" i="3"/>
  <c r="AP310" i="2"/>
  <c r="C310" i="3"/>
  <c r="AR310" i="2"/>
  <c r="E310" i="3"/>
  <c r="AU310" i="2"/>
  <c r="H310" i="3"/>
  <c r="AW310" i="2"/>
  <c r="J310" i="3"/>
  <c r="AY310" i="2"/>
  <c r="L310" i="3"/>
  <c r="AQ310" i="2"/>
  <c r="D310" i="3"/>
  <c r="AV310" i="2"/>
  <c r="I310" i="3"/>
  <c r="BJ310" i="2"/>
  <c r="K310" i="3"/>
  <c r="BK310" i="2"/>
  <c r="M310" i="3"/>
  <c r="Y310" i="3"/>
  <c r="AZ310" i="2"/>
  <c r="BE310" i="2"/>
  <c r="BA310" i="2"/>
  <c r="BF310" i="2"/>
  <c r="AS310" i="2"/>
  <c r="BC310" i="2"/>
  <c r="BG310" i="2"/>
  <c r="AX310" i="2"/>
  <c r="BD310" i="2"/>
  <c r="BH314" i="2"/>
  <c r="V314" i="3"/>
  <c r="AT314" i="2"/>
  <c r="G314" i="3"/>
  <c r="AP314" i="2"/>
  <c r="C314" i="3"/>
  <c r="AR314" i="2"/>
  <c r="E314" i="3"/>
  <c r="AU314" i="2"/>
  <c r="H314" i="3"/>
  <c r="AW314" i="2"/>
  <c r="J314" i="3"/>
  <c r="AY314" i="2"/>
  <c r="L314" i="3"/>
  <c r="AQ314" i="2"/>
  <c r="D314" i="3"/>
  <c r="AV314" i="2"/>
  <c r="I314" i="3"/>
  <c r="BJ314" i="2"/>
  <c r="K314" i="3"/>
  <c r="BK314" i="2"/>
  <c r="M314" i="3"/>
  <c r="Y314" i="3"/>
  <c r="AZ314" i="2"/>
  <c r="BE314" i="2"/>
  <c r="BA314" i="2"/>
  <c r="BF314" i="2"/>
  <c r="AS314" i="2"/>
  <c r="BC314" i="2"/>
  <c r="BG314" i="2"/>
  <c r="AX314" i="2"/>
  <c r="BD314" i="2"/>
  <c r="BH318" i="2"/>
  <c r="V318" i="3"/>
  <c r="AT318" i="2"/>
  <c r="G318" i="3"/>
  <c r="AP318" i="2"/>
  <c r="C318" i="3"/>
  <c r="AR318" i="2"/>
  <c r="E318" i="3"/>
  <c r="AU318" i="2"/>
  <c r="H318" i="3"/>
  <c r="AW318" i="2"/>
  <c r="J318" i="3"/>
  <c r="AY318" i="2"/>
  <c r="L318" i="3"/>
  <c r="AQ318" i="2"/>
  <c r="D318" i="3"/>
  <c r="AV318" i="2"/>
  <c r="I318" i="3"/>
  <c r="BJ318" i="2"/>
  <c r="K318" i="3"/>
  <c r="BK318" i="2"/>
  <c r="M318" i="3"/>
  <c r="Y318" i="3"/>
  <c r="AZ318" i="2"/>
  <c r="BE318" i="2"/>
  <c r="BA318" i="2"/>
  <c r="BF318" i="2"/>
  <c r="AS318" i="2"/>
  <c r="BC318" i="2"/>
  <c r="BG318" i="2"/>
  <c r="AX318" i="2"/>
  <c r="BD318" i="2"/>
  <c r="BH322" i="2"/>
  <c r="V322" i="3"/>
  <c r="AT322" i="2"/>
  <c r="G322" i="3"/>
  <c r="AV322" i="2"/>
  <c r="I322" i="3"/>
  <c r="BJ322" i="2"/>
  <c r="K322" i="3"/>
  <c r="BK322" i="2"/>
  <c r="M322" i="3"/>
  <c r="Y322" i="3"/>
  <c r="AP322" i="2"/>
  <c r="C322" i="3"/>
  <c r="AR322" i="2"/>
  <c r="E322" i="3"/>
  <c r="AU322" i="2"/>
  <c r="H322" i="3"/>
  <c r="AW322" i="2"/>
  <c r="J322" i="3"/>
  <c r="AY322" i="2"/>
  <c r="L322" i="3"/>
  <c r="AQ322" i="2"/>
  <c r="D322" i="3"/>
  <c r="AX322" i="2"/>
  <c r="BD322" i="2"/>
  <c r="AZ322" i="2"/>
  <c r="BE322" i="2"/>
  <c r="BA322" i="2"/>
  <c r="BF322" i="2"/>
  <c r="AS322" i="2"/>
  <c r="BC322" i="2"/>
  <c r="BG322" i="2"/>
  <c r="BH326" i="2"/>
  <c r="V326" i="3"/>
  <c r="AT326" i="2"/>
  <c r="G326" i="3"/>
  <c r="AV326" i="2"/>
  <c r="I326" i="3"/>
  <c r="BJ326" i="2"/>
  <c r="K326" i="3"/>
  <c r="BK326" i="2"/>
  <c r="M326" i="3"/>
  <c r="Y326" i="3"/>
  <c r="AP326" i="2"/>
  <c r="C326" i="3"/>
  <c r="AR326" i="2"/>
  <c r="E326" i="3"/>
  <c r="AU326" i="2"/>
  <c r="H326" i="3"/>
  <c r="AW326" i="2"/>
  <c r="J326" i="3"/>
  <c r="AY326" i="2"/>
  <c r="L326" i="3"/>
  <c r="AQ326" i="2"/>
  <c r="D326" i="3"/>
  <c r="AX326" i="2"/>
  <c r="BD326" i="2"/>
  <c r="AZ326" i="2"/>
  <c r="BE326" i="2"/>
  <c r="BA326" i="2"/>
  <c r="BF326" i="2"/>
  <c r="AS326" i="2"/>
  <c r="BC326" i="2"/>
  <c r="BG326" i="2"/>
  <c r="BH330" i="2"/>
  <c r="V330" i="3"/>
  <c r="AT330" i="2"/>
  <c r="G330" i="3"/>
  <c r="AV330" i="2"/>
  <c r="I330" i="3"/>
  <c r="BJ330" i="2"/>
  <c r="K330" i="3"/>
  <c r="BK330" i="2"/>
  <c r="M330" i="3"/>
  <c r="Y330" i="3"/>
  <c r="AP330" i="2"/>
  <c r="C330" i="3"/>
  <c r="AR330" i="2"/>
  <c r="E330" i="3"/>
  <c r="AU330" i="2"/>
  <c r="H330" i="3"/>
  <c r="AW330" i="2"/>
  <c r="J330" i="3"/>
  <c r="AY330" i="2"/>
  <c r="L330" i="3"/>
  <c r="AQ330" i="2"/>
  <c r="D330" i="3"/>
  <c r="AX330" i="2"/>
  <c r="BD330" i="2"/>
  <c r="AZ330" i="2"/>
  <c r="BE330" i="2"/>
  <c r="BA330" i="2"/>
  <c r="BF330" i="2"/>
  <c r="AS330" i="2"/>
  <c r="BC330" i="2"/>
  <c r="BG330" i="2"/>
  <c r="BH334" i="2"/>
  <c r="V334" i="3"/>
  <c r="AT334" i="2"/>
  <c r="G334" i="3"/>
  <c r="AV334" i="2"/>
  <c r="I334" i="3"/>
  <c r="BJ334" i="2"/>
  <c r="K334" i="3"/>
  <c r="BK334" i="2"/>
  <c r="M334" i="3"/>
  <c r="Y334" i="3"/>
  <c r="AP334" i="2"/>
  <c r="C334" i="3"/>
  <c r="AR334" i="2"/>
  <c r="E334" i="3"/>
  <c r="AU334" i="2"/>
  <c r="H334" i="3"/>
  <c r="AW334" i="2"/>
  <c r="J334" i="3"/>
  <c r="AY334" i="2"/>
  <c r="L334" i="3"/>
  <c r="AQ334" i="2"/>
  <c r="D334" i="3"/>
  <c r="AX334" i="2"/>
  <c r="BD334" i="2"/>
  <c r="AZ334" i="2"/>
  <c r="BE334" i="2"/>
  <c r="BA334" i="2"/>
  <c r="BF334" i="2"/>
  <c r="AS334" i="2"/>
  <c r="BC334" i="2"/>
  <c r="BG334" i="2"/>
  <c r="BH338" i="2"/>
  <c r="V338" i="3"/>
  <c r="AT338" i="2"/>
  <c r="G338" i="3"/>
  <c r="AV338" i="2"/>
  <c r="I338" i="3"/>
  <c r="BJ338" i="2"/>
  <c r="K338" i="3"/>
  <c r="BK338" i="2"/>
  <c r="M338" i="3"/>
  <c r="Y338" i="3"/>
  <c r="AP338" i="2"/>
  <c r="C338" i="3"/>
  <c r="AR338" i="2"/>
  <c r="E338" i="3"/>
  <c r="AU338" i="2"/>
  <c r="H338" i="3"/>
  <c r="AW338" i="2"/>
  <c r="J338" i="3"/>
  <c r="AY338" i="2"/>
  <c r="L338" i="3"/>
  <c r="AQ338" i="2"/>
  <c r="D338" i="3"/>
  <c r="AX338" i="2"/>
  <c r="BD338" i="2"/>
  <c r="AZ338" i="2"/>
  <c r="BE338" i="2"/>
  <c r="BA338" i="2"/>
  <c r="BF338" i="2"/>
  <c r="AS338" i="2"/>
  <c r="BC338" i="2"/>
  <c r="BG338" i="2"/>
  <c r="BH342" i="2"/>
  <c r="V342" i="3"/>
  <c r="AT342" i="2"/>
  <c r="G342" i="3"/>
  <c r="AV342" i="2"/>
  <c r="I342" i="3"/>
  <c r="BJ342" i="2"/>
  <c r="K342" i="3"/>
  <c r="BK342" i="2"/>
  <c r="M342" i="3"/>
  <c r="Y342" i="3"/>
  <c r="AP342" i="2"/>
  <c r="C342" i="3"/>
  <c r="AR342" i="2"/>
  <c r="E342" i="3"/>
  <c r="AU342" i="2"/>
  <c r="H342" i="3"/>
  <c r="AW342" i="2"/>
  <c r="J342" i="3"/>
  <c r="AY342" i="2"/>
  <c r="L342" i="3"/>
  <c r="AQ342" i="2"/>
  <c r="D342" i="3"/>
  <c r="AX342" i="2"/>
  <c r="BD342" i="2"/>
  <c r="AZ342" i="2"/>
  <c r="BE342" i="2"/>
  <c r="BA342" i="2"/>
  <c r="BF342" i="2"/>
  <c r="AS342" i="2"/>
  <c r="BC342" i="2"/>
  <c r="BG342" i="2"/>
  <c r="BH346" i="2"/>
  <c r="V346" i="3"/>
  <c r="AT346" i="2"/>
  <c r="G346" i="3"/>
  <c r="AV346" i="2"/>
  <c r="I346" i="3"/>
  <c r="BJ346" i="2"/>
  <c r="K346" i="3"/>
  <c r="BK346" i="2"/>
  <c r="M346" i="3"/>
  <c r="Y346" i="3"/>
  <c r="AU346" i="2"/>
  <c r="H346" i="3"/>
  <c r="AW346" i="2"/>
  <c r="J346" i="3"/>
  <c r="AY346" i="2"/>
  <c r="L346" i="3"/>
  <c r="AQ346" i="2"/>
  <c r="D346" i="3"/>
  <c r="AR346" i="2"/>
  <c r="E346" i="3"/>
  <c r="AX346" i="2"/>
  <c r="BD346" i="2"/>
  <c r="AZ346" i="2"/>
  <c r="BE346" i="2"/>
  <c r="AP346" i="2"/>
  <c r="C346" i="3"/>
  <c r="BA346" i="2"/>
  <c r="BF346" i="2"/>
  <c r="AS346" i="2"/>
  <c r="BC346" i="2"/>
  <c r="BG346" i="2"/>
  <c r="BH350" i="2"/>
  <c r="V350" i="3"/>
  <c r="AT350" i="2"/>
  <c r="G350" i="3"/>
  <c r="AV350" i="2"/>
  <c r="I350" i="3"/>
  <c r="BJ350" i="2"/>
  <c r="K350" i="3"/>
  <c r="BK350" i="2"/>
  <c r="M350" i="3"/>
  <c r="Y350" i="3"/>
  <c r="AU350" i="2"/>
  <c r="H350" i="3"/>
  <c r="AW350" i="2"/>
  <c r="J350" i="3"/>
  <c r="AY350" i="2"/>
  <c r="L350" i="3"/>
  <c r="AQ350" i="2"/>
  <c r="D350" i="3"/>
  <c r="AP350" i="2"/>
  <c r="C350" i="3"/>
  <c r="AR350" i="2"/>
  <c r="E350" i="3"/>
  <c r="AX350" i="2"/>
  <c r="BD350" i="2"/>
  <c r="AZ350" i="2"/>
  <c r="BE350" i="2"/>
  <c r="BA350" i="2"/>
  <c r="BF350" i="2"/>
  <c r="AS350" i="2"/>
  <c r="BC350" i="2"/>
  <c r="BG350" i="2"/>
  <c r="BH354" i="2"/>
  <c r="V354" i="3"/>
  <c r="AT354" i="2"/>
  <c r="G354" i="3"/>
  <c r="AV354" i="2"/>
  <c r="I354" i="3"/>
  <c r="BJ354" i="2"/>
  <c r="K354" i="3"/>
  <c r="BK354" i="2"/>
  <c r="M354" i="3"/>
  <c r="Y354" i="3"/>
  <c r="AU354" i="2"/>
  <c r="H354" i="3"/>
  <c r="AW354" i="2"/>
  <c r="J354" i="3"/>
  <c r="AY354" i="2"/>
  <c r="L354" i="3"/>
  <c r="AQ354" i="2"/>
  <c r="D354" i="3"/>
  <c r="AR354" i="2"/>
  <c r="E354" i="3"/>
  <c r="AX354" i="2"/>
  <c r="BD354" i="2"/>
  <c r="AZ354" i="2"/>
  <c r="BE354" i="2"/>
  <c r="BA354" i="2"/>
  <c r="BF354" i="2"/>
  <c r="AP354" i="2"/>
  <c r="C354" i="3"/>
  <c r="AS354" i="2"/>
  <c r="BC354" i="2"/>
  <c r="BG354" i="2"/>
  <c r="BH358" i="2"/>
  <c r="V358" i="3"/>
  <c r="AT358" i="2"/>
  <c r="G358" i="3"/>
  <c r="AV358" i="2"/>
  <c r="I358" i="3"/>
  <c r="BJ358" i="2"/>
  <c r="K358" i="3"/>
  <c r="BK358" i="2"/>
  <c r="M358" i="3"/>
  <c r="Y358" i="3"/>
  <c r="AU358" i="2"/>
  <c r="H358" i="3"/>
  <c r="AW358" i="2"/>
  <c r="J358" i="3"/>
  <c r="AY358" i="2"/>
  <c r="L358" i="3"/>
  <c r="AP358" i="2"/>
  <c r="C358" i="3"/>
  <c r="AQ358" i="2"/>
  <c r="D358" i="3"/>
  <c r="AR358" i="2"/>
  <c r="E358" i="3"/>
  <c r="AX358" i="2"/>
  <c r="BD358" i="2"/>
  <c r="AZ358" i="2"/>
  <c r="BE358" i="2"/>
  <c r="BA358" i="2"/>
  <c r="BF358" i="2"/>
  <c r="AS358" i="2"/>
  <c r="BC358" i="2"/>
  <c r="BG358" i="2"/>
  <c r="BH362" i="2"/>
  <c r="V362" i="3"/>
  <c r="AT362" i="2"/>
  <c r="G362" i="3"/>
  <c r="AV362" i="2"/>
  <c r="I362" i="3"/>
  <c r="BJ362" i="2"/>
  <c r="K362" i="3"/>
  <c r="BK362" i="2"/>
  <c r="M362" i="3"/>
  <c r="Y362" i="3"/>
  <c r="AU362" i="2"/>
  <c r="H362" i="3"/>
  <c r="AW362" i="2"/>
  <c r="J362" i="3"/>
  <c r="AY362" i="2"/>
  <c r="L362" i="3"/>
  <c r="AP362" i="2"/>
  <c r="C362" i="3"/>
  <c r="AQ362" i="2"/>
  <c r="D362" i="3"/>
  <c r="AX362" i="2"/>
  <c r="BD362" i="2"/>
  <c r="AR362" i="2"/>
  <c r="E362" i="3"/>
  <c r="AZ362" i="2"/>
  <c r="BE362" i="2"/>
  <c r="BA362" i="2"/>
  <c r="BF362" i="2"/>
  <c r="AS362" i="2"/>
  <c r="BC362" i="2"/>
  <c r="BG362" i="2"/>
  <c r="BH366" i="2"/>
  <c r="V366" i="3"/>
  <c r="AT366" i="2"/>
  <c r="G366" i="3"/>
  <c r="AU366" i="2"/>
  <c r="H366" i="3"/>
  <c r="AW366" i="2"/>
  <c r="J366" i="3"/>
  <c r="AY366" i="2"/>
  <c r="L366" i="3"/>
  <c r="AQ366" i="2"/>
  <c r="D366" i="3"/>
  <c r="AV366" i="2"/>
  <c r="I366" i="3"/>
  <c r="BJ366" i="2"/>
  <c r="K366" i="3"/>
  <c r="BK366" i="2"/>
  <c r="M366" i="3"/>
  <c r="Y366" i="3"/>
  <c r="AR366" i="2"/>
  <c r="E366" i="3"/>
  <c r="AX366" i="2"/>
  <c r="BD366" i="2"/>
  <c r="AZ366" i="2"/>
  <c r="BE366" i="2"/>
  <c r="BA366" i="2"/>
  <c r="BF366" i="2"/>
  <c r="AP366" i="2"/>
  <c r="C366" i="3"/>
  <c r="AS366" i="2"/>
  <c r="BC366" i="2"/>
  <c r="BG366" i="2"/>
  <c r="BH370" i="2"/>
  <c r="V370" i="3"/>
  <c r="AT370" i="2"/>
  <c r="G370" i="3"/>
  <c r="AP370" i="2"/>
  <c r="C370" i="3"/>
  <c r="AR370" i="2"/>
  <c r="E370" i="3"/>
  <c r="AU370" i="2"/>
  <c r="H370" i="3"/>
  <c r="AW370" i="2"/>
  <c r="J370" i="3"/>
  <c r="AY370" i="2"/>
  <c r="L370" i="3"/>
  <c r="AQ370" i="2"/>
  <c r="D370" i="3"/>
  <c r="AV370" i="2"/>
  <c r="I370" i="3"/>
  <c r="AS370" i="2"/>
  <c r="BC370" i="2"/>
  <c r="BG370" i="2"/>
  <c r="BJ370" i="2"/>
  <c r="K370" i="3"/>
  <c r="AX370" i="2"/>
  <c r="BD370" i="2"/>
  <c r="BK370" i="2"/>
  <c r="M370" i="3"/>
  <c r="Y370" i="3"/>
  <c r="AZ370" i="2"/>
  <c r="BE370" i="2"/>
  <c r="BA370" i="2"/>
  <c r="BF370" i="2"/>
  <c r="BH374" i="2"/>
  <c r="V374" i="3"/>
  <c r="AT374" i="2"/>
  <c r="G374" i="3"/>
  <c r="AP374" i="2"/>
  <c r="C374" i="3"/>
  <c r="AR374" i="2"/>
  <c r="E374" i="3"/>
  <c r="AU374" i="2"/>
  <c r="H374" i="3"/>
  <c r="AW374" i="2"/>
  <c r="J374" i="3"/>
  <c r="AY374" i="2"/>
  <c r="L374" i="3"/>
  <c r="AQ374" i="2"/>
  <c r="D374" i="3"/>
  <c r="BK374" i="2"/>
  <c r="M374" i="3"/>
  <c r="Y374" i="3"/>
  <c r="AS374" i="2"/>
  <c r="BC374" i="2"/>
  <c r="BG374" i="2"/>
  <c r="AX374" i="2"/>
  <c r="BD374" i="2"/>
  <c r="AV374" i="2"/>
  <c r="I374" i="3"/>
  <c r="AZ374" i="2"/>
  <c r="BE374" i="2"/>
  <c r="BJ374" i="2"/>
  <c r="K374" i="3"/>
  <c r="BA374" i="2"/>
  <c r="BF374" i="2"/>
  <c r="BH378" i="2"/>
  <c r="V378" i="3"/>
  <c r="AT378" i="2"/>
  <c r="G378" i="3"/>
  <c r="AP378" i="2"/>
  <c r="C378" i="3"/>
  <c r="AR378" i="2"/>
  <c r="E378" i="3"/>
  <c r="AU378" i="2"/>
  <c r="H378" i="3"/>
  <c r="AW378" i="2"/>
  <c r="J378" i="3"/>
  <c r="AY378" i="2"/>
  <c r="L378" i="3"/>
  <c r="AQ378" i="2"/>
  <c r="D378" i="3"/>
  <c r="AV378" i="2"/>
  <c r="I378" i="3"/>
  <c r="AS378" i="2"/>
  <c r="BC378" i="2"/>
  <c r="BG378" i="2"/>
  <c r="BJ378" i="2"/>
  <c r="K378" i="3"/>
  <c r="AX378" i="2"/>
  <c r="BD378" i="2"/>
  <c r="BK378" i="2"/>
  <c r="M378" i="3"/>
  <c r="Y378" i="3"/>
  <c r="AZ378" i="2"/>
  <c r="BE378" i="2"/>
  <c r="BA378" i="2"/>
  <c r="BF378" i="2"/>
  <c r="BH382" i="2"/>
  <c r="V382" i="3"/>
  <c r="AT382" i="2"/>
  <c r="G382" i="3"/>
  <c r="AP382" i="2"/>
  <c r="C382" i="3"/>
  <c r="AR382" i="2"/>
  <c r="E382" i="3"/>
  <c r="AU382" i="2"/>
  <c r="H382" i="3"/>
  <c r="AW382" i="2"/>
  <c r="J382" i="3"/>
  <c r="AY382" i="2"/>
  <c r="L382" i="3"/>
  <c r="AQ382" i="2"/>
  <c r="D382" i="3"/>
  <c r="BK382" i="2"/>
  <c r="M382" i="3"/>
  <c r="Y382" i="3"/>
  <c r="AS382" i="2"/>
  <c r="BC382" i="2"/>
  <c r="BG382" i="2"/>
  <c r="AX382" i="2"/>
  <c r="BD382" i="2"/>
  <c r="AV382" i="2"/>
  <c r="I382" i="3"/>
  <c r="AZ382" i="2"/>
  <c r="BE382" i="2"/>
  <c r="BJ382" i="2"/>
  <c r="K382" i="3"/>
  <c r="BA382" i="2"/>
  <c r="BF382" i="2"/>
  <c r="BH386" i="2"/>
  <c r="V386" i="3"/>
  <c r="AT386" i="2"/>
  <c r="G386" i="3"/>
  <c r="AP386" i="2"/>
  <c r="C386" i="3"/>
  <c r="AR386" i="2"/>
  <c r="E386" i="3"/>
  <c r="AU386" i="2"/>
  <c r="H386" i="3"/>
  <c r="AW386" i="2"/>
  <c r="J386" i="3"/>
  <c r="AY386" i="2"/>
  <c r="L386" i="3"/>
  <c r="AQ386" i="2"/>
  <c r="D386" i="3"/>
  <c r="AV386" i="2"/>
  <c r="I386" i="3"/>
  <c r="AS386" i="2"/>
  <c r="BC386" i="2"/>
  <c r="BG386" i="2"/>
  <c r="BJ386" i="2"/>
  <c r="K386" i="3"/>
  <c r="AX386" i="2"/>
  <c r="BD386" i="2"/>
  <c r="BK386" i="2"/>
  <c r="M386" i="3"/>
  <c r="Y386" i="3"/>
  <c r="AZ386" i="2"/>
  <c r="BE386" i="2"/>
  <c r="BA386" i="2"/>
  <c r="BF386" i="2"/>
  <c r="BH390" i="2"/>
  <c r="V390" i="3"/>
  <c r="AT390" i="2"/>
  <c r="G390" i="3"/>
  <c r="AP390" i="2"/>
  <c r="C390" i="3"/>
  <c r="AR390" i="2"/>
  <c r="E390" i="3"/>
  <c r="AU390" i="2"/>
  <c r="H390" i="3"/>
  <c r="AW390" i="2"/>
  <c r="J390" i="3"/>
  <c r="AY390" i="2"/>
  <c r="L390" i="3"/>
  <c r="AQ390" i="2"/>
  <c r="D390" i="3"/>
  <c r="BK390" i="2"/>
  <c r="M390" i="3"/>
  <c r="Y390" i="3"/>
  <c r="AS390" i="2"/>
  <c r="BC390" i="2"/>
  <c r="BG390" i="2"/>
  <c r="AX390" i="2"/>
  <c r="BD390" i="2"/>
  <c r="AV390" i="2"/>
  <c r="I390" i="3"/>
  <c r="AZ390" i="2"/>
  <c r="BE390" i="2"/>
  <c r="BJ390" i="2"/>
  <c r="K390" i="3"/>
  <c r="BA390" i="2"/>
  <c r="BF390" i="2"/>
  <c r="BH394" i="2"/>
  <c r="V394" i="3"/>
  <c r="AT394" i="2"/>
  <c r="G394" i="3"/>
  <c r="AP394" i="2"/>
  <c r="C394" i="3"/>
  <c r="AR394" i="2"/>
  <c r="E394" i="3"/>
  <c r="AU394" i="2"/>
  <c r="H394" i="3"/>
  <c r="AW394" i="2"/>
  <c r="J394" i="3"/>
  <c r="AY394" i="2"/>
  <c r="L394" i="3"/>
  <c r="AQ394" i="2"/>
  <c r="D394" i="3"/>
  <c r="AV394" i="2"/>
  <c r="I394" i="3"/>
  <c r="AS394" i="2"/>
  <c r="BC394" i="2"/>
  <c r="BG394" i="2"/>
  <c r="BJ394" i="2"/>
  <c r="K394" i="3"/>
  <c r="AX394" i="2"/>
  <c r="BD394" i="2"/>
  <c r="BK394" i="2"/>
  <c r="M394" i="3"/>
  <c r="Y394" i="3"/>
  <c r="AZ394" i="2"/>
  <c r="BE394" i="2"/>
  <c r="BA394" i="2"/>
  <c r="BF394" i="2"/>
  <c r="BH398" i="2"/>
  <c r="V398" i="3"/>
  <c r="AT398" i="2"/>
  <c r="G398" i="3"/>
  <c r="AP398" i="2"/>
  <c r="C398" i="3"/>
  <c r="AR398" i="2"/>
  <c r="E398" i="3"/>
  <c r="AU398" i="2"/>
  <c r="H398" i="3"/>
  <c r="AW398" i="2"/>
  <c r="J398" i="3"/>
  <c r="AY398" i="2"/>
  <c r="L398" i="3"/>
  <c r="AQ398" i="2"/>
  <c r="D398" i="3"/>
  <c r="BK398" i="2"/>
  <c r="M398" i="3"/>
  <c r="Y398" i="3"/>
  <c r="AS398" i="2"/>
  <c r="BC398" i="2"/>
  <c r="BG398" i="2"/>
  <c r="AX398" i="2"/>
  <c r="BD398" i="2"/>
  <c r="AV398" i="2"/>
  <c r="I398" i="3"/>
  <c r="AZ398" i="2"/>
  <c r="BE398" i="2"/>
  <c r="BJ398" i="2"/>
  <c r="K398" i="3"/>
  <c r="BA398" i="2"/>
  <c r="BF398" i="2"/>
  <c r="BH402" i="2"/>
  <c r="V402" i="3"/>
  <c r="AT402" i="2"/>
  <c r="G402" i="3"/>
  <c r="AP402" i="2"/>
  <c r="C402" i="3"/>
  <c r="AR402" i="2"/>
  <c r="E402" i="3"/>
  <c r="AU402" i="2"/>
  <c r="H402" i="3"/>
  <c r="AW402" i="2"/>
  <c r="J402" i="3"/>
  <c r="AY402" i="2"/>
  <c r="L402" i="3"/>
  <c r="AQ402" i="2"/>
  <c r="D402" i="3"/>
  <c r="AV402" i="2"/>
  <c r="I402" i="3"/>
  <c r="AS402" i="2"/>
  <c r="BC402" i="2"/>
  <c r="BG402" i="2"/>
  <c r="BJ402" i="2"/>
  <c r="K402" i="3"/>
  <c r="AX402" i="2"/>
  <c r="BD402" i="2"/>
  <c r="BK402" i="2"/>
  <c r="M402" i="3"/>
  <c r="Y402" i="3"/>
  <c r="AZ402" i="2"/>
  <c r="BE402" i="2"/>
  <c r="BA402" i="2"/>
  <c r="BF402" i="2"/>
  <c r="BH406" i="2"/>
  <c r="V406" i="3"/>
  <c r="AT406" i="2"/>
  <c r="G406" i="3"/>
  <c r="AP406" i="2"/>
  <c r="C406" i="3"/>
  <c r="AR406" i="2"/>
  <c r="E406" i="3"/>
  <c r="AU406" i="2"/>
  <c r="H406" i="3"/>
  <c r="AW406" i="2"/>
  <c r="J406" i="3"/>
  <c r="AY406" i="2"/>
  <c r="L406" i="3"/>
  <c r="AQ406" i="2"/>
  <c r="D406" i="3"/>
  <c r="BK406" i="2"/>
  <c r="M406" i="3"/>
  <c r="Y406" i="3"/>
  <c r="AS406" i="2"/>
  <c r="BC406" i="2"/>
  <c r="BG406" i="2"/>
  <c r="AX406" i="2"/>
  <c r="BD406" i="2"/>
  <c r="AV406" i="2"/>
  <c r="I406" i="3"/>
  <c r="AZ406" i="2"/>
  <c r="BE406" i="2"/>
  <c r="BJ406" i="2"/>
  <c r="K406" i="3"/>
  <c r="BA406" i="2"/>
  <c r="BF406" i="2"/>
  <c r="BH410" i="2"/>
  <c r="V410" i="3"/>
  <c r="AT410" i="2"/>
  <c r="G410" i="3"/>
  <c r="AP410" i="2"/>
  <c r="C410" i="3"/>
  <c r="AR410" i="2"/>
  <c r="E410" i="3"/>
  <c r="AU410" i="2"/>
  <c r="H410" i="3"/>
  <c r="AW410" i="2"/>
  <c r="J410" i="3"/>
  <c r="AY410" i="2"/>
  <c r="L410" i="3"/>
  <c r="AQ410" i="2"/>
  <c r="D410" i="3"/>
  <c r="AV410" i="2"/>
  <c r="I410" i="3"/>
  <c r="AS410" i="2"/>
  <c r="BC410" i="2"/>
  <c r="BG410" i="2"/>
  <c r="BJ410" i="2"/>
  <c r="K410" i="3"/>
  <c r="AX410" i="2"/>
  <c r="BD410" i="2"/>
  <c r="BK410" i="2"/>
  <c r="M410" i="3"/>
  <c r="Y410" i="3"/>
  <c r="AZ410" i="2"/>
  <c r="BE410" i="2"/>
  <c r="BA410" i="2"/>
  <c r="BF410" i="2"/>
  <c r="BH414" i="2"/>
  <c r="V414" i="3"/>
  <c r="AT414" i="2"/>
  <c r="G414" i="3"/>
  <c r="AP414" i="2"/>
  <c r="C414" i="3"/>
  <c r="AR414" i="2"/>
  <c r="E414" i="3"/>
  <c r="AU414" i="2"/>
  <c r="H414" i="3"/>
  <c r="AW414" i="2"/>
  <c r="J414" i="3"/>
  <c r="AY414" i="2"/>
  <c r="L414" i="3"/>
  <c r="AQ414" i="2"/>
  <c r="D414" i="3"/>
  <c r="BK414" i="2"/>
  <c r="M414" i="3"/>
  <c r="Y414" i="3"/>
  <c r="AS414" i="2"/>
  <c r="BC414" i="2"/>
  <c r="BG414" i="2"/>
  <c r="AX414" i="2"/>
  <c r="BD414" i="2"/>
  <c r="AV414" i="2"/>
  <c r="I414" i="3"/>
  <c r="AZ414" i="2"/>
  <c r="BE414" i="2"/>
  <c r="BJ414" i="2"/>
  <c r="K414" i="3"/>
  <c r="BA414" i="2"/>
  <c r="BF414" i="2"/>
  <c r="BH418" i="2"/>
  <c r="V418" i="3"/>
  <c r="AT418" i="2"/>
  <c r="G418" i="3"/>
  <c r="AP418" i="2"/>
  <c r="C418" i="3"/>
  <c r="AR418" i="2"/>
  <c r="E418" i="3"/>
  <c r="AU418" i="2"/>
  <c r="H418" i="3"/>
  <c r="AW418" i="2"/>
  <c r="J418" i="3"/>
  <c r="AY418" i="2"/>
  <c r="L418" i="3"/>
  <c r="AQ418" i="2"/>
  <c r="D418" i="3"/>
  <c r="AV418" i="2"/>
  <c r="I418" i="3"/>
  <c r="AS418" i="2"/>
  <c r="BC418" i="2"/>
  <c r="BG418" i="2"/>
  <c r="BJ418" i="2"/>
  <c r="K418" i="3"/>
  <c r="AX418" i="2"/>
  <c r="BD418" i="2"/>
  <c r="BK418" i="2"/>
  <c r="M418" i="3"/>
  <c r="Y418" i="3"/>
  <c r="AZ418" i="2"/>
  <c r="BE418" i="2"/>
  <c r="BA418" i="2"/>
  <c r="BF418" i="2"/>
  <c r="BH422" i="2"/>
  <c r="V422" i="3"/>
  <c r="AT422" i="2"/>
  <c r="G422" i="3"/>
  <c r="AV422" i="2"/>
  <c r="I422" i="3"/>
  <c r="BJ422" i="2"/>
  <c r="K422" i="3"/>
  <c r="BK422" i="2"/>
  <c r="M422" i="3"/>
  <c r="Y422" i="3"/>
  <c r="AP422" i="2"/>
  <c r="C422" i="3"/>
  <c r="AR422" i="2"/>
  <c r="E422" i="3"/>
  <c r="AU422" i="2"/>
  <c r="H422" i="3"/>
  <c r="AW422" i="2"/>
  <c r="J422" i="3"/>
  <c r="AY422" i="2"/>
  <c r="L422" i="3"/>
  <c r="AQ422" i="2"/>
  <c r="D422" i="3"/>
  <c r="BA422" i="2"/>
  <c r="BF422" i="2"/>
  <c r="AS422" i="2"/>
  <c r="BC422" i="2"/>
  <c r="BG422" i="2"/>
  <c r="AX422" i="2"/>
  <c r="BD422" i="2"/>
  <c r="AZ422" i="2"/>
  <c r="BE422" i="2"/>
  <c r="BH424" i="2"/>
  <c r="V424" i="3"/>
  <c r="AT424" i="2"/>
  <c r="G424" i="3"/>
  <c r="AV424" i="2"/>
  <c r="I424" i="3"/>
  <c r="BJ424" i="2"/>
  <c r="K424" i="3"/>
  <c r="BK424" i="2"/>
  <c r="M424" i="3"/>
  <c r="Y424" i="3"/>
  <c r="AP424" i="2"/>
  <c r="C424" i="3"/>
  <c r="AR424" i="2"/>
  <c r="E424" i="3"/>
  <c r="AU424" i="2"/>
  <c r="H424" i="3"/>
  <c r="AW424" i="2"/>
  <c r="J424" i="3"/>
  <c r="AY424" i="2"/>
  <c r="L424" i="3"/>
  <c r="AX424" i="2"/>
  <c r="BD424" i="2"/>
  <c r="AQ424" i="2"/>
  <c r="D424" i="3"/>
  <c r="AZ424" i="2"/>
  <c r="BE424" i="2"/>
  <c r="BA424" i="2"/>
  <c r="BF424" i="2"/>
  <c r="AS424" i="2"/>
  <c r="BC424" i="2"/>
  <c r="BG424" i="2"/>
  <c r="BH428" i="2"/>
  <c r="V428" i="3"/>
  <c r="AT428" i="2"/>
  <c r="G428" i="3"/>
  <c r="AV428" i="2"/>
  <c r="I428" i="3"/>
  <c r="BJ428" i="2"/>
  <c r="K428" i="3"/>
  <c r="BK428" i="2"/>
  <c r="M428" i="3"/>
  <c r="Y428" i="3"/>
  <c r="AP428" i="2"/>
  <c r="C428" i="3"/>
  <c r="AR428" i="2"/>
  <c r="E428" i="3"/>
  <c r="AU428" i="2"/>
  <c r="H428" i="3"/>
  <c r="AW428" i="2"/>
  <c r="J428" i="3"/>
  <c r="AY428" i="2"/>
  <c r="L428" i="3"/>
  <c r="AX428" i="2"/>
  <c r="BD428" i="2"/>
  <c r="AZ428" i="2"/>
  <c r="BE428" i="2"/>
  <c r="BA428" i="2"/>
  <c r="BF428" i="2"/>
  <c r="AQ428" i="2"/>
  <c r="D428" i="3"/>
  <c r="AS428" i="2"/>
  <c r="BC428" i="2"/>
  <c r="BG428" i="2"/>
  <c r="BH432" i="2"/>
  <c r="V432" i="3"/>
  <c r="AT432" i="2"/>
  <c r="G432" i="3"/>
  <c r="AV432" i="2"/>
  <c r="I432" i="3"/>
  <c r="BJ432" i="2"/>
  <c r="K432" i="3"/>
  <c r="BK432" i="2"/>
  <c r="M432" i="3"/>
  <c r="Y432" i="3"/>
  <c r="AP432" i="2"/>
  <c r="C432" i="3"/>
  <c r="AR432" i="2"/>
  <c r="E432" i="3"/>
  <c r="AU432" i="2"/>
  <c r="H432" i="3"/>
  <c r="AW432" i="2"/>
  <c r="J432" i="3"/>
  <c r="AY432" i="2"/>
  <c r="L432" i="3"/>
  <c r="AX432" i="2"/>
  <c r="BD432" i="2"/>
  <c r="AQ432" i="2"/>
  <c r="D432" i="3"/>
  <c r="AZ432" i="2"/>
  <c r="BE432" i="2"/>
  <c r="BA432" i="2"/>
  <c r="BF432" i="2"/>
  <c r="AS432" i="2"/>
  <c r="BC432" i="2"/>
  <c r="BG432" i="2"/>
  <c r="BH436" i="2"/>
  <c r="V436" i="3"/>
  <c r="AT436" i="2"/>
  <c r="G436" i="3"/>
  <c r="AV436" i="2"/>
  <c r="I436" i="3"/>
  <c r="BJ436" i="2"/>
  <c r="K436" i="3"/>
  <c r="BK436" i="2"/>
  <c r="M436" i="3"/>
  <c r="Y436" i="3"/>
  <c r="AP436" i="2"/>
  <c r="C436" i="3"/>
  <c r="AR436" i="2"/>
  <c r="E436" i="3"/>
  <c r="AU436" i="2"/>
  <c r="H436" i="3"/>
  <c r="AW436" i="2"/>
  <c r="J436" i="3"/>
  <c r="AY436" i="2"/>
  <c r="L436" i="3"/>
  <c r="AX436" i="2"/>
  <c r="BD436" i="2"/>
  <c r="AZ436" i="2"/>
  <c r="BE436" i="2"/>
  <c r="BA436" i="2"/>
  <c r="BF436" i="2"/>
  <c r="AQ436" i="2"/>
  <c r="D436" i="3"/>
  <c r="AS436" i="2"/>
  <c r="BC436" i="2"/>
  <c r="BG436" i="2"/>
  <c r="BH440" i="2"/>
  <c r="V440" i="3"/>
  <c r="AT440" i="2"/>
  <c r="G440" i="3"/>
  <c r="AV440" i="2"/>
  <c r="I440" i="3"/>
  <c r="BJ440" i="2"/>
  <c r="K440" i="3"/>
  <c r="BK440" i="2"/>
  <c r="M440" i="3"/>
  <c r="Y440" i="3"/>
  <c r="AP440" i="2"/>
  <c r="C440" i="3"/>
  <c r="AR440" i="2"/>
  <c r="E440" i="3"/>
  <c r="AU440" i="2"/>
  <c r="H440" i="3"/>
  <c r="AW440" i="2"/>
  <c r="J440" i="3"/>
  <c r="AY440" i="2"/>
  <c r="L440" i="3"/>
  <c r="AX440" i="2"/>
  <c r="BD440" i="2"/>
  <c r="AQ440" i="2"/>
  <c r="D440" i="3"/>
  <c r="AZ440" i="2"/>
  <c r="BE440" i="2"/>
  <c r="BA440" i="2"/>
  <c r="BF440" i="2"/>
  <c r="AS440" i="2"/>
  <c r="BC440" i="2"/>
  <c r="BG440" i="2"/>
  <c r="BH444" i="2"/>
  <c r="V444" i="3"/>
  <c r="AT444" i="2"/>
  <c r="G444" i="3"/>
  <c r="AV444" i="2"/>
  <c r="I444" i="3"/>
  <c r="BJ444" i="2"/>
  <c r="K444" i="3"/>
  <c r="BK444" i="2"/>
  <c r="M444" i="3"/>
  <c r="Y444" i="3"/>
  <c r="AP444" i="2"/>
  <c r="C444" i="3"/>
  <c r="AR444" i="2"/>
  <c r="E444" i="3"/>
  <c r="AU444" i="2"/>
  <c r="H444" i="3"/>
  <c r="AW444" i="2"/>
  <c r="J444" i="3"/>
  <c r="AY444" i="2"/>
  <c r="L444" i="3"/>
  <c r="AX444" i="2"/>
  <c r="BD444" i="2"/>
  <c r="AZ444" i="2"/>
  <c r="BE444" i="2"/>
  <c r="BA444" i="2"/>
  <c r="BF444" i="2"/>
  <c r="AQ444" i="2"/>
  <c r="D444" i="3"/>
  <c r="AS444" i="2"/>
  <c r="BC444" i="2"/>
  <c r="BG444" i="2"/>
  <c r="BH448" i="2"/>
  <c r="V448" i="3"/>
  <c r="AT448" i="2"/>
  <c r="G448" i="3"/>
  <c r="AV448" i="2"/>
  <c r="I448" i="3"/>
  <c r="BJ448" i="2"/>
  <c r="K448" i="3"/>
  <c r="BK448" i="2"/>
  <c r="M448" i="3"/>
  <c r="Y448" i="3"/>
  <c r="AP448" i="2"/>
  <c r="C448" i="3"/>
  <c r="AR448" i="2"/>
  <c r="E448" i="3"/>
  <c r="AU448" i="2"/>
  <c r="H448" i="3"/>
  <c r="AW448" i="2"/>
  <c r="J448" i="3"/>
  <c r="AY448" i="2"/>
  <c r="L448" i="3"/>
  <c r="AX448" i="2"/>
  <c r="BD448" i="2"/>
  <c r="AQ448" i="2"/>
  <c r="D448" i="3"/>
  <c r="AZ448" i="2"/>
  <c r="BE448" i="2"/>
  <c r="BA448" i="2"/>
  <c r="BF448" i="2"/>
  <c r="AS448" i="2"/>
  <c r="BC448" i="2"/>
  <c r="BG448" i="2"/>
  <c r="BH452" i="2"/>
  <c r="V452" i="3"/>
  <c r="AT452" i="2"/>
  <c r="G452" i="3"/>
  <c r="AV452" i="2"/>
  <c r="I452" i="3"/>
  <c r="BJ452" i="2"/>
  <c r="K452" i="3"/>
  <c r="BK452" i="2"/>
  <c r="M452" i="3"/>
  <c r="Y452" i="3"/>
  <c r="AP452" i="2"/>
  <c r="C452" i="3"/>
  <c r="AR452" i="2"/>
  <c r="E452" i="3"/>
  <c r="AU452" i="2"/>
  <c r="H452" i="3"/>
  <c r="AW452" i="2"/>
  <c r="J452" i="3"/>
  <c r="AY452" i="2"/>
  <c r="L452" i="3"/>
  <c r="AX452" i="2"/>
  <c r="BD452" i="2"/>
  <c r="AZ452" i="2"/>
  <c r="BE452" i="2"/>
  <c r="BA452" i="2"/>
  <c r="BF452" i="2"/>
  <c r="AQ452" i="2"/>
  <c r="D452" i="3"/>
  <c r="AS452" i="2"/>
  <c r="BC452" i="2"/>
  <c r="BG452" i="2"/>
  <c r="BH456" i="2"/>
  <c r="V456" i="3"/>
  <c r="AT456" i="2"/>
  <c r="G456" i="3"/>
  <c r="AV456" i="2"/>
  <c r="I456" i="3"/>
  <c r="BJ456" i="2"/>
  <c r="K456" i="3"/>
  <c r="BK456" i="2"/>
  <c r="M456" i="3"/>
  <c r="Y456" i="3"/>
  <c r="AP456" i="2"/>
  <c r="C456" i="3"/>
  <c r="AR456" i="2"/>
  <c r="E456" i="3"/>
  <c r="AU456" i="2"/>
  <c r="H456" i="3"/>
  <c r="AW456" i="2"/>
  <c r="J456" i="3"/>
  <c r="AY456" i="2"/>
  <c r="L456" i="3"/>
  <c r="AX456" i="2"/>
  <c r="BD456" i="2"/>
  <c r="AQ456" i="2"/>
  <c r="D456" i="3"/>
  <c r="AZ456" i="2"/>
  <c r="BE456" i="2"/>
  <c r="BA456" i="2"/>
  <c r="BF456" i="2"/>
  <c r="AS456" i="2"/>
  <c r="BC456" i="2"/>
  <c r="BG456" i="2"/>
  <c r="BH460" i="2"/>
  <c r="V460" i="3"/>
  <c r="AT460" i="2"/>
  <c r="G460" i="3"/>
  <c r="AV460" i="2"/>
  <c r="I460" i="3"/>
  <c r="BJ460" i="2"/>
  <c r="K460" i="3"/>
  <c r="BK460" i="2"/>
  <c r="M460" i="3"/>
  <c r="Y460" i="3"/>
  <c r="AP460" i="2"/>
  <c r="C460" i="3"/>
  <c r="AR460" i="2"/>
  <c r="E460" i="3"/>
  <c r="AU460" i="2"/>
  <c r="H460" i="3"/>
  <c r="AW460" i="2"/>
  <c r="J460" i="3"/>
  <c r="AY460" i="2"/>
  <c r="L460" i="3"/>
  <c r="AX460" i="2"/>
  <c r="BD460" i="2"/>
  <c r="AZ460" i="2"/>
  <c r="BE460" i="2"/>
  <c r="BA460" i="2"/>
  <c r="BF460" i="2"/>
  <c r="AQ460" i="2"/>
  <c r="D460" i="3"/>
  <c r="AS460" i="2"/>
  <c r="BC460" i="2"/>
  <c r="BG460" i="2"/>
  <c r="BH464" i="2"/>
  <c r="V464" i="3"/>
  <c r="AT464" i="2"/>
  <c r="G464" i="3"/>
  <c r="AV464" i="2"/>
  <c r="I464" i="3"/>
  <c r="BJ464" i="2"/>
  <c r="K464" i="3"/>
  <c r="BK464" i="2"/>
  <c r="M464" i="3"/>
  <c r="Y464" i="3"/>
  <c r="AP464" i="2"/>
  <c r="C464" i="3"/>
  <c r="AR464" i="2"/>
  <c r="E464" i="3"/>
  <c r="AU464" i="2"/>
  <c r="H464" i="3"/>
  <c r="AW464" i="2"/>
  <c r="J464" i="3"/>
  <c r="AY464" i="2"/>
  <c r="L464" i="3"/>
  <c r="AX464" i="2"/>
  <c r="BD464" i="2"/>
  <c r="AQ464" i="2"/>
  <c r="D464" i="3"/>
  <c r="AZ464" i="2"/>
  <c r="BE464" i="2"/>
  <c r="BA464" i="2"/>
  <c r="BF464" i="2"/>
  <c r="AS464" i="2"/>
  <c r="BC464" i="2"/>
  <c r="BG464" i="2"/>
  <c r="BH468" i="2"/>
  <c r="V468" i="3"/>
  <c r="AT468" i="2"/>
  <c r="G468" i="3"/>
  <c r="AV468" i="2"/>
  <c r="I468" i="3"/>
  <c r="BJ468" i="2"/>
  <c r="K468" i="3"/>
  <c r="BK468" i="2"/>
  <c r="M468" i="3"/>
  <c r="Y468" i="3"/>
  <c r="AP468" i="2"/>
  <c r="C468" i="3"/>
  <c r="AR468" i="2"/>
  <c r="E468" i="3"/>
  <c r="AU468" i="2"/>
  <c r="H468" i="3"/>
  <c r="AW468" i="2"/>
  <c r="J468" i="3"/>
  <c r="AY468" i="2"/>
  <c r="L468" i="3"/>
  <c r="AX468" i="2"/>
  <c r="BD468" i="2"/>
  <c r="AZ468" i="2"/>
  <c r="BE468" i="2"/>
  <c r="BA468" i="2"/>
  <c r="BF468" i="2"/>
  <c r="AQ468" i="2"/>
  <c r="D468" i="3"/>
  <c r="AS468" i="2"/>
  <c r="BC468" i="2"/>
  <c r="BG468" i="2"/>
  <c r="BH472" i="2"/>
  <c r="V472" i="3"/>
  <c r="AT472" i="2"/>
  <c r="G472" i="3"/>
  <c r="AQ472" i="2"/>
  <c r="D472" i="3"/>
  <c r="AV472" i="2"/>
  <c r="I472" i="3"/>
  <c r="BJ472" i="2"/>
  <c r="K472" i="3"/>
  <c r="BK472" i="2"/>
  <c r="M472" i="3"/>
  <c r="Y472" i="3"/>
  <c r="AW472" i="2"/>
  <c r="J472" i="3"/>
  <c r="AS472" i="2"/>
  <c r="BC472" i="2"/>
  <c r="BG472" i="2"/>
  <c r="AP472" i="2"/>
  <c r="C472" i="3"/>
  <c r="AX472" i="2"/>
  <c r="BD472" i="2"/>
  <c r="AU472" i="2"/>
  <c r="H472" i="3"/>
  <c r="AY472" i="2"/>
  <c r="L472" i="3"/>
  <c r="AZ472" i="2"/>
  <c r="BE472" i="2"/>
  <c r="AR472" i="2"/>
  <c r="E472" i="3"/>
  <c r="BA472" i="2"/>
  <c r="BF472" i="2"/>
  <c r="BH476" i="2"/>
  <c r="V476" i="3"/>
  <c r="AT476" i="2"/>
  <c r="G476" i="3"/>
  <c r="AP476" i="2"/>
  <c r="C476" i="3"/>
  <c r="AR476" i="2"/>
  <c r="E476" i="3"/>
  <c r="AS476" i="2"/>
  <c r="BC476" i="2"/>
  <c r="BG476" i="2"/>
  <c r="AU476" i="2"/>
  <c r="H476" i="3"/>
  <c r="AW476" i="2"/>
  <c r="J476" i="3"/>
  <c r="AY476" i="2"/>
  <c r="L476" i="3"/>
  <c r="AX476" i="2"/>
  <c r="BD476" i="2"/>
  <c r="AQ476" i="2"/>
  <c r="D476" i="3"/>
  <c r="AZ476" i="2"/>
  <c r="BE476" i="2"/>
  <c r="AV476" i="2"/>
  <c r="I476" i="3"/>
  <c r="BJ476" i="2"/>
  <c r="K476" i="3"/>
  <c r="BK476" i="2"/>
  <c r="M476" i="3"/>
  <c r="Y476" i="3"/>
  <c r="BA476" i="2"/>
  <c r="BF476" i="2"/>
  <c r="BH480" i="2"/>
  <c r="V480" i="3"/>
  <c r="AT480" i="2"/>
  <c r="G480" i="3"/>
  <c r="AP480" i="2"/>
  <c r="C480" i="3"/>
  <c r="AR480" i="2"/>
  <c r="E480" i="3"/>
  <c r="AS480" i="2"/>
  <c r="BC480" i="2"/>
  <c r="BG480" i="2"/>
  <c r="AU480" i="2"/>
  <c r="H480" i="3"/>
  <c r="AW480" i="2"/>
  <c r="J480" i="3"/>
  <c r="AY480" i="2"/>
  <c r="L480" i="3"/>
  <c r="AX480" i="2"/>
  <c r="BD480" i="2"/>
  <c r="AQ480" i="2"/>
  <c r="D480" i="3"/>
  <c r="AZ480" i="2"/>
  <c r="BE480" i="2"/>
  <c r="AV480" i="2"/>
  <c r="I480" i="3"/>
  <c r="BJ480" i="2"/>
  <c r="K480" i="3"/>
  <c r="BK480" i="2"/>
  <c r="M480" i="3"/>
  <c r="Y480" i="3"/>
  <c r="BA480" i="2"/>
  <c r="BF480" i="2"/>
  <c r="BH484" i="2"/>
  <c r="V484" i="3"/>
  <c r="AT484" i="2"/>
  <c r="G484" i="3"/>
  <c r="AP484" i="2"/>
  <c r="C484" i="3"/>
  <c r="AR484" i="2"/>
  <c r="E484" i="3"/>
  <c r="AS484" i="2"/>
  <c r="BC484" i="2"/>
  <c r="BG484" i="2"/>
  <c r="AU484" i="2"/>
  <c r="H484" i="3"/>
  <c r="AW484" i="2"/>
  <c r="J484" i="3"/>
  <c r="AY484" i="2"/>
  <c r="L484" i="3"/>
  <c r="AX484" i="2"/>
  <c r="BD484" i="2"/>
  <c r="AQ484" i="2"/>
  <c r="D484" i="3"/>
  <c r="AZ484" i="2"/>
  <c r="BE484" i="2"/>
  <c r="AV484" i="2"/>
  <c r="I484" i="3"/>
  <c r="BJ484" i="2"/>
  <c r="K484" i="3"/>
  <c r="BK484" i="2"/>
  <c r="M484" i="3"/>
  <c r="Y484" i="3"/>
  <c r="BA484" i="2"/>
  <c r="BF484" i="2"/>
  <c r="BH488" i="2"/>
  <c r="V488" i="3"/>
  <c r="AT488" i="2"/>
  <c r="G488" i="3"/>
  <c r="AP488" i="2"/>
  <c r="C488" i="3"/>
  <c r="AR488" i="2"/>
  <c r="E488" i="3"/>
  <c r="AS488" i="2"/>
  <c r="BC488" i="2"/>
  <c r="BG488" i="2"/>
  <c r="AU488" i="2"/>
  <c r="H488" i="3"/>
  <c r="AW488" i="2"/>
  <c r="J488" i="3"/>
  <c r="AY488" i="2"/>
  <c r="L488" i="3"/>
  <c r="AX488" i="2"/>
  <c r="BD488" i="2"/>
  <c r="AQ488" i="2"/>
  <c r="D488" i="3"/>
  <c r="AZ488" i="2"/>
  <c r="BE488" i="2"/>
  <c r="AV488" i="2"/>
  <c r="I488" i="3"/>
  <c r="BJ488" i="2"/>
  <c r="K488" i="3"/>
  <c r="BK488" i="2"/>
  <c r="M488" i="3"/>
  <c r="Y488" i="3"/>
  <c r="BA488" i="2"/>
  <c r="BF488" i="2"/>
  <c r="BH492" i="2"/>
  <c r="V492" i="3"/>
  <c r="AT492" i="2"/>
  <c r="G492" i="3"/>
  <c r="AP492" i="2"/>
  <c r="C492" i="3"/>
  <c r="AR492" i="2"/>
  <c r="E492" i="3"/>
  <c r="AS492" i="2"/>
  <c r="BC492" i="2"/>
  <c r="BG492" i="2"/>
  <c r="AU492" i="2"/>
  <c r="H492" i="3"/>
  <c r="AW492" i="2"/>
  <c r="J492" i="3"/>
  <c r="AY492" i="2"/>
  <c r="L492" i="3"/>
  <c r="AX492" i="2"/>
  <c r="BD492" i="2"/>
  <c r="AQ492" i="2"/>
  <c r="D492" i="3"/>
  <c r="AZ492" i="2"/>
  <c r="BE492" i="2"/>
  <c r="AV492" i="2"/>
  <c r="I492" i="3"/>
  <c r="BJ492" i="2"/>
  <c r="K492" i="3"/>
  <c r="BK492" i="2"/>
  <c r="M492" i="3"/>
  <c r="Y492" i="3"/>
  <c r="BA492" i="2"/>
  <c r="BF492" i="2"/>
  <c r="BH496" i="2"/>
  <c r="V496" i="3"/>
  <c r="AT496" i="2"/>
  <c r="G496" i="3"/>
  <c r="AP496" i="2"/>
  <c r="C496" i="3"/>
  <c r="AR496" i="2"/>
  <c r="E496" i="3"/>
  <c r="AS496" i="2"/>
  <c r="BC496" i="2"/>
  <c r="BG496" i="2"/>
  <c r="AU496" i="2"/>
  <c r="H496" i="3"/>
  <c r="AW496" i="2"/>
  <c r="J496" i="3"/>
  <c r="AY496" i="2"/>
  <c r="L496" i="3"/>
  <c r="AX496" i="2"/>
  <c r="BD496" i="2"/>
  <c r="AQ496" i="2"/>
  <c r="D496" i="3"/>
  <c r="AZ496" i="2"/>
  <c r="BE496" i="2"/>
  <c r="AV496" i="2"/>
  <c r="I496" i="3"/>
  <c r="BJ496" i="2"/>
  <c r="K496" i="3"/>
  <c r="BK496" i="2"/>
  <c r="M496" i="3"/>
  <c r="Y496" i="3"/>
  <c r="BA496" i="2"/>
  <c r="BF496" i="2"/>
  <c r="BH500" i="2"/>
  <c r="V500" i="3"/>
  <c r="AT500" i="2"/>
  <c r="G500" i="3"/>
  <c r="AP500" i="2"/>
  <c r="C500" i="3"/>
  <c r="AR500" i="2"/>
  <c r="E500" i="3"/>
  <c r="AS500" i="2"/>
  <c r="BC500" i="2"/>
  <c r="BG500" i="2"/>
  <c r="AU500" i="2"/>
  <c r="H500" i="3"/>
  <c r="AW500" i="2"/>
  <c r="J500" i="3"/>
  <c r="AY500" i="2"/>
  <c r="L500" i="3"/>
  <c r="AX500" i="2"/>
  <c r="BD500" i="2"/>
  <c r="AQ500" i="2"/>
  <c r="D500" i="3"/>
  <c r="AZ500" i="2"/>
  <c r="BE500" i="2"/>
  <c r="AV500" i="2"/>
  <c r="I500" i="3"/>
  <c r="BJ500" i="2"/>
  <c r="K500" i="3"/>
  <c r="BK500" i="2"/>
  <c r="M500" i="3"/>
  <c r="Y500" i="3"/>
  <c r="BA500" i="2"/>
  <c r="BF500" i="2"/>
  <c r="BH504" i="2"/>
  <c r="V504" i="3"/>
  <c r="AT504" i="2"/>
  <c r="G504" i="3"/>
  <c r="AP504" i="2"/>
  <c r="C504" i="3"/>
  <c r="AR504" i="2"/>
  <c r="E504" i="3"/>
  <c r="AS504" i="2"/>
  <c r="BC504" i="2"/>
  <c r="BG504" i="2"/>
  <c r="AU504" i="2"/>
  <c r="H504" i="3"/>
  <c r="AW504" i="2"/>
  <c r="J504" i="3"/>
  <c r="AY504" i="2"/>
  <c r="L504" i="3"/>
  <c r="AX504" i="2"/>
  <c r="BD504" i="2"/>
  <c r="AQ504" i="2"/>
  <c r="D504" i="3"/>
  <c r="AZ504" i="2"/>
  <c r="BE504" i="2"/>
  <c r="AV504" i="2"/>
  <c r="I504" i="3"/>
  <c r="BJ504" i="2"/>
  <c r="K504" i="3"/>
  <c r="BK504" i="2"/>
  <c r="M504" i="3"/>
  <c r="Y504" i="3"/>
  <c r="BA504" i="2"/>
  <c r="BF504" i="2"/>
  <c r="BH508" i="2"/>
  <c r="V508" i="3"/>
  <c r="AT508" i="2"/>
  <c r="G508" i="3"/>
  <c r="AP508" i="2"/>
  <c r="C508" i="3"/>
  <c r="AR508" i="2"/>
  <c r="E508" i="3"/>
  <c r="AS508" i="2"/>
  <c r="BC508" i="2"/>
  <c r="BG508" i="2"/>
  <c r="AU508" i="2"/>
  <c r="H508" i="3"/>
  <c r="AW508" i="2"/>
  <c r="J508" i="3"/>
  <c r="AY508" i="2"/>
  <c r="L508" i="3"/>
  <c r="AX508" i="2"/>
  <c r="BD508" i="2"/>
  <c r="AQ508" i="2"/>
  <c r="D508" i="3"/>
  <c r="AZ508" i="2"/>
  <c r="BE508" i="2"/>
  <c r="AV508" i="2"/>
  <c r="I508" i="3"/>
  <c r="BJ508" i="2"/>
  <c r="K508" i="3"/>
  <c r="BK508" i="2"/>
  <c r="M508" i="3"/>
  <c r="Y508" i="3"/>
  <c r="BA508" i="2"/>
  <c r="BF508" i="2"/>
  <c r="BH512" i="2"/>
  <c r="V512" i="3"/>
  <c r="AT512" i="2"/>
  <c r="G512" i="3"/>
  <c r="AP512" i="2"/>
  <c r="C512" i="3"/>
  <c r="AR512" i="2"/>
  <c r="E512" i="3"/>
  <c r="AS512" i="2"/>
  <c r="BC512" i="2"/>
  <c r="BG512" i="2"/>
  <c r="AU512" i="2"/>
  <c r="H512" i="3"/>
  <c r="AW512" i="2"/>
  <c r="J512" i="3"/>
  <c r="AY512" i="2"/>
  <c r="L512" i="3"/>
  <c r="AX512" i="2"/>
  <c r="BD512" i="2"/>
  <c r="AQ512" i="2"/>
  <c r="D512" i="3"/>
  <c r="AZ512" i="2"/>
  <c r="BE512" i="2"/>
  <c r="AV512" i="2"/>
  <c r="I512" i="3"/>
  <c r="BJ512" i="2"/>
  <c r="K512" i="3"/>
  <c r="BK512" i="2"/>
  <c r="M512" i="3"/>
  <c r="Y512" i="3"/>
  <c r="BA512" i="2"/>
  <c r="BF512" i="2"/>
  <c r="BH516" i="2"/>
  <c r="V516" i="3"/>
  <c r="AT516" i="2"/>
  <c r="G516" i="3"/>
  <c r="AP516" i="2"/>
  <c r="C516" i="3"/>
  <c r="AR516" i="2"/>
  <c r="E516" i="3"/>
  <c r="AS516" i="2"/>
  <c r="BC516" i="2"/>
  <c r="BG516" i="2"/>
  <c r="AU516" i="2"/>
  <c r="H516" i="3"/>
  <c r="AW516" i="2"/>
  <c r="J516" i="3"/>
  <c r="AY516" i="2"/>
  <c r="L516" i="3"/>
  <c r="AX516" i="2"/>
  <c r="BD516" i="2"/>
  <c r="AQ516" i="2"/>
  <c r="D516" i="3"/>
  <c r="AZ516" i="2"/>
  <c r="BE516" i="2"/>
  <c r="AV516" i="2"/>
  <c r="I516" i="3"/>
  <c r="BJ516" i="2"/>
  <c r="K516" i="3"/>
  <c r="BK516" i="2"/>
  <c r="M516" i="3"/>
  <c r="Y516" i="3"/>
  <c r="BA516" i="2"/>
  <c r="BF516" i="2"/>
  <c r="AT30" i="2"/>
  <c r="G30" i="3"/>
  <c r="AZ30" i="2"/>
  <c r="BK30" i="2"/>
  <c r="M30" i="3"/>
  <c r="Y30" i="3"/>
  <c r="BC30" i="2"/>
  <c r="AV30" i="2"/>
  <c r="I30" i="3"/>
  <c r="AS30" i="2"/>
  <c r="V30" i="3"/>
  <c r="BA30" i="2"/>
  <c r="FP19" i="3"/>
  <c r="EL19" i="3"/>
  <c r="CU19" i="3"/>
  <c r="CV19" i="3"/>
  <c r="ED19" i="3"/>
  <c r="EV19" i="3"/>
  <c r="FF19" i="3"/>
  <c r="FZ19" i="3"/>
  <c r="BC25" i="2"/>
  <c r="AW25" i="2"/>
  <c r="J25" i="3"/>
  <c r="AY25" i="2"/>
  <c r="L25" i="3"/>
  <c r="AT25" i="2"/>
  <c r="G25" i="3"/>
  <c r="AZ25" i="2"/>
  <c r="BG25" i="2"/>
  <c r="AV25" i="2"/>
  <c r="I25" i="3"/>
  <c r="AS25" i="2"/>
  <c r="V25" i="3"/>
  <c r="AU25" i="2"/>
  <c r="H25" i="3"/>
  <c r="BA25" i="2"/>
  <c r="AQ20" i="2"/>
  <c r="D20" i="3"/>
  <c r="HG20" i="3"/>
  <c r="AY20" i="2"/>
  <c r="BC31" i="2"/>
  <c r="AW31" i="2"/>
  <c r="AY31" i="2"/>
  <c r="BF31" i="2"/>
  <c r="AZ31" i="2"/>
  <c r="BG31" i="2"/>
  <c r="V31" i="3"/>
  <c r="AU31" i="2"/>
  <c r="H31" i="3"/>
  <c r="AV31" i="2"/>
  <c r="I31" i="3"/>
  <c r="AS31" i="2"/>
  <c r="BA31" i="2"/>
  <c r="AY21" i="2"/>
  <c r="L21" i="3"/>
  <c r="AZ21" i="2"/>
  <c r="BG21" i="2"/>
  <c r="BC21" i="2"/>
  <c r="AV21" i="2"/>
  <c r="I21" i="3"/>
  <c r="AS21" i="2"/>
  <c r="V21" i="3"/>
  <c r="AU21" i="2"/>
  <c r="BA21" i="2"/>
  <c r="FP34" i="3"/>
  <c r="FQ34" i="3"/>
  <c r="FR34" i="3"/>
  <c r="EL34" i="3"/>
  <c r="EM34" i="3"/>
  <c r="EN34" i="3"/>
  <c r="EV34" i="3"/>
  <c r="EW34" i="3"/>
  <c r="EX34" i="3"/>
  <c r="FF34" i="3"/>
  <c r="FG34" i="3"/>
  <c r="FH34" i="3"/>
  <c r="ED34" i="3"/>
  <c r="CU34" i="3"/>
  <c r="CV34" i="3"/>
  <c r="FZ34" i="3"/>
  <c r="AZ35" i="2"/>
  <c r="BG35" i="2"/>
  <c r="AP35" i="2"/>
  <c r="AQ35" i="2"/>
  <c r="AR35" i="2"/>
  <c r="BC35" i="2"/>
  <c r="AT35" i="2"/>
  <c r="AW35" i="2"/>
  <c r="BD35" i="2"/>
  <c r="AY35" i="2"/>
  <c r="BF35" i="2"/>
  <c r="AV35" i="2"/>
  <c r="I35" i="3"/>
  <c r="V35" i="3"/>
  <c r="AU35" i="2"/>
  <c r="AS35" i="2"/>
  <c r="BK35" i="2"/>
  <c r="M35" i="3"/>
  <c r="Y35" i="3"/>
  <c r="BA35" i="2"/>
  <c r="EH40" i="3"/>
  <c r="Y40" i="3"/>
  <c r="HR40" i="3"/>
  <c r="HS40" i="3"/>
  <c r="HA40" i="3"/>
  <c r="BF40" i="2"/>
  <c r="AD38" i="3"/>
  <c r="AH38" i="3"/>
  <c r="AL38" i="3"/>
  <c r="AP38" i="3"/>
  <c r="AT38" i="3"/>
  <c r="EE38" i="3"/>
  <c r="AE38" i="3"/>
  <c r="AI38" i="3"/>
  <c r="AM38" i="3"/>
  <c r="AQ38" i="3"/>
  <c r="AU38" i="3"/>
  <c r="DX38" i="3"/>
  <c r="DY38" i="3"/>
  <c r="GK38" i="3"/>
  <c r="GL38" i="3"/>
  <c r="GM38" i="3"/>
  <c r="GN38" i="3"/>
  <c r="AG38" i="3"/>
  <c r="AO38" i="3"/>
  <c r="EC38" i="3"/>
  <c r="AJ38" i="3"/>
  <c r="AR38" i="3"/>
  <c r="HR38" i="3"/>
  <c r="N38" i="3"/>
  <c r="DL38" i="3"/>
  <c r="DM38" i="3"/>
  <c r="AC38" i="3"/>
  <c r="AK38" i="3"/>
  <c r="AS38" i="3"/>
  <c r="HS38" i="3"/>
  <c r="EH38" i="3"/>
  <c r="AF38" i="3"/>
  <c r="AN38" i="3"/>
  <c r="AV38" i="3"/>
  <c r="BB38" i="3"/>
  <c r="BF38" i="3"/>
  <c r="BJ38" i="3"/>
  <c r="BN38" i="3"/>
  <c r="BR38" i="3"/>
  <c r="O38" i="3"/>
  <c r="AY38" i="3"/>
  <c r="BC38" i="3"/>
  <c r="BG38" i="3"/>
  <c r="BK38" i="3"/>
  <c r="BO38" i="3"/>
  <c r="HA38" i="3"/>
  <c r="AZ38" i="3"/>
  <c r="BD38" i="3"/>
  <c r="BH38" i="3"/>
  <c r="BL38" i="3"/>
  <c r="BP38" i="3"/>
  <c r="BA38" i="3"/>
  <c r="BE38" i="3"/>
  <c r="BI38" i="3"/>
  <c r="BM38" i="3"/>
  <c r="BQ38" i="3"/>
  <c r="AT43" i="2"/>
  <c r="AZ43" i="2"/>
  <c r="BK43" i="2"/>
  <c r="M43" i="3"/>
  <c r="Y43" i="3"/>
  <c r="BC43" i="2"/>
  <c r="V43" i="3"/>
  <c r="AV43" i="2"/>
  <c r="I43" i="3"/>
  <c r="AS43" i="2"/>
  <c r="BA43" i="2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BU19" i="3"/>
  <c r="CA19" i="3"/>
  <c r="X19" i="3"/>
  <c r="HI19" i="3"/>
  <c r="CY19" i="3"/>
  <c r="CZ19" i="3"/>
  <c r="BH51" i="2"/>
  <c r="V51" i="3"/>
  <c r="AT51" i="2"/>
  <c r="G51" i="3"/>
  <c r="AP51" i="2"/>
  <c r="C51" i="3"/>
  <c r="AR51" i="2"/>
  <c r="E51" i="3"/>
  <c r="AU51" i="2"/>
  <c r="H51" i="3"/>
  <c r="AW51" i="2"/>
  <c r="J51" i="3"/>
  <c r="AY51" i="2"/>
  <c r="L51" i="3"/>
  <c r="AQ51" i="2"/>
  <c r="D51" i="3"/>
  <c r="AV51" i="2"/>
  <c r="I51" i="3"/>
  <c r="BJ51" i="2"/>
  <c r="K51" i="3"/>
  <c r="BK51" i="2"/>
  <c r="M51" i="3"/>
  <c r="Y51" i="3"/>
  <c r="AS51" i="2"/>
  <c r="BC51" i="2"/>
  <c r="BG51" i="2"/>
  <c r="AX51" i="2"/>
  <c r="BD51" i="2"/>
  <c r="AZ51" i="2"/>
  <c r="BE51" i="2"/>
  <c r="BA51" i="2"/>
  <c r="BF51" i="2"/>
  <c r="BH55" i="2"/>
  <c r="V55" i="3"/>
  <c r="AT55" i="2"/>
  <c r="G55" i="3"/>
  <c r="AP55" i="2"/>
  <c r="C55" i="3"/>
  <c r="AR55" i="2"/>
  <c r="E55" i="3"/>
  <c r="AU55" i="2"/>
  <c r="H55" i="3"/>
  <c r="AW55" i="2"/>
  <c r="J55" i="3"/>
  <c r="AY55" i="2"/>
  <c r="L55" i="3"/>
  <c r="AQ55" i="2"/>
  <c r="D55" i="3"/>
  <c r="AV55" i="2"/>
  <c r="I55" i="3"/>
  <c r="BJ55" i="2"/>
  <c r="K55" i="3"/>
  <c r="BK55" i="2"/>
  <c r="M55" i="3"/>
  <c r="Y55" i="3"/>
  <c r="AS55" i="2"/>
  <c r="BC55" i="2"/>
  <c r="BG55" i="2"/>
  <c r="AX55" i="2"/>
  <c r="BD55" i="2"/>
  <c r="AZ55" i="2"/>
  <c r="BE55" i="2"/>
  <c r="BA55" i="2"/>
  <c r="BF55" i="2"/>
  <c r="BH59" i="2"/>
  <c r="V59" i="3"/>
  <c r="AT59" i="2"/>
  <c r="G59" i="3"/>
  <c r="AP59" i="2"/>
  <c r="C59" i="3"/>
  <c r="AR59" i="2"/>
  <c r="E59" i="3"/>
  <c r="AU59" i="2"/>
  <c r="H59" i="3"/>
  <c r="AW59" i="2"/>
  <c r="J59" i="3"/>
  <c r="AY59" i="2"/>
  <c r="L59" i="3"/>
  <c r="AQ59" i="2"/>
  <c r="D59" i="3"/>
  <c r="AV59" i="2"/>
  <c r="I59" i="3"/>
  <c r="BJ59" i="2"/>
  <c r="K59" i="3"/>
  <c r="BK59" i="2"/>
  <c r="M59" i="3"/>
  <c r="Y59" i="3"/>
  <c r="AS59" i="2"/>
  <c r="BC59" i="2"/>
  <c r="BG59" i="2"/>
  <c r="AX59" i="2"/>
  <c r="BD59" i="2"/>
  <c r="AZ59" i="2"/>
  <c r="BE59" i="2"/>
  <c r="BA59" i="2"/>
  <c r="BF59" i="2"/>
  <c r="BH63" i="2"/>
  <c r="V63" i="3"/>
  <c r="AT63" i="2"/>
  <c r="G63" i="3"/>
  <c r="AP63" i="2"/>
  <c r="C63" i="3"/>
  <c r="AR63" i="2"/>
  <c r="E63" i="3"/>
  <c r="AU63" i="2"/>
  <c r="H63" i="3"/>
  <c r="AW63" i="2"/>
  <c r="J63" i="3"/>
  <c r="AY63" i="2"/>
  <c r="L63" i="3"/>
  <c r="AQ63" i="2"/>
  <c r="D63" i="3"/>
  <c r="AV63" i="2"/>
  <c r="I63" i="3"/>
  <c r="BJ63" i="2"/>
  <c r="K63" i="3"/>
  <c r="BK63" i="2"/>
  <c r="M63" i="3"/>
  <c r="Y63" i="3"/>
  <c r="AS63" i="2"/>
  <c r="BC63" i="2"/>
  <c r="BG63" i="2"/>
  <c r="AX63" i="2"/>
  <c r="BD63" i="2"/>
  <c r="AZ63" i="2"/>
  <c r="BE63" i="2"/>
  <c r="BA63" i="2"/>
  <c r="BF63" i="2"/>
  <c r="BH67" i="2"/>
  <c r="V67" i="3"/>
  <c r="AT67" i="2"/>
  <c r="G67" i="3"/>
  <c r="AP67" i="2"/>
  <c r="C67" i="3"/>
  <c r="AR67" i="2"/>
  <c r="E67" i="3"/>
  <c r="AU67" i="2"/>
  <c r="H67" i="3"/>
  <c r="AW67" i="2"/>
  <c r="J67" i="3"/>
  <c r="AY67" i="2"/>
  <c r="L67" i="3"/>
  <c r="AQ67" i="2"/>
  <c r="D67" i="3"/>
  <c r="BK67" i="2"/>
  <c r="M67" i="3"/>
  <c r="Y67" i="3"/>
  <c r="AV67" i="2"/>
  <c r="I67" i="3"/>
  <c r="BJ67" i="2"/>
  <c r="K67" i="3"/>
  <c r="AS67" i="2"/>
  <c r="BC67" i="2"/>
  <c r="BG67" i="2"/>
  <c r="AX67" i="2"/>
  <c r="BD67" i="2"/>
  <c r="AZ67" i="2"/>
  <c r="BE67" i="2"/>
  <c r="BA67" i="2"/>
  <c r="BF67" i="2"/>
  <c r="BH71" i="2"/>
  <c r="V71" i="3"/>
  <c r="AT71" i="2"/>
  <c r="G71" i="3"/>
  <c r="AQ71" i="2"/>
  <c r="D71" i="3"/>
  <c r="AV71" i="2"/>
  <c r="I71" i="3"/>
  <c r="BJ71" i="2"/>
  <c r="K71" i="3"/>
  <c r="BK71" i="2"/>
  <c r="M71" i="3"/>
  <c r="Y71" i="3"/>
  <c r="AP71" i="2"/>
  <c r="C71" i="3"/>
  <c r="AR71" i="2"/>
  <c r="E71" i="3"/>
  <c r="AU71" i="2"/>
  <c r="H71" i="3"/>
  <c r="AW71" i="2"/>
  <c r="J71" i="3"/>
  <c r="AY71" i="2"/>
  <c r="L71" i="3"/>
  <c r="BA71" i="2"/>
  <c r="BF71" i="2"/>
  <c r="AS71" i="2"/>
  <c r="BC71" i="2"/>
  <c r="BG71" i="2"/>
  <c r="AX71" i="2"/>
  <c r="BD71" i="2"/>
  <c r="AZ71" i="2"/>
  <c r="BE71" i="2"/>
  <c r="BH75" i="2"/>
  <c r="V75" i="3"/>
  <c r="AT75" i="2"/>
  <c r="G75" i="3"/>
  <c r="AQ75" i="2"/>
  <c r="D75" i="3"/>
  <c r="AV75" i="2"/>
  <c r="I75" i="3"/>
  <c r="BJ75" i="2"/>
  <c r="K75" i="3"/>
  <c r="BK75" i="2"/>
  <c r="M75" i="3"/>
  <c r="Y75" i="3"/>
  <c r="AP75" i="2"/>
  <c r="C75" i="3"/>
  <c r="AR75" i="2"/>
  <c r="E75" i="3"/>
  <c r="AU75" i="2"/>
  <c r="H75" i="3"/>
  <c r="AW75" i="2"/>
  <c r="J75" i="3"/>
  <c r="AY75" i="2"/>
  <c r="L75" i="3"/>
  <c r="BA75" i="2"/>
  <c r="BF75" i="2"/>
  <c r="AS75" i="2"/>
  <c r="BC75" i="2"/>
  <c r="BG75" i="2"/>
  <c r="AX75" i="2"/>
  <c r="BD75" i="2"/>
  <c r="AZ75" i="2"/>
  <c r="BE75" i="2"/>
  <c r="BH79" i="2"/>
  <c r="V79" i="3"/>
  <c r="AT79" i="2"/>
  <c r="G79" i="3"/>
  <c r="AQ79" i="2"/>
  <c r="D79" i="3"/>
  <c r="AV79" i="2"/>
  <c r="I79" i="3"/>
  <c r="BJ79" i="2"/>
  <c r="K79" i="3"/>
  <c r="BK79" i="2"/>
  <c r="M79" i="3"/>
  <c r="Y79" i="3"/>
  <c r="AP79" i="2"/>
  <c r="C79" i="3"/>
  <c r="AR79" i="2"/>
  <c r="E79" i="3"/>
  <c r="AU79" i="2"/>
  <c r="H79" i="3"/>
  <c r="AW79" i="2"/>
  <c r="J79" i="3"/>
  <c r="AY79" i="2"/>
  <c r="L79" i="3"/>
  <c r="BA79" i="2"/>
  <c r="BF79" i="2"/>
  <c r="AS79" i="2"/>
  <c r="BC79" i="2"/>
  <c r="BG79" i="2"/>
  <c r="AX79" i="2"/>
  <c r="BD79" i="2"/>
  <c r="AZ79" i="2"/>
  <c r="BE79" i="2"/>
  <c r="BH83" i="2"/>
  <c r="V83" i="3"/>
  <c r="AT83" i="2"/>
  <c r="G83" i="3"/>
  <c r="AQ83" i="2"/>
  <c r="D83" i="3"/>
  <c r="AV83" i="2"/>
  <c r="I83" i="3"/>
  <c r="BJ83" i="2"/>
  <c r="K83" i="3"/>
  <c r="BK83" i="2"/>
  <c r="M83" i="3"/>
  <c r="Y83" i="3"/>
  <c r="AP83" i="2"/>
  <c r="C83" i="3"/>
  <c r="AR83" i="2"/>
  <c r="E83" i="3"/>
  <c r="AU83" i="2"/>
  <c r="H83" i="3"/>
  <c r="AW83" i="2"/>
  <c r="J83" i="3"/>
  <c r="AY83" i="2"/>
  <c r="L83" i="3"/>
  <c r="BA83" i="2"/>
  <c r="BF83" i="2"/>
  <c r="AS83" i="2"/>
  <c r="BC83" i="2"/>
  <c r="BG83" i="2"/>
  <c r="AX83" i="2"/>
  <c r="BD83" i="2"/>
  <c r="AZ83" i="2"/>
  <c r="BE83" i="2"/>
  <c r="BH87" i="2"/>
  <c r="V87" i="3"/>
  <c r="AT87" i="2"/>
  <c r="G87" i="3"/>
  <c r="AQ87" i="2"/>
  <c r="D87" i="3"/>
  <c r="AV87" i="2"/>
  <c r="I87" i="3"/>
  <c r="BJ87" i="2"/>
  <c r="K87" i="3"/>
  <c r="BK87" i="2"/>
  <c r="M87" i="3"/>
  <c r="Y87" i="3"/>
  <c r="AP87" i="2"/>
  <c r="C87" i="3"/>
  <c r="AR87" i="2"/>
  <c r="E87" i="3"/>
  <c r="AU87" i="2"/>
  <c r="H87" i="3"/>
  <c r="AW87" i="2"/>
  <c r="J87" i="3"/>
  <c r="AY87" i="2"/>
  <c r="L87" i="3"/>
  <c r="BA87" i="2"/>
  <c r="BF87" i="2"/>
  <c r="AS87" i="2"/>
  <c r="BC87" i="2"/>
  <c r="BG87" i="2"/>
  <c r="AX87" i="2"/>
  <c r="BD87" i="2"/>
  <c r="AZ87" i="2"/>
  <c r="BE87" i="2"/>
  <c r="BH91" i="2"/>
  <c r="V91" i="3"/>
  <c r="AT91" i="2"/>
  <c r="G91" i="3"/>
  <c r="AQ91" i="2"/>
  <c r="D91" i="3"/>
  <c r="AV91" i="2"/>
  <c r="I91" i="3"/>
  <c r="BJ91" i="2"/>
  <c r="K91" i="3"/>
  <c r="BK91" i="2"/>
  <c r="M91" i="3"/>
  <c r="Y91" i="3"/>
  <c r="AP91" i="2"/>
  <c r="C91" i="3"/>
  <c r="AR91" i="2"/>
  <c r="E91" i="3"/>
  <c r="AU91" i="2"/>
  <c r="H91" i="3"/>
  <c r="AW91" i="2"/>
  <c r="J91" i="3"/>
  <c r="AY91" i="2"/>
  <c r="L91" i="3"/>
  <c r="BA91" i="2"/>
  <c r="BF91" i="2"/>
  <c r="AS91" i="2"/>
  <c r="BC91" i="2"/>
  <c r="BG91" i="2"/>
  <c r="AX91" i="2"/>
  <c r="BD91" i="2"/>
  <c r="AZ91" i="2"/>
  <c r="BE91" i="2"/>
  <c r="BH95" i="2"/>
  <c r="V95" i="3"/>
  <c r="AT95" i="2"/>
  <c r="G95" i="3"/>
  <c r="AQ95" i="2"/>
  <c r="D95" i="3"/>
  <c r="AV95" i="2"/>
  <c r="I95" i="3"/>
  <c r="BJ95" i="2"/>
  <c r="K95" i="3"/>
  <c r="BK95" i="2"/>
  <c r="M95" i="3"/>
  <c r="Y95" i="3"/>
  <c r="AP95" i="2"/>
  <c r="C95" i="3"/>
  <c r="AR95" i="2"/>
  <c r="E95" i="3"/>
  <c r="AU95" i="2"/>
  <c r="H95" i="3"/>
  <c r="AW95" i="2"/>
  <c r="J95" i="3"/>
  <c r="AY95" i="2"/>
  <c r="L95" i="3"/>
  <c r="BA95" i="2"/>
  <c r="BF95" i="2"/>
  <c r="AS95" i="2"/>
  <c r="BC95" i="2"/>
  <c r="BG95" i="2"/>
  <c r="AX95" i="2"/>
  <c r="BD95" i="2"/>
  <c r="AZ95" i="2"/>
  <c r="BE95" i="2"/>
  <c r="BH99" i="2"/>
  <c r="V99" i="3"/>
  <c r="AT99" i="2"/>
  <c r="G99" i="3"/>
  <c r="AP99" i="2"/>
  <c r="C99" i="3"/>
  <c r="AR99" i="2"/>
  <c r="E99" i="3"/>
  <c r="AU99" i="2"/>
  <c r="H99" i="3"/>
  <c r="AW99" i="2"/>
  <c r="J99" i="3"/>
  <c r="AY99" i="2"/>
  <c r="L99" i="3"/>
  <c r="AQ99" i="2"/>
  <c r="D99" i="3"/>
  <c r="AV99" i="2"/>
  <c r="I99" i="3"/>
  <c r="BJ99" i="2"/>
  <c r="K99" i="3"/>
  <c r="BK99" i="2"/>
  <c r="M99" i="3"/>
  <c r="Y99" i="3"/>
  <c r="BA99" i="2"/>
  <c r="BF99" i="2"/>
  <c r="AS99" i="2"/>
  <c r="BC99" i="2"/>
  <c r="BG99" i="2"/>
  <c r="AX99" i="2"/>
  <c r="BD99" i="2"/>
  <c r="AZ99" i="2"/>
  <c r="BE99" i="2"/>
  <c r="BH103" i="2"/>
  <c r="V103" i="3"/>
  <c r="AT103" i="2"/>
  <c r="G103" i="3"/>
  <c r="AP103" i="2"/>
  <c r="C103" i="3"/>
  <c r="AR103" i="2"/>
  <c r="E103" i="3"/>
  <c r="AU103" i="2"/>
  <c r="H103" i="3"/>
  <c r="AW103" i="2"/>
  <c r="J103" i="3"/>
  <c r="AY103" i="2"/>
  <c r="L103" i="3"/>
  <c r="AQ103" i="2"/>
  <c r="D103" i="3"/>
  <c r="AV103" i="2"/>
  <c r="I103" i="3"/>
  <c r="BJ103" i="2"/>
  <c r="K103" i="3"/>
  <c r="BK103" i="2"/>
  <c r="M103" i="3"/>
  <c r="Y103" i="3"/>
  <c r="BA103" i="2"/>
  <c r="BF103" i="2"/>
  <c r="AS103" i="2"/>
  <c r="BC103" i="2"/>
  <c r="BG103" i="2"/>
  <c r="AX103" i="2"/>
  <c r="BD103" i="2"/>
  <c r="AZ103" i="2"/>
  <c r="BE103" i="2"/>
  <c r="BH107" i="2"/>
  <c r="V107" i="3"/>
  <c r="AT107" i="2"/>
  <c r="G107" i="3"/>
  <c r="AP107" i="2"/>
  <c r="C107" i="3"/>
  <c r="AR107" i="2"/>
  <c r="E107" i="3"/>
  <c r="AU107" i="2"/>
  <c r="H107" i="3"/>
  <c r="AW107" i="2"/>
  <c r="J107" i="3"/>
  <c r="AY107" i="2"/>
  <c r="L107" i="3"/>
  <c r="AQ107" i="2"/>
  <c r="D107" i="3"/>
  <c r="AV107" i="2"/>
  <c r="I107" i="3"/>
  <c r="BJ107" i="2"/>
  <c r="K107" i="3"/>
  <c r="BK107" i="2"/>
  <c r="M107" i="3"/>
  <c r="Y107" i="3"/>
  <c r="BA107" i="2"/>
  <c r="BF107" i="2"/>
  <c r="AS107" i="2"/>
  <c r="BC107" i="2"/>
  <c r="BG107" i="2"/>
  <c r="AX107" i="2"/>
  <c r="BD107" i="2"/>
  <c r="AZ107" i="2"/>
  <c r="BE107" i="2"/>
  <c r="BH111" i="2"/>
  <c r="V111" i="3"/>
  <c r="AT111" i="2"/>
  <c r="G111" i="3"/>
  <c r="AP111" i="2"/>
  <c r="C111" i="3"/>
  <c r="AR111" i="2"/>
  <c r="E111" i="3"/>
  <c r="AU111" i="2"/>
  <c r="H111" i="3"/>
  <c r="AW111" i="2"/>
  <c r="J111" i="3"/>
  <c r="AY111" i="2"/>
  <c r="L111" i="3"/>
  <c r="AQ111" i="2"/>
  <c r="D111" i="3"/>
  <c r="AV111" i="2"/>
  <c r="I111" i="3"/>
  <c r="BJ111" i="2"/>
  <c r="K111" i="3"/>
  <c r="BK111" i="2"/>
  <c r="M111" i="3"/>
  <c r="Y111" i="3"/>
  <c r="BA111" i="2"/>
  <c r="BF111" i="2"/>
  <c r="AS111" i="2"/>
  <c r="BC111" i="2"/>
  <c r="BG111" i="2"/>
  <c r="AX111" i="2"/>
  <c r="BD111" i="2"/>
  <c r="AZ111" i="2"/>
  <c r="BE111" i="2"/>
  <c r="BH115" i="2"/>
  <c r="V115" i="3"/>
  <c r="AT115" i="2"/>
  <c r="G115" i="3"/>
  <c r="AP115" i="2"/>
  <c r="C115" i="3"/>
  <c r="AR115" i="2"/>
  <c r="E115" i="3"/>
  <c r="AU115" i="2"/>
  <c r="H115" i="3"/>
  <c r="AW115" i="2"/>
  <c r="J115" i="3"/>
  <c r="AY115" i="2"/>
  <c r="L115" i="3"/>
  <c r="AQ115" i="2"/>
  <c r="D115" i="3"/>
  <c r="AV115" i="2"/>
  <c r="I115" i="3"/>
  <c r="BJ115" i="2"/>
  <c r="K115" i="3"/>
  <c r="BK115" i="2"/>
  <c r="M115" i="3"/>
  <c r="Y115" i="3"/>
  <c r="BA115" i="2"/>
  <c r="BF115" i="2"/>
  <c r="AS115" i="2"/>
  <c r="BC115" i="2"/>
  <c r="BG115" i="2"/>
  <c r="AX115" i="2"/>
  <c r="BD115" i="2"/>
  <c r="AZ115" i="2"/>
  <c r="BE115" i="2"/>
  <c r="BH119" i="2"/>
  <c r="V119" i="3"/>
  <c r="AT119" i="2"/>
  <c r="G119" i="3"/>
  <c r="AP119" i="2"/>
  <c r="C119" i="3"/>
  <c r="AR119" i="2"/>
  <c r="E119" i="3"/>
  <c r="AU119" i="2"/>
  <c r="H119" i="3"/>
  <c r="AW119" i="2"/>
  <c r="J119" i="3"/>
  <c r="AY119" i="2"/>
  <c r="L119" i="3"/>
  <c r="AQ119" i="2"/>
  <c r="D119" i="3"/>
  <c r="AV119" i="2"/>
  <c r="I119" i="3"/>
  <c r="BJ119" i="2"/>
  <c r="K119" i="3"/>
  <c r="BK119" i="2"/>
  <c r="M119" i="3"/>
  <c r="Y119" i="3"/>
  <c r="AZ119" i="2"/>
  <c r="BE119" i="2"/>
  <c r="BA119" i="2"/>
  <c r="BF119" i="2"/>
  <c r="AS119" i="2"/>
  <c r="BC119" i="2"/>
  <c r="BG119" i="2"/>
  <c r="AX119" i="2"/>
  <c r="BD119" i="2"/>
  <c r="BH123" i="2"/>
  <c r="V123" i="3"/>
  <c r="AT123" i="2"/>
  <c r="G123" i="3"/>
  <c r="AV123" i="2"/>
  <c r="I123" i="3"/>
  <c r="BJ123" i="2"/>
  <c r="K123" i="3"/>
  <c r="BK123" i="2"/>
  <c r="M123" i="3"/>
  <c r="Y123" i="3"/>
  <c r="AP123" i="2"/>
  <c r="C123" i="3"/>
  <c r="AR123" i="2"/>
  <c r="E123" i="3"/>
  <c r="AU123" i="2"/>
  <c r="H123" i="3"/>
  <c r="AW123" i="2"/>
  <c r="J123" i="3"/>
  <c r="AY123" i="2"/>
  <c r="L123" i="3"/>
  <c r="AQ123" i="2"/>
  <c r="D123" i="3"/>
  <c r="AZ123" i="2"/>
  <c r="BE123" i="2"/>
  <c r="BA123" i="2"/>
  <c r="BF123" i="2"/>
  <c r="AS123" i="2"/>
  <c r="BC123" i="2"/>
  <c r="BG123" i="2"/>
  <c r="AX123" i="2"/>
  <c r="BD123" i="2"/>
  <c r="BH127" i="2"/>
  <c r="V127" i="3"/>
  <c r="AT127" i="2"/>
  <c r="G127" i="3"/>
  <c r="AQ127" i="2"/>
  <c r="D127" i="3"/>
  <c r="AV127" i="2"/>
  <c r="I127" i="3"/>
  <c r="BJ127" i="2"/>
  <c r="K127" i="3"/>
  <c r="BK127" i="2"/>
  <c r="M127" i="3"/>
  <c r="Y127" i="3"/>
  <c r="AP127" i="2"/>
  <c r="C127" i="3"/>
  <c r="AR127" i="2"/>
  <c r="E127" i="3"/>
  <c r="AU127" i="2"/>
  <c r="H127" i="3"/>
  <c r="AW127" i="2"/>
  <c r="J127" i="3"/>
  <c r="AY127" i="2"/>
  <c r="L127" i="3"/>
  <c r="AZ127" i="2"/>
  <c r="BE127" i="2"/>
  <c r="BA127" i="2"/>
  <c r="BF127" i="2"/>
  <c r="AS127" i="2"/>
  <c r="BC127" i="2"/>
  <c r="BG127" i="2"/>
  <c r="AX127" i="2"/>
  <c r="BD127" i="2"/>
  <c r="BH131" i="2"/>
  <c r="V131" i="3"/>
  <c r="AT131" i="2"/>
  <c r="G131" i="3"/>
  <c r="AQ131" i="2"/>
  <c r="D131" i="3"/>
  <c r="AV131" i="2"/>
  <c r="I131" i="3"/>
  <c r="BJ131" i="2"/>
  <c r="K131" i="3"/>
  <c r="BK131" i="2"/>
  <c r="M131" i="3"/>
  <c r="Y131" i="3"/>
  <c r="AP131" i="2"/>
  <c r="C131" i="3"/>
  <c r="AR131" i="2"/>
  <c r="E131" i="3"/>
  <c r="AU131" i="2"/>
  <c r="H131" i="3"/>
  <c r="AW131" i="2"/>
  <c r="J131" i="3"/>
  <c r="AY131" i="2"/>
  <c r="L131" i="3"/>
  <c r="AZ131" i="2"/>
  <c r="BE131" i="2"/>
  <c r="BA131" i="2"/>
  <c r="BF131" i="2"/>
  <c r="AS131" i="2"/>
  <c r="BC131" i="2"/>
  <c r="BG131" i="2"/>
  <c r="AX131" i="2"/>
  <c r="BD131" i="2"/>
  <c r="BH135" i="2"/>
  <c r="V135" i="3"/>
  <c r="AT135" i="2"/>
  <c r="G135" i="3"/>
  <c r="AQ135" i="2"/>
  <c r="D135" i="3"/>
  <c r="AV135" i="2"/>
  <c r="I135" i="3"/>
  <c r="BJ135" i="2"/>
  <c r="K135" i="3"/>
  <c r="BK135" i="2"/>
  <c r="M135" i="3"/>
  <c r="Y135" i="3"/>
  <c r="AP135" i="2"/>
  <c r="C135" i="3"/>
  <c r="AR135" i="2"/>
  <c r="E135" i="3"/>
  <c r="AU135" i="2"/>
  <c r="H135" i="3"/>
  <c r="AW135" i="2"/>
  <c r="J135" i="3"/>
  <c r="AY135" i="2"/>
  <c r="L135" i="3"/>
  <c r="AZ135" i="2"/>
  <c r="BE135" i="2"/>
  <c r="BA135" i="2"/>
  <c r="BF135" i="2"/>
  <c r="AS135" i="2"/>
  <c r="BC135" i="2"/>
  <c r="BG135" i="2"/>
  <c r="AX135" i="2"/>
  <c r="BD135" i="2"/>
  <c r="BH139" i="2"/>
  <c r="V139" i="3"/>
  <c r="AT139" i="2"/>
  <c r="G139" i="3"/>
  <c r="AQ139" i="2"/>
  <c r="D139" i="3"/>
  <c r="AV139" i="2"/>
  <c r="I139" i="3"/>
  <c r="BJ139" i="2"/>
  <c r="K139" i="3"/>
  <c r="BK139" i="2"/>
  <c r="M139" i="3"/>
  <c r="Y139" i="3"/>
  <c r="AP139" i="2"/>
  <c r="C139" i="3"/>
  <c r="AR139" i="2"/>
  <c r="E139" i="3"/>
  <c r="AW139" i="2"/>
  <c r="J139" i="3"/>
  <c r="AY139" i="2"/>
  <c r="L139" i="3"/>
  <c r="AU139" i="2"/>
  <c r="H139" i="3"/>
  <c r="AZ139" i="2"/>
  <c r="BE139" i="2"/>
  <c r="BA139" i="2"/>
  <c r="BF139" i="2"/>
  <c r="AS139" i="2"/>
  <c r="BC139" i="2"/>
  <c r="BG139" i="2"/>
  <c r="AX139" i="2"/>
  <c r="BD139" i="2"/>
  <c r="BH143" i="2"/>
  <c r="V143" i="3"/>
  <c r="AT143" i="2"/>
  <c r="G143" i="3"/>
  <c r="AQ143" i="2"/>
  <c r="D143" i="3"/>
  <c r="AV143" i="2"/>
  <c r="I143" i="3"/>
  <c r="BJ143" i="2"/>
  <c r="K143" i="3"/>
  <c r="BK143" i="2"/>
  <c r="M143" i="3"/>
  <c r="Y143" i="3"/>
  <c r="AP143" i="2"/>
  <c r="C143" i="3"/>
  <c r="AR143" i="2"/>
  <c r="E143" i="3"/>
  <c r="AU143" i="2"/>
  <c r="H143" i="3"/>
  <c r="AW143" i="2"/>
  <c r="J143" i="3"/>
  <c r="AY143" i="2"/>
  <c r="L143" i="3"/>
  <c r="AZ143" i="2"/>
  <c r="BE143" i="2"/>
  <c r="BA143" i="2"/>
  <c r="BF143" i="2"/>
  <c r="AS143" i="2"/>
  <c r="BC143" i="2"/>
  <c r="BG143" i="2"/>
  <c r="AX143" i="2"/>
  <c r="BD143" i="2"/>
  <c r="BH147" i="2"/>
  <c r="V147" i="3"/>
  <c r="AT147" i="2"/>
  <c r="G147" i="3"/>
  <c r="AQ147" i="2"/>
  <c r="D147" i="3"/>
  <c r="AV147" i="2"/>
  <c r="I147" i="3"/>
  <c r="BJ147" i="2"/>
  <c r="K147" i="3"/>
  <c r="BK147" i="2"/>
  <c r="M147" i="3"/>
  <c r="Y147" i="3"/>
  <c r="AP147" i="2"/>
  <c r="C147" i="3"/>
  <c r="AR147" i="2"/>
  <c r="E147" i="3"/>
  <c r="AW147" i="2"/>
  <c r="J147" i="3"/>
  <c r="AY147" i="2"/>
  <c r="L147" i="3"/>
  <c r="AU147" i="2"/>
  <c r="H147" i="3"/>
  <c r="AZ147" i="2"/>
  <c r="BE147" i="2"/>
  <c r="BA147" i="2"/>
  <c r="BF147" i="2"/>
  <c r="AS147" i="2"/>
  <c r="BC147" i="2"/>
  <c r="BG147" i="2"/>
  <c r="AX147" i="2"/>
  <c r="BD147" i="2"/>
  <c r="BH151" i="2"/>
  <c r="V151" i="3"/>
  <c r="AT151" i="2"/>
  <c r="G151" i="3"/>
  <c r="AQ151" i="2"/>
  <c r="D151" i="3"/>
  <c r="AP151" i="2"/>
  <c r="C151" i="3"/>
  <c r="AR151" i="2"/>
  <c r="E151" i="3"/>
  <c r="AW151" i="2"/>
  <c r="J151" i="3"/>
  <c r="BJ151" i="2"/>
  <c r="K151" i="3"/>
  <c r="AU151" i="2"/>
  <c r="H151" i="3"/>
  <c r="AY151" i="2"/>
  <c r="L151" i="3"/>
  <c r="AV151" i="2"/>
  <c r="I151" i="3"/>
  <c r="BK151" i="2"/>
  <c r="M151" i="3"/>
  <c r="Y151" i="3"/>
  <c r="AZ151" i="2"/>
  <c r="BE151" i="2"/>
  <c r="BA151" i="2"/>
  <c r="BF151" i="2"/>
  <c r="AS151" i="2"/>
  <c r="BC151" i="2"/>
  <c r="BG151" i="2"/>
  <c r="AX151" i="2"/>
  <c r="BD151" i="2"/>
  <c r="BH155" i="2"/>
  <c r="V155" i="3"/>
  <c r="AT155" i="2"/>
  <c r="G155" i="3"/>
  <c r="AQ155" i="2"/>
  <c r="D155" i="3"/>
  <c r="AP155" i="2"/>
  <c r="C155" i="3"/>
  <c r="AR155" i="2"/>
  <c r="E155" i="3"/>
  <c r="AW155" i="2"/>
  <c r="J155" i="3"/>
  <c r="BJ155" i="2"/>
  <c r="K155" i="3"/>
  <c r="AU155" i="2"/>
  <c r="H155" i="3"/>
  <c r="AY155" i="2"/>
  <c r="L155" i="3"/>
  <c r="AV155" i="2"/>
  <c r="I155" i="3"/>
  <c r="BK155" i="2"/>
  <c r="M155" i="3"/>
  <c r="Y155" i="3"/>
  <c r="AZ155" i="2"/>
  <c r="BE155" i="2"/>
  <c r="BA155" i="2"/>
  <c r="BF155" i="2"/>
  <c r="AS155" i="2"/>
  <c r="BC155" i="2"/>
  <c r="BG155" i="2"/>
  <c r="AX155" i="2"/>
  <c r="BD155" i="2"/>
  <c r="BH159" i="2"/>
  <c r="V159" i="3"/>
  <c r="AT159" i="2"/>
  <c r="G159" i="3"/>
  <c r="AQ159" i="2"/>
  <c r="D159" i="3"/>
  <c r="AP159" i="2"/>
  <c r="C159" i="3"/>
  <c r="AR159" i="2"/>
  <c r="E159" i="3"/>
  <c r="AW159" i="2"/>
  <c r="J159" i="3"/>
  <c r="BJ159" i="2"/>
  <c r="K159" i="3"/>
  <c r="AU159" i="2"/>
  <c r="H159" i="3"/>
  <c r="AY159" i="2"/>
  <c r="L159" i="3"/>
  <c r="AV159" i="2"/>
  <c r="I159" i="3"/>
  <c r="BK159" i="2"/>
  <c r="M159" i="3"/>
  <c r="Y159" i="3"/>
  <c r="AZ159" i="2"/>
  <c r="BE159" i="2"/>
  <c r="BA159" i="2"/>
  <c r="BF159" i="2"/>
  <c r="AS159" i="2"/>
  <c r="BC159" i="2"/>
  <c r="BG159" i="2"/>
  <c r="AX159" i="2"/>
  <c r="BD159" i="2"/>
  <c r="BH163" i="2"/>
  <c r="V163" i="3"/>
  <c r="AT163" i="2"/>
  <c r="G163" i="3"/>
  <c r="AQ163" i="2"/>
  <c r="D163" i="3"/>
  <c r="AP163" i="2"/>
  <c r="C163" i="3"/>
  <c r="AR163" i="2"/>
  <c r="E163" i="3"/>
  <c r="AW163" i="2"/>
  <c r="J163" i="3"/>
  <c r="BJ163" i="2"/>
  <c r="K163" i="3"/>
  <c r="AU163" i="2"/>
  <c r="H163" i="3"/>
  <c r="AY163" i="2"/>
  <c r="L163" i="3"/>
  <c r="AV163" i="2"/>
  <c r="I163" i="3"/>
  <c r="BK163" i="2"/>
  <c r="M163" i="3"/>
  <c r="Y163" i="3"/>
  <c r="AZ163" i="2"/>
  <c r="BE163" i="2"/>
  <c r="BA163" i="2"/>
  <c r="BF163" i="2"/>
  <c r="AS163" i="2"/>
  <c r="BC163" i="2"/>
  <c r="BG163" i="2"/>
  <c r="AX163" i="2"/>
  <c r="BD163" i="2"/>
  <c r="BH167" i="2"/>
  <c r="V167" i="3"/>
  <c r="AT167" i="2"/>
  <c r="G167" i="3"/>
  <c r="AQ167" i="2"/>
  <c r="D167" i="3"/>
  <c r="AP167" i="2"/>
  <c r="C167" i="3"/>
  <c r="AR167" i="2"/>
  <c r="E167" i="3"/>
  <c r="AW167" i="2"/>
  <c r="J167" i="3"/>
  <c r="BJ167" i="2"/>
  <c r="K167" i="3"/>
  <c r="AU167" i="2"/>
  <c r="H167" i="3"/>
  <c r="AY167" i="2"/>
  <c r="L167" i="3"/>
  <c r="AV167" i="2"/>
  <c r="I167" i="3"/>
  <c r="BK167" i="2"/>
  <c r="M167" i="3"/>
  <c r="Y167" i="3"/>
  <c r="AZ167" i="2"/>
  <c r="BE167" i="2"/>
  <c r="BA167" i="2"/>
  <c r="BF167" i="2"/>
  <c r="AS167" i="2"/>
  <c r="BC167" i="2"/>
  <c r="BG167" i="2"/>
  <c r="AX167" i="2"/>
  <c r="BD167" i="2"/>
  <c r="BH171" i="2"/>
  <c r="V171" i="3"/>
  <c r="AT171" i="2"/>
  <c r="G171" i="3"/>
  <c r="AU171" i="2"/>
  <c r="H171" i="3"/>
  <c r="AW171" i="2"/>
  <c r="J171" i="3"/>
  <c r="AY171" i="2"/>
  <c r="L171" i="3"/>
  <c r="AV171" i="2"/>
  <c r="I171" i="3"/>
  <c r="BJ171" i="2"/>
  <c r="K171" i="3"/>
  <c r="BK171" i="2"/>
  <c r="M171" i="3"/>
  <c r="Y171" i="3"/>
  <c r="AR171" i="2"/>
  <c r="E171" i="3"/>
  <c r="AP171" i="2"/>
  <c r="C171" i="3"/>
  <c r="AQ171" i="2"/>
  <c r="D171" i="3"/>
  <c r="AX171" i="2"/>
  <c r="BD171" i="2"/>
  <c r="AZ171" i="2"/>
  <c r="BE171" i="2"/>
  <c r="BA171" i="2"/>
  <c r="BF171" i="2"/>
  <c r="AS171" i="2"/>
  <c r="BC171" i="2"/>
  <c r="BG171" i="2"/>
  <c r="BH175" i="2"/>
  <c r="V175" i="3"/>
  <c r="AT175" i="2"/>
  <c r="G175" i="3"/>
  <c r="AU175" i="2"/>
  <c r="H175" i="3"/>
  <c r="AW175" i="2"/>
  <c r="J175" i="3"/>
  <c r="AY175" i="2"/>
  <c r="L175" i="3"/>
  <c r="AV175" i="2"/>
  <c r="I175" i="3"/>
  <c r="BJ175" i="2"/>
  <c r="K175" i="3"/>
  <c r="BK175" i="2"/>
  <c r="M175" i="3"/>
  <c r="Y175" i="3"/>
  <c r="AR175" i="2"/>
  <c r="E175" i="3"/>
  <c r="AP175" i="2"/>
  <c r="C175" i="3"/>
  <c r="AQ175" i="2"/>
  <c r="D175" i="3"/>
  <c r="AX175" i="2"/>
  <c r="BD175" i="2"/>
  <c r="AZ175" i="2"/>
  <c r="BE175" i="2"/>
  <c r="BA175" i="2"/>
  <c r="BF175" i="2"/>
  <c r="AS175" i="2"/>
  <c r="BC175" i="2"/>
  <c r="BG175" i="2"/>
  <c r="BH179" i="2"/>
  <c r="V179" i="3"/>
  <c r="AT179" i="2"/>
  <c r="G179" i="3"/>
  <c r="AU179" i="2"/>
  <c r="H179" i="3"/>
  <c r="AW179" i="2"/>
  <c r="J179" i="3"/>
  <c r="AY179" i="2"/>
  <c r="L179" i="3"/>
  <c r="AV179" i="2"/>
  <c r="I179" i="3"/>
  <c r="BJ179" i="2"/>
  <c r="K179" i="3"/>
  <c r="BK179" i="2"/>
  <c r="M179" i="3"/>
  <c r="Y179" i="3"/>
  <c r="AR179" i="2"/>
  <c r="E179" i="3"/>
  <c r="AP179" i="2"/>
  <c r="C179" i="3"/>
  <c r="AQ179" i="2"/>
  <c r="D179" i="3"/>
  <c r="AX179" i="2"/>
  <c r="BD179" i="2"/>
  <c r="AZ179" i="2"/>
  <c r="BE179" i="2"/>
  <c r="BA179" i="2"/>
  <c r="BF179" i="2"/>
  <c r="AS179" i="2"/>
  <c r="BC179" i="2"/>
  <c r="BG179" i="2"/>
  <c r="BH183" i="2"/>
  <c r="V183" i="3"/>
  <c r="AT183" i="2"/>
  <c r="G183" i="3"/>
  <c r="AV183" i="2"/>
  <c r="I183" i="3"/>
  <c r="BJ183" i="2"/>
  <c r="K183" i="3"/>
  <c r="BK183" i="2"/>
  <c r="M183" i="3"/>
  <c r="Y183" i="3"/>
  <c r="AQ183" i="2"/>
  <c r="D183" i="3"/>
  <c r="AW183" i="2"/>
  <c r="J183" i="3"/>
  <c r="AR183" i="2"/>
  <c r="E183" i="3"/>
  <c r="AU183" i="2"/>
  <c r="H183" i="3"/>
  <c r="AP183" i="2"/>
  <c r="C183" i="3"/>
  <c r="AY183" i="2"/>
  <c r="L183" i="3"/>
  <c r="AX183" i="2"/>
  <c r="BD183" i="2"/>
  <c r="AZ183" i="2"/>
  <c r="BE183" i="2"/>
  <c r="BA183" i="2"/>
  <c r="BF183" i="2"/>
  <c r="AS183" i="2"/>
  <c r="BC183" i="2"/>
  <c r="BG183" i="2"/>
  <c r="BH187" i="2"/>
  <c r="V187" i="3"/>
  <c r="AT187" i="2"/>
  <c r="G187" i="3"/>
  <c r="AP187" i="2"/>
  <c r="C187" i="3"/>
  <c r="AR187" i="2"/>
  <c r="E187" i="3"/>
  <c r="AU187" i="2"/>
  <c r="H187" i="3"/>
  <c r="AW187" i="2"/>
  <c r="J187" i="3"/>
  <c r="AY187" i="2"/>
  <c r="L187" i="3"/>
  <c r="AQ187" i="2"/>
  <c r="D187" i="3"/>
  <c r="BK187" i="2"/>
  <c r="M187" i="3"/>
  <c r="Y187" i="3"/>
  <c r="AV187" i="2"/>
  <c r="I187" i="3"/>
  <c r="BJ187" i="2"/>
  <c r="K187" i="3"/>
  <c r="AX187" i="2"/>
  <c r="BD187" i="2"/>
  <c r="AZ187" i="2"/>
  <c r="BE187" i="2"/>
  <c r="BA187" i="2"/>
  <c r="BF187" i="2"/>
  <c r="AS187" i="2"/>
  <c r="BC187" i="2"/>
  <c r="BG187" i="2"/>
  <c r="BH191" i="2"/>
  <c r="V191" i="3"/>
  <c r="AT191" i="2"/>
  <c r="G191" i="3"/>
  <c r="AU191" i="2"/>
  <c r="H191" i="3"/>
  <c r="AW191" i="2"/>
  <c r="J191" i="3"/>
  <c r="AY191" i="2"/>
  <c r="L191" i="3"/>
  <c r="AQ191" i="2"/>
  <c r="D191" i="3"/>
  <c r="AR191" i="2"/>
  <c r="E191" i="3"/>
  <c r="BJ191" i="2"/>
  <c r="K191" i="3"/>
  <c r="AP191" i="2"/>
  <c r="C191" i="3"/>
  <c r="AV191" i="2"/>
  <c r="I191" i="3"/>
  <c r="BK191" i="2"/>
  <c r="M191" i="3"/>
  <c r="Y191" i="3"/>
  <c r="AX191" i="2"/>
  <c r="BD191" i="2"/>
  <c r="AZ191" i="2"/>
  <c r="BE191" i="2"/>
  <c r="BA191" i="2"/>
  <c r="BF191" i="2"/>
  <c r="AS191" i="2"/>
  <c r="BC191" i="2"/>
  <c r="BG191" i="2"/>
  <c r="BH195" i="2"/>
  <c r="V195" i="3"/>
  <c r="AT195" i="2"/>
  <c r="G195" i="3"/>
  <c r="AV195" i="2"/>
  <c r="I195" i="3"/>
  <c r="BJ195" i="2"/>
  <c r="K195" i="3"/>
  <c r="BK195" i="2"/>
  <c r="M195" i="3"/>
  <c r="Y195" i="3"/>
  <c r="AP195" i="2"/>
  <c r="C195" i="3"/>
  <c r="AR195" i="2"/>
  <c r="E195" i="3"/>
  <c r="AU195" i="2"/>
  <c r="H195" i="3"/>
  <c r="AW195" i="2"/>
  <c r="J195" i="3"/>
  <c r="AY195" i="2"/>
  <c r="L195" i="3"/>
  <c r="AQ195" i="2"/>
  <c r="D195" i="3"/>
  <c r="AX195" i="2"/>
  <c r="BD195" i="2"/>
  <c r="AZ195" i="2"/>
  <c r="BE195" i="2"/>
  <c r="BA195" i="2"/>
  <c r="BF195" i="2"/>
  <c r="AS195" i="2"/>
  <c r="BC195" i="2"/>
  <c r="BG195" i="2"/>
  <c r="BH199" i="2"/>
  <c r="V199" i="3"/>
  <c r="AT199" i="2"/>
  <c r="G199" i="3"/>
  <c r="AV199" i="2"/>
  <c r="I199" i="3"/>
  <c r="BJ199" i="2"/>
  <c r="K199" i="3"/>
  <c r="BK199" i="2"/>
  <c r="M199" i="3"/>
  <c r="Y199" i="3"/>
  <c r="AP199" i="2"/>
  <c r="C199" i="3"/>
  <c r="AR199" i="2"/>
  <c r="E199" i="3"/>
  <c r="AU199" i="2"/>
  <c r="H199" i="3"/>
  <c r="AW199" i="2"/>
  <c r="J199" i="3"/>
  <c r="AY199" i="2"/>
  <c r="L199" i="3"/>
  <c r="AQ199" i="2"/>
  <c r="D199" i="3"/>
  <c r="AX199" i="2"/>
  <c r="BD199" i="2"/>
  <c r="AZ199" i="2"/>
  <c r="BE199" i="2"/>
  <c r="BA199" i="2"/>
  <c r="BF199" i="2"/>
  <c r="AS199" i="2"/>
  <c r="BC199" i="2"/>
  <c r="BG199" i="2"/>
  <c r="BH203" i="2"/>
  <c r="V203" i="3"/>
  <c r="AT203" i="2"/>
  <c r="G203" i="3"/>
  <c r="AV203" i="2"/>
  <c r="I203" i="3"/>
  <c r="BJ203" i="2"/>
  <c r="K203" i="3"/>
  <c r="BK203" i="2"/>
  <c r="M203" i="3"/>
  <c r="Y203" i="3"/>
  <c r="AP203" i="2"/>
  <c r="C203" i="3"/>
  <c r="AR203" i="2"/>
  <c r="E203" i="3"/>
  <c r="AU203" i="2"/>
  <c r="H203" i="3"/>
  <c r="AW203" i="2"/>
  <c r="J203" i="3"/>
  <c r="AY203" i="2"/>
  <c r="L203" i="3"/>
  <c r="AQ203" i="2"/>
  <c r="D203" i="3"/>
  <c r="AX203" i="2"/>
  <c r="BD203" i="2"/>
  <c r="AZ203" i="2"/>
  <c r="BE203" i="2"/>
  <c r="BA203" i="2"/>
  <c r="BF203" i="2"/>
  <c r="AS203" i="2"/>
  <c r="BC203" i="2"/>
  <c r="BG203" i="2"/>
  <c r="BH207" i="2"/>
  <c r="V207" i="3"/>
  <c r="AT207" i="2"/>
  <c r="G207" i="3"/>
  <c r="AV207" i="2"/>
  <c r="I207" i="3"/>
  <c r="BJ207" i="2"/>
  <c r="K207" i="3"/>
  <c r="BK207" i="2"/>
  <c r="M207" i="3"/>
  <c r="Y207" i="3"/>
  <c r="AP207" i="2"/>
  <c r="C207" i="3"/>
  <c r="AR207" i="2"/>
  <c r="E207" i="3"/>
  <c r="AU207" i="2"/>
  <c r="H207" i="3"/>
  <c r="AW207" i="2"/>
  <c r="J207" i="3"/>
  <c r="AY207" i="2"/>
  <c r="L207" i="3"/>
  <c r="AQ207" i="2"/>
  <c r="D207" i="3"/>
  <c r="AX207" i="2"/>
  <c r="BD207" i="2"/>
  <c r="AZ207" i="2"/>
  <c r="BE207" i="2"/>
  <c r="BA207" i="2"/>
  <c r="BF207" i="2"/>
  <c r="AS207" i="2"/>
  <c r="BC207" i="2"/>
  <c r="BG207" i="2"/>
  <c r="BH211" i="2"/>
  <c r="V211" i="3"/>
  <c r="AT211" i="2"/>
  <c r="G211" i="3"/>
  <c r="AV211" i="2"/>
  <c r="I211" i="3"/>
  <c r="BJ211" i="2"/>
  <c r="K211" i="3"/>
  <c r="BK211" i="2"/>
  <c r="M211" i="3"/>
  <c r="Y211" i="3"/>
  <c r="AP211" i="2"/>
  <c r="C211" i="3"/>
  <c r="AR211" i="2"/>
  <c r="E211" i="3"/>
  <c r="AU211" i="2"/>
  <c r="H211" i="3"/>
  <c r="AW211" i="2"/>
  <c r="J211" i="3"/>
  <c r="AY211" i="2"/>
  <c r="L211" i="3"/>
  <c r="AQ211" i="2"/>
  <c r="D211" i="3"/>
  <c r="AX211" i="2"/>
  <c r="BD211" i="2"/>
  <c r="AZ211" i="2"/>
  <c r="BE211" i="2"/>
  <c r="BA211" i="2"/>
  <c r="BF211" i="2"/>
  <c r="AS211" i="2"/>
  <c r="BC211" i="2"/>
  <c r="BG211" i="2"/>
  <c r="BH215" i="2"/>
  <c r="V215" i="3"/>
  <c r="AT215" i="2"/>
  <c r="G215" i="3"/>
  <c r="AV215" i="2"/>
  <c r="I215" i="3"/>
  <c r="BJ215" i="2"/>
  <c r="K215" i="3"/>
  <c r="BK215" i="2"/>
  <c r="M215" i="3"/>
  <c r="Y215" i="3"/>
  <c r="AP215" i="2"/>
  <c r="C215" i="3"/>
  <c r="AR215" i="2"/>
  <c r="E215" i="3"/>
  <c r="AU215" i="2"/>
  <c r="H215" i="3"/>
  <c r="AW215" i="2"/>
  <c r="J215" i="3"/>
  <c r="AY215" i="2"/>
  <c r="L215" i="3"/>
  <c r="AQ215" i="2"/>
  <c r="D215" i="3"/>
  <c r="AX215" i="2"/>
  <c r="BD215" i="2"/>
  <c r="AZ215" i="2"/>
  <c r="BE215" i="2"/>
  <c r="BA215" i="2"/>
  <c r="BF215" i="2"/>
  <c r="AS215" i="2"/>
  <c r="BC215" i="2"/>
  <c r="BG215" i="2"/>
  <c r="BH219" i="2"/>
  <c r="V219" i="3"/>
  <c r="AT219" i="2"/>
  <c r="G219" i="3"/>
  <c r="AV219" i="2"/>
  <c r="I219" i="3"/>
  <c r="BJ219" i="2"/>
  <c r="K219" i="3"/>
  <c r="BK219" i="2"/>
  <c r="M219" i="3"/>
  <c r="Y219" i="3"/>
  <c r="AP219" i="2"/>
  <c r="C219" i="3"/>
  <c r="AR219" i="2"/>
  <c r="E219" i="3"/>
  <c r="AU219" i="2"/>
  <c r="H219" i="3"/>
  <c r="AW219" i="2"/>
  <c r="J219" i="3"/>
  <c r="AY219" i="2"/>
  <c r="L219" i="3"/>
  <c r="AQ219" i="2"/>
  <c r="D219" i="3"/>
  <c r="AS219" i="2"/>
  <c r="BC219" i="2"/>
  <c r="BG219" i="2"/>
  <c r="AX219" i="2"/>
  <c r="BD219" i="2"/>
  <c r="AZ219" i="2"/>
  <c r="BE219" i="2"/>
  <c r="BA219" i="2"/>
  <c r="BF219" i="2"/>
  <c r="BH223" i="2"/>
  <c r="V223" i="3"/>
  <c r="AT223" i="2"/>
  <c r="G223" i="3"/>
  <c r="AQ223" i="2"/>
  <c r="D223" i="3"/>
  <c r="AV223" i="2"/>
  <c r="I223" i="3"/>
  <c r="BJ223" i="2"/>
  <c r="K223" i="3"/>
  <c r="BK223" i="2"/>
  <c r="M223" i="3"/>
  <c r="Y223" i="3"/>
  <c r="AP223" i="2"/>
  <c r="C223" i="3"/>
  <c r="AR223" i="2"/>
  <c r="E223" i="3"/>
  <c r="AU223" i="2"/>
  <c r="H223" i="3"/>
  <c r="AW223" i="2"/>
  <c r="J223" i="3"/>
  <c r="AY223" i="2"/>
  <c r="L223" i="3"/>
  <c r="AS223" i="2"/>
  <c r="BC223" i="2"/>
  <c r="BG223" i="2"/>
  <c r="AX223" i="2"/>
  <c r="BD223" i="2"/>
  <c r="AZ223" i="2"/>
  <c r="BE223" i="2"/>
  <c r="BA223" i="2"/>
  <c r="BF223" i="2"/>
  <c r="BH227" i="2"/>
  <c r="V227" i="3"/>
  <c r="AT227" i="2"/>
  <c r="G227" i="3"/>
  <c r="AQ227" i="2"/>
  <c r="D227" i="3"/>
  <c r="AV227" i="2"/>
  <c r="I227" i="3"/>
  <c r="BJ227" i="2"/>
  <c r="K227" i="3"/>
  <c r="BK227" i="2"/>
  <c r="M227" i="3"/>
  <c r="Y227" i="3"/>
  <c r="AP227" i="2"/>
  <c r="C227" i="3"/>
  <c r="AR227" i="2"/>
  <c r="E227" i="3"/>
  <c r="AU227" i="2"/>
  <c r="H227" i="3"/>
  <c r="AW227" i="2"/>
  <c r="J227" i="3"/>
  <c r="AY227" i="2"/>
  <c r="L227" i="3"/>
  <c r="AS227" i="2"/>
  <c r="BC227" i="2"/>
  <c r="BG227" i="2"/>
  <c r="AX227" i="2"/>
  <c r="BD227" i="2"/>
  <c r="AZ227" i="2"/>
  <c r="BE227" i="2"/>
  <c r="BA227" i="2"/>
  <c r="BF227" i="2"/>
  <c r="BH231" i="2"/>
  <c r="V231" i="3"/>
  <c r="AT231" i="2"/>
  <c r="G231" i="3"/>
  <c r="AQ231" i="2"/>
  <c r="D231" i="3"/>
  <c r="AV231" i="2"/>
  <c r="I231" i="3"/>
  <c r="BJ231" i="2"/>
  <c r="K231" i="3"/>
  <c r="BK231" i="2"/>
  <c r="M231" i="3"/>
  <c r="Y231" i="3"/>
  <c r="AP231" i="2"/>
  <c r="C231" i="3"/>
  <c r="AR231" i="2"/>
  <c r="E231" i="3"/>
  <c r="AU231" i="2"/>
  <c r="H231" i="3"/>
  <c r="AW231" i="2"/>
  <c r="J231" i="3"/>
  <c r="AY231" i="2"/>
  <c r="L231" i="3"/>
  <c r="AS231" i="2"/>
  <c r="BC231" i="2"/>
  <c r="BG231" i="2"/>
  <c r="AX231" i="2"/>
  <c r="BD231" i="2"/>
  <c r="AZ231" i="2"/>
  <c r="BE231" i="2"/>
  <c r="BA231" i="2"/>
  <c r="BF231" i="2"/>
  <c r="BH235" i="2"/>
  <c r="V235" i="3"/>
  <c r="AT235" i="2"/>
  <c r="G235" i="3"/>
  <c r="AQ235" i="2"/>
  <c r="D235" i="3"/>
  <c r="AV235" i="2"/>
  <c r="I235" i="3"/>
  <c r="BJ235" i="2"/>
  <c r="K235" i="3"/>
  <c r="BK235" i="2"/>
  <c r="M235" i="3"/>
  <c r="Y235" i="3"/>
  <c r="AP235" i="2"/>
  <c r="C235" i="3"/>
  <c r="AR235" i="2"/>
  <c r="E235" i="3"/>
  <c r="AU235" i="2"/>
  <c r="H235" i="3"/>
  <c r="AW235" i="2"/>
  <c r="J235" i="3"/>
  <c r="AY235" i="2"/>
  <c r="L235" i="3"/>
  <c r="AS235" i="2"/>
  <c r="BC235" i="2"/>
  <c r="BG235" i="2"/>
  <c r="AX235" i="2"/>
  <c r="BD235" i="2"/>
  <c r="AZ235" i="2"/>
  <c r="BE235" i="2"/>
  <c r="BA235" i="2"/>
  <c r="BF235" i="2"/>
  <c r="BH239" i="2"/>
  <c r="V239" i="3"/>
  <c r="AT239" i="2"/>
  <c r="G239" i="3"/>
  <c r="AQ239" i="2"/>
  <c r="D239" i="3"/>
  <c r="AV239" i="2"/>
  <c r="I239" i="3"/>
  <c r="BJ239" i="2"/>
  <c r="K239" i="3"/>
  <c r="BK239" i="2"/>
  <c r="M239" i="3"/>
  <c r="Y239" i="3"/>
  <c r="AP239" i="2"/>
  <c r="C239" i="3"/>
  <c r="AR239" i="2"/>
  <c r="E239" i="3"/>
  <c r="AU239" i="2"/>
  <c r="H239" i="3"/>
  <c r="AW239" i="2"/>
  <c r="J239" i="3"/>
  <c r="AY239" i="2"/>
  <c r="L239" i="3"/>
  <c r="AS239" i="2"/>
  <c r="BC239" i="2"/>
  <c r="BG239" i="2"/>
  <c r="AX239" i="2"/>
  <c r="BD239" i="2"/>
  <c r="AZ239" i="2"/>
  <c r="BE239" i="2"/>
  <c r="BA239" i="2"/>
  <c r="BF239" i="2"/>
  <c r="BH243" i="2"/>
  <c r="V243" i="3"/>
  <c r="AT243" i="2"/>
  <c r="G243" i="3"/>
  <c r="AQ243" i="2"/>
  <c r="D243" i="3"/>
  <c r="AV243" i="2"/>
  <c r="I243" i="3"/>
  <c r="BJ243" i="2"/>
  <c r="K243" i="3"/>
  <c r="BK243" i="2"/>
  <c r="M243" i="3"/>
  <c r="Y243" i="3"/>
  <c r="AP243" i="2"/>
  <c r="C243" i="3"/>
  <c r="AR243" i="2"/>
  <c r="E243" i="3"/>
  <c r="AU243" i="2"/>
  <c r="H243" i="3"/>
  <c r="AW243" i="2"/>
  <c r="J243" i="3"/>
  <c r="AY243" i="2"/>
  <c r="L243" i="3"/>
  <c r="AS243" i="2"/>
  <c r="BC243" i="2"/>
  <c r="BG243" i="2"/>
  <c r="AX243" i="2"/>
  <c r="BD243" i="2"/>
  <c r="AZ243" i="2"/>
  <c r="BE243" i="2"/>
  <c r="BA243" i="2"/>
  <c r="BF243" i="2"/>
  <c r="BH247" i="2"/>
  <c r="V247" i="3"/>
  <c r="AT247" i="2"/>
  <c r="G247" i="3"/>
  <c r="AP247" i="2"/>
  <c r="C247" i="3"/>
  <c r="AR247" i="2"/>
  <c r="E247" i="3"/>
  <c r="AU247" i="2"/>
  <c r="H247" i="3"/>
  <c r="AW247" i="2"/>
  <c r="J247" i="3"/>
  <c r="AY247" i="2"/>
  <c r="L247" i="3"/>
  <c r="AQ247" i="2"/>
  <c r="D247" i="3"/>
  <c r="AV247" i="2"/>
  <c r="I247" i="3"/>
  <c r="BJ247" i="2"/>
  <c r="K247" i="3"/>
  <c r="BK247" i="2"/>
  <c r="M247" i="3"/>
  <c r="Y247" i="3"/>
  <c r="AS247" i="2"/>
  <c r="BC247" i="2"/>
  <c r="BG247" i="2"/>
  <c r="AX247" i="2"/>
  <c r="BD247" i="2"/>
  <c r="AZ247" i="2"/>
  <c r="BE247" i="2"/>
  <c r="BA247" i="2"/>
  <c r="BF247" i="2"/>
  <c r="BH251" i="2"/>
  <c r="V251" i="3"/>
  <c r="AT251" i="2"/>
  <c r="G251" i="3"/>
  <c r="AP251" i="2"/>
  <c r="C251" i="3"/>
  <c r="AR251" i="2"/>
  <c r="E251" i="3"/>
  <c r="AU251" i="2"/>
  <c r="H251" i="3"/>
  <c r="AW251" i="2"/>
  <c r="J251" i="3"/>
  <c r="AY251" i="2"/>
  <c r="L251" i="3"/>
  <c r="AQ251" i="2"/>
  <c r="D251" i="3"/>
  <c r="AV251" i="2"/>
  <c r="I251" i="3"/>
  <c r="BJ251" i="2"/>
  <c r="K251" i="3"/>
  <c r="BK251" i="2"/>
  <c r="M251" i="3"/>
  <c r="Y251" i="3"/>
  <c r="AS251" i="2"/>
  <c r="BC251" i="2"/>
  <c r="BG251" i="2"/>
  <c r="AX251" i="2"/>
  <c r="BD251" i="2"/>
  <c r="AZ251" i="2"/>
  <c r="BE251" i="2"/>
  <c r="BA251" i="2"/>
  <c r="BF251" i="2"/>
  <c r="BH255" i="2"/>
  <c r="V255" i="3"/>
  <c r="AT255" i="2"/>
  <c r="G255" i="3"/>
  <c r="AP255" i="2"/>
  <c r="C255" i="3"/>
  <c r="AR255" i="2"/>
  <c r="E255" i="3"/>
  <c r="AU255" i="2"/>
  <c r="H255" i="3"/>
  <c r="AW255" i="2"/>
  <c r="J255" i="3"/>
  <c r="AY255" i="2"/>
  <c r="L255" i="3"/>
  <c r="AQ255" i="2"/>
  <c r="D255" i="3"/>
  <c r="AV255" i="2"/>
  <c r="I255" i="3"/>
  <c r="BJ255" i="2"/>
  <c r="K255" i="3"/>
  <c r="BK255" i="2"/>
  <c r="M255" i="3"/>
  <c r="Y255" i="3"/>
  <c r="AS255" i="2"/>
  <c r="BC255" i="2"/>
  <c r="BG255" i="2"/>
  <c r="AX255" i="2"/>
  <c r="BD255" i="2"/>
  <c r="AZ255" i="2"/>
  <c r="BE255" i="2"/>
  <c r="BA255" i="2"/>
  <c r="BF255" i="2"/>
  <c r="BH259" i="2"/>
  <c r="V259" i="3"/>
  <c r="AT259" i="2"/>
  <c r="G259" i="3"/>
  <c r="AP259" i="2"/>
  <c r="C259" i="3"/>
  <c r="AR259" i="2"/>
  <c r="E259" i="3"/>
  <c r="AU259" i="2"/>
  <c r="H259" i="3"/>
  <c r="AW259" i="2"/>
  <c r="J259" i="3"/>
  <c r="AY259" i="2"/>
  <c r="L259" i="3"/>
  <c r="AQ259" i="2"/>
  <c r="D259" i="3"/>
  <c r="AV259" i="2"/>
  <c r="I259" i="3"/>
  <c r="BJ259" i="2"/>
  <c r="K259" i="3"/>
  <c r="BK259" i="2"/>
  <c r="M259" i="3"/>
  <c r="Y259" i="3"/>
  <c r="AS259" i="2"/>
  <c r="BC259" i="2"/>
  <c r="BG259" i="2"/>
  <c r="AX259" i="2"/>
  <c r="BD259" i="2"/>
  <c r="AZ259" i="2"/>
  <c r="BE259" i="2"/>
  <c r="BA259" i="2"/>
  <c r="BF259" i="2"/>
  <c r="BH263" i="2"/>
  <c r="V263" i="3"/>
  <c r="AT263" i="2"/>
  <c r="G263" i="3"/>
  <c r="AP263" i="2"/>
  <c r="C263" i="3"/>
  <c r="AR263" i="2"/>
  <c r="E263" i="3"/>
  <c r="AU263" i="2"/>
  <c r="H263" i="3"/>
  <c r="AW263" i="2"/>
  <c r="J263" i="3"/>
  <c r="AY263" i="2"/>
  <c r="L263" i="3"/>
  <c r="AQ263" i="2"/>
  <c r="D263" i="3"/>
  <c r="AV263" i="2"/>
  <c r="I263" i="3"/>
  <c r="BJ263" i="2"/>
  <c r="K263" i="3"/>
  <c r="BK263" i="2"/>
  <c r="M263" i="3"/>
  <c r="Y263" i="3"/>
  <c r="AS263" i="2"/>
  <c r="BC263" i="2"/>
  <c r="BG263" i="2"/>
  <c r="AX263" i="2"/>
  <c r="BD263" i="2"/>
  <c r="AZ263" i="2"/>
  <c r="BE263" i="2"/>
  <c r="BA263" i="2"/>
  <c r="BF263" i="2"/>
  <c r="BH267" i="2"/>
  <c r="V267" i="3"/>
  <c r="AT267" i="2"/>
  <c r="G267" i="3"/>
  <c r="AP267" i="2"/>
  <c r="C267" i="3"/>
  <c r="AR267" i="2"/>
  <c r="E267" i="3"/>
  <c r="AU267" i="2"/>
  <c r="H267" i="3"/>
  <c r="AW267" i="2"/>
  <c r="J267" i="3"/>
  <c r="AY267" i="2"/>
  <c r="L267" i="3"/>
  <c r="AQ267" i="2"/>
  <c r="D267" i="3"/>
  <c r="AV267" i="2"/>
  <c r="I267" i="3"/>
  <c r="BJ267" i="2"/>
  <c r="K267" i="3"/>
  <c r="BK267" i="2"/>
  <c r="M267" i="3"/>
  <c r="Y267" i="3"/>
  <c r="AS267" i="2"/>
  <c r="BC267" i="2"/>
  <c r="BG267" i="2"/>
  <c r="AX267" i="2"/>
  <c r="BD267" i="2"/>
  <c r="AZ267" i="2"/>
  <c r="BE267" i="2"/>
  <c r="BA267" i="2"/>
  <c r="BF267" i="2"/>
  <c r="BH271" i="2"/>
  <c r="V271" i="3"/>
  <c r="AT271" i="2"/>
  <c r="G271" i="3"/>
  <c r="AV271" i="2"/>
  <c r="I271" i="3"/>
  <c r="BJ271" i="2"/>
  <c r="K271" i="3"/>
  <c r="BK271" i="2"/>
  <c r="M271" i="3"/>
  <c r="Y271" i="3"/>
  <c r="AP271" i="2"/>
  <c r="C271" i="3"/>
  <c r="AR271" i="2"/>
  <c r="E271" i="3"/>
  <c r="AU271" i="2"/>
  <c r="H271" i="3"/>
  <c r="AW271" i="2"/>
  <c r="J271" i="3"/>
  <c r="AY271" i="2"/>
  <c r="L271" i="3"/>
  <c r="AQ271" i="2"/>
  <c r="D271" i="3"/>
  <c r="BA271" i="2"/>
  <c r="BF271" i="2"/>
  <c r="AS271" i="2"/>
  <c r="BC271" i="2"/>
  <c r="BG271" i="2"/>
  <c r="AX271" i="2"/>
  <c r="BD271" i="2"/>
  <c r="AZ271" i="2"/>
  <c r="BE271" i="2"/>
  <c r="BH275" i="2"/>
  <c r="V275" i="3"/>
  <c r="AT275" i="2"/>
  <c r="G275" i="3"/>
  <c r="AV275" i="2"/>
  <c r="I275" i="3"/>
  <c r="BJ275" i="2"/>
  <c r="K275" i="3"/>
  <c r="BK275" i="2"/>
  <c r="M275" i="3"/>
  <c r="Y275" i="3"/>
  <c r="AP275" i="2"/>
  <c r="C275" i="3"/>
  <c r="AR275" i="2"/>
  <c r="E275" i="3"/>
  <c r="AU275" i="2"/>
  <c r="H275" i="3"/>
  <c r="AW275" i="2"/>
  <c r="J275" i="3"/>
  <c r="AY275" i="2"/>
  <c r="L275" i="3"/>
  <c r="AQ275" i="2"/>
  <c r="D275" i="3"/>
  <c r="BA275" i="2"/>
  <c r="BF275" i="2"/>
  <c r="AS275" i="2"/>
  <c r="BC275" i="2"/>
  <c r="BG275" i="2"/>
  <c r="AX275" i="2"/>
  <c r="BD275" i="2"/>
  <c r="AZ275" i="2"/>
  <c r="BE275" i="2"/>
  <c r="BH279" i="2"/>
  <c r="V279" i="3"/>
  <c r="AT279" i="2"/>
  <c r="G279" i="3"/>
  <c r="AV279" i="2"/>
  <c r="I279" i="3"/>
  <c r="BJ279" i="2"/>
  <c r="K279" i="3"/>
  <c r="BK279" i="2"/>
  <c r="M279" i="3"/>
  <c r="Y279" i="3"/>
  <c r="AP279" i="2"/>
  <c r="C279" i="3"/>
  <c r="AR279" i="2"/>
  <c r="E279" i="3"/>
  <c r="AU279" i="2"/>
  <c r="H279" i="3"/>
  <c r="AW279" i="2"/>
  <c r="J279" i="3"/>
  <c r="AY279" i="2"/>
  <c r="L279" i="3"/>
  <c r="AQ279" i="2"/>
  <c r="D279" i="3"/>
  <c r="BA279" i="2"/>
  <c r="BF279" i="2"/>
  <c r="AS279" i="2"/>
  <c r="BC279" i="2"/>
  <c r="BG279" i="2"/>
  <c r="AX279" i="2"/>
  <c r="BD279" i="2"/>
  <c r="AZ279" i="2"/>
  <c r="BE279" i="2"/>
  <c r="BH283" i="2"/>
  <c r="V283" i="3"/>
  <c r="AT283" i="2"/>
  <c r="G283" i="3"/>
  <c r="AV283" i="2"/>
  <c r="I283" i="3"/>
  <c r="BJ283" i="2"/>
  <c r="K283" i="3"/>
  <c r="BK283" i="2"/>
  <c r="M283" i="3"/>
  <c r="Y283" i="3"/>
  <c r="AP283" i="2"/>
  <c r="C283" i="3"/>
  <c r="AR283" i="2"/>
  <c r="E283" i="3"/>
  <c r="AU283" i="2"/>
  <c r="H283" i="3"/>
  <c r="AW283" i="2"/>
  <c r="J283" i="3"/>
  <c r="AY283" i="2"/>
  <c r="L283" i="3"/>
  <c r="AQ283" i="2"/>
  <c r="D283" i="3"/>
  <c r="BA283" i="2"/>
  <c r="BF283" i="2"/>
  <c r="AS283" i="2"/>
  <c r="BC283" i="2"/>
  <c r="BG283" i="2"/>
  <c r="AX283" i="2"/>
  <c r="BD283" i="2"/>
  <c r="AZ283" i="2"/>
  <c r="BE283" i="2"/>
  <c r="BH287" i="2"/>
  <c r="V287" i="3"/>
  <c r="AT287" i="2"/>
  <c r="G287" i="3"/>
  <c r="AV287" i="2"/>
  <c r="I287" i="3"/>
  <c r="BJ287" i="2"/>
  <c r="K287" i="3"/>
  <c r="BK287" i="2"/>
  <c r="M287" i="3"/>
  <c r="Y287" i="3"/>
  <c r="AP287" i="2"/>
  <c r="C287" i="3"/>
  <c r="AR287" i="2"/>
  <c r="E287" i="3"/>
  <c r="AU287" i="2"/>
  <c r="H287" i="3"/>
  <c r="AW287" i="2"/>
  <c r="J287" i="3"/>
  <c r="AY287" i="2"/>
  <c r="L287" i="3"/>
  <c r="AQ287" i="2"/>
  <c r="D287" i="3"/>
  <c r="BA287" i="2"/>
  <c r="BF287" i="2"/>
  <c r="AS287" i="2"/>
  <c r="BC287" i="2"/>
  <c r="BG287" i="2"/>
  <c r="AX287" i="2"/>
  <c r="BD287" i="2"/>
  <c r="AZ287" i="2"/>
  <c r="BE287" i="2"/>
  <c r="BH291" i="2"/>
  <c r="V291" i="3"/>
  <c r="AT291" i="2"/>
  <c r="G291" i="3"/>
  <c r="AV291" i="2"/>
  <c r="I291" i="3"/>
  <c r="BJ291" i="2"/>
  <c r="K291" i="3"/>
  <c r="BK291" i="2"/>
  <c r="M291" i="3"/>
  <c r="Y291" i="3"/>
  <c r="AP291" i="2"/>
  <c r="C291" i="3"/>
  <c r="AR291" i="2"/>
  <c r="E291" i="3"/>
  <c r="AU291" i="2"/>
  <c r="H291" i="3"/>
  <c r="AW291" i="2"/>
  <c r="J291" i="3"/>
  <c r="AY291" i="2"/>
  <c r="L291" i="3"/>
  <c r="AQ291" i="2"/>
  <c r="D291" i="3"/>
  <c r="BA291" i="2"/>
  <c r="BF291" i="2"/>
  <c r="AS291" i="2"/>
  <c r="BC291" i="2"/>
  <c r="BG291" i="2"/>
  <c r="AX291" i="2"/>
  <c r="BD291" i="2"/>
  <c r="AZ291" i="2"/>
  <c r="BE291" i="2"/>
  <c r="BH295" i="2"/>
  <c r="V295" i="3"/>
  <c r="AT295" i="2"/>
  <c r="G295" i="3"/>
  <c r="AV295" i="2"/>
  <c r="I295" i="3"/>
  <c r="BJ295" i="2"/>
  <c r="K295" i="3"/>
  <c r="BK295" i="2"/>
  <c r="M295" i="3"/>
  <c r="Y295" i="3"/>
  <c r="AP295" i="2"/>
  <c r="C295" i="3"/>
  <c r="AR295" i="2"/>
  <c r="E295" i="3"/>
  <c r="AU295" i="2"/>
  <c r="H295" i="3"/>
  <c r="AW295" i="2"/>
  <c r="J295" i="3"/>
  <c r="AY295" i="2"/>
  <c r="L295" i="3"/>
  <c r="AQ295" i="2"/>
  <c r="D295" i="3"/>
  <c r="BA295" i="2"/>
  <c r="BF295" i="2"/>
  <c r="AS295" i="2"/>
  <c r="BC295" i="2"/>
  <c r="BG295" i="2"/>
  <c r="AX295" i="2"/>
  <c r="BD295" i="2"/>
  <c r="AZ295" i="2"/>
  <c r="BE295" i="2"/>
  <c r="BH299" i="2"/>
  <c r="V299" i="3"/>
  <c r="AT299" i="2"/>
  <c r="G299" i="3"/>
  <c r="AV299" i="2"/>
  <c r="I299" i="3"/>
  <c r="BJ299" i="2"/>
  <c r="K299" i="3"/>
  <c r="BK299" i="2"/>
  <c r="M299" i="3"/>
  <c r="Y299" i="3"/>
  <c r="AP299" i="2"/>
  <c r="C299" i="3"/>
  <c r="AR299" i="2"/>
  <c r="E299" i="3"/>
  <c r="AU299" i="2"/>
  <c r="H299" i="3"/>
  <c r="AW299" i="2"/>
  <c r="J299" i="3"/>
  <c r="AY299" i="2"/>
  <c r="L299" i="3"/>
  <c r="AQ299" i="2"/>
  <c r="D299" i="3"/>
  <c r="BA299" i="2"/>
  <c r="BF299" i="2"/>
  <c r="AS299" i="2"/>
  <c r="BC299" i="2"/>
  <c r="BG299" i="2"/>
  <c r="AX299" i="2"/>
  <c r="BD299" i="2"/>
  <c r="AZ299" i="2"/>
  <c r="BE299" i="2"/>
  <c r="BH303" i="2"/>
  <c r="V303" i="3"/>
  <c r="AT303" i="2"/>
  <c r="G303" i="3"/>
  <c r="AV303" i="2"/>
  <c r="I303" i="3"/>
  <c r="BJ303" i="2"/>
  <c r="K303" i="3"/>
  <c r="BK303" i="2"/>
  <c r="M303" i="3"/>
  <c r="Y303" i="3"/>
  <c r="AP303" i="2"/>
  <c r="C303" i="3"/>
  <c r="AR303" i="2"/>
  <c r="E303" i="3"/>
  <c r="AU303" i="2"/>
  <c r="H303" i="3"/>
  <c r="AW303" i="2"/>
  <c r="J303" i="3"/>
  <c r="AY303" i="2"/>
  <c r="L303" i="3"/>
  <c r="AQ303" i="2"/>
  <c r="D303" i="3"/>
  <c r="BA303" i="2"/>
  <c r="BF303" i="2"/>
  <c r="AS303" i="2"/>
  <c r="BC303" i="2"/>
  <c r="BG303" i="2"/>
  <c r="AX303" i="2"/>
  <c r="BD303" i="2"/>
  <c r="AZ303" i="2"/>
  <c r="BE303" i="2"/>
  <c r="BH307" i="2"/>
  <c r="V307" i="3"/>
  <c r="AT307" i="2"/>
  <c r="G307" i="3"/>
  <c r="AQ307" i="2"/>
  <c r="D307" i="3"/>
  <c r="AV307" i="2"/>
  <c r="I307" i="3"/>
  <c r="BJ307" i="2"/>
  <c r="K307" i="3"/>
  <c r="BK307" i="2"/>
  <c r="M307" i="3"/>
  <c r="Y307" i="3"/>
  <c r="AP307" i="2"/>
  <c r="C307" i="3"/>
  <c r="AR307" i="2"/>
  <c r="E307" i="3"/>
  <c r="AU307" i="2"/>
  <c r="H307" i="3"/>
  <c r="AW307" i="2"/>
  <c r="J307" i="3"/>
  <c r="AY307" i="2"/>
  <c r="L307" i="3"/>
  <c r="BA307" i="2"/>
  <c r="BF307" i="2"/>
  <c r="AS307" i="2"/>
  <c r="BC307" i="2"/>
  <c r="BG307" i="2"/>
  <c r="AX307" i="2"/>
  <c r="BD307" i="2"/>
  <c r="AZ307" i="2"/>
  <c r="BE307" i="2"/>
  <c r="BH311" i="2"/>
  <c r="V311" i="3"/>
  <c r="AT311" i="2"/>
  <c r="G311" i="3"/>
  <c r="AQ311" i="2"/>
  <c r="D311" i="3"/>
  <c r="AV311" i="2"/>
  <c r="I311" i="3"/>
  <c r="BJ311" i="2"/>
  <c r="K311" i="3"/>
  <c r="BK311" i="2"/>
  <c r="M311" i="3"/>
  <c r="Y311" i="3"/>
  <c r="AP311" i="2"/>
  <c r="C311" i="3"/>
  <c r="AR311" i="2"/>
  <c r="E311" i="3"/>
  <c r="AU311" i="2"/>
  <c r="H311" i="3"/>
  <c r="AW311" i="2"/>
  <c r="J311" i="3"/>
  <c r="AY311" i="2"/>
  <c r="L311" i="3"/>
  <c r="BA311" i="2"/>
  <c r="BF311" i="2"/>
  <c r="AS311" i="2"/>
  <c r="BC311" i="2"/>
  <c r="BG311" i="2"/>
  <c r="AX311" i="2"/>
  <c r="BD311" i="2"/>
  <c r="AZ311" i="2"/>
  <c r="BE311" i="2"/>
  <c r="BH315" i="2"/>
  <c r="V315" i="3"/>
  <c r="AT315" i="2"/>
  <c r="G315" i="3"/>
  <c r="AQ315" i="2"/>
  <c r="D315" i="3"/>
  <c r="AV315" i="2"/>
  <c r="I315" i="3"/>
  <c r="BJ315" i="2"/>
  <c r="K315" i="3"/>
  <c r="BK315" i="2"/>
  <c r="M315" i="3"/>
  <c r="Y315" i="3"/>
  <c r="AP315" i="2"/>
  <c r="C315" i="3"/>
  <c r="AR315" i="2"/>
  <c r="E315" i="3"/>
  <c r="AU315" i="2"/>
  <c r="H315" i="3"/>
  <c r="AW315" i="2"/>
  <c r="J315" i="3"/>
  <c r="AY315" i="2"/>
  <c r="L315" i="3"/>
  <c r="BA315" i="2"/>
  <c r="BF315" i="2"/>
  <c r="AS315" i="2"/>
  <c r="BC315" i="2"/>
  <c r="BG315" i="2"/>
  <c r="AX315" i="2"/>
  <c r="BD315" i="2"/>
  <c r="AZ315" i="2"/>
  <c r="BE315" i="2"/>
  <c r="BH319" i="2"/>
  <c r="V319" i="3"/>
  <c r="AT319" i="2"/>
  <c r="G319" i="3"/>
  <c r="AQ319" i="2"/>
  <c r="D319" i="3"/>
  <c r="AV319" i="2"/>
  <c r="I319" i="3"/>
  <c r="BJ319" i="2"/>
  <c r="K319" i="3"/>
  <c r="BK319" i="2"/>
  <c r="M319" i="3"/>
  <c r="Y319" i="3"/>
  <c r="AP319" i="2"/>
  <c r="C319" i="3"/>
  <c r="AR319" i="2"/>
  <c r="E319" i="3"/>
  <c r="AU319" i="2"/>
  <c r="H319" i="3"/>
  <c r="AW319" i="2"/>
  <c r="J319" i="3"/>
  <c r="AY319" i="2"/>
  <c r="L319" i="3"/>
  <c r="AZ319" i="2"/>
  <c r="BE319" i="2"/>
  <c r="BA319" i="2"/>
  <c r="BF319" i="2"/>
  <c r="AS319" i="2"/>
  <c r="BC319" i="2"/>
  <c r="BG319" i="2"/>
  <c r="AX319" i="2"/>
  <c r="BD319" i="2"/>
  <c r="BH323" i="2"/>
  <c r="V323" i="3"/>
  <c r="AT323" i="2"/>
  <c r="G323" i="3"/>
  <c r="AU323" i="2"/>
  <c r="H323" i="3"/>
  <c r="AW323" i="2"/>
  <c r="J323" i="3"/>
  <c r="AY323" i="2"/>
  <c r="L323" i="3"/>
  <c r="AQ323" i="2"/>
  <c r="D323" i="3"/>
  <c r="AV323" i="2"/>
  <c r="I323" i="3"/>
  <c r="BJ323" i="2"/>
  <c r="K323" i="3"/>
  <c r="BK323" i="2"/>
  <c r="M323" i="3"/>
  <c r="Y323" i="3"/>
  <c r="AP323" i="2"/>
  <c r="C323" i="3"/>
  <c r="AR323" i="2"/>
  <c r="E323" i="3"/>
  <c r="AZ323" i="2"/>
  <c r="BE323" i="2"/>
  <c r="BA323" i="2"/>
  <c r="BF323" i="2"/>
  <c r="AS323" i="2"/>
  <c r="BC323" i="2"/>
  <c r="BG323" i="2"/>
  <c r="AX323" i="2"/>
  <c r="BD323" i="2"/>
  <c r="BH327" i="2"/>
  <c r="V327" i="3"/>
  <c r="AT327" i="2"/>
  <c r="G327" i="3"/>
  <c r="AU327" i="2"/>
  <c r="H327" i="3"/>
  <c r="AW327" i="2"/>
  <c r="J327" i="3"/>
  <c r="AY327" i="2"/>
  <c r="L327" i="3"/>
  <c r="AQ327" i="2"/>
  <c r="D327" i="3"/>
  <c r="AV327" i="2"/>
  <c r="I327" i="3"/>
  <c r="BJ327" i="2"/>
  <c r="K327" i="3"/>
  <c r="BK327" i="2"/>
  <c r="M327" i="3"/>
  <c r="Y327" i="3"/>
  <c r="AP327" i="2"/>
  <c r="C327" i="3"/>
  <c r="AR327" i="2"/>
  <c r="E327" i="3"/>
  <c r="AZ327" i="2"/>
  <c r="BE327" i="2"/>
  <c r="BA327" i="2"/>
  <c r="BF327" i="2"/>
  <c r="AS327" i="2"/>
  <c r="BC327" i="2"/>
  <c r="BG327" i="2"/>
  <c r="AX327" i="2"/>
  <c r="BD327" i="2"/>
  <c r="BH331" i="2"/>
  <c r="V331" i="3"/>
  <c r="AT331" i="2"/>
  <c r="G331" i="3"/>
  <c r="AU331" i="2"/>
  <c r="H331" i="3"/>
  <c r="AW331" i="2"/>
  <c r="J331" i="3"/>
  <c r="AY331" i="2"/>
  <c r="L331" i="3"/>
  <c r="AQ331" i="2"/>
  <c r="D331" i="3"/>
  <c r="AV331" i="2"/>
  <c r="I331" i="3"/>
  <c r="BJ331" i="2"/>
  <c r="K331" i="3"/>
  <c r="BK331" i="2"/>
  <c r="M331" i="3"/>
  <c r="Y331" i="3"/>
  <c r="AP331" i="2"/>
  <c r="C331" i="3"/>
  <c r="AR331" i="2"/>
  <c r="E331" i="3"/>
  <c r="AZ331" i="2"/>
  <c r="BE331" i="2"/>
  <c r="BA331" i="2"/>
  <c r="BF331" i="2"/>
  <c r="AS331" i="2"/>
  <c r="BC331" i="2"/>
  <c r="BG331" i="2"/>
  <c r="AX331" i="2"/>
  <c r="BD331" i="2"/>
  <c r="BH335" i="2"/>
  <c r="V335" i="3"/>
  <c r="AT335" i="2"/>
  <c r="G335" i="3"/>
  <c r="AU335" i="2"/>
  <c r="H335" i="3"/>
  <c r="AW335" i="2"/>
  <c r="J335" i="3"/>
  <c r="AY335" i="2"/>
  <c r="L335" i="3"/>
  <c r="AQ335" i="2"/>
  <c r="D335" i="3"/>
  <c r="AV335" i="2"/>
  <c r="I335" i="3"/>
  <c r="BJ335" i="2"/>
  <c r="K335" i="3"/>
  <c r="BK335" i="2"/>
  <c r="M335" i="3"/>
  <c r="Y335" i="3"/>
  <c r="AP335" i="2"/>
  <c r="C335" i="3"/>
  <c r="AR335" i="2"/>
  <c r="E335" i="3"/>
  <c r="AZ335" i="2"/>
  <c r="BE335" i="2"/>
  <c r="BA335" i="2"/>
  <c r="BF335" i="2"/>
  <c r="AS335" i="2"/>
  <c r="BC335" i="2"/>
  <c r="BG335" i="2"/>
  <c r="AX335" i="2"/>
  <c r="BD335" i="2"/>
  <c r="BH339" i="2"/>
  <c r="V339" i="3"/>
  <c r="AT339" i="2"/>
  <c r="G339" i="3"/>
  <c r="AU339" i="2"/>
  <c r="H339" i="3"/>
  <c r="AW339" i="2"/>
  <c r="J339" i="3"/>
  <c r="AY339" i="2"/>
  <c r="L339" i="3"/>
  <c r="AQ339" i="2"/>
  <c r="D339" i="3"/>
  <c r="AV339" i="2"/>
  <c r="I339" i="3"/>
  <c r="BJ339" i="2"/>
  <c r="K339" i="3"/>
  <c r="BK339" i="2"/>
  <c r="M339" i="3"/>
  <c r="Y339" i="3"/>
  <c r="AP339" i="2"/>
  <c r="C339" i="3"/>
  <c r="AR339" i="2"/>
  <c r="E339" i="3"/>
  <c r="AZ339" i="2"/>
  <c r="BE339" i="2"/>
  <c r="BA339" i="2"/>
  <c r="BF339" i="2"/>
  <c r="AS339" i="2"/>
  <c r="BC339" i="2"/>
  <c r="BG339" i="2"/>
  <c r="AX339" i="2"/>
  <c r="BD339" i="2"/>
  <c r="BH343" i="2"/>
  <c r="V343" i="3"/>
  <c r="AT343" i="2"/>
  <c r="G343" i="3"/>
  <c r="AU343" i="2"/>
  <c r="H343" i="3"/>
  <c r="AW343" i="2"/>
  <c r="J343" i="3"/>
  <c r="AY343" i="2"/>
  <c r="L343" i="3"/>
  <c r="AQ343" i="2"/>
  <c r="D343" i="3"/>
  <c r="AV343" i="2"/>
  <c r="I343" i="3"/>
  <c r="BJ343" i="2"/>
  <c r="K343" i="3"/>
  <c r="BK343" i="2"/>
  <c r="M343" i="3"/>
  <c r="Y343" i="3"/>
  <c r="AP343" i="2"/>
  <c r="C343" i="3"/>
  <c r="AR343" i="2"/>
  <c r="E343" i="3"/>
  <c r="AZ343" i="2"/>
  <c r="BE343" i="2"/>
  <c r="BA343" i="2"/>
  <c r="BF343" i="2"/>
  <c r="AS343" i="2"/>
  <c r="BC343" i="2"/>
  <c r="BG343" i="2"/>
  <c r="AX343" i="2"/>
  <c r="BD343" i="2"/>
  <c r="BH347" i="2"/>
  <c r="V347" i="3"/>
  <c r="AT347" i="2"/>
  <c r="G347" i="3"/>
  <c r="AU347" i="2"/>
  <c r="H347" i="3"/>
  <c r="AW347" i="2"/>
  <c r="J347" i="3"/>
  <c r="AY347" i="2"/>
  <c r="L347" i="3"/>
  <c r="AV347" i="2"/>
  <c r="I347" i="3"/>
  <c r="BJ347" i="2"/>
  <c r="K347" i="3"/>
  <c r="BK347" i="2"/>
  <c r="M347" i="3"/>
  <c r="Y347" i="3"/>
  <c r="AP347" i="2"/>
  <c r="C347" i="3"/>
  <c r="AR347" i="2"/>
  <c r="E347" i="3"/>
  <c r="AQ347" i="2"/>
  <c r="D347" i="3"/>
  <c r="AZ347" i="2"/>
  <c r="BE347" i="2"/>
  <c r="BA347" i="2"/>
  <c r="BF347" i="2"/>
  <c r="AS347" i="2"/>
  <c r="BC347" i="2"/>
  <c r="BG347" i="2"/>
  <c r="AX347" i="2"/>
  <c r="BD347" i="2"/>
  <c r="BH351" i="2"/>
  <c r="V351" i="3"/>
  <c r="AT351" i="2"/>
  <c r="G351" i="3"/>
  <c r="AU351" i="2"/>
  <c r="H351" i="3"/>
  <c r="AW351" i="2"/>
  <c r="J351" i="3"/>
  <c r="AY351" i="2"/>
  <c r="L351" i="3"/>
  <c r="AV351" i="2"/>
  <c r="I351" i="3"/>
  <c r="BJ351" i="2"/>
  <c r="K351" i="3"/>
  <c r="BK351" i="2"/>
  <c r="M351" i="3"/>
  <c r="Y351" i="3"/>
  <c r="AP351" i="2"/>
  <c r="C351" i="3"/>
  <c r="AR351" i="2"/>
  <c r="E351" i="3"/>
  <c r="AQ351" i="2"/>
  <c r="D351" i="3"/>
  <c r="AZ351" i="2"/>
  <c r="BE351" i="2"/>
  <c r="BA351" i="2"/>
  <c r="BF351" i="2"/>
  <c r="AS351" i="2"/>
  <c r="BC351" i="2"/>
  <c r="BG351" i="2"/>
  <c r="AX351" i="2"/>
  <c r="BD351" i="2"/>
  <c r="BH355" i="2"/>
  <c r="V355" i="3"/>
  <c r="AT355" i="2"/>
  <c r="G355" i="3"/>
  <c r="AU355" i="2"/>
  <c r="H355" i="3"/>
  <c r="AW355" i="2"/>
  <c r="J355" i="3"/>
  <c r="AY355" i="2"/>
  <c r="L355" i="3"/>
  <c r="AV355" i="2"/>
  <c r="I355" i="3"/>
  <c r="BJ355" i="2"/>
  <c r="K355" i="3"/>
  <c r="BK355" i="2"/>
  <c r="M355" i="3"/>
  <c r="Y355" i="3"/>
  <c r="AP355" i="2"/>
  <c r="C355" i="3"/>
  <c r="AR355" i="2"/>
  <c r="E355" i="3"/>
  <c r="AQ355" i="2"/>
  <c r="D355" i="3"/>
  <c r="AZ355" i="2"/>
  <c r="BE355" i="2"/>
  <c r="BA355" i="2"/>
  <c r="BF355" i="2"/>
  <c r="AS355" i="2"/>
  <c r="BC355" i="2"/>
  <c r="BG355" i="2"/>
  <c r="AX355" i="2"/>
  <c r="BD355" i="2"/>
  <c r="BH359" i="2"/>
  <c r="V359" i="3"/>
  <c r="AT359" i="2"/>
  <c r="G359" i="3"/>
  <c r="AU359" i="2"/>
  <c r="H359" i="3"/>
  <c r="AW359" i="2"/>
  <c r="J359" i="3"/>
  <c r="AY359" i="2"/>
  <c r="L359" i="3"/>
  <c r="AV359" i="2"/>
  <c r="I359" i="3"/>
  <c r="BJ359" i="2"/>
  <c r="K359" i="3"/>
  <c r="BK359" i="2"/>
  <c r="M359" i="3"/>
  <c r="Y359" i="3"/>
  <c r="AR359" i="2"/>
  <c r="E359" i="3"/>
  <c r="AP359" i="2"/>
  <c r="C359" i="3"/>
  <c r="AZ359" i="2"/>
  <c r="BE359" i="2"/>
  <c r="BA359" i="2"/>
  <c r="BF359" i="2"/>
  <c r="AS359" i="2"/>
  <c r="BC359" i="2"/>
  <c r="BG359" i="2"/>
  <c r="AQ359" i="2"/>
  <c r="D359" i="3"/>
  <c r="AX359" i="2"/>
  <c r="BD359" i="2"/>
  <c r="BH363" i="2"/>
  <c r="V363" i="3"/>
  <c r="AT363" i="2"/>
  <c r="G363" i="3"/>
  <c r="AU363" i="2"/>
  <c r="H363" i="3"/>
  <c r="AW363" i="2"/>
  <c r="J363" i="3"/>
  <c r="AY363" i="2"/>
  <c r="L363" i="3"/>
  <c r="AV363" i="2"/>
  <c r="I363" i="3"/>
  <c r="BJ363" i="2"/>
  <c r="K363" i="3"/>
  <c r="BK363" i="2"/>
  <c r="M363" i="3"/>
  <c r="Y363" i="3"/>
  <c r="AR363" i="2"/>
  <c r="E363" i="3"/>
  <c r="AP363" i="2"/>
  <c r="C363" i="3"/>
  <c r="AQ363" i="2"/>
  <c r="D363" i="3"/>
  <c r="AZ363" i="2"/>
  <c r="BE363" i="2"/>
  <c r="BA363" i="2"/>
  <c r="BF363" i="2"/>
  <c r="AS363" i="2"/>
  <c r="BC363" i="2"/>
  <c r="BG363" i="2"/>
  <c r="AX363" i="2"/>
  <c r="BD363" i="2"/>
  <c r="BH367" i="2"/>
  <c r="V367" i="3"/>
  <c r="AT367" i="2"/>
  <c r="G367" i="3"/>
  <c r="AV367" i="2"/>
  <c r="I367" i="3"/>
  <c r="BJ367" i="2"/>
  <c r="K367" i="3"/>
  <c r="BK367" i="2"/>
  <c r="M367" i="3"/>
  <c r="Y367" i="3"/>
  <c r="AP367" i="2"/>
  <c r="C367" i="3"/>
  <c r="AR367" i="2"/>
  <c r="E367" i="3"/>
  <c r="AU367" i="2"/>
  <c r="H367" i="3"/>
  <c r="AW367" i="2"/>
  <c r="J367" i="3"/>
  <c r="AY367" i="2"/>
  <c r="L367" i="3"/>
  <c r="AZ367" i="2"/>
  <c r="BE367" i="2"/>
  <c r="BA367" i="2"/>
  <c r="BF367" i="2"/>
  <c r="AQ367" i="2"/>
  <c r="D367" i="3"/>
  <c r="AS367" i="2"/>
  <c r="BC367" i="2"/>
  <c r="BG367" i="2"/>
  <c r="AX367" i="2"/>
  <c r="BD367" i="2"/>
  <c r="BH371" i="2"/>
  <c r="V371" i="3"/>
  <c r="AT371" i="2"/>
  <c r="G371" i="3"/>
  <c r="AQ371" i="2"/>
  <c r="D371" i="3"/>
  <c r="AV371" i="2"/>
  <c r="I371" i="3"/>
  <c r="BJ371" i="2"/>
  <c r="K371" i="3"/>
  <c r="BK371" i="2"/>
  <c r="M371" i="3"/>
  <c r="Y371" i="3"/>
  <c r="AP371" i="2"/>
  <c r="C371" i="3"/>
  <c r="AR371" i="2"/>
  <c r="E371" i="3"/>
  <c r="AY371" i="2"/>
  <c r="L371" i="3"/>
  <c r="AX371" i="2"/>
  <c r="BD371" i="2"/>
  <c r="AZ371" i="2"/>
  <c r="BE371" i="2"/>
  <c r="AU371" i="2"/>
  <c r="H371" i="3"/>
  <c r="BA371" i="2"/>
  <c r="BF371" i="2"/>
  <c r="AW371" i="2"/>
  <c r="J371" i="3"/>
  <c r="AS371" i="2"/>
  <c r="BC371" i="2"/>
  <c r="BG371" i="2"/>
  <c r="BH375" i="2"/>
  <c r="V375" i="3"/>
  <c r="AT375" i="2"/>
  <c r="G375" i="3"/>
  <c r="AQ375" i="2"/>
  <c r="D375" i="3"/>
  <c r="AV375" i="2"/>
  <c r="I375" i="3"/>
  <c r="BJ375" i="2"/>
  <c r="K375" i="3"/>
  <c r="BK375" i="2"/>
  <c r="M375" i="3"/>
  <c r="Y375" i="3"/>
  <c r="AP375" i="2"/>
  <c r="C375" i="3"/>
  <c r="AR375" i="2"/>
  <c r="E375" i="3"/>
  <c r="AU375" i="2"/>
  <c r="H375" i="3"/>
  <c r="AX375" i="2"/>
  <c r="BD375" i="2"/>
  <c r="AW375" i="2"/>
  <c r="J375" i="3"/>
  <c r="AZ375" i="2"/>
  <c r="BE375" i="2"/>
  <c r="AY375" i="2"/>
  <c r="L375" i="3"/>
  <c r="BA375" i="2"/>
  <c r="BF375" i="2"/>
  <c r="AS375" i="2"/>
  <c r="BC375" i="2"/>
  <c r="BG375" i="2"/>
  <c r="BH379" i="2"/>
  <c r="V379" i="3"/>
  <c r="AT379" i="2"/>
  <c r="G379" i="3"/>
  <c r="AQ379" i="2"/>
  <c r="D379" i="3"/>
  <c r="AV379" i="2"/>
  <c r="I379" i="3"/>
  <c r="BJ379" i="2"/>
  <c r="K379" i="3"/>
  <c r="BK379" i="2"/>
  <c r="M379" i="3"/>
  <c r="Y379" i="3"/>
  <c r="AP379" i="2"/>
  <c r="C379" i="3"/>
  <c r="AR379" i="2"/>
  <c r="E379" i="3"/>
  <c r="AY379" i="2"/>
  <c r="L379" i="3"/>
  <c r="AX379" i="2"/>
  <c r="BD379" i="2"/>
  <c r="AZ379" i="2"/>
  <c r="BE379" i="2"/>
  <c r="AU379" i="2"/>
  <c r="H379" i="3"/>
  <c r="BA379" i="2"/>
  <c r="BF379" i="2"/>
  <c r="AW379" i="2"/>
  <c r="J379" i="3"/>
  <c r="AS379" i="2"/>
  <c r="BC379" i="2"/>
  <c r="BG379" i="2"/>
  <c r="BH383" i="2"/>
  <c r="V383" i="3"/>
  <c r="AT383" i="2"/>
  <c r="G383" i="3"/>
  <c r="AQ383" i="2"/>
  <c r="D383" i="3"/>
  <c r="AV383" i="2"/>
  <c r="I383" i="3"/>
  <c r="BJ383" i="2"/>
  <c r="K383" i="3"/>
  <c r="BK383" i="2"/>
  <c r="M383" i="3"/>
  <c r="Y383" i="3"/>
  <c r="AP383" i="2"/>
  <c r="C383" i="3"/>
  <c r="AR383" i="2"/>
  <c r="E383" i="3"/>
  <c r="AU383" i="2"/>
  <c r="H383" i="3"/>
  <c r="AX383" i="2"/>
  <c r="BD383" i="2"/>
  <c r="AW383" i="2"/>
  <c r="J383" i="3"/>
  <c r="AZ383" i="2"/>
  <c r="BE383" i="2"/>
  <c r="AY383" i="2"/>
  <c r="L383" i="3"/>
  <c r="BA383" i="2"/>
  <c r="BF383" i="2"/>
  <c r="AS383" i="2"/>
  <c r="BC383" i="2"/>
  <c r="BG383" i="2"/>
  <c r="BH387" i="2"/>
  <c r="V387" i="3"/>
  <c r="AT387" i="2"/>
  <c r="G387" i="3"/>
  <c r="AQ387" i="2"/>
  <c r="D387" i="3"/>
  <c r="AV387" i="2"/>
  <c r="I387" i="3"/>
  <c r="BJ387" i="2"/>
  <c r="K387" i="3"/>
  <c r="BK387" i="2"/>
  <c r="M387" i="3"/>
  <c r="Y387" i="3"/>
  <c r="AP387" i="2"/>
  <c r="C387" i="3"/>
  <c r="AR387" i="2"/>
  <c r="E387" i="3"/>
  <c r="AY387" i="2"/>
  <c r="L387" i="3"/>
  <c r="AX387" i="2"/>
  <c r="BD387" i="2"/>
  <c r="AZ387" i="2"/>
  <c r="BE387" i="2"/>
  <c r="AU387" i="2"/>
  <c r="H387" i="3"/>
  <c r="BA387" i="2"/>
  <c r="BF387" i="2"/>
  <c r="AW387" i="2"/>
  <c r="J387" i="3"/>
  <c r="AS387" i="2"/>
  <c r="BC387" i="2"/>
  <c r="BG387" i="2"/>
  <c r="BH391" i="2"/>
  <c r="V391" i="3"/>
  <c r="AT391" i="2"/>
  <c r="G391" i="3"/>
  <c r="AQ391" i="2"/>
  <c r="D391" i="3"/>
  <c r="AV391" i="2"/>
  <c r="I391" i="3"/>
  <c r="BJ391" i="2"/>
  <c r="K391" i="3"/>
  <c r="BK391" i="2"/>
  <c r="M391" i="3"/>
  <c r="Y391" i="3"/>
  <c r="AP391" i="2"/>
  <c r="C391" i="3"/>
  <c r="AR391" i="2"/>
  <c r="E391" i="3"/>
  <c r="AU391" i="2"/>
  <c r="H391" i="3"/>
  <c r="AX391" i="2"/>
  <c r="BD391" i="2"/>
  <c r="AW391" i="2"/>
  <c r="J391" i="3"/>
  <c r="AZ391" i="2"/>
  <c r="BE391" i="2"/>
  <c r="AY391" i="2"/>
  <c r="L391" i="3"/>
  <c r="BA391" i="2"/>
  <c r="BF391" i="2"/>
  <c r="AS391" i="2"/>
  <c r="BC391" i="2"/>
  <c r="BG391" i="2"/>
  <c r="BH395" i="2"/>
  <c r="V395" i="3"/>
  <c r="AT395" i="2"/>
  <c r="G395" i="3"/>
  <c r="AQ395" i="2"/>
  <c r="D395" i="3"/>
  <c r="AV395" i="2"/>
  <c r="I395" i="3"/>
  <c r="BJ395" i="2"/>
  <c r="K395" i="3"/>
  <c r="BK395" i="2"/>
  <c r="M395" i="3"/>
  <c r="Y395" i="3"/>
  <c r="AP395" i="2"/>
  <c r="C395" i="3"/>
  <c r="AR395" i="2"/>
  <c r="E395" i="3"/>
  <c r="AY395" i="2"/>
  <c r="L395" i="3"/>
  <c r="AX395" i="2"/>
  <c r="BD395" i="2"/>
  <c r="AZ395" i="2"/>
  <c r="BE395" i="2"/>
  <c r="AU395" i="2"/>
  <c r="H395" i="3"/>
  <c r="BA395" i="2"/>
  <c r="BF395" i="2"/>
  <c r="AW395" i="2"/>
  <c r="J395" i="3"/>
  <c r="AS395" i="2"/>
  <c r="BC395" i="2"/>
  <c r="BG395" i="2"/>
  <c r="BH399" i="2"/>
  <c r="V399" i="3"/>
  <c r="AT399" i="2"/>
  <c r="G399" i="3"/>
  <c r="AQ399" i="2"/>
  <c r="D399" i="3"/>
  <c r="AV399" i="2"/>
  <c r="I399" i="3"/>
  <c r="BJ399" i="2"/>
  <c r="K399" i="3"/>
  <c r="BK399" i="2"/>
  <c r="M399" i="3"/>
  <c r="Y399" i="3"/>
  <c r="AP399" i="2"/>
  <c r="C399" i="3"/>
  <c r="AR399" i="2"/>
  <c r="E399" i="3"/>
  <c r="AU399" i="2"/>
  <c r="H399" i="3"/>
  <c r="AX399" i="2"/>
  <c r="BD399" i="2"/>
  <c r="AW399" i="2"/>
  <c r="J399" i="3"/>
  <c r="AZ399" i="2"/>
  <c r="BE399" i="2"/>
  <c r="AY399" i="2"/>
  <c r="L399" i="3"/>
  <c r="BA399" i="2"/>
  <c r="BF399" i="2"/>
  <c r="AS399" i="2"/>
  <c r="BC399" i="2"/>
  <c r="BG399" i="2"/>
  <c r="BH403" i="2"/>
  <c r="V403" i="3"/>
  <c r="AT403" i="2"/>
  <c r="G403" i="3"/>
  <c r="AQ403" i="2"/>
  <c r="D403" i="3"/>
  <c r="AV403" i="2"/>
  <c r="I403" i="3"/>
  <c r="BJ403" i="2"/>
  <c r="K403" i="3"/>
  <c r="BK403" i="2"/>
  <c r="M403" i="3"/>
  <c r="Y403" i="3"/>
  <c r="AP403" i="2"/>
  <c r="C403" i="3"/>
  <c r="AR403" i="2"/>
  <c r="E403" i="3"/>
  <c r="AY403" i="2"/>
  <c r="L403" i="3"/>
  <c r="AX403" i="2"/>
  <c r="BD403" i="2"/>
  <c r="AZ403" i="2"/>
  <c r="BE403" i="2"/>
  <c r="AU403" i="2"/>
  <c r="H403" i="3"/>
  <c r="BA403" i="2"/>
  <c r="BF403" i="2"/>
  <c r="AW403" i="2"/>
  <c r="J403" i="3"/>
  <c r="AS403" i="2"/>
  <c r="BC403" i="2"/>
  <c r="BG403" i="2"/>
  <c r="BH407" i="2"/>
  <c r="V407" i="3"/>
  <c r="AT407" i="2"/>
  <c r="G407" i="3"/>
  <c r="AQ407" i="2"/>
  <c r="D407" i="3"/>
  <c r="AV407" i="2"/>
  <c r="I407" i="3"/>
  <c r="BJ407" i="2"/>
  <c r="K407" i="3"/>
  <c r="BK407" i="2"/>
  <c r="M407" i="3"/>
  <c r="Y407" i="3"/>
  <c r="AP407" i="2"/>
  <c r="C407" i="3"/>
  <c r="AR407" i="2"/>
  <c r="E407" i="3"/>
  <c r="AU407" i="2"/>
  <c r="H407" i="3"/>
  <c r="AX407" i="2"/>
  <c r="BD407" i="2"/>
  <c r="AW407" i="2"/>
  <c r="J407" i="3"/>
  <c r="AZ407" i="2"/>
  <c r="BE407" i="2"/>
  <c r="AY407" i="2"/>
  <c r="L407" i="3"/>
  <c r="BA407" i="2"/>
  <c r="BF407" i="2"/>
  <c r="AS407" i="2"/>
  <c r="BC407" i="2"/>
  <c r="BG407" i="2"/>
  <c r="BH411" i="2"/>
  <c r="V411" i="3"/>
  <c r="AT411" i="2"/>
  <c r="G411" i="3"/>
  <c r="AQ411" i="2"/>
  <c r="D411" i="3"/>
  <c r="AV411" i="2"/>
  <c r="I411" i="3"/>
  <c r="BJ411" i="2"/>
  <c r="K411" i="3"/>
  <c r="BK411" i="2"/>
  <c r="M411" i="3"/>
  <c r="Y411" i="3"/>
  <c r="AP411" i="2"/>
  <c r="C411" i="3"/>
  <c r="AR411" i="2"/>
  <c r="E411" i="3"/>
  <c r="AY411" i="2"/>
  <c r="L411" i="3"/>
  <c r="AX411" i="2"/>
  <c r="BD411" i="2"/>
  <c r="AZ411" i="2"/>
  <c r="BE411" i="2"/>
  <c r="AU411" i="2"/>
  <c r="H411" i="3"/>
  <c r="BA411" i="2"/>
  <c r="BF411" i="2"/>
  <c r="AW411" i="2"/>
  <c r="J411" i="3"/>
  <c r="AS411" i="2"/>
  <c r="BC411" i="2"/>
  <c r="BG411" i="2"/>
  <c r="BH415" i="2"/>
  <c r="V415" i="3"/>
  <c r="AT415" i="2"/>
  <c r="G415" i="3"/>
  <c r="AQ415" i="2"/>
  <c r="D415" i="3"/>
  <c r="AV415" i="2"/>
  <c r="I415" i="3"/>
  <c r="BJ415" i="2"/>
  <c r="K415" i="3"/>
  <c r="BK415" i="2"/>
  <c r="M415" i="3"/>
  <c r="Y415" i="3"/>
  <c r="AP415" i="2"/>
  <c r="C415" i="3"/>
  <c r="AR415" i="2"/>
  <c r="E415" i="3"/>
  <c r="AU415" i="2"/>
  <c r="H415" i="3"/>
  <c r="AX415" i="2"/>
  <c r="BD415" i="2"/>
  <c r="AW415" i="2"/>
  <c r="J415" i="3"/>
  <c r="AZ415" i="2"/>
  <c r="BE415" i="2"/>
  <c r="AY415" i="2"/>
  <c r="L415" i="3"/>
  <c r="BA415" i="2"/>
  <c r="BF415" i="2"/>
  <c r="AS415" i="2"/>
  <c r="BC415" i="2"/>
  <c r="BG415" i="2"/>
  <c r="BH419" i="2"/>
  <c r="V419" i="3"/>
  <c r="AT419" i="2"/>
  <c r="G419" i="3"/>
  <c r="AQ419" i="2"/>
  <c r="D419" i="3"/>
  <c r="AV419" i="2"/>
  <c r="I419" i="3"/>
  <c r="BJ419" i="2"/>
  <c r="K419" i="3"/>
  <c r="BK419" i="2"/>
  <c r="M419" i="3"/>
  <c r="Y419" i="3"/>
  <c r="AP419" i="2"/>
  <c r="C419" i="3"/>
  <c r="AR419" i="2"/>
  <c r="E419" i="3"/>
  <c r="AY419" i="2"/>
  <c r="L419" i="3"/>
  <c r="AS419" i="2"/>
  <c r="BC419" i="2"/>
  <c r="BG419" i="2"/>
  <c r="AX419" i="2"/>
  <c r="BD419" i="2"/>
  <c r="AU419" i="2"/>
  <c r="H419" i="3"/>
  <c r="AZ419" i="2"/>
  <c r="BE419" i="2"/>
  <c r="AW419" i="2"/>
  <c r="J419" i="3"/>
  <c r="BA419" i="2"/>
  <c r="BF419" i="2"/>
  <c r="BH425" i="2"/>
  <c r="V425" i="3"/>
  <c r="AT425" i="2"/>
  <c r="G425" i="3"/>
  <c r="AU425" i="2"/>
  <c r="H425" i="3"/>
  <c r="AW425" i="2"/>
  <c r="J425" i="3"/>
  <c r="AY425" i="2"/>
  <c r="L425" i="3"/>
  <c r="AQ425" i="2"/>
  <c r="D425" i="3"/>
  <c r="AV425" i="2"/>
  <c r="I425" i="3"/>
  <c r="BJ425" i="2"/>
  <c r="K425" i="3"/>
  <c r="BK425" i="2"/>
  <c r="M425" i="3"/>
  <c r="Y425" i="3"/>
  <c r="AR425" i="2"/>
  <c r="E425" i="3"/>
  <c r="AZ425" i="2"/>
  <c r="BE425" i="2"/>
  <c r="BA425" i="2"/>
  <c r="BF425" i="2"/>
  <c r="AS425" i="2"/>
  <c r="BC425" i="2"/>
  <c r="BG425" i="2"/>
  <c r="AP425" i="2"/>
  <c r="C425" i="3"/>
  <c r="AX425" i="2"/>
  <c r="BD425" i="2"/>
  <c r="BH429" i="2"/>
  <c r="V429" i="3"/>
  <c r="AT429" i="2"/>
  <c r="G429" i="3"/>
  <c r="AU429" i="2"/>
  <c r="H429" i="3"/>
  <c r="AW429" i="2"/>
  <c r="J429" i="3"/>
  <c r="AY429" i="2"/>
  <c r="L429" i="3"/>
  <c r="AQ429" i="2"/>
  <c r="D429" i="3"/>
  <c r="AV429" i="2"/>
  <c r="I429" i="3"/>
  <c r="BJ429" i="2"/>
  <c r="K429" i="3"/>
  <c r="BK429" i="2"/>
  <c r="M429" i="3"/>
  <c r="Y429" i="3"/>
  <c r="AZ429" i="2"/>
  <c r="BE429" i="2"/>
  <c r="AP429" i="2"/>
  <c r="C429" i="3"/>
  <c r="BA429" i="2"/>
  <c r="BF429" i="2"/>
  <c r="AR429" i="2"/>
  <c r="E429" i="3"/>
  <c r="AS429" i="2"/>
  <c r="BC429" i="2"/>
  <c r="BG429" i="2"/>
  <c r="AX429" i="2"/>
  <c r="BD429" i="2"/>
  <c r="BH433" i="2"/>
  <c r="V433" i="3"/>
  <c r="AT433" i="2"/>
  <c r="G433" i="3"/>
  <c r="AU433" i="2"/>
  <c r="H433" i="3"/>
  <c r="AW433" i="2"/>
  <c r="J433" i="3"/>
  <c r="AY433" i="2"/>
  <c r="L433" i="3"/>
  <c r="AQ433" i="2"/>
  <c r="D433" i="3"/>
  <c r="AV433" i="2"/>
  <c r="I433" i="3"/>
  <c r="BJ433" i="2"/>
  <c r="K433" i="3"/>
  <c r="BK433" i="2"/>
  <c r="M433" i="3"/>
  <c r="Y433" i="3"/>
  <c r="AR433" i="2"/>
  <c r="E433" i="3"/>
  <c r="AZ433" i="2"/>
  <c r="BE433" i="2"/>
  <c r="BA433" i="2"/>
  <c r="BF433" i="2"/>
  <c r="AS433" i="2"/>
  <c r="BC433" i="2"/>
  <c r="BG433" i="2"/>
  <c r="AP433" i="2"/>
  <c r="C433" i="3"/>
  <c r="AX433" i="2"/>
  <c r="BD433" i="2"/>
  <c r="BH437" i="2"/>
  <c r="V437" i="3"/>
  <c r="AT437" i="2"/>
  <c r="G437" i="3"/>
  <c r="AU437" i="2"/>
  <c r="H437" i="3"/>
  <c r="AW437" i="2"/>
  <c r="J437" i="3"/>
  <c r="AY437" i="2"/>
  <c r="L437" i="3"/>
  <c r="AQ437" i="2"/>
  <c r="D437" i="3"/>
  <c r="AV437" i="2"/>
  <c r="I437" i="3"/>
  <c r="BJ437" i="2"/>
  <c r="K437" i="3"/>
  <c r="BK437" i="2"/>
  <c r="M437" i="3"/>
  <c r="Y437" i="3"/>
  <c r="AZ437" i="2"/>
  <c r="BE437" i="2"/>
  <c r="AP437" i="2"/>
  <c r="C437" i="3"/>
  <c r="BA437" i="2"/>
  <c r="BF437" i="2"/>
  <c r="AR437" i="2"/>
  <c r="E437" i="3"/>
  <c r="AS437" i="2"/>
  <c r="BC437" i="2"/>
  <c r="BG437" i="2"/>
  <c r="AX437" i="2"/>
  <c r="BD437" i="2"/>
  <c r="BH441" i="2"/>
  <c r="V441" i="3"/>
  <c r="AT441" i="2"/>
  <c r="G441" i="3"/>
  <c r="AU441" i="2"/>
  <c r="H441" i="3"/>
  <c r="AW441" i="2"/>
  <c r="J441" i="3"/>
  <c r="AY441" i="2"/>
  <c r="L441" i="3"/>
  <c r="AQ441" i="2"/>
  <c r="D441" i="3"/>
  <c r="AV441" i="2"/>
  <c r="I441" i="3"/>
  <c r="BJ441" i="2"/>
  <c r="K441" i="3"/>
  <c r="BK441" i="2"/>
  <c r="M441" i="3"/>
  <c r="Y441" i="3"/>
  <c r="AR441" i="2"/>
  <c r="E441" i="3"/>
  <c r="AZ441" i="2"/>
  <c r="BE441" i="2"/>
  <c r="BA441" i="2"/>
  <c r="BF441" i="2"/>
  <c r="AS441" i="2"/>
  <c r="BC441" i="2"/>
  <c r="BG441" i="2"/>
  <c r="AP441" i="2"/>
  <c r="C441" i="3"/>
  <c r="AX441" i="2"/>
  <c r="BD441" i="2"/>
  <c r="BH445" i="2"/>
  <c r="V445" i="3"/>
  <c r="AT445" i="2"/>
  <c r="G445" i="3"/>
  <c r="AU445" i="2"/>
  <c r="H445" i="3"/>
  <c r="AW445" i="2"/>
  <c r="J445" i="3"/>
  <c r="AY445" i="2"/>
  <c r="L445" i="3"/>
  <c r="AQ445" i="2"/>
  <c r="D445" i="3"/>
  <c r="AV445" i="2"/>
  <c r="I445" i="3"/>
  <c r="BJ445" i="2"/>
  <c r="K445" i="3"/>
  <c r="BK445" i="2"/>
  <c r="M445" i="3"/>
  <c r="Y445" i="3"/>
  <c r="AZ445" i="2"/>
  <c r="BE445" i="2"/>
  <c r="AP445" i="2"/>
  <c r="C445" i="3"/>
  <c r="BA445" i="2"/>
  <c r="BF445" i="2"/>
  <c r="AR445" i="2"/>
  <c r="E445" i="3"/>
  <c r="AS445" i="2"/>
  <c r="BC445" i="2"/>
  <c r="BG445" i="2"/>
  <c r="AX445" i="2"/>
  <c r="BD445" i="2"/>
  <c r="BH449" i="2"/>
  <c r="V449" i="3"/>
  <c r="AT449" i="2"/>
  <c r="G449" i="3"/>
  <c r="AU449" i="2"/>
  <c r="H449" i="3"/>
  <c r="AW449" i="2"/>
  <c r="J449" i="3"/>
  <c r="AY449" i="2"/>
  <c r="L449" i="3"/>
  <c r="AQ449" i="2"/>
  <c r="D449" i="3"/>
  <c r="AV449" i="2"/>
  <c r="I449" i="3"/>
  <c r="BJ449" i="2"/>
  <c r="K449" i="3"/>
  <c r="BK449" i="2"/>
  <c r="M449" i="3"/>
  <c r="Y449" i="3"/>
  <c r="AR449" i="2"/>
  <c r="E449" i="3"/>
  <c r="AZ449" i="2"/>
  <c r="BE449" i="2"/>
  <c r="BA449" i="2"/>
  <c r="BF449" i="2"/>
  <c r="AS449" i="2"/>
  <c r="BC449" i="2"/>
  <c r="BG449" i="2"/>
  <c r="AP449" i="2"/>
  <c r="C449" i="3"/>
  <c r="AX449" i="2"/>
  <c r="BD449" i="2"/>
  <c r="BH453" i="2"/>
  <c r="V453" i="3"/>
  <c r="AT453" i="2"/>
  <c r="G453" i="3"/>
  <c r="AU453" i="2"/>
  <c r="H453" i="3"/>
  <c r="AW453" i="2"/>
  <c r="J453" i="3"/>
  <c r="AY453" i="2"/>
  <c r="L453" i="3"/>
  <c r="AQ453" i="2"/>
  <c r="D453" i="3"/>
  <c r="AV453" i="2"/>
  <c r="I453" i="3"/>
  <c r="BJ453" i="2"/>
  <c r="K453" i="3"/>
  <c r="BK453" i="2"/>
  <c r="M453" i="3"/>
  <c r="Y453" i="3"/>
  <c r="AZ453" i="2"/>
  <c r="BE453" i="2"/>
  <c r="AP453" i="2"/>
  <c r="C453" i="3"/>
  <c r="BA453" i="2"/>
  <c r="BF453" i="2"/>
  <c r="AR453" i="2"/>
  <c r="E453" i="3"/>
  <c r="AS453" i="2"/>
  <c r="BC453" i="2"/>
  <c r="BG453" i="2"/>
  <c r="AX453" i="2"/>
  <c r="BD453" i="2"/>
  <c r="BH457" i="2"/>
  <c r="V457" i="3"/>
  <c r="AT457" i="2"/>
  <c r="G457" i="3"/>
  <c r="AU457" i="2"/>
  <c r="H457" i="3"/>
  <c r="AW457" i="2"/>
  <c r="J457" i="3"/>
  <c r="AY457" i="2"/>
  <c r="L457" i="3"/>
  <c r="AQ457" i="2"/>
  <c r="D457" i="3"/>
  <c r="AV457" i="2"/>
  <c r="I457" i="3"/>
  <c r="BJ457" i="2"/>
  <c r="K457" i="3"/>
  <c r="BK457" i="2"/>
  <c r="M457" i="3"/>
  <c r="Y457" i="3"/>
  <c r="AR457" i="2"/>
  <c r="E457" i="3"/>
  <c r="AZ457" i="2"/>
  <c r="BE457" i="2"/>
  <c r="BA457" i="2"/>
  <c r="BF457" i="2"/>
  <c r="AS457" i="2"/>
  <c r="BC457" i="2"/>
  <c r="BG457" i="2"/>
  <c r="AP457" i="2"/>
  <c r="C457" i="3"/>
  <c r="AX457" i="2"/>
  <c r="BD457" i="2"/>
  <c r="BH461" i="2"/>
  <c r="V461" i="3"/>
  <c r="AT461" i="2"/>
  <c r="G461" i="3"/>
  <c r="AU461" i="2"/>
  <c r="H461" i="3"/>
  <c r="AW461" i="2"/>
  <c r="J461" i="3"/>
  <c r="AY461" i="2"/>
  <c r="L461" i="3"/>
  <c r="AQ461" i="2"/>
  <c r="D461" i="3"/>
  <c r="AV461" i="2"/>
  <c r="I461" i="3"/>
  <c r="BJ461" i="2"/>
  <c r="K461" i="3"/>
  <c r="BK461" i="2"/>
  <c r="M461" i="3"/>
  <c r="Y461" i="3"/>
  <c r="AZ461" i="2"/>
  <c r="BE461" i="2"/>
  <c r="AP461" i="2"/>
  <c r="C461" i="3"/>
  <c r="BA461" i="2"/>
  <c r="BF461" i="2"/>
  <c r="AR461" i="2"/>
  <c r="E461" i="3"/>
  <c r="AS461" i="2"/>
  <c r="BC461" i="2"/>
  <c r="BG461" i="2"/>
  <c r="AX461" i="2"/>
  <c r="BD461" i="2"/>
  <c r="BH465" i="2"/>
  <c r="V465" i="3"/>
  <c r="AT465" i="2"/>
  <c r="G465" i="3"/>
  <c r="AU465" i="2"/>
  <c r="H465" i="3"/>
  <c r="AW465" i="2"/>
  <c r="J465" i="3"/>
  <c r="AY465" i="2"/>
  <c r="L465" i="3"/>
  <c r="AQ465" i="2"/>
  <c r="D465" i="3"/>
  <c r="AV465" i="2"/>
  <c r="I465" i="3"/>
  <c r="BJ465" i="2"/>
  <c r="K465" i="3"/>
  <c r="BK465" i="2"/>
  <c r="M465" i="3"/>
  <c r="Y465" i="3"/>
  <c r="AR465" i="2"/>
  <c r="E465" i="3"/>
  <c r="AZ465" i="2"/>
  <c r="BE465" i="2"/>
  <c r="BA465" i="2"/>
  <c r="BF465" i="2"/>
  <c r="AS465" i="2"/>
  <c r="BC465" i="2"/>
  <c r="BG465" i="2"/>
  <c r="AP465" i="2"/>
  <c r="C465" i="3"/>
  <c r="AX465" i="2"/>
  <c r="BD465" i="2"/>
  <c r="BH469" i="2"/>
  <c r="V469" i="3"/>
  <c r="AT469" i="2"/>
  <c r="G469" i="3"/>
  <c r="AU469" i="2"/>
  <c r="H469" i="3"/>
  <c r="AW469" i="2"/>
  <c r="J469" i="3"/>
  <c r="AY469" i="2"/>
  <c r="L469" i="3"/>
  <c r="AQ469" i="2"/>
  <c r="D469" i="3"/>
  <c r="AV469" i="2"/>
  <c r="I469" i="3"/>
  <c r="BJ469" i="2"/>
  <c r="K469" i="3"/>
  <c r="BK469" i="2"/>
  <c r="M469" i="3"/>
  <c r="Y469" i="3"/>
  <c r="AX469" i="2"/>
  <c r="BD469" i="2"/>
  <c r="AP469" i="2"/>
  <c r="C469" i="3"/>
  <c r="AZ469" i="2"/>
  <c r="BE469" i="2"/>
  <c r="AR469" i="2"/>
  <c r="E469" i="3"/>
  <c r="BA469" i="2"/>
  <c r="BF469" i="2"/>
  <c r="AS469" i="2"/>
  <c r="BC469" i="2"/>
  <c r="BG469" i="2"/>
  <c r="BH473" i="2"/>
  <c r="V473" i="3"/>
  <c r="AT473" i="2"/>
  <c r="G473" i="3"/>
  <c r="AP473" i="2"/>
  <c r="C473" i="3"/>
  <c r="AR473" i="2"/>
  <c r="E473" i="3"/>
  <c r="AU473" i="2"/>
  <c r="H473" i="3"/>
  <c r="AW473" i="2"/>
  <c r="J473" i="3"/>
  <c r="AY473" i="2"/>
  <c r="L473" i="3"/>
  <c r="AV473" i="2"/>
  <c r="I473" i="3"/>
  <c r="BK473" i="2"/>
  <c r="M473" i="3"/>
  <c r="Y473" i="3"/>
  <c r="AX473" i="2"/>
  <c r="BD473" i="2"/>
  <c r="AZ473" i="2"/>
  <c r="BE473" i="2"/>
  <c r="BJ473" i="2"/>
  <c r="K473" i="3"/>
  <c r="BA473" i="2"/>
  <c r="BF473" i="2"/>
  <c r="AQ473" i="2"/>
  <c r="D473" i="3"/>
  <c r="AS473" i="2"/>
  <c r="BC473" i="2"/>
  <c r="BG473" i="2"/>
  <c r="BH477" i="2"/>
  <c r="V477" i="3"/>
  <c r="AT477" i="2"/>
  <c r="G477" i="3"/>
  <c r="AQ477" i="2"/>
  <c r="D477" i="3"/>
  <c r="AX477" i="2"/>
  <c r="BD477" i="2"/>
  <c r="AV477" i="2"/>
  <c r="I477" i="3"/>
  <c r="BJ477" i="2"/>
  <c r="K477" i="3"/>
  <c r="BK477" i="2"/>
  <c r="M477" i="3"/>
  <c r="Y477" i="3"/>
  <c r="AZ477" i="2"/>
  <c r="BE477" i="2"/>
  <c r="AP477" i="2"/>
  <c r="C477" i="3"/>
  <c r="AR477" i="2"/>
  <c r="E477" i="3"/>
  <c r="BA477" i="2"/>
  <c r="BF477" i="2"/>
  <c r="AU477" i="2"/>
  <c r="H477" i="3"/>
  <c r="AW477" i="2"/>
  <c r="J477" i="3"/>
  <c r="AY477" i="2"/>
  <c r="L477" i="3"/>
  <c r="AS477" i="2"/>
  <c r="BC477" i="2"/>
  <c r="BG477" i="2"/>
  <c r="BH481" i="2"/>
  <c r="V481" i="3"/>
  <c r="AT481" i="2"/>
  <c r="G481" i="3"/>
  <c r="AQ481" i="2"/>
  <c r="D481" i="3"/>
  <c r="AX481" i="2"/>
  <c r="BD481" i="2"/>
  <c r="AV481" i="2"/>
  <c r="I481" i="3"/>
  <c r="BJ481" i="2"/>
  <c r="K481" i="3"/>
  <c r="BK481" i="2"/>
  <c r="M481" i="3"/>
  <c r="Y481" i="3"/>
  <c r="AZ481" i="2"/>
  <c r="BE481" i="2"/>
  <c r="AP481" i="2"/>
  <c r="C481" i="3"/>
  <c r="AR481" i="2"/>
  <c r="E481" i="3"/>
  <c r="BA481" i="2"/>
  <c r="BF481" i="2"/>
  <c r="AU481" i="2"/>
  <c r="H481" i="3"/>
  <c r="AW481" i="2"/>
  <c r="J481" i="3"/>
  <c r="AY481" i="2"/>
  <c r="L481" i="3"/>
  <c r="AS481" i="2"/>
  <c r="BC481" i="2"/>
  <c r="BG481" i="2"/>
  <c r="BH485" i="2"/>
  <c r="V485" i="3"/>
  <c r="AT485" i="2"/>
  <c r="G485" i="3"/>
  <c r="AQ485" i="2"/>
  <c r="D485" i="3"/>
  <c r="AX485" i="2"/>
  <c r="BD485" i="2"/>
  <c r="AV485" i="2"/>
  <c r="I485" i="3"/>
  <c r="BJ485" i="2"/>
  <c r="K485" i="3"/>
  <c r="BK485" i="2"/>
  <c r="M485" i="3"/>
  <c r="Y485" i="3"/>
  <c r="AZ485" i="2"/>
  <c r="BE485" i="2"/>
  <c r="AP485" i="2"/>
  <c r="C485" i="3"/>
  <c r="AR485" i="2"/>
  <c r="E485" i="3"/>
  <c r="BA485" i="2"/>
  <c r="BF485" i="2"/>
  <c r="AU485" i="2"/>
  <c r="H485" i="3"/>
  <c r="AW485" i="2"/>
  <c r="J485" i="3"/>
  <c r="AY485" i="2"/>
  <c r="L485" i="3"/>
  <c r="AS485" i="2"/>
  <c r="BC485" i="2"/>
  <c r="BG485" i="2"/>
  <c r="BH489" i="2"/>
  <c r="V489" i="3"/>
  <c r="AT489" i="2"/>
  <c r="G489" i="3"/>
  <c r="AQ489" i="2"/>
  <c r="D489" i="3"/>
  <c r="AX489" i="2"/>
  <c r="BD489" i="2"/>
  <c r="AV489" i="2"/>
  <c r="I489" i="3"/>
  <c r="BJ489" i="2"/>
  <c r="K489" i="3"/>
  <c r="BK489" i="2"/>
  <c r="M489" i="3"/>
  <c r="Y489" i="3"/>
  <c r="AZ489" i="2"/>
  <c r="BE489" i="2"/>
  <c r="AP489" i="2"/>
  <c r="C489" i="3"/>
  <c r="AR489" i="2"/>
  <c r="E489" i="3"/>
  <c r="BA489" i="2"/>
  <c r="BF489" i="2"/>
  <c r="AU489" i="2"/>
  <c r="H489" i="3"/>
  <c r="AW489" i="2"/>
  <c r="J489" i="3"/>
  <c r="AY489" i="2"/>
  <c r="L489" i="3"/>
  <c r="AS489" i="2"/>
  <c r="BC489" i="2"/>
  <c r="BG489" i="2"/>
  <c r="BH493" i="2"/>
  <c r="V493" i="3"/>
  <c r="AT493" i="2"/>
  <c r="G493" i="3"/>
  <c r="AQ493" i="2"/>
  <c r="D493" i="3"/>
  <c r="AX493" i="2"/>
  <c r="BD493" i="2"/>
  <c r="AV493" i="2"/>
  <c r="I493" i="3"/>
  <c r="BJ493" i="2"/>
  <c r="K493" i="3"/>
  <c r="BK493" i="2"/>
  <c r="M493" i="3"/>
  <c r="Y493" i="3"/>
  <c r="AZ493" i="2"/>
  <c r="BE493" i="2"/>
  <c r="AP493" i="2"/>
  <c r="C493" i="3"/>
  <c r="AR493" i="2"/>
  <c r="E493" i="3"/>
  <c r="BA493" i="2"/>
  <c r="BF493" i="2"/>
  <c r="AU493" i="2"/>
  <c r="H493" i="3"/>
  <c r="AW493" i="2"/>
  <c r="J493" i="3"/>
  <c r="AY493" i="2"/>
  <c r="L493" i="3"/>
  <c r="AS493" i="2"/>
  <c r="BC493" i="2"/>
  <c r="BG493" i="2"/>
  <c r="BH497" i="2"/>
  <c r="V497" i="3"/>
  <c r="AT497" i="2"/>
  <c r="G497" i="3"/>
  <c r="AQ497" i="2"/>
  <c r="D497" i="3"/>
  <c r="AX497" i="2"/>
  <c r="BD497" i="2"/>
  <c r="AV497" i="2"/>
  <c r="I497" i="3"/>
  <c r="BJ497" i="2"/>
  <c r="K497" i="3"/>
  <c r="BK497" i="2"/>
  <c r="M497" i="3"/>
  <c r="Y497" i="3"/>
  <c r="AZ497" i="2"/>
  <c r="BE497" i="2"/>
  <c r="AP497" i="2"/>
  <c r="C497" i="3"/>
  <c r="AR497" i="2"/>
  <c r="E497" i="3"/>
  <c r="BA497" i="2"/>
  <c r="BF497" i="2"/>
  <c r="AU497" i="2"/>
  <c r="H497" i="3"/>
  <c r="AW497" i="2"/>
  <c r="J497" i="3"/>
  <c r="AY497" i="2"/>
  <c r="L497" i="3"/>
  <c r="AS497" i="2"/>
  <c r="BC497" i="2"/>
  <c r="BG497" i="2"/>
  <c r="BH501" i="2"/>
  <c r="V501" i="3"/>
  <c r="AT501" i="2"/>
  <c r="G501" i="3"/>
  <c r="AQ501" i="2"/>
  <c r="D501" i="3"/>
  <c r="AX501" i="2"/>
  <c r="BD501" i="2"/>
  <c r="AV501" i="2"/>
  <c r="I501" i="3"/>
  <c r="BJ501" i="2"/>
  <c r="K501" i="3"/>
  <c r="BK501" i="2"/>
  <c r="M501" i="3"/>
  <c r="Y501" i="3"/>
  <c r="AZ501" i="2"/>
  <c r="BE501" i="2"/>
  <c r="AP501" i="2"/>
  <c r="C501" i="3"/>
  <c r="AR501" i="2"/>
  <c r="E501" i="3"/>
  <c r="BA501" i="2"/>
  <c r="BF501" i="2"/>
  <c r="AU501" i="2"/>
  <c r="H501" i="3"/>
  <c r="AW501" i="2"/>
  <c r="J501" i="3"/>
  <c r="AY501" i="2"/>
  <c r="L501" i="3"/>
  <c r="AS501" i="2"/>
  <c r="BC501" i="2"/>
  <c r="BG501" i="2"/>
  <c r="BH505" i="2"/>
  <c r="V505" i="3"/>
  <c r="AT505" i="2"/>
  <c r="G505" i="3"/>
  <c r="AQ505" i="2"/>
  <c r="D505" i="3"/>
  <c r="AX505" i="2"/>
  <c r="BD505" i="2"/>
  <c r="AV505" i="2"/>
  <c r="I505" i="3"/>
  <c r="BJ505" i="2"/>
  <c r="K505" i="3"/>
  <c r="BK505" i="2"/>
  <c r="M505" i="3"/>
  <c r="Y505" i="3"/>
  <c r="AZ505" i="2"/>
  <c r="BE505" i="2"/>
  <c r="AP505" i="2"/>
  <c r="C505" i="3"/>
  <c r="AR505" i="2"/>
  <c r="E505" i="3"/>
  <c r="BA505" i="2"/>
  <c r="BF505" i="2"/>
  <c r="AU505" i="2"/>
  <c r="H505" i="3"/>
  <c r="AW505" i="2"/>
  <c r="J505" i="3"/>
  <c r="AY505" i="2"/>
  <c r="L505" i="3"/>
  <c r="AS505" i="2"/>
  <c r="BC505" i="2"/>
  <c r="BG505" i="2"/>
  <c r="BH509" i="2"/>
  <c r="V509" i="3"/>
  <c r="AT509" i="2"/>
  <c r="G509" i="3"/>
  <c r="AQ509" i="2"/>
  <c r="D509" i="3"/>
  <c r="AX509" i="2"/>
  <c r="BD509" i="2"/>
  <c r="AV509" i="2"/>
  <c r="I509" i="3"/>
  <c r="BJ509" i="2"/>
  <c r="K509" i="3"/>
  <c r="BK509" i="2"/>
  <c r="M509" i="3"/>
  <c r="Y509" i="3"/>
  <c r="AZ509" i="2"/>
  <c r="BE509" i="2"/>
  <c r="AP509" i="2"/>
  <c r="C509" i="3"/>
  <c r="AR509" i="2"/>
  <c r="E509" i="3"/>
  <c r="BA509" i="2"/>
  <c r="BF509" i="2"/>
  <c r="AU509" i="2"/>
  <c r="H509" i="3"/>
  <c r="AW509" i="2"/>
  <c r="J509" i="3"/>
  <c r="AY509" i="2"/>
  <c r="L509" i="3"/>
  <c r="AS509" i="2"/>
  <c r="BC509" i="2"/>
  <c r="BG509" i="2"/>
  <c r="BH513" i="2"/>
  <c r="V513" i="3"/>
  <c r="AT513" i="2"/>
  <c r="G513" i="3"/>
  <c r="AQ513" i="2"/>
  <c r="D513" i="3"/>
  <c r="AX513" i="2"/>
  <c r="BD513" i="2"/>
  <c r="AV513" i="2"/>
  <c r="I513" i="3"/>
  <c r="BJ513" i="2"/>
  <c r="K513" i="3"/>
  <c r="BK513" i="2"/>
  <c r="M513" i="3"/>
  <c r="Y513" i="3"/>
  <c r="AZ513" i="2"/>
  <c r="BE513" i="2"/>
  <c r="AP513" i="2"/>
  <c r="C513" i="3"/>
  <c r="AR513" i="2"/>
  <c r="E513" i="3"/>
  <c r="BA513" i="2"/>
  <c r="BF513" i="2"/>
  <c r="AU513" i="2"/>
  <c r="H513" i="3"/>
  <c r="AW513" i="2"/>
  <c r="J513" i="3"/>
  <c r="AY513" i="2"/>
  <c r="L513" i="3"/>
  <c r="AS513" i="2"/>
  <c r="BC513" i="2"/>
  <c r="BG513" i="2"/>
  <c r="BH517" i="2"/>
  <c r="V517" i="3"/>
  <c r="AT517" i="2"/>
  <c r="G517" i="3"/>
  <c r="AQ517" i="2"/>
  <c r="D517" i="3"/>
  <c r="AX517" i="2"/>
  <c r="BD517" i="2"/>
  <c r="AV517" i="2"/>
  <c r="I517" i="3"/>
  <c r="BJ517" i="2"/>
  <c r="K517" i="3"/>
  <c r="BK517" i="2"/>
  <c r="M517" i="3"/>
  <c r="Y517" i="3"/>
  <c r="AZ517" i="2"/>
  <c r="BE517" i="2"/>
  <c r="AP517" i="2"/>
  <c r="C517" i="3"/>
  <c r="AR517" i="2"/>
  <c r="E517" i="3"/>
  <c r="BA517" i="2"/>
  <c r="BF517" i="2"/>
  <c r="AU517" i="2"/>
  <c r="H517" i="3"/>
  <c r="AW517" i="2"/>
  <c r="J517" i="3"/>
  <c r="AY517" i="2"/>
  <c r="L517" i="3"/>
  <c r="AS517" i="2"/>
  <c r="BC517" i="2"/>
  <c r="BG517" i="2"/>
  <c r="X34" i="3"/>
  <c r="Z34" i="3"/>
  <c r="CA34" i="3"/>
  <c r="Z32" i="3"/>
  <c r="Z19" i="3"/>
  <c r="N19" i="3"/>
  <c r="DL19" i="3"/>
  <c r="DM19" i="3"/>
  <c r="GK19" i="3"/>
  <c r="GL19" i="3"/>
  <c r="GM19" i="3"/>
  <c r="GN19" i="3"/>
  <c r="EH19" i="3"/>
  <c r="DX19" i="3"/>
  <c r="DY19" i="3"/>
  <c r="O19" i="3"/>
  <c r="GO40" i="3"/>
  <c r="F40" i="3"/>
  <c r="U40" i="2"/>
  <c r="BS34" i="3"/>
  <c r="AW34" i="3"/>
  <c r="BU34" i="3"/>
  <c r="HI34" i="3"/>
  <c r="CY34" i="3"/>
  <c r="CZ34" i="3"/>
  <c r="HJ40" i="3"/>
  <c r="BD42" i="2"/>
  <c r="HS32" i="3"/>
  <c r="GO34" i="3"/>
  <c r="F34" i="3"/>
  <c r="U34" i="2"/>
  <c r="DV40" i="3"/>
  <c r="DW40" i="3"/>
  <c r="BG42" i="2"/>
  <c r="BG23" i="2"/>
  <c r="AY24" i="2"/>
  <c r="L24" i="3"/>
  <c r="GO44" i="3"/>
  <c r="F44" i="3"/>
  <c r="U44" i="2"/>
  <c r="CU42" i="3"/>
  <c r="CV42" i="3"/>
  <c r="HA42" i="3"/>
  <c r="AW22" i="3"/>
  <c r="BU22" i="3"/>
  <c r="HI22" i="3"/>
  <c r="CY22" i="3"/>
  <c r="CZ22" i="3"/>
  <c r="DV20" i="3"/>
  <c r="DW20" i="3"/>
  <c r="HS42" i="3"/>
  <c r="Q22" i="3"/>
  <c r="Q22" i="2"/>
  <c r="CS36" i="3"/>
  <c r="CT36" i="3"/>
  <c r="EH42" i="3"/>
  <c r="HR42" i="3"/>
  <c r="BF23" i="2"/>
  <c r="BF42" i="2"/>
  <c r="EH23" i="3"/>
  <c r="BS22" i="3"/>
  <c r="AY43" i="2"/>
  <c r="L43" i="3"/>
  <c r="C21" i="3"/>
  <c r="AY27" i="2"/>
  <c r="L27" i="3"/>
  <c r="HQ44" i="3"/>
  <c r="BK31" i="2"/>
  <c r="M31" i="3"/>
  <c r="Y31" i="3"/>
  <c r="AT31" i="2"/>
  <c r="G31" i="3"/>
  <c r="HA23" i="3"/>
  <c r="AW40" i="3"/>
  <c r="BU40" i="3"/>
  <c r="HI40" i="3"/>
  <c r="CY40" i="3"/>
  <c r="CZ40" i="3"/>
  <c r="AU30" i="2"/>
  <c r="H30" i="3"/>
  <c r="HJ44" i="3"/>
  <c r="DD44" i="3"/>
  <c r="DE44" i="3"/>
  <c r="AT21" i="2"/>
  <c r="Y23" i="3"/>
  <c r="HR23" i="3"/>
  <c r="HQ40" i="3"/>
  <c r="AU24" i="2"/>
  <c r="H24" i="3"/>
  <c r="HS23" i="3"/>
  <c r="AU43" i="2"/>
  <c r="H43" i="3"/>
  <c r="HP40" i="3"/>
  <c r="GR32" i="3"/>
  <c r="HP44" i="3"/>
  <c r="AW43" i="2"/>
  <c r="J43" i="3"/>
  <c r="AY30" i="2"/>
  <c r="L30" i="3"/>
  <c r="DH19" i="3"/>
  <c r="DI19" i="3"/>
  <c r="GU32" i="3"/>
  <c r="BS20" i="3"/>
  <c r="AW20" i="3"/>
  <c r="BU20" i="3"/>
  <c r="HI20" i="3"/>
  <c r="CY20" i="3"/>
  <c r="CZ20" i="3"/>
  <c r="DJ20" i="3"/>
  <c r="DK20" i="3"/>
  <c r="AW36" i="3"/>
  <c r="BU36" i="3"/>
  <c r="HI36" i="3"/>
  <c r="CY36" i="3"/>
  <c r="CZ36" i="3"/>
  <c r="BS40" i="3"/>
  <c r="BK25" i="2"/>
  <c r="M25" i="3"/>
  <c r="Y25" i="3"/>
  <c r="DD19" i="3"/>
  <c r="DE19" i="3"/>
  <c r="GO20" i="3"/>
  <c r="F20" i="3"/>
  <c r="U20" i="2"/>
  <c r="CS20" i="3"/>
  <c r="CT20" i="3"/>
  <c r="AQ21" i="2"/>
  <c r="AW30" i="2"/>
  <c r="J30" i="3"/>
  <c r="AW27" i="2"/>
  <c r="J27" i="3"/>
  <c r="BK28" i="2"/>
  <c r="M28" i="3"/>
  <c r="Y28" i="3"/>
  <c r="BG30" i="2"/>
  <c r="AW32" i="3"/>
  <c r="BU32" i="3"/>
  <c r="HI32" i="3"/>
  <c r="CY32" i="3"/>
  <c r="CZ32" i="3"/>
  <c r="BD28" i="2"/>
  <c r="DJ42" i="3"/>
  <c r="DK42" i="3"/>
  <c r="BD29" i="2"/>
  <c r="BF39" i="2"/>
  <c r="GK42" i="3"/>
  <c r="GL42" i="3"/>
  <c r="GM42" i="3"/>
  <c r="GN42" i="3"/>
  <c r="GO42" i="3"/>
  <c r="F42" i="3"/>
  <c r="U42" i="2"/>
  <c r="GS32" i="3"/>
  <c r="BG37" i="2"/>
  <c r="DH34" i="3"/>
  <c r="DI34" i="3"/>
  <c r="BY46" i="3"/>
  <c r="BW46" i="3"/>
  <c r="BX46" i="3"/>
  <c r="Z46" i="3"/>
  <c r="CA46" i="3"/>
  <c r="X46" i="3"/>
  <c r="FP46" i="3"/>
  <c r="FQ46" i="3"/>
  <c r="FR46" i="3"/>
  <c r="EL46" i="3"/>
  <c r="EM46" i="3"/>
  <c r="EN46" i="3"/>
  <c r="FZ46" i="3"/>
  <c r="GA46" i="3"/>
  <c r="GB46" i="3"/>
  <c r="FF46" i="3"/>
  <c r="FG46" i="3"/>
  <c r="FH46" i="3"/>
  <c r="EV46" i="3"/>
  <c r="EW46" i="3"/>
  <c r="EX46" i="3"/>
  <c r="DJ38" i="3"/>
  <c r="DK38" i="3"/>
  <c r="BF25" i="2"/>
  <c r="AW44" i="3"/>
  <c r="BU44" i="3"/>
  <c r="HI44" i="3"/>
  <c r="CY44" i="3"/>
  <c r="CZ44" i="3"/>
  <c r="Z42" i="3"/>
  <c r="CA42" i="3"/>
  <c r="X42" i="3"/>
  <c r="DV38" i="3"/>
  <c r="DW38" i="3"/>
  <c r="BF21" i="2"/>
  <c r="DX42" i="3"/>
  <c r="DY42" i="3"/>
  <c r="AH42" i="3"/>
  <c r="AZ42" i="3"/>
  <c r="BD42" i="3"/>
  <c r="BH42" i="3"/>
  <c r="BL42" i="3"/>
  <c r="BP42" i="3"/>
  <c r="O42" i="3"/>
  <c r="BA42" i="3"/>
  <c r="BE42" i="3"/>
  <c r="BI42" i="3"/>
  <c r="BM42" i="3"/>
  <c r="BQ42" i="3"/>
  <c r="BB42" i="3"/>
  <c r="BF42" i="3"/>
  <c r="BJ42" i="3"/>
  <c r="BN42" i="3"/>
  <c r="BR42" i="3"/>
  <c r="EE42" i="3"/>
  <c r="CW42" i="3"/>
  <c r="CX42" i="3"/>
  <c r="GX42" i="3"/>
  <c r="BC42" i="3"/>
  <c r="BG42" i="3"/>
  <c r="BK42" i="3"/>
  <c r="BO42" i="3"/>
  <c r="N42" i="3"/>
  <c r="DL42" i="3"/>
  <c r="DM42" i="3"/>
  <c r="EC42" i="3"/>
  <c r="AP42" i="3"/>
  <c r="AQ42" i="3"/>
  <c r="AV42" i="3"/>
  <c r="AT42" i="3"/>
  <c r="AE42" i="3"/>
  <c r="AU42" i="3"/>
  <c r="AJ42" i="3"/>
  <c r="AC42" i="3"/>
  <c r="AS42" i="3"/>
  <c r="AI42" i="3"/>
  <c r="AN42" i="3"/>
  <c r="AG42" i="3"/>
  <c r="AD42" i="3"/>
  <c r="AF42" i="3"/>
  <c r="AO42" i="3"/>
  <c r="AY42" i="3"/>
  <c r="AL42" i="3"/>
  <c r="AM42" i="3"/>
  <c r="AR42" i="3"/>
  <c r="AK42" i="3"/>
  <c r="DJ44" i="3"/>
  <c r="DK44" i="3"/>
  <c r="BG24" i="2"/>
  <c r="DV44" i="3"/>
  <c r="DW44" i="3"/>
  <c r="DJ32" i="3"/>
  <c r="DK32" i="3"/>
  <c r="Y36" i="3"/>
  <c r="HR36" i="3"/>
  <c r="HS36" i="3"/>
  <c r="EH36" i="3"/>
  <c r="HT47" i="3"/>
  <c r="P47" i="3"/>
  <c r="P47" i="2"/>
  <c r="AA47" i="3"/>
  <c r="AF47" i="3"/>
  <c r="AJ47" i="3"/>
  <c r="AN47" i="3"/>
  <c r="AR47" i="3"/>
  <c r="AV47" i="3"/>
  <c r="BA47" i="3"/>
  <c r="BE47" i="3"/>
  <c r="BI47" i="3"/>
  <c r="BM47" i="3"/>
  <c r="BQ47" i="3"/>
  <c r="CE47" i="3"/>
  <c r="CN47" i="3"/>
  <c r="CS47" i="3"/>
  <c r="CW47" i="3"/>
  <c r="DA47" i="3"/>
  <c r="DF47" i="3"/>
  <c r="DJ47" i="3"/>
  <c r="DN47" i="3"/>
  <c r="DT47" i="3"/>
  <c r="DY47" i="3"/>
  <c r="ED47" i="3"/>
  <c r="EI47" i="3"/>
  <c r="GL47" i="3"/>
  <c r="GS47" i="3"/>
  <c r="GX47" i="3"/>
  <c r="HB47" i="3"/>
  <c r="HH47" i="3"/>
  <c r="HL47" i="3"/>
  <c r="HP47" i="3"/>
  <c r="P60" i="4"/>
  <c r="R47" i="3"/>
  <c r="AH47" i="3"/>
  <c r="AP47" i="3"/>
  <c r="AY47" i="3"/>
  <c r="BG47" i="3"/>
  <c r="BO47" i="3"/>
  <c r="CK47" i="3"/>
  <c r="CY47" i="3"/>
  <c r="DL47" i="3"/>
  <c r="DW47" i="3"/>
  <c r="EG47" i="3"/>
  <c r="HF47" i="3"/>
  <c r="HJ47" i="3"/>
  <c r="AE47" i="3"/>
  <c r="AM47" i="3"/>
  <c r="AU47" i="3"/>
  <c r="BD47" i="3"/>
  <c r="BL47" i="3"/>
  <c r="BU47" i="3"/>
  <c r="CV47" i="3"/>
  <c r="DE47" i="3"/>
  <c r="Q47" i="3"/>
  <c r="Q47" i="2"/>
  <c r="AC47" i="3"/>
  <c r="AG47" i="3"/>
  <c r="AK47" i="3"/>
  <c r="AO47" i="3"/>
  <c r="AS47" i="3"/>
  <c r="AW47" i="3"/>
  <c r="BB47" i="3"/>
  <c r="BF47" i="3"/>
  <c r="BJ47" i="3"/>
  <c r="BN47" i="3"/>
  <c r="BR47" i="3"/>
  <c r="CI47" i="3"/>
  <c r="CO47" i="3"/>
  <c r="CT47" i="3"/>
  <c r="CX47" i="3"/>
  <c r="DB47" i="3"/>
  <c r="DG47" i="3"/>
  <c r="DK47" i="3"/>
  <c r="DO47" i="3"/>
  <c r="DV47" i="3"/>
  <c r="DZ47" i="3"/>
  <c r="EE47" i="3"/>
  <c r="EJ47" i="3"/>
  <c r="GM47" i="3"/>
  <c r="GT47" i="3"/>
  <c r="GY47" i="3"/>
  <c r="HD47" i="3"/>
  <c r="HI47" i="3"/>
  <c r="HM47" i="3"/>
  <c r="HQ47" i="3"/>
  <c r="CG47" i="3"/>
  <c r="B47" i="3"/>
  <c r="B47" i="2"/>
  <c r="GN47" i="3"/>
  <c r="GO47" i="3"/>
  <c r="F47" i="3"/>
  <c r="U47" i="2"/>
  <c r="N47" i="3"/>
  <c r="AD47" i="3"/>
  <c r="AL47" i="3"/>
  <c r="AT47" i="3"/>
  <c r="BK47" i="3"/>
  <c r="BS47" i="3"/>
  <c r="CQ47" i="3"/>
  <c r="CU47" i="3"/>
  <c r="DH47" i="3"/>
  <c r="DQ47" i="3"/>
  <c r="GU47" i="3"/>
  <c r="GZ47" i="3"/>
  <c r="HR47" i="3"/>
  <c r="O47" i="3"/>
  <c r="S47" i="3"/>
  <c r="S47" i="2"/>
  <c r="AI47" i="3"/>
  <c r="AQ47" i="3"/>
  <c r="AZ47" i="3"/>
  <c r="BH47" i="3"/>
  <c r="BP47" i="3"/>
  <c r="CR47" i="3"/>
  <c r="CZ47" i="3"/>
  <c r="DI47" i="3"/>
  <c r="BC47" i="3"/>
  <c r="DD47" i="3"/>
  <c r="EA47" i="3"/>
  <c r="GQ47" i="3"/>
  <c r="HN47" i="3"/>
  <c r="DX47" i="3"/>
  <c r="HA47" i="3"/>
  <c r="HS47" i="3"/>
  <c r="CL47" i="3"/>
  <c r="EC47" i="3"/>
  <c r="GK47" i="3"/>
  <c r="HG47" i="3"/>
  <c r="DS47" i="3"/>
  <c r="GV47" i="3"/>
  <c r="DM47" i="3"/>
  <c r="EH47" i="3"/>
  <c r="GR47" i="3"/>
  <c r="HK47" i="3"/>
  <c r="HO47" i="3"/>
  <c r="BD43" i="2"/>
  <c r="AW38" i="3"/>
  <c r="BU38" i="3"/>
  <c r="HI38" i="3"/>
  <c r="CY38" i="3"/>
  <c r="CZ38" i="3"/>
  <c r="HA32" i="3"/>
  <c r="BS32" i="3"/>
  <c r="EH32" i="3"/>
  <c r="AU27" i="2"/>
  <c r="H27" i="3"/>
  <c r="BK27" i="2"/>
  <c r="M27" i="3"/>
  <c r="Y27" i="3"/>
  <c r="BK45" i="2"/>
  <c r="M45" i="3"/>
  <c r="Y45" i="3"/>
  <c r="BK33" i="2"/>
  <c r="M33" i="3"/>
  <c r="Y33" i="3"/>
  <c r="CA47" i="3"/>
  <c r="X47" i="3"/>
  <c r="Z47" i="3"/>
  <c r="FS47" i="3"/>
  <c r="GC47" i="3"/>
  <c r="EU47" i="3"/>
  <c r="FM47" i="3"/>
  <c r="FY47" i="3"/>
  <c r="GG47" i="3"/>
  <c r="EY47" i="3"/>
  <c r="FE47" i="3"/>
  <c r="FI47" i="3"/>
  <c r="ES47" i="3"/>
  <c r="FW47" i="3"/>
  <c r="GI47" i="3"/>
  <c r="EO47" i="3"/>
  <c r="FO47" i="3"/>
  <c r="EQ47" i="3"/>
  <c r="EZ47" i="3"/>
  <c r="FN47" i="3"/>
  <c r="FV47" i="3"/>
  <c r="GE47" i="3"/>
  <c r="FB47" i="3"/>
  <c r="FT47" i="3"/>
  <c r="GH47" i="3"/>
  <c r="FC47" i="3"/>
  <c r="ER47" i="3"/>
  <c r="FA47" i="3"/>
  <c r="FJ47" i="3"/>
  <c r="FX47" i="3"/>
  <c r="GF47" i="3"/>
  <c r="FK47" i="3"/>
  <c r="ET47" i="3"/>
  <c r="GD47" i="3"/>
  <c r="FD47" i="3"/>
  <c r="FL47" i="3"/>
  <c r="EP47" i="3"/>
  <c r="FU47" i="3"/>
  <c r="S59" i="4"/>
  <c r="DV36" i="3"/>
  <c r="DW36" i="3"/>
  <c r="CC46" i="3"/>
  <c r="R46" i="2"/>
  <c r="N59" i="4"/>
  <c r="K59" i="4"/>
  <c r="J59" i="4"/>
  <c r="HA36" i="3"/>
  <c r="BS38" i="3"/>
  <c r="AR21" i="2"/>
  <c r="DV32" i="3"/>
  <c r="BD45" i="2"/>
  <c r="BK29" i="2"/>
  <c r="M29" i="3"/>
  <c r="Y29" i="3"/>
  <c r="BY47" i="3"/>
  <c r="BW47" i="3"/>
  <c r="BX47" i="3"/>
  <c r="BS36" i="3"/>
  <c r="N23" i="3"/>
  <c r="DL23" i="3"/>
  <c r="DM23" i="3"/>
  <c r="BB23" i="3"/>
  <c r="BF23" i="3"/>
  <c r="BJ23" i="3"/>
  <c r="BN23" i="3"/>
  <c r="BR23" i="3"/>
  <c r="GK23" i="3"/>
  <c r="AY23" i="3"/>
  <c r="BC23" i="3"/>
  <c r="BG23" i="3"/>
  <c r="BK23" i="3"/>
  <c r="BO23" i="3"/>
  <c r="BD23" i="3"/>
  <c r="BL23" i="3"/>
  <c r="O23" i="3"/>
  <c r="BE23" i="3"/>
  <c r="BM23" i="3"/>
  <c r="AZ23" i="3"/>
  <c r="BH23" i="3"/>
  <c r="BP23" i="3"/>
  <c r="BQ23" i="3"/>
  <c r="BA23" i="3"/>
  <c r="BI23" i="3"/>
  <c r="AI23" i="3"/>
  <c r="AP23" i="3"/>
  <c r="EE23" i="3"/>
  <c r="AG23" i="3"/>
  <c r="AR23" i="3"/>
  <c r="CW23" i="3"/>
  <c r="CX23" i="3"/>
  <c r="AM23" i="3"/>
  <c r="AL23" i="3"/>
  <c r="AS23" i="3"/>
  <c r="AC23" i="3"/>
  <c r="AN23" i="3"/>
  <c r="GL23" i="3"/>
  <c r="GM23" i="3"/>
  <c r="GN23" i="3"/>
  <c r="GX23" i="3"/>
  <c r="HQ23" i="3"/>
  <c r="AH23" i="3"/>
  <c r="AO23" i="3"/>
  <c r="EC23" i="3"/>
  <c r="DX23" i="3"/>
  <c r="DY23" i="3"/>
  <c r="AT23" i="3"/>
  <c r="AD23" i="3"/>
  <c r="AK23" i="3"/>
  <c r="AV23" i="3"/>
  <c r="AF23" i="3"/>
  <c r="AQ23" i="3"/>
  <c r="AJ23" i="3"/>
  <c r="AE23" i="3"/>
  <c r="AU23" i="3"/>
  <c r="BF24" i="2"/>
  <c r="BF41" i="2"/>
  <c r="BS44" i="3"/>
  <c r="EL47" i="3"/>
  <c r="EM47" i="3"/>
  <c r="EN47" i="3"/>
  <c r="FP47" i="3"/>
  <c r="FQ47" i="3"/>
  <c r="FR47" i="3"/>
  <c r="EV47" i="3"/>
  <c r="EW47" i="3"/>
  <c r="EX47" i="3"/>
  <c r="FF47" i="3"/>
  <c r="FG47" i="3"/>
  <c r="FH47" i="3"/>
  <c r="FZ47" i="3"/>
  <c r="GA47" i="3"/>
  <c r="GB47" i="3"/>
  <c r="Z23" i="3"/>
  <c r="X23" i="3"/>
  <c r="CA23" i="3"/>
  <c r="GO38" i="3"/>
  <c r="F38" i="3"/>
  <c r="U38" i="2"/>
  <c r="CS38" i="3"/>
  <c r="GO32" i="3"/>
  <c r="F32" i="3"/>
  <c r="U32" i="2"/>
  <c r="CS32" i="3"/>
  <c r="GT32" i="3"/>
  <c r="DW32" i="3"/>
  <c r="FS517" i="3"/>
  <c r="EO517" i="3"/>
  <c r="EY517" i="3"/>
  <c r="FI517" i="3"/>
  <c r="GC517" i="3"/>
  <c r="EU517" i="3"/>
  <c r="FC517" i="3"/>
  <c r="FO517" i="3"/>
  <c r="FW517" i="3"/>
  <c r="FE517" i="3"/>
  <c r="FY517" i="3"/>
  <c r="GG517" i="3"/>
  <c r="ES517" i="3"/>
  <c r="FM517" i="3"/>
  <c r="GI517" i="3"/>
  <c r="ET517" i="3"/>
  <c r="FA517" i="3"/>
  <c r="FN517" i="3"/>
  <c r="FU517" i="3"/>
  <c r="GH517" i="3"/>
  <c r="EP517" i="3"/>
  <c r="FB517" i="3"/>
  <c r="FJ517" i="3"/>
  <c r="FV517" i="3"/>
  <c r="GD517" i="3"/>
  <c r="EQ517" i="3"/>
  <c r="FD517" i="3"/>
  <c r="FK517" i="3"/>
  <c r="FX517" i="3"/>
  <c r="GE517" i="3"/>
  <c r="ER517" i="3"/>
  <c r="EZ517" i="3"/>
  <c r="FL517" i="3"/>
  <c r="FT517" i="3"/>
  <c r="GF517" i="3"/>
  <c r="X477" i="3"/>
  <c r="Z477" i="3"/>
  <c r="CA477" i="3"/>
  <c r="FS469" i="3"/>
  <c r="EO469" i="3"/>
  <c r="EY469" i="3"/>
  <c r="FI469" i="3"/>
  <c r="GC469" i="3"/>
  <c r="EU469" i="3"/>
  <c r="FC469" i="3"/>
  <c r="ES469" i="3"/>
  <c r="FO469" i="3"/>
  <c r="FW469" i="3"/>
  <c r="FY469" i="3"/>
  <c r="FE469" i="3"/>
  <c r="GG469" i="3"/>
  <c r="FM469" i="3"/>
  <c r="GI469" i="3"/>
  <c r="EQ469" i="3"/>
  <c r="FD469" i="3"/>
  <c r="FK469" i="3"/>
  <c r="FX469" i="3"/>
  <c r="GE469" i="3"/>
  <c r="ER469" i="3"/>
  <c r="EZ469" i="3"/>
  <c r="FL469" i="3"/>
  <c r="FT469" i="3"/>
  <c r="GF469" i="3"/>
  <c r="ET469" i="3"/>
  <c r="FA469" i="3"/>
  <c r="FN469" i="3"/>
  <c r="FU469" i="3"/>
  <c r="GH469" i="3"/>
  <c r="FJ469" i="3"/>
  <c r="EP469" i="3"/>
  <c r="FV469" i="3"/>
  <c r="FB469" i="3"/>
  <c r="GD469" i="3"/>
  <c r="Z441" i="3"/>
  <c r="CA441" i="3"/>
  <c r="X441" i="3"/>
  <c r="HT433" i="3"/>
  <c r="N433" i="3"/>
  <c r="R433" i="3"/>
  <c r="AE433" i="3"/>
  <c r="AI433" i="3"/>
  <c r="AM433" i="3"/>
  <c r="AQ433" i="3"/>
  <c r="AU433" i="3"/>
  <c r="AZ433" i="3"/>
  <c r="BD433" i="3"/>
  <c r="BH433" i="3"/>
  <c r="BL433" i="3"/>
  <c r="BP433" i="3"/>
  <c r="BU433" i="3"/>
  <c r="CK433" i="3"/>
  <c r="CQ433" i="3"/>
  <c r="CU433" i="3"/>
  <c r="CY433" i="3"/>
  <c r="DD433" i="3"/>
  <c r="DH433" i="3"/>
  <c r="DL433" i="3"/>
  <c r="DQ433" i="3"/>
  <c r="DW433" i="3"/>
  <c r="EA433" i="3"/>
  <c r="EG433" i="3"/>
  <c r="GM433" i="3"/>
  <c r="GT433" i="3"/>
  <c r="GY433" i="3"/>
  <c r="HD433" i="3"/>
  <c r="HI433" i="3"/>
  <c r="HM433" i="3"/>
  <c r="HQ433" i="3"/>
  <c r="CG433" i="3"/>
  <c r="B433" i="3"/>
  <c r="B433" i="2"/>
  <c r="GN433" i="3"/>
  <c r="GO433" i="3"/>
  <c r="F433" i="3"/>
  <c r="U433" i="2"/>
  <c r="O433" i="3"/>
  <c r="S433" i="3"/>
  <c r="S433" i="2"/>
  <c r="AA433" i="3"/>
  <c r="AF433" i="3"/>
  <c r="AJ433" i="3"/>
  <c r="AN433" i="3"/>
  <c r="AR433" i="3"/>
  <c r="AV433" i="3"/>
  <c r="BA433" i="3"/>
  <c r="BE433" i="3"/>
  <c r="BI433" i="3"/>
  <c r="BM433" i="3"/>
  <c r="BQ433" i="3"/>
  <c r="CL433" i="3"/>
  <c r="CR433" i="3"/>
  <c r="CV433" i="3"/>
  <c r="CZ433" i="3"/>
  <c r="DE433" i="3"/>
  <c r="DI433" i="3"/>
  <c r="DM433" i="3"/>
  <c r="DS433" i="3"/>
  <c r="DX433" i="3"/>
  <c r="EC433" i="3"/>
  <c r="EH433" i="3"/>
  <c r="GQ433" i="3"/>
  <c r="GU433" i="3"/>
  <c r="GZ433" i="3"/>
  <c r="HF433" i="3"/>
  <c r="HJ433" i="3"/>
  <c r="HN433" i="3"/>
  <c r="HR433" i="3"/>
  <c r="P433" i="3"/>
  <c r="P433" i="2"/>
  <c r="AC433" i="3"/>
  <c r="AG433" i="3"/>
  <c r="AK433" i="3"/>
  <c r="AO433" i="3"/>
  <c r="AS433" i="3"/>
  <c r="AW433" i="3"/>
  <c r="BB433" i="3"/>
  <c r="BF433" i="3"/>
  <c r="BJ433" i="3"/>
  <c r="BN433" i="3"/>
  <c r="BR433" i="3"/>
  <c r="CE433" i="3"/>
  <c r="CN433" i="3"/>
  <c r="CS433" i="3"/>
  <c r="CW433" i="3"/>
  <c r="DA433" i="3"/>
  <c r="DF433" i="3"/>
  <c r="DJ433" i="3"/>
  <c r="DN433" i="3"/>
  <c r="DT433" i="3"/>
  <c r="DY433" i="3"/>
  <c r="ED433" i="3"/>
  <c r="EI433" i="3"/>
  <c r="GK433" i="3"/>
  <c r="GR433" i="3"/>
  <c r="GV433" i="3"/>
  <c r="HA433" i="3"/>
  <c r="HG433" i="3"/>
  <c r="HK433" i="3"/>
  <c r="HO433" i="3"/>
  <c r="HS433" i="3"/>
  <c r="AH433" i="3"/>
  <c r="AY433" i="3"/>
  <c r="BO433" i="3"/>
  <c r="CO433" i="3"/>
  <c r="DG433" i="3"/>
  <c r="DZ433" i="3"/>
  <c r="GX433" i="3"/>
  <c r="HP433" i="3"/>
  <c r="Q433" i="3"/>
  <c r="Q433" i="2"/>
  <c r="AL433" i="3"/>
  <c r="BC433" i="3"/>
  <c r="BS433" i="3"/>
  <c r="CT433" i="3"/>
  <c r="DK433" i="3"/>
  <c r="EE433" i="3"/>
  <c r="HB433" i="3"/>
  <c r="AP433" i="3"/>
  <c r="BG433" i="3"/>
  <c r="CX433" i="3"/>
  <c r="DO433" i="3"/>
  <c r="EJ433" i="3"/>
  <c r="GL433" i="3"/>
  <c r="HH433" i="3"/>
  <c r="AD433" i="3"/>
  <c r="AT433" i="3"/>
  <c r="BK433" i="3"/>
  <c r="CI433" i="3"/>
  <c r="DB433" i="3"/>
  <c r="DV433" i="3"/>
  <c r="GS433" i="3"/>
  <c r="HL433" i="3"/>
  <c r="P446" i="4"/>
  <c r="Z425" i="3"/>
  <c r="CA425" i="3"/>
  <c r="X425" i="3"/>
  <c r="FS387" i="3"/>
  <c r="EO387" i="3"/>
  <c r="EY387" i="3"/>
  <c r="FI387" i="3"/>
  <c r="GC387" i="3"/>
  <c r="ES387" i="3"/>
  <c r="FE387" i="3"/>
  <c r="EU387" i="3"/>
  <c r="FO387" i="3"/>
  <c r="FM387" i="3"/>
  <c r="FY387" i="3"/>
  <c r="FC387" i="3"/>
  <c r="GG387" i="3"/>
  <c r="FW387" i="3"/>
  <c r="GI387" i="3"/>
  <c r="ET387" i="3"/>
  <c r="FA387" i="3"/>
  <c r="FN387" i="3"/>
  <c r="FU387" i="3"/>
  <c r="GH387" i="3"/>
  <c r="EP387" i="3"/>
  <c r="FB387" i="3"/>
  <c r="FJ387" i="3"/>
  <c r="FV387" i="3"/>
  <c r="GD387" i="3"/>
  <c r="EQ387" i="3"/>
  <c r="FD387" i="3"/>
  <c r="FK387" i="3"/>
  <c r="FX387" i="3"/>
  <c r="GE387" i="3"/>
  <c r="ER387" i="3"/>
  <c r="FT387" i="3"/>
  <c r="EZ387" i="3"/>
  <c r="GF387" i="3"/>
  <c r="FL387" i="3"/>
  <c r="X371" i="3"/>
  <c r="Z371" i="3"/>
  <c r="CA371" i="3"/>
  <c r="EL363" i="3"/>
  <c r="EM363" i="3"/>
  <c r="EN363" i="3"/>
  <c r="FF363" i="3"/>
  <c r="FG363" i="3"/>
  <c r="FH363" i="3"/>
  <c r="EV363" i="3"/>
  <c r="EW363" i="3"/>
  <c r="EX363" i="3"/>
  <c r="FP363" i="3"/>
  <c r="FQ363" i="3"/>
  <c r="FR363" i="3"/>
  <c r="FZ363" i="3"/>
  <c r="GA363" i="3"/>
  <c r="GB363" i="3"/>
  <c r="Z347" i="3"/>
  <c r="CA347" i="3"/>
  <c r="X347" i="3"/>
  <c r="FS339" i="3"/>
  <c r="EO339" i="3"/>
  <c r="EY339" i="3"/>
  <c r="FI339" i="3"/>
  <c r="GC339" i="3"/>
  <c r="ES339" i="3"/>
  <c r="FE339" i="3"/>
  <c r="EU339" i="3"/>
  <c r="FO339" i="3"/>
  <c r="FM339" i="3"/>
  <c r="FY339" i="3"/>
  <c r="GG339" i="3"/>
  <c r="FW339" i="3"/>
  <c r="GI339" i="3"/>
  <c r="FC339" i="3"/>
  <c r="ER339" i="3"/>
  <c r="EZ339" i="3"/>
  <c r="FL339" i="3"/>
  <c r="FT339" i="3"/>
  <c r="GF339" i="3"/>
  <c r="ET339" i="3"/>
  <c r="FA339" i="3"/>
  <c r="FN339" i="3"/>
  <c r="FU339" i="3"/>
  <c r="GH339" i="3"/>
  <c r="EP339" i="3"/>
  <c r="FB339" i="3"/>
  <c r="FJ339" i="3"/>
  <c r="FV339" i="3"/>
  <c r="GD339" i="3"/>
  <c r="EQ339" i="3"/>
  <c r="FD339" i="3"/>
  <c r="FK339" i="3"/>
  <c r="FX339" i="3"/>
  <c r="GE339" i="3"/>
  <c r="HT335" i="3"/>
  <c r="N335" i="3"/>
  <c r="R335" i="3"/>
  <c r="AE335" i="3"/>
  <c r="AI335" i="3"/>
  <c r="AM335" i="3"/>
  <c r="AQ335" i="3"/>
  <c r="AU335" i="3"/>
  <c r="AZ335" i="3"/>
  <c r="BD335" i="3"/>
  <c r="BH335" i="3"/>
  <c r="BL335" i="3"/>
  <c r="BP335" i="3"/>
  <c r="BU335" i="3"/>
  <c r="CK335" i="3"/>
  <c r="CQ335" i="3"/>
  <c r="CU335" i="3"/>
  <c r="CY335" i="3"/>
  <c r="DD335" i="3"/>
  <c r="DH335" i="3"/>
  <c r="DL335" i="3"/>
  <c r="DQ335" i="3"/>
  <c r="DW335" i="3"/>
  <c r="EA335" i="3"/>
  <c r="EG335" i="3"/>
  <c r="GM335" i="3"/>
  <c r="GT335" i="3"/>
  <c r="GY335" i="3"/>
  <c r="HD335" i="3"/>
  <c r="HI335" i="3"/>
  <c r="HM335" i="3"/>
  <c r="HQ335" i="3"/>
  <c r="CG335" i="3"/>
  <c r="B335" i="3"/>
  <c r="B335" i="2"/>
  <c r="GN335" i="3"/>
  <c r="GO335" i="3"/>
  <c r="F335" i="3"/>
  <c r="U335" i="2"/>
  <c r="O335" i="3"/>
  <c r="S335" i="3"/>
  <c r="S335" i="2"/>
  <c r="AA335" i="3"/>
  <c r="AF335" i="3"/>
  <c r="AJ335" i="3"/>
  <c r="AN335" i="3"/>
  <c r="AR335" i="3"/>
  <c r="AV335" i="3"/>
  <c r="BA335" i="3"/>
  <c r="BE335" i="3"/>
  <c r="BI335" i="3"/>
  <c r="BM335" i="3"/>
  <c r="BQ335" i="3"/>
  <c r="CL335" i="3"/>
  <c r="CR335" i="3"/>
  <c r="CV335" i="3"/>
  <c r="CZ335" i="3"/>
  <c r="DE335" i="3"/>
  <c r="DI335" i="3"/>
  <c r="DM335" i="3"/>
  <c r="DS335" i="3"/>
  <c r="DX335" i="3"/>
  <c r="EC335" i="3"/>
  <c r="EH335" i="3"/>
  <c r="GQ335" i="3"/>
  <c r="GU335" i="3"/>
  <c r="GZ335" i="3"/>
  <c r="HF335" i="3"/>
  <c r="HJ335" i="3"/>
  <c r="HN335" i="3"/>
  <c r="HR335" i="3"/>
  <c r="P335" i="3"/>
  <c r="P335" i="2"/>
  <c r="AC335" i="3"/>
  <c r="AG335" i="3"/>
  <c r="AK335" i="3"/>
  <c r="AO335" i="3"/>
  <c r="AS335" i="3"/>
  <c r="AW335" i="3"/>
  <c r="BB335" i="3"/>
  <c r="BF335" i="3"/>
  <c r="BJ335" i="3"/>
  <c r="BN335" i="3"/>
  <c r="BR335" i="3"/>
  <c r="CE335" i="3"/>
  <c r="CN335" i="3"/>
  <c r="CS335" i="3"/>
  <c r="CW335" i="3"/>
  <c r="DA335" i="3"/>
  <c r="DF335" i="3"/>
  <c r="DJ335" i="3"/>
  <c r="DN335" i="3"/>
  <c r="DT335" i="3"/>
  <c r="DY335" i="3"/>
  <c r="ED335" i="3"/>
  <c r="EI335" i="3"/>
  <c r="GK335" i="3"/>
  <c r="GR335" i="3"/>
  <c r="GV335" i="3"/>
  <c r="HA335" i="3"/>
  <c r="HG335" i="3"/>
  <c r="HK335" i="3"/>
  <c r="HO335" i="3"/>
  <c r="HS335" i="3"/>
  <c r="Q335" i="3"/>
  <c r="Q335" i="2"/>
  <c r="AD335" i="3"/>
  <c r="AH335" i="3"/>
  <c r="AL335" i="3"/>
  <c r="AP335" i="3"/>
  <c r="AT335" i="3"/>
  <c r="AY335" i="3"/>
  <c r="BC335" i="3"/>
  <c r="BG335" i="3"/>
  <c r="BK335" i="3"/>
  <c r="BO335" i="3"/>
  <c r="BS335" i="3"/>
  <c r="CI335" i="3"/>
  <c r="CO335" i="3"/>
  <c r="CT335" i="3"/>
  <c r="CX335" i="3"/>
  <c r="DB335" i="3"/>
  <c r="DG335" i="3"/>
  <c r="DK335" i="3"/>
  <c r="DO335" i="3"/>
  <c r="DV335" i="3"/>
  <c r="DZ335" i="3"/>
  <c r="EE335" i="3"/>
  <c r="EJ335" i="3"/>
  <c r="GL335" i="3"/>
  <c r="GS335" i="3"/>
  <c r="GX335" i="3"/>
  <c r="HB335" i="3"/>
  <c r="HH335" i="3"/>
  <c r="HL335" i="3"/>
  <c r="HP335" i="3"/>
  <c r="P348" i="4"/>
  <c r="EL331" i="3"/>
  <c r="EM331" i="3"/>
  <c r="EN331" i="3"/>
  <c r="FF331" i="3"/>
  <c r="FG331" i="3"/>
  <c r="FH331" i="3"/>
  <c r="EV331" i="3"/>
  <c r="EW331" i="3"/>
  <c r="EX331" i="3"/>
  <c r="FP331" i="3"/>
  <c r="FQ331" i="3"/>
  <c r="FR331" i="3"/>
  <c r="FZ331" i="3"/>
  <c r="GA331" i="3"/>
  <c r="GB331" i="3"/>
  <c r="FS307" i="3"/>
  <c r="EO307" i="3"/>
  <c r="EY307" i="3"/>
  <c r="FI307" i="3"/>
  <c r="GC307" i="3"/>
  <c r="ES307" i="3"/>
  <c r="FE307" i="3"/>
  <c r="EU307" i="3"/>
  <c r="FM307" i="3"/>
  <c r="FO307" i="3"/>
  <c r="FY307" i="3"/>
  <c r="GG307" i="3"/>
  <c r="FW307" i="3"/>
  <c r="GI307" i="3"/>
  <c r="FC307" i="3"/>
  <c r="ET307" i="3"/>
  <c r="FA307" i="3"/>
  <c r="FN307" i="3"/>
  <c r="FU307" i="3"/>
  <c r="GH307" i="3"/>
  <c r="EP307" i="3"/>
  <c r="FB307" i="3"/>
  <c r="FJ307" i="3"/>
  <c r="FV307" i="3"/>
  <c r="GD307" i="3"/>
  <c r="EQ307" i="3"/>
  <c r="FD307" i="3"/>
  <c r="FK307" i="3"/>
  <c r="FX307" i="3"/>
  <c r="GE307" i="3"/>
  <c r="ER307" i="3"/>
  <c r="EZ307" i="3"/>
  <c r="FL307" i="3"/>
  <c r="FT307" i="3"/>
  <c r="GF307" i="3"/>
  <c r="HT303" i="3"/>
  <c r="P303" i="3"/>
  <c r="P303" i="2"/>
  <c r="AC303" i="3"/>
  <c r="AG303" i="3"/>
  <c r="AK303" i="3"/>
  <c r="AO303" i="3"/>
  <c r="AS303" i="3"/>
  <c r="AW303" i="3"/>
  <c r="BB303" i="3"/>
  <c r="BF303" i="3"/>
  <c r="BJ303" i="3"/>
  <c r="BN303" i="3"/>
  <c r="BR303" i="3"/>
  <c r="CE303" i="3"/>
  <c r="CN303" i="3"/>
  <c r="CS303" i="3"/>
  <c r="CW303" i="3"/>
  <c r="DA303" i="3"/>
  <c r="DF303" i="3"/>
  <c r="DJ303" i="3"/>
  <c r="DN303" i="3"/>
  <c r="DT303" i="3"/>
  <c r="DY303" i="3"/>
  <c r="ED303" i="3"/>
  <c r="EI303" i="3"/>
  <c r="GK303" i="3"/>
  <c r="GR303" i="3"/>
  <c r="GV303" i="3"/>
  <c r="HA303" i="3"/>
  <c r="HG303" i="3"/>
  <c r="HK303" i="3"/>
  <c r="HO303" i="3"/>
  <c r="HS303" i="3"/>
  <c r="Q303" i="3"/>
  <c r="Q303" i="2"/>
  <c r="AD303" i="3"/>
  <c r="AH303" i="3"/>
  <c r="AL303" i="3"/>
  <c r="AP303" i="3"/>
  <c r="AT303" i="3"/>
  <c r="AY303" i="3"/>
  <c r="BC303" i="3"/>
  <c r="BG303" i="3"/>
  <c r="BK303" i="3"/>
  <c r="BO303" i="3"/>
  <c r="BS303" i="3"/>
  <c r="CI303" i="3"/>
  <c r="CO303" i="3"/>
  <c r="CT303" i="3"/>
  <c r="CX303" i="3"/>
  <c r="DB303" i="3"/>
  <c r="DG303" i="3"/>
  <c r="DK303" i="3"/>
  <c r="DO303" i="3"/>
  <c r="DV303" i="3"/>
  <c r="DZ303" i="3"/>
  <c r="EE303" i="3"/>
  <c r="EJ303" i="3"/>
  <c r="GL303" i="3"/>
  <c r="GS303" i="3"/>
  <c r="GX303" i="3"/>
  <c r="HB303" i="3"/>
  <c r="HH303" i="3"/>
  <c r="HL303" i="3"/>
  <c r="HP303" i="3"/>
  <c r="N303" i="3"/>
  <c r="R303" i="3"/>
  <c r="AE303" i="3"/>
  <c r="AI303" i="3"/>
  <c r="AM303" i="3"/>
  <c r="AQ303" i="3"/>
  <c r="AU303" i="3"/>
  <c r="AZ303" i="3"/>
  <c r="BD303" i="3"/>
  <c r="BH303" i="3"/>
  <c r="BL303" i="3"/>
  <c r="BP303" i="3"/>
  <c r="BU303" i="3"/>
  <c r="CK303" i="3"/>
  <c r="CQ303" i="3"/>
  <c r="CU303" i="3"/>
  <c r="CY303" i="3"/>
  <c r="DD303" i="3"/>
  <c r="DH303" i="3"/>
  <c r="DL303" i="3"/>
  <c r="DQ303" i="3"/>
  <c r="DW303" i="3"/>
  <c r="EA303" i="3"/>
  <c r="EG303" i="3"/>
  <c r="GM303" i="3"/>
  <c r="GT303" i="3"/>
  <c r="GY303" i="3"/>
  <c r="HD303" i="3"/>
  <c r="HI303" i="3"/>
  <c r="HM303" i="3"/>
  <c r="HQ303" i="3"/>
  <c r="CG303" i="3"/>
  <c r="B303" i="3"/>
  <c r="B303" i="2"/>
  <c r="GN303" i="3"/>
  <c r="GO303" i="3"/>
  <c r="F303" i="3"/>
  <c r="U303" i="2"/>
  <c r="O303" i="3"/>
  <c r="S303" i="3"/>
  <c r="S303" i="2"/>
  <c r="AA303" i="3"/>
  <c r="AF303" i="3"/>
  <c r="AJ303" i="3"/>
  <c r="AN303" i="3"/>
  <c r="AR303" i="3"/>
  <c r="AV303" i="3"/>
  <c r="BA303" i="3"/>
  <c r="BE303" i="3"/>
  <c r="BI303" i="3"/>
  <c r="BM303" i="3"/>
  <c r="BQ303" i="3"/>
  <c r="CL303" i="3"/>
  <c r="CR303" i="3"/>
  <c r="CV303" i="3"/>
  <c r="CZ303" i="3"/>
  <c r="DE303" i="3"/>
  <c r="DI303" i="3"/>
  <c r="DM303" i="3"/>
  <c r="DS303" i="3"/>
  <c r="DX303" i="3"/>
  <c r="EC303" i="3"/>
  <c r="EH303" i="3"/>
  <c r="GQ303" i="3"/>
  <c r="GU303" i="3"/>
  <c r="GZ303" i="3"/>
  <c r="HF303" i="3"/>
  <c r="HJ303" i="3"/>
  <c r="HN303" i="3"/>
  <c r="HR303" i="3"/>
  <c r="P316" i="4"/>
  <c r="EL299" i="3"/>
  <c r="EM299" i="3"/>
  <c r="EN299" i="3"/>
  <c r="FF299" i="3"/>
  <c r="FG299" i="3"/>
  <c r="FH299" i="3"/>
  <c r="EV299" i="3"/>
  <c r="EW299" i="3"/>
  <c r="EX299" i="3"/>
  <c r="FP299" i="3"/>
  <c r="FQ299" i="3"/>
  <c r="FR299" i="3"/>
  <c r="FZ299" i="3"/>
  <c r="GA299" i="3"/>
  <c r="GB299" i="3"/>
  <c r="Z255" i="3"/>
  <c r="CA255" i="3"/>
  <c r="X255" i="3"/>
  <c r="HT239" i="3"/>
  <c r="CG239" i="3"/>
  <c r="B239" i="3"/>
  <c r="B239" i="2"/>
  <c r="GN239" i="3"/>
  <c r="GO239" i="3"/>
  <c r="F239" i="3"/>
  <c r="U239" i="2"/>
  <c r="O239" i="3"/>
  <c r="S239" i="3"/>
  <c r="S239" i="2"/>
  <c r="AA239" i="3"/>
  <c r="AF239" i="3"/>
  <c r="AJ239" i="3"/>
  <c r="AN239" i="3"/>
  <c r="AR239" i="3"/>
  <c r="AV239" i="3"/>
  <c r="BA239" i="3"/>
  <c r="BE239" i="3"/>
  <c r="BI239" i="3"/>
  <c r="BM239" i="3"/>
  <c r="BQ239" i="3"/>
  <c r="CL239" i="3"/>
  <c r="CR239" i="3"/>
  <c r="CV239" i="3"/>
  <c r="CZ239" i="3"/>
  <c r="DE239" i="3"/>
  <c r="DI239" i="3"/>
  <c r="DM239" i="3"/>
  <c r="DS239" i="3"/>
  <c r="DX239" i="3"/>
  <c r="EC239" i="3"/>
  <c r="EH239" i="3"/>
  <c r="GQ239" i="3"/>
  <c r="GU239" i="3"/>
  <c r="GZ239" i="3"/>
  <c r="HF239" i="3"/>
  <c r="HJ239" i="3"/>
  <c r="HN239" i="3"/>
  <c r="HR239" i="3"/>
  <c r="P239" i="3"/>
  <c r="P239" i="2"/>
  <c r="AC239" i="3"/>
  <c r="AG239" i="3"/>
  <c r="AK239" i="3"/>
  <c r="AO239" i="3"/>
  <c r="AS239" i="3"/>
  <c r="AW239" i="3"/>
  <c r="BB239" i="3"/>
  <c r="BF239" i="3"/>
  <c r="BJ239" i="3"/>
  <c r="BN239" i="3"/>
  <c r="BR239" i="3"/>
  <c r="CE239" i="3"/>
  <c r="CN239" i="3"/>
  <c r="CS239" i="3"/>
  <c r="CW239" i="3"/>
  <c r="DA239" i="3"/>
  <c r="DF239" i="3"/>
  <c r="DJ239" i="3"/>
  <c r="DN239" i="3"/>
  <c r="DT239" i="3"/>
  <c r="DY239" i="3"/>
  <c r="ED239" i="3"/>
  <c r="EI239" i="3"/>
  <c r="GK239" i="3"/>
  <c r="GR239" i="3"/>
  <c r="GV239" i="3"/>
  <c r="HA239" i="3"/>
  <c r="HG239" i="3"/>
  <c r="HK239" i="3"/>
  <c r="HO239" i="3"/>
  <c r="HS239" i="3"/>
  <c r="Q239" i="3"/>
  <c r="Q239" i="2"/>
  <c r="AD239" i="3"/>
  <c r="AH239" i="3"/>
  <c r="AL239" i="3"/>
  <c r="AP239" i="3"/>
  <c r="AT239" i="3"/>
  <c r="AY239" i="3"/>
  <c r="BC239" i="3"/>
  <c r="BG239" i="3"/>
  <c r="BK239" i="3"/>
  <c r="BO239" i="3"/>
  <c r="BS239" i="3"/>
  <c r="CI239" i="3"/>
  <c r="CO239" i="3"/>
  <c r="CT239" i="3"/>
  <c r="CX239" i="3"/>
  <c r="DB239" i="3"/>
  <c r="DG239" i="3"/>
  <c r="DK239" i="3"/>
  <c r="DO239" i="3"/>
  <c r="DV239" i="3"/>
  <c r="DZ239" i="3"/>
  <c r="EE239" i="3"/>
  <c r="EJ239" i="3"/>
  <c r="GL239" i="3"/>
  <c r="GS239" i="3"/>
  <c r="GX239" i="3"/>
  <c r="HB239" i="3"/>
  <c r="HH239" i="3"/>
  <c r="HL239" i="3"/>
  <c r="HP239" i="3"/>
  <c r="N239" i="3"/>
  <c r="R239" i="3"/>
  <c r="AE239" i="3"/>
  <c r="AI239" i="3"/>
  <c r="AM239" i="3"/>
  <c r="AQ239" i="3"/>
  <c r="AU239" i="3"/>
  <c r="AZ239" i="3"/>
  <c r="BD239" i="3"/>
  <c r="BH239" i="3"/>
  <c r="BL239" i="3"/>
  <c r="BP239" i="3"/>
  <c r="BU239" i="3"/>
  <c r="CK239" i="3"/>
  <c r="CQ239" i="3"/>
  <c r="CU239" i="3"/>
  <c r="CY239" i="3"/>
  <c r="DD239" i="3"/>
  <c r="DH239" i="3"/>
  <c r="DL239" i="3"/>
  <c r="DQ239" i="3"/>
  <c r="DW239" i="3"/>
  <c r="EA239" i="3"/>
  <c r="EG239" i="3"/>
  <c r="GM239" i="3"/>
  <c r="GT239" i="3"/>
  <c r="GY239" i="3"/>
  <c r="HD239" i="3"/>
  <c r="HI239" i="3"/>
  <c r="HM239" i="3"/>
  <c r="HQ239" i="3"/>
  <c r="P252" i="4"/>
  <c r="FS227" i="3"/>
  <c r="EO227" i="3"/>
  <c r="EY227" i="3"/>
  <c r="FI227" i="3"/>
  <c r="GC227" i="3"/>
  <c r="ES227" i="3"/>
  <c r="FE227" i="3"/>
  <c r="EU227" i="3"/>
  <c r="FM227" i="3"/>
  <c r="FO227" i="3"/>
  <c r="FY227" i="3"/>
  <c r="FC227" i="3"/>
  <c r="GG227" i="3"/>
  <c r="FW227" i="3"/>
  <c r="GI227" i="3"/>
  <c r="ET227" i="3"/>
  <c r="FA227" i="3"/>
  <c r="FN227" i="3"/>
  <c r="FU227" i="3"/>
  <c r="GH227" i="3"/>
  <c r="EP227" i="3"/>
  <c r="FB227" i="3"/>
  <c r="FJ227" i="3"/>
  <c r="FV227" i="3"/>
  <c r="GD227" i="3"/>
  <c r="EQ227" i="3"/>
  <c r="FD227" i="3"/>
  <c r="FK227" i="3"/>
  <c r="FX227" i="3"/>
  <c r="GE227" i="3"/>
  <c r="ER227" i="3"/>
  <c r="EZ227" i="3"/>
  <c r="FL227" i="3"/>
  <c r="FT227" i="3"/>
  <c r="GF227" i="3"/>
  <c r="HT223" i="3"/>
  <c r="CG223" i="3"/>
  <c r="B223" i="3"/>
  <c r="B223" i="2"/>
  <c r="GN223" i="3"/>
  <c r="GO223" i="3"/>
  <c r="F223" i="3"/>
  <c r="U223" i="2"/>
  <c r="O223" i="3"/>
  <c r="S223" i="3"/>
  <c r="S223" i="2"/>
  <c r="AA223" i="3"/>
  <c r="AF223" i="3"/>
  <c r="AJ223" i="3"/>
  <c r="AN223" i="3"/>
  <c r="AR223" i="3"/>
  <c r="AV223" i="3"/>
  <c r="BA223" i="3"/>
  <c r="BE223" i="3"/>
  <c r="BI223" i="3"/>
  <c r="BM223" i="3"/>
  <c r="BQ223" i="3"/>
  <c r="CL223" i="3"/>
  <c r="CR223" i="3"/>
  <c r="CV223" i="3"/>
  <c r="CZ223" i="3"/>
  <c r="DE223" i="3"/>
  <c r="DI223" i="3"/>
  <c r="DM223" i="3"/>
  <c r="DS223" i="3"/>
  <c r="DX223" i="3"/>
  <c r="EC223" i="3"/>
  <c r="EH223" i="3"/>
  <c r="GQ223" i="3"/>
  <c r="GU223" i="3"/>
  <c r="GZ223" i="3"/>
  <c r="HF223" i="3"/>
  <c r="HJ223" i="3"/>
  <c r="HN223" i="3"/>
  <c r="HR223" i="3"/>
  <c r="P223" i="3"/>
  <c r="P223" i="2"/>
  <c r="AC223" i="3"/>
  <c r="AG223" i="3"/>
  <c r="AK223" i="3"/>
  <c r="AO223" i="3"/>
  <c r="AS223" i="3"/>
  <c r="AW223" i="3"/>
  <c r="BB223" i="3"/>
  <c r="BF223" i="3"/>
  <c r="BJ223" i="3"/>
  <c r="BN223" i="3"/>
  <c r="BR223" i="3"/>
  <c r="CE223" i="3"/>
  <c r="CN223" i="3"/>
  <c r="CS223" i="3"/>
  <c r="CW223" i="3"/>
  <c r="DA223" i="3"/>
  <c r="DF223" i="3"/>
  <c r="DJ223" i="3"/>
  <c r="DN223" i="3"/>
  <c r="DT223" i="3"/>
  <c r="DY223" i="3"/>
  <c r="ED223" i="3"/>
  <c r="EI223" i="3"/>
  <c r="GK223" i="3"/>
  <c r="GR223" i="3"/>
  <c r="GV223" i="3"/>
  <c r="HA223" i="3"/>
  <c r="HG223" i="3"/>
  <c r="HK223" i="3"/>
  <c r="HO223" i="3"/>
  <c r="HS223" i="3"/>
  <c r="Q223" i="3"/>
  <c r="Q223" i="2"/>
  <c r="AD223" i="3"/>
  <c r="AH223" i="3"/>
  <c r="AL223" i="3"/>
  <c r="AP223" i="3"/>
  <c r="AT223" i="3"/>
  <c r="AY223" i="3"/>
  <c r="BC223" i="3"/>
  <c r="BG223" i="3"/>
  <c r="BK223" i="3"/>
  <c r="BO223" i="3"/>
  <c r="BS223" i="3"/>
  <c r="CI223" i="3"/>
  <c r="CO223" i="3"/>
  <c r="CT223" i="3"/>
  <c r="CX223" i="3"/>
  <c r="DB223" i="3"/>
  <c r="DG223" i="3"/>
  <c r="DK223" i="3"/>
  <c r="DO223" i="3"/>
  <c r="DV223" i="3"/>
  <c r="DZ223" i="3"/>
  <c r="EE223" i="3"/>
  <c r="EJ223" i="3"/>
  <c r="GL223" i="3"/>
  <c r="GS223" i="3"/>
  <c r="GX223" i="3"/>
  <c r="HB223" i="3"/>
  <c r="HH223" i="3"/>
  <c r="HL223" i="3"/>
  <c r="HP223" i="3"/>
  <c r="N223" i="3"/>
  <c r="R223" i="3"/>
  <c r="AE223" i="3"/>
  <c r="AI223" i="3"/>
  <c r="AM223" i="3"/>
  <c r="AQ223" i="3"/>
  <c r="AU223" i="3"/>
  <c r="AZ223" i="3"/>
  <c r="BD223" i="3"/>
  <c r="BH223" i="3"/>
  <c r="BL223" i="3"/>
  <c r="BP223" i="3"/>
  <c r="BU223" i="3"/>
  <c r="CK223" i="3"/>
  <c r="CQ223" i="3"/>
  <c r="CU223" i="3"/>
  <c r="CY223" i="3"/>
  <c r="DD223" i="3"/>
  <c r="DH223" i="3"/>
  <c r="DL223" i="3"/>
  <c r="DQ223" i="3"/>
  <c r="DW223" i="3"/>
  <c r="EA223" i="3"/>
  <c r="EG223" i="3"/>
  <c r="GM223" i="3"/>
  <c r="GT223" i="3"/>
  <c r="GY223" i="3"/>
  <c r="HD223" i="3"/>
  <c r="HI223" i="3"/>
  <c r="HM223" i="3"/>
  <c r="HQ223" i="3"/>
  <c r="P236" i="4"/>
  <c r="EL219" i="3"/>
  <c r="EM219" i="3"/>
  <c r="EN219" i="3"/>
  <c r="FF219" i="3"/>
  <c r="FG219" i="3"/>
  <c r="FH219" i="3"/>
  <c r="EV219" i="3"/>
  <c r="EW219" i="3"/>
  <c r="EX219" i="3"/>
  <c r="FP219" i="3"/>
  <c r="FQ219" i="3"/>
  <c r="FR219" i="3"/>
  <c r="FZ219" i="3"/>
  <c r="GA219" i="3"/>
  <c r="GB219" i="3"/>
  <c r="X215" i="3"/>
  <c r="Z215" i="3"/>
  <c r="CA215" i="3"/>
  <c r="Z187" i="3"/>
  <c r="CA187" i="3"/>
  <c r="X187" i="3"/>
  <c r="EL171" i="3"/>
  <c r="EM171" i="3"/>
  <c r="EN171" i="3"/>
  <c r="FF171" i="3"/>
  <c r="FG171" i="3"/>
  <c r="FH171" i="3"/>
  <c r="EV171" i="3"/>
  <c r="EW171" i="3"/>
  <c r="EX171" i="3"/>
  <c r="FP171" i="3"/>
  <c r="FQ171" i="3"/>
  <c r="FR171" i="3"/>
  <c r="FZ171" i="3"/>
  <c r="GA171" i="3"/>
  <c r="GB171" i="3"/>
  <c r="FS163" i="3"/>
  <c r="EO163" i="3"/>
  <c r="EY163" i="3"/>
  <c r="FI163" i="3"/>
  <c r="GC163" i="3"/>
  <c r="ES163" i="3"/>
  <c r="FE163" i="3"/>
  <c r="EU163" i="3"/>
  <c r="FM163" i="3"/>
  <c r="FO163" i="3"/>
  <c r="FY163" i="3"/>
  <c r="FC163" i="3"/>
  <c r="GG163" i="3"/>
  <c r="FW163" i="3"/>
  <c r="GI163" i="3"/>
  <c r="ET163" i="3"/>
  <c r="FA163" i="3"/>
  <c r="FN163" i="3"/>
  <c r="FU163" i="3"/>
  <c r="GH163" i="3"/>
  <c r="EQ163" i="3"/>
  <c r="FD163" i="3"/>
  <c r="FK163" i="3"/>
  <c r="FX163" i="3"/>
  <c r="GE163" i="3"/>
  <c r="EZ163" i="3"/>
  <c r="FL163" i="3"/>
  <c r="EP163" i="3"/>
  <c r="FB163" i="3"/>
  <c r="GD163" i="3"/>
  <c r="ER163" i="3"/>
  <c r="FT163" i="3"/>
  <c r="GF163" i="3"/>
  <c r="FJ163" i="3"/>
  <c r="FV163" i="3"/>
  <c r="HT159" i="3"/>
  <c r="CG159" i="3"/>
  <c r="B159" i="3"/>
  <c r="B159" i="2"/>
  <c r="GN159" i="3"/>
  <c r="GO159" i="3"/>
  <c r="F159" i="3"/>
  <c r="U159" i="2"/>
  <c r="O159" i="3"/>
  <c r="S159" i="3"/>
  <c r="S159" i="2"/>
  <c r="AA159" i="3"/>
  <c r="AF159" i="3"/>
  <c r="AJ159" i="3"/>
  <c r="AN159" i="3"/>
  <c r="AR159" i="3"/>
  <c r="AV159" i="3"/>
  <c r="BA159" i="3"/>
  <c r="BE159" i="3"/>
  <c r="BI159" i="3"/>
  <c r="BM159" i="3"/>
  <c r="BQ159" i="3"/>
  <c r="CL159" i="3"/>
  <c r="CR159" i="3"/>
  <c r="CV159" i="3"/>
  <c r="CZ159" i="3"/>
  <c r="DE159" i="3"/>
  <c r="DI159" i="3"/>
  <c r="DM159" i="3"/>
  <c r="DS159" i="3"/>
  <c r="DX159" i="3"/>
  <c r="EC159" i="3"/>
  <c r="EH159" i="3"/>
  <c r="GQ159" i="3"/>
  <c r="GU159" i="3"/>
  <c r="GZ159" i="3"/>
  <c r="HF159" i="3"/>
  <c r="HJ159" i="3"/>
  <c r="HN159" i="3"/>
  <c r="HR159" i="3"/>
  <c r="Q159" i="3"/>
  <c r="Q159" i="2"/>
  <c r="AD159" i="3"/>
  <c r="AH159" i="3"/>
  <c r="AL159" i="3"/>
  <c r="AP159" i="3"/>
  <c r="AT159" i="3"/>
  <c r="AY159" i="3"/>
  <c r="BC159" i="3"/>
  <c r="BG159" i="3"/>
  <c r="BK159" i="3"/>
  <c r="BO159" i="3"/>
  <c r="BS159" i="3"/>
  <c r="CI159" i="3"/>
  <c r="CO159" i="3"/>
  <c r="CT159" i="3"/>
  <c r="CX159" i="3"/>
  <c r="DB159" i="3"/>
  <c r="DG159" i="3"/>
  <c r="DK159" i="3"/>
  <c r="DO159" i="3"/>
  <c r="DV159" i="3"/>
  <c r="DZ159" i="3"/>
  <c r="EE159" i="3"/>
  <c r="EJ159" i="3"/>
  <c r="GL159" i="3"/>
  <c r="GS159" i="3"/>
  <c r="GX159" i="3"/>
  <c r="HB159" i="3"/>
  <c r="HH159" i="3"/>
  <c r="HL159" i="3"/>
  <c r="HP159" i="3"/>
  <c r="N159" i="3"/>
  <c r="AI159" i="3"/>
  <c r="AQ159" i="3"/>
  <c r="AZ159" i="3"/>
  <c r="BH159" i="3"/>
  <c r="BP159" i="3"/>
  <c r="CQ159" i="3"/>
  <c r="CY159" i="3"/>
  <c r="DH159" i="3"/>
  <c r="DQ159" i="3"/>
  <c r="EA159" i="3"/>
  <c r="GM159" i="3"/>
  <c r="GY159" i="3"/>
  <c r="HI159" i="3"/>
  <c r="HQ159" i="3"/>
  <c r="P159" i="3"/>
  <c r="P159" i="2"/>
  <c r="AC159" i="3"/>
  <c r="AK159" i="3"/>
  <c r="AS159" i="3"/>
  <c r="BB159" i="3"/>
  <c r="BJ159" i="3"/>
  <c r="BR159" i="3"/>
  <c r="CE159" i="3"/>
  <c r="CS159" i="3"/>
  <c r="DA159" i="3"/>
  <c r="DJ159" i="3"/>
  <c r="DT159" i="3"/>
  <c r="ED159" i="3"/>
  <c r="GR159" i="3"/>
  <c r="HA159" i="3"/>
  <c r="HK159" i="3"/>
  <c r="HS159" i="3"/>
  <c r="R159" i="3"/>
  <c r="AE159" i="3"/>
  <c r="AM159" i="3"/>
  <c r="AU159" i="3"/>
  <c r="BD159" i="3"/>
  <c r="BL159" i="3"/>
  <c r="BU159" i="3"/>
  <c r="CK159" i="3"/>
  <c r="CU159" i="3"/>
  <c r="DD159" i="3"/>
  <c r="DL159" i="3"/>
  <c r="DW159" i="3"/>
  <c r="EG159" i="3"/>
  <c r="GT159" i="3"/>
  <c r="HD159" i="3"/>
  <c r="HM159" i="3"/>
  <c r="AG159" i="3"/>
  <c r="AO159" i="3"/>
  <c r="AW159" i="3"/>
  <c r="BF159" i="3"/>
  <c r="BN159" i="3"/>
  <c r="CN159" i="3"/>
  <c r="CW159" i="3"/>
  <c r="DF159" i="3"/>
  <c r="DN159" i="3"/>
  <c r="DY159" i="3"/>
  <c r="EI159" i="3"/>
  <c r="GK159" i="3"/>
  <c r="GV159" i="3"/>
  <c r="HG159" i="3"/>
  <c r="HO159" i="3"/>
  <c r="P172" i="4"/>
  <c r="FS147" i="3"/>
  <c r="EO147" i="3"/>
  <c r="EY147" i="3"/>
  <c r="FI147" i="3"/>
  <c r="GC147" i="3"/>
  <c r="ES147" i="3"/>
  <c r="FE147" i="3"/>
  <c r="EU147" i="3"/>
  <c r="FM147" i="3"/>
  <c r="FO147" i="3"/>
  <c r="FY147" i="3"/>
  <c r="GG147" i="3"/>
  <c r="FW147" i="3"/>
  <c r="GI147" i="3"/>
  <c r="FC147" i="3"/>
  <c r="ET147" i="3"/>
  <c r="FA147" i="3"/>
  <c r="FN147" i="3"/>
  <c r="FU147" i="3"/>
  <c r="GH147" i="3"/>
  <c r="EP147" i="3"/>
  <c r="FB147" i="3"/>
  <c r="FJ147" i="3"/>
  <c r="FV147" i="3"/>
  <c r="GD147" i="3"/>
  <c r="EQ147" i="3"/>
  <c r="FD147" i="3"/>
  <c r="FK147" i="3"/>
  <c r="FX147" i="3"/>
  <c r="GE147" i="3"/>
  <c r="FL147" i="3"/>
  <c r="ER147" i="3"/>
  <c r="FT147" i="3"/>
  <c r="EZ147" i="3"/>
  <c r="GF147" i="3"/>
  <c r="HT143" i="3"/>
  <c r="CG143" i="3"/>
  <c r="B143" i="3"/>
  <c r="B143" i="2"/>
  <c r="GN143" i="3"/>
  <c r="GO143" i="3"/>
  <c r="F143" i="3"/>
  <c r="U143" i="2"/>
  <c r="O143" i="3"/>
  <c r="S143" i="3"/>
  <c r="S143" i="2"/>
  <c r="AA143" i="3"/>
  <c r="AF143" i="3"/>
  <c r="AJ143" i="3"/>
  <c r="AN143" i="3"/>
  <c r="AR143" i="3"/>
  <c r="AV143" i="3"/>
  <c r="BA143" i="3"/>
  <c r="BE143" i="3"/>
  <c r="BI143" i="3"/>
  <c r="BM143" i="3"/>
  <c r="BQ143" i="3"/>
  <c r="CL143" i="3"/>
  <c r="CR143" i="3"/>
  <c r="CV143" i="3"/>
  <c r="CZ143" i="3"/>
  <c r="DE143" i="3"/>
  <c r="DI143" i="3"/>
  <c r="DM143" i="3"/>
  <c r="DS143" i="3"/>
  <c r="DX143" i="3"/>
  <c r="EC143" i="3"/>
  <c r="EH143" i="3"/>
  <c r="GQ143" i="3"/>
  <c r="GU143" i="3"/>
  <c r="GZ143" i="3"/>
  <c r="HF143" i="3"/>
  <c r="HJ143" i="3"/>
  <c r="HN143" i="3"/>
  <c r="HR143" i="3"/>
  <c r="P143" i="3"/>
  <c r="P143" i="2"/>
  <c r="AC143" i="3"/>
  <c r="AG143" i="3"/>
  <c r="AK143" i="3"/>
  <c r="AO143" i="3"/>
  <c r="AS143" i="3"/>
  <c r="AW143" i="3"/>
  <c r="BB143" i="3"/>
  <c r="BF143" i="3"/>
  <c r="BJ143" i="3"/>
  <c r="BN143" i="3"/>
  <c r="BR143" i="3"/>
  <c r="CE143" i="3"/>
  <c r="CN143" i="3"/>
  <c r="CS143" i="3"/>
  <c r="CW143" i="3"/>
  <c r="DA143" i="3"/>
  <c r="DF143" i="3"/>
  <c r="DJ143" i="3"/>
  <c r="DN143" i="3"/>
  <c r="DT143" i="3"/>
  <c r="DY143" i="3"/>
  <c r="ED143" i="3"/>
  <c r="EI143" i="3"/>
  <c r="GK143" i="3"/>
  <c r="GR143" i="3"/>
  <c r="GV143" i="3"/>
  <c r="HA143" i="3"/>
  <c r="HG143" i="3"/>
  <c r="HK143" i="3"/>
  <c r="HO143" i="3"/>
  <c r="HS143" i="3"/>
  <c r="Q143" i="3"/>
  <c r="Q143" i="2"/>
  <c r="AD143" i="3"/>
  <c r="AH143" i="3"/>
  <c r="AL143" i="3"/>
  <c r="AP143" i="3"/>
  <c r="AT143" i="3"/>
  <c r="AY143" i="3"/>
  <c r="BC143" i="3"/>
  <c r="BG143" i="3"/>
  <c r="BK143" i="3"/>
  <c r="BO143" i="3"/>
  <c r="BS143" i="3"/>
  <c r="CI143" i="3"/>
  <c r="CO143" i="3"/>
  <c r="CT143" i="3"/>
  <c r="CX143" i="3"/>
  <c r="DB143" i="3"/>
  <c r="DG143" i="3"/>
  <c r="DK143" i="3"/>
  <c r="DO143" i="3"/>
  <c r="DV143" i="3"/>
  <c r="DZ143" i="3"/>
  <c r="EE143" i="3"/>
  <c r="EJ143" i="3"/>
  <c r="GL143" i="3"/>
  <c r="GS143" i="3"/>
  <c r="GX143" i="3"/>
  <c r="HB143" i="3"/>
  <c r="HH143" i="3"/>
  <c r="HL143" i="3"/>
  <c r="HP143" i="3"/>
  <c r="N143" i="3"/>
  <c r="AI143" i="3"/>
  <c r="AZ143" i="3"/>
  <c r="BP143" i="3"/>
  <c r="CQ143" i="3"/>
  <c r="DH143" i="3"/>
  <c r="EA143" i="3"/>
  <c r="GY143" i="3"/>
  <c r="HQ143" i="3"/>
  <c r="R143" i="3"/>
  <c r="AM143" i="3"/>
  <c r="BD143" i="3"/>
  <c r="BU143" i="3"/>
  <c r="CU143" i="3"/>
  <c r="DL143" i="3"/>
  <c r="EG143" i="3"/>
  <c r="HD143" i="3"/>
  <c r="AQ143" i="3"/>
  <c r="BH143" i="3"/>
  <c r="CY143" i="3"/>
  <c r="DQ143" i="3"/>
  <c r="GM143" i="3"/>
  <c r="HI143" i="3"/>
  <c r="AE143" i="3"/>
  <c r="AU143" i="3"/>
  <c r="BL143" i="3"/>
  <c r="CK143" i="3"/>
  <c r="DD143" i="3"/>
  <c r="DW143" i="3"/>
  <c r="GT143" i="3"/>
  <c r="HM143" i="3"/>
  <c r="P156" i="4"/>
  <c r="FS115" i="3"/>
  <c r="EO115" i="3"/>
  <c r="EY115" i="3"/>
  <c r="FI115" i="3"/>
  <c r="GC115" i="3"/>
  <c r="ES115" i="3"/>
  <c r="FE115" i="3"/>
  <c r="EU115" i="3"/>
  <c r="FM115" i="3"/>
  <c r="FO115" i="3"/>
  <c r="FY115" i="3"/>
  <c r="GG115" i="3"/>
  <c r="FW115" i="3"/>
  <c r="GI115" i="3"/>
  <c r="FC115" i="3"/>
  <c r="EQ115" i="3"/>
  <c r="FD115" i="3"/>
  <c r="FK115" i="3"/>
  <c r="FX115" i="3"/>
  <c r="GE115" i="3"/>
  <c r="ER115" i="3"/>
  <c r="EZ115" i="3"/>
  <c r="FL115" i="3"/>
  <c r="FT115" i="3"/>
  <c r="GF115" i="3"/>
  <c r="ET115" i="3"/>
  <c r="FA115" i="3"/>
  <c r="FN115" i="3"/>
  <c r="FU115" i="3"/>
  <c r="GH115" i="3"/>
  <c r="EP115" i="3"/>
  <c r="FB115" i="3"/>
  <c r="FJ115" i="3"/>
  <c r="FV115" i="3"/>
  <c r="GD115" i="3"/>
  <c r="Z111" i="3"/>
  <c r="CA111" i="3"/>
  <c r="X111" i="3"/>
  <c r="X517" i="3"/>
  <c r="Z517" i="3"/>
  <c r="CA517" i="3"/>
  <c r="EV517" i="3"/>
  <c r="EW517" i="3"/>
  <c r="EX517" i="3"/>
  <c r="EL517" i="3"/>
  <c r="EM517" i="3"/>
  <c r="EN517" i="3"/>
  <c r="FF517" i="3"/>
  <c r="FG517" i="3"/>
  <c r="FH517" i="3"/>
  <c r="FP517" i="3"/>
  <c r="FQ517" i="3"/>
  <c r="FR517" i="3"/>
  <c r="FZ517" i="3"/>
  <c r="GA517" i="3"/>
  <c r="GB517" i="3"/>
  <c r="BW513" i="3"/>
  <c r="BX513" i="3"/>
  <c r="BY513" i="3"/>
  <c r="FS509" i="3"/>
  <c r="EO509" i="3"/>
  <c r="EY509" i="3"/>
  <c r="FI509" i="3"/>
  <c r="GC509" i="3"/>
  <c r="EU509" i="3"/>
  <c r="ES509" i="3"/>
  <c r="FC509" i="3"/>
  <c r="FO509" i="3"/>
  <c r="FW509" i="3"/>
  <c r="FM509" i="3"/>
  <c r="FY509" i="3"/>
  <c r="GG509" i="3"/>
  <c r="FE509" i="3"/>
  <c r="GI509" i="3"/>
  <c r="ET509" i="3"/>
  <c r="FA509" i="3"/>
  <c r="FN509" i="3"/>
  <c r="FU509" i="3"/>
  <c r="GH509" i="3"/>
  <c r="EP509" i="3"/>
  <c r="FB509" i="3"/>
  <c r="FJ509" i="3"/>
  <c r="FV509" i="3"/>
  <c r="GD509" i="3"/>
  <c r="EQ509" i="3"/>
  <c r="FD509" i="3"/>
  <c r="FK509" i="3"/>
  <c r="FX509" i="3"/>
  <c r="GE509" i="3"/>
  <c r="ER509" i="3"/>
  <c r="EZ509" i="3"/>
  <c r="FL509" i="3"/>
  <c r="FT509" i="3"/>
  <c r="GF509" i="3"/>
  <c r="HT505" i="3"/>
  <c r="CG505" i="3"/>
  <c r="B505" i="3"/>
  <c r="B505" i="2"/>
  <c r="GN505" i="3"/>
  <c r="GO505" i="3"/>
  <c r="F505" i="3"/>
  <c r="U505" i="2"/>
  <c r="O505" i="3"/>
  <c r="S505" i="3"/>
  <c r="S505" i="2"/>
  <c r="AA505" i="3"/>
  <c r="AF505" i="3"/>
  <c r="AJ505" i="3"/>
  <c r="AN505" i="3"/>
  <c r="AR505" i="3"/>
  <c r="AV505" i="3"/>
  <c r="BA505" i="3"/>
  <c r="BE505" i="3"/>
  <c r="BI505" i="3"/>
  <c r="BM505" i="3"/>
  <c r="BQ505" i="3"/>
  <c r="CL505" i="3"/>
  <c r="CR505" i="3"/>
  <c r="CV505" i="3"/>
  <c r="CZ505" i="3"/>
  <c r="DE505" i="3"/>
  <c r="DI505" i="3"/>
  <c r="DM505" i="3"/>
  <c r="DS505" i="3"/>
  <c r="DX505" i="3"/>
  <c r="EC505" i="3"/>
  <c r="EH505" i="3"/>
  <c r="GQ505" i="3"/>
  <c r="GU505" i="3"/>
  <c r="GZ505" i="3"/>
  <c r="HF505" i="3"/>
  <c r="HJ505" i="3"/>
  <c r="HN505" i="3"/>
  <c r="HR505" i="3"/>
  <c r="P505" i="3"/>
  <c r="P505" i="2"/>
  <c r="AC505" i="3"/>
  <c r="AG505" i="3"/>
  <c r="AK505" i="3"/>
  <c r="AO505" i="3"/>
  <c r="AS505" i="3"/>
  <c r="AW505" i="3"/>
  <c r="BB505" i="3"/>
  <c r="BF505" i="3"/>
  <c r="BJ505" i="3"/>
  <c r="BN505" i="3"/>
  <c r="BR505" i="3"/>
  <c r="CE505" i="3"/>
  <c r="CN505" i="3"/>
  <c r="CS505" i="3"/>
  <c r="CW505" i="3"/>
  <c r="DA505" i="3"/>
  <c r="DF505" i="3"/>
  <c r="DJ505" i="3"/>
  <c r="DN505" i="3"/>
  <c r="DT505" i="3"/>
  <c r="DY505" i="3"/>
  <c r="ED505" i="3"/>
  <c r="EI505" i="3"/>
  <c r="GK505" i="3"/>
  <c r="GR505" i="3"/>
  <c r="GV505" i="3"/>
  <c r="HA505" i="3"/>
  <c r="HG505" i="3"/>
  <c r="HK505" i="3"/>
  <c r="HO505" i="3"/>
  <c r="HS505" i="3"/>
  <c r="Q505" i="3"/>
  <c r="Q505" i="2"/>
  <c r="AD505" i="3"/>
  <c r="AH505" i="3"/>
  <c r="AL505" i="3"/>
  <c r="AP505" i="3"/>
  <c r="AT505" i="3"/>
  <c r="AY505" i="3"/>
  <c r="BC505" i="3"/>
  <c r="BG505" i="3"/>
  <c r="BK505" i="3"/>
  <c r="BO505" i="3"/>
  <c r="BS505" i="3"/>
  <c r="CI505" i="3"/>
  <c r="CO505" i="3"/>
  <c r="CT505" i="3"/>
  <c r="CX505" i="3"/>
  <c r="DB505" i="3"/>
  <c r="DG505" i="3"/>
  <c r="DK505" i="3"/>
  <c r="DO505" i="3"/>
  <c r="DV505" i="3"/>
  <c r="DZ505" i="3"/>
  <c r="EE505" i="3"/>
  <c r="EJ505" i="3"/>
  <c r="GL505" i="3"/>
  <c r="GS505" i="3"/>
  <c r="GX505" i="3"/>
  <c r="HB505" i="3"/>
  <c r="HH505" i="3"/>
  <c r="HL505" i="3"/>
  <c r="HP505" i="3"/>
  <c r="N505" i="3"/>
  <c r="R505" i="3"/>
  <c r="AE505" i="3"/>
  <c r="AI505" i="3"/>
  <c r="AM505" i="3"/>
  <c r="AQ505" i="3"/>
  <c r="AU505" i="3"/>
  <c r="AZ505" i="3"/>
  <c r="BD505" i="3"/>
  <c r="BH505" i="3"/>
  <c r="BL505" i="3"/>
  <c r="BP505" i="3"/>
  <c r="BU505" i="3"/>
  <c r="CK505" i="3"/>
  <c r="CQ505" i="3"/>
  <c r="CU505" i="3"/>
  <c r="CY505" i="3"/>
  <c r="DD505" i="3"/>
  <c r="DH505" i="3"/>
  <c r="DL505" i="3"/>
  <c r="DQ505" i="3"/>
  <c r="DW505" i="3"/>
  <c r="EA505" i="3"/>
  <c r="EG505" i="3"/>
  <c r="GM505" i="3"/>
  <c r="GT505" i="3"/>
  <c r="GY505" i="3"/>
  <c r="HD505" i="3"/>
  <c r="HI505" i="3"/>
  <c r="HM505" i="3"/>
  <c r="HQ505" i="3"/>
  <c r="P518" i="4"/>
  <c r="X501" i="3"/>
  <c r="Z501" i="3"/>
  <c r="CA501" i="3"/>
  <c r="EV501" i="3"/>
  <c r="EW501" i="3"/>
  <c r="EX501" i="3"/>
  <c r="EL501" i="3"/>
  <c r="EM501" i="3"/>
  <c r="EN501" i="3"/>
  <c r="FF501" i="3"/>
  <c r="FG501" i="3"/>
  <c r="FH501" i="3"/>
  <c r="FP501" i="3"/>
  <c r="FQ501" i="3"/>
  <c r="FR501" i="3"/>
  <c r="FZ501" i="3"/>
  <c r="GA501" i="3"/>
  <c r="GB501" i="3"/>
  <c r="BW497" i="3"/>
  <c r="BX497" i="3"/>
  <c r="BY497" i="3"/>
  <c r="FS493" i="3"/>
  <c r="EO493" i="3"/>
  <c r="EY493" i="3"/>
  <c r="FI493" i="3"/>
  <c r="GC493" i="3"/>
  <c r="EU493" i="3"/>
  <c r="ES493" i="3"/>
  <c r="FC493" i="3"/>
  <c r="FO493" i="3"/>
  <c r="FW493" i="3"/>
  <c r="FE493" i="3"/>
  <c r="FM493" i="3"/>
  <c r="FY493" i="3"/>
  <c r="GG493" i="3"/>
  <c r="GI493" i="3"/>
  <c r="ET493" i="3"/>
  <c r="FA493" i="3"/>
  <c r="FN493" i="3"/>
  <c r="FU493" i="3"/>
  <c r="GH493" i="3"/>
  <c r="EP493" i="3"/>
  <c r="FB493" i="3"/>
  <c r="FJ493" i="3"/>
  <c r="FV493" i="3"/>
  <c r="GD493" i="3"/>
  <c r="EQ493" i="3"/>
  <c r="FD493" i="3"/>
  <c r="FK493" i="3"/>
  <c r="FX493" i="3"/>
  <c r="GE493" i="3"/>
  <c r="ER493" i="3"/>
  <c r="EZ493" i="3"/>
  <c r="FL493" i="3"/>
  <c r="FT493" i="3"/>
  <c r="GF493" i="3"/>
  <c r="HT489" i="3"/>
  <c r="CG489" i="3"/>
  <c r="B489" i="3"/>
  <c r="B489" i="2"/>
  <c r="GN489" i="3"/>
  <c r="GO489" i="3"/>
  <c r="F489" i="3"/>
  <c r="U489" i="2"/>
  <c r="O489" i="3"/>
  <c r="S489" i="3"/>
  <c r="S489" i="2"/>
  <c r="AA489" i="3"/>
  <c r="AF489" i="3"/>
  <c r="AJ489" i="3"/>
  <c r="AN489" i="3"/>
  <c r="AR489" i="3"/>
  <c r="AV489" i="3"/>
  <c r="BA489" i="3"/>
  <c r="BE489" i="3"/>
  <c r="BI489" i="3"/>
  <c r="BM489" i="3"/>
  <c r="BQ489" i="3"/>
  <c r="CL489" i="3"/>
  <c r="CR489" i="3"/>
  <c r="CV489" i="3"/>
  <c r="CZ489" i="3"/>
  <c r="DE489" i="3"/>
  <c r="DI489" i="3"/>
  <c r="DM489" i="3"/>
  <c r="DS489" i="3"/>
  <c r="DX489" i="3"/>
  <c r="EC489" i="3"/>
  <c r="EH489" i="3"/>
  <c r="GQ489" i="3"/>
  <c r="GU489" i="3"/>
  <c r="GZ489" i="3"/>
  <c r="HF489" i="3"/>
  <c r="HJ489" i="3"/>
  <c r="HN489" i="3"/>
  <c r="HR489" i="3"/>
  <c r="P489" i="3"/>
  <c r="P489" i="2"/>
  <c r="AC489" i="3"/>
  <c r="AG489" i="3"/>
  <c r="AK489" i="3"/>
  <c r="AO489" i="3"/>
  <c r="AS489" i="3"/>
  <c r="AW489" i="3"/>
  <c r="BB489" i="3"/>
  <c r="BF489" i="3"/>
  <c r="BJ489" i="3"/>
  <c r="BN489" i="3"/>
  <c r="BR489" i="3"/>
  <c r="CE489" i="3"/>
  <c r="CN489" i="3"/>
  <c r="CS489" i="3"/>
  <c r="CW489" i="3"/>
  <c r="DA489" i="3"/>
  <c r="DF489" i="3"/>
  <c r="DJ489" i="3"/>
  <c r="DN489" i="3"/>
  <c r="DT489" i="3"/>
  <c r="DY489" i="3"/>
  <c r="ED489" i="3"/>
  <c r="EI489" i="3"/>
  <c r="GK489" i="3"/>
  <c r="GR489" i="3"/>
  <c r="GV489" i="3"/>
  <c r="HA489" i="3"/>
  <c r="HG489" i="3"/>
  <c r="HK489" i="3"/>
  <c r="HO489" i="3"/>
  <c r="HS489" i="3"/>
  <c r="Q489" i="3"/>
  <c r="Q489" i="2"/>
  <c r="AD489" i="3"/>
  <c r="AH489" i="3"/>
  <c r="AL489" i="3"/>
  <c r="AP489" i="3"/>
  <c r="AT489" i="3"/>
  <c r="AY489" i="3"/>
  <c r="BC489" i="3"/>
  <c r="BG489" i="3"/>
  <c r="BK489" i="3"/>
  <c r="BO489" i="3"/>
  <c r="BS489" i="3"/>
  <c r="CI489" i="3"/>
  <c r="CO489" i="3"/>
  <c r="CT489" i="3"/>
  <c r="CX489" i="3"/>
  <c r="DB489" i="3"/>
  <c r="DG489" i="3"/>
  <c r="DK489" i="3"/>
  <c r="DO489" i="3"/>
  <c r="DV489" i="3"/>
  <c r="DZ489" i="3"/>
  <c r="EE489" i="3"/>
  <c r="EJ489" i="3"/>
  <c r="GL489" i="3"/>
  <c r="GS489" i="3"/>
  <c r="GX489" i="3"/>
  <c r="HB489" i="3"/>
  <c r="HH489" i="3"/>
  <c r="HL489" i="3"/>
  <c r="HP489" i="3"/>
  <c r="N489" i="3"/>
  <c r="R489" i="3"/>
  <c r="AE489" i="3"/>
  <c r="AI489" i="3"/>
  <c r="AM489" i="3"/>
  <c r="AQ489" i="3"/>
  <c r="AU489" i="3"/>
  <c r="AZ489" i="3"/>
  <c r="BD489" i="3"/>
  <c r="BH489" i="3"/>
  <c r="BL489" i="3"/>
  <c r="BP489" i="3"/>
  <c r="BU489" i="3"/>
  <c r="CK489" i="3"/>
  <c r="CQ489" i="3"/>
  <c r="CU489" i="3"/>
  <c r="CY489" i="3"/>
  <c r="DD489" i="3"/>
  <c r="DH489" i="3"/>
  <c r="DL489" i="3"/>
  <c r="DQ489" i="3"/>
  <c r="DW489" i="3"/>
  <c r="EA489" i="3"/>
  <c r="EG489" i="3"/>
  <c r="GM489" i="3"/>
  <c r="GT489" i="3"/>
  <c r="GY489" i="3"/>
  <c r="HD489" i="3"/>
  <c r="HI489" i="3"/>
  <c r="HM489" i="3"/>
  <c r="HQ489" i="3"/>
  <c r="P502" i="4"/>
  <c r="X485" i="3"/>
  <c r="Z485" i="3"/>
  <c r="CA485" i="3"/>
  <c r="EV485" i="3"/>
  <c r="EW485" i="3"/>
  <c r="EX485" i="3"/>
  <c r="EL485" i="3"/>
  <c r="EM485" i="3"/>
  <c r="EN485" i="3"/>
  <c r="FF485" i="3"/>
  <c r="FG485" i="3"/>
  <c r="FH485" i="3"/>
  <c r="FP485" i="3"/>
  <c r="FQ485" i="3"/>
  <c r="FR485" i="3"/>
  <c r="FZ485" i="3"/>
  <c r="GA485" i="3"/>
  <c r="GB485" i="3"/>
  <c r="BW481" i="3"/>
  <c r="BX481" i="3"/>
  <c r="BY481" i="3"/>
  <c r="FS477" i="3"/>
  <c r="EO477" i="3"/>
  <c r="EY477" i="3"/>
  <c r="FI477" i="3"/>
  <c r="GC477" i="3"/>
  <c r="EU477" i="3"/>
  <c r="ES477" i="3"/>
  <c r="FC477" i="3"/>
  <c r="FO477" i="3"/>
  <c r="FW477" i="3"/>
  <c r="FM477" i="3"/>
  <c r="FY477" i="3"/>
  <c r="GG477" i="3"/>
  <c r="FE477" i="3"/>
  <c r="GI477" i="3"/>
  <c r="ET477" i="3"/>
  <c r="FA477" i="3"/>
  <c r="FN477" i="3"/>
  <c r="FU477" i="3"/>
  <c r="GH477" i="3"/>
  <c r="EP477" i="3"/>
  <c r="FB477" i="3"/>
  <c r="FJ477" i="3"/>
  <c r="FV477" i="3"/>
  <c r="GD477" i="3"/>
  <c r="EQ477" i="3"/>
  <c r="FD477" i="3"/>
  <c r="FK477" i="3"/>
  <c r="FX477" i="3"/>
  <c r="GE477" i="3"/>
  <c r="ER477" i="3"/>
  <c r="EZ477" i="3"/>
  <c r="FL477" i="3"/>
  <c r="FT477" i="3"/>
  <c r="GF477" i="3"/>
  <c r="HT473" i="3"/>
  <c r="Q473" i="3"/>
  <c r="Q473" i="2"/>
  <c r="AD473" i="3"/>
  <c r="AH473" i="3"/>
  <c r="AL473" i="3"/>
  <c r="AP473" i="3"/>
  <c r="AT473" i="3"/>
  <c r="AY473" i="3"/>
  <c r="BC473" i="3"/>
  <c r="BG473" i="3"/>
  <c r="BK473" i="3"/>
  <c r="BO473" i="3"/>
  <c r="BS473" i="3"/>
  <c r="CI473" i="3"/>
  <c r="CO473" i="3"/>
  <c r="CT473" i="3"/>
  <c r="CX473" i="3"/>
  <c r="DB473" i="3"/>
  <c r="DG473" i="3"/>
  <c r="DK473" i="3"/>
  <c r="DO473" i="3"/>
  <c r="DV473" i="3"/>
  <c r="DZ473" i="3"/>
  <c r="EE473" i="3"/>
  <c r="EJ473" i="3"/>
  <c r="N473" i="3"/>
  <c r="R473" i="3"/>
  <c r="AE473" i="3"/>
  <c r="AI473" i="3"/>
  <c r="AM473" i="3"/>
  <c r="AQ473" i="3"/>
  <c r="AU473" i="3"/>
  <c r="AZ473" i="3"/>
  <c r="BD473" i="3"/>
  <c r="BH473" i="3"/>
  <c r="BL473" i="3"/>
  <c r="BP473" i="3"/>
  <c r="BU473" i="3"/>
  <c r="CK473" i="3"/>
  <c r="CQ473" i="3"/>
  <c r="CU473" i="3"/>
  <c r="CY473" i="3"/>
  <c r="DD473" i="3"/>
  <c r="DH473" i="3"/>
  <c r="DL473" i="3"/>
  <c r="DQ473" i="3"/>
  <c r="DW473" i="3"/>
  <c r="EA473" i="3"/>
  <c r="EG473" i="3"/>
  <c r="AG473" i="3"/>
  <c r="AO473" i="3"/>
  <c r="AW473" i="3"/>
  <c r="BF473" i="3"/>
  <c r="BN473" i="3"/>
  <c r="CN473" i="3"/>
  <c r="CW473" i="3"/>
  <c r="DF473" i="3"/>
  <c r="DN473" i="3"/>
  <c r="DY473" i="3"/>
  <c r="EI473" i="3"/>
  <c r="GQ473" i="3"/>
  <c r="GU473" i="3"/>
  <c r="GZ473" i="3"/>
  <c r="HF473" i="3"/>
  <c r="HJ473" i="3"/>
  <c r="HN473" i="3"/>
  <c r="HR473" i="3"/>
  <c r="CG473" i="3"/>
  <c r="B473" i="3"/>
  <c r="B473" i="2"/>
  <c r="GN473" i="3"/>
  <c r="GO473" i="3"/>
  <c r="F473" i="3"/>
  <c r="U473" i="2"/>
  <c r="O473" i="3"/>
  <c r="AA473" i="3"/>
  <c r="AJ473" i="3"/>
  <c r="AR473" i="3"/>
  <c r="BA473" i="3"/>
  <c r="BI473" i="3"/>
  <c r="BQ473" i="3"/>
  <c r="CR473" i="3"/>
  <c r="CZ473" i="3"/>
  <c r="DI473" i="3"/>
  <c r="DS473" i="3"/>
  <c r="EC473" i="3"/>
  <c r="GK473" i="3"/>
  <c r="GR473" i="3"/>
  <c r="GV473" i="3"/>
  <c r="HA473" i="3"/>
  <c r="HG473" i="3"/>
  <c r="HK473" i="3"/>
  <c r="HO473" i="3"/>
  <c r="HS473" i="3"/>
  <c r="P473" i="3"/>
  <c r="P473" i="2"/>
  <c r="AC473" i="3"/>
  <c r="AK473" i="3"/>
  <c r="AS473" i="3"/>
  <c r="BB473" i="3"/>
  <c r="BJ473" i="3"/>
  <c r="BR473" i="3"/>
  <c r="CE473" i="3"/>
  <c r="CS473" i="3"/>
  <c r="DA473" i="3"/>
  <c r="DJ473" i="3"/>
  <c r="DT473" i="3"/>
  <c r="ED473" i="3"/>
  <c r="GL473" i="3"/>
  <c r="GS473" i="3"/>
  <c r="GX473" i="3"/>
  <c r="HB473" i="3"/>
  <c r="HH473" i="3"/>
  <c r="HL473" i="3"/>
  <c r="HP473" i="3"/>
  <c r="S473" i="3"/>
  <c r="S473" i="2"/>
  <c r="AF473" i="3"/>
  <c r="AN473" i="3"/>
  <c r="AV473" i="3"/>
  <c r="BE473" i="3"/>
  <c r="BM473" i="3"/>
  <c r="CL473" i="3"/>
  <c r="CV473" i="3"/>
  <c r="DE473" i="3"/>
  <c r="DM473" i="3"/>
  <c r="DX473" i="3"/>
  <c r="EH473" i="3"/>
  <c r="GM473" i="3"/>
  <c r="GT473" i="3"/>
  <c r="GY473" i="3"/>
  <c r="HD473" i="3"/>
  <c r="HI473" i="3"/>
  <c r="HM473" i="3"/>
  <c r="HQ473" i="3"/>
  <c r="P486" i="4"/>
  <c r="EV469" i="3"/>
  <c r="EW469" i="3"/>
  <c r="EX469" i="3"/>
  <c r="EL469" i="3"/>
  <c r="EM469" i="3"/>
  <c r="EN469" i="3"/>
  <c r="FF469" i="3"/>
  <c r="FG469" i="3"/>
  <c r="FH469" i="3"/>
  <c r="FP469" i="3"/>
  <c r="FQ469" i="3"/>
  <c r="FR469" i="3"/>
  <c r="FZ469" i="3"/>
  <c r="GA469" i="3"/>
  <c r="GB469" i="3"/>
  <c r="Z465" i="3"/>
  <c r="CA465" i="3"/>
  <c r="X465" i="3"/>
  <c r="BW461" i="3"/>
  <c r="BX461" i="3"/>
  <c r="BY461" i="3"/>
  <c r="FS461" i="3"/>
  <c r="EO461" i="3"/>
  <c r="EY461" i="3"/>
  <c r="FI461" i="3"/>
  <c r="GC461" i="3"/>
  <c r="EU461" i="3"/>
  <c r="ES461" i="3"/>
  <c r="FC461" i="3"/>
  <c r="FO461" i="3"/>
  <c r="FW461" i="3"/>
  <c r="FE461" i="3"/>
  <c r="FM461" i="3"/>
  <c r="FY461" i="3"/>
  <c r="GG461" i="3"/>
  <c r="GI461" i="3"/>
  <c r="ER461" i="3"/>
  <c r="EZ461" i="3"/>
  <c r="FL461" i="3"/>
  <c r="FT461" i="3"/>
  <c r="GF461" i="3"/>
  <c r="ET461" i="3"/>
  <c r="FA461" i="3"/>
  <c r="FN461" i="3"/>
  <c r="FU461" i="3"/>
  <c r="GH461" i="3"/>
  <c r="EP461" i="3"/>
  <c r="FB461" i="3"/>
  <c r="FJ461" i="3"/>
  <c r="FV461" i="3"/>
  <c r="GD461" i="3"/>
  <c r="FK461" i="3"/>
  <c r="EQ461" i="3"/>
  <c r="FX461" i="3"/>
  <c r="FD461" i="3"/>
  <c r="GE461" i="3"/>
  <c r="HT457" i="3"/>
  <c r="N457" i="3"/>
  <c r="R457" i="3"/>
  <c r="AE457" i="3"/>
  <c r="AI457" i="3"/>
  <c r="AM457" i="3"/>
  <c r="AQ457" i="3"/>
  <c r="AU457" i="3"/>
  <c r="AZ457" i="3"/>
  <c r="BD457" i="3"/>
  <c r="BH457" i="3"/>
  <c r="BL457" i="3"/>
  <c r="BP457" i="3"/>
  <c r="BU457" i="3"/>
  <c r="CK457" i="3"/>
  <c r="CQ457" i="3"/>
  <c r="CU457" i="3"/>
  <c r="CY457" i="3"/>
  <c r="DD457" i="3"/>
  <c r="DH457" i="3"/>
  <c r="DL457" i="3"/>
  <c r="DQ457" i="3"/>
  <c r="DW457" i="3"/>
  <c r="EA457" i="3"/>
  <c r="EG457" i="3"/>
  <c r="GM457" i="3"/>
  <c r="GT457" i="3"/>
  <c r="GY457" i="3"/>
  <c r="HD457" i="3"/>
  <c r="HI457" i="3"/>
  <c r="HM457" i="3"/>
  <c r="HQ457" i="3"/>
  <c r="CG457" i="3"/>
  <c r="B457" i="3"/>
  <c r="B457" i="2"/>
  <c r="GN457" i="3"/>
  <c r="GO457" i="3"/>
  <c r="F457" i="3"/>
  <c r="U457" i="2"/>
  <c r="O457" i="3"/>
  <c r="S457" i="3"/>
  <c r="S457" i="2"/>
  <c r="AA457" i="3"/>
  <c r="AF457" i="3"/>
  <c r="AJ457" i="3"/>
  <c r="AN457" i="3"/>
  <c r="AR457" i="3"/>
  <c r="AV457" i="3"/>
  <c r="BA457" i="3"/>
  <c r="BE457" i="3"/>
  <c r="BI457" i="3"/>
  <c r="BM457" i="3"/>
  <c r="BQ457" i="3"/>
  <c r="CL457" i="3"/>
  <c r="CR457" i="3"/>
  <c r="CV457" i="3"/>
  <c r="CZ457" i="3"/>
  <c r="DE457" i="3"/>
  <c r="DI457" i="3"/>
  <c r="DM457" i="3"/>
  <c r="DS457" i="3"/>
  <c r="DX457" i="3"/>
  <c r="EC457" i="3"/>
  <c r="EH457" i="3"/>
  <c r="GQ457" i="3"/>
  <c r="GU457" i="3"/>
  <c r="GZ457" i="3"/>
  <c r="HF457" i="3"/>
  <c r="HJ457" i="3"/>
  <c r="HN457" i="3"/>
  <c r="HR457" i="3"/>
  <c r="P457" i="3"/>
  <c r="P457" i="2"/>
  <c r="AC457" i="3"/>
  <c r="AG457" i="3"/>
  <c r="AK457" i="3"/>
  <c r="AO457" i="3"/>
  <c r="AS457" i="3"/>
  <c r="AW457" i="3"/>
  <c r="BB457" i="3"/>
  <c r="BF457" i="3"/>
  <c r="BJ457" i="3"/>
  <c r="BN457" i="3"/>
  <c r="BR457" i="3"/>
  <c r="CE457" i="3"/>
  <c r="CN457" i="3"/>
  <c r="CS457" i="3"/>
  <c r="CW457" i="3"/>
  <c r="DA457" i="3"/>
  <c r="DF457" i="3"/>
  <c r="DJ457" i="3"/>
  <c r="DN457" i="3"/>
  <c r="DT457" i="3"/>
  <c r="DY457" i="3"/>
  <c r="ED457" i="3"/>
  <c r="EI457" i="3"/>
  <c r="GK457" i="3"/>
  <c r="GR457" i="3"/>
  <c r="GV457" i="3"/>
  <c r="HA457" i="3"/>
  <c r="HG457" i="3"/>
  <c r="HK457" i="3"/>
  <c r="HO457" i="3"/>
  <c r="HS457" i="3"/>
  <c r="AH457" i="3"/>
  <c r="AY457" i="3"/>
  <c r="BO457" i="3"/>
  <c r="CO457" i="3"/>
  <c r="DG457" i="3"/>
  <c r="DZ457" i="3"/>
  <c r="GX457" i="3"/>
  <c r="HP457" i="3"/>
  <c r="Q457" i="3"/>
  <c r="Q457" i="2"/>
  <c r="AL457" i="3"/>
  <c r="BC457" i="3"/>
  <c r="BS457" i="3"/>
  <c r="CT457" i="3"/>
  <c r="DK457" i="3"/>
  <c r="EE457" i="3"/>
  <c r="HB457" i="3"/>
  <c r="AP457" i="3"/>
  <c r="BG457" i="3"/>
  <c r="CX457" i="3"/>
  <c r="DO457" i="3"/>
  <c r="EJ457" i="3"/>
  <c r="GL457" i="3"/>
  <c r="HH457" i="3"/>
  <c r="AD457" i="3"/>
  <c r="AT457" i="3"/>
  <c r="BK457" i="3"/>
  <c r="CI457" i="3"/>
  <c r="DB457" i="3"/>
  <c r="DV457" i="3"/>
  <c r="GS457" i="3"/>
  <c r="HL457" i="3"/>
  <c r="P470" i="4"/>
  <c r="EV453" i="3"/>
  <c r="EW453" i="3"/>
  <c r="EX453" i="3"/>
  <c r="EL453" i="3"/>
  <c r="EM453" i="3"/>
  <c r="EN453" i="3"/>
  <c r="FF453" i="3"/>
  <c r="FG453" i="3"/>
  <c r="FH453" i="3"/>
  <c r="FP453" i="3"/>
  <c r="FQ453" i="3"/>
  <c r="FR453" i="3"/>
  <c r="FZ453" i="3"/>
  <c r="GA453" i="3"/>
  <c r="GB453" i="3"/>
  <c r="Z449" i="3"/>
  <c r="CA449" i="3"/>
  <c r="X449" i="3"/>
  <c r="BW445" i="3"/>
  <c r="BX445" i="3"/>
  <c r="BY445" i="3"/>
  <c r="FS445" i="3"/>
  <c r="EO445" i="3"/>
  <c r="EY445" i="3"/>
  <c r="FI445" i="3"/>
  <c r="GC445" i="3"/>
  <c r="EU445" i="3"/>
  <c r="ES445" i="3"/>
  <c r="FC445" i="3"/>
  <c r="FO445" i="3"/>
  <c r="FW445" i="3"/>
  <c r="FM445" i="3"/>
  <c r="FY445" i="3"/>
  <c r="GG445" i="3"/>
  <c r="FE445" i="3"/>
  <c r="GI445" i="3"/>
  <c r="ER445" i="3"/>
  <c r="EZ445" i="3"/>
  <c r="FL445" i="3"/>
  <c r="FT445" i="3"/>
  <c r="GF445" i="3"/>
  <c r="ET445" i="3"/>
  <c r="FA445" i="3"/>
  <c r="FN445" i="3"/>
  <c r="FU445" i="3"/>
  <c r="GH445" i="3"/>
  <c r="EP445" i="3"/>
  <c r="FB445" i="3"/>
  <c r="FJ445" i="3"/>
  <c r="FV445" i="3"/>
  <c r="GD445" i="3"/>
  <c r="FK445" i="3"/>
  <c r="EQ445" i="3"/>
  <c r="FX445" i="3"/>
  <c r="FD445" i="3"/>
  <c r="GE445" i="3"/>
  <c r="HT441" i="3"/>
  <c r="N441" i="3"/>
  <c r="R441" i="3"/>
  <c r="AE441" i="3"/>
  <c r="AI441" i="3"/>
  <c r="AM441" i="3"/>
  <c r="AQ441" i="3"/>
  <c r="AU441" i="3"/>
  <c r="AZ441" i="3"/>
  <c r="BD441" i="3"/>
  <c r="BH441" i="3"/>
  <c r="BL441" i="3"/>
  <c r="BP441" i="3"/>
  <c r="BU441" i="3"/>
  <c r="CK441" i="3"/>
  <c r="CQ441" i="3"/>
  <c r="CU441" i="3"/>
  <c r="CY441" i="3"/>
  <c r="DD441" i="3"/>
  <c r="DH441" i="3"/>
  <c r="DL441" i="3"/>
  <c r="DQ441" i="3"/>
  <c r="DW441" i="3"/>
  <c r="EA441" i="3"/>
  <c r="EG441" i="3"/>
  <c r="GM441" i="3"/>
  <c r="GT441" i="3"/>
  <c r="GY441" i="3"/>
  <c r="HD441" i="3"/>
  <c r="HI441" i="3"/>
  <c r="HM441" i="3"/>
  <c r="HQ441" i="3"/>
  <c r="CG441" i="3"/>
  <c r="B441" i="3"/>
  <c r="B441" i="2"/>
  <c r="GN441" i="3"/>
  <c r="GO441" i="3"/>
  <c r="F441" i="3"/>
  <c r="U441" i="2"/>
  <c r="O441" i="3"/>
  <c r="S441" i="3"/>
  <c r="S441" i="2"/>
  <c r="AA441" i="3"/>
  <c r="AF441" i="3"/>
  <c r="AJ441" i="3"/>
  <c r="AN441" i="3"/>
  <c r="AR441" i="3"/>
  <c r="AV441" i="3"/>
  <c r="BA441" i="3"/>
  <c r="BE441" i="3"/>
  <c r="BI441" i="3"/>
  <c r="BM441" i="3"/>
  <c r="BQ441" i="3"/>
  <c r="CL441" i="3"/>
  <c r="CR441" i="3"/>
  <c r="CV441" i="3"/>
  <c r="CZ441" i="3"/>
  <c r="DE441" i="3"/>
  <c r="DI441" i="3"/>
  <c r="DM441" i="3"/>
  <c r="DS441" i="3"/>
  <c r="DX441" i="3"/>
  <c r="EC441" i="3"/>
  <c r="EH441" i="3"/>
  <c r="GQ441" i="3"/>
  <c r="GU441" i="3"/>
  <c r="GZ441" i="3"/>
  <c r="HF441" i="3"/>
  <c r="HJ441" i="3"/>
  <c r="HN441" i="3"/>
  <c r="HR441" i="3"/>
  <c r="P441" i="3"/>
  <c r="P441" i="2"/>
  <c r="AC441" i="3"/>
  <c r="AG441" i="3"/>
  <c r="AK441" i="3"/>
  <c r="AO441" i="3"/>
  <c r="AS441" i="3"/>
  <c r="AW441" i="3"/>
  <c r="BB441" i="3"/>
  <c r="BF441" i="3"/>
  <c r="BJ441" i="3"/>
  <c r="BN441" i="3"/>
  <c r="BR441" i="3"/>
  <c r="CE441" i="3"/>
  <c r="CN441" i="3"/>
  <c r="CS441" i="3"/>
  <c r="CW441" i="3"/>
  <c r="DA441" i="3"/>
  <c r="DF441" i="3"/>
  <c r="DJ441" i="3"/>
  <c r="DN441" i="3"/>
  <c r="DT441" i="3"/>
  <c r="DY441" i="3"/>
  <c r="ED441" i="3"/>
  <c r="EI441" i="3"/>
  <c r="GK441" i="3"/>
  <c r="GR441" i="3"/>
  <c r="GV441" i="3"/>
  <c r="HA441" i="3"/>
  <c r="HG441" i="3"/>
  <c r="HK441" i="3"/>
  <c r="HO441" i="3"/>
  <c r="HS441" i="3"/>
  <c r="AH441" i="3"/>
  <c r="AY441" i="3"/>
  <c r="BO441" i="3"/>
  <c r="CO441" i="3"/>
  <c r="DG441" i="3"/>
  <c r="DZ441" i="3"/>
  <c r="GX441" i="3"/>
  <c r="HP441" i="3"/>
  <c r="Q441" i="3"/>
  <c r="Q441" i="2"/>
  <c r="AL441" i="3"/>
  <c r="BC441" i="3"/>
  <c r="BS441" i="3"/>
  <c r="CT441" i="3"/>
  <c r="DK441" i="3"/>
  <c r="EE441" i="3"/>
  <c r="HB441" i="3"/>
  <c r="AP441" i="3"/>
  <c r="BG441" i="3"/>
  <c r="CX441" i="3"/>
  <c r="DO441" i="3"/>
  <c r="EJ441" i="3"/>
  <c r="GL441" i="3"/>
  <c r="HH441" i="3"/>
  <c r="AD441" i="3"/>
  <c r="AT441" i="3"/>
  <c r="BK441" i="3"/>
  <c r="CI441" i="3"/>
  <c r="DB441" i="3"/>
  <c r="DV441" i="3"/>
  <c r="GS441" i="3"/>
  <c r="HL441" i="3"/>
  <c r="P454" i="4"/>
  <c r="EV437" i="3"/>
  <c r="EW437" i="3"/>
  <c r="EX437" i="3"/>
  <c r="EL437" i="3"/>
  <c r="EM437" i="3"/>
  <c r="EN437" i="3"/>
  <c r="FF437" i="3"/>
  <c r="FG437" i="3"/>
  <c r="FH437" i="3"/>
  <c r="FP437" i="3"/>
  <c r="FQ437" i="3"/>
  <c r="FR437" i="3"/>
  <c r="FZ437" i="3"/>
  <c r="GA437" i="3"/>
  <c r="GB437" i="3"/>
  <c r="Z433" i="3"/>
  <c r="CA433" i="3"/>
  <c r="X433" i="3"/>
  <c r="BW429" i="3"/>
  <c r="BX429" i="3"/>
  <c r="BY429" i="3"/>
  <c r="FS429" i="3"/>
  <c r="EO429" i="3"/>
  <c r="EY429" i="3"/>
  <c r="FI429" i="3"/>
  <c r="GC429" i="3"/>
  <c r="EU429" i="3"/>
  <c r="ES429" i="3"/>
  <c r="FC429" i="3"/>
  <c r="FO429" i="3"/>
  <c r="FW429" i="3"/>
  <c r="FE429" i="3"/>
  <c r="FM429" i="3"/>
  <c r="FY429" i="3"/>
  <c r="GG429" i="3"/>
  <c r="GI429" i="3"/>
  <c r="ER429" i="3"/>
  <c r="EZ429" i="3"/>
  <c r="FL429" i="3"/>
  <c r="FT429" i="3"/>
  <c r="GF429" i="3"/>
  <c r="ET429" i="3"/>
  <c r="FA429" i="3"/>
  <c r="FN429" i="3"/>
  <c r="FU429" i="3"/>
  <c r="GH429" i="3"/>
  <c r="EP429" i="3"/>
  <c r="FB429" i="3"/>
  <c r="FJ429" i="3"/>
  <c r="FV429" i="3"/>
  <c r="GD429" i="3"/>
  <c r="FK429" i="3"/>
  <c r="EQ429" i="3"/>
  <c r="FX429" i="3"/>
  <c r="FD429" i="3"/>
  <c r="GE429" i="3"/>
  <c r="HT425" i="3"/>
  <c r="N425" i="3"/>
  <c r="R425" i="3"/>
  <c r="AE425" i="3"/>
  <c r="AI425" i="3"/>
  <c r="AM425" i="3"/>
  <c r="AQ425" i="3"/>
  <c r="AU425" i="3"/>
  <c r="AZ425" i="3"/>
  <c r="BD425" i="3"/>
  <c r="BH425" i="3"/>
  <c r="BL425" i="3"/>
  <c r="BP425" i="3"/>
  <c r="BU425" i="3"/>
  <c r="CK425" i="3"/>
  <c r="CQ425" i="3"/>
  <c r="CU425" i="3"/>
  <c r="CY425" i="3"/>
  <c r="DD425" i="3"/>
  <c r="DH425" i="3"/>
  <c r="DL425" i="3"/>
  <c r="DQ425" i="3"/>
  <c r="DW425" i="3"/>
  <c r="EA425" i="3"/>
  <c r="EG425" i="3"/>
  <c r="GM425" i="3"/>
  <c r="GT425" i="3"/>
  <c r="GY425" i="3"/>
  <c r="HD425" i="3"/>
  <c r="HI425" i="3"/>
  <c r="HM425" i="3"/>
  <c r="HQ425" i="3"/>
  <c r="CG425" i="3"/>
  <c r="B425" i="3"/>
  <c r="B425" i="2"/>
  <c r="GN425" i="3"/>
  <c r="GO425" i="3"/>
  <c r="F425" i="3"/>
  <c r="U425" i="2"/>
  <c r="O425" i="3"/>
  <c r="S425" i="3"/>
  <c r="S425" i="2"/>
  <c r="AA425" i="3"/>
  <c r="AF425" i="3"/>
  <c r="AJ425" i="3"/>
  <c r="AN425" i="3"/>
  <c r="AR425" i="3"/>
  <c r="AV425" i="3"/>
  <c r="BA425" i="3"/>
  <c r="BE425" i="3"/>
  <c r="BI425" i="3"/>
  <c r="BM425" i="3"/>
  <c r="BQ425" i="3"/>
  <c r="CL425" i="3"/>
  <c r="CR425" i="3"/>
  <c r="CV425" i="3"/>
  <c r="CZ425" i="3"/>
  <c r="DE425" i="3"/>
  <c r="DI425" i="3"/>
  <c r="DM425" i="3"/>
  <c r="DS425" i="3"/>
  <c r="DX425" i="3"/>
  <c r="EC425" i="3"/>
  <c r="EH425" i="3"/>
  <c r="GQ425" i="3"/>
  <c r="GU425" i="3"/>
  <c r="GZ425" i="3"/>
  <c r="HF425" i="3"/>
  <c r="HJ425" i="3"/>
  <c r="HN425" i="3"/>
  <c r="HR425" i="3"/>
  <c r="P425" i="3"/>
  <c r="P425" i="2"/>
  <c r="AC425" i="3"/>
  <c r="AG425" i="3"/>
  <c r="AK425" i="3"/>
  <c r="AO425" i="3"/>
  <c r="AS425" i="3"/>
  <c r="AW425" i="3"/>
  <c r="BB425" i="3"/>
  <c r="BF425" i="3"/>
  <c r="BJ425" i="3"/>
  <c r="BN425" i="3"/>
  <c r="BR425" i="3"/>
  <c r="CE425" i="3"/>
  <c r="CN425" i="3"/>
  <c r="CS425" i="3"/>
  <c r="CW425" i="3"/>
  <c r="DA425" i="3"/>
  <c r="DF425" i="3"/>
  <c r="DJ425" i="3"/>
  <c r="DN425" i="3"/>
  <c r="DT425" i="3"/>
  <c r="DY425" i="3"/>
  <c r="ED425" i="3"/>
  <c r="EI425" i="3"/>
  <c r="GK425" i="3"/>
  <c r="GR425" i="3"/>
  <c r="GV425" i="3"/>
  <c r="HA425" i="3"/>
  <c r="HG425" i="3"/>
  <c r="HK425" i="3"/>
  <c r="HO425" i="3"/>
  <c r="HS425" i="3"/>
  <c r="AH425" i="3"/>
  <c r="AY425" i="3"/>
  <c r="BO425" i="3"/>
  <c r="CO425" i="3"/>
  <c r="DG425" i="3"/>
  <c r="DZ425" i="3"/>
  <c r="GX425" i="3"/>
  <c r="HP425" i="3"/>
  <c r="Q425" i="3"/>
  <c r="Q425" i="2"/>
  <c r="AL425" i="3"/>
  <c r="BC425" i="3"/>
  <c r="BS425" i="3"/>
  <c r="CT425" i="3"/>
  <c r="DK425" i="3"/>
  <c r="EE425" i="3"/>
  <c r="HB425" i="3"/>
  <c r="AP425" i="3"/>
  <c r="BG425" i="3"/>
  <c r="CX425" i="3"/>
  <c r="DO425" i="3"/>
  <c r="EJ425" i="3"/>
  <c r="GL425" i="3"/>
  <c r="HH425" i="3"/>
  <c r="AD425" i="3"/>
  <c r="AT425" i="3"/>
  <c r="BK425" i="3"/>
  <c r="CI425" i="3"/>
  <c r="DB425" i="3"/>
  <c r="DV425" i="3"/>
  <c r="GS425" i="3"/>
  <c r="HL425" i="3"/>
  <c r="P438" i="4"/>
  <c r="EL419" i="3"/>
  <c r="EM419" i="3"/>
  <c r="EN419" i="3"/>
  <c r="EV419" i="3"/>
  <c r="EW419" i="3"/>
  <c r="EX419" i="3"/>
  <c r="FF419" i="3"/>
  <c r="FG419" i="3"/>
  <c r="FH419" i="3"/>
  <c r="FP419" i="3"/>
  <c r="FQ419" i="3"/>
  <c r="FR419" i="3"/>
  <c r="FZ419" i="3"/>
  <c r="GA419" i="3"/>
  <c r="GB419" i="3"/>
  <c r="X411" i="3"/>
  <c r="Z411" i="3"/>
  <c r="CA411" i="3"/>
  <c r="FS411" i="3"/>
  <c r="EO411" i="3"/>
  <c r="EY411" i="3"/>
  <c r="FI411" i="3"/>
  <c r="GC411" i="3"/>
  <c r="ES411" i="3"/>
  <c r="FE411" i="3"/>
  <c r="FO411" i="3"/>
  <c r="FM411" i="3"/>
  <c r="FY411" i="3"/>
  <c r="GG411" i="3"/>
  <c r="FW411" i="3"/>
  <c r="GI411" i="3"/>
  <c r="EU411" i="3"/>
  <c r="FC411" i="3"/>
  <c r="ET411" i="3"/>
  <c r="FA411" i="3"/>
  <c r="FN411" i="3"/>
  <c r="FU411" i="3"/>
  <c r="GH411" i="3"/>
  <c r="EP411" i="3"/>
  <c r="FB411" i="3"/>
  <c r="FJ411" i="3"/>
  <c r="FV411" i="3"/>
  <c r="GD411" i="3"/>
  <c r="EQ411" i="3"/>
  <c r="FD411" i="3"/>
  <c r="FK411" i="3"/>
  <c r="FX411" i="3"/>
  <c r="GE411" i="3"/>
  <c r="ER411" i="3"/>
  <c r="FT411" i="3"/>
  <c r="EZ411" i="3"/>
  <c r="GF411" i="3"/>
  <c r="FL411" i="3"/>
  <c r="BW407" i="3"/>
  <c r="BX407" i="3"/>
  <c r="BY407" i="3"/>
  <c r="HT407" i="3"/>
  <c r="CG407" i="3"/>
  <c r="B407" i="3"/>
  <c r="B407" i="2"/>
  <c r="GN407" i="3"/>
  <c r="GO407" i="3"/>
  <c r="F407" i="3"/>
  <c r="U407" i="2"/>
  <c r="O407" i="3"/>
  <c r="S407" i="3"/>
  <c r="S407" i="2"/>
  <c r="AA407" i="3"/>
  <c r="AF407" i="3"/>
  <c r="AJ407" i="3"/>
  <c r="AN407" i="3"/>
  <c r="AR407" i="3"/>
  <c r="AV407" i="3"/>
  <c r="BA407" i="3"/>
  <c r="BE407" i="3"/>
  <c r="BI407" i="3"/>
  <c r="BM407" i="3"/>
  <c r="BQ407" i="3"/>
  <c r="CL407" i="3"/>
  <c r="CR407" i="3"/>
  <c r="CV407" i="3"/>
  <c r="CZ407" i="3"/>
  <c r="DE407" i="3"/>
  <c r="DI407" i="3"/>
  <c r="DM407" i="3"/>
  <c r="DS407" i="3"/>
  <c r="DX407" i="3"/>
  <c r="EC407" i="3"/>
  <c r="EH407" i="3"/>
  <c r="GQ407" i="3"/>
  <c r="GU407" i="3"/>
  <c r="GZ407" i="3"/>
  <c r="HF407" i="3"/>
  <c r="HJ407" i="3"/>
  <c r="HN407" i="3"/>
  <c r="HR407" i="3"/>
  <c r="P407" i="3"/>
  <c r="P407" i="2"/>
  <c r="AC407" i="3"/>
  <c r="AG407" i="3"/>
  <c r="AK407" i="3"/>
  <c r="AO407" i="3"/>
  <c r="AS407" i="3"/>
  <c r="AW407" i="3"/>
  <c r="BB407" i="3"/>
  <c r="BF407" i="3"/>
  <c r="BJ407" i="3"/>
  <c r="BN407" i="3"/>
  <c r="BR407" i="3"/>
  <c r="CE407" i="3"/>
  <c r="CN407" i="3"/>
  <c r="CS407" i="3"/>
  <c r="CW407" i="3"/>
  <c r="DA407" i="3"/>
  <c r="DF407" i="3"/>
  <c r="DJ407" i="3"/>
  <c r="DN407" i="3"/>
  <c r="DT407" i="3"/>
  <c r="DY407" i="3"/>
  <c r="ED407" i="3"/>
  <c r="EI407" i="3"/>
  <c r="GK407" i="3"/>
  <c r="GR407" i="3"/>
  <c r="GV407" i="3"/>
  <c r="HA407" i="3"/>
  <c r="HG407" i="3"/>
  <c r="HK407" i="3"/>
  <c r="HO407" i="3"/>
  <c r="HS407" i="3"/>
  <c r="Q407" i="3"/>
  <c r="Q407" i="2"/>
  <c r="AD407" i="3"/>
  <c r="AH407" i="3"/>
  <c r="AL407" i="3"/>
  <c r="AP407" i="3"/>
  <c r="AT407" i="3"/>
  <c r="AY407" i="3"/>
  <c r="BC407" i="3"/>
  <c r="BG407" i="3"/>
  <c r="BK407" i="3"/>
  <c r="BO407" i="3"/>
  <c r="BS407" i="3"/>
  <c r="CI407" i="3"/>
  <c r="CO407" i="3"/>
  <c r="CT407" i="3"/>
  <c r="CX407" i="3"/>
  <c r="DB407" i="3"/>
  <c r="DG407" i="3"/>
  <c r="DK407" i="3"/>
  <c r="DO407" i="3"/>
  <c r="DV407" i="3"/>
  <c r="DZ407" i="3"/>
  <c r="EE407" i="3"/>
  <c r="EJ407" i="3"/>
  <c r="GL407" i="3"/>
  <c r="GS407" i="3"/>
  <c r="GX407" i="3"/>
  <c r="HB407" i="3"/>
  <c r="HH407" i="3"/>
  <c r="HL407" i="3"/>
  <c r="HP407" i="3"/>
  <c r="R407" i="3"/>
  <c r="AM407" i="3"/>
  <c r="BD407" i="3"/>
  <c r="BU407" i="3"/>
  <c r="CU407" i="3"/>
  <c r="DL407" i="3"/>
  <c r="EG407" i="3"/>
  <c r="HD407" i="3"/>
  <c r="AQ407" i="3"/>
  <c r="BH407" i="3"/>
  <c r="CY407" i="3"/>
  <c r="DQ407" i="3"/>
  <c r="GM407" i="3"/>
  <c r="HI407" i="3"/>
  <c r="AE407" i="3"/>
  <c r="AU407" i="3"/>
  <c r="BL407" i="3"/>
  <c r="CK407" i="3"/>
  <c r="DD407" i="3"/>
  <c r="DW407" i="3"/>
  <c r="GT407" i="3"/>
  <c r="HM407" i="3"/>
  <c r="N407" i="3"/>
  <c r="AI407" i="3"/>
  <c r="AZ407" i="3"/>
  <c r="BP407" i="3"/>
  <c r="CQ407" i="3"/>
  <c r="DH407" i="3"/>
  <c r="EA407" i="3"/>
  <c r="GY407" i="3"/>
  <c r="HQ407" i="3"/>
  <c r="P420" i="4"/>
  <c r="EL403" i="3"/>
  <c r="EM403" i="3"/>
  <c r="EN403" i="3"/>
  <c r="EV403" i="3"/>
  <c r="EW403" i="3"/>
  <c r="EX403" i="3"/>
  <c r="FF403" i="3"/>
  <c r="FG403" i="3"/>
  <c r="FH403" i="3"/>
  <c r="FP403" i="3"/>
  <c r="FQ403" i="3"/>
  <c r="FR403" i="3"/>
  <c r="FZ403" i="3"/>
  <c r="GA403" i="3"/>
  <c r="GB403" i="3"/>
  <c r="X395" i="3"/>
  <c r="Z395" i="3"/>
  <c r="CA395" i="3"/>
  <c r="FS395" i="3"/>
  <c r="EO395" i="3"/>
  <c r="EY395" i="3"/>
  <c r="FI395" i="3"/>
  <c r="GC395" i="3"/>
  <c r="ES395" i="3"/>
  <c r="FE395" i="3"/>
  <c r="FO395" i="3"/>
  <c r="EU395" i="3"/>
  <c r="FM395" i="3"/>
  <c r="FY395" i="3"/>
  <c r="GG395" i="3"/>
  <c r="FC395" i="3"/>
  <c r="FW395" i="3"/>
  <c r="GI395" i="3"/>
  <c r="ET395" i="3"/>
  <c r="FA395" i="3"/>
  <c r="FN395" i="3"/>
  <c r="FU395" i="3"/>
  <c r="GH395" i="3"/>
  <c r="EP395" i="3"/>
  <c r="FB395" i="3"/>
  <c r="FJ395" i="3"/>
  <c r="FV395" i="3"/>
  <c r="GD395" i="3"/>
  <c r="EQ395" i="3"/>
  <c r="FD395" i="3"/>
  <c r="FK395" i="3"/>
  <c r="FX395" i="3"/>
  <c r="GE395" i="3"/>
  <c r="ER395" i="3"/>
  <c r="FT395" i="3"/>
  <c r="EZ395" i="3"/>
  <c r="GF395" i="3"/>
  <c r="FL395" i="3"/>
  <c r="BW391" i="3"/>
  <c r="BX391" i="3"/>
  <c r="BY391" i="3"/>
  <c r="HT391" i="3"/>
  <c r="CG391" i="3"/>
  <c r="B391" i="3"/>
  <c r="B391" i="2"/>
  <c r="GN391" i="3"/>
  <c r="GO391" i="3"/>
  <c r="F391" i="3"/>
  <c r="U391" i="2"/>
  <c r="O391" i="3"/>
  <c r="S391" i="3"/>
  <c r="S391" i="2"/>
  <c r="AA391" i="3"/>
  <c r="AF391" i="3"/>
  <c r="AJ391" i="3"/>
  <c r="AN391" i="3"/>
  <c r="AR391" i="3"/>
  <c r="AV391" i="3"/>
  <c r="BA391" i="3"/>
  <c r="BE391" i="3"/>
  <c r="BI391" i="3"/>
  <c r="BM391" i="3"/>
  <c r="BQ391" i="3"/>
  <c r="CL391" i="3"/>
  <c r="CR391" i="3"/>
  <c r="CV391" i="3"/>
  <c r="CZ391" i="3"/>
  <c r="DE391" i="3"/>
  <c r="DI391" i="3"/>
  <c r="DM391" i="3"/>
  <c r="DS391" i="3"/>
  <c r="DX391" i="3"/>
  <c r="EC391" i="3"/>
  <c r="EH391" i="3"/>
  <c r="GQ391" i="3"/>
  <c r="GU391" i="3"/>
  <c r="GZ391" i="3"/>
  <c r="HF391" i="3"/>
  <c r="HJ391" i="3"/>
  <c r="HN391" i="3"/>
  <c r="HR391" i="3"/>
  <c r="P391" i="3"/>
  <c r="P391" i="2"/>
  <c r="AC391" i="3"/>
  <c r="AG391" i="3"/>
  <c r="AK391" i="3"/>
  <c r="AO391" i="3"/>
  <c r="AS391" i="3"/>
  <c r="AW391" i="3"/>
  <c r="BB391" i="3"/>
  <c r="BF391" i="3"/>
  <c r="BJ391" i="3"/>
  <c r="BN391" i="3"/>
  <c r="BR391" i="3"/>
  <c r="CE391" i="3"/>
  <c r="CN391" i="3"/>
  <c r="CS391" i="3"/>
  <c r="CW391" i="3"/>
  <c r="DA391" i="3"/>
  <c r="DF391" i="3"/>
  <c r="DJ391" i="3"/>
  <c r="DN391" i="3"/>
  <c r="DT391" i="3"/>
  <c r="DY391" i="3"/>
  <c r="ED391" i="3"/>
  <c r="EI391" i="3"/>
  <c r="GK391" i="3"/>
  <c r="GR391" i="3"/>
  <c r="GV391" i="3"/>
  <c r="HA391" i="3"/>
  <c r="HG391" i="3"/>
  <c r="HK391" i="3"/>
  <c r="HO391" i="3"/>
  <c r="HS391" i="3"/>
  <c r="Q391" i="3"/>
  <c r="Q391" i="2"/>
  <c r="AD391" i="3"/>
  <c r="AH391" i="3"/>
  <c r="AL391" i="3"/>
  <c r="AP391" i="3"/>
  <c r="AT391" i="3"/>
  <c r="AY391" i="3"/>
  <c r="BC391" i="3"/>
  <c r="BG391" i="3"/>
  <c r="BK391" i="3"/>
  <c r="BO391" i="3"/>
  <c r="BS391" i="3"/>
  <c r="CI391" i="3"/>
  <c r="CO391" i="3"/>
  <c r="CT391" i="3"/>
  <c r="CX391" i="3"/>
  <c r="DB391" i="3"/>
  <c r="DG391" i="3"/>
  <c r="DK391" i="3"/>
  <c r="DO391" i="3"/>
  <c r="DV391" i="3"/>
  <c r="DZ391" i="3"/>
  <c r="EE391" i="3"/>
  <c r="EJ391" i="3"/>
  <c r="GL391" i="3"/>
  <c r="GS391" i="3"/>
  <c r="GX391" i="3"/>
  <c r="HB391" i="3"/>
  <c r="HH391" i="3"/>
  <c r="HL391" i="3"/>
  <c r="HP391" i="3"/>
  <c r="R391" i="3"/>
  <c r="AM391" i="3"/>
  <c r="BD391" i="3"/>
  <c r="BU391" i="3"/>
  <c r="CU391" i="3"/>
  <c r="DL391" i="3"/>
  <c r="EG391" i="3"/>
  <c r="HD391" i="3"/>
  <c r="AQ391" i="3"/>
  <c r="BH391" i="3"/>
  <c r="CY391" i="3"/>
  <c r="DQ391" i="3"/>
  <c r="GM391" i="3"/>
  <c r="HI391" i="3"/>
  <c r="AE391" i="3"/>
  <c r="AU391" i="3"/>
  <c r="BL391" i="3"/>
  <c r="CK391" i="3"/>
  <c r="DD391" i="3"/>
  <c r="DW391" i="3"/>
  <c r="GT391" i="3"/>
  <c r="HM391" i="3"/>
  <c r="N391" i="3"/>
  <c r="AI391" i="3"/>
  <c r="AZ391" i="3"/>
  <c r="BP391" i="3"/>
  <c r="CQ391" i="3"/>
  <c r="DH391" i="3"/>
  <c r="EA391" i="3"/>
  <c r="GY391" i="3"/>
  <c r="HQ391" i="3"/>
  <c r="P404" i="4"/>
  <c r="EL387" i="3"/>
  <c r="EM387" i="3"/>
  <c r="EN387" i="3"/>
  <c r="EV387" i="3"/>
  <c r="EW387" i="3"/>
  <c r="EX387" i="3"/>
  <c r="FF387" i="3"/>
  <c r="FG387" i="3"/>
  <c r="FH387" i="3"/>
  <c r="FP387" i="3"/>
  <c r="FQ387" i="3"/>
  <c r="FR387" i="3"/>
  <c r="FZ387" i="3"/>
  <c r="GA387" i="3"/>
  <c r="GB387" i="3"/>
  <c r="X379" i="3"/>
  <c r="Z379" i="3"/>
  <c r="CA379" i="3"/>
  <c r="FS379" i="3"/>
  <c r="EO379" i="3"/>
  <c r="EY379" i="3"/>
  <c r="FI379" i="3"/>
  <c r="GC379" i="3"/>
  <c r="ES379" i="3"/>
  <c r="FE379" i="3"/>
  <c r="FO379" i="3"/>
  <c r="FM379" i="3"/>
  <c r="FY379" i="3"/>
  <c r="GG379" i="3"/>
  <c r="FW379" i="3"/>
  <c r="GI379" i="3"/>
  <c r="EU379" i="3"/>
  <c r="FC379" i="3"/>
  <c r="ET379" i="3"/>
  <c r="FA379" i="3"/>
  <c r="FN379" i="3"/>
  <c r="FU379" i="3"/>
  <c r="GH379" i="3"/>
  <c r="EP379" i="3"/>
  <c r="FB379" i="3"/>
  <c r="FJ379" i="3"/>
  <c r="FV379" i="3"/>
  <c r="GD379" i="3"/>
  <c r="EQ379" i="3"/>
  <c r="FD379" i="3"/>
  <c r="FK379" i="3"/>
  <c r="FX379" i="3"/>
  <c r="GE379" i="3"/>
  <c r="ER379" i="3"/>
  <c r="FT379" i="3"/>
  <c r="EZ379" i="3"/>
  <c r="GF379" i="3"/>
  <c r="FL379" i="3"/>
  <c r="BW375" i="3"/>
  <c r="BX375" i="3"/>
  <c r="BY375" i="3"/>
  <c r="HT375" i="3"/>
  <c r="CG375" i="3"/>
  <c r="B375" i="3"/>
  <c r="B375" i="2"/>
  <c r="GN375" i="3"/>
  <c r="GO375" i="3"/>
  <c r="F375" i="3"/>
  <c r="U375" i="2"/>
  <c r="O375" i="3"/>
  <c r="S375" i="3"/>
  <c r="S375" i="2"/>
  <c r="AA375" i="3"/>
  <c r="AF375" i="3"/>
  <c r="AJ375" i="3"/>
  <c r="AN375" i="3"/>
  <c r="AR375" i="3"/>
  <c r="AV375" i="3"/>
  <c r="BA375" i="3"/>
  <c r="BE375" i="3"/>
  <c r="BI375" i="3"/>
  <c r="BM375" i="3"/>
  <c r="BQ375" i="3"/>
  <c r="CL375" i="3"/>
  <c r="CR375" i="3"/>
  <c r="CV375" i="3"/>
  <c r="CZ375" i="3"/>
  <c r="DE375" i="3"/>
  <c r="DI375" i="3"/>
  <c r="DM375" i="3"/>
  <c r="DS375" i="3"/>
  <c r="DX375" i="3"/>
  <c r="EC375" i="3"/>
  <c r="EH375" i="3"/>
  <c r="GQ375" i="3"/>
  <c r="GU375" i="3"/>
  <c r="GZ375" i="3"/>
  <c r="HF375" i="3"/>
  <c r="HJ375" i="3"/>
  <c r="HN375" i="3"/>
  <c r="HR375" i="3"/>
  <c r="P375" i="3"/>
  <c r="P375" i="2"/>
  <c r="AC375" i="3"/>
  <c r="AG375" i="3"/>
  <c r="AK375" i="3"/>
  <c r="AO375" i="3"/>
  <c r="AS375" i="3"/>
  <c r="AW375" i="3"/>
  <c r="BB375" i="3"/>
  <c r="BF375" i="3"/>
  <c r="BJ375" i="3"/>
  <c r="BN375" i="3"/>
  <c r="BR375" i="3"/>
  <c r="CE375" i="3"/>
  <c r="CN375" i="3"/>
  <c r="CS375" i="3"/>
  <c r="CW375" i="3"/>
  <c r="DA375" i="3"/>
  <c r="DF375" i="3"/>
  <c r="DJ375" i="3"/>
  <c r="DN375" i="3"/>
  <c r="DT375" i="3"/>
  <c r="DY375" i="3"/>
  <c r="ED375" i="3"/>
  <c r="EI375" i="3"/>
  <c r="GK375" i="3"/>
  <c r="GR375" i="3"/>
  <c r="GV375" i="3"/>
  <c r="HA375" i="3"/>
  <c r="HG375" i="3"/>
  <c r="HK375" i="3"/>
  <c r="HO375" i="3"/>
  <c r="HS375" i="3"/>
  <c r="Q375" i="3"/>
  <c r="Q375" i="2"/>
  <c r="AD375" i="3"/>
  <c r="AH375" i="3"/>
  <c r="AL375" i="3"/>
  <c r="AP375" i="3"/>
  <c r="AT375" i="3"/>
  <c r="AY375" i="3"/>
  <c r="BC375" i="3"/>
  <c r="BG375" i="3"/>
  <c r="BK375" i="3"/>
  <c r="BO375" i="3"/>
  <c r="BS375" i="3"/>
  <c r="CI375" i="3"/>
  <c r="CO375" i="3"/>
  <c r="CT375" i="3"/>
  <c r="CX375" i="3"/>
  <c r="DB375" i="3"/>
  <c r="DG375" i="3"/>
  <c r="DK375" i="3"/>
  <c r="DO375" i="3"/>
  <c r="DV375" i="3"/>
  <c r="DZ375" i="3"/>
  <c r="EE375" i="3"/>
  <c r="EJ375" i="3"/>
  <c r="GL375" i="3"/>
  <c r="GS375" i="3"/>
  <c r="GX375" i="3"/>
  <c r="HB375" i="3"/>
  <c r="HH375" i="3"/>
  <c r="HL375" i="3"/>
  <c r="HP375" i="3"/>
  <c r="R375" i="3"/>
  <c r="AM375" i="3"/>
  <c r="BD375" i="3"/>
  <c r="BU375" i="3"/>
  <c r="CU375" i="3"/>
  <c r="DL375" i="3"/>
  <c r="EG375" i="3"/>
  <c r="HD375" i="3"/>
  <c r="AQ375" i="3"/>
  <c r="BH375" i="3"/>
  <c r="CY375" i="3"/>
  <c r="DQ375" i="3"/>
  <c r="GM375" i="3"/>
  <c r="HI375" i="3"/>
  <c r="AE375" i="3"/>
  <c r="AU375" i="3"/>
  <c r="BL375" i="3"/>
  <c r="CK375" i="3"/>
  <c r="DD375" i="3"/>
  <c r="DW375" i="3"/>
  <c r="GT375" i="3"/>
  <c r="HM375" i="3"/>
  <c r="N375" i="3"/>
  <c r="S388" i="4"/>
  <c r="AI375" i="3"/>
  <c r="AZ375" i="3"/>
  <c r="BP375" i="3"/>
  <c r="CQ375" i="3"/>
  <c r="DH375" i="3"/>
  <c r="EA375" i="3"/>
  <c r="GY375" i="3"/>
  <c r="HQ375" i="3"/>
  <c r="P388" i="4"/>
  <c r="EL371" i="3"/>
  <c r="EM371" i="3"/>
  <c r="EN371" i="3"/>
  <c r="EV371" i="3"/>
  <c r="EW371" i="3"/>
  <c r="EX371" i="3"/>
  <c r="FF371" i="3"/>
  <c r="FG371" i="3"/>
  <c r="FH371" i="3"/>
  <c r="FP371" i="3"/>
  <c r="FQ371" i="3"/>
  <c r="FR371" i="3"/>
  <c r="FZ371" i="3"/>
  <c r="GA371" i="3"/>
  <c r="GB371" i="3"/>
  <c r="X367" i="3"/>
  <c r="Z367" i="3"/>
  <c r="CA367" i="3"/>
  <c r="FS363" i="3"/>
  <c r="EO363" i="3"/>
  <c r="EY363" i="3"/>
  <c r="FI363" i="3"/>
  <c r="GC363" i="3"/>
  <c r="ES363" i="3"/>
  <c r="FE363" i="3"/>
  <c r="FO363" i="3"/>
  <c r="EU363" i="3"/>
  <c r="FM363" i="3"/>
  <c r="FY363" i="3"/>
  <c r="GG363" i="3"/>
  <c r="FC363" i="3"/>
  <c r="FW363" i="3"/>
  <c r="GI363" i="3"/>
  <c r="EP363" i="3"/>
  <c r="FB363" i="3"/>
  <c r="FJ363" i="3"/>
  <c r="FV363" i="3"/>
  <c r="GD363" i="3"/>
  <c r="EQ363" i="3"/>
  <c r="FD363" i="3"/>
  <c r="FK363" i="3"/>
  <c r="FX363" i="3"/>
  <c r="GE363" i="3"/>
  <c r="ER363" i="3"/>
  <c r="EZ363" i="3"/>
  <c r="FL363" i="3"/>
  <c r="FT363" i="3"/>
  <c r="GF363" i="3"/>
  <c r="ET363" i="3"/>
  <c r="FU363" i="3"/>
  <c r="FA363" i="3"/>
  <c r="GH363" i="3"/>
  <c r="FN363" i="3"/>
  <c r="HT359" i="3"/>
  <c r="N359" i="3"/>
  <c r="R359" i="3"/>
  <c r="AE359" i="3"/>
  <c r="AI359" i="3"/>
  <c r="AM359" i="3"/>
  <c r="AQ359" i="3"/>
  <c r="AU359" i="3"/>
  <c r="AZ359" i="3"/>
  <c r="BD359" i="3"/>
  <c r="BH359" i="3"/>
  <c r="BL359" i="3"/>
  <c r="BP359" i="3"/>
  <c r="BU359" i="3"/>
  <c r="CK359" i="3"/>
  <c r="CQ359" i="3"/>
  <c r="CU359" i="3"/>
  <c r="CY359" i="3"/>
  <c r="DD359" i="3"/>
  <c r="DH359" i="3"/>
  <c r="DL359" i="3"/>
  <c r="DQ359" i="3"/>
  <c r="DW359" i="3"/>
  <c r="EA359" i="3"/>
  <c r="EG359" i="3"/>
  <c r="GM359" i="3"/>
  <c r="GT359" i="3"/>
  <c r="GY359" i="3"/>
  <c r="HD359" i="3"/>
  <c r="HI359" i="3"/>
  <c r="HM359" i="3"/>
  <c r="HQ359" i="3"/>
  <c r="P359" i="3"/>
  <c r="P359" i="2"/>
  <c r="AC359" i="3"/>
  <c r="AG359" i="3"/>
  <c r="AK359" i="3"/>
  <c r="AO359" i="3"/>
  <c r="AS359" i="3"/>
  <c r="AW359" i="3"/>
  <c r="BB359" i="3"/>
  <c r="BF359" i="3"/>
  <c r="BJ359" i="3"/>
  <c r="BN359" i="3"/>
  <c r="BR359" i="3"/>
  <c r="CE359" i="3"/>
  <c r="CN359" i="3"/>
  <c r="CS359" i="3"/>
  <c r="CW359" i="3"/>
  <c r="DA359" i="3"/>
  <c r="DF359" i="3"/>
  <c r="DJ359" i="3"/>
  <c r="DN359" i="3"/>
  <c r="DT359" i="3"/>
  <c r="DY359" i="3"/>
  <c r="ED359" i="3"/>
  <c r="EI359" i="3"/>
  <c r="GK359" i="3"/>
  <c r="GR359" i="3"/>
  <c r="GV359" i="3"/>
  <c r="HA359" i="3"/>
  <c r="HG359" i="3"/>
  <c r="HK359" i="3"/>
  <c r="HO359" i="3"/>
  <c r="HS359" i="3"/>
  <c r="AH359" i="3"/>
  <c r="AP359" i="3"/>
  <c r="AY359" i="3"/>
  <c r="BG359" i="3"/>
  <c r="BO359" i="3"/>
  <c r="CO359" i="3"/>
  <c r="CX359" i="3"/>
  <c r="DG359" i="3"/>
  <c r="DO359" i="3"/>
  <c r="DZ359" i="3"/>
  <c r="EJ359" i="3"/>
  <c r="GL359" i="3"/>
  <c r="GX359" i="3"/>
  <c r="HH359" i="3"/>
  <c r="HP359" i="3"/>
  <c r="CG359" i="3"/>
  <c r="B359" i="3"/>
  <c r="B359" i="2"/>
  <c r="GN359" i="3"/>
  <c r="GO359" i="3"/>
  <c r="F359" i="3"/>
  <c r="U359" i="2"/>
  <c r="O359" i="3"/>
  <c r="AA359" i="3"/>
  <c r="AJ359" i="3"/>
  <c r="AR359" i="3"/>
  <c r="BA359" i="3"/>
  <c r="BI359" i="3"/>
  <c r="BQ359" i="3"/>
  <c r="CR359" i="3"/>
  <c r="CZ359" i="3"/>
  <c r="DI359" i="3"/>
  <c r="DS359" i="3"/>
  <c r="EC359" i="3"/>
  <c r="GQ359" i="3"/>
  <c r="GZ359" i="3"/>
  <c r="HJ359" i="3"/>
  <c r="HR359" i="3"/>
  <c r="Q359" i="3"/>
  <c r="Q359" i="2"/>
  <c r="AD359" i="3"/>
  <c r="AL359" i="3"/>
  <c r="AT359" i="3"/>
  <c r="BC359" i="3"/>
  <c r="BK359" i="3"/>
  <c r="BS359" i="3"/>
  <c r="CI359" i="3"/>
  <c r="CT359" i="3"/>
  <c r="DB359" i="3"/>
  <c r="DK359" i="3"/>
  <c r="DV359" i="3"/>
  <c r="EE359" i="3"/>
  <c r="GS359" i="3"/>
  <c r="HB359" i="3"/>
  <c r="HL359" i="3"/>
  <c r="AN359" i="3"/>
  <c r="DM359" i="3"/>
  <c r="HF359" i="3"/>
  <c r="AV359" i="3"/>
  <c r="CL359" i="3"/>
  <c r="DX359" i="3"/>
  <c r="HN359" i="3"/>
  <c r="S359" i="3"/>
  <c r="S359" i="2"/>
  <c r="BE359" i="3"/>
  <c r="CV359" i="3"/>
  <c r="EH359" i="3"/>
  <c r="AF359" i="3"/>
  <c r="BM359" i="3"/>
  <c r="DE359" i="3"/>
  <c r="GU359" i="3"/>
  <c r="P372" i="4"/>
  <c r="Z355" i="3"/>
  <c r="CA355" i="3"/>
  <c r="X355" i="3"/>
  <c r="EL355" i="3"/>
  <c r="EM355" i="3"/>
  <c r="EN355" i="3"/>
  <c r="EV355" i="3"/>
  <c r="EW355" i="3"/>
  <c r="EX355" i="3"/>
  <c r="FF355" i="3"/>
  <c r="FG355" i="3"/>
  <c r="FH355" i="3"/>
  <c r="FP355" i="3"/>
  <c r="FQ355" i="3"/>
  <c r="FR355" i="3"/>
  <c r="FZ355" i="3"/>
  <c r="GA355" i="3"/>
  <c r="GB355" i="3"/>
  <c r="BX351" i="3"/>
  <c r="BY351" i="3"/>
  <c r="BW351" i="3"/>
  <c r="FS347" i="3"/>
  <c r="EO347" i="3"/>
  <c r="EY347" i="3"/>
  <c r="FI347" i="3"/>
  <c r="GC347" i="3"/>
  <c r="ES347" i="3"/>
  <c r="FE347" i="3"/>
  <c r="FO347" i="3"/>
  <c r="FM347" i="3"/>
  <c r="FY347" i="3"/>
  <c r="GG347" i="3"/>
  <c r="EU347" i="3"/>
  <c r="FW347" i="3"/>
  <c r="GI347" i="3"/>
  <c r="FC347" i="3"/>
  <c r="ER347" i="3"/>
  <c r="EZ347" i="3"/>
  <c r="FL347" i="3"/>
  <c r="FT347" i="3"/>
  <c r="GF347" i="3"/>
  <c r="EP347" i="3"/>
  <c r="FB347" i="3"/>
  <c r="FJ347" i="3"/>
  <c r="FV347" i="3"/>
  <c r="GD347" i="3"/>
  <c r="EQ347" i="3"/>
  <c r="FD347" i="3"/>
  <c r="FK347" i="3"/>
  <c r="FX347" i="3"/>
  <c r="GE347" i="3"/>
  <c r="GH347" i="3"/>
  <c r="FN347" i="3"/>
  <c r="ET347" i="3"/>
  <c r="FU347" i="3"/>
  <c r="FA347" i="3"/>
  <c r="HT343" i="3"/>
  <c r="N343" i="3"/>
  <c r="R343" i="3"/>
  <c r="AE343" i="3"/>
  <c r="AI343" i="3"/>
  <c r="AM343" i="3"/>
  <c r="AQ343" i="3"/>
  <c r="AU343" i="3"/>
  <c r="AZ343" i="3"/>
  <c r="BD343" i="3"/>
  <c r="BH343" i="3"/>
  <c r="BL343" i="3"/>
  <c r="BP343" i="3"/>
  <c r="BU343" i="3"/>
  <c r="CK343" i="3"/>
  <c r="CQ343" i="3"/>
  <c r="CU343" i="3"/>
  <c r="CY343" i="3"/>
  <c r="DD343" i="3"/>
  <c r="DH343" i="3"/>
  <c r="DL343" i="3"/>
  <c r="DQ343" i="3"/>
  <c r="DW343" i="3"/>
  <c r="EA343" i="3"/>
  <c r="EG343" i="3"/>
  <c r="GM343" i="3"/>
  <c r="GT343" i="3"/>
  <c r="GY343" i="3"/>
  <c r="HD343" i="3"/>
  <c r="HI343" i="3"/>
  <c r="HM343" i="3"/>
  <c r="HQ343" i="3"/>
  <c r="CG343" i="3"/>
  <c r="B343" i="3"/>
  <c r="B343" i="2"/>
  <c r="GN343" i="3"/>
  <c r="GO343" i="3"/>
  <c r="F343" i="3"/>
  <c r="U343" i="2"/>
  <c r="O343" i="3"/>
  <c r="S343" i="3"/>
  <c r="S343" i="2"/>
  <c r="AA343" i="3"/>
  <c r="AF343" i="3"/>
  <c r="AJ343" i="3"/>
  <c r="AN343" i="3"/>
  <c r="AR343" i="3"/>
  <c r="AV343" i="3"/>
  <c r="BA343" i="3"/>
  <c r="BE343" i="3"/>
  <c r="BI343" i="3"/>
  <c r="BM343" i="3"/>
  <c r="BQ343" i="3"/>
  <c r="CL343" i="3"/>
  <c r="P343" i="3"/>
  <c r="P343" i="2"/>
  <c r="AC343" i="3"/>
  <c r="AG343" i="3"/>
  <c r="AK343" i="3"/>
  <c r="AO343" i="3"/>
  <c r="AS343" i="3"/>
  <c r="AW343" i="3"/>
  <c r="BB343" i="3"/>
  <c r="BF343" i="3"/>
  <c r="BJ343" i="3"/>
  <c r="BN343" i="3"/>
  <c r="BR343" i="3"/>
  <c r="CE343" i="3"/>
  <c r="CN343" i="3"/>
  <c r="CS343" i="3"/>
  <c r="CW343" i="3"/>
  <c r="DA343" i="3"/>
  <c r="DF343" i="3"/>
  <c r="DJ343" i="3"/>
  <c r="DN343" i="3"/>
  <c r="DT343" i="3"/>
  <c r="DY343" i="3"/>
  <c r="ED343" i="3"/>
  <c r="EI343" i="3"/>
  <c r="GK343" i="3"/>
  <c r="GR343" i="3"/>
  <c r="GV343" i="3"/>
  <c r="HA343" i="3"/>
  <c r="HG343" i="3"/>
  <c r="HK343" i="3"/>
  <c r="HO343" i="3"/>
  <c r="HS343" i="3"/>
  <c r="Q343" i="3"/>
  <c r="Q343" i="2"/>
  <c r="AD343" i="3"/>
  <c r="AH343" i="3"/>
  <c r="AL343" i="3"/>
  <c r="AP343" i="3"/>
  <c r="AT343" i="3"/>
  <c r="AY343" i="3"/>
  <c r="BC343" i="3"/>
  <c r="BG343" i="3"/>
  <c r="BK343" i="3"/>
  <c r="BO343" i="3"/>
  <c r="BS343" i="3"/>
  <c r="CI343" i="3"/>
  <c r="CO343" i="3"/>
  <c r="CT343" i="3"/>
  <c r="CX343" i="3"/>
  <c r="DB343" i="3"/>
  <c r="DG343" i="3"/>
  <c r="DK343" i="3"/>
  <c r="DO343" i="3"/>
  <c r="DV343" i="3"/>
  <c r="DZ343" i="3"/>
  <c r="EE343" i="3"/>
  <c r="EJ343" i="3"/>
  <c r="GL343" i="3"/>
  <c r="GS343" i="3"/>
  <c r="GX343" i="3"/>
  <c r="HB343" i="3"/>
  <c r="HH343" i="3"/>
  <c r="HL343" i="3"/>
  <c r="HP343" i="3"/>
  <c r="DE343" i="3"/>
  <c r="DX343" i="3"/>
  <c r="GU343" i="3"/>
  <c r="HN343" i="3"/>
  <c r="CR343" i="3"/>
  <c r="DI343" i="3"/>
  <c r="EC343" i="3"/>
  <c r="GZ343" i="3"/>
  <c r="HR343" i="3"/>
  <c r="CV343" i="3"/>
  <c r="DM343" i="3"/>
  <c r="EH343" i="3"/>
  <c r="HF343" i="3"/>
  <c r="CZ343" i="3"/>
  <c r="GQ343" i="3"/>
  <c r="DS343" i="3"/>
  <c r="HJ343" i="3"/>
  <c r="P356" i="4"/>
  <c r="EL339" i="3"/>
  <c r="EM339" i="3"/>
  <c r="EN339" i="3"/>
  <c r="EV339" i="3"/>
  <c r="EW339" i="3"/>
  <c r="EX339" i="3"/>
  <c r="FF339" i="3"/>
  <c r="FG339" i="3"/>
  <c r="FH339" i="3"/>
  <c r="FP339" i="3"/>
  <c r="FQ339" i="3"/>
  <c r="FR339" i="3"/>
  <c r="FZ339" i="3"/>
  <c r="GA339" i="3"/>
  <c r="GB339" i="3"/>
  <c r="Z335" i="3"/>
  <c r="CA335" i="3"/>
  <c r="X335" i="3"/>
  <c r="BW331" i="3"/>
  <c r="BX331" i="3"/>
  <c r="BY331" i="3"/>
  <c r="FS331" i="3"/>
  <c r="EO331" i="3"/>
  <c r="EY331" i="3"/>
  <c r="FI331" i="3"/>
  <c r="GC331" i="3"/>
  <c r="ES331" i="3"/>
  <c r="FE331" i="3"/>
  <c r="FM331" i="3"/>
  <c r="FO331" i="3"/>
  <c r="EU331" i="3"/>
  <c r="FY331" i="3"/>
  <c r="GG331" i="3"/>
  <c r="FC331" i="3"/>
  <c r="FW331" i="3"/>
  <c r="GI331" i="3"/>
  <c r="ER331" i="3"/>
  <c r="EZ331" i="3"/>
  <c r="FL331" i="3"/>
  <c r="FT331" i="3"/>
  <c r="GF331" i="3"/>
  <c r="ET331" i="3"/>
  <c r="FA331" i="3"/>
  <c r="FN331" i="3"/>
  <c r="FU331" i="3"/>
  <c r="GH331" i="3"/>
  <c r="EP331" i="3"/>
  <c r="FB331" i="3"/>
  <c r="FJ331" i="3"/>
  <c r="FV331" i="3"/>
  <c r="GD331" i="3"/>
  <c r="EQ331" i="3"/>
  <c r="FD331" i="3"/>
  <c r="FK331" i="3"/>
  <c r="FX331" i="3"/>
  <c r="GE331" i="3"/>
  <c r="HT327" i="3"/>
  <c r="N327" i="3"/>
  <c r="R327" i="3"/>
  <c r="AE327" i="3"/>
  <c r="AI327" i="3"/>
  <c r="AM327" i="3"/>
  <c r="AQ327" i="3"/>
  <c r="AU327" i="3"/>
  <c r="AZ327" i="3"/>
  <c r="BD327" i="3"/>
  <c r="BH327" i="3"/>
  <c r="BL327" i="3"/>
  <c r="BP327" i="3"/>
  <c r="BU327" i="3"/>
  <c r="CK327" i="3"/>
  <c r="CQ327" i="3"/>
  <c r="CU327" i="3"/>
  <c r="CY327" i="3"/>
  <c r="DD327" i="3"/>
  <c r="DH327" i="3"/>
  <c r="DL327" i="3"/>
  <c r="DQ327" i="3"/>
  <c r="DW327" i="3"/>
  <c r="EA327" i="3"/>
  <c r="EG327" i="3"/>
  <c r="GM327" i="3"/>
  <c r="GT327" i="3"/>
  <c r="GY327" i="3"/>
  <c r="HD327" i="3"/>
  <c r="HI327" i="3"/>
  <c r="HM327" i="3"/>
  <c r="HQ327" i="3"/>
  <c r="CG327" i="3"/>
  <c r="B327" i="3"/>
  <c r="B327" i="2"/>
  <c r="GN327" i="3"/>
  <c r="GO327" i="3"/>
  <c r="F327" i="3"/>
  <c r="U327" i="2"/>
  <c r="O327" i="3"/>
  <c r="S327" i="3"/>
  <c r="S327" i="2"/>
  <c r="AA327" i="3"/>
  <c r="AF327" i="3"/>
  <c r="AJ327" i="3"/>
  <c r="AN327" i="3"/>
  <c r="AR327" i="3"/>
  <c r="AV327" i="3"/>
  <c r="BA327" i="3"/>
  <c r="BE327" i="3"/>
  <c r="BI327" i="3"/>
  <c r="BM327" i="3"/>
  <c r="BQ327" i="3"/>
  <c r="CL327" i="3"/>
  <c r="CR327" i="3"/>
  <c r="CV327" i="3"/>
  <c r="CZ327" i="3"/>
  <c r="DE327" i="3"/>
  <c r="DI327" i="3"/>
  <c r="DM327" i="3"/>
  <c r="DS327" i="3"/>
  <c r="DX327" i="3"/>
  <c r="EC327" i="3"/>
  <c r="EH327" i="3"/>
  <c r="GQ327" i="3"/>
  <c r="GU327" i="3"/>
  <c r="GZ327" i="3"/>
  <c r="HF327" i="3"/>
  <c r="HJ327" i="3"/>
  <c r="HN327" i="3"/>
  <c r="HR327" i="3"/>
  <c r="P327" i="3"/>
  <c r="P327" i="2"/>
  <c r="AC327" i="3"/>
  <c r="AG327" i="3"/>
  <c r="AK327" i="3"/>
  <c r="AO327" i="3"/>
  <c r="AS327" i="3"/>
  <c r="AW327" i="3"/>
  <c r="BB327" i="3"/>
  <c r="BF327" i="3"/>
  <c r="BJ327" i="3"/>
  <c r="BN327" i="3"/>
  <c r="BR327" i="3"/>
  <c r="CE327" i="3"/>
  <c r="CN327" i="3"/>
  <c r="CS327" i="3"/>
  <c r="CW327" i="3"/>
  <c r="DA327" i="3"/>
  <c r="DF327" i="3"/>
  <c r="DJ327" i="3"/>
  <c r="DN327" i="3"/>
  <c r="DT327" i="3"/>
  <c r="DY327" i="3"/>
  <c r="ED327" i="3"/>
  <c r="EI327" i="3"/>
  <c r="GK327" i="3"/>
  <c r="GR327" i="3"/>
  <c r="GV327" i="3"/>
  <c r="HA327" i="3"/>
  <c r="HG327" i="3"/>
  <c r="HK327" i="3"/>
  <c r="HO327" i="3"/>
  <c r="HS327" i="3"/>
  <c r="Q327" i="3"/>
  <c r="Q327" i="2"/>
  <c r="AD327" i="3"/>
  <c r="AH327" i="3"/>
  <c r="AL327" i="3"/>
  <c r="AP327" i="3"/>
  <c r="AT327" i="3"/>
  <c r="AY327" i="3"/>
  <c r="BC327" i="3"/>
  <c r="BG327" i="3"/>
  <c r="BK327" i="3"/>
  <c r="BO327" i="3"/>
  <c r="BS327" i="3"/>
  <c r="CI327" i="3"/>
  <c r="CO327" i="3"/>
  <c r="CT327" i="3"/>
  <c r="CX327" i="3"/>
  <c r="DB327" i="3"/>
  <c r="DG327" i="3"/>
  <c r="DK327" i="3"/>
  <c r="DO327" i="3"/>
  <c r="DV327" i="3"/>
  <c r="DZ327" i="3"/>
  <c r="EE327" i="3"/>
  <c r="EJ327" i="3"/>
  <c r="GL327" i="3"/>
  <c r="GS327" i="3"/>
  <c r="GX327" i="3"/>
  <c r="HB327" i="3"/>
  <c r="HH327" i="3"/>
  <c r="HL327" i="3"/>
  <c r="HP327" i="3"/>
  <c r="P340" i="4"/>
  <c r="EL323" i="3"/>
  <c r="EM323" i="3"/>
  <c r="EN323" i="3"/>
  <c r="EV323" i="3"/>
  <c r="EW323" i="3"/>
  <c r="EX323" i="3"/>
  <c r="FF323" i="3"/>
  <c r="FG323" i="3"/>
  <c r="FH323" i="3"/>
  <c r="FP323" i="3"/>
  <c r="FQ323" i="3"/>
  <c r="FR323" i="3"/>
  <c r="FZ323" i="3"/>
  <c r="GA323" i="3"/>
  <c r="GB323" i="3"/>
  <c r="X315" i="3"/>
  <c r="Z315" i="3"/>
  <c r="CA315" i="3"/>
  <c r="FS315" i="3"/>
  <c r="EO315" i="3"/>
  <c r="EY315" i="3"/>
  <c r="FI315" i="3"/>
  <c r="GC315" i="3"/>
  <c r="ES315" i="3"/>
  <c r="FE315" i="3"/>
  <c r="FM315" i="3"/>
  <c r="FO315" i="3"/>
  <c r="FY315" i="3"/>
  <c r="EU315" i="3"/>
  <c r="GG315" i="3"/>
  <c r="FW315" i="3"/>
  <c r="GI315" i="3"/>
  <c r="FC315" i="3"/>
  <c r="ET315" i="3"/>
  <c r="FA315" i="3"/>
  <c r="FN315" i="3"/>
  <c r="FU315" i="3"/>
  <c r="GH315" i="3"/>
  <c r="EP315" i="3"/>
  <c r="FB315" i="3"/>
  <c r="FJ315" i="3"/>
  <c r="FV315" i="3"/>
  <c r="GD315" i="3"/>
  <c r="EQ315" i="3"/>
  <c r="FD315" i="3"/>
  <c r="FK315" i="3"/>
  <c r="FX315" i="3"/>
  <c r="GE315" i="3"/>
  <c r="ER315" i="3"/>
  <c r="EZ315" i="3"/>
  <c r="FL315" i="3"/>
  <c r="FT315" i="3"/>
  <c r="GF315" i="3"/>
  <c r="BW311" i="3"/>
  <c r="BX311" i="3"/>
  <c r="BY311" i="3"/>
  <c r="HT311" i="3"/>
  <c r="CG311" i="3"/>
  <c r="B311" i="3"/>
  <c r="B311" i="2"/>
  <c r="GN311" i="3"/>
  <c r="GO311" i="3"/>
  <c r="F311" i="3"/>
  <c r="U311" i="2"/>
  <c r="O311" i="3"/>
  <c r="S311" i="3"/>
  <c r="S311" i="2"/>
  <c r="AA311" i="3"/>
  <c r="AF311" i="3"/>
  <c r="AJ311" i="3"/>
  <c r="AN311" i="3"/>
  <c r="AR311" i="3"/>
  <c r="AV311" i="3"/>
  <c r="BA311" i="3"/>
  <c r="BE311" i="3"/>
  <c r="BI311" i="3"/>
  <c r="BM311" i="3"/>
  <c r="BQ311" i="3"/>
  <c r="CL311" i="3"/>
  <c r="CR311" i="3"/>
  <c r="CV311" i="3"/>
  <c r="CZ311" i="3"/>
  <c r="DE311" i="3"/>
  <c r="DI311" i="3"/>
  <c r="DM311" i="3"/>
  <c r="DS311" i="3"/>
  <c r="DX311" i="3"/>
  <c r="EC311" i="3"/>
  <c r="EH311" i="3"/>
  <c r="GQ311" i="3"/>
  <c r="GU311" i="3"/>
  <c r="GZ311" i="3"/>
  <c r="HF311" i="3"/>
  <c r="HJ311" i="3"/>
  <c r="HN311" i="3"/>
  <c r="HR311" i="3"/>
  <c r="P311" i="3"/>
  <c r="P311" i="2"/>
  <c r="AC311" i="3"/>
  <c r="AG311" i="3"/>
  <c r="AK311" i="3"/>
  <c r="AO311" i="3"/>
  <c r="AS311" i="3"/>
  <c r="AW311" i="3"/>
  <c r="BB311" i="3"/>
  <c r="BF311" i="3"/>
  <c r="BJ311" i="3"/>
  <c r="BN311" i="3"/>
  <c r="BR311" i="3"/>
  <c r="CE311" i="3"/>
  <c r="CN311" i="3"/>
  <c r="CS311" i="3"/>
  <c r="CW311" i="3"/>
  <c r="DA311" i="3"/>
  <c r="DF311" i="3"/>
  <c r="DJ311" i="3"/>
  <c r="DN311" i="3"/>
  <c r="DT311" i="3"/>
  <c r="DY311" i="3"/>
  <c r="ED311" i="3"/>
  <c r="EI311" i="3"/>
  <c r="GK311" i="3"/>
  <c r="GR311" i="3"/>
  <c r="GV311" i="3"/>
  <c r="HA311" i="3"/>
  <c r="HG311" i="3"/>
  <c r="HK311" i="3"/>
  <c r="HO311" i="3"/>
  <c r="HS311" i="3"/>
  <c r="Q311" i="3"/>
  <c r="Q311" i="2"/>
  <c r="AD311" i="3"/>
  <c r="AH311" i="3"/>
  <c r="AL311" i="3"/>
  <c r="AP311" i="3"/>
  <c r="AT311" i="3"/>
  <c r="AY311" i="3"/>
  <c r="BC311" i="3"/>
  <c r="BG311" i="3"/>
  <c r="BK311" i="3"/>
  <c r="BO311" i="3"/>
  <c r="BS311" i="3"/>
  <c r="CI311" i="3"/>
  <c r="CO311" i="3"/>
  <c r="CT311" i="3"/>
  <c r="CX311" i="3"/>
  <c r="DB311" i="3"/>
  <c r="DG311" i="3"/>
  <c r="DK311" i="3"/>
  <c r="DO311" i="3"/>
  <c r="DV311" i="3"/>
  <c r="DZ311" i="3"/>
  <c r="EE311" i="3"/>
  <c r="EJ311" i="3"/>
  <c r="GL311" i="3"/>
  <c r="GS311" i="3"/>
  <c r="GX311" i="3"/>
  <c r="HB311" i="3"/>
  <c r="HH311" i="3"/>
  <c r="HL311" i="3"/>
  <c r="HP311" i="3"/>
  <c r="N311" i="3"/>
  <c r="R311" i="3"/>
  <c r="AE311" i="3"/>
  <c r="AI311" i="3"/>
  <c r="AM311" i="3"/>
  <c r="AQ311" i="3"/>
  <c r="AU311" i="3"/>
  <c r="AZ311" i="3"/>
  <c r="BD311" i="3"/>
  <c r="BH311" i="3"/>
  <c r="BL311" i="3"/>
  <c r="BP311" i="3"/>
  <c r="BU311" i="3"/>
  <c r="CK311" i="3"/>
  <c r="CQ311" i="3"/>
  <c r="CU311" i="3"/>
  <c r="CY311" i="3"/>
  <c r="DD311" i="3"/>
  <c r="DH311" i="3"/>
  <c r="DL311" i="3"/>
  <c r="DQ311" i="3"/>
  <c r="DW311" i="3"/>
  <c r="EA311" i="3"/>
  <c r="EG311" i="3"/>
  <c r="GM311" i="3"/>
  <c r="GT311" i="3"/>
  <c r="GY311" i="3"/>
  <c r="HD311" i="3"/>
  <c r="HI311" i="3"/>
  <c r="HM311" i="3"/>
  <c r="HQ311" i="3"/>
  <c r="P324" i="4"/>
  <c r="EL307" i="3"/>
  <c r="EM307" i="3"/>
  <c r="EN307" i="3"/>
  <c r="FF307" i="3"/>
  <c r="FG307" i="3"/>
  <c r="FH307" i="3"/>
  <c r="EV307" i="3"/>
  <c r="EW307" i="3"/>
  <c r="EX307" i="3"/>
  <c r="FP307" i="3"/>
  <c r="FQ307" i="3"/>
  <c r="FR307" i="3"/>
  <c r="FZ307" i="3"/>
  <c r="GA307" i="3"/>
  <c r="GB307" i="3"/>
  <c r="X303" i="3"/>
  <c r="Z303" i="3"/>
  <c r="CA303" i="3"/>
  <c r="BX299" i="3"/>
  <c r="BY299" i="3"/>
  <c r="BW299" i="3"/>
  <c r="FS299" i="3"/>
  <c r="EO299" i="3"/>
  <c r="EY299" i="3"/>
  <c r="FI299" i="3"/>
  <c r="GC299" i="3"/>
  <c r="ES299" i="3"/>
  <c r="FE299" i="3"/>
  <c r="FM299" i="3"/>
  <c r="FO299" i="3"/>
  <c r="EU299" i="3"/>
  <c r="FY299" i="3"/>
  <c r="GG299" i="3"/>
  <c r="FC299" i="3"/>
  <c r="FW299" i="3"/>
  <c r="GI299" i="3"/>
  <c r="EP299" i="3"/>
  <c r="FB299" i="3"/>
  <c r="FJ299" i="3"/>
  <c r="FV299" i="3"/>
  <c r="GD299" i="3"/>
  <c r="EQ299" i="3"/>
  <c r="FD299" i="3"/>
  <c r="FK299" i="3"/>
  <c r="FX299" i="3"/>
  <c r="GE299" i="3"/>
  <c r="ER299" i="3"/>
  <c r="EZ299" i="3"/>
  <c r="FL299" i="3"/>
  <c r="FT299" i="3"/>
  <c r="GF299" i="3"/>
  <c r="ET299" i="3"/>
  <c r="FA299" i="3"/>
  <c r="FN299" i="3"/>
  <c r="FU299" i="3"/>
  <c r="GH299" i="3"/>
  <c r="HT295" i="3"/>
  <c r="P295" i="3"/>
  <c r="P295" i="2"/>
  <c r="AC295" i="3"/>
  <c r="AG295" i="3"/>
  <c r="AK295" i="3"/>
  <c r="AO295" i="3"/>
  <c r="AS295" i="3"/>
  <c r="AW295" i="3"/>
  <c r="BB295" i="3"/>
  <c r="BF295" i="3"/>
  <c r="BJ295" i="3"/>
  <c r="BN295" i="3"/>
  <c r="BR295" i="3"/>
  <c r="CE295" i="3"/>
  <c r="CN295" i="3"/>
  <c r="CS295" i="3"/>
  <c r="CW295" i="3"/>
  <c r="DA295" i="3"/>
  <c r="DF295" i="3"/>
  <c r="DJ295" i="3"/>
  <c r="DN295" i="3"/>
  <c r="DT295" i="3"/>
  <c r="DY295" i="3"/>
  <c r="ED295" i="3"/>
  <c r="EI295" i="3"/>
  <c r="GK295" i="3"/>
  <c r="GR295" i="3"/>
  <c r="GV295" i="3"/>
  <c r="HA295" i="3"/>
  <c r="HG295" i="3"/>
  <c r="HK295" i="3"/>
  <c r="HO295" i="3"/>
  <c r="HS295" i="3"/>
  <c r="Q295" i="3"/>
  <c r="Q295" i="2"/>
  <c r="AD295" i="3"/>
  <c r="AH295" i="3"/>
  <c r="AL295" i="3"/>
  <c r="AP295" i="3"/>
  <c r="AT295" i="3"/>
  <c r="AY295" i="3"/>
  <c r="BC295" i="3"/>
  <c r="BG295" i="3"/>
  <c r="BK295" i="3"/>
  <c r="BO295" i="3"/>
  <c r="BS295" i="3"/>
  <c r="CI295" i="3"/>
  <c r="CO295" i="3"/>
  <c r="CT295" i="3"/>
  <c r="CX295" i="3"/>
  <c r="DB295" i="3"/>
  <c r="DG295" i="3"/>
  <c r="DK295" i="3"/>
  <c r="DO295" i="3"/>
  <c r="DV295" i="3"/>
  <c r="DZ295" i="3"/>
  <c r="EE295" i="3"/>
  <c r="EJ295" i="3"/>
  <c r="GL295" i="3"/>
  <c r="GS295" i="3"/>
  <c r="GX295" i="3"/>
  <c r="HB295" i="3"/>
  <c r="HH295" i="3"/>
  <c r="HL295" i="3"/>
  <c r="HP295" i="3"/>
  <c r="N295" i="3"/>
  <c r="R295" i="3"/>
  <c r="AE295" i="3"/>
  <c r="AI295" i="3"/>
  <c r="AM295" i="3"/>
  <c r="AQ295" i="3"/>
  <c r="AU295" i="3"/>
  <c r="AZ295" i="3"/>
  <c r="BD295" i="3"/>
  <c r="BH295" i="3"/>
  <c r="BL295" i="3"/>
  <c r="BP295" i="3"/>
  <c r="BU295" i="3"/>
  <c r="CK295" i="3"/>
  <c r="CQ295" i="3"/>
  <c r="CU295" i="3"/>
  <c r="CY295" i="3"/>
  <c r="DD295" i="3"/>
  <c r="DH295" i="3"/>
  <c r="DL295" i="3"/>
  <c r="DQ295" i="3"/>
  <c r="DW295" i="3"/>
  <c r="EA295" i="3"/>
  <c r="EG295" i="3"/>
  <c r="GM295" i="3"/>
  <c r="GT295" i="3"/>
  <c r="GY295" i="3"/>
  <c r="HD295" i="3"/>
  <c r="HI295" i="3"/>
  <c r="HM295" i="3"/>
  <c r="HQ295" i="3"/>
  <c r="CG295" i="3"/>
  <c r="B295" i="3"/>
  <c r="B295" i="2"/>
  <c r="GN295" i="3"/>
  <c r="GO295" i="3"/>
  <c r="F295" i="3"/>
  <c r="U295" i="2"/>
  <c r="O295" i="3"/>
  <c r="S295" i="3"/>
  <c r="S295" i="2"/>
  <c r="AA295" i="3"/>
  <c r="AF295" i="3"/>
  <c r="AJ295" i="3"/>
  <c r="AN295" i="3"/>
  <c r="AR295" i="3"/>
  <c r="AV295" i="3"/>
  <c r="BA295" i="3"/>
  <c r="BE295" i="3"/>
  <c r="BI295" i="3"/>
  <c r="BM295" i="3"/>
  <c r="BQ295" i="3"/>
  <c r="CL295" i="3"/>
  <c r="CR295" i="3"/>
  <c r="CV295" i="3"/>
  <c r="CZ295" i="3"/>
  <c r="DE295" i="3"/>
  <c r="DI295" i="3"/>
  <c r="DM295" i="3"/>
  <c r="DS295" i="3"/>
  <c r="DX295" i="3"/>
  <c r="EC295" i="3"/>
  <c r="EH295" i="3"/>
  <c r="GQ295" i="3"/>
  <c r="GU295" i="3"/>
  <c r="GZ295" i="3"/>
  <c r="HF295" i="3"/>
  <c r="HJ295" i="3"/>
  <c r="HN295" i="3"/>
  <c r="HR295" i="3"/>
  <c r="P308" i="4"/>
  <c r="EL291" i="3"/>
  <c r="EM291" i="3"/>
  <c r="EN291" i="3"/>
  <c r="FF291" i="3"/>
  <c r="FG291" i="3"/>
  <c r="FH291" i="3"/>
  <c r="EV291" i="3"/>
  <c r="EW291" i="3"/>
  <c r="EX291" i="3"/>
  <c r="FP291" i="3"/>
  <c r="FQ291" i="3"/>
  <c r="FR291" i="3"/>
  <c r="FZ291" i="3"/>
  <c r="GA291" i="3"/>
  <c r="GB291" i="3"/>
  <c r="X287" i="3"/>
  <c r="Z287" i="3"/>
  <c r="CA287" i="3"/>
  <c r="BX283" i="3"/>
  <c r="BY283" i="3"/>
  <c r="BW283" i="3"/>
  <c r="FS283" i="3"/>
  <c r="EO283" i="3"/>
  <c r="EY283" i="3"/>
  <c r="FI283" i="3"/>
  <c r="GC283" i="3"/>
  <c r="ES283" i="3"/>
  <c r="FE283" i="3"/>
  <c r="FM283" i="3"/>
  <c r="FO283" i="3"/>
  <c r="FY283" i="3"/>
  <c r="GG283" i="3"/>
  <c r="FW283" i="3"/>
  <c r="GI283" i="3"/>
  <c r="EU283" i="3"/>
  <c r="FC283" i="3"/>
  <c r="EP283" i="3"/>
  <c r="FB283" i="3"/>
  <c r="FJ283" i="3"/>
  <c r="FV283" i="3"/>
  <c r="GD283" i="3"/>
  <c r="EQ283" i="3"/>
  <c r="FD283" i="3"/>
  <c r="FK283" i="3"/>
  <c r="FX283" i="3"/>
  <c r="GE283" i="3"/>
  <c r="ER283" i="3"/>
  <c r="EZ283" i="3"/>
  <c r="FL283" i="3"/>
  <c r="FT283" i="3"/>
  <c r="GF283" i="3"/>
  <c r="ET283" i="3"/>
  <c r="FA283" i="3"/>
  <c r="FN283" i="3"/>
  <c r="FU283" i="3"/>
  <c r="GH283" i="3"/>
  <c r="HT279" i="3"/>
  <c r="P279" i="3"/>
  <c r="P279" i="2"/>
  <c r="AC279" i="3"/>
  <c r="AG279" i="3"/>
  <c r="AK279" i="3"/>
  <c r="AO279" i="3"/>
  <c r="AS279" i="3"/>
  <c r="AW279" i="3"/>
  <c r="BB279" i="3"/>
  <c r="BF279" i="3"/>
  <c r="BJ279" i="3"/>
  <c r="BN279" i="3"/>
  <c r="BR279" i="3"/>
  <c r="CE279" i="3"/>
  <c r="CN279" i="3"/>
  <c r="CS279" i="3"/>
  <c r="CW279" i="3"/>
  <c r="DA279" i="3"/>
  <c r="DF279" i="3"/>
  <c r="DJ279" i="3"/>
  <c r="DN279" i="3"/>
  <c r="DT279" i="3"/>
  <c r="DY279" i="3"/>
  <c r="ED279" i="3"/>
  <c r="EI279" i="3"/>
  <c r="GK279" i="3"/>
  <c r="GR279" i="3"/>
  <c r="GV279" i="3"/>
  <c r="HA279" i="3"/>
  <c r="HG279" i="3"/>
  <c r="HK279" i="3"/>
  <c r="HO279" i="3"/>
  <c r="HS279" i="3"/>
  <c r="Q279" i="3"/>
  <c r="Q279" i="2"/>
  <c r="AD279" i="3"/>
  <c r="AH279" i="3"/>
  <c r="AL279" i="3"/>
  <c r="AP279" i="3"/>
  <c r="AT279" i="3"/>
  <c r="AY279" i="3"/>
  <c r="BC279" i="3"/>
  <c r="BG279" i="3"/>
  <c r="BK279" i="3"/>
  <c r="BO279" i="3"/>
  <c r="BS279" i="3"/>
  <c r="CI279" i="3"/>
  <c r="CO279" i="3"/>
  <c r="CT279" i="3"/>
  <c r="CX279" i="3"/>
  <c r="DB279" i="3"/>
  <c r="DG279" i="3"/>
  <c r="DK279" i="3"/>
  <c r="DO279" i="3"/>
  <c r="DV279" i="3"/>
  <c r="DZ279" i="3"/>
  <c r="EE279" i="3"/>
  <c r="EJ279" i="3"/>
  <c r="GL279" i="3"/>
  <c r="GS279" i="3"/>
  <c r="GX279" i="3"/>
  <c r="HB279" i="3"/>
  <c r="HH279" i="3"/>
  <c r="HL279" i="3"/>
  <c r="HP279" i="3"/>
  <c r="N279" i="3"/>
  <c r="R279" i="3"/>
  <c r="AE279" i="3"/>
  <c r="AI279" i="3"/>
  <c r="AM279" i="3"/>
  <c r="AQ279" i="3"/>
  <c r="AU279" i="3"/>
  <c r="AZ279" i="3"/>
  <c r="BD279" i="3"/>
  <c r="BH279" i="3"/>
  <c r="BL279" i="3"/>
  <c r="BP279" i="3"/>
  <c r="BU279" i="3"/>
  <c r="CK279" i="3"/>
  <c r="CQ279" i="3"/>
  <c r="CU279" i="3"/>
  <c r="CY279" i="3"/>
  <c r="DD279" i="3"/>
  <c r="DH279" i="3"/>
  <c r="DL279" i="3"/>
  <c r="DQ279" i="3"/>
  <c r="DW279" i="3"/>
  <c r="EA279" i="3"/>
  <c r="EG279" i="3"/>
  <c r="GM279" i="3"/>
  <c r="GT279" i="3"/>
  <c r="GY279" i="3"/>
  <c r="HD279" i="3"/>
  <c r="HI279" i="3"/>
  <c r="HM279" i="3"/>
  <c r="HQ279" i="3"/>
  <c r="CG279" i="3"/>
  <c r="B279" i="3"/>
  <c r="B279" i="2"/>
  <c r="GN279" i="3"/>
  <c r="GO279" i="3"/>
  <c r="F279" i="3"/>
  <c r="U279" i="2"/>
  <c r="O279" i="3"/>
  <c r="S279" i="3"/>
  <c r="S279" i="2"/>
  <c r="AA279" i="3"/>
  <c r="AF279" i="3"/>
  <c r="AJ279" i="3"/>
  <c r="AN279" i="3"/>
  <c r="AR279" i="3"/>
  <c r="AV279" i="3"/>
  <c r="BA279" i="3"/>
  <c r="BE279" i="3"/>
  <c r="BI279" i="3"/>
  <c r="BM279" i="3"/>
  <c r="BQ279" i="3"/>
  <c r="CL279" i="3"/>
  <c r="CR279" i="3"/>
  <c r="CV279" i="3"/>
  <c r="CZ279" i="3"/>
  <c r="DE279" i="3"/>
  <c r="DI279" i="3"/>
  <c r="DM279" i="3"/>
  <c r="DS279" i="3"/>
  <c r="DX279" i="3"/>
  <c r="EC279" i="3"/>
  <c r="EH279" i="3"/>
  <c r="GQ279" i="3"/>
  <c r="GU279" i="3"/>
  <c r="GZ279" i="3"/>
  <c r="HF279" i="3"/>
  <c r="HJ279" i="3"/>
  <c r="HN279" i="3"/>
  <c r="HR279" i="3"/>
  <c r="P292" i="4"/>
  <c r="EL275" i="3"/>
  <c r="EM275" i="3"/>
  <c r="EN275" i="3"/>
  <c r="FF275" i="3"/>
  <c r="FG275" i="3"/>
  <c r="FH275" i="3"/>
  <c r="EV275" i="3"/>
  <c r="EW275" i="3"/>
  <c r="EX275" i="3"/>
  <c r="FP275" i="3"/>
  <c r="FQ275" i="3"/>
  <c r="FR275" i="3"/>
  <c r="FZ275" i="3"/>
  <c r="GA275" i="3"/>
  <c r="GB275" i="3"/>
  <c r="X271" i="3"/>
  <c r="Z271" i="3"/>
  <c r="CA271" i="3"/>
  <c r="FS267" i="3"/>
  <c r="EO267" i="3"/>
  <c r="EY267" i="3"/>
  <c r="FI267" i="3"/>
  <c r="GC267" i="3"/>
  <c r="ES267" i="3"/>
  <c r="FE267" i="3"/>
  <c r="FM267" i="3"/>
  <c r="FO267" i="3"/>
  <c r="EU267" i="3"/>
  <c r="FY267" i="3"/>
  <c r="GG267" i="3"/>
  <c r="FC267" i="3"/>
  <c r="FW267" i="3"/>
  <c r="GI267" i="3"/>
  <c r="EQ267" i="3"/>
  <c r="FD267" i="3"/>
  <c r="FK267" i="3"/>
  <c r="FX267" i="3"/>
  <c r="GE267" i="3"/>
  <c r="ER267" i="3"/>
  <c r="EZ267" i="3"/>
  <c r="FL267" i="3"/>
  <c r="FT267" i="3"/>
  <c r="GF267" i="3"/>
  <c r="ET267" i="3"/>
  <c r="FA267" i="3"/>
  <c r="FN267" i="3"/>
  <c r="FU267" i="3"/>
  <c r="GH267" i="3"/>
  <c r="EP267" i="3"/>
  <c r="FB267" i="3"/>
  <c r="FJ267" i="3"/>
  <c r="FV267" i="3"/>
  <c r="GD267" i="3"/>
  <c r="Z263" i="3"/>
  <c r="CA263" i="3"/>
  <c r="X263" i="3"/>
  <c r="HT263" i="3"/>
  <c r="Q263" i="3"/>
  <c r="Q263" i="2"/>
  <c r="AD263" i="3"/>
  <c r="AH263" i="3"/>
  <c r="AL263" i="3"/>
  <c r="AP263" i="3"/>
  <c r="AT263" i="3"/>
  <c r="AY263" i="3"/>
  <c r="BC263" i="3"/>
  <c r="BG263" i="3"/>
  <c r="BK263" i="3"/>
  <c r="BO263" i="3"/>
  <c r="BS263" i="3"/>
  <c r="CI263" i="3"/>
  <c r="CO263" i="3"/>
  <c r="CT263" i="3"/>
  <c r="CX263" i="3"/>
  <c r="DB263" i="3"/>
  <c r="DG263" i="3"/>
  <c r="DK263" i="3"/>
  <c r="DO263" i="3"/>
  <c r="DV263" i="3"/>
  <c r="DZ263" i="3"/>
  <c r="EE263" i="3"/>
  <c r="EJ263" i="3"/>
  <c r="GL263" i="3"/>
  <c r="GS263" i="3"/>
  <c r="GX263" i="3"/>
  <c r="HB263" i="3"/>
  <c r="HH263" i="3"/>
  <c r="HL263" i="3"/>
  <c r="HP263" i="3"/>
  <c r="N263" i="3"/>
  <c r="R263" i="3"/>
  <c r="AE263" i="3"/>
  <c r="AI263" i="3"/>
  <c r="AM263" i="3"/>
  <c r="AQ263" i="3"/>
  <c r="AU263" i="3"/>
  <c r="AZ263" i="3"/>
  <c r="BD263" i="3"/>
  <c r="BH263" i="3"/>
  <c r="BL263" i="3"/>
  <c r="BP263" i="3"/>
  <c r="BU263" i="3"/>
  <c r="CK263" i="3"/>
  <c r="CQ263" i="3"/>
  <c r="CU263" i="3"/>
  <c r="CY263" i="3"/>
  <c r="DD263" i="3"/>
  <c r="DH263" i="3"/>
  <c r="DL263" i="3"/>
  <c r="DQ263" i="3"/>
  <c r="DW263" i="3"/>
  <c r="EA263" i="3"/>
  <c r="EG263" i="3"/>
  <c r="GM263" i="3"/>
  <c r="GT263" i="3"/>
  <c r="GY263" i="3"/>
  <c r="HD263" i="3"/>
  <c r="HI263" i="3"/>
  <c r="HM263" i="3"/>
  <c r="HQ263" i="3"/>
  <c r="CG263" i="3"/>
  <c r="B263" i="3"/>
  <c r="B263" i="2"/>
  <c r="GN263" i="3"/>
  <c r="GO263" i="3"/>
  <c r="F263" i="3"/>
  <c r="U263" i="2"/>
  <c r="O263" i="3"/>
  <c r="S263" i="3"/>
  <c r="S263" i="2"/>
  <c r="AA263" i="3"/>
  <c r="AF263" i="3"/>
  <c r="AJ263" i="3"/>
  <c r="AN263" i="3"/>
  <c r="AR263" i="3"/>
  <c r="AV263" i="3"/>
  <c r="BA263" i="3"/>
  <c r="BE263" i="3"/>
  <c r="BI263" i="3"/>
  <c r="BM263" i="3"/>
  <c r="BQ263" i="3"/>
  <c r="CL263" i="3"/>
  <c r="CR263" i="3"/>
  <c r="CV263" i="3"/>
  <c r="CZ263" i="3"/>
  <c r="DE263" i="3"/>
  <c r="DI263" i="3"/>
  <c r="DM263" i="3"/>
  <c r="DS263" i="3"/>
  <c r="DX263" i="3"/>
  <c r="EC263" i="3"/>
  <c r="EH263" i="3"/>
  <c r="GQ263" i="3"/>
  <c r="GU263" i="3"/>
  <c r="GZ263" i="3"/>
  <c r="HF263" i="3"/>
  <c r="HJ263" i="3"/>
  <c r="HN263" i="3"/>
  <c r="HR263" i="3"/>
  <c r="P263" i="3"/>
  <c r="P263" i="2"/>
  <c r="AC263" i="3"/>
  <c r="AG263" i="3"/>
  <c r="AK263" i="3"/>
  <c r="AO263" i="3"/>
  <c r="AS263" i="3"/>
  <c r="AW263" i="3"/>
  <c r="BB263" i="3"/>
  <c r="BF263" i="3"/>
  <c r="BJ263" i="3"/>
  <c r="BN263" i="3"/>
  <c r="BR263" i="3"/>
  <c r="CE263" i="3"/>
  <c r="CN263" i="3"/>
  <c r="CS263" i="3"/>
  <c r="CW263" i="3"/>
  <c r="DA263" i="3"/>
  <c r="DF263" i="3"/>
  <c r="DJ263" i="3"/>
  <c r="DN263" i="3"/>
  <c r="DT263" i="3"/>
  <c r="DY263" i="3"/>
  <c r="ED263" i="3"/>
  <c r="EI263" i="3"/>
  <c r="GK263" i="3"/>
  <c r="GR263" i="3"/>
  <c r="GV263" i="3"/>
  <c r="HA263" i="3"/>
  <c r="HG263" i="3"/>
  <c r="HK263" i="3"/>
  <c r="HO263" i="3"/>
  <c r="HS263" i="3"/>
  <c r="P276" i="4"/>
  <c r="BY259" i="3"/>
  <c r="BW259" i="3"/>
  <c r="BX259" i="3"/>
  <c r="EL259" i="3"/>
  <c r="EM259" i="3"/>
  <c r="EN259" i="3"/>
  <c r="FF259" i="3"/>
  <c r="FG259" i="3"/>
  <c r="FH259" i="3"/>
  <c r="EV259" i="3"/>
  <c r="EW259" i="3"/>
  <c r="EX259" i="3"/>
  <c r="FP259" i="3"/>
  <c r="FQ259" i="3"/>
  <c r="FR259" i="3"/>
  <c r="FZ259" i="3"/>
  <c r="GA259" i="3"/>
  <c r="GB259" i="3"/>
  <c r="FS251" i="3"/>
  <c r="EO251" i="3"/>
  <c r="EY251" i="3"/>
  <c r="FI251" i="3"/>
  <c r="GC251" i="3"/>
  <c r="ES251" i="3"/>
  <c r="FE251" i="3"/>
  <c r="FM251" i="3"/>
  <c r="FO251" i="3"/>
  <c r="FY251" i="3"/>
  <c r="GG251" i="3"/>
  <c r="FW251" i="3"/>
  <c r="GI251" i="3"/>
  <c r="EU251" i="3"/>
  <c r="FC251" i="3"/>
  <c r="EQ251" i="3"/>
  <c r="FD251" i="3"/>
  <c r="FK251" i="3"/>
  <c r="FX251" i="3"/>
  <c r="GE251" i="3"/>
  <c r="ER251" i="3"/>
  <c r="EZ251" i="3"/>
  <c r="FL251" i="3"/>
  <c r="FT251" i="3"/>
  <c r="GF251" i="3"/>
  <c r="ET251" i="3"/>
  <c r="FA251" i="3"/>
  <c r="FN251" i="3"/>
  <c r="FU251" i="3"/>
  <c r="GH251" i="3"/>
  <c r="EP251" i="3"/>
  <c r="FB251" i="3"/>
  <c r="FJ251" i="3"/>
  <c r="FV251" i="3"/>
  <c r="GD251" i="3"/>
  <c r="Z247" i="3"/>
  <c r="CA247" i="3"/>
  <c r="X247" i="3"/>
  <c r="HT247" i="3"/>
  <c r="Q247" i="3"/>
  <c r="Q247" i="2"/>
  <c r="AD247" i="3"/>
  <c r="AH247" i="3"/>
  <c r="AL247" i="3"/>
  <c r="AP247" i="3"/>
  <c r="AT247" i="3"/>
  <c r="AY247" i="3"/>
  <c r="BC247" i="3"/>
  <c r="BG247" i="3"/>
  <c r="BK247" i="3"/>
  <c r="BO247" i="3"/>
  <c r="BS247" i="3"/>
  <c r="CI247" i="3"/>
  <c r="CO247" i="3"/>
  <c r="CT247" i="3"/>
  <c r="CX247" i="3"/>
  <c r="DB247" i="3"/>
  <c r="DG247" i="3"/>
  <c r="DK247" i="3"/>
  <c r="DO247" i="3"/>
  <c r="DV247" i="3"/>
  <c r="DZ247" i="3"/>
  <c r="EE247" i="3"/>
  <c r="EJ247" i="3"/>
  <c r="GL247" i="3"/>
  <c r="GS247" i="3"/>
  <c r="GX247" i="3"/>
  <c r="HB247" i="3"/>
  <c r="HH247" i="3"/>
  <c r="HL247" i="3"/>
  <c r="HP247" i="3"/>
  <c r="N247" i="3"/>
  <c r="R247" i="3"/>
  <c r="AE247" i="3"/>
  <c r="AI247" i="3"/>
  <c r="AM247" i="3"/>
  <c r="AQ247" i="3"/>
  <c r="AU247" i="3"/>
  <c r="AZ247" i="3"/>
  <c r="BD247" i="3"/>
  <c r="BH247" i="3"/>
  <c r="BL247" i="3"/>
  <c r="BP247" i="3"/>
  <c r="BU247" i="3"/>
  <c r="CK247" i="3"/>
  <c r="CQ247" i="3"/>
  <c r="CU247" i="3"/>
  <c r="CY247" i="3"/>
  <c r="DD247" i="3"/>
  <c r="DH247" i="3"/>
  <c r="DL247" i="3"/>
  <c r="DQ247" i="3"/>
  <c r="DW247" i="3"/>
  <c r="EA247" i="3"/>
  <c r="EG247" i="3"/>
  <c r="GM247" i="3"/>
  <c r="GT247" i="3"/>
  <c r="GY247" i="3"/>
  <c r="HD247" i="3"/>
  <c r="HI247" i="3"/>
  <c r="HM247" i="3"/>
  <c r="HQ247" i="3"/>
  <c r="CG247" i="3"/>
  <c r="B247" i="3"/>
  <c r="B247" i="2"/>
  <c r="GN247" i="3"/>
  <c r="GO247" i="3"/>
  <c r="F247" i="3"/>
  <c r="U247" i="2"/>
  <c r="O247" i="3"/>
  <c r="S247" i="3"/>
  <c r="S247" i="2"/>
  <c r="AA247" i="3"/>
  <c r="AF247" i="3"/>
  <c r="AJ247" i="3"/>
  <c r="AN247" i="3"/>
  <c r="AR247" i="3"/>
  <c r="AV247" i="3"/>
  <c r="BA247" i="3"/>
  <c r="BE247" i="3"/>
  <c r="BI247" i="3"/>
  <c r="BM247" i="3"/>
  <c r="BQ247" i="3"/>
  <c r="CL247" i="3"/>
  <c r="CR247" i="3"/>
  <c r="CV247" i="3"/>
  <c r="CZ247" i="3"/>
  <c r="DE247" i="3"/>
  <c r="DI247" i="3"/>
  <c r="DM247" i="3"/>
  <c r="DS247" i="3"/>
  <c r="DX247" i="3"/>
  <c r="EC247" i="3"/>
  <c r="EH247" i="3"/>
  <c r="GQ247" i="3"/>
  <c r="GU247" i="3"/>
  <c r="GZ247" i="3"/>
  <c r="HF247" i="3"/>
  <c r="HJ247" i="3"/>
  <c r="HN247" i="3"/>
  <c r="HR247" i="3"/>
  <c r="P247" i="3"/>
  <c r="P247" i="2"/>
  <c r="AC247" i="3"/>
  <c r="AG247" i="3"/>
  <c r="AK247" i="3"/>
  <c r="AO247" i="3"/>
  <c r="AS247" i="3"/>
  <c r="AW247" i="3"/>
  <c r="BB247" i="3"/>
  <c r="BF247" i="3"/>
  <c r="BJ247" i="3"/>
  <c r="BN247" i="3"/>
  <c r="BR247" i="3"/>
  <c r="CE247" i="3"/>
  <c r="CN247" i="3"/>
  <c r="CS247" i="3"/>
  <c r="CW247" i="3"/>
  <c r="DA247" i="3"/>
  <c r="DF247" i="3"/>
  <c r="DJ247" i="3"/>
  <c r="DN247" i="3"/>
  <c r="DT247" i="3"/>
  <c r="DY247" i="3"/>
  <c r="ED247" i="3"/>
  <c r="EI247" i="3"/>
  <c r="GK247" i="3"/>
  <c r="GR247" i="3"/>
  <c r="GV247" i="3"/>
  <c r="HA247" i="3"/>
  <c r="HG247" i="3"/>
  <c r="HK247" i="3"/>
  <c r="HO247" i="3"/>
  <c r="HS247" i="3"/>
  <c r="P260" i="4"/>
  <c r="EL243" i="3"/>
  <c r="EM243" i="3"/>
  <c r="EN243" i="3"/>
  <c r="FF243" i="3"/>
  <c r="FG243" i="3"/>
  <c r="FH243" i="3"/>
  <c r="EV243" i="3"/>
  <c r="EW243" i="3"/>
  <c r="EX243" i="3"/>
  <c r="FP243" i="3"/>
  <c r="FQ243" i="3"/>
  <c r="FR243" i="3"/>
  <c r="FZ243" i="3"/>
  <c r="GA243" i="3"/>
  <c r="GB243" i="3"/>
  <c r="X235" i="3"/>
  <c r="Z235" i="3"/>
  <c r="CA235" i="3"/>
  <c r="FS235" i="3"/>
  <c r="EO235" i="3"/>
  <c r="EY235" i="3"/>
  <c r="FI235" i="3"/>
  <c r="GC235" i="3"/>
  <c r="ES235" i="3"/>
  <c r="FE235" i="3"/>
  <c r="FM235" i="3"/>
  <c r="FO235" i="3"/>
  <c r="EU235" i="3"/>
  <c r="FY235" i="3"/>
  <c r="GG235" i="3"/>
  <c r="FC235" i="3"/>
  <c r="FW235" i="3"/>
  <c r="GI235" i="3"/>
  <c r="ET235" i="3"/>
  <c r="FA235" i="3"/>
  <c r="FN235" i="3"/>
  <c r="FU235" i="3"/>
  <c r="GH235" i="3"/>
  <c r="EP235" i="3"/>
  <c r="FB235" i="3"/>
  <c r="FJ235" i="3"/>
  <c r="FV235" i="3"/>
  <c r="GD235" i="3"/>
  <c r="EQ235" i="3"/>
  <c r="FD235" i="3"/>
  <c r="FK235" i="3"/>
  <c r="FX235" i="3"/>
  <c r="GE235" i="3"/>
  <c r="ER235" i="3"/>
  <c r="EZ235" i="3"/>
  <c r="FL235" i="3"/>
  <c r="FT235" i="3"/>
  <c r="GF235" i="3"/>
  <c r="BW231" i="3"/>
  <c r="BX231" i="3"/>
  <c r="BY231" i="3"/>
  <c r="HT231" i="3"/>
  <c r="CG231" i="3"/>
  <c r="B231" i="3"/>
  <c r="B231" i="2"/>
  <c r="GN231" i="3"/>
  <c r="GO231" i="3"/>
  <c r="F231" i="3"/>
  <c r="U231" i="2"/>
  <c r="O231" i="3"/>
  <c r="S231" i="3"/>
  <c r="S231" i="2"/>
  <c r="AA231" i="3"/>
  <c r="AF231" i="3"/>
  <c r="AJ231" i="3"/>
  <c r="AN231" i="3"/>
  <c r="AR231" i="3"/>
  <c r="AV231" i="3"/>
  <c r="BA231" i="3"/>
  <c r="BE231" i="3"/>
  <c r="BI231" i="3"/>
  <c r="BM231" i="3"/>
  <c r="BQ231" i="3"/>
  <c r="CL231" i="3"/>
  <c r="CR231" i="3"/>
  <c r="CV231" i="3"/>
  <c r="CZ231" i="3"/>
  <c r="DE231" i="3"/>
  <c r="DI231" i="3"/>
  <c r="DM231" i="3"/>
  <c r="DS231" i="3"/>
  <c r="DX231" i="3"/>
  <c r="EC231" i="3"/>
  <c r="EH231" i="3"/>
  <c r="GQ231" i="3"/>
  <c r="GU231" i="3"/>
  <c r="GZ231" i="3"/>
  <c r="HF231" i="3"/>
  <c r="HJ231" i="3"/>
  <c r="HN231" i="3"/>
  <c r="HR231" i="3"/>
  <c r="P231" i="3"/>
  <c r="P231" i="2"/>
  <c r="AC231" i="3"/>
  <c r="AG231" i="3"/>
  <c r="AK231" i="3"/>
  <c r="AO231" i="3"/>
  <c r="AS231" i="3"/>
  <c r="AW231" i="3"/>
  <c r="BB231" i="3"/>
  <c r="BF231" i="3"/>
  <c r="BJ231" i="3"/>
  <c r="BN231" i="3"/>
  <c r="BR231" i="3"/>
  <c r="CE231" i="3"/>
  <c r="CN231" i="3"/>
  <c r="CS231" i="3"/>
  <c r="CW231" i="3"/>
  <c r="DA231" i="3"/>
  <c r="DF231" i="3"/>
  <c r="DJ231" i="3"/>
  <c r="DN231" i="3"/>
  <c r="DT231" i="3"/>
  <c r="DY231" i="3"/>
  <c r="ED231" i="3"/>
  <c r="EI231" i="3"/>
  <c r="GK231" i="3"/>
  <c r="GR231" i="3"/>
  <c r="GV231" i="3"/>
  <c r="HA231" i="3"/>
  <c r="HG231" i="3"/>
  <c r="HK231" i="3"/>
  <c r="HO231" i="3"/>
  <c r="HS231" i="3"/>
  <c r="Q231" i="3"/>
  <c r="Q231" i="2"/>
  <c r="AD231" i="3"/>
  <c r="AH231" i="3"/>
  <c r="AL231" i="3"/>
  <c r="AP231" i="3"/>
  <c r="AT231" i="3"/>
  <c r="AY231" i="3"/>
  <c r="BC231" i="3"/>
  <c r="BG231" i="3"/>
  <c r="BK231" i="3"/>
  <c r="BO231" i="3"/>
  <c r="BS231" i="3"/>
  <c r="CI231" i="3"/>
  <c r="CO231" i="3"/>
  <c r="CT231" i="3"/>
  <c r="CX231" i="3"/>
  <c r="DB231" i="3"/>
  <c r="DG231" i="3"/>
  <c r="DK231" i="3"/>
  <c r="DO231" i="3"/>
  <c r="DV231" i="3"/>
  <c r="DZ231" i="3"/>
  <c r="EE231" i="3"/>
  <c r="EJ231" i="3"/>
  <c r="GL231" i="3"/>
  <c r="GS231" i="3"/>
  <c r="GX231" i="3"/>
  <c r="HB231" i="3"/>
  <c r="HH231" i="3"/>
  <c r="HL231" i="3"/>
  <c r="HP231" i="3"/>
  <c r="N231" i="3"/>
  <c r="R231" i="3"/>
  <c r="AE231" i="3"/>
  <c r="AI231" i="3"/>
  <c r="AM231" i="3"/>
  <c r="AQ231" i="3"/>
  <c r="AU231" i="3"/>
  <c r="AZ231" i="3"/>
  <c r="BD231" i="3"/>
  <c r="BH231" i="3"/>
  <c r="BL231" i="3"/>
  <c r="BP231" i="3"/>
  <c r="BU231" i="3"/>
  <c r="CK231" i="3"/>
  <c r="CQ231" i="3"/>
  <c r="CU231" i="3"/>
  <c r="CY231" i="3"/>
  <c r="DD231" i="3"/>
  <c r="DH231" i="3"/>
  <c r="DL231" i="3"/>
  <c r="DQ231" i="3"/>
  <c r="DW231" i="3"/>
  <c r="EA231" i="3"/>
  <c r="EG231" i="3"/>
  <c r="GM231" i="3"/>
  <c r="GT231" i="3"/>
  <c r="GY231" i="3"/>
  <c r="HD231" i="3"/>
  <c r="HI231" i="3"/>
  <c r="HM231" i="3"/>
  <c r="HQ231" i="3"/>
  <c r="P244" i="4"/>
  <c r="EL227" i="3"/>
  <c r="EM227" i="3"/>
  <c r="EN227" i="3"/>
  <c r="FF227" i="3"/>
  <c r="FG227" i="3"/>
  <c r="FH227" i="3"/>
  <c r="EV227" i="3"/>
  <c r="EW227" i="3"/>
  <c r="EX227" i="3"/>
  <c r="FP227" i="3"/>
  <c r="FQ227" i="3"/>
  <c r="FR227" i="3"/>
  <c r="FZ227" i="3"/>
  <c r="GA227" i="3"/>
  <c r="GB227" i="3"/>
  <c r="BW219" i="3"/>
  <c r="BX219" i="3"/>
  <c r="BY219" i="3"/>
  <c r="FS219" i="3"/>
  <c r="EO219" i="3"/>
  <c r="EY219" i="3"/>
  <c r="FI219" i="3"/>
  <c r="GC219" i="3"/>
  <c r="ES219" i="3"/>
  <c r="FE219" i="3"/>
  <c r="FM219" i="3"/>
  <c r="FO219" i="3"/>
  <c r="FY219" i="3"/>
  <c r="GG219" i="3"/>
  <c r="EU219" i="3"/>
  <c r="FW219" i="3"/>
  <c r="GI219" i="3"/>
  <c r="FC219" i="3"/>
  <c r="ET219" i="3"/>
  <c r="FA219" i="3"/>
  <c r="FN219" i="3"/>
  <c r="FU219" i="3"/>
  <c r="GH219" i="3"/>
  <c r="EP219" i="3"/>
  <c r="FB219" i="3"/>
  <c r="FJ219" i="3"/>
  <c r="FV219" i="3"/>
  <c r="GD219" i="3"/>
  <c r="EQ219" i="3"/>
  <c r="FD219" i="3"/>
  <c r="FK219" i="3"/>
  <c r="FX219" i="3"/>
  <c r="GE219" i="3"/>
  <c r="ER219" i="3"/>
  <c r="EZ219" i="3"/>
  <c r="FL219" i="3"/>
  <c r="FT219" i="3"/>
  <c r="GF219" i="3"/>
  <c r="HT215" i="3"/>
  <c r="P215" i="3"/>
  <c r="P215" i="2"/>
  <c r="AC215" i="3"/>
  <c r="AG215" i="3"/>
  <c r="AK215" i="3"/>
  <c r="AO215" i="3"/>
  <c r="AS215" i="3"/>
  <c r="AW215" i="3"/>
  <c r="BB215" i="3"/>
  <c r="BF215" i="3"/>
  <c r="BJ215" i="3"/>
  <c r="BN215" i="3"/>
  <c r="BR215" i="3"/>
  <c r="CE215" i="3"/>
  <c r="CN215" i="3"/>
  <c r="CS215" i="3"/>
  <c r="CW215" i="3"/>
  <c r="DA215" i="3"/>
  <c r="DF215" i="3"/>
  <c r="DJ215" i="3"/>
  <c r="DN215" i="3"/>
  <c r="DT215" i="3"/>
  <c r="DY215" i="3"/>
  <c r="ED215" i="3"/>
  <c r="EI215" i="3"/>
  <c r="GK215" i="3"/>
  <c r="GR215" i="3"/>
  <c r="GV215" i="3"/>
  <c r="HA215" i="3"/>
  <c r="HG215" i="3"/>
  <c r="HK215" i="3"/>
  <c r="HO215" i="3"/>
  <c r="HS215" i="3"/>
  <c r="Q215" i="3"/>
  <c r="Q215" i="2"/>
  <c r="AD215" i="3"/>
  <c r="AH215" i="3"/>
  <c r="AL215" i="3"/>
  <c r="AP215" i="3"/>
  <c r="AT215" i="3"/>
  <c r="AY215" i="3"/>
  <c r="BC215" i="3"/>
  <c r="BG215" i="3"/>
  <c r="BK215" i="3"/>
  <c r="BO215" i="3"/>
  <c r="BS215" i="3"/>
  <c r="CI215" i="3"/>
  <c r="CO215" i="3"/>
  <c r="CT215" i="3"/>
  <c r="CX215" i="3"/>
  <c r="DB215" i="3"/>
  <c r="DG215" i="3"/>
  <c r="DK215" i="3"/>
  <c r="DO215" i="3"/>
  <c r="DV215" i="3"/>
  <c r="DZ215" i="3"/>
  <c r="EE215" i="3"/>
  <c r="EJ215" i="3"/>
  <c r="GL215" i="3"/>
  <c r="GS215" i="3"/>
  <c r="GX215" i="3"/>
  <c r="HB215" i="3"/>
  <c r="HH215" i="3"/>
  <c r="HL215" i="3"/>
  <c r="HP215" i="3"/>
  <c r="N215" i="3"/>
  <c r="R215" i="3"/>
  <c r="AE215" i="3"/>
  <c r="AI215" i="3"/>
  <c r="AM215" i="3"/>
  <c r="AQ215" i="3"/>
  <c r="AU215" i="3"/>
  <c r="AZ215" i="3"/>
  <c r="BD215" i="3"/>
  <c r="BH215" i="3"/>
  <c r="BL215" i="3"/>
  <c r="BP215" i="3"/>
  <c r="BU215" i="3"/>
  <c r="CK215" i="3"/>
  <c r="CQ215" i="3"/>
  <c r="CU215" i="3"/>
  <c r="CY215" i="3"/>
  <c r="DD215" i="3"/>
  <c r="DH215" i="3"/>
  <c r="DL215" i="3"/>
  <c r="DQ215" i="3"/>
  <c r="DW215" i="3"/>
  <c r="EA215" i="3"/>
  <c r="EG215" i="3"/>
  <c r="GM215" i="3"/>
  <c r="GT215" i="3"/>
  <c r="GY215" i="3"/>
  <c r="HD215" i="3"/>
  <c r="HI215" i="3"/>
  <c r="HM215" i="3"/>
  <c r="HQ215" i="3"/>
  <c r="CG215" i="3"/>
  <c r="B215" i="3"/>
  <c r="B215" i="2"/>
  <c r="GN215" i="3"/>
  <c r="GO215" i="3"/>
  <c r="F215" i="3"/>
  <c r="U215" i="2"/>
  <c r="O215" i="3"/>
  <c r="S215" i="3"/>
  <c r="S215" i="2"/>
  <c r="AA215" i="3"/>
  <c r="AF215" i="3"/>
  <c r="AJ215" i="3"/>
  <c r="AN215" i="3"/>
  <c r="AR215" i="3"/>
  <c r="AV215" i="3"/>
  <c r="BA215" i="3"/>
  <c r="BE215" i="3"/>
  <c r="BI215" i="3"/>
  <c r="BM215" i="3"/>
  <c r="BQ215" i="3"/>
  <c r="CL215" i="3"/>
  <c r="CR215" i="3"/>
  <c r="CV215" i="3"/>
  <c r="CZ215" i="3"/>
  <c r="DE215" i="3"/>
  <c r="DI215" i="3"/>
  <c r="DM215" i="3"/>
  <c r="DS215" i="3"/>
  <c r="DX215" i="3"/>
  <c r="EC215" i="3"/>
  <c r="EH215" i="3"/>
  <c r="GQ215" i="3"/>
  <c r="GU215" i="3"/>
  <c r="GZ215" i="3"/>
  <c r="HF215" i="3"/>
  <c r="HJ215" i="3"/>
  <c r="HN215" i="3"/>
  <c r="HR215" i="3"/>
  <c r="P228" i="4"/>
  <c r="EL211" i="3"/>
  <c r="EM211" i="3"/>
  <c r="EN211" i="3"/>
  <c r="FF211" i="3"/>
  <c r="FG211" i="3"/>
  <c r="FH211" i="3"/>
  <c r="EV211" i="3"/>
  <c r="EW211" i="3"/>
  <c r="EX211" i="3"/>
  <c r="FP211" i="3"/>
  <c r="FQ211" i="3"/>
  <c r="FR211" i="3"/>
  <c r="FZ211" i="3"/>
  <c r="GA211" i="3"/>
  <c r="GB211" i="3"/>
  <c r="X207" i="3"/>
  <c r="Z207" i="3"/>
  <c r="CA207" i="3"/>
  <c r="BX203" i="3"/>
  <c r="BY203" i="3"/>
  <c r="BW203" i="3"/>
  <c r="FS203" i="3"/>
  <c r="EO203" i="3"/>
  <c r="EY203" i="3"/>
  <c r="FI203" i="3"/>
  <c r="GC203" i="3"/>
  <c r="ES203" i="3"/>
  <c r="FE203" i="3"/>
  <c r="FM203" i="3"/>
  <c r="FO203" i="3"/>
  <c r="EU203" i="3"/>
  <c r="FY203" i="3"/>
  <c r="GG203" i="3"/>
  <c r="FC203" i="3"/>
  <c r="FW203" i="3"/>
  <c r="GI203" i="3"/>
  <c r="EP203" i="3"/>
  <c r="FB203" i="3"/>
  <c r="FJ203" i="3"/>
  <c r="FV203" i="3"/>
  <c r="GD203" i="3"/>
  <c r="EQ203" i="3"/>
  <c r="FD203" i="3"/>
  <c r="FK203" i="3"/>
  <c r="FX203" i="3"/>
  <c r="GE203" i="3"/>
  <c r="ER203" i="3"/>
  <c r="EZ203" i="3"/>
  <c r="FL203" i="3"/>
  <c r="FT203" i="3"/>
  <c r="GF203" i="3"/>
  <c r="ET203" i="3"/>
  <c r="FA203" i="3"/>
  <c r="FN203" i="3"/>
  <c r="FU203" i="3"/>
  <c r="GH203" i="3"/>
  <c r="HT199" i="3"/>
  <c r="P199" i="3"/>
  <c r="P199" i="2"/>
  <c r="AC199" i="3"/>
  <c r="AG199" i="3"/>
  <c r="AK199" i="3"/>
  <c r="AO199" i="3"/>
  <c r="AS199" i="3"/>
  <c r="AW199" i="3"/>
  <c r="BB199" i="3"/>
  <c r="BF199" i="3"/>
  <c r="BJ199" i="3"/>
  <c r="BN199" i="3"/>
  <c r="BR199" i="3"/>
  <c r="CE199" i="3"/>
  <c r="CN199" i="3"/>
  <c r="CS199" i="3"/>
  <c r="CW199" i="3"/>
  <c r="DA199" i="3"/>
  <c r="DF199" i="3"/>
  <c r="DJ199" i="3"/>
  <c r="DN199" i="3"/>
  <c r="DT199" i="3"/>
  <c r="DY199" i="3"/>
  <c r="ED199" i="3"/>
  <c r="EI199" i="3"/>
  <c r="GK199" i="3"/>
  <c r="GR199" i="3"/>
  <c r="GV199" i="3"/>
  <c r="HA199" i="3"/>
  <c r="HG199" i="3"/>
  <c r="HK199" i="3"/>
  <c r="HO199" i="3"/>
  <c r="HS199" i="3"/>
  <c r="Q199" i="3"/>
  <c r="Q199" i="2"/>
  <c r="AD199" i="3"/>
  <c r="AH199" i="3"/>
  <c r="AL199" i="3"/>
  <c r="AP199" i="3"/>
  <c r="AT199" i="3"/>
  <c r="AY199" i="3"/>
  <c r="BC199" i="3"/>
  <c r="BG199" i="3"/>
  <c r="BK199" i="3"/>
  <c r="BO199" i="3"/>
  <c r="BS199" i="3"/>
  <c r="CI199" i="3"/>
  <c r="CO199" i="3"/>
  <c r="CT199" i="3"/>
  <c r="CX199" i="3"/>
  <c r="DB199" i="3"/>
  <c r="DG199" i="3"/>
  <c r="DK199" i="3"/>
  <c r="DO199" i="3"/>
  <c r="DV199" i="3"/>
  <c r="DZ199" i="3"/>
  <c r="EE199" i="3"/>
  <c r="EJ199" i="3"/>
  <c r="GL199" i="3"/>
  <c r="GS199" i="3"/>
  <c r="GX199" i="3"/>
  <c r="HB199" i="3"/>
  <c r="HH199" i="3"/>
  <c r="HL199" i="3"/>
  <c r="HP199" i="3"/>
  <c r="N199" i="3"/>
  <c r="R199" i="3"/>
  <c r="AE199" i="3"/>
  <c r="AI199" i="3"/>
  <c r="AM199" i="3"/>
  <c r="AQ199" i="3"/>
  <c r="AU199" i="3"/>
  <c r="AZ199" i="3"/>
  <c r="BD199" i="3"/>
  <c r="BH199" i="3"/>
  <c r="BL199" i="3"/>
  <c r="BP199" i="3"/>
  <c r="BU199" i="3"/>
  <c r="CK199" i="3"/>
  <c r="CQ199" i="3"/>
  <c r="CU199" i="3"/>
  <c r="CY199" i="3"/>
  <c r="DD199" i="3"/>
  <c r="DH199" i="3"/>
  <c r="DL199" i="3"/>
  <c r="DQ199" i="3"/>
  <c r="DW199" i="3"/>
  <c r="EA199" i="3"/>
  <c r="EG199" i="3"/>
  <c r="GM199" i="3"/>
  <c r="GT199" i="3"/>
  <c r="GY199" i="3"/>
  <c r="HD199" i="3"/>
  <c r="HI199" i="3"/>
  <c r="HM199" i="3"/>
  <c r="HQ199" i="3"/>
  <c r="CG199" i="3"/>
  <c r="B199" i="3"/>
  <c r="B199" i="2"/>
  <c r="GN199" i="3"/>
  <c r="GO199" i="3"/>
  <c r="F199" i="3"/>
  <c r="U199" i="2"/>
  <c r="O199" i="3"/>
  <c r="S199" i="3"/>
  <c r="S199" i="2"/>
  <c r="AA199" i="3"/>
  <c r="AF199" i="3"/>
  <c r="AJ199" i="3"/>
  <c r="AN199" i="3"/>
  <c r="AR199" i="3"/>
  <c r="AV199" i="3"/>
  <c r="BA199" i="3"/>
  <c r="BE199" i="3"/>
  <c r="BI199" i="3"/>
  <c r="BM199" i="3"/>
  <c r="BQ199" i="3"/>
  <c r="CL199" i="3"/>
  <c r="CR199" i="3"/>
  <c r="CV199" i="3"/>
  <c r="CZ199" i="3"/>
  <c r="DE199" i="3"/>
  <c r="DI199" i="3"/>
  <c r="DM199" i="3"/>
  <c r="DS199" i="3"/>
  <c r="DX199" i="3"/>
  <c r="EC199" i="3"/>
  <c r="EH199" i="3"/>
  <c r="GQ199" i="3"/>
  <c r="GU199" i="3"/>
  <c r="GZ199" i="3"/>
  <c r="HF199" i="3"/>
  <c r="HJ199" i="3"/>
  <c r="HN199" i="3"/>
  <c r="HR199" i="3"/>
  <c r="P212" i="4"/>
  <c r="EL195" i="3"/>
  <c r="EM195" i="3"/>
  <c r="EN195" i="3"/>
  <c r="FF195" i="3"/>
  <c r="FG195" i="3"/>
  <c r="FH195" i="3"/>
  <c r="EV195" i="3"/>
  <c r="EW195" i="3"/>
  <c r="EX195" i="3"/>
  <c r="FP195" i="3"/>
  <c r="FQ195" i="3"/>
  <c r="FR195" i="3"/>
  <c r="FZ195" i="3"/>
  <c r="GA195" i="3"/>
  <c r="GB195" i="3"/>
  <c r="FS187" i="3"/>
  <c r="EO187" i="3"/>
  <c r="EY187" i="3"/>
  <c r="FI187" i="3"/>
  <c r="GC187" i="3"/>
  <c r="ES187" i="3"/>
  <c r="FE187" i="3"/>
  <c r="FM187" i="3"/>
  <c r="FO187" i="3"/>
  <c r="FY187" i="3"/>
  <c r="EU187" i="3"/>
  <c r="GG187" i="3"/>
  <c r="FW187" i="3"/>
  <c r="GI187" i="3"/>
  <c r="FC187" i="3"/>
  <c r="EQ187" i="3"/>
  <c r="FD187" i="3"/>
  <c r="FK187" i="3"/>
  <c r="FX187" i="3"/>
  <c r="GE187" i="3"/>
  <c r="ER187" i="3"/>
  <c r="EZ187" i="3"/>
  <c r="FL187" i="3"/>
  <c r="FT187" i="3"/>
  <c r="GF187" i="3"/>
  <c r="ET187" i="3"/>
  <c r="FA187" i="3"/>
  <c r="FN187" i="3"/>
  <c r="FU187" i="3"/>
  <c r="GH187" i="3"/>
  <c r="FV187" i="3"/>
  <c r="FB187" i="3"/>
  <c r="GD187" i="3"/>
  <c r="FJ187" i="3"/>
  <c r="EP187" i="3"/>
  <c r="HT183" i="3"/>
  <c r="P183" i="3"/>
  <c r="P183" i="2"/>
  <c r="AC183" i="3"/>
  <c r="AG183" i="3"/>
  <c r="AK183" i="3"/>
  <c r="AO183" i="3"/>
  <c r="AS183" i="3"/>
  <c r="AW183" i="3"/>
  <c r="BB183" i="3"/>
  <c r="BF183" i="3"/>
  <c r="BJ183" i="3"/>
  <c r="BN183" i="3"/>
  <c r="BR183" i="3"/>
  <c r="CE183" i="3"/>
  <c r="CN183" i="3"/>
  <c r="CS183" i="3"/>
  <c r="CW183" i="3"/>
  <c r="DA183" i="3"/>
  <c r="DF183" i="3"/>
  <c r="DJ183" i="3"/>
  <c r="DN183" i="3"/>
  <c r="DT183" i="3"/>
  <c r="DY183" i="3"/>
  <c r="ED183" i="3"/>
  <c r="EI183" i="3"/>
  <c r="GK183" i="3"/>
  <c r="GR183" i="3"/>
  <c r="GV183" i="3"/>
  <c r="HA183" i="3"/>
  <c r="HG183" i="3"/>
  <c r="HK183" i="3"/>
  <c r="HO183" i="3"/>
  <c r="HS183" i="3"/>
  <c r="Q183" i="3"/>
  <c r="Q183" i="2"/>
  <c r="AF183" i="3"/>
  <c r="AL183" i="3"/>
  <c r="AQ183" i="3"/>
  <c r="AV183" i="3"/>
  <c r="BC183" i="3"/>
  <c r="BH183" i="3"/>
  <c r="BM183" i="3"/>
  <c r="BS183" i="3"/>
  <c r="CL183" i="3"/>
  <c r="CT183" i="3"/>
  <c r="CY183" i="3"/>
  <c r="DE183" i="3"/>
  <c r="DK183" i="3"/>
  <c r="DQ183" i="3"/>
  <c r="DX183" i="3"/>
  <c r="EE183" i="3"/>
  <c r="GM183" i="3"/>
  <c r="GU183" i="3"/>
  <c r="HB183" i="3"/>
  <c r="HI183" i="3"/>
  <c r="HN183" i="3"/>
  <c r="CG183" i="3"/>
  <c r="B183" i="3"/>
  <c r="B183" i="2"/>
  <c r="R183" i="3"/>
  <c r="AA183" i="3"/>
  <c r="AH183" i="3"/>
  <c r="AM183" i="3"/>
  <c r="AR183" i="3"/>
  <c r="AY183" i="3"/>
  <c r="BD183" i="3"/>
  <c r="BI183" i="3"/>
  <c r="BO183" i="3"/>
  <c r="BU183" i="3"/>
  <c r="CO183" i="3"/>
  <c r="CU183" i="3"/>
  <c r="CZ183" i="3"/>
  <c r="DG183" i="3"/>
  <c r="DL183" i="3"/>
  <c r="DS183" i="3"/>
  <c r="DZ183" i="3"/>
  <c r="EG183" i="3"/>
  <c r="GQ183" i="3"/>
  <c r="GX183" i="3"/>
  <c r="HD183" i="3"/>
  <c r="HJ183" i="3"/>
  <c r="HP183" i="3"/>
  <c r="N183" i="3"/>
  <c r="S183" i="3"/>
  <c r="S183" i="2"/>
  <c r="AD183" i="3"/>
  <c r="AI183" i="3"/>
  <c r="AN183" i="3"/>
  <c r="AT183" i="3"/>
  <c r="AZ183" i="3"/>
  <c r="BE183" i="3"/>
  <c r="BK183" i="3"/>
  <c r="BP183" i="3"/>
  <c r="CI183" i="3"/>
  <c r="CQ183" i="3"/>
  <c r="CV183" i="3"/>
  <c r="DB183" i="3"/>
  <c r="DH183" i="3"/>
  <c r="DM183" i="3"/>
  <c r="DV183" i="3"/>
  <c r="EA183" i="3"/>
  <c r="EH183" i="3"/>
  <c r="GS183" i="3"/>
  <c r="GY183" i="3"/>
  <c r="HF183" i="3"/>
  <c r="HL183" i="3"/>
  <c r="HQ183" i="3"/>
  <c r="GN183" i="3"/>
  <c r="GO183" i="3"/>
  <c r="F183" i="3"/>
  <c r="U183" i="2"/>
  <c r="AU183" i="3"/>
  <c r="BQ183" i="3"/>
  <c r="CX183" i="3"/>
  <c r="DW183" i="3"/>
  <c r="GL183" i="3"/>
  <c r="HM183" i="3"/>
  <c r="AE183" i="3"/>
  <c r="BA183" i="3"/>
  <c r="DD183" i="3"/>
  <c r="EC183" i="3"/>
  <c r="GT183" i="3"/>
  <c r="HR183" i="3"/>
  <c r="AJ183" i="3"/>
  <c r="BG183" i="3"/>
  <c r="CK183" i="3"/>
  <c r="DI183" i="3"/>
  <c r="EJ183" i="3"/>
  <c r="GZ183" i="3"/>
  <c r="O183" i="3"/>
  <c r="AP183" i="3"/>
  <c r="BL183" i="3"/>
  <c r="CR183" i="3"/>
  <c r="DO183" i="3"/>
  <c r="HH183" i="3"/>
  <c r="P196" i="4"/>
  <c r="Z179" i="3"/>
  <c r="CA179" i="3"/>
  <c r="X179" i="3"/>
  <c r="EL179" i="3"/>
  <c r="EM179" i="3"/>
  <c r="EN179" i="3"/>
  <c r="FF179" i="3"/>
  <c r="FG179" i="3"/>
  <c r="FH179" i="3"/>
  <c r="EV179" i="3"/>
  <c r="EW179" i="3"/>
  <c r="EX179" i="3"/>
  <c r="FP179" i="3"/>
  <c r="FQ179" i="3"/>
  <c r="FR179" i="3"/>
  <c r="FZ179" i="3"/>
  <c r="GA179" i="3"/>
  <c r="GB179" i="3"/>
  <c r="BX175" i="3"/>
  <c r="BY175" i="3"/>
  <c r="BW175" i="3"/>
  <c r="FS171" i="3"/>
  <c r="EO171" i="3"/>
  <c r="EY171" i="3"/>
  <c r="FI171" i="3"/>
  <c r="GC171" i="3"/>
  <c r="ES171" i="3"/>
  <c r="FE171" i="3"/>
  <c r="FM171" i="3"/>
  <c r="FO171" i="3"/>
  <c r="EU171" i="3"/>
  <c r="FY171" i="3"/>
  <c r="GG171" i="3"/>
  <c r="FC171" i="3"/>
  <c r="FW171" i="3"/>
  <c r="GI171" i="3"/>
  <c r="ER171" i="3"/>
  <c r="EZ171" i="3"/>
  <c r="FL171" i="3"/>
  <c r="FT171" i="3"/>
  <c r="GF171" i="3"/>
  <c r="EP171" i="3"/>
  <c r="FB171" i="3"/>
  <c r="FJ171" i="3"/>
  <c r="FV171" i="3"/>
  <c r="GD171" i="3"/>
  <c r="FK171" i="3"/>
  <c r="FX171" i="3"/>
  <c r="FA171" i="3"/>
  <c r="FN171" i="3"/>
  <c r="EQ171" i="3"/>
  <c r="FD171" i="3"/>
  <c r="GE171" i="3"/>
  <c r="FU171" i="3"/>
  <c r="GH171" i="3"/>
  <c r="ET171" i="3"/>
  <c r="HT167" i="3"/>
  <c r="CG167" i="3"/>
  <c r="B167" i="3"/>
  <c r="B167" i="2"/>
  <c r="GN167" i="3"/>
  <c r="GO167" i="3"/>
  <c r="F167" i="3"/>
  <c r="U167" i="2"/>
  <c r="O167" i="3"/>
  <c r="S167" i="3"/>
  <c r="S167" i="2"/>
  <c r="AA167" i="3"/>
  <c r="AF167" i="3"/>
  <c r="AJ167" i="3"/>
  <c r="AN167" i="3"/>
  <c r="AR167" i="3"/>
  <c r="AV167" i="3"/>
  <c r="BA167" i="3"/>
  <c r="BE167" i="3"/>
  <c r="BI167" i="3"/>
  <c r="BM167" i="3"/>
  <c r="BQ167" i="3"/>
  <c r="CL167" i="3"/>
  <c r="CR167" i="3"/>
  <c r="CV167" i="3"/>
  <c r="CZ167" i="3"/>
  <c r="DE167" i="3"/>
  <c r="DI167" i="3"/>
  <c r="DM167" i="3"/>
  <c r="DS167" i="3"/>
  <c r="DX167" i="3"/>
  <c r="EC167" i="3"/>
  <c r="EH167" i="3"/>
  <c r="GQ167" i="3"/>
  <c r="GU167" i="3"/>
  <c r="GZ167" i="3"/>
  <c r="HF167" i="3"/>
  <c r="HJ167" i="3"/>
  <c r="HN167" i="3"/>
  <c r="HR167" i="3"/>
  <c r="Q167" i="3"/>
  <c r="Q167" i="2"/>
  <c r="AD167" i="3"/>
  <c r="AH167" i="3"/>
  <c r="AL167" i="3"/>
  <c r="AP167" i="3"/>
  <c r="AT167" i="3"/>
  <c r="AY167" i="3"/>
  <c r="BC167" i="3"/>
  <c r="BG167" i="3"/>
  <c r="BK167" i="3"/>
  <c r="BO167" i="3"/>
  <c r="BS167" i="3"/>
  <c r="CI167" i="3"/>
  <c r="CO167" i="3"/>
  <c r="CT167" i="3"/>
  <c r="CX167" i="3"/>
  <c r="DB167" i="3"/>
  <c r="DG167" i="3"/>
  <c r="DK167" i="3"/>
  <c r="DO167" i="3"/>
  <c r="DV167" i="3"/>
  <c r="DZ167" i="3"/>
  <c r="EE167" i="3"/>
  <c r="EJ167" i="3"/>
  <c r="GL167" i="3"/>
  <c r="GS167" i="3"/>
  <c r="GX167" i="3"/>
  <c r="HB167" i="3"/>
  <c r="HH167" i="3"/>
  <c r="HL167" i="3"/>
  <c r="HP167" i="3"/>
  <c r="N167" i="3"/>
  <c r="AI167" i="3"/>
  <c r="AQ167" i="3"/>
  <c r="AZ167" i="3"/>
  <c r="BH167" i="3"/>
  <c r="BP167" i="3"/>
  <c r="CQ167" i="3"/>
  <c r="CY167" i="3"/>
  <c r="DH167" i="3"/>
  <c r="DQ167" i="3"/>
  <c r="EA167" i="3"/>
  <c r="GM167" i="3"/>
  <c r="GY167" i="3"/>
  <c r="HI167" i="3"/>
  <c r="HQ167" i="3"/>
  <c r="P167" i="3"/>
  <c r="P167" i="2"/>
  <c r="AC167" i="3"/>
  <c r="AK167" i="3"/>
  <c r="AS167" i="3"/>
  <c r="BB167" i="3"/>
  <c r="BJ167" i="3"/>
  <c r="BR167" i="3"/>
  <c r="CE167" i="3"/>
  <c r="CS167" i="3"/>
  <c r="DA167" i="3"/>
  <c r="DJ167" i="3"/>
  <c r="DT167" i="3"/>
  <c r="ED167" i="3"/>
  <c r="GR167" i="3"/>
  <c r="HA167" i="3"/>
  <c r="HK167" i="3"/>
  <c r="HS167" i="3"/>
  <c r="R167" i="3"/>
  <c r="AE167" i="3"/>
  <c r="AM167" i="3"/>
  <c r="AU167" i="3"/>
  <c r="BD167" i="3"/>
  <c r="BL167" i="3"/>
  <c r="BU167" i="3"/>
  <c r="CK167" i="3"/>
  <c r="CU167" i="3"/>
  <c r="DD167" i="3"/>
  <c r="DL167" i="3"/>
  <c r="DW167" i="3"/>
  <c r="EG167" i="3"/>
  <c r="GT167" i="3"/>
  <c r="HD167" i="3"/>
  <c r="HM167" i="3"/>
  <c r="AG167" i="3"/>
  <c r="AO167" i="3"/>
  <c r="AW167" i="3"/>
  <c r="BF167" i="3"/>
  <c r="BN167" i="3"/>
  <c r="CN167" i="3"/>
  <c r="CW167" i="3"/>
  <c r="DF167" i="3"/>
  <c r="DN167" i="3"/>
  <c r="DY167" i="3"/>
  <c r="EI167" i="3"/>
  <c r="GK167" i="3"/>
  <c r="GV167" i="3"/>
  <c r="HG167" i="3"/>
  <c r="HO167" i="3"/>
  <c r="P180" i="4"/>
  <c r="Z163" i="3"/>
  <c r="CA163" i="3"/>
  <c r="X163" i="3"/>
  <c r="EL163" i="3"/>
  <c r="EM163" i="3"/>
  <c r="EN163" i="3"/>
  <c r="FF163" i="3"/>
  <c r="FG163" i="3"/>
  <c r="FH163" i="3"/>
  <c r="EV163" i="3"/>
  <c r="EW163" i="3"/>
  <c r="EX163" i="3"/>
  <c r="FP163" i="3"/>
  <c r="FQ163" i="3"/>
  <c r="FR163" i="3"/>
  <c r="FZ163" i="3"/>
  <c r="GA163" i="3"/>
  <c r="GB163" i="3"/>
  <c r="BW159" i="3"/>
  <c r="BY159" i="3"/>
  <c r="BX159" i="3"/>
  <c r="FS155" i="3"/>
  <c r="EO155" i="3"/>
  <c r="EY155" i="3"/>
  <c r="FI155" i="3"/>
  <c r="GC155" i="3"/>
  <c r="ES155" i="3"/>
  <c r="FE155" i="3"/>
  <c r="FM155" i="3"/>
  <c r="FO155" i="3"/>
  <c r="FY155" i="3"/>
  <c r="GG155" i="3"/>
  <c r="FW155" i="3"/>
  <c r="GI155" i="3"/>
  <c r="EU155" i="3"/>
  <c r="FC155" i="3"/>
  <c r="ET155" i="3"/>
  <c r="FA155" i="3"/>
  <c r="FN155" i="3"/>
  <c r="FU155" i="3"/>
  <c r="GH155" i="3"/>
  <c r="EQ155" i="3"/>
  <c r="FD155" i="3"/>
  <c r="FK155" i="3"/>
  <c r="FX155" i="3"/>
  <c r="GE155" i="3"/>
  <c r="EZ155" i="3"/>
  <c r="FL155" i="3"/>
  <c r="EP155" i="3"/>
  <c r="FB155" i="3"/>
  <c r="GD155" i="3"/>
  <c r="ER155" i="3"/>
  <c r="FT155" i="3"/>
  <c r="GF155" i="3"/>
  <c r="FJ155" i="3"/>
  <c r="FV155" i="3"/>
  <c r="HT151" i="3"/>
  <c r="CG151" i="3"/>
  <c r="B151" i="3"/>
  <c r="B151" i="2"/>
  <c r="GN151" i="3"/>
  <c r="GO151" i="3"/>
  <c r="F151" i="3"/>
  <c r="U151" i="2"/>
  <c r="O151" i="3"/>
  <c r="S151" i="3"/>
  <c r="S151" i="2"/>
  <c r="AA151" i="3"/>
  <c r="AF151" i="3"/>
  <c r="AJ151" i="3"/>
  <c r="AN151" i="3"/>
  <c r="AR151" i="3"/>
  <c r="AV151" i="3"/>
  <c r="BA151" i="3"/>
  <c r="BE151" i="3"/>
  <c r="BI151" i="3"/>
  <c r="BM151" i="3"/>
  <c r="BQ151" i="3"/>
  <c r="CL151" i="3"/>
  <c r="CR151" i="3"/>
  <c r="CV151" i="3"/>
  <c r="CZ151" i="3"/>
  <c r="DE151" i="3"/>
  <c r="DI151" i="3"/>
  <c r="DM151" i="3"/>
  <c r="DS151" i="3"/>
  <c r="DX151" i="3"/>
  <c r="EC151" i="3"/>
  <c r="EH151" i="3"/>
  <c r="GQ151" i="3"/>
  <c r="GU151" i="3"/>
  <c r="GZ151" i="3"/>
  <c r="HF151" i="3"/>
  <c r="HJ151" i="3"/>
  <c r="HN151" i="3"/>
  <c r="HR151" i="3"/>
  <c r="Q151" i="3"/>
  <c r="Q151" i="2"/>
  <c r="AD151" i="3"/>
  <c r="AH151" i="3"/>
  <c r="AL151" i="3"/>
  <c r="AP151" i="3"/>
  <c r="AT151" i="3"/>
  <c r="AY151" i="3"/>
  <c r="BC151" i="3"/>
  <c r="BG151" i="3"/>
  <c r="BK151" i="3"/>
  <c r="BO151" i="3"/>
  <c r="BS151" i="3"/>
  <c r="CI151" i="3"/>
  <c r="CO151" i="3"/>
  <c r="CT151" i="3"/>
  <c r="CX151" i="3"/>
  <c r="DB151" i="3"/>
  <c r="DG151" i="3"/>
  <c r="DK151" i="3"/>
  <c r="DO151" i="3"/>
  <c r="DV151" i="3"/>
  <c r="DZ151" i="3"/>
  <c r="EE151" i="3"/>
  <c r="EJ151" i="3"/>
  <c r="GL151" i="3"/>
  <c r="GS151" i="3"/>
  <c r="GX151" i="3"/>
  <c r="HB151" i="3"/>
  <c r="HH151" i="3"/>
  <c r="HL151" i="3"/>
  <c r="HP151" i="3"/>
  <c r="N151" i="3"/>
  <c r="AI151" i="3"/>
  <c r="AQ151" i="3"/>
  <c r="AZ151" i="3"/>
  <c r="BH151" i="3"/>
  <c r="BP151" i="3"/>
  <c r="CQ151" i="3"/>
  <c r="CY151" i="3"/>
  <c r="DH151" i="3"/>
  <c r="DQ151" i="3"/>
  <c r="EA151" i="3"/>
  <c r="GM151" i="3"/>
  <c r="GY151" i="3"/>
  <c r="HI151" i="3"/>
  <c r="HQ151" i="3"/>
  <c r="P151" i="3"/>
  <c r="P151" i="2"/>
  <c r="AC151" i="3"/>
  <c r="AK151" i="3"/>
  <c r="AS151" i="3"/>
  <c r="BB151" i="3"/>
  <c r="BJ151" i="3"/>
  <c r="BR151" i="3"/>
  <c r="CE151" i="3"/>
  <c r="CS151" i="3"/>
  <c r="DA151" i="3"/>
  <c r="DJ151" i="3"/>
  <c r="DT151" i="3"/>
  <c r="ED151" i="3"/>
  <c r="GR151" i="3"/>
  <c r="HA151" i="3"/>
  <c r="HK151" i="3"/>
  <c r="HS151" i="3"/>
  <c r="R151" i="3"/>
  <c r="AE151" i="3"/>
  <c r="AM151" i="3"/>
  <c r="AU151" i="3"/>
  <c r="BD151" i="3"/>
  <c r="BL151" i="3"/>
  <c r="BU151" i="3"/>
  <c r="CK151" i="3"/>
  <c r="CU151" i="3"/>
  <c r="DD151" i="3"/>
  <c r="DL151" i="3"/>
  <c r="DW151" i="3"/>
  <c r="EG151" i="3"/>
  <c r="GT151" i="3"/>
  <c r="HD151" i="3"/>
  <c r="HM151" i="3"/>
  <c r="AG151" i="3"/>
  <c r="AO151" i="3"/>
  <c r="AW151" i="3"/>
  <c r="BF151" i="3"/>
  <c r="BN151" i="3"/>
  <c r="CN151" i="3"/>
  <c r="CW151" i="3"/>
  <c r="DF151" i="3"/>
  <c r="DN151" i="3"/>
  <c r="DY151" i="3"/>
  <c r="EI151" i="3"/>
  <c r="GK151" i="3"/>
  <c r="GV151" i="3"/>
  <c r="HG151" i="3"/>
  <c r="HO151" i="3"/>
  <c r="P164" i="4"/>
  <c r="EL147" i="3"/>
  <c r="EM147" i="3"/>
  <c r="EN147" i="3"/>
  <c r="FF147" i="3"/>
  <c r="FG147" i="3"/>
  <c r="FH147" i="3"/>
  <c r="EV147" i="3"/>
  <c r="EW147" i="3"/>
  <c r="EX147" i="3"/>
  <c r="FP147" i="3"/>
  <c r="FQ147" i="3"/>
  <c r="FR147" i="3"/>
  <c r="FZ147" i="3"/>
  <c r="GA147" i="3"/>
  <c r="GB147" i="3"/>
  <c r="X139" i="3"/>
  <c r="Z139" i="3"/>
  <c r="CA139" i="3"/>
  <c r="FS139" i="3"/>
  <c r="EO139" i="3"/>
  <c r="EY139" i="3"/>
  <c r="FI139" i="3"/>
  <c r="GC139" i="3"/>
  <c r="ES139" i="3"/>
  <c r="FE139" i="3"/>
  <c r="FM139" i="3"/>
  <c r="FO139" i="3"/>
  <c r="EU139" i="3"/>
  <c r="FY139" i="3"/>
  <c r="GG139" i="3"/>
  <c r="FC139" i="3"/>
  <c r="FW139" i="3"/>
  <c r="GI139" i="3"/>
  <c r="ET139" i="3"/>
  <c r="FA139" i="3"/>
  <c r="FN139" i="3"/>
  <c r="FU139" i="3"/>
  <c r="GH139" i="3"/>
  <c r="EP139" i="3"/>
  <c r="FB139" i="3"/>
  <c r="FJ139" i="3"/>
  <c r="FV139" i="3"/>
  <c r="GD139" i="3"/>
  <c r="EQ139" i="3"/>
  <c r="FD139" i="3"/>
  <c r="FK139" i="3"/>
  <c r="FX139" i="3"/>
  <c r="GE139" i="3"/>
  <c r="FL139" i="3"/>
  <c r="ER139" i="3"/>
  <c r="FT139" i="3"/>
  <c r="EZ139" i="3"/>
  <c r="GF139" i="3"/>
  <c r="BW135" i="3"/>
  <c r="BX135" i="3"/>
  <c r="BY135" i="3"/>
  <c r="HT135" i="3"/>
  <c r="CG135" i="3"/>
  <c r="B135" i="3"/>
  <c r="B135" i="2"/>
  <c r="GN135" i="3"/>
  <c r="GO135" i="3"/>
  <c r="F135" i="3"/>
  <c r="U135" i="2"/>
  <c r="O135" i="3"/>
  <c r="S135" i="3"/>
  <c r="S135" i="2"/>
  <c r="AA135" i="3"/>
  <c r="AF135" i="3"/>
  <c r="AJ135" i="3"/>
  <c r="AN135" i="3"/>
  <c r="AR135" i="3"/>
  <c r="AV135" i="3"/>
  <c r="BA135" i="3"/>
  <c r="BE135" i="3"/>
  <c r="BI135" i="3"/>
  <c r="BM135" i="3"/>
  <c r="BQ135" i="3"/>
  <c r="CL135" i="3"/>
  <c r="CR135" i="3"/>
  <c r="CV135" i="3"/>
  <c r="CZ135" i="3"/>
  <c r="DE135" i="3"/>
  <c r="DI135" i="3"/>
  <c r="DM135" i="3"/>
  <c r="DS135" i="3"/>
  <c r="DX135" i="3"/>
  <c r="EC135" i="3"/>
  <c r="EH135" i="3"/>
  <c r="GQ135" i="3"/>
  <c r="GU135" i="3"/>
  <c r="GZ135" i="3"/>
  <c r="HF135" i="3"/>
  <c r="HJ135" i="3"/>
  <c r="HN135" i="3"/>
  <c r="HR135" i="3"/>
  <c r="P135" i="3"/>
  <c r="P135" i="2"/>
  <c r="AC135" i="3"/>
  <c r="AG135" i="3"/>
  <c r="AK135" i="3"/>
  <c r="AO135" i="3"/>
  <c r="AS135" i="3"/>
  <c r="AW135" i="3"/>
  <c r="BB135" i="3"/>
  <c r="BF135" i="3"/>
  <c r="BJ135" i="3"/>
  <c r="BN135" i="3"/>
  <c r="BR135" i="3"/>
  <c r="CE135" i="3"/>
  <c r="CN135" i="3"/>
  <c r="CS135" i="3"/>
  <c r="CW135" i="3"/>
  <c r="DA135" i="3"/>
  <c r="DF135" i="3"/>
  <c r="DJ135" i="3"/>
  <c r="DN135" i="3"/>
  <c r="DT135" i="3"/>
  <c r="DY135" i="3"/>
  <c r="ED135" i="3"/>
  <c r="EI135" i="3"/>
  <c r="GK135" i="3"/>
  <c r="GR135" i="3"/>
  <c r="GV135" i="3"/>
  <c r="HA135" i="3"/>
  <c r="HG135" i="3"/>
  <c r="HK135" i="3"/>
  <c r="HO135" i="3"/>
  <c r="HS135" i="3"/>
  <c r="Q135" i="3"/>
  <c r="Q135" i="2"/>
  <c r="AD135" i="3"/>
  <c r="AH135" i="3"/>
  <c r="AL135" i="3"/>
  <c r="AP135" i="3"/>
  <c r="AT135" i="3"/>
  <c r="AY135" i="3"/>
  <c r="BC135" i="3"/>
  <c r="BG135" i="3"/>
  <c r="BK135" i="3"/>
  <c r="BO135" i="3"/>
  <c r="BS135" i="3"/>
  <c r="CI135" i="3"/>
  <c r="CO135" i="3"/>
  <c r="CT135" i="3"/>
  <c r="CX135" i="3"/>
  <c r="DB135" i="3"/>
  <c r="DG135" i="3"/>
  <c r="DK135" i="3"/>
  <c r="DO135" i="3"/>
  <c r="DV135" i="3"/>
  <c r="DZ135" i="3"/>
  <c r="EE135" i="3"/>
  <c r="EJ135" i="3"/>
  <c r="GL135" i="3"/>
  <c r="GS135" i="3"/>
  <c r="GX135" i="3"/>
  <c r="HB135" i="3"/>
  <c r="HH135" i="3"/>
  <c r="HL135" i="3"/>
  <c r="HP135" i="3"/>
  <c r="N135" i="3"/>
  <c r="R135" i="3"/>
  <c r="AE135" i="3"/>
  <c r="AI135" i="3"/>
  <c r="AM135" i="3"/>
  <c r="AQ135" i="3"/>
  <c r="AU135" i="3"/>
  <c r="AZ135" i="3"/>
  <c r="BD135" i="3"/>
  <c r="BH135" i="3"/>
  <c r="BL135" i="3"/>
  <c r="BP135" i="3"/>
  <c r="BU135" i="3"/>
  <c r="CK135" i="3"/>
  <c r="CQ135" i="3"/>
  <c r="CU135" i="3"/>
  <c r="CY135" i="3"/>
  <c r="DD135" i="3"/>
  <c r="DH135" i="3"/>
  <c r="DL135" i="3"/>
  <c r="DQ135" i="3"/>
  <c r="DW135" i="3"/>
  <c r="EA135" i="3"/>
  <c r="EG135" i="3"/>
  <c r="GM135" i="3"/>
  <c r="GT135" i="3"/>
  <c r="GY135" i="3"/>
  <c r="HD135" i="3"/>
  <c r="HI135" i="3"/>
  <c r="HM135" i="3"/>
  <c r="HQ135" i="3"/>
  <c r="P148" i="4"/>
  <c r="EL131" i="3"/>
  <c r="EM131" i="3"/>
  <c r="EN131" i="3"/>
  <c r="FF131" i="3"/>
  <c r="FG131" i="3"/>
  <c r="FH131" i="3"/>
  <c r="EV131" i="3"/>
  <c r="EW131" i="3"/>
  <c r="EX131" i="3"/>
  <c r="FP131" i="3"/>
  <c r="FQ131" i="3"/>
  <c r="FR131" i="3"/>
  <c r="FZ131" i="3"/>
  <c r="GA131" i="3"/>
  <c r="GB131" i="3"/>
  <c r="BX123" i="3"/>
  <c r="BY123" i="3"/>
  <c r="BW123" i="3"/>
  <c r="FS123" i="3"/>
  <c r="EO123" i="3"/>
  <c r="EY123" i="3"/>
  <c r="FI123" i="3"/>
  <c r="GC123" i="3"/>
  <c r="ES123" i="3"/>
  <c r="FE123" i="3"/>
  <c r="FM123" i="3"/>
  <c r="FO123" i="3"/>
  <c r="FY123" i="3"/>
  <c r="GG123" i="3"/>
  <c r="FW123" i="3"/>
  <c r="GI123" i="3"/>
  <c r="EU123" i="3"/>
  <c r="FC123" i="3"/>
  <c r="EP123" i="3"/>
  <c r="FB123" i="3"/>
  <c r="FJ123" i="3"/>
  <c r="FV123" i="3"/>
  <c r="GD123" i="3"/>
  <c r="EQ123" i="3"/>
  <c r="FD123" i="3"/>
  <c r="FK123" i="3"/>
  <c r="FX123" i="3"/>
  <c r="GE123" i="3"/>
  <c r="ER123" i="3"/>
  <c r="EZ123" i="3"/>
  <c r="FL123" i="3"/>
  <c r="FT123" i="3"/>
  <c r="GF123" i="3"/>
  <c r="ET123" i="3"/>
  <c r="FA123" i="3"/>
  <c r="FN123" i="3"/>
  <c r="FU123" i="3"/>
  <c r="GH123" i="3"/>
  <c r="X119" i="3"/>
  <c r="Z119" i="3"/>
  <c r="CA119" i="3"/>
  <c r="HT119" i="3"/>
  <c r="Q119" i="3"/>
  <c r="Q119" i="2"/>
  <c r="AC119" i="3"/>
  <c r="AG119" i="3"/>
  <c r="AK119" i="3"/>
  <c r="AO119" i="3"/>
  <c r="AS119" i="3"/>
  <c r="AW119" i="3"/>
  <c r="BB119" i="3"/>
  <c r="BF119" i="3"/>
  <c r="BJ119" i="3"/>
  <c r="BN119" i="3"/>
  <c r="BR119" i="3"/>
  <c r="CE119" i="3"/>
  <c r="CN119" i="3"/>
  <c r="CS119" i="3"/>
  <c r="CW119" i="3"/>
  <c r="DA119" i="3"/>
  <c r="DF119" i="3"/>
  <c r="DJ119" i="3"/>
  <c r="DN119" i="3"/>
  <c r="DT119" i="3"/>
  <c r="DY119" i="3"/>
  <c r="ED119" i="3"/>
  <c r="EI119" i="3"/>
  <c r="GK119" i="3"/>
  <c r="GR119" i="3"/>
  <c r="GV119" i="3"/>
  <c r="HA119" i="3"/>
  <c r="HG119" i="3"/>
  <c r="HK119" i="3"/>
  <c r="HO119" i="3"/>
  <c r="HS119" i="3"/>
  <c r="N119" i="3"/>
  <c r="R119" i="3"/>
  <c r="AD119" i="3"/>
  <c r="AH119" i="3"/>
  <c r="AL119" i="3"/>
  <c r="AP119" i="3"/>
  <c r="AT119" i="3"/>
  <c r="AY119" i="3"/>
  <c r="BC119" i="3"/>
  <c r="BG119" i="3"/>
  <c r="BK119" i="3"/>
  <c r="BO119" i="3"/>
  <c r="BS119" i="3"/>
  <c r="CI119" i="3"/>
  <c r="CO119" i="3"/>
  <c r="CT119" i="3"/>
  <c r="CX119" i="3"/>
  <c r="DB119" i="3"/>
  <c r="DG119" i="3"/>
  <c r="DK119" i="3"/>
  <c r="DO119" i="3"/>
  <c r="DV119" i="3"/>
  <c r="DZ119" i="3"/>
  <c r="EE119" i="3"/>
  <c r="EJ119" i="3"/>
  <c r="GL119" i="3"/>
  <c r="GS119" i="3"/>
  <c r="GX119" i="3"/>
  <c r="HB119" i="3"/>
  <c r="HH119" i="3"/>
  <c r="HL119" i="3"/>
  <c r="HP119" i="3"/>
  <c r="CG119" i="3"/>
  <c r="B119" i="3"/>
  <c r="B119" i="2"/>
  <c r="GN119" i="3"/>
  <c r="GO119" i="3"/>
  <c r="F119" i="3"/>
  <c r="U119" i="2"/>
  <c r="O119" i="3"/>
  <c r="S119" i="3"/>
  <c r="S119" i="2"/>
  <c r="AE119" i="3"/>
  <c r="AI119" i="3"/>
  <c r="AM119" i="3"/>
  <c r="AQ119" i="3"/>
  <c r="AU119" i="3"/>
  <c r="AZ119" i="3"/>
  <c r="BD119" i="3"/>
  <c r="BH119" i="3"/>
  <c r="BL119" i="3"/>
  <c r="BP119" i="3"/>
  <c r="BU119" i="3"/>
  <c r="CK119" i="3"/>
  <c r="CQ119" i="3"/>
  <c r="CU119" i="3"/>
  <c r="CY119" i="3"/>
  <c r="DD119" i="3"/>
  <c r="DH119" i="3"/>
  <c r="DL119" i="3"/>
  <c r="DQ119" i="3"/>
  <c r="DW119" i="3"/>
  <c r="EA119" i="3"/>
  <c r="EG119" i="3"/>
  <c r="GM119" i="3"/>
  <c r="GT119" i="3"/>
  <c r="GY119" i="3"/>
  <c r="HD119" i="3"/>
  <c r="HI119" i="3"/>
  <c r="HM119" i="3"/>
  <c r="HQ119" i="3"/>
  <c r="P119" i="3"/>
  <c r="P119" i="2"/>
  <c r="AA119" i="3"/>
  <c r="AF119" i="3"/>
  <c r="AJ119" i="3"/>
  <c r="AN119" i="3"/>
  <c r="AR119" i="3"/>
  <c r="AV119" i="3"/>
  <c r="BA119" i="3"/>
  <c r="BE119" i="3"/>
  <c r="BI119" i="3"/>
  <c r="BM119" i="3"/>
  <c r="BQ119" i="3"/>
  <c r="CL119" i="3"/>
  <c r="CR119" i="3"/>
  <c r="CV119" i="3"/>
  <c r="CZ119" i="3"/>
  <c r="DE119" i="3"/>
  <c r="DI119" i="3"/>
  <c r="DM119" i="3"/>
  <c r="DS119" i="3"/>
  <c r="DX119" i="3"/>
  <c r="EC119" i="3"/>
  <c r="EH119" i="3"/>
  <c r="GQ119" i="3"/>
  <c r="GU119" i="3"/>
  <c r="GZ119" i="3"/>
  <c r="HF119" i="3"/>
  <c r="HJ119" i="3"/>
  <c r="HN119" i="3"/>
  <c r="HR119" i="3"/>
  <c r="P132" i="4"/>
  <c r="BY115" i="3"/>
  <c r="BW115" i="3"/>
  <c r="BX115" i="3"/>
  <c r="EL115" i="3"/>
  <c r="EM115" i="3"/>
  <c r="EN115" i="3"/>
  <c r="FF115" i="3"/>
  <c r="FG115" i="3"/>
  <c r="FH115" i="3"/>
  <c r="EV115" i="3"/>
  <c r="EW115" i="3"/>
  <c r="EX115" i="3"/>
  <c r="FP115" i="3"/>
  <c r="FQ115" i="3"/>
  <c r="FR115" i="3"/>
  <c r="FZ115" i="3"/>
  <c r="GA115" i="3"/>
  <c r="GB115" i="3"/>
  <c r="FS107" i="3"/>
  <c r="EO107" i="3"/>
  <c r="EY107" i="3"/>
  <c r="FI107" i="3"/>
  <c r="GC107" i="3"/>
  <c r="ES107" i="3"/>
  <c r="FE107" i="3"/>
  <c r="FM107" i="3"/>
  <c r="FO107" i="3"/>
  <c r="EU107" i="3"/>
  <c r="FY107" i="3"/>
  <c r="GG107" i="3"/>
  <c r="FC107" i="3"/>
  <c r="FW107" i="3"/>
  <c r="GI107" i="3"/>
  <c r="EQ107" i="3"/>
  <c r="FD107" i="3"/>
  <c r="FK107" i="3"/>
  <c r="FX107" i="3"/>
  <c r="GE107" i="3"/>
  <c r="ER107" i="3"/>
  <c r="EZ107" i="3"/>
  <c r="FL107" i="3"/>
  <c r="FT107" i="3"/>
  <c r="GF107" i="3"/>
  <c r="ET107" i="3"/>
  <c r="FA107" i="3"/>
  <c r="FN107" i="3"/>
  <c r="FU107" i="3"/>
  <c r="GH107" i="3"/>
  <c r="EP107" i="3"/>
  <c r="FB107" i="3"/>
  <c r="FJ107" i="3"/>
  <c r="FV107" i="3"/>
  <c r="GD107" i="3"/>
  <c r="Z103" i="3"/>
  <c r="CA103" i="3"/>
  <c r="X103" i="3"/>
  <c r="HT103" i="3"/>
  <c r="Q103" i="3"/>
  <c r="Q103" i="2"/>
  <c r="AD103" i="3"/>
  <c r="AH103" i="3"/>
  <c r="AL103" i="3"/>
  <c r="AP103" i="3"/>
  <c r="AT103" i="3"/>
  <c r="AY103" i="3"/>
  <c r="BC103" i="3"/>
  <c r="BG103" i="3"/>
  <c r="BK103" i="3"/>
  <c r="BO103" i="3"/>
  <c r="BS103" i="3"/>
  <c r="CI103" i="3"/>
  <c r="CO103" i="3"/>
  <c r="CT103" i="3"/>
  <c r="CX103" i="3"/>
  <c r="DB103" i="3"/>
  <c r="DG103" i="3"/>
  <c r="DK103" i="3"/>
  <c r="DO103" i="3"/>
  <c r="DV103" i="3"/>
  <c r="DZ103" i="3"/>
  <c r="EE103" i="3"/>
  <c r="EJ103" i="3"/>
  <c r="GL103" i="3"/>
  <c r="GS103" i="3"/>
  <c r="GX103" i="3"/>
  <c r="HB103" i="3"/>
  <c r="HH103" i="3"/>
  <c r="HL103" i="3"/>
  <c r="HP103" i="3"/>
  <c r="N103" i="3"/>
  <c r="R103" i="3"/>
  <c r="AE103" i="3"/>
  <c r="AI103" i="3"/>
  <c r="AM103" i="3"/>
  <c r="AQ103" i="3"/>
  <c r="AU103" i="3"/>
  <c r="AZ103" i="3"/>
  <c r="BD103" i="3"/>
  <c r="BH103" i="3"/>
  <c r="BL103" i="3"/>
  <c r="BP103" i="3"/>
  <c r="BU103" i="3"/>
  <c r="CK103" i="3"/>
  <c r="CQ103" i="3"/>
  <c r="CU103" i="3"/>
  <c r="CY103" i="3"/>
  <c r="DD103" i="3"/>
  <c r="DH103" i="3"/>
  <c r="DL103" i="3"/>
  <c r="DQ103" i="3"/>
  <c r="DW103" i="3"/>
  <c r="EA103" i="3"/>
  <c r="EG103" i="3"/>
  <c r="GM103" i="3"/>
  <c r="GT103" i="3"/>
  <c r="GY103" i="3"/>
  <c r="HD103" i="3"/>
  <c r="HI103" i="3"/>
  <c r="HM103" i="3"/>
  <c r="HQ103" i="3"/>
  <c r="CG103" i="3"/>
  <c r="B103" i="3"/>
  <c r="B103" i="2"/>
  <c r="GN103" i="3"/>
  <c r="GO103" i="3"/>
  <c r="F103" i="3"/>
  <c r="U103" i="2"/>
  <c r="O103" i="3"/>
  <c r="S103" i="3"/>
  <c r="S103" i="2"/>
  <c r="AA103" i="3"/>
  <c r="AF103" i="3"/>
  <c r="AJ103" i="3"/>
  <c r="AN103" i="3"/>
  <c r="AR103" i="3"/>
  <c r="AV103" i="3"/>
  <c r="BA103" i="3"/>
  <c r="BE103" i="3"/>
  <c r="BI103" i="3"/>
  <c r="BM103" i="3"/>
  <c r="BQ103" i="3"/>
  <c r="CL103" i="3"/>
  <c r="CR103" i="3"/>
  <c r="CV103" i="3"/>
  <c r="CZ103" i="3"/>
  <c r="DE103" i="3"/>
  <c r="DI103" i="3"/>
  <c r="DM103" i="3"/>
  <c r="DS103" i="3"/>
  <c r="DX103" i="3"/>
  <c r="EC103" i="3"/>
  <c r="EH103" i="3"/>
  <c r="GQ103" i="3"/>
  <c r="GU103" i="3"/>
  <c r="GZ103" i="3"/>
  <c r="HF103" i="3"/>
  <c r="HJ103" i="3"/>
  <c r="HN103" i="3"/>
  <c r="HR103" i="3"/>
  <c r="P103" i="3"/>
  <c r="P103" i="2"/>
  <c r="AC103" i="3"/>
  <c r="AG103" i="3"/>
  <c r="AK103" i="3"/>
  <c r="AO103" i="3"/>
  <c r="AS103" i="3"/>
  <c r="AW103" i="3"/>
  <c r="BB103" i="3"/>
  <c r="BF103" i="3"/>
  <c r="BJ103" i="3"/>
  <c r="BN103" i="3"/>
  <c r="BR103" i="3"/>
  <c r="CE103" i="3"/>
  <c r="CN103" i="3"/>
  <c r="CS103" i="3"/>
  <c r="CW103" i="3"/>
  <c r="DA103" i="3"/>
  <c r="DF103" i="3"/>
  <c r="DJ103" i="3"/>
  <c r="DN103" i="3"/>
  <c r="DT103" i="3"/>
  <c r="DY103" i="3"/>
  <c r="ED103" i="3"/>
  <c r="EI103" i="3"/>
  <c r="GK103" i="3"/>
  <c r="GR103" i="3"/>
  <c r="GV103" i="3"/>
  <c r="HA103" i="3"/>
  <c r="HG103" i="3"/>
  <c r="HK103" i="3"/>
  <c r="HO103" i="3"/>
  <c r="HS103" i="3"/>
  <c r="P116" i="4"/>
  <c r="BY99" i="3"/>
  <c r="BW99" i="3"/>
  <c r="BX99" i="3"/>
  <c r="EL99" i="3"/>
  <c r="EM99" i="3"/>
  <c r="EN99" i="3"/>
  <c r="FF99" i="3"/>
  <c r="FG99" i="3"/>
  <c r="FH99" i="3"/>
  <c r="EV99" i="3"/>
  <c r="EW99" i="3"/>
  <c r="EX99" i="3"/>
  <c r="FP99" i="3"/>
  <c r="FQ99" i="3"/>
  <c r="FR99" i="3"/>
  <c r="FZ99" i="3"/>
  <c r="GA99" i="3"/>
  <c r="GB99" i="3"/>
  <c r="X91" i="3"/>
  <c r="Z91" i="3"/>
  <c r="CA91" i="3"/>
  <c r="FS91" i="3"/>
  <c r="EO91" i="3"/>
  <c r="EY91" i="3"/>
  <c r="FI91" i="3"/>
  <c r="GC91" i="3"/>
  <c r="ES91" i="3"/>
  <c r="FE91" i="3"/>
  <c r="FM91" i="3"/>
  <c r="FO91" i="3"/>
  <c r="FY91" i="3"/>
  <c r="GG91" i="3"/>
  <c r="EU91" i="3"/>
  <c r="FW91" i="3"/>
  <c r="GI91" i="3"/>
  <c r="FC91" i="3"/>
  <c r="ET91" i="3"/>
  <c r="FA91" i="3"/>
  <c r="FN91" i="3"/>
  <c r="FU91" i="3"/>
  <c r="GH91" i="3"/>
  <c r="EP91" i="3"/>
  <c r="FB91" i="3"/>
  <c r="FJ91" i="3"/>
  <c r="FV91" i="3"/>
  <c r="GD91" i="3"/>
  <c r="EQ91" i="3"/>
  <c r="FD91" i="3"/>
  <c r="FK91" i="3"/>
  <c r="FX91" i="3"/>
  <c r="GE91" i="3"/>
  <c r="ER91" i="3"/>
  <c r="EZ91" i="3"/>
  <c r="FL91" i="3"/>
  <c r="FT91" i="3"/>
  <c r="GF91" i="3"/>
  <c r="BW87" i="3"/>
  <c r="BX87" i="3"/>
  <c r="BY87" i="3"/>
  <c r="HT87" i="3"/>
  <c r="CG87" i="3"/>
  <c r="B87" i="3"/>
  <c r="B87" i="2"/>
  <c r="GN87" i="3"/>
  <c r="GO87" i="3"/>
  <c r="F87" i="3"/>
  <c r="U87" i="2"/>
  <c r="O87" i="3"/>
  <c r="S87" i="3"/>
  <c r="S87" i="2"/>
  <c r="AA87" i="3"/>
  <c r="AF87" i="3"/>
  <c r="AJ87" i="3"/>
  <c r="AN87" i="3"/>
  <c r="AR87" i="3"/>
  <c r="AV87" i="3"/>
  <c r="BA87" i="3"/>
  <c r="BE87" i="3"/>
  <c r="BI87" i="3"/>
  <c r="BM87" i="3"/>
  <c r="BQ87" i="3"/>
  <c r="CL87" i="3"/>
  <c r="CR87" i="3"/>
  <c r="CV87" i="3"/>
  <c r="CZ87" i="3"/>
  <c r="DE87" i="3"/>
  <c r="DI87" i="3"/>
  <c r="DM87" i="3"/>
  <c r="DS87" i="3"/>
  <c r="DX87" i="3"/>
  <c r="EC87" i="3"/>
  <c r="EH87" i="3"/>
  <c r="GQ87" i="3"/>
  <c r="GU87" i="3"/>
  <c r="GZ87" i="3"/>
  <c r="HF87" i="3"/>
  <c r="HJ87" i="3"/>
  <c r="HN87" i="3"/>
  <c r="HR87" i="3"/>
  <c r="P87" i="3"/>
  <c r="P87" i="2"/>
  <c r="AC87" i="3"/>
  <c r="AG87" i="3"/>
  <c r="AK87" i="3"/>
  <c r="AO87" i="3"/>
  <c r="AS87" i="3"/>
  <c r="AW87" i="3"/>
  <c r="BB87" i="3"/>
  <c r="BF87" i="3"/>
  <c r="BJ87" i="3"/>
  <c r="BN87" i="3"/>
  <c r="BR87" i="3"/>
  <c r="CE87" i="3"/>
  <c r="CN87" i="3"/>
  <c r="CS87" i="3"/>
  <c r="CW87" i="3"/>
  <c r="DA87" i="3"/>
  <c r="DF87" i="3"/>
  <c r="DJ87" i="3"/>
  <c r="DN87" i="3"/>
  <c r="DT87" i="3"/>
  <c r="DY87" i="3"/>
  <c r="ED87" i="3"/>
  <c r="EI87" i="3"/>
  <c r="GK87" i="3"/>
  <c r="GR87" i="3"/>
  <c r="GV87" i="3"/>
  <c r="HA87" i="3"/>
  <c r="HG87" i="3"/>
  <c r="HK87" i="3"/>
  <c r="HO87" i="3"/>
  <c r="HS87" i="3"/>
  <c r="Q87" i="3"/>
  <c r="Q87" i="2"/>
  <c r="AD87" i="3"/>
  <c r="AH87" i="3"/>
  <c r="AL87" i="3"/>
  <c r="AP87" i="3"/>
  <c r="AT87" i="3"/>
  <c r="AY87" i="3"/>
  <c r="BC87" i="3"/>
  <c r="BG87" i="3"/>
  <c r="BK87" i="3"/>
  <c r="BO87" i="3"/>
  <c r="BS87" i="3"/>
  <c r="CI87" i="3"/>
  <c r="CO87" i="3"/>
  <c r="CT87" i="3"/>
  <c r="CX87" i="3"/>
  <c r="DB87" i="3"/>
  <c r="DG87" i="3"/>
  <c r="DK87" i="3"/>
  <c r="DO87" i="3"/>
  <c r="DV87" i="3"/>
  <c r="DZ87" i="3"/>
  <c r="EE87" i="3"/>
  <c r="EJ87" i="3"/>
  <c r="GL87" i="3"/>
  <c r="GS87" i="3"/>
  <c r="GX87" i="3"/>
  <c r="HB87" i="3"/>
  <c r="HH87" i="3"/>
  <c r="HL87" i="3"/>
  <c r="HP87" i="3"/>
  <c r="N87" i="3"/>
  <c r="R87" i="3"/>
  <c r="AE87" i="3"/>
  <c r="AI87" i="3"/>
  <c r="AM87" i="3"/>
  <c r="AQ87" i="3"/>
  <c r="AU87" i="3"/>
  <c r="AZ87" i="3"/>
  <c r="BD87" i="3"/>
  <c r="BH87" i="3"/>
  <c r="BL87" i="3"/>
  <c r="BP87" i="3"/>
  <c r="BU87" i="3"/>
  <c r="CK87" i="3"/>
  <c r="CQ87" i="3"/>
  <c r="CU87" i="3"/>
  <c r="CY87" i="3"/>
  <c r="DD87" i="3"/>
  <c r="DH87" i="3"/>
  <c r="DL87" i="3"/>
  <c r="DQ87" i="3"/>
  <c r="DW87" i="3"/>
  <c r="EA87" i="3"/>
  <c r="EG87" i="3"/>
  <c r="GM87" i="3"/>
  <c r="GT87" i="3"/>
  <c r="GY87" i="3"/>
  <c r="HD87" i="3"/>
  <c r="HI87" i="3"/>
  <c r="HM87" i="3"/>
  <c r="HQ87" i="3"/>
  <c r="P100" i="4"/>
  <c r="EL83" i="3"/>
  <c r="EM83" i="3"/>
  <c r="EN83" i="3"/>
  <c r="FF83" i="3"/>
  <c r="FG83" i="3"/>
  <c r="FH83" i="3"/>
  <c r="EV83" i="3"/>
  <c r="EW83" i="3"/>
  <c r="EX83" i="3"/>
  <c r="FP83" i="3"/>
  <c r="FQ83" i="3"/>
  <c r="FR83" i="3"/>
  <c r="FZ83" i="3"/>
  <c r="GA83" i="3"/>
  <c r="GB83" i="3"/>
  <c r="X75" i="3"/>
  <c r="Z75" i="3"/>
  <c r="CA75" i="3"/>
  <c r="FS75" i="3"/>
  <c r="EO75" i="3"/>
  <c r="EY75" i="3"/>
  <c r="FI75" i="3"/>
  <c r="GC75" i="3"/>
  <c r="ES75" i="3"/>
  <c r="FE75" i="3"/>
  <c r="FM75" i="3"/>
  <c r="FO75" i="3"/>
  <c r="EU75" i="3"/>
  <c r="FY75" i="3"/>
  <c r="GG75" i="3"/>
  <c r="FC75" i="3"/>
  <c r="FW75" i="3"/>
  <c r="GI75" i="3"/>
  <c r="ET75" i="3"/>
  <c r="FA75" i="3"/>
  <c r="FN75" i="3"/>
  <c r="FU75" i="3"/>
  <c r="GH75" i="3"/>
  <c r="EP75" i="3"/>
  <c r="FB75" i="3"/>
  <c r="FJ75" i="3"/>
  <c r="FV75" i="3"/>
  <c r="GD75" i="3"/>
  <c r="EQ75" i="3"/>
  <c r="FD75" i="3"/>
  <c r="FK75" i="3"/>
  <c r="FX75" i="3"/>
  <c r="GE75" i="3"/>
  <c r="ER75" i="3"/>
  <c r="EZ75" i="3"/>
  <c r="FL75" i="3"/>
  <c r="FT75" i="3"/>
  <c r="GF75" i="3"/>
  <c r="BW71" i="3"/>
  <c r="BX71" i="3"/>
  <c r="BY71" i="3"/>
  <c r="HT71" i="3"/>
  <c r="CG71" i="3"/>
  <c r="B71" i="3"/>
  <c r="B71" i="2"/>
  <c r="GN71" i="3"/>
  <c r="GO71" i="3"/>
  <c r="F71" i="3"/>
  <c r="U71" i="2"/>
  <c r="O71" i="3"/>
  <c r="S71" i="3"/>
  <c r="S71" i="2"/>
  <c r="AA71" i="3"/>
  <c r="AF71" i="3"/>
  <c r="AJ71" i="3"/>
  <c r="AN71" i="3"/>
  <c r="AR71" i="3"/>
  <c r="AV71" i="3"/>
  <c r="BA71" i="3"/>
  <c r="BE71" i="3"/>
  <c r="BI71" i="3"/>
  <c r="BM71" i="3"/>
  <c r="BQ71" i="3"/>
  <c r="CL71" i="3"/>
  <c r="CR71" i="3"/>
  <c r="CV71" i="3"/>
  <c r="CZ71" i="3"/>
  <c r="DE71" i="3"/>
  <c r="DI71" i="3"/>
  <c r="DM71" i="3"/>
  <c r="DS71" i="3"/>
  <c r="DX71" i="3"/>
  <c r="EC71" i="3"/>
  <c r="EH71" i="3"/>
  <c r="GQ71" i="3"/>
  <c r="GU71" i="3"/>
  <c r="GZ71" i="3"/>
  <c r="HF71" i="3"/>
  <c r="HJ71" i="3"/>
  <c r="HN71" i="3"/>
  <c r="HR71" i="3"/>
  <c r="P71" i="3"/>
  <c r="P71" i="2"/>
  <c r="AC71" i="3"/>
  <c r="AG71" i="3"/>
  <c r="AK71" i="3"/>
  <c r="AO71" i="3"/>
  <c r="AS71" i="3"/>
  <c r="AW71" i="3"/>
  <c r="BB71" i="3"/>
  <c r="BF71" i="3"/>
  <c r="BJ71" i="3"/>
  <c r="BN71" i="3"/>
  <c r="BR71" i="3"/>
  <c r="CE71" i="3"/>
  <c r="CN71" i="3"/>
  <c r="CS71" i="3"/>
  <c r="CW71" i="3"/>
  <c r="DA71" i="3"/>
  <c r="DF71" i="3"/>
  <c r="DJ71" i="3"/>
  <c r="DN71" i="3"/>
  <c r="DT71" i="3"/>
  <c r="DY71" i="3"/>
  <c r="ED71" i="3"/>
  <c r="EI71" i="3"/>
  <c r="GK71" i="3"/>
  <c r="GR71" i="3"/>
  <c r="GV71" i="3"/>
  <c r="HA71" i="3"/>
  <c r="HG71" i="3"/>
  <c r="HK71" i="3"/>
  <c r="HO71" i="3"/>
  <c r="HS71" i="3"/>
  <c r="Q71" i="3"/>
  <c r="Q71" i="2"/>
  <c r="AD71" i="3"/>
  <c r="AH71" i="3"/>
  <c r="AL71" i="3"/>
  <c r="AP71" i="3"/>
  <c r="AT71" i="3"/>
  <c r="AY71" i="3"/>
  <c r="BC71" i="3"/>
  <c r="BG71" i="3"/>
  <c r="BK71" i="3"/>
  <c r="BO71" i="3"/>
  <c r="BS71" i="3"/>
  <c r="CI71" i="3"/>
  <c r="CO71" i="3"/>
  <c r="CT71" i="3"/>
  <c r="CX71" i="3"/>
  <c r="DB71" i="3"/>
  <c r="DG71" i="3"/>
  <c r="DK71" i="3"/>
  <c r="DO71" i="3"/>
  <c r="DV71" i="3"/>
  <c r="DZ71" i="3"/>
  <c r="EE71" i="3"/>
  <c r="EJ71" i="3"/>
  <c r="GL71" i="3"/>
  <c r="GS71" i="3"/>
  <c r="GX71" i="3"/>
  <c r="HB71" i="3"/>
  <c r="HH71" i="3"/>
  <c r="HL71" i="3"/>
  <c r="HP71" i="3"/>
  <c r="N71" i="3"/>
  <c r="R71" i="3"/>
  <c r="AE71" i="3"/>
  <c r="AI71" i="3"/>
  <c r="AM71" i="3"/>
  <c r="AQ71" i="3"/>
  <c r="AU71" i="3"/>
  <c r="AZ71" i="3"/>
  <c r="BD71" i="3"/>
  <c r="BH71" i="3"/>
  <c r="BL71" i="3"/>
  <c r="BP71" i="3"/>
  <c r="BU71" i="3"/>
  <c r="CK71" i="3"/>
  <c r="CQ71" i="3"/>
  <c r="CU71" i="3"/>
  <c r="CY71" i="3"/>
  <c r="DD71" i="3"/>
  <c r="DH71" i="3"/>
  <c r="DL71" i="3"/>
  <c r="DQ71" i="3"/>
  <c r="DW71" i="3"/>
  <c r="EA71" i="3"/>
  <c r="EG71" i="3"/>
  <c r="GM71" i="3"/>
  <c r="GT71" i="3"/>
  <c r="GY71" i="3"/>
  <c r="HD71" i="3"/>
  <c r="HI71" i="3"/>
  <c r="HM71" i="3"/>
  <c r="HQ71" i="3"/>
  <c r="P84" i="4"/>
  <c r="Z67" i="3"/>
  <c r="CA67" i="3"/>
  <c r="X67" i="3"/>
  <c r="EL67" i="3"/>
  <c r="EM67" i="3"/>
  <c r="EN67" i="3"/>
  <c r="FF67" i="3"/>
  <c r="FG67" i="3"/>
  <c r="FH67" i="3"/>
  <c r="EV67" i="3"/>
  <c r="EW67" i="3"/>
  <c r="EX67" i="3"/>
  <c r="FP67" i="3"/>
  <c r="FQ67" i="3"/>
  <c r="FR67" i="3"/>
  <c r="FZ67" i="3"/>
  <c r="GA67" i="3"/>
  <c r="GB67" i="3"/>
  <c r="FS59" i="3"/>
  <c r="EO59" i="3"/>
  <c r="EY59" i="3"/>
  <c r="FI59" i="3"/>
  <c r="GC59" i="3"/>
  <c r="ES59" i="3"/>
  <c r="FE59" i="3"/>
  <c r="FM59" i="3"/>
  <c r="FO59" i="3"/>
  <c r="FY59" i="3"/>
  <c r="EU59" i="3"/>
  <c r="GG59" i="3"/>
  <c r="FW59" i="3"/>
  <c r="GI59" i="3"/>
  <c r="FC59" i="3"/>
  <c r="EQ59" i="3"/>
  <c r="FD59" i="3"/>
  <c r="FK59" i="3"/>
  <c r="FX59" i="3"/>
  <c r="GE59" i="3"/>
  <c r="ER59" i="3"/>
  <c r="EZ59" i="3"/>
  <c r="FL59" i="3"/>
  <c r="FT59" i="3"/>
  <c r="GF59" i="3"/>
  <c r="ET59" i="3"/>
  <c r="FA59" i="3"/>
  <c r="FN59" i="3"/>
  <c r="FU59" i="3"/>
  <c r="GH59" i="3"/>
  <c r="EP59" i="3"/>
  <c r="FB59" i="3"/>
  <c r="FJ59" i="3"/>
  <c r="FV59" i="3"/>
  <c r="GD59" i="3"/>
  <c r="Z55" i="3"/>
  <c r="CA55" i="3"/>
  <c r="X55" i="3"/>
  <c r="HT55" i="3"/>
  <c r="Q55" i="3"/>
  <c r="Q55" i="2"/>
  <c r="AD55" i="3"/>
  <c r="AH55" i="3"/>
  <c r="AL55" i="3"/>
  <c r="AP55" i="3"/>
  <c r="AT55" i="3"/>
  <c r="AY55" i="3"/>
  <c r="BC55" i="3"/>
  <c r="BG55" i="3"/>
  <c r="BK55" i="3"/>
  <c r="BO55" i="3"/>
  <c r="BS55" i="3"/>
  <c r="CI55" i="3"/>
  <c r="CO55" i="3"/>
  <c r="CT55" i="3"/>
  <c r="CX55" i="3"/>
  <c r="DB55" i="3"/>
  <c r="DG55" i="3"/>
  <c r="DK55" i="3"/>
  <c r="DO55" i="3"/>
  <c r="DV55" i="3"/>
  <c r="DZ55" i="3"/>
  <c r="EE55" i="3"/>
  <c r="EJ55" i="3"/>
  <c r="GL55" i="3"/>
  <c r="GS55" i="3"/>
  <c r="GX55" i="3"/>
  <c r="HB55" i="3"/>
  <c r="HH55" i="3"/>
  <c r="HL55" i="3"/>
  <c r="HP55" i="3"/>
  <c r="N55" i="3"/>
  <c r="R55" i="3"/>
  <c r="AE55" i="3"/>
  <c r="AI55" i="3"/>
  <c r="AM55" i="3"/>
  <c r="AQ55" i="3"/>
  <c r="AU55" i="3"/>
  <c r="AZ55" i="3"/>
  <c r="BD55" i="3"/>
  <c r="BH55" i="3"/>
  <c r="BL55" i="3"/>
  <c r="BP55" i="3"/>
  <c r="BU55" i="3"/>
  <c r="CK55" i="3"/>
  <c r="CQ55" i="3"/>
  <c r="CU55" i="3"/>
  <c r="CY55" i="3"/>
  <c r="DD55" i="3"/>
  <c r="DH55" i="3"/>
  <c r="DL55" i="3"/>
  <c r="DQ55" i="3"/>
  <c r="DW55" i="3"/>
  <c r="EA55" i="3"/>
  <c r="EG55" i="3"/>
  <c r="GM55" i="3"/>
  <c r="GT55" i="3"/>
  <c r="GY55" i="3"/>
  <c r="HD55" i="3"/>
  <c r="HI55" i="3"/>
  <c r="HM55" i="3"/>
  <c r="HQ55" i="3"/>
  <c r="CG55" i="3"/>
  <c r="B55" i="3"/>
  <c r="B55" i="2"/>
  <c r="GN55" i="3"/>
  <c r="GO55" i="3"/>
  <c r="F55" i="3"/>
  <c r="U55" i="2"/>
  <c r="O55" i="3"/>
  <c r="S55" i="3"/>
  <c r="S55" i="2"/>
  <c r="AA55" i="3"/>
  <c r="AF55" i="3"/>
  <c r="AJ55" i="3"/>
  <c r="AN55" i="3"/>
  <c r="AR55" i="3"/>
  <c r="AV55" i="3"/>
  <c r="BA55" i="3"/>
  <c r="BE55" i="3"/>
  <c r="BI55" i="3"/>
  <c r="BM55" i="3"/>
  <c r="BQ55" i="3"/>
  <c r="CL55" i="3"/>
  <c r="CR55" i="3"/>
  <c r="CV55" i="3"/>
  <c r="CZ55" i="3"/>
  <c r="DE55" i="3"/>
  <c r="DI55" i="3"/>
  <c r="DM55" i="3"/>
  <c r="DS55" i="3"/>
  <c r="DX55" i="3"/>
  <c r="EC55" i="3"/>
  <c r="EH55" i="3"/>
  <c r="GQ55" i="3"/>
  <c r="GU55" i="3"/>
  <c r="GZ55" i="3"/>
  <c r="HF55" i="3"/>
  <c r="HJ55" i="3"/>
  <c r="HN55" i="3"/>
  <c r="HR55" i="3"/>
  <c r="P55" i="3"/>
  <c r="P55" i="2"/>
  <c r="AC55" i="3"/>
  <c r="AG55" i="3"/>
  <c r="AK55" i="3"/>
  <c r="AO55" i="3"/>
  <c r="AS55" i="3"/>
  <c r="AW55" i="3"/>
  <c r="BB55" i="3"/>
  <c r="BF55" i="3"/>
  <c r="BJ55" i="3"/>
  <c r="BN55" i="3"/>
  <c r="BR55" i="3"/>
  <c r="CE55" i="3"/>
  <c r="CN55" i="3"/>
  <c r="CS55" i="3"/>
  <c r="CW55" i="3"/>
  <c r="DA55" i="3"/>
  <c r="DF55" i="3"/>
  <c r="DJ55" i="3"/>
  <c r="DN55" i="3"/>
  <c r="DT55" i="3"/>
  <c r="DY55" i="3"/>
  <c r="ED55" i="3"/>
  <c r="EI55" i="3"/>
  <c r="GK55" i="3"/>
  <c r="GR55" i="3"/>
  <c r="GV55" i="3"/>
  <c r="HA55" i="3"/>
  <c r="HG55" i="3"/>
  <c r="HK55" i="3"/>
  <c r="HO55" i="3"/>
  <c r="HS55" i="3"/>
  <c r="P68" i="4"/>
  <c r="BY51" i="3"/>
  <c r="BW51" i="3"/>
  <c r="BX51" i="3"/>
  <c r="EL51" i="3"/>
  <c r="EM51" i="3"/>
  <c r="EN51" i="3"/>
  <c r="FF51" i="3"/>
  <c r="FG51" i="3"/>
  <c r="FH51" i="3"/>
  <c r="EV51" i="3"/>
  <c r="EW51" i="3"/>
  <c r="EX51" i="3"/>
  <c r="FP51" i="3"/>
  <c r="FQ51" i="3"/>
  <c r="FR51" i="3"/>
  <c r="FZ51" i="3"/>
  <c r="GA51" i="3"/>
  <c r="GB51" i="3"/>
  <c r="BG43" i="2"/>
  <c r="G43" i="3"/>
  <c r="AT44" i="2"/>
  <c r="DJ40" i="3"/>
  <c r="DK40" i="3"/>
  <c r="CA35" i="3"/>
  <c r="Z35" i="3"/>
  <c r="X35" i="3"/>
  <c r="G35" i="3"/>
  <c r="AT36" i="2"/>
  <c r="G36" i="3"/>
  <c r="EC21" i="3"/>
  <c r="AC21" i="3"/>
  <c r="AG21" i="3"/>
  <c r="AK21" i="3"/>
  <c r="AO21" i="3"/>
  <c r="AS21" i="3"/>
  <c r="EE21" i="3"/>
  <c r="AD21" i="3"/>
  <c r="AH21" i="3"/>
  <c r="AL21" i="3"/>
  <c r="AP21" i="3"/>
  <c r="AT21" i="3"/>
  <c r="GK21" i="3"/>
  <c r="GL21" i="3"/>
  <c r="GM21" i="3"/>
  <c r="GN21" i="3"/>
  <c r="AE21" i="3"/>
  <c r="AI21" i="3"/>
  <c r="AM21" i="3"/>
  <c r="AQ21" i="3"/>
  <c r="AU21" i="3"/>
  <c r="N21" i="3"/>
  <c r="DL21" i="3"/>
  <c r="DM21" i="3"/>
  <c r="BK21" i="2"/>
  <c r="M21" i="3"/>
  <c r="EH21" i="3"/>
  <c r="DX21" i="3"/>
  <c r="DY21" i="3"/>
  <c r="AF21" i="3"/>
  <c r="AJ21" i="3"/>
  <c r="AN21" i="3"/>
  <c r="AR21" i="3"/>
  <c r="AV21" i="3"/>
  <c r="AY21" i="3"/>
  <c r="BC21" i="3"/>
  <c r="BG21" i="3"/>
  <c r="BK21" i="3"/>
  <c r="BO21" i="3"/>
  <c r="AZ21" i="3"/>
  <c r="BD21" i="3"/>
  <c r="BH21" i="3"/>
  <c r="BL21" i="3"/>
  <c r="BP21" i="3"/>
  <c r="O21" i="3"/>
  <c r="BA21" i="3"/>
  <c r="BE21" i="3"/>
  <c r="BI21" i="3"/>
  <c r="BM21" i="3"/>
  <c r="BQ21" i="3"/>
  <c r="BB21" i="3"/>
  <c r="BF21" i="3"/>
  <c r="BJ21" i="3"/>
  <c r="BN21" i="3"/>
  <c r="BR21" i="3"/>
  <c r="V519" i="3"/>
  <c r="Y21" i="3"/>
  <c r="HR21" i="3"/>
  <c r="BJ22" i="2"/>
  <c r="K22" i="3"/>
  <c r="AX23" i="2"/>
  <c r="J31" i="3"/>
  <c r="AW32" i="2"/>
  <c r="EW19" i="3"/>
  <c r="FQ19" i="3"/>
  <c r="EL516" i="3"/>
  <c r="EM516" i="3"/>
  <c r="EV516" i="3"/>
  <c r="EW516" i="3"/>
  <c r="EX516" i="3"/>
  <c r="FF516" i="3"/>
  <c r="FG516" i="3"/>
  <c r="FH516" i="3"/>
  <c r="FP516" i="3"/>
  <c r="FQ516" i="3"/>
  <c r="FR516" i="3"/>
  <c r="FZ516" i="3"/>
  <c r="GA516" i="3"/>
  <c r="GB516" i="3"/>
  <c r="Z508" i="3"/>
  <c r="CA508" i="3"/>
  <c r="X508" i="3"/>
  <c r="FS508" i="3"/>
  <c r="EO508" i="3"/>
  <c r="EY508" i="3"/>
  <c r="FI508" i="3"/>
  <c r="GC508" i="3"/>
  <c r="EU508" i="3"/>
  <c r="ES508" i="3"/>
  <c r="FC508" i="3"/>
  <c r="FE508" i="3"/>
  <c r="FO508" i="3"/>
  <c r="FW508" i="3"/>
  <c r="FM508" i="3"/>
  <c r="FY508" i="3"/>
  <c r="GG508" i="3"/>
  <c r="GI508" i="3"/>
  <c r="EQ508" i="3"/>
  <c r="FD508" i="3"/>
  <c r="FK508" i="3"/>
  <c r="FX508" i="3"/>
  <c r="GE508" i="3"/>
  <c r="ER508" i="3"/>
  <c r="EZ508" i="3"/>
  <c r="FL508" i="3"/>
  <c r="FT508" i="3"/>
  <c r="GF508" i="3"/>
  <c r="ET508" i="3"/>
  <c r="FA508" i="3"/>
  <c r="FN508" i="3"/>
  <c r="FU508" i="3"/>
  <c r="GH508" i="3"/>
  <c r="EP508" i="3"/>
  <c r="FB508" i="3"/>
  <c r="FJ508" i="3"/>
  <c r="FV508" i="3"/>
  <c r="GD508" i="3"/>
  <c r="BY504" i="3"/>
  <c r="BW504" i="3"/>
  <c r="BX504" i="3"/>
  <c r="HT504" i="3"/>
  <c r="Q504" i="3"/>
  <c r="Q504" i="2"/>
  <c r="AD504" i="3"/>
  <c r="AH504" i="3"/>
  <c r="AL504" i="3"/>
  <c r="AP504" i="3"/>
  <c r="AT504" i="3"/>
  <c r="AY504" i="3"/>
  <c r="BC504" i="3"/>
  <c r="BG504" i="3"/>
  <c r="BK504" i="3"/>
  <c r="BO504" i="3"/>
  <c r="BS504" i="3"/>
  <c r="CI504" i="3"/>
  <c r="CO504" i="3"/>
  <c r="CT504" i="3"/>
  <c r="CX504" i="3"/>
  <c r="DB504" i="3"/>
  <c r="DG504" i="3"/>
  <c r="DK504" i="3"/>
  <c r="DO504" i="3"/>
  <c r="DV504" i="3"/>
  <c r="DZ504" i="3"/>
  <c r="EE504" i="3"/>
  <c r="EJ504" i="3"/>
  <c r="GL504" i="3"/>
  <c r="GS504" i="3"/>
  <c r="GX504" i="3"/>
  <c r="HB504" i="3"/>
  <c r="HH504" i="3"/>
  <c r="HL504" i="3"/>
  <c r="HP504" i="3"/>
  <c r="N504" i="3"/>
  <c r="R504" i="3"/>
  <c r="AE504" i="3"/>
  <c r="AI504" i="3"/>
  <c r="AM504" i="3"/>
  <c r="AQ504" i="3"/>
  <c r="AU504" i="3"/>
  <c r="AZ504" i="3"/>
  <c r="BD504" i="3"/>
  <c r="BH504" i="3"/>
  <c r="BL504" i="3"/>
  <c r="BP504" i="3"/>
  <c r="BU504" i="3"/>
  <c r="CK504" i="3"/>
  <c r="CQ504" i="3"/>
  <c r="CU504" i="3"/>
  <c r="CY504" i="3"/>
  <c r="DD504" i="3"/>
  <c r="DH504" i="3"/>
  <c r="DL504" i="3"/>
  <c r="DQ504" i="3"/>
  <c r="DW504" i="3"/>
  <c r="EA504" i="3"/>
  <c r="EG504" i="3"/>
  <c r="GM504" i="3"/>
  <c r="GT504" i="3"/>
  <c r="GY504" i="3"/>
  <c r="HD504" i="3"/>
  <c r="HI504" i="3"/>
  <c r="HM504" i="3"/>
  <c r="HQ504" i="3"/>
  <c r="CG504" i="3"/>
  <c r="B504" i="3"/>
  <c r="B504" i="2"/>
  <c r="GN504" i="3"/>
  <c r="GO504" i="3"/>
  <c r="F504" i="3"/>
  <c r="U504" i="2"/>
  <c r="O504" i="3"/>
  <c r="S504" i="3"/>
  <c r="S504" i="2"/>
  <c r="AA504" i="3"/>
  <c r="AF504" i="3"/>
  <c r="AJ504" i="3"/>
  <c r="AN504" i="3"/>
  <c r="AR504" i="3"/>
  <c r="AV504" i="3"/>
  <c r="BA504" i="3"/>
  <c r="BE504" i="3"/>
  <c r="BI504" i="3"/>
  <c r="BM504" i="3"/>
  <c r="BQ504" i="3"/>
  <c r="CL504" i="3"/>
  <c r="CR504" i="3"/>
  <c r="CV504" i="3"/>
  <c r="CZ504" i="3"/>
  <c r="DE504" i="3"/>
  <c r="DI504" i="3"/>
  <c r="DM504" i="3"/>
  <c r="DS504" i="3"/>
  <c r="DX504" i="3"/>
  <c r="EC504" i="3"/>
  <c r="EH504" i="3"/>
  <c r="GQ504" i="3"/>
  <c r="GU504" i="3"/>
  <c r="GZ504" i="3"/>
  <c r="HF504" i="3"/>
  <c r="HJ504" i="3"/>
  <c r="HN504" i="3"/>
  <c r="HR504" i="3"/>
  <c r="P504" i="3"/>
  <c r="P504" i="2"/>
  <c r="AC504" i="3"/>
  <c r="AG504" i="3"/>
  <c r="AK504" i="3"/>
  <c r="AO504" i="3"/>
  <c r="AS504" i="3"/>
  <c r="AW504" i="3"/>
  <c r="BB504" i="3"/>
  <c r="BF504" i="3"/>
  <c r="BJ504" i="3"/>
  <c r="BN504" i="3"/>
  <c r="BR504" i="3"/>
  <c r="CE504" i="3"/>
  <c r="CN504" i="3"/>
  <c r="CS504" i="3"/>
  <c r="CW504" i="3"/>
  <c r="DA504" i="3"/>
  <c r="DF504" i="3"/>
  <c r="DJ504" i="3"/>
  <c r="DN504" i="3"/>
  <c r="DT504" i="3"/>
  <c r="DY504" i="3"/>
  <c r="ED504" i="3"/>
  <c r="EI504" i="3"/>
  <c r="GK504" i="3"/>
  <c r="GR504" i="3"/>
  <c r="GV504" i="3"/>
  <c r="HA504" i="3"/>
  <c r="HG504" i="3"/>
  <c r="HK504" i="3"/>
  <c r="HO504" i="3"/>
  <c r="HS504" i="3"/>
  <c r="P517" i="4"/>
  <c r="EL500" i="3"/>
  <c r="EM500" i="3"/>
  <c r="EN500" i="3"/>
  <c r="EV500" i="3"/>
  <c r="EW500" i="3"/>
  <c r="EX500" i="3"/>
  <c r="FF500" i="3"/>
  <c r="FG500" i="3"/>
  <c r="FH500" i="3"/>
  <c r="FP500" i="3"/>
  <c r="FQ500" i="3"/>
  <c r="FR500" i="3"/>
  <c r="FZ500" i="3"/>
  <c r="GA500" i="3"/>
  <c r="GB500" i="3"/>
  <c r="Z492" i="3"/>
  <c r="CA492" i="3"/>
  <c r="X492" i="3"/>
  <c r="FS492" i="3"/>
  <c r="EO492" i="3"/>
  <c r="EY492" i="3"/>
  <c r="FI492" i="3"/>
  <c r="GC492" i="3"/>
  <c r="EU492" i="3"/>
  <c r="ES492" i="3"/>
  <c r="FC492" i="3"/>
  <c r="FE492" i="3"/>
  <c r="FO492" i="3"/>
  <c r="FW492" i="3"/>
  <c r="FM492" i="3"/>
  <c r="FY492" i="3"/>
  <c r="GG492" i="3"/>
  <c r="GI492" i="3"/>
  <c r="EQ492" i="3"/>
  <c r="FD492" i="3"/>
  <c r="FK492" i="3"/>
  <c r="FX492" i="3"/>
  <c r="GE492" i="3"/>
  <c r="ER492" i="3"/>
  <c r="EZ492" i="3"/>
  <c r="FL492" i="3"/>
  <c r="FT492" i="3"/>
  <c r="GF492" i="3"/>
  <c r="ET492" i="3"/>
  <c r="FA492" i="3"/>
  <c r="FN492" i="3"/>
  <c r="FU492" i="3"/>
  <c r="GH492" i="3"/>
  <c r="EP492" i="3"/>
  <c r="FB492" i="3"/>
  <c r="FJ492" i="3"/>
  <c r="FV492" i="3"/>
  <c r="GD492" i="3"/>
  <c r="BY488" i="3"/>
  <c r="BW488" i="3"/>
  <c r="BX488" i="3"/>
  <c r="HT488" i="3"/>
  <c r="Q488" i="3"/>
  <c r="Q488" i="2"/>
  <c r="AD488" i="3"/>
  <c r="AH488" i="3"/>
  <c r="AL488" i="3"/>
  <c r="AP488" i="3"/>
  <c r="AT488" i="3"/>
  <c r="AY488" i="3"/>
  <c r="BC488" i="3"/>
  <c r="BG488" i="3"/>
  <c r="BK488" i="3"/>
  <c r="BO488" i="3"/>
  <c r="BS488" i="3"/>
  <c r="CI488" i="3"/>
  <c r="CO488" i="3"/>
  <c r="CT488" i="3"/>
  <c r="CX488" i="3"/>
  <c r="DB488" i="3"/>
  <c r="DG488" i="3"/>
  <c r="DK488" i="3"/>
  <c r="DO488" i="3"/>
  <c r="DV488" i="3"/>
  <c r="DZ488" i="3"/>
  <c r="EE488" i="3"/>
  <c r="EJ488" i="3"/>
  <c r="GL488" i="3"/>
  <c r="GS488" i="3"/>
  <c r="GX488" i="3"/>
  <c r="HB488" i="3"/>
  <c r="HH488" i="3"/>
  <c r="HL488" i="3"/>
  <c r="HP488" i="3"/>
  <c r="N488" i="3"/>
  <c r="R488" i="3"/>
  <c r="AE488" i="3"/>
  <c r="AI488" i="3"/>
  <c r="AM488" i="3"/>
  <c r="AQ488" i="3"/>
  <c r="AU488" i="3"/>
  <c r="AZ488" i="3"/>
  <c r="BD488" i="3"/>
  <c r="BH488" i="3"/>
  <c r="BL488" i="3"/>
  <c r="BP488" i="3"/>
  <c r="BU488" i="3"/>
  <c r="CK488" i="3"/>
  <c r="CQ488" i="3"/>
  <c r="CU488" i="3"/>
  <c r="CY488" i="3"/>
  <c r="DD488" i="3"/>
  <c r="DH488" i="3"/>
  <c r="DL488" i="3"/>
  <c r="DQ488" i="3"/>
  <c r="DW488" i="3"/>
  <c r="EA488" i="3"/>
  <c r="EG488" i="3"/>
  <c r="GM488" i="3"/>
  <c r="GT488" i="3"/>
  <c r="GY488" i="3"/>
  <c r="HD488" i="3"/>
  <c r="HI488" i="3"/>
  <c r="HM488" i="3"/>
  <c r="HQ488" i="3"/>
  <c r="CG488" i="3"/>
  <c r="B488" i="3"/>
  <c r="B488" i="2"/>
  <c r="GN488" i="3"/>
  <c r="GO488" i="3"/>
  <c r="F488" i="3"/>
  <c r="U488" i="2"/>
  <c r="O488" i="3"/>
  <c r="S488" i="3"/>
  <c r="S488" i="2"/>
  <c r="AA488" i="3"/>
  <c r="AF488" i="3"/>
  <c r="AJ488" i="3"/>
  <c r="AN488" i="3"/>
  <c r="AR488" i="3"/>
  <c r="AV488" i="3"/>
  <c r="BA488" i="3"/>
  <c r="BE488" i="3"/>
  <c r="BI488" i="3"/>
  <c r="BM488" i="3"/>
  <c r="BQ488" i="3"/>
  <c r="CL488" i="3"/>
  <c r="CR488" i="3"/>
  <c r="CV488" i="3"/>
  <c r="CZ488" i="3"/>
  <c r="DE488" i="3"/>
  <c r="DI488" i="3"/>
  <c r="DM488" i="3"/>
  <c r="DS488" i="3"/>
  <c r="DX488" i="3"/>
  <c r="EC488" i="3"/>
  <c r="EH488" i="3"/>
  <c r="GQ488" i="3"/>
  <c r="GU488" i="3"/>
  <c r="GZ488" i="3"/>
  <c r="HF488" i="3"/>
  <c r="HJ488" i="3"/>
  <c r="HN488" i="3"/>
  <c r="HR488" i="3"/>
  <c r="P488" i="3"/>
  <c r="P488" i="2"/>
  <c r="AC488" i="3"/>
  <c r="AG488" i="3"/>
  <c r="AK488" i="3"/>
  <c r="AO488" i="3"/>
  <c r="AS488" i="3"/>
  <c r="AW488" i="3"/>
  <c r="BB488" i="3"/>
  <c r="BF488" i="3"/>
  <c r="BJ488" i="3"/>
  <c r="BN488" i="3"/>
  <c r="BR488" i="3"/>
  <c r="CE488" i="3"/>
  <c r="CN488" i="3"/>
  <c r="CS488" i="3"/>
  <c r="CW488" i="3"/>
  <c r="DA488" i="3"/>
  <c r="DF488" i="3"/>
  <c r="DJ488" i="3"/>
  <c r="DN488" i="3"/>
  <c r="DT488" i="3"/>
  <c r="DY488" i="3"/>
  <c r="ED488" i="3"/>
  <c r="EI488" i="3"/>
  <c r="GK488" i="3"/>
  <c r="GR488" i="3"/>
  <c r="GV488" i="3"/>
  <c r="HA488" i="3"/>
  <c r="HG488" i="3"/>
  <c r="HK488" i="3"/>
  <c r="HO488" i="3"/>
  <c r="HS488" i="3"/>
  <c r="P501" i="4"/>
  <c r="EL484" i="3"/>
  <c r="EM484" i="3"/>
  <c r="EN484" i="3"/>
  <c r="EV484" i="3"/>
  <c r="EW484" i="3"/>
  <c r="EX484" i="3"/>
  <c r="FF484" i="3"/>
  <c r="FG484" i="3"/>
  <c r="FH484" i="3"/>
  <c r="FP484" i="3"/>
  <c r="FQ484" i="3"/>
  <c r="FR484" i="3"/>
  <c r="FZ484" i="3"/>
  <c r="GA484" i="3"/>
  <c r="GB484" i="3"/>
  <c r="Z476" i="3"/>
  <c r="CA476" i="3"/>
  <c r="X476" i="3"/>
  <c r="FS476" i="3"/>
  <c r="EO476" i="3"/>
  <c r="EY476" i="3"/>
  <c r="FI476" i="3"/>
  <c r="GC476" i="3"/>
  <c r="EU476" i="3"/>
  <c r="ES476" i="3"/>
  <c r="FC476" i="3"/>
  <c r="FE476" i="3"/>
  <c r="FO476" i="3"/>
  <c r="FW476" i="3"/>
  <c r="FM476" i="3"/>
  <c r="FY476" i="3"/>
  <c r="GG476" i="3"/>
  <c r="GI476" i="3"/>
  <c r="EQ476" i="3"/>
  <c r="FD476" i="3"/>
  <c r="FK476" i="3"/>
  <c r="FX476" i="3"/>
  <c r="GE476" i="3"/>
  <c r="ER476" i="3"/>
  <c r="EZ476" i="3"/>
  <c r="FL476" i="3"/>
  <c r="FT476" i="3"/>
  <c r="GF476" i="3"/>
  <c r="ET476" i="3"/>
  <c r="FA476" i="3"/>
  <c r="FN476" i="3"/>
  <c r="FU476" i="3"/>
  <c r="GH476" i="3"/>
  <c r="EP476" i="3"/>
  <c r="FB476" i="3"/>
  <c r="FJ476" i="3"/>
  <c r="FV476" i="3"/>
  <c r="GD476" i="3"/>
  <c r="BW472" i="3"/>
  <c r="BX472" i="3"/>
  <c r="BY472" i="3"/>
  <c r="HT472" i="3"/>
  <c r="CG472" i="3"/>
  <c r="B472" i="3"/>
  <c r="B472" i="2"/>
  <c r="GN472" i="3"/>
  <c r="GO472" i="3"/>
  <c r="F472" i="3"/>
  <c r="U472" i="2"/>
  <c r="O472" i="3"/>
  <c r="S472" i="3"/>
  <c r="S472" i="2"/>
  <c r="AA472" i="3"/>
  <c r="AF472" i="3"/>
  <c r="AJ472" i="3"/>
  <c r="AN472" i="3"/>
  <c r="AR472" i="3"/>
  <c r="AV472" i="3"/>
  <c r="BA472" i="3"/>
  <c r="BE472" i="3"/>
  <c r="BI472" i="3"/>
  <c r="BM472" i="3"/>
  <c r="BQ472" i="3"/>
  <c r="CL472" i="3"/>
  <c r="CR472" i="3"/>
  <c r="CV472" i="3"/>
  <c r="CZ472" i="3"/>
  <c r="DE472" i="3"/>
  <c r="DI472" i="3"/>
  <c r="DM472" i="3"/>
  <c r="DS472" i="3"/>
  <c r="DX472" i="3"/>
  <c r="EC472" i="3"/>
  <c r="EH472" i="3"/>
  <c r="GQ472" i="3"/>
  <c r="GU472" i="3"/>
  <c r="GZ472" i="3"/>
  <c r="HF472" i="3"/>
  <c r="HJ472" i="3"/>
  <c r="HN472" i="3"/>
  <c r="HR472" i="3"/>
  <c r="P472" i="3"/>
  <c r="P472" i="2"/>
  <c r="AC472" i="3"/>
  <c r="AG472" i="3"/>
  <c r="AK472" i="3"/>
  <c r="AO472" i="3"/>
  <c r="AS472" i="3"/>
  <c r="AW472" i="3"/>
  <c r="BB472" i="3"/>
  <c r="BF472" i="3"/>
  <c r="BJ472" i="3"/>
  <c r="BN472" i="3"/>
  <c r="BR472" i="3"/>
  <c r="CE472" i="3"/>
  <c r="CN472" i="3"/>
  <c r="CS472" i="3"/>
  <c r="CW472" i="3"/>
  <c r="DA472" i="3"/>
  <c r="DF472" i="3"/>
  <c r="DJ472" i="3"/>
  <c r="DN472" i="3"/>
  <c r="DT472" i="3"/>
  <c r="DY472" i="3"/>
  <c r="ED472" i="3"/>
  <c r="EI472" i="3"/>
  <c r="GK472" i="3"/>
  <c r="GR472" i="3"/>
  <c r="GV472" i="3"/>
  <c r="HA472" i="3"/>
  <c r="HG472" i="3"/>
  <c r="HK472" i="3"/>
  <c r="HO472" i="3"/>
  <c r="HS472" i="3"/>
  <c r="N472" i="3"/>
  <c r="AI472" i="3"/>
  <c r="AQ472" i="3"/>
  <c r="AZ472" i="3"/>
  <c r="BH472" i="3"/>
  <c r="BP472" i="3"/>
  <c r="CQ472" i="3"/>
  <c r="CY472" i="3"/>
  <c r="DH472" i="3"/>
  <c r="DQ472" i="3"/>
  <c r="EA472" i="3"/>
  <c r="GM472" i="3"/>
  <c r="GY472" i="3"/>
  <c r="HI472" i="3"/>
  <c r="HQ472" i="3"/>
  <c r="Q472" i="3"/>
  <c r="Q472" i="2"/>
  <c r="AD472" i="3"/>
  <c r="AL472" i="3"/>
  <c r="AT472" i="3"/>
  <c r="BC472" i="3"/>
  <c r="BK472" i="3"/>
  <c r="BS472" i="3"/>
  <c r="CI472" i="3"/>
  <c r="CT472" i="3"/>
  <c r="DB472" i="3"/>
  <c r="DK472" i="3"/>
  <c r="DV472" i="3"/>
  <c r="EE472" i="3"/>
  <c r="GS472" i="3"/>
  <c r="HB472" i="3"/>
  <c r="HL472" i="3"/>
  <c r="R472" i="3"/>
  <c r="AE472" i="3"/>
  <c r="AM472" i="3"/>
  <c r="AU472" i="3"/>
  <c r="BD472" i="3"/>
  <c r="BL472" i="3"/>
  <c r="BU472" i="3"/>
  <c r="CK472" i="3"/>
  <c r="CU472" i="3"/>
  <c r="DD472" i="3"/>
  <c r="DL472" i="3"/>
  <c r="DW472" i="3"/>
  <c r="EG472" i="3"/>
  <c r="GT472" i="3"/>
  <c r="HD472" i="3"/>
  <c r="HM472" i="3"/>
  <c r="AH472" i="3"/>
  <c r="AP472" i="3"/>
  <c r="AY472" i="3"/>
  <c r="BG472" i="3"/>
  <c r="BO472" i="3"/>
  <c r="CO472" i="3"/>
  <c r="CX472" i="3"/>
  <c r="DG472" i="3"/>
  <c r="DO472" i="3"/>
  <c r="DZ472" i="3"/>
  <c r="EJ472" i="3"/>
  <c r="GL472" i="3"/>
  <c r="GX472" i="3"/>
  <c r="HH472" i="3"/>
  <c r="HP472" i="3"/>
  <c r="P485" i="4"/>
  <c r="EL468" i="3"/>
  <c r="EM468" i="3"/>
  <c r="EN468" i="3"/>
  <c r="EV468" i="3"/>
  <c r="EW468" i="3"/>
  <c r="EX468" i="3"/>
  <c r="FF468" i="3"/>
  <c r="FG468" i="3"/>
  <c r="FH468" i="3"/>
  <c r="FP468" i="3"/>
  <c r="FQ468" i="3"/>
  <c r="FR468" i="3"/>
  <c r="FZ468" i="3"/>
  <c r="GA468" i="3"/>
  <c r="GB468" i="3"/>
  <c r="X464" i="3"/>
  <c r="Z464" i="3"/>
  <c r="CA464" i="3"/>
  <c r="BX460" i="3"/>
  <c r="BY460" i="3"/>
  <c r="BW460" i="3"/>
  <c r="FS460" i="3"/>
  <c r="EO460" i="3"/>
  <c r="EY460" i="3"/>
  <c r="FI460" i="3"/>
  <c r="GC460" i="3"/>
  <c r="EU460" i="3"/>
  <c r="ES460" i="3"/>
  <c r="FC460" i="3"/>
  <c r="FE460" i="3"/>
  <c r="FO460" i="3"/>
  <c r="FW460" i="3"/>
  <c r="FM460" i="3"/>
  <c r="FY460" i="3"/>
  <c r="GG460" i="3"/>
  <c r="GI460" i="3"/>
  <c r="EP460" i="3"/>
  <c r="FB460" i="3"/>
  <c r="FJ460" i="3"/>
  <c r="FV460" i="3"/>
  <c r="GD460" i="3"/>
  <c r="EQ460" i="3"/>
  <c r="FD460" i="3"/>
  <c r="FK460" i="3"/>
  <c r="FX460" i="3"/>
  <c r="GE460" i="3"/>
  <c r="ER460" i="3"/>
  <c r="EZ460" i="3"/>
  <c r="FL460" i="3"/>
  <c r="FT460" i="3"/>
  <c r="GF460" i="3"/>
  <c r="FA460" i="3"/>
  <c r="GH460" i="3"/>
  <c r="FN460" i="3"/>
  <c r="ET460" i="3"/>
  <c r="FU460" i="3"/>
  <c r="HT456" i="3"/>
  <c r="P456" i="3"/>
  <c r="P456" i="2"/>
  <c r="AC456" i="3"/>
  <c r="AG456" i="3"/>
  <c r="AK456" i="3"/>
  <c r="AO456" i="3"/>
  <c r="AS456" i="3"/>
  <c r="AW456" i="3"/>
  <c r="BB456" i="3"/>
  <c r="BF456" i="3"/>
  <c r="BJ456" i="3"/>
  <c r="BN456" i="3"/>
  <c r="BR456" i="3"/>
  <c r="CE456" i="3"/>
  <c r="CN456" i="3"/>
  <c r="CS456" i="3"/>
  <c r="CW456" i="3"/>
  <c r="DA456" i="3"/>
  <c r="DF456" i="3"/>
  <c r="DJ456" i="3"/>
  <c r="DN456" i="3"/>
  <c r="DT456" i="3"/>
  <c r="DY456" i="3"/>
  <c r="ED456" i="3"/>
  <c r="EI456" i="3"/>
  <c r="GK456" i="3"/>
  <c r="GR456" i="3"/>
  <c r="GV456" i="3"/>
  <c r="HA456" i="3"/>
  <c r="HG456" i="3"/>
  <c r="HK456" i="3"/>
  <c r="HO456" i="3"/>
  <c r="HS456" i="3"/>
  <c r="Q456" i="3"/>
  <c r="Q456" i="2"/>
  <c r="AD456" i="3"/>
  <c r="AH456" i="3"/>
  <c r="AL456" i="3"/>
  <c r="AP456" i="3"/>
  <c r="AT456" i="3"/>
  <c r="AY456" i="3"/>
  <c r="BC456" i="3"/>
  <c r="BG456" i="3"/>
  <c r="BK456" i="3"/>
  <c r="BO456" i="3"/>
  <c r="BS456" i="3"/>
  <c r="CI456" i="3"/>
  <c r="CO456" i="3"/>
  <c r="CT456" i="3"/>
  <c r="CX456" i="3"/>
  <c r="DB456" i="3"/>
  <c r="DG456" i="3"/>
  <c r="DK456" i="3"/>
  <c r="DO456" i="3"/>
  <c r="DV456" i="3"/>
  <c r="DZ456" i="3"/>
  <c r="EE456" i="3"/>
  <c r="EJ456" i="3"/>
  <c r="GL456" i="3"/>
  <c r="GS456" i="3"/>
  <c r="GX456" i="3"/>
  <c r="HB456" i="3"/>
  <c r="HH456" i="3"/>
  <c r="HL456" i="3"/>
  <c r="HP456" i="3"/>
  <c r="N456" i="3"/>
  <c r="GN456" i="3"/>
  <c r="GO456" i="3"/>
  <c r="F456" i="3"/>
  <c r="S469" i="4"/>
  <c r="R456" i="3"/>
  <c r="AE456" i="3"/>
  <c r="AI456" i="3"/>
  <c r="AM456" i="3"/>
  <c r="AQ456" i="3"/>
  <c r="AU456" i="3"/>
  <c r="AZ456" i="3"/>
  <c r="BD456" i="3"/>
  <c r="BH456" i="3"/>
  <c r="BL456" i="3"/>
  <c r="BP456" i="3"/>
  <c r="BU456" i="3"/>
  <c r="CK456" i="3"/>
  <c r="CQ456" i="3"/>
  <c r="CU456" i="3"/>
  <c r="CY456" i="3"/>
  <c r="DD456" i="3"/>
  <c r="DH456" i="3"/>
  <c r="DL456" i="3"/>
  <c r="DQ456" i="3"/>
  <c r="DW456" i="3"/>
  <c r="EA456" i="3"/>
  <c r="EG456" i="3"/>
  <c r="GM456" i="3"/>
  <c r="GT456" i="3"/>
  <c r="GY456" i="3"/>
  <c r="HD456" i="3"/>
  <c r="HI456" i="3"/>
  <c r="HM456" i="3"/>
  <c r="HQ456" i="3"/>
  <c r="CG456" i="3"/>
  <c r="B456" i="3"/>
  <c r="B456" i="2"/>
  <c r="AA456" i="3"/>
  <c r="AR456" i="3"/>
  <c r="BI456" i="3"/>
  <c r="CZ456" i="3"/>
  <c r="DS456" i="3"/>
  <c r="GQ456" i="3"/>
  <c r="HJ456" i="3"/>
  <c r="AF456" i="3"/>
  <c r="AV456" i="3"/>
  <c r="BM456" i="3"/>
  <c r="CL456" i="3"/>
  <c r="DE456" i="3"/>
  <c r="DX456" i="3"/>
  <c r="GU456" i="3"/>
  <c r="HN456" i="3"/>
  <c r="U456" i="2"/>
  <c r="O456" i="3"/>
  <c r="AJ456" i="3"/>
  <c r="BA456" i="3"/>
  <c r="BQ456" i="3"/>
  <c r="CR456" i="3"/>
  <c r="DI456" i="3"/>
  <c r="EC456" i="3"/>
  <c r="GZ456" i="3"/>
  <c r="HR456" i="3"/>
  <c r="S456" i="3"/>
  <c r="S456" i="2"/>
  <c r="AN456" i="3"/>
  <c r="BE456" i="3"/>
  <c r="CV456" i="3"/>
  <c r="DM456" i="3"/>
  <c r="EH456" i="3"/>
  <c r="HF456" i="3"/>
  <c r="P469" i="4"/>
  <c r="EL452" i="3"/>
  <c r="EM452" i="3"/>
  <c r="EN452" i="3"/>
  <c r="EV452" i="3"/>
  <c r="EW452" i="3"/>
  <c r="EX452" i="3"/>
  <c r="FF452" i="3"/>
  <c r="FG452" i="3"/>
  <c r="FH452" i="3"/>
  <c r="FP452" i="3"/>
  <c r="FQ452" i="3"/>
  <c r="FR452" i="3"/>
  <c r="FZ452" i="3"/>
  <c r="GA452" i="3"/>
  <c r="GB452" i="3"/>
  <c r="X448" i="3"/>
  <c r="Z448" i="3"/>
  <c r="CA448" i="3"/>
  <c r="BX444" i="3"/>
  <c r="BY444" i="3"/>
  <c r="BW444" i="3"/>
  <c r="FS444" i="3"/>
  <c r="EO444" i="3"/>
  <c r="EY444" i="3"/>
  <c r="FI444" i="3"/>
  <c r="GC444" i="3"/>
  <c r="EU444" i="3"/>
  <c r="ES444" i="3"/>
  <c r="FC444" i="3"/>
  <c r="FE444" i="3"/>
  <c r="FO444" i="3"/>
  <c r="FW444" i="3"/>
  <c r="FM444" i="3"/>
  <c r="FY444" i="3"/>
  <c r="GG444" i="3"/>
  <c r="GI444" i="3"/>
  <c r="EP444" i="3"/>
  <c r="FB444" i="3"/>
  <c r="FJ444" i="3"/>
  <c r="FV444" i="3"/>
  <c r="GD444" i="3"/>
  <c r="EQ444" i="3"/>
  <c r="FD444" i="3"/>
  <c r="FK444" i="3"/>
  <c r="FX444" i="3"/>
  <c r="GE444" i="3"/>
  <c r="ER444" i="3"/>
  <c r="EZ444" i="3"/>
  <c r="FL444" i="3"/>
  <c r="FT444" i="3"/>
  <c r="GF444" i="3"/>
  <c r="FA444" i="3"/>
  <c r="GH444" i="3"/>
  <c r="FN444" i="3"/>
  <c r="ET444" i="3"/>
  <c r="FU444" i="3"/>
  <c r="HT440" i="3"/>
  <c r="P440" i="3"/>
  <c r="P440" i="2"/>
  <c r="AC440" i="3"/>
  <c r="AG440" i="3"/>
  <c r="AK440" i="3"/>
  <c r="AO440" i="3"/>
  <c r="AS440" i="3"/>
  <c r="AW440" i="3"/>
  <c r="BB440" i="3"/>
  <c r="BF440" i="3"/>
  <c r="BJ440" i="3"/>
  <c r="BN440" i="3"/>
  <c r="BR440" i="3"/>
  <c r="CE440" i="3"/>
  <c r="CN440" i="3"/>
  <c r="CS440" i="3"/>
  <c r="CW440" i="3"/>
  <c r="DA440" i="3"/>
  <c r="DF440" i="3"/>
  <c r="DJ440" i="3"/>
  <c r="DN440" i="3"/>
  <c r="DT440" i="3"/>
  <c r="DY440" i="3"/>
  <c r="ED440" i="3"/>
  <c r="EI440" i="3"/>
  <c r="GK440" i="3"/>
  <c r="GR440" i="3"/>
  <c r="GV440" i="3"/>
  <c r="HA440" i="3"/>
  <c r="HG440" i="3"/>
  <c r="HK440" i="3"/>
  <c r="HO440" i="3"/>
  <c r="HS440" i="3"/>
  <c r="Q440" i="3"/>
  <c r="Q440" i="2"/>
  <c r="AD440" i="3"/>
  <c r="AH440" i="3"/>
  <c r="AL440" i="3"/>
  <c r="AP440" i="3"/>
  <c r="AT440" i="3"/>
  <c r="AY440" i="3"/>
  <c r="BC440" i="3"/>
  <c r="BG440" i="3"/>
  <c r="BK440" i="3"/>
  <c r="BO440" i="3"/>
  <c r="BS440" i="3"/>
  <c r="CI440" i="3"/>
  <c r="CO440" i="3"/>
  <c r="CT440" i="3"/>
  <c r="CX440" i="3"/>
  <c r="DB440" i="3"/>
  <c r="DG440" i="3"/>
  <c r="DK440" i="3"/>
  <c r="DO440" i="3"/>
  <c r="DV440" i="3"/>
  <c r="DZ440" i="3"/>
  <c r="EE440" i="3"/>
  <c r="EJ440" i="3"/>
  <c r="GL440" i="3"/>
  <c r="GS440" i="3"/>
  <c r="GX440" i="3"/>
  <c r="HB440" i="3"/>
  <c r="HH440" i="3"/>
  <c r="HL440" i="3"/>
  <c r="HP440" i="3"/>
  <c r="N440" i="3"/>
  <c r="R440" i="3"/>
  <c r="AE440" i="3"/>
  <c r="AI440" i="3"/>
  <c r="AM440" i="3"/>
  <c r="AQ440" i="3"/>
  <c r="AU440" i="3"/>
  <c r="AZ440" i="3"/>
  <c r="BD440" i="3"/>
  <c r="BH440" i="3"/>
  <c r="BL440" i="3"/>
  <c r="BP440" i="3"/>
  <c r="BU440" i="3"/>
  <c r="CK440" i="3"/>
  <c r="CQ440" i="3"/>
  <c r="CU440" i="3"/>
  <c r="CY440" i="3"/>
  <c r="DD440" i="3"/>
  <c r="DH440" i="3"/>
  <c r="DL440" i="3"/>
  <c r="DQ440" i="3"/>
  <c r="DW440" i="3"/>
  <c r="EA440" i="3"/>
  <c r="EG440" i="3"/>
  <c r="GM440" i="3"/>
  <c r="GT440" i="3"/>
  <c r="GY440" i="3"/>
  <c r="HD440" i="3"/>
  <c r="HI440" i="3"/>
  <c r="HM440" i="3"/>
  <c r="HQ440" i="3"/>
  <c r="CG440" i="3"/>
  <c r="B440" i="3"/>
  <c r="B440" i="2"/>
  <c r="AA440" i="3"/>
  <c r="AR440" i="3"/>
  <c r="BI440" i="3"/>
  <c r="CZ440" i="3"/>
  <c r="DS440" i="3"/>
  <c r="GQ440" i="3"/>
  <c r="HJ440" i="3"/>
  <c r="AF440" i="3"/>
  <c r="AV440" i="3"/>
  <c r="BM440" i="3"/>
  <c r="CL440" i="3"/>
  <c r="DE440" i="3"/>
  <c r="DX440" i="3"/>
  <c r="GU440" i="3"/>
  <c r="HN440" i="3"/>
  <c r="GN440" i="3"/>
  <c r="GO440" i="3"/>
  <c r="F440" i="3"/>
  <c r="U440" i="2"/>
  <c r="O440" i="3"/>
  <c r="AJ440" i="3"/>
  <c r="BA440" i="3"/>
  <c r="BQ440" i="3"/>
  <c r="CR440" i="3"/>
  <c r="DI440" i="3"/>
  <c r="EC440" i="3"/>
  <c r="GZ440" i="3"/>
  <c r="HR440" i="3"/>
  <c r="S440" i="3"/>
  <c r="S440" i="2"/>
  <c r="AN440" i="3"/>
  <c r="BE440" i="3"/>
  <c r="CV440" i="3"/>
  <c r="DM440" i="3"/>
  <c r="EH440" i="3"/>
  <c r="HF440" i="3"/>
  <c r="P453" i="4"/>
  <c r="EL436" i="3"/>
  <c r="EM436" i="3"/>
  <c r="EN436" i="3"/>
  <c r="EV436" i="3"/>
  <c r="EW436" i="3"/>
  <c r="EX436" i="3"/>
  <c r="FF436" i="3"/>
  <c r="FG436" i="3"/>
  <c r="FH436" i="3"/>
  <c r="FP436" i="3"/>
  <c r="FQ436" i="3"/>
  <c r="FR436" i="3"/>
  <c r="FZ436" i="3"/>
  <c r="GA436" i="3"/>
  <c r="GB436" i="3"/>
  <c r="X432" i="3"/>
  <c r="Z432" i="3"/>
  <c r="CA432" i="3"/>
  <c r="BX428" i="3"/>
  <c r="BY428" i="3"/>
  <c r="BW428" i="3"/>
  <c r="FS428" i="3"/>
  <c r="EO428" i="3"/>
  <c r="EY428" i="3"/>
  <c r="FI428" i="3"/>
  <c r="GC428" i="3"/>
  <c r="EU428" i="3"/>
  <c r="ES428" i="3"/>
  <c r="FC428" i="3"/>
  <c r="FE428" i="3"/>
  <c r="FO428" i="3"/>
  <c r="FW428" i="3"/>
  <c r="FM428" i="3"/>
  <c r="FY428" i="3"/>
  <c r="GG428" i="3"/>
  <c r="GI428" i="3"/>
  <c r="EP428" i="3"/>
  <c r="FB428" i="3"/>
  <c r="FJ428" i="3"/>
  <c r="FV428" i="3"/>
  <c r="GD428" i="3"/>
  <c r="EQ428" i="3"/>
  <c r="FD428" i="3"/>
  <c r="FK428" i="3"/>
  <c r="FX428" i="3"/>
  <c r="GE428" i="3"/>
  <c r="ER428" i="3"/>
  <c r="EZ428" i="3"/>
  <c r="FL428" i="3"/>
  <c r="FT428" i="3"/>
  <c r="GF428" i="3"/>
  <c r="FA428" i="3"/>
  <c r="GH428" i="3"/>
  <c r="FN428" i="3"/>
  <c r="ET428" i="3"/>
  <c r="FU428" i="3"/>
  <c r="HT424" i="3"/>
  <c r="P424" i="3"/>
  <c r="P424" i="2"/>
  <c r="AC424" i="3"/>
  <c r="AG424" i="3"/>
  <c r="AK424" i="3"/>
  <c r="AO424" i="3"/>
  <c r="AS424" i="3"/>
  <c r="AW424" i="3"/>
  <c r="BB424" i="3"/>
  <c r="BF424" i="3"/>
  <c r="BJ424" i="3"/>
  <c r="BN424" i="3"/>
  <c r="BR424" i="3"/>
  <c r="CE424" i="3"/>
  <c r="CN424" i="3"/>
  <c r="CS424" i="3"/>
  <c r="CW424" i="3"/>
  <c r="DA424" i="3"/>
  <c r="DF424" i="3"/>
  <c r="DJ424" i="3"/>
  <c r="DN424" i="3"/>
  <c r="DT424" i="3"/>
  <c r="DY424" i="3"/>
  <c r="ED424" i="3"/>
  <c r="EI424" i="3"/>
  <c r="GK424" i="3"/>
  <c r="GR424" i="3"/>
  <c r="GV424" i="3"/>
  <c r="HA424" i="3"/>
  <c r="HG424" i="3"/>
  <c r="HK424" i="3"/>
  <c r="HO424" i="3"/>
  <c r="HS424" i="3"/>
  <c r="Q424" i="3"/>
  <c r="Q424" i="2"/>
  <c r="AD424" i="3"/>
  <c r="AH424" i="3"/>
  <c r="AL424" i="3"/>
  <c r="AP424" i="3"/>
  <c r="AT424" i="3"/>
  <c r="AY424" i="3"/>
  <c r="BC424" i="3"/>
  <c r="BG424" i="3"/>
  <c r="BK424" i="3"/>
  <c r="BO424" i="3"/>
  <c r="BS424" i="3"/>
  <c r="CI424" i="3"/>
  <c r="CO424" i="3"/>
  <c r="CT424" i="3"/>
  <c r="CX424" i="3"/>
  <c r="DB424" i="3"/>
  <c r="DG424" i="3"/>
  <c r="DK424" i="3"/>
  <c r="DO424" i="3"/>
  <c r="DV424" i="3"/>
  <c r="DZ424" i="3"/>
  <c r="EE424" i="3"/>
  <c r="EJ424" i="3"/>
  <c r="GL424" i="3"/>
  <c r="GS424" i="3"/>
  <c r="GX424" i="3"/>
  <c r="HB424" i="3"/>
  <c r="HH424" i="3"/>
  <c r="HL424" i="3"/>
  <c r="HP424" i="3"/>
  <c r="N424" i="3"/>
  <c r="R424" i="3"/>
  <c r="AE424" i="3"/>
  <c r="AI424" i="3"/>
  <c r="AM424" i="3"/>
  <c r="AQ424" i="3"/>
  <c r="AU424" i="3"/>
  <c r="AZ424" i="3"/>
  <c r="BD424" i="3"/>
  <c r="BH424" i="3"/>
  <c r="BL424" i="3"/>
  <c r="BP424" i="3"/>
  <c r="BU424" i="3"/>
  <c r="CK424" i="3"/>
  <c r="CQ424" i="3"/>
  <c r="CU424" i="3"/>
  <c r="CY424" i="3"/>
  <c r="DD424" i="3"/>
  <c r="DH424" i="3"/>
  <c r="DL424" i="3"/>
  <c r="DQ424" i="3"/>
  <c r="DW424" i="3"/>
  <c r="EA424" i="3"/>
  <c r="EG424" i="3"/>
  <c r="GM424" i="3"/>
  <c r="GT424" i="3"/>
  <c r="GY424" i="3"/>
  <c r="HD424" i="3"/>
  <c r="HI424" i="3"/>
  <c r="HM424" i="3"/>
  <c r="HQ424" i="3"/>
  <c r="CG424" i="3"/>
  <c r="B424" i="3"/>
  <c r="B424" i="2"/>
  <c r="AA424" i="3"/>
  <c r="AR424" i="3"/>
  <c r="BI424" i="3"/>
  <c r="CZ424" i="3"/>
  <c r="DS424" i="3"/>
  <c r="GQ424" i="3"/>
  <c r="HJ424" i="3"/>
  <c r="AF424" i="3"/>
  <c r="AV424" i="3"/>
  <c r="BM424" i="3"/>
  <c r="CL424" i="3"/>
  <c r="DE424" i="3"/>
  <c r="DX424" i="3"/>
  <c r="GU424" i="3"/>
  <c r="HN424" i="3"/>
  <c r="GN424" i="3"/>
  <c r="GO424" i="3"/>
  <c r="F424" i="3"/>
  <c r="U424" i="2"/>
  <c r="O424" i="3"/>
  <c r="AJ424" i="3"/>
  <c r="BA424" i="3"/>
  <c r="BQ424" i="3"/>
  <c r="CR424" i="3"/>
  <c r="DI424" i="3"/>
  <c r="EC424" i="3"/>
  <c r="GZ424" i="3"/>
  <c r="HR424" i="3"/>
  <c r="S424" i="3"/>
  <c r="S424" i="2"/>
  <c r="AN424" i="3"/>
  <c r="BE424" i="3"/>
  <c r="CV424" i="3"/>
  <c r="DM424" i="3"/>
  <c r="EH424" i="3"/>
  <c r="HF424" i="3"/>
  <c r="P437" i="4"/>
  <c r="EL422" i="3"/>
  <c r="EM422" i="3"/>
  <c r="EN422" i="3"/>
  <c r="EV422" i="3"/>
  <c r="EW422" i="3"/>
  <c r="EX422" i="3"/>
  <c r="FF422" i="3"/>
  <c r="FG422" i="3"/>
  <c r="FH422" i="3"/>
  <c r="FZ422" i="3"/>
  <c r="GA422" i="3"/>
  <c r="GB422" i="3"/>
  <c r="FP422" i="3"/>
  <c r="FQ422" i="3"/>
  <c r="FR422" i="3"/>
  <c r="FS414" i="3"/>
  <c r="EO414" i="3"/>
  <c r="EY414" i="3"/>
  <c r="FI414" i="3"/>
  <c r="GC414" i="3"/>
  <c r="ES414" i="3"/>
  <c r="EU414" i="3"/>
  <c r="FC414" i="3"/>
  <c r="FE414" i="3"/>
  <c r="FM414" i="3"/>
  <c r="FY414" i="3"/>
  <c r="GI414" i="3"/>
  <c r="FW414" i="3"/>
  <c r="FO414" i="3"/>
  <c r="GG414" i="3"/>
  <c r="EQ414" i="3"/>
  <c r="FD414" i="3"/>
  <c r="FK414" i="3"/>
  <c r="FX414" i="3"/>
  <c r="GE414" i="3"/>
  <c r="ER414" i="3"/>
  <c r="EZ414" i="3"/>
  <c r="FL414" i="3"/>
  <c r="FT414" i="3"/>
  <c r="GF414" i="3"/>
  <c r="ET414" i="3"/>
  <c r="FA414" i="3"/>
  <c r="FN414" i="3"/>
  <c r="FU414" i="3"/>
  <c r="GH414" i="3"/>
  <c r="FV414" i="3"/>
  <c r="FB414" i="3"/>
  <c r="GD414" i="3"/>
  <c r="FJ414" i="3"/>
  <c r="EP414" i="3"/>
  <c r="BY410" i="3"/>
  <c r="BW410" i="3"/>
  <c r="BX410" i="3"/>
  <c r="Z410" i="3"/>
  <c r="CA410" i="3"/>
  <c r="X410" i="3"/>
  <c r="HT410" i="3"/>
  <c r="Q410" i="3"/>
  <c r="Q410" i="2"/>
  <c r="AD410" i="3"/>
  <c r="AH410" i="3"/>
  <c r="AL410" i="3"/>
  <c r="AP410" i="3"/>
  <c r="AT410" i="3"/>
  <c r="AY410" i="3"/>
  <c r="BC410" i="3"/>
  <c r="BG410" i="3"/>
  <c r="BK410" i="3"/>
  <c r="BO410" i="3"/>
  <c r="BS410" i="3"/>
  <c r="CI410" i="3"/>
  <c r="CO410" i="3"/>
  <c r="CT410" i="3"/>
  <c r="CX410" i="3"/>
  <c r="DB410" i="3"/>
  <c r="DG410" i="3"/>
  <c r="DK410" i="3"/>
  <c r="DO410" i="3"/>
  <c r="DV410" i="3"/>
  <c r="DZ410" i="3"/>
  <c r="EE410" i="3"/>
  <c r="EJ410" i="3"/>
  <c r="GL410" i="3"/>
  <c r="GS410" i="3"/>
  <c r="GX410" i="3"/>
  <c r="HB410" i="3"/>
  <c r="HH410" i="3"/>
  <c r="HL410" i="3"/>
  <c r="HP410" i="3"/>
  <c r="N410" i="3"/>
  <c r="R410" i="3"/>
  <c r="AE410" i="3"/>
  <c r="AI410" i="3"/>
  <c r="AM410" i="3"/>
  <c r="AQ410" i="3"/>
  <c r="AU410" i="3"/>
  <c r="AZ410" i="3"/>
  <c r="BD410" i="3"/>
  <c r="BH410" i="3"/>
  <c r="BL410" i="3"/>
  <c r="BP410" i="3"/>
  <c r="BU410" i="3"/>
  <c r="CK410" i="3"/>
  <c r="CQ410" i="3"/>
  <c r="CU410" i="3"/>
  <c r="CY410" i="3"/>
  <c r="DD410" i="3"/>
  <c r="DH410" i="3"/>
  <c r="DL410" i="3"/>
  <c r="DQ410" i="3"/>
  <c r="DW410" i="3"/>
  <c r="EA410" i="3"/>
  <c r="EG410" i="3"/>
  <c r="GM410" i="3"/>
  <c r="GT410" i="3"/>
  <c r="GY410" i="3"/>
  <c r="HD410" i="3"/>
  <c r="HI410" i="3"/>
  <c r="HM410" i="3"/>
  <c r="HQ410" i="3"/>
  <c r="CG410" i="3"/>
  <c r="B410" i="3"/>
  <c r="B410" i="2"/>
  <c r="GN410" i="3"/>
  <c r="GO410" i="3"/>
  <c r="F410" i="3"/>
  <c r="U410" i="2"/>
  <c r="O410" i="3"/>
  <c r="S410" i="3"/>
  <c r="S410" i="2"/>
  <c r="AA410" i="3"/>
  <c r="AF410" i="3"/>
  <c r="AJ410" i="3"/>
  <c r="AN410" i="3"/>
  <c r="AR410" i="3"/>
  <c r="AV410" i="3"/>
  <c r="BA410" i="3"/>
  <c r="BE410" i="3"/>
  <c r="BI410" i="3"/>
  <c r="BM410" i="3"/>
  <c r="BQ410" i="3"/>
  <c r="CL410" i="3"/>
  <c r="CR410" i="3"/>
  <c r="CV410" i="3"/>
  <c r="CZ410" i="3"/>
  <c r="DE410" i="3"/>
  <c r="DI410" i="3"/>
  <c r="DM410" i="3"/>
  <c r="DS410" i="3"/>
  <c r="DX410" i="3"/>
  <c r="EC410" i="3"/>
  <c r="EH410" i="3"/>
  <c r="GQ410" i="3"/>
  <c r="GU410" i="3"/>
  <c r="GZ410" i="3"/>
  <c r="HF410" i="3"/>
  <c r="HJ410" i="3"/>
  <c r="HN410" i="3"/>
  <c r="HR410" i="3"/>
  <c r="AO410" i="3"/>
  <c r="BF410" i="3"/>
  <c r="CW410" i="3"/>
  <c r="DN410" i="3"/>
  <c r="EI410" i="3"/>
  <c r="GK410" i="3"/>
  <c r="HG410" i="3"/>
  <c r="AC410" i="3"/>
  <c r="AS410" i="3"/>
  <c r="BJ410" i="3"/>
  <c r="CE410" i="3"/>
  <c r="DA410" i="3"/>
  <c r="DT410" i="3"/>
  <c r="GR410" i="3"/>
  <c r="HK410" i="3"/>
  <c r="AG410" i="3"/>
  <c r="AW410" i="3"/>
  <c r="BN410" i="3"/>
  <c r="CN410" i="3"/>
  <c r="DF410" i="3"/>
  <c r="DY410" i="3"/>
  <c r="GV410" i="3"/>
  <c r="HO410" i="3"/>
  <c r="P410" i="3"/>
  <c r="P410" i="2"/>
  <c r="AK410" i="3"/>
  <c r="BB410" i="3"/>
  <c r="BR410" i="3"/>
  <c r="CS410" i="3"/>
  <c r="DJ410" i="3"/>
  <c r="ED410" i="3"/>
  <c r="HA410" i="3"/>
  <c r="HS410" i="3"/>
  <c r="P423" i="4"/>
  <c r="BY406" i="3"/>
  <c r="BW406" i="3"/>
  <c r="BX406" i="3"/>
  <c r="EL406" i="3"/>
  <c r="EM406" i="3"/>
  <c r="EN406" i="3"/>
  <c r="EV406" i="3"/>
  <c r="EW406" i="3"/>
  <c r="EX406" i="3"/>
  <c r="FZ406" i="3"/>
  <c r="GA406" i="3"/>
  <c r="GB406" i="3"/>
  <c r="FP406" i="3"/>
  <c r="FQ406" i="3"/>
  <c r="FR406" i="3"/>
  <c r="FF406" i="3"/>
  <c r="FG406" i="3"/>
  <c r="FH406" i="3"/>
  <c r="FS398" i="3"/>
  <c r="EO398" i="3"/>
  <c r="EY398" i="3"/>
  <c r="FI398" i="3"/>
  <c r="GC398" i="3"/>
  <c r="ES398" i="3"/>
  <c r="EU398" i="3"/>
  <c r="FC398" i="3"/>
  <c r="FE398" i="3"/>
  <c r="FM398" i="3"/>
  <c r="FY398" i="3"/>
  <c r="GI398" i="3"/>
  <c r="FW398" i="3"/>
  <c r="FO398" i="3"/>
  <c r="GG398" i="3"/>
  <c r="EQ398" i="3"/>
  <c r="FD398" i="3"/>
  <c r="FK398" i="3"/>
  <c r="FX398" i="3"/>
  <c r="GE398" i="3"/>
  <c r="ER398" i="3"/>
  <c r="EZ398" i="3"/>
  <c r="FL398" i="3"/>
  <c r="FT398" i="3"/>
  <c r="GF398" i="3"/>
  <c r="ET398" i="3"/>
  <c r="FA398" i="3"/>
  <c r="FN398" i="3"/>
  <c r="FU398" i="3"/>
  <c r="GH398" i="3"/>
  <c r="FV398" i="3"/>
  <c r="FB398" i="3"/>
  <c r="GD398" i="3"/>
  <c r="FJ398" i="3"/>
  <c r="EP398" i="3"/>
  <c r="BY394" i="3"/>
  <c r="BW394" i="3"/>
  <c r="BX394" i="3"/>
  <c r="Z394" i="3"/>
  <c r="CA394" i="3"/>
  <c r="X394" i="3"/>
  <c r="HT394" i="3"/>
  <c r="Q394" i="3"/>
  <c r="Q394" i="2"/>
  <c r="AD394" i="3"/>
  <c r="AH394" i="3"/>
  <c r="AL394" i="3"/>
  <c r="AP394" i="3"/>
  <c r="AT394" i="3"/>
  <c r="AY394" i="3"/>
  <c r="BC394" i="3"/>
  <c r="BG394" i="3"/>
  <c r="BK394" i="3"/>
  <c r="BO394" i="3"/>
  <c r="BS394" i="3"/>
  <c r="CI394" i="3"/>
  <c r="CO394" i="3"/>
  <c r="CT394" i="3"/>
  <c r="CX394" i="3"/>
  <c r="DB394" i="3"/>
  <c r="DG394" i="3"/>
  <c r="DK394" i="3"/>
  <c r="DO394" i="3"/>
  <c r="DV394" i="3"/>
  <c r="DZ394" i="3"/>
  <c r="EE394" i="3"/>
  <c r="EJ394" i="3"/>
  <c r="GL394" i="3"/>
  <c r="GS394" i="3"/>
  <c r="GX394" i="3"/>
  <c r="HB394" i="3"/>
  <c r="HH394" i="3"/>
  <c r="HL394" i="3"/>
  <c r="HP394" i="3"/>
  <c r="N394" i="3"/>
  <c r="R394" i="3"/>
  <c r="AE394" i="3"/>
  <c r="AI394" i="3"/>
  <c r="AM394" i="3"/>
  <c r="AQ394" i="3"/>
  <c r="AU394" i="3"/>
  <c r="AZ394" i="3"/>
  <c r="BD394" i="3"/>
  <c r="BH394" i="3"/>
  <c r="BL394" i="3"/>
  <c r="BP394" i="3"/>
  <c r="BU394" i="3"/>
  <c r="CK394" i="3"/>
  <c r="CQ394" i="3"/>
  <c r="CU394" i="3"/>
  <c r="CY394" i="3"/>
  <c r="DD394" i="3"/>
  <c r="DH394" i="3"/>
  <c r="DL394" i="3"/>
  <c r="DQ394" i="3"/>
  <c r="DW394" i="3"/>
  <c r="EA394" i="3"/>
  <c r="EG394" i="3"/>
  <c r="GM394" i="3"/>
  <c r="GT394" i="3"/>
  <c r="GY394" i="3"/>
  <c r="HD394" i="3"/>
  <c r="HI394" i="3"/>
  <c r="HM394" i="3"/>
  <c r="HQ394" i="3"/>
  <c r="CG394" i="3"/>
  <c r="B394" i="3"/>
  <c r="B394" i="2"/>
  <c r="GN394" i="3"/>
  <c r="GO394" i="3"/>
  <c r="F394" i="3"/>
  <c r="U394" i="2"/>
  <c r="O394" i="3"/>
  <c r="S394" i="3"/>
  <c r="S394" i="2"/>
  <c r="AA394" i="3"/>
  <c r="AF394" i="3"/>
  <c r="AJ394" i="3"/>
  <c r="AN394" i="3"/>
  <c r="AR394" i="3"/>
  <c r="AV394" i="3"/>
  <c r="BA394" i="3"/>
  <c r="BE394" i="3"/>
  <c r="BI394" i="3"/>
  <c r="BM394" i="3"/>
  <c r="BQ394" i="3"/>
  <c r="CL394" i="3"/>
  <c r="CR394" i="3"/>
  <c r="CV394" i="3"/>
  <c r="CZ394" i="3"/>
  <c r="DE394" i="3"/>
  <c r="DI394" i="3"/>
  <c r="DM394" i="3"/>
  <c r="DS394" i="3"/>
  <c r="DX394" i="3"/>
  <c r="EC394" i="3"/>
  <c r="EH394" i="3"/>
  <c r="GQ394" i="3"/>
  <c r="GU394" i="3"/>
  <c r="GZ394" i="3"/>
  <c r="HF394" i="3"/>
  <c r="HJ394" i="3"/>
  <c r="HN394" i="3"/>
  <c r="HR394" i="3"/>
  <c r="AO394" i="3"/>
  <c r="BF394" i="3"/>
  <c r="CW394" i="3"/>
  <c r="DN394" i="3"/>
  <c r="EI394" i="3"/>
  <c r="GK394" i="3"/>
  <c r="HG394" i="3"/>
  <c r="AC394" i="3"/>
  <c r="AS394" i="3"/>
  <c r="BJ394" i="3"/>
  <c r="CE394" i="3"/>
  <c r="DA394" i="3"/>
  <c r="DT394" i="3"/>
  <c r="GR394" i="3"/>
  <c r="HK394" i="3"/>
  <c r="AG394" i="3"/>
  <c r="AW394" i="3"/>
  <c r="BN394" i="3"/>
  <c r="CN394" i="3"/>
  <c r="DF394" i="3"/>
  <c r="DY394" i="3"/>
  <c r="GV394" i="3"/>
  <c r="HO394" i="3"/>
  <c r="P394" i="3"/>
  <c r="P394" i="2"/>
  <c r="AK394" i="3"/>
  <c r="BB394" i="3"/>
  <c r="BR394" i="3"/>
  <c r="CS394" i="3"/>
  <c r="DJ394" i="3"/>
  <c r="ED394" i="3"/>
  <c r="HA394" i="3"/>
  <c r="HS394" i="3"/>
  <c r="P407" i="4"/>
  <c r="BY390" i="3"/>
  <c r="BW390" i="3"/>
  <c r="BX390" i="3"/>
  <c r="EL390" i="3"/>
  <c r="EM390" i="3"/>
  <c r="EN390" i="3"/>
  <c r="FZ390" i="3"/>
  <c r="GA390" i="3"/>
  <c r="GB390" i="3"/>
  <c r="EV390" i="3"/>
  <c r="EW390" i="3"/>
  <c r="EX390" i="3"/>
  <c r="FF390" i="3"/>
  <c r="FG390" i="3"/>
  <c r="FH390" i="3"/>
  <c r="FP390" i="3"/>
  <c r="FQ390" i="3"/>
  <c r="FR390" i="3"/>
  <c r="FS382" i="3"/>
  <c r="EO382" i="3"/>
  <c r="EY382" i="3"/>
  <c r="FI382" i="3"/>
  <c r="GC382" i="3"/>
  <c r="ES382" i="3"/>
  <c r="EU382" i="3"/>
  <c r="FC382" i="3"/>
  <c r="FE382" i="3"/>
  <c r="FM382" i="3"/>
  <c r="FY382" i="3"/>
  <c r="GI382" i="3"/>
  <c r="FW382" i="3"/>
  <c r="FO382" i="3"/>
  <c r="GG382" i="3"/>
  <c r="EQ382" i="3"/>
  <c r="FD382" i="3"/>
  <c r="FK382" i="3"/>
  <c r="FX382" i="3"/>
  <c r="GE382" i="3"/>
  <c r="ER382" i="3"/>
  <c r="EZ382" i="3"/>
  <c r="FL382" i="3"/>
  <c r="FT382" i="3"/>
  <c r="GF382" i="3"/>
  <c r="ET382" i="3"/>
  <c r="FA382" i="3"/>
  <c r="FN382" i="3"/>
  <c r="FU382" i="3"/>
  <c r="GH382" i="3"/>
  <c r="FV382" i="3"/>
  <c r="FB382" i="3"/>
  <c r="GD382" i="3"/>
  <c r="FJ382" i="3"/>
  <c r="EP382" i="3"/>
  <c r="BY378" i="3"/>
  <c r="BW378" i="3"/>
  <c r="BX378" i="3"/>
  <c r="Z378" i="3"/>
  <c r="CA378" i="3"/>
  <c r="X378" i="3"/>
  <c r="HT378" i="3"/>
  <c r="Q378" i="3"/>
  <c r="Q378" i="2"/>
  <c r="AD378" i="3"/>
  <c r="AH378" i="3"/>
  <c r="AL378" i="3"/>
  <c r="AP378" i="3"/>
  <c r="AT378" i="3"/>
  <c r="AY378" i="3"/>
  <c r="BC378" i="3"/>
  <c r="BG378" i="3"/>
  <c r="BK378" i="3"/>
  <c r="BO378" i="3"/>
  <c r="BS378" i="3"/>
  <c r="CI378" i="3"/>
  <c r="CO378" i="3"/>
  <c r="CT378" i="3"/>
  <c r="CX378" i="3"/>
  <c r="DB378" i="3"/>
  <c r="DG378" i="3"/>
  <c r="DK378" i="3"/>
  <c r="DO378" i="3"/>
  <c r="DV378" i="3"/>
  <c r="DZ378" i="3"/>
  <c r="EE378" i="3"/>
  <c r="EJ378" i="3"/>
  <c r="GL378" i="3"/>
  <c r="GS378" i="3"/>
  <c r="GX378" i="3"/>
  <c r="HB378" i="3"/>
  <c r="HH378" i="3"/>
  <c r="HL378" i="3"/>
  <c r="HP378" i="3"/>
  <c r="N378" i="3"/>
  <c r="R378" i="3"/>
  <c r="AE378" i="3"/>
  <c r="AI378" i="3"/>
  <c r="AM378" i="3"/>
  <c r="AQ378" i="3"/>
  <c r="AU378" i="3"/>
  <c r="AZ378" i="3"/>
  <c r="BD378" i="3"/>
  <c r="BH378" i="3"/>
  <c r="BL378" i="3"/>
  <c r="BP378" i="3"/>
  <c r="BU378" i="3"/>
  <c r="CK378" i="3"/>
  <c r="CQ378" i="3"/>
  <c r="CU378" i="3"/>
  <c r="CY378" i="3"/>
  <c r="DD378" i="3"/>
  <c r="DH378" i="3"/>
  <c r="DL378" i="3"/>
  <c r="DQ378" i="3"/>
  <c r="DW378" i="3"/>
  <c r="EA378" i="3"/>
  <c r="EG378" i="3"/>
  <c r="GM378" i="3"/>
  <c r="GT378" i="3"/>
  <c r="GY378" i="3"/>
  <c r="HD378" i="3"/>
  <c r="HI378" i="3"/>
  <c r="HM378" i="3"/>
  <c r="HQ378" i="3"/>
  <c r="CG378" i="3"/>
  <c r="B378" i="3"/>
  <c r="B378" i="2"/>
  <c r="GN378" i="3"/>
  <c r="GO378" i="3"/>
  <c r="F378" i="3"/>
  <c r="U378" i="2"/>
  <c r="O378" i="3"/>
  <c r="S378" i="3"/>
  <c r="S378" i="2"/>
  <c r="AA378" i="3"/>
  <c r="AF378" i="3"/>
  <c r="AJ378" i="3"/>
  <c r="AN378" i="3"/>
  <c r="AR378" i="3"/>
  <c r="AV378" i="3"/>
  <c r="BA378" i="3"/>
  <c r="BE378" i="3"/>
  <c r="BI378" i="3"/>
  <c r="BM378" i="3"/>
  <c r="BQ378" i="3"/>
  <c r="CL378" i="3"/>
  <c r="CR378" i="3"/>
  <c r="CV378" i="3"/>
  <c r="CZ378" i="3"/>
  <c r="DE378" i="3"/>
  <c r="DI378" i="3"/>
  <c r="DM378" i="3"/>
  <c r="DS378" i="3"/>
  <c r="DX378" i="3"/>
  <c r="EC378" i="3"/>
  <c r="EH378" i="3"/>
  <c r="GQ378" i="3"/>
  <c r="GU378" i="3"/>
  <c r="GZ378" i="3"/>
  <c r="HF378" i="3"/>
  <c r="HJ378" i="3"/>
  <c r="HN378" i="3"/>
  <c r="HR378" i="3"/>
  <c r="AO378" i="3"/>
  <c r="BF378" i="3"/>
  <c r="CW378" i="3"/>
  <c r="DN378" i="3"/>
  <c r="EI378" i="3"/>
  <c r="GK378" i="3"/>
  <c r="HG378" i="3"/>
  <c r="AC378" i="3"/>
  <c r="AS378" i="3"/>
  <c r="BJ378" i="3"/>
  <c r="CE378" i="3"/>
  <c r="DA378" i="3"/>
  <c r="DT378" i="3"/>
  <c r="GR378" i="3"/>
  <c r="HK378" i="3"/>
  <c r="AG378" i="3"/>
  <c r="AW378" i="3"/>
  <c r="BN378" i="3"/>
  <c r="CN378" i="3"/>
  <c r="DF378" i="3"/>
  <c r="DY378" i="3"/>
  <c r="GV378" i="3"/>
  <c r="HO378" i="3"/>
  <c r="P378" i="3"/>
  <c r="P378" i="2"/>
  <c r="AK378" i="3"/>
  <c r="BB378" i="3"/>
  <c r="BR378" i="3"/>
  <c r="CS378" i="3"/>
  <c r="DJ378" i="3"/>
  <c r="ED378" i="3"/>
  <c r="HA378" i="3"/>
  <c r="HS378" i="3"/>
  <c r="P391" i="4"/>
  <c r="BY374" i="3"/>
  <c r="BW374" i="3"/>
  <c r="BX374" i="3"/>
  <c r="EL374" i="3"/>
  <c r="EM374" i="3"/>
  <c r="EN374" i="3"/>
  <c r="EV374" i="3"/>
  <c r="EW374" i="3"/>
  <c r="EX374" i="3"/>
  <c r="FZ374" i="3"/>
  <c r="GA374" i="3"/>
  <c r="GB374" i="3"/>
  <c r="FP374" i="3"/>
  <c r="FQ374" i="3"/>
  <c r="FR374" i="3"/>
  <c r="FF374" i="3"/>
  <c r="FG374" i="3"/>
  <c r="FH374" i="3"/>
  <c r="BW366" i="3"/>
  <c r="BX366" i="3"/>
  <c r="BY366" i="3"/>
  <c r="FS366" i="3"/>
  <c r="EO366" i="3"/>
  <c r="EY366" i="3"/>
  <c r="FI366" i="3"/>
  <c r="GC366" i="3"/>
  <c r="ES366" i="3"/>
  <c r="EU366" i="3"/>
  <c r="FC366" i="3"/>
  <c r="FE366" i="3"/>
  <c r="FM366" i="3"/>
  <c r="FY366" i="3"/>
  <c r="GI366" i="3"/>
  <c r="FW366" i="3"/>
  <c r="FO366" i="3"/>
  <c r="GG366" i="3"/>
  <c r="ER366" i="3"/>
  <c r="EZ366" i="3"/>
  <c r="FL366" i="3"/>
  <c r="FT366" i="3"/>
  <c r="GF366" i="3"/>
  <c r="ET366" i="3"/>
  <c r="FA366" i="3"/>
  <c r="FN366" i="3"/>
  <c r="FU366" i="3"/>
  <c r="GH366" i="3"/>
  <c r="EP366" i="3"/>
  <c r="FB366" i="3"/>
  <c r="FJ366" i="3"/>
  <c r="FV366" i="3"/>
  <c r="GD366" i="3"/>
  <c r="FX366" i="3"/>
  <c r="FD366" i="3"/>
  <c r="GE366" i="3"/>
  <c r="FK366" i="3"/>
  <c r="EQ366" i="3"/>
  <c r="HT362" i="3"/>
  <c r="P362" i="3"/>
  <c r="P362" i="2"/>
  <c r="AC362" i="3"/>
  <c r="AG362" i="3"/>
  <c r="AK362" i="3"/>
  <c r="AO362" i="3"/>
  <c r="AS362" i="3"/>
  <c r="AW362" i="3"/>
  <c r="BB362" i="3"/>
  <c r="BF362" i="3"/>
  <c r="BJ362" i="3"/>
  <c r="BN362" i="3"/>
  <c r="BR362" i="3"/>
  <c r="CE362" i="3"/>
  <c r="CN362" i="3"/>
  <c r="CS362" i="3"/>
  <c r="CW362" i="3"/>
  <c r="DA362" i="3"/>
  <c r="DF362" i="3"/>
  <c r="DJ362" i="3"/>
  <c r="DN362" i="3"/>
  <c r="DT362" i="3"/>
  <c r="DY362" i="3"/>
  <c r="ED362" i="3"/>
  <c r="EI362" i="3"/>
  <c r="GK362" i="3"/>
  <c r="GR362" i="3"/>
  <c r="GV362" i="3"/>
  <c r="HA362" i="3"/>
  <c r="HG362" i="3"/>
  <c r="HK362" i="3"/>
  <c r="HO362" i="3"/>
  <c r="HS362" i="3"/>
  <c r="N362" i="3"/>
  <c r="R362" i="3"/>
  <c r="AE362" i="3"/>
  <c r="AI362" i="3"/>
  <c r="AM362" i="3"/>
  <c r="AQ362" i="3"/>
  <c r="AU362" i="3"/>
  <c r="AZ362" i="3"/>
  <c r="BD362" i="3"/>
  <c r="BH362" i="3"/>
  <c r="BL362" i="3"/>
  <c r="BP362" i="3"/>
  <c r="BU362" i="3"/>
  <c r="CK362" i="3"/>
  <c r="CQ362" i="3"/>
  <c r="CU362" i="3"/>
  <c r="CY362" i="3"/>
  <c r="DD362" i="3"/>
  <c r="DH362" i="3"/>
  <c r="DL362" i="3"/>
  <c r="DQ362" i="3"/>
  <c r="DW362" i="3"/>
  <c r="EA362" i="3"/>
  <c r="EG362" i="3"/>
  <c r="GM362" i="3"/>
  <c r="GT362" i="3"/>
  <c r="GY362" i="3"/>
  <c r="HD362" i="3"/>
  <c r="HI362" i="3"/>
  <c r="HM362" i="3"/>
  <c r="HQ362" i="3"/>
  <c r="CG362" i="3"/>
  <c r="B362" i="3"/>
  <c r="B362" i="2"/>
  <c r="GN362" i="3"/>
  <c r="GO362" i="3"/>
  <c r="F362" i="3"/>
  <c r="U362" i="2"/>
  <c r="O362" i="3"/>
  <c r="AA362" i="3"/>
  <c r="AJ362" i="3"/>
  <c r="AR362" i="3"/>
  <c r="BA362" i="3"/>
  <c r="BI362" i="3"/>
  <c r="BQ362" i="3"/>
  <c r="CR362" i="3"/>
  <c r="CZ362" i="3"/>
  <c r="DI362" i="3"/>
  <c r="DS362" i="3"/>
  <c r="EC362" i="3"/>
  <c r="GQ362" i="3"/>
  <c r="GZ362" i="3"/>
  <c r="HJ362" i="3"/>
  <c r="HR362" i="3"/>
  <c r="Q362" i="3"/>
  <c r="Q362" i="2"/>
  <c r="AD362" i="3"/>
  <c r="AL362" i="3"/>
  <c r="AT362" i="3"/>
  <c r="BC362" i="3"/>
  <c r="BK362" i="3"/>
  <c r="BS362" i="3"/>
  <c r="CI362" i="3"/>
  <c r="CT362" i="3"/>
  <c r="DB362" i="3"/>
  <c r="DK362" i="3"/>
  <c r="DV362" i="3"/>
  <c r="EE362" i="3"/>
  <c r="GS362" i="3"/>
  <c r="HB362" i="3"/>
  <c r="HL362" i="3"/>
  <c r="S362" i="3"/>
  <c r="S362" i="2"/>
  <c r="AF362" i="3"/>
  <c r="AN362" i="3"/>
  <c r="AV362" i="3"/>
  <c r="BE362" i="3"/>
  <c r="BM362" i="3"/>
  <c r="CL362" i="3"/>
  <c r="CV362" i="3"/>
  <c r="DE362" i="3"/>
  <c r="DM362" i="3"/>
  <c r="DX362" i="3"/>
  <c r="EH362" i="3"/>
  <c r="GU362" i="3"/>
  <c r="HF362" i="3"/>
  <c r="HN362" i="3"/>
  <c r="BG362" i="3"/>
  <c r="CX362" i="3"/>
  <c r="EJ362" i="3"/>
  <c r="GL362" i="3"/>
  <c r="AH362" i="3"/>
  <c r="BO362" i="3"/>
  <c r="DG362" i="3"/>
  <c r="GX362" i="3"/>
  <c r="AP362" i="3"/>
  <c r="DO362" i="3"/>
  <c r="HH362" i="3"/>
  <c r="AY362" i="3"/>
  <c r="CO362" i="3"/>
  <c r="DZ362" i="3"/>
  <c r="HP362" i="3"/>
  <c r="P375" i="4"/>
  <c r="EL358" i="3"/>
  <c r="EM358" i="3"/>
  <c r="EN358" i="3"/>
  <c r="FZ358" i="3"/>
  <c r="GA358" i="3"/>
  <c r="GB358" i="3"/>
  <c r="EV358" i="3"/>
  <c r="EW358" i="3"/>
  <c r="EX358" i="3"/>
  <c r="FF358" i="3"/>
  <c r="FG358" i="3"/>
  <c r="FH358" i="3"/>
  <c r="FP358" i="3"/>
  <c r="FQ358" i="3"/>
  <c r="FR358" i="3"/>
  <c r="X354" i="3"/>
  <c r="Z354" i="3"/>
  <c r="CA354" i="3"/>
  <c r="BX350" i="3"/>
  <c r="BW350" i="3"/>
  <c r="BY350" i="3"/>
  <c r="FS350" i="3"/>
  <c r="EO350" i="3"/>
  <c r="EY350" i="3"/>
  <c r="FI350" i="3"/>
  <c r="GC350" i="3"/>
  <c r="ES350" i="3"/>
  <c r="EU350" i="3"/>
  <c r="FC350" i="3"/>
  <c r="FE350" i="3"/>
  <c r="FM350" i="3"/>
  <c r="FY350" i="3"/>
  <c r="GI350" i="3"/>
  <c r="FW350" i="3"/>
  <c r="FO350" i="3"/>
  <c r="GG350" i="3"/>
  <c r="EP350" i="3"/>
  <c r="FB350" i="3"/>
  <c r="FJ350" i="3"/>
  <c r="FV350" i="3"/>
  <c r="GD350" i="3"/>
  <c r="ER350" i="3"/>
  <c r="EZ350" i="3"/>
  <c r="FL350" i="3"/>
  <c r="FT350" i="3"/>
  <c r="GF350" i="3"/>
  <c r="ET350" i="3"/>
  <c r="FA350" i="3"/>
  <c r="FN350" i="3"/>
  <c r="FU350" i="3"/>
  <c r="GH350" i="3"/>
  <c r="FK350" i="3"/>
  <c r="EQ350" i="3"/>
  <c r="FX350" i="3"/>
  <c r="FD350" i="3"/>
  <c r="GE350" i="3"/>
  <c r="HT346" i="3"/>
  <c r="P346" i="3"/>
  <c r="P346" i="2"/>
  <c r="AC346" i="3"/>
  <c r="AG346" i="3"/>
  <c r="AK346" i="3"/>
  <c r="AO346" i="3"/>
  <c r="AS346" i="3"/>
  <c r="AW346" i="3"/>
  <c r="BB346" i="3"/>
  <c r="BF346" i="3"/>
  <c r="BJ346" i="3"/>
  <c r="BN346" i="3"/>
  <c r="BR346" i="3"/>
  <c r="CE346" i="3"/>
  <c r="CN346" i="3"/>
  <c r="CS346" i="3"/>
  <c r="CW346" i="3"/>
  <c r="DA346" i="3"/>
  <c r="DF346" i="3"/>
  <c r="DJ346" i="3"/>
  <c r="DN346" i="3"/>
  <c r="DT346" i="3"/>
  <c r="DY346" i="3"/>
  <c r="ED346" i="3"/>
  <c r="EI346" i="3"/>
  <c r="GK346" i="3"/>
  <c r="GR346" i="3"/>
  <c r="GV346" i="3"/>
  <c r="HA346" i="3"/>
  <c r="HG346" i="3"/>
  <c r="HK346" i="3"/>
  <c r="HO346" i="3"/>
  <c r="HS346" i="3"/>
  <c r="N346" i="3"/>
  <c r="R346" i="3"/>
  <c r="AE346" i="3"/>
  <c r="AI346" i="3"/>
  <c r="AM346" i="3"/>
  <c r="AQ346" i="3"/>
  <c r="AU346" i="3"/>
  <c r="AZ346" i="3"/>
  <c r="BD346" i="3"/>
  <c r="BH346" i="3"/>
  <c r="BL346" i="3"/>
  <c r="BP346" i="3"/>
  <c r="BU346" i="3"/>
  <c r="CK346" i="3"/>
  <c r="CQ346" i="3"/>
  <c r="CU346" i="3"/>
  <c r="CY346" i="3"/>
  <c r="DD346" i="3"/>
  <c r="DH346" i="3"/>
  <c r="DL346" i="3"/>
  <c r="DQ346" i="3"/>
  <c r="DW346" i="3"/>
  <c r="EA346" i="3"/>
  <c r="EG346" i="3"/>
  <c r="GM346" i="3"/>
  <c r="GT346" i="3"/>
  <c r="GY346" i="3"/>
  <c r="HD346" i="3"/>
  <c r="HI346" i="3"/>
  <c r="HM346" i="3"/>
  <c r="HQ346" i="3"/>
  <c r="CG346" i="3"/>
  <c r="B346" i="3"/>
  <c r="B346" i="2"/>
  <c r="GN346" i="3"/>
  <c r="GO346" i="3"/>
  <c r="F346" i="3"/>
  <c r="U346" i="2"/>
  <c r="O346" i="3"/>
  <c r="S346" i="3"/>
  <c r="S346" i="2"/>
  <c r="AA346" i="3"/>
  <c r="AF346" i="3"/>
  <c r="AJ346" i="3"/>
  <c r="AN346" i="3"/>
  <c r="AR346" i="3"/>
  <c r="AV346" i="3"/>
  <c r="BA346" i="3"/>
  <c r="BE346" i="3"/>
  <c r="BI346" i="3"/>
  <c r="BM346" i="3"/>
  <c r="BQ346" i="3"/>
  <c r="CL346" i="3"/>
  <c r="CR346" i="3"/>
  <c r="CV346" i="3"/>
  <c r="CZ346" i="3"/>
  <c r="DE346" i="3"/>
  <c r="DI346" i="3"/>
  <c r="DM346" i="3"/>
  <c r="DS346" i="3"/>
  <c r="DX346" i="3"/>
  <c r="EC346" i="3"/>
  <c r="EH346" i="3"/>
  <c r="GQ346" i="3"/>
  <c r="GU346" i="3"/>
  <c r="GZ346" i="3"/>
  <c r="HF346" i="3"/>
  <c r="HJ346" i="3"/>
  <c r="HN346" i="3"/>
  <c r="HR346" i="3"/>
  <c r="AH346" i="3"/>
  <c r="AY346" i="3"/>
  <c r="BO346" i="3"/>
  <c r="CO346" i="3"/>
  <c r="DG346" i="3"/>
  <c r="DZ346" i="3"/>
  <c r="GX346" i="3"/>
  <c r="HP346" i="3"/>
  <c r="Q346" i="3"/>
  <c r="Q346" i="2"/>
  <c r="AL346" i="3"/>
  <c r="BC346" i="3"/>
  <c r="BS346" i="3"/>
  <c r="CT346" i="3"/>
  <c r="DK346" i="3"/>
  <c r="EE346" i="3"/>
  <c r="HB346" i="3"/>
  <c r="AP346" i="3"/>
  <c r="BG346" i="3"/>
  <c r="CX346" i="3"/>
  <c r="DO346" i="3"/>
  <c r="EJ346" i="3"/>
  <c r="GL346" i="3"/>
  <c r="HH346" i="3"/>
  <c r="AD346" i="3"/>
  <c r="DB346" i="3"/>
  <c r="GS346" i="3"/>
  <c r="AT346" i="3"/>
  <c r="DV346" i="3"/>
  <c r="HL346" i="3"/>
  <c r="BK346" i="3"/>
  <c r="CI346" i="3"/>
  <c r="P359" i="4"/>
  <c r="EL342" i="3"/>
  <c r="EM342" i="3"/>
  <c r="EN342" i="3"/>
  <c r="EV342" i="3"/>
  <c r="EW342" i="3"/>
  <c r="EX342" i="3"/>
  <c r="FZ342" i="3"/>
  <c r="GA342" i="3"/>
  <c r="GB342" i="3"/>
  <c r="FP342" i="3"/>
  <c r="FQ342" i="3"/>
  <c r="FR342" i="3"/>
  <c r="FF342" i="3"/>
  <c r="FG342" i="3"/>
  <c r="FH342" i="3"/>
  <c r="X338" i="3"/>
  <c r="Z338" i="3"/>
  <c r="CA338" i="3"/>
  <c r="BX334" i="3"/>
  <c r="BY334" i="3"/>
  <c r="BW334" i="3"/>
  <c r="FS334" i="3"/>
  <c r="EO334" i="3"/>
  <c r="EY334" i="3"/>
  <c r="FI334" i="3"/>
  <c r="GC334" i="3"/>
  <c r="ES334" i="3"/>
  <c r="EU334" i="3"/>
  <c r="FC334" i="3"/>
  <c r="FE334" i="3"/>
  <c r="FM334" i="3"/>
  <c r="FY334" i="3"/>
  <c r="GI334" i="3"/>
  <c r="FW334" i="3"/>
  <c r="FO334" i="3"/>
  <c r="GG334" i="3"/>
  <c r="EP334" i="3"/>
  <c r="FB334" i="3"/>
  <c r="FJ334" i="3"/>
  <c r="FV334" i="3"/>
  <c r="GD334" i="3"/>
  <c r="EQ334" i="3"/>
  <c r="FD334" i="3"/>
  <c r="FK334" i="3"/>
  <c r="FX334" i="3"/>
  <c r="GE334" i="3"/>
  <c r="ER334" i="3"/>
  <c r="EZ334" i="3"/>
  <c r="FL334" i="3"/>
  <c r="FT334" i="3"/>
  <c r="GF334" i="3"/>
  <c r="ET334" i="3"/>
  <c r="FA334" i="3"/>
  <c r="FN334" i="3"/>
  <c r="FU334" i="3"/>
  <c r="GH334" i="3"/>
  <c r="HT330" i="3"/>
  <c r="P330" i="3"/>
  <c r="P330" i="2"/>
  <c r="AC330" i="3"/>
  <c r="AG330" i="3"/>
  <c r="AK330" i="3"/>
  <c r="AO330" i="3"/>
  <c r="AS330" i="3"/>
  <c r="AW330" i="3"/>
  <c r="BB330" i="3"/>
  <c r="BF330" i="3"/>
  <c r="BJ330" i="3"/>
  <c r="BN330" i="3"/>
  <c r="BR330" i="3"/>
  <c r="CE330" i="3"/>
  <c r="CN330" i="3"/>
  <c r="CS330" i="3"/>
  <c r="CW330" i="3"/>
  <c r="DA330" i="3"/>
  <c r="DF330" i="3"/>
  <c r="DJ330" i="3"/>
  <c r="DN330" i="3"/>
  <c r="DT330" i="3"/>
  <c r="DY330" i="3"/>
  <c r="ED330" i="3"/>
  <c r="EI330" i="3"/>
  <c r="GK330" i="3"/>
  <c r="GR330" i="3"/>
  <c r="GV330" i="3"/>
  <c r="HA330" i="3"/>
  <c r="HG330" i="3"/>
  <c r="HK330" i="3"/>
  <c r="HO330" i="3"/>
  <c r="HS330" i="3"/>
  <c r="Q330" i="3"/>
  <c r="Q330" i="2"/>
  <c r="AD330" i="3"/>
  <c r="AH330" i="3"/>
  <c r="AL330" i="3"/>
  <c r="AP330" i="3"/>
  <c r="AT330" i="3"/>
  <c r="AY330" i="3"/>
  <c r="BC330" i="3"/>
  <c r="BG330" i="3"/>
  <c r="BK330" i="3"/>
  <c r="BO330" i="3"/>
  <c r="BS330" i="3"/>
  <c r="CI330" i="3"/>
  <c r="CO330" i="3"/>
  <c r="CT330" i="3"/>
  <c r="CX330" i="3"/>
  <c r="DB330" i="3"/>
  <c r="DG330" i="3"/>
  <c r="DK330" i="3"/>
  <c r="DO330" i="3"/>
  <c r="DV330" i="3"/>
  <c r="DZ330" i="3"/>
  <c r="EE330" i="3"/>
  <c r="EJ330" i="3"/>
  <c r="GL330" i="3"/>
  <c r="GS330" i="3"/>
  <c r="GX330" i="3"/>
  <c r="HB330" i="3"/>
  <c r="HH330" i="3"/>
  <c r="HL330" i="3"/>
  <c r="HP330" i="3"/>
  <c r="N330" i="3"/>
  <c r="R330" i="3"/>
  <c r="AE330" i="3"/>
  <c r="AI330" i="3"/>
  <c r="AM330" i="3"/>
  <c r="AQ330" i="3"/>
  <c r="AU330" i="3"/>
  <c r="AZ330" i="3"/>
  <c r="BD330" i="3"/>
  <c r="BH330" i="3"/>
  <c r="BL330" i="3"/>
  <c r="BP330" i="3"/>
  <c r="BU330" i="3"/>
  <c r="CK330" i="3"/>
  <c r="CQ330" i="3"/>
  <c r="CU330" i="3"/>
  <c r="CY330" i="3"/>
  <c r="DD330" i="3"/>
  <c r="DH330" i="3"/>
  <c r="DL330" i="3"/>
  <c r="DQ330" i="3"/>
  <c r="DW330" i="3"/>
  <c r="EA330" i="3"/>
  <c r="EG330" i="3"/>
  <c r="GM330" i="3"/>
  <c r="GT330" i="3"/>
  <c r="GY330" i="3"/>
  <c r="HD330" i="3"/>
  <c r="HI330" i="3"/>
  <c r="HM330" i="3"/>
  <c r="HQ330" i="3"/>
  <c r="CG330" i="3"/>
  <c r="B330" i="3"/>
  <c r="B330" i="2"/>
  <c r="GN330" i="3"/>
  <c r="GO330" i="3"/>
  <c r="F330" i="3"/>
  <c r="U330" i="2"/>
  <c r="O330" i="3"/>
  <c r="S330" i="3"/>
  <c r="S330" i="2"/>
  <c r="AA330" i="3"/>
  <c r="AF330" i="3"/>
  <c r="AJ330" i="3"/>
  <c r="AN330" i="3"/>
  <c r="AR330" i="3"/>
  <c r="AV330" i="3"/>
  <c r="BA330" i="3"/>
  <c r="BE330" i="3"/>
  <c r="BI330" i="3"/>
  <c r="BM330" i="3"/>
  <c r="BQ330" i="3"/>
  <c r="CL330" i="3"/>
  <c r="CR330" i="3"/>
  <c r="CV330" i="3"/>
  <c r="CZ330" i="3"/>
  <c r="DE330" i="3"/>
  <c r="DI330" i="3"/>
  <c r="DM330" i="3"/>
  <c r="DS330" i="3"/>
  <c r="DX330" i="3"/>
  <c r="EC330" i="3"/>
  <c r="EH330" i="3"/>
  <c r="GQ330" i="3"/>
  <c r="GU330" i="3"/>
  <c r="GZ330" i="3"/>
  <c r="HF330" i="3"/>
  <c r="HJ330" i="3"/>
  <c r="HN330" i="3"/>
  <c r="HR330" i="3"/>
  <c r="P343" i="4"/>
  <c r="EL326" i="3"/>
  <c r="EM326" i="3"/>
  <c r="EN326" i="3"/>
  <c r="FZ326" i="3"/>
  <c r="GA326" i="3"/>
  <c r="GB326" i="3"/>
  <c r="EV326" i="3"/>
  <c r="EW326" i="3"/>
  <c r="EX326" i="3"/>
  <c r="FF326" i="3"/>
  <c r="FG326" i="3"/>
  <c r="FH326" i="3"/>
  <c r="FP326" i="3"/>
  <c r="FQ326" i="3"/>
  <c r="FR326" i="3"/>
  <c r="X322" i="3"/>
  <c r="Z322" i="3"/>
  <c r="CA322" i="3"/>
  <c r="FS318" i="3"/>
  <c r="EO318" i="3"/>
  <c r="EY318" i="3"/>
  <c r="FI318" i="3"/>
  <c r="GC318" i="3"/>
  <c r="ES318" i="3"/>
  <c r="EU318" i="3"/>
  <c r="FM318" i="3"/>
  <c r="FC318" i="3"/>
  <c r="FE318" i="3"/>
  <c r="FY318" i="3"/>
  <c r="GI318" i="3"/>
  <c r="FW318" i="3"/>
  <c r="FO318" i="3"/>
  <c r="GG318" i="3"/>
  <c r="EQ318" i="3"/>
  <c r="FD318" i="3"/>
  <c r="FK318" i="3"/>
  <c r="FX318" i="3"/>
  <c r="GE318" i="3"/>
  <c r="ER318" i="3"/>
  <c r="EZ318" i="3"/>
  <c r="FL318" i="3"/>
  <c r="FT318" i="3"/>
  <c r="GF318" i="3"/>
  <c r="ET318" i="3"/>
  <c r="FA318" i="3"/>
  <c r="FN318" i="3"/>
  <c r="FU318" i="3"/>
  <c r="GH318" i="3"/>
  <c r="EP318" i="3"/>
  <c r="FB318" i="3"/>
  <c r="FJ318" i="3"/>
  <c r="FV318" i="3"/>
  <c r="GD318" i="3"/>
  <c r="Z314" i="3"/>
  <c r="CA314" i="3"/>
  <c r="X314" i="3"/>
  <c r="HT314" i="3"/>
  <c r="Q314" i="3"/>
  <c r="Q314" i="2"/>
  <c r="AD314" i="3"/>
  <c r="AH314" i="3"/>
  <c r="AL314" i="3"/>
  <c r="AP314" i="3"/>
  <c r="AT314" i="3"/>
  <c r="AY314" i="3"/>
  <c r="BC314" i="3"/>
  <c r="BG314" i="3"/>
  <c r="BK314" i="3"/>
  <c r="BO314" i="3"/>
  <c r="BS314" i="3"/>
  <c r="CI314" i="3"/>
  <c r="CO314" i="3"/>
  <c r="CT314" i="3"/>
  <c r="CX314" i="3"/>
  <c r="DB314" i="3"/>
  <c r="DG314" i="3"/>
  <c r="DK314" i="3"/>
  <c r="DO314" i="3"/>
  <c r="DV314" i="3"/>
  <c r="DZ314" i="3"/>
  <c r="EE314" i="3"/>
  <c r="EJ314" i="3"/>
  <c r="GL314" i="3"/>
  <c r="GS314" i="3"/>
  <c r="GX314" i="3"/>
  <c r="HB314" i="3"/>
  <c r="HH314" i="3"/>
  <c r="HL314" i="3"/>
  <c r="HP314" i="3"/>
  <c r="N314" i="3"/>
  <c r="R314" i="3"/>
  <c r="AE314" i="3"/>
  <c r="AI314" i="3"/>
  <c r="AM314" i="3"/>
  <c r="AQ314" i="3"/>
  <c r="AU314" i="3"/>
  <c r="AZ314" i="3"/>
  <c r="BD314" i="3"/>
  <c r="BH314" i="3"/>
  <c r="BL314" i="3"/>
  <c r="BP314" i="3"/>
  <c r="BU314" i="3"/>
  <c r="CK314" i="3"/>
  <c r="CQ314" i="3"/>
  <c r="CU314" i="3"/>
  <c r="CY314" i="3"/>
  <c r="DD314" i="3"/>
  <c r="DH314" i="3"/>
  <c r="DL314" i="3"/>
  <c r="DQ314" i="3"/>
  <c r="DW314" i="3"/>
  <c r="EA314" i="3"/>
  <c r="EG314" i="3"/>
  <c r="GM314" i="3"/>
  <c r="GT314" i="3"/>
  <c r="GY314" i="3"/>
  <c r="HD314" i="3"/>
  <c r="HI314" i="3"/>
  <c r="HM314" i="3"/>
  <c r="HQ314" i="3"/>
  <c r="CG314" i="3"/>
  <c r="B314" i="3"/>
  <c r="B314" i="2"/>
  <c r="GN314" i="3"/>
  <c r="GO314" i="3"/>
  <c r="F314" i="3"/>
  <c r="U314" i="2"/>
  <c r="O314" i="3"/>
  <c r="S314" i="3"/>
  <c r="S314" i="2"/>
  <c r="AA314" i="3"/>
  <c r="AF314" i="3"/>
  <c r="AJ314" i="3"/>
  <c r="AN314" i="3"/>
  <c r="AR314" i="3"/>
  <c r="AV314" i="3"/>
  <c r="BA314" i="3"/>
  <c r="BE314" i="3"/>
  <c r="BI314" i="3"/>
  <c r="BM314" i="3"/>
  <c r="BQ314" i="3"/>
  <c r="CL314" i="3"/>
  <c r="CR314" i="3"/>
  <c r="CV314" i="3"/>
  <c r="CZ314" i="3"/>
  <c r="DE314" i="3"/>
  <c r="DI314" i="3"/>
  <c r="DM314" i="3"/>
  <c r="DS314" i="3"/>
  <c r="DX314" i="3"/>
  <c r="EC314" i="3"/>
  <c r="EH314" i="3"/>
  <c r="GQ314" i="3"/>
  <c r="GU314" i="3"/>
  <c r="GZ314" i="3"/>
  <c r="HF314" i="3"/>
  <c r="HJ314" i="3"/>
  <c r="HN314" i="3"/>
  <c r="HR314" i="3"/>
  <c r="P314" i="3"/>
  <c r="P314" i="2"/>
  <c r="AC314" i="3"/>
  <c r="AG314" i="3"/>
  <c r="AK314" i="3"/>
  <c r="AO314" i="3"/>
  <c r="AS314" i="3"/>
  <c r="AW314" i="3"/>
  <c r="BB314" i="3"/>
  <c r="BF314" i="3"/>
  <c r="BJ314" i="3"/>
  <c r="BN314" i="3"/>
  <c r="BR314" i="3"/>
  <c r="CE314" i="3"/>
  <c r="CN314" i="3"/>
  <c r="CS314" i="3"/>
  <c r="CW314" i="3"/>
  <c r="DA314" i="3"/>
  <c r="DF314" i="3"/>
  <c r="DJ314" i="3"/>
  <c r="DN314" i="3"/>
  <c r="DT314" i="3"/>
  <c r="DY314" i="3"/>
  <c r="ED314" i="3"/>
  <c r="EI314" i="3"/>
  <c r="GK314" i="3"/>
  <c r="GR314" i="3"/>
  <c r="GV314" i="3"/>
  <c r="HA314" i="3"/>
  <c r="HG314" i="3"/>
  <c r="HK314" i="3"/>
  <c r="HO314" i="3"/>
  <c r="HS314" i="3"/>
  <c r="P327" i="4"/>
  <c r="BY310" i="3"/>
  <c r="BW310" i="3"/>
  <c r="BX310" i="3"/>
  <c r="EL310" i="3"/>
  <c r="EM310" i="3"/>
  <c r="EN310" i="3"/>
  <c r="EV310" i="3"/>
  <c r="EW310" i="3"/>
  <c r="EX310" i="3"/>
  <c r="FZ310" i="3"/>
  <c r="GA310" i="3"/>
  <c r="GB310" i="3"/>
  <c r="FP310" i="3"/>
  <c r="FQ310" i="3"/>
  <c r="FR310" i="3"/>
  <c r="FF310" i="3"/>
  <c r="FG310" i="3"/>
  <c r="FH310" i="3"/>
  <c r="BW302" i="3"/>
  <c r="BX302" i="3"/>
  <c r="BY302" i="3"/>
  <c r="FS302" i="3"/>
  <c r="EO302" i="3"/>
  <c r="EY302" i="3"/>
  <c r="FI302" i="3"/>
  <c r="GC302" i="3"/>
  <c r="ES302" i="3"/>
  <c r="EU302" i="3"/>
  <c r="FM302" i="3"/>
  <c r="FC302" i="3"/>
  <c r="FE302" i="3"/>
  <c r="FY302" i="3"/>
  <c r="GI302" i="3"/>
  <c r="FW302" i="3"/>
  <c r="FO302" i="3"/>
  <c r="GG302" i="3"/>
  <c r="ER302" i="3"/>
  <c r="EZ302" i="3"/>
  <c r="FL302" i="3"/>
  <c r="FT302" i="3"/>
  <c r="GF302" i="3"/>
  <c r="ET302" i="3"/>
  <c r="FA302" i="3"/>
  <c r="FN302" i="3"/>
  <c r="FU302" i="3"/>
  <c r="GH302" i="3"/>
  <c r="EP302" i="3"/>
  <c r="FB302" i="3"/>
  <c r="FJ302" i="3"/>
  <c r="FV302" i="3"/>
  <c r="GD302" i="3"/>
  <c r="EQ302" i="3"/>
  <c r="FD302" i="3"/>
  <c r="FK302" i="3"/>
  <c r="FX302" i="3"/>
  <c r="GE302" i="3"/>
  <c r="HT298" i="3"/>
  <c r="N298" i="3"/>
  <c r="R298" i="3"/>
  <c r="AE298" i="3"/>
  <c r="AI298" i="3"/>
  <c r="AM298" i="3"/>
  <c r="AQ298" i="3"/>
  <c r="AU298" i="3"/>
  <c r="AZ298" i="3"/>
  <c r="BD298" i="3"/>
  <c r="BH298" i="3"/>
  <c r="BL298" i="3"/>
  <c r="BP298" i="3"/>
  <c r="BU298" i="3"/>
  <c r="CK298" i="3"/>
  <c r="CQ298" i="3"/>
  <c r="CU298" i="3"/>
  <c r="CY298" i="3"/>
  <c r="DD298" i="3"/>
  <c r="DH298" i="3"/>
  <c r="DL298" i="3"/>
  <c r="DQ298" i="3"/>
  <c r="DW298" i="3"/>
  <c r="EA298" i="3"/>
  <c r="EG298" i="3"/>
  <c r="GM298" i="3"/>
  <c r="GT298" i="3"/>
  <c r="GY298" i="3"/>
  <c r="HD298" i="3"/>
  <c r="HI298" i="3"/>
  <c r="HM298" i="3"/>
  <c r="HQ298" i="3"/>
  <c r="CG298" i="3"/>
  <c r="B298" i="3"/>
  <c r="B298" i="2"/>
  <c r="GN298" i="3"/>
  <c r="GO298" i="3"/>
  <c r="F298" i="3"/>
  <c r="U298" i="2"/>
  <c r="O298" i="3"/>
  <c r="S298" i="3"/>
  <c r="S298" i="2"/>
  <c r="AA298" i="3"/>
  <c r="AF298" i="3"/>
  <c r="AJ298" i="3"/>
  <c r="AN298" i="3"/>
  <c r="AR298" i="3"/>
  <c r="AV298" i="3"/>
  <c r="BA298" i="3"/>
  <c r="BE298" i="3"/>
  <c r="BI298" i="3"/>
  <c r="BM298" i="3"/>
  <c r="BQ298" i="3"/>
  <c r="CL298" i="3"/>
  <c r="CR298" i="3"/>
  <c r="CV298" i="3"/>
  <c r="CZ298" i="3"/>
  <c r="DE298" i="3"/>
  <c r="DI298" i="3"/>
  <c r="DM298" i="3"/>
  <c r="DS298" i="3"/>
  <c r="DX298" i="3"/>
  <c r="EC298" i="3"/>
  <c r="EH298" i="3"/>
  <c r="GQ298" i="3"/>
  <c r="GU298" i="3"/>
  <c r="GZ298" i="3"/>
  <c r="HF298" i="3"/>
  <c r="HJ298" i="3"/>
  <c r="HN298" i="3"/>
  <c r="HR298" i="3"/>
  <c r="P298" i="3"/>
  <c r="P298" i="2"/>
  <c r="AC298" i="3"/>
  <c r="AG298" i="3"/>
  <c r="AK298" i="3"/>
  <c r="AO298" i="3"/>
  <c r="AS298" i="3"/>
  <c r="AW298" i="3"/>
  <c r="BB298" i="3"/>
  <c r="BF298" i="3"/>
  <c r="BJ298" i="3"/>
  <c r="BN298" i="3"/>
  <c r="BR298" i="3"/>
  <c r="CE298" i="3"/>
  <c r="CN298" i="3"/>
  <c r="CS298" i="3"/>
  <c r="CW298" i="3"/>
  <c r="DA298" i="3"/>
  <c r="DF298" i="3"/>
  <c r="DJ298" i="3"/>
  <c r="DN298" i="3"/>
  <c r="DT298" i="3"/>
  <c r="DY298" i="3"/>
  <c r="ED298" i="3"/>
  <c r="EI298" i="3"/>
  <c r="GK298" i="3"/>
  <c r="GR298" i="3"/>
  <c r="GV298" i="3"/>
  <c r="HA298" i="3"/>
  <c r="HG298" i="3"/>
  <c r="HK298" i="3"/>
  <c r="HO298" i="3"/>
  <c r="HS298" i="3"/>
  <c r="Q298" i="3"/>
  <c r="Q298" i="2"/>
  <c r="AD298" i="3"/>
  <c r="AH298" i="3"/>
  <c r="AL298" i="3"/>
  <c r="AP298" i="3"/>
  <c r="AT298" i="3"/>
  <c r="AY298" i="3"/>
  <c r="BC298" i="3"/>
  <c r="BG298" i="3"/>
  <c r="BK298" i="3"/>
  <c r="BO298" i="3"/>
  <c r="BS298" i="3"/>
  <c r="CI298" i="3"/>
  <c r="CO298" i="3"/>
  <c r="CT298" i="3"/>
  <c r="CX298" i="3"/>
  <c r="DB298" i="3"/>
  <c r="DG298" i="3"/>
  <c r="DK298" i="3"/>
  <c r="DO298" i="3"/>
  <c r="DV298" i="3"/>
  <c r="DZ298" i="3"/>
  <c r="EE298" i="3"/>
  <c r="EJ298" i="3"/>
  <c r="GL298" i="3"/>
  <c r="GS298" i="3"/>
  <c r="GX298" i="3"/>
  <c r="HB298" i="3"/>
  <c r="HH298" i="3"/>
  <c r="HL298" i="3"/>
  <c r="HP298" i="3"/>
  <c r="P311" i="4"/>
  <c r="EL294" i="3"/>
  <c r="EM294" i="3"/>
  <c r="EN294" i="3"/>
  <c r="EV294" i="3"/>
  <c r="EW294" i="3"/>
  <c r="EX294" i="3"/>
  <c r="FZ294" i="3"/>
  <c r="GA294" i="3"/>
  <c r="GB294" i="3"/>
  <c r="FF294" i="3"/>
  <c r="FG294" i="3"/>
  <c r="FH294" i="3"/>
  <c r="FP294" i="3"/>
  <c r="FQ294" i="3"/>
  <c r="FR294" i="3"/>
  <c r="Z290" i="3"/>
  <c r="CA290" i="3"/>
  <c r="X290" i="3"/>
  <c r="BW286" i="3"/>
  <c r="BX286" i="3"/>
  <c r="BY286" i="3"/>
  <c r="FS286" i="3"/>
  <c r="EY286" i="3"/>
  <c r="EO286" i="3"/>
  <c r="FI286" i="3"/>
  <c r="GC286" i="3"/>
  <c r="ES286" i="3"/>
  <c r="EU286" i="3"/>
  <c r="FM286" i="3"/>
  <c r="FC286" i="3"/>
  <c r="FE286" i="3"/>
  <c r="FY286" i="3"/>
  <c r="GI286" i="3"/>
  <c r="FW286" i="3"/>
  <c r="FO286" i="3"/>
  <c r="GG286" i="3"/>
  <c r="ER286" i="3"/>
  <c r="EZ286" i="3"/>
  <c r="FL286" i="3"/>
  <c r="FT286" i="3"/>
  <c r="GF286" i="3"/>
  <c r="ET286" i="3"/>
  <c r="FA286" i="3"/>
  <c r="FN286" i="3"/>
  <c r="FU286" i="3"/>
  <c r="GH286" i="3"/>
  <c r="EP286" i="3"/>
  <c r="FB286" i="3"/>
  <c r="FJ286" i="3"/>
  <c r="FV286" i="3"/>
  <c r="GD286" i="3"/>
  <c r="EQ286" i="3"/>
  <c r="FD286" i="3"/>
  <c r="FK286" i="3"/>
  <c r="FX286" i="3"/>
  <c r="GE286" i="3"/>
  <c r="HT282" i="3"/>
  <c r="N282" i="3"/>
  <c r="R282" i="3"/>
  <c r="AE282" i="3"/>
  <c r="AI282" i="3"/>
  <c r="AM282" i="3"/>
  <c r="AQ282" i="3"/>
  <c r="AU282" i="3"/>
  <c r="AZ282" i="3"/>
  <c r="BD282" i="3"/>
  <c r="BH282" i="3"/>
  <c r="BL282" i="3"/>
  <c r="BP282" i="3"/>
  <c r="BU282" i="3"/>
  <c r="CK282" i="3"/>
  <c r="CQ282" i="3"/>
  <c r="CU282" i="3"/>
  <c r="CY282" i="3"/>
  <c r="DD282" i="3"/>
  <c r="DH282" i="3"/>
  <c r="DL282" i="3"/>
  <c r="DQ282" i="3"/>
  <c r="DW282" i="3"/>
  <c r="EA282" i="3"/>
  <c r="EG282" i="3"/>
  <c r="GM282" i="3"/>
  <c r="GT282" i="3"/>
  <c r="GY282" i="3"/>
  <c r="HD282" i="3"/>
  <c r="HI282" i="3"/>
  <c r="HM282" i="3"/>
  <c r="HQ282" i="3"/>
  <c r="CG282" i="3"/>
  <c r="B282" i="3"/>
  <c r="B282" i="2"/>
  <c r="GN282" i="3"/>
  <c r="GO282" i="3"/>
  <c r="F282" i="3"/>
  <c r="U282" i="2"/>
  <c r="O282" i="3"/>
  <c r="S282" i="3"/>
  <c r="S282" i="2"/>
  <c r="AA282" i="3"/>
  <c r="AF282" i="3"/>
  <c r="AJ282" i="3"/>
  <c r="AN282" i="3"/>
  <c r="AR282" i="3"/>
  <c r="AV282" i="3"/>
  <c r="BA282" i="3"/>
  <c r="BE282" i="3"/>
  <c r="BI282" i="3"/>
  <c r="BM282" i="3"/>
  <c r="BQ282" i="3"/>
  <c r="CL282" i="3"/>
  <c r="CR282" i="3"/>
  <c r="CV282" i="3"/>
  <c r="CZ282" i="3"/>
  <c r="DE282" i="3"/>
  <c r="DI282" i="3"/>
  <c r="DM282" i="3"/>
  <c r="DS282" i="3"/>
  <c r="DX282" i="3"/>
  <c r="EC282" i="3"/>
  <c r="EH282" i="3"/>
  <c r="GQ282" i="3"/>
  <c r="GU282" i="3"/>
  <c r="GZ282" i="3"/>
  <c r="HF282" i="3"/>
  <c r="HJ282" i="3"/>
  <c r="HN282" i="3"/>
  <c r="HR282" i="3"/>
  <c r="P282" i="3"/>
  <c r="P282" i="2"/>
  <c r="AC282" i="3"/>
  <c r="AG282" i="3"/>
  <c r="AK282" i="3"/>
  <c r="AO282" i="3"/>
  <c r="AS282" i="3"/>
  <c r="AW282" i="3"/>
  <c r="BB282" i="3"/>
  <c r="BF282" i="3"/>
  <c r="BJ282" i="3"/>
  <c r="BN282" i="3"/>
  <c r="BR282" i="3"/>
  <c r="CE282" i="3"/>
  <c r="CN282" i="3"/>
  <c r="CS282" i="3"/>
  <c r="CW282" i="3"/>
  <c r="DA282" i="3"/>
  <c r="DF282" i="3"/>
  <c r="DJ282" i="3"/>
  <c r="DN282" i="3"/>
  <c r="DT282" i="3"/>
  <c r="DY282" i="3"/>
  <c r="ED282" i="3"/>
  <c r="EI282" i="3"/>
  <c r="GK282" i="3"/>
  <c r="GR282" i="3"/>
  <c r="GV282" i="3"/>
  <c r="HA282" i="3"/>
  <c r="HG282" i="3"/>
  <c r="HK282" i="3"/>
  <c r="HO282" i="3"/>
  <c r="HS282" i="3"/>
  <c r="Q282" i="3"/>
  <c r="Q282" i="2"/>
  <c r="AD282" i="3"/>
  <c r="AH282" i="3"/>
  <c r="AL282" i="3"/>
  <c r="AP282" i="3"/>
  <c r="AT282" i="3"/>
  <c r="AY282" i="3"/>
  <c r="BC282" i="3"/>
  <c r="BG282" i="3"/>
  <c r="BK282" i="3"/>
  <c r="BO282" i="3"/>
  <c r="BS282" i="3"/>
  <c r="CI282" i="3"/>
  <c r="CO282" i="3"/>
  <c r="CT282" i="3"/>
  <c r="CX282" i="3"/>
  <c r="DB282" i="3"/>
  <c r="DG282" i="3"/>
  <c r="DK282" i="3"/>
  <c r="DO282" i="3"/>
  <c r="DV282" i="3"/>
  <c r="DZ282" i="3"/>
  <c r="EE282" i="3"/>
  <c r="EJ282" i="3"/>
  <c r="GL282" i="3"/>
  <c r="GS282" i="3"/>
  <c r="GX282" i="3"/>
  <c r="HB282" i="3"/>
  <c r="HH282" i="3"/>
  <c r="HL282" i="3"/>
  <c r="HP282" i="3"/>
  <c r="P295" i="4"/>
  <c r="EL278" i="3"/>
  <c r="EM278" i="3"/>
  <c r="EN278" i="3"/>
  <c r="EV278" i="3"/>
  <c r="EW278" i="3"/>
  <c r="EX278" i="3"/>
  <c r="FZ278" i="3"/>
  <c r="GA278" i="3"/>
  <c r="GB278" i="3"/>
  <c r="FP278" i="3"/>
  <c r="FQ278" i="3"/>
  <c r="FR278" i="3"/>
  <c r="FF278" i="3"/>
  <c r="FG278" i="3"/>
  <c r="FH278" i="3"/>
  <c r="Z274" i="3"/>
  <c r="CA274" i="3"/>
  <c r="X274" i="3"/>
  <c r="BW270" i="3"/>
  <c r="BX270" i="3"/>
  <c r="BY270" i="3"/>
  <c r="FS270" i="3"/>
  <c r="EY270" i="3"/>
  <c r="EO270" i="3"/>
  <c r="FI270" i="3"/>
  <c r="GC270" i="3"/>
  <c r="ES270" i="3"/>
  <c r="EU270" i="3"/>
  <c r="FM270" i="3"/>
  <c r="FC270" i="3"/>
  <c r="FE270" i="3"/>
  <c r="FY270" i="3"/>
  <c r="GI270" i="3"/>
  <c r="FW270" i="3"/>
  <c r="FO270" i="3"/>
  <c r="GG270" i="3"/>
  <c r="ER270" i="3"/>
  <c r="EZ270" i="3"/>
  <c r="FL270" i="3"/>
  <c r="FT270" i="3"/>
  <c r="GF270" i="3"/>
  <c r="ET270" i="3"/>
  <c r="FA270" i="3"/>
  <c r="FN270" i="3"/>
  <c r="FU270" i="3"/>
  <c r="GH270" i="3"/>
  <c r="EP270" i="3"/>
  <c r="FB270" i="3"/>
  <c r="FJ270" i="3"/>
  <c r="FV270" i="3"/>
  <c r="GD270" i="3"/>
  <c r="EQ270" i="3"/>
  <c r="FD270" i="3"/>
  <c r="FK270" i="3"/>
  <c r="FX270" i="3"/>
  <c r="GE270" i="3"/>
  <c r="BW266" i="3"/>
  <c r="BX266" i="3"/>
  <c r="BY266" i="3"/>
  <c r="HT266" i="3"/>
  <c r="CG266" i="3"/>
  <c r="B266" i="3"/>
  <c r="B266" i="2"/>
  <c r="GN266" i="3"/>
  <c r="GO266" i="3"/>
  <c r="F266" i="3"/>
  <c r="U266" i="2"/>
  <c r="O266" i="3"/>
  <c r="S266" i="3"/>
  <c r="S266" i="2"/>
  <c r="AA266" i="3"/>
  <c r="AF266" i="3"/>
  <c r="AJ266" i="3"/>
  <c r="AN266" i="3"/>
  <c r="AR266" i="3"/>
  <c r="AV266" i="3"/>
  <c r="BA266" i="3"/>
  <c r="BE266" i="3"/>
  <c r="BI266" i="3"/>
  <c r="BM266" i="3"/>
  <c r="BQ266" i="3"/>
  <c r="CL266" i="3"/>
  <c r="CR266" i="3"/>
  <c r="CV266" i="3"/>
  <c r="CZ266" i="3"/>
  <c r="DE266" i="3"/>
  <c r="DI266" i="3"/>
  <c r="DM266" i="3"/>
  <c r="DS266" i="3"/>
  <c r="DX266" i="3"/>
  <c r="EC266" i="3"/>
  <c r="EH266" i="3"/>
  <c r="GQ266" i="3"/>
  <c r="GU266" i="3"/>
  <c r="GZ266" i="3"/>
  <c r="HF266" i="3"/>
  <c r="HJ266" i="3"/>
  <c r="HN266" i="3"/>
  <c r="HR266" i="3"/>
  <c r="P266" i="3"/>
  <c r="P266" i="2"/>
  <c r="AC266" i="3"/>
  <c r="AG266" i="3"/>
  <c r="AK266" i="3"/>
  <c r="AO266" i="3"/>
  <c r="AS266" i="3"/>
  <c r="AW266" i="3"/>
  <c r="BB266" i="3"/>
  <c r="BF266" i="3"/>
  <c r="BJ266" i="3"/>
  <c r="BN266" i="3"/>
  <c r="BR266" i="3"/>
  <c r="CE266" i="3"/>
  <c r="CN266" i="3"/>
  <c r="CS266" i="3"/>
  <c r="CW266" i="3"/>
  <c r="DA266" i="3"/>
  <c r="DF266" i="3"/>
  <c r="DJ266" i="3"/>
  <c r="DN266" i="3"/>
  <c r="DT266" i="3"/>
  <c r="DY266" i="3"/>
  <c r="ED266" i="3"/>
  <c r="EI266" i="3"/>
  <c r="GK266" i="3"/>
  <c r="GR266" i="3"/>
  <c r="GV266" i="3"/>
  <c r="HA266" i="3"/>
  <c r="HG266" i="3"/>
  <c r="HK266" i="3"/>
  <c r="HO266" i="3"/>
  <c r="HS266" i="3"/>
  <c r="Q266" i="3"/>
  <c r="Q266" i="2"/>
  <c r="AD266" i="3"/>
  <c r="AH266" i="3"/>
  <c r="AL266" i="3"/>
  <c r="AP266" i="3"/>
  <c r="AT266" i="3"/>
  <c r="AY266" i="3"/>
  <c r="BC266" i="3"/>
  <c r="BG266" i="3"/>
  <c r="BK266" i="3"/>
  <c r="BO266" i="3"/>
  <c r="BS266" i="3"/>
  <c r="CI266" i="3"/>
  <c r="CO266" i="3"/>
  <c r="CT266" i="3"/>
  <c r="CX266" i="3"/>
  <c r="DB266" i="3"/>
  <c r="DG266" i="3"/>
  <c r="DK266" i="3"/>
  <c r="DO266" i="3"/>
  <c r="DV266" i="3"/>
  <c r="DZ266" i="3"/>
  <c r="EE266" i="3"/>
  <c r="EJ266" i="3"/>
  <c r="GL266" i="3"/>
  <c r="GS266" i="3"/>
  <c r="GX266" i="3"/>
  <c r="HB266" i="3"/>
  <c r="HH266" i="3"/>
  <c r="HL266" i="3"/>
  <c r="HP266" i="3"/>
  <c r="N266" i="3"/>
  <c r="R266" i="3"/>
  <c r="AE266" i="3"/>
  <c r="AI266" i="3"/>
  <c r="AM266" i="3"/>
  <c r="AQ266" i="3"/>
  <c r="AU266" i="3"/>
  <c r="AZ266" i="3"/>
  <c r="BD266" i="3"/>
  <c r="BH266" i="3"/>
  <c r="BL266" i="3"/>
  <c r="BP266" i="3"/>
  <c r="BU266" i="3"/>
  <c r="CK266" i="3"/>
  <c r="CQ266" i="3"/>
  <c r="CU266" i="3"/>
  <c r="CY266" i="3"/>
  <c r="DD266" i="3"/>
  <c r="DH266" i="3"/>
  <c r="DL266" i="3"/>
  <c r="DQ266" i="3"/>
  <c r="DW266" i="3"/>
  <c r="EA266" i="3"/>
  <c r="EG266" i="3"/>
  <c r="GM266" i="3"/>
  <c r="GT266" i="3"/>
  <c r="GY266" i="3"/>
  <c r="HD266" i="3"/>
  <c r="HI266" i="3"/>
  <c r="HM266" i="3"/>
  <c r="HQ266" i="3"/>
  <c r="P279" i="4"/>
  <c r="EL262" i="3"/>
  <c r="EM262" i="3"/>
  <c r="EN262" i="3"/>
  <c r="EV262" i="3"/>
  <c r="EW262" i="3"/>
  <c r="EX262" i="3"/>
  <c r="FZ262" i="3"/>
  <c r="GA262" i="3"/>
  <c r="GB262" i="3"/>
  <c r="FF262" i="3"/>
  <c r="FG262" i="3"/>
  <c r="FH262" i="3"/>
  <c r="FP262" i="3"/>
  <c r="FQ262" i="3"/>
  <c r="FR262" i="3"/>
  <c r="X254" i="3"/>
  <c r="Z254" i="3"/>
  <c r="CA254" i="3"/>
  <c r="FS254" i="3"/>
  <c r="EY254" i="3"/>
  <c r="EO254" i="3"/>
  <c r="FI254" i="3"/>
  <c r="GC254" i="3"/>
  <c r="ES254" i="3"/>
  <c r="EU254" i="3"/>
  <c r="FM254" i="3"/>
  <c r="FC254" i="3"/>
  <c r="FE254" i="3"/>
  <c r="FY254" i="3"/>
  <c r="GI254" i="3"/>
  <c r="FW254" i="3"/>
  <c r="FO254" i="3"/>
  <c r="GG254" i="3"/>
  <c r="ET254" i="3"/>
  <c r="FA254" i="3"/>
  <c r="FN254" i="3"/>
  <c r="FU254" i="3"/>
  <c r="GH254" i="3"/>
  <c r="EP254" i="3"/>
  <c r="FB254" i="3"/>
  <c r="FJ254" i="3"/>
  <c r="FV254" i="3"/>
  <c r="GD254" i="3"/>
  <c r="EQ254" i="3"/>
  <c r="FD254" i="3"/>
  <c r="FK254" i="3"/>
  <c r="FX254" i="3"/>
  <c r="GE254" i="3"/>
  <c r="ER254" i="3"/>
  <c r="EZ254" i="3"/>
  <c r="FL254" i="3"/>
  <c r="FT254" i="3"/>
  <c r="GF254" i="3"/>
  <c r="BW250" i="3"/>
  <c r="BX250" i="3"/>
  <c r="BY250" i="3"/>
  <c r="HT250" i="3"/>
  <c r="CG250" i="3"/>
  <c r="B250" i="3"/>
  <c r="B250" i="2"/>
  <c r="GN250" i="3"/>
  <c r="GO250" i="3"/>
  <c r="F250" i="3"/>
  <c r="U250" i="2"/>
  <c r="O250" i="3"/>
  <c r="S250" i="3"/>
  <c r="S250" i="2"/>
  <c r="AA250" i="3"/>
  <c r="AF250" i="3"/>
  <c r="AJ250" i="3"/>
  <c r="AN250" i="3"/>
  <c r="AR250" i="3"/>
  <c r="AV250" i="3"/>
  <c r="BA250" i="3"/>
  <c r="BE250" i="3"/>
  <c r="BI250" i="3"/>
  <c r="BM250" i="3"/>
  <c r="BQ250" i="3"/>
  <c r="CL250" i="3"/>
  <c r="CR250" i="3"/>
  <c r="CV250" i="3"/>
  <c r="CZ250" i="3"/>
  <c r="DE250" i="3"/>
  <c r="DI250" i="3"/>
  <c r="DM250" i="3"/>
  <c r="DS250" i="3"/>
  <c r="DX250" i="3"/>
  <c r="EC250" i="3"/>
  <c r="EH250" i="3"/>
  <c r="GQ250" i="3"/>
  <c r="GU250" i="3"/>
  <c r="GZ250" i="3"/>
  <c r="HF250" i="3"/>
  <c r="HJ250" i="3"/>
  <c r="HN250" i="3"/>
  <c r="HR250" i="3"/>
  <c r="P250" i="3"/>
  <c r="P250" i="2"/>
  <c r="AC250" i="3"/>
  <c r="AG250" i="3"/>
  <c r="AK250" i="3"/>
  <c r="AO250" i="3"/>
  <c r="AS250" i="3"/>
  <c r="AW250" i="3"/>
  <c r="BB250" i="3"/>
  <c r="BF250" i="3"/>
  <c r="BJ250" i="3"/>
  <c r="BN250" i="3"/>
  <c r="BR250" i="3"/>
  <c r="CE250" i="3"/>
  <c r="CN250" i="3"/>
  <c r="CS250" i="3"/>
  <c r="CW250" i="3"/>
  <c r="DA250" i="3"/>
  <c r="DF250" i="3"/>
  <c r="DJ250" i="3"/>
  <c r="DN250" i="3"/>
  <c r="DT250" i="3"/>
  <c r="DY250" i="3"/>
  <c r="ED250" i="3"/>
  <c r="EI250" i="3"/>
  <c r="GK250" i="3"/>
  <c r="GR250" i="3"/>
  <c r="GV250" i="3"/>
  <c r="HA250" i="3"/>
  <c r="HG250" i="3"/>
  <c r="HK250" i="3"/>
  <c r="HO250" i="3"/>
  <c r="HS250" i="3"/>
  <c r="Q250" i="3"/>
  <c r="Q250" i="2"/>
  <c r="AD250" i="3"/>
  <c r="AH250" i="3"/>
  <c r="AL250" i="3"/>
  <c r="AP250" i="3"/>
  <c r="AT250" i="3"/>
  <c r="AY250" i="3"/>
  <c r="BC250" i="3"/>
  <c r="BG250" i="3"/>
  <c r="BK250" i="3"/>
  <c r="BO250" i="3"/>
  <c r="BS250" i="3"/>
  <c r="CI250" i="3"/>
  <c r="CO250" i="3"/>
  <c r="CT250" i="3"/>
  <c r="CX250" i="3"/>
  <c r="DB250" i="3"/>
  <c r="DG250" i="3"/>
  <c r="DK250" i="3"/>
  <c r="DO250" i="3"/>
  <c r="DV250" i="3"/>
  <c r="DZ250" i="3"/>
  <c r="EE250" i="3"/>
  <c r="EJ250" i="3"/>
  <c r="GL250" i="3"/>
  <c r="GS250" i="3"/>
  <c r="GX250" i="3"/>
  <c r="HB250" i="3"/>
  <c r="HH250" i="3"/>
  <c r="HL250" i="3"/>
  <c r="HP250" i="3"/>
  <c r="N250" i="3"/>
  <c r="R250" i="3"/>
  <c r="AE250" i="3"/>
  <c r="AI250" i="3"/>
  <c r="AM250" i="3"/>
  <c r="AQ250" i="3"/>
  <c r="AU250" i="3"/>
  <c r="AZ250" i="3"/>
  <c r="BD250" i="3"/>
  <c r="BH250" i="3"/>
  <c r="BL250" i="3"/>
  <c r="BP250" i="3"/>
  <c r="BU250" i="3"/>
  <c r="CK250" i="3"/>
  <c r="CQ250" i="3"/>
  <c r="CU250" i="3"/>
  <c r="CY250" i="3"/>
  <c r="DD250" i="3"/>
  <c r="DH250" i="3"/>
  <c r="DL250" i="3"/>
  <c r="DQ250" i="3"/>
  <c r="DW250" i="3"/>
  <c r="EA250" i="3"/>
  <c r="EG250" i="3"/>
  <c r="GM250" i="3"/>
  <c r="GT250" i="3"/>
  <c r="GY250" i="3"/>
  <c r="HD250" i="3"/>
  <c r="HI250" i="3"/>
  <c r="HM250" i="3"/>
  <c r="HQ250" i="3"/>
  <c r="P263" i="4"/>
  <c r="EL246" i="3"/>
  <c r="EM246" i="3"/>
  <c r="EN246" i="3"/>
  <c r="EV246" i="3"/>
  <c r="EW246" i="3"/>
  <c r="EX246" i="3"/>
  <c r="FZ246" i="3"/>
  <c r="GA246" i="3"/>
  <c r="GB246" i="3"/>
  <c r="FP246" i="3"/>
  <c r="FQ246" i="3"/>
  <c r="FR246" i="3"/>
  <c r="FF246" i="3"/>
  <c r="FG246" i="3"/>
  <c r="FH246" i="3"/>
  <c r="FS238" i="3"/>
  <c r="EY238" i="3"/>
  <c r="EO238" i="3"/>
  <c r="FI238" i="3"/>
  <c r="GC238" i="3"/>
  <c r="ES238" i="3"/>
  <c r="EU238" i="3"/>
  <c r="FM238" i="3"/>
  <c r="FC238" i="3"/>
  <c r="FE238" i="3"/>
  <c r="FY238" i="3"/>
  <c r="GI238" i="3"/>
  <c r="FW238" i="3"/>
  <c r="FO238" i="3"/>
  <c r="GG238" i="3"/>
  <c r="EQ238" i="3"/>
  <c r="FD238" i="3"/>
  <c r="FK238" i="3"/>
  <c r="FX238" i="3"/>
  <c r="GE238" i="3"/>
  <c r="ER238" i="3"/>
  <c r="EZ238" i="3"/>
  <c r="FL238" i="3"/>
  <c r="FT238" i="3"/>
  <c r="GF238" i="3"/>
  <c r="ET238" i="3"/>
  <c r="FA238" i="3"/>
  <c r="FN238" i="3"/>
  <c r="FU238" i="3"/>
  <c r="GH238" i="3"/>
  <c r="EP238" i="3"/>
  <c r="FB238" i="3"/>
  <c r="FJ238" i="3"/>
  <c r="FV238" i="3"/>
  <c r="GD238" i="3"/>
  <c r="Z234" i="3"/>
  <c r="CA234" i="3"/>
  <c r="X234" i="3"/>
  <c r="HT234" i="3"/>
  <c r="Q234" i="3"/>
  <c r="Q234" i="2"/>
  <c r="AD234" i="3"/>
  <c r="AH234" i="3"/>
  <c r="AL234" i="3"/>
  <c r="AP234" i="3"/>
  <c r="AT234" i="3"/>
  <c r="AY234" i="3"/>
  <c r="BC234" i="3"/>
  <c r="BG234" i="3"/>
  <c r="BK234" i="3"/>
  <c r="BO234" i="3"/>
  <c r="BS234" i="3"/>
  <c r="CI234" i="3"/>
  <c r="CO234" i="3"/>
  <c r="CT234" i="3"/>
  <c r="CX234" i="3"/>
  <c r="DB234" i="3"/>
  <c r="DG234" i="3"/>
  <c r="DK234" i="3"/>
  <c r="DO234" i="3"/>
  <c r="DV234" i="3"/>
  <c r="DZ234" i="3"/>
  <c r="EE234" i="3"/>
  <c r="EJ234" i="3"/>
  <c r="GL234" i="3"/>
  <c r="GS234" i="3"/>
  <c r="GX234" i="3"/>
  <c r="HB234" i="3"/>
  <c r="HH234" i="3"/>
  <c r="HL234" i="3"/>
  <c r="HP234" i="3"/>
  <c r="N234" i="3"/>
  <c r="R234" i="3"/>
  <c r="AE234" i="3"/>
  <c r="AI234" i="3"/>
  <c r="AM234" i="3"/>
  <c r="AQ234" i="3"/>
  <c r="AU234" i="3"/>
  <c r="AZ234" i="3"/>
  <c r="BD234" i="3"/>
  <c r="BH234" i="3"/>
  <c r="BL234" i="3"/>
  <c r="BP234" i="3"/>
  <c r="BU234" i="3"/>
  <c r="CK234" i="3"/>
  <c r="CQ234" i="3"/>
  <c r="CU234" i="3"/>
  <c r="CY234" i="3"/>
  <c r="DD234" i="3"/>
  <c r="DH234" i="3"/>
  <c r="DL234" i="3"/>
  <c r="DQ234" i="3"/>
  <c r="DW234" i="3"/>
  <c r="EA234" i="3"/>
  <c r="EG234" i="3"/>
  <c r="GM234" i="3"/>
  <c r="GT234" i="3"/>
  <c r="GY234" i="3"/>
  <c r="HD234" i="3"/>
  <c r="HI234" i="3"/>
  <c r="HM234" i="3"/>
  <c r="HQ234" i="3"/>
  <c r="CG234" i="3"/>
  <c r="B234" i="3"/>
  <c r="B234" i="2"/>
  <c r="GN234" i="3"/>
  <c r="GO234" i="3"/>
  <c r="F234" i="3"/>
  <c r="U234" i="2"/>
  <c r="O234" i="3"/>
  <c r="S234" i="3"/>
  <c r="S234" i="2"/>
  <c r="AA234" i="3"/>
  <c r="AF234" i="3"/>
  <c r="AJ234" i="3"/>
  <c r="AN234" i="3"/>
  <c r="AR234" i="3"/>
  <c r="AV234" i="3"/>
  <c r="BA234" i="3"/>
  <c r="BE234" i="3"/>
  <c r="BI234" i="3"/>
  <c r="BM234" i="3"/>
  <c r="BQ234" i="3"/>
  <c r="CL234" i="3"/>
  <c r="CR234" i="3"/>
  <c r="CV234" i="3"/>
  <c r="CZ234" i="3"/>
  <c r="DE234" i="3"/>
  <c r="DI234" i="3"/>
  <c r="DM234" i="3"/>
  <c r="DS234" i="3"/>
  <c r="DX234" i="3"/>
  <c r="EC234" i="3"/>
  <c r="EH234" i="3"/>
  <c r="GQ234" i="3"/>
  <c r="GU234" i="3"/>
  <c r="GZ234" i="3"/>
  <c r="HF234" i="3"/>
  <c r="HJ234" i="3"/>
  <c r="HN234" i="3"/>
  <c r="HR234" i="3"/>
  <c r="P234" i="3"/>
  <c r="P234" i="2"/>
  <c r="AC234" i="3"/>
  <c r="AG234" i="3"/>
  <c r="AK234" i="3"/>
  <c r="AO234" i="3"/>
  <c r="AS234" i="3"/>
  <c r="AW234" i="3"/>
  <c r="BB234" i="3"/>
  <c r="BF234" i="3"/>
  <c r="BJ234" i="3"/>
  <c r="BN234" i="3"/>
  <c r="BR234" i="3"/>
  <c r="CE234" i="3"/>
  <c r="CN234" i="3"/>
  <c r="CS234" i="3"/>
  <c r="CW234" i="3"/>
  <c r="DA234" i="3"/>
  <c r="DF234" i="3"/>
  <c r="DJ234" i="3"/>
  <c r="DN234" i="3"/>
  <c r="DT234" i="3"/>
  <c r="DY234" i="3"/>
  <c r="ED234" i="3"/>
  <c r="EI234" i="3"/>
  <c r="GK234" i="3"/>
  <c r="GR234" i="3"/>
  <c r="GV234" i="3"/>
  <c r="HA234" i="3"/>
  <c r="HG234" i="3"/>
  <c r="HK234" i="3"/>
  <c r="HO234" i="3"/>
  <c r="HS234" i="3"/>
  <c r="P247" i="4"/>
  <c r="BY230" i="3"/>
  <c r="BW230" i="3"/>
  <c r="BX230" i="3"/>
  <c r="EL230" i="3"/>
  <c r="EM230" i="3"/>
  <c r="EN230" i="3"/>
  <c r="EV230" i="3"/>
  <c r="EW230" i="3"/>
  <c r="EX230" i="3"/>
  <c r="FZ230" i="3"/>
  <c r="GA230" i="3"/>
  <c r="GB230" i="3"/>
  <c r="FF230" i="3"/>
  <c r="FG230" i="3"/>
  <c r="FH230" i="3"/>
  <c r="FP230" i="3"/>
  <c r="FQ230" i="3"/>
  <c r="FR230" i="3"/>
  <c r="FS222" i="3"/>
  <c r="EO222" i="3"/>
  <c r="EY222" i="3"/>
  <c r="FI222" i="3"/>
  <c r="GC222" i="3"/>
  <c r="ES222" i="3"/>
  <c r="EU222" i="3"/>
  <c r="FM222" i="3"/>
  <c r="FC222" i="3"/>
  <c r="FE222" i="3"/>
  <c r="FY222" i="3"/>
  <c r="GI222" i="3"/>
  <c r="FW222" i="3"/>
  <c r="FO222" i="3"/>
  <c r="GG222" i="3"/>
  <c r="EQ222" i="3"/>
  <c r="FD222" i="3"/>
  <c r="FK222" i="3"/>
  <c r="FX222" i="3"/>
  <c r="GE222" i="3"/>
  <c r="ER222" i="3"/>
  <c r="EZ222" i="3"/>
  <c r="FL222" i="3"/>
  <c r="FT222" i="3"/>
  <c r="GF222" i="3"/>
  <c r="ET222" i="3"/>
  <c r="FA222" i="3"/>
  <c r="FN222" i="3"/>
  <c r="FU222" i="3"/>
  <c r="GH222" i="3"/>
  <c r="EP222" i="3"/>
  <c r="FB222" i="3"/>
  <c r="FJ222" i="3"/>
  <c r="FV222" i="3"/>
  <c r="GD222" i="3"/>
  <c r="HT218" i="3"/>
  <c r="N218" i="3"/>
  <c r="R218" i="3"/>
  <c r="AE218" i="3"/>
  <c r="AI218" i="3"/>
  <c r="AM218" i="3"/>
  <c r="AQ218" i="3"/>
  <c r="AU218" i="3"/>
  <c r="AZ218" i="3"/>
  <c r="BD218" i="3"/>
  <c r="BH218" i="3"/>
  <c r="BL218" i="3"/>
  <c r="BP218" i="3"/>
  <c r="BU218" i="3"/>
  <c r="CK218" i="3"/>
  <c r="CQ218" i="3"/>
  <c r="CU218" i="3"/>
  <c r="CY218" i="3"/>
  <c r="DD218" i="3"/>
  <c r="DH218" i="3"/>
  <c r="DL218" i="3"/>
  <c r="DQ218" i="3"/>
  <c r="DW218" i="3"/>
  <c r="EA218" i="3"/>
  <c r="EG218" i="3"/>
  <c r="GM218" i="3"/>
  <c r="GT218" i="3"/>
  <c r="GY218" i="3"/>
  <c r="HD218" i="3"/>
  <c r="HI218" i="3"/>
  <c r="HM218" i="3"/>
  <c r="HQ218" i="3"/>
  <c r="CG218" i="3"/>
  <c r="B218" i="3"/>
  <c r="B218" i="2"/>
  <c r="GN218" i="3"/>
  <c r="GO218" i="3"/>
  <c r="F218" i="3"/>
  <c r="U218" i="2"/>
  <c r="O218" i="3"/>
  <c r="S218" i="3"/>
  <c r="S218" i="2"/>
  <c r="AA218" i="3"/>
  <c r="AF218" i="3"/>
  <c r="AJ218" i="3"/>
  <c r="AN218" i="3"/>
  <c r="AR218" i="3"/>
  <c r="AV218" i="3"/>
  <c r="BA218" i="3"/>
  <c r="BE218" i="3"/>
  <c r="BI218" i="3"/>
  <c r="BM218" i="3"/>
  <c r="BQ218" i="3"/>
  <c r="CL218" i="3"/>
  <c r="CR218" i="3"/>
  <c r="CV218" i="3"/>
  <c r="CZ218" i="3"/>
  <c r="DE218" i="3"/>
  <c r="DI218" i="3"/>
  <c r="DM218" i="3"/>
  <c r="DS218" i="3"/>
  <c r="DX218" i="3"/>
  <c r="EC218" i="3"/>
  <c r="EH218" i="3"/>
  <c r="GQ218" i="3"/>
  <c r="GU218" i="3"/>
  <c r="GZ218" i="3"/>
  <c r="HF218" i="3"/>
  <c r="HJ218" i="3"/>
  <c r="HN218" i="3"/>
  <c r="HR218" i="3"/>
  <c r="P218" i="3"/>
  <c r="P218" i="2"/>
  <c r="AC218" i="3"/>
  <c r="AG218" i="3"/>
  <c r="AK218" i="3"/>
  <c r="AO218" i="3"/>
  <c r="AS218" i="3"/>
  <c r="AW218" i="3"/>
  <c r="BB218" i="3"/>
  <c r="BF218" i="3"/>
  <c r="BJ218" i="3"/>
  <c r="BN218" i="3"/>
  <c r="BR218" i="3"/>
  <c r="CE218" i="3"/>
  <c r="CN218" i="3"/>
  <c r="CS218" i="3"/>
  <c r="CW218" i="3"/>
  <c r="DA218" i="3"/>
  <c r="DF218" i="3"/>
  <c r="DJ218" i="3"/>
  <c r="DN218" i="3"/>
  <c r="DT218" i="3"/>
  <c r="DY218" i="3"/>
  <c r="ED218" i="3"/>
  <c r="EI218" i="3"/>
  <c r="GK218" i="3"/>
  <c r="GR218" i="3"/>
  <c r="GV218" i="3"/>
  <c r="HA218" i="3"/>
  <c r="HG218" i="3"/>
  <c r="HK218" i="3"/>
  <c r="HO218" i="3"/>
  <c r="HS218" i="3"/>
  <c r="Q218" i="3"/>
  <c r="Q218" i="2"/>
  <c r="AD218" i="3"/>
  <c r="AH218" i="3"/>
  <c r="AL218" i="3"/>
  <c r="AP218" i="3"/>
  <c r="AT218" i="3"/>
  <c r="AY218" i="3"/>
  <c r="BC218" i="3"/>
  <c r="BG218" i="3"/>
  <c r="BK218" i="3"/>
  <c r="BO218" i="3"/>
  <c r="BS218" i="3"/>
  <c r="CI218" i="3"/>
  <c r="CO218" i="3"/>
  <c r="CT218" i="3"/>
  <c r="CX218" i="3"/>
  <c r="DB218" i="3"/>
  <c r="DG218" i="3"/>
  <c r="DK218" i="3"/>
  <c r="DO218" i="3"/>
  <c r="DV218" i="3"/>
  <c r="DZ218" i="3"/>
  <c r="EE218" i="3"/>
  <c r="EJ218" i="3"/>
  <c r="GL218" i="3"/>
  <c r="GS218" i="3"/>
  <c r="GX218" i="3"/>
  <c r="HB218" i="3"/>
  <c r="HH218" i="3"/>
  <c r="HL218" i="3"/>
  <c r="HP218" i="3"/>
  <c r="P231" i="4"/>
  <c r="EL214" i="3"/>
  <c r="EM214" i="3"/>
  <c r="EN214" i="3"/>
  <c r="EV214" i="3"/>
  <c r="EW214" i="3"/>
  <c r="EX214" i="3"/>
  <c r="FZ214" i="3"/>
  <c r="GA214" i="3"/>
  <c r="GB214" i="3"/>
  <c r="FP214" i="3"/>
  <c r="FQ214" i="3"/>
  <c r="FR214" i="3"/>
  <c r="FF214" i="3"/>
  <c r="FG214" i="3"/>
  <c r="FH214" i="3"/>
  <c r="Z210" i="3"/>
  <c r="CA210" i="3"/>
  <c r="X210" i="3"/>
  <c r="BW206" i="3"/>
  <c r="BX206" i="3"/>
  <c r="BY206" i="3"/>
  <c r="FS206" i="3"/>
  <c r="EO206" i="3"/>
  <c r="EY206" i="3"/>
  <c r="FI206" i="3"/>
  <c r="GC206" i="3"/>
  <c r="ES206" i="3"/>
  <c r="EU206" i="3"/>
  <c r="FM206" i="3"/>
  <c r="FC206" i="3"/>
  <c r="FE206" i="3"/>
  <c r="FY206" i="3"/>
  <c r="GI206" i="3"/>
  <c r="FW206" i="3"/>
  <c r="FO206" i="3"/>
  <c r="GG206" i="3"/>
  <c r="ER206" i="3"/>
  <c r="EZ206" i="3"/>
  <c r="FL206" i="3"/>
  <c r="FT206" i="3"/>
  <c r="GF206" i="3"/>
  <c r="ET206" i="3"/>
  <c r="FA206" i="3"/>
  <c r="FN206" i="3"/>
  <c r="FU206" i="3"/>
  <c r="GH206" i="3"/>
  <c r="EP206" i="3"/>
  <c r="FB206" i="3"/>
  <c r="FJ206" i="3"/>
  <c r="FV206" i="3"/>
  <c r="GD206" i="3"/>
  <c r="EQ206" i="3"/>
  <c r="FD206" i="3"/>
  <c r="FK206" i="3"/>
  <c r="FX206" i="3"/>
  <c r="GE206" i="3"/>
  <c r="HT202" i="3"/>
  <c r="N202" i="3"/>
  <c r="R202" i="3"/>
  <c r="AE202" i="3"/>
  <c r="AI202" i="3"/>
  <c r="AM202" i="3"/>
  <c r="AQ202" i="3"/>
  <c r="AU202" i="3"/>
  <c r="AZ202" i="3"/>
  <c r="BD202" i="3"/>
  <c r="BH202" i="3"/>
  <c r="BL202" i="3"/>
  <c r="BP202" i="3"/>
  <c r="BU202" i="3"/>
  <c r="CK202" i="3"/>
  <c r="CQ202" i="3"/>
  <c r="CU202" i="3"/>
  <c r="CY202" i="3"/>
  <c r="DD202" i="3"/>
  <c r="DH202" i="3"/>
  <c r="DL202" i="3"/>
  <c r="DQ202" i="3"/>
  <c r="DW202" i="3"/>
  <c r="EA202" i="3"/>
  <c r="EG202" i="3"/>
  <c r="GM202" i="3"/>
  <c r="GT202" i="3"/>
  <c r="GY202" i="3"/>
  <c r="HD202" i="3"/>
  <c r="HI202" i="3"/>
  <c r="HM202" i="3"/>
  <c r="HQ202" i="3"/>
  <c r="CG202" i="3"/>
  <c r="B202" i="3"/>
  <c r="B202" i="2"/>
  <c r="GN202" i="3"/>
  <c r="GO202" i="3"/>
  <c r="F202" i="3"/>
  <c r="U202" i="2"/>
  <c r="O202" i="3"/>
  <c r="S202" i="3"/>
  <c r="S202" i="2"/>
  <c r="AA202" i="3"/>
  <c r="AF202" i="3"/>
  <c r="AJ202" i="3"/>
  <c r="AN202" i="3"/>
  <c r="AR202" i="3"/>
  <c r="AV202" i="3"/>
  <c r="BA202" i="3"/>
  <c r="BE202" i="3"/>
  <c r="BI202" i="3"/>
  <c r="BM202" i="3"/>
  <c r="BQ202" i="3"/>
  <c r="CL202" i="3"/>
  <c r="CR202" i="3"/>
  <c r="CV202" i="3"/>
  <c r="CZ202" i="3"/>
  <c r="DE202" i="3"/>
  <c r="DI202" i="3"/>
  <c r="DM202" i="3"/>
  <c r="DS202" i="3"/>
  <c r="DX202" i="3"/>
  <c r="EC202" i="3"/>
  <c r="EH202" i="3"/>
  <c r="GQ202" i="3"/>
  <c r="GU202" i="3"/>
  <c r="GZ202" i="3"/>
  <c r="HF202" i="3"/>
  <c r="HJ202" i="3"/>
  <c r="HN202" i="3"/>
  <c r="HR202" i="3"/>
  <c r="P202" i="3"/>
  <c r="P202" i="2"/>
  <c r="AC202" i="3"/>
  <c r="AG202" i="3"/>
  <c r="AK202" i="3"/>
  <c r="AO202" i="3"/>
  <c r="AS202" i="3"/>
  <c r="AW202" i="3"/>
  <c r="BB202" i="3"/>
  <c r="BF202" i="3"/>
  <c r="BJ202" i="3"/>
  <c r="BN202" i="3"/>
  <c r="BR202" i="3"/>
  <c r="CE202" i="3"/>
  <c r="CN202" i="3"/>
  <c r="CS202" i="3"/>
  <c r="CW202" i="3"/>
  <c r="DA202" i="3"/>
  <c r="DF202" i="3"/>
  <c r="DJ202" i="3"/>
  <c r="DN202" i="3"/>
  <c r="DT202" i="3"/>
  <c r="DY202" i="3"/>
  <c r="ED202" i="3"/>
  <c r="EI202" i="3"/>
  <c r="GK202" i="3"/>
  <c r="GR202" i="3"/>
  <c r="GV202" i="3"/>
  <c r="HA202" i="3"/>
  <c r="HG202" i="3"/>
  <c r="HK202" i="3"/>
  <c r="HO202" i="3"/>
  <c r="HS202" i="3"/>
  <c r="Q202" i="3"/>
  <c r="Q202" i="2"/>
  <c r="AD202" i="3"/>
  <c r="AH202" i="3"/>
  <c r="AL202" i="3"/>
  <c r="AP202" i="3"/>
  <c r="AT202" i="3"/>
  <c r="AY202" i="3"/>
  <c r="BC202" i="3"/>
  <c r="BG202" i="3"/>
  <c r="BK202" i="3"/>
  <c r="BO202" i="3"/>
  <c r="BS202" i="3"/>
  <c r="CI202" i="3"/>
  <c r="CO202" i="3"/>
  <c r="CT202" i="3"/>
  <c r="CX202" i="3"/>
  <c r="DB202" i="3"/>
  <c r="DG202" i="3"/>
  <c r="DK202" i="3"/>
  <c r="DO202" i="3"/>
  <c r="DV202" i="3"/>
  <c r="DZ202" i="3"/>
  <c r="EE202" i="3"/>
  <c r="EJ202" i="3"/>
  <c r="GL202" i="3"/>
  <c r="GS202" i="3"/>
  <c r="GX202" i="3"/>
  <c r="HB202" i="3"/>
  <c r="HH202" i="3"/>
  <c r="HL202" i="3"/>
  <c r="HP202" i="3"/>
  <c r="P215" i="4"/>
  <c r="EL198" i="3"/>
  <c r="EM198" i="3"/>
  <c r="EN198" i="3"/>
  <c r="EV198" i="3"/>
  <c r="EW198" i="3"/>
  <c r="EX198" i="3"/>
  <c r="FZ198" i="3"/>
  <c r="GA198" i="3"/>
  <c r="GB198" i="3"/>
  <c r="FF198" i="3"/>
  <c r="FG198" i="3"/>
  <c r="FH198" i="3"/>
  <c r="FP198" i="3"/>
  <c r="FQ198" i="3"/>
  <c r="FR198" i="3"/>
  <c r="Z194" i="3"/>
  <c r="CA194" i="3"/>
  <c r="X194" i="3"/>
  <c r="X190" i="3"/>
  <c r="Z190" i="3"/>
  <c r="CA190" i="3"/>
  <c r="FS190" i="3"/>
  <c r="EO190" i="3"/>
  <c r="EY190" i="3"/>
  <c r="FI190" i="3"/>
  <c r="GC190" i="3"/>
  <c r="ES190" i="3"/>
  <c r="EU190" i="3"/>
  <c r="FM190" i="3"/>
  <c r="FC190" i="3"/>
  <c r="FE190" i="3"/>
  <c r="FY190" i="3"/>
  <c r="GI190" i="3"/>
  <c r="FW190" i="3"/>
  <c r="FO190" i="3"/>
  <c r="GG190" i="3"/>
  <c r="ET190" i="3"/>
  <c r="FA190" i="3"/>
  <c r="FN190" i="3"/>
  <c r="FU190" i="3"/>
  <c r="EP190" i="3"/>
  <c r="FB190" i="3"/>
  <c r="FJ190" i="3"/>
  <c r="FV190" i="3"/>
  <c r="GD190" i="3"/>
  <c r="EQ190" i="3"/>
  <c r="FD190" i="3"/>
  <c r="FK190" i="3"/>
  <c r="FX190" i="3"/>
  <c r="GE190" i="3"/>
  <c r="EZ190" i="3"/>
  <c r="GF190" i="3"/>
  <c r="FL190" i="3"/>
  <c r="GH190" i="3"/>
  <c r="ER190" i="3"/>
  <c r="FT190" i="3"/>
  <c r="BW186" i="3"/>
  <c r="BX186" i="3"/>
  <c r="BY186" i="3"/>
  <c r="HT186" i="3"/>
  <c r="CG186" i="3"/>
  <c r="B186" i="3"/>
  <c r="B186" i="2"/>
  <c r="GN186" i="3"/>
  <c r="GO186" i="3"/>
  <c r="F186" i="3"/>
  <c r="U186" i="2"/>
  <c r="O186" i="3"/>
  <c r="S186" i="3"/>
  <c r="S186" i="2"/>
  <c r="AA186" i="3"/>
  <c r="AF186" i="3"/>
  <c r="AJ186" i="3"/>
  <c r="AN186" i="3"/>
  <c r="AR186" i="3"/>
  <c r="AV186" i="3"/>
  <c r="BA186" i="3"/>
  <c r="BE186" i="3"/>
  <c r="BI186" i="3"/>
  <c r="BM186" i="3"/>
  <c r="BQ186" i="3"/>
  <c r="CL186" i="3"/>
  <c r="CR186" i="3"/>
  <c r="CV186" i="3"/>
  <c r="CZ186" i="3"/>
  <c r="DE186" i="3"/>
  <c r="DI186" i="3"/>
  <c r="DM186" i="3"/>
  <c r="DS186" i="3"/>
  <c r="DX186" i="3"/>
  <c r="EC186" i="3"/>
  <c r="EH186" i="3"/>
  <c r="GQ186" i="3"/>
  <c r="GU186" i="3"/>
  <c r="GZ186" i="3"/>
  <c r="HF186" i="3"/>
  <c r="HJ186" i="3"/>
  <c r="HN186" i="3"/>
  <c r="HR186" i="3"/>
  <c r="P186" i="3"/>
  <c r="P186" i="2"/>
  <c r="AC186" i="3"/>
  <c r="AG186" i="3"/>
  <c r="AK186" i="3"/>
  <c r="AO186" i="3"/>
  <c r="AS186" i="3"/>
  <c r="AW186" i="3"/>
  <c r="BB186" i="3"/>
  <c r="BF186" i="3"/>
  <c r="BJ186" i="3"/>
  <c r="BN186" i="3"/>
  <c r="BR186" i="3"/>
  <c r="CE186" i="3"/>
  <c r="CN186" i="3"/>
  <c r="CS186" i="3"/>
  <c r="CW186" i="3"/>
  <c r="DA186" i="3"/>
  <c r="DF186" i="3"/>
  <c r="DJ186" i="3"/>
  <c r="DN186" i="3"/>
  <c r="DT186" i="3"/>
  <c r="DY186" i="3"/>
  <c r="ED186" i="3"/>
  <c r="EI186" i="3"/>
  <c r="GK186" i="3"/>
  <c r="GR186" i="3"/>
  <c r="GV186" i="3"/>
  <c r="HA186" i="3"/>
  <c r="HG186" i="3"/>
  <c r="HK186" i="3"/>
  <c r="HO186" i="3"/>
  <c r="HS186" i="3"/>
  <c r="Q186" i="3"/>
  <c r="Q186" i="2"/>
  <c r="AD186" i="3"/>
  <c r="AH186" i="3"/>
  <c r="AL186" i="3"/>
  <c r="AP186" i="3"/>
  <c r="AT186" i="3"/>
  <c r="AY186" i="3"/>
  <c r="BC186" i="3"/>
  <c r="BG186" i="3"/>
  <c r="BK186" i="3"/>
  <c r="BO186" i="3"/>
  <c r="BS186" i="3"/>
  <c r="CI186" i="3"/>
  <c r="CO186" i="3"/>
  <c r="CT186" i="3"/>
  <c r="CX186" i="3"/>
  <c r="DB186" i="3"/>
  <c r="DG186" i="3"/>
  <c r="DK186" i="3"/>
  <c r="DO186" i="3"/>
  <c r="DV186" i="3"/>
  <c r="DZ186" i="3"/>
  <c r="EE186" i="3"/>
  <c r="EJ186" i="3"/>
  <c r="GL186" i="3"/>
  <c r="GS186" i="3"/>
  <c r="GX186" i="3"/>
  <c r="HB186" i="3"/>
  <c r="HH186" i="3"/>
  <c r="HL186" i="3"/>
  <c r="HP186" i="3"/>
  <c r="AQ186" i="3"/>
  <c r="BH186" i="3"/>
  <c r="CY186" i="3"/>
  <c r="DQ186" i="3"/>
  <c r="GM186" i="3"/>
  <c r="HI186" i="3"/>
  <c r="AE186" i="3"/>
  <c r="AU186" i="3"/>
  <c r="BL186" i="3"/>
  <c r="CK186" i="3"/>
  <c r="DD186" i="3"/>
  <c r="DW186" i="3"/>
  <c r="GT186" i="3"/>
  <c r="HM186" i="3"/>
  <c r="N186" i="3"/>
  <c r="S199" i="4"/>
  <c r="AI186" i="3"/>
  <c r="AZ186" i="3"/>
  <c r="BP186" i="3"/>
  <c r="CQ186" i="3"/>
  <c r="DH186" i="3"/>
  <c r="EA186" i="3"/>
  <c r="GY186" i="3"/>
  <c r="HQ186" i="3"/>
  <c r="R186" i="3"/>
  <c r="AM186" i="3"/>
  <c r="BD186" i="3"/>
  <c r="BU186" i="3"/>
  <c r="CU186" i="3"/>
  <c r="DL186" i="3"/>
  <c r="EG186" i="3"/>
  <c r="HD186" i="3"/>
  <c r="P199" i="4"/>
  <c r="EL182" i="3"/>
  <c r="EM182" i="3"/>
  <c r="EN182" i="3"/>
  <c r="EV182" i="3"/>
  <c r="EW182" i="3"/>
  <c r="EX182" i="3"/>
  <c r="FZ182" i="3"/>
  <c r="GA182" i="3"/>
  <c r="GB182" i="3"/>
  <c r="FP182" i="3"/>
  <c r="FQ182" i="3"/>
  <c r="FR182" i="3"/>
  <c r="FF182" i="3"/>
  <c r="FG182" i="3"/>
  <c r="FH182" i="3"/>
  <c r="X178" i="3"/>
  <c r="Z178" i="3"/>
  <c r="CA178" i="3"/>
  <c r="BX174" i="3"/>
  <c r="BW174" i="3"/>
  <c r="BY174" i="3"/>
  <c r="FS174" i="3"/>
  <c r="EO174" i="3"/>
  <c r="EY174" i="3"/>
  <c r="FI174" i="3"/>
  <c r="GC174" i="3"/>
  <c r="ES174" i="3"/>
  <c r="EU174" i="3"/>
  <c r="FM174" i="3"/>
  <c r="FC174" i="3"/>
  <c r="FE174" i="3"/>
  <c r="FY174" i="3"/>
  <c r="GI174" i="3"/>
  <c r="FW174" i="3"/>
  <c r="FO174" i="3"/>
  <c r="GG174" i="3"/>
  <c r="EP174" i="3"/>
  <c r="FB174" i="3"/>
  <c r="FJ174" i="3"/>
  <c r="FV174" i="3"/>
  <c r="GD174" i="3"/>
  <c r="ER174" i="3"/>
  <c r="EZ174" i="3"/>
  <c r="FL174" i="3"/>
  <c r="FT174" i="3"/>
  <c r="GF174" i="3"/>
  <c r="FA174" i="3"/>
  <c r="FN174" i="3"/>
  <c r="EQ174" i="3"/>
  <c r="FD174" i="3"/>
  <c r="GE174" i="3"/>
  <c r="ET174" i="3"/>
  <c r="FU174" i="3"/>
  <c r="GH174" i="3"/>
  <c r="FK174" i="3"/>
  <c r="FX174" i="3"/>
  <c r="HT170" i="3"/>
  <c r="P170" i="3"/>
  <c r="P170" i="2"/>
  <c r="AC170" i="3"/>
  <c r="AG170" i="3"/>
  <c r="AK170" i="3"/>
  <c r="AO170" i="3"/>
  <c r="AS170" i="3"/>
  <c r="AW170" i="3"/>
  <c r="BB170" i="3"/>
  <c r="BF170" i="3"/>
  <c r="BJ170" i="3"/>
  <c r="BN170" i="3"/>
  <c r="BR170" i="3"/>
  <c r="CE170" i="3"/>
  <c r="CN170" i="3"/>
  <c r="CS170" i="3"/>
  <c r="CW170" i="3"/>
  <c r="DA170" i="3"/>
  <c r="DF170" i="3"/>
  <c r="DJ170" i="3"/>
  <c r="DN170" i="3"/>
  <c r="DT170" i="3"/>
  <c r="DY170" i="3"/>
  <c r="ED170" i="3"/>
  <c r="EI170" i="3"/>
  <c r="GK170" i="3"/>
  <c r="GR170" i="3"/>
  <c r="GV170" i="3"/>
  <c r="HA170" i="3"/>
  <c r="HG170" i="3"/>
  <c r="HK170" i="3"/>
  <c r="HO170" i="3"/>
  <c r="HS170" i="3"/>
  <c r="N170" i="3"/>
  <c r="R170" i="3"/>
  <c r="AE170" i="3"/>
  <c r="AI170" i="3"/>
  <c r="AM170" i="3"/>
  <c r="AQ170" i="3"/>
  <c r="AU170" i="3"/>
  <c r="AZ170" i="3"/>
  <c r="BD170" i="3"/>
  <c r="BH170" i="3"/>
  <c r="BL170" i="3"/>
  <c r="BP170" i="3"/>
  <c r="BU170" i="3"/>
  <c r="CK170" i="3"/>
  <c r="CQ170" i="3"/>
  <c r="CU170" i="3"/>
  <c r="CY170" i="3"/>
  <c r="DD170" i="3"/>
  <c r="DH170" i="3"/>
  <c r="DL170" i="3"/>
  <c r="DQ170" i="3"/>
  <c r="DW170" i="3"/>
  <c r="EA170" i="3"/>
  <c r="EG170" i="3"/>
  <c r="GM170" i="3"/>
  <c r="GT170" i="3"/>
  <c r="GY170" i="3"/>
  <c r="HD170" i="3"/>
  <c r="HI170" i="3"/>
  <c r="HM170" i="3"/>
  <c r="HQ170" i="3"/>
  <c r="CG170" i="3"/>
  <c r="B170" i="3"/>
  <c r="B170" i="2"/>
  <c r="GN170" i="3"/>
  <c r="GO170" i="3"/>
  <c r="F170" i="3"/>
  <c r="U170" i="2"/>
  <c r="O170" i="3"/>
  <c r="AA170" i="3"/>
  <c r="AJ170" i="3"/>
  <c r="AR170" i="3"/>
  <c r="BA170" i="3"/>
  <c r="BI170" i="3"/>
  <c r="BQ170" i="3"/>
  <c r="CR170" i="3"/>
  <c r="CZ170" i="3"/>
  <c r="DI170" i="3"/>
  <c r="DS170" i="3"/>
  <c r="EC170" i="3"/>
  <c r="GQ170" i="3"/>
  <c r="GZ170" i="3"/>
  <c r="HJ170" i="3"/>
  <c r="HR170" i="3"/>
  <c r="Q170" i="3"/>
  <c r="Q170" i="2"/>
  <c r="AD170" i="3"/>
  <c r="AL170" i="3"/>
  <c r="AT170" i="3"/>
  <c r="BC170" i="3"/>
  <c r="BK170" i="3"/>
  <c r="BS170" i="3"/>
  <c r="CI170" i="3"/>
  <c r="CT170" i="3"/>
  <c r="DB170" i="3"/>
  <c r="DK170" i="3"/>
  <c r="DV170" i="3"/>
  <c r="EE170" i="3"/>
  <c r="GS170" i="3"/>
  <c r="HB170" i="3"/>
  <c r="HL170" i="3"/>
  <c r="S170" i="3"/>
  <c r="S170" i="2"/>
  <c r="AF170" i="3"/>
  <c r="AN170" i="3"/>
  <c r="AV170" i="3"/>
  <c r="BE170" i="3"/>
  <c r="BM170" i="3"/>
  <c r="CL170" i="3"/>
  <c r="CV170" i="3"/>
  <c r="DE170" i="3"/>
  <c r="DM170" i="3"/>
  <c r="DX170" i="3"/>
  <c r="EH170" i="3"/>
  <c r="GU170" i="3"/>
  <c r="HF170" i="3"/>
  <c r="HN170" i="3"/>
  <c r="AH170" i="3"/>
  <c r="BO170" i="3"/>
  <c r="DG170" i="3"/>
  <c r="GX170" i="3"/>
  <c r="AP170" i="3"/>
  <c r="DO170" i="3"/>
  <c r="HH170" i="3"/>
  <c r="AY170" i="3"/>
  <c r="CO170" i="3"/>
  <c r="DZ170" i="3"/>
  <c r="HP170" i="3"/>
  <c r="BG170" i="3"/>
  <c r="CX170" i="3"/>
  <c r="EJ170" i="3"/>
  <c r="GL170" i="3"/>
  <c r="P183" i="4"/>
  <c r="BY166" i="3"/>
  <c r="BW166" i="3"/>
  <c r="BX166" i="3"/>
  <c r="EL166" i="3"/>
  <c r="EM166" i="3"/>
  <c r="EN166" i="3"/>
  <c r="EV166" i="3"/>
  <c r="EW166" i="3"/>
  <c r="EX166" i="3"/>
  <c r="FZ166" i="3"/>
  <c r="GA166" i="3"/>
  <c r="GB166" i="3"/>
  <c r="FF166" i="3"/>
  <c r="FG166" i="3"/>
  <c r="FH166" i="3"/>
  <c r="FP166" i="3"/>
  <c r="FQ166" i="3"/>
  <c r="FR166" i="3"/>
  <c r="FS158" i="3"/>
  <c r="EO158" i="3"/>
  <c r="EY158" i="3"/>
  <c r="FI158" i="3"/>
  <c r="GC158" i="3"/>
  <c r="ES158" i="3"/>
  <c r="EU158" i="3"/>
  <c r="FM158" i="3"/>
  <c r="FC158" i="3"/>
  <c r="FE158" i="3"/>
  <c r="FY158" i="3"/>
  <c r="GI158" i="3"/>
  <c r="FW158" i="3"/>
  <c r="FO158" i="3"/>
  <c r="GG158" i="3"/>
  <c r="EQ158" i="3"/>
  <c r="FD158" i="3"/>
  <c r="FK158" i="3"/>
  <c r="FX158" i="3"/>
  <c r="GE158" i="3"/>
  <c r="ET158" i="3"/>
  <c r="FA158" i="3"/>
  <c r="FN158" i="3"/>
  <c r="FU158" i="3"/>
  <c r="GH158" i="3"/>
  <c r="EP158" i="3"/>
  <c r="FB158" i="3"/>
  <c r="GD158" i="3"/>
  <c r="ER158" i="3"/>
  <c r="FT158" i="3"/>
  <c r="GF158" i="3"/>
  <c r="FJ158" i="3"/>
  <c r="FV158" i="3"/>
  <c r="EZ158" i="3"/>
  <c r="FL158" i="3"/>
  <c r="X154" i="3"/>
  <c r="Z154" i="3"/>
  <c r="CA154" i="3"/>
  <c r="HT154" i="3"/>
  <c r="Q154" i="3"/>
  <c r="Q154" i="2"/>
  <c r="AD154" i="3"/>
  <c r="AH154" i="3"/>
  <c r="AL154" i="3"/>
  <c r="AP154" i="3"/>
  <c r="AT154" i="3"/>
  <c r="AY154" i="3"/>
  <c r="BC154" i="3"/>
  <c r="BG154" i="3"/>
  <c r="BK154" i="3"/>
  <c r="BO154" i="3"/>
  <c r="BS154" i="3"/>
  <c r="CI154" i="3"/>
  <c r="CO154" i="3"/>
  <c r="CT154" i="3"/>
  <c r="CX154" i="3"/>
  <c r="DB154" i="3"/>
  <c r="DG154" i="3"/>
  <c r="DK154" i="3"/>
  <c r="DO154" i="3"/>
  <c r="DV154" i="3"/>
  <c r="DZ154" i="3"/>
  <c r="EE154" i="3"/>
  <c r="EJ154" i="3"/>
  <c r="GL154" i="3"/>
  <c r="GS154" i="3"/>
  <c r="GX154" i="3"/>
  <c r="HB154" i="3"/>
  <c r="HH154" i="3"/>
  <c r="HL154" i="3"/>
  <c r="HP154" i="3"/>
  <c r="CG154" i="3"/>
  <c r="B154" i="3"/>
  <c r="B154" i="2"/>
  <c r="GN154" i="3"/>
  <c r="GO154" i="3"/>
  <c r="F154" i="3"/>
  <c r="U154" i="2"/>
  <c r="O154" i="3"/>
  <c r="S154" i="3"/>
  <c r="S154" i="2"/>
  <c r="AA154" i="3"/>
  <c r="AF154" i="3"/>
  <c r="AJ154" i="3"/>
  <c r="AN154" i="3"/>
  <c r="AR154" i="3"/>
  <c r="AV154" i="3"/>
  <c r="BA154" i="3"/>
  <c r="BE154" i="3"/>
  <c r="BI154" i="3"/>
  <c r="BM154" i="3"/>
  <c r="BQ154" i="3"/>
  <c r="CL154" i="3"/>
  <c r="CR154" i="3"/>
  <c r="CV154" i="3"/>
  <c r="CZ154" i="3"/>
  <c r="DE154" i="3"/>
  <c r="DI154" i="3"/>
  <c r="DM154" i="3"/>
  <c r="DS154" i="3"/>
  <c r="DX154" i="3"/>
  <c r="EC154" i="3"/>
  <c r="EH154" i="3"/>
  <c r="GQ154" i="3"/>
  <c r="GU154" i="3"/>
  <c r="GZ154" i="3"/>
  <c r="HF154" i="3"/>
  <c r="HJ154" i="3"/>
  <c r="HN154" i="3"/>
  <c r="HR154" i="3"/>
  <c r="P154" i="3"/>
  <c r="P154" i="2"/>
  <c r="AC154" i="3"/>
  <c r="AK154" i="3"/>
  <c r="AS154" i="3"/>
  <c r="BB154" i="3"/>
  <c r="BJ154" i="3"/>
  <c r="BR154" i="3"/>
  <c r="CE154" i="3"/>
  <c r="CS154" i="3"/>
  <c r="DA154" i="3"/>
  <c r="DJ154" i="3"/>
  <c r="DT154" i="3"/>
  <c r="ED154" i="3"/>
  <c r="GR154" i="3"/>
  <c r="HA154" i="3"/>
  <c r="HK154" i="3"/>
  <c r="HS154" i="3"/>
  <c r="R154" i="3"/>
  <c r="AE154" i="3"/>
  <c r="AM154" i="3"/>
  <c r="AU154" i="3"/>
  <c r="BD154" i="3"/>
  <c r="BL154" i="3"/>
  <c r="BU154" i="3"/>
  <c r="CK154" i="3"/>
  <c r="CU154" i="3"/>
  <c r="DD154" i="3"/>
  <c r="DL154" i="3"/>
  <c r="DW154" i="3"/>
  <c r="EG154" i="3"/>
  <c r="GT154" i="3"/>
  <c r="HD154" i="3"/>
  <c r="HM154" i="3"/>
  <c r="AG154" i="3"/>
  <c r="AO154" i="3"/>
  <c r="AW154" i="3"/>
  <c r="BF154" i="3"/>
  <c r="BN154" i="3"/>
  <c r="CN154" i="3"/>
  <c r="CW154" i="3"/>
  <c r="DF154" i="3"/>
  <c r="DN154" i="3"/>
  <c r="DY154" i="3"/>
  <c r="EI154" i="3"/>
  <c r="GK154" i="3"/>
  <c r="GV154" i="3"/>
  <c r="HG154" i="3"/>
  <c r="HO154" i="3"/>
  <c r="N154" i="3"/>
  <c r="AI154" i="3"/>
  <c r="AQ154" i="3"/>
  <c r="AZ154" i="3"/>
  <c r="BH154" i="3"/>
  <c r="BP154" i="3"/>
  <c r="CQ154" i="3"/>
  <c r="CY154" i="3"/>
  <c r="DH154" i="3"/>
  <c r="DQ154" i="3"/>
  <c r="EA154" i="3"/>
  <c r="GM154" i="3"/>
  <c r="GY154" i="3"/>
  <c r="HI154" i="3"/>
  <c r="HQ154" i="3"/>
  <c r="P167" i="4"/>
  <c r="BY150" i="3"/>
  <c r="BW150" i="3"/>
  <c r="BX150" i="3"/>
  <c r="EL150" i="3"/>
  <c r="EM150" i="3"/>
  <c r="EN150" i="3"/>
  <c r="EV150" i="3"/>
  <c r="EW150" i="3"/>
  <c r="EX150" i="3"/>
  <c r="FZ150" i="3"/>
  <c r="GA150" i="3"/>
  <c r="GB150" i="3"/>
  <c r="FP150" i="3"/>
  <c r="FQ150" i="3"/>
  <c r="FR150" i="3"/>
  <c r="FF150" i="3"/>
  <c r="FG150" i="3"/>
  <c r="FH150" i="3"/>
  <c r="FS142" i="3"/>
  <c r="EO142" i="3"/>
  <c r="EY142" i="3"/>
  <c r="FI142" i="3"/>
  <c r="GC142" i="3"/>
  <c r="ES142" i="3"/>
  <c r="EU142" i="3"/>
  <c r="FM142" i="3"/>
  <c r="FC142" i="3"/>
  <c r="FE142" i="3"/>
  <c r="FY142" i="3"/>
  <c r="GI142" i="3"/>
  <c r="FW142" i="3"/>
  <c r="FO142" i="3"/>
  <c r="GG142" i="3"/>
  <c r="EQ142" i="3"/>
  <c r="FD142" i="3"/>
  <c r="FK142" i="3"/>
  <c r="FX142" i="3"/>
  <c r="GE142" i="3"/>
  <c r="ER142" i="3"/>
  <c r="EZ142" i="3"/>
  <c r="FL142" i="3"/>
  <c r="FT142" i="3"/>
  <c r="GF142" i="3"/>
  <c r="ET142" i="3"/>
  <c r="FA142" i="3"/>
  <c r="FN142" i="3"/>
  <c r="FU142" i="3"/>
  <c r="GH142" i="3"/>
  <c r="EP142" i="3"/>
  <c r="FV142" i="3"/>
  <c r="FB142" i="3"/>
  <c r="GD142" i="3"/>
  <c r="FJ142" i="3"/>
  <c r="Z138" i="3"/>
  <c r="CA138" i="3"/>
  <c r="X138" i="3"/>
  <c r="HT138" i="3"/>
  <c r="Q138" i="3"/>
  <c r="Q138" i="2"/>
  <c r="AD138" i="3"/>
  <c r="AH138" i="3"/>
  <c r="AL138" i="3"/>
  <c r="AP138" i="3"/>
  <c r="AT138" i="3"/>
  <c r="AY138" i="3"/>
  <c r="BC138" i="3"/>
  <c r="BG138" i="3"/>
  <c r="BK138" i="3"/>
  <c r="BO138" i="3"/>
  <c r="BS138" i="3"/>
  <c r="CI138" i="3"/>
  <c r="CO138" i="3"/>
  <c r="CT138" i="3"/>
  <c r="CX138" i="3"/>
  <c r="DB138" i="3"/>
  <c r="DG138" i="3"/>
  <c r="DK138" i="3"/>
  <c r="DO138" i="3"/>
  <c r="DV138" i="3"/>
  <c r="DZ138" i="3"/>
  <c r="EE138" i="3"/>
  <c r="EJ138" i="3"/>
  <c r="GL138" i="3"/>
  <c r="GS138" i="3"/>
  <c r="GX138" i="3"/>
  <c r="HB138" i="3"/>
  <c r="HH138" i="3"/>
  <c r="HL138" i="3"/>
  <c r="HP138" i="3"/>
  <c r="N138" i="3"/>
  <c r="R138" i="3"/>
  <c r="AE138" i="3"/>
  <c r="AI138" i="3"/>
  <c r="AM138" i="3"/>
  <c r="AQ138" i="3"/>
  <c r="AU138" i="3"/>
  <c r="AZ138" i="3"/>
  <c r="BD138" i="3"/>
  <c r="BH138" i="3"/>
  <c r="BL138" i="3"/>
  <c r="BP138" i="3"/>
  <c r="BU138" i="3"/>
  <c r="CK138" i="3"/>
  <c r="CQ138" i="3"/>
  <c r="CU138" i="3"/>
  <c r="CY138" i="3"/>
  <c r="DD138" i="3"/>
  <c r="DH138" i="3"/>
  <c r="DL138" i="3"/>
  <c r="DQ138" i="3"/>
  <c r="DW138" i="3"/>
  <c r="EA138" i="3"/>
  <c r="EG138" i="3"/>
  <c r="GM138" i="3"/>
  <c r="GT138" i="3"/>
  <c r="GY138" i="3"/>
  <c r="HD138" i="3"/>
  <c r="HI138" i="3"/>
  <c r="HM138" i="3"/>
  <c r="HQ138" i="3"/>
  <c r="CG138" i="3"/>
  <c r="B138" i="3"/>
  <c r="B138" i="2"/>
  <c r="GN138" i="3"/>
  <c r="GO138" i="3"/>
  <c r="F138" i="3"/>
  <c r="U138" i="2"/>
  <c r="O138" i="3"/>
  <c r="S138" i="3"/>
  <c r="S138" i="2"/>
  <c r="AA138" i="3"/>
  <c r="AF138" i="3"/>
  <c r="AJ138" i="3"/>
  <c r="AN138" i="3"/>
  <c r="AR138" i="3"/>
  <c r="AV138" i="3"/>
  <c r="BA138" i="3"/>
  <c r="BE138" i="3"/>
  <c r="BI138" i="3"/>
  <c r="BM138" i="3"/>
  <c r="BQ138" i="3"/>
  <c r="CL138" i="3"/>
  <c r="CR138" i="3"/>
  <c r="CV138" i="3"/>
  <c r="CZ138" i="3"/>
  <c r="DE138" i="3"/>
  <c r="DI138" i="3"/>
  <c r="DM138" i="3"/>
  <c r="DS138" i="3"/>
  <c r="DX138" i="3"/>
  <c r="EC138" i="3"/>
  <c r="EH138" i="3"/>
  <c r="GQ138" i="3"/>
  <c r="GU138" i="3"/>
  <c r="GZ138" i="3"/>
  <c r="HF138" i="3"/>
  <c r="HJ138" i="3"/>
  <c r="HN138" i="3"/>
  <c r="HR138" i="3"/>
  <c r="P138" i="3"/>
  <c r="P138" i="2"/>
  <c r="AK138" i="3"/>
  <c r="BB138" i="3"/>
  <c r="BR138" i="3"/>
  <c r="CS138" i="3"/>
  <c r="DJ138" i="3"/>
  <c r="ED138" i="3"/>
  <c r="HA138" i="3"/>
  <c r="HS138" i="3"/>
  <c r="AO138" i="3"/>
  <c r="BF138" i="3"/>
  <c r="CW138" i="3"/>
  <c r="DN138" i="3"/>
  <c r="EI138" i="3"/>
  <c r="GK138" i="3"/>
  <c r="HG138" i="3"/>
  <c r="AC138" i="3"/>
  <c r="AS138" i="3"/>
  <c r="BJ138" i="3"/>
  <c r="CE138" i="3"/>
  <c r="DA138" i="3"/>
  <c r="DT138" i="3"/>
  <c r="GR138" i="3"/>
  <c r="HK138" i="3"/>
  <c r="AG138" i="3"/>
  <c r="AW138" i="3"/>
  <c r="BN138" i="3"/>
  <c r="CN138" i="3"/>
  <c r="DF138" i="3"/>
  <c r="DY138" i="3"/>
  <c r="GV138" i="3"/>
  <c r="HO138" i="3"/>
  <c r="P151" i="4"/>
  <c r="BY134" i="3"/>
  <c r="BW134" i="3"/>
  <c r="BX134" i="3"/>
  <c r="EL134" i="3"/>
  <c r="EM134" i="3"/>
  <c r="EN134" i="3"/>
  <c r="EV134" i="3"/>
  <c r="EW134" i="3"/>
  <c r="EX134" i="3"/>
  <c r="FZ134" i="3"/>
  <c r="GA134" i="3"/>
  <c r="GB134" i="3"/>
  <c r="FF134" i="3"/>
  <c r="FG134" i="3"/>
  <c r="FH134" i="3"/>
  <c r="FP134" i="3"/>
  <c r="FQ134" i="3"/>
  <c r="FR134" i="3"/>
  <c r="BX126" i="3"/>
  <c r="BY126" i="3"/>
  <c r="BW126" i="3"/>
  <c r="FS126" i="3"/>
  <c r="EO126" i="3"/>
  <c r="EY126" i="3"/>
  <c r="FI126" i="3"/>
  <c r="GC126" i="3"/>
  <c r="ES126" i="3"/>
  <c r="EU126" i="3"/>
  <c r="FM126" i="3"/>
  <c r="FC126" i="3"/>
  <c r="FE126" i="3"/>
  <c r="FY126" i="3"/>
  <c r="GI126" i="3"/>
  <c r="FW126" i="3"/>
  <c r="FO126" i="3"/>
  <c r="GG126" i="3"/>
  <c r="ER126" i="3"/>
  <c r="EZ126" i="3"/>
  <c r="ET126" i="3"/>
  <c r="FB126" i="3"/>
  <c r="FK126" i="3"/>
  <c r="FX126" i="3"/>
  <c r="GE126" i="3"/>
  <c r="FD126" i="3"/>
  <c r="FL126" i="3"/>
  <c r="FT126" i="3"/>
  <c r="GF126" i="3"/>
  <c r="EP126" i="3"/>
  <c r="FN126" i="3"/>
  <c r="FU126" i="3"/>
  <c r="GH126" i="3"/>
  <c r="EQ126" i="3"/>
  <c r="FA126" i="3"/>
  <c r="FJ126" i="3"/>
  <c r="FV126" i="3"/>
  <c r="GD126" i="3"/>
  <c r="HT122" i="3"/>
  <c r="N122" i="3"/>
  <c r="R122" i="3"/>
  <c r="AE122" i="3"/>
  <c r="AI122" i="3"/>
  <c r="AM122" i="3"/>
  <c r="AQ122" i="3"/>
  <c r="AU122" i="3"/>
  <c r="AZ122" i="3"/>
  <c r="BD122" i="3"/>
  <c r="BH122" i="3"/>
  <c r="BL122" i="3"/>
  <c r="BP122" i="3"/>
  <c r="BU122" i="3"/>
  <c r="CK122" i="3"/>
  <c r="CQ122" i="3"/>
  <c r="CU122" i="3"/>
  <c r="CY122" i="3"/>
  <c r="DD122" i="3"/>
  <c r="DH122" i="3"/>
  <c r="DL122" i="3"/>
  <c r="DQ122" i="3"/>
  <c r="DW122" i="3"/>
  <c r="EA122" i="3"/>
  <c r="EG122" i="3"/>
  <c r="GM122" i="3"/>
  <c r="GT122" i="3"/>
  <c r="GY122" i="3"/>
  <c r="HD122" i="3"/>
  <c r="HI122" i="3"/>
  <c r="HM122" i="3"/>
  <c r="HQ122" i="3"/>
  <c r="CG122" i="3"/>
  <c r="B122" i="3"/>
  <c r="B122" i="2"/>
  <c r="GN122" i="3"/>
  <c r="GO122" i="3"/>
  <c r="F122" i="3"/>
  <c r="U122" i="2"/>
  <c r="O122" i="3"/>
  <c r="S122" i="3"/>
  <c r="S122" i="2"/>
  <c r="AA122" i="3"/>
  <c r="AF122" i="3"/>
  <c r="AJ122" i="3"/>
  <c r="AN122" i="3"/>
  <c r="AR122" i="3"/>
  <c r="AV122" i="3"/>
  <c r="BA122" i="3"/>
  <c r="BE122" i="3"/>
  <c r="BI122" i="3"/>
  <c r="BM122" i="3"/>
  <c r="BQ122" i="3"/>
  <c r="CL122" i="3"/>
  <c r="CR122" i="3"/>
  <c r="CV122" i="3"/>
  <c r="CZ122" i="3"/>
  <c r="DE122" i="3"/>
  <c r="DI122" i="3"/>
  <c r="DM122" i="3"/>
  <c r="DS122" i="3"/>
  <c r="DX122" i="3"/>
  <c r="EC122" i="3"/>
  <c r="EH122" i="3"/>
  <c r="GQ122" i="3"/>
  <c r="GU122" i="3"/>
  <c r="GZ122" i="3"/>
  <c r="HF122" i="3"/>
  <c r="HJ122" i="3"/>
  <c r="HN122" i="3"/>
  <c r="HR122" i="3"/>
  <c r="P122" i="3"/>
  <c r="P122" i="2"/>
  <c r="AC122" i="3"/>
  <c r="AG122" i="3"/>
  <c r="AK122" i="3"/>
  <c r="AO122" i="3"/>
  <c r="AS122" i="3"/>
  <c r="AW122" i="3"/>
  <c r="BB122" i="3"/>
  <c r="BF122" i="3"/>
  <c r="BJ122" i="3"/>
  <c r="BN122" i="3"/>
  <c r="BR122" i="3"/>
  <c r="CE122" i="3"/>
  <c r="CN122" i="3"/>
  <c r="CS122" i="3"/>
  <c r="CW122" i="3"/>
  <c r="DA122" i="3"/>
  <c r="DF122" i="3"/>
  <c r="DJ122" i="3"/>
  <c r="DN122" i="3"/>
  <c r="DT122" i="3"/>
  <c r="DY122" i="3"/>
  <c r="ED122" i="3"/>
  <c r="EI122" i="3"/>
  <c r="GK122" i="3"/>
  <c r="GR122" i="3"/>
  <c r="GV122" i="3"/>
  <c r="HA122" i="3"/>
  <c r="HG122" i="3"/>
  <c r="HK122" i="3"/>
  <c r="HO122" i="3"/>
  <c r="HS122" i="3"/>
  <c r="Q122" i="3"/>
  <c r="Q122" i="2"/>
  <c r="AD122" i="3"/>
  <c r="AH122" i="3"/>
  <c r="AL122" i="3"/>
  <c r="AP122" i="3"/>
  <c r="AT122" i="3"/>
  <c r="AY122" i="3"/>
  <c r="BC122" i="3"/>
  <c r="BG122" i="3"/>
  <c r="BK122" i="3"/>
  <c r="BO122" i="3"/>
  <c r="BS122" i="3"/>
  <c r="CI122" i="3"/>
  <c r="CO122" i="3"/>
  <c r="CT122" i="3"/>
  <c r="CX122" i="3"/>
  <c r="DB122" i="3"/>
  <c r="DG122" i="3"/>
  <c r="DK122" i="3"/>
  <c r="DO122" i="3"/>
  <c r="DV122" i="3"/>
  <c r="DZ122" i="3"/>
  <c r="EE122" i="3"/>
  <c r="EJ122" i="3"/>
  <c r="GL122" i="3"/>
  <c r="GS122" i="3"/>
  <c r="GX122" i="3"/>
  <c r="HB122" i="3"/>
  <c r="HH122" i="3"/>
  <c r="HL122" i="3"/>
  <c r="HP122" i="3"/>
  <c r="P135" i="4"/>
  <c r="EL118" i="3"/>
  <c r="EM118" i="3"/>
  <c r="EN118" i="3"/>
  <c r="EV118" i="3"/>
  <c r="EW118" i="3"/>
  <c r="EX118" i="3"/>
  <c r="FZ118" i="3"/>
  <c r="GA118" i="3"/>
  <c r="GB118" i="3"/>
  <c r="FP118" i="3"/>
  <c r="FQ118" i="3"/>
  <c r="FR118" i="3"/>
  <c r="FF118" i="3"/>
  <c r="FG118" i="3"/>
  <c r="FH118" i="3"/>
  <c r="X110" i="3"/>
  <c r="Z110" i="3"/>
  <c r="CA110" i="3"/>
  <c r="FS110" i="3"/>
  <c r="EO110" i="3"/>
  <c r="EY110" i="3"/>
  <c r="FI110" i="3"/>
  <c r="GC110" i="3"/>
  <c r="ES110" i="3"/>
  <c r="EU110" i="3"/>
  <c r="FM110" i="3"/>
  <c r="FC110" i="3"/>
  <c r="FE110" i="3"/>
  <c r="FY110" i="3"/>
  <c r="GI110" i="3"/>
  <c r="FW110" i="3"/>
  <c r="FO110" i="3"/>
  <c r="GG110" i="3"/>
  <c r="ET110" i="3"/>
  <c r="FA110" i="3"/>
  <c r="FN110" i="3"/>
  <c r="FU110" i="3"/>
  <c r="GH110" i="3"/>
  <c r="EP110" i="3"/>
  <c r="FB110" i="3"/>
  <c r="FJ110" i="3"/>
  <c r="FV110" i="3"/>
  <c r="GD110" i="3"/>
  <c r="EQ110" i="3"/>
  <c r="FD110" i="3"/>
  <c r="FK110" i="3"/>
  <c r="FX110" i="3"/>
  <c r="GE110" i="3"/>
  <c r="ER110" i="3"/>
  <c r="EZ110" i="3"/>
  <c r="FL110" i="3"/>
  <c r="FT110" i="3"/>
  <c r="GF110" i="3"/>
  <c r="BW106" i="3"/>
  <c r="BX106" i="3"/>
  <c r="BY106" i="3"/>
  <c r="HT106" i="3"/>
  <c r="CG106" i="3"/>
  <c r="B106" i="3"/>
  <c r="B106" i="2"/>
  <c r="GN106" i="3"/>
  <c r="GO106" i="3"/>
  <c r="F106" i="3"/>
  <c r="U106" i="2"/>
  <c r="O106" i="3"/>
  <c r="S106" i="3"/>
  <c r="S106" i="2"/>
  <c r="AA106" i="3"/>
  <c r="AF106" i="3"/>
  <c r="AJ106" i="3"/>
  <c r="AN106" i="3"/>
  <c r="AR106" i="3"/>
  <c r="AV106" i="3"/>
  <c r="BA106" i="3"/>
  <c r="BE106" i="3"/>
  <c r="BI106" i="3"/>
  <c r="BM106" i="3"/>
  <c r="BQ106" i="3"/>
  <c r="CL106" i="3"/>
  <c r="CR106" i="3"/>
  <c r="CV106" i="3"/>
  <c r="CZ106" i="3"/>
  <c r="DE106" i="3"/>
  <c r="DI106" i="3"/>
  <c r="DM106" i="3"/>
  <c r="DS106" i="3"/>
  <c r="DX106" i="3"/>
  <c r="EC106" i="3"/>
  <c r="EH106" i="3"/>
  <c r="GQ106" i="3"/>
  <c r="GU106" i="3"/>
  <c r="GZ106" i="3"/>
  <c r="HF106" i="3"/>
  <c r="HJ106" i="3"/>
  <c r="HN106" i="3"/>
  <c r="HR106" i="3"/>
  <c r="P106" i="3"/>
  <c r="P106" i="2"/>
  <c r="AC106" i="3"/>
  <c r="AG106" i="3"/>
  <c r="AK106" i="3"/>
  <c r="AO106" i="3"/>
  <c r="AS106" i="3"/>
  <c r="AW106" i="3"/>
  <c r="BB106" i="3"/>
  <c r="BF106" i="3"/>
  <c r="BJ106" i="3"/>
  <c r="BN106" i="3"/>
  <c r="BR106" i="3"/>
  <c r="CE106" i="3"/>
  <c r="CN106" i="3"/>
  <c r="CS106" i="3"/>
  <c r="CW106" i="3"/>
  <c r="DA106" i="3"/>
  <c r="DF106" i="3"/>
  <c r="DJ106" i="3"/>
  <c r="DN106" i="3"/>
  <c r="DT106" i="3"/>
  <c r="DY106" i="3"/>
  <c r="ED106" i="3"/>
  <c r="EI106" i="3"/>
  <c r="GK106" i="3"/>
  <c r="GR106" i="3"/>
  <c r="GV106" i="3"/>
  <c r="HA106" i="3"/>
  <c r="HG106" i="3"/>
  <c r="HK106" i="3"/>
  <c r="HO106" i="3"/>
  <c r="HS106" i="3"/>
  <c r="Q106" i="3"/>
  <c r="Q106" i="2"/>
  <c r="AD106" i="3"/>
  <c r="AH106" i="3"/>
  <c r="AL106" i="3"/>
  <c r="AP106" i="3"/>
  <c r="AT106" i="3"/>
  <c r="AY106" i="3"/>
  <c r="BC106" i="3"/>
  <c r="BG106" i="3"/>
  <c r="BK106" i="3"/>
  <c r="BO106" i="3"/>
  <c r="BS106" i="3"/>
  <c r="CI106" i="3"/>
  <c r="CO106" i="3"/>
  <c r="CT106" i="3"/>
  <c r="CX106" i="3"/>
  <c r="DB106" i="3"/>
  <c r="DG106" i="3"/>
  <c r="DK106" i="3"/>
  <c r="DO106" i="3"/>
  <c r="DV106" i="3"/>
  <c r="DZ106" i="3"/>
  <c r="EE106" i="3"/>
  <c r="EJ106" i="3"/>
  <c r="GL106" i="3"/>
  <c r="GS106" i="3"/>
  <c r="GX106" i="3"/>
  <c r="HB106" i="3"/>
  <c r="HH106" i="3"/>
  <c r="HL106" i="3"/>
  <c r="HP106" i="3"/>
  <c r="N106" i="3"/>
  <c r="R106" i="3"/>
  <c r="AE106" i="3"/>
  <c r="AI106" i="3"/>
  <c r="AM106" i="3"/>
  <c r="AQ106" i="3"/>
  <c r="AU106" i="3"/>
  <c r="AZ106" i="3"/>
  <c r="BD106" i="3"/>
  <c r="BH106" i="3"/>
  <c r="BL106" i="3"/>
  <c r="BP106" i="3"/>
  <c r="BU106" i="3"/>
  <c r="CK106" i="3"/>
  <c r="CQ106" i="3"/>
  <c r="CU106" i="3"/>
  <c r="CY106" i="3"/>
  <c r="DD106" i="3"/>
  <c r="DH106" i="3"/>
  <c r="DL106" i="3"/>
  <c r="DQ106" i="3"/>
  <c r="DW106" i="3"/>
  <c r="EA106" i="3"/>
  <c r="EG106" i="3"/>
  <c r="GM106" i="3"/>
  <c r="GT106" i="3"/>
  <c r="GY106" i="3"/>
  <c r="HD106" i="3"/>
  <c r="HI106" i="3"/>
  <c r="HM106" i="3"/>
  <c r="HQ106" i="3"/>
  <c r="P119" i="4"/>
  <c r="EL102" i="3"/>
  <c r="EM102" i="3"/>
  <c r="EN102" i="3"/>
  <c r="EV102" i="3"/>
  <c r="EW102" i="3"/>
  <c r="EX102" i="3"/>
  <c r="FZ102" i="3"/>
  <c r="GA102" i="3"/>
  <c r="GB102" i="3"/>
  <c r="FF102" i="3"/>
  <c r="FG102" i="3"/>
  <c r="FH102" i="3"/>
  <c r="FP102" i="3"/>
  <c r="FQ102" i="3"/>
  <c r="FR102" i="3"/>
  <c r="FS94" i="3"/>
  <c r="EO94" i="3"/>
  <c r="EY94" i="3"/>
  <c r="FI94" i="3"/>
  <c r="GC94" i="3"/>
  <c r="ES94" i="3"/>
  <c r="EU94" i="3"/>
  <c r="FM94" i="3"/>
  <c r="FC94" i="3"/>
  <c r="FE94" i="3"/>
  <c r="FY94" i="3"/>
  <c r="GI94" i="3"/>
  <c r="FW94" i="3"/>
  <c r="FO94" i="3"/>
  <c r="GG94" i="3"/>
  <c r="EQ94" i="3"/>
  <c r="FD94" i="3"/>
  <c r="FK94" i="3"/>
  <c r="FX94" i="3"/>
  <c r="GE94" i="3"/>
  <c r="ER94" i="3"/>
  <c r="EZ94" i="3"/>
  <c r="FL94" i="3"/>
  <c r="FT94" i="3"/>
  <c r="GF94" i="3"/>
  <c r="ET94" i="3"/>
  <c r="FA94" i="3"/>
  <c r="FN94" i="3"/>
  <c r="FU94" i="3"/>
  <c r="GH94" i="3"/>
  <c r="EP94" i="3"/>
  <c r="FB94" i="3"/>
  <c r="FJ94" i="3"/>
  <c r="FV94" i="3"/>
  <c r="GD94" i="3"/>
  <c r="Z90" i="3"/>
  <c r="CA90" i="3"/>
  <c r="X90" i="3"/>
  <c r="HT90" i="3"/>
  <c r="Q90" i="3"/>
  <c r="Q90" i="2"/>
  <c r="AD90" i="3"/>
  <c r="AH90" i="3"/>
  <c r="AL90" i="3"/>
  <c r="AP90" i="3"/>
  <c r="AT90" i="3"/>
  <c r="AY90" i="3"/>
  <c r="BC90" i="3"/>
  <c r="BG90" i="3"/>
  <c r="BK90" i="3"/>
  <c r="BO90" i="3"/>
  <c r="BS90" i="3"/>
  <c r="CI90" i="3"/>
  <c r="CO90" i="3"/>
  <c r="CT90" i="3"/>
  <c r="CX90" i="3"/>
  <c r="DB90" i="3"/>
  <c r="DG90" i="3"/>
  <c r="DK90" i="3"/>
  <c r="DO90" i="3"/>
  <c r="DV90" i="3"/>
  <c r="DZ90" i="3"/>
  <c r="EE90" i="3"/>
  <c r="EJ90" i="3"/>
  <c r="GL90" i="3"/>
  <c r="GS90" i="3"/>
  <c r="GX90" i="3"/>
  <c r="HB90" i="3"/>
  <c r="HH90" i="3"/>
  <c r="HL90" i="3"/>
  <c r="HP90" i="3"/>
  <c r="N90" i="3"/>
  <c r="R90" i="3"/>
  <c r="AE90" i="3"/>
  <c r="AI90" i="3"/>
  <c r="AM90" i="3"/>
  <c r="AQ90" i="3"/>
  <c r="AU90" i="3"/>
  <c r="AZ90" i="3"/>
  <c r="BD90" i="3"/>
  <c r="BH90" i="3"/>
  <c r="BL90" i="3"/>
  <c r="BP90" i="3"/>
  <c r="BU90" i="3"/>
  <c r="CK90" i="3"/>
  <c r="CQ90" i="3"/>
  <c r="CU90" i="3"/>
  <c r="CY90" i="3"/>
  <c r="DD90" i="3"/>
  <c r="DH90" i="3"/>
  <c r="DL90" i="3"/>
  <c r="DQ90" i="3"/>
  <c r="DW90" i="3"/>
  <c r="EA90" i="3"/>
  <c r="EG90" i="3"/>
  <c r="GM90" i="3"/>
  <c r="GT90" i="3"/>
  <c r="GY90" i="3"/>
  <c r="HD90" i="3"/>
  <c r="HI90" i="3"/>
  <c r="HM90" i="3"/>
  <c r="HQ90" i="3"/>
  <c r="CG90" i="3"/>
  <c r="B90" i="3"/>
  <c r="B90" i="2"/>
  <c r="GN90" i="3"/>
  <c r="GO90" i="3"/>
  <c r="F90" i="3"/>
  <c r="U90" i="2"/>
  <c r="O90" i="3"/>
  <c r="S90" i="3"/>
  <c r="S90" i="2"/>
  <c r="AA90" i="3"/>
  <c r="AF90" i="3"/>
  <c r="AJ90" i="3"/>
  <c r="AN90" i="3"/>
  <c r="AR90" i="3"/>
  <c r="AV90" i="3"/>
  <c r="BA90" i="3"/>
  <c r="BE90" i="3"/>
  <c r="BI90" i="3"/>
  <c r="BM90" i="3"/>
  <c r="BQ90" i="3"/>
  <c r="CL90" i="3"/>
  <c r="CR90" i="3"/>
  <c r="CV90" i="3"/>
  <c r="CZ90" i="3"/>
  <c r="DE90" i="3"/>
  <c r="DI90" i="3"/>
  <c r="DM90" i="3"/>
  <c r="DS90" i="3"/>
  <c r="DX90" i="3"/>
  <c r="EC90" i="3"/>
  <c r="EH90" i="3"/>
  <c r="GQ90" i="3"/>
  <c r="GU90" i="3"/>
  <c r="GZ90" i="3"/>
  <c r="HF90" i="3"/>
  <c r="HJ90" i="3"/>
  <c r="HN90" i="3"/>
  <c r="HR90" i="3"/>
  <c r="P90" i="3"/>
  <c r="P90" i="2"/>
  <c r="AC90" i="3"/>
  <c r="AG90" i="3"/>
  <c r="AK90" i="3"/>
  <c r="AO90" i="3"/>
  <c r="AS90" i="3"/>
  <c r="AW90" i="3"/>
  <c r="BB90" i="3"/>
  <c r="BF90" i="3"/>
  <c r="BJ90" i="3"/>
  <c r="BN90" i="3"/>
  <c r="BR90" i="3"/>
  <c r="CE90" i="3"/>
  <c r="CN90" i="3"/>
  <c r="CS90" i="3"/>
  <c r="CW90" i="3"/>
  <c r="DA90" i="3"/>
  <c r="DF90" i="3"/>
  <c r="DJ90" i="3"/>
  <c r="DN90" i="3"/>
  <c r="DT90" i="3"/>
  <c r="DY90" i="3"/>
  <c r="ED90" i="3"/>
  <c r="EI90" i="3"/>
  <c r="GK90" i="3"/>
  <c r="GR90" i="3"/>
  <c r="GV90" i="3"/>
  <c r="HA90" i="3"/>
  <c r="HG90" i="3"/>
  <c r="HK90" i="3"/>
  <c r="HO90" i="3"/>
  <c r="HS90" i="3"/>
  <c r="P103" i="4"/>
  <c r="BY86" i="3"/>
  <c r="BW86" i="3"/>
  <c r="BX86" i="3"/>
  <c r="EL86" i="3"/>
  <c r="EM86" i="3"/>
  <c r="EN86" i="3"/>
  <c r="EV86" i="3"/>
  <c r="EW86" i="3"/>
  <c r="EX86" i="3"/>
  <c r="FZ86" i="3"/>
  <c r="GA86" i="3"/>
  <c r="GB86" i="3"/>
  <c r="FP86" i="3"/>
  <c r="FQ86" i="3"/>
  <c r="FR86" i="3"/>
  <c r="FF86" i="3"/>
  <c r="FG86" i="3"/>
  <c r="FH86" i="3"/>
  <c r="FS78" i="3"/>
  <c r="EO78" i="3"/>
  <c r="EY78" i="3"/>
  <c r="FI78" i="3"/>
  <c r="GC78" i="3"/>
  <c r="ES78" i="3"/>
  <c r="EU78" i="3"/>
  <c r="FM78" i="3"/>
  <c r="FC78" i="3"/>
  <c r="FE78" i="3"/>
  <c r="FY78" i="3"/>
  <c r="GI78" i="3"/>
  <c r="FW78" i="3"/>
  <c r="FO78" i="3"/>
  <c r="GG78" i="3"/>
  <c r="EQ78" i="3"/>
  <c r="FD78" i="3"/>
  <c r="FK78" i="3"/>
  <c r="FX78" i="3"/>
  <c r="GE78" i="3"/>
  <c r="ER78" i="3"/>
  <c r="EZ78" i="3"/>
  <c r="FL78" i="3"/>
  <c r="FT78" i="3"/>
  <c r="GF78" i="3"/>
  <c r="ET78" i="3"/>
  <c r="FA78" i="3"/>
  <c r="FN78" i="3"/>
  <c r="FU78" i="3"/>
  <c r="GH78" i="3"/>
  <c r="EP78" i="3"/>
  <c r="FB78" i="3"/>
  <c r="FJ78" i="3"/>
  <c r="FV78" i="3"/>
  <c r="GD78" i="3"/>
  <c r="Z74" i="3"/>
  <c r="CA74" i="3"/>
  <c r="X74" i="3"/>
  <c r="HT74" i="3"/>
  <c r="Q74" i="3"/>
  <c r="Q74" i="2"/>
  <c r="AD74" i="3"/>
  <c r="AH74" i="3"/>
  <c r="AL74" i="3"/>
  <c r="AP74" i="3"/>
  <c r="AT74" i="3"/>
  <c r="AY74" i="3"/>
  <c r="BC74" i="3"/>
  <c r="BG74" i="3"/>
  <c r="BK74" i="3"/>
  <c r="BO74" i="3"/>
  <c r="BS74" i="3"/>
  <c r="CI74" i="3"/>
  <c r="CO74" i="3"/>
  <c r="CT74" i="3"/>
  <c r="CX74" i="3"/>
  <c r="DB74" i="3"/>
  <c r="DG74" i="3"/>
  <c r="DK74" i="3"/>
  <c r="DO74" i="3"/>
  <c r="DV74" i="3"/>
  <c r="DZ74" i="3"/>
  <c r="EE74" i="3"/>
  <c r="EJ74" i="3"/>
  <c r="GL74" i="3"/>
  <c r="GS74" i="3"/>
  <c r="GX74" i="3"/>
  <c r="HB74" i="3"/>
  <c r="HH74" i="3"/>
  <c r="HL74" i="3"/>
  <c r="HP74" i="3"/>
  <c r="N74" i="3"/>
  <c r="R74" i="3"/>
  <c r="AE74" i="3"/>
  <c r="AI74" i="3"/>
  <c r="AM74" i="3"/>
  <c r="AQ74" i="3"/>
  <c r="AU74" i="3"/>
  <c r="AZ74" i="3"/>
  <c r="BD74" i="3"/>
  <c r="BH74" i="3"/>
  <c r="BL74" i="3"/>
  <c r="BP74" i="3"/>
  <c r="BU74" i="3"/>
  <c r="CK74" i="3"/>
  <c r="CQ74" i="3"/>
  <c r="CU74" i="3"/>
  <c r="CY74" i="3"/>
  <c r="DD74" i="3"/>
  <c r="DH74" i="3"/>
  <c r="DL74" i="3"/>
  <c r="DQ74" i="3"/>
  <c r="DW74" i="3"/>
  <c r="EA74" i="3"/>
  <c r="EG74" i="3"/>
  <c r="GM74" i="3"/>
  <c r="GT74" i="3"/>
  <c r="GY74" i="3"/>
  <c r="HD74" i="3"/>
  <c r="HI74" i="3"/>
  <c r="HM74" i="3"/>
  <c r="HQ74" i="3"/>
  <c r="CG74" i="3"/>
  <c r="B74" i="3"/>
  <c r="B74" i="2"/>
  <c r="GN74" i="3"/>
  <c r="GO74" i="3"/>
  <c r="F74" i="3"/>
  <c r="U74" i="2"/>
  <c r="O74" i="3"/>
  <c r="S74" i="3"/>
  <c r="S74" i="2"/>
  <c r="AA74" i="3"/>
  <c r="AF74" i="3"/>
  <c r="AJ74" i="3"/>
  <c r="AN74" i="3"/>
  <c r="AR74" i="3"/>
  <c r="AV74" i="3"/>
  <c r="BA74" i="3"/>
  <c r="BE74" i="3"/>
  <c r="BI74" i="3"/>
  <c r="BM74" i="3"/>
  <c r="BQ74" i="3"/>
  <c r="CL74" i="3"/>
  <c r="CR74" i="3"/>
  <c r="CV74" i="3"/>
  <c r="CZ74" i="3"/>
  <c r="DE74" i="3"/>
  <c r="DI74" i="3"/>
  <c r="DM74" i="3"/>
  <c r="DS74" i="3"/>
  <c r="DX74" i="3"/>
  <c r="EC74" i="3"/>
  <c r="EH74" i="3"/>
  <c r="GQ74" i="3"/>
  <c r="GU74" i="3"/>
  <c r="GZ74" i="3"/>
  <c r="HF74" i="3"/>
  <c r="HJ74" i="3"/>
  <c r="HN74" i="3"/>
  <c r="HR74" i="3"/>
  <c r="P74" i="3"/>
  <c r="P74" i="2"/>
  <c r="AC74" i="3"/>
  <c r="AG74" i="3"/>
  <c r="AK74" i="3"/>
  <c r="AO74" i="3"/>
  <c r="AS74" i="3"/>
  <c r="AW74" i="3"/>
  <c r="BB74" i="3"/>
  <c r="BF74" i="3"/>
  <c r="BJ74" i="3"/>
  <c r="BN74" i="3"/>
  <c r="BR74" i="3"/>
  <c r="CE74" i="3"/>
  <c r="CN74" i="3"/>
  <c r="CS74" i="3"/>
  <c r="CW74" i="3"/>
  <c r="DA74" i="3"/>
  <c r="DF74" i="3"/>
  <c r="DJ74" i="3"/>
  <c r="DN74" i="3"/>
  <c r="DT74" i="3"/>
  <c r="DY74" i="3"/>
  <c r="ED74" i="3"/>
  <c r="EI74" i="3"/>
  <c r="GK74" i="3"/>
  <c r="GR74" i="3"/>
  <c r="GV74" i="3"/>
  <c r="HA74" i="3"/>
  <c r="HG74" i="3"/>
  <c r="HK74" i="3"/>
  <c r="HO74" i="3"/>
  <c r="HS74" i="3"/>
  <c r="P87" i="4"/>
  <c r="BY70" i="3"/>
  <c r="BW70" i="3"/>
  <c r="BX70" i="3"/>
  <c r="EL70" i="3"/>
  <c r="EM70" i="3"/>
  <c r="EN70" i="3"/>
  <c r="EV70" i="3"/>
  <c r="EW70" i="3"/>
  <c r="EX70" i="3"/>
  <c r="FZ70" i="3"/>
  <c r="GA70" i="3"/>
  <c r="GB70" i="3"/>
  <c r="FF70" i="3"/>
  <c r="FG70" i="3"/>
  <c r="FH70" i="3"/>
  <c r="FP70" i="3"/>
  <c r="FQ70" i="3"/>
  <c r="FR70" i="3"/>
  <c r="X62" i="3"/>
  <c r="Z62" i="3"/>
  <c r="CA62" i="3"/>
  <c r="FS62" i="3"/>
  <c r="EO62" i="3"/>
  <c r="EY62" i="3"/>
  <c r="FI62" i="3"/>
  <c r="GC62" i="3"/>
  <c r="ES62" i="3"/>
  <c r="EU62" i="3"/>
  <c r="FM62" i="3"/>
  <c r="FC62" i="3"/>
  <c r="FE62" i="3"/>
  <c r="FY62" i="3"/>
  <c r="GI62" i="3"/>
  <c r="FW62" i="3"/>
  <c r="FO62" i="3"/>
  <c r="GG62" i="3"/>
  <c r="ET62" i="3"/>
  <c r="FA62" i="3"/>
  <c r="FN62" i="3"/>
  <c r="FU62" i="3"/>
  <c r="GH62" i="3"/>
  <c r="EP62" i="3"/>
  <c r="FB62" i="3"/>
  <c r="FJ62" i="3"/>
  <c r="FV62" i="3"/>
  <c r="GD62" i="3"/>
  <c r="EQ62" i="3"/>
  <c r="FD62" i="3"/>
  <c r="FK62" i="3"/>
  <c r="FX62" i="3"/>
  <c r="GE62" i="3"/>
  <c r="ER62" i="3"/>
  <c r="EZ62" i="3"/>
  <c r="FL62" i="3"/>
  <c r="FT62" i="3"/>
  <c r="GF62" i="3"/>
  <c r="BW58" i="3"/>
  <c r="BX58" i="3"/>
  <c r="BY58" i="3"/>
  <c r="HT58" i="3"/>
  <c r="CG58" i="3"/>
  <c r="B58" i="3"/>
  <c r="B58" i="2"/>
  <c r="GN58" i="3"/>
  <c r="GO58" i="3"/>
  <c r="F58" i="3"/>
  <c r="U58" i="2"/>
  <c r="O58" i="3"/>
  <c r="S58" i="3"/>
  <c r="S58" i="2"/>
  <c r="AA58" i="3"/>
  <c r="AF58" i="3"/>
  <c r="AJ58" i="3"/>
  <c r="AN58" i="3"/>
  <c r="AR58" i="3"/>
  <c r="AV58" i="3"/>
  <c r="BA58" i="3"/>
  <c r="BE58" i="3"/>
  <c r="BI58" i="3"/>
  <c r="BM58" i="3"/>
  <c r="BQ58" i="3"/>
  <c r="CL58" i="3"/>
  <c r="CR58" i="3"/>
  <c r="CV58" i="3"/>
  <c r="CZ58" i="3"/>
  <c r="DE58" i="3"/>
  <c r="DI58" i="3"/>
  <c r="DM58" i="3"/>
  <c r="DS58" i="3"/>
  <c r="DX58" i="3"/>
  <c r="EC58" i="3"/>
  <c r="EH58" i="3"/>
  <c r="GQ58" i="3"/>
  <c r="GU58" i="3"/>
  <c r="GZ58" i="3"/>
  <c r="HF58" i="3"/>
  <c r="HJ58" i="3"/>
  <c r="HN58" i="3"/>
  <c r="HR58" i="3"/>
  <c r="P58" i="3"/>
  <c r="P58" i="2"/>
  <c r="AC58" i="3"/>
  <c r="AG58" i="3"/>
  <c r="AK58" i="3"/>
  <c r="AO58" i="3"/>
  <c r="AS58" i="3"/>
  <c r="AW58" i="3"/>
  <c r="BB58" i="3"/>
  <c r="BF58" i="3"/>
  <c r="BJ58" i="3"/>
  <c r="BN58" i="3"/>
  <c r="BR58" i="3"/>
  <c r="CE58" i="3"/>
  <c r="CN58" i="3"/>
  <c r="CS58" i="3"/>
  <c r="CW58" i="3"/>
  <c r="DA58" i="3"/>
  <c r="DF58" i="3"/>
  <c r="DJ58" i="3"/>
  <c r="DN58" i="3"/>
  <c r="DT58" i="3"/>
  <c r="DY58" i="3"/>
  <c r="ED58" i="3"/>
  <c r="EI58" i="3"/>
  <c r="GK58" i="3"/>
  <c r="GR58" i="3"/>
  <c r="GV58" i="3"/>
  <c r="HA58" i="3"/>
  <c r="HG58" i="3"/>
  <c r="HK58" i="3"/>
  <c r="HO58" i="3"/>
  <c r="HS58" i="3"/>
  <c r="Q58" i="3"/>
  <c r="Q58" i="2"/>
  <c r="AD58" i="3"/>
  <c r="AH58" i="3"/>
  <c r="AL58" i="3"/>
  <c r="AP58" i="3"/>
  <c r="AT58" i="3"/>
  <c r="AY58" i="3"/>
  <c r="BC58" i="3"/>
  <c r="BG58" i="3"/>
  <c r="BK58" i="3"/>
  <c r="BO58" i="3"/>
  <c r="BS58" i="3"/>
  <c r="CI58" i="3"/>
  <c r="CO58" i="3"/>
  <c r="CT58" i="3"/>
  <c r="CX58" i="3"/>
  <c r="DB58" i="3"/>
  <c r="DG58" i="3"/>
  <c r="DK58" i="3"/>
  <c r="DO58" i="3"/>
  <c r="DV58" i="3"/>
  <c r="DZ58" i="3"/>
  <c r="EE58" i="3"/>
  <c r="EJ58" i="3"/>
  <c r="GL58" i="3"/>
  <c r="GS58" i="3"/>
  <c r="GX58" i="3"/>
  <c r="HB58" i="3"/>
  <c r="HH58" i="3"/>
  <c r="HL58" i="3"/>
  <c r="HP58" i="3"/>
  <c r="N58" i="3"/>
  <c r="R58" i="3"/>
  <c r="AE58" i="3"/>
  <c r="AI58" i="3"/>
  <c r="AM58" i="3"/>
  <c r="AQ58" i="3"/>
  <c r="AU58" i="3"/>
  <c r="AZ58" i="3"/>
  <c r="BD58" i="3"/>
  <c r="BH58" i="3"/>
  <c r="BL58" i="3"/>
  <c r="BP58" i="3"/>
  <c r="BU58" i="3"/>
  <c r="CK58" i="3"/>
  <c r="CQ58" i="3"/>
  <c r="CU58" i="3"/>
  <c r="CY58" i="3"/>
  <c r="DD58" i="3"/>
  <c r="DH58" i="3"/>
  <c r="DL58" i="3"/>
  <c r="DQ58" i="3"/>
  <c r="DW58" i="3"/>
  <c r="EA58" i="3"/>
  <c r="EG58" i="3"/>
  <c r="GM58" i="3"/>
  <c r="GT58" i="3"/>
  <c r="GY58" i="3"/>
  <c r="HD58" i="3"/>
  <c r="HI58" i="3"/>
  <c r="HM58" i="3"/>
  <c r="HQ58" i="3"/>
  <c r="P71" i="4"/>
  <c r="EL54" i="3"/>
  <c r="EM54" i="3"/>
  <c r="EN54" i="3"/>
  <c r="EV54" i="3"/>
  <c r="EW54" i="3"/>
  <c r="EX54" i="3"/>
  <c r="FZ54" i="3"/>
  <c r="GA54" i="3"/>
  <c r="GB54" i="3"/>
  <c r="FP54" i="3"/>
  <c r="FQ54" i="3"/>
  <c r="FR54" i="3"/>
  <c r="FF54" i="3"/>
  <c r="FG54" i="3"/>
  <c r="FH54" i="3"/>
  <c r="G37" i="3"/>
  <c r="AT38" i="2"/>
  <c r="G38" i="3"/>
  <c r="BW515" i="3"/>
  <c r="BX515" i="3"/>
  <c r="BY515" i="3"/>
  <c r="FS511" i="3"/>
  <c r="EO511" i="3"/>
  <c r="FI511" i="3"/>
  <c r="EY511" i="3"/>
  <c r="GC511" i="3"/>
  <c r="ES511" i="3"/>
  <c r="FE511" i="3"/>
  <c r="EU511" i="3"/>
  <c r="FO511" i="3"/>
  <c r="FC511" i="3"/>
  <c r="FM511" i="3"/>
  <c r="FY511" i="3"/>
  <c r="GG511" i="3"/>
  <c r="GI511" i="3"/>
  <c r="FW511" i="3"/>
  <c r="ET511" i="3"/>
  <c r="FA511" i="3"/>
  <c r="FN511" i="3"/>
  <c r="FU511" i="3"/>
  <c r="GH511" i="3"/>
  <c r="EP511" i="3"/>
  <c r="FB511" i="3"/>
  <c r="FJ511" i="3"/>
  <c r="FV511" i="3"/>
  <c r="GD511" i="3"/>
  <c r="EQ511" i="3"/>
  <c r="FD511" i="3"/>
  <c r="FK511" i="3"/>
  <c r="FX511" i="3"/>
  <c r="GE511" i="3"/>
  <c r="ER511" i="3"/>
  <c r="EZ511" i="3"/>
  <c r="FL511" i="3"/>
  <c r="FT511" i="3"/>
  <c r="GF511" i="3"/>
  <c r="HT507" i="3"/>
  <c r="CG507" i="3"/>
  <c r="B507" i="3"/>
  <c r="B507" i="2"/>
  <c r="GN507" i="3"/>
  <c r="GO507" i="3"/>
  <c r="F507" i="3"/>
  <c r="U507" i="2"/>
  <c r="O507" i="3"/>
  <c r="S507" i="3"/>
  <c r="S507" i="2"/>
  <c r="AA507" i="3"/>
  <c r="AF507" i="3"/>
  <c r="AJ507" i="3"/>
  <c r="AN507" i="3"/>
  <c r="AR507" i="3"/>
  <c r="AV507" i="3"/>
  <c r="BA507" i="3"/>
  <c r="BE507" i="3"/>
  <c r="BI507" i="3"/>
  <c r="BM507" i="3"/>
  <c r="BQ507" i="3"/>
  <c r="CL507" i="3"/>
  <c r="CR507" i="3"/>
  <c r="CV507" i="3"/>
  <c r="CZ507" i="3"/>
  <c r="DE507" i="3"/>
  <c r="DI507" i="3"/>
  <c r="DM507" i="3"/>
  <c r="DS507" i="3"/>
  <c r="DX507" i="3"/>
  <c r="EC507" i="3"/>
  <c r="EH507" i="3"/>
  <c r="GQ507" i="3"/>
  <c r="GU507" i="3"/>
  <c r="GZ507" i="3"/>
  <c r="HF507" i="3"/>
  <c r="HJ507" i="3"/>
  <c r="HN507" i="3"/>
  <c r="HR507" i="3"/>
  <c r="P507" i="3"/>
  <c r="P507" i="2"/>
  <c r="AC507" i="3"/>
  <c r="AG507" i="3"/>
  <c r="AK507" i="3"/>
  <c r="AO507" i="3"/>
  <c r="AS507" i="3"/>
  <c r="AW507" i="3"/>
  <c r="BB507" i="3"/>
  <c r="BF507" i="3"/>
  <c r="BJ507" i="3"/>
  <c r="BN507" i="3"/>
  <c r="BR507" i="3"/>
  <c r="CE507" i="3"/>
  <c r="CN507" i="3"/>
  <c r="CS507" i="3"/>
  <c r="CW507" i="3"/>
  <c r="DA507" i="3"/>
  <c r="DF507" i="3"/>
  <c r="DJ507" i="3"/>
  <c r="DN507" i="3"/>
  <c r="DT507" i="3"/>
  <c r="DY507" i="3"/>
  <c r="ED507" i="3"/>
  <c r="EI507" i="3"/>
  <c r="GK507" i="3"/>
  <c r="GR507" i="3"/>
  <c r="GV507" i="3"/>
  <c r="HA507" i="3"/>
  <c r="HG507" i="3"/>
  <c r="HK507" i="3"/>
  <c r="HO507" i="3"/>
  <c r="HS507" i="3"/>
  <c r="Q507" i="3"/>
  <c r="Q507" i="2"/>
  <c r="AD507" i="3"/>
  <c r="AH507" i="3"/>
  <c r="AL507" i="3"/>
  <c r="AP507" i="3"/>
  <c r="AT507" i="3"/>
  <c r="AY507" i="3"/>
  <c r="BC507" i="3"/>
  <c r="BG507" i="3"/>
  <c r="BK507" i="3"/>
  <c r="BO507" i="3"/>
  <c r="BS507" i="3"/>
  <c r="CI507" i="3"/>
  <c r="CO507" i="3"/>
  <c r="CT507" i="3"/>
  <c r="CX507" i="3"/>
  <c r="DB507" i="3"/>
  <c r="DG507" i="3"/>
  <c r="DK507" i="3"/>
  <c r="DO507" i="3"/>
  <c r="DV507" i="3"/>
  <c r="DZ507" i="3"/>
  <c r="EE507" i="3"/>
  <c r="EJ507" i="3"/>
  <c r="GL507" i="3"/>
  <c r="GS507" i="3"/>
  <c r="GX507" i="3"/>
  <c r="HB507" i="3"/>
  <c r="HH507" i="3"/>
  <c r="HL507" i="3"/>
  <c r="HP507" i="3"/>
  <c r="N507" i="3"/>
  <c r="R507" i="3"/>
  <c r="AE507" i="3"/>
  <c r="AI507" i="3"/>
  <c r="AM507" i="3"/>
  <c r="AQ507" i="3"/>
  <c r="AU507" i="3"/>
  <c r="AZ507" i="3"/>
  <c r="BD507" i="3"/>
  <c r="BH507" i="3"/>
  <c r="BL507" i="3"/>
  <c r="BP507" i="3"/>
  <c r="BU507" i="3"/>
  <c r="CK507" i="3"/>
  <c r="CQ507" i="3"/>
  <c r="CU507" i="3"/>
  <c r="CY507" i="3"/>
  <c r="DD507" i="3"/>
  <c r="DH507" i="3"/>
  <c r="DL507" i="3"/>
  <c r="DQ507" i="3"/>
  <c r="DW507" i="3"/>
  <c r="EA507" i="3"/>
  <c r="EG507" i="3"/>
  <c r="GM507" i="3"/>
  <c r="GT507" i="3"/>
  <c r="GY507" i="3"/>
  <c r="HD507" i="3"/>
  <c r="HI507" i="3"/>
  <c r="HM507" i="3"/>
  <c r="HQ507" i="3"/>
  <c r="P520" i="4"/>
  <c r="X503" i="3"/>
  <c r="Z503" i="3"/>
  <c r="CA503" i="3"/>
  <c r="EL503" i="3"/>
  <c r="EM503" i="3"/>
  <c r="EN503" i="3"/>
  <c r="FF503" i="3"/>
  <c r="FG503" i="3"/>
  <c r="FH503" i="3"/>
  <c r="FP503" i="3"/>
  <c r="FQ503" i="3"/>
  <c r="FR503" i="3"/>
  <c r="EV503" i="3"/>
  <c r="EW503" i="3"/>
  <c r="EX503" i="3"/>
  <c r="FZ503" i="3"/>
  <c r="GA503" i="3"/>
  <c r="GB503" i="3"/>
  <c r="BW499" i="3"/>
  <c r="BX499" i="3"/>
  <c r="BY499" i="3"/>
  <c r="FS495" i="3"/>
  <c r="EO495" i="3"/>
  <c r="FI495" i="3"/>
  <c r="EY495" i="3"/>
  <c r="GC495" i="3"/>
  <c r="ES495" i="3"/>
  <c r="FE495" i="3"/>
  <c r="EU495" i="3"/>
  <c r="FO495" i="3"/>
  <c r="FC495" i="3"/>
  <c r="FM495" i="3"/>
  <c r="FY495" i="3"/>
  <c r="GG495" i="3"/>
  <c r="GI495" i="3"/>
  <c r="FW495" i="3"/>
  <c r="ET495" i="3"/>
  <c r="FA495" i="3"/>
  <c r="FN495" i="3"/>
  <c r="FU495" i="3"/>
  <c r="GH495" i="3"/>
  <c r="EP495" i="3"/>
  <c r="FB495" i="3"/>
  <c r="FJ495" i="3"/>
  <c r="FV495" i="3"/>
  <c r="GD495" i="3"/>
  <c r="EQ495" i="3"/>
  <c r="FD495" i="3"/>
  <c r="FK495" i="3"/>
  <c r="FX495" i="3"/>
  <c r="GE495" i="3"/>
  <c r="ER495" i="3"/>
  <c r="EZ495" i="3"/>
  <c r="FL495" i="3"/>
  <c r="FT495" i="3"/>
  <c r="GF495" i="3"/>
  <c r="HT491" i="3"/>
  <c r="CG491" i="3"/>
  <c r="B491" i="3"/>
  <c r="B491" i="2"/>
  <c r="GN491" i="3"/>
  <c r="GO491" i="3"/>
  <c r="F491" i="3"/>
  <c r="U491" i="2"/>
  <c r="O491" i="3"/>
  <c r="S491" i="3"/>
  <c r="S491" i="2"/>
  <c r="AA491" i="3"/>
  <c r="AF491" i="3"/>
  <c r="AJ491" i="3"/>
  <c r="AN491" i="3"/>
  <c r="AR491" i="3"/>
  <c r="AV491" i="3"/>
  <c r="BA491" i="3"/>
  <c r="BE491" i="3"/>
  <c r="BI491" i="3"/>
  <c r="BM491" i="3"/>
  <c r="BQ491" i="3"/>
  <c r="CL491" i="3"/>
  <c r="CR491" i="3"/>
  <c r="CV491" i="3"/>
  <c r="CZ491" i="3"/>
  <c r="DE491" i="3"/>
  <c r="DI491" i="3"/>
  <c r="DM491" i="3"/>
  <c r="DS491" i="3"/>
  <c r="DX491" i="3"/>
  <c r="EC491" i="3"/>
  <c r="EH491" i="3"/>
  <c r="GQ491" i="3"/>
  <c r="GU491" i="3"/>
  <c r="GZ491" i="3"/>
  <c r="HF491" i="3"/>
  <c r="HJ491" i="3"/>
  <c r="HN491" i="3"/>
  <c r="HR491" i="3"/>
  <c r="P491" i="3"/>
  <c r="P491" i="2"/>
  <c r="AC491" i="3"/>
  <c r="AG491" i="3"/>
  <c r="AK491" i="3"/>
  <c r="AO491" i="3"/>
  <c r="AS491" i="3"/>
  <c r="AW491" i="3"/>
  <c r="BB491" i="3"/>
  <c r="BF491" i="3"/>
  <c r="BJ491" i="3"/>
  <c r="BN491" i="3"/>
  <c r="BR491" i="3"/>
  <c r="CE491" i="3"/>
  <c r="CN491" i="3"/>
  <c r="CS491" i="3"/>
  <c r="CW491" i="3"/>
  <c r="DA491" i="3"/>
  <c r="DF491" i="3"/>
  <c r="DJ491" i="3"/>
  <c r="DN491" i="3"/>
  <c r="DT491" i="3"/>
  <c r="DY491" i="3"/>
  <c r="ED491" i="3"/>
  <c r="EI491" i="3"/>
  <c r="GK491" i="3"/>
  <c r="GR491" i="3"/>
  <c r="GV491" i="3"/>
  <c r="HA491" i="3"/>
  <c r="HG491" i="3"/>
  <c r="HK491" i="3"/>
  <c r="HO491" i="3"/>
  <c r="HS491" i="3"/>
  <c r="Q491" i="3"/>
  <c r="Q491" i="2"/>
  <c r="AD491" i="3"/>
  <c r="AH491" i="3"/>
  <c r="AL491" i="3"/>
  <c r="AP491" i="3"/>
  <c r="AT491" i="3"/>
  <c r="AY491" i="3"/>
  <c r="BC491" i="3"/>
  <c r="BG491" i="3"/>
  <c r="BK491" i="3"/>
  <c r="BO491" i="3"/>
  <c r="BS491" i="3"/>
  <c r="CI491" i="3"/>
  <c r="CO491" i="3"/>
  <c r="CT491" i="3"/>
  <c r="CX491" i="3"/>
  <c r="DB491" i="3"/>
  <c r="DG491" i="3"/>
  <c r="DK491" i="3"/>
  <c r="DO491" i="3"/>
  <c r="DV491" i="3"/>
  <c r="DZ491" i="3"/>
  <c r="EE491" i="3"/>
  <c r="EJ491" i="3"/>
  <c r="GL491" i="3"/>
  <c r="GS491" i="3"/>
  <c r="GX491" i="3"/>
  <c r="HB491" i="3"/>
  <c r="HH491" i="3"/>
  <c r="HL491" i="3"/>
  <c r="HP491" i="3"/>
  <c r="N491" i="3"/>
  <c r="R491" i="3"/>
  <c r="AE491" i="3"/>
  <c r="AI491" i="3"/>
  <c r="AM491" i="3"/>
  <c r="AQ491" i="3"/>
  <c r="AU491" i="3"/>
  <c r="AZ491" i="3"/>
  <c r="BD491" i="3"/>
  <c r="BH491" i="3"/>
  <c r="BL491" i="3"/>
  <c r="BP491" i="3"/>
  <c r="BU491" i="3"/>
  <c r="CK491" i="3"/>
  <c r="CQ491" i="3"/>
  <c r="CU491" i="3"/>
  <c r="CY491" i="3"/>
  <c r="DD491" i="3"/>
  <c r="DH491" i="3"/>
  <c r="DL491" i="3"/>
  <c r="DQ491" i="3"/>
  <c r="DW491" i="3"/>
  <c r="EA491" i="3"/>
  <c r="EG491" i="3"/>
  <c r="GM491" i="3"/>
  <c r="GT491" i="3"/>
  <c r="GY491" i="3"/>
  <c r="HD491" i="3"/>
  <c r="HI491" i="3"/>
  <c r="HM491" i="3"/>
  <c r="HQ491" i="3"/>
  <c r="P504" i="4"/>
  <c r="X487" i="3"/>
  <c r="Z487" i="3"/>
  <c r="CA487" i="3"/>
  <c r="EL487" i="3"/>
  <c r="EM487" i="3"/>
  <c r="EN487" i="3"/>
  <c r="FF487" i="3"/>
  <c r="FG487" i="3"/>
  <c r="FH487" i="3"/>
  <c r="FP487" i="3"/>
  <c r="FQ487" i="3"/>
  <c r="FR487" i="3"/>
  <c r="EV487" i="3"/>
  <c r="EW487" i="3"/>
  <c r="EX487" i="3"/>
  <c r="FZ487" i="3"/>
  <c r="GA487" i="3"/>
  <c r="GB487" i="3"/>
  <c r="BW483" i="3"/>
  <c r="BX483" i="3"/>
  <c r="BY483" i="3"/>
  <c r="FS479" i="3"/>
  <c r="EO479" i="3"/>
  <c r="FI479" i="3"/>
  <c r="EY479" i="3"/>
  <c r="GC479" i="3"/>
  <c r="ES479" i="3"/>
  <c r="FE479" i="3"/>
  <c r="EU479" i="3"/>
  <c r="FO479" i="3"/>
  <c r="FC479" i="3"/>
  <c r="FM479" i="3"/>
  <c r="FY479" i="3"/>
  <c r="GG479" i="3"/>
  <c r="GI479" i="3"/>
  <c r="FW479" i="3"/>
  <c r="ET479" i="3"/>
  <c r="FA479" i="3"/>
  <c r="FN479" i="3"/>
  <c r="FU479" i="3"/>
  <c r="GH479" i="3"/>
  <c r="EP479" i="3"/>
  <c r="FB479" i="3"/>
  <c r="FJ479" i="3"/>
  <c r="FV479" i="3"/>
  <c r="GD479" i="3"/>
  <c r="EQ479" i="3"/>
  <c r="FD479" i="3"/>
  <c r="FK479" i="3"/>
  <c r="FX479" i="3"/>
  <c r="GE479" i="3"/>
  <c r="ER479" i="3"/>
  <c r="EZ479" i="3"/>
  <c r="FL479" i="3"/>
  <c r="FT479" i="3"/>
  <c r="GF479" i="3"/>
  <c r="HT475" i="3"/>
  <c r="CG475" i="3"/>
  <c r="B475" i="3"/>
  <c r="B475" i="2"/>
  <c r="GN475" i="3"/>
  <c r="GO475" i="3"/>
  <c r="F475" i="3"/>
  <c r="U475" i="2"/>
  <c r="O475" i="3"/>
  <c r="S475" i="3"/>
  <c r="S475" i="2"/>
  <c r="AA475" i="3"/>
  <c r="AF475" i="3"/>
  <c r="AJ475" i="3"/>
  <c r="AN475" i="3"/>
  <c r="AR475" i="3"/>
  <c r="AV475" i="3"/>
  <c r="BA475" i="3"/>
  <c r="BE475" i="3"/>
  <c r="BI475" i="3"/>
  <c r="BM475" i="3"/>
  <c r="BQ475" i="3"/>
  <c r="CL475" i="3"/>
  <c r="CR475" i="3"/>
  <c r="CV475" i="3"/>
  <c r="CZ475" i="3"/>
  <c r="DE475" i="3"/>
  <c r="DI475" i="3"/>
  <c r="DM475" i="3"/>
  <c r="DS475" i="3"/>
  <c r="DX475" i="3"/>
  <c r="EC475" i="3"/>
  <c r="EH475" i="3"/>
  <c r="GQ475" i="3"/>
  <c r="GU475" i="3"/>
  <c r="GZ475" i="3"/>
  <c r="HF475" i="3"/>
  <c r="HJ475" i="3"/>
  <c r="HN475" i="3"/>
  <c r="HR475" i="3"/>
  <c r="P475" i="3"/>
  <c r="P475" i="2"/>
  <c r="AC475" i="3"/>
  <c r="AG475" i="3"/>
  <c r="AK475" i="3"/>
  <c r="AO475" i="3"/>
  <c r="AS475" i="3"/>
  <c r="AW475" i="3"/>
  <c r="BB475" i="3"/>
  <c r="BF475" i="3"/>
  <c r="BJ475" i="3"/>
  <c r="BN475" i="3"/>
  <c r="BR475" i="3"/>
  <c r="CE475" i="3"/>
  <c r="CN475" i="3"/>
  <c r="CS475" i="3"/>
  <c r="CW475" i="3"/>
  <c r="DA475" i="3"/>
  <c r="DF475" i="3"/>
  <c r="DJ475" i="3"/>
  <c r="DN475" i="3"/>
  <c r="DT475" i="3"/>
  <c r="DY475" i="3"/>
  <c r="ED475" i="3"/>
  <c r="EI475" i="3"/>
  <c r="GK475" i="3"/>
  <c r="GR475" i="3"/>
  <c r="GV475" i="3"/>
  <c r="HA475" i="3"/>
  <c r="HG475" i="3"/>
  <c r="HK475" i="3"/>
  <c r="HO475" i="3"/>
  <c r="HS475" i="3"/>
  <c r="Q475" i="3"/>
  <c r="Q475" i="2"/>
  <c r="AD475" i="3"/>
  <c r="AH475" i="3"/>
  <c r="AL475" i="3"/>
  <c r="AP475" i="3"/>
  <c r="AT475" i="3"/>
  <c r="AY475" i="3"/>
  <c r="BC475" i="3"/>
  <c r="BG475" i="3"/>
  <c r="BK475" i="3"/>
  <c r="BO475" i="3"/>
  <c r="BS475" i="3"/>
  <c r="CI475" i="3"/>
  <c r="CO475" i="3"/>
  <c r="CT475" i="3"/>
  <c r="CX475" i="3"/>
  <c r="DB475" i="3"/>
  <c r="DG475" i="3"/>
  <c r="DK475" i="3"/>
  <c r="DO475" i="3"/>
  <c r="DV475" i="3"/>
  <c r="DZ475" i="3"/>
  <c r="EE475" i="3"/>
  <c r="EJ475" i="3"/>
  <c r="GL475" i="3"/>
  <c r="GS475" i="3"/>
  <c r="GX475" i="3"/>
  <c r="HB475" i="3"/>
  <c r="HH475" i="3"/>
  <c r="HL475" i="3"/>
  <c r="HP475" i="3"/>
  <c r="N475" i="3"/>
  <c r="R475" i="3"/>
  <c r="AE475" i="3"/>
  <c r="AI475" i="3"/>
  <c r="AM475" i="3"/>
  <c r="AQ475" i="3"/>
  <c r="AU475" i="3"/>
  <c r="AZ475" i="3"/>
  <c r="BD475" i="3"/>
  <c r="BH475" i="3"/>
  <c r="BL475" i="3"/>
  <c r="BP475" i="3"/>
  <c r="BU475" i="3"/>
  <c r="CK475" i="3"/>
  <c r="CQ475" i="3"/>
  <c r="CU475" i="3"/>
  <c r="CY475" i="3"/>
  <c r="DD475" i="3"/>
  <c r="DH475" i="3"/>
  <c r="DL475" i="3"/>
  <c r="DQ475" i="3"/>
  <c r="DW475" i="3"/>
  <c r="EA475" i="3"/>
  <c r="EG475" i="3"/>
  <c r="GM475" i="3"/>
  <c r="GT475" i="3"/>
  <c r="GY475" i="3"/>
  <c r="HD475" i="3"/>
  <c r="HI475" i="3"/>
  <c r="HM475" i="3"/>
  <c r="HQ475" i="3"/>
  <c r="P488" i="4"/>
  <c r="EL471" i="3"/>
  <c r="EM471" i="3"/>
  <c r="EN471" i="3"/>
  <c r="FF471" i="3"/>
  <c r="FG471" i="3"/>
  <c r="FH471" i="3"/>
  <c r="FP471" i="3"/>
  <c r="FQ471" i="3"/>
  <c r="FR471" i="3"/>
  <c r="EV471" i="3"/>
  <c r="EW471" i="3"/>
  <c r="EX471" i="3"/>
  <c r="FZ471" i="3"/>
  <c r="GA471" i="3"/>
  <c r="GB471" i="3"/>
  <c r="Z467" i="3"/>
  <c r="CA467" i="3"/>
  <c r="X467" i="3"/>
  <c r="BW463" i="3"/>
  <c r="BX463" i="3"/>
  <c r="BY463" i="3"/>
  <c r="FS463" i="3"/>
  <c r="EO463" i="3"/>
  <c r="FI463" i="3"/>
  <c r="EY463" i="3"/>
  <c r="GC463" i="3"/>
  <c r="ES463" i="3"/>
  <c r="EU463" i="3"/>
  <c r="FE463" i="3"/>
  <c r="FO463" i="3"/>
  <c r="FC463" i="3"/>
  <c r="FM463" i="3"/>
  <c r="FY463" i="3"/>
  <c r="GG463" i="3"/>
  <c r="GI463" i="3"/>
  <c r="FW463" i="3"/>
  <c r="ER463" i="3"/>
  <c r="EZ463" i="3"/>
  <c r="FL463" i="3"/>
  <c r="FT463" i="3"/>
  <c r="GF463" i="3"/>
  <c r="ET463" i="3"/>
  <c r="FA463" i="3"/>
  <c r="FN463" i="3"/>
  <c r="FU463" i="3"/>
  <c r="GH463" i="3"/>
  <c r="EP463" i="3"/>
  <c r="FB463" i="3"/>
  <c r="FJ463" i="3"/>
  <c r="FV463" i="3"/>
  <c r="GD463" i="3"/>
  <c r="FD463" i="3"/>
  <c r="GE463" i="3"/>
  <c r="FK463" i="3"/>
  <c r="EQ463" i="3"/>
  <c r="FX463" i="3"/>
  <c r="HT459" i="3"/>
  <c r="N459" i="3"/>
  <c r="R459" i="3"/>
  <c r="AE459" i="3"/>
  <c r="AI459" i="3"/>
  <c r="AM459" i="3"/>
  <c r="AQ459" i="3"/>
  <c r="AU459" i="3"/>
  <c r="AZ459" i="3"/>
  <c r="BD459" i="3"/>
  <c r="BH459" i="3"/>
  <c r="BL459" i="3"/>
  <c r="BP459" i="3"/>
  <c r="BU459" i="3"/>
  <c r="CK459" i="3"/>
  <c r="CQ459" i="3"/>
  <c r="CU459" i="3"/>
  <c r="CY459" i="3"/>
  <c r="DD459" i="3"/>
  <c r="DH459" i="3"/>
  <c r="DL459" i="3"/>
  <c r="DQ459" i="3"/>
  <c r="DW459" i="3"/>
  <c r="EA459" i="3"/>
  <c r="EG459" i="3"/>
  <c r="GM459" i="3"/>
  <c r="GT459" i="3"/>
  <c r="GY459" i="3"/>
  <c r="HD459" i="3"/>
  <c r="HI459" i="3"/>
  <c r="HM459" i="3"/>
  <c r="HQ459" i="3"/>
  <c r="CG459" i="3"/>
  <c r="B459" i="3"/>
  <c r="B459" i="2"/>
  <c r="GN459" i="3"/>
  <c r="GO459" i="3"/>
  <c r="F459" i="3"/>
  <c r="U459" i="2"/>
  <c r="O459" i="3"/>
  <c r="S459" i="3"/>
  <c r="S459" i="2"/>
  <c r="AA459" i="3"/>
  <c r="AF459" i="3"/>
  <c r="AJ459" i="3"/>
  <c r="AN459" i="3"/>
  <c r="AR459" i="3"/>
  <c r="AV459" i="3"/>
  <c r="BA459" i="3"/>
  <c r="BE459" i="3"/>
  <c r="BI459" i="3"/>
  <c r="BM459" i="3"/>
  <c r="BQ459" i="3"/>
  <c r="CL459" i="3"/>
  <c r="CR459" i="3"/>
  <c r="CV459" i="3"/>
  <c r="CZ459" i="3"/>
  <c r="DE459" i="3"/>
  <c r="DI459" i="3"/>
  <c r="DM459" i="3"/>
  <c r="DS459" i="3"/>
  <c r="DX459" i="3"/>
  <c r="EC459" i="3"/>
  <c r="EH459" i="3"/>
  <c r="GQ459" i="3"/>
  <c r="GU459" i="3"/>
  <c r="GZ459" i="3"/>
  <c r="HF459" i="3"/>
  <c r="HJ459" i="3"/>
  <c r="HN459" i="3"/>
  <c r="HR459" i="3"/>
  <c r="P459" i="3"/>
  <c r="P459" i="2"/>
  <c r="AC459" i="3"/>
  <c r="AG459" i="3"/>
  <c r="AK459" i="3"/>
  <c r="AO459" i="3"/>
  <c r="AS459" i="3"/>
  <c r="AW459" i="3"/>
  <c r="BB459" i="3"/>
  <c r="BF459" i="3"/>
  <c r="BJ459" i="3"/>
  <c r="BN459" i="3"/>
  <c r="BR459" i="3"/>
  <c r="CE459" i="3"/>
  <c r="CN459" i="3"/>
  <c r="CS459" i="3"/>
  <c r="CW459" i="3"/>
  <c r="DA459" i="3"/>
  <c r="DF459" i="3"/>
  <c r="DJ459" i="3"/>
  <c r="DN459" i="3"/>
  <c r="DT459" i="3"/>
  <c r="DY459" i="3"/>
  <c r="ED459" i="3"/>
  <c r="EI459" i="3"/>
  <c r="GK459" i="3"/>
  <c r="GR459" i="3"/>
  <c r="GV459" i="3"/>
  <c r="HA459" i="3"/>
  <c r="HG459" i="3"/>
  <c r="HK459" i="3"/>
  <c r="HO459" i="3"/>
  <c r="HS459" i="3"/>
  <c r="AD459" i="3"/>
  <c r="AT459" i="3"/>
  <c r="BK459" i="3"/>
  <c r="CI459" i="3"/>
  <c r="DB459" i="3"/>
  <c r="DV459" i="3"/>
  <c r="GS459" i="3"/>
  <c r="HL459" i="3"/>
  <c r="AH459" i="3"/>
  <c r="AY459" i="3"/>
  <c r="BO459" i="3"/>
  <c r="CO459" i="3"/>
  <c r="DG459" i="3"/>
  <c r="DZ459" i="3"/>
  <c r="GX459" i="3"/>
  <c r="HP459" i="3"/>
  <c r="Q459" i="3"/>
  <c r="Q459" i="2"/>
  <c r="AL459" i="3"/>
  <c r="BC459" i="3"/>
  <c r="BS459" i="3"/>
  <c r="CT459" i="3"/>
  <c r="DK459" i="3"/>
  <c r="EE459" i="3"/>
  <c r="HB459" i="3"/>
  <c r="AP459" i="3"/>
  <c r="BG459" i="3"/>
  <c r="CX459" i="3"/>
  <c r="DO459" i="3"/>
  <c r="EJ459" i="3"/>
  <c r="GL459" i="3"/>
  <c r="HH459" i="3"/>
  <c r="P472" i="4"/>
  <c r="EL455" i="3"/>
  <c r="EM455" i="3"/>
  <c r="EN455" i="3"/>
  <c r="FF455" i="3"/>
  <c r="FG455" i="3"/>
  <c r="FH455" i="3"/>
  <c r="FP455" i="3"/>
  <c r="FQ455" i="3"/>
  <c r="FR455" i="3"/>
  <c r="FZ455" i="3"/>
  <c r="GA455" i="3"/>
  <c r="GB455" i="3"/>
  <c r="EV455" i="3"/>
  <c r="EW455" i="3"/>
  <c r="EX455" i="3"/>
  <c r="Z451" i="3"/>
  <c r="CA451" i="3"/>
  <c r="X451" i="3"/>
  <c r="BW447" i="3"/>
  <c r="BX447" i="3"/>
  <c r="BY447" i="3"/>
  <c r="FS447" i="3"/>
  <c r="EO447" i="3"/>
  <c r="FI447" i="3"/>
  <c r="EY447" i="3"/>
  <c r="GC447" i="3"/>
  <c r="ES447" i="3"/>
  <c r="EU447" i="3"/>
  <c r="FE447" i="3"/>
  <c r="FO447" i="3"/>
  <c r="FC447" i="3"/>
  <c r="FM447" i="3"/>
  <c r="FY447" i="3"/>
  <c r="GG447" i="3"/>
  <c r="GI447" i="3"/>
  <c r="FW447" i="3"/>
  <c r="ER447" i="3"/>
  <c r="EZ447" i="3"/>
  <c r="FL447" i="3"/>
  <c r="FT447" i="3"/>
  <c r="GF447" i="3"/>
  <c r="ET447" i="3"/>
  <c r="FA447" i="3"/>
  <c r="FN447" i="3"/>
  <c r="FU447" i="3"/>
  <c r="GH447" i="3"/>
  <c r="EP447" i="3"/>
  <c r="FB447" i="3"/>
  <c r="FJ447" i="3"/>
  <c r="FV447" i="3"/>
  <c r="GD447" i="3"/>
  <c r="FD447" i="3"/>
  <c r="GE447" i="3"/>
  <c r="FK447" i="3"/>
  <c r="EQ447" i="3"/>
  <c r="FX447" i="3"/>
  <c r="HT443" i="3"/>
  <c r="N443" i="3"/>
  <c r="R443" i="3"/>
  <c r="AE443" i="3"/>
  <c r="AI443" i="3"/>
  <c r="AM443" i="3"/>
  <c r="AQ443" i="3"/>
  <c r="AU443" i="3"/>
  <c r="AZ443" i="3"/>
  <c r="BD443" i="3"/>
  <c r="BH443" i="3"/>
  <c r="BL443" i="3"/>
  <c r="BP443" i="3"/>
  <c r="BU443" i="3"/>
  <c r="CK443" i="3"/>
  <c r="CQ443" i="3"/>
  <c r="CU443" i="3"/>
  <c r="CY443" i="3"/>
  <c r="DD443" i="3"/>
  <c r="DH443" i="3"/>
  <c r="DL443" i="3"/>
  <c r="DQ443" i="3"/>
  <c r="DW443" i="3"/>
  <c r="EA443" i="3"/>
  <c r="EG443" i="3"/>
  <c r="GM443" i="3"/>
  <c r="GT443" i="3"/>
  <c r="GY443" i="3"/>
  <c r="HD443" i="3"/>
  <c r="HI443" i="3"/>
  <c r="HM443" i="3"/>
  <c r="HQ443" i="3"/>
  <c r="CG443" i="3"/>
  <c r="B443" i="3"/>
  <c r="B443" i="2"/>
  <c r="GN443" i="3"/>
  <c r="GO443" i="3"/>
  <c r="F443" i="3"/>
  <c r="U443" i="2"/>
  <c r="O443" i="3"/>
  <c r="S443" i="3"/>
  <c r="S443" i="2"/>
  <c r="AA443" i="3"/>
  <c r="AF443" i="3"/>
  <c r="AJ443" i="3"/>
  <c r="AN443" i="3"/>
  <c r="AR443" i="3"/>
  <c r="AV443" i="3"/>
  <c r="BA443" i="3"/>
  <c r="BE443" i="3"/>
  <c r="BI443" i="3"/>
  <c r="BM443" i="3"/>
  <c r="BQ443" i="3"/>
  <c r="CL443" i="3"/>
  <c r="CR443" i="3"/>
  <c r="CV443" i="3"/>
  <c r="CZ443" i="3"/>
  <c r="DE443" i="3"/>
  <c r="DI443" i="3"/>
  <c r="DM443" i="3"/>
  <c r="DS443" i="3"/>
  <c r="DX443" i="3"/>
  <c r="EC443" i="3"/>
  <c r="EH443" i="3"/>
  <c r="GQ443" i="3"/>
  <c r="GU443" i="3"/>
  <c r="GZ443" i="3"/>
  <c r="HF443" i="3"/>
  <c r="HJ443" i="3"/>
  <c r="HN443" i="3"/>
  <c r="HR443" i="3"/>
  <c r="P443" i="3"/>
  <c r="P443" i="2"/>
  <c r="AC443" i="3"/>
  <c r="AG443" i="3"/>
  <c r="AK443" i="3"/>
  <c r="AO443" i="3"/>
  <c r="AS443" i="3"/>
  <c r="AW443" i="3"/>
  <c r="BB443" i="3"/>
  <c r="BF443" i="3"/>
  <c r="BJ443" i="3"/>
  <c r="BN443" i="3"/>
  <c r="BR443" i="3"/>
  <c r="CE443" i="3"/>
  <c r="CN443" i="3"/>
  <c r="CS443" i="3"/>
  <c r="CW443" i="3"/>
  <c r="DA443" i="3"/>
  <c r="DF443" i="3"/>
  <c r="DJ443" i="3"/>
  <c r="DN443" i="3"/>
  <c r="DT443" i="3"/>
  <c r="DY443" i="3"/>
  <c r="ED443" i="3"/>
  <c r="EI443" i="3"/>
  <c r="GK443" i="3"/>
  <c r="GR443" i="3"/>
  <c r="GV443" i="3"/>
  <c r="HA443" i="3"/>
  <c r="HG443" i="3"/>
  <c r="HK443" i="3"/>
  <c r="HO443" i="3"/>
  <c r="HS443" i="3"/>
  <c r="AD443" i="3"/>
  <c r="AT443" i="3"/>
  <c r="BK443" i="3"/>
  <c r="CI443" i="3"/>
  <c r="DB443" i="3"/>
  <c r="DV443" i="3"/>
  <c r="GS443" i="3"/>
  <c r="HL443" i="3"/>
  <c r="AH443" i="3"/>
  <c r="AY443" i="3"/>
  <c r="BO443" i="3"/>
  <c r="CO443" i="3"/>
  <c r="DG443" i="3"/>
  <c r="DZ443" i="3"/>
  <c r="GX443" i="3"/>
  <c r="HP443" i="3"/>
  <c r="Q443" i="3"/>
  <c r="Q443" i="2"/>
  <c r="AL443" i="3"/>
  <c r="BC443" i="3"/>
  <c r="BS443" i="3"/>
  <c r="CT443" i="3"/>
  <c r="DK443" i="3"/>
  <c r="EE443" i="3"/>
  <c r="HB443" i="3"/>
  <c r="AP443" i="3"/>
  <c r="BG443" i="3"/>
  <c r="CX443" i="3"/>
  <c r="DO443" i="3"/>
  <c r="EJ443" i="3"/>
  <c r="GL443" i="3"/>
  <c r="HH443" i="3"/>
  <c r="P456" i="4"/>
  <c r="EL439" i="3"/>
  <c r="EM439" i="3"/>
  <c r="EN439" i="3"/>
  <c r="FF439" i="3"/>
  <c r="FG439" i="3"/>
  <c r="FH439" i="3"/>
  <c r="FP439" i="3"/>
  <c r="FQ439" i="3"/>
  <c r="FR439" i="3"/>
  <c r="EV439" i="3"/>
  <c r="EW439" i="3"/>
  <c r="EX439" i="3"/>
  <c r="FZ439" i="3"/>
  <c r="GA439" i="3"/>
  <c r="GB439" i="3"/>
  <c r="Z435" i="3"/>
  <c r="CA435" i="3"/>
  <c r="X435" i="3"/>
  <c r="BW431" i="3"/>
  <c r="BX431" i="3"/>
  <c r="BY431" i="3"/>
  <c r="FS431" i="3"/>
  <c r="EO431" i="3"/>
  <c r="FI431" i="3"/>
  <c r="EY431" i="3"/>
  <c r="GC431" i="3"/>
  <c r="ES431" i="3"/>
  <c r="EU431" i="3"/>
  <c r="FE431" i="3"/>
  <c r="FO431" i="3"/>
  <c r="FC431" i="3"/>
  <c r="FM431" i="3"/>
  <c r="FY431" i="3"/>
  <c r="GG431" i="3"/>
  <c r="GI431" i="3"/>
  <c r="FW431" i="3"/>
  <c r="ER431" i="3"/>
  <c r="EZ431" i="3"/>
  <c r="FL431" i="3"/>
  <c r="FT431" i="3"/>
  <c r="GF431" i="3"/>
  <c r="ET431" i="3"/>
  <c r="FA431" i="3"/>
  <c r="FN431" i="3"/>
  <c r="FU431" i="3"/>
  <c r="GH431" i="3"/>
  <c r="EP431" i="3"/>
  <c r="FB431" i="3"/>
  <c r="FJ431" i="3"/>
  <c r="FV431" i="3"/>
  <c r="GD431" i="3"/>
  <c r="FD431" i="3"/>
  <c r="GE431" i="3"/>
  <c r="FK431" i="3"/>
  <c r="EQ431" i="3"/>
  <c r="FX431" i="3"/>
  <c r="HT427" i="3"/>
  <c r="N427" i="3"/>
  <c r="R427" i="3"/>
  <c r="AE427" i="3"/>
  <c r="AI427" i="3"/>
  <c r="AM427" i="3"/>
  <c r="AQ427" i="3"/>
  <c r="AU427" i="3"/>
  <c r="AZ427" i="3"/>
  <c r="BD427" i="3"/>
  <c r="BH427" i="3"/>
  <c r="BL427" i="3"/>
  <c r="BP427" i="3"/>
  <c r="BU427" i="3"/>
  <c r="CK427" i="3"/>
  <c r="CQ427" i="3"/>
  <c r="CU427" i="3"/>
  <c r="CY427" i="3"/>
  <c r="DD427" i="3"/>
  <c r="DH427" i="3"/>
  <c r="DL427" i="3"/>
  <c r="DQ427" i="3"/>
  <c r="DW427" i="3"/>
  <c r="EA427" i="3"/>
  <c r="EG427" i="3"/>
  <c r="GM427" i="3"/>
  <c r="GT427" i="3"/>
  <c r="GY427" i="3"/>
  <c r="HD427" i="3"/>
  <c r="HI427" i="3"/>
  <c r="HM427" i="3"/>
  <c r="HQ427" i="3"/>
  <c r="CG427" i="3"/>
  <c r="B427" i="3"/>
  <c r="B427" i="2"/>
  <c r="GN427" i="3"/>
  <c r="GO427" i="3"/>
  <c r="F427" i="3"/>
  <c r="U427" i="2"/>
  <c r="O427" i="3"/>
  <c r="S427" i="3"/>
  <c r="S427" i="2"/>
  <c r="AA427" i="3"/>
  <c r="AF427" i="3"/>
  <c r="AJ427" i="3"/>
  <c r="AN427" i="3"/>
  <c r="AR427" i="3"/>
  <c r="AV427" i="3"/>
  <c r="BA427" i="3"/>
  <c r="BE427" i="3"/>
  <c r="BI427" i="3"/>
  <c r="BM427" i="3"/>
  <c r="BQ427" i="3"/>
  <c r="CL427" i="3"/>
  <c r="CR427" i="3"/>
  <c r="CV427" i="3"/>
  <c r="CZ427" i="3"/>
  <c r="DE427" i="3"/>
  <c r="DI427" i="3"/>
  <c r="DM427" i="3"/>
  <c r="DS427" i="3"/>
  <c r="DX427" i="3"/>
  <c r="EC427" i="3"/>
  <c r="EH427" i="3"/>
  <c r="GQ427" i="3"/>
  <c r="GU427" i="3"/>
  <c r="GZ427" i="3"/>
  <c r="HF427" i="3"/>
  <c r="HJ427" i="3"/>
  <c r="HN427" i="3"/>
  <c r="HR427" i="3"/>
  <c r="P427" i="3"/>
  <c r="P427" i="2"/>
  <c r="AC427" i="3"/>
  <c r="AG427" i="3"/>
  <c r="AK427" i="3"/>
  <c r="AO427" i="3"/>
  <c r="AS427" i="3"/>
  <c r="AW427" i="3"/>
  <c r="BB427" i="3"/>
  <c r="BF427" i="3"/>
  <c r="BJ427" i="3"/>
  <c r="BN427" i="3"/>
  <c r="BR427" i="3"/>
  <c r="CE427" i="3"/>
  <c r="CN427" i="3"/>
  <c r="CS427" i="3"/>
  <c r="CW427" i="3"/>
  <c r="DA427" i="3"/>
  <c r="DF427" i="3"/>
  <c r="DJ427" i="3"/>
  <c r="DN427" i="3"/>
  <c r="DT427" i="3"/>
  <c r="DY427" i="3"/>
  <c r="ED427" i="3"/>
  <c r="EI427" i="3"/>
  <c r="GK427" i="3"/>
  <c r="GR427" i="3"/>
  <c r="GV427" i="3"/>
  <c r="HA427" i="3"/>
  <c r="HG427" i="3"/>
  <c r="HK427" i="3"/>
  <c r="HO427" i="3"/>
  <c r="HS427" i="3"/>
  <c r="AD427" i="3"/>
  <c r="AT427" i="3"/>
  <c r="BK427" i="3"/>
  <c r="CI427" i="3"/>
  <c r="DB427" i="3"/>
  <c r="DV427" i="3"/>
  <c r="GS427" i="3"/>
  <c r="HL427" i="3"/>
  <c r="AH427" i="3"/>
  <c r="AY427" i="3"/>
  <c r="BO427" i="3"/>
  <c r="CO427" i="3"/>
  <c r="DG427" i="3"/>
  <c r="DZ427" i="3"/>
  <c r="GX427" i="3"/>
  <c r="HP427" i="3"/>
  <c r="Q427" i="3"/>
  <c r="Q427" i="2"/>
  <c r="AL427" i="3"/>
  <c r="BC427" i="3"/>
  <c r="BS427" i="3"/>
  <c r="CT427" i="3"/>
  <c r="DK427" i="3"/>
  <c r="EE427" i="3"/>
  <c r="HB427" i="3"/>
  <c r="AP427" i="3"/>
  <c r="BG427" i="3"/>
  <c r="CX427" i="3"/>
  <c r="DO427" i="3"/>
  <c r="EJ427" i="3"/>
  <c r="GL427" i="3"/>
  <c r="HH427" i="3"/>
  <c r="P440" i="4"/>
  <c r="EL423" i="3"/>
  <c r="EM423" i="3"/>
  <c r="EN423" i="3"/>
  <c r="FF423" i="3"/>
  <c r="FG423" i="3"/>
  <c r="FH423" i="3"/>
  <c r="FP423" i="3"/>
  <c r="FQ423" i="3"/>
  <c r="FR423" i="3"/>
  <c r="FZ423" i="3"/>
  <c r="GA423" i="3"/>
  <c r="GB423" i="3"/>
  <c r="EV423" i="3"/>
  <c r="EW423" i="3"/>
  <c r="EX423" i="3"/>
  <c r="Z421" i="3"/>
  <c r="CA421" i="3"/>
  <c r="X421" i="3"/>
  <c r="X417" i="3"/>
  <c r="Z417" i="3"/>
  <c r="CA417" i="3"/>
  <c r="FS417" i="3"/>
  <c r="EO417" i="3"/>
  <c r="EY417" i="3"/>
  <c r="FI417" i="3"/>
  <c r="GC417" i="3"/>
  <c r="EU417" i="3"/>
  <c r="ES417" i="3"/>
  <c r="FC417" i="3"/>
  <c r="FE417" i="3"/>
  <c r="FO417" i="3"/>
  <c r="FW417" i="3"/>
  <c r="FM417" i="3"/>
  <c r="GG417" i="3"/>
  <c r="FY417" i="3"/>
  <c r="GI417" i="3"/>
  <c r="ET417" i="3"/>
  <c r="FA417" i="3"/>
  <c r="FN417" i="3"/>
  <c r="FU417" i="3"/>
  <c r="GH417" i="3"/>
  <c r="EP417" i="3"/>
  <c r="FB417" i="3"/>
  <c r="FJ417" i="3"/>
  <c r="FV417" i="3"/>
  <c r="GD417" i="3"/>
  <c r="EQ417" i="3"/>
  <c r="FD417" i="3"/>
  <c r="FK417" i="3"/>
  <c r="FX417" i="3"/>
  <c r="GE417" i="3"/>
  <c r="EZ417" i="3"/>
  <c r="GF417" i="3"/>
  <c r="FL417" i="3"/>
  <c r="ER417" i="3"/>
  <c r="FT417" i="3"/>
  <c r="BW413" i="3"/>
  <c r="BX413" i="3"/>
  <c r="BY413" i="3"/>
  <c r="HT413" i="3"/>
  <c r="CG413" i="3"/>
  <c r="B413" i="3"/>
  <c r="B413" i="2"/>
  <c r="GN413" i="3"/>
  <c r="GO413" i="3"/>
  <c r="F413" i="3"/>
  <c r="U413" i="2"/>
  <c r="O413" i="3"/>
  <c r="S413" i="3"/>
  <c r="S413" i="2"/>
  <c r="AA413" i="3"/>
  <c r="AF413" i="3"/>
  <c r="AJ413" i="3"/>
  <c r="AN413" i="3"/>
  <c r="AR413" i="3"/>
  <c r="AV413" i="3"/>
  <c r="BA413" i="3"/>
  <c r="BE413" i="3"/>
  <c r="BI413" i="3"/>
  <c r="BM413" i="3"/>
  <c r="BQ413" i="3"/>
  <c r="CL413" i="3"/>
  <c r="CR413" i="3"/>
  <c r="CV413" i="3"/>
  <c r="CZ413" i="3"/>
  <c r="DE413" i="3"/>
  <c r="DI413" i="3"/>
  <c r="DM413" i="3"/>
  <c r="DS413" i="3"/>
  <c r="DX413" i="3"/>
  <c r="EC413" i="3"/>
  <c r="EH413" i="3"/>
  <c r="GQ413" i="3"/>
  <c r="GU413" i="3"/>
  <c r="GZ413" i="3"/>
  <c r="HF413" i="3"/>
  <c r="HJ413" i="3"/>
  <c r="HN413" i="3"/>
  <c r="HR413" i="3"/>
  <c r="P413" i="3"/>
  <c r="P413" i="2"/>
  <c r="AC413" i="3"/>
  <c r="AG413" i="3"/>
  <c r="AK413" i="3"/>
  <c r="AO413" i="3"/>
  <c r="AS413" i="3"/>
  <c r="AW413" i="3"/>
  <c r="BB413" i="3"/>
  <c r="BF413" i="3"/>
  <c r="BJ413" i="3"/>
  <c r="BN413" i="3"/>
  <c r="BR413" i="3"/>
  <c r="CE413" i="3"/>
  <c r="CN413" i="3"/>
  <c r="CS413" i="3"/>
  <c r="CW413" i="3"/>
  <c r="DA413" i="3"/>
  <c r="DF413" i="3"/>
  <c r="DJ413" i="3"/>
  <c r="DN413" i="3"/>
  <c r="DT413" i="3"/>
  <c r="DY413" i="3"/>
  <c r="ED413" i="3"/>
  <c r="EI413" i="3"/>
  <c r="GK413" i="3"/>
  <c r="GR413" i="3"/>
  <c r="GV413" i="3"/>
  <c r="HA413" i="3"/>
  <c r="HG413" i="3"/>
  <c r="HK413" i="3"/>
  <c r="HO413" i="3"/>
  <c r="HS413" i="3"/>
  <c r="Q413" i="3"/>
  <c r="Q413" i="2"/>
  <c r="AD413" i="3"/>
  <c r="AH413" i="3"/>
  <c r="AL413" i="3"/>
  <c r="AP413" i="3"/>
  <c r="AT413" i="3"/>
  <c r="AY413" i="3"/>
  <c r="BC413" i="3"/>
  <c r="BG413" i="3"/>
  <c r="BK413" i="3"/>
  <c r="BO413" i="3"/>
  <c r="BS413" i="3"/>
  <c r="CI413" i="3"/>
  <c r="CO413" i="3"/>
  <c r="CT413" i="3"/>
  <c r="CX413" i="3"/>
  <c r="DB413" i="3"/>
  <c r="DG413" i="3"/>
  <c r="DK413" i="3"/>
  <c r="DO413" i="3"/>
  <c r="DV413" i="3"/>
  <c r="DZ413" i="3"/>
  <c r="EE413" i="3"/>
  <c r="EJ413" i="3"/>
  <c r="GL413" i="3"/>
  <c r="GS413" i="3"/>
  <c r="GX413" i="3"/>
  <c r="HB413" i="3"/>
  <c r="HH413" i="3"/>
  <c r="HL413" i="3"/>
  <c r="HP413" i="3"/>
  <c r="AQ413" i="3"/>
  <c r="BH413" i="3"/>
  <c r="CY413" i="3"/>
  <c r="DQ413" i="3"/>
  <c r="GM413" i="3"/>
  <c r="HI413" i="3"/>
  <c r="AE413" i="3"/>
  <c r="AU413" i="3"/>
  <c r="BL413" i="3"/>
  <c r="CK413" i="3"/>
  <c r="DD413" i="3"/>
  <c r="DW413" i="3"/>
  <c r="GT413" i="3"/>
  <c r="HM413" i="3"/>
  <c r="N413" i="3"/>
  <c r="AI413" i="3"/>
  <c r="AZ413" i="3"/>
  <c r="BP413" i="3"/>
  <c r="CQ413" i="3"/>
  <c r="DH413" i="3"/>
  <c r="EA413" i="3"/>
  <c r="GY413" i="3"/>
  <c r="HQ413" i="3"/>
  <c r="R413" i="3"/>
  <c r="AM413" i="3"/>
  <c r="BD413" i="3"/>
  <c r="BU413" i="3"/>
  <c r="CU413" i="3"/>
  <c r="DL413" i="3"/>
  <c r="EG413" i="3"/>
  <c r="HD413" i="3"/>
  <c r="P426" i="4"/>
  <c r="EV409" i="3"/>
  <c r="EW409" i="3"/>
  <c r="EX409" i="3"/>
  <c r="EL409" i="3"/>
  <c r="EM409" i="3"/>
  <c r="EN409" i="3"/>
  <c r="FF409" i="3"/>
  <c r="FG409" i="3"/>
  <c r="FH409" i="3"/>
  <c r="FP409" i="3"/>
  <c r="FQ409" i="3"/>
  <c r="FR409" i="3"/>
  <c r="FZ409" i="3"/>
  <c r="GA409" i="3"/>
  <c r="GB409" i="3"/>
  <c r="X401" i="3"/>
  <c r="Z401" i="3"/>
  <c r="CA401" i="3"/>
  <c r="FS401" i="3"/>
  <c r="EO401" i="3"/>
  <c r="EY401" i="3"/>
  <c r="FI401" i="3"/>
  <c r="GC401" i="3"/>
  <c r="EU401" i="3"/>
  <c r="ES401" i="3"/>
  <c r="FC401" i="3"/>
  <c r="FE401" i="3"/>
  <c r="FO401" i="3"/>
  <c r="FW401" i="3"/>
  <c r="FM401" i="3"/>
  <c r="GG401" i="3"/>
  <c r="FY401" i="3"/>
  <c r="GI401" i="3"/>
  <c r="ET401" i="3"/>
  <c r="FA401" i="3"/>
  <c r="FN401" i="3"/>
  <c r="FU401" i="3"/>
  <c r="GH401" i="3"/>
  <c r="EP401" i="3"/>
  <c r="FB401" i="3"/>
  <c r="FJ401" i="3"/>
  <c r="FV401" i="3"/>
  <c r="GD401" i="3"/>
  <c r="EQ401" i="3"/>
  <c r="FD401" i="3"/>
  <c r="FK401" i="3"/>
  <c r="FX401" i="3"/>
  <c r="GE401" i="3"/>
  <c r="EZ401" i="3"/>
  <c r="GF401" i="3"/>
  <c r="FL401" i="3"/>
  <c r="ER401" i="3"/>
  <c r="FT401" i="3"/>
  <c r="BW397" i="3"/>
  <c r="BX397" i="3"/>
  <c r="BY397" i="3"/>
  <c r="HT397" i="3"/>
  <c r="CG397" i="3"/>
  <c r="B397" i="3"/>
  <c r="B397" i="2"/>
  <c r="GN397" i="3"/>
  <c r="GO397" i="3"/>
  <c r="F397" i="3"/>
  <c r="U397" i="2"/>
  <c r="O397" i="3"/>
  <c r="S397" i="3"/>
  <c r="S397" i="2"/>
  <c r="AA397" i="3"/>
  <c r="AF397" i="3"/>
  <c r="AJ397" i="3"/>
  <c r="AN397" i="3"/>
  <c r="AR397" i="3"/>
  <c r="AV397" i="3"/>
  <c r="BA397" i="3"/>
  <c r="BE397" i="3"/>
  <c r="BI397" i="3"/>
  <c r="BM397" i="3"/>
  <c r="BQ397" i="3"/>
  <c r="CL397" i="3"/>
  <c r="CR397" i="3"/>
  <c r="CV397" i="3"/>
  <c r="CZ397" i="3"/>
  <c r="DE397" i="3"/>
  <c r="DI397" i="3"/>
  <c r="DM397" i="3"/>
  <c r="DS397" i="3"/>
  <c r="DX397" i="3"/>
  <c r="EC397" i="3"/>
  <c r="EH397" i="3"/>
  <c r="GQ397" i="3"/>
  <c r="GU397" i="3"/>
  <c r="GZ397" i="3"/>
  <c r="HF397" i="3"/>
  <c r="HJ397" i="3"/>
  <c r="HN397" i="3"/>
  <c r="HR397" i="3"/>
  <c r="P397" i="3"/>
  <c r="P397" i="2"/>
  <c r="AC397" i="3"/>
  <c r="AG397" i="3"/>
  <c r="AK397" i="3"/>
  <c r="AO397" i="3"/>
  <c r="AS397" i="3"/>
  <c r="AW397" i="3"/>
  <c r="BB397" i="3"/>
  <c r="BF397" i="3"/>
  <c r="BJ397" i="3"/>
  <c r="BN397" i="3"/>
  <c r="BR397" i="3"/>
  <c r="CE397" i="3"/>
  <c r="CN397" i="3"/>
  <c r="CS397" i="3"/>
  <c r="CW397" i="3"/>
  <c r="DA397" i="3"/>
  <c r="DF397" i="3"/>
  <c r="DJ397" i="3"/>
  <c r="DN397" i="3"/>
  <c r="DT397" i="3"/>
  <c r="DY397" i="3"/>
  <c r="ED397" i="3"/>
  <c r="EI397" i="3"/>
  <c r="GK397" i="3"/>
  <c r="GR397" i="3"/>
  <c r="GV397" i="3"/>
  <c r="HA397" i="3"/>
  <c r="HG397" i="3"/>
  <c r="HK397" i="3"/>
  <c r="HO397" i="3"/>
  <c r="HS397" i="3"/>
  <c r="Q397" i="3"/>
  <c r="Q397" i="2"/>
  <c r="AD397" i="3"/>
  <c r="AH397" i="3"/>
  <c r="AL397" i="3"/>
  <c r="AP397" i="3"/>
  <c r="AT397" i="3"/>
  <c r="AY397" i="3"/>
  <c r="BC397" i="3"/>
  <c r="BG397" i="3"/>
  <c r="BK397" i="3"/>
  <c r="BO397" i="3"/>
  <c r="BS397" i="3"/>
  <c r="CI397" i="3"/>
  <c r="CO397" i="3"/>
  <c r="CT397" i="3"/>
  <c r="CX397" i="3"/>
  <c r="DB397" i="3"/>
  <c r="DG397" i="3"/>
  <c r="DK397" i="3"/>
  <c r="DO397" i="3"/>
  <c r="DV397" i="3"/>
  <c r="DZ397" i="3"/>
  <c r="EE397" i="3"/>
  <c r="EJ397" i="3"/>
  <c r="GL397" i="3"/>
  <c r="GS397" i="3"/>
  <c r="GX397" i="3"/>
  <c r="HB397" i="3"/>
  <c r="HH397" i="3"/>
  <c r="HL397" i="3"/>
  <c r="HP397" i="3"/>
  <c r="AQ397" i="3"/>
  <c r="BH397" i="3"/>
  <c r="CY397" i="3"/>
  <c r="DQ397" i="3"/>
  <c r="GM397" i="3"/>
  <c r="HI397" i="3"/>
  <c r="AE397" i="3"/>
  <c r="AU397" i="3"/>
  <c r="BL397" i="3"/>
  <c r="CK397" i="3"/>
  <c r="DD397" i="3"/>
  <c r="DW397" i="3"/>
  <c r="GT397" i="3"/>
  <c r="HM397" i="3"/>
  <c r="N397" i="3"/>
  <c r="AI397" i="3"/>
  <c r="AZ397" i="3"/>
  <c r="BP397" i="3"/>
  <c r="CQ397" i="3"/>
  <c r="DH397" i="3"/>
  <c r="EA397" i="3"/>
  <c r="GY397" i="3"/>
  <c r="HQ397" i="3"/>
  <c r="R397" i="3"/>
  <c r="AM397" i="3"/>
  <c r="BD397" i="3"/>
  <c r="BU397" i="3"/>
  <c r="CU397" i="3"/>
  <c r="DL397" i="3"/>
  <c r="EG397" i="3"/>
  <c r="HD397" i="3"/>
  <c r="P410" i="4"/>
  <c r="EV393" i="3"/>
  <c r="EW393" i="3"/>
  <c r="EX393" i="3"/>
  <c r="EL393" i="3"/>
  <c r="EM393" i="3"/>
  <c r="EN393" i="3"/>
  <c r="FF393" i="3"/>
  <c r="FG393" i="3"/>
  <c r="FH393" i="3"/>
  <c r="FP393" i="3"/>
  <c r="FQ393" i="3"/>
  <c r="FR393" i="3"/>
  <c r="FZ393" i="3"/>
  <c r="GA393" i="3"/>
  <c r="GB393" i="3"/>
  <c r="X385" i="3"/>
  <c r="Z385" i="3"/>
  <c r="CA385" i="3"/>
  <c r="FS385" i="3"/>
  <c r="EO385" i="3"/>
  <c r="EY385" i="3"/>
  <c r="FI385" i="3"/>
  <c r="GC385" i="3"/>
  <c r="EU385" i="3"/>
  <c r="ES385" i="3"/>
  <c r="FC385" i="3"/>
  <c r="FE385" i="3"/>
  <c r="FO385" i="3"/>
  <c r="FW385" i="3"/>
  <c r="FM385" i="3"/>
  <c r="GG385" i="3"/>
  <c r="FY385" i="3"/>
  <c r="GI385" i="3"/>
  <c r="ET385" i="3"/>
  <c r="FA385" i="3"/>
  <c r="FN385" i="3"/>
  <c r="FU385" i="3"/>
  <c r="GH385" i="3"/>
  <c r="EP385" i="3"/>
  <c r="FB385" i="3"/>
  <c r="FJ385" i="3"/>
  <c r="FV385" i="3"/>
  <c r="GD385" i="3"/>
  <c r="EQ385" i="3"/>
  <c r="FD385" i="3"/>
  <c r="FK385" i="3"/>
  <c r="FX385" i="3"/>
  <c r="GE385" i="3"/>
  <c r="EZ385" i="3"/>
  <c r="GF385" i="3"/>
  <c r="FL385" i="3"/>
  <c r="ER385" i="3"/>
  <c r="FT385" i="3"/>
  <c r="BW381" i="3"/>
  <c r="BX381" i="3"/>
  <c r="BY381" i="3"/>
  <c r="HT381" i="3"/>
  <c r="CG381" i="3"/>
  <c r="B381" i="3"/>
  <c r="B381" i="2"/>
  <c r="GN381" i="3"/>
  <c r="GO381" i="3"/>
  <c r="F381" i="3"/>
  <c r="U381" i="2"/>
  <c r="O381" i="3"/>
  <c r="S381" i="3"/>
  <c r="S381" i="2"/>
  <c r="AA381" i="3"/>
  <c r="AF381" i="3"/>
  <c r="AJ381" i="3"/>
  <c r="AN381" i="3"/>
  <c r="AR381" i="3"/>
  <c r="AV381" i="3"/>
  <c r="BA381" i="3"/>
  <c r="BE381" i="3"/>
  <c r="BI381" i="3"/>
  <c r="BM381" i="3"/>
  <c r="BQ381" i="3"/>
  <c r="CL381" i="3"/>
  <c r="CR381" i="3"/>
  <c r="CV381" i="3"/>
  <c r="CZ381" i="3"/>
  <c r="DE381" i="3"/>
  <c r="DI381" i="3"/>
  <c r="DM381" i="3"/>
  <c r="DS381" i="3"/>
  <c r="DX381" i="3"/>
  <c r="EC381" i="3"/>
  <c r="EH381" i="3"/>
  <c r="GQ381" i="3"/>
  <c r="GU381" i="3"/>
  <c r="GZ381" i="3"/>
  <c r="HF381" i="3"/>
  <c r="HJ381" i="3"/>
  <c r="HN381" i="3"/>
  <c r="HR381" i="3"/>
  <c r="P381" i="3"/>
  <c r="P381" i="2"/>
  <c r="AC381" i="3"/>
  <c r="AG381" i="3"/>
  <c r="AK381" i="3"/>
  <c r="AO381" i="3"/>
  <c r="AS381" i="3"/>
  <c r="AW381" i="3"/>
  <c r="BB381" i="3"/>
  <c r="BF381" i="3"/>
  <c r="BJ381" i="3"/>
  <c r="BN381" i="3"/>
  <c r="BR381" i="3"/>
  <c r="CE381" i="3"/>
  <c r="CN381" i="3"/>
  <c r="CS381" i="3"/>
  <c r="CW381" i="3"/>
  <c r="DA381" i="3"/>
  <c r="DF381" i="3"/>
  <c r="DJ381" i="3"/>
  <c r="DN381" i="3"/>
  <c r="DT381" i="3"/>
  <c r="DY381" i="3"/>
  <c r="ED381" i="3"/>
  <c r="EI381" i="3"/>
  <c r="GK381" i="3"/>
  <c r="GR381" i="3"/>
  <c r="GV381" i="3"/>
  <c r="HA381" i="3"/>
  <c r="HG381" i="3"/>
  <c r="HK381" i="3"/>
  <c r="HO381" i="3"/>
  <c r="HS381" i="3"/>
  <c r="Q381" i="3"/>
  <c r="Q381" i="2"/>
  <c r="AD381" i="3"/>
  <c r="AH381" i="3"/>
  <c r="AL381" i="3"/>
  <c r="AP381" i="3"/>
  <c r="AT381" i="3"/>
  <c r="AY381" i="3"/>
  <c r="BC381" i="3"/>
  <c r="BG381" i="3"/>
  <c r="BK381" i="3"/>
  <c r="BO381" i="3"/>
  <c r="BS381" i="3"/>
  <c r="CI381" i="3"/>
  <c r="CO381" i="3"/>
  <c r="CT381" i="3"/>
  <c r="CX381" i="3"/>
  <c r="DB381" i="3"/>
  <c r="DG381" i="3"/>
  <c r="DK381" i="3"/>
  <c r="DO381" i="3"/>
  <c r="DV381" i="3"/>
  <c r="DZ381" i="3"/>
  <c r="EE381" i="3"/>
  <c r="EJ381" i="3"/>
  <c r="GL381" i="3"/>
  <c r="GS381" i="3"/>
  <c r="GX381" i="3"/>
  <c r="HB381" i="3"/>
  <c r="HH381" i="3"/>
  <c r="HL381" i="3"/>
  <c r="HP381" i="3"/>
  <c r="AQ381" i="3"/>
  <c r="BH381" i="3"/>
  <c r="CY381" i="3"/>
  <c r="DQ381" i="3"/>
  <c r="GM381" i="3"/>
  <c r="HI381" i="3"/>
  <c r="AE381" i="3"/>
  <c r="AU381" i="3"/>
  <c r="BL381" i="3"/>
  <c r="CK381" i="3"/>
  <c r="DD381" i="3"/>
  <c r="DW381" i="3"/>
  <c r="GT381" i="3"/>
  <c r="HM381" i="3"/>
  <c r="N381" i="3"/>
  <c r="AI381" i="3"/>
  <c r="AZ381" i="3"/>
  <c r="BP381" i="3"/>
  <c r="CQ381" i="3"/>
  <c r="DH381" i="3"/>
  <c r="EA381" i="3"/>
  <c r="GY381" i="3"/>
  <c r="HQ381" i="3"/>
  <c r="R381" i="3"/>
  <c r="AM381" i="3"/>
  <c r="BD381" i="3"/>
  <c r="BU381" i="3"/>
  <c r="CU381" i="3"/>
  <c r="DL381" i="3"/>
  <c r="EG381" i="3"/>
  <c r="HD381" i="3"/>
  <c r="P394" i="4"/>
  <c r="EV377" i="3"/>
  <c r="EW377" i="3"/>
  <c r="EX377" i="3"/>
  <c r="EL377" i="3"/>
  <c r="EM377" i="3"/>
  <c r="EN377" i="3"/>
  <c r="FF377" i="3"/>
  <c r="FG377" i="3"/>
  <c r="FH377" i="3"/>
  <c r="FP377" i="3"/>
  <c r="FQ377" i="3"/>
  <c r="FR377" i="3"/>
  <c r="FZ377" i="3"/>
  <c r="GA377" i="3"/>
  <c r="GB377" i="3"/>
  <c r="BW369" i="3"/>
  <c r="BX369" i="3"/>
  <c r="BY369" i="3"/>
  <c r="FS369" i="3"/>
  <c r="EO369" i="3"/>
  <c r="EY369" i="3"/>
  <c r="FI369" i="3"/>
  <c r="GC369" i="3"/>
  <c r="EU369" i="3"/>
  <c r="ES369" i="3"/>
  <c r="FC369" i="3"/>
  <c r="FE369" i="3"/>
  <c r="FO369" i="3"/>
  <c r="FW369" i="3"/>
  <c r="FM369" i="3"/>
  <c r="GG369" i="3"/>
  <c r="FY369" i="3"/>
  <c r="GI369" i="3"/>
  <c r="ET369" i="3"/>
  <c r="FA369" i="3"/>
  <c r="FN369" i="3"/>
  <c r="FU369" i="3"/>
  <c r="GH369" i="3"/>
  <c r="EP369" i="3"/>
  <c r="FB369" i="3"/>
  <c r="FJ369" i="3"/>
  <c r="FV369" i="3"/>
  <c r="GD369" i="3"/>
  <c r="EQ369" i="3"/>
  <c r="FD369" i="3"/>
  <c r="FK369" i="3"/>
  <c r="FX369" i="3"/>
  <c r="GE369" i="3"/>
  <c r="EZ369" i="3"/>
  <c r="GF369" i="3"/>
  <c r="FL369" i="3"/>
  <c r="ER369" i="3"/>
  <c r="FT369" i="3"/>
  <c r="HT365" i="3"/>
  <c r="P365" i="3"/>
  <c r="P365" i="2"/>
  <c r="AC365" i="3"/>
  <c r="AG365" i="3"/>
  <c r="AK365" i="3"/>
  <c r="AO365" i="3"/>
  <c r="AS365" i="3"/>
  <c r="AW365" i="3"/>
  <c r="BB365" i="3"/>
  <c r="BF365" i="3"/>
  <c r="BJ365" i="3"/>
  <c r="BN365" i="3"/>
  <c r="BR365" i="3"/>
  <c r="CE365" i="3"/>
  <c r="CN365" i="3"/>
  <c r="CS365" i="3"/>
  <c r="CW365" i="3"/>
  <c r="DA365" i="3"/>
  <c r="DF365" i="3"/>
  <c r="DJ365" i="3"/>
  <c r="DN365" i="3"/>
  <c r="DT365" i="3"/>
  <c r="DY365" i="3"/>
  <c r="ED365" i="3"/>
  <c r="EI365" i="3"/>
  <c r="GK365" i="3"/>
  <c r="GR365" i="3"/>
  <c r="GV365" i="3"/>
  <c r="HA365" i="3"/>
  <c r="HG365" i="3"/>
  <c r="HK365" i="3"/>
  <c r="HO365" i="3"/>
  <c r="HS365" i="3"/>
  <c r="Q365" i="3"/>
  <c r="Q365" i="2"/>
  <c r="AD365" i="3"/>
  <c r="AH365" i="3"/>
  <c r="AL365" i="3"/>
  <c r="AP365" i="3"/>
  <c r="AT365" i="3"/>
  <c r="AY365" i="3"/>
  <c r="BC365" i="3"/>
  <c r="BG365" i="3"/>
  <c r="BK365" i="3"/>
  <c r="BO365" i="3"/>
  <c r="BS365" i="3"/>
  <c r="CI365" i="3"/>
  <c r="CO365" i="3"/>
  <c r="CT365" i="3"/>
  <c r="CX365" i="3"/>
  <c r="DB365" i="3"/>
  <c r="DG365" i="3"/>
  <c r="DK365" i="3"/>
  <c r="DO365" i="3"/>
  <c r="DV365" i="3"/>
  <c r="DZ365" i="3"/>
  <c r="EE365" i="3"/>
  <c r="EJ365" i="3"/>
  <c r="GL365" i="3"/>
  <c r="GS365" i="3"/>
  <c r="GX365" i="3"/>
  <c r="HB365" i="3"/>
  <c r="HH365" i="3"/>
  <c r="HL365" i="3"/>
  <c r="HP365" i="3"/>
  <c r="N365" i="3"/>
  <c r="R365" i="3"/>
  <c r="AE365" i="3"/>
  <c r="AI365" i="3"/>
  <c r="AM365" i="3"/>
  <c r="AQ365" i="3"/>
  <c r="AU365" i="3"/>
  <c r="AZ365" i="3"/>
  <c r="BD365" i="3"/>
  <c r="BH365" i="3"/>
  <c r="BL365" i="3"/>
  <c r="BP365" i="3"/>
  <c r="BU365" i="3"/>
  <c r="CK365" i="3"/>
  <c r="CQ365" i="3"/>
  <c r="CU365" i="3"/>
  <c r="CY365" i="3"/>
  <c r="DD365" i="3"/>
  <c r="DH365" i="3"/>
  <c r="DL365" i="3"/>
  <c r="DQ365" i="3"/>
  <c r="DW365" i="3"/>
  <c r="EA365" i="3"/>
  <c r="EG365" i="3"/>
  <c r="GM365" i="3"/>
  <c r="GT365" i="3"/>
  <c r="GY365" i="3"/>
  <c r="HD365" i="3"/>
  <c r="HI365" i="3"/>
  <c r="HM365" i="3"/>
  <c r="HQ365" i="3"/>
  <c r="CG365" i="3"/>
  <c r="B365" i="3"/>
  <c r="B365" i="2"/>
  <c r="AA365" i="3"/>
  <c r="AR365" i="3"/>
  <c r="BI365" i="3"/>
  <c r="CZ365" i="3"/>
  <c r="DS365" i="3"/>
  <c r="GQ365" i="3"/>
  <c r="HJ365" i="3"/>
  <c r="AF365" i="3"/>
  <c r="AV365" i="3"/>
  <c r="BM365" i="3"/>
  <c r="CL365" i="3"/>
  <c r="DE365" i="3"/>
  <c r="DX365" i="3"/>
  <c r="GU365" i="3"/>
  <c r="HN365" i="3"/>
  <c r="GN365" i="3"/>
  <c r="GO365" i="3"/>
  <c r="F365" i="3"/>
  <c r="U365" i="2"/>
  <c r="O365" i="3"/>
  <c r="AJ365" i="3"/>
  <c r="BA365" i="3"/>
  <c r="BQ365" i="3"/>
  <c r="CR365" i="3"/>
  <c r="DI365" i="3"/>
  <c r="EC365" i="3"/>
  <c r="GZ365" i="3"/>
  <c r="HR365" i="3"/>
  <c r="S365" i="3"/>
  <c r="S365" i="2"/>
  <c r="AN365" i="3"/>
  <c r="BE365" i="3"/>
  <c r="CV365" i="3"/>
  <c r="DM365" i="3"/>
  <c r="EH365" i="3"/>
  <c r="HF365" i="3"/>
  <c r="P378" i="4"/>
  <c r="Z361" i="3"/>
  <c r="CA361" i="3"/>
  <c r="X361" i="3"/>
  <c r="EV361" i="3"/>
  <c r="EW361" i="3"/>
  <c r="EX361" i="3"/>
  <c r="EL361" i="3"/>
  <c r="EM361" i="3"/>
  <c r="EN361" i="3"/>
  <c r="FF361" i="3"/>
  <c r="FG361" i="3"/>
  <c r="FH361" i="3"/>
  <c r="FP361" i="3"/>
  <c r="FQ361" i="3"/>
  <c r="FR361" i="3"/>
  <c r="FZ361" i="3"/>
  <c r="GA361" i="3"/>
  <c r="GB361" i="3"/>
  <c r="BX357" i="3"/>
  <c r="BW357" i="3"/>
  <c r="BY357" i="3"/>
  <c r="FS353" i="3"/>
  <c r="EO353" i="3"/>
  <c r="EY353" i="3"/>
  <c r="FI353" i="3"/>
  <c r="GC353" i="3"/>
  <c r="EU353" i="3"/>
  <c r="ES353" i="3"/>
  <c r="FC353" i="3"/>
  <c r="FE353" i="3"/>
  <c r="FO353" i="3"/>
  <c r="FW353" i="3"/>
  <c r="FM353" i="3"/>
  <c r="GG353" i="3"/>
  <c r="FY353" i="3"/>
  <c r="GI353" i="3"/>
  <c r="ER353" i="3"/>
  <c r="EZ353" i="3"/>
  <c r="FL353" i="3"/>
  <c r="FT353" i="3"/>
  <c r="GF353" i="3"/>
  <c r="EP353" i="3"/>
  <c r="FB353" i="3"/>
  <c r="FJ353" i="3"/>
  <c r="FV353" i="3"/>
  <c r="GD353" i="3"/>
  <c r="EQ353" i="3"/>
  <c r="FD353" i="3"/>
  <c r="FK353" i="3"/>
  <c r="FX353" i="3"/>
  <c r="GE353" i="3"/>
  <c r="FN353" i="3"/>
  <c r="ET353" i="3"/>
  <c r="FU353" i="3"/>
  <c r="FA353" i="3"/>
  <c r="GH353" i="3"/>
  <c r="HT349" i="3"/>
  <c r="N349" i="3"/>
  <c r="R349" i="3"/>
  <c r="AE349" i="3"/>
  <c r="AI349" i="3"/>
  <c r="AM349" i="3"/>
  <c r="AQ349" i="3"/>
  <c r="AU349" i="3"/>
  <c r="AZ349" i="3"/>
  <c r="BD349" i="3"/>
  <c r="BH349" i="3"/>
  <c r="BL349" i="3"/>
  <c r="BP349" i="3"/>
  <c r="BU349" i="3"/>
  <c r="CK349" i="3"/>
  <c r="CQ349" i="3"/>
  <c r="CU349" i="3"/>
  <c r="CY349" i="3"/>
  <c r="DD349" i="3"/>
  <c r="DH349" i="3"/>
  <c r="DL349" i="3"/>
  <c r="DQ349" i="3"/>
  <c r="DW349" i="3"/>
  <c r="EA349" i="3"/>
  <c r="EG349" i="3"/>
  <c r="GM349" i="3"/>
  <c r="GT349" i="3"/>
  <c r="GY349" i="3"/>
  <c r="HD349" i="3"/>
  <c r="HI349" i="3"/>
  <c r="HM349" i="3"/>
  <c r="HQ349" i="3"/>
  <c r="P349" i="3"/>
  <c r="P349" i="2"/>
  <c r="AC349" i="3"/>
  <c r="AG349" i="3"/>
  <c r="AK349" i="3"/>
  <c r="AO349" i="3"/>
  <c r="AS349" i="3"/>
  <c r="AW349" i="3"/>
  <c r="BB349" i="3"/>
  <c r="BF349" i="3"/>
  <c r="BJ349" i="3"/>
  <c r="BN349" i="3"/>
  <c r="BR349" i="3"/>
  <c r="CE349" i="3"/>
  <c r="CN349" i="3"/>
  <c r="CS349" i="3"/>
  <c r="CW349" i="3"/>
  <c r="DA349" i="3"/>
  <c r="DF349" i="3"/>
  <c r="DJ349" i="3"/>
  <c r="DN349" i="3"/>
  <c r="DT349" i="3"/>
  <c r="DY349" i="3"/>
  <c r="ED349" i="3"/>
  <c r="EI349" i="3"/>
  <c r="GK349" i="3"/>
  <c r="GR349" i="3"/>
  <c r="GV349" i="3"/>
  <c r="HA349" i="3"/>
  <c r="HG349" i="3"/>
  <c r="HK349" i="3"/>
  <c r="HO349" i="3"/>
  <c r="HS349" i="3"/>
  <c r="Q349" i="3"/>
  <c r="Q349" i="2"/>
  <c r="AD349" i="3"/>
  <c r="AH349" i="3"/>
  <c r="AL349" i="3"/>
  <c r="AP349" i="3"/>
  <c r="AT349" i="3"/>
  <c r="AY349" i="3"/>
  <c r="BC349" i="3"/>
  <c r="BG349" i="3"/>
  <c r="BK349" i="3"/>
  <c r="BO349" i="3"/>
  <c r="BS349" i="3"/>
  <c r="CI349" i="3"/>
  <c r="CO349" i="3"/>
  <c r="CT349" i="3"/>
  <c r="CX349" i="3"/>
  <c r="DB349" i="3"/>
  <c r="DG349" i="3"/>
  <c r="DK349" i="3"/>
  <c r="DO349" i="3"/>
  <c r="DV349" i="3"/>
  <c r="DZ349" i="3"/>
  <c r="EE349" i="3"/>
  <c r="EJ349" i="3"/>
  <c r="GL349" i="3"/>
  <c r="GS349" i="3"/>
  <c r="GX349" i="3"/>
  <c r="HB349" i="3"/>
  <c r="HH349" i="3"/>
  <c r="HL349" i="3"/>
  <c r="HP349" i="3"/>
  <c r="GN349" i="3"/>
  <c r="GO349" i="3"/>
  <c r="F349" i="3"/>
  <c r="U349" i="2"/>
  <c r="O349" i="3"/>
  <c r="AJ349" i="3"/>
  <c r="BA349" i="3"/>
  <c r="BQ349" i="3"/>
  <c r="CR349" i="3"/>
  <c r="DI349" i="3"/>
  <c r="EC349" i="3"/>
  <c r="GZ349" i="3"/>
  <c r="HR349" i="3"/>
  <c r="S349" i="3"/>
  <c r="S349" i="2"/>
  <c r="AN349" i="3"/>
  <c r="BE349" i="3"/>
  <c r="CV349" i="3"/>
  <c r="DM349" i="3"/>
  <c r="EH349" i="3"/>
  <c r="HF349" i="3"/>
  <c r="CG349" i="3"/>
  <c r="B349" i="3"/>
  <c r="B349" i="2"/>
  <c r="AA349" i="3"/>
  <c r="AR349" i="3"/>
  <c r="BI349" i="3"/>
  <c r="CZ349" i="3"/>
  <c r="DS349" i="3"/>
  <c r="GQ349" i="3"/>
  <c r="HJ349" i="3"/>
  <c r="AV349" i="3"/>
  <c r="DX349" i="3"/>
  <c r="HN349" i="3"/>
  <c r="BM349" i="3"/>
  <c r="CL349" i="3"/>
  <c r="AF349" i="3"/>
  <c r="DE349" i="3"/>
  <c r="GU349" i="3"/>
  <c r="P362" i="4"/>
  <c r="Z345" i="3"/>
  <c r="CA345" i="3"/>
  <c r="X345" i="3"/>
  <c r="EV345" i="3"/>
  <c r="EW345" i="3"/>
  <c r="EX345" i="3"/>
  <c r="EL345" i="3"/>
  <c r="EM345" i="3"/>
  <c r="EN345" i="3"/>
  <c r="FF345" i="3"/>
  <c r="FG345" i="3"/>
  <c r="FH345" i="3"/>
  <c r="FP345" i="3"/>
  <c r="FQ345" i="3"/>
  <c r="FR345" i="3"/>
  <c r="FZ345" i="3"/>
  <c r="GA345" i="3"/>
  <c r="GB345" i="3"/>
  <c r="Z341" i="3"/>
  <c r="CA341" i="3"/>
  <c r="X341" i="3"/>
  <c r="BW337" i="3"/>
  <c r="BX337" i="3"/>
  <c r="BY337" i="3"/>
  <c r="FS337" i="3"/>
  <c r="EO337" i="3"/>
  <c r="EY337" i="3"/>
  <c r="FI337" i="3"/>
  <c r="GC337" i="3"/>
  <c r="EU337" i="3"/>
  <c r="ES337" i="3"/>
  <c r="FC337" i="3"/>
  <c r="FE337" i="3"/>
  <c r="FO337" i="3"/>
  <c r="FW337" i="3"/>
  <c r="FM337" i="3"/>
  <c r="GG337" i="3"/>
  <c r="FY337" i="3"/>
  <c r="GI337" i="3"/>
  <c r="ER337" i="3"/>
  <c r="EZ337" i="3"/>
  <c r="FL337" i="3"/>
  <c r="FT337" i="3"/>
  <c r="GF337" i="3"/>
  <c r="ET337" i="3"/>
  <c r="FA337" i="3"/>
  <c r="FN337" i="3"/>
  <c r="FU337" i="3"/>
  <c r="GH337" i="3"/>
  <c r="EP337" i="3"/>
  <c r="FB337" i="3"/>
  <c r="FJ337" i="3"/>
  <c r="FV337" i="3"/>
  <c r="GD337" i="3"/>
  <c r="EQ337" i="3"/>
  <c r="FD337" i="3"/>
  <c r="FK337" i="3"/>
  <c r="FX337" i="3"/>
  <c r="GE337" i="3"/>
  <c r="HT333" i="3"/>
  <c r="N333" i="3"/>
  <c r="R333" i="3"/>
  <c r="AE333" i="3"/>
  <c r="AI333" i="3"/>
  <c r="AM333" i="3"/>
  <c r="AQ333" i="3"/>
  <c r="AU333" i="3"/>
  <c r="AZ333" i="3"/>
  <c r="BD333" i="3"/>
  <c r="BH333" i="3"/>
  <c r="BL333" i="3"/>
  <c r="BP333" i="3"/>
  <c r="BU333" i="3"/>
  <c r="CK333" i="3"/>
  <c r="CQ333" i="3"/>
  <c r="CU333" i="3"/>
  <c r="CY333" i="3"/>
  <c r="DD333" i="3"/>
  <c r="DH333" i="3"/>
  <c r="DL333" i="3"/>
  <c r="DQ333" i="3"/>
  <c r="DW333" i="3"/>
  <c r="EA333" i="3"/>
  <c r="EG333" i="3"/>
  <c r="GM333" i="3"/>
  <c r="GT333" i="3"/>
  <c r="GY333" i="3"/>
  <c r="HD333" i="3"/>
  <c r="HI333" i="3"/>
  <c r="HM333" i="3"/>
  <c r="HQ333" i="3"/>
  <c r="CG333" i="3"/>
  <c r="B333" i="3"/>
  <c r="B333" i="2"/>
  <c r="GN333" i="3"/>
  <c r="GO333" i="3"/>
  <c r="F333" i="3"/>
  <c r="U333" i="2"/>
  <c r="O333" i="3"/>
  <c r="S333" i="3"/>
  <c r="S333" i="2"/>
  <c r="AA333" i="3"/>
  <c r="AF333" i="3"/>
  <c r="AJ333" i="3"/>
  <c r="AN333" i="3"/>
  <c r="AR333" i="3"/>
  <c r="AV333" i="3"/>
  <c r="BA333" i="3"/>
  <c r="BE333" i="3"/>
  <c r="BI333" i="3"/>
  <c r="BM333" i="3"/>
  <c r="BQ333" i="3"/>
  <c r="CL333" i="3"/>
  <c r="CR333" i="3"/>
  <c r="CV333" i="3"/>
  <c r="CZ333" i="3"/>
  <c r="DE333" i="3"/>
  <c r="DI333" i="3"/>
  <c r="DM333" i="3"/>
  <c r="DS333" i="3"/>
  <c r="DX333" i="3"/>
  <c r="EC333" i="3"/>
  <c r="EH333" i="3"/>
  <c r="GQ333" i="3"/>
  <c r="GU333" i="3"/>
  <c r="GZ333" i="3"/>
  <c r="HF333" i="3"/>
  <c r="HJ333" i="3"/>
  <c r="HN333" i="3"/>
  <c r="HR333" i="3"/>
  <c r="P333" i="3"/>
  <c r="P333" i="2"/>
  <c r="AC333" i="3"/>
  <c r="AG333" i="3"/>
  <c r="AK333" i="3"/>
  <c r="AO333" i="3"/>
  <c r="AS333" i="3"/>
  <c r="AW333" i="3"/>
  <c r="BB333" i="3"/>
  <c r="BF333" i="3"/>
  <c r="BJ333" i="3"/>
  <c r="BN333" i="3"/>
  <c r="BR333" i="3"/>
  <c r="CE333" i="3"/>
  <c r="CN333" i="3"/>
  <c r="CS333" i="3"/>
  <c r="CW333" i="3"/>
  <c r="DA333" i="3"/>
  <c r="DF333" i="3"/>
  <c r="DJ333" i="3"/>
  <c r="DN333" i="3"/>
  <c r="DT333" i="3"/>
  <c r="DY333" i="3"/>
  <c r="ED333" i="3"/>
  <c r="EI333" i="3"/>
  <c r="GK333" i="3"/>
  <c r="GR333" i="3"/>
  <c r="GV333" i="3"/>
  <c r="HA333" i="3"/>
  <c r="HG333" i="3"/>
  <c r="HK333" i="3"/>
  <c r="HO333" i="3"/>
  <c r="HS333" i="3"/>
  <c r="Q333" i="3"/>
  <c r="Q333" i="2"/>
  <c r="AD333" i="3"/>
  <c r="AH333" i="3"/>
  <c r="AL333" i="3"/>
  <c r="AP333" i="3"/>
  <c r="AT333" i="3"/>
  <c r="AY333" i="3"/>
  <c r="BC333" i="3"/>
  <c r="BG333" i="3"/>
  <c r="BK333" i="3"/>
  <c r="BO333" i="3"/>
  <c r="BS333" i="3"/>
  <c r="CI333" i="3"/>
  <c r="CO333" i="3"/>
  <c r="CT333" i="3"/>
  <c r="CX333" i="3"/>
  <c r="DB333" i="3"/>
  <c r="DG333" i="3"/>
  <c r="DK333" i="3"/>
  <c r="DO333" i="3"/>
  <c r="DV333" i="3"/>
  <c r="DZ333" i="3"/>
  <c r="EE333" i="3"/>
  <c r="EJ333" i="3"/>
  <c r="GL333" i="3"/>
  <c r="GS333" i="3"/>
  <c r="GX333" i="3"/>
  <c r="HB333" i="3"/>
  <c r="HH333" i="3"/>
  <c r="HL333" i="3"/>
  <c r="HP333" i="3"/>
  <c r="P346" i="4"/>
  <c r="EV329" i="3"/>
  <c r="EW329" i="3"/>
  <c r="EX329" i="3"/>
  <c r="EL329" i="3"/>
  <c r="EM329" i="3"/>
  <c r="EN329" i="3"/>
  <c r="FF329" i="3"/>
  <c r="FG329" i="3"/>
  <c r="FH329" i="3"/>
  <c r="FP329" i="3"/>
  <c r="FQ329" i="3"/>
  <c r="FR329" i="3"/>
  <c r="FZ329" i="3"/>
  <c r="GA329" i="3"/>
  <c r="GB329" i="3"/>
  <c r="Z325" i="3"/>
  <c r="CA325" i="3"/>
  <c r="X325" i="3"/>
  <c r="BW321" i="3"/>
  <c r="BX321" i="3"/>
  <c r="BY321" i="3"/>
  <c r="FS321" i="3"/>
  <c r="EO321" i="3"/>
  <c r="EY321" i="3"/>
  <c r="FI321" i="3"/>
  <c r="GC321" i="3"/>
  <c r="EU321" i="3"/>
  <c r="ES321" i="3"/>
  <c r="FC321" i="3"/>
  <c r="FE321" i="3"/>
  <c r="FM321" i="3"/>
  <c r="FO321" i="3"/>
  <c r="FW321" i="3"/>
  <c r="GG321" i="3"/>
  <c r="FY321" i="3"/>
  <c r="GI321" i="3"/>
  <c r="ER321" i="3"/>
  <c r="EZ321" i="3"/>
  <c r="FL321" i="3"/>
  <c r="FT321" i="3"/>
  <c r="GF321" i="3"/>
  <c r="ET321" i="3"/>
  <c r="FA321" i="3"/>
  <c r="FN321" i="3"/>
  <c r="FU321" i="3"/>
  <c r="GH321" i="3"/>
  <c r="EP321" i="3"/>
  <c r="FB321" i="3"/>
  <c r="FJ321" i="3"/>
  <c r="FV321" i="3"/>
  <c r="GD321" i="3"/>
  <c r="EQ321" i="3"/>
  <c r="FD321" i="3"/>
  <c r="FK321" i="3"/>
  <c r="FX321" i="3"/>
  <c r="GE321" i="3"/>
  <c r="BW317" i="3"/>
  <c r="BX317" i="3"/>
  <c r="BY317" i="3"/>
  <c r="HT317" i="3"/>
  <c r="CG317" i="3"/>
  <c r="B317" i="3"/>
  <c r="B317" i="2"/>
  <c r="GN317" i="3"/>
  <c r="GO317" i="3"/>
  <c r="F317" i="3"/>
  <c r="U317" i="2"/>
  <c r="O317" i="3"/>
  <c r="S317" i="3"/>
  <c r="S317" i="2"/>
  <c r="AA317" i="3"/>
  <c r="AF317" i="3"/>
  <c r="AJ317" i="3"/>
  <c r="AN317" i="3"/>
  <c r="AR317" i="3"/>
  <c r="AV317" i="3"/>
  <c r="BA317" i="3"/>
  <c r="BE317" i="3"/>
  <c r="BI317" i="3"/>
  <c r="BM317" i="3"/>
  <c r="BQ317" i="3"/>
  <c r="CL317" i="3"/>
  <c r="CR317" i="3"/>
  <c r="CV317" i="3"/>
  <c r="CZ317" i="3"/>
  <c r="DE317" i="3"/>
  <c r="DI317" i="3"/>
  <c r="DM317" i="3"/>
  <c r="DS317" i="3"/>
  <c r="DX317" i="3"/>
  <c r="EC317" i="3"/>
  <c r="EH317" i="3"/>
  <c r="GQ317" i="3"/>
  <c r="GU317" i="3"/>
  <c r="GZ317" i="3"/>
  <c r="HF317" i="3"/>
  <c r="HJ317" i="3"/>
  <c r="HN317" i="3"/>
  <c r="HR317" i="3"/>
  <c r="P317" i="3"/>
  <c r="P317" i="2"/>
  <c r="AC317" i="3"/>
  <c r="AG317" i="3"/>
  <c r="AK317" i="3"/>
  <c r="AO317" i="3"/>
  <c r="AS317" i="3"/>
  <c r="AW317" i="3"/>
  <c r="BB317" i="3"/>
  <c r="BF317" i="3"/>
  <c r="BJ317" i="3"/>
  <c r="BN317" i="3"/>
  <c r="BR317" i="3"/>
  <c r="CE317" i="3"/>
  <c r="CN317" i="3"/>
  <c r="CS317" i="3"/>
  <c r="CW317" i="3"/>
  <c r="DA317" i="3"/>
  <c r="DF317" i="3"/>
  <c r="DJ317" i="3"/>
  <c r="DN317" i="3"/>
  <c r="DT317" i="3"/>
  <c r="DY317" i="3"/>
  <c r="ED317" i="3"/>
  <c r="EI317" i="3"/>
  <c r="GK317" i="3"/>
  <c r="GR317" i="3"/>
  <c r="GV317" i="3"/>
  <c r="HA317" i="3"/>
  <c r="HG317" i="3"/>
  <c r="HK317" i="3"/>
  <c r="HO317" i="3"/>
  <c r="HS317" i="3"/>
  <c r="Q317" i="3"/>
  <c r="Q317" i="2"/>
  <c r="AD317" i="3"/>
  <c r="AH317" i="3"/>
  <c r="AL317" i="3"/>
  <c r="AP317" i="3"/>
  <c r="AT317" i="3"/>
  <c r="AY317" i="3"/>
  <c r="BC317" i="3"/>
  <c r="BG317" i="3"/>
  <c r="BK317" i="3"/>
  <c r="BO317" i="3"/>
  <c r="BS317" i="3"/>
  <c r="CI317" i="3"/>
  <c r="CO317" i="3"/>
  <c r="CT317" i="3"/>
  <c r="CX317" i="3"/>
  <c r="DB317" i="3"/>
  <c r="DG317" i="3"/>
  <c r="DK317" i="3"/>
  <c r="DO317" i="3"/>
  <c r="DV317" i="3"/>
  <c r="DZ317" i="3"/>
  <c r="EE317" i="3"/>
  <c r="EJ317" i="3"/>
  <c r="GL317" i="3"/>
  <c r="GS317" i="3"/>
  <c r="GX317" i="3"/>
  <c r="HB317" i="3"/>
  <c r="HH317" i="3"/>
  <c r="HL317" i="3"/>
  <c r="HP317" i="3"/>
  <c r="N317" i="3"/>
  <c r="R317" i="3"/>
  <c r="AE317" i="3"/>
  <c r="AI317" i="3"/>
  <c r="AM317" i="3"/>
  <c r="AQ317" i="3"/>
  <c r="AU317" i="3"/>
  <c r="AZ317" i="3"/>
  <c r="BD317" i="3"/>
  <c r="BH317" i="3"/>
  <c r="BL317" i="3"/>
  <c r="BP317" i="3"/>
  <c r="BU317" i="3"/>
  <c r="CK317" i="3"/>
  <c r="CQ317" i="3"/>
  <c r="CU317" i="3"/>
  <c r="CY317" i="3"/>
  <c r="DD317" i="3"/>
  <c r="DH317" i="3"/>
  <c r="DL317" i="3"/>
  <c r="DQ317" i="3"/>
  <c r="DW317" i="3"/>
  <c r="EA317" i="3"/>
  <c r="EG317" i="3"/>
  <c r="GM317" i="3"/>
  <c r="GT317" i="3"/>
  <c r="GY317" i="3"/>
  <c r="HD317" i="3"/>
  <c r="HI317" i="3"/>
  <c r="HM317" i="3"/>
  <c r="HQ317" i="3"/>
  <c r="P330" i="4"/>
  <c r="EV313" i="3"/>
  <c r="EW313" i="3"/>
  <c r="EX313" i="3"/>
  <c r="EL313" i="3"/>
  <c r="EM313" i="3"/>
  <c r="EN313" i="3"/>
  <c r="FF313" i="3"/>
  <c r="FG313" i="3"/>
  <c r="FH313" i="3"/>
  <c r="FP313" i="3"/>
  <c r="FQ313" i="3"/>
  <c r="FR313" i="3"/>
  <c r="FZ313" i="3"/>
  <c r="GA313" i="3"/>
  <c r="GB313" i="3"/>
  <c r="X305" i="3"/>
  <c r="Z305" i="3"/>
  <c r="CA305" i="3"/>
  <c r="FS305" i="3"/>
  <c r="EO305" i="3"/>
  <c r="EY305" i="3"/>
  <c r="FI305" i="3"/>
  <c r="GC305" i="3"/>
  <c r="EU305" i="3"/>
  <c r="ES305" i="3"/>
  <c r="FC305" i="3"/>
  <c r="FE305" i="3"/>
  <c r="FM305" i="3"/>
  <c r="FO305" i="3"/>
  <c r="FW305" i="3"/>
  <c r="GG305" i="3"/>
  <c r="FY305" i="3"/>
  <c r="GI305" i="3"/>
  <c r="ET305" i="3"/>
  <c r="FA305" i="3"/>
  <c r="FN305" i="3"/>
  <c r="FU305" i="3"/>
  <c r="GH305" i="3"/>
  <c r="EP305" i="3"/>
  <c r="FB305" i="3"/>
  <c r="FJ305" i="3"/>
  <c r="FV305" i="3"/>
  <c r="GD305" i="3"/>
  <c r="EQ305" i="3"/>
  <c r="FD305" i="3"/>
  <c r="FK305" i="3"/>
  <c r="FX305" i="3"/>
  <c r="GE305" i="3"/>
  <c r="ER305" i="3"/>
  <c r="EZ305" i="3"/>
  <c r="FL305" i="3"/>
  <c r="FT305" i="3"/>
  <c r="GF305" i="3"/>
  <c r="HT301" i="3"/>
  <c r="P301" i="3"/>
  <c r="P301" i="2"/>
  <c r="AC301" i="3"/>
  <c r="AG301" i="3"/>
  <c r="AK301" i="3"/>
  <c r="AO301" i="3"/>
  <c r="AS301" i="3"/>
  <c r="AW301" i="3"/>
  <c r="BB301" i="3"/>
  <c r="BF301" i="3"/>
  <c r="BJ301" i="3"/>
  <c r="BN301" i="3"/>
  <c r="BR301" i="3"/>
  <c r="CE301" i="3"/>
  <c r="CN301" i="3"/>
  <c r="CS301" i="3"/>
  <c r="CW301" i="3"/>
  <c r="DA301" i="3"/>
  <c r="DF301" i="3"/>
  <c r="DJ301" i="3"/>
  <c r="DN301" i="3"/>
  <c r="DT301" i="3"/>
  <c r="DY301" i="3"/>
  <c r="ED301" i="3"/>
  <c r="EI301" i="3"/>
  <c r="GK301" i="3"/>
  <c r="GR301" i="3"/>
  <c r="GV301" i="3"/>
  <c r="HA301" i="3"/>
  <c r="HG301" i="3"/>
  <c r="HK301" i="3"/>
  <c r="HO301" i="3"/>
  <c r="HS301" i="3"/>
  <c r="Q301" i="3"/>
  <c r="Q301" i="2"/>
  <c r="AD301" i="3"/>
  <c r="AH301" i="3"/>
  <c r="AL301" i="3"/>
  <c r="AP301" i="3"/>
  <c r="AT301" i="3"/>
  <c r="AY301" i="3"/>
  <c r="BC301" i="3"/>
  <c r="BG301" i="3"/>
  <c r="BK301" i="3"/>
  <c r="BO301" i="3"/>
  <c r="BS301" i="3"/>
  <c r="CI301" i="3"/>
  <c r="CO301" i="3"/>
  <c r="CT301" i="3"/>
  <c r="CX301" i="3"/>
  <c r="DB301" i="3"/>
  <c r="DG301" i="3"/>
  <c r="DK301" i="3"/>
  <c r="DO301" i="3"/>
  <c r="DV301" i="3"/>
  <c r="DZ301" i="3"/>
  <c r="EE301" i="3"/>
  <c r="EJ301" i="3"/>
  <c r="GL301" i="3"/>
  <c r="GS301" i="3"/>
  <c r="GX301" i="3"/>
  <c r="HB301" i="3"/>
  <c r="HH301" i="3"/>
  <c r="HL301" i="3"/>
  <c r="HP301" i="3"/>
  <c r="N301" i="3"/>
  <c r="R301" i="3"/>
  <c r="AE301" i="3"/>
  <c r="AI301" i="3"/>
  <c r="AM301" i="3"/>
  <c r="AQ301" i="3"/>
  <c r="AU301" i="3"/>
  <c r="AZ301" i="3"/>
  <c r="BD301" i="3"/>
  <c r="BH301" i="3"/>
  <c r="BL301" i="3"/>
  <c r="BP301" i="3"/>
  <c r="BU301" i="3"/>
  <c r="CK301" i="3"/>
  <c r="CQ301" i="3"/>
  <c r="CU301" i="3"/>
  <c r="CY301" i="3"/>
  <c r="DD301" i="3"/>
  <c r="DH301" i="3"/>
  <c r="DL301" i="3"/>
  <c r="DQ301" i="3"/>
  <c r="DW301" i="3"/>
  <c r="EA301" i="3"/>
  <c r="EG301" i="3"/>
  <c r="GM301" i="3"/>
  <c r="GT301" i="3"/>
  <c r="GY301" i="3"/>
  <c r="HD301" i="3"/>
  <c r="HI301" i="3"/>
  <c r="HM301" i="3"/>
  <c r="HQ301" i="3"/>
  <c r="CG301" i="3"/>
  <c r="B301" i="3"/>
  <c r="B301" i="2"/>
  <c r="GN301" i="3"/>
  <c r="GO301" i="3"/>
  <c r="F301" i="3"/>
  <c r="U301" i="2"/>
  <c r="O301" i="3"/>
  <c r="S301" i="3"/>
  <c r="S301" i="2"/>
  <c r="AA301" i="3"/>
  <c r="AF301" i="3"/>
  <c r="AJ301" i="3"/>
  <c r="AN301" i="3"/>
  <c r="AR301" i="3"/>
  <c r="AV301" i="3"/>
  <c r="BA301" i="3"/>
  <c r="BE301" i="3"/>
  <c r="BI301" i="3"/>
  <c r="BM301" i="3"/>
  <c r="BQ301" i="3"/>
  <c r="CL301" i="3"/>
  <c r="CR301" i="3"/>
  <c r="CV301" i="3"/>
  <c r="CZ301" i="3"/>
  <c r="DE301" i="3"/>
  <c r="DI301" i="3"/>
  <c r="DM301" i="3"/>
  <c r="DS301" i="3"/>
  <c r="DX301" i="3"/>
  <c r="EC301" i="3"/>
  <c r="EH301" i="3"/>
  <c r="GQ301" i="3"/>
  <c r="GU301" i="3"/>
  <c r="GZ301" i="3"/>
  <c r="HF301" i="3"/>
  <c r="HJ301" i="3"/>
  <c r="HN301" i="3"/>
  <c r="HR301" i="3"/>
  <c r="P314" i="4"/>
  <c r="EV297" i="3"/>
  <c r="EW297" i="3"/>
  <c r="EX297" i="3"/>
  <c r="EL297" i="3"/>
  <c r="EM297" i="3"/>
  <c r="EN297" i="3"/>
  <c r="FF297" i="3"/>
  <c r="FG297" i="3"/>
  <c r="FH297" i="3"/>
  <c r="FP297" i="3"/>
  <c r="FQ297" i="3"/>
  <c r="FR297" i="3"/>
  <c r="FZ297" i="3"/>
  <c r="GA297" i="3"/>
  <c r="GB297" i="3"/>
  <c r="X293" i="3"/>
  <c r="Z293" i="3"/>
  <c r="CA293" i="3"/>
  <c r="BX289" i="3"/>
  <c r="BY289" i="3"/>
  <c r="BW289" i="3"/>
  <c r="FS289" i="3"/>
  <c r="EO289" i="3"/>
  <c r="EY289" i="3"/>
  <c r="FI289" i="3"/>
  <c r="GC289" i="3"/>
  <c r="EU289" i="3"/>
  <c r="ES289" i="3"/>
  <c r="FC289" i="3"/>
  <c r="FE289" i="3"/>
  <c r="FM289" i="3"/>
  <c r="FO289" i="3"/>
  <c r="FW289" i="3"/>
  <c r="GG289" i="3"/>
  <c r="FY289" i="3"/>
  <c r="GI289" i="3"/>
  <c r="EP289" i="3"/>
  <c r="FB289" i="3"/>
  <c r="FJ289" i="3"/>
  <c r="FV289" i="3"/>
  <c r="GD289" i="3"/>
  <c r="EQ289" i="3"/>
  <c r="FD289" i="3"/>
  <c r="FK289" i="3"/>
  <c r="FX289" i="3"/>
  <c r="GE289" i="3"/>
  <c r="ER289" i="3"/>
  <c r="EZ289" i="3"/>
  <c r="FL289" i="3"/>
  <c r="FT289" i="3"/>
  <c r="GF289" i="3"/>
  <c r="ET289" i="3"/>
  <c r="FA289" i="3"/>
  <c r="FN289" i="3"/>
  <c r="FU289" i="3"/>
  <c r="GH289" i="3"/>
  <c r="HT285" i="3"/>
  <c r="P285" i="3"/>
  <c r="P285" i="2"/>
  <c r="AC285" i="3"/>
  <c r="AG285" i="3"/>
  <c r="AK285" i="3"/>
  <c r="AO285" i="3"/>
  <c r="AS285" i="3"/>
  <c r="AW285" i="3"/>
  <c r="BB285" i="3"/>
  <c r="BF285" i="3"/>
  <c r="BJ285" i="3"/>
  <c r="BN285" i="3"/>
  <c r="BR285" i="3"/>
  <c r="CE285" i="3"/>
  <c r="CN285" i="3"/>
  <c r="CS285" i="3"/>
  <c r="CW285" i="3"/>
  <c r="DA285" i="3"/>
  <c r="DF285" i="3"/>
  <c r="DJ285" i="3"/>
  <c r="DN285" i="3"/>
  <c r="DT285" i="3"/>
  <c r="DY285" i="3"/>
  <c r="ED285" i="3"/>
  <c r="EI285" i="3"/>
  <c r="GK285" i="3"/>
  <c r="GR285" i="3"/>
  <c r="GV285" i="3"/>
  <c r="HA285" i="3"/>
  <c r="HG285" i="3"/>
  <c r="HK285" i="3"/>
  <c r="HO285" i="3"/>
  <c r="HS285" i="3"/>
  <c r="Q285" i="3"/>
  <c r="Q285" i="2"/>
  <c r="AD285" i="3"/>
  <c r="AH285" i="3"/>
  <c r="AL285" i="3"/>
  <c r="AP285" i="3"/>
  <c r="AT285" i="3"/>
  <c r="AY285" i="3"/>
  <c r="BC285" i="3"/>
  <c r="BG285" i="3"/>
  <c r="BK285" i="3"/>
  <c r="BO285" i="3"/>
  <c r="BS285" i="3"/>
  <c r="CI285" i="3"/>
  <c r="CO285" i="3"/>
  <c r="CT285" i="3"/>
  <c r="CX285" i="3"/>
  <c r="DB285" i="3"/>
  <c r="DG285" i="3"/>
  <c r="DK285" i="3"/>
  <c r="DO285" i="3"/>
  <c r="DV285" i="3"/>
  <c r="DZ285" i="3"/>
  <c r="EE285" i="3"/>
  <c r="EJ285" i="3"/>
  <c r="GL285" i="3"/>
  <c r="GS285" i="3"/>
  <c r="GX285" i="3"/>
  <c r="HB285" i="3"/>
  <c r="HH285" i="3"/>
  <c r="HL285" i="3"/>
  <c r="HP285" i="3"/>
  <c r="N285" i="3"/>
  <c r="R285" i="3"/>
  <c r="AE285" i="3"/>
  <c r="AI285" i="3"/>
  <c r="AM285" i="3"/>
  <c r="AQ285" i="3"/>
  <c r="AU285" i="3"/>
  <c r="AZ285" i="3"/>
  <c r="BD285" i="3"/>
  <c r="BH285" i="3"/>
  <c r="BL285" i="3"/>
  <c r="BP285" i="3"/>
  <c r="BU285" i="3"/>
  <c r="CK285" i="3"/>
  <c r="CQ285" i="3"/>
  <c r="CU285" i="3"/>
  <c r="CY285" i="3"/>
  <c r="DD285" i="3"/>
  <c r="DH285" i="3"/>
  <c r="DL285" i="3"/>
  <c r="DQ285" i="3"/>
  <c r="DW285" i="3"/>
  <c r="EA285" i="3"/>
  <c r="EG285" i="3"/>
  <c r="GM285" i="3"/>
  <c r="GT285" i="3"/>
  <c r="GY285" i="3"/>
  <c r="HD285" i="3"/>
  <c r="HI285" i="3"/>
  <c r="HM285" i="3"/>
  <c r="HQ285" i="3"/>
  <c r="CG285" i="3"/>
  <c r="B285" i="3"/>
  <c r="B285" i="2"/>
  <c r="GN285" i="3"/>
  <c r="GO285" i="3"/>
  <c r="F285" i="3"/>
  <c r="U285" i="2"/>
  <c r="O285" i="3"/>
  <c r="S285" i="3"/>
  <c r="S285" i="2"/>
  <c r="AA285" i="3"/>
  <c r="AF285" i="3"/>
  <c r="AJ285" i="3"/>
  <c r="AN285" i="3"/>
  <c r="AR285" i="3"/>
  <c r="AV285" i="3"/>
  <c r="BA285" i="3"/>
  <c r="BE285" i="3"/>
  <c r="BI285" i="3"/>
  <c r="BM285" i="3"/>
  <c r="BQ285" i="3"/>
  <c r="CL285" i="3"/>
  <c r="CR285" i="3"/>
  <c r="CV285" i="3"/>
  <c r="CZ285" i="3"/>
  <c r="DE285" i="3"/>
  <c r="DI285" i="3"/>
  <c r="DM285" i="3"/>
  <c r="DS285" i="3"/>
  <c r="DX285" i="3"/>
  <c r="EC285" i="3"/>
  <c r="EH285" i="3"/>
  <c r="GQ285" i="3"/>
  <c r="GU285" i="3"/>
  <c r="GZ285" i="3"/>
  <c r="HF285" i="3"/>
  <c r="HJ285" i="3"/>
  <c r="HN285" i="3"/>
  <c r="HR285" i="3"/>
  <c r="P298" i="4"/>
  <c r="EV281" i="3"/>
  <c r="EW281" i="3"/>
  <c r="EX281" i="3"/>
  <c r="EL281" i="3"/>
  <c r="EM281" i="3"/>
  <c r="EN281" i="3"/>
  <c r="FF281" i="3"/>
  <c r="FG281" i="3"/>
  <c r="FH281" i="3"/>
  <c r="FP281" i="3"/>
  <c r="FQ281" i="3"/>
  <c r="FR281" i="3"/>
  <c r="FZ281" i="3"/>
  <c r="GA281" i="3"/>
  <c r="GB281" i="3"/>
  <c r="X277" i="3"/>
  <c r="Z277" i="3"/>
  <c r="CA277" i="3"/>
  <c r="BX273" i="3"/>
  <c r="BY273" i="3"/>
  <c r="BW273" i="3"/>
  <c r="FS273" i="3"/>
  <c r="EO273" i="3"/>
  <c r="EY273" i="3"/>
  <c r="FI273" i="3"/>
  <c r="GC273" i="3"/>
  <c r="EU273" i="3"/>
  <c r="ES273" i="3"/>
  <c r="FC273" i="3"/>
  <c r="FE273" i="3"/>
  <c r="FM273" i="3"/>
  <c r="FO273" i="3"/>
  <c r="FW273" i="3"/>
  <c r="GG273" i="3"/>
  <c r="FY273" i="3"/>
  <c r="GI273" i="3"/>
  <c r="EP273" i="3"/>
  <c r="FB273" i="3"/>
  <c r="FJ273" i="3"/>
  <c r="FV273" i="3"/>
  <c r="GD273" i="3"/>
  <c r="EQ273" i="3"/>
  <c r="FD273" i="3"/>
  <c r="FK273" i="3"/>
  <c r="FX273" i="3"/>
  <c r="GE273" i="3"/>
  <c r="ER273" i="3"/>
  <c r="EZ273" i="3"/>
  <c r="FL273" i="3"/>
  <c r="FT273" i="3"/>
  <c r="GF273" i="3"/>
  <c r="ET273" i="3"/>
  <c r="FA273" i="3"/>
  <c r="FN273" i="3"/>
  <c r="FU273" i="3"/>
  <c r="GH273" i="3"/>
  <c r="X269" i="3"/>
  <c r="Z269" i="3"/>
  <c r="CA269" i="3"/>
  <c r="HT269" i="3"/>
  <c r="Q269" i="3"/>
  <c r="Q269" i="2"/>
  <c r="AC269" i="3"/>
  <c r="AG269" i="3"/>
  <c r="AK269" i="3"/>
  <c r="AO269" i="3"/>
  <c r="AS269" i="3"/>
  <c r="AW269" i="3"/>
  <c r="BB269" i="3"/>
  <c r="BF269" i="3"/>
  <c r="BJ269" i="3"/>
  <c r="BN269" i="3"/>
  <c r="BR269" i="3"/>
  <c r="CE269" i="3"/>
  <c r="CN269" i="3"/>
  <c r="CS269" i="3"/>
  <c r="CW269" i="3"/>
  <c r="DA269" i="3"/>
  <c r="DF269" i="3"/>
  <c r="DJ269" i="3"/>
  <c r="DN269" i="3"/>
  <c r="DT269" i="3"/>
  <c r="DY269" i="3"/>
  <c r="ED269" i="3"/>
  <c r="EI269" i="3"/>
  <c r="GK269" i="3"/>
  <c r="GR269" i="3"/>
  <c r="GV269" i="3"/>
  <c r="HA269" i="3"/>
  <c r="HG269" i="3"/>
  <c r="HK269" i="3"/>
  <c r="HO269" i="3"/>
  <c r="HS269" i="3"/>
  <c r="N269" i="3"/>
  <c r="R269" i="3"/>
  <c r="AD269" i="3"/>
  <c r="AH269" i="3"/>
  <c r="AL269" i="3"/>
  <c r="AP269" i="3"/>
  <c r="AT269" i="3"/>
  <c r="AY269" i="3"/>
  <c r="BC269" i="3"/>
  <c r="BG269" i="3"/>
  <c r="BK269" i="3"/>
  <c r="BO269" i="3"/>
  <c r="BS269" i="3"/>
  <c r="CI269" i="3"/>
  <c r="CO269" i="3"/>
  <c r="CT269" i="3"/>
  <c r="CX269" i="3"/>
  <c r="DB269" i="3"/>
  <c r="DG269" i="3"/>
  <c r="DK269" i="3"/>
  <c r="DO269" i="3"/>
  <c r="DV269" i="3"/>
  <c r="DZ269" i="3"/>
  <c r="EE269" i="3"/>
  <c r="EJ269" i="3"/>
  <c r="GL269" i="3"/>
  <c r="GS269" i="3"/>
  <c r="GX269" i="3"/>
  <c r="HB269" i="3"/>
  <c r="HH269" i="3"/>
  <c r="HL269" i="3"/>
  <c r="HP269" i="3"/>
  <c r="CG269" i="3"/>
  <c r="B269" i="3"/>
  <c r="B269" i="2"/>
  <c r="GN269" i="3"/>
  <c r="GO269" i="3"/>
  <c r="F269" i="3"/>
  <c r="U269" i="2"/>
  <c r="O269" i="3"/>
  <c r="S269" i="3"/>
  <c r="S269" i="2"/>
  <c r="AE269" i="3"/>
  <c r="AI269" i="3"/>
  <c r="AM269" i="3"/>
  <c r="AQ269" i="3"/>
  <c r="AU269" i="3"/>
  <c r="AZ269" i="3"/>
  <c r="BD269" i="3"/>
  <c r="BH269" i="3"/>
  <c r="BL269" i="3"/>
  <c r="BP269" i="3"/>
  <c r="BU269" i="3"/>
  <c r="CK269" i="3"/>
  <c r="CQ269" i="3"/>
  <c r="CU269" i="3"/>
  <c r="CY269" i="3"/>
  <c r="DD269" i="3"/>
  <c r="DH269" i="3"/>
  <c r="DL269" i="3"/>
  <c r="DQ269" i="3"/>
  <c r="DW269" i="3"/>
  <c r="EA269" i="3"/>
  <c r="EG269" i="3"/>
  <c r="GM269" i="3"/>
  <c r="GT269" i="3"/>
  <c r="GY269" i="3"/>
  <c r="HD269" i="3"/>
  <c r="HI269" i="3"/>
  <c r="HM269" i="3"/>
  <c r="HQ269" i="3"/>
  <c r="P269" i="3"/>
  <c r="P269" i="2"/>
  <c r="AA269" i="3"/>
  <c r="AF269" i="3"/>
  <c r="AJ269" i="3"/>
  <c r="AN269" i="3"/>
  <c r="AR269" i="3"/>
  <c r="AV269" i="3"/>
  <c r="BA269" i="3"/>
  <c r="BE269" i="3"/>
  <c r="BI269" i="3"/>
  <c r="BM269" i="3"/>
  <c r="BQ269" i="3"/>
  <c r="CL269" i="3"/>
  <c r="CR269" i="3"/>
  <c r="CV269" i="3"/>
  <c r="CZ269" i="3"/>
  <c r="DE269" i="3"/>
  <c r="DI269" i="3"/>
  <c r="DM269" i="3"/>
  <c r="DS269" i="3"/>
  <c r="DX269" i="3"/>
  <c r="EC269" i="3"/>
  <c r="EH269" i="3"/>
  <c r="GQ269" i="3"/>
  <c r="GU269" i="3"/>
  <c r="GZ269" i="3"/>
  <c r="HF269" i="3"/>
  <c r="HJ269" i="3"/>
  <c r="HN269" i="3"/>
  <c r="HR269" i="3"/>
  <c r="P282" i="4"/>
  <c r="BY265" i="3"/>
  <c r="BW265" i="3"/>
  <c r="BX265" i="3"/>
  <c r="EV265" i="3"/>
  <c r="EW265" i="3"/>
  <c r="EX265" i="3"/>
  <c r="EL265" i="3"/>
  <c r="EM265" i="3"/>
  <c r="EN265" i="3"/>
  <c r="FF265" i="3"/>
  <c r="FG265" i="3"/>
  <c r="FH265" i="3"/>
  <c r="FP265" i="3"/>
  <c r="FQ265" i="3"/>
  <c r="FR265" i="3"/>
  <c r="FZ265" i="3"/>
  <c r="GA265" i="3"/>
  <c r="GB265" i="3"/>
  <c r="FS257" i="3"/>
  <c r="EO257" i="3"/>
  <c r="EY257" i="3"/>
  <c r="FI257" i="3"/>
  <c r="GC257" i="3"/>
  <c r="EU257" i="3"/>
  <c r="ES257" i="3"/>
  <c r="FC257" i="3"/>
  <c r="FE257" i="3"/>
  <c r="FM257" i="3"/>
  <c r="FO257" i="3"/>
  <c r="FW257" i="3"/>
  <c r="GG257" i="3"/>
  <c r="FY257" i="3"/>
  <c r="GI257" i="3"/>
  <c r="EQ257" i="3"/>
  <c r="FD257" i="3"/>
  <c r="FK257" i="3"/>
  <c r="FX257" i="3"/>
  <c r="GE257" i="3"/>
  <c r="ER257" i="3"/>
  <c r="EZ257" i="3"/>
  <c r="FL257" i="3"/>
  <c r="FT257" i="3"/>
  <c r="GF257" i="3"/>
  <c r="ET257" i="3"/>
  <c r="FA257" i="3"/>
  <c r="FN257" i="3"/>
  <c r="FU257" i="3"/>
  <c r="GH257" i="3"/>
  <c r="EP257" i="3"/>
  <c r="FB257" i="3"/>
  <c r="FJ257" i="3"/>
  <c r="FV257" i="3"/>
  <c r="GD257" i="3"/>
  <c r="Z253" i="3"/>
  <c r="CA253" i="3"/>
  <c r="X253" i="3"/>
  <c r="HT253" i="3"/>
  <c r="Q253" i="3"/>
  <c r="Q253" i="2"/>
  <c r="AD253" i="3"/>
  <c r="AH253" i="3"/>
  <c r="AL253" i="3"/>
  <c r="AP253" i="3"/>
  <c r="AT253" i="3"/>
  <c r="AY253" i="3"/>
  <c r="BC253" i="3"/>
  <c r="BG253" i="3"/>
  <c r="BK253" i="3"/>
  <c r="BO253" i="3"/>
  <c r="BS253" i="3"/>
  <c r="CI253" i="3"/>
  <c r="CO253" i="3"/>
  <c r="CT253" i="3"/>
  <c r="CX253" i="3"/>
  <c r="DB253" i="3"/>
  <c r="DG253" i="3"/>
  <c r="DK253" i="3"/>
  <c r="DO253" i="3"/>
  <c r="DV253" i="3"/>
  <c r="DZ253" i="3"/>
  <c r="EE253" i="3"/>
  <c r="EJ253" i="3"/>
  <c r="GL253" i="3"/>
  <c r="GS253" i="3"/>
  <c r="GX253" i="3"/>
  <c r="HB253" i="3"/>
  <c r="HH253" i="3"/>
  <c r="HL253" i="3"/>
  <c r="HP253" i="3"/>
  <c r="N253" i="3"/>
  <c r="R253" i="3"/>
  <c r="AE253" i="3"/>
  <c r="AI253" i="3"/>
  <c r="AM253" i="3"/>
  <c r="AQ253" i="3"/>
  <c r="AU253" i="3"/>
  <c r="AZ253" i="3"/>
  <c r="BD253" i="3"/>
  <c r="BH253" i="3"/>
  <c r="BL253" i="3"/>
  <c r="BP253" i="3"/>
  <c r="BU253" i="3"/>
  <c r="CK253" i="3"/>
  <c r="CQ253" i="3"/>
  <c r="CU253" i="3"/>
  <c r="CY253" i="3"/>
  <c r="DD253" i="3"/>
  <c r="DH253" i="3"/>
  <c r="DL253" i="3"/>
  <c r="DQ253" i="3"/>
  <c r="DW253" i="3"/>
  <c r="EA253" i="3"/>
  <c r="EG253" i="3"/>
  <c r="GM253" i="3"/>
  <c r="GT253" i="3"/>
  <c r="GY253" i="3"/>
  <c r="HD253" i="3"/>
  <c r="HI253" i="3"/>
  <c r="HM253" i="3"/>
  <c r="HQ253" i="3"/>
  <c r="CG253" i="3"/>
  <c r="B253" i="3"/>
  <c r="B253" i="2"/>
  <c r="GN253" i="3"/>
  <c r="GO253" i="3"/>
  <c r="F253" i="3"/>
  <c r="U253" i="2"/>
  <c r="O253" i="3"/>
  <c r="S253" i="3"/>
  <c r="S253" i="2"/>
  <c r="AA253" i="3"/>
  <c r="AF253" i="3"/>
  <c r="AJ253" i="3"/>
  <c r="AN253" i="3"/>
  <c r="AR253" i="3"/>
  <c r="AV253" i="3"/>
  <c r="BA253" i="3"/>
  <c r="BE253" i="3"/>
  <c r="BI253" i="3"/>
  <c r="BM253" i="3"/>
  <c r="BQ253" i="3"/>
  <c r="CL253" i="3"/>
  <c r="CR253" i="3"/>
  <c r="CV253" i="3"/>
  <c r="CZ253" i="3"/>
  <c r="DE253" i="3"/>
  <c r="DI253" i="3"/>
  <c r="DM253" i="3"/>
  <c r="DS253" i="3"/>
  <c r="DX253" i="3"/>
  <c r="EC253" i="3"/>
  <c r="EH253" i="3"/>
  <c r="GQ253" i="3"/>
  <c r="GU253" i="3"/>
  <c r="GZ253" i="3"/>
  <c r="HF253" i="3"/>
  <c r="HJ253" i="3"/>
  <c r="HN253" i="3"/>
  <c r="HR253" i="3"/>
  <c r="P253" i="3"/>
  <c r="P253" i="2"/>
  <c r="AC253" i="3"/>
  <c r="AG253" i="3"/>
  <c r="AK253" i="3"/>
  <c r="AO253" i="3"/>
  <c r="AS253" i="3"/>
  <c r="AW253" i="3"/>
  <c r="BB253" i="3"/>
  <c r="BF253" i="3"/>
  <c r="BJ253" i="3"/>
  <c r="BN253" i="3"/>
  <c r="BR253" i="3"/>
  <c r="CE253" i="3"/>
  <c r="CN253" i="3"/>
  <c r="CS253" i="3"/>
  <c r="CW253" i="3"/>
  <c r="DA253" i="3"/>
  <c r="DF253" i="3"/>
  <c r="DJ253" i="3"/>
  <c r="DN253" i="3"/>
  <c r="DT253" i="3"/>
  <c r="DY253" i="3"/>
  <c r="ED253" i="3"/>
  <c r="EI253" i="3"/>
  <c r="GK253" i="3"/>
  <c r="GR253" i="3"/>
  <c r="GV253" i="3"/>
  <c r="HA253" i="3"/>
  <c r="HG253" i="3"/>
  <c r="HK253" i="3"/>
  <c r="HO253" i="3"/>
  <c r="HS253" i="3"/>
  <c r="P266" i="4"/>
  <c r="BY249" i="3"/>
  <c r="BW249" i="3"/>
  <c r="BX249" i="3"/>
  <c r="EV249" i="3"/>
  <c r="EW249" i="3"/>
  <c r="EX249" i="3"/>
  <c r="EL249" i="3"/>
  <c r="EM249" i="3"/>
  <c r="EN249" i="3"/>
  <c r="FF249" i="3"/>
  <c r="FG249" i="3"/>
  <c r="FH249" i="3"/>
  <c r="FP249" i="3"/>
  <c r="FQ249" i="3"/>
  <c r="FR249" i="3"/>
  <c r="FZ249" i="3"/>
  <c r="GA249" i="3"/>
  <c r="GB249" i="3"/>
  <c r="X241" i="3"/>
  <c r="Z241" i="3"/>
  <c r="CA241" i="3"/>
  <c r="FS241" i="3"/>
  <c r="EO241" i="3"/>
  <c r="EY241" i="3"/>
  <c r="FI241" i="3"/>
  <c r="GC241" i="3"/>
  <c r="EU241" i="3"/>
  <c r="ES241" i="3"/>
  <c r="FC241" i="3"/>
  <c r="FE241" i="3"/>
  <c r="FM241" i="3"/>
  <c r="FO241" i="3"/>
  <c r="FW241" i="3"/>
  <c r="GG241" i="3"/>
  <c r="FY241" i="3"/>
  <c r="GI241" i="3"/>
  <c r="ET241" i="3"/>
  <c r="FA241" i="3"/>
  <c r="FN241" i="3"/>
  <c r="FU241" i="3"/>
  <c r="GH241" i="3"/>
  <c r="EP241" i="3"/>
  <c r="FB241" i="3"/>
  <c r="FJ241" i="3"/>
  <c r="FV241" i="3"/>
  <c r="GD241" i="3"/>
  <c r="EQ241" i="3"/>
  <c r="FD241" i="3"/>
  <c r="FK241" i="3"/>
  <c r="FX241" i="3"/>
  <c r="GE241" i="3"/>
  <c r="ER241" i="3"/>
  <c r="EZ241" i="3"/>
  <c r="FL241" i="3"/>
  <c r="FT241" i="3"/>
  <c r="GF241" i="3"/>
  <c r="BW237" i="3"/>
  <c r="BX237" i="3"/>
  <c r="BY237" i="3"/>
  <c r="HT237" i="3"/>
  <c r="CG237" i="3"/>
  <c r="B237" i="3"/>
  <c r="B237" i="2"/>
  <c r="GN237" i="3"/>
  <c r="GO237" i="3"/>
  <c r="F237" i="3"/>
  <c r="U237" i="2"/>
  <c r="O237" i="3"/>
  <c r="S237" i="3"/>
  <c r="S237" i="2"/>
  <c r="AA237" i="3"/>
  <c r="AF237" i="3"/>
  <c r="AJ237" i="3"/>
  <c r="AN237" i="3"/>
  <c r="AR237" i="3"/>
  <c r="AV237" i="3"/>
  <c r="BA237" i="3"/>
  <c r="BE237" i="3"/>
  <c r="BI237" i="3"/>
  <c r="BM237" i="3"/>
  <c r="BQ237" i="3"/>
  <c r="CL237" i="3"/>
  <c r="CR237" i="3"/>
  <c r="CV237" i="3"/>
  <c r="CZ237" i="3"/>
  <c r="DE237" i="3"/>
  <c r="DI237" i="3"/>
  <c r="DM237" i="3"/>
  <c r="DS237" i="3"/>
  <c r="DX237" i="3"/>
  <c r="EC237" i="3"/>
  <c r="EH237" i="3"/>
  <c r="GQ237" i="3"/>
  <c r="GU237" i="3"/>
  <c r="GZ237" i="3"/>
  <c r="HF237" i="3"/>
  <c r="HJ237" i="3"/>
  <c r="HN237" i="3"/>
  <c r="HR237" i="3"/>
  <c r="P237" i="3"/>
  <c r="P237" i="2"/>
  <c r="AC237" i="3"/>
  <c r="AG237" i="3"/>
  <c r="AK237" i="3"/>
  <c r="AO237" i="3"/>
  <c r="AS237" i="3"/>
  <c r="AW237" i="3"/>
  <c r="BB237" i="3"/>
  <c r="BF237" i="3"/>
  <c r="BJ237" i="3"/>
  <c r="BN237" i="3"/>
  <c r="BR237" i="3"/>
  <c r="CE237" i="3"/>
  <c r="CN237" i="3"/>
  <c r="CS237" i="3"/>
  <c r="CW237" i="3"/>
  <c r="DA237" i="3"/>
  <c r="DF237" i="3"/>
  <c r="DJ237" i="3"/>
  <c r="DN237" i="3"/>
  <c r="DT237" i="3"/>
  <c r="DY237" i="3"/>
  <c r="ED237" i="3"/>
  <c r="EI237" i="3"/>
  <c r="GK237" i="3"/>
  <c r="GR237" i="3"/>
  <c r="GV237" i="3"/>
  <c r="HA237" i="3"/>
  <c r="HG237" i="3"/>
  <c r="HK237" i="3"/>
  <c r="HO237" i="3"/>
  <c r="HS237" i="3"/>
  <c r="Q237" i="3"/>
  <c r="Q237" i="2"/>
  <c r="AD237" i="3"/>
  <c r="AH237" i="3"/>
  <c r="AL237" i="3"/>
  <c r="AP237" i="3"/>
  <c r="AT237" i="3"/>
  <c r="AY237" i="3"/>
  <c r="BC237" i="3"/>
  <c r="BG237" i="3"/>
  <c r="BK237" i="3"/>
  <c r="BO237" i="3"/>
  <c r="BS237" i="3"/>
  <c r="CI237" i="3"/>
  <c r="CO237" i="3"/>
  <c r="CT237" i="3"/>
  <c r="CX237" i="3"/>
  <c r="DB237" i="3"/>
  <c r="DG237" i="3"/>
  <c r="DK237" i="3"/>
  <c r="DO237" i="3"/>
  <c r="DV237" i="3"/>
  <c r="DZ237" i="3"/>
  <c r="EE237" i="3"/>
  <c r="EJ237" i="3"/>
  <c r="GL237" i="3"/>
  <c r="GS237" i="3"/>
  <c r="GX237" i="3"/>
  <c r="HB237" i="3"/>
  <c r="HH237" i="3"/>
  <c r="HL237" i="3"/>
  <c r="HP237" i="3"/>
  <c r="N237" i="3"/>
  <c r="S250" i="4"/>
  <c r="R237" i="3"/>
  <c r="AE237" i="3"/>
  <c r="AI237" i="3"/>
  <c r="AM237" i="3"/>
  <c r="AQ237" i="3"/>
  <c r="AU237" i="3"/>
  <c r="AZ237" i="3"/>
  <c r="BD237" i="3"/>
  <c r="BH237" i="3"/>
  <c r="BL237" i="3"/>
  <c r="BP237" i="3"/>
  <c r="BU237" i="3"/>
  <c r="CK237" i="3"/>
  <c r="CQ237" i="3"/>
  <c r="CU237" i="3"/>
  <c r="CY237" i="3"/>
  <c r="DD237" i="3"/>
  <c r="DH237" i="3"/>
  <c r="DL237" i="3"/>
  <c r="DQ237" i="3"/>
  <c r="DW237" i="3"/>
  <c r="EA237" i="3"/>
  <c r="EG237" i="3"/>
  <c r="GM237" i="3"/>
  <c r="GT237" i="3"/>
  <c r="GY237" i="3"/>
  <c r="HD237" i="3"/>
  <c r="HI237" i="3"/>
  <c r="HM237" i="3"/>
  <c r="HQ237" i="3"/>
  <c r="P250" i="4"/>
  <c r="EV233" i="3"/>
  <c r="EW233" i="3"/>
  <c r="EX233" i="3"/>
  <c r="EL233" i="3"/>
  <c r="EM233" i="3"/>
  <c r="EN233" i="3"/>
  <c r="FF233" i="3"/>
  <c r="FG233" i="3"/>
  <c r="FH233" i="3"/>
  <c r="FP233" i="3"/>
  <c r="FQ233" i="3"/>
  <c r="FR233" i="3"/>
  <c r="FZ233" i="3"/>
  <c r="GA233" i="3"/>
  <c r="GB233" i="3"/>
  <c r="X225" i="3"/>
  <c r="Z225" i="3"/>
  <c r="CA225" i="3"/>
  <c r="FS225" i="3"/>
  <c r="EO225" i="3"/>
  <c r="EY225" i="3"/>
  <c r="FI225" i="3"/>
  <c r="GC225" i="3"/>
  <c r="EU225" i="3"/>
  <c r="ES225" i="3"/>
  <c r="FC225" i="3"/>
  <c r="FE225" i="3"/>
  <c r="FM225" i="3"/>
  <c r="FO225" i="3"/>
  <c r="FW225" i="3"/>
  <c r="GG225" i="3"/>
  <c r="FY225" i="3"/>
  <c r="GI225" i="3"/>
  <c r="ET225" i="3"/>
  <c r="FA225" i="3"/>
  <c r="FN225" i="3"/>
  <c r="FU225" i="3"/>
  <c r="GH225" i="3"/>
  <c r="EP225" i="3"/>
  <c r="FB225" i="3"/>
  <c r="FJ225" i="3"/>
  <c r="FV225" i="3"/>
  <c r="GD225" i="3"/>
  <c r="EQ225" i="3"/>
  <c r="FD225" i="3"/>
  <c r="FK225" i="3"/>
  <c r="FX225" i="3"/>
  <c r="GE225" i="3"/>
  <c r="ER225" i="3"/>
  <c r="EZ225" i="3"/>
  <c r="FL225" i="3"/>
  <c r="FT225" i="3"/>
  <c r="GF225" i="3"/>
  <c r="BW221" i="3"/>
  <c r="BX221" i="3"/>
  <c r="BY221" i="3"/>
  <c r="HT221" i="3"/>
  <c r="CG221" i="3"/>
  <c r="B221" i="3"/>
  <c r="B221" i="2"/>
  <c r="GN221" i="3"/>
  <c r="GO221" i="3"/>
  <c r="F221" i="3"/>
  <c r="U221" i="2"/>
  <c r="O221" i="3"/>
  <c r="S221" i="3"/>
  <c r="S221" i="2"/>
  <c r="AA221" i="3"/>
  <c r="AF221" i="3"/>
  <c r="AJ221" i="3"/>
  <c r="AN221" i="3"/>
  <c r="AR221" i="3"/>
  <c r="AV221" i="3"/>
  <c r="BA221" i="3"/>
  <c r="BE221" i="3"/>
  <c r="BI221" i="3"/>
  <c r="BM221" i="3"/>
  <c r="BQ221" i="3"/>
  <c r="CL221" i="3"/>
  <c r="CR221" i="3"/>
  <c r="CV221" i="3"/>
  <c r="CZ221" i="3"/>
  <c r="DE221" i="3"/>
  <c r="DI221" i="3"/>
  <c r="DM221" i="3"/>
  <c r="DS221" i="3"/>
  <c r="DX221" i="3"/>
  <c r="EC221" i="3"/>
  <c r="EH221" i="3"/>
  <c r="GQ221" i="3"/>
  <c r="GU221" i="3"/>
  <c r="GZ221" i="3"/>
  <c r="HF221" i="3"/>
  <c r="HJ221" i="3"/>
  <c r="HN221" i="3"/>
  <c r="HR221" i="3"/>
  <c r="P221" i="3"/>
  <c r="P221" i="2"/>
  <c r="AC221" i="3"/>
  <c r="AG221" i="3"/>
  <c r="AK221" i="3"/>
  <c r="AO221" i="3"/>
  <c r="AS221" i="3"/>
  <c r="AW221" i="3"/>
  <c r="BB221" i="3"/>
  <c r="BF221" i="3"/>
  <c r="BJ221" i="3"/>
  <c r="BN221" i="3"/>
  <c r="BR221" i="3"/>
  <c r="CE221" i="3"/>
  <c r="CN221" i="3"/>
  <c r="CS221" i="3"/>
  <c r="CW221" i="3"/>
  <c r="DA221" i="3"/>
  <c r="DF221" i="3"/>
  <c r="DJ221" i="3"/>
  <c r="DN221" i="3"/>
  <c r="DT221" i="3"/>
  <c r="DY221" i="3"/>
  <c r="ED221" i="3"/>
  <c r="EI221" i="3"/>
  <c r="GK221" i="3"/>
  <c r="GR221" i="3"/>
  <c r="GV221" i="3"/>
  <c r="HA221" i="3"/>
  <c r="HG221" i="3"/>
  <c r="HK221" i="3"/>
  <c r="HO221" i="3"/>
  <c r="HS221" i="3"/>
  <c r="Q221" i="3"/>
  <c r="Q221" i="2"/>
  <c r="AD221" i="3"/>
  <c r="AH221" i="3"/>
  <c r="AL221" i="3"/>
  <c r="AP221" i="3"/>
  <c r="AT221" i="3"/>
  <c r="AY221" i="3"/>
  <c r="BC221" i="3"/>
  <c r="BG221" i="3"/>
  <c r="BK221" i="3"/>
  <c r="BO221" i="3"/>
  <c r="BS221" i="3"/>
  <c r="CI221" i="3"/>
  <c r="CO221" i="3"/>
  <c r="CT221" i="3"/>
  <c r="CX221" i="3"/>
  <c r="DB221" i="3"/>
  <c r="DG221" i="3"/>
  <c r="DK221" i="3"/>
  <c r="DO221" i="3"/>
  <c r="DV221" i="3"/>
  <c r="DZ221" i="3"/>
  <c r="EE221" i="3"/>
  <c r="EJ221" i="3"/>
  <c r="GL221" i="3"/>
  <c r="GS221" i="3"/>
  <c r="GX221" i="3"/>
  <c r="HB221" i="3"/>
  <c r="HH221" i="3"/>
  <c r="HL221" i="3"/>
  <c r="HP221" i="3"/>
  <c r="N221" i="3"/>
  <c r="R221" i="3"/>
  <c r="AE221" i="3"/>
  <c r="AI221" i="3"/>
  <c r="AM221" i="3"/>
  <c r="AQ221" i="3"/>
  <c r="AU221" i="3"/>
  <c r="AZ221" i="3"/>
  <c r="BD221" i="3"/>
  <c r="BH221" i="3"/>
  <c r="BL221" i="3"/>
  <c r="BP221" i="3"/>
  <c r="BU221" i="3"/>
  <c r="CK221" i="3"/>
  <c r="CQ221" i="3"/>
  <c r="CU221" i="3"/>
  <c r="CY221" i="3"/>
  <c r="DD221" i="3"/>
  <c r="DH221" i="3"/>
  <c r="DL221" i="3"/>
  <c r="DQ221" i="3"/>
  <c r="DW221" i="3"/>
  <c r="EA221" i="3"/>
  <c r="EG221" i="3"/>
  <c r="GM221" i="3"/>
  <c r="GT221" i="3"/>
  <c r="GY221" i="3"/>
  <c r="HD221" i="3"/>
  <c r="HI221" i="3"/>
  <c r="HM221" i="3"/>
  <c r="HQ221" i="3"/>
  <c r="P234" i="4"/>
  <c r="EV217" i="3"/>
  <c r="EW217" i="3"/>
  <c r="EX217" i="3"/>
  <c r="EL217" i="3"/>
  <c r="EM217" i="3"/>
  <c r="EN217" i="3"/>
  <c r="FF217" i="3"/>
  <c r="FG217" i="3"/>
  <c r="FH217" i="3"/>
  <c r="FP217" i="3"/>
  <c r="FQ217" i="3"/>
  <c r="FR217" i="3"/>
  <c r="FZ217" i="3"/>
  <c r="GA217" i="3"/>
  <c r="GB217" i="3"/>
  <c r="X213" i="3"/>
  <c r="Z213" i="3"/>
  <c r="CA213" i="3"/>
  <c r="BX209" i="3"/>
  <c r="BY209" i="3"/>
  <c r="BW209" i="3"/>
  <c r="FS209" i="3"/>
  <c r="EO209" i="3"/>
  <c r="EY209" i="3"/>
  <c r="FI209" i="3"/>
  <c r="GC209" i="3"/>
  <c r="EU209" i="3"/>
  <c r="ES209" i="3"/>
  <c r="FC209" i="3"/>
  <c r="FE209" i="3"/>
  <c r="FM209" i="3"/>
  <c r="FO209" i="3"/>
  <c r="FW209" i="3"/>
  <c r="GG209" i="3"/>
  <c r="FY209" i="3"/>
  <c r="GI209" i="3"/>
  <c r="EP209" i="3"/>
  <c r="FB209" i="3"/>
  <c r="FJ209" i="3"/>
  <c r="FV209" i="3"/>
  <c r="GD209" i="3"/>
  <c r="EQ209" i="3"/>
  <c r="FD209" i="3"/>
  <c r="FK209" i="3"/>
  <c r="FX209" i="3"/>
  <c r="GE209" i="3"/>
  <c r="ER209" i="3"/>
  <c r="EZ209" i="3"/>
  <c r="FL209" i="3"/>
  <c r="FT209" i="3"/>
  <c r="GF209" i="3"/>
  <c r="ET209" i="3"/>
  <c r="FA209" i="3"/>
  <c r="FN209" i="3"/>
  <c r="FU209" i="3"/>
  <c r="GH209" i="3"/>
  <c r="HT205" i="3"/>
  <c r="P205" i="3"/>
  <c r="P205" i="2"/>
  <c r="AC205" i="3"/>
  <c r="AG205" i="3"/>
  <c r="AK205" i="3"/>
  <c r="AO205" i="3"/>
  <c r="AS205" i="3"/>
  <c r="AW205" i="3"/>
  <c r="BB205" i="3"/>
  <c r="BF205" i="3"/>
  <c r="BJ205" i="3"/>
  <c r="BN205" i="3"/>
  <c r="BR205" i="3"/>
  <c r="CE205" i="3"/>
  <c r="CN205" i="3"/>
  <c r="CS205" i="3"/>
  <c r="CW205" i="3"/>
  <c r="DA205" i="3"/>
  <c r="DF205" i="3"/>
  <c r="DJ205" i="3"/>
  <c r="DN205" i="3"/>
  <c r="DT205" i="3"/>
  <c r="DY205" i="3"/>
  <c r="ED205" i="3"/>
  <c r="EI205" i="3"/>
  <c r="GK205" i="3"/>
  <c r="GR205" i="3"/>
  <c r="GV205" i="3"/>
  <c r="HA205" i="3"/>
  <c r="HG205" i="3"/>
  <c r="HK205" i="3"/>
  <c r="HO205" i="3"/>
  <c r="HS205" i="3"/>
  <c r="Q205" i="3"/>
  <c r="Q205" i="2"/>
  <c r="AD205" i="3"/>
  <c r="AH205" i="3"/>
  <c r="AL205" i="3"/>
  <c r="AP205" i="3"/>
  <c r="AT205" i="3"/>
  <c r="AY205" i="3"/>
  <c r="BC205" i="3"/>
  <c r="BG205" i="3"/>
  <c r="BK205" i="3"/>
  <c r="BO205" i="3"/>
  <c r="BS205" i="3"/>
  <c r="CI205" i="3"/>
  <c r="CO205" i="3"/>
  <c r="CT205" i="3"/>
  <c r="CX205" i="3"/>
  <c r="DB205" i="3"/>
  <c r="DG205" i="3"/>
  <c r="DK205" i="3"/>
  <c r="DO205" i="3"/>
  <c r="DV205" i="3"/>
  <c r="DZ205" i="3"/>
  <c r="EE205" i="3"/>
  <c r="EJ205" i="3"/>
  <c r="GL205" i="3"/>
  <c r="GS205" i="3"/>
  <c r="GX205" i="3"/>
  <c r="HB205" i="3"/>
  <c r="HH205" i="3"/>
  <c r="HL205" i="3"/>
  <c r="HP205" i="3"/>
  <c r="N205" i="3"/>
  <c r="R205" i="3"/>
  <c r="AE205" i="3"/>
  <c r="AI205" i="3"/>
  <c r="AM205" i="3"/>
  <c r="AQ205" i="3"/>
  <c r="AU205" i="3"/>
  <c r="AZ205" i="3"/>
  <c r="BD205" i="3"/>
  <c r="BH205" i="3"/>
  <c r="BL205" i="3"/>
  <c r="BP205" i="3"/>
  <c r="BU205" i="3"/>
  <c r="CK205" i="3"/>
  <c r="CQ205" i="3"/>
  <c r="CU205" i="3"/>
  <c r="CY205" i="3"/>
  <c r="DD205" i="3"/>
  <c r="DH205" i="3"/>
  <c r="DL205" i="3"/>
  <c r="DQ205" i="3"/>
  <c r="DW205" i="3"/>
  <c r="EA205" i="3"/>
  <c r="EG205" i="3"/>
  <c r="GM205" i="3"/>
  <c r="GT205" i="3"/>
  <c r="GY205" i="3"/>
  <c r="HD205" i="3"/>
  <c r="HI205" i="3"/>
  <c r="HM205" i="3"/>
  <c r="HQ205" i="3"/>
  <c r="CG205" i="3"/>
  <c r="B205" i="3"/>
  <c r="B205" i="2"/>
  <c r="GN205" i="3"/>
  <c r="GO205" i="3"/>
  <c r="F205" i="3"/>
  <c r="U205" i="2"/>
  <c r="O205" i="3"/>
  <c r="S205" i="3"/>
  <c r="S205" i="2"/>
  <c r="AA205" i="3"/>
  <c r="AF205" i="3"/>
  <c r="AJ205" i="3"/>
  <c r="AN205" i="3"/>
  <c r="AR205" i="3"/>
  <c r="AV205" i="3"/>
  <c r="BA205" i="3"/>
  <c r="BE205" i="3"/>
  <c r="BI205" i="3"/>
  <c r="BM205" i="3"/>
  <c r="BQ205" i="3"/>
  <c r="CL205" i="3"/>
  <c r="CR205" i="3"/>
  <c r="CV205" i="3"/>
  <c r="CZ205" i="3"/>
  <c r="DE205" i="3"/>
  <c r="DI205" i="3"/>
  <c r="DM205" i="3"/>
  <c r="DS205" i="3"/>
  <c r="DX205" i="3"/>
  <c r="EC205" i="3"/>
  <c r="EH205" i="3"/>
  <c r="GQ205" i="3"/>
  <c r="GU205" i="3"/>
  <c r="GZ205" i="3"/>
  <c r="HF205" i="3"/>
  <c r="HJ205" i="3"/>
  <c r="HN205" i="3"/>
  <c r="HR205" i="3"/>
  <c r="P218" i="4"/>
  <c r="EV201" i="3"/>
  <c r="EW201" i="3"/>
  <c r="EX201" i="3"/>
  <c r="EL201" i="3"/>
  <c r="EM201" i="3"/>
  <c r="EN201" i="3"/>
  <c r="FF201" i="3"/>
  <c r="FG201" i="3"/>
  <c r="FH201" i="3"/>
  <c r="FP201" i="3"/>
  <c r="FQ201" i="3"/>
  <c r="FR201" i="3"/>
  <c r="FZ201" i="3"/>
  <c r="GA201" i="3"/>
  <c r="GB201" i="3"/>
  <c r="X197" i="3"/>
  <c r="Z197" i="3"/>
  <c r="CA197" i="3"/>
  <c r="BX193" i="3"/>
  <c r="BY193" i="3"/>
  <c r="BW193" i="3"/>
  <c r="FS193" i="3"/>
  <c r="EO193" i="3"/>
  <c r="EY193" i="3"/>
  <c r="FI193" i="3"/>
  <c r="GC193" i="3"/>
  <c r="EU193" i="3"/>
  <c r="ES193" i="3"/>
  <c r="FC193" i="3"/>
  <c r="FE193" i="3"/>
  <c r="FM193" i="3"/>
  <c r="FO193" i="3"/>
  <c r="FW193" i="3"/>
  <c r="GG193" i="3"/>
  <c r="FY193" i="3"/>
  <c r="GI193" i="3"/>
  <c r="EP193" i="3"/>
  <c r="FB193" i="3"/>
  <c r="FJ193" i="3"/>
  <c r="FV193" i="3"/>
  <c r="GD193" i="3"/>
  <c r="EQ193" i="3"/>
  <c r="FD193" i="3"/>
  <c r="FK193" i="3"/>
  <c r="FX193" i="3"/>
  <c r="GE193" i="3"/>
  <c r="ER193" i="3"/>
  <c r="EZ193" i="3"/>
  <c r="FL193" i="3"/>
  <c r="FT193" i="3"/>
  <c r="GF193" i="3"/>
  <c r="ET193" i="3"/>
  <c r="FA193" i="3"/>
  <c r="FN193" i="3"/>
  <c r="FU193" i="3"/>
  <c r="GH193" i="3"/>
  <c r="BY189" i="3"/>
  <c r="BW189" i="3"/>
  <c r="BX189" i="3"/>
  <c r="HT189" i="3"/>
  <c r="Q189" i="3"/>
  <c r="Q189" i="2"/>
  <c r="AD189" i="3"/>
  <c r="AH189" i="3"/>
  <c r="AL189" i="3"/>
  <c r="AP189" i="3"/>
  <c r="AT189" i="3"/>
  <c r="AY189" i="3"/>
  <c r="BC189" i="3"/>
  <c r="BG189" i="3"/>
  <c r="BK189" i="3"/>
  <c r="BO189" i="3"/>
  <c r="BS189" i="3"/>
  <c r="CI189" i="3"/>
  <c r="CO189" i="3"/>
  <c r="CT189" i="3"/>
  <c r="CX189" i="3"/>
  <c r="DB189" i="3"/>
  <c r="DG189" i="3"/>
  <c r="DK189" i="3"/>
  <c r="DO189" i="3"/>
  <c r="DV189" i="3"/>
  <c r="DZ189" i="3"/>
  <c r="EE189" i="3"/>
  <c r="EJ189" i="3"/>
  <c r="GL189" i="3"/>
  <c r="GS189" i="3"/>
  <c r="GX189" i="3"/>
  <c r="HB189" i="3"/>
  <c r="HH189" i="3"/>
  <c r="HL189" i="3"/>
  <c r="HP189" i="3"/>
  <c r="N189" i="3"/>
  <c r="R189" i="3"/>
  <c r="AE189" i="3"/>
  <c r="AI189" i="3"/>
  <c r="AM189" i="3"/>
  <c r="AQ189" i="3"/>
  <c r="AU189" i="3"/>
  <c r="AZ189" i="3"/>
  <c r="BD189" i="3"/>
  <c r="BH189" i="3"/>
  <c r="BL189" i="3"/>
  <c r="BP189" i="3"/>
  <c r="BU189" i="3"/>
  <c r="CK189" i="3"/>
  <c r="CQ189" i="3"/>
  <c r="CU189" i="3"/>
  <c r="CY189" i="3"/>
  <c r="DD189" i="3"/>
  <c r="DH189" i="3"/>
  <c r="DL189" i="3"/>
  <c r="DQ189" i="3"/>
  <c r="DW189" i="3"/>
  <c r="EA189" i="3"/>
  <c r="EG189" i="3"/>
  <c r="GM189" i="3"/>
  <c r="GT189" i="3"/>
  <c r="GY189" i="3"/>
  <c r="HD189" i="3"/>
  <c r="HI189" i="3"/>
  <c r="HM189" i="3"/>
  <c r="HQ189" i="3"/>
  <c r="CG189" i="3"/>
  <c r="B189" i="3"/>
  <c r="B189" i="2"/>
  <c r="GN189" i="3"/>
  <c r="GO189" i="3"/>
  <c r="F189" i="3"/>
  <c r="U189" i="2"/>
  <c r="O189" i="3"/>
  <c r="S189" i="3"/>
  <c r="S189" i="2"/>
  <c r="AA189" i="3"/>
  <c r="AF189" i="3"/>
  <c r="AJ189" i="3"/>
  <c r="AN189" i="3"/>
  <c r="AR189" i="3"/>
  <c r="AV189" i="3"/>
  <c r="BA189" i="3"/>
  <c r="BE189" i="3"/>
  <c r="BI189" i="3"/>
  <c r="BM189" i="3"/>
  <c r="BQ189" i="3"/>
  <c r="CL189" i="3"/>
  <c r="CR189" i="3"/>
  <c r="CV189" i="3"/>
  <c r="CZ189" i="3"/>
  <c r="DE189" i="3"/>
  <c r="DI189" i="3"/>
  <c r="DM189" i="3"/>
  <c r="DS189" i="3"/>
  <c r="DX189" i="3"/>
  <c r="EC189" i="3"/>
  <c r="EH189" i="3"/>
  <c r="GQ189" i="3"/>
  <c r="GU189" i="3"/>
  <c r="GZ189" i="3"/>
  <c r="HF189" i="3"/>
  <c r="HJ189" i="3"/>
  <c r="HN189" i="3"/>
  <c r="HR189" i="3"/>
  <c r="AC189" i="3"/>
  <c r="AS189" i="3"/>
  <c r="BJ189" i="3"/>
  <c r="CE189" i="3"/>
  <c r="DA189" i="3"/>
  <c r="DT189" i="3"/>
  <c r="GR189" i="3"/>
  <c r="HK189" i="3"/>
  <c r="AG189" i="3"/>
  <c r="AW189" i="3"/>
  <c r="BN189" i="3"/>
  <c r="CN189" i="3"/>
  <c r="DF189" i="3"/>
  <c r="DY189" i="3"/>
  <c r="GV189" i="3"/>
  <c r="HO189" i="3"/>
  <c r="P189" i="3"/>
  <c r="P189" i="2"/>
  <c r="AK189" i="3"/>
  <c r="BB189" i="3"/>
  <c r="BR189" i="3"/>
  <c r="CS189" i="3"/>
  <c r="DJ189" i="3"/>
  <c r="ED189" i="3"/>
  <c r="HA189" i="3"/>
  <c r="HS189" i="3"/>
  <c r="AO189" i="3"/>
  <c r="BF189" i="3"/>
  <c r="CW189" i="3"/>
  <c r="DN189" i="3"/>
  <c r="EI189" i="3"/>
  <c r="GK189" i="3"/>
  <c r="HG189" i="3"/>
  <c r="P202" i="4"/>
  <c r="EV185" i="3"/>
  <c r="EW185" i="3"/>
  <c r="EX185" i="3"/>
  <c r="EL185" i="3"/>
  <c r="EM185" i="3"/>
  <c r="EN185" i="3"/>
  <c r="FF185" i="3"/>
  <c r="FG185" i="3"/>
  <c r="FH185" i="3"/>
  <c r="FP185" i="3"/>
  <c r="FQ185" i="3"/>
  <c r="FR185" i="3"/>
  <c r="FZ185" i="3"/>
  <c r="GA185" i="3"/>
  <c r="GB185" i="3"/>
  <c r="X181" i="3"/>
  <c r="Z181" i="3"/>
  <c r="CA181" i="3"/>
  <c r="FS177" i="3"/>
  <c r="EO177" i="3"/>
  <c r="EY177" i="3"/>
  <c r="FI177" i="3"/>
  <c r="GC177" i="3"/>
  <c r="EU177" i="3"/>
  <c r="ES177" i="3"/>
  <c r="FC177" i="3"/>
  <c r="FE177" i="3"/>
  <c r="FM177" i="3"/>
  <c r="FO177" i="3"/>
  <c r="FW177" i="3"/>
  <c r="GG177" i="3"/>
  <c r="FY177" i="3"/>
  <c r="GI177" i="3"/>
  <c r="ER177" i="3"/>
  <c r="EZ177" i="3"/>
  <c r="FL177" i="3"/>
  <c r="FT177" i="3"/>
  <c r="GF177" i="3"/>
  <c r="EP177" i="3"/>
  <c r="FB177" i="3"/>
  <c r="FJ177" i="3"/>
  <c r="FV177" i="3"/>
  <c r="GD177" i="3"/>
  <c r="EQ177" i="3"/>
  <c r="FD177" i="3"/>
  <c r="GE177" i="3"/>
  <c r="ET177" i="3"/>
  <c r="FU177" i="3"/>
  <c r="GH177" i="3"/>
  <c r="FK177" i="3"/>
  <c r="FX177" i="3"/>
  <c r="FN177" i="3"/>
  <c r="FA177" i="3"/>
  <c r="HT173" i="3"/>
  <c r="N173" i="3"/>
  <c r="R173" i="3"/>
  <c r="AE173" i="3"/>
  <c r="AI173" i="3"/>
  <c r="AM173" i="3"/>
  <c r="AQ173" i="3"/>
  <c r="AU173" i="3"/>
  <c r="AZ173" i="3"/>
  <c r="BD173" i="3"/>
  <c r="BH173" i="3"/>
  <c r="BL173" i="3"/>
  <c r="BP173" i="3"/>
  <c r="BU173" i="3"/>
  <c r="CK173" i="3"/>
  <c r="CQ173" i="3"/>
  <c r="CU173" i="3"/>
  <c r="CY173" i="3"/>
  <c r="DD173" i="3"/>
  <c r="DH173" i="3"/>
  <c r="DL173" i="3"/>
  <c r="DQ173" i="3"/>
  <c r="DW173" i="3"/>
  <c r="EA173" i="3"/>
  <c r="EG173" i="3"/>
  <c r="GM173" i="3"/>
  <c r="GT173" i="3"/>
  <c r="GY173" i="3"/>
  <c r="HD173" i="3"/>
  <c r="HI173" i="3"/>
  <c r="HM173" i="3"/>
  <c r="HQ173" i="3"/>
  <c r="P173" i="3"/>
  <c r="P173" i="2"/>
  <c r="AC173" i="3"/>
  <c r="AG173" i="3"/>
  <c r="AK173" i="3"/>
  <c r="AO173" i="3"/>
  <c r="AS173" i="3"/>
  <c r="AW173" i="3"/>
  <c r="BB173" i="3"/>
  <c r="BF173" i="3"/>
  <c r="BJ173" i="3"/>
  <c r="BN173" i="3"/>
  <c r="BR173" i="3"/>
  <c r="CE173" i="3"/>
  <c r="CN173" i="3"/>
  <c r="CS173" i="3"/>
  <c r="CW173" i="3"/>
  <c r="DA173" i="3"/>
  <c r="DF173" i="3"/>
  <c r="DJ173" i="3"/>
  <c r="DN173" i="3"/>
  <c r="DT173" i="3"/>
  <c r="DY173" i="3"/>
  <c r="ED173" i="3"/>
  <c r="EI173" i="3"/>
  <c r="GK173" i="3"/>
  <c r="GR173" i="3"/>
  <c r="GV173" i="3"/>
  <c r="HA173" i="3"/>
  <c r="HG173" i="3"/>
  <c r="HK173" i="3"/>
  <c r="HO173" i="3"/>
  <c r="HS173" i="3"/>
  <c r="Q173" i="3"/>
  <c r="Q173" i="2"/>
  <c r="AD173" i="3"/>
  <c r="AL173" i="3"/>
  <c r="AT173" i="3"/>
  <c r="BC173" i="3"/>
  <c r="BK173" i="3"/>
  <c r="BS173" i="3"/>
  <c r="CI173" i="3"/>
  <c r="CT173" i="3"/>
  <c r="DB173" i="3"/>
  <c r="DK173" i="3"/>
  <c r="DV173" i="3"/>
  <c r="EE173" i="3"/>
  <c r="GS173" i="3"/>
  <c r="HB173" i="3"/>
  <c r="HL173" i="3"/>
  <c r="S173" i="3"/>
  <c r="S173" i="2"/>
  <c r="AF173" i="3"/>
  <c r="AN173" i="3"/>
  <c r="AV173" i="3"/>
  <c r="BE173" i="3"/>
  <c r="BM173" i="3"/>
  <c r="CL173" i="3"/>
  <c r="CV173" i="3"/>
  <c r="DE173" i="3"/>
  <c r="DM173" i="3"/>
  <c r="DX173" i="3"/>
  <c r="EH173" i="3"/>
  <c r="GU173" i="3"/>
  <c r="HF173" i="3"/>
  <c r="HN173" i="3"/>
  <c r="AH173" i="3"/>
  <c r="AP173" i="3"/>
  <c r="AY173" i="3"/>
  <c r="BG173" i="3"/>
  <c r="BO173" i="3"/>
  <c r="CO173" i="3"/>
  <c r="CX173" i="3"/>
  <c r="DG173" i="3"/>
  <c r="DO173" i="3"/>
  <c r="DZ173" i="3"/>
  <c r="EJ173" i="3"/>
  <c r="GL173" i="3"/>
  <c r="GX173" i="3"/>
  <c r="HH173" i="3"/>
  <c r="HP173" i="3"/>
  <c r="O173" i="3"/>
  <c r="BA173" i="3"/>
  <c r="CR173" i="3"/>
  <c r="EC173" i="3"/>
  <c r="HR173" i="3"/>
  <c r="CG173" i="3"/>
  <c r="B173" i="3"/>
  <c r="B173" i="2"/>
  <c r="AA173" i="3"/>
  <c r="BI173" i="3"/>
  <c r="CZ173" i="3"/>
  <c r="GQ173" i="3"/>
  <c r="GN173" i="3"/>
  <c r="GO173" i="3"/>
  <c r="F173" i="3"/>
  <c r="U173" i="2"/>
  <c r="AJ173" i="3"/>
  <c r="BQ173" i="3"/>
  <c r="DI173" i="3"/>
  <c r="GZ173" i="3"/>
  <c r="AR173" i="3"/>
  <c r="DS173" i="3"/>
  <c r="HJ173" i="3"/>
  <c r="P186" i="4"/>
  <c r="EV169" i="3"/>
  <c r="EW169" i="3"/>
  <c r="EX169" i="3"/>
  <c r="EL169" i="3"/>
  <c r="EM169" i="3"/>
  <c r="EN169" i="3"/>
  <c r="FF169" i="3"/>
  <c r="FG169" i="3"/>
  <c r="FH169" i="3"/>
  <c r="FP169" i="3"/>
  <c r="FQ169" i="3"/>
  <c r="FR169" i="3"/>
  <c r="FZ169" i="3"/>
  <c r="GA169" i="3"/>
  <c r="GB169" i="3"/>
  <c r="BW165" i="3"/>
  <c r="BY165" i="3"/>
  <c r="BX165" i="3"/>
  <c r="X161" i="3"/>
  <c r="Z161" i="3"/>
  <c r="CA161" i="3"/>
  <c r="FS161" i="3"/>
  <c r="EO161" i="3"/>
  <c r="EY161" i="3"/>
  <c r="FI161" i="3"/>
  <c r="GC161" i="3"/>
  <c r="EU161" i="3"/>
  <c r="ES161" i="3"/>
  <c r="FC161" i="3"/>
  <c r="FE161" i="3"/>
  <c r="FM161" i="3"/>
  <c r="FO161" i="3"/>
  <c r="FW161" i="3"/>
  <c r="GG161" i="3"/>
  <c r="FY161" i="3"/>
  <c r="GI161" i="3"/>
  <c r="ET161" i="3"/>
  <c r="FA161" i="3"/>
  <c r="FN161" i="3"/>
  <c r="FU161" i="3"/>
  <c r="GH161" i="3"/>
  <c r="EQ161" i="3"/>
  <c r="FD161" i="3"/>
  <c r="FK161" i="3"/>
  <c r="FX161" i="3"/>
  <c r="GE161" i="3"/>
  <c r="ER161" i="3"/>
  <c r="FT161" i="3"/>
  <c r="GF161" i="3"/>
  <c r="FJ161" i="3"/>
  <c r="FV161" i="3"/>
  <c r="EZ161" i="3"/>
  <c r="FL161" i="3"/>
  <c r="EP161" i="3"/>
  <c r="FB161" i="3"/>
  <c r="GD161" i="3"/>
  <c r="HT157" i="3"/>
  <c r="CG157" i="3"/>
  <c r="B157" i="3"/>
  <c r="B157" i="2"/>
  <c r="GN157" i="3"/>
  <c r="GO157" i="3"/>
  <c r="F157" i="3"/>
  <c r="U157" i="2"/>
  <c r="O157" i="3"/>
  <c r="S157" i="3"/>
  <c r="S157" i="2"/>
  <c r="AA157" i="3"/>
  <c r="AF157" i="3"/>
  <c r="AJ157" i="3"/>
  <c r="AN157" i="3"/>
  <c r="AR157" i="3"/>
  <c r="AV157" i="3"/>
  <c r="BA157" i="3"/>
  <c r="BE157" i="3"/>
  <c r="BI157" i="3"/>
  <c r="BM157" i="3"/>
  <c r="BQ157" i="3"/>
  <c r="CL157" i="3"/>
  <c r="CR157" i="3"/>
  <c r="CV157" i="3"/>
  <c r="CZ157" i="3"/>
  <c r="DE157" i="3"/>
  <c r="DI157" i="3"/>
  <c r="DM157" i="3"/>
  <c r="DS157" i="3"/>
  <c r="DX157" i="3"/>
  <c r="EC157" i="3"/>
  <c r="EH157" i="3"/>
  <c r="GQ157" i="3"/>
  <c r="GU157" i="3"/>
  <c r="GZ157" i="3"/>
  <c r="HF157" i="3"/>
  <c r="HJ157" i="3"/>
  <c r="HN157" i="3"/>
  <c r="HR157" i="3"/>
  <c r="Q157" i="3"/>
  <c r="Q157" i="2"/>
  <c r="AD157" i="3"/>
  <c r="AH157" i="3"/>
  <c r="AL157" i="3"/>
  <c r="AP157" i="3"/>
  <c r="AT157" i="3"/>
  <c r="AY157" i="3"/>
  <c r="BC157" i="3"/>
  <c r="BG157" i="3"/>
  <c r="BK157" i="3"/>
  <c r="BO157" i="3"/>
  <c r="BS157" i="3"/>
  <c r="CI157" i="3"/>
  <c r="CO157" i="3"/>
  <c r="CT157" i="3"/>
  <c r="CX157" i="3"/>
  <c r="DB157" i="3"/>
  <c r="DG157" i="3"/>
  <c r="DK157" i="3"/>
  <c r="DO157" i="3"/>
  <c r="DV157" i="3"/>
  <c r="DZ157" i="3"/>
  <c r="EE157" i="3"/>
  <c r="EJ157" i="3"/>
  <c r="GL157" i="3"/>
  <c r="GS157" i="3"/>
  <c r="GX157" i="3"/>
  <c r="HB157" i="3"/>
  <c r="HH157" i="3"/>
  <c r="HL157" i="3"/>
  <c r="HP157" i="3"/>
  <c r="R157" i="3"/>
  <c r="AE157" i="3"/>
  <c r="AM157" i="3"/>
  <c r="AU157" i="3"/>
  <c r="BD157" i="3"/>
  <c r="BL157" i="3"/>
  <c r="BU157" i="3"/>
  <c r="CK157" i="3"/>
  <c r="CU157" i="3"/>
  <c r="DD157" i="3"/>
  <c r="DL157" i="3"/>
  <c r="DW157" i="3"/>
  <c r="EG157" i="3"/>
  <c r="GT157" i="3"/>
  <c r="HD157" i="3"/>
  <c r="HM157" i="3"/>
  <c r="AG157" i="3"/>
  <c r="AO157" i="3"/>
  <c r="AW157" i="3"/>
  <c r="BF157" i="3"/>
  <c r="BN157" i="3"/>
  <c r="CN157" i="3"/>
  <c r="CW157" i="3"/>
  <c r="DF157" i="3"/>
  <c r="DN157" i="3"/>
  <c r="DY157" i="3"/>
  <c r="EI157" i="3"/>
  <c r="GK157" i="3"/>
  <c r="GV157" i="3"/>
  <c r="HG157" i="3"/>
  <c r="HO157" i="3"/>
  <c r="N157" i="3"/>
  <c r="AI157" i="3"/>
  <c r="AQ157" i="3"/>
  <c r="AZ157" i="3"/>
  <c r="BH157" i="3"/>
  <c r="BP157" i="3"/>
  <c r="CQ157" i="3"/>
  <c r="CY157" i="3"/>
  <c r="DH157" i="3"/>
  <c r="DQ157" i="3"/>
  <c r="EA157" i="3"/>
  <c r="GM157" i="3"/>
  <c r="GY157" i="3"/>
  <c r="HI157" i="3"/>
  <c r="HQ157" i="3"/>
  <c r="P157" i="3"/>
  <c r="P157" i="2"/>
  <c r="AC157" i="3"/>
  <c r="AK157" i="3"/>
  <c r="AS157" i="3"/>
  <c r="BB157" i="3"/>
  <c r="BJ157" i="3"/>
  <c r="BR157" i="3"/>
  <c r="CE157" i="3"/>
  <c r="CS157" i="3"/>
  <c r="DA157" i="3"/>
  <c r="DJ157" i="3"/>
  <c r="DT157" i="3"/>
  <c r="ED157" i="3"/>
  <c r="GR157" i="3"/>
  <c r="HA157" i="3"/>
  <c r="HK157" i="3"/>
  <c r="HS157" i="3"/>
  <c r="P170" i="4"/>
  <c r="EL153" i="3"/>
  <c r="EM153" i="3"/>
  <c r="EN153" i="3"/>
  <c r="EV153" i="3"/>
  <c r="EW153" i="3"/>
  <c r="EX153" i="3"/>
  <c r="FF153" i="3"/>
  <c r="FG153" i="3"/>
  <c r="FH153" i="3"/>
  <c r="FP153" i="3"/>
  <c r="FQ153" i="3"/>
  <c r="FR153" i="3"/>
  <c r="FZ153" i="3"/>
  <c r="GA153" i="3"/>
  <c r="GB153" i="3"/>
  <c r="X145" i="3"/>
  <c r="Z145" i="3"/>
  <c r="CA145" i="3"/>
  <c r="FS145" i="3"/>
  <c r="EO145" i="3"/>
  <c r="EY145" i="3"/>
  <c r="FI145" i="3"/>
  <c r="GC145" i="3"/>
  <c r="EU145" i="3"/>
  <c r="ES145" i="3"/>
  <c r="FC145" i="3"/>
  <c r="FE145" i="3"/>
  <c r="FM145" i="3"/>
  <c r="FO145" i="3"/>
  <c r="FW145" i="3"/>
  <c r="GG145" i="3"/>
  <c r="FY145" i="3"/>
  <c r="GI145" i="3"/>
  <c r="ET145" i="3"/>
  <c r="FA145" i="3"/>
  <c r="FN145" i="3"/>
  <c r="FU145" i="3"/>
  <c r="GH145" i="3"/>
  <c r="EP145" i="3"/>
  <c r="FB145" i="3"/>
  <c r="FJ145" i="3"/>
  <c r="FV145" i="3"/>
  <c r="GD145" i="3"/>
  <c r="EQ145" i="3"/>
  <c r="FD145" i="3"/>
  <c r="FK145" i="3"/>
  <c r="FX145" i="3"/>
  <c r="GE145" i="3"/>
  <c r="ER145" i="3"/>
  <c r="FT145" i="3"/>
  <c r="EZ145" i="3"/>
  <c r="GF145" i="3"/>
  <c r="FL145" i="3"/>
  <c r="BW141" i="3"/>
  <c r="BX141" i="3"/>
  <c r="BY141" i="3"/>
  <c r="HT141" i="3"/>
  <c r="CG141" i="3"/>
  <c r="B141" i="3"/>
  <c r="B141" i="2"/>
  <c r="GN141" i="3"/>
  <c r="GO141" i="3"/>
  <c r="F141" i="3"/>
  <c r="U141" i="2"/>
  <c r="O141" i="3"/>
  <c r="S141" i="3"/>
  <c r="S141" i="2"/>
  <c r="AA141" i="3"/>
  <c r="AF141" i="3"/>
  <c r="AJ141" i="3"/>
  <c r="AN141" i="3"/>
  <c r="AR141" i="3"/>
  <c r="AV141" i="3"/>
  <c r="BA141" i="3"/>
  <c r="BE141" i="3"/>
  <c r="BI141" i="3"/>
  <c r="BM141" i="3"/>
  <c r="BQ141" i="3"/>
  <c r="CL141" i="3"/>
  <c r="CR141" i="3"/>
  <c r="CV141" i="3"/>
  <c r="CZ141" i="3"/>
  <c r="DE141" i="3"/>
  <c r="DI141" i="3"/>
  <c r="DM141" i="3"/>
  <c r="DS141" i="3"/>
  <c r="DX141" i="3"/>
  <c r="EC141" i="3"/>
  <c r="EH141" i="3"/>
  <c r="GQ141" i="3"/>
  <c r="GU141" i="3"/>
  <c r="GZ141" i="3"/>
  <c r="HF141" i="3"/>
  <c r="HJ141" i="3"/>
  <c r="HN141" i="3"/>
  <c r="HR141" i="3"/>
  <c r="P141" i="3"/>
  <c r="P141" i="2"/>
  <c r="AC141" i="3"/>
  <c r="AG141" i="3"/>
  <c r="AK141" i="3"/>
  <c r="AO141" i="3"/>
  <c r="AS141" i="3"/>
  <c r="AW141" i="3"/>
  <c r="BB141" i="3"/>
  <c r="BF141" i="3"/>
  <c r="BJ141" i="3"/>
  <c r="BN141" i="3"/>
  <c r="BR141" i="3"/>
  <c r="CE141" i="3"/>
  <c r="CN141" i="3"/>
  <c r="CS141" i="3"/>
  <c r="CW141" i="3"/>
  <c r="DA141" i="3"/>
  <c r="DF141" i="3"/>
  <c r="DJ141" i="3"/>
  <c r="DN141" i="3"/>
  <c r="DT141" i="3"/>
  <c r="DY141" i="3"/>
  <c r="ED141" i="3"/>
  <c r="EI141" i="3"/>
  <c r="GK141" i="3"/>
  <c r="GR141" i="3"/>
  <c r="GV141" i="3"/>
  <c r="HA141" i="3"/>
  <c r="HG141" i="3"/>
  <c r="HK141" i="3"/>
  <c r="HO141" i="3"/>
  <c r="HS141" i="3"/>
  <c r="Q141" i="3"/>
  <c r="Q141" i="2"/>
  <c r="AD141" i="3"/>
  <c r="AH141" i="3"/>
  <c r="AL141" i="3"/>
  <c r="AP141" i="3"/>
  <c r="AT141" i="3"/>
  <c r="AY141" i="3"/>
  <c r="BC141" i="3"/>
  <c r="BG141" i="3"/>
  <c r="BK141" i="3"/>
  <c r="BO141" i="3"/>
  <c r="BS141" i="3"/>
  <c r="CI141" i="3"/>
  <c r="CO141" i="3"/>
  <c r="CT141" i="3"/>
  <c r="CX141" i="3"/>
  <c r="DB141" i="3"/>
  <c r="DG141" i="3"/>
  <c r="DK141" i="3"/>
  <c r="DO141" i="3"/>
  <c r="DV141" i="3"/>
  <c r="DZ141" i="3"/>
  <c r="EE141" i="3"/>
  <c r="EJ141" i="3"/>
  <c r="GL141" i="3"/>
  <c r="GS141" i="3"/>
  <c r="GX141" i="3"/>
  <c r="HB141" i="3"/>
  <c r="HH141" i="3"/>
  <c r="HL141" i="3"/>
  <c r="HP141" i="3"/>
  <c r="R141" i="3"/>
  <c r="AM141" i="3"/>
  <c r="BD141" i="3"/>
  <c r="BU141" i="3"/>
  <c r="CU141" i="3"/>
  <c r="DL141" i="3"/>
  <c r="EG141" i="3"/>
  <c r="HD141" i="3"/>
  <c r="AQ141" i="3"/>
  <c r="BH141" i="3"/>
  <c r="CY141" i="3"/>
  <c r="DQ141" i="3"/>
  <c r="GM141" i="3"/>
  <c r="HI141" i="3"/>
  <c r="AE141" i="3"/>
  <c r="AU141" i="3"/>
  <c r="BL141" i="3"/>
  <c r="CK141" i="3"/>
  <c r="DD141" i="3"/>
  <c r="DW141" i="3"/>
  <c r="GT141" i="3"/>
  <c r="HM141" i="3"/>
  <c r="N141" i="3"/>
  <c r="S154" i="4"/>
  <c r="AI141" i="3"/>
  <c r="AZ141" i="3"/>
  <c r="BP141" i="3"/>
  <c r="CQ141" i="3"/>
  <c r="DH141" i="3"/>
  <c r="EA141" i="3"/>
  <c r="GY141" i="3"/>
  <c r="HQ141" i="3"/>
  <c r="P154" i="4"/>
  <c r="EL137" i="3"/>
  <c r="EM137" i="3"/>
  <c r="EN137" i="3"/>
  <c r="EV137" i="3"/>
  <c r="EW137" i="3"/>
  <c r="EX137" i="3"/>
  <c r="FF137" i="3"/>
  <c r="FG137" i="3"/>
  <c r="FH137" i="3"/>
  <c r="FP137" i="3"/>
  <c r="FQ137" i="3"/>
  <c r="FR137" i="3"/>
  <c r="FZ137" i="3"/>
  <c r="GA137" i="3"/>
  <c r="GB137" i="3"/>
  <c r="X129" i="3"/>
  <c r="Z129" i="3"/>
  <c r="CA129" i="3"/>
  <c r="FS129" i="3"/>
  <c r="EO129" i="3"/>
  <c r="EY129" i="3"/>
  <c r="FI129" i="3"/>
  <c r="GC129" i="3"/>
  <c r="EU129" i="3"/>
  <c r="ES129" i="3"/>
  <c r="FC129" i="3"/>
  <c r="FE129" i="3"/>
  <c r="FM129" i="3"/>
  <c r="FO129" i="3"/>
  <c r="FW129" i="3"/>
  <c r="GG129" i="3"/>
  <c r="FY129" i="3"/>
  <c r="GI129" i="3"/>
  <c r="ET129" i="3"/>
  <c r="FA129" i="3"/>
  <c r="FN129" i="3"/>
  <c r="FU129" i="3"/>
  <c r="GH129" i="3"/>
  <c r="EP129" i="3"/>
  <c r="FB129" i="3"/>
  <c r="FJ129" i="3"/>
  <c r="FV129" i="3"/>
  <c r="GD129" i="3"/>
  <c r="EQ129" i="3"/>
  <c r="FD129" i="3"/>
  <c r="FK129" i="3"/>
  <c r="FX129" i="3"/>
  <c r="GE129" i="3"/>
  <c r="ER129" i="3"/>
  <c r="EZ129" i="3"/>
  <c r="FL129" i="3"/>
  <c r="FT129" i="3"/>
  <c r="GF129" i="3"/>
  <c r="HT125" i="3"/>
  <c r="P125" i="3"/>
  <c r="P125" i="2"/>
  <c r="AC125" i="3"/>
  <c r="AG125" i="3"/>
  <c r="AK125" i="3"/>
  <c r="AO125" i="3"/>
  <c r="AS125" i="3"/>
  <c r="AW125" i="3"/>
  <c r="BB125" i="3"/>
  <c r="BF125" i="3"/>
  <c r="BJ125" i="3"/>
  <c r="BN125" i="3"/>
  <c r="BR125" i="3"/>
  <c r="CE125" i="3"/>
  <c r="CN125" i="3"/>
  <c r="CS125" i="3"/>
  <c r="CW125" i="3"/>
  <c r="DA125" i="3"/>
  <c r="DF125" i="3"/>
  <c r="DJ125" i="3"/>
  <c r="DN125" i="3"/>
  <c r="DT125" i="3"/>
  <c r="DY125" i="3"/>
  <c r="ED125" i="3"/>
  <c r="EI125" i="3"/>
  <c r="GK125" i="3"/>
  <c r="GR125" i="3"/>
  <c r="GV125" i="3"/>
  <c r="HA125" i="3"/>
  <c r="HG125" i="3"/>
  <c r="HK125" i="3"/>
  <c r="HO125" i="3"/>
  <c r="HS125" i="3"/>
  <c r="Q125" i="3"/>
  <c r="Q125" i="2"/>
  <c r="AD125" i="3"/>
  <c r="AH125" i="3"/>
  <c r="AL125" i="3"/>
  <c r="AP125" i="3"/>
  <c r="AT125" i="3"/>
  <c r="AY125" i="3"/>
  <c r="BC125" i="3"/>
  <c r="BG125" i="3"/>
  <c r="BK125" i="3"/>
  <c r="BO125" i="3"/>
  <c r="BS125" i="3"/>
  <c r="CI125" i="3"/>
  <c r="CO125" i="3"/>
  <c r="CT125" i="3"/>
  <c r="CX125" i="3"/>
  <c r="DB125" i="3"/>
  <c r="DG125" i="3"/>
  <c r="DK125" i="3"/>
  <c r="DO125" i="3"/>
  <c r="DV125" i="3"/>
  <c r="DZ125" i="3"/>
  <c r="EE125" i="3"/>
  <c r="EJ125" i="3"/>
  <c r="GL125" i="3"/>
  <c r="GS125" i="3"/>
  <c r="GX125" i="3"/>
  <c r="HB125" i="3"/>
  <c r="HH125" i="3"/>
  <c r="HL125" i="3"/>
  <c r="HP125" i="3"/>
  <c r="N125" i="3"/>
  <c r="R125" i="3"/>
  <c r="AE125" i="3"/>
  <c r="AI125" i="3"/>
  <c r="AM125" i="3"/>
  <c r="AQ125" i="3"/>
  <c r="AU125" i="3"/>
  <c r="AZ125" i="3"/>
  <c r="BD125" i="3"/>
  <c r="BH125" i="3"/>
  <c r="BL125" i="3"/>
  <c r="BP125" i="3"/>
  <c r="BU125" i="3"/>
  <c r="CK125" i="3"/>
  <c r="CQ125" i="3"/>
  <c r="CU125" i="3"/>
  <c r="CY125" i="3"/>
  <c r="DD125" i="3"/>
  <c r="DH125" i="3"/>
  <c r="DL125" i="3"/>
  <c r="DQ125" i="3"/>
  <c r="DW125" i="3"/>
  <c r="EA125" i="3"/>
  <c r="EG125" i="3"/>
  <c r="GM125" i="3"/>
  <c r="GT125" i="3"/>
  <c r="GY125" i="3"/>
  <c r="HD125" i="3"/>
  <c r="HI125" i="3"/>
  <c r="HM125" i="3"/>
  <c r="HQ125" i="3"/>
  <c r="CG125" i="3"/>
  <c r="B125" i="3"/>
  <c r="B125" i="2"/>
  <c r="GN125" i="3"/>
  <c r="GO125" i="3"/>
  <c r="F125" i="3"/>
  <c r="U125" i="2"/>
  <c r="O125" i="3"/>
  <c r="S125" i="3"/>
  <c r="S125" i="2"/>
  <c r="AA125" i="3"/>
  <c r="AF125" i="3"/>
  <c r="AJ125" i="3"/>
  <c r="AN125" i="3"/>
  <c r="AR125" i="3"/>
  <c r="AV125" i="3"/>
  <c r="BA125" i="3"/>
  <c r="BE125" i="3"/>
  <c r="BI125" i="3"/>
  <c r="BM125" i="3"/>
  <c r="BQ125" i="3"/>
  <c r="CL125" i="3"/>
  <c r="CR125" i="3"/>
  <c r="CV125" i="3"/>
  <c r="CZ125" i="3"/>
  <c r="DE125" i="3"/>
  <c r="DI125" i="3"/>
  <c r="DM125" i="3"/>
  <c r="DS125" i="3"/>
  <c r="DX125" i="3"/>
  <c r="EC125" i="3"/>
  <c r="EH125" i="3"/>
  <c r="GQ125" i="3"/>
  <c r="GU125" i="3"/>
  <c r="GZ125" i="3"/>
  <c r="HF125" i="3"/>
  <c r="HJ125" i="3"/>
  <c r="HN125" i="3"/>
  <c r="HR125" i="3"/>
  <c r="P138" i="4"/>
  <c r="EL121" i="3"/>
  <c r="EM121" i="3"/>
  <c r="EN121" i="3"/>
  <c r="EV121" i="3"/>
  <c r="EW121" i="3"/>
  <c r="EX121" i="3"/>
  <c r="FF121" i="3"/>
  <c r="FG121" i="3"/>
  <c r="FH121" i="3"/>
  <c r="FP121" i="3"/>
  <c r="FQ121" i="3"/>
  <c r="FR121" i="3"/>
  <c r="FZ121" i="3"/>
  <c r="GA121" i="3"/>
  <c r="GB121" i="3"/>
  <c r="FS113" i="3"/>
  <c r="EO113" i="3"/>
  <c r="EY113" i="3"/>
  <c r="FI113" i="3"/>
  <c r="GC113" i="3"/>
  <c r="EU113" i="3"/>
  <c r="ES113" i="3"/>
  <c r="FC113" i="3"/>
  <c r="FE113" i="3"/>
  <c r="FM113" i="3"/>
  <c r="FO113" i="3"/>
  <c r="FW113" i="3"/>
  <c r="GG113" i="3"/>
  <c r="FY113" i="3"/>
  <c r="GI113" i="3"/>
  <c r="EQ113" i="3"/>
  <c r="FD113" i="3"/>
  <c r="FK113" i="3"/>
  <c r="FX113" i="3"/>
  <c r="GE113" i="3"/>
  <c r="ER113" i="3"/>
  <c r="EZ113" i="3"/>
  <c r="FL113" i="3"/>
  <c r="FT113" i="3"/>
  <c r="GF113" i="3"/>
  <c r="ET113" i="3"/>
  <c r="FA113" i="3"/>
  <c r="FN113" i="3"/>
  <c r="FU113" i="3"/>
  <c r="GH113" i="3"/>
  <c r="EP113" i="3"/>
  <c r="FB113" i="3"/>
  <c r="FJ113" i="3"/>
  <c r="FV113" i="3"/>
  <c r="GD113" i="3"/>
  <c r="Z109" i="3"/>
  <c r="CA109" i="3"/>
  <c r="X109" i="3"/>
  <c r="HT109" i="3"/>
  <c r="Q109" i="3"/>
  <c r="Q109" i="2"/>
  <c r="AD109" i="3"/>
  <c r="AH109" i="3"/>
  <c r="AL109" i="3"/>
  <c r="AP109" i="3"/>
  <c r="AT109" i="3"/>
  <c r="AY109" i="3"/>
  <c r="BC109" i="3"/>
  <c r="BG109" i="3"/>
  <c r="BK109" i="3"/>
  <c r="BO109" i="3"/>
  <c r="BS109" i="3"/>
  <c r="CI109" i="3"/>
  <c r="CO109" i="3"/>
  <c r="CT109" i="3"/>
  <c r="CX109" i="3"/>
  <c r="DB109" i="3"/>
  <c r="DG109" i="3"/>
  <c r="DK109" i="3"/>
  <c r="DO109" i="3"/>
  <c r="DV109" i="3"/>
  <c r="DZ109" i="3"/>
  <c r="EE109" i="3"/>
  <c r="EJ109" i="3"/>
  <c r="GL109" i="3"/>
  <c r="GS109" i="3"/>
  <c r="GX109" i="3"/>
  <c r="HB109" i="3"/>
  <c r="HH109" i="3"/>
  <c r="HL109" i="3"/>
  <c r="HP109" i="3"/>
  <c r="N109" i="3"/>
  <c r="R109" i="3"/>
  <c r="AE109" i="3"/>
  <c r="AI109" i="3"/>
  <c r="AM109" i="3"/>
  <c r="AQ109" i="3"/>
  <c r="AU109" i="3"/>
  <c r="AZ109" i="3"/>
  <c r="BD109" i="3"/>
  <c r="BH109" i="3"/>
  <c r="BL109" i="3"/>
  <c r="BP109" i="3"/>
  <c r="BU109" i="3"/>
  <c r="CK109" i="3"/>
  <c r="CQ109" i="3"/>
  <c r="CU109" i="3"/>
  <c r="CY109" i="3"/>
  <c r="DD109" i="3"/>
  <c r="DH109" i="3"/>
  <c r="DL109" i="3"/>
  <c r="DQ109" i="3"/>
  <c r="DW109" i="3"/>
  <c r="EA109" i="3"/>
  <c r="EG109" i="3"/>
  <c r="GM109" i="3"/>
  <c r="GT109" i="3"/>
  <c r="GY109" i="3"/>
  <c r="HD109" i="3"/>
  <c r="HI109" i="3"/>
  <c r="HM109" i="3"/>
  <c r="HQ109" i="3"/>
  <c r="CG109" i="3"/>
  <c r="B109" i="3"/>
  <c r="B109" i="2"/>
  <c r="GN109" i="3"/>
  <c r="GO109" i="3"/>
  <c r="F109" i="3"/>
  <c r="U109" i="2"/>
  <c r="O109" i="3"/>
  <c r="S109" i="3"/>
  <c r="S109" i="2"/>
  <c r="AA109" i="3"/>
  <c r="AF109" i="3"/>
  <c r="AJ109" i="3"/>
  <c r="AN109" i="3"/>
  <c r="AR109" i="3"/>
  <c r="AV109" i="3"/>
  <c r="BA109" i="3"/>
  <c r="BE109" i="3"/>
  <c r="BI109" i="3"/>
  <c r="BM109" i="3"/>
  <c r="BQ109" i="3"/>
  <c r="CL109" i="3"/>
  <c r="CR109" i="3"/>
  <c r="CV109" i="3"/>
  <c r="CZ109" i="3"/>
  <c r="DE109" i="3"/>
  <c r="DI109" i="3"/>
  <c r="DM109" i="3"/>
  <c r="DS109" i="3"/>
  <c r="DX109" i="3"/>
  <c r="EC109" i="3"/>
  <c r="EH109" i="3"/>
  <c r="GQ109" i="3"/>
  <c r="GU109" i="3"/>
  <c r="GZ109" i="3"/>
  <c r="HF109" i="3"/>
  <c r="HJ109" i="3"/>
  <c r="HN109" i="3"/>
  <c r="HR109" i="3"/>
  <c r="P109" i="3"/>
  <c r="P109" i="2"/>
  <c r="AC109" i="3"/>
  <c r="AG109" i="3"/>
  <c r="AK109" i="3"/>
  <c r="AO109" i="3"/>
  <c r="AS109" i="3"/>
  <c r="AW109" i="3"/>
  <c r="BB109" i="3"/>
  <c r="BF109" i="3"/>
  <c r="BJ109" i="3"/>
  <c r="BN109" i="3"/>
  <c r="BR109" i="3"/>
  <c r="CE109" i="3"/>
  <c r="CN109" i="3"/>
  <c r="CS109" i="3"/>
  <c r="CW109" i="3"/>
  <c r="DA109" i="3"/>
  <c r="DF109" i="3"/>
  <c r="DJ109" i="3"/>
  <c r="DN109" i="3"/>
  <c r="DT109" i="3"/>
  <c r="DY109" i="3"/>
  <c r="ED109" i="3"/>
  <c r="EI109" i="3"/>
  <c r="GK109" i="3"/>
  <c r="GR109" i="3"/>
  <c r="GV109" i="3"/>
  <c r="HA109" i="3"/>
  <c r="HG109" i="3"/>
  <c r="HK109" i="3"/>
  <c r="HO109" i="3"/>
  <c r="HS109" i="3"/>
  <c r="P122" i="4"/>
  <c r="BY105" i="3"/>
  <c r="BW105" i="3"/>
  <c r="BX105" i="3"/>
  <c r="EL105" i="3"/>
  <c r="EM105" i="3"/>
  <c r="EN105" i="3"/>
  <c r="EV105" i="3"/>
  <c r="EW105" i="3"/>
  <c r="EX105" i="3"/>
  <c r="FF105" i="3"/>
  <c r="FG105" i="3"/>
  <c r="FH105" i="3"/>
  <c r="FP105" i="3"/>
  <c r="FQ105" i="3"/>
  <c r="FR105" i="3"/>
  <c r="FZ105" i="3"/>
  <c r="GA105" i="3"/>
  <c r="GB105" i="3"/>
  <c r="BY97" i="3"/>
  <c r="BW97" i="3"/>
  <c r="BX97" i="3"/>
  <c r="FS97" i="3"/>
  <c r="EO97" i="3"/>
  <c r="EY97" i="3"/>
  <c r="FI97" i="3"/>
  <c r="GC97" i="3"/>
  <c r="EU97" i="3"/>
  <c r="ES97" i="3"/>
  <c r="FC97" i="3"/>
  <c r="FE97" i="3"/>
  <c r="FM97" i="3"/>
  <c r="FO97" i="3"/>
  <c r="FW97" i="3"/>
  <c r="GG97" i="3"/>
  <c r="FY97" i="3"/>
  <c r="GI97" i="3"/>
  <c r="EQ97" i="3"/>
  <c r="FD97" i="3"/>
  <c r="FK97" i="3"/>
  <c r="FX97" i="3"/>
  <c r="GE97" i="3"/>
  <c r="ER97" i="3"/>
  <c r="EZ97" i="3"/>
  <c r="FL97" i="3"/>
  <c r="FT97" i="3"/>
  <c r="GF97" i="3"/>
  <c r="ET97" i="3"/>
  <c r="FA97" i="3"/>
  <c r="FN97" i="3"/>
  <c r="FU97" i="3"/>
  <c r="GH97" i="3"/>
  <c r="EP97" i="3"/>
  <c r="FB97" i="3"/>
  <c r="FJ97" i="3"/>
  <c r="FV97" i="3"/>
  <c r="GD97" i="3"/>
  <c r="BW93" i="3"/>
  <c r="BX93" i="3"/>
  <c r="BY93" i="3"/>
  <c r="HT93" i="3"/>
  <c r="CG93" i="3"/>
  <c r="B93" i="3"/>
  <c r="B93" i="2"/>
  <c r="GN93" i="3"/>
  <c r="GO93" i="3"/>
  <c r="F93" i="3"/>
  <c r="U93" i="2"/>
  <c r="O93" i="3"/>
  <c r="S93" i="3"/>
  <c r="S93" i="2"/>
  <c r="AA93" i="3"/>
  <c r="AF93" i="3"/>
  <c r="AJ93" i="3"/>
  <c r="AN93" i="3"/>
  <c r="AR93" i="3"/>
  <c r="AV93" i="3"/>
  <c r="BA93" i="3"/>
  <c r="BE93" i="3"/>
  <c r="BI93" i="3"/>
  <c r="BM93" i="3"/>
  <c r="BQ93" i="3"/>
  <c r="CL93" i="3"/>
  <c r="CR93" i="3"/>
  <c r="CV93" i="3"/>
  <c r="CZ93" i="3"/>
  <c r="DE93" i="3"/>
  <c r="DI93" i="3"/>
  <c r="DM93" i="3"/>
  <c r="DS93" i="3"/>
  <c r="DX93" i="3"/>
  <c r="EC93" i="3"/>
  <c r="EH93" i="3"/>
  <c r="GQ93" i="3"/>
  <c r="GU93" i="3"/>
  <c r="GZ93" i="3"/>
  <c r="HF93" i="3"/>
  <c r="HJ93" i="3"/>
  <c r="HN93" i="3"/>
  <c r="HR93" i="3"/>
  <c r="P93" i="3"/>
  <c r="P93" i="2"/>
  <c r="AC93" i="3"/>
  <c r="AG93" i="3"/>
  <c r="AK93" i="3"/>
  <c r="AO93" i="3"/>
  <c r="AS93" i="3"/>
  <c r="AW93" i="3"/>
  <c r="BB93" i="3"/>
  <c r="BF93" i="3"/>
  <c r="BJ93" i="3"/>
  <c r="BN93" i="3"/>
  <c r="BR93" i="3"/>
  <c r="CE93" i="3"/>
  <c r="CN93" i="3"/>
  <c r="CS93" i="3"/>
  <c r="CW93" i="3"/>
  <c r="DA93" i="3"/>
  <c r="DF93" i="3"/>
  <c r="DJ93" i="3"/>
  <c r="DN93" i="3"/>
  <c r="DT93" i="3"/>
  <c r="DY93" i="3"/>
  <c r="ED93" i="3"/>
  <c r="EI93" i="3"/>
  <c r="GK93" i="3"/>
  <c r="GR93" i="3"/>
  <c r="GV93" i="3"/>
  <c r="HA93" i="3"/>
  <c r="HG93" i="3"/>
  <c r="HK93" i="3"/>
  <c r="HO93" i="3"/>
  <c r="HS93" i="3"/>
  <c r="Q93" i="3"/>
  <c r="Q93" i="2"/>
  <c r="AD93" i="3"/>
  <c r="AH93" i="3"/>
  <c r="AL93" i="3"/>
  <c r="AP93" i="3"/>
  <c r="AT93" i="3"/>
  <c r="AY93" i="3"/>
  <c r="BC93" i="3"/>
  <c r="BG93" i="3"/>
  <c r="BK93" i="3"/>
  <c r="BO93" i="3"/>
  <c r="BS93" i="3"/>
  <c r="CI93" i="3"/>
  <c r="CO93" i="3"/>
  <c r="CT93" i="3"/>
  <c r="CX93" i="3"/>
  <c r="DB93" i="3"/>
  <c r="DG93" i="3"/>
  <c r="DK93" i="3"/>
  <c r="DO93" i="3"/>
  <c r="DV93" i="3"/>
  <c r="DZ93" i="3"/>
  <c r="EE93" i="3"/>
  <c r="EJ93" i="3"/>
  <c r="GL93" i="3"/>
  <c r="GS93" i="3"/>
  <c r="GX93" i="3"/>
  <c r="HB93" i="3"/>
  <c r="HH93" i="3"/>
  <c r="HL93" i="3"/>
  <c r="HP93" i="3"/>
  <c r="N93" i="3"/>
  <c r="S106" i="4"/>
  <c r="R93" i="3"/>
  <c r="AE93" i="3"/>
  <c r="AI93" i="3"/>
  <c r="AM93" i="3"/>
  <c r="AQ93" i="3"/>
  <c r="AU93" i="3"/>
  <c r="AZ93" i="3"/>
  <c r="BD93" i="3"/>
  <c r="BH93" i="3"/>
  <c r="BL93" i="3"/>
  <c r="BP93" i="3"/>
  <c r="BU93" i="3"/>
  <c r="CK93" i="3"/>
  <c r="CQ93" i="3"/>
  <c r="CU93" i="3"/>
  <c r="CY93" i="3"/>
  <c r="DD93" i="3"/>
  <c r="DH93" i="3"/>
  <c r="DL93" i="3"/>
  <c r="DQ93" i="3"/>
  <c r="DW93" i="3"/>
  <c r="EA93" i="3"/>
  <c r="EG93" i="3"/>
  <c r="GM93" i="3"/>
  <c r="GT93" i="3"/>
  <c r="GY93" i="3"/>
  <c r="HD93" i="3"/>
  <c r="HI93" i="3"/>
  <c r="HM93" i="3"/>
  <c r="HQ93" i="3"/>
  <c r="P106" i="4"/>
  <c r="EL89" i="3"/>
  <c r="EM89" i="3"/>
  <c r="EN89" i="3"/>
  <c r="EV89" i="3"/>
  <c r="EW89" i="3"/>
  <c r="EX89" i="3"/>
  <c r="FF89" i="3"/>
  <c r="FG89" i="3"/>
  <c r="FH89" i="3"/>
  <c r="FP89" i="3"/>
  <c r="FQ89" i="3"/>
  <c r="FR89" i="3"/>
  <c r="FZ89" i="3"/>
  <c r="GA89" i="3"/>
  <c r="GB89" i="3"/>
  <c r="X81" i="3"/>
  <c r="Z81" i="3"/>
  <c r="CA81" i="3"/>
  <c r="FS81" i="3"/>
  <c r="EO81" i="3"/>
  <c r="EY81" i="3"/>
  <c r="FI81" i="3"/>
  <c r="GC81" i="3"/>
  <c r="EU81" i="3"/>
  <c r="ES81" i="3"/>
  <c r="FC81" i="3"/>
  <c r="FE81" i="3"/>
  <c r="FM81" i="3"/>
  <c r="FO81" i="3"/>
  <c r="FW81" i="3"/>
  <c r="GG81" i="3"/>
  <c r="FY81" i="3"/>
  <c r="GI81" i="3"/>
  <c r="ET81" i="3"/>
  <c r="FA81" i="3"/>
  <c r="FN81" i="3"/>
  <c r="FU81" i="3"/>
  <c r="GH81" i="3"/>
  <c r="EP81" i="3"/>
  <c r="FB81" i="3"/>
  <c r="FJ81" i="3"/>
  <c r="FV81" i="3"/>
  <c r="GD81" i="3"/>
  <c r="EQ81" i="3"/>
  <c r="FD81" i="3"/>
  <c r="FK81" i="3"/>
  <c r="FX81" i="3"/>
  <c r="GE81" i="3"/>
  <c r="ER81" i="3"/>
  <c r="EZ81" i="3"/>
  <c r="FL81" i="3"/>
  <c r="FT81" i="3"/>
  <c r="GF81" i="3"/>
  <c r="BW77" i="3"/>
  <c r="BX77" i="3"/>
  <c r="BY77" i="3"/>
  <c r="HT77" i="3"/>
  <c r="CG77" i="3"/>
  <c r="B77" i="3"/>
  <c r="B77" i="2"/>
  <c r="GN77" i="3"/>
  <c r="GO77" i="3"/>
  <c r="F77" i="3"/>
  <c r="U77" i="2"/>
  <c r="O77" i="3"/>
  <c r="S77" i="3"/>
  <c r="S77" i="2"/>
  <c r="AA77" i="3"/>
  <c r="AF77" i="3"/>
  <c r="AJ77" i="3"/>
  <c r="AN77" i="3"/>
  <c r="AR77" i="3"/>
  <c r="AV77" i="3"/>
  <c r="BA77" i="3"/>
  <c r="BE77" i="3"/>
  <c r="BI77" i="3"/>
  <c r="BM77" i="3"/>
  <c r="BQ77" i="3"/>
  <c r="CL77" i="3"/>
  <c r="CR77" i="3"/>
  <c r="CV77" i="3"/>
  <c r="CZ77" i="3"/>
  <c r="DE77" i="3"/>
  <c r="DI77" i="3"/>
  <c r="DM77" i="3"/>
  <c r="DS77" i="3"/>
  <c r="DX77" i="3"/>
  <c r="EC77" i="3"/>
  <c r="EH77" i="3"/>
  <c r="GQ77" i="3"/>
  <c r="GU77" i="3"/>
  <c r="GZ77" i="3"/>
  <c r="HF77" i="3"/>
  <c r="HJ77" i="3"/>
  <c r="HN77" i="3"/>
  <c r="HR77" i="3"/>
  <c r="P77" i="3"/>
  <c r="P77" i="2"/>
  <c r="AC77" i="3"/>
  <c r="AG77" i="3"/>
  <c r="AK77" i="3"/>
  <c r="AO77" i="3"/>
  <c r="AS77" i="3"/>
  <c r="AW77" i="3"/>
  <c r="BB77" i="3"/>
  <c r="BF77" i="3"/>
  <c r="BJ77" i="3"/>
  <c r="BN77" i="3"/>
  <c r="BR77" i="3"/>
  <c r="CE77" i="3"/>
  <c r="CN77" i="3"/>
  <c r="CS77" i="3"/>
  <c r="CW77" i="3"/>
  <c r="DA77" i="3"/>
  <c r="DF77" i="3"/>
  <c r="DJ77" i="3"/>
  <c r="DN77" i="3"/>
  <c r="DT77" i="3"/>
  <c r="DY77" i="3"/>
  <c r="ED77" i="3"/>
  <c r="EI77" i="3"/>
  <c r="GK77" i="3"/>
  <c r="GR77" i="3"/>
  <c r="GV77" i="3"/>
  <c r="HA77" i="3"/>
  <c r="HG77" i="3"/>
  <c r="HK77" i="3"/>
  <c r="HO77" i="3"/>
  <c r="HS77" i="3"/>
  <c r="Q77" i="3"/>
  <c r="Q77" i="2"/>
  <c r="AD77" i="3"/>
  <c r="AH77" i="3"/>
  <c r="AL77" i="3"/>
  <c r="AP77" i="3"/>
  <c r="AT77" i="3"/>
  <c r="AY77" i="3"/>
  <c r="BC77" i="3"/>
  <c r="BG77" i="3"/>
  <c r="BK77" i="3"/>
  <c r="BO77" i="3"/>
  <c r="BS77" i="3"/>
  <c r="CI77" i="3"/>
  <c r="CO77" i="3"/>
  <c r="CT77" i="3"/>
  <c r="CX77" i="3"/>
  <c r="DB77" i="3"/>
  <c r="DG77" i="3"/>
  <c r="DK77" i="3"/>
  <c r="DO77" i="3"/>
  <c r="DV77" i="3"/>
  <c r="DZ77" i="3"/>
  <c r="EE77" i="3"/>
  <c r="EJ77" i="3"/>
  <c r="GL77" i="3"/>
  <c r="GS77" i="3"/>
  <c r="GX77" i="3"/>
  <c r="HB77" i="3"/>
  <c r="HH77" i="3"/>
  <c r="HL77" i="3"/>
  <c r="HP77" i="3"/>
  <c r="N77" i="3"/>
  <c r="R77" i="3"/>
  <c r="AE77" i="3"/>
  <c r="AI77" i="3"/>
  <c r="AM77" i="3"/>
  <c r="AQ77" i="3"/>
  <c r="AU77" i="3"/>
  <c r="AZ77" i="3"/>
  <c r="BD77" i="3"/>
  <c r="BH77" i="3"/>
  <c r="BL77" i="3"/>
  <c r="BP77" i="3"/>
  <c r="BU77" i="3"/>
  <c r="CK77" i="3"/>
  <c r="CQ77" i="3"/>
  <c r="CU77" i="3"/>
  <c r="CY77" i="3"/>
  <c r="DD77" i="3"/>
  <c r="DH77" i="3"/>
  <c r="DL77" i="3"/>
  <c r="DQ77" i="3"/>
  <c r="DW77" i="3"/>
  <c r="EA77" i="3"/>
  <c r="EG77" i="3"/>
  <c r="GM77" i="3"/>
  <c r="GT77" i="3"/>
  <c r="GY77" i="3"/>
  <c r="HD77" i="3"/>
  <c r="HI77" i="3"/>
  <c r="HM77" i="3"/>
  <c r="HQ77" i="3"/>
  <c r="P90" i="4"/>
  <c r="EL73" i="3"/>
  <c r="EM73" i="3"/>
  <c r="EN73" i="3"/>
  <c r="EV73" i="3"/>
  <c r="EW73" i="3"/>
  <c r="EX73" i="3"/>
  <c r="FF73" i="3"/>
  <c r="FG73" i="3"/>
  <c r="FH73" i="3"/>
  <c r="FP73" i="3"/>
  <c r="FQ73" i="3"/>
  <c r="FR73" i="3"/>
  <c r="FZ73" i="3"/>
  <c r="GA73" i="3"/>
  <c r="GB73" i="3"/>
  <c r="X69" i="3"/>
  <c r="Z69" i="3"/>
  <c r="CA69" i="3"/>
  <c r="FS65" i="3"/>
  <c r="EO65" i="3"/>
  <c r="EY65" i="3"/>
  <c r="FI65" i="3"/>
  <c r="GC65" i="3"/>
  <c r="EU65" i="3"/>
  <c r="ES65" i="3"/>
  <c r="FC65" i="3"/>
  <c r="FE65" i="3"/>
  <c r="FM65" i="3"/>
  <c r="FO65" i="3"/>
  <c r="FW65" i="3"/>
  <c r="GG65" i="3"/>
  <c r="FY65" i="3"/>
  <c r="GI65" i="3"/>
  <c r="EQ65" i="3"/>
  <c r="FD65" i="3"/>
  <c r="FK65" i="3"/>
  <c r="FX65" i="3"/>
  <c r="GE65" i="3"/>
  <c r="ER65" i="3"/>
  <c r="EZ65" i="3"/>
  <c r="FL65" i="3"/>
  <c r="FT65" i="3"/>
  <c r="GF65" i="3"/>
  <c r="ET65" i="3"/>
  <c r="FA65" i="3"/>
  <c r="FN65" i="3"/>
  <c r="FU65" i="3"/>
  <c r="GH65" i="3"/>
  <c r="EP65" i="3"/>
  <c r="FB65" i="3"/>
  <c r="FJ65" i="3"/>
  <c r="FV65" i="3"/>
  <c r="GD65" i="3"/>
  <c r="Z61" i="3"/>
  <c r="CA61" i="3"/>
  <c r="X61" i="3"/>
  <c r="HT61" i="3"/>
  <c r="Q61" i="3"/>
  <c r="Q61" i="2"/>
  <c r="AD61" i="3"/>
  <c r="AH61" i="3"/>
  <c r="AL61" i="3"/>
  <c r="AP61" i="3"/>
  <c r="AT61" i="3"/>
  <c r="AY61" i="3"/>
  <c r="BC61" i="3"/>
  <c r="BG61" i="3"/>
  <c r="BK61" i="3"/>
  <c r="BO61" i="3"/>
  <c r="BS61" i="3"/>
  <c r="CI61" i="3"/>
  <c r="CO61" i="3"/>
  <c r="CT61" i="3"/>
  <c r="CX61" i="3"/>
  <c r="DB61" i="3"/>
  <c r="DG61" i="3"/>
  <c r="DK61" i="3"/>
  <c r="DO61" i="3"/>
  <c r="DV61" i="3"/>
  <c r="DZ61" i="3"/>
  <c r="EE61" i="3"/>
  <c r="EJ61" i="3"/>
  <c r="GL61" i="3"/>
  <c r="GS61" i="3"/>
  <c r="GX61" i="3"/>
  <c r="HB61" i="3"/>
  <c r="HH61" i="3"/>
  <c r="HL61" i="3"/>
  <c r="HP61" i="3"/>
  <c r="N61" i="3"/>
  <c r="R61" i="3"/>
  <c r="AE61" i="3"/>
  <c r="AI61" i="3"/>
  <c r="AM61" i="3"/>
  <c r="AQ61" i="3"/>
  <c r="AU61" i="3"/>
  <c r="AZ61" i="3"/>
  <c r="BD61" i="3"/>
  <c r="BH61" i="3"/>
  <c r="BL61" i="3"/>
  <c r="BP61" i="3"/>
  <c r="BU61" i="3"/>
  <c r="CK61" i="3"/>
  <c r="CQ61" i="3"/>
  <c r="CU61" i="3"/>
  <c r="CY61" i="3"/>
  <c r="DD61" i="3"/>
  <c r="DH61" i="3"/>
  <c r="DL61" i="3"/>
  <c r="DQ61" i="3"/>
  <c r="DW61" i="3"/>
  <c r="EA61" i="3"/>
  <c r="EG61" i="3"/>
  <c r="GM61" i="3"/>
  <c r="GT61" i="3"/>
  <c r="GY61" i="3"/>
  <c r="HD61" i="3"/>
  <c r="HI61" i="3"/>
  <c r="HM61" i="3"/>
  <c r="HQ61" i="3"/>
  <c r="CG61" i="3"/>
  <c r="B61" i="3"/>
  <c r="B61" i="2"/>
  <c r="GN61" i="3"/>
  <c r="GO61" i="3"/>
  <c r="F61" i="3"/>
  <c r="U61" i="2"/>
  <c r="O61" i="3"/>
  <c r="S61" i="3"/>
  <c r="S61" i="2"/>
  <c r="AA61" i="3"/>
  <c r="AF61" i="3"/>
  <c r="AJ61" i="3"/>
  <c r="AN61" i="3"/>
  <c r="AR61" i="3"/>
  <c r="AV61" i="3"/>
  <c r="BA61" i="3"/>
  <c r="BE61" i="3"/>
  <c r="BI61" i="3"/>
  <c r="BM61" i="3"/>
  <c r="BQ61" i="3"/>
  <c r="CL61" i="3"/>
  <c r="CR61" i="3"/>
  <c r="CV61" i="3"/>
  <c r="CZ61" i="3"/>
  <c r="DE61" i="3"/>
  <c r="DI61" i="3"/>
  <c r="DM61" i="3"/>
  <c r="DS61" i="3"/>
  <c r="DX61" i="3"/>
  <c r="EC61" i="3"/>
  <c r="EH61" i="3"/>
  <c r="GQ61" i="3"/>
  <c r="GU61" i="3"/>
  <c r="GZ61" i="3"/>
  <c r="HF61" i="3"/>
  <c r="HJ61" i="3"/>
  <c r="HN61" i="3"/>
  <c r="HR61" i="3"/>
  <c r="P61" i="3"/>
  <c r="P61" i="2"/>
  <c r="AC61" i="3"/>
  <c r="AG61" i="3"/>
  <c r="AK61" i="3"/>
  <c r="AO61" i="3"/>
  <c r="AS61" i="3"/>
  <c r="AW61" i="3"/>
  <c r="BB61" i="3"/>
  <c r="BF61" i="3"/>
  <c r="BJ61" i="3"/>
  <c r="BN61" i="3"/>
  <c r="BR61" i="3"/>
  <c r="CE61" i="3"/>
  <c r="CN61" i="3"/>
  <c r="CS61" i="3"/>
  <c r="CW61" i="3"/>
  <c r="DA61" i="3"/>
  <c r="DF61" i="3"/>
  <c r="DJ61" i="3"/>
  <c r="DN61" i="3"/>
  <c r="DT61" i="3"/>
  <c r="DY61" i="3"/>
  <c r="ED61" i="3"/>
  <c r="EI61" i="3"/>
  <c r="GK61" i="3"/>
  <c r="GR61" i="3"/>
  <c r="GV61" i="3"/>
  <c r="HA61" i="3"/>
  <c r="HG61" i="3"/>
  <c r="HK61" i="3"/>
  <c r="HO61" i="3"/>
  <c r="HS61" i="3"/>
  <c r="P74" i="4"/>
  <c r="BY57" i="3"/>
  <c r="BW57" i="3"/>
  <c r="BX57" i="3"/>
  <c r="EL57" i="3"/>
  <c r="EM57" i="3"/>
  <c r="EN57" i="3"/>
  <c r="EV57" i="3"/>
  <c r="EW57" i="3"/>
  <c r="EX57" i="3"/>
  <c r="FF57" i="3"/>
  <c r="FG57" i="3"/>
  <c r="FH57" i="3"/>
  <c r="FP57" i="3"/>
  <c r="FQ57" i="3"/>
  <c r="FR57" i="3"/>
  <c r="FZ57" i="3"/>
  <c r="GA57" i="3"/>
  <c r="GB57" i="3"/>
  <c r="FS49" i="3"/>
  <c r="EO49" i="3"/>
  <c r="EY49" i="3"/>
  <c r="FI49" i="3"/>
  <c r="GC49" i="3"/>
  <c r="EU49" i="3"/>
  <c r="ES49" i="3"/>
  <c r="FC49" i="3"/>
  <c r="FE49" i="3"/>
  <c r="FM49" i="3"/>
  <c r="FO49" i="3"/>
  <c r="FW49" i="3"/>
  <c r="GG49" i="3"/>
  <c r="FY49" i="3"/>
  <c r="GI49" i="3"/>
  <c r="EQ49" i="3"/>
  <c r="FD49" i="3"/>
  <c r="FK49" i="3"/>
  <c r="FX49" i="3"/>
  <c r="GE49" i="3"/>
  <c r="ER49" i="3"/>
  <c r="EZ49" i="3"/>
  <c r="FL49" i="3"/>
  <c r="FT49" i="3"/>
  <c r="GF49" i="3"/>
  <c r="ET49" i="3"/>
  <c r="FA49" i="3"/>
  <c r="FN49" i="3"/>
  <c r="FU49" i="3"/>
  <c r="GH49" i="3"/>
  <c r="EP49" i="3"/>
  <c r="FB49" i="3"/>
  <c r="FJ49" i="3"/>
  <c r="FV49" i="3"/>
  <c r="GD49" i="3"/>
  <c r="CA45" i="3"/>
  <c r="Z45" i="3"/>
  <c r="X45" i="3"/>
  <c r="HJ34" i="3"/>
  <c r="HK34" i="3"/>
  <c r="EC24" i="3"/>
  <c r="AC24" i="3"/>
  <c r="AG24" i="3"/>
  <c r="AK24" i="3"/>
  <c r="AO24" i="3"/>
  <c r="AS24" i="3"/>
  <c r="HS24" i="3"/>
  <c r="EE24" i="3"/>
  <c r="AD24" i="3"/>
  <c r="AH24" i="3"/>
  <c r="AL24" i="3"/>
  <c r="AP24" i="3"/>
  <c r="AT24" i="3"/>
  <c r="GX24" i="3"/>
  <c r="HQ24" i="3"/>
  <c r="EH24" i="3"/>
  <c r="GK24" i="3"/>
  <c r="GL24" i="3"/>
  <c r="GM24" i="3"/>
  <c r="GN24" i="3"/>
  <c r="AE24" i="3"/>
  <c r="AI24" i="3"/>
  <c r="AM24" i="3"/>
  <c r="AQ24" i="3"/>
  <c r="AU24" i="3"/>
  <c r="HJ24" i="3"/>
  <c r="N24" i="3"/>
  <c r="DL24" i="3"/>
  <c r="DM24" i="3"/>
  <c r="DX24" i="3"/>
  <c r="DY24" i="3"/>
  <c r="CW24" i="3"/>
  <c r="CX24" i="3"/>
  <c r="AF24" i="3"/>
  <c r="AJ24" i="3"/>
  <c r="AN24" i="3"/>
  <c r="AR24" i="3"/>
  <c r="AV24" i="3"/>
  <c r="HR24" i="3"/>
  <c r="AY24" i="3"/>
  <c r="BC24" i="3"/>
  <c r="BG24" i="3"/>
  <c r="BK24" i="3"/>
  <c r="BO24" i="3"/>
  <c r="AZ24" i="3"/>
  <c r="BD24" i="3"/>
  <c r="BH24" i="3"/>
  <c r="BL24" i="3"/>
  <c r="BP24" i="3"/>
  <c r="O24" i="3"/>
  <c r="BA24" i="3"/>
  <c r="BE24" i="3"/>
  <c r="BI24" i="3"/>
  <c r="BM24" i="3"/>
  <c r="BQ24" i="3"/>
  <c r="BB24" i="3"/>
  <c r="BF24" i="3"/>
  <c r="BJ24" i="3"/>
  <c r="BN24" i="3"/>
  <c r="BR24" i="3"/>
  <c r="HA24" i="3"/>
  <c r="EC26" i="3"/>
  <c r="AC26" i="3"/>
  <c r="AG26" i="3"/>
  <c r="AK26" i="3"/>
  <c r="AO26" i="3"/>
  <c r="AS26" i="3"/>
  <c r="EE26" i="3"/>
  <c r="AD26" i="3"/>
  <c r="AH26" i="3"/>
  <c r="AL26" i="3"/>
  <c r="AP26" i="3"/>
  <c r="AT26" i="3"/>
  <c r="GX26" i="3"/>
  <c r="HK26" i="3"/>
  <c r="GK26" i="3"/>
  <c r="GL26" i="3"/>
  <c r="GM26" i="3"/>
  <c r="GN26" i="3"/>
  <c r="AE26" i="3"/>
  <c r="AI26" i="3"/>
  <c r="AM26" i="3"/>
  <c r="AQ26" i="3"/>
  <c r="AU26" i="3"/>
  <c r="N26" i="3"/>
  <c r="DL26" i="3"/>
  <c r="DM26" i="3"/>
  <c r="DX26" i="3"/>
  <c r="DY26" i="3"/>
  <c r="CW26" i="3"/>
  <c r="AF26" i="3"/>
  <c r="AJ26" i="3"/>
  <c r="AN26" i="3"/>
  <c r="AR26" i="3"/>
  <c r="AV26" i="3"/>
  <c r="AY26" i="3"/>
  <c r="BC26" i="3"/>
  <c r="BG26" i="3"/>
  <c r="BK26" i="3"/>
  <c r="BO26" i="3"/>
  <c r="AZ26" i="3"/>
  <c r="BD26" i="3"/>
  <c r="BH26" i="3"/>
  <c r="BL26" i="3"/>
  <c r="BP26" i="3"/>
  <c r="O26" i="3"/>
  <c r="BA26" i="3"/>
  <c r="BE26" i="3"/>
  <c r="BI26" i="3"/>
  <c r="BM26" i="3"/>
  <c r="BQ26" i="3"/>
  <c r="BB26" i="3"/>
  <c r="BF26" i="3"/>
  <c r="BJ26" i="3"/>
  <c r="BN26" i="3"/>
  <c r="BR26" i="3"/>
  <c r="BK26" i="2"/>
  <c r="M26" i="3"/>
  <c r="Y26" i="3"/>
  <c r="HR26" i="3"/>
  <c r="AT26" i="2"/>
  <c r="HS19" i="3"/>
  <c r="Y19" i="3"/>
  <c r="HR19" i="3"/>
  <c r="HA19" i="3"/>
  <c r="AT29" i="2"/>
  <c r="G29" i="3"/>
  <c r="Z514" i="3"/>
  <c r="CA514" i="3"/>
  <c r="X514" i="3"/>
  <c r="FS514" i="3"/>
  <c r="EO514" i="3"/>
  <c r="EY514" i="3"/>
  <c r="FI514" i="3"/>
  <c r="GC514" i="3"/>
  <c r="ES514" i="3"/>
  <c r="EU514" i="3"/>
  <c r="FM514" i="3"/>
  <c r="FY514" i="3"/>
  <c r="FC514" i="3"/>
  <c r="FE514" i="3"/>
  <c r="FO514" i="3"/>
  <c r="FW514" i="3"/>
  <c r="GI514" i="3"/>
  <c r="GG514" i="3"/>
  <c r="EQ514" i="3"/>
  <c r="FD514" i="3"/>
  <c r="FK514" i="3"/>
  <c r="FX514" i="3"/>
  <c r="GE514" i="3"/>
  <c r="ER514" i="3"/>
  <c r="EZ514" i="3"/>
  <c r="FL514" i="3"/>
  <c r="FT514" i="3"/>
  <c r="GF514" i="3"/>
  <c r="ET514" i="3"/>
  <c r="FA514" i="3"/>
  <c r="FN514" i="3"/>
  <c r="FU514" i="3"/>
  <c r="GH514" i="3"/>
  <c r="EP514" i="3"/>
  <c r="FB514" i="3"/>
  <c r="FJ514" i="3"/>
  <c r="FV514" i="3"/>
  <c r="GD514" i="3"/>
  <c r="BY510" i="3"/>
  <c r="BW510" i="3"/>
  <c r="BX510" i="3"/>
  <c r="HT510" i="3"/>
  <c r="Q510" i="3"/>
  <c r="Q510" i="2"/>
  <c r="AD510" i="3"/>
  <c r="AH510" i="3"/>
  <c r="AL510" i="3"/>
  <c r="AP510" i="3"/>
  <c r="AT510" i="3"/>
  <c r="AY510" i="3"/>
  <c r="BC510" i="3"/>
  <c r="BG510" i="3"/>
  <c r="BK510" i="3"/>
  <c r="BO510" i="3"/>
  <c r="BS510" i="3"/>
  <c r="CI510" i="3"/>
  <c r="CO510" i="3"/>
  <c r="CT510" i="3"/>
  <c r="CX510" i="3"/>
  <c r="DB510" i="3"/>
  <c r="DG510" i="3"/>
  <c r="DK510" i="3"/>
  <c r="DO510" i="3"/>
  <c r="DV510" i="3"/>
  <c r="DZ510" i="3"/>
  <c r="EE510" i="3"/>
  <c r="EJ510" i="3"/>
  <c r="GL510" i="3"/>
  <c r="GS510" i="3"/>
  <c r="GX510" i="3"/>
  <c r="HB510" i="3"/>
  <c r="HH510" i="3"/>
  <c r="HL510" i="3"/>
  <c r="HP510" i="3"/>
  <c r="N510" i="3"/>
  <c r="R510" i="3"/>
  <c r="AE510" i="3"/>
  <c r="AI510" i="3"/>
  <c r="AM510" i="3"/>
  <c r="AQ510" i="3"/>
  <c r="AU510" i="3"/>
  <c r="AZ510" i="3"/>
  <c r="BD510" i="3"/>
  <c r="BH510" i="3"/>
  <c r="BL510" i="3"/>
  <c r="BP510" i="3"/>
  <c r="BU510" i="3"/>
  <c r="CK510" i="3"/>
  <c r="CQ510" i="3"/>
  <c r="CU510" i="3"/>
  <c r="CY510" i="3"/>
  <c r="DD510" i="3"/>
  <c r="DH510" i="3"/>
  <c r="DL510" i="3"/>
  <c r="DQ510" i="3"/>
  <c r="DW510" i="3"/>
  <c r="EA510" i="3"/>
  <c r="EG510" i="3"/>
  <c r="GM510" i="3"/>
  <c r="GT510" i="3"/>
  <c r="GY510" i="3"/>
  <c r="HD510" i="3"/>
  <c r="HI510" i="3"/>
  <c r="HM510" i="3"/>
  <c r="HQ510" i="3"/>
  <c r="CG510" i="3"/>
  <c r="B510" i="3"/>
  <c r="B510" i="2"/>
  <c r="GN510" i="3"/>
  <c r="GO510" i="3"/>
  <c r="F510" i="3"/>
  <c r="U510" i="2"/>
  <c r="O510" i="3"/>
  <c r="S510" i="3"/>
  <c r="S510" i="2"/>
  <c r="AA510" i="3"/>
  <c r="AF510" i="3"/>
  <c r="AJ510" i="3"/>
  <c r="AN510" i="3"/>
  <c r="AR510" i="3"/>
  <c r="AV510" i="3"/>
  <c r="BA510" i="3"/>
  <c r="BE510" i="3"/>
  <c r="BI510" i="3"/>
  <c r="BM510" i="3"/>
  <c r="BQ510" i="3"/>
  <c r="CL510" i="3"/>
  <c r="CR510" i="3"/>
  <c r="CV510" i="3"/>
  <c r="CZ510" i="3"/>
  <c r="DE510" i="3"/>
  <c r="DI510" i="3"/>
  <c r="DM510" i="3"/>
  <c r="DS510" i="3"/>
  <c r="DX510" i="3"/>
  <c r="EC510" i="3"/>
  <c r="EH510" i="3"/>
  <c r="GQ510" i="3"/>
  <c r="GU510" i="3"/>
  <c r="GZ510" i="3"/>
  <c r="HF510" i="3"/>
  <c r="HJ510" i="3"/>
  <c r="HN510" i="3"/>
  <c r="HR510" i="3"/>
  <c r="P510" i="3"/>
  <c r="P510" i="2"/>
  <c r="AC510" i="3"/>
  <c r="AG510" i="3"/>
  <c r="AK510" i="3"/>
  <c r="AO510" i="3"/>
  <c r="AS510" i="3"/>
  <c r="AW510" i="3"/>
  <c r="BB510" i="3"/>
  <c r="BF510" i="3"/>
  <c r="BJ510" i="3"/>
  <c r="BN510" i="3"/>
  <c r="BR510" i="3"/>
  <c r="CE510" i="3"/>
  <c r="CN510" i="3"/>
  <c r="CS510" i="3"/>
  <c r="CW510" i="3"/>
  <c r="DA510" i="3"/>
  <c r="DF510" i="3"/>
  <c r="DJ510" i="3"/>
  <c r="DN510" i="3"/>
  <c r="DT510" i="3"/>
  <c r="DY510" i="3"/>
  <c r="ED510" i="3"/>
  <c r="EI510" i="3"/>
  <c r="GK510" i="3"/>
  <c r="GR510" i="3"/>
  <c r="GV510" i="3"/>
  <c r="HA510" i="3"/>
  <c r="HG510" i="3"/>
  <c r="HK510" i="3"/>
  <c r="HO510" i="3"/>
  <c r="HS510" i="3"/>
  <c r="P523" i="4"/>
  <c r="EL506" i="3"/>
  <c r="EM506" i="3"/>
  <c r="EN506" i="3"/>
  <c r="EV506" i="3"/>
  <c r="EW506" i="3"/>
  <c r="EX506" i="3"/>
  <c r="FF506" i="3"/>
  <c r="FG506" i="3"/>
  <c r="FH506" i="3"/>
  <c r="FZ506" i="3"/>
  <c r="GA506" i="3"/>
  <c r="GB506" i="3"/>
  <c r="FP506" i="3"/>
  <c r="FQ506" i="3"/>
  <c r="FR506" i="3"/>
  <c r="Z498" i="3"/>
  <c r="CA498" i="3"/>
  <c r="X498" i="3"/>
  <c r="FS498" i="3"/>
  <c r="EO498" i="3"/>
  <c r="EY498" i="3"/>
  <c r="FI498" i="3"/>
  <c r="GC498" i="3"/>
  <c r="ES498" i="3"/>
  <c r="EU498" i="3"/>
  <c r="FM498" i="3"/>
  <c r="FY498" i="3"/>
  <c r="FC498" i="3"/>
  <c r="FE498" i="3"/>
  <c r="FO498" i="3"/>
  <c r="FW498" i="3"/>
  <c r="GI498" i="3"/>
  <c r="GG498" i="3"/>
  <c r="EQ498" i="3"/>
  <c r="FD498" i="3"/>
  <c r="FK498" i="3"/>
  <c r="FX498" i="3"/>
  <c r="GE498" i="3"/>
  <c r="ER498" i="3"/>
  <c r="EZ498" i="3"/>
  <c r="FL498" i="3"/>
  <c r="FT498" i="3"/>
  <c r="GF498" i="3"/>
  <c r="ET498" i="3"/>
  <c r="FA498" i="3"/>
  <c r="FN498" i="3"/>
  <c r="FU498" i="3"/>
  <c r="GH498" i="3"/>
  <c r="EP498" i="3"/>
  <c r="FB498" i="3"/>
  <c r="FJ498" i="3"/>
  <c r="FV498" i="3"/>
  <c r="GD498" i="3"/>
  <c r="BY494" i="3"/>
  <c r="BW494" i="3"/>
  <c r="BX494" i="3"/>
  <c r="HT494" i="3"/>
  <c r="Q494" i="3"/>
  <c r="Q494" i="2"/>
  <c r="AD494" i="3"/>
  <c r="AH494" i="3"/>
  <c r="AL494" i="3"/>
  <c r="AP494" i="3"/>
  <c r="AT494" i="3"/>
  <c r="AY494" i="3"/>
  <c r="BC494" i="3"/>
  <c r="BG494" i="3"/>
  <c r="BK494" i="3"/>
  <c r="BO494" i="3"/>
  <c r="BS494" i="3"/>
  <c r="CI494" i="3"/>
  <c r="CO494" i="3"/>
  <c r="CT494" i="3"/>
  <c r="CX494" i="3"/>
  <c r="DB494" i="3"/>
  <c r="DG494" i="3"/>
  <c r="DK494" i="3"/>
  <c r="DO494" i="3"/>
  <c r="DV494" i="3"/>
  <c r="DZ494" i="3"/>
  <c r="EE494" i="3"/>
  <c r="EJ494" i="3"/>
  <c r="GL494" i="3"/>
  <c r="GS494" i="3"/>
  <c r="GX494" i="3"/>
  <c r="HB494" i="3"/>
  <c r="HH494" i="3"/>
  <c r="HL494" i="3"/>
  <c r="HP494" i="3"/>
  <c r="N494" i="3"/>
  <c r="R494" i="3"/>
  <c r="AE494" i="3"/>
  <c r="AI494" i="3"/>
  <c r="AM494" i="3"/>
  <c r="AQ494" i="3"/>
  <c r="AU494" i="3"/>
  <c r="AZ494" i="3"/>
  <c r="BD494" i="3"/>
  <c r="BH494" i="3"/>
  <c r="BL494" i="3"/>
  <c r="BP494" i="3"/>
  <c r="BU494" i="3"/>
  <c r="CK494" i="3"/>
  <c r="CQ494" i="3"/>
  <c r="CU494" i="3"/>
  <c r="CY494" i="3"/>
  <c r="DD494" i="3"/>
  <c r="DH494" i="3"/>
  <c r="DL494" i="3"/>
  <c r="DQ494" i="3"/>
  <c r="DW494" i="3"/>
  <c r="EA494" i="3"/>
  <c r="EG494" i="3"/>
  <c r="GM494" i="3"/>
  <c r="GT494" i="3"/>
  <c r="GY494" i="3"/>
  <c r="HD494" i="3"/>
  <c r="HI494" i="3"/>
  <c r="HM494" i="3"/>
  <c r="HQ494" i="3"/>
  <c r="CG494" i="3"/>
  <c r="B494" i="3"/>
  <c r="B494" i="2"/>
  <c r="GN494" i="3"/>
  <c r="GO494" i="3"/>
  <c r="F494" i="3"/>
  <c r="U494" i="2"/>
  <c r="O494" i="3"/>
  <c r="S494" i="3"/>
  <c r="S494" i="2"/>
  <c r="AA494" i="3"/>
  <c r="AF494" i="3"/>
  <c r="AJ494" i="3"/>
  <c r="AN494" i="3"/>
  <c r="AR494" i="3"/>
  <c r="AV494" i="3"/>
  <c r="BA494" i="3"/>
  <c r="BE494" i="3"/>
  <c r="BI494" i="3"/>
  <c r="BM494" i="3"/>
  <c r="BQ494" i="3"/>
  <c r="CL494" i="3"/>
  <c r="CR494" i="3"/>
  <c r="CV494" i="3"/>
  <c r="CZ494" i="3"/>
  <c r="DE494" i="3"/>
  <c r="DI494" i="3"/>
  <c r="DM494" i="3"/>
  <c r="DS494" i="3"/>
  <c r="DX494" i="3"/>
  <c r="EC494" i="3"/>
  <c r="EH494" i="3"/>
  <c r="GQ494" i="3"/>
  <c r="GU494" i="3"/>
  <c r="GZ494" i="3"/>
  <c r="HF494" i="3"/>
  <c r="HJ494" i="3"/>
  <c r="HN494" i="3"/>
  <c r="HR494" i="3"/>
  <c r="P494" i="3"/>
  <c r="P494" i="2"/>
  <c r="AC494" i="3"/>
  <c r="AG494" i="3"/>
  <c r="AK494" i="3"/>
  <c r="AO494" i="3"/>
  <c r="AS494" i="3"/>
  <c r="AW494" i="3"/>
  <c r="BB494" i="3"/>
  <c r="BF494" i="3"/>
  <c r="BJ494" i="3"/>
  <c r="BN494" i="3"/>
  <c r="BR494" i="3"/>
  <c r="CE494" i="3"/>
  <c r="CN494" i="3"/>
  <c r="CS494" i="3"/>
  <c r="CW494" i="3"/>
  <c r="DA494" i="3"/>
  <c r="DF494" i="3"/>
  <c r="DJ494" i="3"/>
  <c r="DN494" i="3"/>
  <c r="DT494" i="3"/>
  <c r="DY494" i="3"/>
  <c r="ED494" i="3"/>
  <c r="EI494" i="3"/>
  <c r="GK494" i="3"/>
  <c r="GR494" i="3"/>
  <c r="GV494" i="3"/>
  <c r="HA494" i="3"/>
  <c r="HG494" i="3"/>
  <c r="HK494" i="3"/>
  <c r="HO494" i="3"/>
  <c r="HS494" i="3"/>
  <c r="P507" i="4"/>
  <c r="EL490" i="3"/>
  <c r="EM490" i="3"/>
  <c r="EN490" i="3"/>
  <c r="EV490" i="3"/>
  <c r="EW490" i="3"/>
  <c r="EX490" i="3"/>
  <c r="FF490" i="3"/>
  <c r="FG490" i="3"/>
  <c r="FH490" i="3"/>
  <c r="FZ490" i="3"/>
  <c r="GA490" i="3"/>
  <c r="GB490" i="3"/>
  <c r="FP490" i="3"/>
  <c r="FQ490" i="3"/>
  <c r="FR490" i="3"/>
  <c r="Z482" i="3"/>
  <c r="CA482" i="3"/>
  <c r="X482" i="3"/>
  <c r="FS482" i="3"/>
  <c r="EO482" i="3"/>
  <c r="EY482" i="3"/>
  <c r="FI482" i="3"/>
  <c r="GC482" i="3"/>
  <c r="ES482" i="3"/>
  <c r="EU482" i="3"/>
  <c r="FM482" i="3"/>
  <c r="FY482" i="3"/>
  <c r="FC482" i="3"/>
  <c r="FE482" i="3"/>
  <c r="FO482" i="3"/>
  <c r="FW482" i="3"/>
  <c r="GI482" i="3"/>
  <c r="GG482" i="3"/>
  <c r="EQ482" i="3"/>
  <c r="FD482" i="3"/>
  <c r="FK482" i="3"/>
  <c r="FX482" i="3"/>
  <c r="GE482" i="3"/>
  <c r="ER482" i="3"/>
  <c r="EZ482" i="3"/>
  <c r="FL482" i="3"/>
  <c r="FT482" i="3"/>
  <c r="GF482" i="3"/>
  <c r="ET482" i="3"/>
  <c r="FA482" i="3"/>
  <c r="FN482" i="3"/>
  <c r="FU482" i="3"/>
  <c r="GH482" i="3"/>
  <c r="EP482" i="3"/>
  <c r="FB482" i="3"/>
  <c r="FJ482" i="3"/>
  <c r="FV482" i="3"/>
  <c r="GD482" i="3"/>
  <c r="BY478" i="3"/>
  <c r="BW478" i="3"/>
  <c r="BX478" i="3"/>
  <c r="HT478" i="3"/>
  <c r="Q478" i="3"/>
  <c r="Q478" i="2"/>
  <c r="AD478" i="3"/>
  <c r="AH478" i="3"/>
  <c r="AL478" i="3"/>
  <c r="AP478" i="3"/>
  <c r="AT478" i="3"/>
  <c r="AY478" i="3"/>
  <c r="BC478" i="3"/>
  <c r="BG478" i="3"/>
  <c r="BK478" i="3"/>
  <c r="BO478" i="3"/>
  <c r="BS478" i="3"/>
  <c r="CI478" i="3"/>
  <c r="CO478" i="3"/>
  <c r="CT478" i="3"/>
  <c r="CX478" i="3"/>
  <c r="DB478" i="3"/>
  <c r="DG478" i="3"/>
  <c r="DK478" i="3"/>
  <c r="DO478" i="3"/>
  <c r="DV478" i="3"/>
  <c r="DZ478" i="3"/>
  <c r="EE478" i="3"/>
  <c r="EJ478" i="3"/>
  <c r="GL478" i="3"/>
  <c r="GS478" i="3"/>
  <c r="GX478" i="3"/>
  <c r="HB478" i="3"/>
  <c r="HH478" i="3"/>
  <c r="HL478" i="3"/>
  <c r="HP478" i="3"/>
  <c r="N478" i="3"/>
  <c r="R478" i="3"/>
  <c r="AE478" i="3"/>
  <c r="AI478" i="3"/>
  <c r="AM478" i="3"/>
  <c r="AQ478" i="3"/>
  <c r="AU478" i="3"/>
  <c r="AZ478" i="3"/>
  <c r="BD478" i="3"/>
  <c r="BH478" i="3"/>
  <c r="BL478" i="3"/>
  <c r="BP478" i="3"/>
  <c r="BU478" i="3"/>
  <c r="CK478" i="3"/>
  <c r="CQ478" i="3"/>
  <c r="CU478" i="3"/>
  <c r="CY478" i="3"/>
  <c r="DD478" i="3"/>
  <c r="DH478" i="3"/>
  <c r="DL478" i="3"/>
  <c r="DQ478" i="3"/>
  <c r="DW478" i="3"/>
  <c r="EA478" i="3"/>
  <c r="EG478" i="3"/>
  <c r="GM478" i="3"/>
  <c r="GT478" i="3"/>
  <c r="GY478" i="3"/>
  <c r="HD478" i="3"/>
  <c r="HI478" i="3"/>
  <c r="HM478" i="3"/>
  <c r="HQ478" i="3"/>
  <c r="CG478" i="3"/>
  <c r="B478" i="3"/>
  <c r="B478" i="2"/>
  <c r="GN478" i="3"/>
  <c r="GO478" i="3"/>
  <c r="F478" i="3"/>
  <c r="U478" i="2"/>
  <c r="O478" i="3"/>
  <c r="S478" i="3"/>
  <c r="S478" i="2"/>
  <c r="AA478" i="3"/>
  <c r="AF478" i="3"/>
  <c r="AJ478" i="3"/>
  <c r="AN478" i="3"/>
  <c r="AR478" i="3"/>
  <c r="AV478" i="3"/>
  <c r="BA478" i="3"/>
  <c r="BE478" i="3"/>
  <c r="BI478" i="3"/>
  <c r="BM478" i="3"/>
  <c r="BQ478" i="3"/>
  <c r="CL478" i="3"/>
  <c r="CR478" i="3"/>
  <c r="CV478" i="3"/>
  <c r="CZ478" i="3"/>
  <c r="DE478" i="3"/>
  <c r="DI478" i="3"/>
  <c r="DM478" i="3"/>
  <c r="DS478" i="3"/>
  <c r="DX478" i="3"/>
  <c r="EC478" i="3"/>
  <c r="EH478" i="3"/>
  <c r="GQ478" i="3"/>
  <c r="GU478" i="3"/>
  <c r="GZ478" i="3"/>
  <c r="HF478" i="3"/>
  <c r="HJ478" i="3"/>
  <c r="HN478" i="3"/>
  <c r="HR478" i="3"/>
  <c r="P478" i="3"/>
  <c r="P478" i="2"/>
  <c r="AC478" i="3"/>
  <c r="AG478" i="3"/>
  <c r="AK478" i="3"/>
  <c r="AO478" i="3"/>
  <c r="AS478" i="3"/>
  <c r="AW478" i="3"/>
  <c r="BB478" i="3"/>
  <c r="BF478" i="3"/>
  <c r="BJ478" i="3"/>
  <c r="BN478" i="3"/>
  <c r="BR478" i="3"/>
  <c r="CE478" i="3"/>
  <c r="CN478" i="3"/>
  <c r="CS478" i="3"/>
  <c r="CW478" i="3"/>
  <c r="DA478" i="3"/>
  <c r="DF478" i="3"/>
  <c r="DJ478" i="3"/>
  <c r="DN478" i="3"/>
  <c r="DT478" i="3"/>
  <c r="DY478" i="3"/>
  <c r="ED478" i="3"/>
  <c r="EI478" i="3"/>
  <c r="GK478" i="3"/>
  <c r="GR478" i="3"/>
  <c r="GV478" i="3"/>
  <c r="HA478" i="3"/>
  <c r="HG478" i="3"/>
  <c r="HK478" i="3"/>
  <c r="HO478" i="3"/>
  <c r="HS478" i="3"/>
  <c r="P491" i="4"/>
  <c r="EL474" i="3"/>
  <c r="EM474" i="3"/>
  <c r="EN474" i="3"/>
  <c r="EV474" i="3"/>
  <c r="EW474" i="3"/>
  <c r="EX474" i="3"/>
  <c r="FF474" i="3"/>
  <c r="FG474" i="3"/>
  <c r="FH474" i="3"/>
  <c r="FZ474" i="3"/>
  <c r="GA474" i="3"/>
  <c r="GB474" i="3"/>
  <c r="FP474" i="3"/>
  <c r="FQ474" i="3"/>
  <c r="FR474" i="3"/>
  <c r="BX466" i="3"/>
  <c r="BY466" i="3"/>
  <c r="BW466" i="3"/>
  <c r="FS466" i="3"/>
  <c r="EO466" i="3"/>
  <c r="EY466" i="3"/>
  <c r="FI466" i="3"/>
  <c r="GC466" i="3"/>
  <c r="ES466" i="3"/>
  <c r="EU466" i="3"/>
  <c r="FM466" i="3"/>
  <c r="FY466" i="3"/>
  <c r="FC466" i="3"/>
  <c r="FE466" i="3"/>
  <c r="FO466" i="3"/>
  <c r="FW466" i="3"/>
  <c r="GI466" i="3"/>
  <c r="GG466" i="3"/>
  <c r="EP466" i="3"/>
  <c r="FB466" i="3"/>
  <c r="FJ466" i="3"/>
  <c r="FV466" i="3"/>
  <c r="GD466" i="3"/>
  <c r="EQ466" i="3"/>
  <c r="FD466" i="3"/>
  <c r="FK466" i="3"/>
  <c r="FX466" i="3"/>
  <c r="GE466" i="3"/>
  <c r="ER466" i="3"/>
  <c r="EZ466" i="3"/>
  <c r="FL466" i="3"/>
  <c r="FT466" i="3"/>
  <c r="GF466" i="3"/>
  <c r="GH466" i="3"/>
  <c r="FN466" i="3"/>
  <c r="ET466" i="3"/>
  <c r="FU466" i="3"/>
  <c r="FA466" i="3"/>
  <c r="HT462" i="3"/>
  <c r="P462" i="3"/>
  <c r="P462" i="2"/>
  <c r="AC462" i="3"/>
  <c r="AG462" i="3"/>
  <c r="AK462" i="3"/>
  <c r="AO462" i="3"/>
  <c r="AS462" i="3"/>
  <c r="AW462" i="3"/>
  <c r="BB462" i="3"/>
  <c r="BF462" i="3"/>
  <c r="BJ462" i="3"/>
  <c r="BN462" i="3"/>
  <c r="BR462" i="3"/>
  <c r="CE462" i="3"/>
  <c r="CN462" i="3"/>
  <c r="CS462" i="3"/>
  <c r="CW462" i="3"/>
  <c r="DA462" i="3"/>
  <c r="DF462" i="3"/>
  <c r="DJ462" i="3"/>
  <c r="DN462" i="3"/>
  <c r="DT462" i="3"/>
  <c r="DY462" i="3"/>
  <c r="ED462" i="3"/>
  <c r="EI462" i="3"/>
  <c r="GK462" i="3"/>
  <c r="GR462" i="3"/>
  <c r="GV462" i="3"/>
  <c r="HA462" i="3"/>
  <c r="HG462" i="3"/>
  <c r="HK462" i="3"/>
  <c r="HO462" i="3"/>
  <c r="HS462" i="3"/>
  <c r="Q462" i="3"/>
  <c r="Q462" i="2"/>
  <c r="AD462" i="3"/>
  <c r="AH462" i="3"/>
  <c r="AL462" i="3"/>
  <c r="AP462" i="3"/>
  <c r="AT462" i="3"/>
  <c r="AY462" i="3"/>
  <c r="BC462" i="3"/>
  <c r="BG462" i="3"/>
  <c r="BK462" i="3"/>
  <c r="BO462" i="3"/>
  <c r="BS462" i="3"/>
  <c r="CI462" i="3"/>
  <c r="CO462" i="3"/>
  <c r="CT462" i="3"/>
  <c r="CX462" i="3"/>
  <c r="DB462" i="3"/>
  <c r="DG462" i="3"/>
  <c r="DK462" i="3"/>
  <c r="DO462" i="3"/>
  <c r="DV462" i="3"/>
  <c r="DZ462" i="3"/>
  <c r="EE462" i="3"/>
  <c r="EJ462" i="3"/>
  <c r="GL462" i="3"/>
  <c r="GS462" i="3"/>
  <c r="GX462" i="3"/>
  <c r="HB462" i="3"/>
  <c r="HH462" i="3"/>
  <c r="HL462" i="3"/>
  <c r="HP462" i="3"/>
  <c r="N462" i="3"/>
  <c r="R462" i="3"/>
  <c r="AE462" i="3"/>
  <c r="AI462" i="3"/>
  <c r="AM462" i="3"/>
  <c r="AQ462" i="3"/>
  <c r="AU462" i="3"/>
  <c r="AZ462" i="3"/>
  <c r="BD462" i="3"/>
  <c r="BH462" i="3"/>
  <c r="BL462" i="3"/>
  <c r="BP462" i="3"/>
  <c r="BU462" i="3"/>
  <c r="CK462" i="3"/>
  <c r="CQ462" i="3"/>
  <c r="CU462" i="3"/>
  <c r="CY462" i="3"/>
  <c r="DD462" i="3"/>
  <c r="DH462" i="3"/>
  <c r="DL462" i="3"/>
  <c r="DQ462" i="3"/>
  <c r="DW462" i="3"/>
  <c r="EA462" i="3"/>
  <c r="EG462" i="3"/>
  <c r="GM462" i="3"/>
  <c r="GT462" i="3"/>
  <c r="GY462" i="3"/>
  <c r="HD462" i="3"/>
  <c r="HI462" i="3"/>
  <c r="HM462" i="3"/>
  <c r="HQ462" i="3"/>
  <c r="AF462" i="3"/>
  <c r="AV462" i="3"/>
  <c r="BM462" i="3"/>
  <c r="CL462" i="3"/>
  <c r="DE462" i="3"/>
  <c r="DX462" i="3"/>
  <c r="GU462" i="3"/>
  <c r="HN462" i="3"/>
  <c r="GN462" i="3"/>
  <c r="GO462" i="3"/>
  <c r="F462" i="3"/>
  <c r="U462" i="2"/>
  <c r="O462" i="3"/>
  <c r="AJ462" i="3"/>
  <c r="BA462" i="3"/>
  <c r="BQ462" i="3"/>
  <c r="CR462" i="3"/>
  <c r="DI462" i="3"/>
  <c r="EC462" i="3"/>
  <c r="GZ462" i="3"/>
  <c r="HR462" i="3"/>
  <c r="S462" i="3"/>
  <c r="S462" i="2"/>
  <c r="AN462" i="3"/>
  <c r="BE462" i="3"/>
  <c r="CV462" i="3"/>
  <c r="DM462" i="3"/>
  <c r="EH462" i="3"/>
  <c r="HF462" i="3"/>
  <c r="CG462" i="3"/>
  <c r="B462" i="3"/>
  <c r="B462" i="2"/>
  <c r="AA462" i="3"/>
  <c r="AR462" i="3"/>
  <c r="BI462" i="3"/>
  <c r="CZ462" i="3"/>
  <c r="DS462" i="3"/>
  <c r="GQ462" i="3"/>
  <c r="HJ462" i="3"/>
  <c r="P475" i="4"/>
  <c r="EL458" i="3"/>
  <c r="EM458" i="3"/>
  <c r="EN458" i="3"/>
  <c r="EV458" i="3"/>
  <c r="EW458" i="3"/>
  <c r="EX458" i="3"/>
  <c r="FF458" i="3"/>
  <c r="FG458" i="3"/>
  <c r="FH458" i="3"/>
  <c r="FZ458" i="3"/>
  <c r="GA458" i="3"/>
  <c r="GB458" i="3"/>
  <c r="FP458" i="3"/>
  <c r="FQ458" i="3"/>
  <c r="FR458" i="3"/>
  <c r="X454" i="3"/>
  <c r="Z454" i="3"/>
  <c r="CA454" i="3"/>
  <c r="BX450" i="3"/>
  <c r="BY450" i="3"/>
  <c r="BW450" i="3"/>
  <c r="FS450" i="3"/>
  <c r="EO450" i="3"/>
  <c r="EY450" i="3"/>
  <c r="FI450" i="3"/>
  <c r="GC450" i="3"/>
  <c r="ES450" i="3"/>
  <c r="EU450" i="3"/>
  <c r="FM450" i="3"/>
  <c r="FY450" i="3"/>
  <c r="FC450" i="3"/>
  <c r="FE450" i="3"/>
  <c r="FO450" i="3"/>
  <c r="FW450" i="3"/>
  <c r="GI450" i="3"/>
  <c r="GG450" i="3"/>
  <c r="EP450" i="3"/>
  <c r="FB450" i="3"/>
  <c r="FJ450" i="3"/>
  <c r="FV450" i="3"/>
  <c r="GD450" i="3"/>
  <c r="EQ450" i="3"/>
  <c r="FD450" i="3"/>
  <c r="FK450" i="3"/>
  <c r="FX450" i="3"/>
  <c r="GE450" i="3"/>
  <c r="ER450" i="3"/>
  <c r="EZ450" i="3"/>
  <c r="FL450" i="3"/>
  <c r="FT450" i="3"/>
  <c r="GF450" i="3"/>
  <c r="GH450" i="3"/>
  <c r="FN450" i="3"/>
  <c r="ET450" i="3"/>
  <c r="FU450" i="3"/>
  <c r="FA450" i="3"/>
  <c r="HT446" i="3"/>
  <c r="P446" i="3"/>
  <c r="P446" i="2"/>
  <c r="AC446" i="3"/>
  <c r="AG446" i="3"/>
  <c r="AK446" i="3"/>
  <c r="AO446" i="3"/>
  <c r="AS446" i="3"/>
  <c r="AW446" i="3"/>
  <c r="BB446" i="3"/>
  <c r="BF446" i="3"/>
  <c r="BJ446" i="3"/>
  <c r="BN446" i="3"/>
  <c r="BR446" i="3"/>
  <c r="CE446" i="3"/>
  <c r="CN446" i="3"/>
  <c r="CS446" i="3"/>
  <c r="CW446" i="3"/>
  <c r="DA446" i="3"/>
  <c r="DF446" i="3"/>
  <c r="DJ446" i="3"/>
  <c r="DN446" i="3"/>
  <c r="DT446" i="3"/>
  <c r="DY446" i="3"/>
  <c r="ED446" i="3"/>
  <c r="EI446" i="3"/>
  <c r="GK446" i="3"/>
  <c r="GR446" i="3"/>
  <c r="GV446" i="3"/>
  <c r="HA446" i="3"/>
  <c r="HG446" i="3"/>
  <c r="HK446" i="3"/>
  <c r="HO446" i="3"/>
  <c r="HS446" i="3"/>
  <c r="Q446" i="3"/>
  <c r="Q446" i="2"/>
  <c r="AD446" i="3"/>
  <c r="AH446" i="3"/>
  <c r="AL446" i="3"/>
  <c r="AP446" i="3"/>
  <c r="AT446" i="3"/>
  <c r="AY446" i="3"/>
  <c r="BC446" i="3"/>
  <c r="BG446" i="3"/>
  <c r="BK446" i="3"/>
  <c r="BO446" i="3"/>
  <c r="BS446" i="3"/>
  <c r="CI446" i="3"/>
  <c r="CO446" i="3"/>
  <c r="CT446" i="3"/>
  <c r="CX446" i="3"/>
  <c r="DB446" i="3"/>
  <c r="DG446" i="3"/>
  <c r="DK446" i="3"/>
  <c r="DO446" i="3"/>
  <c r="DV446" i="3"/>
  <c r="DZ446" i="3"/>
  <c r="EE446" i="3"/>
  <c r="EJ446" i="3"/>
  <c r="GL446" i="3"/>
  <c r="GS446" i="3"/>
  <c r="GX446" i="3"/>
  <c r="HB446" i="3"/>
  <c r="HH446" i="3"/>
  <c r="HL446" i="3"/>
  <c r="HP446" i="3"/>
  <c r="N446" i="3"/>
  <c r="GN446" i="3"/>
  <c r="GO446" i="3"/>
  <c r="F446" i="3"/>
  <c r="S459" i="4"/>
  <c r="R446" i="3"/>
  <c r="AE446" i="3"/>
  <c r="AI446" i="3"/>
  <c r="AM446" i="3"/>
  <c r="AQ446" i="3"/>
  <c r="AU446" i="3"/>
  <c r="AZ446" i="3"/>
  <c r="BD446" i="3"/>
  <c r="BH446" i="3"/>
  <c r="BL446" i="3"/>
  <c r="BP446" i="3"/>
  <c r="BU446" i="3"/>
  <c r="CK446" i="3"/>
  <c r="CQ446" i="3"/>
  <c r="CU446" i="3"/>
  <c r="CY446" i="3"/>
  <c r="DD446" i="3"/>
  <c r="DH446" i="3"/>
  <c r="DL446" i="3"/>
  <c r="DQ446" i="3"/>
  <c r="DW446" i="3"/>
  <c r="EA446" i="3"/>
  <c r="EG446" i="3"/>
  <c r="GM446" i="3"/>
  <c r="GT446" i="3"/>
  <c r="GY446" i="3"/>
  <c r="HD446" i="3"/>
  <c r="HI446" i="3"/>
  <c r="HM446" i="3"/>
  <c r="HQ446" i="3"/>
  <c r="AF446" i="3"/>
  <c r="AV446" i="3"/>
  <c r="BM446" i="3"/>
  <c r="CL446" i="3"/>
  <c r="DE446" i="3"/>
  <c r="DX446" i="3"/>
  <c r="GU446" i="3"/>
  <c r="HN446" i="3"/>
  <c r="U446" i="2"/>
  <c r="O446" i="3"/>
  <c r="AJ446" i="3"/>
  <c r="BA446" i="3"/>
  <c r="BQ446" i="3"/>
  <c r="CR446" i="3"/>
  <c r="DI446" i="3"/>
  <c r="EC446" i="3"/>
  <c r="GZ446" i="3"/>
  <c r="HR446" i="3"/>
  <c r="S446" i="3"/>
  <c r="S446" i="2"/>
  <c r="AN446" i="3"/>
  <c r="BE446" i="3"/>
  <c r="CV446" i="3"/>
  <c r="DM446" i="3"/>
  <c r="EH446" i="3"/>
  <c r="HF446" i="3"/>
  <c r="CG446" i="3"/>
  <c r="B446" i="3"/>
  <c r="B446" i="2"/>
  <c r="AA446" i="3"/>
  <c r="AR446" i="3"/>
  <c r="BI446" i="3"/>
  <c r="CZ446" i="3"/>
  <c r="DS446" i="3"/>
  <c r="GQ446" i="3"/>
  <c r="HJ446" i="3"/>
  <c r="P459" i="4"/>
  <c r="EL442" i="3"/>
  <c r="EM442" i="3"/>
  <c r="EN442" i="3"/>
  <c r="EV442" i="3"/>
  <c r="EW442" i="3"/>
  <c r="EX442" i="3"/>
  <c r="FF442" i="3"/>
  <c r="FG442" i="3"/>
  <c r="FH442" i="3"/>
  <c r="FZ442" i="3"/>
  <c r="GA442" i="3"/>
  <c r="GB442" i="3"/>
  <c r="FP442" i="3"/>
  <c r="FQ442" i="3"/>
  <c r="FR442" i="3"/>
  <c r="X438" i="3"/>
  <c r="Z438" i="3"/>
  <c r="CA438" i="3"/>
  <c r="BX434" i="3"/>
  <c r="BY434" i="3"/>
  <c r="BW434" i="3"/>
  <c r="FS434" i="3"/>
  <c r="EO434" i="3"/>
  <c r="EY434" i="3"/>
  <c r="FI434" i="3"/>
  <c r="GC434" i="3"/>
  <c r="ES434" i="3"/>
  <c r="EU434" i="3"/>
  <c r="FM434" i="3"/>
  <c r="FY434" i="3"/>
  <c r="FC434" i="3"/>
  <c r="FE434" i="3"/>
  <c r="FO434" i="3"/>
  <c r="FW434" i="3"/>
  <c r="GI434" i="3"/>
  <c r="GG434" i="3"/>
  <c r="EP434" i="3"/>
  <c r="FB434" i="3"/>
  <c r="FJ434" i="3"/>
  <c r="FV434" i="3"/>
  <c r="GD434" i="3"/>
  <c r="EQ434" i="3"/>
  <c r="FD434" i="3"/>
  <c r="FK434" i="3"/>
  <c r="FX434" i="3"/>
  <c r="GE434" i="3"/>
  <c r="ER434" i="3"/>
  <c r="EZ434" i="3"/>
  <c r="FL434" i="3"/>
  <c r="FT434" i="3"/>
  <c r="GF434" i="3"/>
  <c r="GH434" i="3"/>
  <c r="FN434" i="3"/>
  <c r="ET434" i="3"/>
  <c r="FU434" i="3"/>
  <c r="FA434" i="3"/>
  <c r="HT430" i="3"/>
  <c r="P430" i="3"/>
  <c r="P430" i="2"/>
  <c r="AC430" i="3"/>
  <c r="AG430" i="3"/>
  <c r="AK430" i="3"/>
  <c r="AO430" i="3"/>
  <c r="AS430" i="3"/>
  <c r="AW430" i="3"/>
  <c r="BB430" i="3"/>
  <c r="BF430" i="3"/>
  <c r="BJ430" i="3"/>
  <c r="BN430" i="3"/>
  <c r="BR430" i="3"/>
  <c r="CE430" i="3"/>
  <c r="CN430" i="3"/>
  <c r="CS430" i="3"/>
  <c r="CW430" i="3"/>
  <c r="DA430" i="3"/>
  <c r="DF430" i="3"/>
  <c r="DJ430" i="3"/>
  <c r="DN430" i="3"/>
  <c r="DT430" i="3"/>
  <c r="DY430" i="3"/>
  <c r="ED430" i="3"/>
  <c r="EI430" i="3"/>
  <c r="GK430" i="3"/>
  <c r="GR430" i="3"/>
  <c r="GV430" i="3"/>
  <c r="HA430" i="3"/>
  <c r="HG430" i="3"/>
  <c r="HK430" i="3"/>
  <c r="HO430" i="3"/>
  <c r="HS430" i="3"/>
  <c r="Q430" i="3"/>
  <c r="Q430" i="2"/>
  <c r="AD430" i="3"/>
  <c r="AH430" i="3"/>
  <c r="AL430" i="3"/>
  <c r="AP430" i="3"/>
  <c r="AT430" i="3"/>
  <c r="AY430" i="3"/>
  <c r="BC430" i="3"/>
  <c r="BG430" i="3"/>
  <c r="BK430" i="3"/>
  <c r="BO430" i="3"/>
  <c r="BS430" i="3"/>
  <c r="CI430" i="3"/>
  <c r="CO430" i="3"/>
  <c r="CT430" i="3"/>
  <c r="CX430" i="3"/>
  <c r="DB430" i="3"/>
  <c r="DG430" i="3"/>
  <c r="DK430" i="3"/>
  <c r="DO430" i="3"/>
  <c r="DV430" i="3"/>
  <c r="DZ430" i="3"/>
  <c r="EE430" i="3"/>
  <c r="EJ430" i="3"/>
  <c r="GL430" i="3"/>
  <c r="GS430" i="3"/>
  <c r="GX430" i="3"/>
  <c r="HB430" i="3"/>
  <c r="HH430" i="3"/>
  <c r="HL430" i="3"/>
  <c r="HP430" i="3"/>
  <c r="N430" i="3"/>
  <c r="R430" i="3"/>
  <c r="AE430" i="3"/>
  <c r="AI430" i="3"/>
  <c r="AM430" i="3"/>
  <c r="AQ430" i="3"/>
  <c r="AU430" i="3"/>
  <c r="AZ430" i="3"/>
  <c r="BD430" i="3"/>
  <c r="BH430" i="3"/>
  <c r="BL430" i="3"/>
  <c r="BP430" i="3"/>
  <c r="BU430" i="3"/>
  <c r="CK430" i="3"/>
  <c r="CQ430" i="3"/>
  <c r="CU430" i="3"/>
  <c r="CY430" i="3"/>
  <c r="DD430" i="3"/>
  <c r="DH430" i="3"/>
  <c r="DL430" i="3"/>
  <c r="DQ430" i="3"/>
  <c r="DW430" i="3"/>
  <c r="EA430" i="3"/>
  <c r="EG430" i="3"/>
  <c r="GM430" i="3"/>
  <c r="GT430" i="3"/>
  <c r="GY430" i="3"/>
  <c r="HD430" i="3"/>
  <c r="HI430" i="3"/>
  <c r="HM430" i="3"/>
  <c r="HQ430" i="3"/>
  <c r="AF430" i="3"/>
  <c r="AV430" i="3"/>
  <c r="BM430" i="3"/>
  <c r="CL430" i="3"/>
  <c r="DE430" i="3"/>
  <c r="DX430" i="3"/>
  <c r="GU430" i="3"/>
  <c r="HN430" i="3"/>
  <c r="GN430" i="3"/>
  <c r="GO430" i="3"/>
  <c r="F430" i="3"/>
  <c r="U430" i="2"/>
  <c r="O430" i="3"/>
  <c r="AJ430" i="3"/>
  <c r="BA430" i="3"/>
  <c r="BQ430" i="3"/>
  <c r="CR430" i="3"/>
  <c r="DI430" i="3"/>
  <c r="EC430" i="3"/>
  <c r="GZ430" i="3"/>
  <c r="HR430" i="3"/>
  <c r="S430" i="3"/>
  <c r="S430" i="2"/>
  <c r="AN430" i="3"/>
  <c r="BE430" i="3"/>
  <c r="CV430" i="3"/>
  <c r="DM430" i="3"/>
  <c r="EH430" i="3"/>
  <c r="HF430" i="3"/>
  <c r="CG430" i="3"/>
  <c r="B430" i="3"/>
  <c r="B430" i="2"/>
  <c r="AA430" i="3"/>
  <c r="AR430" i="3"/>
  <c r="BI430" i="3"/>
  <c r="CZ430" i="3"/>
  <c r="DS430" i="3"/>
  <c r="GQ430" i="3"/>
  <c r="HJ430" i="3"/>
  <c r="P443" i="4"/>
  <c r="EL426" i="3"/>
  <c r="EM426" i="3"/>
  <c r="EN426" i="3"/>
  <c r="EV426" i="3"/>
  <c r="EW426" i="3"/>
  <c r="EX426" i="3"/>
  <c r="FF426" i="3"/>
  <c r="FG426" i="3"/>
  <c r="FH426" i="3"/>
  <c r="FZ426" i="3"/>
  <c r="GA426" i="3"/>
  <c r="GB426" i="3"/>
  <c r="FP426" i="3"/>
  <c r="FQ426" i="3"/>
  <c r="FR426" i="3"/>
  <c r="X420" i="3"/>
  <c r="Z420" i="3"/>
  <c r="CA420" i="3"/>
  <c r="FS416" i="3"/>
  <c r="EO416" i="3"/>
  <c r="EY416" i="3"/>
  <c r="FI416" i="3"/>
  <c r="GC416" i="3"/>
  <c r="EU416" i="3"/>
  <c r="ES416" i="3"/>
  <c r="FC416" i="3"/>
  <c r="FE416" i="3"/>
  <c r="FO416" i="3"/>
  <c r="FW416" i="3"/>
  <c r="FM416" i="3"/>
  <c r="GG416" i="3"/>
  <c r="FY416" i="3"/>
  <c r="GI416" i="3"/>
  <c r="EQ416" i="3"/>
  <c r="FD416" i="3"/>
  <c r="FK416" i="3"/>
  <c r="FX416" i="3"/>
  <c r="GE416" i="3"/>
  <c r="ER416" i="3"/>
  <c r="EZ416" i="3"/>
  <c r="FL416" i="3"/>
  <c r="FT416" i="3"/>
  <c r="GF416" i="3"/>
  <c r="ET416" i="3"/>
  <c r="FA416" i="3"/>
  <c r="FN416" i="3"/>
  <c r="FU416" i="3"/>
  <c r="GH416" i="3"/>
  <c r="EP416" i="3"/>
  <c r="FV416" i="3"/>
  <c r="FB416" i="3"/>
  <c r="GD416" i="3"/>
  <c r="FJ416" i="3"/>
  <c r="HT412" i="3"/>
  <c r="Q412" i="3"/>
  <c r="Q412" i="2"/>
  <c r="AD412" i="3"/>
  <c r="AH412" i="3"/>
  <c r="AL412" i="3"/>
  <c r="AP412" i="3"/>
  <c r="AT412" i="3"/>
  <c r="AY412" i="3"/>
  <c r="BC412" i="3"/>
  <c r="BG412" i="3"/>
  <c r="BK412" i="3"/>
  <c r="BO412" i="3"/>
  <c r="BS412" i="3"/>
  <c r="CI412" i="3"/>
  <c r="CO412" i="3"/>
  <c r="CT412" i="3"/>
  <c r="CX412" i="3"/>
  <c r="DB412" i="3"/>
  <c r="DG412" i="3"/>
  <c r="DK412" i="3"/>
  <c r="DO412" i="3"/>
  <c r="DV412" i="3"/>
  <c r="DZ412" i="3"/>
  <c r="EE412" i="3"/>
  <c r="EJ412" i="3"/>
  <c r="GL412" i="3"/>
  <c r="GS412" i="3"/>
  <c r="GX412" i="3"/>
  <c r="HB412" i="3"/>
  <c r="HH412" i="3"/>
  <c r="HL412" i="3"/>
  <c r="HP412" i="3"/>
  <c r="N412" i="3"/>
  <c r="R412" i="3"/>
  <c r="AE412" i="3"/>
  <c r="AI412" i="3"/>
  <c r="AM412" i="3"/>
  <c r="AQ412" i="3"/>
  <c r="AU412" i="3"/>
  <c r="AZ412" i="3"/>
  <c r="BD412" i="3"/>
  <c r="BH412" i="3"/>
  <c r="BL412" i="3"/>
  <c r="BP412" i="3"/>
  <c r="BU412" i="3"/>
  <c r="CK412" i="3"/>
  <c r="CQ412" i="3"/>
  <c r="CU412" i="3"/>
  <c r="CY412" i="3"/>
  <c r="DD412" i="3"/>
  <c r="DH412" i="3"/>
  <c r="DL412" i="3"/>
  <c r="DQ412" i="3"/>
  <c r="DW412" i="3"/>
  <c r="EA412" i="3"/>
  <c r="EG412" i="3"/>
  <c r="GM412" i="3"/>
  <c r="GT412" i="3"/>
  <c r="GY412" i="3"/>
  <c r="HD412" i="3"/>
  <c r="HI412" i="3"/>
  <c r="HM412" i="3"/>
  <c r="HQ412" i="3"/>
  <c r="CG412" i="3"/>
  <c r="B412" i="3"/>
  <c r="B412" i="2"/>
  <c r="GN412" i="3"/>
  <c r="GO412" i="3"/>
  <c r="F412" i="3"/>
  <c r="U412" i="2"/>
  <c r="O412" i="3"/>
  <c r="S412" i="3"/>
  <c r="S412" i="2"/>
  <c r="AA412" i="3"/>
  <c r="AF412" i="3"/>
  <c r="AJ412" i="3"/>
  <c r="AN412" i="3"/>
  <c r="AR412" i="3"/>
  <c r="AV412" i="3"/>
  <c r="BA412" i="3"/>
  <c r="BE412" i="3"/>
  <c r="BI412" i="3"/>
  <c r="BM412" i="3"/>
  <c r="BQ412" i="3"/>
  <c r="CL412" i="3"/>
  <c r="CR412" i="3"/>
  <c r="CV412" i="3"/>
  <c r="CZ412" i="3"/>
  <c r="DE412" i="3"/>
  <c r="DI412" i="3"/>
  <c r="DM412" i="3"/>
  <c r="DS412" i="3"/>
  <c r="DX412" i="3"/>
  <c r="EC412" i="3"/>
  <c r="EH412" i="3"/>
  <c r="GQ412" i="3"/>
  <c r="GU412" i="3"/>
  <c r="GZ412" i="3"/>
  <c r="HF412" i="3"/>
  <c r="HJ412" i="3"/>
  <c r="HN412" i="3"/>
  <c r="HR412" i="3"/>
  <c r="P412" i="3"/>
  <c r="P412" i="2"/>
  <c r="AK412" i="3"/>
  <c r="BB412" i="3"/>
  <c r="BR412" i="3"/>
  <c r="CS412" i="3"/>
  <c r="DJ412" i="3"/>
  <c r="ED412" i="3"/>
  <c r="HA412" i="3"/>
  <c r="HS412" i="3"/>
  <c r="AO412" i="3"/>
  <c r="BF412" i="3"/>
  <c r="CW412" i="3"/>
  <c r="DN412" i="3"/>
  <c r="EI412" i="3"/>
  <c r="GK412" i="3"/>
  <c r="HG412" i="3"/>
  <c r="AC412" i="3"/>
  <c r="AS412" i="3"/>
  <c r="BJ412" i="3"/>
  <c r="CE412" i="3"/>
  <c r="DA412" i="3"/>
  <c r="DT412" i="3"/>
  <c r="GR412" i="3"/>
  <c r="HK412" i="3"/>
  <c r="AG412" i="3"/>
  <c r="AW412" i="3"/>
  <c r="BN412" i="3"/>
  <c r="CN412" i="3"/>
  <c r="DF412" i="3"/>
  <c r="DY412" i="3"/>
  <c r="GV412" i="3"/>
  <c r="HO412" i="3"/>
  <c r="P425" i="4"/>
  <c r="Z408" i="3"/>
  <c r="CA408" i="3"/>
  <c r="X408" i="3"/>
  <c r="EV408" i="3"/>
  <c r="EW408" i="3"/>
  <c r="EX408" i="3"/>
  <c r="FF408" i="3"/>
  <c r="FG408" i="3"/>
  <c r="FH408" i="3"/>
  <c r="EL408" i="3"/>
  <c r="EM408" i="3"/>
  <c r="EN408" i="3"/>
  <c r="FP408" i="3"/>
  <c r="FQ408" i="3"/>
  <c r="FR408" i="3"/>
  <c r="FZ408" i="3"/>
  <c r="GA408" i="3"/>
  <c r="GB408" i="3"/>
  <c r="Z404" i="3"/>
  <c r="CA404" i="3"/>
  <c r="X404" i="3"/>
  <c r="FS400" i="3"/>
  <c r="EO400" i="3"/>
  <c r="EY400" i="3"/>
  <c r="FI400" i="3"/>
  <c r="GC400" i="3"/>
  <c r="EU400" i="3"/>
  <c r="ES400" i="3"/>
  <c r="FC400" i="3"/>
  <c r="FE400" i="3"/>
  <c r="FO400" i="3"/>
  <c r="FW400" i="3"/>
  <c r="FM400" i="3"/>
  <c r="GG400" i="3"/>
  <c r="FY400" i="3"/>
  <c r="GI400" i="3"/>
  <c r="EQ400" i="3"/>
  <c r="FD400" i="3"/>
  <c r="FK400" i="3"/>
  <c r="FX400" i="3"/>
  <c r="GE400" i="3"/>
  <c r="ER400" i="3"/>
  <c r="EZ400" i="3"/>
  <c r="FL400" i="3"/>
  <c r="FT400" i="3"/>
  <c r="GF400" i="3"/>
  <c r="ET400" i="3"/>
  <c r="FA400" i="3"/>
  <c r="FN400" i="3"/>
  <c r="FU400" i="3"/>
  <c r="GH400" i="3"/>
  <c r="EP400" i="3"/>
  <c r="FV400" i="3"/>
  <c r="FB400" i="3"/>
  <c r="GD400" i="3"/>
  <c r="FJ400" i="3"/>
  <c r="HT396" i="3"/>
  <c r="Q396" i="3"/>
  <c r="Q396" i="2"/>
  <c r="AD396" i="3"/>
  <c r="AH396" i="3"/>
  <c r="AL396" i="3"/>
  <c r="AP396" i="3"/>
  <c r="AT396" i="3"/>
  <c r="AY396" i="3"/>
  <c r="BC396" i="3"/>
  <c r="BG396" i="3"/>
  <c r="BK396" i="3"/>
  <c r="BO396" i="3"/>
  <c r="BS396" i="3"/>
  <c r="CI396" i="3"/>
  <c r="CO396" i="3"/>
  <c r="CT396" i="3"/>
  <c r="CX396" i="3"/>
  <c r="DB396" i="3"/>
  <c r="DG396" i="3"/>
  <c r="DK396" i="3"/>
  <c r="DO396" i="3"/>
  <c r="DV396" i="3"/>
  <c r="DZ396" i="3"/>
  <c r="EE396" i="3"/>
  <c r="EJ396" i="3"/>
  <c r="GL396" i="3"/>
  <c r="GS396" i="3"/>
  <c r="GX396" i="3"/>
  <c r="HB396" i="3"/>
  <c r="HH396" i="3"/>
  <c r="HL396" i="3"/>
  <c r="HP396" i="3"/>
  <c r="N396" i="3"/>
  <c r="R396" i="3"/>
  <c r="AE396" i="3"/>
  <c r="AI396" i="3"/>
  <c r="AM396" i="3"/>
  <c r="AQ396" i="3"/>
  <c r="AU396" i="3"/>
  <c r="AZ396" i="3"/>
  <c r="BD396" i="3"/>
  <c r="BH396" i="3"/>
  <c r="BL396" i="3"/>
  <c r="BP396" i="3"/>
  <c r="BU396" i="3"/>
  <c r="CK396" i="3"/>
  <c r="CQ396" i="3"/>
  <c r="CU396" i="3"/>
  <c r="CY396" i="3"/>
  <c r="DD396" i="3"/>
  <c r="DH396" i="3"/>
  <c r="DL396" i="3"/>
  <c r="DQ396" i="3"/>
  <c r="DW396" i="3"/>
  <c r="EA396" i="3"/>
  <c r="EG396" i="3"/>
  <c r="GM396" i="3"/>
  <c r="GT396" i="3"/>
  <c r="GY396" i="3"/>
  <c r="HD396" i="3"/>
  <c r="HI396" i="3"/>
  <c r="HM396" i="3"/>
  <c r="HQ396" i="3"/>
  <c r="CG396" i="3"/>
  <c r="B396" i="3"/>
  <c r="B396" i="2"/>
  <c r="GN396" i="3"/>
  <c r="GO396" i="3"/>
  <c r="F396" i="3"/>
  <c r="U396" i="2"/>
  <c r="O396" i="3"/>
  <c r="S396" i="3"/>
  <c r="S396" i="2"/>
  <c r="AA396" i="3"/>
  <c r="AF396" i="3"/>
  <c r="AJ396" i="3"/>
  <c r="AN396" i="3"/>
  <c r="AR396" i="3"/>
  <c r="AV396" i="3"/>
  <c r="BA396" i="3"/>
  <c r="BE396" i="3"/>
  <c r="BI396" i="3"/>
  <c r="BM396" i="3"/>
  <c r="BQ396" i="3"/>
  <c r="CL396" i="3"/>
  <c r="CR396" i="3"/>
  <c r="CV396" i="3"/>
  <c r="CZ396" i="3"/>
  <c r="DE396" i="3"/>
  <c r="DI396" i="3"/>
  <c r="DM396" i="3"/>
  <c r="DS396" i="3"/>
  <c r="DX396" i="3"/>
  <c r="EC396" i="3"/>
  <c r="EH396" i="3"/>
  <c r="GQ396" i="3"/>
  <c r="GU396" i="3"/>
  <c r="GZ396" i="3"/>
  <c r="HF396" i="3"/>
  <c r="HJ396" i="3"/>
  <c r="HN396" i="3"/>
  <c r="HR396" i="3"/>
  <c r="P396" i="3"/>
  <c r="P396" i="2"/>
  <c r="AK396" i="3"/>
  <c r="BB396" i="3"/>
  <c r="BR396" i="3"/>
  <c r="CS396" i="3"/>
  <c r="DJ396" i="3"/>
  <c r="ED396" i="3"/>
  <c r="HA396" i="3"/>
  <c r="HS396" i="3"/>
  <c r="AO396" i="3"/>
  <c r="BF396" i="3"/>
  <c r="CW396" i="3"/>
  <c r="DN396" i="3"/>
  <c r="EI396" i="3"/>
  <c r="GK396" i="3"/>
  <c r="HG396" i="3"/>
  <c r="AC396" i="3"/>
  <c r="AS396" i="3"/>
  <c r="BJ396" i="3"/>
  <c r="CE396" i="3"/>
  <c r="DA396" i="3"/>
  <c r="DT396" i="3"/>
  <c r="GR396" i="3"/>
  <c r="HK396" i="3"/>
  <c r="AG396" i="3"/>
  <c r="AW396" i="3"/>
  <c r="BN396" i="3"/>
  <c r="CN396" i="3"/>
  <c r="DF396" i="3"/>
  <c r="DY396" i="3"/>
  <c r="GV396" i="3"/>
  <c r="HO396" i="3"/>
  <c r="P409" i="4"/>
  <c r="Z392" i="3"/>
  <c r="CA392" i="3"/>
  <c r="X392" i="3"/>
  <c r="EV392" i="3"/>
  <c r="EW392" i="3"/>
  <c r="EX392" i="3"/>
  <c r="FF392" i="3"/>
  <c r="FG392" i="3"/>
  <c r="FH392" i="3"/>
  <c r="FP392" i="3"/>
  <c r="FQ392" i="3"/>
  <c r="FR392" i="3"/>
  <c r="EL392" i="3"/>
  <c r="EM392" i="3"/>
  <c r="EN392" i="3"/>
  <c r="FZ392" i="3"/>
  <c r="GA392" i="3"/>
  <c r="GB392" i="3"/>
  <c r="Z388" i="3"/>
  <c r="CA388" i="3"/>
  <c r="X388" i="3"/>
  <c r="FS384" i="3"/>
  <c r="EO384" i="3"/>
  <c r="EY384" i="3"/>
  <c r="FI384" i="3"/>
  <c r="GC384" i="3"/>
  <c r="EU384" i="3"/>
  <c r="ES384" i="3"/>
  <c r="FC384" i="3"/>
  <c r="FE384" i="3"/>
  <c r="FO384" i="3"/>
  <c r="FW384" i="3"/>
  <c r="FM384" i="3"/>
  <c r="GG384" i="3"/>
  <c r="FY384" i="3"/>
  <c r="GI384" i="3"/>
  <c r="EQ384" i="3"/>
  <c r="FD384" i="3"/>
  <c r="FK384" i="3"/>
  <c r="FX384" i="3"/>
  <c r="GE384" i="3"/>
  <c r="ER384" i="3"/>
  <c r="EZ384" i="3"/>
  <c r="FL384" i="3"/>
  <c r="FT384" i="3"/>
  <c r="GF384" i="3"/>
  <c r="ET384" i="3"/>
  <c r="FA384" i="3"/>
  <c r="FN384" i="3"/>
  <c r="FU384" i="3"/>
  <c r="GH384" i="3"/>
  <c r="EP384" i="3"/>
  <c r="FV384" i="3"/>
  <c r="FB384" i="3"/>
  <c r="GD384" i="3"/>
  <c r="FJ384" i="3"/>
  <c r="HT380" i="3"/>
  <c r="Q380" i="3"/>
  <c r="Q380" i="2"/>
  <c r="AD380" i="3"/>
  <c r="AH380" i="3"/>
  <c r="AL380" i="3"/>
  <c r="AP380" i="3"/>
  <c r="AT380" i="3"/>
  <c r="AY380" i="3"/>
  <c r="BC380" i="3"/>
  <c r="BG380" i="3"/>
  <c r="BK380" i="3"/>
  <c r="BO380" i="3"/>
  <c r="BS380" i="3"/>
  <c r="CI380" i="3"/>
  <c r="CO380" i="3"/>
  <c r="CT380" i="3"/>
  <c r="CX380" i="3"/>
  <c r="DB380" i="3"/>
  <c r="DG380" i="3"/>
  <c r="DK380" i="3"/>
  <c r="DO380" i="3"/>
  <c r="DV380" i="3"/>
  <c r="DZ380" i="3"/>
  <c r="EE380" i="3"/>
  <c r="EJ380" i="3"/>
  <c r="GL380" i="3"/>
  <c r="GS380" i="3"/>
  <c r="GX380" i="3"/>
  <c r="HB380" i="3"/>
  <c r="HH380" i="3"/>
  <c r="HL380" i="3"/>
  <c r="HP380" i="3"/>
  <c r="N380" i="3"/>
  <c r="R380" i="3"/>
  <c r="AE380" i="3"/>
  <c r="AI380" i="3"/>
  <c r="AM380" i="3"/>
  <c r="AQ380" i="3"/>
  <c r="AU380" i="3"/>
  <c r="AZ380" i="3"/>
  <c r="BD380" i="3"/>
  <c r="BH380" i="3"/>
  <c r="BL380" i="3"/>
  <c r="BP380" i="3"/>
  <c r="BU380" i="3"/>
  <c r="CK380" i="3"/>
  <c r="CQ380" i="3"/>
  <c r="CU380" i="3"/>
  <c r="CY380" i="3"/>
  <c r="DD380" i="3"/>
  <c r="DH380" i="3"/>
  <c r="DL380" i="3"/>
  <c r="DQ380" i="3"/>
  <c r="DW380" i="3"/>
  <c r="EA380" i="3"/>
  <c r="EG380" i="3"/>
  <c r="GM380" i="3"/>
  <c r="GT380" i="3"/>
  <c r="GY380" i="3"/>
  <c r="HD380" i="3"/>
  <c r="HI380" i="3"/>
  <c r="HM380" i="3"/>
  <c r="HQ380" i="3"/>
  <c r="CG380" i="3"/>
  <c r="B380" i="3"/>
  <c r="B380" i="2"/>
  <c r="GN380" i="3"/>
  <c r="GO380" i="3"/>
  <c r="F380" i="3"/>
  <c r="U380" i="2"/>
  <c r="O380" i="3"/>
  <c r="S380" i="3"/>
  <c r="S380" i="2"/>
  <c r="AA380" i="3"/>
  <c r="AF380" i="3"/>
  <c r="AJ380" i="3"/>
  <c r="AN380" i="3"/>
  <c r="AR380" i="3"/>
  <c r="AV380" i="3"/>
  <c r="BA380" i="3"/>
  <c r="BE380" i="3"/>
  <c r="BI380" i="3"/>
  <c r="BM380" i="3"/>
  <c r="BQ380" i="3"/>
  <c r="CL380" i="3"/>
  <c r="CR380" i="3"/>
  <c r="CV380" i="3"/>
  <c r="CZ380" i="3"/>
  <c r="DE380" i="3"/>
  <c r="DI380" i="3"/>
  <c r="DM380" i="3"/>
  <c r="DS380" i="3"/>
  <c r="DX380" i="3"/>
  <c r="EC380" i="3"/>
  <c r="EH380" i="3"/>
  <c r="GQ380" i="3"/>
  <c r="GU380" i="3"/>
  <c r="GZ380" i="3"/>
  <c r="HF380" i="3"/>
  <c r="HJ380" i="3"/>
  <c r="HN380" i="3"/>
  <c r="HR380" i="3"/>
  <c r="P380" i="3"/>
  <c r="P380" i="2"/>
  <c r="AK380" i="3"/>
  <c r="BB380" i="3"/>
  <c r="BR380" i="3"/>
  <c r="CS380" i="3"/>
  <c r="DJ380" i="3"/>
  <c r="ED380" i="3"/>
  <c r="HA380" i="3"/>
  <c r="HS380" i="3"/>
  <c r="AO380" i="3"/>
  <c r="BF380" i="3"/>
  <c r="CW380" i="3"/>
  <c r="DN380" i="3"/>
  <c r="EI380" i="3"/>
  <c r="GK380" i="3"/>
  <c r="HG380" i="3"/>
  <c r="AC380" i="3"/>
  <c r="AS380" i="3"/>
  <c r="BJ380" i="3"/>
  <c r="CE380" i="3"/>
  <c r="S393" i="4"/>
  <c r="DA380" i="3"/>
  <c r="DT380" i="3"/>
  <c r="GR380" i="3"/>
  <c r="HK380" i="3"/>
  <c r="AG380" i="3"/>
  <c r="AW380" i="3"/>
  <c r="BN380" i="3"/>
  <c r="CN380" i="3"/>
  <c r="DF380" i="3"/>
  <c r="DY380" i="3"/>
  <c r="GV380" i="3"/>
  <c r="HO380" i="3"/>
  <c r="P393" i="4"/>
  <c r="Z376" i="3"/>
  <c r="CA376" i="3"/>
  <c r="X376" i="3"/>
  <c r="EV376" i="3"/>
  <c r="EW376" i="3"/>
  <c r="EX376" i="3"/>
  <c r="FF376" i="3"/>
  <c r="FG376" i="3"/>
  <c r="FH376" i="3"/>
  <c r="EL376" i="3"/>
  <c r="EM376" i="3"/>
  <c r="EN376" i="3"/>
  <c r="FP376" i="3"/>
  <c r="FQ376" i="3"/>
  <c r="FR376" i="3"/>
  <c r="FZ376" i="3"/>
  <c r="GA376" i="3"/>
  <c r="GB376" i="3"/>
  <c r="Z372" i="3"/>
  <c r="CA372" i="3"/>
  <c r="X372" i="3"/>
  <c r="BW368" i="3"/>
  <c r="BX368" i="3"/>
  <c r="BY368" i="3"/>
  <c r="FS368" i="3"/>
  <c r="EO368" i="3"/>
  <c r="EY368" i="3"/>
  <c r="FI368" i="3"/>
  <c r="GC368" i="3"/>
  <c r="EU368" i="3"/>
  <c r="ES368" i="3"/>
  <c r="FC368" i="3"/>
  <c r="FE368" i="3"/>
  <c r="FO368" i="3"/>
  <c r="FW368" i="3"/>
  <c r="FM368" i="3"/>
  <c r="GG368" i="3"/>
  <c r="FY368" i="3"/>
  <c r="GI368" i="3"/>
  <c r="ER368" i="3"/>
  <c r="EZ368" i="3"/>
  <c r="FL368" i="3"/>
  <c r="FT368" i="3"/>
  <c r="GF368" i="3"/>
  <c r="ET368" i="3"/>
  <c r="FA368" i="3"/>
  <c r="FN368" i="3"/>
  <c r="FU368" i="3"/>
  <c r="GH368" i="3"/>
  <c r="EP368" i="3"/>
  <c r="FB368" i="3"/>
  <c r="FJ368" i="3"/>
  <c r="FV368" i="3"/>
  <c r="GD368" i="3"/>
  <c r="EQ368" i="3"/>
  <c r="FX368" i="3"/>
  <c r="FD368" i="3"/>
  <c r="GE368" i="3"/>
  <c r="FK368" i="3"/>
  <c r="HT364" i="3"/>
  <c r="N364" i="3"/>
  <c r="R364" i="3"/>
  <c r="AE364" i="3"/>
  <c r="AI364" i="3"/>
  <c r="AM364" i="3"/>
  <c r="AQ364" i="3"/>
  <c r="AU364" i="3"/>
  <c r="AZ364" i="3"/>
  <c r="BD364" i="3"/>
  <c r="BH364" i="3"/>
  <c r="BL364" i="3"/>
  <c r="BP364" i="3"/>
  <c r="BU364" i="3"/>
  <c r="CK364" i="3"/>
  <c r="CQ364" i="3"/>
  <c r="CU364" i="3"/>
  <c r="CY364" i="3"/>
  <c r="DD364" i="3"/>
  <c r="DH364" i="3"/>
  <c r="DL364" i="3"/>
  <c r="DQ364" i="3"/>
  <c r="DW364" i="3"/>
  <c r="EA364" i="3"/>
  <c r="EG364" i="3"/>
  <c r="GM364" i="3"/>
  <c r="GT364" i="3"/>
  <c r="GY364" i="3"/>
  <c r="HD364" i="3"/>
  <c r="HI364" i="3"/>
  <c r="HM364" i="3"/>
  <c r="HQ364" i="3"/>
  <c r="CG364" i="3"/>
  <c r="B364" i="3"/>
  <c r="B364" i="2"/>
  <c r="GN364" i="3"/>
  <c r="GO364" i="3"/>
  <c r="F364" i="3"/>
  <c r="U364" i="2"/>
  <c r="O364" i="3"/>
  <c r="S364" i="3"/>
  <c r="S364" i="2"/>
  <c r="AA364" i="3"/>
  <c r="AF364" i="3"/>
  <c r="AJ364" i="3"/>
  <c r="AN364" i="3"/>
  <c r="AR364" i="3"/>
  <c r="AV364" i="3"/>
  <c r="BA364" i="3"/>
  <c r="BE364" i="3"/>
  <c r="BI364" i="3"/>
  <c r="BM364" i="3"/>
  <c r="BQ364" i="3"/>
  <c r="CL364" i="3"/>
  <c r="CR364" i="3"/>
  <c r="CV364" i="3"/>
  <c r="CZ364" i="3"/>
  <c r="DE364" i="3"/>
  <c r="DI364" i="3"/>
  <c r="DM364" i="3"/>
  <c r="DS364" i="3"/>
  <c r="DX364" i="3"/>
  <c r="EC364" i="3"/>
  <c r="EH364" i="3"/>
  <c r="GQ364" i="3"/>
  <c r="GU364" i="3"/>
  <c r="GZ364" i="3"/>
  <c r="HF364" i="3"/>
  <c r="HJ364" i="3"/>
  <c r="HN364" i="3"/>
  <c r="HR364" i="3"/>
  <c r="P364" i="3"/>
  <c r="P364" i="2"/>
  <c r="AC364" i="3"/>
  <c r="AG364" i="3"/>
  <c r="AK364" i="3"/>
  <c r="AO364" i="3"/>
  <c r="AS364" i="3"/>
  <c r="AW364" i="3"/>
  <c r="BB364" i="3"/>
  <c r="BF364" i="3"/>
  <c r="BJ364" i="3"/>
  <c r="BN364" i="3"/>
  <c r="BR364" i="3"/>
  <c r="CE364" i="3"/>
  <c r="CN364" i="3"/>
  <c r="CS364" i="3"/>
  <c r="CW364" i="3"/>
  <c r="DA364" i="3"/>
  <c r="DF364" i="3"/>
  <c r="DJ364" i="3"/>
  <c r="DN364" i="3"/>
  <c r="DT364" i="3"/>
  <c r="DY364" i="3"/>
  <c r="ED364" i="3"/>
  <c r="EI364" i="3"/>
  <c r="GK364" i="3"/>
  <c r="GR364" i="3"/>
  <c r="GV364" i="3"/>
  <c r="HA364" i="3"/>
  <c r="HG364" i="3"/>
  <c r="HK364" i="3"/>
  <c r="HO364" i="3"/>
  <c r="HS364" i="3"/>
  <c r="Q364" i="3"/>
  <c r="Q364" i="2"/>
  <c r="AL364" i="3"/>
  <c r="BC364" i="3"/>
  <c r="BS364" i="3"/>
  <c r="CT364" i="3"/>
  <c r="DK364" i="3"/>
  <c r="EE364" i="3"/>
  <c r="HB364" i="3"/>
  <c r="AP364" i="3"/>
  <c r="BG364" i="3"/>
  <c r="CX364" i="3"/>
  <c r="DO364" i="3"/>
  <c r="EJ364" i="3"/>
  <c r="GL364" i="3"/>
  <c r="HH364" i="3"/>
  <c r="AD364" i="3"/>
  <c r="AT364" i="3"/>
  <c r="BK364" i="3"/>
  <c r="CI364" i="3"/>
  <c r="DB364" i="3"/>
  <c r="DV364" i="3"/>
  <c r="GS364" i="3"/>
  <c r="HL364" i="3"/>
  <c r="AH364" i="3"/>
  <c r="AY364" i="3"/>
  <c r="BO364" i="3"/>
  <c r="CO364" i="3"/>
  <c r="DG364" i="3"/>
  <c r="DZ364" i="3"/>
  <c r="GX364" i="3"/>
  <c r="HP364" i="3"/>
  <c r="P377" i="4"/>
  <c r="EV360" i="3"/>
  <c r="EW360" i="3"/>
  <c r="EX360" i="3"/>
  <c r="FF360" i="3"/>
  <c r="FG360" i="3"/>
  <c r="FH360" i="3"/>
  <c r="FP360" i="3"/>
  <c r="FQ360" i="3"/>
  <c r="FR360" i="3"/>
  <c r="EL360" i="3"/>
  <c r="EM360" i="3"/>
  <c r="EN360" i="3"/>
  <c r="FZ360" i="3"/>
  <c r="GA360" i="3"/>
  <c r="GB360" i="3"/>
  <c r="X356" i="3"/>
  <c r="Z356" i="3"/>
  <c r="CA356" i="3"/>
  <c r="BX352" i="3"/>
  <c r="BW352" i="3"/>
  <c r="BY352" i="3"/>
  <c r="FS352" i="3"/>
  <c r="EO352" i="3"/>
  <c r="EY352" i="3"/>
  <c r="FI352" i="3"/>
  <c r="GC352" i="3"/>
  <c r="EU352" i="3"/>
  <c r="ES352" i="3"/>
  <c r="FC352" i="3"/>
  <c r="FE352" i="3"/>
  <c r="FO352" i="3"/>
  <c r="FW352" i="3"/>
  <c r="FM352" i="3"/>
  <c r="GG352" i="3"/>
  <c r="FY352" i="3"/>
  <c r="GI352" i="3"/>
  <c r="EP352" i="3"/>
  <c r="FB352" i="3"/>
  <c r="FJ352" i="3"/>
  <c r="FV352" i="3"/>
  <c r="GD352" i="3"/>
  <c r="ER352" i="3"/>
  <c r="EZ352" i="3"/>
  <c r="FL352" i="3"/>
  <c r="FT352" i="3"/>
  <c r="GF352" i="3"/>
  <c r="ET352" i="3"/>
  <c r="FA352" i="3"/>
  <c r="FN352" i="3"/>
  <c r="FU352" i="3"/>
  <c r="GH352" i="3"/>
  <c r="FD352" i="3"/>
  <c r="GE352" i="3"/>
  <c r="FK352" i="3"/>
  <c r="EQ352" i="3"/>
  <c r="FX352" i="3"/>
  <c r="HT348" i="3"/>
  <c r="P348" i="3"/>
  <c r="P348" i="2"/>
  <c r="AC348" i="3"/>
  <c r="AG348" i="3"/>
  <c r="AK348" i="3"/>
  <c r="AO348" i="3"/>
  <c r="AS348" i="3"/>
  <c r="AW348" i="3"/>
  <c r="BB348" i="3"/>
  <c r="BF348" i="3"/>
  <c r="BJ348" i="3"/>
  <c r="BN348" i="3"/>
  <c r="BR348" i="3"/>
  <c r="CE348" i="3"/>
  <c r="CN348" i="3"/>
  <c r="CS348" i="3"/>
  <c r="CW348" i="3"/>
  <c r="DA348" i="3"/>
  <c r="DF348" i="3"/>
  <c r="DJ348" i="3"/>
  <c r="DN348" i="3"/>
  <c r="DT348" i="3"/>
  <c r="DY348" i="3"/>
  <c r="ED348" i="3"/>
  <c r="EI348" i="3"/>
  <c r="GK348" i="3"/>
  <c r="GR348" i="3"/>
  <c r="GV348" i="3"/>
  <c r="HA348" i="3"/>
  <c r="HG348" i="3"/>
  <c r="HK348" i="3"/>
  <c r="HO348" i="3"/>
  <c r="HS348" i="3"/>
  <c r="N348" i="3"/>
  <c r="R348" i="3"/>
  <c r="AE348" i="3"/>
  <c r="AI348" i="3"/>
  <c r="AM348" i="3"/>
  <c r="AQ348" i="3"/>
  <c r="AU348" i="3"/>
  <c r="AZ348" i="3"/>
  <c r="BD348" i="3"/>
  <c r="BH348" i="3"/>
  <c r="BL348" i="3"/>
  <c r="BP348" i="3"/>
  <c r="BU348" i="3"/>
  <c r="CK348" i="3"/>
  <c r="CQ348" i="3"/>
  <c r="CU348" i="3"/>
  <c r="CY348" i="3"/>
  <c r="DD348" i="3"/>
  <c r="DH348" i="3"/>
  <c r="DL348" i="3"/>
  <c r="DQ348" i="3"/>
  <c r="DW348" i="3"/>
  <c r="EA348" i="3"/>
  <c r="EG348" i="3"/>
  <c r="GM348" i="3"/>
  <c r="GT348" i="3"/>
  <c r="GY348" i="3"/>
  <c r="HD348" i="3"/>
  <c r="HI348" i="3"/>
  <c r="HM348" i="3"/>
  <c r="HQ348" i="3"/>
  <c r="CG348" i="3"/>
  <c r="B348" i="3"/>
  <c r="B348" i="2"/>
  <c r="GN348" i="3"/>
  <c r="GO348" i="3"/>
  <c r="F348" i="3"/>
  <c r="U348" i="2"/>
  <c r="O348" i="3"/>
  <c r="S348" i="3"/>
  <c r="S348" i="2"/>
  <c r="AA348" i="3"/>
  <c r="AF348" i="3"/>
  <c r="AJ348" i="3"/>
  <c r="AN348" i="3"/>
  <c r="AR348" i="3"/>
  <c r="AV348" i="3"/>
  <c r="BA348" i="3"/>
  <c r="BE348" i="3"/>
  <c r="BI348" i="3"/>
  <c r="BM348" i="3"/>
  <c r="BQ348" i="3"/>
  <c r="CL348" i="3"/>
  <c r="CR348" i="3"/>
  <c r="CV348" i="3"/>
  <c r="CZ348" i="3"/>
  <c r="DE348" i="3"/>
  <c r="DI348" i="3"/>
  <c r="DM348" i="3"/>
  <c r="DS348" i="3"/>
  <c r="DX348" i="3"/>
  <c r="EC348" i="3"/>
  <c r="EH348" i="3"/>
  <c r="GQ348" i="3"/>
  <c r="GU348" i="3"/>
  <c r="GZ348" i="3"/>
  <c r="HF348" i="3"/>
  <c r="HJ348" i="3"/>
  <c r="HN348" i="3"/>
  <c r="HR348" i="3"/>
  <c r="AD348" i="3"/>
  <c r="AT348" i="3"/>
  <c r="BK348" i="3"/>
  <c r="CI348" i="3"/>
  <c r="DB348" i="3"/>
  <c r="DV348" i="3"/>
  <c r="GS348" i="3"/>
  <c r="HL348" i="3"/>
  <c r="AH348" i="3"/>
  <c r="AY348" i="3"/>
  <c r="BO348" i="3"/>
  <c r="CO348" i="3"/>
  <c r="DG348" i="3"/>
  <c r="DZ348" i="3"/>
  <c r="GX348" i="3"/>
  <c r="HP348" i="3"/>
  <c r="Q348" i="3"/>
  <c r="Q348" i="2"/>
  <c r="AL348" i="3"/>
  <c r="BC348" i="3"/>
  <c r="BS348" i="3"/>
  <c r="CT348" i="3"/>
  <c r="DK348" i="3"/>
  <c r="EE348" i="3"/>
  <c r="HB348" i="3"/>
  <c r="AP348" i="3"/>
  <c r="DO348" i="3"/>
  <c r="HH348" i="3"/>
  <c r="BG348" i="3"/>
  <c r="EJ348" i="3"/>
  <c r="CX348" i="3"/>
  <c r="GL348" i="3"/>
  <c r="P361" i="4"/>
  <c r="EV344" i="3"/>
  <c r="EW344" i="3"/>
  <c r="EX344" i="3"/>
  <c r="FF344" i="3"/>
  <c r="FG344" i="3"/>
  <c r="FH344" i="3"/>
  <c r="EL344" i="3"/>
  <c r="EM344" i="3"/>
  <c r="EN344" i="3"/>
  <c r="FP344" i="3"/>
  <c r="FQ344" i="3"/>
  <c r="FR344" i="3"/>
  <c r="FZ344" i="3"/>
  <c r="GA344" i="3"/>
  <c r="GB344" i="3"/>
  <c r="X340" i="3"/>
  <c r="Z340" i="3"/>
  <c r="CA340" i="3"/>
  <c r="BX336" i="3"/>
  <c r="BY336" i="3"/>
  <c r="BW336" i="3"/>
  <c r="FS336" i="3"/>
  <c r="EO336" i="3"/>
  <c r="EY336" i="3"/>
  <c r="FI336" i="3"/>
  <c r="GC336" i="3"/>
  <c r="EU336" i="3"/>
  <c r="ES336" i="3"/>
  <c r="FC336" i="3"/>
  <c r="FE336" i="3"/>
  <c r="FO336" i="3"/>
  <c r="FW336" i="3"/>
  <c r="FM336" i="3"/>
  <c r="GG336" i="3"/>
  <c r="FY336" i="3"/>
  <c r="GI336" i="3"/>
  <c r="EP336" i="3"/>
  <c r="FB336" i="3"/>
  <c r="FJ336" i="3"/>
  <c r="FV336" i="3"/>
  <c r="GD336" i="3"/>
  <c r="EQ336" i="3"/>
  <c r="FD336" i="3"/>
  <c r="FK336" i="3"/>
  <c r="FX336" i="3"/>
  <c r="GE336" i="3"/>
  <c r="ER336" i="3"/>
  <c r="EZ336" i="3"/>
  <c r="FL336" i="3"/>
  <c r="FT336" i="3"/>
  <c r="GF336" i="3"/>
  <c r="ET336" i="3"/>
  <c r="FA336" i="3"/>
  <c r="FN336" i="3"/>
  <c r="FU336" i="3"/>
  <c r="GH336" i="3"/>
  <c r="HT332" i="3"/>
  <c r="P332" i="3"/>
  <c r="P332" i="2"/>
  <c r="AC332" i="3"/>
  <c r="AG332" i="3"/>
  <c r="AK332" i="3"/>
  <c r="AO332" i="3"/>
  <c r="AS332" i="3"/>
  <c r="AW332" i="3"/>
  <c r="BB332" i="3"/>
  <c r="BF332" i="3"/>
  <c r="BJ332" i="3"/>
  <c r="BN332" i="3"/>
  <c r="BR332" i="3"/>
  <c r="CE332" i="3"/>
  <c r="CN332" i="3"/>
  <c r="CS332" i="3"/>
  <c r="CW332" i="3"/>
  <c r="DA332" i="3"/>
  <c r="DF332" i="3"/>
  <c r="DJ332" i="3"/>
  <c r="DN332" i="3"/>
  <c r="DT332" i="3"/>
  <c r="DY332" i="3"/>
  <c r="ED332" i="3"/>
  <c r="EI332" i="3"/>
  <c r="GK332" i="3"/>
  <c r="GR332" i="3"/>
  <c r="GV332" i="3"/>
  <c r="HA332" i="3"/>
  <c r="HG332" i="3"/>
  <c r="HK332" i="3"/>
  <c r="HO332" i="3"/>
  <c r="HS332" i="3"/>
  <c r="Q332" i="3"/>
  <c r="Q332" i="2"/>
  <c r="AD332" i="3"/>
  <c r="AH332" i="3"/>
  <c r="AL332" i="3"/>
  <c r="AP332" i="3"/>
  <c r="AT332" i="3"/>
  <c r="AY332" i="3"/>
  <c r="BC332" i="3"/>
  <c r="BG332" i="3"/>
  <c r="BK332" i="3"/>
  <c r="BO332" i="3"/>
  <c r="BS332" i="3"/>
  <c r="CI332" i="3"/>
  <c r="CO332" i="3"/>
  <c r="CT332" i="3"/>
  <c r="CX332" i="3"/>
  <c r="DB332" i="3"/>
  <c r="DG332" i="3"/>
  <c r="DK332" i="3"/>
  <c r="DO332" i="3"/>
  <c r="DV332" i="3"/>
  <c r="DZ332" i="3"/>
  <c r="EE332" i="3"/>
  <c r="EJ332" i="3"/>
  <c r="GL332" i="3"/>
  <c r="GS332" i="3"/>
  <c r="GX332" i="3"/>
  <c r="HB332" i="3"/>
  <c r="HH332" i="3"/>
  <c r="HL332" i="3"/>
  <c r="HP332" i="3"/>
  <c r="N332" i="3"/>
  <c r="R332" i="3"/>
  <c r="AE332" i="3"/>
  <c r="AI332" i="3"/>
  <c r="AM332" i="3"/>
  <c r="AQ332" i="3"/>
  <c r="AU332" i="3"/>
  <c r="AZ332" i="3"/>
  <c r="BD332" i="3"/>
  <c r="BH332" i="3"/>
  <c r="BL332" i="3"/>
  <c r="BP332" i="3"/>
  <c r="BU332" i="3"/>
  <c r="CK332" i="3"/>
  <c r="CQ332" i="3"/>
  <c r="CU332" i="3"/>
  <c r="CY332" i="3"/>
  <c r="DD332" i="3"/>
  <c r="DH332" i="3"/>
  <c r="DL332" i="3"/>
  <c r="DQ332" i="3"/>
  <c r="DW332" i="3"/>
  <c r="EA332" i="3"/>
  <c r="EG332" i="3"/>
  <c r="GM332" i="3"/>
  <c r="GT332" i="3"/>
  <c r="GY332" i="3"/>
  <c r="HD332" i="3"/>
  <c r="HI332" i="3"/>
  <c r="HM332" i="3"/>
  <c r="HQ332" i="3"/>
  <c r="CG332" i="3"/>
  <c r="B332" i="3"/>
  <c r="B332" i="2"/>
  <c r="GN332" i="3"/>
  <c r="GO332" i="3"/>
  <c r="F332" i="3"/>
  <c r="U332" i="2"/>
  <c r="O332" i="3"/>
  <c r="S332" i="3"/>
  <c r="S332" i="2"/>
  <c r="AA332" i="3"/>
  <c r="AF332" i="3"/>
  <c r="AJ332" i="3"/>
  <c r="AN332" i="3"/>
  <c r="AR332" i="3"/>
  <c r="AV332" i="3"/>
  <c r="BA332" i="3"/>
  <c r="BE332" i="3"/>
  <c r="BI332" i="3"/>
  <c r="BM332" i="3"/>
  <c r="BQ332" i="3"/>
  <c r="CL332" i="3"/>
  <c r="CR332" i="3"/>
  <c r="CV332" i="3"/>
  <c r="CZ332" i="3"/>
  <c r="DE332" i="3"/>
  <c r="DI332" i="3"/>
  <c r="DM332" i="3"/>
  <c r="DS332" i="3"/>
  <c r="DX332" i="3"/>
  <c r="EC332" i="3"/>
  <c r="EH332" i="3"/>
  <c r="GQ332" i="3"/>
  <c r="GU332" i="3"/>
  <c r="GZ332" i="3"/>
  <c r="HF332" i="3"/>
  <c r="HJ332" i="3"/>
  <c r="HN332" i="3"/>
  <c r="HR332" i="3"/>
  <c r="P345" i="4"/>
  <c r="EV328" i="3"/>
  <c r="EW328" i="3"/>
  <c r="EX328" i="3"/>
  <c r="FF328" i="3"/>
  <c r="FG328" i="3"/>
  <c r="FH328" i="3"/>
  <c r="FP328" i="3"/>
  <c r="FQ328" i="3"/>
  <c r="FR328" i="3"/>
  <c r="FZ328" i="3"/>
  <c r="GA328" i="3"/>
  <c r="GB328" i="3"/>
  <c r="EL328" i="3"/>
  <c r="EM328" i="3"/>
  <c r="EN328" i="3"/>
  <c r="X324" i="3"/>
  <c r="Z324" i="3"/>
  <c r="CA324" i="3"/>
  <c r="BX320" i="3"/>
  <c r="BY320" i="3"/>
  <c r="BW320" i="3"/>
  <c r="FS320" i="3"/>
  <c r="EO320" i="3"/>
  <c r="EY320" i="3"/>
  <c r="FI320" i="3"/>
  <c r="GC320" i="3"/>
  <c r="EU320" i="3"/>
  <c r="ES320" i="3"/>
  <c r="FC320" i="3"/>
  <c r="FE320" i="3"/>
  <c r="FM320" i="3"/>
  <c r="FO320" i="3"/>
  <c r="FW320" i="3"/>
  <c r="GG320" i="3"/>
  <c r="FY320" i="3"/>
  <c r="GI320" i="3"/>
  <c r="EP320" i="3"/>
  <c r="FB320" i="3"/>
  <c r="FJ320" i="3"/>
  <c r="FV320" i="3"/>
  <c r="GD320" i="3"/>
  <c r="EQ320" i="3"/>
  <c r="FD320" i="3"/>
  <c r="FK320" i="3"/>
  <c r="FX320" i="3"/>
  <c r="GE320" i="3"/>
  <c r="ER320" i="3"/>
  <c r="EZ320" i="3"/>
  <c r="FL320" i="3"/>
  <c r="FT320" i="3"/>
  <c r="GF320" i="3"/>
  <c r="ET320" i="3"/>
  <c r="FA320" i="3"/>
  <c r="FN320" i="3"/>
  <c r="FU320" i="3"/>
  <c r="GH320" i="3"/>
  <c r="Z316" i="3"/>
  <c r="CA316" i="3"/>
  <c r="X316" i="3"/>
  <c r="HT316" i="3"/>
  <c r="Q316" i="3"/>
  <c r="Q316" i="2"/>
  <c r="AD316" i="3"/>
  <c r="AH316" i="3"/>
  <c r="AL316" i="3"/>
  <c r="AP316" i="3"/>
  <c r="AT316" i="3"/>
  <c r="AY316" i="3"/>
  <c r="BC316" i="3"/>
  <c r="BG316" i="3"/>
  <c r="BK316" i="3"/>
  <c r="BO316" i="3"/>
  <c r="BS316" i="3"/>
  <c r="CI316" i="3"/>
  <c r="CO316" i="3"/>
  <c r="CT316" i="3"/>
  <c r="CX316" i="3"/>
  <c r="DB316" i="3"/>
  <c r="DG316" i="3"/>
  <c r="DK316" i="3"/>
  <c r="DO316" i="3"/>
  <c r="DV316" i="3"/>
  <c r="DZ316" i="3"/>
  <c r="EE316" i="3"/>
  <c r="EJ316" i="3"/>
  <c r="GL316" i="3"/>
  <c r="GS316" i="3"/>
  <c r="GX316" i="3"/>
  <c r="HB316" i="3"/>
  <c r="HH316" i="3"/>
  <c r="HL316" i="3"/>
  <c r="HP316" i="3"/>
  <c r="N316" i="3"/>
  <c r="R316" i="3"/>
  <c r="AE316" i="3"/>
  <c r="AI316" i="3"/>
  <c r="AM316" i="3"/>
  <c r="AQ316" i="3"/>
  <c r="AU316" i="3"/>
  <c r="AZ316" i="3"/>
  <c r="BD316" i="3"/>
  <c r="BH316" i="3"/>
  <c r="BL316" i="3"/>
  <c r="BP316" i="3"/>
  <c r="BU316" i="3"/>
  <c r="CK316" i="3"/>
  <c r="CQ316" i="3"/>
  <c r="CU316" i="3"/>
  <c r="CY316" i="3"/>
  <c r="DD316" i="3"/>
  <c r="DH316" i="3"/>
  <c r="DL316" i="3"/>
  <c r="DQ316" i="3"/>
  <c r="DW316" i="3"/>
  <c r="EA316" i="3"/>
  <c r="EG316" i="3"/>
  <c r="GM316" i="3"/>
  <c r="GT316" i="3"/>
  <c r="GY316" i="3"/>
  <c r="HD316" i="3"/>
  <c r="HI316" i="3"/>
  <c r="HM316" i="3"/>
  <c r="HQ316" i="3"/>
  <c r="CG316" i="3"/>
  <c r="B316" i="3"/>
  <c r="B316" i="2"/>
  <c r="GN316" i="3"/>
  <c r="GO316" i="3"/>
  <c r="F316" i="3"/>
  <c r="U316" i="2"/>
  <c r="O316" i="3"/>
  <c r="S316" i="3"/>
  <c r="S316" i="2"/>
  <c r="AA316" i="3"/>
  <c r="AF316" i="3"/>
  <c r="AJ316" i="3"/>
  <c r="AN316" i="3"/>
  <c r="AR316" i="3"/>
  <c r="AV316" i="3"/>
  <c r="BA316" i="3"/>
  <c r="BE316" i="3"/>
  <c r="BI316" i="3"/>
  <c r="BM316" i="3"/>
  <c r="BQ316" i="3"/>
  <c r="CL316" i="3"/>
  <c r="CR316" i="3"/>
  <c r="CV316" i="3"/>
  <c r="CZ316" i="3"/>
  <c r="DE316" i="3"/>
  <c r="DI316" i="3"/>
  <c r="DM316" i="3"/>
  <c r="DS316" i="3"/>
  <c r="DX316" i="3"/>
  <c r="EC316" i="3"/>
  <c r="EH316" i="3"/>
  <c r="GQ316" i="3"/>
  <c r="GU316" i="3"/>
  <c r="GZ316" i="3"/>
  <c r="HF316" i="3"/>
  <c r="HJ316" i="3"/>
  <c r="HN316" i="3"/>
  <c r="HR316" i="3"/>
  <c r="P316" i="3"/>
  <c r="P316" i="2"/>
  <c r="AC316" i="3"/>
  <c r="AG316" i="3"/>
  <c r="AK316" i="3"/>
  <c r="AO316" i="3"/>
  <c r="AS316" i="3"/>
  <c r="AW316" i="3"/>
  <c r="BB316" i="3"/>
  <c r="BF316" i="3"/>
  <c r="BJ316" i="3"/>
  <c r="BN316" i="3"/>
  <c r="BR316" i="3"/>
  <c r="CE316" i="3"/>
  <c r="CN316" i="3"/>
  <c r="CS316" i="3"/>
  <c r="CW316" i="3"/>
  <c r="DA316" i="3"/>
  <c r="DF316" i="3"/>
  <c r="DJ316" i="3"/>
  <c r="DN316" i="3"/>
  <c r="DT316" i="3"/>
  <c r="DY316" i="3"/>
  <c r="ED316" i="3"/>
  <c r="EI316" i="3"/>
  <c r="GK316" i="3"/>
  <c r="GR316" i="3"/>
  <c r="GV316" i="3"/>
  <c r="HA316" i="3"/>
  <c r="HG316" i="3"/>
  <c r="HK316" i="3"/>
  <c r="HO316" i="3"/>
  <c r="HS316" i="3"/>
  <c r="P329" i="4"/>
  <c r="BY312" i="3"/>
  <c r="BW312" i="3"/>
  <c r="BX312" i="3"/>
  <c r="EV312" i="3"/>
  <c r="EW312" i="3"/>
  <c r="EX312" i="3"/>
  <c r="FF312" i="3"/>
  <c r="FG312" i="3"/>
  <c r="FH312" i="3"/>
  <c r="EL312" i="3"/>
  <c r="EM312" i="3"/>
  <c r="EN312" i="3"/>
  <c r="FP312" i="3"/>
  <c r="FQ312" i="3"/>
  <c r="FR312" i="3"/>
  <c r="FZ312" i="3"/>
  <c r="GA312" i="3"/>
  <c r="GB312" i="3"/>
  <c r="BW304" i="3"/>
  <c r="BX304" i="3"/>
  <c r="BY304" i="3"/>
  <c r="FS304" i="3"/>
  <c r="EO304" i="3"/>
  <c r="EY304" i="3"/>
  <c r="FI304" i="3"/>
  <c r="GC304" i="3"/>
  <c r="EU304" i="3"/>
  <c r="ES304" i="3"/>
  <c r="FC304" i="3"/>
  <c r="FE304" i="3"/>
  <c r="FM304" i="3"/>
  <c r="FO304" i="3"/>
  <c r="FW304" i="3"/>
  <c r="GG304" i="3"/>
  <c r="FY304" i="3"/>
  <c r="GI304" i="3"/>
  <c r="ER304" i="3"/>
  <c r="EZ304" i="3"/>
  <c r="FL304" i="3"/>
  <c r="FT304" i="3"/>
  <c r="GF304" i="3"/>
  <c r="ET304" i="3"/>
  <c r="FA304" i="3"/>
  <c r="FN304" i="3"/>
  <c r="FU304" i="3"/>
  <c r="GH304" i="3"/>
  <c r="EP304" i="3"/>
  <c r="FB304" i="3"/>
  <c r="FJ304" i="3"/>
  <c r="FV304" i="3"/>
  <c r="GD304" i="3"/>
  <c r="FD304" i="3"/>
  <c r="GE304" i="3"/>
  <c r="FK304" i="3"/>
  <c r="EQ304" i="3"/>
  <c r="FX304" i="3"/>
  <c r="HT300" i="3"/>
  <c r="N300" i="3"/>
  <c r="R300" i="3"/>
  <c r="AE300" i="3"/>
  <c r="AI300" i="3"/>
  <c r="AM300" i="3"/>
  <c r="AQ300" i="3"/>
  <c r="AU300" i="3"/>
  <c r="AZ300" i="3"/>
  <c r="BD300" i="3"/>
  <c r="BH300" i="3"/>
  <c r="BL300" i="3"/>
  <c r="BP300" i="3"/>
  <c r="BU300" i="3"/>
  <c r="CK300" i="3"/>
  <c r="CQ300" i="3"/>
  <c r="CU300" i="3"/>
  <c r="CY300" i="3"/>
  <c r="DD300" i="3"/>
  <c r="DH300" i="3"/>
  <c r="DL300" i="3"/>
  <c r="DQ300" i="3"/>
  <c r="DW300" i="3"/>
  <c r="EA300" i="3"/>
  <c r="EG300" i="3"/>
  <c r="GM300" i="3"/>
  <c r="GT300" i="3"/>
  <c r="GY300" i="3"/>
  <c r="HD300" i="3"/>
  <c r="HI300" i="3"/>
  <c r="HM300" i="3"/>
  <c r="HQ300" i="3"/>
  <c r="CG300" i="3"/>
  <c r="B300" i="3"/>
  <c r="B300" i="2"/>
  <c r="GN300" i="3"/>
  <c r="GO300" i="3"/>
  <c r="F300" i="3"/>
  <c r="U300" i="2"/>
  <c r="O300" i="3"/>
  <c r="S300" i="3"/>
  <c r="S300" i="2"/>
  <c r="AA300" i="3"/>
  <c r="AF300" i="3"/>
  <c r="AJ300" i="3"/>
  <c r="AN300" i="3"/>
  <c r="AR300" i="3"/>
  <c r="AV300" i="3"/>
  <c r="BA300" i="3"/>
  <c r="BE300" i="3"/>
  <c r="BI300" i="3"/>
  <c r="BM300" i="3"/>
  <c r="BQ300" i="3"/>
  <c r="CL300" i="3"/>
  <c r="CR300" i="3"/>
  <c r="CV300" i="3"/>
  <c r="CZ300" i="3"/>
  <c r="DE300" i="3"/>
  <c r="DI300" i="3"/>
  <c r="DM300" i="3"/>
  <c r="DS300" i="3"/>
  <c r="DX300" i="3"/>
  <c r="EC300" i="3"/>
  <c r="EH300" i="3"/>
  <c r="GQ300" i="3"/>
  <c r="GU300" i="3"/>
  <c r="GZ300" i="3"/>
  <c r="HF300" i="3"/>
  <c r="HJ300" i="3"/>
  <c r="HN300" i="3"/>
  <c r="HR300" i="3"/>
  <c r="P300" i="3"/>
  <c r="P300" i="2"/>
  <c r="AC300" i="3"/>
  <c r="AG300" i="3"/>
  <c r="AK300" i="3"/>
  <c r="AO300" i="3"/>
  <c r="AS300" i="3"/>
  <c r="AW300" i="3"/>
  <c r="BB300" i="3"/>
  <c r="BF300" i="3"/>
  <c r="BJ300" i="3"/>
  <c r="BN300" i="3"/>
  <c r="BR300" i="3"/>
  <c r="CE300" i="3"/>
  <c r="CN300" i="3"/>
  <c r="CS300" i="3"/>
  <c r="CW300" i="3"/>
  <c r="DA300" i="3"/>
  <c r="DF300" i="3"/>
  <c r="DJ300" i="3"/>
  <c r="DN300" i="3"/>
  <c r="DT300" i="3"/>
  <c r="DY300" i="3"/>
  <c r="ED300" i="3"/>
  <c r="EI300" i="3"/>
  <c r="GK300" i="3"/>
  <c r="GR300" i="3"/>
  <c r="GV300" i="3"/>
  <c r="HA300" i="3"/>
  <c r="HG300" i="3"/>
  <c r="HK300" i="3"/>
  <c r="HO300" i="3"/>
  <c r="HS300" i="3"/>
  <c r="Q300" i="3"/>
  <c r="Q300" i="2"/>
  <c r="AD300" i="3"/>
  <c r="AH300" i="3"/>
  <c r="AL300" i="3"/>
  <c r="AP300" i="3"/>
  <c r="AT300" i="3"/>
  <c r="AY300" i="3"/>
  <c r="BC300" i="3"/>
  <c r="BG300" i="3"/>
  <c r="BK300" i="3"/>
  <c r="BO300" i="3"/>
  <c r="BS300" i="3"/>
  <c r="CI300" i="3"/>
  <c r="CO300" i="3"/>
  <c r="CT300" i="3"/>
  <c r="CX300" i="3"/>
  <c r="DB300" i="3"/>
  <c r="DG300" i="3"/>
  <c r="DK300" i="3"/>
  <c r="DO300" i="3"/>
  <c r="DV300" i="3"/>
  <c r="DZ300" i="3"/>
  <c r="EE300" i="3"/>
  <c r="EJ300" i="3"/>
  <c r="GL300" i="3"/>
  <c r="GS300" i="3"/>
  <c r="GX300" i="3"/>
  <c r="HB300" i="3"/>
  <c r="HH300" i="3"/>
  <c r="HL300" i="3"/>
  <c r="HP300" i="3"/>
  <c r="P313" i="4"/>
  <c r="EV296" i="3"/>
  <c r="EW296" i="3"/>
  <c r="EX296" i="3"/>
  <c r="FF296" i="3"/>
  <c r="FG296" i="3"/>
  <c r="FH296" i="3"/>
  <c r="FP296" i="3"/>
  <c r="FQ296" i="3"/>
  <c r="FR296" i="3"/>
  <c r="EL296" i="3"/>
  <c r="EM296" i="3"/>
  <c r="EN296" i="3"/>
  <c r="FZ296" i="3"/>
  <c r="GA296" i="3"/>
  <c r="GB296" i="3"/>
  <c r="Z292" i="3"/>
  <c r="CA292" i="3"/>
  <c r="X292" i="3"/>
  <c r="BW288" i="3"/>
  <c r="BX288" i="3"/>
  <c r="BY288" i="3"/>
  <c r="FS288" i="3"/>
  <c r="EO288" i="3"/>
  <c r="EY288" i="3"/>
  <c r="FI288" i="3"/>
  <c r="GC288" i="3"/>
  <c r="EU288" i="3"/>
  <c r="ES288" i="3"/>
  <c r="FC288" i="3"/>
  <c r="FE288" i="3"/>
  <c r="FM288" i="3"/>
  <c r="FO288" i="3"/>
  <c r="FW288" i="3"/>
  <c r="GG288" i="3"/>
  <c r="FY288" i="3"/>
  <c r="GI288" i="3"/>
  <c r="ER288" i="3"/>
  <c r="EZ288" i="3"/>
  <c r="FL288" i="3"/>
  <c r="FT288" i="3"/>
  <c r="GF288" i="3"/>
  <c r="ET288" i="3"/>
  <c r="FA288" i="3"/>
  <c r="FN288" i="3"/>
  <c r="FU288" i="3"/>
  <c r="GH288" i="3"/>
  <c r="EP288" i="3"/>
  <c r="FB288" i="3"/>
  <c r="FJ288" i="3"/>
  <c r="FV288" i="3"/>
  <c r="GD288" i="3"/>
  <c r="EQ288" i="3"/>
  <c r="FD288" i="3"/>
  <c r="FK288" i="3"/>
  <c r="FX288" i="3"/>
  <c r="GE288" i="3"/>
  <c r="HT284" i="3"/>
  <c r="N284" i="3"/>
  <c r="R284" i="3"/>
  <c r="AE284" i="3"/>
  <c r="AI284" i="3"/>
  <c r="AM284" i="3"/>
  <c r="AQ284" i="3"/>
  <c r="AU284" i="3"/>
  <c r="AZ284" i="3"/>
  <c r="BD284" i="3"/>
  <c r="BH284" i="3"/>
  <c r="BL284" i="3"/>
  <c r="BP284" i="3"/>
  <c r="BU284" i="3"/>
  <c r="CK284" i="3"/>
  <c r="CQ284" i="3"/>
  <c r="CU284" i="3"/>
  <c r="CY284" i="3"/>
  <c r="DD284" i="3"/>
  <c r="DH284" i="3"/>
  <c r="DL284" i="3"/>
  <c r="DQ284" i="3"/>
  <c r="DW284" i="3"/>
  <c r="EA284" i="3"/>
  <c r="EG284" i="3"/>
  <c r="GM284" i="3"/>
  <c r="GT284" i="3"/>
  <c r="GY284" i="3"/>
  <c r="HD284" i="3"/>
  <c r="HI284" i="3"/>
  <c r="HM284" i="3"/>
  <c r="HQ284" i="3"/>
  <c r="CG284" i="3"/>
  <c r="B284" i="3"/>
  <c r="B284" i="2"/>
  <c r="GN284" i="3"/>
  <c r="GO284" i="3"/>
  <c r="F284" i="3"/>
  <c r="U284" i="2"/>
  <c r="O284" i="3"/>
  <c r="S284" i="3"/>
  <c r="S284" i="2"/>
  <c r="AA284" i="3"/>
  <c r="AF284" i="3"/>
  <c r="AJ284" i="3"/>
  <c r="AN284" i="3"/>
  <c r="AR284" i="3"/>
  <c r="AV284" i="3"/>
  <c r="BA284" i="3"/>
  <c r="BE284" i="3"/>
  <c r="BI284" i="3"/>
  <c r="BM284" i="3"/>
  <c r="BQ284" i="3"/>
  <c r="CL284" i="3"/>
  <c r="CR284" i="3"/>
  <c r="CV284" i="3"/>
  <c r="CZ284" i="3"/>
  <c r="DE284" i="3"/>
  <c r="DI284" i="3"/>
  <c r="DM284" i="3"/>
  <c r="DS284" i="3"/>
  <c r="DX284" i="3"/>
  <c r="EC284" i="3"/>
  <c r="EH284" i="3"/>
  <c r="GQ284" i="3"/>
  <c r="GU284" i="3"/>
  <c r="GZ284" i="3"/>
  <c r="HF284" i="3"/>
  <c r="HJ284" i="3"/>
  <c r="HN284" i="3"/>
  <c r="HR284" i="3"/>
  <c r="P284" i="3"/>
  <c r="P284" i="2"/>
  <c r="AC284" i="3"/>
  <c r="AG284" i="3"/>
  <c r="AK284" i="3"/>
  <c r="AO284" i="3"/>
  <c r="AS284" i="3"/>
  <c r="AW284" i="3"/>
  <c r="BB284" i="3"/>
  <c r="BF284" i="3"/>
  <c r="BJ284" i="3"/>
  <c r="BN284" i="3"/>
  <c r="BR284" i="3"/>
  <c r="CE284" i="3"/>
  <c r="CN284" i="3"/>
  <c r="CS284" i="3"/>
  <c r="CW284" i="3"/>
  <c r="DA284" i="3"/>
  <c r="DF284" i="3"/>
  <c r="DJ284" i="3"/>
  <c r="DN284" i="3"/>
  <c r="DT284" i="3"/>
  <c r="DY284" i="3"/>
  <c r="ED284" i="3"/>
  <c r="EI284" i="3"/>
  <c r="GK284" i="3"/>
  <c r="GR284" i="3"/>
  <c r="GV284" i="3"/>
  <c r="HA284" i="3"/>
  <c r="HG284" i="3"/>
  <c r="HK284" i="3"/>
  <c r="HO284" i="3"/>
  <c r="HS284" i="3"/>
  <c r="Q284" i="3"/>
  <c r="Q284" i="2"/>
  <c r="AD284" i="3"/>
  <c r="AH284" i="3"/>
  <c r="AL284" i="3"/>
  <c r="AP284" i="3"/>
  <c r="AT284" i="3"/>
  <c r="AY284" i="3"/>
  <c r="BC284" i="3"/>
  <c r="BG284" i="3"/>
  <c r="BK284" i="3"/>
  <c r="BO284" i="3"/>
  <c r="BS284" i="3"/>
  <c r="CI284" i="3"/>
  <c r="CO284" i="3"/>
  <c r="CT284" i="3"/>
  <c r="CX284" i="3"/>
  <c r="DB284" i="3"/>
  <c r="DG284" i="3"/>
  <c r="DK284" i="3"/>
  <c r="DO284" i="3"/>
  <c r="DV284" i="3"/>
  <c r="DZ284" i="3"/>
  <c r="EE284" i="3"/>
  <c r="EJ284" i="3"/>
  <c r="GL284" i="3"/>
  <c r="GS284" i="3"/>
  <c r="GX284" i="3"/>
  <c r="HB284" i="3"/>
  <c r="HH284" i="3"/>
  <c r="HL284" i="3"/>
  <c r="HP284" i="3"/>
  <c r="P297" i="4"/>
  <c r="EV280" i="3"/>
  <c r="EW280" i="3"/>
  <c r="EX280" i="3"/>
  <c r="FF280" i="3"/>
  <c r="FG280" i="3"/>
  <c r="FH280" i="3"/>
  <c r="EL280" i="3"/>
  <c r="EM280" i="3"/>
  <c r="EN280" i="3"/>
  <c r="FP280" i="3"/>
  <c r="FQ280" i="3"/>
  <c r="FR280" i="3"/>
  <c r="FZ280" i="3"/>
  <c r="GA280" i="3"/>
  <c r="GB280" i="3"/>
  <c r="Z276" i="3"/>
  <c r="CA276" i="3"/>
  <c r="X276" i="3"/>
  <c r="BW272" i="3"/>
  <c r="BX272" i="3"/>
  <c r="BY272" i="3"/>
  <c r="FS272" i="3"/>
  <c r="EO272" i="3"/>
  <c r="EY272" i="3"/>
  <c r="FI272" i="3"/>
  <c r="GC272" i="3"/>
  <c r="EU272" i="3"/>
  <c r="ES272" i="3"/>
  <c r="FC272" i="3"/>
  <c r="FE272" i="3"/>
  <c r="FM272" i="3"/>
  <c r="FO272" i="3"/>
  <c r="FW272" i="3"/>
  <c r="GG272" i="3"/>
  <c r="FY272" i="3"/>
  <c r="GI272" i="3"/>
  <c r="ER272" i="3"/>
  <c r="EZ272" i="3"/>
  <c r="FL272" i="3"/>
  <c r="FT272" i="3"/>
  <c r="GF272" i="3"/>
  <c r="ET272" i="3"/>
  <c r="FA272" i="3"/>
  <c r="FN272" i="3"/>
  <c r="FU272" i="3"/>
  <c r="GH272" i="3"/>
  <c r="EP272" i="3"/>
  <c r="FB272" i="3"/>
  <c r="FJ272" i="3"/>
  <c r="FV272" i="3"/>
  <c r="GD272" i="3"/>
  <c r="EQ272" i="3"/>
  <c r="FD272" i="3"/>
  <c r="FK272" i="3"/>
  <c r="FX272" i="3"/>
  <c r="GE272" i="3"/>
  <c r="BW268" i="3"/>
  <c r="BX268" i="3"/>
  <c r="BY268" i="3"/>
  <c r="HT268" i="3"/>
  <c r="CG268" i="3"/>
  <c r="B268" i="3"/>
  <c r="B268" i="2"/>
  <c r="GN268" i="3"/>
  <c r="GO268" i="3"/>
  <c r="F268" i="3"/>
  <c r="U268" i="2"/>
  <c r="O268" i="3"/>
  <c r="S268" i="3"/>
  <c r="S268" i="2"/>
  <c r="AA268" i="3"/>
  <c r="AF268" i="3"/>
  <c r="AJ268" i="3"/>
  <c r="AN268" i="3"/>
  <c r="AR268" i="3"/>
  <c r="AV268" i="3"/>
  <c r="BA268" i="3"/>
  <c r="BE268" i="3"/>
  <c r="BI268" i="3"/>
  <c r="BM268" i="3"/>
  <c r="BQ268" i="3"/>
  <c r="CL268" i="3"/>
  <c r="CR268" i="3"/>
  <c r="CV268" i="3"/>
  <c r="CZ268" i="3"/>
  <c r="DE268" i="3"/>
  <c r="DI268" i="3"/>
  <c r="DM268" i="3"/>
  <c r="DS268" i="3"/>
  <c r="DX268" i="3"/>
  <c r="EC268" i="3"/>
  <c r="EH268" i="3"/>
  <c r="GQ268" i="3"/>
  <c r="GU268" i="3"/>
  <c r="GZ268" i="3"/>
  <c r="HF268" i="3"/>
  <c r="HJ268" i="3"/>
  <c r="HN268" i="3"/>
  <c r="HR268" i="3"/>
  <c r="P268" i="3"/>
  <c r="P268" i="2"/>
  <c r="AC268" i="3"/>
  <c r="AG268" i="3"/>
  <c r="AK268" i="3"/>
  <c r="AO268" i="3"/>
  <c r="AS268" i="3"/>
  <c r="AW268" i="3"/>
  <c r="BB268" i="3"/>
  <c r="BF268" i="3"/>
  <c r="BJ268" i="3"/>
  <c r="BN268" i="3"/>
  <c r="BR268" i="3"/>
  <c r="CE268" i="3"/>
  <c r="CN268" i="3"/>
  <c r="CS268" i="3"/>
  <c r="CW268" i="3"/>
  <c r="DA268" i="3"/>
  <c r="DF268" i="3"/>
  <c r="DJ268" i="3"/>
  <c r="DN268" i="3"/>
  <c r="DT268" i="3"/>
  <c r="DY268" i="3"/>
  <c r="ED268" i="3"/>
  <c r="EI268" i="3"/>
  <c r="GK268" i="3"/>
  <c r="GR268" i="3"/>
  <c r="GV268" i="3"/>
  <c r="HA268" i="3"/>
  <c r="HG268" i="3"/>
  <c r="HK268" i="3"/>
  <c r="HO268" i="3"/>
  <c r="HS268" i="3"/>
  <c r="Q268" i="3"/>
  <c r="Q268" i="2"/>
  <c r="AD268" i="3"/>
  <c r="AH268" i="3"/>
  <c r="AL268" i="3"/>
  <c r="AP268" i="3"/>
  <c r="AT268" i="3"/>
  <c r="AY268" i="3"/>
  <c r="BC268" i="3"/>
  <c r="BG268" i="3"/>
  <c r="BK268" i="3"/>
  <c r="BO268" i="3"/>
  <c r="BS268" i="3"/>
  <c r="CI268" i="3"/>
  <c r="CO268" i="3"/>
  <c r="CT268" i="3"/>
  <c r="CX268" i="3"/>
  <c r="DB268" i="3"/>
  <c r="DG268" i="3"/>
  <c r="DK268" i="3"/>
  <c r="DO268" i="3"/>
  <c r="DV268" i="3"/>
  <c r="DZ268" i="3"/>
  <c r="EE268" i="3"/>
  <c r="EJ268" i="3"/>
  <c r="GL268" i="3"/>
  <c r="GS268" i="3"/>
  <c r="GX268" i="3"/>
  <c r="HB268" i="3"/>
  <c r="HH268" i="3"/>
  <c r="HL268" i="3"/>
  <c r="HP268" i="3"/>
  <c r="N268" i="3"/>
  <c r="S281" i="4"/>
  <c r="R268" i="3"/>
  <c r="AE268" i="3"/>
  <c r="AI268" i="3"/>
  <c r="AM268" i="3"/>
  <c r="AQ268" i="3"/>
  <c r="AU268" i="3"/>
  <c r="AZ268" i="3"/>
  <c r="BD268" i="3"/>
  <c r="BH268" i="3"/>
  <c r="BL268" i="3"/>
  <c r="BP268" i="3"/>
  <c r="BU268" i="3"/>
  <c r="CK268" i="3"/>
  <c r="CQ268" i="3"/>
  <c r="CU268" i="3"/>
  <c r="CY268" i="3"/>
  <c r="DD268" i="3"/>
  <c r="DH268" i="3"/>
  <c r="DL268" i="3"/>
  <c r="DQ268" i="3"/>
  <c r="DW268" i="3"/>
  <c r="EA268" i="3"/>
  <c r="EG268" i="3"/>
  <c r="GM268" i="3"/>
  <c r="GT268" i="3"/>
  <c r="GY268" i="3"/>
  <c r="HD268" i="3"/>
  <c r="HI268" i="3"/>
  <c r="HM268" i="3"/>
  <c r="HQ268" i="3"/>
  <c r="P281" i="4"/>
  <c r="EV264" i="3"/>
  <c r="EW264" i="3"/>
  <c r="EX264" i="3"/>
  <c r="FF264" i="3"/>
  <c r="FG264" i="3"/>
  <c r="FH264" i="3"/>
  <c r="FP264" i="3"/>
  <c r="FQ264" i="3"/>
  <c r="FR264" i="3"/>
  <c r="EL264" i="3"/>
  <c r="EM264" i="3"/>
  <c r="EN264" i="3"/>
  <c r="FZ264" i="3"/>
  <c r="GA264" i="3"/>
  <c r="GB264" i="3"/>
  <c r="X256" i="3"/>
  <c r="Z256" i="3"/>
  <c r="CA256" i="3"/>
  <c r="FS256" i="3"/>
  <c r="EO256" i="3"/>
  <c r="EY256" i="3"/>
  <c r="FI256" i="3"/>
  <c r="GC256" i="3"/>
  <c r="EU256" i="3"/>
  <c r="ES256" i="3"/>
  <c r="FC256" i="3"/>
  <c r="FE256" i="3"/>
  <c r="FM256" i="3"/>
  <c r="FO256" i="3"/>
  <c r="FW256" i="3"/>
  <c r="GG256" i="3"/>
  <c r="FY256" i="3"/>
  <c r="GI256" i="3"/>
  <c r="ET256" i="3"/>
  <c r="FA256" i="3"/>
  <c r="FN256" i="3"/>
  <c r="FU256" i="3"/>
  <c r="GH256" i="3"/>
  <c r="EP256" i="3"/>
  <c r="FB256" i="3"/>
  <c r="FJ256" i="3"/>
  <c r="FV256" i="3"/>
  <c r="GD256" i="3"/>
  <c r="EQ256" i="3"/>
  <c r="FD256" i="3"/>
  <c r="FK256" i="3"/>
  <c r="FX256" i="3"/>
  <c r="GE256" i="3"/>
  <c r="ER256" i="3"/>
  <c r="EZ256" i="3"/>
  <c r="FL256" i="3"/>
  <c r="FT256" i="3"/>
  <c r="GF256" i="3"/>
  <c r="BW252" i="3"/>
  <c r="BX252" i="3"/>
  <c r="BY252" i="3"/>
  <c r="HT252" i="3"/>
  <c r="CG252" i="3"/>
  <c r="B252" i="3"/>
  <c r="B252" i="2"/>
  <c r="GN252" i="3"/>
  <c r="GO252" i="3"/>
  <c r="F252" i="3"/>
  <c r="U252" i="2"/>
  <c r="O252" i="3"/>
  <c r="S252" i="3"/>
  <c r="S252" i="2"/>
  <c r="AA252" i="3"/>
  <c r="AF252" i="3"/>
  <c r="AJ252" i="3"/>
  <c r="AN252" i="3"/>
  <c r="AR252" i="3"/>
  <c r="AV252" i="3"/>
  <c r="BA252" i="3"/>
  <c r="BE252" i="3"/>
  <c r="BI252" i="3"/>
  <c r="BM252" i="3"/>
  <c r="BQ252" i="3"/>
  <c r="CL252" i="3"/>
  <c r="CR252" i="3"/>
  <c r="CV252" i="3"/>
  <c r="CZ252" i="3"/>
  <c r="DE252" i="3"/>
  <c r="DI252" i="3"/>
  <c r="DM252" i="3"/>
  <c r="DS252" i="3"/>
  <c r="DX252" i="3"/>
  <c r="EC252" i="3"/>
  <c r="EH252" i="3"/>
  <c r="GQ252" i="3"/>
  <c r="GU252" i="3"/>
  <c r="GZ252" i="3"/>
  <c r="HF252" i="3"/>
  <c r="HJ252" i="3"/>
  <c r="HN252" i="3"/>
  <c r="HR252" i="3"/>
  <c r="P252" i="3"/>
  <c r="P252" i="2"/>
  <c r="AC252" i="3"/>
  <c r="AG252" i="3"/>
  <c r="AK252" i="3"/>
  <c r="AO252" i="3"/>
  <c r="AS252" i="3"/>
  <c r="AW252" i="3"/>
  <c r="BB252" i="3"/>
  <c r="BF252" i="3"/>
  <c r="BJ252" i="3"/>
  <c r="BN252" i="3"/>
  <c r="BR252" i="3"/>
  <c r="CE252" i="3"/>
  <c r="CN252" i="3"/>
  <c r="CS252" i="3"/>
  <c r="CW252" i="3"/>
  <c r="DA252" i="3"/>
  <c r="DF252" i="3"/>
  <c r="DJ252" i="3"/>
  <c r="DN252" i="3"/>
  <c r="DT252" i="3"/>
  <c r="DY252" i="3"/>
  <c r="ED252" i="3"/>
  <c r="EI252" i="3"/>
  <c r="GK252" i="3"/>
  <c r="GR252" i="3"/>
  <c r="GV252" i="3"/>
  <c r="HA252" i="3"/>
  <c r="HG252" i="3"/>
  <c r="HK252" i="3"/>
  <c r="HO252" i="3"/>
  <c r="HS252" i="3"/>
  <c r="Q252" i="3"/>
  <c r="Q252" i="2"/>
  <c r="AD252" i="3"/>
  <c r="AH252" i="3"/>
  <c r="AL252" i="3"/>
  <c r="AP252" i="3"/>
  <c r="AT252" i="3"/>
  <c r="AY252" i="3"/>
  <c r="BC252" i="3"/>
  <c r="BG252" i="3"/>
  <c r="BK252" i="3"/>
  <c r="BO252" i="3"/>
  <c r="BS252" i="3"/>
  <c r="CI252" i="3"/>
  <c r="CO252" i="3"/>
  <c r="CT252" i="3"/>
  <c r="CX252" i="3"/>
  <c r="DB252" i="3"/>
  <c r="DG252" i="3"/>
  <c r="DK252" i="3"/>
  <c r="DO252" i="3"/>
  <c r="DV252" i="3"/>
  <c r="DZ252" i="3"/>
  <c r="EE252" i="3"/>
  <c r="EJ252" i="3"/>
  <c r="GL252" i="3"/>
  <c r="GS252" i="3"/>
  <c r="GX252" i="3"/>
  <c r="HB252" i="3"/>
  <c r="HH252" i="3"/>
  <c r="HL252" i="3"/>
  <c r="HP252" i="3"/>
  <c r="N252" i="3"/>
  <c r="R252" i="3"/>
  <c r="AE252" i="3"/>
  <c r="AI252" i="3"/>
  <c r="AM252" i="3"/>
  <c r="AQ252" i="3"/>
  <c r="AU252" i="3"/>
  <c r="AZ252" i="3"/>
  <c r="BD252" i="3"/>
  <c r="BH252" i="3"/>
  <c r="BL252" i="3"/>
  <c r="BP252" i="3"/>
  <c r="BU252" i="3"/>
  <c r="CK252" i="3"/>
  <c r="CQ252" i="3"/>
  <c r="CU252" i="3"/>
  <c r="CY252" i="3"/>
  <c r="DD252" i="3"/>
  <c r="DH252" i="3"/>
  <c r="DL252" i="3"/>
  <c r="DQ252" i="3"/>
  <c r="DW252" i="3"/>
  <c r="EA252" i="3"/>
  <c r="EG252" i="3"/>
  <c r="GM252" i="3"/>
  <c r="GT252" i="3"/>
  <c r="GY252" i="3"/>
  <c r="HD252" i="3"/>
  <c r="HI252" i="3"/>
  <c r="HM252" i="3"/>
  <c r="HQ252" i="3"/>
  <c r="P265" i="4"/>
  <c r="EV248" i="3"/>
  <c r="EW248" i="3"/>
  <c r="EX248" i="3"/>
  <c r="FF248" i="3"/>
  <c r="FG248" i="3"/>
  <c r="FH248" i="3"/>
  <c r="EL248" i="3"/>
  <c r="EM248" i="3"/>
  <c r="EN248" i="3"/>
  <c r="FP248" i="3"/>
  <c r="FQ248" i="3"/>
  <c r="FR248" i="3"/>
  <c r="FZ248" i="3"/>
  <c r="GA248" i="3"/>
  <c r="GB248" i="3"/>
  <c r="FS240" i="3"/>
  <c r="EO240" i="3"/>
  <c r="EY240" i="3"/>
  <c r="FI240" i="3"/>
  <c r="GC240" i="3"/>
  <c r="EU240" i="3"/>
  <c r="ES240" i="3"/>
  <c r="FC240" i="3"/>
  <c r="FE240" i="3"/>
  <c r="FM240" i="3"/>
  <c r="FO240" i="3"/>
  <c r="FW240" i="3"/>
  <c r="GG240" i="3"/>
  <c r="FY240" i="3"/>
  <c r="GI240" i="3"/>
  <c r="EQ240" i="3"/>
  <c r="FD240" i="3"/>
  <c r="FK240" i="3"/>
  <c r="FX240" i="3"/>
  <c r="GE240" i="3"/>
  <c r="ER240" i="3"/>
  <c r="EZ240" i="3"/>
  <c r="FL240" i="3"/>
  <c r="FT240" i="3"/>
  <c r="GF240" i="3"/>
  <c r="ET240" i="3"/>
  <c r="FA240" i="3"/>
  <c r="FN240" i="3"/>
  <c r="FU240" i="3"/>
  <c r="GH240" i="3"/>
  <c r="EP240" i="3"/>
  <c r="FB240" i="3"/>
  <c r="FJ240" i="3"/>
  <c r="FV240" i="3"/>
  <c r="GD240" i="3"/>
  <c r="Z236" i="3"/>
  <c r="CA236" i="3"/>
  <c r="X236" i="3"/>
  <c r="HT236" i="3"/>
  <c r="Q236" i="3"/>
  <c r="Q236" i="2"/>
  <c r="AD236" i="3"/>
  <c r="AH236" i="3"/>
  <c r="AL236" i="3"/>
  <c r="AP236" i="3"/>
  <c r="AT236" i="3"/>
  <c r="AY236" i="3"/>
  <c r="BC236" i="3"/>
  <c r="BG236" i="3"/>
  <c r="BK236" i="3"/>
  <c r="BO236" i="3"/>
  <c r="BS236" i="3"/>
  <c r="CI236" i="3"/>
  <c r="CO236" i="3"/>
  <c r="CT236" i="3"/>
  <c r="CX236" i="3"/>
  <c r="DB236" i="3"/>
  <c r="DG236" i="3"/>
  <c r="DK236" i="3"/>
  <c r="DO236" i="3"/>
  <c r="DV236" i="3"/>
  <c r="DZ236" i="3"/>
  <c r="EE236" i="3"/>
  <c r="EJ236" i="3"/>
  <c r="GL236" i="3"/>
  <c r="GS236" i="3"/>
  <c r="GX236" i="3"/>
  <c r="HB236" i="3"/>
  <c r="HH236" i="3"/>
  <c r="HL236" i="3"/>
  <c r="HP236" i="3"/>
  <c r="N236" i="3"/>
  <c r="R236" i="3"/>
  <c r="AE236" i="3"/>
  <c r="AI236" i="3"/>
  <c r="AM236" i="3"/>
  <c r="AQ236" i="3"/>
  <c r="AU236" i="3"/>
  <c r="AZ236" i="3"/>
  <c r="BD236" i="3"/>
  <c r="BH236" i="3"/>
  <c r="BL236" i="3"/>
  <c r="BP236" i="3"/>
  <c r="BU236" i="3"/>
  <c r="CK236" i="3"/>
  <c r="CQ236" i="3"/>
  <c r="CU236" i="3"/>
  <c r="CY236" i="3"/>
  <c r="DD236" i="3"/>
  <c r="DH236" i="3"/>
  <c r="DL236" i="3"/>
  <c r="DQ236" i="3"/>
  <c r="DW236" i="3"/>
  <c r="EA236" i="3"/>
  <c r="EG236" i="3"/>
  <c r="GM236" i="3"/>
  <c r="GT236" i="3"/>
  <c r="GY236" i="3"/>
  <c r="HD236" i="3"/>
  <c r="HI236" i="3"/>
  <c r="HM236" i="3"/>
  <c r="HQ236" i="3"/>
  <c r="CG236" i="3"/>
  <c r="B236" i="3"/>
  <c r="B236" i="2"/>
  <c r="GN236" i="3"/>
  <c r="GO236" i="3"/>
  <c r="F236" i="3"/>
  <c r="U236" i="2"/>
  <c r="O236" i="3"/>
  <c r="S236" i="3"/>
  <c r="S236" i="2"/>
  <c r="AA236" i="3"/>
  <c r="AF236" i="3"/>
  <c r="AJ236" i="3"/>
  <c r="AN236" i="3"/>
  <c r="AR236" i="3"/>
  <c r="AV236" i="3"/>
  <c r="BA236" i="3"/>
  <c r="BE236" i="3"/>
  <c r="BI236" i="3"/>
  <c r="BM236" i="3"/>
  <c r="BQ236" i="3"/>
  <c r="CL236" i="3"/>
  <c r="CR236" i="3"/>
  <c r="CV236" i="3"/>
  <c r="CZ236" i="3"/>
  <c r="DE236" i="3"/>
  <c r="DI236" i="3"/>
  <c r="DM236" i="3"/>
  <c r="DS236" i="3"/>
  <c r="DX236" i="3"/>
  <c r="EC236" i="3"/>
  <c r="EH236" i="3"/>
  <c r="GQ236" i="3"/>
  <c r="GU236" i="3"/>
  <c r="GZ236" i="3"/>
  <c r="HF236" i="3"/>
  <c r="HJ236" i="3"/>
  <c r="HN236" i="3"/>
  <c r="HR236" i="3"/>
  <c r="P236" i="3"/>
  <c r="P236" i="2"/>
  <c r="AC236" i="3"/>
  <c r="AG236" i="3"/>
  <c r="AK236" i="3"/>
  <c r="AO236" i="3"/>
  <c r="AS236" i="3"/>
  <c r="AW236" i="3"/>
  <c r="BB236" i="3"/>
  <c r="BF236" i="3"/>
  <c r="BJ236" i="3"/>
  <c r="BN236" i="3"/>
  <c r="BR236" i="3"/>
  <c r="CE236" i="3"/>
  <c r="CN236" i="3"/>
  <c r="CS236" i="3"/>
  <c r="CW236" i="3"/>
  <c r="DA236" i="3"/>
  <c r="DF236" i="3"/>
  <c r="DJ236" i="3"/>
  <c r="DN236" i="3"/>
  <c r="DT236" i="3"/>
  <c r="DY236" i="3"/>
  <c r="ED236" i="3"/>
  <c r="EI236" i="3"/>
  <c r="GK236" i="3"/>
  <c r="GR236" i="3"/>
  <c r="GV236" i="3"/>
  <c r="HA236" i="3"/>
  <c r="HG236" i="3"/>
  <c r="HK236" i="3"/>
  <c r="HO236" i="3"/>
  <c r="HS236" i="3"/>
  <c r="P249" i="4"/>
  <c r="BY232" i="3"/>
  <c r="BW232" i="3"/>
  <c r="BX232" i="3"/>
  <c r="EV232" i="3"/>
  <c r="EW232" i="3"/>
  <c r="EX232" i="3"/>
  <c r="FF232" i="3"/>
  <c r="FG232" i="3"/>
  <c r="FH232" i="3"/>
  <c r="FP232" i="3"/>
  <c r="FQ232" i="3"/>
  <c r="FR232" i="3"/>
  <c r="EL232" i="3"/>
  <c r="EM232" i="3"/>
  <c r="EN232" i="3"/>
  <c r="FZ232" i="3"/>
  <c r="GA232" i="3"/>
  <c r="GB232" i="3"/>
  <c r="FS224" i="3"/>
  <c r="EO224" i="3"/>
  <c r="EY224" i="3"/>
  <c r="FI224" i="3"/>
  <c r="GC224" i="3"/>
  <c r="EU224" i="3"/>
  <c r="ES224" i="3"/>
  <c r="FC224" i="3"/>
  <c r="FE224" i="3"/>
  <c r="FM224" i="3"/>
  <c r="FO224" i="3"/>
  <c r="FW224" i="3"/>
  <c r="GG224" i="3"/>
  <c r="FY224" i="3"/>
  <c r="GI224" i="3"/>
  <c r="EQ224" i="3"/>
  <c r="FD224" i="3"/>
  <c r="FK224" i="3"/>
  <c r="FX224" i="3"/>
  <c r="GE224" i="3"/>
  <c r="ER224" i="3"/>
  <c r="EZ224" i="3"/>
  <c r="FL224" i="3"/>
  <c r="FT224" i="3"/>
  <c r="GF224" i="3"/>
  <c r="ET224" i="3"/>
  <c r="FA224" i="3"/>
  <c r="FN224" i="3"/>
  <c r="FU224" i="3"/>
  <c r="GH224" i="3"/>
  <c r="EP224" i="3"/>
  <c r="FB224" i="3"/>
  <c r="FJ224" i="3"/>
  <c r="FV224" i="3"/>
  <c r="GD224" i="3"/>
  <c r="Z220" i="3"/>
  <c r="CA220" i="3"/>
  <c r="X220" i="3"/>
  <c r="HT220" i="3"/>
  <c r="Q220" i="3"/>
  <c r="Q220" i="2"/>
  <c r="AD220" i="3"/>
  <c r="AH220" i="3"/>
  <c r="AL220" i="3"/>
  <c r="AP220" i="3"/>
  <c r="AT220" i="3"/>
  <c r="AY220" i="3"/>
  <c r="BC220" i="3"/>
  <c r="BG220" i="3"/>
  <c r="BK220" i="3"/>
  <c r="BO220" i="3"/>
  <c r="BS220" i="3"/>
  <c r="CI220" i="3"/>
  <c r="CO220" i="3"/>
  <c r="CT220" i="3"/>
  <c r="CX220" i="3"/>
  <c r="DB220" i="3"/>
  <c r="DG220" i="3"/>
  <c r="DK220" i="3"/>
  <c r="DO220" i="3"/>
  <c r="DV220" i="3"/>
  <c r="DZ220" i="3"/>
  <c r="EE220" i="3"/>
  <c r="EJ220" i="3"/>
  <c r="GL220" i="3"/>
  <c r="GS220" i="3"/>
  <c r="GX220" i="3"/>
  <c r="HB220" i="3"/>
  <c r="HH220" i="3"/>
  <c r="HL220" i="3"/>
  <c r="HP220" i="3"/>
  <c r="N220" i="3"/>
  <c r="R220" i="3"/>
  <c r="AE220" i="3"/>
  <c r="AI220" i="3"/>
  <c r="AM220" i="3"/>
  <c r="AQ220" i="3"/>
  <c r="AU220" i="3"/>
  <c r="AZ220" i="3"/>
  <c r="BD220" i="3"/>
  <c r="BH220" i="3"/>
  <c r="BL220" i="3"/>
  <c r="BP220" i="3"/>
  <c r="BU220" i="3"/>
  <c r="CK220" i="3"/>
  <c r="CQ220" i="3"/>
  <c r="CU220" i="3"/>
  <c r="CY220" i="3"/>
  <c r="DD220" i="3"/>
  <c r="DH220" i="3"/>
  <c r="DL220" i="3"/>
  <c r="DQ220" i="3"/>
  <c r="DW220" i="3"/>
  <c r="EA220" i="3"/>
  <c r="EG220" i="3"/>
  <c r="GM220" i="3"/>
  <c r="GT220" i="3"/>
  <c r="GY220" i="3"/>
  <c r="HD220" i="3"/>
  <c r="HI220" i="3"/>
  <c r="HM220" i="3"/>
  <c r="HQ220" i="3"/>
  <c r="CG220" i="3"/>
  <c r="B220" i="3"/>
  <c r="B220" i="2"/>
  <c r="GN220" i="3"/>
  <c r="GO220" i="3"/>
  <c r="F220" i="3"/>
  <c r="U220" i="2"/>
  <c r="O220" i="3"/>
  <c r="S220" i="3"/>
  <c r="S220" i="2"/>
  <c r="AA220" i="3"/>
  <c r="AF220" i="3"/>
  <c r="AJ220" i="3"/>
  <c r="AN220" i="3"/>
  <c r="AR220" i="3"/>
  <c r="AV220" i="3"/>
  <c r="BA220" i="3"/>
  <c r="BE220" i="3"/>
  <c r="BI220" i="3"/>
  <c r="BM220" i="3"/>
  <c r="BQ220" i="3"/>
  <c r="CL220" i="3"/>
  <c r="CR220" i="3"/>
  <c r="CV220" i="3"/>
  <c r="CZ220" i="3"/>
  <c r="DE220" i="3"/>
  <c r="DI220" i="3"/>
  <c r="DM220" i="3"/>
  <c r="DS220" i="3"/>
  <c r="DX220" i="3"/>
  <c r="EC220" i="3"/>
  <c r="EH220" i="3"/>
  <c r="GQ220" i="3"/>
  <c r="GU220" i="3"/>
  <c r="GZ220" i="3"/>
  <c r="HF220" i="3"/>
  <c r="HJ220" i="3"/>
  <c r="HN220" i="3"/>
  <c r="HR220" i="3"/>
  <c r="P220" i="3"/>
  <c r="P220" i="2"/>
  <c r="AC220" i="3"/>
  <c r="AG220" i="3"/>
  <c r="AK220" i="3"/>
  <c r="AO220" i="3"/>
  <c r="AS220" i="3"/>
  <c r="AW220" i="3"/>
  <c r="BB220" i="3"/>
  <c r="BF220" i="3"/>
  <c r="BJ220" i="3"/>
  <c r="BN220" i="3"/>
  <c r="BR220" i="3"/>
  <c r="CE220" i="3"/>
  <c r="CN220" i="3"/>
  <c r="CS220" i="3"/>
  <c r="CW220" i="3"/>
  <c r="DA220" i="3"/>
  <c r="DF220" i="3"/>
  <c r="DJ220" i="3"/>
  <c r="DN220" i="3"/>
  <c r="DT220" i="3"/>
  <c r="DY220" i="3"/>
  <c r="ED220" i="3"/>
  <c r="EI220" i="3"/>
  <c r="GK220" i="3"/>
  <c r="GR220" i="3"/>
  <c r="GV220" i="3"/>
  <c r="HA220" i="3"/>
  <c r="HG220" i="3"/>
  <c r="HK220" i="3"/>
  <c r="HO220" i="3"/>
  <c r="HS220" i="3"/>
  <c r="P233" i="4"/>
  <c r="EV216" i="3"/>
  <c r="EW216" i="3"/>
  <c r="EX216" i="3"/>
  <c r="FF216" i="3"/>
  <c r="FG216" i="3"/>
  <c r="FH216" i="3"/>
  <c r="EL216" i="3"/>
  <c r="EM216" i="3"/>
  <c r="EN216" i="3"/>
  <c r="FP216" i="3"/>
  <c r="FQ216" i="3"/>
  <c r="FR216" i="3"/>
  <c r="FZ216" i="3"/>
  <c r="GA216" i="3"/>
  <c r="GB216" i="3"/>
  <c r="Z212" i="3"/>
  <c r="CA212" i="3"/>
  <c r="X212" i="3"/>
  <c r="BW208" i="3"/>
  <c r="BX208" i="3"/>
  <c r="BY208" i="3"/>
  <c r="FS208" i="3"/>
  <c r="EO208" i="3"/>
  <c r="EY208" i="3"/>
  <c r="FI208" i="3"/>
  <c r="GC208" i="3"/>
  <c r="EU208" i="3"/>
  <c r="ES208" i="3"/>
  <c r="FC208" i="3"/>
  <c r="FE208" i="3"/>
  <c r="FM208" i="3"/>
  <c r="FO208" i="3"/>
  <c r="FW208" i="3"/>
  <c r="GG208" i="3"/>
  <c r="FY208" i="3"/>
  <c r="GI208" i="3"/>
  <c r="ER208" i="3"/>
  <c r="EZ208" i="3"/>
  <c r="FL208" i="3"/>
  <c r="FT208" i="3"/>
  <c r="GF208" i="3"/>
  <c r="ET208" i="3"/>
  <c r="FA208" i="3"/>
  <c r="FN208" i="3"/>
  <c r="FU208" i="3"/>
  <c r="GH208" i="3"/>
  <c r="EP208" i="3"/>
  <c r="FB208" i="3"/>
  <c r="FJ208" i="3"/>
  <c r="FV208" i="3"/>
  <c r="GD208" i="3"/>
  <c r="EQ208" i="3"/>
  <c r="FD208" i="3"/>
  <c r="FK208" i="3"/>
  <c r="FX208" i="3"/>
  <c r="GE208" i="3"/>
  <c r="HT204" i="3"/>
  <c r="N204" i="3"/>
  <c r="R204" i="3"/>
  <c r="AE204" i="3"/>
  <c r="AI204" i="3"/>
  <c r="AM204" i="3"/>
  <c r="AQ204" i="3"/>
  <c r="AU204" i="3"/>
  <c r="AZ204" i="3"/>
  <c r="BD204" i="3"/>
  <c r="BH204" i="3"/>
  <c r="BL204" i="3"/>
  <c r="BP204" i="3"/>
  <c r="BU204" i="3"/>
  <c r="CK204" i="3"/>
  <c r="CQ204" i="3"/>
  <c r="CU204" i="3"/>
  <c r="CY204" i="3"/>
  <c r="DD204" i="3"/>
  <c r="DH204" i="3"/>
  <c r="DL204" i="3"/>
  <c r="DQ204" i="3"/>
  <c r="DW204" i="3"/>
  <c r="EA204" i="3"/>
  <c r="EG204" i="3"/>
  <c r="GM204" i="3"/>
  <c r="GT204" i="3"/>
  <c r="GY204" i="3"/>
  <c r="HD204" i="3"/>
  <c r="HI204" i="3"/>
  <c r="HM204" i="3"/>
  <c r="HQ204" i="3"/>
  <c r="CG204" i="3"/>
  <c r="B204" i="3"/>
  <c r="B204" i="2"/>
  <c r="GN204" i="3"/>
  <c r="GO204" i="3"/>
  <c r="F204" i="3"/>
  <c r="U204" i="2"/>
  <c r="O204" i="3"/>
  <c r="S204" i="3"/>
  <c r="S204" i="2"/>
  <c r="AA204" i="3"/>
  <c r="AF204" i="3"/>
  <c r="AJ204" i="3"/>
  <c r="AN204" i="3"/>
  <c r="AR204" i="3"/>
  <c r="AV204" i="3"/>
  <c r="BA204" i="3"/>
  <c r="BE204" i="3"/>
  <c r="BI204" i="3"/>
  <c r="BM204" i="3"/>
  <c r="BQ204" i="3"/>
  <c r="CL204" i="3"/>
  <c r="CR204" i="3"/>
  <c r="CV204" i="3"/>
  <c r="CZ204" i="3"/>
  <c r="DE204" i="3"/>
  <c r="DI204" i="3"/>
  <c r="DM204" i="3"/>
  <c r="DS204" i="3"/>
  <c r="DX204" i="3"/>
  <c r="EC204" i="3"/>
  <c r="EH204" i="3"/>
  <c r="GQ204" i="3"/>
  <c r="GU204" i="3"/>
  <c r="GZ204" i="3"/>
  <c r="HF204" i="3"/>
  <c r="HJ204" i="3"/>
  <c r="HN204" i="3"/>
  <c r="HR204" i="3"/>
  <c r="P204" i="3"/>
  <c r="P204" i="2"/>
  <c r="AC204" i="3"/>
  <c r="AG204" i="3"/>
  <c r="AK204" i="3"/>
  <c r="AO204" i="3"/>
  <c r="AS204" i="3"/>
  <c r="AW204" i="3"/>
  <c r="BB204" i="3"/>
  <c r="BF204" i="3"/>
  <c r="BJ204" i="3"/>
  <c r="BN204" i="3"/>
  <c r="BR204" i="3"/>
  <c r="CE204" i="3"/>
  <c r="CN204" i="3"/>
  <c r="CS204" i="3"/>
  <c r="CW204" i="3"/>
  <c r="DA204" i="3"/>
  <c r="DF204" i="3"/>
  <c r="DJ204" i="3"/>
  <c r="DN204" i="3"/>
  <c r="DT204" i="3"/>
  <c r="DY204" i="3"/>
  <c r="ED204" i="3"/>
  <c r="EI204" i="3"/>
  <c r="GK204" i="3"/>
  <c r="GR204" i="3"/>
  <c r="GV204" i="3"/>
  <c r="HA204" i="3"/>
  <c r="HG204" i="3"/>
  <c r="HK204" i="3"/>
  <c r="HO204" i="3"/>
  <c r="HS204" i="3"/>
  <c r="Q204" i="3"/>
  <c r="Q204" i="2"/>
  <c r="AD204" i="3"/>
  <c r="AH204" i="3"/>
  <c r="AL204" i="3"/>
  <c r="AP204" i="3"/>
  <c r="AT204" i="3"/>
  <c r="AY204" i="3"/>
  <c r="BC204" i="3"/>
  <c r="BG204" i="3"/>
  <c r="BK204" i="3"/>
  <c r="BO204" i="3"/>
  <c r="BS204" i="3"/>
  <c r="CI204" i="3"/>
  <c r="CO204" i="3"/>
  <c r="CT204" i="3"/>
  <c r="CX204" i="3"/>
  <c r="DB204" i="3"/>
  <c r="DG204" i="3"/>
  <c r="DK204" i="3"/>
  <c r="DO204" i="3"/>
  <c r="DV204" i="3"/>
  <c r="DZ204" i="3"/>
  <c r="EE204" i="3"/>
  <c r="EJ204" i="3"/>
  <c r="GL204" i="3"/>
  <c r="GS204" i="3"/>
  <c r="GX204" i="3"/>
  <c r="HB204" i="3"/>
  <c r="HH204" i="3"/>
  <c r="HL204" i="3"/>
  <c r="HP204" i="3"/>
  <c r="P217" i="4"/>
  <c r="EV200" i="3"/>
  <c r="EW200" i="3"/>
  <c r="EX200" i="3"/>
  <c r="FF200" i="3"/>
  <c r="FG200" i="3"/>
  <c r="FH200" i="3"/>
  <c r="FP200" i="3"/>
  <c r="FQ200" i="3"/>
  <c r="FR200" i="3"/>
  <c r="FZ200" i="3"/>
  <c r="GA200" i="3"/>
  <c r="GB200" i="3"/>
  <c r="EL200" i="3"/>
  <c r="EM200" i="3"/>
  <c r="EN200" i="3"/>
  <c r="Z196" i="3"/>
  <c r="CA196" i="3"/>
  <c r="X196" i="3"/>
  <c r="BW192" i="3"/>
  <c r="BX192" i="3"/>
  <c r="BY192" i="3"/>
  <c r="FS192" i="3"/>
  <c r="EO192" i="3"/>
  <c r="EY192" i="3"/>
  <c r="FI192" i="3"/>
  <c r="GC192" i="3"/>
  <c r="EU192" i="3"/>
  <c r="ES192" i="3"/>
  <c r="FC192" i="3"/>
  <c r="FE192" i="3"/>
  <c r="FM192" i="3"/>
  <c r="FO192" i="3"/>
  <c r="FW192" i="3"/>
  <c r="GG192" i="3"/>
  <c r="FY192" i="3"/>
  <c r="GI192" i="3"/>
  <c r="ER192" i="3"/>
  <c r="EZ192" i="3"/>
  <c r="FL192" i="3"/>
  <c r="FT192" i="3"/>
  <c r="GF192" i="3"/>
  <c r="ET192" i="3"/>
  <c r="FA192" i="3"/>
  <c r="FN192" i="3"/>
  <c r="FU192" i="3"/>
  <c r="GH192" i="3"/>
  <c r="EP192" i="3"/>
  <c r="FB192" i="3"/>
  <c r="FJ192" i="3"/>
  <c r="FV192" i="3"/>
  <c r="GD192" i="3"/>
  <c r="EQ192" i="3"/>
  <c r="FD192" i="3"/>
  <c r="FK192" i="3"/>
  <c r="FX192" i="3"/>
  <c r="GE192" i="3"/>
  <c r="BW188" i="3"/>
  <c r="BX188" i="3"/>
  <c r="BY188" i="3"/>
  <c r="HT188" i="3"/>
  <c r="CG188" i="3"/>
  <c r="B188" i="3"/>
  <c r="B188" i="2"/>
  <c r="GN188" i="3"/>
  <c r="GO188" i="3"/>
  <c r="F188" i="3"/>
  <c r="U188" i="2"/>
  <c r="O188" i="3"/>
  <c r="S188" i="3"/>
  <c r="S188" i="2"/>
  <c r="AA188" i="3"/>
  <c r="AF188" i="3"/>
  <c r="AJ188" i="3"/>
  <c r="AN188" i="3"/>
  <c r="AR188" i="3"/>
  <c r="AV188" i="3"/>
  <c r="BA188" i="3"/>
  <c r="BE188" i="3"/>
  <c r="BI188" i="3"/>
  <c r="BM188" i="3"/>
  <c r="BQ188" i="3"/>
  <c r="CL188" i="3"/>
  <c r="CR188" i="3"/>
  <c r="CV188" i="3"/>
  <c r="CZ188" i="3"/>
  <c r="DE188" i="3"/>
  <c r="DI188" i="3"/>
  <c r="DM188" i="3"/>
  <c r="DS188" i="3"/>
  <c r="DX188" i="3"/>
  <c r="EC188" i="3"/>
  <c r="EH188" i="3"/>
  <c r="GQ188" i="3"/>
  <c r="GU188" i="3"/>
  <c r="GZ188" i="3"/>
  <c r="HF188" i="3"/>
  <c r="HJ188" i="3"/>
  <c r="HN188" i="3"/>
  <c r="HR188" i="3"/>
  <c r="P188" i="3"/>
  <c r="P188" i="2"/>
  <c r="AC188" i="3"/>
  <c r="AG188" i="3"/>
  <c r="AK188" i="3"/>
  <c r="AO188" i="3"/>
  <c r="AS188" i="3"/>
  <c r="AW188" i="3"/>
  <c r="BB188" i="3"/>
  <c r="BF188" i="3"/>
  <c r="BJ188" i="3"/>
  <c r="BN188" i="3"/>
  <c r="BR188" i="3"/>
  <c r="CE188" i="3"/>
  <c r="CN188" i="3"/>
  <c r="CS188" i="3"/>
  <c r="CW188" i="3"/>
  <c r="DA188" i="3"/>
  <c r="DF188" i="3"/>
  <c r="DJ188" i="3"/>
  <c r="DN188" i="3"/>
  <c r="DT188" i="3"/>
  <c r="DY188" i="3"/>
  <c r="ED188" i="3"/>
  <c r="EI188" i="3"/>
  <c r="GK188" i="3"/>
  <c r="GR188" i="3"/>
  <c r="GV188" i="3"/>
  <c r="HA188" i="3"/>
  <c r="HG188" i="3"/>
  <c r="HK188" i="3"/>
  <c r="HO188" i="3"/>
  <c r="HS188" i="3"/>
  <c r="Q188" i="3"/>
  <c r="Q188" i="2"/>
  <c r="AD188" i="3"/>
  <c r="AH188" i="3"/>
  <c r="AL188" i="3"/>
  <c r="AP188" i="3"/>
  <c r="AT188" i="3"/>
  <c r="AY188" i="3"/>
  <c r="BC188" i="3"/>
  <c r="BG188" i="3"/>
  <c r="BK188" i="3"/>
  <c r="BO188" i="3"/>
  <c r="BS188" i="3"/>
  <c r="CI188" i="3"/>
  <c r="CO188" i="3"/>
  <c r="CT188" i="3"/>
  <c r="CX188" i="3"/>
  <c r="DB188" i="3"/>
  <c r="DG188" i="3"/>
  <c r="DK188" i="3"/>
  <c r="DO188" i="3"/>
  <c r="DV188" i="3"/>
  <c r="DZ188" i="3"/>
  <c r="EE188" i="3"/>
  <c r="EJ188" i="3"/>
  <c r="GL188" i="3"/>
  <c r="GS188" i="3"/>
  <c r="GX188" i="3"/>
  <c r="HB188" i="3"/>
  <c r="HH188" i="3"/>
  <c r="HL188" i="3"/>
  <c r="HP188" i="3"/>
  <c r="R188" i="3"/>
  <c r="AM188" i="3"/>
  <c r="BD188" i="3"/>
  <c r="BU188" i="3"/>
  <c r="CU188" i="3"/>
  <c r="DL188" i="3"/>
  <c r="EG188" i="3"/>
  <c r="HD188" i="3"/>
  <c r="AQ188" i="3"/>
  <c r="BH188" i="3"/>
  <c r="CY188" i="3"/>
  <c r="DQ188" i="3"/>
  <c r="GM188" i="3"/>
  <c r="HI188" i="3"/>
  <c r="AE188" i="3"/>
  <c r="AU188" i="3"/>
  <c r="BL188" i="3"/>
  <c r="CK188" i="3"/>
  <c r="DD188" i="3"/>
  <c r="DW188" i="3"/>
  <c r="GT188" i="3"/>
  <c r="HM188" i="3"/>
  <c r="N188" i="3"/>
  <c r="AI188" i="3"/>
  <c r="AZ188" i="3"/>
  <c r="BP188" i="3"/>
  <c r="CQ188" i="3"/>
  <c r="DH188" i="3"/>
  <c r="EA188" i="3"/>
  <c r="GY188" i="3"/>
  <c r="HQ188" i="3"/>
  <c r="P201" i="4"/>
  <c r="Z184" i="3"/>
  <c r="CA184" i="3"/>
  <c r="X184" i="3"/>
  <c r="EV184" i="3"/>
  <c r="EW184" i="3"/>
  <c r="EX184" i="3"/>
  <c r="FF184" i="3"/>
  <c r="FG184" i="3"/>
  <c r="FH184" i="3"/>
  <c r="EL184" i="3"/>
  <c r="EM184" i="3"/>
  <c r="EN184" i="3"/>
  <c r="FP184" i="3"/>
  <c r="FQ184" i="3"/>
  <c r="FR184" i="3"/>
  <c r="FZ184" i="3"/>
  <c r="GA184" i="3"/>
  <c r="GB184" i="3"/>
  <c r="Z180" i="3"/>
  <c r="CA180" i="3"/>
  <c r="X180" i="3"/>
  <c r="BX176" i="3"/>
  <c r="BW176" i="3"/>
  <c r="BY176" i="3"/>
  <c r="FS176" i="3"/>
  <c r="EO176" i="3"/>
  <c r="EY176" i="3"/>
  <c r="FI176" i="3"/>
  <c r="GC176" i="3"/>
  <c r="EU176" i="3"/>
  <c r="ES176" i="3"/>
  <c r="FC176" i="3"/>
  <c r="FE176" i="3"/>
  <c r="FM176" i="3"/>
  <c r="FO176" i="3"/>
  <c r="FW176" i="3"/>
  <c r="GG176" i="3"/>
  <c r="FY176" i="3"/>
  <c r="GI176" i="3"/>
  <c r="EP176" i="3"/>
  <c r="FB176" i="3"/>
  <c r="FJ176" i="3"/>
  <c r="FV176" i="3"/>
  <c r="GD176" i="3"/>
  <c r="ER176" i="3"/>
  <c r="EZ176" i="3"/>
  <c r="FL176" i="3"/>
  <c r="FT176" i="3"/>
  <c r="GF176" i="3"/>
  <c r="ET176" i="3"/>
  <c r="FU176" i="3"/>
  <c r="GH176" i="3"/>
  <c r="FK176" i="3"/>
  <c r="FX176" i="3"/>
  <c r="FA176" i="3"/>
  <c r="FN176" i="3"/>
  <c r="FD176" i="3"/>
  <c r="GE176" i="3"/>
  <c r="EQ176" i="3"/>
  <c r="HT172" i="3"/>
  <c r="P172" i="3"/>
  <c r="P172" i="2"/>
  <c r="AC172" i="3"/>
  <c r="AG172" i="3"/>
  <c r="AK172" i="3"/>
  <c r="AO172" i="3"/>
  <c r="AS172" i="3"/>
  <c r="AW172" i="3"/>
  <c r="BB172" i="3"/>
  <c r="BF172" i="3"/>
  <c r="BJ172" i="3"/>
  <c r="BN172" i="3"/>
  <c r="BR172" i="3"/>
  <c r="CE172" i="3"/>
  <c r="CN172" i="3"/>
  <c r="CS172" i="3"/>
  <c r="CW172" i="3"/>
  <c r="DA172" i="3"/>
  <c r="DF172" i="3"/>
  <c r="DJ172" i="3"/>
  <c r="DN172" i="3"/>
  <c r="DT172" i="3"/>
  <c r="DY172" i="3"/>
  <c r="ED172" i="3"/>
  <c r="EI172" i="3"/>
  <c r="GK172" i="3"/>
  <c r="GR172" i="3"/>
  <c r="GV172" i="3"/>
  <c r="HA172" i="3"/>
  <c r="HG172" i="3"/>
  <c r="HK172" i="3"/>
  <c r="HO172" i="3"/>
  <c r="HS172" i="3"/>
  <c r="N172" i="3"/>
  <c r="R172" i="3"/>
  <c r="AE172" i="3"/>
  <c r="AI172" i="3"/>
  <c r="AM172" i="3"/>
  <c r="AQ172" i="3"/>
  <c r="AU172" i="3"/>
  <c r="AZ172" i="3"/>
  <c r="BD172" i="3"/>
  <c r="BH172" i="3"/>
  <c r="BL172" i="3"/>
  <c r="BP172" i="3"/>
  <c r="BU172" i="3"/>
  <c r="CK172" i="3"/>
  <c r="CQ172" i="3"/>
  <c r="CU172" i="3"/>
  <c r="CY172" i="3"/>
  <c r="DD172" i="3"/>
  <c r="DH172" i="3"/>
  <c r="DL172" i="3"/>
  <c r="DQ172" i="3"/>
  <c r="DW172" i="3"/>
  <c r="EA172" i="3"/>
  <c r="EG172" i="3"/>
  <c r="GM172" i="3"/>
  <c r="GT172" i="3"/>
  <c r="GY172" i="3"/>
  <c r="HD172" i="3"/>
  <c r="HI172" i="3"/>
  <c r="HM172" i="3"/>
  <c r="HQ172" i="3"/>
  <c r="S172" i="3"/>
  <c r="S172" i="2"/>
  <c r="AF172" i="3"/>
  <c r="AN172" i="3"/>
  <c r="AV172" i="3"/>
  <c r="BE172" i="3"/>
  <c r="BM172" i="3"/>
  <c r="CL172" i="3"/>
  <c r="CV172" i="3"/>
  <c r="DE172" i="3"/>
  <c r="DM172" i="3"/>
  <c r="DX172" i="3"/>
  <c r="EH172" i="3"/>
  <c r="GU172" i="3"/>
  <c r="HF172" i="3"/>
  <c r="HN172" i="3"/>
  <c r="AH172" i="3"/>
  <c r="AP172" i="3"/>
  <c r="AY172" i="3"/>
  <c r="BG172" i="3"/>
  <c r="BO172" i="3"/>
  <c r="CO172" i="3"/>
  <c r="CX172" i="3"/>
  <c r="DG172" i="3"/>
  <c r="DO172" i="3"/>
  <c r="DZ172" i="3"/>
  <c r="EJ172" i="3"/>
  <c r="GL172" i="3"/>
  <c r="GX172" i="3"/>
  <c r="HH172" i="3"/>
  <c r="HP172" i="3"/>
  <c r="CG172" i="3"/>
  <c r="B172" i="3"/>
  <c r="B172" i="2"/>
  <c r="GN172" i="3"/>
  <c r="GO172" i="3"/>
  <c r="F172" i="3"/>
  <c r="U172" i="2"/>
  <c r="O172" i="3"/>
  <c r="AA172" i="3"/>
  <c r="AJ172" i="3"/>
  <c r="AR172" i="3"/>
  <c r="BA172" i="3"/>
  <c r="BI172" i="3"/>
  <c r="BQ172" i="3"/>
  <c r="CR172" i="3"/>
  <c r="CZ172" i="3"/>
  <c r="DI172" i="3"/>
  <c r="DS172" i="3"/>
  <c r="EC172" i="3"/>
  <c r="GQ172" i="3"/>
  <c r="GZ172" i="3"/>
  <c r="HJ172" i="3"/>
  <c r="HR172" i="3"/>
  <c r="AT172" i="3"/>
  <c r="CI172" i="3"/>
  <c r="DV172" i="3"/>
  <c r="HL172" i="3"/>
  <c r="Q172" i="3"/>
  <c r="Q172" i="2"/>
  <c r="BC172" i="3"/>
  <c r="CT172" i="3"/>
  <c r="EE172" i="3"/>
  <c r="AD172" i="3"/>
  <c r="BK172" i="3"/>
  <c r="DB172" i="3"/>
  <c r="GS172" i="3"/>
  <c r="AL172" i="3"/>
  <c r="BS172" i="3"/>
  <c r="DK172" i="3"/>
  <c r="HB172" i="3"/>
  <c r="P185" i="4"/>
  <c r="X168" i="3"/>
  <c r="Z168" i="3"/>
  <c r="CA168" i="3"/>
  <c r="EV168" i="3"/>
  <c r="EW168" i="3"/>
  <c r="EX168" i="3"/>
  <c r="FF168" i="3"/>
  <c r="FG168" i="3"/>
  <c r="FH168" i="3"/>
  <c r="FP168" i="3"/>
  <c r="FQ168" i="3"/>
  <c r="FR168" i="3"/>
  <c r="EL168" i="3"/>
  <c r="EM168" i="3"/>
  <c r="EN168" i="3"/>
  <c r="FZ168" i="3"/>
  <c r="GA168" i="3"/>
  <c r="GB168" i="3"/>
  <c r="FS160" i="3"/>
  <c r="EO160" i="3"/>
  <c r="EY160" i="3"/>
  <c r="FI160" i="3"/>
  <c r="GC160" i="3"/>
  <c r="EU160" i="3"/>
  <c r="ES160" i="3"/>
  <c r="FC160" i="3"/>
  <c r="FE160" i="3"/>
  <c r="FM160" i="3"/>
  <c r="FO160" i="3"/>
  <c r="FW160" i="3"/>
  <c r="GG160" i="3"/>
  <c r="FY160" i="3"/>
  <c r="GI160" i="3"/>
  <c r="EQ160" i="3"/>
  <c r="FD160" i="3"/>
  <c r="FK160" i="3"/>
  <c r="FX160" i="3"/>
  <c r="GE160" i="3"/>
  <c r="ET160" i="3"/>
  <c r="FA160" i="3"/>
  <c r="FN160" i="3"/>
  <c r="FU160" i="3"/>
  <c r="GH160" i="3"/>
  <c r="FJ160" i="3"/>
  <c r="FV160" i="3"/>
  <c r="EZ160" i="3"/>
  <c r="FL160" i="3"/>
  <c r="EP160" i="3"/>
  <c r="FB160" i="3"/>
  <c r="GD160" i="3"/>
  <c r="ER160" i="3"/>
  <c r="FT160" i="3"/>
  <c r="GF160" i="3"/>
  <c r="BY156" i="3"/>
  <c r="BW156" i="3"/>
  <c r="BX156" i="3"/>
  <c r="HT156" i="3"/>
  <c r="Q156" i="3"/>
  <c r="Q156" i="2"/>
  <c r="AD156" i="3"/>
  <c r="AH156" i="3"/>
  <c r="AL156" i="3"/>
  <c r="AP156" i="3"/>
  <c r="AT156" i="3"/>
  <c r="AY156" i="3"/>
  <c r="BC156" i="3"/>
  <c r="BG156" i="3"/>
  <c r="BK156" i="3"/>
  <c r="BO156" i="3"/>
  <c r="BS156" i="3"/>
  <c r="CI156" i="3"/>
  <c r="CO156" i="3"/>
  <c r="CT156" i="3"/>
  <c r="CX156" i="3"/>
  <c r="DB156" i="3"/>
  <c r="DG156" i="3"/>
  <c r="DK156" i="3"/>
  <c r="DO156" i="3"/>
  <c r="DV156" i="3"/>
  <c r="DZ156" i="3"/>
  <c r="EE156" i="3"/>
  <c r="EJ156" i="3"/>
  <c r="GL156" i="3"/>
  <c r="GS156" i="3"/>
  <c r="GX156" i="3"/>
  <c r="HB156" i="3"/>
  <c r="HH156" i="3"/>
  <c r="HL156" i="3"/>
  <c r="HP156" i="3"/>
  <c r="CG156" i="3"/>
  <c r="B156" i="3"/>
  <c r="B156" i="2"/>
  <c r="GN156" i="3"/>
  <c r="GO156" i="3"/>
  <c r="F156" i="3"/>
  <c r="U156" i="2"/>
  <c r="O156" i="3"/>
  <c r="S156" i="3"/>
  <c r="S156" i="2"/>
  <c r="AA156" i="3"/>
  <c r="AF156" i="3"/>
  <c r="AJ156" i="3"/>
  <c r="AN156" i="3"/>
  <c r="AR156" i="3"/>
  <c r="AV156" i="3"/>
  <c r="BA156" i="3"/>
  <c r="BE156" i="3"/>
  <c r="BI156" i="3"/>
  <c r="BM156" i="3"/>
  <c r="BQ156" i="3"/>
  <c r="CL156" i="3"/>
  <c r="CR156" i="3"/>
  <c r="CV156" i="3"/>
  <c r="CZ156" i="3"/>
  <c r="DE156" i="3"/>
  <c r="DI156" i="3"/>
  <c r="DM156" i="3"/>
  <c r="DS156" i="3"/>
  <c r="DX156" i="3"/>
  <c r="EC156" i="3"/>
  <c r="EH156" i="3"/>
  <c r="GQ156" i="3"/>
  <c r="GU156" i="3"/>
  <c r="GZ156" i="3"/>
  <c r="HF156" i="3"/>
  <c r="HJ156" i="3"/>
  <c r="HN156" i="3"/>
  <c r="HR156" i="3"/>
  <c r="AG156" i="3"/>
  <c r="AO156" i="3"/>
  <c r="AW156" i="3"/>
  <c r="BF156" i="3"/>
  <c r="BN156" i="3"/>
  <c r="CN156" i="3"/>
  <c r="CW156" i="3"/>
  <c r="DF156" i="3"/>
  <c r="DN156" i="3"/>
  <c r="DY156" i="3"/>
  <c r="EI156" i="3"/>
  <c r="GK156" i="3"/>
  <c r="GV156" i="3"/>
  <c r="HG156" i="3"/>
  <c r="HO156" i="3"/>
  <c r="N156" i="3"/>
  <c r="AI156" i="3"/>
  <c r="AQ156" i="3"/>
  <c r="AZ156" i="3"/>
  <c r="BH156" i="3"/>
  <c r="BP156" i="3"/>
  <c r="CQ156" i="3"/>
  <c r="CY156" i="3"/>
  <c r="DH156" i="3"/>
  <c r="DQ156" i="3"/>
  <c r="EA156" i="3"/>
  <c r="GM156" i="3"/>
  <c r="GY156" i="3"/>
  <c r="HI156" i="3"/>
  <c r="HQ156" i="3"/>
  <c r="P156" i="3"/>
  <c r="P156" i="2"/>
  <c r="AC156" i="3"/>
  <c r="AK156" i="3"/>
  <c r="AS156" i="3"/>
  <c r="BB156" i="3"/>
  <c r="BJ156" i="3"/>
  <c r="BR156" i="3"/>
  <c r="CE156" i="3"/>
  <c r="CS156" i="3"/>
  <c r="DA156" i="3"/>
  <c r="DJ156" i="3"/>
  <c r="DT156" i="3"/>
  <c r="ED156" i="3"/>
  <c r="GR156" i="3"/>
  <c r="HA156" i="3"/>
  <c r="HK156" i="3"/>
  <c r="HS156" i="3"/>
  <c r="R156" i="3"/>
  <c r="AE156" i="3"/>
  <c r="AM156" i="3"/>
  <c r="AU156" i="3"/>
  <c r="BD156" i="3"/>
  <c r="BL156" i="3"/>
  <c r="BU156" i="3"/>
  <c r="CK156" i="3"/>
  <c r="CU156" i="3"/>
  <c r="DD156" i="3"/>
  <c r="DL156" i="3"/>
  <c r="DW156" i="3"/>
  <c r="EG156" i="3"/>
  <c r="GT156" i="3"/>
  <c r="HD156" i="3"/>
  <c r="HM156" i="3"/>
  <c r="P169" i="4"/>
  <c r="X152" i="3"/>
  <c r="Z152" i="3"/>
  <c r="CA152" i="3"/>
  <c r="EL152" i="3"/>
  <c r="EM152" i="3"/>
  <c r="EN152" i="3"/>
  <c r="EV152" i="3"/>
  <c r="EW152" i="3"/>
  <c r="EX152" i="3"/>
  <c r="FF152" i="3"/>
  <c r="FG152" i="3"/>
  <c r="FH152" i="3"/>
  <c r="FP152" i="3"/>
  <c r="FQ152" i="3"/>
  <c r="FR152" i="3"/>
  <c r="FZ152" i="3"/>
  <c r="GA152" i="3"/>
  <c r="GB152" i="3"/>
  <c r="BY148" i="3"/>
  <c r="BW148" i="3"/>
  <c r="BX148" i="3"/>
  <c r="FS144" i="3"/>
  <c r="EO144" i="3"/>
  <c r="EY144" i="3"/>
  <c r="FI144" i="3"/>
  <c r="GC144" i="3"/>
  <c r="EU144" i="3"/>
  <c r="ES144" i="3"/>
  <c r="FC144" i="3"/>
  <c r="FE144" i="3"/>
  <c r="FM144" i="3"/>
  <c r="FO144" i="3"/>
  <c r="FW144" i="3"/>
  <c r="GG144" i="3"/>
  <c r="FY144" i="3"/>
  <c r="GI144" i="3"/>
  <c r="EQ144" i="3"/>
  <c r="FD144" i="3"/>
  <c r="FK144" i="3"/>
  <c r="FX144" i="3"/>
  <c r="GE144" i="3"/>
  <c r="ER144" i="3"/>
  <c r="EZ144" i="3"/>
  <c r="FL144" i="3"/>
  <c r="FT144" i="3"/>
  <c r="GF144" i="3"/>
  <c r="ET144" i="3"/>
  <c r="FA144" i="3"/>
  <c r="FN144" i="3"/>
  <c r="FU144" i="3"/>
  <c r="GH144" i="3"/>
  <c r="FJ144" i="3"/>
  <c r="EP144" i="3"/>
  <c r="FV144" i="3"/>
  <c r="FB144" i="3"/>
  <c r="GD144" i="3"/>
  <c r="HT140" i="3"/>
  <c r="Q140" i="3"/>
  <c r="Q140" i="2"/>
  <c r="AD140" i="3"/>
  <c r="AH140" i="3"/>
  <c r="AL140" i="3"/>
  <c r="AP140" i="3"/>
  <c r="AT140" i="3"/>
  <c r="AY140" i="3"/>
  <c r="BC140" i="3"/>
  <c r="BG140" i="3"/>
  <c r="BK140" i="3"/>
  <c r="BO140" i="3"/>
  <c r="BS140" i="3"/>
  <c r="CI140" i="3"/>
  <c r="CO140" i="3"/>
  <c r="CT140" i="3"/>
  <c r="CX140" i="3"/>
  <c r="DB140" i="3"/>
  <c r="DG140" i="3"/>
  <c r="DK140" i="3"/>
  <c r="DO140" i="3"/>
  <c r="DV140" i="3"/>
  <c r="DZ140" i="3"/>
  <c r="EE140" i="3"/>
  <c r="EJ140" i="3"/>
  <c r="GL140" i="3"/>
  <c r="GS140" i="3"/>
  <c r="GX140" i="3"/>
  <c r="HB140" i="3"/>
  <c r="HH140" i="3"/>
  <c r="HL140" i="3"/>
  <c r="HP140" i="3"/>
  <c r="N140" i="3"/>
  <c r="R140" i="3"/>
  <c r="AE140" i="3"/>
  <c r="AI140" i="3"/>
  <c r="AM140" i="3"/>
  <c r="AQ140" i="3"/>
  <c r="AU140" i="3"/>
  <c r="AZ140" i="3"/>
  <c r="BD140" i="3"/>
  <c r="BH140" i="3"/>
  <c r="BL140" i="3"/>
  <c r="BP140" i="3"/>
  <c r="BU140" i="3"/>
  <c r="CK140" i="3"/>
  <c r="CQ140" i="3"/>
  <c r="CU140" i="3"/>
  <c r="CY140" i="3"/>
  <c r="DD140" i="3"/>
  <c r="DH140" i="3"/>
  <c r="DL140" i="3"/>
  <c r="DQ140" i="3"/>
  <c r="DW140" i="3"/>
  <c r="EA140" i="3"/>
  <c r="EG140" i="3"/>
  <c r="GM140" i="3"/>
  <c r="GT140" i="3"/>
  <c r="GY140" i="3"/>
  <c r="HD140" i="3"/>
  <c r="HI140" i="3"/>
  <c r="HM140" i="3"/>
  <c r="HQ140" i="3"/>
  <c r="CG140" i="3"/>
  <c r="B140" i="3"/>
  <c r="B140" i="2"/>
  <c r="GN140" i="3"/>
  <c r="GO140" i="3"/>
  <c r="F140" i="3"/>
  <c r="U140" i="2"/>
  <c r="O140" i="3"/>
  <c r="S140" i="3"/>
  <c r="S140" i="2"/>
  <c r="AA140" i="3"/>
  <c r="AF140" i="3"/>
  <c r="AJ140" i="3"/>
  <c r="AN140" i="3"/>
  <c r="AR140" i="3"/>
  <c r="AV140" i="3"/>
  <c r="BA140" i="3"/>
  <c r="BE140" i="3"/>
  <c r="BI140" i="3"/>
  <c r="BM140" i="3"/>
  <c r="BQ140" i="3"/>
  <c r="CL140" i="3"/>
  <c r="CR140" i="3"/>
  <c r="CV140" i="3"/>
  <c r="CZ140" i="3"/>
  <c r="DE140" i="3"/>
  <c r="DI140" i="3"/>
  <c r="DM140" i="3"/>
  <c r="DS140" i="3"/>
  <c r="DX140" i="3"/>
  <c r="EC140" i="3"/>
  <c r="EH140" i="3"/>
  <c r="GQ140" i="3"/>
  <c r="GU140" i="3"/>
  <c r="GZ140" i="3"/>
  <c r="HF140" i="3"/>
  <c r="HJ140" i="3"/>
  <c r="HN140" i="3"/>
  <c r="HR140" i="3"/>
  <c r="AG140" i="3"/>
  <c r="AW140" i="3"/>
  <c r="BN140" i="3"/>
  <c r="CN140" i="3"/>
  <c r="DF140" i="3"/>
  <c r="DY140" i="3"/>
  <c r="GV140" i="3"/>
  <c r="HO140" i="3"/>
  <c r="P140" i="3"/>
  <c r="P140" i="2"/>
  <c r="AK140" i="3"/>
  <c r="BB140" i="3"/>
  <c r="BR140" i="3"/>
  <c r="CS140" i="3"/>
  <c r="DJ140" i="3"/>
  <c r="ED140" i="3"/>
  <c r="HA140" i="3"/>
  <c r="HS140" i="3"/>
  <c r="AO140" i="3"/>
  <c r="BF140" i="3"/>
  <c r="CW140" i="3"/>
  <c r="DN140" i="3"/>
  <c r="EI140" i="3"/>
  <c r="GK140" i="3"/>
  <c r="HG140" i="3"/>
  <c r="AC140" i="3"/>
  <c r="AS140" i="3"/>
  <c r="BJ140" i="3"/>
  <c r="CE140" i="3"/>
  <c r="DA140" i="3"/>
  <c r="DT140" i="3"/>
  <c r="GR140" i="3"/>
  <c r="HK140" i="3"/>
  <c r="P153" i="4"/>
  <c r="BY136" i="3"/>
  <c r="BW136" i="3"/>
  <c r="BX136" i="3"/>
  <c r="EL136" i="3"/>
  <c r="EM136" i="3"/>
  <c r="EN136" i="3"/>
  <c r="EV136" i="3"/>
  <c r="EW136" i="3"/>
  <c r="EX136" i="3"/>
  <c r="FF136" i="3"/>
  <c r="FG136" i="3"/>
  <c r="FH136" i="3"/>
  <c r="FP136" i="3"/>
  <c r="FQ136" i="3"/>
  <c r="FR136" i="3"/>
  <c r="FZ136" i="3"/>
  <c r="GA136" i="3"/>
  <c r="GB136" i="3"/>
  <c r="FS128" i="3"/>
  <c r="EO128" i="3"/>
  <c r="EY128" i="3"/>
  <c r="FI128" i="3"/>
  <c r="GC128" i="3"/>
  <c r="EU128" i="3"/>
  <c r="ES128" i="3"/>
  <c r="FC128" i="3"/>
  <c r="FE128" i="3"/>
  <c r="FM128" i="3"/>
  <c r="FO128" i="3"/>
  <c r="FW128" i="3"/>
  <c r="GG128" i="3"/>
  <c r="FY128" i="3"/>
  <c r="GI128" i="3"/>
  <c r="EQ128" i="3"/>
  <c r="FD128" i="3"/>
  <c r="FK128" i="3"/>
  <c r="FX128" i="3"/>
  <c r="GE128" i="3"/>
  <c r="ER128" i="3"/>
  <c r="EZ128" i="3"/>
  <c r="FL128" i="3"/>
  <c r="FT128" i="3"/>
  <c r="GF128" i="3"/>
  <c r="ET128" i="3"/>
  <c r="FA128" i="3"/>
  <c r="FN128" i="3"/>
  <c r="FU128" i="3"/>
  <c r="GH128" i="3"/>
  <c r="EP128" i="3"/>
  <c r="FB128" i="3"/>
  <c r="FJ128" i="3"/>
  <c r="FV128" i="3"/>
  <c r="GD128" i="3"/>
  <c r="HT124" i="3"/>
  <c r="N124" i="3"/>
  <c r="R124" i="3"/>
  <c r="AE124" i="3"/>
  <c r="AI124" i="3"/>
  <c r="AM124" i="3"/>
  <c r="AQ124" i="3"/>
  <c r="AU124" i="3"/>
  <c r="AZ124" i="3"/>
  <c r="BD124" i="3"/>
  <c r="BH124" i="3"/>
  <c r="BL124" i="3"/>
  <c r="BP124" i="3"/>
  <c r="BU124" i="3"/>
  <c r="CK124" i="3"/>
  <c r="CQ124" i="3"/>
  <c r="CU124" i="3"/>
  <c r="CY124" i="3"/>
  <c r="DD124" i="3"/>
  <c r="DH124" i="3"/>
  <c r="DL124" i="3"/>
  <c r="DQ124" i="3"/>
  <c r="DW124" i="3"/>
  <c r="EA124" i="3"/>
  <c r="EG124" i="3"/>
  <c r="GM124" i="3"/>
  <c r="GT124" i="3"/>
  <c r="GY124" i="3"/>
  <c r="HD124" i="3"/>
  <c r="HI124" i="3"/>
  <c r="HM124" i="3"/>
  <c r="HQ124" i="3"/>
  <c r="CG124" i="3"/>
  <c r="B124" i="3"/>
  <c r="B124" i="2"/>
  <c r="GN124" i="3"/>
  <c r="GO124" i="3"/>
  <c r="F124" i="3"/>
  <c r="U124" i="2"/>
  <c r="O124" i="3"/>
  <c r="S124" i="3"/>
  <c r="S124" i="2"/>
  <c r="AA124" i="3"/>
  <c r="AF124" i="3"/>
  <c r="AJ124" i="3"/>
  <c r="AN124" i="3"/>
  <c r="AR124" i="3"/>
  <c r="AV124" i="3"/>
  <c r="BA124" i="3"/>
  <c r="BE124" i="3"/>
  <c r="BI124" i="3"/>
  <c r="BM124" i="3"/>
  <c r="BQ124" i="3"/>
  <c r="CL124" i="3"/>
  <c r="CR124" i="3"/>
  <c r="CV124" i="3"/>
  <c r="CZ124" i="3"/>
  <c r="DE124" i="3"/>
  <c r="DI124" i="3"/>
  <c r="DM124" i="3"/>
  <c r="DS124" i="3"/>
  <c r="DX124" i="3"/>
  <c r="EC124" i="3"/>
  <c r="EH124" i="3"/>
  <c r="GQ124" i="3"/>
  <c r="GU124" i="3"/>
  <c r="GZ124" i="3"/>
  <c r="HF124" i="3"/>
  <c r="HJ124" i="3"/>
  <c r="HN124" i="3"/>
  <c r="HR124" i="3"/>
  <c r="P124" i="3"/>
  <c r="P124" i="2"/>
  <c r="AC124" i="3"/>
  <c r="AG124" i="3"/>
  <c r="AK124" i="3"/>
  <c r="AO124" i="3"/>
  <c r="AS124" i="3"/>
  <c r="AW124" i="3"/>
  <c r="BB124" i="3"/>
  <c r="BF124" i="3"/>
  <c r="BJ124" i="3"/>
  <c r="BN124" i="3"/>
  <c r="BR124" i="3"/>
  <c r="CE124" i="3"/>
  <c r="CN124" i="3"/>
  <c r="CS124" i="3"/>
  <c r="CW124" i="3"/>
  <c r="DA124" i="3"/>
  <c r="DF124" i="3"/>
  <c r="DJ124" i="3"/>
  <c r="DN124" i="3"/>
  <c r="DT124" i="3"/>
  <c r="DY124" i="3"/>
  <c r="ED124" i="3"/>
  <c r="EI124" i="3"/>
  <c r="GK124" i="3"/>
  <c r="GR124" i="3"/>
  <c r="GV124" i="3"/>
  <c r="HA124" i="3"/>
  <c r="HG124" i="3"/>
  <c r="HK124" i="3"/>
  <c r="HO124" i="3"/>
  <c r="HS124" i="3"/>
  <c r="Q124" i="3"/>
  <c r="Q124" i="2"/>
  <c r="AD124" i="3"/>
  <c r="AH124" i="3"/>
  <c r="AL124" i="3"/>
  <c r="AP124" i="3"/>
  <c r="AT124" i="3"/>
  <c r="AY124" i="3"/>
  <c r="BC124" i="3"/>
  <c r="BG124" i="3"/>
  <c r="BK124" i="3"/>
  <c r="BO124" i="3"/>
  <c r="BS124" i="3"/>
  <c r="CI124" i="3"/>
  <c r="CO124" i="3"/>
  <c r="CT124" i="3"/>
  <c r="CX124" i="3"/>
  <c r="DB124" i="3"/>
  <c r="DG124" i="3"/>
  <c r="DK124" i="3"/>
  <c r="DO124" i="3"/>
  <c r="DV124" i="3"/>
  <c r="DZ124" i="3"/>
  <c r="EE124" i="3"/>
  <c r="EJ124" i="3"/>
  <c r="GL124" i="3"/>
  <c r="GS124" i="3"/>
  <c r="GX124" i="3"/>
  <c r="HB124" i="3"/>
  <c r="HH124" i="3"/>
  <c r="HL124" i="3"/>
  <c r="HP124" i="3"/>
  <c r="P137" i="4"/>
  <c r="EL120" i="3"/>
  <c r="EM120" i="3"/>
  <c r="EN120" i="3"/>
  <c r="EV120" i="3"/>
  <c r="EW120" i="3"/>
  <c r="EX120" i="3"/>
  <c r="FF120" i="3"/>
  <c r="FG120" i="3"/>
  <c r="FH120" i="3"/>
  <c r="FP120" i="3"/>
  <c r="FQ120" i="3"/>
  <c r="FR120" i="3"/>
  <c r="FZ120" i="3"/>
  <c r="GA120" i="3"/>
  <c r="GB120" i="3"/>
  <c r="X112" i="3"/>
  <c r="Z112" i="3"/>
  <c r="CA112" i="3"/>
  <c r="FS112" i="3"/>
  <c r="EO112" i="3"/>
  <c r="EY112" i="3"/>
  <c r="FI112" i="3"/>
  <c r="GC112" i="3"/>
  <c r="EU112" i="3"/>
  <c r="ES112" i="3"/>
  <c r="FC112" i="3"/>
  <c r="FE112" i="3"/>
  <c r="FM112" i="3"/>
  <c r="FO112" i="3"/>
  <c r="FW112" i="3"/>
  <c r="GG112" i="3"/>
  <c r="FY112" i="3"/>
  <c r="GI112" i="3"/>
  <c r="ET112" i="3"/>
  <c r="FA112" i="3"/>
  <c r="FN112" i="3"/>
  <c r="FU112" i="3"/>
  <c r="GH112" i="3"/>
  <c r="EP112" i="3"/>
  <c r="FB112" i="3"/>
  <c r="FJ112" i="3"/>
  <c r="FV112" i="3"/>
  <c r="GD112" i="3"/>
  <c r="EQ112" i="3"/>
  <c r="FD112" i="3"/>
  <c r="FK112" i="3"/>
  <c r="FX112" i="3"/>
  <c r="GE112" i="3"/>
  <c r="ER112" i="3"/>
  <c r="EZ112" i="3"/>
  <c r="FL112" i="3"/>
  <c r="FT112" i="3"/>
  <c r="GF112" i="3"/>
  <c r="BW108" i="3"/>
  <c r="BX108" i="3"/>
  <c r="BY108" i="3"/>
  <c r="HT108" i="3"/>
  <c r="CG108" i="3"/>
  <c r="B108" i="3"/>
  <c r="B108" i="2"/>
  <c r="GN108" i="3"/>
  <c r="GO108" i="3"/>
  <c r="F108" i="3"/>
  <c r="U108" i="2"/>
  <c r="O108" i="3"/>
  <c r="S108" i="3"/>
  <c r="S108" i="2"/>
  <c r="AA108" i="3"/>
  <c r="AF108" i="3"/>
  <c r="AJ108" i="3"/>
  <c r="AN108" i="3"/>
  <c r="AR108" i="3"/>
  <c r="AV108" i="3"/>
  <c r="BA108" i="3"/>
  <c r="BE108" i="3"/>
  <c r="BI108" i="3"/>
  <c r="BM108" i="3"/>
  <c r="BQ108" i="3"/>
  <c r="CL108" i="3"/>
  <c r="CR108" i="3"/>
  <c r="CV108" i="3"/>
  <c r="CZ108" i="3"/>
  <c r="DE108" i="3"/>
  <c r="DI108" i="3"/>
  <c r="DM108" i="3"/>
  <c r="DS108" i="3"/>
  <c r="DX108" i="3"/>
  <c r="EC108" i="3"/>
  <c r="EH108" i="3"/>
  <c r="GQ108" i="3"/>
  <c r="GU108" i="3"/>
  <c r="GZ108" i="3"/>
  <c r="HF108" i="3"/>
  <c r="HJ108" i="3"/>
  <c r="HN108" i="3"/>
  <c r="HR108" i="3"/>
  <c r="P108" i="3"/>
  <c r="P108" i="2"/>
  <c r="AC108" i="3"/>
  <c r="AG108" i="3"/>
  <c r="AK108" i="3"/>
  <c r="AO108" i="3"/>
  <c r="AS108" i="3"/>
  <c r="AW108" i="3"/>
  <c r="BB108" i="3"/>
  <c r="BF108" i="3"/>
  <c r="BJ108" i="3"/>
  <c r="BN108" i="3"/>
  <c r="BR108" i="3"/>
  <c r="CE108" i="3"/>
  <c r="CN108" i="3"/>
  <c r="CS108" i="3"/>
  <c r="CW108" i="3"/>
  <c r="DA108" i="3"/>
  <c r="DF108" i="3"/>
  <c r="DJ108" i="3"/>
  <c r="DN108" i="3"/>
  <c r="DT108" i="3"/>
  <c r="DY108" i="3"/>
  <c r="ED108" i="3"/>
  <c r="EI108" i="3"/>
  <c r="GK108" i="3"/>
  <c r="GR108" i="3"/>
  <c r="GV108" i="3"/>
  <c r="HA108" i="3"/>
  <c r="HG108" i="3"/>
  <c r="HK108" i="3"/>
  <c r="HO108" i="3"/>
  <c r="HS108" i="3"/>
  <c r="Q108" i="3"/>
  <c r="Q108" i="2"/>
  <c r="AD108" i="3"/>
  <c r="AH108" i="3"/>
  <c r="AL108" i="3"/>
  <c r="AP108" i="3"/>
  <c r="AT108" i="3"/>
  <c r="AY108" i="3"/>
  <c r="BC108" i="3"/>
  <c r="BG108" i="3"/>
  <c r="BK108" i="3"/>
  <c r="BO108" i="3"/>
  <c r="BS108" i="3"/>
  <c r="CI108" i="3"/>
  <c r="CO108" i="3"/>
  <c r="CT108" i="3"/>
  <c r="CX108" i="3"/>
  <c r="DB108" i="3"/>
  <c r="DG108" i="3"/>
  <c r="DK108" i="3"/>
  <c r="DO108" i="3"/>
  <c r="DV108" i="3"/>
  <c r="DZ108" i="3"/>
  <c r="EE108" i="3"/>
  <c r="EJ108" i="3"/>
  <c r="GL108" i="3"/>
  <c r="GS108" i="3"/>
  <c r="GX108" i="3"/>
  <c r="HB108" i="3"/>
  <c r="HH108" i="3"/>
  <c r="HL108" i="3"/>
  <c r="HP108" i="3"/>
  <c r="N108" i="3"/>
  <c r="R108" i="3"/>
  <c r="AE108" i="3"/>
  <c r="AI108" i="3"/>
  <c r="AM108" i="3"/>
  <c r="AQ108" i="3"/>
  <c r="AU108" i="3"/>
  <c r="AZ108" i="3"/>
  <c r="BD108" i="3"/>
  <c r="BH108" i="3"/>
  <c r="BL108" i="3"/>
  <c r="BP108" i="3"/>
  <c r="BU108" i="3"/>
  <c r="CK108" i="3"/>
  <c r="CQ108" i="3"/>
  <c r="CU108" i="3"/>
  <c r="CY108" i="3"/>
  <c r="DD108" i="3"/>
  <c r="DH108" i="3"/>
  <c r="DL108" i="3"/>
  <c r="DQ108" i="3"/>
  <c r="DW108" i="3"/>
  <c r="EA108" i="3"/>
  <c r="EG108" i="3"/>
  <c r="GM108" i="3"/>
  <c r="GT108" i="3"/>
  <c r="GY108" i="3"/>
  <c r="HD108" i="3"/>
  <c r="HI108" i="3"/>
  <c r="HM108" i="3"/>
  <c r="HQ108" i="3"/>
  <c r="P121" i="4"/>
  <c r="EL104" i="3"/>
  <c r="EM104" i="3"/>
  <c r="EN104" i="3"/>
  <c r="EV104" i="3"/>
  <c r="EW104" i="3"/>
  <c r="EX104" i="3"/>
  <c r="FF104" i="3"/>
  <c r="FG104" i="3"/>
  <c r="FH104" i="3"/>
  <c r="FP104" i="3"/>
  <c r="FQ104" i="3"/>
  <c r="FR104" i="3"/>
  <c r="FZ104" i="3"/>
  <c r="GA104" i="3"/>
  <c r="GB104" i="3"/>
  <c r="FS96" i="3"/>
  <c r="EO96" i="3"/>
  <c r="EY96" i="3"/>
  <c r="FI96" i="3"/>
  <c r="GC96" i="3"/>
  <c r="EU96" i="3"/>
  <c r="ES96" i="3"/>
  <c r="FC96" i="3"/>
  <c r="FE96" i="3"/>
  <c r="FM96" i="3"/>
  <c r="FO96" i="3"/>
  <c r="FW96" i="3"/>
  <c r="GG96" i="3"/>
  <c r="FY96" i="3"/>
  <c r="GI96" i="3"/>
  <c r="EQ96" i="3"/>
  <c r="FD96" i="3"/>
  <c r="FK96" i="3"/>
  <c r="FX96" i="3"/>
  <c r="GE96" i="3"/>
  <c r="ER96" i="3"/>
  <c r="EZ96" i="3"/>
  <c r="FL96" i="3"/>
  <c r="FT96" i="3"/>
  <c r="GF96" i="3"/>
  <c r="ET96" i="3"/>
  <c r="FA96" i="3"/>
  <c r="FN96" i="3"/>
  <c r="FU96" i="3"/>
  <c r="GH96" i="3"/>
  <c r="EP96" i="3"/>
  <c r="FB96" i="3"/>
  <c r="FJ96" i="3"/>
  <c r="FV96" i="3"/>
  <c r="GD96" i="3"/>
  <c r="Z92" i="3"/>
  <c r="CA92" i="3"/>
  <c r="X92" i="3"/>
  <c r="HT92" i="3"/>
  <c r="Q92" i="3"/>
  <c r="Q92" i="2"/>
  <c r="AD92" i="3"/>
  <c r="AH92" i="3"/>
  <c r="AL92" i="3"/>
  <c r="AP92" i="3"/>
  <c r="AT92" i="3"/>
  <c r="AY92" i="3"/>
  <c r="BC92" i="3"/>
  <c r="BG92" i="3"/>
  <c r="BK92" i="3"/>
  <c r="BO92" i="3"/>
  <c r="BS92" i="3"/>
  <c r="CI92" i="3"/>
  <c r="CO92" i="3"/>
  <c r="CT92" i="3"/>
  <c r="CX92" i="3"/>
  <c r="DB92" i="3"/>
  <c r="DG92" i="3"/>
  <c r="DK92" i="3"/>
  <c r="DO92" i="3"/>
  <c r="DV92" i="3"/>
  <c r="DZ92" i="3"/>
  <c r="EE92" i="3"/>
  <c r="EJ92" i="3"/>
  <c r="GL92" i="3"/>
  <c r="GS92" i="3"/>
  <c r="GX92" i="3"/>
  <c r="HB92" i="3"/>
  <c r="HH92" i="3"/>
  <c r="HL92" i="3"/>
  <c r="HP92" i="3"/>
  <c r="N92" i="3"/>
  <c r="R92" i="3"/>
  <c r="AE92" i="3"/>
  <c r="AI92" i="3"/>
  <c r="AM92" i="3"/>
  <c r="AQ92" i="3"/>
  <c r="AU92" i="3"/>
  <c r="AZ92" i="3"/>
  <c r="BD92" i="3"/>
  <c r="BH92" i="3"/>
  <c r="BL92" i="3"/>
  <c r="BP92" i="3"/>
  <c r="BU92" i="3"/>
  <c r="CK92" i="3"/>
  <c r="CQ92" i="3"/>
  <c r="CU92" i="3"/>
  <c r="CY92" i="3"/>
  <c r="DD92" i="3"/>
  <c r="DH92" i="3"/>
  <c r="DL92" i="3"/>
  <c r="DQ92" i="3"/>
  <c r="DW92" i="3"/>
  <c r="EA92" i="3"/>
  <c r="EG92" i="3"/>
  <c r="GM92" i="3"/>
  <c r="GT92" i="3"/>
  <c r="GY92" i="3"/>
  <c r="HD92" i="3"/>
  <c r="HI92" i="3"/>
  <c r="HM92" i="3"/>
  <c r="HQ92" i="3"/>
  <c r="CG92" i="3"/>
  <c r="B92" i="3"/>
  <c r="B92" i="2"/>
  <c r="GN92" i="3"/>
  <c r="GO92" i="3"/>
  <c r="F92" i="3"/>
  <c r="U92" i="2"/>
  <c r="O92" i="3"/>
  <c r="S92" i="3"/>
  <c r="S92" i="2"/>
  <c r="AA92" i="3"/>
  <c r="AF92" i="3"/>
  <c r="AJ92" i="3"/>
  <c r="AN92" i="3"/>
  <c r="AR92" i="3"/>
  <c r="AV92" i="3"/>
  <c r="BA92" i="3"/>
  <c r="BE92" i="3"/>
  <c r="BI92" i="3"/>
  <c r="BM92" i="3"/>
  <c r="BQ92" i="3"/>
  <c r="CL92" i="3"/>
  <c r="CR92" i="3"/>
  <c r="CV92" i="3"/>
  <c r="CZ92" i="3"/>
  <c r="DE92" i="3"/>
  <c r="DI92" i="3"/>
  <c r="DM92" i="3"/>
  <c r="DS92" i="3"/>
  <c r="DX92" i="3"/>
  <c r="EC92" i="3"/>
  <c r="EH92" i="3"/>
  <c r="GQ92" i="3"/>
  <c r="GU92" i="3"/>
  <c r="GZ92" i="3"/>
  <c r="HF92" i="3"/>
  <c r="HJ92" i="3"/>
  <c r="HN92" i="3"/>
  <c r="HR92" i="3"/>
  <c r="P92" i="3"/>
  <c r="P92" i="2"/>
  <c r="AC92" i="3"/>
  <c r="AG92" i="3"/>
  <c r="AK92" i="3"/>
  <c r="AO92" i="3"/>
  <c r="AS92" i="3"/>
  <c r="AW92" i="3"/>
  <c r="BB92" i="3"/>
  <c r="BF92" i="3"/>
  <c r="BJ92" i="3"/>
  <c r="BN92" i="3"/>
  <c r="BR92" i="3"/>
  <c r="CE92" i="3"/>
  <c r="CN92" i="3"/>
  <c r="CS92" i="3"/>
  <c r="CW92" i="3"/>
  <c r="DA92" i="3"/>
  <c r="DF92" i="3"/>
  <c r="DJ92" i="3"/>
  <c r="DN92" i="3"/>
  <c r="DT92" i="3"/>
  <c r="DY92" i="3"/>
  <c r="ED92" i="3"/>
  <c r="EI92" i="3"/>
  <c r="GK92" i="3"/>
  <c r="GR92" i="3"/>
  <c r="GV92" i="3"/>
  <c r="HA92" i="3"/>
  <c r="HG92" i="3"/>
  <c r="HK92" i="3"/>
  <c r="HO92" i="3"/>
  <c r="HS92" i="3"/>
  <c r="P105" i="4"/>
  <c r="BY88" i="3"/>
  <c r="BW88" i="3"/>
  <c r="BX88" i="3"/>
  <c r="EL88" i="3"/>
  <c r="EM88" i="3"/>
  <c r="EN88" i="3"/>
  <c r="EV88" i="3"/>
  <c r="EW88" i="3"/>
  <c r="EX88" i="3"/>
  <c r="FF88" i="3"/>
  <c r="FG88" i="3"/>
  <c r="FH88" i="3"/>
  <c r="FP88" i="3"/>
  <c r="FQ88" i="3"/>
  <c r="FR88" i="3"/>
  <c r="FZ88" i="3"/>
  <c r="GA88" i="3"/>
  <c r="GB88" i="3"/>
  <c r="FS80" i="3"/>
  <c r="EO80" i="3"/>
  <c r="EY80" i="3"/>
  <c r="FI80" i="3"/>
  <c r="GC80" i="3"/>
  <c r="EU80" i="3"/>
  <c r="ES80" i="3"/>
  <c r="FC80" i="3"/>
  <c r="FE80" i="3"/>
  <c r="FM80" i="3"/>
  <c r="FO80" i="3"/>
  <c r="FW80" i="3"/>
  <c r="GG80" i="3"/>
  <c r="FY80" i="3"/>
  <c r="GI80" i="3"/>
  <c r="EQ80" i="3"/>
  <c r="FD80" i="3"/>
  <c r="FK80" i="3"/>
  <c r="FX80" i="3"/>
  <c r="GE80" i="3"/>
  <c r="ER80" i="3"/>
  <c r="EZ80" i="3"/>
  <c r="FL80" i="3"/>
  <c r="FT80" i="3"/>
  <c r="GF80" i="3"/>
  <c r="ET80" i="3"/>
  <c r="FA80" i="3"/>
  <c r="FN80" i="3"/>
  <c r="FU80" i="3"/>
  <c r="GH80" i="3"/>
  <c r="EP80" i="3"/>
  <c r="FB80" i="3"/>
  <c r="FJ80" i="3"/>
  <c r="FV80" i="3"/>
  <c r="GD80" i="3"/>
  <c r="Z76" i="3"/>
  <c r="CA76" i="3"/>
  <c r="X76" i="3"/>
  <c r="HT76" i="3"/>
  <c r="Q76" i="3"/>
  <c r="Q76" i="2"/>
  <c r="AD76" i="3"/>
  <c r="AH76" i="3"/>
  <c r="AL76" i="3"/>
  <c r="AP76" i="3"/>
  <c r="AT76" i="3"/>
  <c r="AY76" i="3"/>
  <c r="BC76" i="3"/>
  <c r="BG76" i="3"/>
  <c r="BK76" i="3"/>
  <c r="BO76" i="3"/>
  <c r="BS76" i="3"/>
  <c r="CI76" i="3"/>
  <c r="CO76" i="3"/>
  <c r="CT76" i="3"/>
  <c r="CX76" i="3"/>
  <c r="DB76" i="3"/>
  <c r="DG76" i="3"/>
  <c r="DK76" i="3"/>
  <c r="DO76" i="3"/>
  <c r="DV76" i="3"/>
  <c r="DZ76" i="3"/>
  <c r="EE76" i="3"/>
  <c r="EJ76" i="3"/>
  <c r="GL76" i="3"/>
  <c r="GS76" i="3"/>
  <c r="GX76" i="3"/>
  <c r="HB76" i="3"/>
  <c r="HH76" i="3"/>
  <c r="HL76" i="3"/>
  <c r="HP76" i="3"/>
  <c r="N76" i="3"/>
  <c r="R76" i="3"/>
  <c r="AE76" i="3"/>
  <c r="AI76" i="3"/>
  <c r="AM76" i="3"/>
  <c r="AQ76" i="3"/>
  <c r="AU76" i="3"/>
  <c r="AZ76" i="3"/>
  <c r="BD76" i="3"/>
  <c r="BH76" i="3"/>
  <c r="BL76" i="3"/>
  <c r="BP76" i="3"/>
  <c r="BU76" i="3"/>
  <c r="CK76" i="3"/>
  <c r="CQ76" i="3"/>
  <c r="CU76" i="3"/>
  <c r="CY76" i="3"/>
  <c r="DD76" i="3"/>
  <c r="DH76" i="3"/>
  <c r="DL76" i="3"/>
  <c r="DQ76" i="3"/>
  <c r="DW76" i="3"/>
  <c r="EA76" i="3"/>
  <c r="EG76" i="3"/>
  <c r="GM76" i="3"/>
  <c r="GT76" i="3"/>
  <c r="GY76" i="3"/>
  <c r="HD76" i="3"/>
  <c r="HI76" i="3"/>
  <c r="HM76" i="3"/>
  <c r="HQ76" i="3"/>
  <c r="CG76" i="3"/>
  <c r="B76" i="3"/>
  <c r="B76" i="2"/>
  <c r="GN76" i="3"/>
  <c r="GO76" i="3"/>
  <c r="F76" i="3"/>
  <c r="U76" i="2"/>
  <c r="O76" i="3"/>
  <c r="S76" i="3"/>
  <c r="S76" i="2"/>
  <c r="AA76" i="3"/>
  <c r="AF76" i="3"/>
  <c r="AJ76" i="3"/>
  <c r="AN76" i="3"/>
  <c r="AR76" i="3"/>
  <c r="AV76" i="3"/>
  <c r="BA76" i="3"/>
  <c r="BE76" i="3"/>
  <c r="BI76" i="3"/>
  <c r="BM76" i="3"/>
  <c r="BQ76" i="3"/>
  <c r="CL76" i="3"/>
  <c r="CR76" i="3"/>
  <c r="CV76" i="3"/>
  <c r="CZ76" i="3"/>
  <c r="DE76" i="3"/>
  <c r="DI76" i="3"/>
  <c r="DM76" i="3"/>
  <c r="DS76" i="3"/>
  <c r="DX76" i="3"/>
  <c r="EC76" i="3"/>
  <c r="EH76" i="3"/>
  <c r="GQ76" i="3"/>
  <c r="GU76" i="3"/>
  <c r="GZ76" i="3"/>
  <c r="HF76" i="3"/>
  <c r="HJ76" i="3"/>
  <c r="HN76" i="3"/>
  <c r="HR76" i="3"/>
  <c r="P76" i="3"/>
  <c r="P76" i="2"/>
  <c r="AC76" i="3"/>
  <c r="AG76" i="3"/>
  <c r="AK76" i="3"/>
  <c r="AO76" i="3"/>
  <c r="AS76" i="3"/>
  <c r="AW76" i="3"/>
  <c r="BB76" i="3"/>
  <c r="BF76" i="3"/>
  <c r="BJ76" i="3"/>
  <c r="BN76" i="3"/>
  <c r="BR76" i="3"/>
  <c r="CE76" i="3"/>
  <c r="CN76" i="3"/>
  <c r="CS76" i="3"/>
  <c r="CW76" i="3"/>
  <c r="DA76" i="3"/>
  <c r="DF76" i="3"/>
  <c r="DJ76" i="3"/>
  <c r="DN76" i="3"/>
  <c r="DT76" i="3"/>
  <c r="DY76" i="3"/>
  <c r="ED76" i="3"/>
  <c r="EI76" i="3"/>
  <c r="GK76" i="3"/>
  <c r="GR76" i="3"/>
  <c r="GV76" i="3"/>
  <c r="HA76" i="3"/>
  <c r="HG76" i="3"/>
  <c r="HK76" i="3"/>
  <c r="HO76" i="3"/>
  <c r="HS76" i="3"/>
  <c r="P89" i="4"/>
  <c r="BY72" i="3"/>
  <c r="BW72" i="3"/>
  <c r="BX72" i="3"/>
  <c r="EL72" i="3"/>
  <c r="EM72" i="3"/>
  <c r="EN72" i="3"/>
  <c r="EV72" i="3"/>
  <c r="EW72" i="3"/>
  <c r="EX72" i="3"/>
  <c r="FF72" i="3"/>
  <c r="FG72" i="3"/>
  <c r="FH72" i="3"/>
  <c r="FP72" i="3"/>
  <c r="FQ72" i="3"/>
  <c r="FR72" i="3"/>
  <c r="FZ72" i="3"/>
  <c r="GA72" i="3"/>
  <c r="GB72" i="3"/>
  <c r="X64" i="3"/>
  <c r="Z64" i="3"/>
  <c r="CA64" i="3"/>
  <c r="FS64" i="3"/>
  <c r="EO64" i="3"/>
  <c r="EY64" i="3"/>
  <c r="FI64" i="3"/>
  <c r="GC64" i="3"/>
  <c r="EU64" i="3"/>
  <c r="ES64" i="3"/>
  <c r="FC64" i="3"/>
  <c r="FE64" i="3"/>
  <c r="FM64" i="3"/>
  <c r="FO64" i="3"/>
  <c r="FW64" i="3"/>
  <c r="GG64" i="3"/>
  <c r="FY64" i="3"/>
  <c r="GI64" i="3"/>
  <c r="ET64" i="3"/>
  <c r="FA64" i="3"/>
  <c r="FN64" i="3"/>
  <c r="FU64" i="3"/>
  <c r="GH64" i="3"/>
  <c r="EP64" i="3"/>
  <c r="FB64" i="3"/>
  <c r="FJ64" i="3"/>
  <c r="FV64" i="3"/>
  <c r="GD64" i="3"/>
  <c r="EQ64" i="3"/>
  <c r="FD64" i="3"/>
  <c r="FK64" i="3"/>
  <c r="FX64" i="3"/>
  <c r="GE64" i="3"/>
  <c r="ER64" i="3"/>
  <c r="EZ64" i="3"/>
  <c r="FL64" i="3"/>
  <c r="FT64" i="3"/>
  <c r="GF64" i="3"/>
  <c r="BW60" i="3"/>
  <c r="BX60" i="3"/>
  <c r="BY60" i="3"/>
  <c r="HT60" i="3"/>
  <c r="CG60" i="3"/>
  <c r="B60" i="3"/>
  <c r="B60" i="2"/>
  <c r="GN60" i="3"/>
  <c r="GO60" i="3"/>
  <c r="F60" i="3"/>
  <c r="U60" i="2"/>
  <c r="O60" i="3"/>
  <c r="S60" i="3"/>
  <c r="S60" i="2"/>
  <c r="AA60" i="3"/>
  <c r="AF60" i="3"/>
  <c r="AJ60" i="3"/>
  <c r="AN60" i="3"/>
  <c r="AR60" i="3"/>
  <c r="AV60" i="3"/>
  <c r="BA60" i="3"/>
  <c r="BE60" i="3"/>
  <c r="BI60" i="3"/>
  <c r="BM60" i="3"/>
  <c r="BQ60" i="3"/>
  <c r="CL60" i="3"/>
  <c r="CR60" i="3"/>
  <c r="CV60" i="3"/>
  <c r="CZ60" i="3"/>
  <c r="DE60" i="3"/>
  <c r="DI60" i="3"/>
  <c r="DM60" i="3"/>
  <c r="DS60" i="3"/>
  <c r="DX60" i="3"/>
  <c r="EC60" i="3"/>
  <c r="EH60" i="3"/>
  <c r="GQ60" i="3"/>
  <c r="GU60" i="3"/>
  <c r="GZ60" i="3"/>
  <c r="HF60" i="3"/>
  <c r="HJ60" i="3"/>
  <c r="HN60" i="3"/>
  <c r="HR60" i="3"/>
  <c r="P60" i="3"/>
  <c r="P60" i="2"/>
  <c r="AC60" i="3"/>
  <c r="AG60" i="3"/>
  <c r="AK60" i="3"/>
  <c r="AO60" i="3"/>
  <c r="AS60" i="3"/>
  <c r="AW60" i="3"/>
  <c r="BB60" i="3"/>
  <c r="BF60" i="3"/>
  <c r="BJ60" i="3"/>
  <c r="BN60" i="3"/>
  <c r="BR60" i="3"/>
  <c r="CE60" i="3"/>
  <c r="CN60" i="3"/>
  <c r="CS60" i="3"/>
  <c r="CW60" i="3"/>
  <c r="DA60" i="3"/>
  <c r="DF60" i="3"/>
  <c r="DJ60" i="3"/>
  <c r="DN60" i="3"/>
  <c r="DT60" i="3"/>
  <c r="DY60" i="3"/>
  <c r="ED60" i="3"/>
  <c r="EI60" i="3"/>
  <c r="GK60" i="3"/>
  <c r="GR60" i="3"/>
  <c r="GV60" i="3"/>
  <c r="HA60" i="3"/>
  <c r="HG60" i="3"/>
  <c r="HK60" i="3"/>
  <c r="HO60" i="3"/>
  <c r="HS60" i="3"/>
  <c r="Q60" i="3"/>
  <c r="Q60" i="2"/>
  <c r="AD60" i="3"/>
  <c r="AH60" i="3"/>
  <c r="AL60" i="3"/>
  <c r="AP60" i="3"/>
  <c r="AT60" i="3"/>
  <c r="AY60" i="3"/>
  <c r="BC60" i="3"/>
  <c r="BG60" i="3"/>
  <c r="BK60" i="3"/>
  <c r="BO60" i="3"/>
  <c r="BS60" i="3"/>
  <c r="CI60" i="3"/>
  <c r="CO60" i="3"/>
  <c r="CT60" i="3"/>
  <c r="CX60" i="3"/>
  <c r="DB60" i="3"/>
  <c r="DG60" i="3"/>
  <c r="DK60" i="3"/>
  <c r="DO60" i="3"/>
  <c r="DV60" i="3"/>
  <c r="DZ60" i="3"/>
  <c r="EE60" i="3"/>
  <c r="EJ60" i="3"/>
  <c r="GL60" i="3"/>
  <c r="GS60" i="3"/>
  <c r="GX60" i="3"/>
  <c r="HB60" i="3"/>
  <c r="HH60" i="3"/>
  <c r="HL60" i="3"/>
  <c r="HP60" i="3"/>
  <c r="N60" i="3"/>
  <c r="R60" i="3"/>
  <c r="AE60" i="3"/>
  <c r="AI60" i="3"/>
  <c r="AM60" i="3"/>
  <c r="AQ60" i="3"/>
  <c r="AU60" i="3"/>
  <c r="AZ60" i="3"/>
  <c r="BD60" i="3"/>
  <c r="BH60" i="3"/>
  <c r="BL60" i="3"/>
  <c r="BP60" i="3"/>
  <c r="BU60" i="3"/>
  <c r="CK60" i="3"/>
  <c r="CQ60" i="3"/>
  <c r="CU60" i="3"/>
  <c r="CY60" i="3"/>
  <c r="DD60" i="3"/>
  <c r="DH60" i="3"/>
  <c r="DL60" i="3"/>
  <c r="DQ60" i="3"/>
  <c r="DW60" i="3"/>
  <c r="EA60" i="3"/>
  <c r="EG60" i="3"/>
  <c r="GM60" i="3"/>
  <c r="GT60" i="3"/>
  <c r="GY60" i="3"/>
  <c r="HD60" i="3"/>
  <c r="HI60" i="3"/>
  <c r="HM60" i="3"/>
  <c r="HQ60" i="3"/>
  <c r="P73" i="4"/>
  <c r="EL56" i="3"/>
  <c r="EM56" i="3"/>
  <c r="EN56" i="3"/>
  <c r="EV56" i="3"/>
  <c r="EW56" i="3"/>
  <c r="EX56" i="3"/>
  <c r="FF56" i="3"/>
  <c r="FG56" i="3"/>
  <c r="FH56" i="3"/>
  <c r="FP56" i="3"/>
  <c r="FQ56" i="3"/>
  <c r="FR56" i="3"/>
  <c r="FZ56" i="3"/>
  <c r="GA56" i="3"/>
  <c r="GB56" i="3"/>
  <c r="X48" i="3"/>
  <c r="Z48" i="3"/>
  <c r="CA48" i="3"/>
  <c r="FS48" i="3"/>
  <c r="EO48" i="3"/>
  <c r="EY48" i="3"/>
  <c r="FI48" i="3"/>
  <c r="GC48" i="3"/>
  <c r="EU48" i="3"/>
  <c r="ES48" i="3"/>
  <c r="FC48" i="3"/>
  <c r="FE48" i="3"/>
  <c r="FM48" i="3"/>
  <c r="FO48" i="3"/>
  <c r="FW48" i="3"/>
  <c r="GG48" i="3"/>
  <c r="FY48" i="3"/>
  <c r="GI48" i="3"/>
  <c r="ET48" i="3"/>
  <c r="FA48" i="3"/>
  <c r="FN48" i="3"/>
  <c r="FU48" i="3"/>
  <c r="GH48" i="3"/>
  <c r="EP48" i="3"/>
  <c r="FB48" i="3"/>
  <c r="FJ48" i="3"/>
  <c r="FV48" i="3"/>
  <c r="GD48" i="3"/>
  <c r="EQ48" i="3"/>
  <c r="FD48" i="3"/>
  <c r="FK48" i="3"/>
  <c r="FX48" i="3"/>
  <c r="GE48" i="3"/>
  <c r="ER48" i="3"/>
  <c r="EZ48" i="3"/>
  <c r="FL48" i="3"/>
  <c r="FT48" i="3"/>
  <c r="GF48" i="3"/>
  <c r="BD33" i="2"/>
  <c r="EV509" i="3"/>
  <c r="EW509" i="3"/>
  <c r="EX509" i="3"/>
  <c r="EL509" i="3"/>
  <c r="EM509" i="3"/>
  <c r="EN509" i="3"/>
  <c r="FF509" i="3"/>
  <c r="FG509" i="3"/>
  <c r="FH509" i="3"/>
  <c r="FP509" i="3"/>
  <c r="FQ509" i="3"/>
  <c r="FR509" i="3"/>
  <c r="FZ509" i="3"/>
  <c r="GA509" i="3"/>
  <c r="GB509" i="3"/>
  <c r="BW505" i="3"/>
  <c r="BX505" i="3"/>
  <c r="BY505" i="3"/>
  <c r="FS501" i="3"/>
  <c r="EO501" i="3"/>
  <c r="EY501" i="3"/>
  <c r="FI501" i="3"/>
  <c r="GC501" i="3"/>
  <c r="EU501" i="3"/>
  <c r="FC501" i="3"/>
  <c r="ES501" i="3"/>
  <c r="FO501" i="3"/>
  <c r="FW501" i="3"/>
  <c r="FY501" i="3"/>
  <c r="FE501" i="3"/>
  <c r="GG501" i="3"/>
  <c r="FM501" i="3"/>
  <c r="GI501" i="3"/>
  <c r="ET501" i="3"/>
  <c r="FA501" i="3"/>
  <c r="FN501" i="3"/>
  <c r="FU501" i="3"/>
  <c r="GH501" i="3"/>
  <c r="EP501" i="3"/>
  <c r="FB501" i="3"/>
  <c r="FJ501" i="3"/>
  <c r="FV501" i="3"/>
  <c r="GD501" i="3"/>
  <c r="EQ501" i="3"/>
  <c r="FD501" i="3"/>
  <c r="FK501" i="3"/>
  <c r="FX501" i="3"/>
  <c r="GE501" i="3"/>
  <c r="ER501" i="3"/>
  <c r="EZ501" i="3"/>
  <c r="FL501" i="3"/>
  <c r="FT501" i="3"/>
  <c r="GF501" i="3"/>
  <c r="S502" i="4"/>
  <c r="HT481" i="3"/>
  <c r="CG481" i="3"/>
  <c r="B481" i="3"/>
  <c r="B481" i="2"/>
  <c r="GN481" i="3"/>
  <c r="GO481" i="3"/>
  <c r="F481" i="3"/>
  <c r="U481" i="2"/>
  <c r="O481" i="3"/>
  <c r="S481" i="3"/>
  <c r="S481" i="2"/>
  <c r="AA481" i="3"/>
  <c r="AF481" i="3"/>
  <c r="AJ481" i="3"/>
  <c r="AN481" i="3"/>
  <c r="AR481" i="3"/>
  <c r="AV481" i="3"/>
  <c r="BA481" i="3"/>
  <c r="BE481" i="3"/>
  <c r="BI481" i="3"/>
  <c r="BM481" i="3"/>
  <c r="BQ481" i="3"/>
  <c r="CL481" i="3"/>
  <c r="CR481" i="3"/>
  <c r="CV481" i="3"/>
  <c r="CZ481" i="3"/>
  <c r="DE481" i="3"/>
  <c r="DI481" i="3"/>
  <c r="DM481" i="3"/>
  <c r="DS481" i="3"/>
  <c r="DX481" i="3"/>
  <c r="EC481" i="3"/>
  <c r="EH481" i="3"/>
  <c r="GQ481" i="3"/>
  <c r="GU481" i="3"/>
  <c r="GZ481" i="3"/>
  <c r="HF481" i="3"/>
  <c r="HJ481" i="3"/>
  <c r="HN481" i="3"/>
  <c r="HR481" i="3"/>
  <c r="P481" i="3"/>
  <c r="P481" i="2"/>
  <c r="AC481" i="3"/>
  <c r="AG481" i="3"/>
  <c r="AK481" i="3"/>
  <c r="AO481" i="3"/>
  <c r="AS481" i="3"/>
  <c r="AW481" i="3"/>
  <c r="BB481" i="3"/>
  <c r="BF481" i="3"/>
  <c r="BJ481" i="3"/>
  <c r="BN481" i="3"/>
  <c r="BR481" i="3"/>
  <c r="CE481" i="3"/>
  <c r="CN481" i="3"/>
  <c r="CS481" i="3"/>
  <c r="CW481" i="3"/>
  <c r="DA481" i="3"/>
  <c r="DF481" i="3"/>
  <c r="DJ481" i="3"/>
  <c r="DN481" i="3"/>
  <c r="DT481" i="3"/>
  <c r="DY481" i="3"/>
  <c r="ED481" i="3"/>
  <c r="EI481" i="3"/>
  <c r="GK481" i="3"/>
  <c r="GR481" i="3"/>
  <c r="GV481" i="3"/>
  <c r="HA481" i="3"/>
  <c r="HG481" i="3"/>
  <c r="HK481" i="3"/>
  <c r="HO481" i="3"/>
  <c r="HS481" i="3"/>
  <c r="Q481" i="3"/>
  <c r="Q481" i="2"/>
  <c r="AD481" i="3"/>
  <c r="AH481" i="3"/>
  <c r="AL481" i="3"/>
  <c r="AP481" i="3"/>
  <c r="AT481" i="3"/>
  <c r="AY481" i="3"/>
  <c r="BC481" i="3"/>
  <c r="BG481" i="3"/>
  <c r="BK481" i="3"/>
  <c r="BO481" i="3"/>
  <c r="BS481" i="3"/>
  <c r="CI481" i="3"/>
  <c r="CO481" i="3"/>
  <c r="CT481" i="3"/>
  <c r="CX481" i="3"/>
  <c r="DB481" i="3"/>
  <c r="DG481" i="3"/>
  <c r="DK481" i="3"/>
  <c r="DO481" i="3"/>
  <c r="DV481" i="3"/>
  <c r="DZ481" i="3"/>
  <c r="EE481" i="3"/>
  <c r="EJ481" i="3"/>
  <c r="GL481" i="3"/>
  <c r="GS481" i="3"/>
  <c r="GX481" i="3"/>
  <c r="HB481" i="3"/>
  <c r="HH481" i="3"/>
  <c r="HL481" i="3"/>
  <c r="HP481" i="3"/>
  <c r="N481" i="3"/>
  <c r="R481" i="3"/>
  <c r="AE481" i="3"/>
  <c r="AI481" i="3"/>
  <c r="AM481" i="3"/>
  <c r="AQ481" i="3"/>
  <c r="AU481" i="3"/>
  <c r="AZ481" i="3"/>
  <c r="BD481" i="3"/>
  <c r="BH481" i="3"/>
  <c r="BL481" i="3"/>
  <c r="BP481" i="3"/>
  <c r="BU481" i="3"/>
  <c r="CK481" i="3"/>
  <c r="CQ481" i="3"/>
  <c r="CU481" i="3"/>
  <c r="CY481" i="3"/>
  <c r="DD481" i="3"/>
  <c r="DH481" i="3"/>
  <c r="DL481" i="3"/>
  <c r="DQ481" i="3"/>
  <c r="DW481" i="3"/>
  <c r="EA481" i="3"/>
  <c r="EG481" i="3"/>
  <c r="GM481" i="3"/>
  <c r="GT481" i="3"/>
  <c r="GY481" i="3"/>
  <c r="HD481" i="3"/>
  <c r="HI481" i="3"/>
  <c r="HM481" i="3"/>
  <c r="HQ481" i="3"/>
  <c r="P494" i="4"/>
  <c r="BY469" i="3"/>
  <c r="BW469" i="3"/>
  <c r="BX469" i="3"/>
  <c r="EV461" i="3"/>
  <c r="EW461" i="3"/>
  <c r="EX461" i="3"/>
  <c r="EL461" i="3"/>
  <c r="EM461" i="3"/>
  <c r="EN461" i="3"/>
  <c r="FF461" i="3"/>
  <c r="FG461" i="3"/>
  <c r="FH461" i="3"/>
  <c r="FP461" i="3"/>
  <c r="FQ461" i="3"/>
  <c r="FR461" i="3"/>
  <c r="FZ461" i="3"/>
  <c r="GA461" i="3"/>
  <c r="GB461" i="3"/>
  <c r="BW453" i="3"/>
  <c r="BX453" i="3"/>
  <c r="BY453" i="3"/>
  <c r="EV445" i="3"/>
  <c r="EW445" i="3"/>
  <c r="EX445" i="3"/>
  <c r="EL445" i="3"/>
  <c r="EM445" i="3"/>
  <c r="EN445" i="3"/>
  <c r="FF445" i="3"/>
  <c r="FG445" i="3"/>
  <c r="FH445" i="3"/>
  <c r="FP445" i="3"/>
  <c r="FQ445" i="3"/>
  <c r="FR445" i="3"/>
  <c r="FZ445" i="3"/>
  <c r="GA445" i="3"/>
  <c r="GB445" i="3"/>
  <c r="BW437" i="3"/>
  <c r="BX437" i="3"/>
  <c r="BY437" i="3"/>
  <c r="EV429" i="3"/>
  <c r="EW429" i="3"/>
  <c r="EX429" i="3"/>
  <c r="EL429" i="3"/>
  <c r="EM429" i="3"/>
  <c r="EN429" i="3"/>
  <c r="FF429" i="3"/>
  <c r="FG429" i="3"/>
  <c r="FH429" i="3"/>
  <c r="FP429" i="3"/>
  <c r="FQ429" i="3"/>
  <c r="FR429" i="3"/>
  <c r="FZ429" i="3"/>
  <c r="GA429" i="3"/>
  <c r="GB429" i="3"/>
  <c r="BW415" i="3"/>
  <c r="BX415" i="3"/>
  <c r="BY415" i="3"/>
  <c r="FS403" i="3"/>
  <c r="EO403" i="3"/>
  <c r="EY403" i="3"/>
  <c r="FI403" i="3"/>
  <c r="GC403" i="3"/>
  <c r="ES403" i="3"/>
  <c r="FE403" i="3"/>
  <c r="EU403" i="3"/>
  <c r="FO403" i="3"/>
  <c r="FM403" i="3"/>
  <c r="FY403" i="3"/>
  <c r="GG403" i="3"/>
  <c r="FW403" i="3"/>
  <c r="GI403" i="3"/>
  <c r="FC403" i="3"/>
  <c r="ET403" i="3"/>
  <c r="FA403" i="3"/>
  <c r="FN403" i="3"/>
  <c r="FU403" i="3"/>
  <c r="GH403" i="3"/>
  <c r="EP403" i="3"/>
  <c r="FB403" i="3"/>
  <c r="FJ403" i="3"/>
  <c r="FV403" i="3"/>
  <c r="GD403" i="3"/>
  <c r="EQ403" i="3"/>
  <c r="FD403" i="3"/>
  <c r="FK403" i="3"/>
  <c r="FX403" i="3"/>
  <c r="GE403" i="3"/>
  <c r="ER403" i="3"/>
  <c r="FT403" i="3"/>
  <c r="EZ403" i="3"/>
  <c r="GF403" i="3"/>
  <c r="FL403" i="3"/>
  <c r="BW399" i="3"/>
  <c r="BX399" i="3"/>
  <c r="BY399" i="3"/>
  <c r="BW383" i="3"/>
  <c r="BX383" i="3"/>
  <c r="BY383" i="3"/>
  <c r="Z363" i="3"/>
  <c r="X363" i="3"/>
  <c r="CA363" i="3"/>
  <c r="HT351" i="3"/>
  <c r="N351" i="3"/>
  <c r="R351" i="3"/>
  <c r="AE351" i="3"/>
  <c r="AI351" i="3"/>
  <c r="AM351" i="3"/>
  <c r="AQ351" i="3"/>
  <c r="AU351" i="3"/>
  <c r="AZ351" i="3"/>
  <c r="BD351" i="3"/>
  <c r="BH351" i="3"/>
  <c r="BL351" i="3"/>
  <c r="BP351" i="3"/>
  <c r="BU351" i="3"/>
  <c r="CK351" i="3"/>
  <c r="CQ351" i="3"/>
  <c r="CU351" i="3"/>
  <c r="CY351" i="3"/>
  <c r="DD351" i="3"/>
  <c r="DH351" i="3"/>
  <c r="DL351" i="3"/>
  <c r="DQ351" i="3"/>
  <c r="DW351" i="3"/>
  <c r="EA351" i="3"/>
  <c r="EG351" i="3"/>
  <c r="GM351" i="3"/>
  <c r="GT351" i="3"/>
  <c r="GY351" i="3"/>
  <c r="HD351" i="3"/>
  <c r="HI351" i="3"/>
  <c r="HM351" i="3"/>
  <c r="HQ351" i="3"/>
  <c r="P351" i="3"/>
  <c r="P351" i="2"/>
  <c r="AC351" i="3"/>
  <c r="AG351" i="3"/>
  <c r="AK351" i="3"/>
  <c r="AO351" i="3"/>
  <c r="AS351" i="3"/>
  <c r="AW351" i="3"/>
  <c r="BB351" i="3"/>
  <c r="BF351" i="3"/>
  <c r="BJ351" i="3"/>
  <c r="BN351" i="3"/>
  <c r="BR351" i="3"/>
  <c r="CE351" i="3"/>
  <c r="CN351" i="3"/>
  <c r="CS351" i="3"/>
  <c r="CW351" i="3"/>
  <c r="DA351" i="3"/>
  <c r="DF351" i="3"/>
  <c r="DJ351" i="3"/>
  <c r="DN351" i="3"/>
  <c r="DT351" i="3"/>
  <c r="DY351" i="3"/>
  <c r="ED351" i="3"/>
  <c r="EI351" i="3"/>
  <c r="GK351" i="3"/>
  <c r="GR351" i="3"/>
  <c r="GV351" i="3"/>
  <c r="HA351" i="3"/>
  <c r="HG351" i="3"/>
  <c r="HK351" i="3"/>
  <c r="HO351" i="3"/>
  <c r="HS351" i="3"/>
  <c r="Q351" i="3"/>
  <c r="Q351" i="2"/>
  <c r="AD351" i="3"/>
  <c r="AH351" i="3"/>
  <c r="AL351" i="3"/>
  <c r="AP351" i="3"/>
  <c r="AT351" i="3"/>
  <c r="AY351" i="3"/>
  <c r="BC351" i="3"/>
  <c r="BG351" i="3"/>
  <c r="BK351" i="3"/>
  <c r="BO351" i="3"/>
  <c r="BS351" i="3"/>
  <c r="CI351" i="3"/>
  <c r="CO351" i="3"/>
  <c r="CT351" i="3"/>
  <c r="CX351" i="3"/>
  <c r="DB351" i="3"/>
  <c r="DG351" i="3"/>
  <c r="DK351" i="3"/>
  <c r="DO351" i="3"/>
  <c r="DV351" i="3"/>
  <c r="DZ351" i="3"/>
  <c r="EE351" i="3"/>
  <c r="EJ351" i="3"/>
  <c r="GL351" i="3"/>
  <c r="GS351" i="3"/>
  <c r="GX351" i="3"/>
  <c r="HB351" i="3"/>
  <c r="HH351" i="3"/>
  <c r="HL351" i="3"/>
  <c r="HP351" i="3"/>
  <c r="AF351" i="3"/>
  <c r="AV351" i="3"/>
  <c r="BM351" i="3"/>
  <c r="CL351" i="3"/>
  <c r="DE351" i="3"/>
  <c r="DX351" i="3"/>
  <c r="GU351" i="3"/>
  <c r="HN351" i="3"/>
  <c r="GN351" i="3"/>
  <c r="GO351" i="3"/>
  <c r="F351" i="3"/>
  <c r="U351" i="2"/>
  <c r="O351" i="3"/>
  <c r="AJ351" i="3"/>
  <c r="BA351" i="3"/>
  <c r="BQ351" i="3"/>
  <c r="CR351" i="3"/>
  <c r="DI351" i="3"/>
  <c r="EC351" i="3"/>
  <c r="GZ351" i="3"/>
  <c r="HR351" i="3"/>
  <c r="S351" i="3"/>
  <c r="S351" i="2"/>
  <c r="AN351" i="3"/>
  <c r="BE351" i="3"/>
  <c r="CV351" i="3"/>
  <c r="DM351" i="3"/>
  <c r="EH351" i="3"/>
  <c r="HF351" i="3"/>
  <c r="CG351" i="3"/>
  <c r="B351" i="3"/>
  <c r="B351" i="2"/>
  <c r="BI351" i="3"/>
  <c r="AA351" i="3"/>
  <c r="CZ351" i="3"/>
  <c r="GQ351" i="3"/>
  <c r="AR351" i="3"/>
  <c r="DS351" i="3"/>
  <c r="HJ351" i="3"/>
  <c r="P364" i="4"/>
  <c r="EL347" i="3"/>
  <c r="EM347" i="3"/>
  <c r="EN347" i="3"/>
  <c r="FF347" i="3"/>
  <c r="FG347" i="3"/>
  <c r="FH347" i="3"/>
  <c r="FP347" i="3"/>
  <c r="FQ347" i="3"/>
  <c r="FR347" i="3"/>
  <c r="EV347" i="3"/>
  <c r="EW347" i="3"/>
  <c r="EX347" i="3"/>
  <c r="FZ347" i="3"/>
  <c r="GA347" i="3"/>
  <c r="GB347" i="3"/>
  <c r="Z343" i="3"/>
  <c r="CA343" i="3"/>
  <c r="X343" i="3"/>
  <c r="BW339" i="3"/>
  <c r="BX339" i="3"/>
  <c r="BY339" i="3"/>
  <c r="Z327" i="3"/>
  <c r="CA327" i="3"/>
  <c r="X327" i="3"/>
  <c r="FS323" i="3"/>
  <c r="EO323" i="3"/>
  <c r="EY323" i="3"/>
  <c r="FI323" i="3"/>
  <c r="GC323" i="3"/>
  <c r="ES323" i="3"/>
  <c r="FE323" i="3"/>
  <c r="EU323" i="3"/>
  <c r="FM323" i="3"/>
  <c r="FO323" i="3"/>
  <c r="FY323" i="3"/>
  <c r="FC323" i="3"/>
  <c r="GG323" i="3"/>
  <c r="FW323" i="3"/>
  <c r="GI323" i="3"/>
  <c r="ER323" i="3"/>
  <c r="EZ323" i="3"/>
  <c r="FL323" i="3"/>
  <c r="FT323" i="3"/>
  <c r="GF323" i="3"/>
  <c r="ET323" i="3"/>
  <c r="FA323" i="3"/>
  <c r="FN323" i="3"/>
  <c r="FU323" i="3"/>
  <c r="GH323" i="3"/>
  <c r="EP323" i="3"/>
  <c r="FB323" i="3"/>
  <c r="FJ323" i="3"/>
  <c r="FV323" i="3"/>
  <c r="GD323" i="3"/>
  <c r="EQ323" i="3"/>
  <c r="FD323" i="3"/>
  <c r="FK323" i="3"/>
  <c r="FX323" i="3"/>
  <c r="GE323" i="3"/>
  <c r="X307" i="3"/>
  <c r="Z307" i="3"/>
  <c r="CA307" i="3"/>
  <c r="FS291" i="3"/>
  <c r="EO291" i="3"/>
  <c r="EY291" i="3"/>
  <c r="FI291" i="3"/>
  <c r="GC291" i="3"/>
  <c r="ES291" i="3"/>
  <c r="FE291" i="3"/>
  <c r="EU291" i="3"/>
  <c r="FM291" i="3"/>
  <c r="FO291" i="3"/>
  <c r="FY291" i="3"/>
  <c r="FC291" i="3"/>
  <c r="GG291" i="3"/>
  <c r="FW291" i="3"/>
  <c r="GI291" i="3"/>
  <c r="EP291" i="3"/>
  <c r="FB291" i="3"/>
  <c r="FJ291" i="3"/>
  <c r="FV291" i="3"/>
  <c r="GD291" i="3"/>
  <c r="EQ291" i="3"/>
  <c r="FD291" i="3"/>
  <c r="FK291" i="3"/>
  <c r="FX291" i="3"/>
  <c r="GE291" i="3"/>
  <c r="ER291" i="3"/>
  <c r="EZ291" i="3"/>
  <c r="FL291" i="3"/>
  <c r="FT291" i="3"/>
  <c r="GF291" i="3"/>
  <c r="ET291" i="3"/>
  <c r="FA291" i="3"/>
  <c r="FN291" i="3"/>
  <c r="FU291" i="3"/>
  <c r="GH291" i="3"/>
  <c r="HT287" i="3"/>
  <c r="P287" i="3"/>
  <c r="P287" i="2"/>
  <c r="AC287" i="3"/>
  <c r="AG287" i="3"/>
  <c r="AK287" i="3"/>
  <c r="AO287" i="3"/>
  <c r="AS287" i="3"/>
  <c r="AW287" i="3"/>
  <c r="BB287" i="3"/>
  <c r="BF287" i="3"/>
  <c r="BJ287" i="3"/>
  <c r="BN287" i="3"/>
  <c r="BR287" i="3"/>
  <c r="CE287" i="3"/>
  <c r="CN287" i="3"/>
  <c r="CS287" i="3"/>
  <c r="CW287" i="3"/>
  <c r="DA287" i="3"/>
  <c r="DF287" i="3"/>
  <c r="DJ287" i="3"/>
  <c r="DN287" i="3"/>
  <c r="DT287" i="3"/>
  <c r="DY287" i="3"/>
  <c r="ED287" i="3"/>
  <c r="EI287" i="3"/>
  <c r="GK287" i="3"/>
  <c r="GR287" i="3"/>
  <c r="GV287" i="3"/>
  <c r="HA287" i="3"/>
  <c r="HG287" i="3"/>
  <c r="HK287" i="3"/>
  <c r="HO287" i="3"/>
  <c r="HS287" i="3"/>
  <c r="Q287" i="3"/>
  <c r="Q287" i="2"/>
  <c r="AD287" i="3"/>
  <c r="AH287" i="3"/>
  <c r="AL287" i="3"/>
  <c r="AP287" i="3"/>
  <c r="AT287" i="3"/>
  <c r="AY287" i="3"/>
  <c r="BC287" i="3"/>
  <c r="BG287" i="3"/>
  <c r="BK287" i="3"/>
  <c r="BO287" i="3"/>
  <c r="BS287" i="3"/>
  <c r="CI287" i="3"/>
  <c r="CO287" i="3"/>
  <c r="CT287" i="3"/>
  <c r="CX287" i="3"/>
  <c r="DB287" i="3"/>
  <c r="DG287" i="3"/>
  <c r="DK287" i="3"/>
  <c r="DO287" i="3"/>
  <c r="DV287" i="3"/>
  <c r="DZ287" i="3"/>
  <c r="EE287" i="3"/>
  <c r="EJ287" i="3"/>
  <c r="GL287" i="3"/>
  <c r="GS287" i="3"/>
  <c r="GX287" i="3"/>
  <c r="HB287" i="3"/>
  <c r="HH287" i="3"/>
  <c r="HL287" i="3"/>
  <c r="HP287" i="3"/>
  <c r="N287" i="3"/>
  <c r="R287" i="3"/>
  <c r="AE287" i="3"/>
  <c r="AI287" i="3"/>
  <c r="AM287" i="3"/>
  <c r="AQ287" i="3"/>
  <c r="AU287" i="3"/>
  <c r="AZ287" i="3"/>
  <c r="BD287" i="3"/>
  <c r="BH287" i="3"/>
  <c r="BL287" i="3"/>
  <c r="BP287" i="3"/>
  <c r="BU287" i="3"/>
  <c r="CK287" i="3"/>
  <c r="CQ287" i="3"/>
  <c r="CU287" i="3"/>
  <c r="CY287" i="3"/>
  <c r="DD287" i="3"/>
  <c r="DH287" i="3"/>
  <c r="DL287" i="3"/>
  <c r="DQ287" i="3"/>
  <c r="DW287" i="3"/>
  <c r="EA287" i="3"/>
  <c r="EG287" i="3"/>
  <c r="GM287" i="3"/>
  <c r="GT287" i="3"/>
  <c r="GY287" i="3"/>
  <c r="HD287" i="3"/>
  <c r="HI287" i="3"/>
  <c r="HM287" i="3"/>
  <c r="HQ287" i="3"/>
  <c r="CG287" i="3"/>
  <c r="B287" i="3"/>
  <c r="B287" i="2"/>
  <c r="GN287" i="3"/>
  <c r="GO287" i="3"/>
  <c r="F287" i="3"/>
  <c r="U287" i="2"/>
  <c r="O287" i="3"/>
  <c r="S287" i="3"/>
  <c r="S287" i="2"/>
  <c r="AA287" i="3"/>
  <c r="AF287" i="3"/>
  <c r="AJ287" i="3"/>
  <c r="AN287" i="3"/>
  <c r="AR287" i="3"/>
  <c r="AV287" i="3"/>
  <c r="BA287" i="3"/>
  <c r="BE287" i="3"/>
  <c r="BI287" i="3"/>
  <c r="BM287" i="3"/>
  <c r="BQ287" i="3"/>
  <c r="CL287" i="3"/>
  <c r="CR287" i="3"/>
  <c r="CV287" i="3"/>
  <c r="CZ287" i="3"/>
  <c r="DE287" i="3"/>
  <c r="DI287" i="3"/>
  <c r="DM287" i="3"/>
  <c r="DS287" i="3"/>
  <c r="DX287" i="3"/>
  <c r="EC287" i="3"/>
  <c r="EH287" i="3"/>
  <c r="GQ287" i="3"/>
  <c r="GU287" i="3"/>
  <c r="GZ287" i="3"/>
  <c r="HF287" i="3"/>
  <c r="HJ287" i="3"/>
  <c r="HN287" i="3"/>
  <c r="HR287" i="3"/>
  <c r="P300" i="4"/>
  <c r="EL283" i="3"/>
  <c r="EM283" i="3"/>
  <c r="EN283" i="3"/>
  <c r="FF283" i="3"/>
  <c r="FG283" i="3"/>
  <c r="FH283" i="3"/>
  <c r="EV283" i="3"/>
  <c r="EW283" i="3"/>
  <c r="EX283" i="3"/>
  <c r="FP283" i="3"/>
  <c r="FQ283" i="3"/>
  <c r="FR283" i="3"/>
  <c r="FZ283" i="3"/>
  <c r="GA283" i="3"/>
  <c r="GB283" i="3"/>
  <c r="X279" i="3"/>
  <c r="Z279" i="3"/>
  <c r="CA279" i="3"/>
  <c r="BX275" i="3"/>
  <c r="BY275" i="3"/>
  <c r="BW275" i="3"/>
  <c r="BY267" i="3"/>
  <c r="BW267" i="3"/>
  <c r="BX267" i="3"/>
  <c r="FS243" i="3"/>
  <c r="EO243" i="3"/>
  <c r="EY243" i="3"/>
  <c r="FI243" i="3"/>
  <c r="GC243" i="3"/>
  <c r="ES243" i="3"/>
  <c r="FE243" i="3"/>
  <c r="EU243" i="3"/>
  <c r="FM243" i="3"/>
  <c r="FO243" i="3"/>
  <c r="FY243" i="3"/>
  <c r="GG243" i="3"/>
  <c r="FW243" i="3"/>
  <c r="GI243" i="3"/>
  <c r="FC243" i="3"/>
  <c r="ET243" i="3"/>
  <c r="FA243" i="3"/>
  <c r="FN243" i="3"/>
  <c r="FU243" i="3"/>
  <c r="GH243" i="3"/>
  <c r="EP243" i="3"/>
  <c r="FB243" i="3"/>
  <c r="FJ243" i="3"/>
  <c r="FV243" i="3"/>
  <c r="GD243" i="3"/>
  <c r="EQ243" i="3"/>
  <c r="FD243" i="3"/>
  <c r="FK243" i="3"/>
  <c r="FX243" i="3"/>
  <c r="GE243" i="3"/>
  <c r="ER243" i="3"/>
  <c r="EZ243" i="3"/>
  <c r="FL243" i="3"/>
  <c r="FT243" i="3"/>
  <c r="GF243" i="3"/>
  <c r="X227" i="3"/>
  <c r="Z227" i="3"/>
  <c r="CA227" i="3"/>
  <c r="BW223" i="3"/>
  <c r="BX223" i="3"/>
  <c r="BY223" i="3"/>
  <c r="BX211" i="3"/>
  <c r="BY211" i="3"/>
  <c r="BW211" i="3"/>
  <c r="BX195" i="3"/>
  <c r="BY195" i="3"/>
  <c r="BW195" i="3"/>
  <c r="X183" i="3"/>
  <c r="Z183" i="3"/>
  <c r="CA183" i="3"/>
  <c r="HT175" i="3"/>
  <c r="N175" i="3"/>
  <c r="R175" i="3"/>
  <c r="AE175" i="3"/>
  <c r="AI175" i="3"/>
  <c r="AM175" i="3"/>
  <c r="AQ175" i="3"/>
  <c r="AU175" i="3"/>
  <c r="AZ175" i="3"/>
  <c r="BD175" i="3"/>
  <c r="BH175" i="3"/>
  <c r="BL175" i="3"/>
  <c r="BP175" i="3"/>
  <c r="BU175" i="3"/>
  <c r="CK175" i="3"/>
  <c r="CQ175" i="3"/>
  <c r="CU175" i="3"/>
  <c r="CY175" i="3"/>
  <c r="DD175" i="3"/>
  <c r="DH175" i="3"/>
  <c r="DL175" i="3"/>
  <c r="DQ175" i="3"/>
  <c r="DW175" i="3"/>
  <c r="EA175" i="3"/>
  <c r="EG175" i="3"/>
  <c r="GM175" i="3"/>
  <c r="GT175" i="3"/>
  <c r="GY175" i="3"/>
  <c r="HD175" i="3"/>
  <c r="HI175" i="3"/>
  <c r="HM175" i="3"/>
  <c r="HQ175" i="3"/>
  <c r="P175" i="3"/>
  <c r="P175" i="2"/>
  <c r="AC175" i="3"/>
  <c r="AG175" i="3"/>
  <c r="AK175" i="3"/>
  <c r="AO175" i="3"/>
  <c r="AS175" i="3"/>
  <c r="AW175" i="3"/>
  <c r="BB175" i="3"/>
  <c r="BF175" i="3"/>
  <c r="BJ175" i="3"/>
  <c r="BN175" i="3"/>
  <c r="BR175" i="3"/>
  <c r="CE175" i="3"/>
  <c r="CN175" i="3"/>
  <c r="CS175" i="3"/>
  <c r="CW175" i="3"/>
  <c r="DA175" i="3"/>
  <c r="DF175" i="3"/>
  <c r="DJ175" i="3"/>
  <c r="DN175" i="3"/>
  <c r="DT175" i="3"/>
  <c r="DY175" i="3"/>
  <c r="ED175" i="3"/>
  <c r="EI175" i="3"/>
  <c r="GK175" i="3"/>
  <c r="GR175" i="3"/>
  <c r="GV175" i="3"/>
  <c r="HA175" i="3"/>
  <c r="HG175" i="3"/>
  <c r="HK175" i="3"/>
  <c r="HO175" i="3"/>
  <c r="HS175" i="3"/>
  <c r="AH175" i="3"/>
  <c r="AP175" i="3"/>
  <c r="AY175" i="3"/>
  <c r="BG175" i="3"/>
  <c r="BO175" i="3"/>
  <c r="CO175" i="3"/>
  <c r="CX175" i="3"/>
  <c r="DG175" i="3"/>
  <c r="DO175" i="3"/>
  <c r="DZ175" i="3"/>
  <c r="EJ175" i="3"/>
  <c r="GL175" i="3"/>
  <c r="GX175" i="3"/>
  <c r="HH175" i="3"/>
  <c r="HP175" i="3"/>
  <c r="CG175" i="3"/>
  <c r="B175" i="3"/>
  <c r="B175" i="2"/>
  <c r="GN175" i="3"/>
  <c r="GO175" i="3"/>
  <c r="F175" i="3"/>
  <c r="U175" i="2"/>
  <c r="O175" i="3"/>
  <c r="AA175" i="3"/>
  <c r="AJ175" i="3"/>
  <c r="AR175" i="3"/>
  <c r="BA175" i="3"/>
  <c r="BI175" i="3"/>
  <c r="BQ175" i="3"/>
  <c r="CR175" i="3"/>
  <c r="CZ175" i="3"/>
  <c r="DI175" i="3"/>
  <c r="DS175" i="3"/>
  <c r="EC175" i="3"/>
  <c r="GQ175" i="3"/>
  <c r="GZ175" i="3"/>
  <c r="HJ175" i="3"/>
  <c r="HR175" i="3"/>
  <c r="Q175" i="3"/>
  <c r="Q175" i="2"/>
  <c r="AD175" i="3"/>
  <c r="AL175" i="3"/>
  <c r="AT175" i="3"/>
  <c r="BC175" i="3"/>
  <c r="BK175" i="3"/>
  <c r="BS175" i="3"/>
  <c r="CI175" i="3"/>
  <c r="CT175" i="3"/>
  <c r="DB175" i="3"/>
  <c r="DK175" i="3"/>
  <c r="DV175" i="3"/>
  <c r="EE175" i="3"/>
  <c r="GS175" i="3"/>
  <c r="HB175" i="3"/>
  <c r="HL175" i="3"/>
  <c r="AF175" i="3"/>
  <c r="BM175" i="3"/>
  <c r="DE175" i="3"/>
  <c r="GU175" i="3"/>
  <c r="AN175" i="3"/>
  <c r="DM175" i="3"/>
  <c r="HF175" i="3"/>
  <c r="AV175" i="3"/>
  <c r="CL175" i="3"/>
  <c r="DX175" i="3"/>
  <c r="HN175" i="3"/>
  <c r="S175" i="3"/>
  <c r="S175" i="2"/>
  <c r="BE175" i="3"/>
  <c r="CV175" i="3"/>
  <c r="EH175" i="3"/>
  <c r="P188" i="4"/>
  <c r="Z171" i="3"/>
  <c r="CA171" i="3"/>
  <c r="X171" i="3"/>
  <c r="Z155" i="3"/>
  <c r="CA155" i="3"/>
  <c r="X155" i="3"/>
  <c r="BW151" i="3"/>
  <c r="BY151" i="3"/>
  <c r="BX151" i="3"/>
  <c r="BW143" i="3"/>
  <c r="BX143" i="3"/>
  <c r="BY143" i="3"/>
  <c r="EL139" i="3"/>
  <c r="EM139" i="3"/>
  <c r="EN139" i="3"/>
  <c r="FF139" i="3"/>
  <c r="FG139" i="3"/>
  <c r="FH139" i="3"/>
  <c r="EV139" i="3"/>
  <c r="EW139" i="3"/>
  <c r="EX139" i="3"/>
  <c r="FP139" i="3"/>
  <c r="FQ139" i="3"/>
  <c r="FR139" i="3"/>
  <c r="FZ139" i="3"/>
  <c r="GA139" i="3"/>
  <c r="GB139" i="3"/>
  <c r="FS131" i="3"/>
  <c r="EO131" i="3"/>
  <c r="EY131" i="3"/>
  <c r="FI131" i="3"/>
  <c r="GC131" i="3"/>
  <c r="ES131" i="3"/>
  <c r="FE131" i="3"/>
  <c r="EU131" i="3"/>
  <c r="FM131" i="3"/>
  <c r="FO131" i="3"/>
  <c r="FY131" i="3"/>
  <c r="FC131" i="3"/>
  <c r="GG131" i="3"/>
  <c r="FW131" i="3"/>
  <c r="GI131" i="3"/>
  <c r="ET131" i="3"/>
  <c r="FA131" i="3"/>
  <c r="FN131" i="3"/>
  <c r="FU131" i="3"/>
  <c r="GH131" i="3"/>
  <c r="EP131" i="3"/>
  <c r="FB131" i="3"/>
  <c r="FJ131" i="3"/>
  <c r="FV131" i="3"/>
  <c r="GD131" i="3"/>
  <c r="EQ131" i="3"/>
  <c r="FD131" i="3"/>
  <c r="FK131" i="3"/>
  <c r="FX131" i="3"/>
  <c r="GE131" i="3"/>
  <c r="ER131" i="3"/>
  <c r="EZ131" i="3"/>
  <c r="FL131" i="3"/>
  <c r="FT131" i="3"/>
  <c r="GF131" i="3"/>
  <c r="HT517" i="3"/>
  <c r="CG517" i="3"/>
  <c r="B517" i="3"/>
  <c r="B517" i="2"/>
  <c r="GN517" i="3"/>
  <c r="GO517" i="3"/>
  <c r="F517" i="3"/>
  <c r="U517" i="2"/>
  <c r="O517" i="3"/>
  <c r="S517" i="3"/>
  <c r="S517" i="2"/>
  <c r="AA517" i="3"/>
  <c r="AF517" i="3"/>
  <c r="AJ517" i="3"/>
  <c r="AN517" i="3"/>
  <c r="AR517" i="3"/>
  <c r="AV517" i="3"/>
  <c r="BA517" i="3"/>
  <c r="BE517" i="3"/>
  <c r="BI517" i="3"/>
  <c r="BM517" i="3"/>
  <c r="BQ517" i="3"/>
  <c r="CL517" i="3"/>
  <c r="CR517" i="3"/>
  <c r="CV517" i="3"/>
  <c r="CZ517" i="3"/>
  <c r="DE517" i="3"/>
  <c r="DI517" i="3"/>
  <c r="DM517" i="3"/>
  <c r="DS517" i="3"/>
  <c r="DX517" i="3"/>
  <c r="EC517" i="3"/>
  <c r="EH517" i="3"/>
  <c r="GQ517" i="3"/>
  <c r="GU517" i="3"/>
  <c r="GZ517" i="3"/>
  <c r="HF517" i="3"/>
  <c r="HJ517" i="3"/>
  <c r="HN517" i="3"/>
  <c r="HR517" i="3"/>
  <c r="P517" i="3"/>
  <c r="P517" i="2"/>
  <c r="AC517" i="3"/>
  <c r="AG517" i="3"/>
  <c r="AK517" i="3"/>
  <c r="AO517" i="3"/>
  <c r="AS517" i="3"/>
  <c r="AW517" i="3"/>
  <c r="BB517" i="3"/>
  <c r="BF517" i="3"/>
  <c r="BJ517" i="3"/>
  <c r="BN517" i="3"/>
  <c r="BR517" i="3"/>
  <c r="CE517" i="3"/>
  <c r="CN517" i="3"/>
  <c r="CS517" i="3"/>
  <c r="CW517" i="3"/>
  <c r="DA517" i="3"/>
  <c r="DF517" i="3"/>
  <c r="DJ517" i="3"/>
  <c r="DN517" i="3"/>
  <c r="DT517" i="3"/>
  <c r="DY517" i="3"/>
  <c r="ED517" i="3"/>
  <c r="EI517" i="3"/>
  <c r="GK517" i="3"/>
  <c r="GR517" i="3"/>
  <c r="GV517" i="3"/>
  <c r="HA517" i="3"/>
  <c r="HG517" i="3"/>
  <c r="HK517" i="3"/>
  <c r="HO517" i="3"/>
  <c r="HS517" i="3"/>
  <c r="Q517" i="3"/>
  <c r="Q517" i="2"/>
  <c r="AD517" i="3"/>
  <c r="AH517" i="3"/>
  <c r="AL517" i="3"/>
  <c r="AP517" i="3"/>
  <c r="AT517" i="3"/>
  <c r="AY517" i="3"/>
  <c r="BC517" i="3"/>
  <c r="BG517" i="3"/>
  <c r="BK517" i="3"/>
  <c r="BO517" i="3"/>
  <c r="BS517" i="3"/>
  <c r="CI517" i="3"/>
  <c r="CO517" i="3"/>
  <c r="CT517" i="3"/>
  <c r="CX517" i="3"/>
  <c r="DB517" i="3"/>
  <c r="DG517" i="3"/>
  <c r="DK517" i="3"/>
  <c r="DO517" i="3"/>
  <c r="DV517" i="3"/>
  <c r="DZ517" i="3"/>
  <c r="EE517" i="3"/>
  <c r="EJ517" i="3"/>
  <c r="GL517" i="3"/>
  <c r="GS517" i="3"/>
  <c r="GX517" i="3"/>
  <c r="HB517" i="3"/>
  <c r="HH517" i="3"/>
  <c r="HL517" i="3"/>
  <c r="HP517" i="3"/>
  <c r="N517" i="3"/>
  <c r="S530" i="4"/>
  <c r="R517" i="3"/>
  <c r="AE517" i="3"/>
  <c r="AI517" i="3"/>
  <c r="AM517" i="3"/>
  <c r="AQ517" i="3"/>
  <c r="AU517" i="3"/>
  <c r="AZ517" i="3"/>
  <c r="BD517" i="3"/>
  <c r="BH517" i="3"/>
  <c r="BL517" i="3"/>
  <c r="BP517" i="3"/>
  <c r="BU517" i="3"/>
  <c r="CK517" i="3"/>
  <c r="CQ517" i="3"/>
  <c r="CU517" i="3"/>
  <c r="CY517" i="3"/>
  <c r="DD517" i="3"/>
  <c r="DH517" i="3"/>
  <c r="DL517" i="3"/>
  <c r="DQ517" i="3"/>
  <c r="DW517" i="3"/>
  <c r="EA517" i="3"/>
  <c r="EG517" i="3"/>
  <c r="GM517" i="3"/>
  <c r="GT517" i="3"/>
  <c r="GY517" i="3"/>
  <c r="HD517" i="3"/>
  <c r="HI517" i="3"/>
  <c r="HM517" i="3"/>
  <c r="HQ517" i="3"/>
  <c r="P530" i="4"/>
  <c r="X513" i="3"/>
  <c r="Z513" i="3"/>
  <c r="CA513" i="3"/>
  <c r="EV513" i="3"/>
  <c r="EW513" i="3"/>
  <c r="EX513" i="3"/>
  <c r="EL513" i="3"/>
  <c r="EM513" i="3"/>
  <c r="EN513" i="3"/>
  <c r="FF513" i="3"/>
  <c r="FG513" i="3"/>
  <c r="FH513" i="3"/>
  <c r="FP513" i="3"/>
  <c r="FQ513" i="3"/>
  <c r="FR513" i="3"/>
  <c r="FZ513" i="3"/>
  <c r="GA513" i="3"/>
  <c r="GB513" i="3"/>
  <c r="BW509" i="3"/>
  <c r="BX509" i="3"/>
  <c r="BY509" i="3"/>
  <c r="FS505" i="3"/>
  <c r="EO505" i="3"/>
  <c r="EY505" i="3"/>
  <c r="FI505" i="3"/>
  <c r="GC505" i="3"/>
  <c r="EU505" i="3"/>
  <c r="FC505" i="3"/>
  <c r="FE505" i="3"/>
  <c r="ES505" i="3"/>
  <c r="FO505" i="3"/>
  <c r="FW505" i="3"/>
  <c r="FM505" i="3"/>
  <c r="GG505" i="3"/>
  <c r="FY505" i="3"/>
  <c r="GI505" i="3"/>
  <c r="ET505" i="3"/>
  <c r="FA505" i="3"/>
  <c r="FN505" i="3"/>
  <c r="FU505" i="3"/>
  <c r="GH505" i="3"/>
  <c r="EP505" i="3"/>
  <c r="FB505" i="3"/>
  <c r="FJ505" i="3"/>
  <c r="FV505" i="3"/>
  <c r="GD505" i="3"/>
  <c r="EQ505" i="3"/>
  <c r="FD505" i="3"/>
  <c r="FK505" i="3"/>
  <c r="FX505" i="3"/>
  <c r="GE505" i="3"/>
  <c r="ER505" i="3"/>
  <c r="EZ505" i="3"/>
  <c r="FL505" i="3"/>
  <c r="FT505" i="3"/>
  <c r="GF505" i="3"/>
  <c r="HT501" i="3"/>
  <c r="CG501" i="3"/>
  <c r="B501" i="3"/>
  <c r="B501" i="2"/>
  <c r="GN501" i="3"/>
  <c r="GO501" i="3"/>
  <c r="F501" i="3"/>
  <c r="U501" i="2"/>
  <c r="O501" i="3"/>
  <c r="S501" i="3"/>
  <c r="S501" i="2"/>
  <c r="AA501" i="3"/>
  <c r="AF501" i="3"/>
  <c r="AJ501" i="3"/>
  <c r="AN501" i="3"/>
  <c r="AR501" i="3"/>
  <c r="AV501" i="3"/>
  <c r="BA501" i="3"/>
  <c r="BE501" i="3"/>
  <c r="BI501" i="3"/>
  <c r="BM501" i="3"/>
  <c r="BQ501" i="3"/>
  <c r="CL501" i="3"/>
  <c r="CR501" i="3"/>
  <c r="CV501" i="3"/>
  <c r="CZ501" i="3"/>
  <c r="DE501" i="3"/>
  <c r="DI501" i="3"/>
  <c r="DM501" i="3"/>
  <c r="DS501" i="3"/>
  <c r="DX501" i="3"/>
  <c r="EC501" i="3"/>
  <c r="EH501" i="3"/>
  <c r="GQ501" i="3"/>
  <c r="GU501" i="3"/>
  <c r="GZ501" i="3"/>
  <c r="HF501" i="3"/>
  <c r="HJ501" i="3"/>
  <c r="HN501" i="3"/>
  <c r="HR501" i="3"/>
  <c r="P501" i="3"/>
  <c r="P501" i="2"/>
  <c r="AC501" i="3"/>
  <c r="AG501" i="3"/>
  <c r="AK501" i="3"/>
  <c r="AO501" i="3"/>
  <c r="AS501" i="3"/>
  <c r="AW501" i="3"/>
  <c r="BB501" i="3"/>
  <c r="BF501" i="3"/>
  <c r="BJ501" i="3"/>
  <c r="BN501" i="3"/>
  <c r="BR501" i="3"/>
  <c r="CE501" i="3"/>
  <c r="CN501" i="3"/>
  <c r="CS501" i="3"/>
  <c r="CW501" i="3"/>
  <c r="DA501" i="3"/>
  <c r="DF501" i="3"/>
  <c r="DJ501" i="3"/>
  <c r="DN501" i="3"/>
  <c r="DT501" i="3"/>
  <c r="DY501" i="3"/>
  <c r="ED501" i="3"/>
  <c r="EI501" i="3"/>
  <c r="GK501" i="3"/>
  <c r="GR501" i="3"/>
  <c r="GV501" i="3"/>
  <c r="HA501" i="3"/>
  <c r="HG501" i="3"/>
  <c r="HK501" i="3"/>
  <c r="HO501" i="3"/>
  <c r="HS501" i="3"/>
  <c r="Q501" i="3"/>
  <c r="Q501" i="2"/>
  <c r="AD501" i="3"/>
  <c r="AH501" i="3"/>
  <c r="AL501" i="3"/>
  <c r="AP501" i="3"/>
  <c r="AT501" i="3"/>
  <c r="AY501" i="3"/>
  <c r="BC501" i="3"/>
  <c r="BG501" i="3"/>
  <c r="BK501" i="3"/>
  <c r="BO501" i="3"/>
  <c r="BS501" i="3"/>
  <c r="CI501" i="3"/>
  <c r="CO501" i="3"/>
  <c r="CT501" i="3"/>
  <c r="CX501" i="3"/>
  <c r="DB501" i="3"/>
  <c r="DG501" i="3"/>
  <c r="DK501" i="3"/>
  <c r="DO501" i="3"/>
  <c r="DV501" i="3"/>
  <c r="DZ501" i="3"/>
  <c r="EE501" i="3"/>
  <c r="EJ501" i="3"/>
  <c r="GL501" i="3"/>
  <c r="GS501" i="3"/>
  <c r="GX501" i="3"/>
  <c r="HB501" i="3"/>
  <c r="HH501" i="3"/>
  <c r="HL501" i="3"/>
  <c r="HP501" i="3"/>
  <c r="N501" i="3"/>
  <c r="R501" i="3"/>
  <c r="AE501" i="3"/>
  <c r="AI501" i="3"/>
  <c r="AM501" i="3"/>
  <c r="AQ501" i="3"/>
  <c r="AU501" i="3"/>
  <c r="AZ501" i="3"/>
  <c r="BD501" i="3"/>
  <c r="BH501" i="3"/>
  <c r="BL501" i="3"/>
  <c r="BP501" i="3"/>
  <c r="BU501" i="3"/>
  <c r="CK501" i="3"/>
  <c r="CQ501" i="3"/>
  <c r="CU501" i="3"/>
  <c r="CY501" i="3"/>
  <c r="DD501" i="3"/>
  <c r="DH501" i="3"/>
  <c r="DL501" i="3"/>
  <c r="DQ501" i="3"/>
  <c r="DW501" i="3"/>
  <c r="EA501" i="3"/>
  <c r="EG501" i="3"/>
  <c r="GM501" i="3"/>
  <c r="GT501" i="3"/>
  <c r="GY501" i="3"/>
  <c r="HD501" i="3"/>
  <c r="HI501" i="3"/>
  <c r="HM501" i="3"/>
  <c r="HQ501" i="3"/>
  <c r="P514" i="4"/>
  <c r="X497" i="3"/>
  <c r="Z497" i="3"/>
  <c r="CA497" i="3"/>
  <c r="EV497" i="3"/>
  <c r="EW497" i="3"/>
  <c r="EX497" i="3"/>
  <c r="EL497" i="3"/>
  <c r="EM497" i="3"/>
  <c r="EN497" i="3"/>
  <c r="FF497" i="3"/>
  <c r="FG497" i="3"/>
  <c r="FH497" i="3"/>
  <c r="FP497" i="3"/>
  <c r="FQ497" i="3"/>
  <c r="FR497" i="3"/>
  <c r="FZ497" i="3"/>
  <c r="GA497" i="3"/>
  <c r="GB497" i="3"/>
  <c r="BW493" i="3"/>
  <c r="BX493" i="3"/>
  <c r="BY493" i="3"/>
  <c r="FS489" i="3"/>
  <c r="EO489" i="3"/>
  <c r="EY489" i="3"/>
  <c r="FI489" i="3"/>
  <c r="GC489" i="3"/>
  <c r="EU489" i="3"/>
  <c r="FC489" i="3"/>
  <c r="ES489" i="3"/>
  <c r="FE489" i="3"/>
  <c r="FO489" i="3"/>
  <c r="FW489" i="3"/>
  <c r="FM489" i="3"/>
  <c r="GG489" i="3"/>
  <c r="FY489" i="3"/>
  <c r="GI489" i="3"/>
  <c r="ET489" i="3"/>
  <c r="FA489" i="3"/>
  <c r="FN489" i="3"/>
  <c r="FU489" i="3"/>
  <c r="GH489" i="3"/>
  <c r="EP489" i="3"/>
  <c r="FB489" i="3"/>
  <c r="FJ489" i="3"/>
  <c r="FV489" i="3"/>
  <c r="GD489" i="3"/>
  <c r="EQ489" i="3"/>
  <c r="FD489" i="3"/>
  <c r="FK489" i="3"/>
  <c r="FX489" i="3"/>
  <c r="GE489" i="3"/>
  <c r="ER489" i="3"/>
  <c r="EZ489" i="3"/>
  <c r="FL489" i="3"/>
  <c r="FT489" i="3"/>
  <c r="GF489" i="3"/>
  <c r="HT485" i="3"/>
  <c r="CG485" i="3"/>
  <c r="B485" i="3"/>
  <c r="B485" i="2"/>
  <c r="GN485" i="3"/>
  <c r="GO485" i="3"/>
  <c r="F485" i="3"/>
  <c r="U485" i="2"/>
  <c r="O485" i="3"/>
  <c r="S485" i="3"/>
  <c r="S485" i="2"/>
  <c r="AA485" i="3"/>
  <c r="AF485" i="3"/>
  <c r="AJ485" i="3"/>
  <c r="AN485" i="3"/>
  <c r="AR485" i="3"/>
  <c r="AV485" i="3"/>
  <c r="BA485" i="3"/>
  <c r="BE485" i="3"/>
  <c r="BI485" i="3"/>
  <c r="BM485" i="3"/>
  <c r="BQ485" i="3"/>
  <c r="CL485" i="3"/>
  <c r="CR485" i="3"/>
  <c r="CV485" i="3"/>
  <c r="CZ485" i="3"/>
  <c r="DE485" i="3"/>
  <c r="DI485" i="3"/>
  <c r="DM485" i="3"/>
  <c r="DS485" i="3"/>
  <c r="DX485" i="3"/>
  <c r="EC485" i="3"/>
  <c r="EH485" i="3"/>
  <c r="GQ485" i="3"/>
  <c r="GU485" i="3"/>
  <c r="GZ485" i="3"/>
  <c r="HF485" i="3"/>
  <c r="HJ485" i="3"/>
  <c r="HN485" i="3"/>
  <c r="HR485" i="3"/>
  <c r="P485" i="3"/>
  <c r="P485" i="2"/>
  <c r="AC485" i="3"/>
  <c r="AG485" i="3"/>
  <c r="AK485" i="3"/>
  <c r="AO485" i="3"/>
  <c r="AS485" i="3"/>
  <c r="AW485" i="3"/>
  <c r="BB485" i="3"/>
  <c r="BF485" i="3"/>
  <c r="BJ485" i="3"/>
  <c r="BN485" i="3"/>
  <c r="BR485" i="3"/>
  <c r="CE485" i="3"/>
  <c r="CN485" i="3"/>
  <c r="CS485" i="3"/>
  <c r="CW485" i="3"/>
  <c r="DA485" i="3"/>
  <c r="DF485" i="3"/>
  <c r="DJ485" i="3"/>
  <c r="DN485" i="3"/>
  <c r="DT485" i="3"/>
  <c r="DY485" i="3"/>
  <c r="ED485" i="3"/>
  <c r="EI485" i="3"/>
  <c r="GK485" i="3"/>
  <c r="GR485" i="3"/>
  <c r="GV485" i="3"/>
  <c r="HA485" i="3"/>
  <c r="HG485" i="3"/>
  <c r="HK485" i="3"/>
  <c r="HO485" i="3"/>
  <c r="HS485" i="3"/>
  <c r="Q485" i="3"/>
  <c r="Q485" i="2"/>
  <c r="AD485" i="3"/>
  <c r="AH485" i="3"/>
  <c r="AL485" i="3"/>
  <c r="AP485" i="3"/>
  <c r="AT485" i="3"/>
  <c r="AY485" i="3"/>
  <c r="BC485" i="3"/>
  <c r="BG485" i="3"/>
  <c r="BK485" i="3"/>
  <c r="BO485" i="3"/>
  <c r="BS485" i="3"/>
  <c r="CI485" i="3"/>
  <c r="CO485" i="3"/>
  <c r="CT485" i="3"/>
  <c r="CX485" i="3"/>
  <c r="DB485" i="3"/>
  <c r="DG485" i="3"/>
  <c r="DK485" i="3"/>
  <c r="DO485" i="3"/>
  <c r="DV485" i="3"/>
  <c r="DZ485" i="3"/>
  <c r="EE485" i="3"/>
  <c r="EJ485" i="3"/>
  <c r="GL485" i="3"/>
  <c r="GS485" i="3"/>
  <c r="GX485" i="3"/>
  <c r="HB485" i="3"/>
  <c r="HH485" i="3"/>
  <c r="HL485" i="3"/>
  <c r="HP485" i="3"/>
  <c r="N485" i="3"/>
  <c r="R485" i="3"/>
  <c r="AE485" i="3"/>
  <c r="AI485" i="3"/>
  <c r="AM485" i="3"/>
  <c r="AQ485" i="3"/>
  <c r="AU485" i="3"/>
  <c r="AZ485" i="3"/>
  <c r="BD485" i="3"/>
  <c r="BH485" i="3"/>
  <c r="BL485" i="3"/>
  <c r="BP485" i="3"/>
  <c r="BU485" i="3"/>
  <c r="CK485" i="3"/>
  <c r="CQ485" i="3"/>
  <c r="CU485" i="3"/>
  <c r="CY485" i="3"/>
  <c r="DD485" i="3"/>
  <c r="DH485" i="3"/>
  <c r="DL485" i="3"/>
  <c r="DQ485" i="3"/>
  <c r="DW485" i="3"/>
  <c r="EA485" i="3"/>
  <c r="EG485" i="3"/>
  <c r="GM485" i="3"/>
  <c r="GT485" i="3"/>
  <c r="GY485" i="3"/>
  <c r="HD485" i="3"/>
  <c r="HI485" i="3"/>
  <c r="HM485" i="3"/>
  <c r="HQ485" i="3"/>
  <c r="P498" i="4"/>
  <c r="X481" i="3"/>
  <c r="Z481" i="3"/>
  <c r="CA481" i="3"/>
  <c r="EV481" i="3"/>
  <c r="EW481" i="3"/>
  <c r="EX481" i="3"/>
  <c r="EL481" i="3"/>
  <c r="EM481" i="3"/>
  <c r="EN481" i="3"/>
  <c r="FF481" i="3"/>
  <c r="FG481" i="3"/>
  <c r="FH481" i="3"/>
  <c r="FP481" i="3"/>
  <c r="FQ481" i="3"/>
  <c r="FR481" i="3"/>
  <c r="FZ481" i="3"/>
  <c r="GA481" i="3"/>
  <c r="GB481" i="3"/>
  <c r="BW477" i="3"/>
  <c r="BX477" i="3"/>
  <c r="BY477" i="3"/>
  <c r="Z473" i="3"/>
  <c r="CA473" i="3"/>
  <c r="X473" i="3"/>
  <c r="FS473" i="3"/>
  <c r="EO473" i="3"/>
  <c r="EY473" i="3"/>
  <c r="FI473" i="3"/>
  <c r="GC473" i="3"/>
  <c r="EU473" i="3"/>
  <c r="FC473" i="3"/>
  <c r="FE473" i="3"/>
  <c r="ES473" i="3"/>
  <c r="FO473" i="3"/>
  <c r="FW473" i="3"/>
  <c r="FM473" i="3"/>
  <c r="GG473" i="3"/>
  <c r="FY473" i="3"/>
  <c r="GI473" i="3"/>
  <c r="EQ473" i="3"/>
  <c r="FD473" i="3"/>
  <c r="ER473" i="3"/>
  <c r="EZ473" i="3"/>
  <c r="FN473" i="3"/>
  <c r="FU473" i="3"/>
  <c r="GH473" i="3"/>
  <c r="FA473" i="3"/>
  <c r="FJ473" i="3"/>
  <c r="FV473" i="3"/>
  <c r="GD473" i="3"/>
  <c r="EP473" i="3"/>
  <c r="FB473" i="3"/>
  <c r="FK473" i="3"/>
  <c r="FX473" i="3"/>
  <c r="GE473" i="3"/>
  <c r="ET473" i="3"/>
  <c r="FL473" i="3"/>
  <c r="FT473" i="3"/>
  <c r="GF473" i="3"/>
  <c r="HT469" i="3"/>
  <c r="N469" i="3"/>
  <c r="R469" i="3"/>
  <c r="AD469" i="3"/>
  <c r="AH469" i="3"/>
  <c r="AL469" i="3"/>
  <c r="AP469" i="3"/>
  <c r="AT469" i="3"/>
  <c r="AY469" i="3"/>
  <c r="BC469" i="3"/>
  <c r="BG469" i="3"/>
  <c r="BK469" i="3"/>
  <c r="BO469" i="3"/>
  <c r="BS469" i="3"/>
  <c r="CI469" i="3"/>
  <c r="CO469" i="3"/>
  <c r="CT469" i="3"/>
  <c r="CX469" i="3"/>
  <c r="DB469" i="3"/>
  <c r="DG469" i="3"/>
  <c r="DK469" i="3"/>
  <c r="DO469" i="3"/>
  <c r="DV469" i="3"/>
  <c r="DZ469" i="3"/>
  <c r="EE469" i="3"/>
  <c r="EJ469" i="3"/>
  <c r="GL469" i="3"/>
  <c r="GS469" i="3"/>
  <c r="GX469" i="3"/>
  <c r="HB469" i="3"/>
  <c r="HH469" i="3"/>
  <c r="HL469" i="3"/>
  <c r="HP469" i="3"/>
  <c r="CG469" i="3"/>
  <c r="B469" i="3"/>
  <c r="B469" i="2"/>
  <c r="GN469" i="3"/>
  <c r="GO469" i="3"/>
  <c r="F469" i="3"/>
  <c r="U469" i="2"/>
  <c r="O469" i="3"/>
  <c r="S469" i="3"/>
  <c r="S469" i="2"/>
  <c r="AE469" i="3"/>
  <c r="AI469" i="3"/>
  <c r="AM469" i="3"/>
  <c r="AQ469" i="3"/>
  <c r="AU469" i="3"/>
  <c r="AZ469" i="3"/>
  <c r="BD469" i="3"/>
  <c r="BH469" i="3"/>
  <c r="BL469" i="3"/>
  <c r="BP469" i="3"/>
  <c r="BU469" i="3"/>
  <c r="CK469" i="3"/>
  <c r="CQ469" i="3"/>
  <c r="CU469" i="3"/>
  <c r="CY469" i="3"/>
  <c r="DD469" i="3"/>
  <c r="DH469" i="3"/>
  <c r="DL469" i="3"/>
  <c r="DQ469" i="3"/>
  <c r="DW469" i="3"/>
  <c r="EA469" i="3"/>
  <c r="EG469" i="3"/>
  <c r="GM469" i="3"/>
  <c r="GT469" i="3"/>
  <c r="GY469" i="3"/>
  <c r="HD469" i="3"/>
  <c r="HI469" i="3"/>
  <c r="HM469" i="3"/>
  <c r="HQ469" i="3"/>
  <c r="P469" i="3"/>
  <c r="P469" i="2"/>
  <c r="AA469" i="3"/>
  <c r="AF469" i="3"/>
  <c r="AJ469" i="3"/>
  <c r="AN469" i="3"/>
  <c r="AR469" i="3"/>
  <c r="AV469" i="3"/>
  <c r="BA469" i="3"/>
  <c r="BE469" i="3"/>
  <c r="BI469" i="3"/>
  <c r="BM469" i="3"/>
  <c r="BQ469" i="3"/>
  <c r="CL469" i="3"/>
  <c r="CR469" i="3"/>
  <c r="CV469" i="3"/>
  <c r="CZ469" i="3"/>
  <c r="DE469" i="3"/>
  <c r="DI469" i="3"/>
  <c r="DM469" i="3"/>
  <c r="DS469" i="3"/>
  <c r="DX469" i="3"/>
  <c r="EC469" i="3"/>
  <c r="EH469" i="3"/>
  <c r="GQ469" i="3"/>
  <c r="GU469" i="3"/>
  <c r="GZ469" i="3"/>
  <c r="HF469" i="3"/>
  <c r="HJ469" i="3"/>
  <c r="HN469" i="3"/>
  <c r="HR469" i="3"/>
  <c r="AO469" i="3"/>
  <c r="BF469" i="3"/>
  <c r="CW469" i="3"/>
  <c r="DN469" i="3"/>
  <c r="EI469" i="3"/>
  <c r="GK469" i="3"/>
  <c r="HG469" i="3"/>
  <c r="AC469" i="3"/>
  <c r="AS469" i="3"/>
  <c r="BJ469" i="3"/>
  <c r="CE469" i="3"/>
  <c r="DA469" i="3"/>
  <c r="DT469" i="3"/>
  <c r="GR469" i="3"/>
  <c r="HK469" i="3"/>
  <c r="AG469" i="3"/>
  <c r="AW469" i="3"/>
  <c r="BN469" i="3"/>
  <c r="CN469" i="3"/>
  <c r="DF469" i="3"/>
  <c r="DY469" i="3"/>
  <c r="GV469" i="3"/>
  <c r="HO469" i="3"/>
  <c r="Q469" i="3"/>
  <c r="Q469" i="2"/>
  <c r="AK469" i="3"/>
  <c r="BB469" i="3"/>
  <c r="BR469" i="3"/>
  <c r="CS469" i="3"/>
  <c r="DJ469" i="3"/>
  <c r="ED469" i="3"/>
  <c r="HA469" i="3"/>
  <c r="HS469" i="3"/>
  <c r="P482" i="4"/>
  <c r="EV465" i="3"/>
  <c r="EW465" i="3"/>
  <c r="EX465" i="3"/>
  <c r="EL465" i="3"/>
  <c r="EM465" i="3"/>
  <c r="EN465" i="3"/>
  <c r="FF465" i="3"/>
  <c r="FG465" i="3"/>
  <c r="FH465" i="3"/>
  <c r="FP465" i="3"/>
  <c r="FQ465" i="3"/>
  <c r="FR465" i="3"/>
  <c r="FZ465" i="3"/>
  <c r="GA465" i="3"/>
  <c r="GB465" i="3"/>
  <c r="Z461" i="3"/>
  <c r="CA461" i="3"/>
  <c r="X461" i="3"/>
  <c r="BW457" i="3"/>
  <c r="BX457" i="3"/>
  <c r="BY457" i="3"/>
  <c r="FS457" i="3"/>
  <c r="EO457" i="3"/>
  <c r="EY457" i="3"/>
  <c r="FI457" i="3"/>
  <c r="GC457" i="3"/>
  <c r="EU457" i="3"/>
  <c r="FC457" i="3"/>
  <c r="ES457" i="3"/>
  <c r="FE457" i="3"/>
  <c r="FO457" i="3"/>
  <c r="FW457" i="3"/>
  <c r="FM457" i="3"/>
  <c r="GG457" i="3"/>
  <c r="FY457" i="3"/>
  <c r="GI457" i="3"/>
  <c r="ER457" i="3"/>
  <c r="EZ457" i="3"/>
  <c r="FL457" i="3"/>
  <c r="FT457" i="3"/>
  <c r="GF457" i="3"/>
  <c r="ET457" i="3"/>
  <c r="FA457" i="3"/>
  <c r="FN457" i="3"/>
  <c r="FU457" i="3"/>
  <c r="GH457" i="3"/>
  <c r="EP457" i="3"/>
  <c r="FB457" i="3"/>
  <c r="FJ457" i="3"/>
  <c r="FV457" i="3"/>
  <c r="GD457" i="3"/>
  <c r="FX457" i="3"/>
  <c r="FD457" i="3"/>
  <c r="GE457" i="3"/>
  <c r="FK457" i="3"/>
  <c r="EQ457" i="3"/>
  <c r="HT453" i="3"/>
  <c r="N453" i="3"/>
  <c r="R453" i="3"/>
  <c r="AE453" i="3"/>
  <c r="AI453" i="3"/>
  <c r="AM453" i="3"/>
  <c r="AQ453" i="3"/>
  <c r="AU453" i="3"/>
  <c r="AZ453" i="3"/>
  <c r="BD453" i="3"/>
  <c r="BH453" i="3"/>
  <c r="BL453" i="3"/>
  <c r="BP453" i="3"/>
  <c r="BU453" i="3"/>
  <c r="CK453" i="3"/>
  <c r="CQ453" i="3"/>
  <c r="CU453" i="3"/>
  <c r="CY453" i="3"/>
  <c r="DD453" i="3"/>
  <c r="DH453" i="3"/>
  <c r="DL453" i="3"/>
  <c r="DQ453" i="3"/>
  <c r="DW453" i="3"/>
  <c r="EA453" i="3"/>
  <c r="EG453" i="3"/>
  <c r="GM453" i="3"/>
  <c r="GT453" i="3"/>
  <c r="GY453" i="3"/>
  <c r="HD453" i="3"/>
  <c r="HI453" i="3"/>
  <c r="HM453" i="3"/>
  <c r="HQ453" i="3"/>
  <c r="CG453" i="3"/>
  <c r="B453" i="3"/>
  <c r="B453" i="2"/>
  <c r="GN453" i="3"/>
  <c r="GO453" i="3"/>
  <c r="F453" i="3"/>
  <c r="U453" i="2"/>
  <c r="O453" i="3"/>
  <c r="S453" i="3"/>
  <c r="S453" i="2"/>
  <c r="AA453" i="3"/>
  <c r="AF453" i="3"/>
  <c r="AJ453" i="3"/>
  <c r="AN453" i="3"/>
  <c r="AR453" i="3"/>
  <c r="AV453" i="3"/>
  <c r="BA453" i="3"/>
  <c r="BE453" i="3"/>
  <c r="BI453" i="3"/>
  <c r="BM453" i="3"/>
  <c r="BQ453" i="3"/>
  <c r="CL453" i="3"/>
  <c r="CR453" i="3"/>
  <c r="CV453" i="3"/>
  <c r="CZ453" i="3"/>
  <c r="DE453" i="3"/>
  <c r="DI453" i="3"/>
  <c r="DM453" i="3"/>
  <c r="DS453" i="3"/>
  <c r="DX453" i="3"/>
  <c r="EC453" i="3"/>
  <c r="EH453" i="3"/>
  <c r="GQ453" i="3"/>
  <c r="GU453" i="3"/>
  <c r="GZ453" i="3"/>
  <c r="HF453" i="3"/>
  <c r="HJ453" i="3"/>
  <c r="HN453" i="3"/>
  <c r="HR453" i="3"/>
  <c r="P453" i="3"/>
  <c r="P453" i="2"/>
  <c r="AC453" i="3"/>
  <c r="AG453" i="3"/>
  <c r="AK453" i="3"/>
  <c r="AO453" i="3"/>
  <c r="AS453" i="3"/>
  <c r="AW453" i="3"/>
  <c r="BB453" i="3"/>
  <c r="BF453" i="3"/>
  <c r="BJ453" i="3"/>
  <c r="BN453" i="3"/>
  <c r="BR453" i="3"/>
  <c r="CE453" i="3"/>
  <c r="CN453" i="3"/>
  <c r="CS453" i="3"/>
  <c r="CW453" i="3"/>
  <c r="DA453" i="3"/>
  <c r="DF453" i="3"/>
  <c r="DJ453" i="3"/>
  <c r="DN453" i="3"/>
  <c r="DT453" i="3"/>
  <c r="DY453" i="3"/>
  <c r="ED453" i="3"/>
  <c r="EI453" i="3"/>
  <c r="GK453" i="3"/>
  <c r="GR453" i="3"/>
  <c r="GV453" i="3"/>
  <c r="HA453" i="3"/>
  <c r="HG453" i="3"/>
  <c r="HK453" i="3"/>
  <c r="HO453" i="3"/>
  <c r="HS453" i="3"/>
  <c r="AP453" i="3"/>
  <c r="BG453" i="3"/>
  <c r="CX453" i="3"/>
  <c r="DO453" i="3"/>
  <c r="EJ453" i="3"/>
  <c r="GL453" i="3"/>
  <c r="HH453" i="3"/>
  <c r="AD453" i="3"/>
  <c r="AT453" i="3"/>
  <c r="BK453" i="3"/>
  <c r="CI453" i="3"/>
  <c r="DB453" i="3"/>
  <c r="DV453" i="3"/>
  <c r="GS453" i="3"/>
  <c r="HL453" i="3"/>
  <c r="AH453" i="3"/>
  <c r="AY453" i="3"/>
  <c r="BO453" i="3"/>
  <c r="CO453" i="3"/>
  <c r="DG453" i="3"/>
  <c r="DZ453" i="3"/>
  <c r="GX453" i="3"/>
  <c r="HP453" i="3"/>
  <c r="Q453" i="3"/>
  <c r="Q453" i="2"/>
  <c r="AL453" i="3"/>
  <c r="BC453" i="3"/>
  <c r="BS453" i="3"/>
  <c r="CT453" i="3"/>
  <c r="DK453" i="3"/>
  <c r="EE453" i="3"/>
  <c r="HB453" i="3"/>
  <c r="P466" i="4"/>
  <c r="EV449" i="3"/>
  <c r="EW449" i="3"/>
  <c r="EX449" i="3"/>
  <c r="EL449" i="3"/>
  <c r="EM449" i="3"/>
  <c r="EN449" i="3"/>
  <c r="FF449" i="3"/>
  <c r="FG449" i="3"/>
  <c r="FH449" i="3"/>
  <c r="FP449" i="3"/>
  <c r="FQ449" i="3"/>
  <c r="FR449" i="3"/>
  <c r="FZ449" i="3"/>
  <c r="GA449" i="3"/>
  <c r="GB449" i="3"/>
  <c r="Z445" i="3"/>
  <c r="CA445" i="3"/>
  <c r="X445" i="3"/>
  <c r="BW441" i="3"/>
  <c r="BX441" i="3"/>
  <c r="BY441" i="3"/>
  <c r="FS441" i="3"/>
  <c r="EO441" i="3"/>
  <c r="EY441" i="3"/>
  <c r="FI441" i="3"/>
  <c r="GC441" i="3"/>
  <c r="EU441" i="3"/>
  <c r="FC441" i="3"/>
  <c r="FE441" i="3"/>
  <c r="ES441" i="3"/>
  <c r="FO441" i="3"/>
  <c r="FW441" i="3"/>
  <c r="FM441" i="3"/>
  <c r="GG441" i="3"/>
  <c r="FY441" i="3"/>
  <c r="GI441" i="3"/>
  <c r="ER441" i="3"/>
  <c r="EZ441" i="3"/>
  <c r="FL441" i="3"/>
  <c r="FT441" i="3"/>
  <c r="GF441" i="3"/>
  <c r="ET441" i="3"/>
  <c r="FA441" i="3"/>
  <c r="FN441" i="3"/>
  <c r="FU441" i="3"/>
  <c r="GH441" i="3"/>
  <c r="EP441" i="3"/>
  <c r="FB441" i="3"/>
  <c r="FJ441" i="3"/>
  <c r="FV441" i="3"/>
  <c r="GD441" i="3"/>
  <c r="FX441" i="3"/>
  <c r="FD441" i="3"/>
  <c r="GE441" i="3"/>
  <c r="FK441" i="3"/>
  <c r="EQ441" i="3"/>
  <c r="HT437" i="3"/>
  <c r="N437" i="3"/>
  <c r="R437" i="3"/>
  <c r="AE437" i="3"/>
  <c r="AI437" i="3"/>
  <c r="AM437" i="3"/>
  <c r="AQ437" i="3"/>
  <c r="AU437" i="3"/>
  <c r="AZ437" i="3"/>
  <c r="BD437" i="3"/>
  <c r="BH437" i="3"/>
  <c r="BL437" i="3"/>
  <c r="BP437" i="3"/>
  <c r="BU437" i="3"/>
  <c r="CK437" i="3"/>
  <c r="CQ437" i="3"/>
  <c r="CU437" i="3"/>
  <c r="CY437" i="3"/>
  <c r="DD437" i="3"/>
  <c r="DH437" i="3"/>
  <c r="DL437" i="3"/>
  <c r="DQ437" i="3"/>
  <c r="DW437" i="3"/>
  <c r="EA437" i="3"/>
  <c r="EG437" i="3"/>
  <c r="GM437" i="3"/>
  <c r="GT437" i="3"/>
  <c r="GY437" i="3"/>
  <c r="HD437" i="3"/>
  <c r="HI437" i="3"/>
  <c r="HM437" i="3"/>
  <c r="HQ437" i="3"/>
  <c r="CG437" i="3"/>
  <c r="B437" i="3"/>
  <c r="B437" i="2"/>
  <c r="GN437" i="3"/>
  <c r="GO437" i="3"/>
  <c r="F437" i="3"/>
  <c r="U437" i="2"/>
  <c r="O437" i="3"/>
  <c r="S437" i="3"/>
  <c r="S437" i="2"/>
  <c r="AA437" i="3"/>
  <c r="AF437" i="3"/>
  <c r="AJ437" i="3"/>
  <c r="AN437" i="3"/>
  <c r="AR437" i="3"/>
  <c r="AV437" i="3"/>
  <c r="BA437" i="3"/>
  <c r="BE437" i="3"/>
  <c r="BI437" i="3"/>
  <c r="BM437" i="3"/>
  <c r="BQ437" i="3"/>
  <c r="CL437" i="3"/>
  <c r="CR437" i="3"/>
  <c r="CV437" i="3"/>
  <c r="CZ437" i="3"/>
  <c r="DE437" i="3"/>
  <c r="DI437" i="3"/>
  <c r="DM437" i="3"/>
  <c r="DS437" i="3"/>
  <c r="DX437" i="3"/>
  <c r="EC437" i="3"/>
  <c r="EH437" i="3"/>
  <c r="GQ437" i="3"/>
  <c r="GU437" i="3"/>
  <c r="GZ437" i="3"/>
  <c r="HF437" i="3"/>
  <c r="HJ437" i="3"/>
  <c r="HN437" i="3"/>
  <c r="HR437" i="3"/>
  <c r="P437" i="3"/>
  <c r="P437" i="2"/>
  <c r="AC437" i="3"/>
  <c r="AG437" i="3"/>
  <c r="AK437" i="3"/>
  <c r="AO437" i="3"/>
  <c r="AS437" i="3"/>
  <c r="AW437" i="3"/>
  <c r="BB437" i="3"/>
  <c r="BF437" i="3"/>
  <c r="BJ437" i="3"/>
  <c r="BN437" i="3"/>
  <c r="BR437" i="3"/>
  <c r="CE437" i="3"/>
  <c r="CN437" i="3"/>
  <c r="CS437" i="3"/>
  <c r="CW437" i="3"/>
  <c r="DA437" i="3"/>
  <c r="DF437" i="3"/>
  <c r="DJ437" i="3"/>
  <c r="DN437" i="3"/>
  <c r="DT437" i="3"/>
  <c r="DY437" i="3"/>
  <c r="ED437" i="3"/>
  <c r="EI437" i="3"/>
  <c r="GK437" i="3"/>
  <c r="GR437" i="3"/>
  <c r="GV437" i="3"/>
  <c r="HA437" i="3"/>
  <c r="HG437" i="3"/>
  <c r="HK437" i="3"/>
  <c r="HO437" i="3"/>
  <c r="HS437" i="3"/>
  <c r="AP437" i="3"/>
  <c r="BG437" i="3"/>
  <c r="CX437" i="3"/>
  <c r="DO437" i="3"/>
  <c r="EJ437" i="3"/>
  <c r="GL437" i="3"/>
  <c r="HH437" i="3"/>
  <c r="AD437" i="3"/>
  <c r="AT437" i="3"/>
  <c r="BK437" i="3"/>
  <c r="CI437" i="3"/>
  <c r="DB437" i="3"/>
  <c r="DV437" i="3"/>
  <c r="GS437" i="3"/>
  <c r="HL437" i="3"/>
  <c r="AH437" i="3"/>
  <c r="AY437" i="3"/>
  <c r="BO437" i="3"/>
  <c r="CO437" i="3"/>
  <c r="DG437" i="3"/>
  <c r="DZ437" i="3"/>
  <c r="GX437" i="3"/>
  <c r="HP437" i="3"/>
  <c r="Q437" i="3"/>
  <c r="Q437" i="2"/>
  <c r="AL437" i="3"/>
  <c r="BC437" i="3"/>
  <c r="BS437" i="3"/>
  <c r="CT437" i="3"/>
  <c r="DK437" i="3"/>
  <c r="EE437" i="3"/>
  <c r="HB437" i="3"/>
  <c r="P450" i="4"/>
  <c r="S446" i="4"/>
  <c r="EV433" i="3"/>
  <c r="EW433" i="3"/>
  <c r="EX433" i="3"/>
  <c r="EL433" i="3"/>
  <c r="EM433" i="3"/>
  <c r="EN433" i="3"/>
  <c r="FF433" i="3"/>
  <c r="FG433" i="3"/>
  <c r="FH433" i="3"/>
  <c r="FP433" i="3"/>
  <c r="FQ433" i="3"/>
  <c r="FR433" i="3"/>
  <c r="FZ433" i="3"/>
  <c r="GA433" i="3"/>
  <c r="GB433" i="3"/>
  <c r="Z429" i="3"/>
  <c r="CA429" i="3"/>
  <c r="X429" i="3"/>
  <c r="BW425" i="3"/>
  <c r="BX425" i="3"/>
  <c r="BY425" i="3"/>
  <c r="FS425" i="3"/>
  <c r="EO425" i="3"/>
  <c r="EY425" i="3"/>
  <c r="FI425" i="3"/>
  <c r="GC425" i="3"/>
  <c r="EU425" i="3"/>
  <c r="FC425" i="3"/>
  <c r="ES425" i="3"/>
  <c r="FE425" i="3"/>
  <c r="FO425" i="3"/>
  <c r="FW425" i="3"/>
  <c r="FM425" i="3"/>
  <c r="GG425" i="3"/>
  <c r="FY425" i="3"/>
  <c r="GI425" i="3"/>
  <c r="ER425" i="3"/>
  <c r="EZ425" i="3"/>
  <c r="FL425" i="3"/>
  <c r="FT425" i="3"/>
  <c r="GF425" i="3"/>
  <c r="ET425" i="3"/>
  <c r="FA425" i="3"/>
  <c r="FN425" i="3"/>
  <c r="FU425" i="3"/>
  <c r="GH425" i="3"/>
  <c r="EP425" i="3"/>
  <c r="FB425" i="3"/>
  <c r="FJ425" i="3"/>
  <c r="FV425" i="3"/>
  <c r="GD425" i="3"/>
  <c r="FX425" i="3"/>
  <c r="FD425" i="3"/>
  <c r="GE425" i="3"/>
  <c r="FK425" i="3"/>
  <c r="EQ425" i="3"/>
  <c r="BW419" i="3"/>
  <c r="BX419" i="3"/>
  <c r="BY419" i="3"/>
  <c r="HT419" i="3"/>
  <c r="CG419" i="3"/>
  <c r="B419" i="3"/>
  <c r="B419" i="2"/>
  <c r="GN419" i="3"/>
  <c r="GO419" i="3"/>
  <c r="F419" i="3"/>
  <c r="U419" i="2"/>
  <c r="O419" i="3"/>
  <c r="S419" i="3"/>
  <c r="S419" i="2"/>
  <c r="AE419" i="3"/>
  <c r="AI419" i="3"/>
  <c r="AM419" i="3"/>
  <c r="AQ419" i="3"/>
  <c r="AU419" i="3"/>
  <c r="AZ419" i="3"/>
  <c r="BD419" i="3"/>
  <c r="BH419" i="3"/>
  <c r="BL419" i="3"/>
  <c r="BP419" i="3"/>
  <c r="BU419" i="3"/>
  <c r="CK419" i="3"/>
  <c r="CQ419" i="3"/>
  <c r="CU419" i="3"/>
  <c r="CY419" i="3"/>
  <c r="DD419" i="3"/>
  <c r="DH419" i="3"/>
  <c r="DL419" i="3"/>
  <c r="DQ419" i="3"/>
  <c r="DW419" i="3"/>
  <c r="EA419" i="3"/>
  <c r="EG419" i="3"/>
  <c r="GM419" i="3"/>
  <c r="GT419" i="3"/>
  <c r="GY419" i="3"/>
  <c r="HD419" i="3"/>
  <c r="HI419" i="3"/>
  <c r="HM419" i="3"/>
  <c r="HQ419" i="3"/>
  <c r="P419" i="3"/>
  <c r="P419" i="2"/>
  <c r="AA419" i="3"/>
  <c r="AF419" i="3"/>
  <c r="AJ419" i="3"/>
  <c r="AN419" i="3"/>
  <c r="AR419" i="3"/>
  <c r="AV419" i="3"/>
  <c r="BA419" i="3"/>
  <c r="BE419" i="3"/>
  <c r="BI419" i="3"/>
  <c r="BM419" i="3"/>
  <c r="BQ419" i="3"/>
  <c r="CL419" i="3"/>
  <c r="CR419" i="3"/>
  <c r="CV419" i="3"/>
  <c r="CZ419" i="3"/>
  <c r="DE419" i="3"/>
  <c r="DI419" i="3"/>
  <c r="DM419" i="3"/>
  <c r="DS419" i="3"/>
  <c r="DX419" i="3"/>
  <c r="EC419" i="3"/>
  <c r="EH419" i="3"/>
  <c r="GQ419" i="3"/>
  <c r="GU419" i="3"/>
  <c r="GZ419" i="3"/>
  <c r="HF419" i="3"/>
  <c r="HJ419" i="3"/>
  <c r="HN419" i="3"/>
  <c r="HR419" i="3"/>
  <c r="Q419" i="3"/>
  <c r="Q419" i="2"/>
  <c r="AC419" i="3"/>
  <c r="AG419" i="3"/>
  <c r="AK419" i="3"/>
  <c r="AO419" i="3"/>
  <c r="AS419" i="3"/>
  <c r="AW419" i="3"/>
  <c r="BB419" i="3"/>
  <c r="BF419" i="3"/>
  <c r="BJ419" i="3"/>
  <c r="BN419" i="3"/>
  <c r="BR419" i="3"/>
  <c r="CE419" i="3"/>
  <c r="CN419" i="3"/>
  <c r="CS419" i="3"/>
  <c r="CW419" i="3"/>
  <c r="DA419" i="3"/>
  <c r="DF419" i="3"/>
  <c r="DJ419" i="3"/>
  <c r="DN419" i="3"/>
  <c r="DT419" i="3"/>
  <c r="DY419" i="3"/>
  <c r="ED419" i="3"/>
  <c r="EI419" i="3"/>
  <c r="GK419" i="3"/>
  <c r="GR419" i="3"/>
  <c r="GV419" i="3"/>
  <c r="HA419" i="3"/>
  <c r="HG419" i="3"/>
  <c r="HK419" i="3"/>
  <c r="HO419" i="3"/>
  <c r="HS419" i="3"/>
  <c r="AD419" i="3"/>
  <c r="AT419" i="3"/>
  <c r="BK419" i="3"/>
  <c r="CI419" i="3"/>
  <c r="DB419" i="3"/>
  <c r="DV419" i="3"/>
  <c r="GS419" i="3"/>
  <c r="HL419" i="3"/>
  <c r="N419" i="3"/>
  <c r="AH419" i="3"/>
  <c r="AY419" i="3"/>
  <c r="BO419" i="3"/>
  <c r="CO419" i="3"/>
  <c r="DG419" i="3"/>
  <c r="DZ419" i="3"/>
  <c r="GX419" i="3"/>
  <c r="HP419" i="3"/>
  <c r="R419" i="3"/>
  <c r="AL419" i="3"/>
  <c r="BC419" i="3"/>
  <c r="BS419" i="3"/>
  <c r="CT419" i="3"/>
  <c r="DK419" i="3"/>
  <c r="EE419" i="3"/>
  <c r="HB419" i="3"/>
  <c r="AP419" i="3"/>
  <c r="BG419" i="3"/>
  <c r="CX419" i="3"/>
  <c r="DO419" i="3"/>
  <c r="EJ419" i="3"/>
  <c r="GL419" i="3"/>
  <c r="HH419" i="3"/>
  <c r="P432" i="4"/>
  <c r="EL415" i="3"/>
  <c r="EM415" i="3"/>
  <c r="EN415" i="3"/>
  <c r="FF415" i="3"/>
  <c r="FG415" i="3"/>
  <c r="FH415" i="3"/>
  <c r="EV415" i="3"/>
  <c r="EW415" i="3"/>
  <c r="EX415" i="3"/>
  <c r="FP415" i="3"/>
  <c r="FQ415" i="3"/>
  <c r="FR415" i="3"/>
  <c r="FZ415" i="3"/>
  <c r="GA415" i="3"/>
  <c r="GB415" i="3"/>
  <c r="X407" i="3"/>
  <c r="Z407" i="3"/>
  <c r="CA407" i="3"/>
  <c r="FS407" i="3"/>
  <c r="EO407" i="3"/>
  <c r="EY407" i="3"/>
  <c r="FI407" i="3"/>
  <c r="GC407" i="3"/>
  <c r="ES407" i="3"/>
  <c r="FE407" i="3"/>
  <c r="FO407" i="3"/>
  <c r="FC407" i="3"/>
  <c r="FM407" i="3"/>
  <c r="EU407" i="3"/>
  <c r="FY407" i="3"/>
  <c r="GG407" i="3"/>
  <c r="GI407" i="3"/>
  <c r="FW407" i="3"/>
  <c r="ET407" i="3"/>
  <c r="FA407" i="3"/>
  <c r="FN407" i="3"/>
  <c r="FU407" i="3"/>
  <c r="GH407" i="3"/>
  <c r="EP407" i="3"/>
  <c r="FB407" i="3"/>
  <c r="FJ407" i="3"/>
  <c r="FV407" i="3"/>
  <c r="GD407" i="3"/>
  <c r="EQ407" i="3"/>
  <c r="FD407" i="3"/>
  <c r="FK407" i="3"/>
  <c r="FX407" i="3"/>
  <c r="GE407" i="3"/>
  <c r="GF407" i="3"/>
  <c r="FL407" i="3"/>
  <c r="ER407" i="3"/>
  <c r="FT407" i="3"/>
  <c r="EZ407" i="3"/>
  <c r="BW403" i="3"/>
  <c r="BX403" i="3"/>
  <c r="BY403" i="3"/>
  <c r="HT403" i="3"/>
  <c r="CG403" i="3"/>
  <c r="B403" i="3"/>
  <c r="B403" i="2"/>
  <c r="GN403" i="3"/>
  <c r="GO403" i="3"/>
  <c r="F403" i="3"/>
  <c r="U403" i="2"/>
  <c r="O403" i="3"/>
  <c r="S403" i="3"/>
  <c r="S403" i="2"/>
  <c r="AA403" i="3"/>
  <c r="AF403" i="3"/>
  <c r="AJ403" i="3"/>
  <c r="AN403" i="3"/>
  <c r="AR403" i="3"/>
  <c r="AV403" i="3"/>
  <c r="BA403" i="3"/>
  <c r="BE403" i="3"/>
  <c r="BI403" i="3"/>
  <c r="BM403" i="3"/>
  <c r="BQ403" i="3"/>
  <c r="CL403" i="3"/>
  <c r="CR403" i="3"/>
  <c r="CV403" i="3"/>
  <c r="CZ403" i="3"/>
  <c r="DE403" i="3"/>
  <c r="DI403" i="3"/>
  <c r="DM403" i="3"/>
  <c r="DS403" i="3"/>
  <c r="DX403" i="3"/>
  <c r="EC403" i="3"/>
  <c r="EH403" i="3"/>
  <c r="GQ403" i="3"/>
  <c r="GU403" i="3"/>
  <c r="GZ403" i="3"/>
  <c r="HF403" i="3"/>
  <c r="HJ403" i="3"/>
  <c r="HN403" i="3"/>
  <c r="HR403" i="3"/>
  <c r="P403" i="3"/>
  <c r="P403" i="2"/>
  <c r="AC403" i="3"/>
  <c r="AG403" i="3"/>
  <c r="AK403" i="3"/>
  <c r="AO403" i="3"/>
  <c r="AS403" i="3"/>
  <c r="AW403" i="3"/>
  <c r="BB403" i="3"/>
  <c r="BF403" i="3"/>
  <c r="BJ403" i="3"/>
  <c r="BN403" i="3"/>
  <c r="BR403" i="3"/>
  <c r="CE403" i="3"/>
  <c r="CN403" i="3"/>
  <c r="CS403" i="3"/>
  <c r="CW403" i="3"/>
  <c r="DA403" i="3"/>
  <c r="DF403" i="3"/>
  <c r="DJ403" i="3"/>
  <c r="DN403" i="3"/>
  <c r="DT403" i="3"/>
  <c r="DY403" i="3"/>
  <c r="ED403" i="3"/>
  <c r="EI403" i="3"/>
  <c r="GK403" i="3"/>
  <c r="GR403" i="3"/>
  <c r="GV403" i="3"/>
  <c r="HA403" i="3"/>
  <c r="HG403" i="3"/>
  <c r="HK403" i="3"/>
  <c r="HO403" i="3"/>
  <c r="HS403" i="3"/>
  <c r="Q403" i="3"/>
  <c r="Q403" i="2"/>
  <c r="AD403" i="3"/>
  <c r="AH403" i="3"/>
  <c r="AL403" i="3"/>
  <c r="AP403" i="3"/>
  <c r="AT403" i="3"/>
  <c r="AY403" i="3"/>
  <c r="BC403" i="3"/>
  <c r="BG403" i="3"/>
  <c r="BK403" i="3"/>
  <c r="BO403" i="3"/>
  <c r="BS403" i="3"/>
  <c r="CI403" i="3"/>
  <c r="CO403" i="3"/>
  <c r="CT403" i="3"/>
  <c r="CX403" i="3"/>
  <c r="DB403" i="3"/>
  <c r="DG403" i="3"/>
  <c r="DK403" i="3"/>
  <c r="DO403" i="3"/>
  <c r="DV403" i="3"/>
  <c r="DZ403" i="3"/>
  <c r="EE403" i="3"/>
  <c r="EJ403" i="3"/>
  <c r="GL403" i="3"/>
  <c r="GS403" i="3"/>
  <c r="GX403" i="3"/>
  <c r="HB403" i="3"/>
  <c r="HH403" i="3"/>
  <c r="HL403" i="3"/>
  <c r="HP403" i="3"/>
  <c r="AE403" i="3"/>
  <c r="AU403" i="3"/>
  <c r="BL403" i="3"/>
  <c r="CK403" i="3"/>
  <c r="DD403" i="3"/>
  <c r="DW403" i="3"/>
  <c r="GT403" i="3"/>
  <c r="HM403" i="3"/>
  <c r="N403" i="3"/>
  <c r="S416" i="4"/>
  <c r="AI403" i="3"/>
  <c r="AZ403" i="3"/>
  <c r="BP403" i="3"/>
  <c r="CQ403" i="3"/>
  <c r="DH403" i="3"/>
  <c r="EA403" i="3"/>
  <c r="GY403" i="3"/>
  <c r="HQ403" i="3"/>
  <c r="R403" i="3"/>
  <c r="AM403" i="3"/>
  <c r="BD403" i="3"/>
  <c r="BU403" i="3"/>
  <c r="CU403" i="3"/>
  <c r="DL403" i="3"/>
  <c r="EG403" i="3"/>
  <c r="HD403" i="3"/>
  <c r="AQ403" i="3"/>
  <c r="BH403" i="3"/>
  <c r="CY403" i="3"/>
  <c r="DQ403" i="3"/>
  <c r="GM403" i="3"/>
  <c r="HI403" i="3"/>
  <c r="P416" i="4"/>
  <c r="EL399" i="3"/>
  <c r="EM399" i="3"/>
  <c r="EN399" i="3"/>
  <c r="FF399" i="3"/>
  <c r="FG399" i="3"/>
  <c r="FH399" i="3"/>
  <c r="EV399" i="3"/>
  <c r="EW399" i="3"/>
  <c r="EX399" i="3"/>
  <c r="FP399" i="3"/>
  <c r="FQ399" i="3"/>
  <c r="FR399" i="3"/>
  <c r="FZ399" i="3"/>
  <c r="GA399" i="3"/>
  <c r="GB399" i="3"/>
  <c r="X391" i="3"/>
  <c r="Z391" i="3"/>
  <c r="CA391" i="3"/>
  <c r="FS391" i="3"/>
  <c r="EO391" i="3"/>
  <c r="EY391" i="3"/>
  <c r="FI391" i="3"/>
  <c r="GC391" i="3"/>
  <c r="ES391" i="3"/>
  <c r="FE391" i="3"/>
  <c r="EU391" i="3"/>
  <c r="FO391" i="3"/>
  <c r="FC391" i="3"/>
  <c r="FM391" i="3"/>
  <c r="FY391" i="3"/>
  <c r="GG391" i="3"/>
  <c r="GI391" i="3"/>
  <c r="FW391" i="3"/>
  <c r="ET391" i="3"/>
  <c r="FA391" i="3"/>
  <c r="FN391" i="3"/>
  <c r="FU391" i="3"/>
  <c r="GH391" i="3"/>
  <c r="EP391" i="3"/>
  <c r="FB391" i="3"/>
  <c r="FJ391" i="3"/>
  <c r="FV391" i="3"/>
  <c r="GD391" i="3"/>
  <c r="EQ391" i="3"/>
  <c r="FD391" i="3"/>
  <c r="FK391" i="3"/>
  <c r="FX391" i="3"/>
  <c r="GE391" i="3"/>
  <c r="GF391" i="3"/>
  <c r="FL391" i="3"/>
  <c r="ER391" i="3"/>
  <c r="FT391" i="3"/>
  <c r="EZ391" i="3"/>
  <c r="BW387" i="3"/>
  <c r="BX387" i="3"/>
  <c r="BY387" i="3"/>
  <c r="HT387" i="3"/>
  <c r="CG387" i="3"/>
  <c r="B387" i="3"/>
  <c r="B387" i="2"/>
  <c r="GN387" i="3"/>
  <c r="GO387" i="3"/>
  <c r="F387" i="3"/>
  <c r="U387" i="2"/>
  <c r="O387" i="3"/>
  <c r="S387" i="3"/>
  <c r="S387" i="2"/>
  <c r="AA387" i="3"/>
  <c r="AF387" i="3"/>
  <c r="AJ387" i="3"/>
  <c r="AN387" i="3"/>
  <c r="AR387" i="3"/>
  <c r="AV387" i="3"/>
  <c r="BA387" i="3"/>
  <c r="BE387" i="3"/>
  <c r="BI387" i="3"/>
  <c r="BM387" i="3"/>
  <c r="BQ387" i="3"/>
  <c r="CL387" i="3"/>
  <c r="CR387" i="3"/>
  <c r="CV387" i="3"/>
  <c r="CZ387" i="3"/>
  <c r="DE387" i="3"/>
  <c r="DI387" i="3"/>
  <c r="DM387" i="3"/>
  <c r="DS387" i="3"/>
  <c r="DX387" i="3"/>
  <c r="EC387" i="3"/>
  <c r="EH387" i="3"/>
  <c r="GQ387" i="3"/>
  <c r="GU387" i="3"/>
  <c r="GZ387" i="3"/>
  <c r="HF387" i="3"/>
  <c r="HJ387" i="3"/>
  <c r="HN387" i="3"/>
  <c r="HR387" i="3"/>
  <c r="P387" i="3"/>
  <c r="P387" i="2"/>
  <c r="AC387" i="3"/>
  <c r="AG387" i="3"/>
  <c r="AK387" i="3"/>
  <c r="AO387" i="3"/>
  <c r="AS387" i="3"/>
  <c r="AW387" i="3"/>
  <c r="BB387" i="3"/>
  <c r="BF387" i="3"/>
  <c r="BJ387" i="3"/>
  <c r="BN387" i="3"/>
  <c r="BR387" i="3"/>
  <c r="CE387" i="3"/>
  <c r="CN387" i="3"/>
  <c r="CS387" i="3"/>
  <c r="CW387" i="3"/>
  <c r="DA387" i="3"/>
  <c r="DF387" i="3"/>
  <c r="DJ387" i="3"/>
  <c r="DN387" i="3"/>
  <c r="DT387" i="3"/>
  <c r="DY387" i="3"/>
  <c r="ED387" i="3"/>
  <c r="EI387" i="3"/>
  <c r="GK387" i="3"/>
  <c r="GR387" i="3"/>
  <c r="GV387" i="3"/>
  <c r="HA387" i="3"/>
  <c r="HG387" i="3"/>
  <c r="HK387" i="3"/>
  <c r="HO387" i="3"/>
  <c r="HS387" i="3"/>
  <c r="Q387" i="3"/>
  <c r="Q387" i="2"/>
  <c r="AD387" i="3"/>
  <c r="AH387" i="3"/>
  <c r="AL387" i="3"/>
  <c r="AP387" i="3"/>
  <c r="AT387" i="3"/>
  <c r="AY387" i="3"/>
  <c r="BC387" i="3"/>
  <c r="BG387" i="3"/>
  <c r="BK387" i="3"/>
  <c r="BO387" i="3"/>
  <c r="BS387" i="3"/>
  <c r="CI387" i="3"/>
  <c r="CO387" i="3"/>
  <c r="CT387" i="3"/>
  <c r="CX387" i="3"/>
  <c r="DB387" i="3"/>
  <c r="DG387" i="3"/>
  <c r="DK387" i="3"/>
  <c r="DO387" i="3"/>
  <c r="DV387" i="3"/>
  <c r="DZ387" i="3"/>
  <c r="EE387" i="3"/>
  <c r="EJ387" i="3"/>
  <c r="GL387" i="3"/>
  <c r="GS387" i="3"/>
  <c r="GX387" i="3"/>
  <c r="HB387" i="3"/>
  <c r="HH387" i="3"/>
  <c r="HL387" i="3"/>
  <c r="HP387" i="3"/>
  <c r="AE387" i="3"/>
  <c r="AU387" i="3"/>
  <c r="BL387" i="3"/>
  <c r="CK387" i="3"/>
  <c r="DD387" i="3"/>
  <c r="DW387" i="3"/>
  <c r="GT387" i="3"/>
  <c r="HM387" i="3"/>
  <c r="N387" i="3"/>
  <c r="AI387" i="3"/>
  <c r="AZ387" i="3"/>
  <c r="BP387" i="3"/>
  <c r="CQ387" i="3"/>
  <c r="DH387" i="3"/>
  <c r="EA387" i="3"/>
  <c r="GY387" i="3"/>
  <c r="HQ387" i="3"/>
  <c r="R387" i="3"/>
  <c r="AM387" i="3"/>
  <c r="BD387" i="3"/>
  <c r="BU387" i="3"/>
  <c r="CU387" i="3"/>
  <c r="DL387" i="3"/>
  <c r="EG387" i="3"/>
  <c r="HD387" i="3"/>
  <c r="AQ387" i="3"/>
  <c r="BH387" i="3"/>
  <c r="CY387" i="3"/>
  <c r="DQ387" i="3"/>
  <c r="GM387" i="3"/>
  <c r="HI387" i="3"/>
  <c r="P400" i="4"/>
  <c r="EL383" i="3"/>
  <c r="EM383" i="3"/>
  <c r="EN383" i="3"/>
  <c r="FF383" i="3"/>
  <c r="FG383" i="3"/>
  <c r="FH383" i="3"/>
  <c r="EV383" i="3"/>
  <c r="EW383" i="3"/>
  <c r="EX383" i="3"/>
  <c r="FP383" i="3"/>
  <c r="FQ383" i="3"/>
  <c r="FR383" i="3"/>
  <c r="FZ383" i="3"/>
  <c r="GA383" i="3"/>
  <c r="GB383" i="3"/>
  <c r="X375" i="3"/>
  <c r="Z375" i="3"/>
  <c r="CA375" i="3"/>
  <c r="FS375" i="3"/>
  <c r="EO375" i="3"/>
  <c r="EY375" i="3"/>
  <c r="FI375" i="3"/>
  <c r="GC375" i="3"/>
  <c r="ES375" i="3"/>
  <c r="FE375" i="3"/>
  <c r="FO375" i="3"/>
  <c r="FC375" i="3"/>
  <c r="FM375" i="3"/>
  <c r="EU375" i="3"/>
  <c r="FY375" i="3"/>
  <c r="GG375" i="3"/>
  <c r="GI375" i="3"/>
  <c r="FW375" i="3"/>
  <c r="ET375" i="3"/>
  <c r="FA375" i="3"/>
  <c r="FN375" i="3"/>
  <c r="FU375" i="3"/>
  <c r="GH375" i="3"/>
  <c r="EP375" i="3"/>
  <c r="FB375" i="3"/>
  <c r="FJ375" i="3"/>
  <c r="FV375" i="3"/>
  <c r="GD375" i="3"/>
  <c r="EQ375" i="3"/>
  <c r="FD375" i="3"/>
  <c r="FK375" i="3"/>
  <c r="FX375" i="3"/>
  <c r="GE375" i="3"/>
  <c r="GF375" i="3"/>
  <c r="FL375" i="3"/>
  <c r="ER375" i="3"/>
  <c r="FT375" i="3"/>
  <c r="EZ375" i="3"/>
  <c r="BW371" i="3"/>
  <c r="BX371" i="3"/>
  <c r="BY371" i="3"/>
  <c r="HT371" i="3"/>
  <c r="CG371" i="3"/>
  <c r="B371" i="3"/>
  <c r="B371" i="2"/>
  <c r="GN371" i="3"/>
  <c r="GO371" i="3"/>
  <c r="F371" i="3"/>
  <c r="U371" i="2"/>
  <c r="O371" i="3"/>
  <c r="S371" i="3"/>
  <c r="S371" i="2"/>
  <c r="AA371" i="3"/>
  <c r="AF371" i="3"/>
  <c r="AJ371" i="3"/>
  <c r="AN371" i="3"/>
  <c r="AR371" i="3"/>
  <c r="AV371" i="3"/>
  <c r="BA371" i="3"/>
  <c r="BE371" i="3"/>
  <c r="BI371" i="3"/>
  <c r="BM371" i="3"/>
  <c r="BQ371" i="3"/>
  <c r="CL371" i="3"/>
  <c r="CR371" i="3"/>
  <c r="CV371" i="3"/>
  <c r="CZ371" i="3"/>
  <c r="DE371" i="3"/>
  <c r="DI371" i="3"/>
  <c r="DM371" i="3"/>
  <c r="DS371" i="3"/>
  <c r="DX371" i="3"/>
  <c r="EC371" i="3"/>
  <c r="EH371" i="3"/>
  <c r="GQ371" i="3"/>
  <c r="GU371" i="3"/>
  <c r="GZ371" i="3"/>
  <c r="HF371" i="3"/>
  <c r="HJ371" i="3"/>
  <c r="HN371" i="3"/>
  <c r="HR371" i="3"/>
  <c r="P371" i="3"/>
  <c r="P371" i="2"/>
  <c r="AC371" i="3"/>
  <c r="AG371" i="3"/>
  <c r="AK371" i="3"/>
  <c r="AO371" i="3"/>
  <c r="AS371" i="3"/>
  <c r="AW371" i="3"/>
  <c r="BB371" i="3"/>
  <c r="BF371" i="3"/>
  <c r="BJ371" i="3"/>
  <c r="BN371" i="3"/>
  <c r="BR371" i="3"/>
  <c r="CE371" i="3"/>
  <c r="CN371" i="3"/>
  <c r="CS371" i="3"/>
  <c r="CW371" i="3"/>
  <c r="DA371" i="3"/>
  <c r="DF371" i="3"/>
  <c r="DJ371" i="3"/>
  <c r="DN371" i="3"/>
  <c r="DT371" i="3"/>
  <c r="DY371" i="3"/>
  <c r="ED371" i="3"/>
  <c r="EI371" i="3"/>
  <c r="GK371" i="3"/>
  <c r="GR371" i="3"/>
  <c r="GV371" i="3"/>
  <c r="HA371" i="3"/>
  <c r="HG371" i="3"/>
  <c r="HK371" i="3"/>
  <c r="HO371" i="3"/>
  <c r="HS371" i="3"/>
  <c r="Q371" i="3"/>
  <c r="Q371" i="2"/>
  <c r="AD371" i="3"/>
  <c r="AH371" i="3"/>
  <c r="AL371" i="3"/>
  <c r="AP371" i="3"/>
  <c r="AT371" i="3"/>
  <c r="AY371" i="3"/>
  <c r="BC371" i="3"/>
  <c r="BG371" i="3"/>
  <c r="BK371" i="3"/>
  <c r="BO371" i="3"/>
  <c r="BS371" i="3"/>
  <c r="CI371" i="3"/>
  <c r="CO371" i="3"/>
  <c r="CT371" i="3"/>
  <c r="CX371" i="3"/>
  <c r="DB371" i="3"/>
  <c r="DG371" i="3"/>
  <c r="DK371" i="3"/>
  <c r="DO371" i="3"/>
  <c r="DV371" i="3"/>
  <c r="DZ371" i="3"/>
  <c r="EE371" i="3"/>
  <c r="EJ371" i="3"/>
  <c r="GL371" i="3"/>
  <c r="GS371" i="3"/>
  <c r="GX371" i="3"/>
  <c r="HB371" i="3"/>
  <c r="HH371" i="3"/>
  <c r="HL371" i="3"/>
  <c r="HP371" i="3"/>
  <c r="AE371" i="3"/>
  <c r="AU371" i="3"/>
  <c r="BL371" i="3"/>
  <c r="CK371" i="3"/>
  <c r="DD371" i="3"/>
  <c r="DW371" i="3"/>
  <c r="GT371" i="3"/>
  <c r="HM371" i="3"/>
  <c r="N371" i="3"/>
  <c r="AI371" i="3"/>
  <c r="AZ371" i="3"/>
  <c r="BP371" i="3"/>
  <c r="CQ371" i="3"/>
  <c r="DH371" i="3"/>
  <c r="EA371" i="3"/>
  <c r="GY371" i="3"/>
  <c r="HQ371" i="3"/>
  <c r="R371" i="3"/>
  <c r="AM371" i="3"/>
  <c r="BD371" i="3"/>
  <c r="BU371" i="3"/>
  <c r="CU371" i="3"/>
  <c r="DL371" i="3"/>
  <c r="EG371" i="3"/>
  <c r="HD371" i="3"/>
  <c r="AQ371" i="3"/>
  <c r="BH371" i="3"/>
  <c r="CY371" i="3"/>
  <c r="DQ371" i="3"/>
  <c r="GM371" i="3"/>
  <c r="HI371" i="3"/>
  <c r="P384" i="4"/>
  <c r="EL367" i="3"/>
  <c r="EM367" i="3"/>
  <c r="EN367" i="3"/>
  <c r="FF367" i="3"/>
  <c r="FG367" i="3"/>
  <c r="FH367" i="3"/>
  <c r="EV367" i="3"/>
  <c r="EW367" i="3"/>
  <c r="EX367" i="3"/>
  <c r="FP367" i="3"/>
  <c r="FQ367" i="3"/>
  <c r="FR367" i="3"/>
  <c r="FZ367" i="3"/>
  <c r="GA367" i="3"/>
  <c r="GB367" i="3"/>
  <c r="BX363" i="3"/>
  <c r="BY363" i="3"/>
  <c r="BW363" i="3"/>
  <c r="FS359" i="3"/>
  <c r="EO359" i="3"/>
  <c r="EY359" i="3"/>
  <c r="FI359" i="3"/>
  <c r="GC359" i="3"/>
  <c r="ES359" i="3"/>
  <c r="FE359" i="3"/>
  <c r="EU359" i="3"/>
  <c r="FO359" i="3"/>
  <c r="FC359" i="3"/>
  <c r="FM359" i="3"/>
  <c r="FY359" i="3"/>
  <c r="GG359" i="3"/>
  <c r="GI359" i="3"/>
  <c r="FW359" i="3"/>
  <c r="ER359" i="3"/>
  <c r="EZ359" i="3"/>
  <c r="FL359" i="3"/>
  <c r="FT359" i="3"/>
  <c r="GF359" i="3"/>
  <c r="EP359" i="3"/>
  <c r="FB359" i="3"/>
  <c r="FJ359" i="3"/>
  <c r="FV359" i="3"/>
  <c r="GD359" i="3"/>
  <c r="FK359" i="3"/>
  <c r="FX359" i="3"/>
  <c r="FA359" i="3"/>
  <c r="FN359" i="3"/>
  <c r="EQ359" i="3"/>
  <c r="FD359" i="3"/>
  <c r="GE359" i="3"/>
  <c r="FU359" i="3"/>
  <c r="GH359" i="3"/>
  <c r="ET359" i="3"/>
  <c r="HT355" i="3"/>
  <c r="N355" i="3"/>
  <c r="R355" i="3"/>
  <c r="AE355" i="3"/>
  <c r="AI355" i="3"/>
  <c r="AM355" i="3"/>
  <c r="AQ355" i="3"/>
  <c r="AU355" i="3"/>
  <c r="AZ355" i="3"/>
  <c r="BD355" i="3"/>
  <c r="BH355" i="3"/>
  <c r="BL355" i="3"/>
  <c r="BP355" i="3"/>
  <c r="BU355" i="3"/>
  <c r="CK355" i="3"/>
  <c r="CQ355" i="3"/>
  <c r="CU355" i="3"/>
  <c r="CY355" i="3"/>
  <c r="DD355" i="3"/>
  <c r="DH355" i="3"/>
  <c r="DL355" i="3"/>
  <c r="DQ355" i="3"/>
  <c r="DW355" i="3"/>
  <c r="EA355" i="3"/>
  <c r="EG355" i="3"/>
  <c r="GM355" i="3"/>
  <c r="GT355" i="3"/>
  <c r="GY355" i="3"/>
  <c r="HD355" i="3"/>
  <c r="HI355" i="3"/>
  <c r="HM355" i="3"/>
  <c r="HQ355" i="3"/>
  <c r="P355" i="3"/>
  <c r="P355" i="2"/>
  <c r="AC355" i="3"/>
  <c r="AG355" i="3"/>
  <c r="AK355" i="3"/>
  <c r="AO355" i="3"/>
  <c r="AS355" i="3"/>
  <c r="AW355" i="3"/>
  <c r="BB355" i="3"/>
  <c r="BF355" i="3"/>
  <c r="BJ355" i="3"/>
  <c r="BN355" i="3"/>
  <c r="BR355" i="3"/>
  <c r="CE355" i="3"/>
  <c r="CN355" i="3"/>
  <c r="CS355" i="3"/>
  <c r="CW355" i="3"/>
  <c r="DA355" i="3"/>
  <c r="DF355" i="3"/>
  <c r="DJ355" i="3"/>
  <c r="DN355" i="3"/>
  <c r="DT355" i="3"/>
  <c r="DY355" i="3"/>
  <c r="ED355" i="3"/>
  <c r="EI355" i="3"/>
  <c r="GK355" i="3"/>
  <c r="GR355" i="3"/>
  <c r="GV355" i="3"/>
  <c r="HA355" i="3"/>
  <c r="HG355" i="3"/>
  <c r="HK355" i="3"/>
  <c r="HO355" i="3"/>
  <c r="HS355" i="3"/>
  <c r="AH355" i="3"/>
  <c r="AP355" i="3"/>
  <c r="AY355" i="3"/>
  <c r="BG355" i="3"/>
  <c r="BO355" i="3"/>
  <c r="CO355" i="3"/>
  <c r="CX355" i="3"/>
  <c r="DG355" i="3"/>
  <c r="DO355" i="3"/>
  <c r="DZ355" i="3"/>
  <c r="EJ355" i="3"/>
  <c r="GL355" i="3"/>
  <c r="GX355" i="3"/>
  <c r="HH355" i="3"/>
  <c r="HP355" i="3"/>
  <c r="CG355" i="3"/>
  <c r="B355" i="3"/>
  <c r="B355" i="2"/>
  <c r="O355" i="3"/>
  <c r="AA355" i="3"/>
  <c r="AJ355" i="3"/>
  <c r="AR355" i="3"/>
  <c r="BA355" i="3"/>
  <c r="BI355" i="3"/>
  <c r="BQ355" i="3"/>
  <c r="CR355" i="3"/>
  <c r="CZ355" i="3"/>
  <c r="DI355" i="3"/>
  <c r="DS355" i="3"/>
  <c r="EC355" i="3"/>
  <c r="GQ355" i="3"/>
  <c r="GZ355" i="3"/>
  <c r="HJ355" i="3"/>
  <c r="HR355" i="3"/>
  <c r="Q355" i="3"/>
  <c r="Q355" i="2"/>
  <c r="AD355" i="3"/>
  <c r="AL355" i="3"/>
  <c r="AT355" i="3"/>
  <c r="BC355" i="3"/>
  <c r="BK355" i="3"/>
  <c r="BS355" i="3"/>
  <c r="CI355" i="3"/>
  <c r="CT355" i="3"/>
  <c r="DB355" i="3"/>
  <c r="DK355" i="3"/>
  <c r="DV355" i="3"/>
  <c r="EE355" i="3"/>
  <c r="GS355" i="3"/>
  <c r="HB355" i="3"/>
  <c r="HL355" i="3"/>
  <c r="AV355" i="3"/>
  <c r="CL355" i="3"/>
  <c r="DX355" i="3"/>
  <c r="HN355" i="3"/>
  <c r="S355" i="3"/>
  <c r="S355" i="2"/>
  <c r="BE355" i="3"/>
  <c r="CV355" i="3"/>
  <c r="EH355" i="3"/>
  <c r="AF355" i="3"/>
  <c r="BM355" i="3"/>
  <c r="DE355" i="3"/>
  <c r="GU355" i="3"/>
  <c r="GN355" i="3"/>
  <c r="GO355" i="3"/>
  <c r="F355" i="3"/>
  <c r="U355" i="2"/>
  <c r="AN355" i="3"/>
  <c r="DM355" i="3"/>
  <c r="HF355" i="3"/>
  <c r="P368" i="4"/>
  <c r="Z351" i="3"/>
  <c r="CA351" i="3"/>
  <c r="X351" i="3"/>
  <c r="EL351" i="3"/>
  <c r="EM351" i="3"/>
  <c r="EN351" i="3"/>
  <c r="FF351" i="3"/>
  <c r="FG351" i="3"/>
  <c r="FH351" i="3"/>
  <c r="EV351" i="3"/>
  <c r="EW351" i="3"/>
  <c r="EX351" i="3"/>
  <c r="FP351" i="3"/>
  <c r="FQ351" i="3"/>
  <c r="FR351" i="3"/>
  <c r="FZ351" i="3"/>
  <c r="GA351" i="3"/>
  <c r="GB351" i="3"/>
  <c r="BX347" i="3"/>
  <c r="BY347" i="3"/>
  <c r="BW347" i="3"/>
  <c r="BW343" i="3"/>
  <c r="BX343" i="3"/>
  <c r="BY343" i="3"/>
  <c r="FS343" i="3"/>
  <c r="EO343" i="3"/>
  <c r="EY343" i="3"/>
  <c r="FI343" i="3"/>
  <c r="GC343" i="3"/>
  <c r="ES343" i="3"/>
  <c r="FE343" i="3"/>
  <c r="FO343" i="3"/>
  <c r="FC343" i="3"/>
  <c r="FM343" i="3"/>
  <c r="EU343" i="3"/>
  <c r="FY343" i="3"/>
  <c r="GG343" i="3"/>
  <c r="GI343" i="3"/>
  <c r="FW343" i="3"/>
  <c r="ER343" i="3"/>
  <c r="EZ343" i="3"/>
  <c r="FL343" i="3"/>
  <c r="FT343" i="3"/>
  <c r="GF343" i="3"/>
  <c r="EP343" i="3"/>
  <c r="FB343" i="3"/>
  <c r="FJ343" i="3"/>
  <c r="FV343" i="3"/>
  <c r="GD343" i="3"/>
  <c r="EQ343" i="3"/>
  <c r="FD343" i="3"/>
  <c r="FK343" i="3"/>
  <c r="FX343" i="3"/>
  <c r="GE343" i="3"/>
  <c r="ET343" i="3"/>
  <c r="FU343" i="3"/>
  <c r="FA343" i="3"/>
  <c r="GH343" i="3"/>
  <c r="FN343" i="3"/>
  <c r="HT339" i="3"/>
  <c r="N339" i="3"/>
  <c r="R339" i="3"/>
  <c r="AE339" i="3"/>
  <c r="AI339" i="3"/>
  <c r="AM339" i="3"/>
  <c r="AQ339" i="3"/>
  <c r="AU339" i="3"/>
  <c r="AZ339" i="3"/>
  <c r="BD339" i="3"/>
  <c r="BH339" i="3"/>
  <c r="BL339" i="3"/>
  <c r="BP339" i="3"/>
  <c r="BU339" i="3"/>
  <c r="CK339" i="3"/>
  <c r="CQ339" i="3"/>
  <c r="CU339" i="3"/>
  <c r="CY339" i="3"/>
  <c r="DD339" i="3"/>
  <c r="DH339" i="3"/>
  <c r="DL339" i="3"/>
  <c r="DQ339" i="3"/>
  <c r="DW339" i="3"/>
  <c r="EA339" i="3"/>
  <c r="EG339" i="3"/>
  <c r="GM339" i="3"/>
  <c r="GT339" i="3"/>
  <c r="GY339" i="3"/>
  <c r="HD339" i="3"/>
  <c r="HI339" i="3"/>
  <c r="HM339" i="3"/>
  <c r="HQ339" i="3"/>
  <c r="CG339" i="3"/>
  <c r="B339" i="3"/>
  <c r="B339" i="2"/>
  <c r="GN339" i="3"/>
  <c r="GO339" i="3"/>
  <c r="F339" i="3"/>
  <c r="U339" i="2"/>
  <c r="O339" i="3"/>
  <c r="S339" i="3"/>
  <c r="S339" i="2"/>
  <c r="AA339" i="3"/>
  <c r="AF339" i="3"/>
  <c r="AJ339" i="3"/>
  <c r="AN339" i="3"/>
  <c r="AR339" i="3"/>
  <c r="AV339" i="3"/>
  <c r="BA339" i="3"/>
  <c r="BE339" i="3"/>
  <c r="BI339" i="3"/>
  <c r="BM339" i="3"/>
  <c r="BQ339" i="3"/>
  <c r="CL339" i="3"/>
  <c r="CR339" i="3"/>
  <c r="CV339" i="3"/>
  <c r="CZ339" i="3"/>
  <c r="DE339" i="3"/>
  <c r="DI339" i="3"/>
  <c r="DM339" i="3"/>
  <c r="DS339" i="3"/>
  <c r="DX339" i="3"/>
  <c r="EC339" i="3"/>
  <c r="EH339" i="3"/>
  <c r="GQ339" i="3"/>
  <c r="GU339" i="3"/>
  <c r="GZ339" i="3"/>
  <c r="HF339" i="3"/>
  <c r="HJ339" i="3"/>
  <c r="HN339" i="3"/>
  <c r="HR339" i="3"/>
  <c r="P339" i="3"/>
  <c r="P339" i="2"/>
  <c r="AC339" i="3"/>
  <c r="AG339" i="3"/>
  <c r="AK339" i="3"/>
  <c r="AO339" i="3"/>
  <c r="AS339" i="3"/>
  <c r="AW339" i="3"/>
  <c r="BB339" i="3"/>
  <c r="BF339" i="3"/>
  <c r="BJ339" i="3"/>
  <c r="BN339" i="3"/>
  <c r="BR339" i="3"/>
  <c r="CE339" i="3"/>
  <c r="CN339" i="3"/>
  <c r="CS339" i="3"/>
  <c r="CW339" i="3"/>
  <c r="DA339" i="3"/>
  <c r="DF339" i="3"/>
  <c r="DJ339" i="3"/>
  <c r="DN339" i="3"/>
  <c r="DT339" i="3"/>
  <c r="DY339" i="3"/>
  <c r="ED339" i="3"/>
  <c r="EI339" i="3"/>
  <c r="GK339" i="3"/>
  <c r="GR339" i="3"/>
  <c r="GV339" i="3"/>
  <c r="HA339" i="3"/>
  <c r="HG339" i="3"/>
  <c r="HK339" i="3"/>
  <c r="HO339" i="3"/>
  <c r="HS339" i="3"/>
  <c r="Q339" i="3"/>
  <c r="Q339" i="2"/>
  <c r="AD339" i="3"/>
  <c r="AH339" i="3"/>
  <c r="AL339" i="3"/>
  <c r="AP339" i="3"/>
  <c r="AT339" i="3"/>
  <c r="AY339" i="3"/>
  <c r="BC339" i="3"/>
  <c r="BG339" i="3"/>
  <c r="BK339" i="3"/>
  <c r="BO339" i="3"/>
  <c r="BS339" i="3"/>
  <c r="CI339" i="3"/>
  <c r="CO339" i="3"/>
  <c r="CT339" i="3"/>
  <c r="CX339" i="3"/>
  <c r="DB339" i="3"/>
  <c r="DG339" i="3"/>
  <c r="DK339" i="3"/>
  <c r="DO339" i="3"/>
  <c r="DV339" i="3"/>
  <c r="DZ339" i="3"/>
  <c r="EE339" i="3"/>
  <c r="EJ339" i="3"/>
  <c r="GL339" i="3"/>
  <c r="GS339" i="3"/>
  <c r="GX339" i="3"/>
  <c r="HB339" i="3"/>
  <c r="HH339" i="3"/>
  <c r="HL339" i="3"/>
  <c r="HP339" i="3"/>
  <c r="P352" i="4"/>
  <c r="S348" i="4"/>
  <c r="EL335" i="3"/>
  <c r="EM335" i="3"/>
  <c r="EN335" i="3"/>
  <c r="FF335" i="3"/>
  <c r="FG335" i="3"/>
  <c r="FH335" i="3"/>
  <c r="EV335" i="3"/>
  <c r="EW335" i="3"/>
  <c r="EX335" i="3"/>
  <c r="FP335" i="3"/>
  <c r="FQ335" i="3"/>
  <c r="FR335" i="3"/>
  <c r="FZ335" i="3"/>
  <c r="GA335" i="3"/>
  <c r="GB335" i="3"/>
  <c r="Z331" i="3"/>
  <c r="CA331" i="3"/>
  <c r="X331" i="3"/>
  <c r="BW327" i="3"/>
  <c r="BX327" i="3"/>
  <c r="BY327" i="3"/>
  <c r="FS327" i="3"/>
  <c r="EO327" i="3"/>
  <c r="EY327" i="3"/>
  <c r="FI327" i="3"/>
  <c r="GC327" i="3"/>
  <c r="ES327" i="3"/>
  <c r="FE327" i="3"/>
  <c r="FM327" i="3"/>
  <c r="EU327" i="3"/>
  <c r="FO327" i="3"/>
  <c r="FC327" i="3"/>
  <c r="FY327" i="3"/>
  <c r="GG327" i="3"/>
  <c r="GI327" i="3"/>
  <c r="FW327" i="3"/>
  <c r="ER327" i="3"/>
  <c r="EZ327" i="3"/>
  <c r="FL327" i="3"/>
  <c r="FT327" i="3"/>
  <c r="GF327" i="3"/>
  <c r="ET327" i="3"/>
  <c r="FA327" i="3"/>
  <c r="FN327" i="3"/>
  <c r="FU327" i="3"/>
  <c r="GH327" i="3"/>
  <c r="EP327" i="3"/>
  <c r="FB327" i="3"/>
  <c r="FJ327" i="3"/>
  <c r="FV327" i="3"/>
  <c r="GD327" i="3"/>
  <c r="EQ327" i="3"/>
  <c r="FD327" i="3"/>
  <c r="FK327" i="3"/>
  <c r="FX327" i="3"/>
  <c r="GE327" i="3"/>
  <c r="HT323" i="3"/>
  <c r="N323" i="3"/>
  <c r="R323" i="3"/>
  <c r="AE323" i="3"/>
  <c r="AI323" i="3"/>
  <c r="AM323" i="3"/>
  <c r="AQ323" i="3"/>
  <c r="AU323" i="3"/>
  <c r="AZ323" i="3"/>
  <c r="BD323" i="3"/>
  <c r="BH323" i="3"/>
  <c r="BL323" i="3"/>
  <c r="BP323" i="3"/>
  <c r="BU323" i="3"/>
  <c r="CK323" i="3"/>
  <c r="CQ323" i="3"/>
  <c r="CU323" i="3"/>
  <c r="CY323" i="3"/>
  <c r="DD323" i="3"/>
  <c r="DH323" i="3"/>
  <c r="DL323" i="3"/>
  <c r="DQ323" i="3"/>
  <c r="DW323" i="3"/>
  <c r="EA323" i="3"/>
  <c r="EG323" i="3"/>
  <c r="GM323" i="3"/>
  <c r="GT323" i="3"/>
  <c r="GY323" i="3"/>
  <c r="HD323" i="3"/>
  <c r="HI323" i="3"/>
  <c r="HM323" i="3"/>
  <c r="HQ323" i="3"/>
  <c r="CG323" i="3"/>
  <c r="B323" i="3"/>
  <c r="B323" i="2"/>
  <c r="GN323" i="3"/>
  <c r="GO323" i="3"/>
  <c r="F323" i="3"/>
  <c r="U323" i="2"/>
  <c r="O323" i="3"/>
  <c r="S323" i="3"/>
  <c r="S323" i="2"/>
  <c r="AA323" i="3"/>
  <c r="AF323" i="3"/>
  <c r="AJ323" i="3"/>
  <c r="AN323" i="3"/>
  <c r="AR323" i="3"/>
  <c r="AV323" i="3"/>
  <c r="BA323" i="3"/>
  <c r="BE323" i="3"/>
  <c r="BI323" i="3"/>
  <c r="BM323" i="3"/>
  <c r="BQ323" i="3"/>
  <c r="CL323" i="3"/>
  <c r="CR323" i="3"/>
  <c r="CV323" i="3"/>
  <c r="CZ323" i="3"/>
  <c r="DE323" i="3"/>
  <c r="DI323" i="3"/>
  <c r="DM323" i="3"/>
  <c r="DS323" i="3"/>
  <c r="DX323" i="3"/>
  <c r="EC323" i="3"/>
  <c r="EH323" i="3"/>
  <c r="GQ323" i="3"/>
  <c r="GU323" i="3"/>
  <c r="GZ323" i="3"/>
  <c r="HF323" i="3"/>
  <c r="HJ323" i="3"/>
  <c r="HN323" i="3"/>
  <c r="HR323" i="3"/>
  <c r="P323" i="3"/>
  <c r="P323" i="2"/>
  <c r="AC323" i="3"/>
  <c r="AG323" i="3"/>
  <c r="AK323" i="3"/>
  <c r="AO323" i="3"/>
  <c r="AS323" i="3"/>
  <c r="AW323" i="3"/>
  <c r="BB323" i="3"/>
  <c r="BF323" i="3"/>
  <c r="BJ323" i="3"/>
  <c r="BN323" i="3"/>
  <c r="BR323" i="3"/>
  <c r="CE323" i="3"/>
  <c r="CN323" i="3"/>
  <c r="CS323" i="3"/>
  <c r="CW323" i="3"/>
  <c r="DA323" i="3"/>
  <c r="DF323" i="3"/>
  <c r="DJ323" i="3"/>
  <c r="DN323" i="3"/>
  <c r="DT323" i="3"/>
  <c r="DY323" i="3"/>
  <c r="ED323" i="3"/>
  <c r="EI323" i="3"/>
  <c r="GK323" i="3"/>
  <c r="GR323" i="3"/>
  <c r="GV323" i="3"/>
  <c r="HA323" i="3"/>
  <c r="HG323" i="3"/>
  <c r="HK323" i="3"/>
  <c r="HO323" i="3"/>
  <c r="HS323" i="3"/>
  <c r="Q323" i="3"/>
  <c r="Q323" i="2"/>
  <c r="AD323" i="3"/>
  <c r="AH323" i="3"/>
  <c r="AL323" i="3"/>
  <c r="AP323" i="3"/>
  <c r="AT323" i="3"/>
  <c r="AY323" i="3"/>
  <c r="BC323" i="3"/>
  <c r="BG323" i="3"/>
  <c r="BK323" i="3"/>
  <c r="BO323" i="3"/>
  <c r="BS323" i="3"/>
  <c r="CI323" i="3"/>
  <c r="CO323" i="3"/>
  <c r="CT323" i="3"/>
  <c r="CX323" i="3"/>
  <c r="DB323" i="3"/>
  <c r="DG323" i="3"/>
  <c r="DK323" i="3"/>
  <c r="DO323" i="3"/>
  <c r="DV323" i="3"/>
  <c r="DZ323" i="3"/>
  <c r="EE323" i="3"/>
  <c r="EJ323" i="3"/>
  <c r="GL323" i="3"/>
  <c r="GS323" i="3"/>
  <c r="GX323" i="3"/>
  <c r="HB323" i="3"/>
  <c r="HH323" i="3"/>
  <c r="HL323" i="3"/>
  <c r="HP323" i="3"/>
  <c r="P336" i="4"/>
  <c r="EL319" i="3"/>
  <c r="EM319" i="3"/>
  <c r="EN319" i="3"/>
  <c r="FF319" i="3"/>
  <c r="FG319" i="3"/>
  <c r="FH319" i="3"/>
  <c r="EV319" i="3"/>
  <c r="EW319" i="3"/>
  <c r="EX319" i="3"/>
  <c r="FP319" i="3"/>
  <c r="FQ319" i="3"/>
  <c r="FR319" i="3"/>
  <c r="FZ319" i="3"/>
  <c r="GA319" i="3"/>
  <c r="GB319" i="3"/>
  <c r="X311" i="3"/>
  <c r="Z311" i="3"/>
  <c r="CA311" i="3"/>
  <c r="FS311" i="3"/>
  <c r="EO311" i="3"/>
  <c r="EY311" i="3"/>
  <c r="FI311" i="3"/>
  <c r="GC311" i="3"/>
  <c r="ES311" i="3"/>
  <c r="FE311" i="3"/>
  <c r="FM311" i="3"/>
  <c r="FO311" i="3"/>
  <c r="FC311" i="3"/>
  <c r="EU311" i="3"/>
  <c r="FY311" i="3"/>
  <c r="GG311" i="3"/>
  <c r="GI311" i="3"/>
  <c r="FW311" i="3"/>
  <c r="ET311" i="3"/>
  <c r="FA311" i="3"/>
  <c r="FN311" i="3"/>
  <c r="FU311" i="3"/>
  <c r="GH311" i="3"/>
  <c r="EP311" i="3"/>
  <c r="FB311" i="3"/>
  <c r="FJ311" i="3"/>
  <c r="FV311" i="3"/>
  <c r="GD311" i="3"/>
  <c r="EQ311" i="3"/>
  <c r="FD311" i="3"/>
  <c r="FK311" i="3"/>
  <c r="FX311" i="3"/>
  <c r="GE311" i="3"/>
  <c r="ER311" i="3"/>
  <c r="EZ311" i="3"/>
  <c r="FL311" i="3"/>
  <c r="FT311" i="3"/>
  <c r="GF311" i="3"/>
  <c r="BW307" i="3"/>
  <c r="BX307" i="3"/>
  <c r="BY307" i="3"/>
  <c r="HT307" i="3"/>
  <c r="CG307" i="3"/>
  <c r="B307" i="3"/>
  <c r="B307" i="2"/>
  <c r="GN307" i="3"/>
  <c r="GO307" i="3"/>
  <c r="F307" i="3"/>
  <c r="U307" i="2"/>
  <c r="O307" i="3"/>
  <c r="S307" i="3"/>
  <c r="S307" i="2"/>
  <c r="AA307" i="3"/>
  <c r="AF307" i="3"/>
  <c r="AJ307" i="3"/>
  <c r="AN307" i="3"/>
  <c r="AR307" i="3"/>
  <c r="AV307" i="3"/>
  <c r="BA307" i="3"/>
  <c r="BE307" i="3"/>
  <c r="BI307" i="3"/>
  <c r="BM307" i="3"/>
  <c r="BQ307" i="3"/>
  <c r="CL307" i="3"/>
  <c r="CR307" i="3"/>
  <c r="CV307" i="3"/>
  <c r="CZ307" i="3"/>
  <c r="DE307" i="3"/>
  <c r="DI307" i="3"/>
  <c r="DM307" i="3"/>
  <c r="DS307" i="3"/>
  <c r="DX307" i="3"/>
  <c r="EC307" i="3"/>
  <c r="EH307" i="3"/>
  <c r="GQ307" i="3"/>
  <c r="GU307" i="3"/>
  <c r="GZ307" i="3"/>
  <c r="HF307" i="3"/>
  <c r="HJ307" i="3"/>
  <c r="HN307" i="3"/>
  <c r="HR307" i="3"/>
  <c r="P307" i="3"/>
  <c r="P307" i="2"/>
  <c r="AC307" i="3"/>
  <c r="AG307" i="3"/>
  <c r="AK307" i="3"/>
  <c r="AO307" i="3"/>
  <c r="AS307" i="3"/>
  <c r="AW307" i="3"/>
  <c r="BB307" i="3"/>
  <c r="BF307" i="3"/>
  <c r="BJ307" i="3"/>
  <c r="BN307" i="3"/>
  <c r="BR307" i="3"/>
  <c r="CE307" i="3"/>
  <c r="CN307" i="3"/>
  <c r="CS307" i="3"/>
  <c r="CW307" i="3"/>
  <c r="DA307" i="3"/>
  <c r="DF307" i="3"/>
  <c r="DJ307" i="3"/>
  <c r="DN307" i="3"/>
  <c r="DT307" i="3"/>
  <c r="DY307" i="3"/>
  <c r="ED307" i="3"/>
  <c r="EI307" i="3"/>
  <c r="GK307" i="3"/>
  <c r="GR307" i="3"/>
  <c r="GV307" i="3"/>
  <c r="HA307" i="3"/>
  <c r="HG307" i="3"/>
  <c r="HK307" i="3"/>
  <c r="HO307" i="3"/>
  <c r="HS307" i="3"/>
  <c r="Q307" i="3"/>
  <c r="Q307" i="2"/>
  <c r="AD307" i="3"/>
  <c r="AH307" i="3"/>
  <c r="AL307" i="3"/>
  <c r="AP307" i="3"/>
  <c r="AT307" i="3"/>
  <c r="AY307" i="3"/>
  <c r="BC307" i="3"/>
  <c r="BG307" i="3"/>
  <c r="BK307" i="3"/>
  <c r="BO307" i="3"/>
  <c r="BS307" i="3"/>
  <c r="CI307" i="3"/>
  <c r="CO307" i="3"/>
  <c r="CT307" i="3"/>
  <c r="CX307" i="3"/>
  <c r="DB307" i="3"/>
  <c r="DG307" i="3"/>
  <c r="DK307" i="3"/>
  <c r="DO307" i="3"/>
  <c r="DV307" i="3"/>
  <c r="DZ307" i="3"/>
  <c r="EE307" i="3"/>
  <c r="EJ307" i="3"/>
  <c r="GL307" i="3"/>
  <c r="GS307" i="3"/>
  <c r="GX307" i="3"/>
  <c r="HB307" i="3"/>
  <c r="HH307" i="3"/>
  <c r="HL307" i="3"/>
  <c r="HP307" i="3"/>
  <c r="N307" i="3"/>
  <c r="R307" i="3"/>
  <c r="AE307" i="3"/>
  <c r="AI307" i="3"/>
  <c r="AM307" i="3"/>
  <c r="AQ307" i="3"/>
  <c r="AU307" i="3"/>
  <c r="AZ307" i="3"/>
  <c r="BD307" i="3"/>
  <c r="BH307" i="3"/>
  <c r="BL307" i="3"/>
  <c r="BP307" i="3"/>
  <c r="BU307" i="3"/>
  <c r="CK307" i="3"/>
  <c r="CQ307" i="3"/>
  <c r="CU307" i="3"/>
  <c r="CY307" i="3"/>
  <c r="DD307" i="3"/>
  <c r="DH307" i="3"/>
  <c r="DL307" i="3"/>
  <c r="DQ307" i="3"/>
  <c r="DW307" i="3"/>
  <c r="EA307" i="3"/>
  <c r="EG307" i="3"/>
  <c r="GM307" i="3"/>
  <c r="GT307" i="3"/>
  <c r="GY307" i="3"/>
  <c r="HD307" i="3"/>
  <c r="HI307" i="3"/>
  <c r="HM307" i="3"/>
  <c r="HQ307" i="3"/>
  <c r="P320" i="4"/>
  <c r="EL303" i="3"/>
  <c r="EM303" i="3"/>
  <c r="EN303" i="3"/>
  <c r="FF303" i="3"/>
  <c r="FG303" i="3"/>
  <c r="FH303" i="3"/>
  <c r="FP303" i="3"/>
  <c r="FQ303" i="3"/>
  <c r="FR303" i="3"/>
  <c r="FZ303" i="3"/>
  <c r="GA303" i="3"/>
  <c r="GB303" i="3"/>
  <c r="EV303" i="3"/>
  <c r="EW303" i="3"/>
  <c r="EX303" i="3"/>
  <c r="X299" i="3"/>
  <c r="Z299" i="3"/>
  <c r="CA299" i="3"/>
  <c r="BX295" i="3"/>
  <c r="BY295" i="3"/>
  <c r="BW295" i="3"/>
  <c r="FS295" i="3"/>
  <c r="EY295" i="3"/>
  <c r="EO295" i="3"/>
  <c r="FI295" i="3"/>
  <c r="GC295" i="3"/>
  <c r="ES295" i="3"/>
  <c r="FE295" i="3"/>
  <c r="FM295" i="3"/>
  <c r="EU295" i="3"/>
  <c r="FO295" i="3"/>
  <c r="FC295" i="3"/>
  <c r="FY295" i="3"/>
  <c r="GG295" i="3"/>
  <c r="GI295" i="3"/>
  <c r="FW295" i="3"/>
  <c r="EP295" i="3"/>
  <c r="FB295" i="3"/>
  <c r="FJ295" i="3"/>
  <c r="FV295" i="3"/>
  <c r="GD295" i="3"/>
  <c r="EQ295" i="3"/>
  <c r="FD295" i="3"/>
  <c r="FK295" i="3"/>
  <c r="FX295" i="3"/>
  <c r="GE295" i="3"/>
  <c r="ER295" i="3"/>
  <c r="EZ295" i="3"/>
  <c r="FL295" i="3"/>
  <c r="FT295" i="3"/>
  <c r="GF295" i="3"/>
  <c r="ET295" i="3"/>
  <c r="FA295" i="3"/>
  <c r="FN295" i="3"/>
  <c r="FU295" i="3"/>
  <c r="GH295" i="3"/>
  <c r="HT291" i="3"/>
  <c r="P291" i="3"/>
  <c r="P291" i="2"/>
  <c r="AC291" i="3"/>
  <c r="AG291" i="3"/>
  <c r="AK291" i="3"/>
  <c r="AO291" i="3"/>
  <c r="AS291" i="3"/>
  <c r="AW291" i="3"/>
  <c r="BB291" i="3"/>
  <c r="BF291" i="3"/>
  <c r="BJ291" i="3"/>
  <c r="BN291" i="3"/>
  <c r="BR291" i="3"/>
  <c r="CE291" i="3"/>
  <c r="CN291" i="3"/>
  <c r="CS291" i="3"/>
  <c r="CW291" i="3"/>
  <c r="DA291" i="3"/>
  <c r="DF291" i="3"/>
  <c r="DJ291" i="3"/>
  <c r="DN291" i="3"/>
  <c r="DT291" i="3"/>
  <c r="DY291" i="3"/>
  <c r="ED291" i="3"/>
  <c r="EI291" i="3"/>
  <c r="GK291" i="3"/>
  <c r="GR291" i="3"/>
  <c r="GV291" i="3"/>
  <c r="HA291" i="3"/>
  <c r="HG291" i="3"/>
  <c r="HK291" i="3"/>
  <c r="HO291" i="3"/>
  <c r="HS291" i="3"/>
  <c r="Q291" i="3"/>
  <c r="Q291" i="2"/>
  <c r="AD291" i="3"/>
  <c r="AH291" i="3"/>
  <c r="AL291" i="3"/>
  <c r="AP291" i="3"/>
  <c r="AT291" i="3"/>
  <c r="AY291" i="3"/>
  <c r="BC291" i="3"/>
  <c r="BG291" i="3"/>
  <c r="BK291" i="3"/>
  <c r="BO291" i="3"/>
  <c r="BS291" i="3"/>
  <c r="CI291" i="3"/>
  <c r="CO291" i="3"/>
  <c r="CT291" i="3"/>
  <c r="CX291" i="3"/>
  <c r="DB291" i="3"/>
  <c r="DG291" i="3"/>
  <c r="DK291" i="3"/>
  <c r="DO291" i="3"/>
  <c r="DV291" i="3"/>
  <c r="DZ291" i="3"/>
  <c r="EE291" i="3"/>
  <c r="EJ291" i="3"/>
  <c r="GL291" i="3"/>
  <c r="GS291" i="3"/>
  <c r="GX291" i="3"/>
  <c r="HB291" i="3"/>
  <c r="HH291" i="3"/>
  <c r="HL291" i="3"/>
  <c r="HP291" i="3"/>
  <c r="N291" i="3"/>
  <c r="R291" i="3"/>
  <c r="AE291" i="3"/>
  <c r="AI291" i="3"/>
  <c r="AM291" i="3"/>
  <c r="AQ291" i="3"/>
  <c r="AU291" i="3"/>
  <c r="AZ291" i="3"/>
  <c r="BD291" i="3"/>
  <c r="BH291" i="3"/>
  <c r="BL291" i="3"/>
  <c r="BP291" i="3"/>
  <c r="BU291" i="3"/>
  <c r="CK291" i="3"/>
  <c r="CQ291" i="3"/>
  <c r="CU291" i="3"/>
  <c r="CY291" i="3"/>
  <c r="DD291" i="3"/>
  <c r="DH291" i="3"/>
  <c r="DL291" i="3"/>
  <c r="DQ291" i="3"/>
  <c r="DW291" i="3"/>
  <c r="EA291" i="3"/>
  <c r="EG291" i="3"/>
  <c r="GM291" i="3"/>
  <c r="GT291" i="3"/>
  <c r="GY291" i="3"/>
  <c r="HD291" i="3"/>
  <c r="HI291" i="3"/>
  <c r="HM291" i="3"/>
  <c r="HQ291" i="3"/>
  <c r="CG291" i="3"/>
  <c r="B291" i="3"/>
  <c r="B291" i="2"/>
  <c r="GN291" i="3"/>
  <c r="GO291" i="3"/>
  <c r="F291" i="3"/>
  <c r="U291" i="2"/>
  <c r="O291" i="3"/>
  <c r="S291" i="3"/>
  <c r="S291" i="2"/>
  <c r="AA291" i="3"/>
  <c r="AF291" i="3"/>
  <c r="AJ291" i="3"/>
  <c r="AN291" i="3"/>
  <c r="AR291" i="3"/>
  <c r="AV291" i="3"/>
  <c r="BA291" i="3"/>
  <c r="BE291" i="3"/>
  <c r="BI291" i="3"/>
  <c r="BM291" i="3"/>
  <c r="BQ291" i="3"/>
  <c r="CL291" i="3"/>
  <c r="CR291" i="3"/>
  <c r="CV291" i="3"/>
  <c r="CZ291" i="3"/>
  <c r="DE291" i="3"/>
  <c r="DI291" i="3"/>
  <c r="DM291" i="3"/>
  <c r="DS291" i="3"/>
  <c r="DX291" i="3"/>
  <c r="EC291" i="3"/>
  <c r="EH291" i="3"/>
  <c r="GQ291" i="3"/>
  <c r="GU291" i="3"/>
  <c r="GZ291" i="3"/>
  <c r="HF291" i="3"/>
  <c r="HJ291" i="3"/>
  <c r="HN291" i="3"/>
  <c r="HR291" i="3"/>
  <c r="P304" i="4"/>
  <c r="EL287" i="3"/>
  <c r="EM287" i="3"/>
  <c r="EN287" i="3"/>
  <c r="FF287" i="3"/>
  <c r="FG287" i="3"/>
  <c r="FH287" i="3"/>
  <c r="FP287" i="3"/>
  <c r="FQ287" i="3"/>
  <c r="FR287" i="3"/>
  <c r="FZ287" i="3"/>
  <c r="GA287" i="3"/>
  <c r="GB287" i="3"/>
  <c r="EV287" i="3"/>
  <c r="EW287" i="3"/>
  <c r="EX287" i="3"/>
  <c r="X283" i="3"/>
  <c r="Z283" i="3"/>
  <c r="CA283" i="3"/>
  <c r="BX279" i="3"/>
  <c r="BY279" i="3"/>
  <c r="BW279" i="3"/>
  <c r="FS279" i="3"/>
  <c r="EY279" i="3"/>
  <c r="EO279" i="3"/>
  <c r="FI279" i="3"/>
  <c r="GC279" i="3"/>
  <c r="ES279" i="3"/>
  <c r="FE279" i="3"/>
  <c r="FM279" i="3"/>
  <c r="FO279" i="3"/>
  <c r="FC279" i="3"/>
  <c r="EU279" i="3"/>
  <c r="FY279" i="3"/>
  <c r="GG279" i="3"/>
  <c r="GI279" i="3"/>
  <c r="FW279" i="3"/>
  <c r="EP279" i="3"/>
  <c r="FB279" i="3"/>
  <c r="FJ279" i="3"/>
  <c r="FV279" i="3"/>
  <c r="GD279" i="3"/>
  <c r="EQ279" i="3"/>
  <c r="FD279" i="3"/>
  <c r="FK279" i="3"/>
  <c r="FX279" i="3"/>
  <c r="GE279" i="3"/>
  <c r="ER279" i="3"/>
  <c r="EZ279" i="3"/>
  <c r="FL279" i="3"/>
  <c r="FT279" i="3"/>
  <c r="GF279" i="3"/>
  <c r="ET279" i="3"/>
  <c r="FA279" i="3"/>
  <c r="FN279" i="3"/>
  <c r="FU279" i="3"/>
  <c r="GH279" i="3"/>
  <c r="HT275" i="3"/>
  <c r="P275" i="3"/>
  <c r="P275" i="2"/>
  <c r="AC275" i="3"/>
  <c r="AG275" i="3"/>
  <c r="AK275" i="3"/>
  <c r="AO275" i="3"/>
  <c r="AS275" i="3"/>
  <c r="AW275" i="3"/>
  <c r="BB275" i="3"/>
  <c r="BF275" i="3"/>
  <c r="BJ275" i="3"/>
  <c r="BN275" i="3"/>
  <c r="BR275" i="3"/>
  <c r="CE275" i="3"/>
  <c r="CN275" i="3"/>
  <c r="CS275" i="3"/>
  <c r="CW275" i="3"/>
  <c r="DA275" i="3"/>
  <c r="DF275" i="3"/>
  <c r="DJ275" i="3"/>
  <c r="DN275" i="3"/>
  <c r="DT275" i="3"/>
  <c r="DY275" i="3"/>
  <c r="ED275" i="3"/>
  <c r="EI275" i="3"/>
  <c r="GK275" i="3"/>
  <c r="GR275" i="3"/>
  <c r="GV275" i="3"/>
  <c r="HA275" i="3"/>
  <c r="HG275" i="3"/>
  <c r="HK275" i="3"/>
  <c r="HO275" i="3"/>
  <c r="HS275" i="3"/>
  <c r="Q275" i="3"/>
  <c r="Q275" i="2"/>
  <c r="AD275" i="3"/>
  <c r="AH275" i="3"/>
  <c r="AL275" i="3"/>
  <c r="AP275" i="3"/>
  <c r="AT275" i="3"/>
  <c r="AY275" i="3"/>
  <c r="BC275" i="3"/>
  <c r="BG275" i="3"/>
  <c r="BK275" i="3"/>
  <c r="BO275" i="3"/>
  <c r="BS275" i="3"/>
  <c r="CI275" i="3"/>
  <c r="CO275" i="3"/>
  <c r="CT275" i="3"/>
  <c r="CX275" i="3"/>
  <c r="DB275" i="3"/>
  <c r="DG275" i="3"/>
  <c r="DK275" i="3"/>
  <c r="DO275" i="3"/>
  <c r="DV275" i="3"/>
  <c r="DZ275" i="3"/>
  <c r="EE275" i="3"/>
  <c r="EJ275" i="3"/>
  <c r="GL275" i="3"/>
  <c r="GS275" i="3"/>
  <c r="GX275" i="3"/>
  <c r="HB275" i="3"/>
  <c r="HH275" i="3"/>
  <c r="HL275" i="3"/>
  <c r="HP275" i="3"/>
  <c r="N275" i="3"/>
  <c r="R275" i="3"/>
  <c r="AE275" i="3"/>
  <c r="AI275" i="3"/>
  <c r="AM275" i="3"/>
  <c r="AQ275" i="3"/>
  <c r="AU275" i="3"/>
  <c r="AZ275" i="3"/>
  <c r="BD275" i="3"/>
  <c r="BH275" i="3"/>
  <c r="BL275" i="3"/>
  <c r="BP275" i="3"/>
  <c r="BU275" i="3"/>
  <c r="CK275" i="3"/>
  <c r="CQ275" i="3"/>
  <c r="CU275" i="3"/>
  <c r="CY275" i="3"/>
  <c r="DD275" i="3"/>
  <c r="DH275" i="3"/>
  <c r="DL275" i="3"/>
  <c r="DQ275" i="3"/>
  <c r="DW275" i="3"/>
  <c r="EA275" i="3"/>
  <c r="EG275" i="3"/>
  <c r="GM275" i="3"/>
  <c r="GT275" i="3"/>
  <c r="GY275" i="3"/>
  <c r="HD275" i="3"/>
  <c r="HI275" i="3"/>
  <c r="HM275" i="3"/>
  <c r="HQ275" i="3"/>
  <c r="CG275" i="3"/>
  <c r="B275" i="3"/>
  <c r="B275" i="2"/>
  <c r="GN275" i="3"/>
  <c r="GO275" i="3"/>
  <c r="F275" i="3"/>
  <c r="U275" i="2"/>
  <c r="O275" i="3"/>
  <c r="S275" i="3"/>
  <c r="S275" i="2"/>
  <c r="AA275" i="3"/>
  <c r="AF275" i="3"/>
  <c r="AJ275" i="3"/>
  <c r="AN275" i="3"/>
  <c r="AR275" i="3"/>
  <c r="AV275" i="3"/>
  <c r="BA275" i="3"/>
  <c r="BE275" i="3"/>
  <c r="BI275" i="3"/>
  <c r="BM275" i="3"/>
  <c r="BQ275" i="3"/>
  <c r="CL275" i="3"/>
  <c r="CR275" i="3"/>
  <c r="CV275" i="3"/>
  <c r="CZ275" i="3"/>
  <c r="DE275" i="3"/>
  <c r="DI275" i="3"/>
  <c r="DM275" i="3"/>
  <c r="DS275" i="3"/>
  <c r="DX275" i="3"/>
  <c r="EC275" i="3"/>
  <c r="EH275" i="3"/>
  <c r="GQ275" i="3"/>
  <c r="GU275" i="3"/>
  <c r="GZ275" i="3"/>
  <c r="HF275" i="3"/>
  <c r="HJ275" i="3"/>
  <c r="HN275" i="3"/>
  <c r="HR275" i="3"/>
  <c r="P288" i="4"/>
  <c r="EL271" i="3"/>
  <c r="EM271" i="3"/>
  <c r="EN271" i="3"/>
  <c r="FF271" i="3"/>
  <c r="FG271" i="3"/>
  <c r="FH271" i="3"/>
  <c r="FP271" i="3"/>
  <c r="FQ271" i="3"/>
  <c r="FR271" i="3"/>
  <c r="FZ271" i="3"/>
  <c r="GA271" i="3"/>
  <c r="GB271" i="3"/>
  <c r="EV271" i="3"/>
  <c r="EW271" i="3"/>
  <c r="EX271" i="3"/>
  <c r="FS263" i="3"/>
  <c r="EY263" i="3"/>
  <c r="EO263" i="3"/>
  <c r="FI263" i="3"/>
  <c r="GC263" i="3"/>
  <c r="ES263" i="3"/>
  <c r="FE263" i="3"/>
  <c r="FM263" i="3"/>
  <c r="EU263" i="3"/>
  <c r="FO263" i="3"/>
  <c r="FC263" i="3"/>
  <c r="FY263" i="3"/>
  <c r="GG263" i="3"/>
  <c r="GI263" i="3"/>
  <c r="FW263" i="3"/>
  <c r="EQ263" i="3"/>
  <c r="FD263" i="3"/>
  <c r="FK263" i="3"/>
  <c r="FX263" i="3"/>
  <c r="GE263" i="3"/>
  <c r="ER263" i="3"/>
  <c r="EZ263" i="3"/>
  <c r="FL263" i="3"/>
  <c r="FT263" i="3"/>
  <c r="GF263" i="3"/>
  <c r="ET263" i="3"/>
  <c r="FA263" i="3"/>
  <c r="FN263" i="3"/>
  <c r="FU263" i="3"/>
  <c r="GH263" i="3"/>
  <c r="EP263" i="3"/>
  <c r="FB263" i="3"/>
  <c r="FJ263" i="3"/>
  <c r="FV263" i="3"/>
  <c r="GD263" i="3"/>
  <c r="Z259" i="3"/>
  <c r="CA259" i="3"/>
  <c r="X259" i="3"/>
  <c r="HT259" i="3"/>
  <c r="Q259" i="3"/>
  <c r="Q259" i="2"/>
  <c r="AD259" i="3"/>
  <c r="AH259" i="3"/>
  <c r="AL259" i="3"/>
  <c r="AP259" i="3"/>
  <c r="AT259" i="3"/>
  <c r="AY259" i="3"/>
  <c r="BC259" i="3"/>
  <c r="BG259" i="3"/>
  <c r="BK259" i="3"/>
  <c r="BO259" i="3"/>
  <c r="BS259" i="3"/>
  <c r="CI259" i="3"/>
  <c r="CO259" i="3"/>
  <c r="CT259" i="3"/>
  <c r="CX259" i="3"/>
  <c r="DB259" i="3"/>
  <c r="DG259" i="3"/>
  <c r="DK259" i="3"/>
  <c r="DO259" i="3"/>
  <c r="DV259" i="3"/>
  <c r="DZ259" i="3"/>
  <c r="EE259" i="3"/>
  <c r="EJ259" i="3"/>
  <c r="GL259" i="3"/>
  <c r="GS259" i="3"/>
  <c r="GX259" i="3"/>
  <c r="HB259" i="3"/>
  <c r="HH259" i="3"/>
  <c r="HL259" i="3"/>
  <c r="HP259" i="3"/>
  <c r="N259" i="3"/>
  <c r="R259" i="3"/>
  <c r="AE259" i="3"/>
  <c r="AI259" i="3"/>
  <c r="AM259" i="3"/>
  <c r="AQ259" i="3"/>
  <c r="AU259" i="3"/>
  <c r="AZ259" i="3"/>
  <c r="BD259" i="3"/>
  <c r="BH259" i="3"/>
  <c r="BL259" i="3"/>
  <c r="BP259" i="3"/>
  <c r="BU259" i="3"/>
  <c r="CK259" i="3"/>
  <c r="CQ259" i="3"/>
  <c r="CU259" i="3"/>
  <c r="CY259" i="3"/>
  <c r="DD259" i="3"/>
  <c r="DH259" i="3"/>
  <c r="DL259" i="3"/>
  <c r="DQ259" i="3"/>
  <c r="DW259" i="3"/>
  <c r="EA259" i="3"/>
  <c r="EG259" i="3"/>
  <c r="GM259" i="3"/>
  <c r="GT259" i="3"/>
  <c r="GY259" i="3"/>
  <c r="HD259" i="3"/>
  <c r="HI259" i="3"/>
  <c r="HM259" i="3"/>
  <c r="HQ259" i="3"/>
  <c r="CG259" i="3"/>
  <c r="B259" i="3"/>
  <c r="B259" i="2"/>
  <c r="GN259" i="3"/>
  <c r="GO259" i="3"/>
  <c r="F259" i="3"/>
  <c r="U259" i="2"/>
  <c r="O259" i="3"/>
  <c r="S259" i="3"/>
  <c r="S259" i="2"/>
  <c r="AA259" i="3"/>
  <c r="AF259" i="3"/>
  <c r="AJ259" i="3"/>
  <c r="AN259" i="3"/>
  <c r="AR259" i="3"/>
  <c r="AV259" i="3"/>
  <c r="BA259" i="3"/>
  <c r="BE259" i="3"/>
  <c r="BI259" i="3"/>
  <c r="BM259" i="3"/>
  <c r="BQ259" i="3"/>
  <c r="CL259" i="3"/>
  <c r="CR259" i="3"/>
  <c r="CV259" i="3"/>
  <c r="CZ259" i="3"/>
  <c r="DE259" i="3"/>
  <c r="DI259" i="3"/>
  <c r="DM259" i="3"/>
  <c r="DS259" i="3"/>
  <c r="DX259" i="3"/>
  <c r="EC259" i="3"/>
  <c r="EH259" i="3"/>
  <c r="GQ259" i="3"/>
  <c r="GU259" i="3"/>
  <c r="GZ259" i="3"/>
  <c r="HF259" i="3"/>
  <c r="HJ259" i="3"/>
  <c r="HN259" i="3"/>
  <c r="HR259" i="3"/>
  <c r="P259" i="3"/>
  <c r="P259" i="2"/>
  <c r="AC259" i="3"/>
  <c r="AG259" i="3"/>
  <c r="AK259" i="3"/>
  <c r="AO259" i="3"/>
  <c r="AS259" i="3"/>
  <c r="AW259" i="3"/>
  <c r="BB259" i="3"/>
  <c r="BF259" i="3"/>
  <c r="BJ259" i="3"/>
  <c r="BN259" i="3"/>
  <c r="BR259" i="3"/>
  <c r="CE259" i="3"/>
  <c r="CN259" i="3"/>
  <c r="CS259" i="3"/>
  <c r="CW259" i="3"/>
  <c r="DA259" i="3"/>
  <c r="DF259" i="3"/>
  <c r="DJ259" i="3"/>
  <c r="DN259" i="3"/>
  <c r="DT259" i="3"/>
  <c r="DY259" i="3"/>
  <c r="ED259" i="3"/>
  <c r="EI259" i="3"/>
  <c r="GK259" i="3"/>
  <c r="GR259" i="3"/>
  <c r="GV259" i="3"/>
  <c r="HA259" i="3"/>
  <c r="HG259" i="3"/>
  <c r="HK259" i="3"/>
  <c r="HO259" i="3"/>
  <c r="HS259" i="3"/>
  <c r="P272" i="4"/>
  <c r="BY255" i="3"/>
  <c r="BW255" i="3"/>
  <c r="BX255" i="3"/>
  <c r="EL255" i="3"/>
  <c r="EM255" i="3"/>
  <c r="EN255" i="3"/>
  <c r="FF255" i="3"/>
  <c r="FG255" i="3"/>
  <c r="FH255" i="3"/>
  <c r="FP255" i="3"/>
  <c r="FQ255" i="3"/>
  <c r="FR255" i="3"/>
  <c r="FZ255" i="3"/>
  <c r="GA255" i="3"/>
  <c r="GB255" i="3"/>
  <c r="EV255" i="3"/>
  <c r="EW255" i="3"/>
  <c r="EX255" i="3"/>
  <c r="FS247" i="3"/>
  <c r="EY247" i="3"/>
  <c r="EO247" i="3"/>
  <c r="FI247" i="3"/>
  <c r="GC247" i="3"/>
  <c r="ES247" i="3"/>
  <c r="FE247" i="3"/>
  <c r="FM247" i="3"/>
  <c r="FO247" i="3"/>
  <c r="FC247" i="3"/>
  <c r="EU247" i="3"/>
  <c r="FY247" i="3"/>
  <c r="GG247" i="3"/>
  <c r="GI247" i="3"/>
  <c r="FW247" i="3"/>
  <c r="EQ247" i="3"/>
  <c r="FD247" i="3"/>
  <c r="FK247" i="3"/>
  <c r="FX247" i="3"/>
  <c r="GE247" i="3"/>
  <c r="ER247" i="3"/>
  <c r="EZ247" i="3"/>
  <c r="FL247" i="3"/>
  <c r="FT247" i="3"/>
  <c r="GF247" i="3"/>
  <c r="ET247" i="3"/>
  <c r="FA247" i="3"/>
  <c r="FN247" i="3"/>
  <c r="FU247" i="3"/>
  <c r="GH247" i="3"/>
  <c r="EP247" i="3"/>
  <c r="FB247" i="3"/>
  <c r="FJ247" i="3"/>
  <c r="FV247" i="3"/>
  <c r="GD247" i="3"/>
  <c r="BW243" i="3"/>
  <c r="BX243" i="3"/>
  <c r="BY243" i="3"/>
  <c r="HT243" i="3"/>
  <c r="CG243" i="3"/>
  <c r="B243" i="3"/>
  <c r="B243" i="2"/>
  <c r="GN243" i="3"/>
  <c r="GO243" i="3"/>
  <c r="F243" i="3"/>
  <c r="U243" i="2"/>
  <c r="O243" i="3"/>
  <c r="S243" i="3"/>
  <c r="S243" i="2"/>
  <c r="AA243" i="3"/>
  <c r="AF243" i="3"/>
  <c r="AJ243" i="3"/>
  <c r="AN243" i="3"/>
  <c r="AR243" i="3"/>
  <c r="AV243" i="3"/>
  <c r="BA243" i="3"/>
  <c r="BE243" i="3"/>
  <c r="BI243" i="3"/>
  <c r="BM243" i="3"/>
  <c r="BQ243" i="3"/>
  <c r="CL243" i="3"/>
  <c r="CR243" i="3"/>
  <c r="CV243" i="3"/>
  <c r="CZ243" i="3"/>
  <c r="DE243" i="3"/>
  <c r="DI243" i="3"/>
  <c r="DM243" i="3"/>
  <c r="DS243" i="3"/>
  <c r="DX243" i="3"/>
  <c r="EC243" i="3"/>
  <c r="EH243" i="3"/>
  <c r="GQ243" i="3"/>
  <c r="GU243" i="3"/>
  <c r="GZ243" i="3"/>
  <c r="HF243" i="3"/>
  <c r="HJ243" i="3"/>
  <c r="HN243" i="3"/>
  <c r="HR243" i="3"/>
  <c r="P243" i="3"/>
  <c r="P243" i="2"/>
  <c r="AC243" i="3"/>
  <c r="AG243" i="3"/>
  <c r="AK243" i="3"/>
  <c r="AO243" i="3"/>
  <c r="AS243" i="3"/>
  <c r="AW243" i="3"/>
  <c r="BB243" i="3"/>
  <c r="BF243" i="3"/>
  <c r="BJ243" i="3"/>
  <c r="BN243" i="3"/>
  <c r="BR243" i="3"/>
  <c r="CE243" i="3"/>
  <c r="CN243" i="3"/>
  <c r="CS243" i="3"/>
  <c r="CW243" i="3"/>
  <c r="DA243" i="3"/>
  <c r="DF243" i="3"/>
  <c r="DJ243" i="3"/>
  <c r="DN243" i="3"/>
  <c r="DT243" i="3"/>
  <c r="DY243" i="3"/>
  <c r="ED243" i="3"/>
  <c r="EI243" i="3"/>
  <c r="GK243" i="3"/>
  <c r="GR243" i="3"/>
  <c r="GV243" i="3"/>
  <c r="HA243" i="3"/>
  <c r="HG243" i="3"/>
  <c r="HK243" i="3"/>
  <c r="HO243" i="3"/>
  <c r="HS243" i="3"/>
  <c r="Q243" i="3"/>
  <c r="Q243" i="2"/>
  <c r="AD243" i="3"/>
  <c r="AH243" i="3"/>
  <c r="AL243" i="3"/>
  <c r="AP243" i="3"/>
  <c r="AT243" i="3"/>
  <c r="AY243" i="3"/>
  <c r="BC243" i="3"/>
  <c r="BG243" i="3"/>
  <c r="BK243" i="3"/>
  <c r="BO243" i="3"/>
  <c r="BS243" i="3"/>
  <c r="CI243" i="3"/>
  <c r="CO243" i="3"/>
  <c r="CT243" i="3"/>
  <c r="CX243" i="3"/>
  <c r="DB243" i="3"/>
  <c r="DG243" i="3"/>
  <c r="DK243" i="3"/>
  <c r="DO243" i="3"/>
  <c r="DV243" i="3"/>
  <c r="DZ243" i="3"/>
  <c r="EE243" i="3"/>
  <c r="EJ243" i="3"/>
  <c r="GL243" i="3"/>
  <c r="GS243" i="3"/>
  <c r="GX243" i="3"/>
  <c r="HB243" i="3"/>
  <c r="HH243" i="3"/>
  <c r="HL243" i="3"/>
  <c r="HP243" i="3"/>
  <c r="N243" i="3"/>
  <c r="R243" i="3"/>
  <c r="AE243" i="3"/>
  <c r="AI243" i="3"/>
  <c r="AM243" i="3"/>
  <c r="AQ243" i="3"/>
  <c r="AU243" i="3"/>
  <c r="AZ243" i="3"/>
  <c r="BD243" i="3"/>
  <c r="BH243" i="3"/>
  <c r="BL243" i="3"/>
  <c r="BP243" i="3"/>
  <c r="BU243" i="3"/>
  <c r="CK243" i="3"/>
  <c r="CQ243" i="3"/>
  <c r="CU243" i="3"/>
  <c r="CY243" i="3"/>
  <c r="DD243" i="3"/>
  <c r="DH243" i="3"/>
  <c r="DL243" i="3"/>
  <c r="DQ243" i="3"/>
  <c r="DW243" i="3"/>
  <c r="EA243" i="3"/>
  <c r="EG243" i="3"/>
  <c r="GM243" i="3"/>
  <c r="GT243" i="3"/>
  <c r="GY243" i="3"/>
  <c r="HD243" i="3"/>
  <c r="HI243" i="3"/>
  <c r="HM243" i="3"/>
  <c r="HQ243" i="3"/>
  <c r="P256" i="4"/>
  <c r="EL239" i="3"/>
  <c r="EM239" i="3"/>
  <c r="EN239" i="3"/>
  <c r="FF239" i="3"/>
  <c r="FG239" i="3"/>
  <c r="FH239" i="3"/>
  <c r="FP239" i="3"/>
  <c r="FQ239" i="3"/>
  <c r="FR239" i="3"/>
  <c r="FZ239" i="3"/>
  <c r="GA239" i="3"/>
  <c r="GB239" i="3"/>
  <c r="EV239" i="3"/>
  <c r="EW239" i="3"/>
  <c r="EX239" i="3"/>
  <c r="X231" i="3"/>
  <c r="Z231" i="3"/>
  <c r="CA231" i="3"/>
  <c r="FS231" i="3"/>
  <c r="EY231" i="3"/>
  <c r="EO231" i="3"/>
  <c r="FI231" i="3"/>
  <c r="GC231" i="3"/>
  <c r="ES231" i="3"/>
  <c r="FE231" i="3"/>
  <c r="FM231" i="3"/>
  <c r="EU231" i="3"/>
  <c r="FO231" i="3"/>
  <c r="FC231" i="3"/>
  <c r="FY231" i="3"/>
  <c r="GG231" i="3"/>
  <c r="GI231" i="3"/>
  <c r="FW231" i="3"/>
  <c r="ET231" i="3"/>
  <c r="FA231" i="3"/>
  <c r="FN231" i="3"/>
  <c r="FU231" i="3"/>
  <c r="GH231" i="3"/>
  <c r="EP231" i="3"/>
  <c r="FB231" i="3"/>
  <c r="FJ231" i="3"/>
  <c r="FV231" i="3"/>
  <c r="GD231" i="3"/>
  <c r="EQ231" i="3"/>
  <c r="FD231" i="3"/>
  <c r="FK231" i="3"/>
  <c r="FX231" i="3"/>
  <c r="GE231" i="3"/>
  <c r="ER231" i="3"/>
  <c r="EZ231" i="3"/>
  <c r="FL231" i="3"/>
  <c r="FT231" i="3"/>
  <c r="GF231" i="3"/>
  <c r="BW227" i="3"/>
  <c r="BX227" i="3"/>
  <c r="BY227" i="3"/>
  <c r="HT227" i="3"/>
  <c r="CG227" i="3"/>
  <c r="B227" i="3"/>
  <c r="B227" i="2"/>
  <c r="GN227" i="3"/>
  <c r="GO227" i="3"/>
  <c r="F227" i="3"/>
  <c r="U227" i="2"/>
  <c r="O227" i="3"/>
  <c r="S227" i="3"/>
  <c r="S227" i="2"/>
  <c r="AA227" i="3"/>
  <c r="AF227" i="3"/>
  <c r="AJ227" i="3"/>
  <c r="AN227" i="3"/>
  <c r="AR227" i="3"/>
  <c r="AV227" i="3"/>
  <c r="BA227" i="3"/>
  <c r="BE227" i="3"/>
  <c r="BI227" i="3"/>
  <c r="BM227" i="3"/>
  <c r="BQ227" i="3"/>
  <c r="CL227" i="3"/>
  <c r="CR227" i="3"/>
  <c r="CV227" i="3"/>
  <c r="CZ227" i="3"/>
  <c r="DE227" i="3"/>
  <c r="DI227" i="3"/>
  <c r="DM227" i="3"/>
  <c r="DS227" i="3"/>
  <c r="DX227" i="3"/>
  <c r="EC227" i="3"/>
  <c r="EH227" i="3"/>
  <c r="GQ227" i="3"/>
  <c r="GU227" i="3"/>
  <c r="GZ227" i="3"/>
  <c r="HF227" i="3"/>
  <c r="HJ227" i="3"/>
  <c r="HN227" i="3"/>
  <c r="HR227" i="3"/>
  <c r="P227" i="3"/>
  <c r="P227" i="2"/>
  <c r="AC227" i="3"/>
  <c r="AG227" i="3"/>
  <c r="AK227" i="3"/>
  <c r="AO227" i="3"/>
  <c r="AS227" i="3"/>
  <c r="AW227" i="3"/>
  <c r="BB227" i="3"/>
  <c r="BF227" i="3"/>
  <c r="BJ227" i="3"/>
  <c r="BN227" i="3"/>
  <c r="BR227" i="3"/>
  <c r="CE227" i="3"/>
  <c r="CN227" i="3"/>
  <c r="CS227" i="3"/>
  <c r="CW227" i="3"/>
  <c r="DA227" i="3"/>
  <c r="DF227" i="3"/>
  <c r="DJ227" i="3"/>
  <c r="DN227" i="3"/>
  <c r="DT227" i="3"/>
  <c r="DY227" i="3"/>
  <c r="ED227" i="3"/>
  <c r="EI227" i="3"/>
  <c r="GK227" i="3"/>
  <c r="GR227" i="3"/>
  <c r="GV227" i="3"/>
  <c r="HA227" i="3"/>
  <c r="HG227" i="3"/>
  <c r="HK227" i="3"/>
  <c r="HO227" i="3"/>
  <c r="HS227" i="3"/>
  <c r="Q227" i="3"/>
  <c r="Q227" i="2"/>
  <c r="AD227" i="3"/>
  <c r="AH227" i="3"/>
  <c r="AL227" i="3"/>
  <c r="AP227" i="3"/>
  <c r="AT227" i="3"/>
  <c r="AY227" i="3"/>
  <c r="BC227" i="3"/>
  <c r="BG227" i="3"/>
  <c r="BK227" i="3"/>
  <c r="BO227" i="3"/>
  <c r="BS227" i="3"/>
  <c r="CI227" i="3"/>
  <c r="CO227" i="3"/>
  <c r="CT227" i="3"/>
  <c r="CX227" i="3"/>
  <c r="DB227" i="3"/>
  <c r="DG227" i="3"/>
  <c r="DK227" i="3"/>
  <c r="DO227" i="3"/>
  <c r="DV227" i="3"/>
  <c r="DZ227" i="3"/>
  <c r="EE227" i="3"/>
  <c r="EJ227" i="3"/>
  <c r="GL227" i="3"/>
  <c r="GS227" i="3"/>
  <c r="GX227" i="3"/>
  <c r="HB227" i="3"/>
  <c r="HH227" i="3"/>
  <c r="HL227" i="3"/>
  <c r="HP227" i="3"/>
  <c r="N227" i="3"/>
  <c r="R227" i="3"/>
  <c r="AE227" i="3"/>
  <c r="AI227" i="3"/>
  <c r="AM227" i="3"/>
  <c r="AQ227" i="3"/>
  <c r="AU227" i="3"/>
  <c r="AZ227" i="3"/>
  <c r="BD227" i="3"/>
  <c r="BH227" i="3"/>
  <c r="BL227" i="3"/>
  <c r="BP227" i="3"/>
  <c r="BU227" i="3"/>
  <c r="CK227" i="3"/>
  <c r="CQ227" i="3"/>
  <c r="CU227" i="3"/>
  <c r="CY227" i="3"/>
  <c r="DD227" i="3"/>
  <c r="DH227" i="3"/>
  <c r="DL227" i="3"/>
  <c r="DQ227" i="3"/>
  <c r="DW227" i="3"/>
  <c r="EA227" i="3"/>
  <c r="EG227" i="3"/>
  <c r="GM227" i="3"/>
  <c r="GT227" i="3"/>
  <c r="GY227" i="3"/>
  <c r="HD227" i="3"/>
  <c r="HI227" i="3"/>
  <c r="HM227" i="3"/>
  <c r="HQ227" i="3"/>
  <c r="P240" i="4"/>
  <c r="EL223" i="3"/>
  <c r="EM223" i="3"/>
  <c r="EN223" i="3"/>
  <c r="FF223" i="3"/>
  <c r="FG223" i="3"/>
  <c r="FH223" i="3"/>
  <c r="FP223" i="3"/>
  <c r="FQ223" i="3"/>
  <c r="FR223" i="3"/>
  <c r="FZ223" i="3"/>
  <c r="GA223" i="3"/>
  <c r="GB223" i="3"/>
  <c r="EV223" i="3"/>
  <c r="EW223" i="3"/>
  <c r="EX223" i="3"/>
  <c r="X219" i="3"/>
  <c r="Z219" i="3"/>
  <c r="CA219" i="3"/>
  <c r="BX215" i="3"/>
  <c r="BY215" i="3"/>
  <c r="BW215" i="3"/>
  <c r="FS215" i="3"/>
  <c r="EO215" i="3"/>
  <c r="EY215" i="3"/>
  <c r="FI215" i="3"/>
  <c r="GC215" i="3"/>
  <c r="ES215" i="3"/>
  <c r="FE215" i="3"/>
  <c r="FM215" i="3"/>
  <c r="FO215" i="3"/>
  <c r="FC215" i="3"/>
  <c r="EU215" i="3"/>
  <c r="FY215" i="3"/>
  <c r="GG215" i="3"/>
  <c r="GI215" i="3"/>
  <c r="FW215" i="3"/>
  <c r="EP215" i="3"/>
  <c r="FB215" i="3"/>
  <c r="FJ215" i="3"/>
  <c r="FV215" i="3"/>
  <c r="GD215" i="3"/>
  <c r="EQ215" i="3"/>
  <c r="FD215" i="3"/>
  <c r="FK215" i="3"/>
  <c r="FX215" i="3"/>
  <c r="GE215" i="3"/>
  <c r="ER215" i="3"/>
  <c r="EZ215" i="3"/>
  <c r="FL215" i="3"/>
  <c r="FT215" i="3"/>
  <c r="GF215" i="3"/>
  <c r="ET215" i="3"/>
  <c r="FA215" i="3"/>
  <c r="FN215" i="3"/>
  <c r="FU215" i="3"/>
  <c r="GH215" i="3"/>
  <c r="HT211" i="3"/>
  <c r="P211" i="3"/>
  <c r="P211" i="2"/>
  <c r="AC211" i="3"/>
  <c r="AG211" i="3"/>
  <c r="AK211" i="3"/>
  <c r="AO211" i="3"/>
  <c r="AS211" i="3"/>
  <c r="AW211" i="3"/>
  <c r="BB211" i="3"/>
  <c r="BF211" i="3"/>
  <c r="BJ211" i="3"/>
  <c r="BN211" i="3"/>
  <c r="BR211" i="3"/>
  <c r="CE211" i="3"/>
  <c r="CN211" i="3"/>
  <c r="CS211" i="3"/>
  <c r="CW211" i="3"/>
  <c r="DA211" i="3"/>
  <c r="DF211" i="3"/>
  <c r="DJ211" i="3"/>
  <c r="DN211" i="3"/>
  <c r="DT211" i="3"/>
  <c r="DY211" i="3"/>
  <c r="ED211" i="3"/>
  <c r="EI211" i="3"/>
  <c r="GK211" i="3"/>
  <c r="GR211" i="3"/>
  <c r="GV211" i="3"/>
  <c r="HA211" i="3"/>
  <c r="HG211" i="3"/>
  <c r="HK211" i="3"/>
  <c r="HO211" i="3"/>
  <c r="HS211" i="3"/>
  <c r="Q211" i="3"/>
  <c r="Q211" i="2"/>
  <c r="AD211" i="3"/>
  <c r="AH211" i="3"/>
  <c r="AL211" i="3"/>
  <c r="AP211" i="3"/>
  <c r="AT211" i="3"/>
  <c r="AY211" i="3"/>
  <c r="BC211" i="3"/>
  <c r="BG211" i="3"/>
  <c r="BK211" i="3"/>
  <c r="BO211" i="3"/>
  <c r="BS211" i="3"/>
  <c r="CI211" i="3"/>
  <c r="CO211" i="3"/>
  <c r="CT211" i="3"/>
  <c r="CX211" i="3"/>
  <c r="DB211" i="3"/>
  <c r="DG211" i="3"/>
  <c r="DK211" i="3"/>
  <c r="DO211" i="3"/>
  <c r="DV211" i="3"/>
  <c r="DZ211" i="3"/>
  <c r="EE211" i="3"/>
  <c r="EJ211" i="3"/>
  <c r="GL211" i="3"/>
  <c r="GS211" i="3"/>
  <c r="GX211" i="3"/>
  <c r="HB211" i="3"/>
  <c r="HH211" i="3"/>
  <c r="HL211" i="3"/>
  <c r="HP211" i="3"/>
  <c r="N211" i="3"/>
  <c r="R211" i="3"/>
  <c r="AE211" i="3"/>
  <c r="AI211" i="3"/>
  <c r="AM211" i="3"/>
  <c r="AQ211" i="3"/>
  <c r="AU211" i="3"/>
  <c r="AZ211" i="3"/>
  <c r="BD211" i="3"/>
  <c r="BH211" i="3"/>
  <c r="BL211" i="3"/>
  <c r="BP211" i="3"/>
  <c r="BU211" i="3"/>
  <c r="CK211" i="3"/>
  <c r="CQ211" i="3"/>
  <c r="CU211" i="3"/>
  <c r="CY211" i="3"/>
  <c r="DD211" i="3"/>
  <c r="DH211" i="3"/>
  <c r="DL211" i="3"/>
  <c r="DQ211" i="3"/>
  <c r="DW211" i="3"/>
  <c r="EA211" i="3"/>
  <c r="EG211" i="3"/>
  <c r="GM211" i="3"/>
  <c r="GT211" i="3"/>
  <c r="GY211" i="3"/>
  <c r="HD211" i="3"/>
  <c r="HI211" i="3"/>
  <c r="HM211" i="3"/>
  <c r="HQ211" i="3"/>
  <c r="CG211" i="3"/>
  <c r="B211" i="3"/>
  <c r="B211" i="2"/>
  <c r="GN211" i="3"/>
  <c r="GO211" i="3"/>
  <c r="F211" i="3"/>
  <c r="U211" i="2"/>
  <c r="O211" i="3"/>
  <c r="S211" i="3"/>
  <c r="S211" i="2"/>
  <c r="AA211" i="3"/>
  <c r="AF211" i="3"/>
  <c r="AJ211" i="3"/>
  <c r="AN211" i="3"/>
  <c r="AR211" i="3"/>
  <c r="AV211" i="3"/>
  <c r="BA211" i="3"/>
  <c r="BE211" i="3"/>
  <c r="BI211" i="3"/>
  <c r="BM211" i="3"/>
  <c r="BQ211" i="3"/>
  <c r="CL211" i="3"/>
  <c r="CR211" i="3"/>
  <c r="CV211" i="3"/>
  <c r="CZ211" i="3"/>
  <c r="DE211" i="3"/>
  <c r="DI211" i="3"/>
  <c r="DM211" i="3"/>
  <c r="DS211" i="3"/>
  <c r="DX211" i="3"/>
  <c r="EC211" i="3"/>
  <c r="EH211" i="3"/>
  <c r="GQ211" i="3"/>
  <c r="GU211" i="3"/>
  <c r="GZ211" i="3"/>
  <c r="HF211" i="3"/>
  <c r="HJ211" i="3"/>
  <c r="HN211" i="3"/>
  <c r="HR211" i="3"/>
  <c r="P224" i="4"/>
  <c r="EL207" i="3"/>
  <c r="EM207" i="3"/>
  <c r="EN207" i="3"/>
  <c r="FF207" i="3"/>
  <c r="FG207" i="3"/>
  <c r="FH207" i="3"/>
  <c r="FP207" i="3"/>
  <c r="FQ207" i="3"/>
  <c r="FR207" i="3"/>
  <c r="FZ207" i="3"/>
  <c r="GA207" i="3"/>
  <c r="GB207" i="3"/>
  <c r="EV207" i="3"/>
  <c r="EW207" i="3"/>
  <c r="EX207" i="3"/>
  <c r="X203" i="3"/>
  <c r="Z203" i="3"/>
  <c r="CA203" i="3"/>
  <c r="BX199" i="3"/>
  <c r="BY199" i="3"/>
  <c r="BW199" i="3"/>
  <c r="FS199" i="3"/>
  <c r="EO199" i="3"/>
  <c r="EY199" i="3"/>
  <c r="FI199" i="3"/>
  <c r="GC199" i="3"/>
  <c r="ES199" i="3"/>
  <c r="FE199" i="3"/>
  <c r="FM199" i="3"/>
  <c r="EU199" i="3"/>
  <c r="FO199" i="3"/>
  <c r="FC199" i="3"/>
  <c r="FY199" i="3"/>
  <c r="GG199" i="3"/>
  <c r="GI199" i="3"/>
  <c r="FW199" i="3"/>
  <c r="EP199" i="3"/>
  <c r="FB199" i="3"/>
  <c r="FJ199" i="3"/>
  <c r="FV199" i="3"/>
  <c r="GD199" i="3"/>
  <c r="EQ199" i="3"/>
  <c r="FD199" i="3"/>
  <c r="FK199" i="3"/>
  <c r="FX199" i="3"/>
  <c r="GE199" i="3"/>
  <c r="ER199" i="3"/>
  <c r="EZ199" i="3"/>
  <c r="FL199" i="3"/>
  <c r="FT199" i="3"/>
  <c r="GF199" i="3"/>
  <c r="ET199" i="3"/>
  <c r="FA199" i="3"/>
  <c r="FN199" i="3"/>
  <c r="FU199" i="3"/>
  <c r="GH199" i="3"/>
  <c r="HT195" i="3"/>
  <c r="P195" i="3"/>
  <c r="P195" i="2"/>
  <c r="AC195" i="3"/>
  <c r="AG195" i="3"/>
  <c r="AK195" i="3"/>
  <c r="AO195" i="3"/>
  <c r="AS195" i="3"/>
  <c r="AW195" i="3"/>
  <c r="BB195" i="3"/>
  <c r="BF195" i="3"/>
  <c r="BJ195" i="3"/>
  <c r="BN195" i="3"/>
  <c r="BR195" i="3"/>
  <c r="CE195" i="3"/>
  <c r="CN195" i="3"/>
  <c r="CS195" i="3"/>
  <c r="CW195" i="3"/>
  <c r="DA195" i="3"/>
  <c r="DF195" i="3"/>
  <c r="DJ195" i="3"/>
  <c r="DN195" i="3"/>
  <c r="DT195" i="3"/>
  <c r="DY195" i="3"/>
  <c r="ED195" i="3"/>
  <c r="EI195" i="3"/>
  <c r="GK195" i="3"/>
  <c r="GR195" i="3"/>
  <c r="GV195" i="3"/>
  <c r="HA195" i="3"/>
  <c r="HG195" i="3"/>
  <c r="HK195" i="3"/>
  <c r="HO195" i="3"/>
  <c r="HS195" i="3"/>
  <c r="Q195" i="3"/>
  <c r="Q195" i="2"/>
  <c r="AD195" i="3"/>
  <c r="AH195" i="3"/>
  <c r="AL195" i="3"/>
  <c r="AP195" i="3"/>
  <c r="AT195" i="3"/>
  <c r="AY195" i="3"/>
  <c r="BC195" i="3"/>
  <c r="BG195" i="3"/>
  <c r="BK195" i="3"/>
  <c r="BO195" i="3"/>
  <c r="BS195" i="3"/>
  <c r="CI195" i="3"/>
  <c r="CO195" i="3"/>
  <c r="CT195" i="3"/>
  <c r="CX195" i="3"/>
  <c r="DB195" i="3"/>
  <c r="DG195" i="3"/>
  <c r="DK195" i="3"/>
  <c r="DO195" i="3"/>
  <c r="DV195" i="3"/>
  <c r="DZ195" i="3"/>
  <c r="EE195" i="3"/>
  <c r="EJ195" i="3"/>
  <c r="GL195" i="3"/>
  <c r="GS195" i="3"/>
  <c r="GX195" i="3"/>
  <c r="HB195" i="3"/>
  <c r="HH195" i="3"/>
  <c r="HL195" i="3"/>
  <c r="HP195" i="3"/>
  <c r="N195" i="3"/>
  <c r="R195" i="3"/>
  <c r="AE195" i="3"/>
  <c r="AI195" i="3"/>
  <c r="AM195" i="3"/>
  <c r="AQ195" i="3"/>
  <c r="AU195" i="3"/>
  <c r="AZ195" i="3"/>
  <c r="BD195" i="3"/>
  <c r="BH195" i="3"/>
  <c r="BL195" i="3"/>
  <c r="BP195" i="3"/>
  <c r="BU195" i="3"/>
  <c r="CK195" i="3"/>
  <c r="CQ195" i="3"/>
  <c r="CU195" i="3"/>
  <c r="CY195" i="3"/>
  <c r="DD195" i="3"/>
  <c r="DH195" i="3"/>
  <c r="DL195" i="3"/>
  <c r="DQ195" i="3"/>
  <c r="DW195" i="3"/>
  <c r="EA195" i="3"/>
  <c r="EG195" i="3"/>
  <c r="GM195" i="3"/>
  <c r="GT195" i="3"/>
  <c r="GY195" i="3"/>
  <c r="HD195" i="3"/>
  <c r="HI195" i="3"/>
  <c r="HM195" i="3"/>
  <c r="HQ195" i="3"/>
  <c r="CG195" i="3"/>
  <c r="B195" i="3"/>
  <c r="B195" i="2"/>
  <c r="GN195" i="3"/>
  <c r="GO195" i="3"/>
  <c r="F195" i="3"/>
  <c r="U195" i="2"/>
  <c r="O195" i="3"/>
  <c r="S195" i="3"/>
  <c r="S195" i="2"/>
  <c r="AA195" i="3"/>
  <c r="AF195" i="3"/>
  <c r="AJ195" i="3"/>
  <c r="AN195" i="3"/>
  <c r="AR195" i="3"/>
  <c r="AV195" i="3"/>
  <c r="BA195" i="3"/>
  <c r="BE195" i="3"/>
  <c r="BI195" i="3"/>
  <c r="BM195" i="3"/>
  <c r="BQ195" i="3"/>
  <c r="CL195" i="3"/>
  <c r="CR195" i="3"/>
  <c r="CV195" i="3"/>
  <c r="CZ195" i="3"/>
  <c r="DE195" i="3"/>
  <c r="DI195" i="3"/>
  <c r="DM195" i="3"/>
  <c r="DS195" i="3"/>
  <c r="DX195" i="3"/>
  <c r="EC195" i="3"/>
  <c r="EH195" i="3"/>
  <c r="GQ195" i="3"/>
  <c r="GU195" i="3"/>
  <c r="GZ195" i="3"/>
  <c r="HF195" i="3"/>
  <c r="HJ195" i="3"/>
  <c r="HN195" i="3"/>
  <c r="HR195" i="3"/>
  <c r="P208" i="4"/>
  <c r="Z191" i="3"/>
  <c r="CA191" i="3"/>
  <c r="X191" i="3"/>
  <c r="EL191" i="3"/>
  <c r="EM191" i="3"/>
  <c r="EN191" i="3"/>
  <c r="FF191" i="3"/>
  <c r="FG191" i="3"/>
  <c r="FH191" i="3"/>
  <c r="FP191" i="3"/>
  <c r="FQ191" i="3"/>
  <c r="FR191" i="3"/>
  <c r="FZ191" i="3"/>
  <c r="GA191" i="3"/>
  <c r="GB191" i="3"/>
  <c r="EV191" i="3"/>
  <c r="EW191" i="3"/>
  <c r="EX191" i="3"/>
  <c r="BY187" i="3"/>
  <c r="BW187" i="3"/>
  <c r="BX187" i="3"/>
  <c r="BX183" i="3"/>
  <c r="BW183" i="3"/>
  <c r="BY183" i="3"/>
  <c r="FS183" i="3"/>
  <c r="EO183" i="3"/>
  <c r="EY183" i="3"/>
  <c r="FI183" i="3"/>
  <c r="GC183" i="3"/>
  <c r="ES183" i="3"/>
  <c r="FE183" i="3"/>
  <c r="FM183" i="3"/>
  <c r="FO183" i="3"/>
  <c r="FC183" i="3"/>
  <c r="EU183" i="3"/>
  <c r="FY183" i="3"/>
  <c r="GG183" i="3"/>
  <c r="GI183" i="3"/>
  <c r="FW183" i="3"/>
  <c r="EP183" i="3"/>
  <c r="FB183" i="3"/>
  <c r="FJ183" i="3"/>
  <c r="FV183" i="3"/>
  <c r="GD183" i="3"/>
  <c r="ET183" i="3"/>
  <c r="FD183" i="3"/>
  <c r="FL183" i="3"/>
  <c r="FU183" i="3"/>
  <c r="GE183" i="3"/>
  <c r="FN183" i="3"/>
  <c r="FX183" i="3"/>
  <c r="GF183" i="3"/>
  <c r="EQ183" i="3"/>
  <c r="EZ183" i="3"/>
  <c r="GH183" i="3"/>
  <c r="FA183" i="3"/>
  <c r="FK183" i="3"/>
  <c r="FT183" i="3"/>
  <c r="ER183" i="3"/>
  <c r="HT179" i="3"/>
  <c r="N179" i="3"/>
  <c r="R179" i="3"/>
  <c r="AE179" i="3"/>
  <c r="AI179" i="3"/>
  <c r="AM179" i="3"/>
  <c r="AQ179" i="3"/>
  <c r="AU179" i="3"/>
  <c r="AZ179" i="3"/>
  <c r="BD179" i="3"/>
  <c r="BH179" i="3"/>
  <c r="BL179" i="3"/>
  <c r="BP179" i="3"/>
  <c r="BU179" i="3"/>
  <c r="CK179" i="3"/>
  <c r="CQ179" i="3"/>
  <c r="CU179" i="3"/>
  <c r="CY179" i="3"/>
  <c r="DD179" i="3"/>
  <c r="DH179" i="3"/>
  <c r="DL179" i="3"/>
  <c r="DQ179" i="3"/>
  <c r="DW179" i="3"/>
  <c r="EA179" i="3"/>
  <c r="EG179" i="3"/>
  <c r="P179" i="3"/>
  <c r="P179" i="2"/>
  <c r="AC179" i="3"/>
  <c r="AG179" i="3"/>
  <c r="AK179" i="3"/>
  <c r="AO179" i="3"/>
  <c r="AS179" i="3"/>
  <c r="AW179" i="3"/>
  <c r="BB179" i="3"/>
  <c r="BF179" i="3"/>
  <c r="BJ179" i="3"/>
  <c r="BN179" i="3"/>
  <c r="BR179" i="3"/>
  <c r="CE179" i="3"/>
  <c r="CN179" i="3"/>
  <c r="CS179" i="3"/>
  <c r="CW179" i="3"/>
  <c r="DA179" i="3"/>
  <c r="DF179" i="3"/>
  <c r="DJ179" i="3"/>
  <c r="DN179" i="3"/>
  <c r="DT179" i="3"/>
  <c r="DY179" i="3"/>
  <c r="ED179" i="3"/>
  <c r="EI179" i="3"/>
  <c r="GK179" i="3"/>
  <c r="GR179" i="3"/>
  <c r="GV179" i="3"/>
  <c r="HA179" i="3"/>
  <c r="HG179" i="3"/>
  <c r="HK179" i="3"/>
  <c r="HO179" i="3"/>
  <c r="HS179" i="3"/>
  <c r="AH179" i="3"/>
  <c r="AP179" i="3"/>
  <c r="AY179" i="3"/>
  <c r="BG179" i="3"/>
  <c r="BO179" i="3"/>
  <c r="CO179" i="3"/>
  <c r="CX179" i="3"/>
  <c r="DG179" i="3"/>
  <c r="DO179" i="3"/>
  <c r="DZ179" i="3"/>
  <c r="EJ179" i="3"/>
  <c r="GS179" i="3"/>
  <c r="GY179" i="3"/>
  <c r="HF179" i="3"/>
  <c r="HL179" i="3"/>
  <c r="HQ179" i="3"/>
  <c r="CG179" i="3"/>
  <c r="B179" i="3"/>
  <c r="B179" i="2"/>
  <c r="GN179" i="3"/>
  <c r="GO179" i="3"/>
  <c r="F179" i="3"/>
  <c r="U179" i="2"/>
  <c r="O179" i="3"/>
  <c r="AA179" i="3"/>
  <c r="AJ179" i="3"/>
  <c r="AR179" i="3"/>
  <c r="BA179" i="3"/>
  <c r="BI179" i="3"/>
  <c r="BQ179" i="3"/>
  <c r="CR179" i="3"/>
  <c r="CZ179" i="3"/>
  <c r="DI179" i="3"/>
  <c r="DS179" i="3"/>
  <c r="EC179" i="3"/>
  <c r="GL179" i="3"/>
  <c r="GT179" i="3"/>
  <c r="GZ179" i="3"/>
  <c r="HH179" i="3"/>
  <c r="HM179" i="3"/>
  <c r="HR179" i="3"/>
  <c r="Q179" i="3"/>
  <c r="Q179" i="2"/>
  <c r="AD179" i="3"/>
  <c r="AL179" i="3"/>
  <c r="AT179" i="3"/>
  <c r="BC179" i="3"/>
  <c r="BK179" i="3"/>
  <c r="BS179" i="3"/>
  <c r="CI179" i="3"/>
  <c r="CT179" i="3"/>
  <c r="DB179" i="3"/>
  <c r="DK179" i="3"/>
  <c r="DV179" i="3"/>
  <c r="EE179" i="3"/>
  <c r="GM179" i="3"/>
  <c r="GU179" i="3"/>
  <c r="HB179" i="3"/>
  <c r="HI179" i="3"/>
  <c r="HN179" i="3"/>
  <c r="S179" i="3"/>
  <c r="S179" i="2"/>
  <c r="BE179" i="3"/>
  <c r="CV179" i="3"/>
  <c r="EH179" i="3"/>
  <c r="HJ179" i="3"/>
  <c r="AF179" i="3"/>
  <c r="BM179" i="3"/>
  <c r="DE179" i="3"/>
  <c r="GQ179" i="3"/>
  <c r="HP179" i="3"/>
  <c r="AN179" i="3"/>
  <c r="DM179" i="3"/>
  <c r="GX179" i="3"/>
  <c r="AV179" i="3"/>
  <c r="CL179" i="3"/>
  <c r="DX179" i="3"/>
  <c r="HD179" i="3"/>
  <c r="P192" i="4"/>
  <c r="Z175" i="3"/>
  <c r="CA175" i="3"/>
  <c r="X175" i="3"/>
  <c r="EL175" i="3"/>
  <c r="EM175" i="3"/>
  <c r="EN175" i="3"/>
  <c r="FF175" i="3"/>
  <c r="FG175" i="3"/>
  <c r="FH175" i="3"/>
  <c r="FP175" i="3"/>
  <c r="FQ175" i="3"/>
  <c r="FR175" i="3"/>
  <c r="FZ175" i="3"/>
  <c r="GA175" i="3"/>
  <c r="GB175" i="3"/>
  <c r="EV175" i="3"/>
  <c r="EW175" i="3"/>
  <c r="EX175" i="3"/>
  <c r="BX171" i="3"/>
  <c r="BY171" i="3"/>
  <c r="BW171" i="3"/>
  <c r="FS167" i="3"/>
  <c r="EO167" i="3"/>
  <c r="EY167" i="3"/>
  <c r="FI167" i="3"/>
  <c r="GC167" i="3"/>
  <c r="ES167" i="3"/>
  <c r="FE167" i="3"/>
  <c r="FM167" i="3"/>
  <c r="EU167" i="3"/>
  <c r="FO167" i="3"/>
  <c r="FC167" i="3"/>
  <c r="FY167" i="3"/>
  <c r="GG167" i="3"/>
  <c r="GI167" i="3"/>
  <c r="FW167" i="3"/>
  <c r="ET167" i="3"/>
  <c r="FA167" i="3"/>
  <c r="FN167" i="3"/>
  <c r="FU167" i="3"/>
  <c r="GH167" i="3"/>
  <c r="EQ167" i="3"/>
  <c r="FD167" i="3"/>
  <c r="FK167" i="3"/>
  <c r="FX167" i="3"/>
  <c r="GE167" i="3"/>
  <c r="EZ167" i="3"/>
  <c r="FL167" i="3"/>
  <c r="EP167" i="3"/>
  <c r="FB167" i="3"/>
  <c r="GD167" i="3"/>
  <c r="ER167" i="3"/>
  <c r="FT167" i="3"/>
  <c r="GF167" i="3"/>
  <c r="FJ167" i="3"/>
  <c r="FV167" i="3"/>
  <c r="HT163" i="3"/>
  <c r="CG163" i="3"/>
  <c r="B163" i="3"/>
  <c r="B163" i="2"/>
  <c r="GN163" i="3"/>
  <c r="GO163" i="3"/>
  <c r="F163" i="3"/>
  <c r="U163" i="2"/>
  <c r="O163" i="3"/>
  <c r="S163" i="3"/>
  <c r="S163" i="2"/>
  <c r="AA163" i="3"/>
  <c r="AF163" i="3"/>
  <c r="AJ163" i="3"/>
  <c r="AN163" i="3"/>
  <c r="AR163" i="3"/>
  <c r="AV163" i="3"/>
  <c r="BA163" i="3"/>
  <c r="BE163" i="3"/>
  <c r="BI163" i="3"/>
  <c r="BM163" i="3"/>
  <c r="BQ163" i="3"/>
  <c r="CL163" i="3"/>
  <c r="CR163" i="3"/>
  <c r="CV163" i="3"/>
  <c r="CZ163" i="3"/>
  <c r="DE163" i="3"/>
  <c r="DI163" i="3"/>
  <c r="DM163" i="3"/>
  <c r="DS163" i="3"/>
  <c r="DX163" i="3"/>
  <c r="EC163" i="3"/>
  <c r="EH163" i="3"/>
  <c r="GQ163" i="3"/>
  <c r="GU163" i="3"/>
  <c r="GZ163" i="3"/>
  <c r="HF163" i="3"/>
  <c r="HJ163" i="3"/>
  <c r="HN163" i="3"/>
  <c r="HR163" i="3"/>
  <c r="Q163" i="3"/>
  <c r="Q163" i="2"/>
  <c r="AD163" i="3"/>
  <c r="AH163" i="3"/>
  <c r="AL163" i="3"/>
  <c r="AP163" i="3"/>
  <c r="AT163" i="3"/>
  <c r="AY163" i="3"/>
  <c r="BC163" i="3"/>
  <c r="BG163" i="3"/>
  <c r="BK163" i="3"/>
  <c r="BO163" i="3"/>
  <c r="BS163" i="3"/>
  <c r="CI163" i="3"/>
  <c r="CO163" i="3"/>
  <c r="CT163" i="3"/>
  <c r="CX163" i="3"/>
  <c r="DB163" i="3"/>
  <c r="DG163" i="3"/>
  <c r="DK163" i="3"/>
  <c r="DO163" i="3"/>
  <c r="DV163" i="3"/>
  <c r="DZ163" i="3"/>
  <c r="EE163" i="3"/>
  <c r="EJ163" i="3"/>
  <c r="GL163" i="3"/>
  <c r="GS163" i="3"/>
  <c r="GX163" i="3"/>
  <c r="HB163" i="3"/>
  <c r="HH163" i="3"/>
  <c r="HL163" i="3"/>
  <c r="HP163" i="3"/>
  <c r="N163" i="3"/>
  <c r="AI163" i="3"/>
  <c r="AQ163" i="3"/>
  <c r="AZ163" i="3"/>
  <c r="BH163" i="3"/>
  <c r="BP163" i="3"/>
  <c r="CQ163" i="3"/>
  <c r="CY163" i="3"/>
  <c r="DH163" i="3"/>
  <c r="DQ163" i="3"/>
  <c r="EA163" i="3"/>
  <c r="GM163" i="3"/>
  <c r="GY163" i="3"/>
  <c r="HI163" i="3"/>
  <c r="HQ163" i="3"/>
  <c r="P163" i="3"/>
  <c r="P163" i="2"/>
  <c r="AC163" i="3"/>
  <c r="AK163" i="3"/>
  <c r="AS163" i="3"/>
  <c r="BB163" i="3"/>
  <c r="BJ163" i="3"/>
  <c r="BR163" i="3"/>
  <c r="CE163" i="3"/>
  <c r="CS163" i="3"/>
  <c r="DA163" i="3"/>
  <c r="DJ163" i="3"/>
  <c r="DT163" i="3"/>
  <c r="ED163" i="3"/>
  <c r="GR163" i="3"/>
  <c r="HA163" i="3"/>
  <c r="HK163" i="3"/>
  <c r="HS163" i="3"/>
  <c r="R163" i="3"/>
  <c r="AE163" i="3"/>
  <c r="AM163" i="3"/>
  <c r="AU163" i="3"/>
  <c r="BD163" i="3"/>
  <c r="BL163" i="3"/>
  <c r="BU163" i="3"/>
  <c r="CK163" i="3"/>
  <c r="CU163" i="3"/>
  <c r="DD163" i="3"/>
  <c r="DL163" i="3"/>
  <c r="DW163" i="3"/>
  <c r="EG163" i="3"/>
  <c r="GT163" i="3"/>
  <c r="HD163" i="3"/>
  <c r="HM163" i="3"/>
  <c r="AG163" i="3"/>
  <c r="AO163" i="3"/>
  <c r="AW163" i="3"/>
  <c r="BF163" i="3"/>
  <c r="BN163" i="3"/>
  <c r="CN163" i="3"/>
  <c r="CW163" i="3"/>
  <c r="DF163" i="3"/>
  <c r="DN163" i="3"/>
  <c r="DY163" i="3"/>
  <c r="EI163" i="3"/>
  <c r="GK163" i="3"/>
  <c r="GV163" i="3"/>
  <c r="HG163" i="3"/>
  <c r="HO163" i="3"/>
  <c r="P176" i="4"/>
  <c r="Z159" i="3"/>
  <c r="CA159" i="3"/>
  <c r="X159" i="3"/>
  <c r="EL159" i="3"/>
  <c r="EM159" i="3"/>
  <c r="EN159" i="3"/>
  <c r="FF159" i="3"/>
  <c r="FG159" i="3"/>
  <c r="FH159" i="3"/>
  <c r="FP159" i="3"/>
  <c r="FQ159" i="3"/>
  <c r="FR159" i="3"/>
  <c r="FZ159" i="3"/>
  <c r="GA159" i="3"/>
  <c r="GB159" i="3"/>
  <c r="EV159" i="3"/>
  <c r="EW159" i="3"/>
  <c r="EX159" i="3"/>
  <c r="BW155" i="3"/>
  <c r="BY155" i="3"/>
  <c r="BX155" i="3"/>
  <c r="FS151" i="3"/>
  <c r="EO151" i="3"/>
  <c r="EY151" i="3"/>
  <c r="FI151" i="3"/>
  <c r="GC151" i="3"/>
  <c r="ES151" i="3"/>
  <c r="FE151" i="3"/>
  <c r="FM151" i="3"/>
  <c r="FO151" i="3"/>
  <c r="FC151" i="3"/>
  <c r="EU151" i="3"/>
  <c r="FY151" i="3"/>
  <c r="GG151" i="3"/>
  <c r="GI151" i="3"/>
  <c r="FW151" i="3"/>
  <c r="ET151" i="3"/>
  <c r="FA151" i="3"/>
  <c r="FN151" i="3"/>
  <c r="FU151" i="3"/>
  <c r="GH151" i="3"/>
  <c r="EQ151" i="3"/>
  <c r="FD151" i="3"/>
  <c r="FK151" i="3"/>
  <c r="FX151" i="3"/>
  <c r="GE151" i="3"/>
  <c r="EZ151" i="3"/>
  <c r="FL151" i="3"/>
  <c r="EP151" i="3"/>
  <c r="FB151" i="3"/>
  <c r="GD151" i="3"/>
  <c r="ER151" i="3"/>
  <c r="FT151" i="3"/>
  <c r="GF151" i="3"/>
  <c r="FJ151" i="3"/>
  <c r="FV151" i="3"/>
  <c r="BW147" i="3"/>
  <c r="BX147" i="3"/>
  <c r="BY147" i="3"/>
  <c r="HT147" i="3"/>
  <c r="CG147" i="3"/>
  <c r="B147" i="3"/>
  <c r="B147" i="2"/>
  <c r="GN147" i="3"/>
  <c r="GO147" i="3"/>
  <c r="F147" i="3"/>
  <c r="U147" i="2"/>
  <c r="O147" i="3"/>
  <c r="S147" i="3"/>
  <c r="S147" i="2"/>
  <c r="AA147" i="3"/>
  <c r="AF147" i="3"/>
  <c r="AJ147" i="3"/>
  <c r="AN147" i="3"/>
  <c r="AR147" i="3"/>
  <c r="AV147" i="3"/>
  <c r="BA147" i="3"/>
  <c r="BE147" i="3"/>
  <c r="BI147" i="3"/>
  <c r="BM147" i="3"/>
  <c r="BQ147" i="3"/>
  <c r="CL147" i="3"/>
  <c r="CR147" i="3"/>
  <c r="CV147" i="3"/>
  <c r="CZ147" i="3"/>
  <c r="DE147" i="3"/>
  <c r="DI147" i="3"/>
  <c r="DM147" i="3"/>
  <c r="DS147" i="3"/>
  <c r="DX147" i="3"/>
  <c r="EC147" i="3"/>
  <c r="EH147" i="3"/>
  <c r="GQ147" i="3"/>
  <c r="GU147" i="3"/>
  <c r="GZ147" i="3"/>
  <c r="HF147" i="3"/>
  <c r="HJ147" i="3"/>
  <c r="HN147" i="3"/>
  <c r="HR147" i="3"/>
  <c r="P147" i="3"/>
  <c r="P147" i="2"/>
  <c r="AC147" i="3"/>
  <c r="AG147" i="3"/>
  <c r="AK147" i="3"/>
  <c r="AO147" i="3"/>
  <c r="AS147" i="3"/>
  <c r="AW147" i="3"/>
  <c r="BB147" i="3"/>
  <c r="BF147" i="3"/>
  <c r="BJ147" i="3"/>
  <c r="BN147" i="3"/>
  <c r="BR147" i="3"/>
  <c r="CE147" i="3"/>
  <c r="CN147" i="3"/>
  <c r="CS147" i="3"/>
  <c r="CW147" i="3"/>
  <c r="DA147" i="3"/>
  <c r="DF147" i="3"/>
  <c r="DJ147" i="3"/>
  <c r="DN147" i="3"/>
  <c r="DT147" i="3"/>
  <c r="DY147" i="3"/>
  <c r="ED147" i="3"/>
  <c r="EI147" i="3"/>
  <c r="GK147" i="3"/>
  <c r="GR147" i="3"/>
  <c r="GV147" i="3"/>
  <c r="HA147" i="3"/>
  <c r="HG147" i="3"/>
  <c r="HK147" i="3"/>
  <c r="HO147" i="3"/>
  <c r="HS147" i="3"/>
  <c r="Q147" i="3"/>
  <c r="Q147" i="2"/>
  <c r="AD147" i="3"/>
  <c r="AH147" i="3"/>
  <c r="AL147" i="3"/>
  <c r="AP147" i="3"/>
  <c r="AT147" i="3"/>
  <c r="AY147" i="3"/>
  <c r="BC147" i="3"/>
  <c r="BG147" i="3"/>
  <c r="BK147" i="3"/>
  <c r="BO147" i="3"/>
  <c r="BS147" i="3"/>
  <c r="CI147" i="3"/>
  <c r="CO147" i="3"/>
  <c r="CT147" i="3"/>
  <c r="CX147" i="3"/>
  <c r="DB147" i="3"/>
  <c r="DG147" i="3"/>
  <c r="DK147" i="3"/>
  <c r="DO147" i="3"/>
  <c r="DV147" i="3"/>
  <c r="DZ147" i="3"/>
  <c r="EE147" i="3"/>
  <c r="EJ147" i="3"/>
  <c r="GL147" i="3"/>
  <c r="GS147" i="3"/>
  <c r="GX147" i="3"/>
  <c r="HB147" i="3"/>
  <c r="HH147" i="3"/>
  <c r="HL147" i="3"/>
  <c r="HP147" i="3"/>
  <c r="AQ147" i="3"/>
  <c r="BH147" i="3"/>
  <c r="CY147" i="3"/>
  <c r="DQ147" i="3"/>
  <c r="GM147" i="3"/>
  <c r="HI147" i="3"/>
  <c r="AE147" i="3"/>
  <c r="AU147" i="3"/>
  <c r="BL147" i="3"/>
  <c r="CK147" i="3"/>
  <c r="DD147" i="3"/>
  <c r="DW147" i="3"/>
  <c r="GT147" i="3"/>
  <c r="HM147" i="3"/>
  <c r="N147" i="3"/>
  <c r="AI147" i="3"/>
  <c r="AZ147" i="3"/>
  <c r="BP147" i="3"/>
  <c r="CQ147" i="3"/>
  <c r="DH147" i="3"/>
  <c r="EA147" i="3"/>
  <c r="GY147" i="3"/>
  <c r="HQ147" i="3"/>
  <c r="R147" i="3"/>
  <c r="AM147" i="3"/>
  <c r="BD147" i="3"/>
  <c r="BU147" i="3"/>
  <c r="CU147" i="3"/>
  <c r="DL147" i="3"/>
  <c r="EG147" i="3"/>
  <c r="HD147" i="3"/>
  <c r="P160" i="4"/>
  <c r="EL143" i="3"/>
  <c r="EM143" i="3"/>
  <c r="EN143" i="3"/>
  <c r="FF143" i="3"/>
  <c r="FG143" i="3"/>
  <c r="FH143" i="3"/>
  <c r="FP143" i="3"/>
  <c r="FQ143" i="3"/>
  <c r="FR143" i="3"/>
  <c r="FZ143" i="3"/>
  <c r="GA143" i="3"/>
  <c r="GB143" i="3"/>
  <c r="EV143" i="3"/>
  <c r="EW143" i="3"/>
  <c r="EX143" i="3"/>
  <c r="X135" i="3"/>
  <c r="Z135" i="3"/>
  <c r="CA135" i="3"/>
  <c r="FS135" i="3"/>
  <c r="EO135" i="3"/>
  <c r="EY135" i="3"/>
  <c r="FI135" i="3"/>
  <c r="GC135" i="3"/>
  <c r="ES135" i="3"/>
  <c r="FE135" i="3"/>
  <c r="FM135" i="3"/>
  <c r="EU135" i="3"/>
  <c r="FO135" i="3"/>
  <c r="FC135" i="3"/>
  <c r="FY135" i="3"/>
  <c r="GG135" i="3"/>
  <c r="GI135" i="3"/>
  <c r="FW135" i="3"/>
  <c r="ET135" i="3"/>
  <c r="FA135" i="3"/>
  <c r="FN135" i="3"/>
  <c r="FU135" i="3"/>
  <c r="GH135" i="3"/>
  <c r="EP135" i="3"/>
  <c r="FB135" i="3"/>
  <c r="FJ135" i="3"/>
  <c r="FV135" i="3"/>
  <c r="GD135" i="3"/>
  <c r="EQ135" i="3"/>
  <c r="FD135" i="3"/>
  <c r="FK135" i="3"/>
  <c r="FX135" i="3"/>
  <c r="GE135" i="3"/>
  <c r="ER135" i="3"/>
  <c r="EZ135" i="3"/>
  <c r="FL135" i="3"/>
  <c r="FT135" i="3"/>
  <c r="GF135" i="3"/>
  <c r="BW131" i="3"/>
  <c r="BX131" i="3"/>
  <c r="BY131" i="3"/>
  <c r="HT131" i="3"/>
  <c r="CG131" i="3"/>
  <c r="B131" i="3"/>
  <c r="B131" i="2"/>
  <c r="GN131" i="3"/>
  <c r="GO131" i="3"/>
  <c r="F131" i="3"/>
  <c r="U131" i="2"/>
  <c r="O131" i="3"/>
  <c r="S131" i="3"/>
  <c r="S131" i="2"/>
  <c r="AA131" i="3"/>
  <c r="AF131" i="3"/>
  <c r="AJ131" i="3"/>
  <c r="AN131" i="3"/>
  <c r="AR131" i="3"/>
  <c r="AV131" i="3"/>
  <c r="BA131" i="3"/>
  <c r="BE131" i="3"/>
  <c r="BI131" i="3"/>
  <c r="BM131" i="3"/>
  <c r="BQ131" i="3"/>
  <c r="CL131" i="3"/>
  <c r="CR131" i="3"/>
  <c r="CV131" i="3"/>
  <c r="CZ131" i="3"/>
  <c r="DE131" i="3"/>
  <c r="DI131" i="3"/>
  <c r="DM131" i="3"/>
  <c r="DS131" i="3"/>
  <c r="DX131" i="3"/>
  <c r="EC131" i="3"/>
  <c r="EH131" i="3"/>
  <c r="GQ131" i="3"/>
  <c r="GU131" i="3"/>
  <c r="GZ131" i="3"/>
  <c r="HF131" i="3"/>
  <c r="HJ131" i="3"/>
  <c r="HN131" i="3"/>
  <c r="HR131" i="3"/>
  <c r="P131" i="3"/>
  <c r="P131" i="2"/>
  <c r="AC131" i="3"/>
  <c r="AG131" i="3"/>
  <c r="AK131" i="3"/>
  <c r="AO131" i="3"/>
  <c r="AS131" i="3"/>
  <c r="AW131" i="3"/>
  <c r="BB131" i="3"/>
  <c r="BF131" i="3"/>
  <c r="BJ131" i="3"/>
  <c r="BN131" i="3"/>
  <c r="BR131" i="3"/>
  <c r="CE131" i="3"/>
  <c r="CN131" i="3"/>
  <c r="CS131" i="3"/>
  <c r="CW131" i="3"/>
  <c r="DA131" i="3"/>
  <c r="DF131" i="3"/>
  <c r="DJ131" i="3"/>
  <c r="DN131" i="3"/>
  <c r="DT131" i="3"/>
  <c r="DY131" i="3"/>
  <c r="ED131" i="3"/>
  <c r="EI131" i="3"/>
  <c r="GK131" i="3"/>
  <c r="GR131" i="3"/>
  <c r="GV131" i="3"/>
  <c r="HA131" i="3"/>
  <c r="HG131" i="3"/>
  <c r="HK131" i="3"/>
  <c r="HO131" i="3"/>
  <c r="HS131" i="3"/>
  <c r="Q131" i="3"/>
  <c r="Q131" i="2"/>
  <c r="AD131" i="3"/>
  <c r="AH131" i="3"/>
  <c r="AL131" i="3"/>
  <c r="AP131" i="3"/>
  <c r="AT131" i="3"/>
  <c r="AY131" i="3"/>
  <c r="BC131" i="3"/>
  <c r="BG131" i="3"/>
  <c r="BK131" i="3"/>
  <c r="BO131" i="3"/>
  <c r="BS131" i="3"/>
  <c r="CI131" i="3"/>
  <c r="CO131" i="3"/>
  <c r="CT131" i="3"/>
  <c r="CX131" i="3"/>
  <c r="DB131" i="3"/>
  <c r="DG131" i="3"/>
  <c r="DK131" i="3"/>
  <c r="DO131" i="3"/>
  <c r="DV131" i="3"/>
  <c r="DZ131" i="3"/>
  <c r="EE131" i="3"/>
  <c r="EJ131" i="3"/>
  <c r="GL131" i="3"/>
  <c r="GS131" i="3"/>
  <c r="GX131" i="3"/>
  <c r="HB131" i="3"/>
  <c r="HH131" i="3"/>
  <c r="HL131" i="3"/>
  <c r="HP131" i="3"/>
  <c r="N131" i="3"/>
  <c r="R131" i="3"/>
  <c r="AE131" i="3"/>
  <c r="AI131" i="3"/>
  <c r="AM131" i="3"/>
  <c r="AQ131" i="3"/>
  <c r="AU131" i="3"/>
  <c r="AZ131" i="3"/>
  <c r="BD131" i="3"/>
  <c r="BH131" i="3"/>
  <c r="BL131" i="3"/>
  <c r="BP131" i="3"/>
  <c r="BU131" i="3"/>
  <c r="CK131" i="3"/>
  <c r="CQ131" i="3"/>
  <c r="CU131" i="3"/>
  <c r="CY131" i="3"/>
  <c r="DD131" i="3"/>
  <c r="DH131" i="3"/>
  <c r="DL131" i="3"/>
  <c r="DQ131" i="3"/>
  <c r="DW131" i="3"/>
  <c r="EA131" i="3"/>
  <c r="EG131" i="3"/>
  <c r="GM131" i="3"/>
  <c r="GT131" i="3"/>
  <c r="GY131" i="3"/>
  <c r="HD131" i="3"/>
  <c r="HI131" i="3"/>
  <c r="HM131" i="3"/>
  <c r="HQ131" i="3"/>
  <c r="P144" i="4"/>
  <c r="EL127" i="3"/>
  <c r="EM127" i="3"/>
  <c r="EN127" i="3"/>
  <c r="FF127" i="3"/>
  <c r="FG127" i="3"/>
  <c r="FH127" i="3"/>
  <c r="FP127" i="3"/>
  <c r="FQ127" i="3"/>
  <c r="FR127" i="3"/>
  <c r="FZ127" i="3"/>
  <c r="GA127" i="3"/>
  <c r="GB127" i="3"/>
  <c r="EV127" i="3"/>
  <c r="EW127" i="3"/>
  <c r="EX127" i="3"/>
  <c r="X123" i="3"/>
  <c r="Z123" i="3"/>
  <c r="CA123" i="3"/>
  <c r="FS119" i="3"/>
  <c r="EO119" i="3"/>
  <c r="EY119" i="3"/>
  <c r="FI119" i="3"/>
  <c r="GC119" i="3"/>
  <c r="ES119" i="3"/>
  <c r="FE119" i="3"/>
  <c r="FM119" i="3"/>
  <c r="FO119" i="3"/>
  <c r="FC119" i="3"/>
  <c r="EU119" i="3"/>
  <c r="FY119" i="3"/>
  <c r="GG119" i="3"/>
  <c r="GI119" i="3"/>
  <c r="FW119" i="3"/>
  <c r="EP119" i="3"/>
  <c r="FB119" i="3"/>
  <c r="FJ119" i="3"/>
  <c r="FV119" i="3"/>
  <c r="GD119" i="3"/>
  <c r="EQ119" i="3"/>
  <c r="FD119" i="3"/>
  <c r="FK119" i="3"/>
  <c r="FX119" i="3"/>
  <c r="GE119" i="3"/>
  <c r="ER119" i="3"/>
  <c r="EZ119" i="3"/>
  <c r="FL119" i="3"/>
  <c r="FT119" i="3"/>
  <c r="GF119" i="3"/>
  <c r="ET119" i="3"/>
  <c r="FA119" i="3"/>
  <c r="FN119" i="3"/>
  <c r="FU119" i="3"/>
  <c r="GH119" i="3"/>
  <c r="Z115" i="3"/>
  <c r="CA115" i="3"/>
  <c r="X115" i="3"/>
  <c r="HT115" i="3"/>
  <c r="Q115" i="3"/>
  <c r="Q115" i="2"/>
  <c r="AD115" i="3"/>
  <c r="AH115" i="3"/>
  <c r="AL115" i="3"/>
  <c r="AP115" i="3"/>
  <c r="AT115" i="3"/>
  <c r="AY115" i="3"/>
  <c r="BC115" i="3"/>
  <c r="BG115" i="3"/>
  <c r="BK115" i="3"/>
  <c r="BO115" i="3"/>
  <c r="BS115" i="3"/>
  <c r="CI115" i="3"/>
  <c r="CO115" i="3"/>
  <c r="CT115" i="3"/>
  <c r="CX115" i="3"/>
  <c r="DB115" i="3"/>
  <c r="DG115" i="3"/>
  <c r="DK115" i="3"/>
  <c r="DO115" i="3"/>
  <c r="DV115" i="3"/>
  <c r="DZ115" i="3"/>
  <c r="EE115" i="3"/>
  <c r="EJ115" i="3"/>
  <c r="GL115" i="3"/>
  <c r="GS115" i="3"/>
  <c r="GX115" i="3"/>
  <c r="HB115" i="3"/>
  <c r="HH115" i="3"/>
  <c r="HL115" i="3"/>
  <c r="HP115" i="3"/>
  <c r="N115" i="3"/>
  <c r="R115" i="3"/>
  <c r="AE115" i="3"/>
  <c r="AI115" i="3"/>
  <c r="AM115" i="3"/>
  <c r="AQ115" i="3"/>
  <c r="AU115" i="3"/>
  <c r="AZ115" i="3"/>
  <c r="BD115" i="3"/>
  <c r="BH115" i="3"/>
  <c r="BL115" i="3"/>
  <c r="BP115" i="3"/>
  <c r="BU115" i="3"/>
  <c r="CK115" i="3"/>
  <c r="CQ115" i="3"/>
  <c r="CU115" i="3"/>
  <c r="CY115" i="3"/>
  <c r="DD115" i="3"/>
  <c r="DH115" i="3"/>
  <c r="DL115" i="3"/>
  <c r="DQ115" i="3"/>
  <c r="DW115" i="3"/>
  <c r="EA115" i="3"/>
  <c r="EG115" i="3"/>
  <c r="GM115" i="3"/>
  <c r="GT115" i="3"/>
  <c r="GY115" i="3"/>
  <c r="HD115" i="3"/>
  <c r="HI115" i="3"/>
  <c r="HM115" i="3"/>
  <c r="HQ115" i="3"/>
  <c r="CG115" i="3"/>
  <c r="B115" i="3"/>
  <c r="B115" i="2"/>
  <c r="GN115" i="3"/>
  <c r="GO115" i="3"/>
  <c r="F115" i="3"/>
  <c r="U115" i="2"/>
  <c r="O115" i="3"/>
  <c r="S115" i="3"/>
  <c r="S115" i="2"/>
  <c r="AA115" i="3"/>
  <c r="AF115" i="3"/>
  <c r="AJ115" i="3"/>
  <c r="AN115" i="3"/>
  <c r="AR115" i="3"/>
  <c r="AV115" i="3"/>
  <c r="BA115" i="3"/>
  <c r="BE115" i="3"/>
  <c r="BI115" i="3"/>
  <c r="BM115" i="3"/>
  <c r="BQ115" i="3"/>
  <c r="CL115" i="3"/>
  <c r="CR115" i="3"/>
  <c r="CV115" i="3"/>
  <c r="CZ115" i="3"/>
  <c r="DE115" i="3"/>
  <c r="DI115" i="3"/>
  <c r="DM115" i="3"/>
  <c r="DS115" i="3"/>
  <c r="DX115" i="3"/>
  <c r="EC115" i="3"/>
  <c r="EH115" i="3"/>
  <c r="GQ115" i="3"/>
  <c r="GU115" i="3"/>
  <c r="GZ115" i="3"/>
  <c r="HF115" i="3"/>
  <c r="HJ115" i="3"/>
  <c r="HN115" i="3"/>
  <c r="HR115" i="3"/>
  <c r="P115" i="3"/>
  <c r="P115" i="2"/>
  <c r="AC115" i="3"/>
  <c r="AG115" i="3"/>
  <c r="AK115" i="3"/>
  <c r="AO115" i="3"/>
  <c r="AS115" i="3"/>
  <c r="AW115" i="3"/>
  <c r="BB115" i="3"/>
  <c r="BF115" i="3"/>
  <c r="BJ115" i="3"/>
  <c r="BN115" i="3"/>
  <c r="BR115" i="3"/>
  <c r="CE115" i="3"/>
  <c r="CN115" i="3"/>
  <c r="CS115" i="3"/>
  <c r="CW115" i="3"/>
  <c r="DA115" i="3"/>
  <c r="DF115" i="3"/>
  <c r="DJ115" i="3"/>
  <c r="DN115" i="3"/>
  <c r="DT115" i="3"/>
  <c r="DY115" i="3"/>
  <c r="ED115" i="3"/>
  <c r="EI115" i="3"/>
  <c r="GK115" i="3"/>
  <c r="GR115" i="3"/>
  <c r="GV115" i="3"/>
  <c r="HA115" i="3"/>
  <c r="HG115" i="3"/>
  <c r="HK115" i="3"/>
  <c r="HO115" i="3"/>
  <c r="HS115" i="3"/>
  <c r="P128" i="4"/>
  <c r="BY111" i="3"/>
  <c r="BW111" i="3"/>
  <c r="BX111" i="3"/>
  <c r="EL111" i="3"/>
  <c r="EM111" i="3"/>
  <c r="EN111" i="3"/>
  <c r="FF111" i="3"/>
  <c r="FG111" i="3"/>
  <c r="FH111" i="3"/>
  <c r="FP111" i="3"/>
  <c r="FQ111" i="3"/>
  <c r="FR111" i="3"/>
  <c r="FZ111" i="3"/>
  <c r="GA111" i="3"/>
  <c r="GB111" i="3"/>
  <c r="EV111" i="3"/>
  <c r="EW111" i="3"/>
  <c r="EX111" i="3"/>
  <c r="FS103" i="3"/>
  <c r="EO103" i="3"/>
  <c r="EY103" i="3"/>
  <c r="FI103" i="3"/>
  <c r="GC103" i="3"/>
  <c r="ES103" i="3"/>
  <c r="FE103" i="3"/>
  <c r="FM103" i="3"/>
  <c r="EU103" i="3"/>
  <c r="FO103" i="3"/>
  <c r="FC103" i="3"/>
  <c r="FY103" i="3"/>
  <c r="GG103" i="3"/>
  <c r="GI103" i="3"/>
  <c r="FW103" i="3"/>
  <c r="EQ103" i="3"/>
  <c r="FD103" i="3"/>
  <c r="FK103" i="3"/>
  <c r="FX103" i="3"/>
  <c r="GE103" i="3"/>
  <c r="ER103" i="3"/>
  <c r="EZ103" i="3"/>
  <c r="FL103" i="3"/>
  <c r="FT103" i="3"/>
  <c r="GF103" i="3"/>
  <c r="ET103" i="3"/>
  <c r="FA103" i="3"/>
  <c r="FN103" i="3"/>
  <c r="FU103" i="3"/>
  <c r="GH103" i="3"/>
  <c r="EP103" i="3"/>
  <c r="FB103" i="3"/>
  <c r="FJ103" i="3"/>
  <c r="FV103" i="3"/>
  <c r="GD103" i="3"/>
  <c r="Z99" i="3"/>
  <c r="CA99" i="3"/>
  <c r="X99" i="3"/>
  <c r="HT99" i="3"/>
  <c r="Q99" i="3"/>
  <c r="Q99" i="2"/>
  <c r="AD99" i="3"/>
  <c r="AH99" i="3"/>
  <c r="AL99" i="3"/>
  <c r="AP99" i="3"/>
  <c r="AT99" i="3"/>
  <c r="AY99" i="3"/>
  <c r="BC99" i="3"/>
  <c r="BG99" i="3"/>
  <c r="BK99" i="3"/>
  <c r="BO99" i="3"/>
  <c r="BS99" i="3"/>
  <c r="CI99" i="3"/>
  <c r="CO99" i="3"/>
  <c r="CT99" i="3"/>
  <c r="CX99" i="3"/>
  <c r="DB99" i="3"/>
  <c r="DG99" i="3"/>
  <c r="DK99" i="3"/>
  <c r="DO99" i="3"/>
  <c r="DV99" i="3"/>
  <c r="DZ99" i="3"/>
  <c r="EE99" i="3"/>
  <c r="EJ99" i="3"/>
  <c r="GL99" i="3"/>
  <c r="GS99" i="3"/>
  <c r="GX99" i="3"/>
  <c r="HB99" i="3"/>
  <c r="HH99" i="3"/>
  <c r="HL99" i="3"/>
  <c r="HP99" i="3"/>
  <c r="N99" i="3"/>
  <c r="R99" i="3"/>
  <c r="AE99" i="3"/>
  <c r="AI99" i="3"/>
  <c r="AM99" i="3"/>
  <c r="AQ99" i="3"/>
  <c r="AU99" i="3"/>
  <c r="AZ99" i="3"/>
  <c r="BD99" i="3"/>
  <c r="BH99" i="3"/>
  <c r="BL99" i="3"/>
  <c r="BP99" i="3"/>
  <c r="BU99" i="3"/>
  <c r="CK99" i="3"/>
  <c r="CQ99" i="3"/>
  <c r="CU99" i="3"/>
  <c r="CY99" i="3"/>
  <c r="DD99" i="3"/>
  <c r="DH99" i="3"/>
  <c r="DL99" i="3"/>
  <c r="DQ99" i="3"/>
  <c r="DW99" i="3"/>
  <c r="EA99" i="3"/>
  <c r="EG99" i="3"/>
  <c r="GM99" i="3"/>
  <c r="GT99" i="3"/>
  <c r="GY99" i="3"/>
  <c r="HD99" i="3"/>
  <c r="HI99" i="3"/>
  <c r="HM99" i="3"/>
  <c r="HQ99" i="3"/>
  <c r="CG99" i="3"/>
  <c r="B99" i="3"/>
  <c r="B99" i="2"/>
  <c r="GN99" i="3"/>
  <c r="GO99" i="3"/>
  <c r="F99" i="3"/>
  <c r="U99" i="2"/>
  <c r="O99" i="3"/>
  <c r="S99" i="3"/>
  <c r="S99" i="2"/>
  <c r="AA99" i="3"/>
  <c r="AF99" i="3"/>
  <c r="AJ99" i="3"/>
  <c r="AN99" i="3"/>
  <c r="AR99" i="3"/>
  <c r="AV99" i="3"/>
  <c r="BA99" i="3"/>
  <c r="BE99" i="3"/>
  <c r="BI99" i="3"/>
  <c r="BM99" i="3"/>
  <c r="BQ99" i="3"/>
  <c r="CL99" i="3"/>
  <c r="CR99" i="3"/>
  <c r="CV99" i="3"/>
  <c r="CZ99" i="3"/>
  <c r="DE99" i="3"/>
  <c r="DI99" i="3"/>
  <c r="DM99" i="3"/>
  <c r="DS99" i="3"/>
  <c r="DX99" i="3"/>
  <c r="EC99" i="3"/>
  <c r="EH99" i="3"/>
  <c r="GQ99" i="3"/>
  <c r="GU99" i="3"/>
  <c r="GZ99" i="3"/>
  <c r="HF99" i="3"/>
  <c r="HJ99" i="3"/>
  <c r="HN99" i="3"/>
  <c r="HR99" i="3"/>
  <c r="P99" i="3"/>
  <c r="P99" i="2"/>
  <c r="AC99" i="3"/>
  <c r="AG99" i="3"/>
  <c r="AK99" i="3"/>
  <c r="AO99" i="3"/>
  <c r="AS99" i="3"/>
  <c r="AW99" i="3"/>
  <c r="BB99" i="3"/>
  <c r="BF99" i="3"/>
  <c r="BJ99" i="3"/>
  <c r="BN99" i="3"/>
  <c r="BR99" i="3"/>
  <c r="CE99" i="3"/>
  <c r="CN99" i="3"/>
  <c r="CS99" i="3"/>
  <c r="CW99" i="3"/>
  <c r="DA99" i="3"/>
  <c r="DF99" i="3"/>
  <c r="DJ99" i="3"/>
  <c r="DN99" i="3"/>
  <c r="DT99" i="3"/>
  <c r="DY99" i="3"/>
  <c r="ED99" i="3"/>
  <c r="EI99" i="3"/>
  <c r="GK99" i="3"/>
  <c r="GR99" i="3"/>
  <c r="GV99" i="3"/>
  <c r="HA99" i="3"/>
  <c r="HG99" i="3"/>
  <c r="HK99" i="3"/>
  <c r="HO99" i="3"/>
  <c r="HS99" i="3"/>
  <c r="P112" i="4"/>
  <c r="EL95" i="3"/>
  <c r="EM95" i="3"/>
  <c r="EN95" i="3"/>
  <c r="FF95" i="3"/>
  <c r="FG95" i="3"/>
  <c r="FH95" i="3"/>
  <c r="FP95" i="3"/>
  <c r="FQ95" i="3"/>
  <c r="FR95" i="3"/>
  <c r="FZ95" i="3"/>
  <c r="GA95" i="3"/>
  <c r="GB95" i="3"/>
  <c r="EV95" i="3"/>
  <c r="EW95" i="3"/>
  <c r="EX95" i="3"/>
  <c r="X87" i="3"/>
  <c r="Z87" i="3"/>
  <c r="CA87" i="3"/>
  <c r="FS87" i="3"/>
  <c r="EO87" i="3"/>
  <c r="EY87" i="3"/>
  <c r="FI87" i="3"/>
  <c r="GC87" i="3"/>
  <c r="ES87" i="3"/>
  <c r="FE87" i="3"/>
  <c r="FM87" i="3"/>
  <c r="FO87" i="3"/>
  <c r="FC87" i="3"/>
  <c r="EU87" i="3"/>
  <c r="FY87" i="3"/>
  <c r="GG87" i="3"/>
  <c r="GI87" i="3"/>
  <c r="FW87" i="3"/>
  <c r="ET87" i="3"/>
  <c r="FA87" i="3"/>
  <c r="FN87" i="3"/>
  <c r="FU87" i="3"/>
  <c r="GH87" i="3"/>
  <c r="EP87" i="3"/>
  <c r="FB87" i="3"/>
  <c r="FJ87" i="3"/>
  <c r="FV87" i="3"/>
  <c r="GD87" i="3"/>
  <c r="EQ87" i="3"/>
  <c r="FD87" i="3"/>
  <c r="FK87" i="3"/>
  <c r="FX87" i="3"/>
  <c r="GE87" i="3"/>
  <c r="ER87" i="3"/>
  <c r="EZ87" i="3"/>
  <c r="FL87" i="3"/>
  <c r="FT87" i="3"/>
  <c r="GF87" i="3"/>
  <c r="BW83" i="3"/>
  <c r="BX83" i="3"/>
  <c r="BY83" i="3"/>
  <c r="HT83" i="3"/>
  <c r="CG83" i="3"/>
  <c r="B83" i="3"/>
  <c r="B83" i="2"/>
  <c r="GN83" i="3"/>
  <c r="GO83" i="3"/>
  <c r="F83" i="3"/>
  <c r="U83" i="2"/>
  <c r="O83" i="3"/>
  <c r="S83" i="3"/>
  <c r="S83" i="2"/>
  <c r="AA83" i="3"/>
  <c r="AF83" i="3"/>
  <c r="AJ83" i="3"/>
  <c r="AN83" i="3"/>
  <c r="AR83" i="3"/>
  <c r="AV83" i="3"/>
  <c r="BA83" i="3"/>
  <c r="BE83" i="3"/>
  <c r="BI83" i="3"/>
  <c r="BM83" i="3"/>
  <c r="BQ83" i="3"/>
  <c r="CL83" i="3"/>
  <c r="CR83" i="3"/>
  <c r="CV83" i="3"/>
  <c r="CZ83" i="3"/>
  <c r="DE83" i="3"/>
  <c r="DI83" i="3"/>
  <c r="DM83" i="3"/>
  <c r="DS83" i="3"/>
  <c r="DX83" i="3"/>
  <c r="EC83" i="3"/>
  <c r="EH83" i="3"/>
  <c r="GQ83" i="3"/>
  <c r="GU83" i="3"/>
  <c r="GZ83" i="3"/>
  <c r="HF83" i="3"/>
  <c r="HJ83" i="3"/>
  <c r="HN83" i="3"/>
  <c r="HR83" i="3"/>
  <c r="P83" i="3"/>
  <c r="P83" i="2"/>
  <c r="AC83" i="3"/>
  <c r="AG83" i="3"/>
  <c r="AK83" i="3"/>
  <c r="AO83" i="3"/>
  <c r="AS83" i="3"/>
  <c r="AW83" i="3"/>
  <c r="BB83" i="3"/>
  <c r="BF83" i="3"/>
  <c r="BJ83" i="3"/>
  <c r="BN83" i="3"/>
  <c r="BR83" i="3"/>
  <c r="CE83" i="3"/>
  <c r="CN83" i="3"/>
  <c r="CS83" i="3"/>
  <c r="CW83" i="3"/>
  <c r="DA83" i="3"/>
  <c r="DF83" i="3"/>
  <c r="DJ83" i="3"/>
  <c r="DN83" i="3"/>
  <c r="DT83" i="3"/>
  <c r="DY83" i="3"/>
  <c r="ED83" i="3"/>
  <c r="EI83" i="3"/>
  <c r="GK83" i="3"/>
  <c r="GR83" i="3"/>
  <c r="GV83" i="3"/>
  <c r="HA83" i="3"/>
  <c r="HG83" i="3"/>
  <c r="HK83" i="3"/>
  <c r="HO83" i="3"/>
  <c r="HS83" i="3"/>
  <c r="Q83" i="3"/>
  <c r="Q83" i="2"/>
  <c r="AD83" i="3"/>
  <c r="AH83" i="3"/>
  <c r="AL83" i="3"/>
  <c r="AP83" i="3"/>
  <c r="AT83" i="3"/>
  <c r="AY83" i="3"/>
  <c r="BC83" i="3"/>
  <c r="BG83" i="3"/>
  <c r="BK83" i="3"/>
  <c r="BO83" i="3"/>
  <c r="BS83" i="3"/>
  <c r="CI83" i="3"/>
  <c r="CO83" i="3"/>
  <c r="CT83" i="3"/>
  <c r="CX83" i="3"/>
  <c r="DB83" i="3"/>
  <c r="DG83" i="3"/>
  <c r="DK83" i="3"/>
  <c r="DO83" i="3"/>
  <c r="DV83" i="3"/>
  <c r="DZ83" i="3"/>
  <c r="EE83" i="3"/>
  <c r="EJ83" i="3"/>
  <c r="GL83" i="3"/>
  <c r="GS83" i="3"/>
  <c r="GX83" i="3"/>
  <c r="HB83" i="3"/>
  <c r="HH83" i="3"/>
  <c r="HL83" i="3"/>
  <c r="HP83" i="3"/>
  <c r="N83" i="3"/>
  <c r="S96" i="4"/>
  <c r="R83" i="3"/>
  <c r="AE83" i="3"/>
  <c r="AI83" i="3"/>
  <c r="AM83" i="3"/>
  <c r="AQ83" i="3"/>
  <c r="AU83" i="3"/>
  <c r="AZ83" i="3"/>
  <c r="BD83" i="3"/>
  <c r="BH83" i="3"/>
  <c r="BL83" i="3"/>
  <c r="BP83" i="3"/>
  <c r="BU83" i="3"/>
  <c r="CK83" i="3"/>
  <c r="CQ83" i="3"/>
  <c r="CU83" i="3"/>
  <c r="CY83" i="3"/>
  <c r="DD83" i="3"/>
  <c r="DH83" i="3"/>
  <c r="DL83" i="3"/>
  <c r="DQ83" i="3"/>
  <c r="DW83" i="3"/>
  <c r="EA83" i="3"/>
  <c r="EG83" i="3"/>
  <c r="GM83" i="3"/>
  <c r="GT83" i="3"/>
  <c r="GY83" i="3"/>
  <c r="HD83" i="3"/>
  <c r="HI83" i="3"/>
  <c r="HM83" i="3"/>
  <c r="HQ83" i="3"/>
  <c r="P96" i="4"/>
  <c r="EL79" i="3"/>
  <c r="EM79" i="3"/>
  <c r="EN79" i="3"/>
  <c r="FF79" i="3"/>
  <c r="FG79" i="3"/>
  <c r="FH79" i="3"/>
  <c r="FP79" i="3"/>
  <c r="FQ79" i="3"/>
  <c r="FR79" i="3"/>
  <c r="FZ79" i="3"/>
  <c r="GA79" i="3"/>
  <c r="GB79" i="3"/>
  <c r="EV79" i="3"/>
  <c r="EW79" i="3"/>
  <c r="EX79" i="3"/>
  <c r="X71" i="3"/>
  <c r="Z71" i="3"/>
  <c r="CA71" i="3"/>
  <c r="FS71" i="3"/>
  <c r="EO71" i="3"/>
  <c r="EY71" i="3"/>
  <c r="FI71" i="3"/>
  <c r="GC71" i="3"/>
  <c r="ES71" i="3"/>
  <c r="FE71" i="3"/>
  <c r="FM71" i="3"/>
  <c r="EU71" i="3"/>
  <c r="FO71" i="3"/>
  <c r="FC71" i="3"/>
  <c r="FY71" i="3"/>
  <c r="GG71" i="3"/>
  <c r="GI71" i="3"/>
  <c r="FW71" i="3"/>
  <c r="ET71" i="3"/>
  <c r="FA71" i="3"/>
  <c r="FN71" i="3"/>
  <c r="FU71" i="3"/>
  <c r="GH71" i="3"/>
  <c r="EP71" i="3"/>
  <c r="FB71" i="3"/>
  <c r="FJ71" i="3"/>
  <c r="FV71" i="3"/>
  <c r="GD71" i="3"/>
  <c r="EQ71" i="3"/>
  <c r="FD71" i="3"/>
  <c r="FK71" i="3"/>
  <c r="FX71" i="3"/>
  <c r="GE71" i="3"/>
  <c r="ER71" i="3"/>
  <c r="EZ71" i="3"/>
  <c r="FL71" i="3"/>
  <c r="FT71" i="3"/>
  <c r="GF71" i="3"/>
  <c r="HT67" i="3"/>
  <c r="Q67" i="3"/>
  <c r="Q67" i="2"/>
  <c r="AD67" i="3"/>
  <c r="AH67" i="3"/>
  <c r="AL67" i="3"/>
  <c r="AP67" i="3"/>
  <c r="AT67" i="3"/>
  <c r="AY67" i="3"/>
  <c r="BC67" i="3"/>
  <c r="BG67" i="3"/>
  <c r="BK67" i="3"/>
  <c r="BO67" i="3"/>
  <c r="BS67" i="3"/>
  <c r="CI67" i="3"/>
  <c r="CO67" i="3"/>
  <c r="CT67" i="3"/>
  <c r="CX67" i="3"/>
  <c r="DB67" i="3"/>
  <c r="DG67" i="3"/>
  <c r="DK67" i="3"/>
  <c r="DO67" i="3"/>
  <c r="DV67" i="3"/>
  <c r="DZ67" i="3"/>
  <c r="EE67" i="3"/>
  <c r="EJ67" i="3"/>
  <c r="GL67" i="3"/>
  <c r="GS67" i="3"/>
  <c r="GX67" i="3"/>
  <c r="HB67" i="3"/>
  <c r="HH67" i="3"/>
  <c r="HL67" i="3"/>
  <c r="HP67" i="3"/>
  <c r="N67" i="3"/>
  <c r="R67" i="3"/>
  <c r="AE67" i="3"/>
  <c r="AI67" i="3"/>
  <c r="AM67" i="3"/>
  <c r="AQ67" i="3"/>
  <c r="AU67" i="3"/>
  <c r="AZ67" i="3"/>
  <c r="BD67" i="3"/>
  <c r="BH67" i="3"/>
  <c r="BL67" i="3"/>
  <c r="BP67" i="3"/>
  <c r="BU67" i="3"/>
  <c r="CK67" i="3"/>
  <c r="CQ67" i="3"/>
  <c r="CU67" i="3"/>
  <c r="CY67" i="3"/>
  <c r="DD67" i="3"/>
  <c r="DH67" i="3"/>
  <c r="DL67" i="3"/>
  <c r="DQ67" i="3"/>
  <c r="DW67" i="3"/>
  <c r="EA67" i="3"/>
  <c r="EG67" i="3"/>
  <c r="GM67" i="3"/>
  <c r="GT67" i="3"/>
  <c r="GY67" i="3"/>
  <c r="HD67" i="3"/>
  <c r="HI67" i="3"/>
  <c r="HM67" i="3"/>
  <c r="HQ67" i="3"/>
  <c r="CG67" i="3"/>
  <c r="B67" i="3"/>
  <c r="B67" i="2"/>
  <c r="GN67" i="3"/>
  <c r="GO67" i="3"/>
  <c r="F67" i="3"/>
  <c r="U67" i="2"/>
  <c r="O67" i="3"/>
  <c r="S67" i="3"/>
  <c r="S67" i="2"/>
  <c r="AA67" i="3"/>
  <c r="AF67" i="3"/>
  <c r="AJ67" i="3"/>
  <c r="AN67" i="3"/>
  <c r="AR67" i="3"/>
  <c r="AV67" i="3"/>
  <c r="BA67" i="3"/>
  <c r="BE67" i="3"/>
  <c r="BI67" i="3"/>
  <c r="BM67" i="3"/>
  <c r="BQ67" i="3"/>
  <c r="CL67" i="3"/>
  <c r="CR67" i="3"/>
  <c r="CV67" i="3"/>
  <c r="CZ67" i="3"/>
  <c r="DE67" i="3"/>
  <c r="DI67" i="3"/>
  <c r="DM67" i="3"/>
  <c r="DS67" i="3"/>
  <c r="DX67" i="3"/>
  <c r="EC67" i="3"/>
  <c r="EH67" i="3"/>
  <c r="GQ67" i="3"/>
  <c r="GU67" i="3"/>
  <c r="GZ67" i="3"/>
  <c r="HF67" i="3"/>
  <c r="HJ67" i="3"/>
  <c r="HN67" i="3"/>
  <c r="HR67" i="3"/>
  <c r="AG67" i="3"/>
  <c r="AW67" i="3"/>
  <c r="BN67" i="3"/>
  <c r="CN67" i="3"/>
  <c r="DF67" i="3"/>
  <c r="DY67" i="3"/>
  <c r="GV67" i="3"/>
  <c r="HO67" i="3"/>
  <c r="P67" i="3"/>
  <c r="P67" i="2"/>
  <c r="AK67" i="3"/>
  <c r="BB67" i="3"/>
  <c r="BR67" i="3"/>
  <c r="CS67" i="3"/>
  <c r="DJ67" i="3"/>
  <c r="ED67" i="3"/>
  <c r="HA67" i="3"/>
  <c r="HS67" i="3"/>
  <c r="AO67" i="3"/>
  <c r="BF67" i="3"/>
  <c r="CW67" i="3"/>
  <c r="DN67" i="3"/>
  <c r="EI67" i="3"/>
  <c r="GK67" i="3"/>
  <c r="HG67" i="3"/>
  <c r="AC67" i="3"/>
  <c r="AS67" i="3"/>
  <c r="BJ67" i="3"/>
  <c r="CE67" i="3"/>
  <c r="DA67" i="3"/>
  <c r="DT67" i="3"/>
  <c r="GR67" i="3"/>
  <c r="HK67" i="3"/>
  <c r="P80" i="4"/>
  <c r="BY63" i="3"/>
  <c r="BW63" i="3"/>
  <c r="BX63" i="3"/>
  <c r="EL63" i="3"/>
  <c r="EM63" i="3"/>
  <c r="EN63" i="3"/>
  <c r="FF63" i="3"/>
  <c r="FG63" i="3"/>
  <c r="FH63" i="3"/>
  <c r="FP63" i="3"/>
  <c r="FQ63" i="3"/>
  <c r="FR63" i="3"/>
  <c r="FZ63" i="3"/>
  <c r="GA63" i="3"/>
  <c r="GB63" i="3"/>
  <c r="EV63" i="3"/>
  <c r="EW63" i="3"/>
  <c r="EX63" i="3"/>
  <c r="FS55" i="3"/>
  <c r="EO55" i="3"/>
  <c r="EY55" i="3"/>
  <c r="FI55" i="3"/>
  <c r="GC55" i="3"/>
  <c r="ES55" i="3"/>
  <c r="FE55" i="3"/>
  <c r="FM55" i="3"/>
  <c r="FO55" i="3"/>
  <c r="FC55" i="3"/>
  <c r="EU55" i="3"/>
  <c r="FY55" i="3"/>
  <c r="GG55" i="3"/>
  <c r="GI55" i="3"/>
  <c r="FW55" i="3"/>
  <c r="EQ55" i="3"/>
  <c r="FD55" i="3"/>
  <c r="FK55" i="3"/>
  <c r="FX55" i="3"/>
  <c r="GE55" i="3"/>
  <c r="ER55" i="3"/>
  <c r="EZ55" i="3"/>
  <c r="FL55" i="3"/>
  <c r="FT55" i="3"/>
  <c r="GF55" i="3"/>
  <c r="ET55" i="3"/>
  <c r="FA55" i="3"/>
  <c r="FN55" i="3"/>
  <c r="FU55" i="3"/>
  <c r="GH55" i="3"/>
  <c r="EP55" i="3"/>
  <c r="FB55" i="3"/>
  <c r="FJ55" i="3"/>
  <c r="FV55" i="3"/>
  <c r="GD55" i="3"/>
  <c r="Z51" i="3"/>
  <c r="CA51" i="3"/>
  <c r="X51" i="3"/>
  <c r="HT51" i="3"/>
  <c r="Q51" i="3"/>
  <c r="Q51" i="2"/>
  <c r="AD51" i="3"/>
  <c r="AH51" i="3"/>
  <c r="AL51" i="3"/>
  <c r="AP51" i="3"/>
  <c r="AT51" i="3"/>
  <c r="AY51" i="3"/>
  <c r="BC51" i="3"/>
  <c r="BG51" i="3"/>
  <c r="BK51" i="3"/>
  <c r="BO51" i="3"/>
  <c r="BS51" i="3"/>
  <c r="CI51" i="3"/>
  <c r="CO51" i="3"/>
  <c r="CT51" i="3"/>
  <c r="CX51" i="3"/>
  <c r="DB51" i="3"/>
  <c r="DG51" i="3"/>
  <c r="DK51" i="3"/>
  <c r="DO51" i="3"/>
  <c r="DV51" i="3"/>
  <c r="DZ51" i="3"/>
  <c r="EE51" i="3"/>
  <c r="EJ51" i="3"/>
  <c r="GL51" i="3"/>
  <c r="GS51" i="3"/>
  <c r="GX51" i="3"/>
  <c r="HB51" i="3"/>
  <c r="HH51" i="3"/>
  <c r="HL51" i="3"/>
  <c r="HP51" i="3"/>
  <c r="N51" i="3"/>
  <c r="R51" i="3"/>
  <c r="AE51" i="3"/>
  <c r="AI51" i="3"/>
  <c r="AM51" i="3"/>
  <c r="AQ51" i="3"/>
  <c r="AU51" i="3"/>
  <c r="AZ51" i="3"/>
  <c r="BD51" i="3"/>
  <c r="BH51" i="3"/>
  <c r="BL51" i="3"/>
  <c r="BP51" i="3"/>
  <c r="BU51" i="3"/>
  <c r="CK51" i="3"/>
  <c r="CQ51" i="3"/>
  <c r="CU51" i="3"/>
  <c r="CY51" i="3"/>
  <c r="DD51" i="3"/>
  <c r="DH51" i="3"/>
  <c r="DL51" i="3"/>
  <c r="DQ51" i="3"/>
  <c r="DW51" i="3"/>
  <c r="EA51" i="3"/>
  <c r="EG51" i="3"/>
  <c r="GM51" i="3"/>
  <c r="GT51" i="3"/>
  <c r="GY51" i="3"/>
  <c r="HD51" i="3"/>
  <c r="HI51" i="3"/>
  <c r="HM51" i="3"/>
  <c r="HQ51" i="3"/>
  <c r="CG51" i="3"/>
  <c r="B51" i="3"/>
  <c r="B51" i="2"/>
  <c r="GN51" i="3"/>
  <c r="GO51" i="3"/>
  <c r="F51" i="3"/>
  <c r="U51" i="2"/>
  <c r="O51" i="3"/>
  <c r="S51" i="3"/>
  <c r="S51" i="2"/>
  <c r="AA51" i="3"/>
  <c r="AF51" i="3"/>
  <c r="AJ51" i="3"/>
  <c r="AN51" i="3"/>
  <c r="AR51" i="3"/>
  <c r="AV51" i="3"/>
  <c r="BA51" i="3"/>
  <c r="BE51" i="3"/>
  <c r="BI51" i="3"/>
  <c r="BM51" i="3"/>
  <c r="BQ51" i="3"/>
  <c r="CL51" i="3"/>
  <c r="CR51" i="3"/>
  <c r="CV51" i="3"/>
  <c r="CZ51" i="3"/>
  <c r="DE51" i="3"/>
  <c r="DI51" i="3"/>
  <c r="DM51" i="3"/>
  <c r="DS51" i="3"/>
  <c r="DX51" i="3"/>
  <c r="EC51" i="3"/>
  <c r="EH51" i="3"/>
  <c r="GQ51" i="3"/>
  <c r="GU51" i="3"/>
  <c r="GZ51" i="3"/>
  <c r="HF51" i="3"/>
  <c r="HJ51" i="3"/>
  <c r="HN51" i="3"/>
  <c r="HR51" i="3"/>
  <c r="P51" i="3"/>
  <c r="P51" i="2"/>
  <c r="AC51" i="3"/>
  <c r="AG51" i="3"/>
  <c r="AK51" i="3"/>
  <c r="AO51" i="3"/>
  <c r="AS51" i="3"/>
  <c r="AW51" i="3"/>
  <c r="BB51" i="3"/>
  <c r="BF51" i="3"/>
  <c r="BJ51" i="3"/>
  <c r="BN51" i="3"/>
  <c r="BR51" i="3"/>
  <c r="CE51" i="3"/>
  <c r="CN51" i="3"/>
  <c r="CS51" i="3"/>
  <c r="CW51" i="3"/>
  <c r="DA51" i="3"/>
  <c r="DF51" i="3"/>
  <c r="DJ51" i="3"/>
  <c r="DN51" i="3"/>
  <c r="DT51" i="3"/>
  <c r="DY51" i="3"/>
  <c r="ED51" i="3"/>
  <c r="EI51" i="3"/>
  <c r="GK51" i="3"/>
  <c r="GR51" i="3"/>
  <c r="GV51" i="3"/>
  <c r="HA51" i="3"/>
  <c r="HG51" i="3"/>
  <c r="HK51" i="3"/>
  <c r="HO51" i="3"/>
  <c r="HS51" i="3"/>
  <c r="P64" i="4"/>
  <c r="BF43" i="2"/>
  <c r="GT34" i="3"/>
  <c r="GQ34" i="3"/>
  <c r="GU34" i="3"/>
  <c r="GR34" i="3"/>
  <c r="GS34" i="3"/>
  <c r="BJ21" i="2"/>
  <c r="K21" i="3"/>
  <c r="GY21" i="3"/>
  <c r="BE21" i="2"/>
  <c r="G21" i="3"/>
  <c r="AT22" i="2"/>
  <c r="EH31" i="3"/>
  <c r="GK31" i="3"/>
  <c r="GL31" i="3"/>
  <c r="GM31" i="3"/>
  <c r="GN31" i="3"/>
  <c r="CU31" i="3"/>
  <c r="CV31" i="3"/>
  <c r="AE31" i="3"/>
  <c r="AI31" i="3"/>
  <c r="AM31" i="3"/>
  <c r="AQ31" i="3"/>
  <c r="AU31" i="3"/>
  <c r="N31" i="3"/>
  <c r="DL31" i="3"/>
  <c r="DM31" i="3"/>
  <c r="DX31" i="3"/>
  <c r="DY31" i="3"/>
  <c r="CW31" i="3"/>
  <c r="CX31" i="3"/>
  <c r="AF31" i="3"/>
  <c r="AJ31" i="3"/>
  <c r="AN31" i="3"/>
  <c r="AR31" i="3"/>
  <c r="AV31" i="3"/>
  <c r="HR31" i="3"/>
  <c r="ED31" i="3"/>
  <c r="GT31" i="3"/>
  <c r="EC31" i="3"/>
  <c r="AC31" i="3"/>
  <c r="AG31" i="3"/>
  <c r="AK31" i="3"/>
  <c r="AO31" i="3"/>
  <c r="AS31" i="3"/>
  <c r="HS31" i="3"/>
  <c r="EE31" i="3"/>
  <c r="AD31" i="3"/>
  <c r="AH31" i="3"/>
  <c r="AL31" i="3"/>
  <c r="AP31" i="3"/>
  <c r="AT31" i="3"/>
  <c r="GX31" i="3"/>
  <c r="HJ31" i="3"/>
  <c r="O31" i="3"/>
  <c r="BA31" i="3"/>
  <c r="BE31" i="3"/>
  <c r="BI31" i="3"/>
  <c r="BM31" i="3"/>
  <c r="BQ31" i="3"/>
  <c r="BB31" i="3"/>
  <c r="BF31" i="3"/>
  <c r="BJ31" i="3"/>
  <c r="BN31" i="3"/>
  <c r="BR31" i="3"/>
  <c r="HA31" i="3"/>
  <c r="AY31" i="3"/>
  <c r="BC31" i="3"/>
  <c r="BG31" i="3"/>
  <c r="BK31" i="3"/>
  <c r="BO31" i="3"/>
  <c r="AZ31" i="3"/>
  <c r="BD31" i="3"/>
  <c r="BH31" i="3"/>
  <c r="BL31" i="3"/>
  <c r="BP31" i="3"/>
  <c r="BD31" i="2"/>
  <c r="FP25" i="3"/>
  <c r="FQ25" i="3"/>
  <c r="FR25" i="3"/>
  <c r="EL25" i="3"/>
  <c r="EM25" i="3"/>
  <c r="EN25" i="3"/>
  <c r="EV25" i="3"/>
  <c r="FF25" i="3"/>
  <c r="FG25" i="3"/>
  <c r="FH25" i="3"/>
  <c r="FZ25" i="3"/>
  <c r="GA25" i="3"/>
  <c r="GB25" i="3"/>
  <c r="GS19" i="3"/>
  <c r="GT19" i="3"/>
  <c r="GQ19" i="3"/>
  <c r="GU19" i="3"/>
  <c r="GR19" i="3"/>
  <c r="BY516" i="3"/>
  <c r="BW516" i="3"/>
  <c r="BX516" i="3"/>
  <c r="HT516" i="3"/>
  <c r="Q516" i="3"/>
  <c r="Q516" i="2"/>
  <c r="AD516" i="3"/>
  <c r="AH516" i="3"/>
  <c r="AL516" i="3"/>
  <c r="AP516" i="3"/>
  <c r="AT516" i="3"/>
  <c r="AY516" i="3"/>
  <c r="BC516" i="3"/>
  <c r="BG516" i="3"/>
  <c r="BK516" i="3"/>
  <c r="BO516" i="3"/>
  <c r="BS516" i="3"/>
  <c r="CI516" i="3"/>
  <c r="CO516" i="3"/>
  <c r="CT516" i="3"/>
  <c r="CX516" i="3"/>
  <c r="DB516" i="3"/>
  <c r="DG516" i="3"/>
  <c r="DK516" i="3"/>
  <c r="DO516" i="3"/>
  <c r="DV516" i="3"/>
  <c r="DZ516" i="3"/>
  <c r="EE516" i="3"/>
  <c r="EJ516" i="3"/>
  <c r="GL516" i="3"/>
  <c r="GS516" i="3"/>
  <c r="GX516" i="3"/>
  <c r="HB516" i="3"/>
  <c r="HH516" i="3"/>
  <c r="HL516" i="3"/>
  <c r="HP516" i="3"/>
  <c r="N516" i="3"/>
  <c r="R516" i="3"/>
  <c r="AE516" i="3"/>
  <c r="AI516" i="3"/>
  <c r="AM516" i="3"/>
  <c r="AQ516" i="3"/>
  <c r="AU516" i="3"/>
  <c r="AZ516" i="3"/>
  <c r="BD516" i="3"/>
  <c r="BH516" i="3"/>
  <c r="BL516" i="3"/>
  <c r="BP516" i="3"/>
  <c r="BU516" i="3"/>
  <c r="CK516" i="3"/>
  <c r="CQ516" i="3"/>
  <c r="CU516" i="3"/>
  <c r="CY516" i="3"/>
  <c r="DD516" i="3"/>
  <c r="DH516" i="3"/>
  <c r="DL516" i="3"/>
  <c r="DQ516" i="3"/>
  <c r="DW516" i="3"/>
  <c r="EA516" i="3"/>
  <c r="EG516" i="3"/>
  <c r="GM516" i="3"/>
  <c r="GT516" i="3"/>
  <c r="GY516" i="3"/>
  <c r="HD516" i="3"/>
  <c r="HI516" i="3"/>
  <c r="HM516" i="3"/>
  <c r="HQ516" i="3"/>
  <c r="CG516" i="3"/>
  <c r="B516" i="3"/>
  <c r="B516" i="2"/>
  <c r="GN516" i="3"/>
  <c r="GO516" i="3"/>
  <c r="F516" i="3"/>
  <c r="U516" i="2"/>
  <c r="O516" i="3"/>
  <c r="S516" i="3"/>
  <c r="S516" i="2"/>
  <c r="AA516" i="3"/>
  <c r="AF516" i="3"/>
  <c r="AJ516" i="3"/>
  <c r="AN516" i="3"/>
  <c r="AR516" i="3"/>
  <c r="AV516" i="3"/>
  <c r="BA516" i="3"/>
  <c r="BE516" i="3"/>
  <c r="BI516" i="3"/>
  <c r="BM516" i="3"/>
  <c r="BQ516" i="3"/>
  <c r="CL516" i="3"/>
  <c r="CR516" i="3"/>
  <c r="CV516" i="3"/>
  <c r="CZ516" i="3"/>
  <c r="DE516" i="3"/>
  <c r="DI516" i="3"/>
  <c r="DM516" i="3"/>
  <c r="DS516" i="3"/>
  <c r="DX516" i="3"/>
  <c r="EC516" i="3"/>
  <c r="EH516" i="3"/>
  <c r="GQ516" i="3"/>
  <c r="GU516" i="3"/>
  <c r="GZ516" i="3"/>
  <c r="HF516" i="3"/>
  <c r="HJ516" i="3"/>
  <c r="HN516" i="3"/>
  <c r="HR516" i="3"/>
  <c r="P516" i="3"/>
  <c r="P516" i="2"/>
  <c r="AC516" i="3"/>
  <c r="AG516" i="3"/>
  <c r="AK516" i="3"/>
  <c r="AO516" i="3"/>
  <c r="AS516" i="3"/>
  <c r="AW516" i="3"/>
  <c r="BB516" i="3"/>
  <c r="BF516" i="3"/>
  <c r="BJ516" i="3"/>
  <c r="BN516" i="3"/>
  <c r="BR516" i="3"/>
  <c r="CE516" i="3"/>
  <c r="CN516" i="3"/>
  <c r="CS516" i="3"/>
  <c r="CW516" i="3"/>
  <c r="DA516" i="3"/>
  <c r="DF516" i="3"/>
  <c r="DJ516" i="3"/>
  <c r="DN516" i="3"/>
  <c r="DT516" i="3"/>
  <c r="DY516" i="3"/>
  <c r="ED516" i="3"/>
  <c r="EI516" i="3"/>
  <c r="GK516" i="3"/>
  <c r="GR516" i="3"/>
  <c r="GV516" i="3"/>
  <c r="HA516" i="3"/>
  <c r="HG516" i="3"/>
  <c r="HK516" i="3"/>
  <c r="HO516" i="3"/>
  <c r="HS516" i="3"/>
  <c r="P529" i="4"/>
  <c r="EL512" i="3"/>
  <c r="EM512" i="3"/>
  <c r="EN512" i="3"/>
  <c r="FF512" i="3"/>
  <c r="FG512" i="3"/>
  <c r="FH512" i="3"/>
  <c r="EV512" i="3"/>
  <c r="EW512" i="3"/>
  <c r="EX512" i="3"/>
  <c r="FP512" i="3"/>
  <c r="FQ512" i="3"/>
  <c r="FR512" i="3"/>
  <c r="FZ512" i="3"/>
  <c r="GA512" i="3"/>
  <c r="GB512" i="3"/>
  <c r="Z504" i="3"/>
  <c r="CA504" i="3"/>
  <c r="X504" i="3"/>
  <c r="FS504" i="3"/>
  <c r="EO504" i="3"/>
  <c r="EY504" i="3"/>
  <c r="FI504" i="3"/>
  <c r="GC504" i="3"/>
  <c r="EU504" i="3"/>
  <c r="ES504" i="3"/>
  <c r="FC504" i="3"/>
  <c r="FE504" i="3"/>
  <c r="FO504" i="3"/>
  <c r="FW504" i="3"/>
  <c r="FM504" i="3"/>
  <c r="GG504" i="3"/>
  <c r="FY504" i="3"/>
  <c r="GI504" i="3"/>
  <c r="EQ504" i="3"/>
  <c r="FD504" i="3"/>
  <c r="FK504" i="3"/>
  <c r="FX504" i="3"/>
  <c r="GE504" i="3"/>
  <c r="ER504" i="3"/>
  <c r="EZ504" i="3"/>
  <c r="FL504" i="3"/>
  <c r="FT504" i="3"/>
  <c r="GF504" i="3"/>
  <c r="ET504" i="3"/>
  <c r="FA504" i="3"/>
  <c r="FN504" i="3"/>
  <c r="FU504" i="3"/>
  <c r="GH504" i="3"/>
  <c r="EP504" i="3"/>
  <c r="FB504" i="3"/>
  <c r="FJ504" i="3"/>
  <c r="FV504" i="3"/>
  <c r="GD504" i="3"/>
  <c r="BY500" i="3"/>
  <c r="BW500" i="3"/>
  <c r="BX500" i="3"/>
  <c r="HT500" i="3"/>
  <c r="Q500" i="3"/>
  <c r="Q500" i="2"/>
  <c r="AD500" i="3"/>
  <c r="AH500" i="3"/>
  <c r="AL500" i="3"/>
  <c r="AP500" i="3"/>
  <c r="AT500" i="3"/>
  <c r="AY500" i="3"/>
  <c r="BC500" i="3"/>
  <c r="BG500" i="3"/>
  <c r="BK500" i="3"/>
  <c r="BO500" i="3"/>
  <c r="BS500" i="3"/>
  <c r="CI500" i="3"/>
  <c r="CO500" i="3"/>
  <c r="CT500" i="3"/>
  <c r="CX500" i="3"/>
  <c r="DB500" i="3"/>
  <c r="DG500" i="3"/>
  <c r="DK500" i="3"/>
  <c r="DO500" i="3"/>
  <c r="DV500" i="3"/>
  <c r="DZ500" i="3"/>
  <c r="EE500" i="3"/>
  <c r="EJ500" i="3"/>
  <c r="GL500" i="3"/>
  <c r="GS500" i="3"/>
  <c r="GX500" i="3"/>
  <c r="HB500" i="3"/>
  <c r="HH500" i="3"/>
  <c r="HL500" i="3"/>
  <c r="HP500" i="3"/>
  <c r="N500" i="3"/>
  <c r="R500" i="3"/>
  <c r="AE500" i="3"/>
  <c r="AI500" i="3"/>
  <c r="AM500" i="3"/>
  <c r="AQ500" i="3"/>
  <c r="AU500" i="3"/>
  <c r="AZ500" i="3"/>
  <c r="BD500" i="3"/>
  <c r="BH500" i="3"/>
  <c r="BL500" i="3"/>
  <c r="BP500" i="3"/>
  <c r="BU500" i="3"/>
  <c r="CK500" i="3"/>
  <c r="CQ500" i="3"/>
  <c r="CU500" i="3"/>
  <c r="CY500" i="3"/>
  <c r="DD500" i="3"/>
  <c r="DH500" i="3"/>
  <c r="DL500" i="3"/>
  <c r="DQ500" i="3"/>
  <c r="DW500" i="3"/>
  <c r="EA500" i="3"/>
  <c r="EG500" i="3"/>
  <c r="GM500" i="3"/>
  <c r="GT500" i="3"/>
  <c r="GY500" i="3"/>
  <c r="HD500" i="3"/>
  <c r="HI500" i="3"/>
  <c r="HM500" i="3"/>
  <c r="HQ500" i="3"/>
  <c r="CG500" i="3"/>
  <c r="B500" i="3"/>
  <c r="B500" i="2"/>
  <c r="GN500" i="3"/>
  <c r="GO500" i="3"/>
  <c r="F500" i="3"/>
  <c r="U500" i="2"/>
  <c r="O500" i="3"/>
  <c r="S500" i="3"/>
  <c r="S500" i="2"/>
  <c r="AA500" i="3"/>
  <c r="AF500" i="3"/>
  <c r="AJ500" i="3"/>
  <c r="AN500" i="3"/>
  <c r="AR500" i="3"/>
  <c r="AV500" i="3"/>
  <c r="BA500" i="3"/>
  <c r="BE500" i="3"/>
  <c r="BI500" i="3"/>
  <c r="BM500" i="3"/>
  <c r="BQ500" i="3"/>
  <c r="CL500" i="3"/>
  <c r="CR500" i="3"/>
  <c r="CV500" i="3"/>
  <c r="CZ500" i="3"/>
  <c r="DE500" i="3"/>
  <c r="DI500" i="3"/>
  <c r="DM500" i="3"/>
  <c r="DS500" i="3"/>
  <c r="DX500" i="3"/>
  <c r="EC500" i="3"/>
  <c r="EH500" i="3"/>
  <c r="GQ500" i="3"/>
  <c r="GU500" i="3"/>
  <c r="GZ500" i="3"/>
  <c r="HF500" i="3"/>
  <c r="HJ500" i="3"/>
  <c r="HN500" i="3"/>
  <c r="HR500" i="3"/>
  <c r="P500" i="3"/>
  <c r="P500" i="2"/>
  <c r="AC500" i="3"/>
  <c r="AG500" i="3"/>
  <c r="AK500" i="3"/>
  <c r="AO500" i="3"/>
  <c r="AS500" i="3"/>
  <c r="AW500" i="3"/>
  <c r="BB500" i="3"/>
  <c r="BF500" i="3"/>
  <c r="BJ500" i="3"/>
  <c r="BN500" i="3"/>
  <c r="BR500" i="3"/>
  <c r="CE500" i="3"/>
  <c r="CN500" i="3"/>
  <c r="CS500" i="3"/>
  <c r="CW500" i="3"/>
  <c r="DA500" i="3"/>
  <c r="DF500" i="3"/>
  <c r="DJ500" i="3"/>
  <c r="DN500" i="3"/>
  <c r="DT500" i="3"/>
  <c r="DY500" i="3"/>
  <c r="ED500" i="3"/>
  <c r="EI500" i="3"/>
  <c r="GK500" i="3"/>
  <c r="GR500" i="3"/>
  <c r="GV500" i="3"/>
  <c r="HA500" i="3"/>
  <c r="HG500" i="3"/>
  <c r="HK500" i="3"/>
  <c r="HO500" i="3"/>
  <c r="HS500" i="3"/>
  <c r="P513" i="4"/>
  <c r="EL496" i="3"/>
  <c r="EM496" i="3"/>
  <c r="EN496" i="3"/>
  <c r="FF496" i="3"/>
  <c r="FG496" i="3"/>
  <c r="FH496" i="3"/>
  <c r="FP496" i="3"/>
  <c r="FQ496" i="3"/>
  <c r="FR496" i="3"/>
  <c r="EV496" i="3"/>
  <c r="EW496" i="3"/>
  <c r="EX496" i="3"/>
  <c r="FZ496" i="3"/>
  <c r="GA496" i="3"/>
  <c r="GB496" i="3"/>
  <c r="Z488" i="3"/>
  <c r="CA488" i="3"/>
  <c r="X488" i="3"/>
  <c r="FS488" i="3"/>
  <c r="EO488" i="3"/>
  <c r="EY488" i="3"/>
  <c r="FI488" i="3"/>
  <c r="GC488" i="3"/>
  <c r="EU488" i="3"/>
  <c r="ES488" i="3"/>
  <c r="FC488" i="3"/>
  <c r="FE488" i="3"/>
  <c r="FO488" i="3"/>
  <c r="FW488" i="3"/>
  <c r="FM488" i="3"/>
  <c r="GG488" i="3"/>
  <c r="FY488" i="3"/>
  <c r="GI488" i="3"/>
  <c r="EQ488" i="3"/>
  <c r="FD488" i="3"/>
  <c r="FK488" i="3"/>
  <c r="FX488" i="3"/>
  <c r="GE488" i="3"/>
  <c r="ER488" i="3"/>
  <c r="EZ488" i="3"/>
  <c r="FL488" i="3"/>
  <c r="FT488" i="3"/>
  <c r="GF488" i="3"/>
  <c r="ET488" i="3"/>
  <c r="FA488" i="3"/>
  <c r="FN488" i="3"/>
  <c r="FU488" i="3"/>
  <c r="GH488" i="3"/>
  <c r="EP488" i="3"/>
  <c r="FB488" i="3"/>
  <c r="FJ488" i="3"/>
  <c r="FV488" i="3"/>
  <c r="GD488" i="3"/>
  <c r="BY484" i="3"/>
  <c r="BW484" i="3"/>
  <c r="BX484" i="3"/>
  <c r="HT484" i="3"/>
  <c r="Q484" i="3"/>
  <c r="Q484" i="2"/>
  <c r="AD484" i="3"/>
  <c r="AH484" i="3"/>
  <c r="AL484" i="3"/>
  <c r="AP484" i="3"/>
  <c r="AT484" i="3"/>
  <c r="AY484" i="3"/>
  <c r="BC484" i="3"/>
  <c r="BG484" i="3"/>
  <c r="BK484" i="3"/>
  <c r="BO484" i="3"/>
  <c r="BS484" i="3"/>
  <c r="CI484" i="3"/>
  <c r="CO484" i="3"/>
  <c r="CT484" i="3"/>
  <c r="CX484" i="3"/>
  <c r="DB484" i="3"/>
  <c r="DG484" i="3"/>
  <c r="DK484" i="3"/>
  <c r="DO484" i="3"/>
  <c r="DV484" i="3"/>
  <c r="DZ484" i="3"/>
  <c r="EE484" i="3"/>
  <c r="EJ484" i="3"/>
  <c r="GL484" i="3"/>
  <c r="GS484" i="3"/>
  <c r="GX484" i="3"/>
  <c r="HB484" i="3"/>
  <c r="HH484" i="3"/>
  <c r="HL484" i="3"/>
  <c r="HP484" i="3"/>
  <c r="N484" i="3"/>
  <c r="R484" i="3"/>
  <c r="AE484" i="3"/>
  <c r="AI484" i="3"/>
  <c r="AM484" i="3"/>
  <c r="AQ484" i="3"/>
  <c r="AU484" i="3"/>
  <c r="AZ484" i="3"/>
  <c r="BD484" i="3"/>
  <c r="BH484" i="3"/>
  <c r="BL484" i="3"/>
  <c r="BP484" i="3"/>
  <c r="BU484" i="3"/>
  <c r="CK484" i="3"/>
  <c r="CQ484" i="3"/>
  <c r="CU484" i="3"/>
  <c r="CY484" i="3"/>
  <c r="DD484" i="3"/>
  <c r="DH484" i="3"/>
  <c r="DL484" i="3"/>
  <c r="DQ484" i="3"/>
  <c r="DW484" i="3"/>
  <c r="EA484" i="3"/>
  <c r="EG484" i="3"/>
  <c r="GM484" i="3"/>
  <c r="GT484" i="3"/>
  <c r="GY484" i="3"/>
  <c r="HD484" i="3"/>
  <c r="HI484" i="3"/>
  <c r="HM484" i="3"/>
  <c r="HQ484" i="3"/>
  <c r="CG484" i="3"/>
  <c r="B484" i="3"/>
  <c r="B484" i="2"/>
  <c r="GN484" i="3"/>
  <c r="GO484" i="3"/>
  <c r="F484" i="3"/>
  <c r="U484" i="2"/>
  <c r="O484" i="3"/>
  <c r="S484" i="3"/>
  <c r="S484" i="2"/>
  <c r="AA484" i="3"/>
  <c r="AF484" i="3"/>
  <c r="AJ484" i="3"/>
  <c r="AN484" i="3"/>
  <c r="AR484" i="3"/>
  <c r="AV484" i="3"/>
  <c r="BA484" i="3"/>
  <c r="BE484" i="3"/>
  <c r="BI484" i="3"/>
  <c r="BM484" i="3"/>
  <c r="BQ484" i="3"/>
  <c r="CL484" i="3"/>
  <c r="CR484" i="3"/>
  <c r="CV484" i="3"/>
  <c r="CZ484" i="3"/>
  <c r="DE484" i="3"/>
  <c r="DI484" i="3"/>
  <c r="DM484" i="3"/>
  <c r="DS484" i="3"/>
  <c r="DX484" i="3"/>
  <c r="EC484" i="3"/>
  <c r="EH484" i="3"/>
  <c r="GQ484" i="3"/>
  <c r="GU484" i="3"/>
  <c r="GZ484" i="3"/>
  <c r="HF484" i="3"/>
  <c r="HJ484" i="3"/>
  <c r="HN484" i="3"/>
  <c r="HR484" i="3"/>
  <c r="P484" i="3"/>
  <c r="P484" i="2"/>
  <c r="AC484" i="3"/>
  <c r="AG484" i="3"/>
  <c r="AK484" i="3"/>
  <c r="AO484" i="3"/>
  <c r="AS484" i="3"/>
  <c r="AW484" i="3"/>
  <c r="BB484" i="3"/>
  <c r="BF484" i="3"/>
  <c r="BJ484" i="3"/>
  <c r="BN484" i="3"/>
  <c r="BR484" i="3"/>
  <c r="CE484" i="3"/>
  <c r="CN484" i="3"/>
  <c r="CS484" i="3"/>
  <c r="CW484" i="3"/>
  <c r="DA484" i="3"/>
  <c r="DF484" i="3"/>
  <c r="DJ484" i="3"/>
  <c r="DN484" i="3"/>
  <c r="DT484" i="3"/>
  <c r="DY484" i="3"/>
  <c r="ED484" i="3"/>
  <c r="EI484" i="3"/>
  <c r="GK484" i="3"/>
  <c r="GR484" i="3"/>
  <c r="GV484" i="3"/>
  <c r="HA484" i="3"/>
  <c r="HG484" i="3"/>
  <c r="HK484" i="3"/>
  <c r="HO484" i="3"/>
  <c r="HS484" i="3"/>
  <c r="P497" i="4"/>
  <c r="EL480" i="3"/>
  <c r="EM480" i="3"/>
  <c r="EN480" i="3"/>
  <c r="FF480" i="3"/>
  <c r="FG480" i="3"/>
  <c r="FH480" i="3"/>
  <c r="EV480" i="3"/>
  <c r="EW480" i="3"/>
  <c r="EX480" i="3"/>
  <c r="FP480" i="3"/>
  <c r="FQ480" i="3"/>
  <c r="FR480" i="3"/>
  <c r="FZ480" i="3"/>
  <c r="GA480" i="3"/>
  <c r="GB480" i="3"/>
  <c r="X472" i="3"/>
  <c r="Z472" i="3"/>
  <c r="CA472" i="3"/>
  <c r="FS472" i="3"/>
  <c r="EO472" i="3"/>
  <c r="EY472" i="3"/>
  <c r="FI472" i="3"/>
  <c r="GC472" i="3"/>
  <c r="EU472" i="3"/>
  <c r="ES472" i="3"/>
  <c r="FC472" i="3"/>
  <c r="FE472" i="3"/>
  <c r="FO472" i="3"/>
  <c r="FW472" i="3"/>
  <c r="FM472" i="3"/>
  <c r="GG472" i="3"/>
  <c r="FY472" i="3"/>
  <c r="GI472" i="3"/>
  <c r="ET472" i="3"/>
  <c r="FA472" i="3"/>
  <c r="FN472" i="3"/>
  <c r="FU472" i="3"/>
  <c r="GH472" i="3"/>
  <c r="EP472" i="3"/>
  <c r="FB472" i="3"/>
  <c r="FJ472" i="3"/>
  <c r="FV472" i="3"/>
  <c r="GD472" i="3"/>
  <c r="EZ472" i="3"/>
  <c r="FL472" i="3"/>
  <c r="EQ472" i="3"/>
  <c r="FD472" i="3"/>
  <c r="GE472" i="3"/>
  <c r="ER472" i="3"/>
  <c r="FT472" i="3"/>
  <c r="GF472" i="3"/>
  <c r="FK472" i="3"/>
  <c r="FX472" i="3"/>
  <c r="HT468" i="3"/>
  <c r="P468" i="3"/>
  <c r="P468" i="2"/>
  <c r="AC468" i="3"/>
  <c r="AG468" i="3"/>
  <c r="AK468" i="3"/>
  <c r="AO468" i="3"/>
  <c r="AS468" i="3"/>
  <c r="AW468" i="3"/>
  <c r="BB468" i="3"/>
  <c r="BF468" i="3"/>
  <c r="BJ468" i="3"/>
  <c r="BN468" i="3"/>
  <c r="BR468" i="3"/>
  <c r="CE468" i="3"/>
  <c r="CN468" i="3"/>
  <c r="CS468" i="3"/>
  <c r="CW468" i="3"/>
  <c r="DA468" i="3"/>
  <c r="DF468" i="3"/>
  <c r="DJ468" i="3"/>
  <c r="DN468" i="3"/>
  <c r="DT468" i="3"/>
  <c r="DY468" i="3"/>
  <c r="ED468" i="3"/>
  <c r="EI468" i="3"/>
  <c r="GK468" i="3"/>
  <c r="GR468" i="3"/>
  <c r="GV468" i="3"/>
  <c r="HA468" i="3"/>
  <c r="HG468" i="3"/>
  <c r="HK468" i="3"/>
  <c r="HO468" i="3"/>
  <c r="HS468" i="3"/>
  <c r="Q468" i="3"/>
  <c r="Q468" i="2"/>
  <c r="AD468" i="3"/>
  <c r="AH468" i="3"/>
  <c r="AL468" i="3"/>
  <c r="AP468" i="3"/>
  <c r="AT468" i="3"/>
  <c r="AY468" i="3"/>
  <c r="BC468" i="3"/>
  <c r="BG468" i="3"/>
  <c r="BK468" i="3"/>
  <c r="BO468" i="3"/>
  <c r="BS468" i="3"/>
  <c r="CI468" i="3"/>
  <c r="CO468" i="3"/>
  <c r="CT468" i="3"/>
  <c r="CX468" i="3"/>
  <c r="DB468" i="3"/>
  <c r="DG468" i="3"/>
  <c r="DK468" i="3"/>
  <c r="DO468" i="3"/>
  <c r="DV468" i="3"/>
  <c r="DZ468" i="3"/>
  <c r="EE468" i="3"/>
  <c r="EJ468" i="3"/>
  <c r="GL468" i="3"/>
  <c r="GS468" i="3"/>
  <c r="GX468" i="3"/>
  <c r="HB468" i="3"/>
  <c r="HH468" i="3"/>
  <c r="HL468" i="3"/>
  <c r="HP468" i="3"/>
  <c r="N468" i="3"/>
  <c r="R468" i="3"/>
  <c r="AE468" i="3"/>
  <c r="AI468" i="3"/>
  <c r="AM468" i="3"/>
  <c r="AQ468" i="3"/>
  <c r="AU468" i="3"/>
  <c r="AZ468" i="3"/>
  <c r="BD468" i="3"/>
  <c r="BH468" i="3"/>
  <c r="BL468" i="3"/>
  <c r="BP468" i="3"/>
  <c r="BU468" i="3"/>
  <c r="CK468" i="3"/>
  <c r="CQ468" i="3"/>
  <c r="CU468" i="3"/>
  <c r="CY468" i="3"/>
  <c r="DD468" i="3"/>
  <c r="DH468" i="3"/>
  <c r="DL468" i="3"/>
  <c r="DQ468" i="3"/>
  <c r="DW468" i="3"/>
  <c r="EA468" i="3"/>
  <c r="EG468" i="3"/>
  <c r="GM468" i="3"/>
  <c r="GT468" i="3"/>
  <c r="GY468" i="3"/>
  <c r="HD468" i="3"/>
  <c r="HI468" i="3"/>
  <c r="HM468" i="3"/>
  <c r="HQ468" i="3"/>
  <c r="GN468" i="3"/>
  <c r="GO468" i="3"/>
  <c r="F468" i="3"/>
  <c r="U468" i="2"/>
  <c r="O468" i="3"/>
  <c r="AJ468" i="3"/>
  <c r="BA468" i="3"/>
  <c r="BQ468" i="3"/>
  <c r="CR468" i="3"/>
  <c r="DI468" i="3"/>
  <c r="EC468" i="3"/>
  <c r="GZ468" i="3"/>
  <c r="HR468" i="3"/>
  <c r="S468" i="3"/>
  <c r="S468" i="2"/>
  <c r="AN468" i="3"/>
  <c r="BE468" i="3"/>
  <c r="CV468" i="3"/>
  <c r="DM468" i="3"/>
  <c r="EH468" i="3"/>
  <c r="HF468" i="3"/>
  <c r="CG468" i="3"/>
  <c r="B468" i="3"/>
  <c r="B468" i="2"/>
  <c r="AA468" i="3"/>
  <c r="AR468" i="3"/>
  <c r="BI468" i="3"/>
  <c r="CZ468" i="3"/>
  <c r="DS468" i="3"/>
  <c r="GQ468" i="3"/>
  <c r="HJ468" i="3"/>
  <c r="AF468" i="3"/>
  <c r="AV468" i="3"/>
  <c r="BM468" i="3"/>
  <c r="CL468" i="3"/>
  <c r="DE468" i="3"/>
  <c r="DX468" i="3"/>
  <c r="GU468" i="3"/>
  <c r="HN468" i="3"/>
  <c r="P481" i="4"/>
  <c r="EL464" i="3"/>
  <c r="EM464" i="3"/>
  <c r="EN464" i="3"/>
  <c r="FF464" i="3"/>
  <c r="FG464" i="3"/>
  <c r="FH464" i="3"/>
  <c r="FP464" i="3"/>
  <c r="FQ464" i="3"/>
  <c r="FR464" i="3"/>
  <c r="EV464" i="3"/>
  <c r="EW464" i="3"/>
  <c r="EX464" i="3"/>
  <c r="FZ464" i="3"/>
  <c r="GA464" i="3"/>
  <c r="GB464" i="3"/>
  <c r="X460" i="3"/>
  <c r="Z460" i="3"/>
  <c r="CA460" i="3"/>
  <c r="BX456" i="3"/>
  <c r="BY456" i="3"/>
  <c r="BW456" i="3"/>
  <c r="FS456" i="3"/>
  <c r="EO456" i="3"/>
  <c r="EY456" i="3"/>
  <c r="FI456" i="3"/>
  <c r="GC456" i="3"/>
  <c r="EU456" i="3"/>
  <c r="ES456" i="3"/>
  <c r="FC456" i="3"/>
  <c r="FE456" i="3"/>
  <c r="FO456" i="3"/>
  <c r="FW456" i="3"/>
  <c r="FM456" i="3"/>
  <c r="GG456" i="3"/>
  <c r="FY456" i="3"/>
  <c r="GI456" i="3"/>
  <c r="EP456" i="3"/>
  <c r="FB456" i="3"/>
  <c r="FJ456" i="3"/>
  <c r="FV456" i="3"/>
  <c r="GD456" i="3"/>
  <c r="EQ456" i="3"/>
  <c r="FD456" i="3"/>
  <c r="FK456" i="3"/>
  <c r="FX456" i="3"/>
  <c r="GE456" i="3"/>
  <c r="ER456" i="3"/>
  <c r="EZ456" i="3"/>
  <c r="FL456" i="3"/>
  <c r="FT456" i="3"/>
  <c r="GF456" i="3"/>
  <c r="FN456" i="3"/>
  <c r="ET456" i="3"/>
  <c r="FU456" i="3"/>
  <c r="FA456" i="3"/>
  <c r="GH456" i="3"/>
  <c r="HT452" i="3"/>
  <c r="P452" i="3"/>
  <c r="P452" i="2"/>
  <c r="AC452" i="3"/>
  <c r="AG452" i="3"/>
  <c r="AK452" i="3"/>
  <c r="AO452" i="3"/>
  <c r="AS452" i="3"/>
  <c r="AW452" i="3"/>
  <c r="BB452" i="3"/>
  <c r="BF452" i="3"/>
  <c r="BJ452" i="3"/>
  <c r="BN452" i="3"/>
  <c r="BR452" i="3"/>
  <c r="CE452" i="3"/>
  <c r="CN452" i="3"/>
  <c r="CS452" i="3"/>
  <c r="CW452" i="3"/>
  <c r="DA452" i="3"/>
  <c r="DF452" i="3"/>
  <c r="DJ452" i="3"/>
  <c r="DN452" i="3"/>
  <c r="DT452" i="3"/>
  <c r="DY452" i="3"/>
  <c r="ED452" i="3"/>
  <c r="EI452" i="3"/>
  <c r="GK452" i="3"/>
  <c r="GR452" i="3"/>
  <c r="GV452" i="3"/>
  <c r="HA452" i="3"/>
  <c r="HG452" i="3"/>
  <c r="HK452" i="3"/>
  <c r="HO452" i="3"/>
  <c r="HS452" i="3"/>
  <c r="Q452" i="3"/>
  <c r="Q452" i="2"/>
  <c r="AD452" i="3"/>
  <c r="AH452" i="3"/>
  <c r="AL452" i="3"/>
  <c r="AP452" i="3"/>
  <c r="AT452" i="3"/>
  <c r="AY452" i="3"/>
  <c r="BC452" i="3"/>
  <c r="BG452" i="3"/>
  <c r="BK452" i="3"/>
  <c r="BO452" i="3"/>
  <c r="BS452" i="3"/>
  <c r="CI452" i="3"/>
  <c r="CO452" i="3"/>
  <c r="CT452" i="3"/>
  <c r="CX452" i="3"/>
  <c r="DB452" i="3"/>
  <c r="DG452" i="3"/>
  <c r="DK452" i="3"/>
  <c r="DO452" i="3"/>
  <c r="DV452" i="3"/>
  <c r="DZ452" i="3"/>
  <c r="EE452" i="3"/>
  <c r="EJ452" i="3"/>
  <c r="GL452" i="3"/>
  <c r="GS452" i="3"/>
  <c r="GX452" i="3"/>
  <c r="HB452" i="3"/>
  <c r="HH452" i="3"/>
  <c r="HL452" i="3"/>
  <c r="HP452" i="3"/>
  <c r="N452" i="3"/>
  <c r="R452" i="3"/>
  <c r="AE452" i="3"/>
  <c r="AI452" i="3"/>
  <c r="AM452" i="3"/>
  <c r="AQ452" i="3"/>
  <c r="AU452" i="3"/>
  <c r="AZ452" i="3"/>
  <c r="BD452" i="3"/>
  <c r="BH452" i="3"/>
  <c r="BL452" i="3"/>
  <c r="BP452" i="3"/>
  <c r="BU452" i="3"/>
  <c r="CK452" i="3"/>
  <c r="CQ452" i="3"/>
  <c r="CU452" i="3"/>
  <c r="CY452" i="3"/>
  <c r="DD452" i="3"/>
  <c r="DH452" i="3"/>
  <c r="DL452" i="3"/>
  <c r="DQ452" i="3"/>
  <c r="DW452" i="3"/>
  <c r="EA452" i="3"/>
  <c r="EG452" i="3"/>
  <c r="GM452" i="3"/>
  <c r="GT452" i="3"/>
  <c r="GY452" i="3"/>
  <c r="HD452" i="3"/>
  <c r="HI452" i="3"/>
  <c r="HM452" i="3"/>
  <c r="HQ452" i="3"/>
  <c r="GN452" i="3"/>
  <c r="GO452" i="3"/>
  <c r="F452" i="3"/>
  <c r="U452" i="2"/>
  <c r="O452" i="3"/>
  <c r="AJ452" i="3"/>
  <c r="BA452" i="3"/>
  <c r="BQ452" i="3"/>
  <c r="CR452" i="3"/>
  <c r="DI452" i="3"/>
  <c r="EC452" i="3"/>
  <c r="GZ452" i="3"/>
  <c r="HR452" i="3"/>
  <c r="S452" i="3"/>
  <c r="S452" i="2"/>
  <c r="AN452" i="3"/>
  <c r="BE452" i="3"/>
  <c r="CV452" i="3"/>
  <c r="DM452" i="3"/>
  <c r="EH452" i="3"/>
  <c r="HF452" i="3"/>
  <c r="CG452" i="3"/>
  <c r="B452" i="3"/>
  <c r="B452" i="2"/>
  <c r="AA452" i="3"/>
  <c r="AR452" i="3"/>
  <c r="BI452" i="3"/>
  <c r="CZ452" i="3"/>
  <c r="DS452" i="3"/>
  <c r="GQ452" i="3"/>
  <c r="HJ452" i="3"/>
  <c r="AF452" i="3"/>
  <c r="AV452" i="3"/>
  <c r="BM452" i="3"/>
  <c r="CL452" i="3"/>
  <c r="DE452" i="3"/>
  <c r="DX452" i="3"/>
  <c r="GU452" i="3"/>
  <c r="HN452" i="3"/>
  <c r="P465" i="4"/>
  <c r="EL448" i="3"/>
  <c r="EM448" i="3"/>
  <c r="EN448" i="3"/>
  <c r="FF448" i="3"/>
  <c r="FG448" i="3"/>
  <c r="FH448" i="3"/>
  <c r="EV448" i="3"/>
  <c r="EW448" i="3"/>
  <c r="EX448" i="3"/>
  <c r="FP448" i="3"/>
  <c r="FQ448" i="3"/>
  <c r="FR448" i="3"/>
  <c r="FZ448" i="3"/>
  <c r="GA448" i="3"/>
  <c r="GB448" i="3"/>
  <c r="X444" i="3"/>
  <c r="Z444" i="3"/>
  <c r="CA444" i="3"/>
  <c r="BX440" i="3"/>
  <c r="BY440" i="3"/>
  <c r="BW440" i="3"/>
  <c r="FS440" i="3"/>
  <c r="EO440" i="3"/>
  <c r="EY440" i="3"/>
  <c r="FI440" i="3"/>
  <c r="GC440" i="3"/>
  <c r="EU440" i="3"/>
  <c r="ES440" i="3"/>
  <c r="FC440" i="3"/>
  <c r="FE440" i="3"/>
  <c r="FO440" i="3"/>
  <c r="FW440" i="3"/>
  <c r="FM440" i="3"/>
  <c r="GG440" i="3"/>
  <c r="FY440" i="3"/>
  <c r="GI440" i="3"/>
  <c r="EP440" i="3"/>
  <c r="FB440" i="3"/>
  <c r="FJ440" i="3"/>
  <c r="FV440" i="3"/>
  <c r="GD440" i="3"/>
  <c r="EQ440" i="3"/>
  <c r="FD440" i="3"/>
  <c r="FK440" i="3"/>
  <c r="FX440" i="3"/>
  <c r="GE440" i="3"/>
  <c r="ER440" i="3"/>
  <c r="EZ440" i="3"/>
  <c r="FL440" i="3"/>
  <c r="FT440" i="3"/>
  <c r="GF440" i="3"/>
  <c r="FN440" i="3"/>
  <c r="ET440" i="3"/>
  <c r="FU440" i="3"/>
  <c r="FA440" i="3"/>
  <c r="GH440" i="3"/>
  <c r="HT436" i="3"/>
  <c r="P436" i="3"/>
  <c r="P436" i="2"/>
  <c r="AC436" i="3"/>
  <c r="AG436" i="3"/>
  <c r="AK436" i="3"/>
  <c r="AO436" i="3"/>
  <c r="AS436" i="3"/>
  <c r="AW436" i="3"/>
  <c r="BB436" i="3"/>
  <c r="BF436" i="3"/>
  <c r="BJ436" i="3"/>
  <c r="BN436" i="3"/>
  <c r="BR436" i="3"/>
  <c r="CE436" i="3"/>
  <c r="CN436" i="3"/>
  <c r="CS436" i="3"/>
  <c r="CW436" i="3"/>
  <c r="DA436" i="3"/>
  <c r="DF436" i="3"/>
  <c r="DJ436" i="3"/>
  <c r="DN436" i="3"/>
  <c r="DT436" i="3"/>
  <c r="DY436" i="3"/>
  <c r="ED436" i="3"/>
  <c r="EI436" i="3"/>
  <c r="GK436" i="3"/>
  <c r="GR436" i="3"/>
  <c r="GV436" i="3"/>
  <c r="HA436" i="3"/>
  <c r="HG436" i="3"/>
  <c r="HK436" i="3"/>
  <c r="HO436" i="3"/>
  <c r="HS436" i="3"/>
  <c r="Q436" i="3"/>
  <c r="Q436" i="2"/>
  <c r="AD436" i="3"/>
  <c r="AH436" i="3"/>
  <c r="AL436" i="3"/>
  <c r="AP436" i="3"/>
  <c r="AT436" i="3"/>
  <c r="AY436" i="3"/>
  <c r="BC436" i="3"/>
  <c r="BG436" i="3"/>
  <c r="BK436" i="3"/>
  <c r="BO436" i="3"/>
  <c r="BS436" i="3"/>
  <c r="CI436" i="3"/>
  <c r="CO436" i="3"/>
  <c r="CT436" i="3"/>
  <c r="CX436" i="3"/>
  <c r="DB436" i="3"/>
  <c r="DG436" i="3"/>
  <c r="DK436" i="3"/>
  <c r="DO436" i="3"/>
  <c r="DV436" i="3"/>
  <c r="DZ436" i="3"/>
  <c r="EE436" i="3"/>
  <c r="EJ436" i="3"/>
  <c r="GL436" i="3"/>
  <c r="GS436" i="3"/>
  <c r="GX436" i="3"/>
  <c r="HB436" i="3"/>
  <c r="HH436" i="3"/>
  <c r="HL436" i="3"/>
  <c r="HP436" i="3"/>
  <c r="N436" i="3"/>
  <c r="R436" i="3"/>
  <c r="AE436" i="3"/>
  <c r="AI436" i="3"/>
  <c r="AM436" i="3"/>
  <c r="AQ436" i="3"/>
  <c r="AU436" i="3"/>
  <c r="AZ436" i="3"/>
  <c r="BD436" i="3"/>
  <c r="BH436" i="3"/>
  <c r="BL436" i="3"/>
  <c r="BP436" i="3"/>
  <c r="BU436" i="3"/>
  <c r="CK436" i="3"/>
  <c r="CQ436" i="3"/>
  <c r="CU436" i="3"/>
  <c r="CY436" i="3"/>
  <c r="DD436" i="3"/>
  <c r="DH436" i="3"/>
  <c r="DL436" i="3"/>
  <c r="DQ436" i="3"/>
  <c r="DW436" i="3"/>
  <c r="EA436" i="3"/>
  <c r="EG436" i="3"/>
  <c r="GM436" i="3"/>
  <c r="GT436" i="3"/>
  <c r="GY436" i="3"/>
  <c r="HD436" i="3"/>
  <c r="HI436" i="3"/>
  <c r="HM436" i="3"/>
  <c r="HQ436" i="3"/>
  <c r="GN436" i="3"/>
  <c r="GO436" i="3"/>
  <c r="F436" i="3"/>
  <c r="U436" i="2"/>
  <c r="O436" i="3"/>
  <c r="AJ436" i="3"/>
  <c r="BA436" i="3"/>
  <c r="BQ436" i="3"/>
  <c r="CR436" i="3"/>
  <c r="DI436" i="3"/>
  <c r="EC436" i="3"/>
  <c r="GZ436" i="3"/>
  <c r="HR436" i="3"/>
  <c r="S436" i="3"/>
  <c r="S436" i="2"/>
  <c r="AN436" i="3"/>
  <c r="BE436" i="3"/>
  <c r="CV436" i="3"/>
  <c r="DM436" i="3"/>
  <c r="EH436" i="3"/>
  <c r="HF436" i="3"/>
  <c r="CG436" i="3"/>
  <c r="B436" i="3"/>
  <c r="B436" i="2"/>
  <c r="AA436" i="3"/>
  <c r="AR436" i="3"/>
  <c r="BI436" i="3"/>
  <c r="CZ436" i="3"/>
  <c r="DS436" i="3"/>
  <c r="GQ436" i="3"/>
  <c r="HJ436" i="3"/>
  <c r="AF436" i="3"/>
  <c r="AV436" i="3"/>
  <c r="BM436" i="3"/>
  <c r="CL436" i="3"/>
  <c r="DE436" i="3"/>
  <c r="DX436" i="3"/>
  <c r="GU436" i="3"/>
  <c r="HN436" i="3"/>
  <c r="P449" i="4"/>
  <c r="EL432" i="3"/>
  <c r="EM432" i="3"/>
  <c r="EN432" i="3"/>
  <c r="FF432" i="3"/>
  <c r="FG432" i="3"/>
  <c r="FH432" i="3"/>
  <c r="FP432" i="3"/>
  <c r="FQ432" i="3"/>
  <c r="FR432" i="3"/>
  <c r="EV432" i="3"/>
  <c r="EW432" i="3"/>
  <c r="EX432" i="3"/>
  <c r="FZ432" i="3"/>
  <c r="GA432" i="3"/>
  <c r="GB432" i="3"/>
  <c r="X428" i="3"/>
  <c r="Z428" i="3"/>
  <c r="CA428" i="3"/>
  <c r="BX424" i="3"/>
  <c r="BY424" i="3"/>
  <c r="BW424" i="3"/>
  <c r="FS424" i="3"/>
  <c r="EO424" i="3"/>
  <c r="EY424" i="3"/>
  <c r="FI424" i="3"/>
  <c r="GC424" i="3"/>
  <c r="EU424" i="3"/>
  <c r="ES424" i="3"/>
  <c r="FC424" i="3"/>
  <c r="FE424" i="3"/>
  <c r="FO424" i="3"/>
  <c r="FW424" i="3"/>
  <c r="FM424" i="3"/>
  <c r="GG424" i="3"/>
  <c r="FY424" i="3"/>
  <c r="GI424" i="3"/>
  <c r="EP424" i="3"/>
  <c r="FB424" i="3"/>
  <c r="FJ424" i="3"/>
  <c r="FV424" i="3"/>
  <c r="GD424" i="3"/>
  <c r="EQ424" i="3"/>
  <c r="FD424" i="3"/>
  <c r="FK424" i="3"/>
  <c r="FX424" i="3"/>
  <c r="GE424" i="3"/>
  <c r="ER424" i="3"/>
  <c r="EZ424" i="3"/>
  <c r="FL424" i="3"/>
  <c r="FT424" i="3"/>
  <c r="GF424" i="3"/>
  <c r="FN424" i="3"/>
  <c r="ET424" i="3"/>
  <c r="FU424" i="3"/>
  <c r="FA424" i="3"/>
  <c r="GH424" i="3"/>
  <c r="HT422" i="3"/>
  <c r="P422" i="3"/>
  <c r="P422" i="2"/>
  <c r="AC422" i="3"/>
  <c r="AG422" i="3"/>
  <c r="AK422" i="3"/>
  <c r="AO422" i="3"/>
  <c r="AS422" i="3"/>
  <c r="AW422" i="3"/>
  <c r="BB422" i="3"/>
  <c r="BF422" i="3"/>
  <c r="BJ422" i="3"/>
  <c r="BN422" i="3"/>
  <c r="BR422" i="3"/>
  <c r="CE422" i="3"/>
  <c r="CN422" i="3"/>
  <c r="CS422" i="3"/>
  <c r="CW422" i="3"/>
  <c r="DA422" i="3"/>
  <c r="DF422" i="3"/>
  <c r="DJ422" i="3"/>
  <c r="DN422" i="3"/>
  <c r="DT422" i="3"/>
  <c r="DY422" i="3"/>
  <c r="ED422" i="3"/>
  <c r="EI422" i="3"/>
  <c r="GK422" i="3"/>
  <c r="GR422" i="3"/>
  <c r="GV422" i="3"/>
  <c r="HA422" i="3"/>
  <c r="HG422" i="3"/>
  <c r="HK422" i="3"/>
  <c r="HO422" i="3"/>
  <c r="HS422" i="3"/>
  <c r="Q422" i="3"/>
  <c r="Q422" i="2"/>
  <c r="AD422" i="3"/>
  <c r="AH422" i="3"/>
  <c r="AL422" i="3"/>
  <c r="AP422" i="3"/>
  <c r="AT422" i="3"/>
  <c r="AY422" i="3"/>
  <c r="BC422" i="3"/>
  <c r="BG422" i="3"/>
  <c r="BK422" i="3"/>
  <c r="BO422" i="3"/>
  <c r="BS422" i="3"/>
  <c r="CI422" i="3"/>
  <c r="CO422" i="3"/>
  <c r="CT422" i="3"/>
  <c r="CX422" i="3"/>
  <c r="DB422" i="3"/>
  <c r="DG422" i="3"/>
  <c r="DK422" i="3"/>
  <c r="DO422" i="3"/>
  <c r="DV422" i="3"/>
  <c r="DZ422" i="3"/>
  <c r="EE422" i="3"/>
  <c r="EJ422" i="3"/>
  <c r="GL422" i="3"/>
  <c r="GS422" i="3"/>
  <c r="GX422" i="3"/>
  <c r="HB422" i="3"/>
  <c r="HH422" i="3"/>
  <c r="HL422" i="3"/>
  <c r="HP422" i="3"/>
  <c r="N422" i="3"/>
  <c r="R422" i="3"/>
  <c r="AE422" i="3"/>
  <c r="AI422" i="3"/>
  <c r="AM422" i="3"/>
  <c r="AQ422" i="3"/>
  <c r="AU422" i="3"/>
  <c r="AZ422" i="3"/>
  <c r="BD422" i="3"/>
  <c r="BH422" i="3"/>
  <c r="BL422" i="3"/>
  <c r="BP422" i="3"/>
  <c r="BU422" i="3"/>
  <c r="CK422" i="3"/>
  <c r="CQ422" i="3"/>
  <c r="CU422" i="3"/>
  <c r="CY422" i="3"/>
  <c r="DD422" i="3"/>
  <c r="DH422" i="3"/>
  <c r="DL422" i="3"/>
  <c r="DQ422" i="3"/>
  <c r="DW422" i="3"/>
  <c r="EA422" i="3"/>
  <c r="EG422" i="3"/>
  <c r="GM422" i="3"/>
  <c r="GT422" i="3"/>
  <c r="GY422" i="3"/>
  <c r="HD422" i="3"/>
  <c r="HI422" i="3"/>
  <c r="HM422" i="3"/>
  <c r="HQ422" i="3"/>
  <c r="AF422" i="3"/>
  <c r="AV422" i="3"/>
  <c r="BM422" i="3"/>
  <c r="CL422" i="3"/>
  <c r="DE422" i="3"/>
  <c r="DX422" i="3"/>
  <c r="GU422" i="3"/>
  <c r="HN422" i="3"/>
  <c r="GN422" i="3"/>
  <c r="GO422" i="3"/>
  <c r="F422" i="3"/>
  <c r="U422" i="2"/>
  <c r="O422" i="3"/>
  <c r="AJ422" i="3"/>
  <c r="BA422" i="3"/>
  <c r="BQ422" i="3"/>
  <c r="CR422" i="3"/>
  <c r="DI422" i="3"/>
  <c r="EC422" i="3"/>
  <c r="GZ422" i="3"/>
  <c r="HR422" i="3"/>
  <c r="S422" i="3"/>
  <c r="S422" i="2"/>
  <c r="AN422" i="3"/>
  <c r="BE422" i="3"/>
  <c r="CV422" i="3"/>
  <c r="DM422" i="3"/>
  <c r="EH422" i="3"/>
  <c r="HF422" i="3"/>
  <c r="CG422" i="3"/>
  <c r="B422" i="3"/>
  <c r="B422" i="2"/>
  <c r="AA422" i="3"/>
  <c r="AR422" i="3"/>
  <c r="BI422" i="3"/>
  <c r="CZ422" i="3"/>
  <c r="DS422" i="3"/>
  <c r="GQ422" i="3"/>
  <c r="HJ422" i="3"/>
  <c r="P435" i="4"/>
  <c r="EL418" i="3"/>
  <c r="EM418" i="3"/>
  <c r="EN418" i="3"/>
  <c r="EV418" i="3"/>
  <c r="EW418" i="3"/>
  <c r="EX418" i="3"/>
  <c r="FF418" i="3"/>
  <c r="FG418" i="3"/>
  <c r="FH418" i="3"/>
  <c r="FP418" i="3"/>
  <c r="FQ418" i="3"/>
  <c r="FR418" i="3"/>
  <c r="FZ418" i="3"/>
  <c r="GA418" i="3"/>
  <c r="GB418" i="3"/>
  <c r="Z414" i="3"/>
  <c r="CA414" i="3"/>
  <c r="X414" i="3"/>
  <c r="FS410" i="3"/>
  <c r="EO410" i="3"/>
  <c r="EY410" i="3"/>
  <c r="FI410" i="3"/>
  <c r="GC410" i="3"/>
  <c r="ES410" i="3"/>
  <c r="EU410" i="3"/>
  <c r="FM410" i="3"/>
  <c r="FY410" i="3"/>
  <c r="FC410" i="3"/>
  <c r="FE410" i="3"/>
  <c r="FW410" i="3"/>
  <c r="GI410" i="3"/>
  <c r="FO410" i="3"/>
  <c r="GG410" i="3"/>
  <c r="EQ410" i="3"/>
  <c r="FD410" i="3"/>
  <c r="FK410" i="3"/>
  <c r="FX410" i="3"/>
  <c r="GE410" i="3"/>
  <c r="ER410" i="3"/>
  <c r="EZ410" i="3"/>
  <c r="FL410" i="3"/>
  <c r="FT410" i="3"/>
  <c r="GF410" i="3"/>
  <c r="ET410" i="3"/>
  <c r="FA410" i="3"/>
  <c r="FN410" i="3"/>
  <c r="FU410" i="3"/>
  <c r="GH410" i="3"/>
  <c r="FJ410" i="3"/>
  <c r="EP410" i="3"/>
  <c r="FV410" i="3"/>
  <c r="FB410" i="3"/>
  <c r="GD410" i="3"/>
  <c r="HT406" i="3"/>
  <c r="Q406" i="3"/>
  <c r="Q406" i="2"/>
  <c r="AD406" i="3"/>
  <c r="AH406" i="3"/>
  <c r="AL406" i="3"/>
  <c r="AP406" i="3"/>
  <c r="AT406" i="3"/>
  <c r="AY406" i="3"/>
  <c r="BC406" i="3"/>
  <c r="BG406" i="3"/>
  <c r="BK406" i="3"/>
  <c r="BO406" i="3"/>
  <c r="BS406" i="3"/>
  <c r="CI406" i="3"/>
  <c r="CO406" i="3"/>
  <c r="CT406" i="3"/>
  <c r="CX406" i="3"/>
  <c r="DB406" i="3"/>
  <c r="DG406" i="3"/>
  <c r="DK406" i="3"/>
  <c r="DO406" i="3"/>
  <c r="DV406" i="3"/>
  <c r="DZ406" i="3"/>
  <c r="EE406" i="3"/>
  <c r="EJ406" i="3"/>
  <c r="GL406" i="3"/>
  <c r="GS406" i="3"/>
  <c r="GX406" i="3"/>
  <c r="HB406" i="3"/>
  <c r="HH406" i="3"/>
  <c r="HL406" i="3"/>
  <c r="HP406" i="3"/>
  <c r="N406" i="3"/>
  <c r="R406" i="3"/>
  <c r="AE406" i="3"/>
  <c r="AI406" i="3"/>
  <c r="AM406" i="3"/>
  <c r="AQ406" i="3"/>
  <c r="AU406" i="3"/>
  <c r="AZ406" i="3"/>
  <c r="BD406" i="3"/>
  <c r="BH406" i="3"/>
  <c r="BL406" i="3"/>
  <c r="BP406" i="3"/>
  <c r="BU406" i="3"/>
  <c r="CK406" i="3"/>
  <c r="CQ406" i="3"/>
  <c r="CU406" i="3"/>
  <c r="CY406" i="3"/>
  <c r="DD406" i="3"/>
  <c r="DH406" i="3"/>
  <c r="DL406" i="3"/>
  <c r="DQ406" i="3"/>
  <c r="DW406" i="3"/>
  <c r="EA406" i="3"/>
  <c r="EG406" i="3"/>
  <c r="GM406" i="3"/>
  <c r="GT406" i="3"/>
  <c r="GY406" i="3"/>
  <c r="HD406" i="3"/>
  <c r="HI406" i="3"/>
  <c r="HM406" i="3"/>
  <c r="HQ406" i="3"/>
  <c r="CG406" i="3"/>
  <c r="B406" i="3"/>
  <c r="B406" i="2"/>
  <c r="GN406" i="3"/>
  <c r="GO406" i="3"/>
  <c r="F406" i="3"/>
  <c r="U406" i="2"/>
  <c r="O406" i="3"/>
  <c r="S406" i="3"/>
  <c r="S406" i="2"/>
  <c r="AA406" i="3"/>
  <c r="AF406" i="3"/>
  <c r="AJ406" i="3"/>
  <c r="AN406" i="3"/>
  <c r="AR406" i="3"/>
  <c r="AV406" i="3"/>
  <c r="BA406" i="3"/>
  <c r="BE406" i="3"/>
  <c r="BI406" i="3"/>
  <c r="BM406" i="3"/>
  <c r="BQ406" i="3"/>
  <c r="CL406" i="3"/>
  <c r="CR406" i="3"/>
  <c r="CV406" i="3"/>
  <c r="CZ406" i="3"/>
  <c r="DE406" i="3"/>
  <c r="DI406" i="3"/>
  <c r="DM406" i="3"/>
  <c r="DS406" i="3"/>
  <c r="DX406" i="3"/>
  <c r="EC406" i="3"/>
  <c r="EH406" i="3"/>
  <c r="GQ406" i="3"/>
  <c r="GU406" i="3"/>
  <c r="GZ406" i="3"/>
  <c r="HF406" i="3"/>
  <c r="HJ406" i="3"/>
  <c r="HN406" i="3"/>
  <c r="HR406" i="3"/>
  <c r="AG406" i="3"/>
  <c r="AW406" i="3"/>
  <c r="BN406" i="3"/>
  <c r="CN406" i="3"/>
  <c r="DF406" i="3"/>
  <c r="DY406" i="3"/>
  <c r="GV406" i="3"/>
  <c r="HO406" i="3"/>
  <c r="P406" i="3"/>
  <c r="P406" i="2"/>
  <c r="AK406" i="3"/>
  <c r="BB406" i="3"/>
  <c r="BR406" i="3"/>
  <c r="CS406" i="3"/>
  <c r="DJ406" i="3"/>
  <c r="ED406" i="3"/>
  <c r="HA406" i="3"/>
  <c r="HS406" i="3"/>
  <c r="AO406" i="3"/>
  <c r="BF406" i="3"/>
  <c r="CW406" i="3"/>
  <c r="DN406" i="3"/>
  <c r="EI406" i="3"/>
  <c r="GK406" i="3"/>
  <c r="HG406" i="3"/>
  <c r="AC406" i="3"/>
  <c r="AS406" i="3"/>
  <c r="BJ406" i="3"/>
  <c r="CE406" i="3"/>
  <c r="DA406" i="3"/>
  <c r="DT406" i="3"/>
  <c r="GR406" i="3"/>
  <c r="HK406" i="3"/>
  <c r="P419" i="4"/>
  <c r="EL402" i="3"/>
  <c r="EM402" i="3"/>
  <c r="EN402" i="3"/>
  <c r="FF402" i="3"/>
  <c r="FG402" i="3"/>
  <c r="FH402" i="3"/>
  <c r="FP402" i="3"/>
  <c r="FQ402" i="3"/>
  <c r="FR402" i="3"/>
  <c r="FZ402" i="3"/>
  <c r="GA402" i="3"/>
  <c r="GB402" i="3"/>
  <c r="EV402" i="3"/>
  <c r="EW402" i="3"/>
  <c r="EX402" i="3"/>
  <c r="Z398" i="3"/>
  <c r="CA398" i="3"/>
  <c r="X398" i="3"/>
  <c r="FS394" i="3"/>
  <c r="EO394" i="3"/>
  <c r="EY394" i="3"/>
  <c r="FI394" i="3"/>
  <c r="GC394" i="3"/>
  <c r="ES394" i="3"/>
  <c r="EU394" i="3"/>
  <c r="FM394" i="3"/>
  <c r="FY394" i="3"/>
  <c r="FC394" i="3"/>
  <c r="FE394" i="3"/>
  <c r="FW394" i="3"/>
  <c r="GI394" i="3"/>
  <c r="FO394" i="3"/>
  <c r="GG394" i="3"/>
  <c r="EQ394" i="3"/>
  <c r="FD394" i="3"/>
  <c r="FK394" i="3"/>
  <c r="FX394" i="3"/>
  <c r="GE394" i="3"/>
  <c r="ER394" i="3"/>
  <c r="EZ394" i="3"/>
  <c r="FL394" i="3"/>
  <c r="FT394" i="3"/>
  <c r="GF394" i="3"/>
  <c r="ET394" i="3"/>
  <c r="FA394" i="3"/>
  <c r="FN394" i="3"/>
  <c r="FU394" i="3"/>
  <c r="GH394" i="3"/>
  <c r="FJ394" i="3"/>
  <c r="EP394" i="3"/>
  <c r="FV394" i="3"/>
  <c r="FB394" i="3"/>
  <c r="GD394" i="3"/>
  <c r="HT390" i="3"/>
  <c r="Q390" i="3"/>
  <c r="Q390" i="2"/>
  <c r="AD390" i="3"/>
  <c r="AH390" i="3"/>
  <c r="AL390" i="3"/>
  <c r="AP390" i="3"/>
  <c r="AT390" i="3"/>
  <c r="AY390" i="3"/>
  <c r="BC390" i="3"/>
  <c r="BG390" i="3"/>
  <c r="BK390" i="3"/>
  <c r="BO390" i="3"/>
  <c r="BS390" i="3"/>
  <c r="CI390" i="3"/>
  <c r="CO390" i="3"/>
  <c r="CT390" i="3"/>
  <c r="CX390" i="3"/>
  <c r="DB390" i="3"/>
  <c r="DG390" i="3"/>
  <c r="DK390" i="3"/>
  <c r="DO390" i="3"/>
  <c r="DV390" i="3"/>
  <c r="DZ390" i="3"/>
  <c r="EE390" i="3"/>
  <c r="EJ390" i="3"/>
  <c r="GL390" i="3"/>
  <c r="GS390" i="3"/>
  <c r="GX390" i="3"/>
  <c r="HB390" i="3"/>
  <c r="HH390" i="3"/>
  <c r="HL390" i="3"/>
  <c r="HP390" i="3"/>
  <c r="N390" i="3"/>
  <c r="R390" i="3"/>
  <c r="AE390" i="3"/>
  <c r="AI390" i="3"/>
  <c r="AM390" i="3"/>
  <c r="AQ390" i="3"/>
  <c r="AU390" i="3"/>
  <c r="AZ390" i="3"/>
  <c r="BD390" i="3"/>
  <c r="BH390" i="3"/>
  <c r="BL390" i="3"/>
  <c r="BP390" i="3"/>
  <c r="BU390" i="3"/>
  <c r="CK390" i="3"/>
  <c r="CQ390" i="3"/>
  <c r="CU390" i="3"/>
  <c r="CY390" i="3"/>
  <c r="DD390" i="3"/>
  <c r="DH390" i="3"/>
  <c r="DL390" i="3"/>
  <c r="DQ390" i="3"/>
  <c r="DW390" i="3"/>
  <c r="EA390" i="3"/>
  <c r="EG390" i="3"/>
  <c r="GM390" i="3"/>
  <c r="GT390" i="3"/>
  <c r="GY390" i="3"/>
  <c r="HD390" i="3"/>
  <c r="HI390" i="3"/>
  <c r="HM390" i="3"/>
  <c r="HQ390" i="3"/>
  <c r="CG390" i="3"/>
  <c r="B390" i="3"/>
  <c r="B390" i="2"/>
  <c r="GN390" i="3"/>
  <c r="GO390" i="3"/>
  <c r="F390" i="3"/>
  <c r="U390" i="2"/>
  <c r="O390" i="3"/>
  <c r="S390" i="3"/>
  <c r="S390" i="2"/>
  <c r="AA390" i="3"/>
  <c r="AF390" i="3"/>
  <c r="AJ390" i="3"/>
  <c r="AN390" i="3"/>
  <c r="AR390" i="3"/>
  <c r="AV390" i="3"/>
  <c r="BA390" i="3"/>
  <c r="BE390" i="3"/>
  <c r="BI390" i="3"/>
  <c r="BM390" i="3"/>
  <c r="BQ390" i="3"/>
  <c r="CL390" i="3"/>
  <c r="CR390" i="3"/>
  <c r="CV390" i="3"/>
  <c r="CZ390" i="3"/>
  <c r="DE390" i="3"/>
  <c r="DI390" i="3"/>
  <c r="DM390" i="3"/>
  <c r="DS390" i="3"/>
  <c r="DX390" i="3"/>
  <c r="EC390" i="3"/>
  <c r="EH390" i="3"/>
  <c r="GQ390" i="3"/>
  <c r="GU390" i="3"/>
  <c r="GZ390" i="3"/>
  <c r="HF390" i="3"/>
  <c r="HJ390" i="3"/>
  <c r="HN390" i="3"/>
  <c r="HR390" i="3"/>
  <c r="AG390" i="3"/>
  <c r="AW390" i="3"/>
  <c r="BN390" i="3"/>
  <c r="CN390" i="3"/>
  <c r="DF390" i="3"/>
  <c r="DY390" i="3"/>
  <c r="GV390" i="3"/>
  <c r="HO390" i="3"/>
  <c r="P390" i="3"/>
  <c r="P390" i="2"/>
  <c r="AK390" i="3"/>
  <c r="BB390" i="3"/>
  <c r="BR390" i="3"/>
  <c r="CS390" i="3"/>
  <c r="DJ390" i="3"/>
  <c r="ED390" i="3"/>
  <c r="HA390" i="3"/>
  <c r="HS390" i="3"/>
  <c r="AO390" i="3"/>
  <c r="BF390" i="3"/>
  <c r="CW390" i="3"/>
  <c r="DN390" i="3"/>
  <c r="EI390" i="3"/>
  <c r="GK390" i="3"/>
  <c r="HG390" i="3"/>
  <c r="AC390" i="3"/>
  <c r="AS390" i="3"/>
  <c r="BJ390" i="3"/>
  <c r="CE390" i="3"/>
  <c r="DA390" i="3"/>
  <c r="DT390" i="3"/>
  <c r="GR390" i="3"/>
  <c r="HK390" i="3"/>
  <c r="P403" i="4"/>
  <c r="EL386" i="3"/>
  <c r="EM386" i="3"/>
  <c r="EN386" i="3"/>
  <c r="EV386" i="3"/>
  <c r="EW386" i="3"/>
  <c r="EX386" i="3"/>
  <c r="FF386" i="3"/>
  <c r="FG386" i="3"/>
  <c r="FH386" i="3"/>
  <c r="FZ386" i="3"/>
  <c r="GA386" i="3"/>
  <c r="GB386" i="3"/>
  <c r="FP386" i="3"/>
  <c r="FQ386" i="3"/>
  <c r="FR386" i="3"/>
  <c r="Z382" i="3"/>
  <c r="CA382" i="3"/>
  <c r="X382" i="3"/>
  <c r="FS378" i="3"/>
  <c r="EO378" i="3"/>
  <c r="EY378" i="3"/>
  <c r="FI378" i="3"/>
  <c r="GC378" i="3"/>
  <c r="ES378" i="3"/>
  <c r="EU378" i="3"/>
  <c r="FM378" i="3"/>
  <c r="FY378" i="3"/>
  <c r="FC378" i="3"/>
  <c r="FE378" i="3"/>
  <c r="FW378" i="3"/>
  <c r="GI378" i="3"/>
  <c r="FO378" i="3"/>
  <c r="GG378" i="3"/>
  <c r="EQ378" i="3"/>
  <c r="FD378" i="3"/>
  <c r="FK378" i="3"/>
  <c r="FX378" i="3"/>
  <c r="GE378" i="3"/>
  <c r="ER378" i="3"/>
  <c r="EZ378" i="3"/>
  <c r="FL378" i="3"/>
  <c r="FT378" i="3"/>
  <c r="GF378" i="3"/>
  <c r="ET378" i="3"/>
  <c r="FA378" i="3"/>
  <c r="FN378" i="3"/>
  <c r="FU378" i="3"/>
  <c r="GH378" i="3"/>
  <c r="FJ378" i="3"/>
  <c r="EP378" i="3"/>
  <c r="FV378" i="3"/>
  <c r="FB378" i="3"/>
  <c r="GD378" i="3"/>
  <c r="HT374" i="3"/>
  <c r="Q374" i="3"/>
  <c r="Q374" i="2"/>
  <c r="AD374" i="3"/>
  <c r="AH374" i="3"/>
  <c r="AL374" i="3"/>
  <c r="AP374" i="3"/>
  <c r="AT374" i="3"/>
  <c r="AY374" i="3"/>
  <c r="BC374" i="3"/>
  <c r="BG374" i="3"/>
  <c r="BK374" i="3"/>
  <c r="BO374" i="3"/>
  <c r="BS374" i="3"/>
  <c r="CI374" i="3"/>
  <c r="CO374" i="3"/>
  <c r="CT374" i="3"/>
  <c r="CX374" i="3"/>
  <c r="DB374" i="3"/>
  <c r="DG374" i="3"/>
  <c r="DK374" i="3"/>
  <c r="DO374" i="3"/>
  <c r="DV374" i="3"/>
  <c r="DZ374" i="3"/>
  <c r="EE374" i="3"/>
  <c r="EJ374" i="3"/>
  <c r="GL374" i="3"/>
  <c r="GS374" i="3"/>
  <c r="GX374" i="3"/>
  <c r="HB374" i="3"/>
  <c r="HH374" i="3"/>
  <c r="HL374" i="3"/>
  <c r="HP374" i="3"/>
  <c r="N374" i="3"/>
  <c r="R374" i="3"/>
  <c r="AE374" i="3"/>
  <c r="AI374" i="3"/>
  <c r="AM374" i="3"/>
  <c r="AQ374" i="3"/>
  <c r="AU374" i="3"/>
  <c r="AZ374" i="3"/>
  <c r="BD374" i="3"/>
  <c r="BH374" i="3"/>
  <c r="BL374" i="3"/>
  <c r="BP374" i="3"/>
  <c r="BU374" i="3"/>
  <c r="CK374" i="3"/>
  <c r="CQ374" i="3"/>
  <c r="CU374" i="3"/>
  <c r="CY374" i="3"/>
  <c r="DD374" i="3"/>
  <c r="DH374" i="3"/>
  <c r="DL374" i="3"/>
  <c r="DQ374" i="3"/>
  <c r="DW374" i="3"/>
  <c r="EA374" i="3"/>
  <c r="EG374" i="3"/>
  <c r="GM374" i="3"/>
  <c r="GT374" i="3"/>
  <c r="GY374" i="3"/>
  <c r="HD374" i="3"/>
  <c r="HI374" i="3"/>
  <c r="HM374" i="3"/>
  <c r="HQ374" i="3"/>
  <c r="CG374" i="3"/>
  <c r="B374" i="3"/>
  <c r="B374" i="2"/>
  <c r="GN374" i="3"/>
  <c r="GO374" i="3"/>
  <c r="F374" i="3"/>
  <c r="U374" i="2"/>
  <c r="O374" i="3"/>
  <c r="S374" i="3"/>
  <c r="S374" i="2"/>
  <c r="AA374" i="3"/>
  <c r="AF374" i="3"/>
  <c r="AJ374" i="3"/>
  <c r="AN374" i="3"/>
  <c r="AR374" i="3"/>
  <c r="AV374" i="3"/>
  <c r="BA374" i="3"/>
  <c r="BE374" i="3"/>
  <c r="BI374" i="3"/>
  <c r="BM374" i="3"/>
  <c r="BQ374" i="3"/>
  <c r="CL374" i="3"/>
  <c r="CR374" i="3"/>
  <c r="CV374" i="3"/>
  <c r="CZ374" i="3"/>
  <c r="DE374" i="3"/>
  <c r="DI374" i="3"/>
  <c r="DM374" i="3"/>
  <c r="DS374" i="3"/>
  <c r="DX374" i="3"/>
  <c r="EC374" i="3"/>
  <c r="EH374" i="3"/>
  <c r="GQ374" i="3"/>
  <c r="GU374" i="3"/>
  <c r="GZ374" i="3"/>
  <c r="HF374" i="3"/>
  <c r="HJ374" i="3"/>
  <c r="HN374" i="3"/>
  <c r="HR374" i="3"/>
  <c r="AG374" i="3"/>
  <c r="AW374" i="3"/>
  <c r="BN374" i="3"/>
  <c r="CN374" i="3"/>
  <c r="DF374" i="3"/>
  <c r="DY374" i="3"/>
  <c r="GV374" i="3"/>
  <c r="HO374" i="3"/>
  <c r="P374" i="3"/>
  <c r="P374" i="2"/>
  <c r="AK374" i="3"/>
  <c r="BB374" i="3"/>
  <c r="BR374" i="3"/>
  <c r="CS374" i="3"/>
  <c r="DJ374" i="3"/>
  <c r="ED374" i="3"/>
  <c r="HA374" i="3"/>
  <c r="HS374" i="3"/>
  <c r="AO374" i="3"/>
  <c r="BF374" i="3"/>
  <c r="CW374" i="3"/>
  <c r="DN374" i="3"/>
  <c r="EI374" i="3"/>
  <c r="GK374" i="3"/>
  <c r="HG374" i="3"/>
  <c r="AC374" i="3"/>
  <c r="AS374" i="3"/>
  <c r="BJ374" i="3"/>
  <c r="CE374" i="3"/>
  <c r="DA374" i="3"/>
  <c r="DT374" i="3"/>
  <c r="GR374" i="3"/>
  <c r="HK374" i="3"/>
  <c r="P387" i="4"/>
  <c r="EL370" i="3"/>
  <c r="EM370" i="3"/>
  <c r="EN370" i="3"/>
  <c r="FF370" i="3"/>
  <c r="FG370" i="3"/>
  <c r="FH370" i="3"/>
  <c r="FZ370" i="3"/>
  <c r="GA370" i="3"/>
  <c r="GB370" i="3"/>
  <c r="FP370" i="3"/>
  <c r="FQ370" i="3"/>
  <c r="FR370" i="3"/>
  <c r="EV370" i="3"/>
  <c r="EW370" i="3"/>
  <c r="EX370" i="3"/>
  <c r="Z366" i="3"/>
  <c r="CA366" i="3"/>
  <c r="X366" i="3"/>
  <c r="BX362" i="3"/>
  <c r="BW362" i="3"/>
  <c r="BY362" i="3"/>
  <c r="FS362" i="3"/>
  <c r="EO362" i="3"/>
  <c r="EY362" i="3"/>
  <c r="FI362" i="3"/>
  <c r="GC362" i="3"/>
  <c r="ES362" i="3"/>
  <c r="EU362" i="3"/>
  <c r="FM362" i="3"/>
  <c r="FY362" i="3"/>
  <c r="FC362" i="3"/>
  <c r="FE362" i="3"/>
  <c r="FW362" i="3"/>
  <c r="GI362" i="3"/>
  <c r="FO362" i="3"/>
  <c r="GG362" i="3"/>
  <c r="EP362" i="3"/>
  <c r="FB362" i="3"/>
  <c r="FJ362" i="3"/>
  <c r="FV362" i="3"/>
  <c r="GD362" i="3"/>
  <c r="ER362" i="3"/>
  <c r="EZ362" i="3"/>
  <c r="FL362" i="3"/>
  <c r="FT362" i="3"/>
  <c r="GF362" i="3"/>
  <c r="FA362" i="3"/>
  <c r="FN362" i="3"/>
  <c r="EQ362" i="3"/>
  <c r="FD362" i="3"/>
  <c r="GE362" i="3"/>
  <c r="ET362" i="3"/>
  <c r="FU362" i="3"/>
  <c r="GH362" i="3"/>
  <c r="FK362" i="3"/>
  <c r="FX362" i="3"/>
  <c r="HT358" i="3"/>
  <c r="P358" i="3"/>
  <c r="P358" i="2"/>
  <c r="AC358" i="3"/>
  <c r="AG358" i="3"/>
  <c r="AK358" i="3"/>
  <c r="AO358" i="3"/>
  <c r="AS358" i="3"/>
  <c r="AW358" i="3"/>
  <c r="BB358" i="3"/>
  <c r="BF358" i="3"/>
  <c r="BJ358" i="3"/>
  <c r="BN358" i="3"/>
  <c r="BR358" i="3"/>
  <c r="CE358" i="3"/>
  <c r="CN358" i="3"/>
  <c r="CS358" i="3"/>
  <c r="CW358" i="3"/>
  <c r="DA358" i="3"/>
  <c r="DF358" i="3"/>
  <c r="DJ358" i="3"/>
  <c r="DN358" i="3"/>
  <c r="DT358" i="3"/>
  <c r="DY358" i="3"/>
  <c r="ED358" i="3"/>
  <c r="EI358" i="3"/>
  <c r="GK358" i="3"/>
  <c r="GR358" i="3"/>
  <c r="GV358" i="3"/>
  <c r="HA358" i="3"/>
  <c r="HG358" i="3"/>
  <c r="HK358" i="3"/>
  <c r="HO358" i="3"/>
  <c r="HS358" i="3"/>
  <c r="N358" i="3"/>
  <c r="R358" i="3"/>
  <c r="AE358" i="3"/>
  <c r="AI358" i="3"/>
  <c r="AM358" i="3"/>
  <c r="AQ358" i="3"/>
  <c r="AU358" i="3"/>
  <c r="AZ358" i="3"/>
  <c r="BD358" i="3"/>
  <c r="BH358" i="3"/>
  <c r="BL358" i="3"/>
  <c r="BP358" i="3"/>
  <c r="BU358" i="3"/>
  <c r="CK358" i="3"/>
  <c r="CQ358" i="3"/>
  <c r="CU358" i="3"/>
  <c r="CY358" i="3"/>
  <c r="DD358" i="3"/>
  <c r="DH358" i="3"/>
  <c r="DL358" i="3"/>
  <c r="DQ358" i="3"/>
  <c r="DW358" i="3"/>
  <c r="EA358" i="3"/>
  <c r="EG358" i="3"/>
  <c r="GM358" i="3"/>
  <c r="GT358" i="3"/>
  <c r="GY358" i="3"/>
  <c r="HD358" i="3"/>
  <c r="HI358" i="3"/>
  <c r="HM358" i="3"/>
  <c r="HQ358" i="3"/>
  <c r="CG358" i="3"/>
  <c r="B358" i="3"/>
  <c r="B358" i="2"/>
  <c r="GN358" i="3"/>
  <c r="GO358" i="3"/>
  <c r="F358" i="3"/>
  <c r="U358" i="2"/>
  <c r="O358" i="3"/>
  <c r="AA358" i="3"/>
  <c r="AJ358" i="3"/>
  <c r="AR358" i="3"/>
  <c r="BA358" i="3"/>
  <c r="BI358" i="3"/>
  <c r="BQ358" i="3"/>
  <c r="CR358" i="3"/>
  <c r="CZ358" i="3"/>
  <c r="DI358" i="3"/>
  <c r="DS358" i="3"/>
  <c r="EC358" i="3"/>
  <c r="GQ358" i="3"/>
  <c r="GZ358" i="3"/>
  <c r="HJ358" i="3"/>
  <c r="HR358" i="3"/>
  <c r="Q358" i="3"/>
  <c r="Q358" i="2"/>
  <c r="AD358" i="3"/>
  <c r="AL358" i="3"/>
  <c r="AT358" i="3"/>
  <c r="BC358" i="3"/>
  <c r="BK358" i="3"/>
  <c r="BS358" i="3"/>
  <c r="CI358" i="3"/>
  <c r="CT358" i="3"/>
  <c r="DB358" i="3"/>
  <c r="DK358" i="3"/>
  <c r="DV358" i="3"/>
  <c r="EE358" i="3"/>
  <c r="GS358" i="3"/>
  <c r="HB358" i="3"/>
  <c r="HL358" i="3"/>
  <c r="S358" i="3"/>
  <c r="S358" i="2"/>
  <c r="AF358" i="3"/>
  <c r="AN358" i="3"/>
  <c r="AV358" i="3"/>
  <c r="BE358" i="3"/>
  <c r="BM358" i="3"/>
  <c r="CL358" i="3"/>
  <c r="CV358" i="3"/>
  <c r="DE358" i="3"/>
  <c r="DM358" i="3"/>
  <c r="DX358" i="3"/>
  <c r="EH358" i="3"/>
  <c r="GU358" i="3"/>
  <c r="HF358" i="3"/>
  <c r="HN358" i="3"/>
  <c r="AH358" i="3"/>
  <c r="BO358" i="3"/>
  <c r="DG358" i="3"/>
  <c r="GX358" i="3"/>
  <c r="AP358" i="3"/>
  <c r="DO358" i="3"/>
  <c r="HH358" i="3"/>
  <c r="AY358" i="3"/>
  <c r="CO358" i="3"/>
  <c r="DZ358" i="3"/>
  <c r="HP358" i="3"/>
  <c r="BG358" i="3"/>
  <c r="CX358" i="3"/>
  <c r="EJ358" i="3"/>
  <c r="GL358" i="3"/>
  <c r="P371" i="4"/>
  <c r="EL354" i="3"/>
  <c r="EM354" i="3"/>
  <c r="EN354" i="3"/>
  <c r="EV354" i="3"/>
  <c r="EW354" i="3"/>
  <c r="EX354" i="3"/>
  <c r="FF354" i="3"/>
  <c r="FG354" i="3"/>
  <c r="FH354" i="3"/>
  <c r="FZ354" i="3"/>
  <c r="GA354" i="3"/>
  <c r="GB354" i="3"/>
  <c r="FP354" i="3"/>
  <c r="FQ354" i="3"/>
  <c r="FR354" i="3"/>
  <c r="X350" i="3"/>
  <c r="Z350" i="3"/>
  <c r="CA350" i="3"/>
  <c r="BX346" i="3"/>
  <c r="BW346" i="3"/>
  <c r="BY346" i="3"/>
  <c r="FS346" i="3"/>
  <c r="EO346" i="3"/>
  <c r="EY346" i="3"/>
  <c r="FI346" i="3"/>
  <c r="GC346" i="3"/>
  <c r="ES346" i="3"/>
  <c r="EU346" i="3"/>
  <c r="FM346" i="3"/>
  <c r="FY346" i="3"/>
  <c r="FC346" i="3"/>
  <c r="FE346" i="3"/>
  <c r="FW346" i="3"/>
  <c r="GI346" i="3"/>
  <c r="FO346" i="3"/>
  <c r="GG346" i="3"/>
  <c r="EP346" i="3"/>
  <c r="FB346" i="3"/>
  <c r="FJ346" i="3"/>
  <c r="FV346" i="3"/>
  <c r="GD346" i="3"/>
  <c r="ER346" i="3"/>
  <c r="EZ346" i="3"/>
  <c r="FL346" i="3"/>
  <c r="FT346" i="3"/>
  <c r="GF346" i="3"/>
  <c r="ET346" i="3"/>
  <c r="FA346" i="3"/>
  <c r="FN346" i="3"/>
  <c r="FU346" i="3"/>
  <c r="GH346" i="3"/>
  <c r="FX346" i="3"/>
  <c r="FD346" i="3"/>
  <c r="GE346" i="3"/>
  <c r="FK346" i="3"/>
  <c r="EQ346" i="3"/>
  <c r="HT342" i="3"/>
  <c r="P342" i="3"/>
  <c r="P342" i="2"/>
  <c r="AC342" i="3"/>
  <c r="AG342" i="3"/>
  <c r="AK342" i="3"/>
  <c r="AO342" i="3"/>
  <c r="AS342" i="3"/>
  <c r="AW342" i="3"/>
  <c r="BB342" i="3"/>
  <c r="BF342" i="3"/>
  <c r="BJ342" i="3"/>
  <c r="BN342" i="3"/>
  <c r="BR342" i="3"/>
  <c r="CE342" i="3"/>
  <c r="CN342" i="3"/>
  <c r="CS342" i="3"/>
  <c r="CW342" i="3"/>
  <c r="DA342" i="3"/>
  <c r="DF342" i="3"/>
  <c r="DJ342" i="3"/>
  <c r="DN342" i="3"/>
  <c r="DT342" i="3"/>
  <c r="DY342" i="3"/>
  <c r="ED342" i="3"/>
  <c r="EI342" i="3"/>
  <c r="GK342" i="3"/>
  <c r="GR342" i="3"/>
  <c r="GV342" i="3"/>
  <c r="HA342" i="3"/>
  <c r="HG342" i="3"/>
  <c r="HK342" i="3"/>
  <c r="HO342" i="3"/>
  <c r="HS342" i="3"/>
  <c r="Q342" i="3"/>
  <c r="Q342" i="2"/>
  <c r="AD342" i="3"/>
  <c r="AH342" i="3"/>
  <c r="AL342" i="3"/>
  <c r="AP342" i="3"/>
  <c r="AT342" i="3"/>
  <c r="AY342" i="3"/>
  <c r="BC342" i="3"/>
  <c r="BG342" i="3"/>
  <c r="BK342" i="3"/>
  <c r="BO342" i="3"/>
  <c r="BS342" i="3"/>
  <c r="CI342" i="3"/>
  <c r="CO342" i="3"/>
  <c r="CT342" i="3"/>
  <c r="CX342" i="3"/>
  <c r="DB342" i="3"/>
  <c r="DG342" i="3"/>
  <c r="DK342" i="3"/>
  <c r="DO342" i="3"/>
  <c r="DV342" i="3"/>
  <c r="DZ342" i="3"/>
  <c r="EE342" i="3"/>
  <c r="EJ342" i="3"/>
  <c r="GL342" i="3"/>
  <c r="GS342" i="3"/>
  <c r="GX342" i="3"/>
  <c r="HB342" i="3"/>
  <c r="HH342" i="3"/>
  <c r="HL342" i="3"/>
  <c r="HP342" i="3"/>
  <c r="N342" i="3"/>
  <c r="R342" i="3"/>
  <c r="AE342" i="3"/>
  <c r="AI342" i="3"/>
  <c r="AM342" i="3"/>
  <c r="AQ342" i="3"/>
  <c r="AU342" i="3"/>
  <c r="AZ342" i="3"/>
  <c r="BD342" i="3"/>
  <c r="BH342" i="3"/>
  <c r="BL342" i="3"/>
  <c r="BP342" i="3"/>
  <c r="BU342" i="3"/>
  <c r="CK342" i="3"/>
  <c r="CQ342" i="3"/>
  <c r="CU342" i="3"/>
  <c r="CY342" i="3"/>
  <c r="DD342" i="3"/>
  <c r="DH342" i="3"/>
  <c r="DL342" i="3"/>
  <c r="DQ342" i="3"/>
  <c r="DW342" i="3"/>
  <c r="EA342" i="3"/>
  <c r="EG342" i="3"/>
  <c r="GM342" i="3"/>
  <c r="GT342" i="3"/>
  <c r="GY342" i="3"/>
  <c r="HD342" i="3"/>
  <c r="HI342" i="3"/>
  <c r="HM342" i="3"/>
  <c r="HQ342" i="3"/>
  <c r="CG342" i="3"/>
  <c r="B342" i="3"/>
  <c r="B342" i="2"/>
  <c r="GN342" i="3"/>
  <c r="GO342" i="3"/>
  <c r="F342" i="3"/>
  <c r="U342" i="2"/>
  <c r="O342" i="3"/>
  <c r="S342" i="3"/>
  <c r="S342" i="2"/>
  <c r="AA342" i="3"/>
  <c r="AF342" i="3"/>
  <c r="AJ342" i="3"/>
  <c r="AN342" i="3"/>
  <c r="AR342" i="3"/>
  <c r="AV342" i="3"/>
  <c r="BA342" i="3"/>
  <c r="BE342" i="3"/>
  <c r="BI342" i="3"/>
  <c r="BM342" i="3"/>
  <c r="BQ342" i="3"/>
  <c r="CL342" i="3"/>
  <c r="CR342" i="3"/>
  <c r="CV342" i="3"/>
  <c r="CZ342" i="3"/>
  <c r="DE342" i="3"/>
  <c r="DI342" i="3"/>
  <c r="DM342" i="3"/>
  <c r="DS342" i="3"/>
  <c r="DX342" i="3"/>
  <c r="EC342" i="3"/>
  <c r="EH342" i="3"/>
  <c r="GQ342" i="3"/>
  <c r="GU342" i="3"/>
  <c r="GZ342" i="3"/>
  <c r="HF342" i="3"/>
  <c r="HJ342" i="3"/>
  <c r="HN342" i="3"/>
  <c r="HR342" i="3"/>
  <c r="P355" i="4"/>
  <c r="EL338" i="3"/>
  <c r="EM338" i="3"/>
  <c r="EN338" i="3"/>
  <c r="FF338" i="3"/>
  <c r="FG338" i="3"/>
  <c r="FH338" i="3"/>
  <c r="FZ338" i="3"/>
  <c r="GA338" i="3"/>
  <c r="GB338" i="3"/>
  <c r="FP338" i="3"/>
  <c r="FQ338" i="3"/>
  <c r="FR338" i="3"/>
  <c r="EV338" i="3"/>
  <c r="EW338" i="3"/>
  <c r="EX338" i="3"/>
  <c r="X334" i="3"/>
  <c r="Z334" i="3"/>
  <c r="CA334" i="3"/>
  <c r="BX330" i="3"/>
  <c r="BY330" i="3"/>
  <c r="BW330" i="3"/>
  <c r="FS330" i="3"/>
  <c r="EO330" i="3"/>
  <c r="EY330" i="3"/>
  <c r="FI330" i="3"/>
  <c r="GC330" i="3"/>
  <c r="ES330" i="3"/>
  <c r="EU330" i="3"/>
  <c r="FM330" i="3"/>
  <c r="FY330" i="3"/>
  <c r="FC330" i="3"/>
  <c r="FE330" i="3"/>
  <c r="FW330" i="3"/>
  <c r="GI330" i="3"/>
  <c r="FO330" i="3"/>
  <c r="GG330" i="3"/>
  <c r="EP330" i="3"/>
  <c r="FB330" i="3"/>
  <c r="FJ330" i="3"/>
  <c r="FV330" i="3"/>
  <c r="GD330" i="3"/>
  <c r="EQ330" i="3"/>
  <c r="FD330" i="3"/>
  <c r="FK330" i="3"/>
  <c r="FX330" i="3"/>
  <c r="GE330" i="3"/>
  <c r="ER330" i="3"/>
  <c r="EZ330" i="3"/>
  <c r="FL330" i="3"/>
  <c r="FT330" i="3"/>
  <c r="GF330" i="3"/>
  <c r="ET330" i="3"/>
  <c r="FA330" i="3"/>
  <c r="FN330" i="3"/>
  <c r="FU330" i="3"/>
  <c r="GH330" i="3"/>
  <c r="HT326" i="3"/>
  <c r="P326" i="3"/>
  <c r="P326" i="2"/>
  <c r="AC326" i="3"/>
  <c r="AG326" i="3"/>
  <c r="AK326" i="3"/>
  <c r="AO326" i="3"/>
  <c r="AS326" i="3"/>
  <c r="AW326" i="3"/>
  <c r="BB326" i="3"/>
  <c r="BF326" i="3"/>
  <c r="BJ326" i="3"/>
  <c r="BN326" i="3"/>
  <c r="BR326" i="3"/>
  <c r="CE326" i="3"/>
  <c r="CN326" i="3"/>
  <c r="CS326" i="3"/>
  <c r="CW326" i="3"/>
  <c r="DA326" i="3"/>
  <c r="DF326" i="3"/>
  <c r="DJ326" i="3"/>
  <c r="DN326" i="3"/>
  <c r="DT326" i="3"/>
  <c r="DY326" i="3"/>
  <c r="ED326" i="3"/>
  <c r="EI326" i="3"/>
  <c r="GK326" i="3"/>
  <c r="GR326" i="3"/>
  <c r="GV326" i="3"/>
  <c r="HA326" i="3"/>
  <c r="HG326" i="3"/>
  <c r="HK326" i="3"/>
  <c r="HO326" i="3"/>
  <c r="HS326" i="3"/>
  <c r="Q326" i="3"/>
  <c r="Q326" i="2"/>
  <c r="AD326" i="3"/>
  <c r="AH326" i="3"/>
  <c r="AL326" i="3"/>
  <c r="AP326" i="3"/>
  <c r="AT326" i="3"/>
  <c r="AY326" i="3"/>
  <c r="BC326" i="3"/>
  <c r="BG326" i="3"/>
  <c r="BK326" i="3"/>
  <c r="BO326" i="3"/>
  <c r="BS326" i="3"/>
  <c r="CI326" i="3"/>
  <c r="CO326" i="3"/>
  <c r="CT326" i="3"/>
  <c r="CX326" i="3"/>
  <c r="DB326" i="3"/>
  <c r="DG326" i="3"/>
  <c r="DK326" i="3"/>
  <c r="DO326" i="3"/>
  <c r="DV326" i="3"/>
  <c r="DZ326" i="3"/>
  <c r="EE326" i="3"/>
  <c r="EJ326" i="3"/>
  <c r="GL326" i="3"/>
  <c r="GS326" i="3"/>
  <c r="GX326" i="3"/>
  <c r="HB326" i="3"/>
  <c r="HH326" i="3"/>
  <c r="HL326" i="3"/>
  <c r="HP326" i="3"/>
  <c r="N326" i="3"/>
  <c r="R326" i="3"/>
  <c r="AE326" i="3"/>
  <c r="AI326" i="3"/>
  <c r="AM326" i="3"/>
  <c r="AQ326" i="3"/>
  <c r="AU326" i="3"/>
  <c r="AZ326" i="3"/>
  <c r="BD326" i="3"/>
  <c r="BH326" i="3"/>
  <c r="BL326" i="3"/>
  <c r="BP326" i="3"/>
  <c r="BU326" i="3"/>
  <c r="CK326" i="3"/>
  <c r="CQ326" i="3"/>
  <c r="CU326" i="3"/>
  <c r="CY326" i="3"/>
  <c r="DD326" i="3"/>
  <c r="DH326" i="3"/>
  <c r="DL326" i="3"/>
  <c r="DQ326" i="3"/>
  <c r="DW326" i="3"/>
  <c r="EA326" i="3"/>
  <c r="EG326" i="3"/>
  <c r="GM326" i="3"/>
  <c r="GT326" i="3"/>
  <c r="GY326" i="3"/>
  <c r="HD326" i="3"/>
  <c r="HI326" i="3"/>
  <c r="HM326" i="3"/>
  <c r="HQ326" i="3"/>
  <c r="CG326" i="3"/>
  <c r="B326" i="3"/>
  <c r="B326" i="2"/>
  <c r="GN326" i="3"/>
  <c r="GO326" i="3"/>
  <c r="F326" i="3"/>
  <c r="U326" i="2"/>
  <c r="O326" i="3"/>
  <c r="S326" i="3"/>
  <c r="S326" i="2"/>
  <c r="AA326" i="3"/>
  <c r="AF326" i="3"/>
  <c r="AJ326" i="3"/>
  <c r="AN326" i="3"/>
  <c r="AR326" i="3"/>
  <c r="AV326" i="3"/>
  <c r="BA326" i="3"/>
  <c r="BE326" i="3"/>
  <c r="BI326" i="3"/>
  <c r="BM326" i="3"/>
  <c r="BQ326" i="3"/>
  <c r="CL326" i="3"/>
  <c r="CR326" i="3"/>
  <c r="CV326" i="3"/>
  <c r="CZ326" i="3"/>
  <c r="DE326" i="3"/>
  <c r="DI326" i="3"/>
  <c r="DM326" i="3"/>
  <c r="DS326" i="3"/>
  <c r="DX326" i="3"/>
  <c r="EC326" i="3"/>
  <c r="EH326" i="3"/>
  <c r="GQ326" i="3"/>
  <c r="GU326" i="3"/>
  <c r="GZ326" i="3"/>
  <c r="HF326" i="3"/>
  <c r="HJ326" i="3"/>
  <c r="HN326" i="3"/>
  <c r="HR326" i="3"/>
  <c r="P339" i="4"/>
  <c r="EL322" i="3"/>
  <c r="EM322" i="3"/>
  <c r="EN322" i="3"/>
  <c r="EV322" i="3"/>
  <c r="EW322" i="3"/>
  <c r="EX322" i="3"/>
  <c r="FF322" i="3"/>
  <c r="FG322" i="3"/>
  <c r="FH322" i="3"/>
  <c r="FZ322" i="3"/>
  <c r="GA322" i="3"/>
  <c r="GB322" i="3"/>
  <c r="FP322" i="3"/>
  <c r="FQ322" i="3"/>
  <c r="FR322" i="3"/>
  <c r="FS314" i="3"/>
  <c r="EO314" i="3"/>
  <c r="EY314" i="3"/>
  <c r="FI314" i="3"/>
  <c r="GC314" i="3"/>
  <c r="ES314" i="3"/>
  <c r="EU314" i="3"/>
  <c r="FM314" i="3"/>
  <c r="FY314" i="3"/>
  <c r="FC314" i="3"/>
  <c r="FE314" i="3"/>
  <c r="FW314" i="3"/>
  <c r="GI314" i="3"/>
  <c r="FO314" i="3"/>
  <c r="GG314" i="3"/>
  <c r="EQ314" i="3"/>
  <c r="FD314" i="3"/>
  <c r="FK314" i="3"/>
  <c r="FX314" i="3"/>
  <c r="GE314" i="3"/>
  <c r="ER314" i="3"/>
  <c r="EZ314" i="3"/>
  <c r="FL314" i="3"/>
  <c r="FT314" i="3"/>
  <c r="GF314" i="3"/>
  <c r="ET314" i="3"/>
  <c r="FA314" i="3"/>
  <c r="FN314" i="3"/>
  <c r="FU314" i="3"/>
  <c r="GH314" i="3"/>
  <c r="EP314" i="3"/>
  <c r="FB314" i="3"/>
  <c r="FJ314" i="3"/>
  <c r="FV314" i="3"/>
  <c r="GD314" i="3"/>
  <c r="Z310" i="3"/>
  <c r="CA310" i="3"/>
  <c r="X310" i="3"/>
  <c r="HT310" i="3"/>
  <c r="Q310" i="3"/>
  <c r="Q310" i="2"/>
  <c r="AD310" i="3"/>
  <c r="AH310" i="3"/>
  <c r="AL310" i="3"/>
  <c r="AP310" i="3"/>
  <c r="AT310" i="3"/>
  <c r="AY310" i="3"/>
  <c r="BC310" i="3"/>
  <c r="BG310" i="3"/>
  <c r="BK310" i="3"/>
  <c r="BO310" i="3"/>
  <c r="BS310" i="3"/>
  <c r="CI310" i="3"/>
  <c r="CO310" i="3"/>
  <c r="CT310" i="3"/>
  <c r="CX310" i="3"/>
  <c r="DB310" i="3"/>
  <c r="DG310" i="3"/>
  <c r="DK310" i="3"/>
  <c r="DO310" i="3"/>
  <c r="DV310" i="3"/>
  <c r="DZ310" i="3"/>
  <c r="EE310" i="3"/>
  <c r="EJ310" i="3"/>
  <c r="GL310" i="3"/>
  <c r="GS310" i="3"/>
  <c r="GX310" i="3"/>
  <c r="HB310" i="3"/>
  <c r="HH310" i="3"/>
  <c r="HL310" i="3"/>
  <c r="HP310" i="3"/>
  <c r="N310" i="3"/>
  <c r="R310" i="3"/>
  <c r="AE310" i="3"/>
  <c r="AI310" i="3"/>
  <c r="AM310" i="3"/>
  <c r="AQ310" i="3"/>
  <c r="AU310" i="3"/>
  <c r="AZ310" i="3"/>
  <c r="BD310" i="3"/>
  <c r="BH310" i="3"/>
  <c r="BL310" i="3"/>
  <c r="BP310" i="3"/>
  <c r="BU310" i="3"/>
  <c r="CK310" i="3"/>
  <c r="CQ310" i="3"/>
  <c r="CU310" i="3"/>
  <c r="CY310" i="3"/>
  <c r="DD310" i="3"/>
  <c r="DH310" i="3"/>
  <c r="DL310" i="3"/>
  <c r="DQ310" i="3"/>
  <c r="DW310" i="3"/>
  <c r="EA310" i="3"/>
  <c r="EG310" i="3"/>
  <c r="GM310" i="3"/>
  <c r="GT310" i="3"/>
  <c r="GY310" i="3"/>
  <c r="HD310" i="3"/>
  <c r="HI310" i="3"/>
  <c r="HM310" i="3"/>
  <c r="HQ310" i="3"/>
  <c r="CG310" i="3"/>
  <c r="B310" i="3"/>
  <c r="B310" i="2"/>
  <c r="GN310" i="3"/>
  <c r="GO310" i="3"/>
  <c r="F310" i="3"/>
  <c r="U310" i="2"/>
  <c r="O310" i="3"/>
  <c r="S310" i="3"/>
  <c r="S310" i="2"/>
  <c r="AA310" i="3"/>
  <c r="AF310" i="3"/>
  <c r="AJ310" i="3"/>
  <c r="AN310" i="3"/>
  <c r="AR310" i="3"/>
  <c r="AV310" i="3"/>
  <c r="BA310" i="3"/>
  <c r="BE310" i="3"/>
  <c r="BI310" i="3"/>
  <c r="BM310" i="3"/>
  <c r="BQ310" i="3"/>
  <c r="CL310" i="3"/>
  <c r="CR310" i="3"/>
  <c r="CV310" i="3"/>
  <c r="CZ310" i="3"/>
  <c r="DE310" i="3"/>
  <c r="DI310" i="3"/>
  <c r="DM310" i="3"/>
  <c r="DS310" i="3"/>
  <c r="DX310" i="3"/>
  <c r="EC310" i="3"/>
  <c r="EH310" i="3"/>
  <c r="GQ310" i="3"/>
  <c r="GU310" i="3"/>
  <c r="GZ310" i="3"/>
  <c r="HF310" i="3"/>
  <c r="HJ310" i="3"/>
  <c r="HN310" i="3"/>
  <c r="HR310" i="3"/>
  <c r="P310" i="3"/>
  <c r="P310" i="2"/>
  <c r="AC310" i="3"/>
  <c r="AG310" i="3"/>
  <c r="AK310" i="3"/>
  <c r="AO310" i="3"/>
  <c r="AS310" i="3"/>
  <c r="AW310" i="3"/>
  <c r="BB310" i="3"/>
  <c r="BF310" i="3"/>
  <c r="BJ310" i="3"/>
  <c r="BN310" i="3"/>
  <c r="BR310" i="3"/>
  <c r="CE310" i="3"/>
  <c r="CN310" i="3"/>
  <c r="CS310" i="3"/>
  <c r="CW310" i="3"/>
  <c r="DA310" i="3"/>
  <c r="DF310" i="3"/>
  <c r="DJ310" i="3"/>
  <c r="DN310" i="3"/>
  <c r="DT310" i="3"/>
  <c r="DY310" i="3"/>
  <c r="ED310" i="3"/>
  <c r="EI310" i="3"/>
  <c r="GK310" i="3"/>
  <c r="GR310" i="3"/>
  <c r="GV310" i="3"/>
  <c r="HA310" i="3"/>
  <c r="HG310" i="3"/>
  <c r="HK310" i="3"/>
  <c r="HO310" i="3"/>
  <c r="HS310" i="3"/>
  <c r="P323" i="4"/>
  <c r="BY306" i="3"/>
  <c r="BW306" i="3"/>
  <c r="BX306" i="3"/>
  <c r="EL306" i="3"/>
  <c r="EM306" i="3"/>
  <c r="EN306" i="3"/>
  <c r="EV306" i="3"/>
  <c r="EW306" i="3"/>
  <c r="EX306" i="3"/>
  <c r="FF306" i="3"/>
  <c r="FG306" i="3"/>
  <c r="FH306" i="3"/>
  <c r="FZ306" i="3"/>
  <c r="GA306" i="3"/>
  <c r="GB306" i="3"/>
  <c r="FP306" i="3"/>
  <c r="FQ306" i="3"/>
  <c r="FR306" i="3"/>
  <c r="Z302" i="3"/>
  <c r="CA302" i="3"/>
  <c r="X302" i="3"/>
  <c r="BW298" i="3"/>
  <c r="BX298" i="3"/>
  <c r="BY298" i="3"/>
  <c r="FS298" i="3"/>
  <c r="EO298" i="3"/>
  <c r="EY298" i="3"/>
  <c r="FI298" i="3"/>
  <c r="GC298" i="3"/>
  <c r="ES298" i="3"/>
  <c r="EU298" i="3"/>
  <c r="FM298" i="3"/>
  <c r="FY298" i="3"/>
  <c r="FC298" i="3"/>
  <c r="FE298" i="3"/>
  <c r="FW298" i="3"/>
  <c r="GI298" i="3"/>
  <c r="FO298" i="3"/>
  <c r="GG298" i="3"/>
  <c r="ER298" i="3"/>
  <c r="EZ298" i="3"/>
  <c r="FL298" i="3"/>
  <c r="FT298" i="3"/>
  <c r="GF298" i="3"/>
  <c r="ET298" i="3"/>
  <c r="FA298" i="3"/>
  <c r="FN298" i="3"/>
  <c r="FU298" i="3"/>
  <c r="GH298" i="3"/>
  <c r="EP298" i="3"/>
  <c r="FB298" i="3"/>
  <c r="FJ298" i="3"/>
  <c r="FV298" i="3"/>
  <c r="GD298" i="3"/>
  <c r="EQ298" i="3"/>
  <c r="FD298" i="3"/>
  <c r="FK298" i="3"/>
  <c r="FX298" i="3"/>
  <c r="GE298" i="3"/>
  <c r="HT294" i="3"/>
  <c r="N294" i="3"/>
  <c r="R294" i="3"/>
  <c r="AE294" i="3"/>
  <c r="AI294" i="3"/>
  <c r="AM294" i="3"/>
  <c r="AQ294" i="3"/>
  <c r="AU294" i="3"/>
  <c r="AZ294" i="3"/>
  <c r="BD294" i="3"/>
  <c r="BH294" i="3"/>
  <c r="BL294" i="3"/>
  <c r="BP294" i="3"/>
  <c r="BU294" i="3"/>
  <c r="CK294" i="3"/>
  <c r="CQ294" i="3"/>
  <c r="CU294" i="3"/>
  <c r="CY294" i="3"/>
  <c r="DD294" i="3"/>
  <c r="DH294" i="3"/>
  <c r="DL294" i="3"/>
  <c r="DQ294" i="3"/>
  <c r="DW294" i="3"/>
  <c r="EA294" i="3"/>
  <c r="EG294" i="3"/>
  <c r="GM294" i="3"/>
  <c r="GT294" i="3"/>
  <c r="GY294" i="3"/>
  <c r="HD294" i="3"/>
  <c r="HI294" i="3"/>
  <c r="HM294" i="3"/>
  <c r="HQ294" i="3"/>
  <c r="CG294" i="3"/>
  <c r="B294" i="3"/>
  <c r="B294" i="2"/>
  <c r="GN294" i="3"/>
  <c r="GO294" i="3"/>
  <c r="F294" i="3"/>
  <c r="U294" i="2"/>
  <c r="O294" i="3"/>
  <c r="S294" i="3"/>
  <c r="S294" i="2"/>
  <c r="AA294" i="3"/>
  <c r="AF294" i="3"/>
  <c r="AJ294" i="3"/>
  <c r="AN294" i="3"/>
  <c r="AR294" i="3"/>
  <c r="AV294" i="3"/>
  <c r="BA294" i="3"/>
  <c r="BE294" i="3"/>
  <c r="BI294" i="3"/>
  <c r="BM294" i="3"/>
  <c r="BQ294" i="3"/>
  <c r="CL294" i="3"/>
  <c r="CR294" i="3"/>
  <c r="CV294" i="3"/>
  <c r="CZ294" i="3"/>
  <c r="DE294" i="3"/>
  <c r="DI294" i="3"/>
  <c r="DM294" i="3"/>
  <c r="DS294" i="3"/>
  <c r="DX294" i="3"/>
  <c r="EC294" i="3"/>
  <c r="EH294" i="3"/>
  <c r="GQ294" i="3"/>
  <c r="GU294" i="3"/>
  <c r="GZ294" i="3"/>
  <c r="HF294" i="3"/>
  <c r="HJ294" i="3"/>
  <c r="HN294" i="3"/>
  <c r="HR294" i="3"/>
  <c r="P294" i="3"/>
  <c r="P294" i="2"/>
  <c r="AC294" i="3"/>
  <c r="AG294" i="3"/>
  <c r="AK294" i="3"/>
  <c r="AO294" i="3"/>
  <c r="AS294" i="3"/>
  <c r="AW294" i="3"/>
  <c r="BB294" i="3"/>
  <c r="BF294" i="3"/>
  <c r="BJ294" i="3"/>
  <c r="BN294" i="3"/>
  <c r="BR294" i="3"/>
  <c r="CE294" i="3"/>
  <c r="CN294" i="3"/>
  <c r="CS294" i="3"/>
  <c r="CW294" i="3"/>
  <c r="DA294" i="3"/>
  <c r="DF294" i="3"/>
  <c r="DJ294" i="3"/>
  <c r="DN294" i="3"/>
  <c r="DT294" i="3"/>
  <c r="DY294" i="3"/>
  <c r="ED294" i="3"/>
  <c r="EI294" i="3"/>
  <c r="GK294" i="3"/>
  <c r="GR294" i="3"/>
  <c r="GV294" i="3"/>
  <c r="HA294" i="3"/>
  <c r="HG294" i="3"/>
  <c r="HK294" i="3"/>
  <c r="HO294" i="3"/>
  <c r="HS294" i="3"/>
  <c r="Q294" i="3"/>
  <c r="Q294" i="2"/>
  <c r="AD294" i="3"/>
  <c r="AH294" i="3"/>
  <c r="AL294" i="3"/>
  <c r="AP294" i="3"/>
  <c r="AT294" i="3"/>
  <c r="AY294" i="3"/>
  <c r="BC294" i="3"/>
  <c r="BG294" i="3"/>
  <c r="BK294" i="3"/>
  <c r="BO294" i="3"/>
  <c r="BS294" i="3"/>
  <c r="CI294" i="3"/>
  <c r="CO294" i="3"/>
  <c r="CT294" i="3"/>
  <c r="CX294" i="3"/>
  <c r="DB294" i="3"/>
  <c r="DG294" i="3"/>
  <c r="DK294" i="3"/>
  <c r="DO294" i="3"/>
  <c r="DV294" i="3"/>
  <c r="DZ294" i="3"/>
  <c r="EE294" i="3"/>
  <c r="EJ294" i="3"/>
  <c r="GL294" i="3"/>
  <c r="GS294" i="3"/>
  <c r="GX294" i="3"/>
  <c r="HB294" i="3"/>
  <c r="HH294" i="3"/>
  <c r="HL294" i="3"/>
  <c r="HP294" i="3"/>
  <c r="P307" i="4"/>
  <c r="EL290" i="3"/>
  <c r="EM290" i="3"/>
  <c r="EN290" i="3"/>
  <c r="EV290" i="3"/>
  <c r="EW290" i="3"/>
  <c r="EX290" i="3"/>
  <c r="FF290" i="3"/>
  <c r="FG290" i="3"/>
  <c r="FH290" i="3"/>
  <c r="FZ290" i="3"/>
  <c r="GA290" i="3"/>
  <c r="GB290" i="3"/>
  <c r="FP290" i="3"/>
  <c r="FQ290" i="3"/>
  <c r="FR290" i="3"/>
  <c r="Z286" i="3"/>
  <c r="CA286" i="3"/>
  <c r="X286" i="3"/>
  <c r="BW282" i="3"/>
  <c r="BX282" i="3"/>
  <c r="BY282" i="3"/>
  <c r="FS282" i="3"/>
  <c r="EO282" i="3"/>
  <c r="EY282" i="3"/>
  <c r="FI282" i="3"/>
  <c r="GC282" i="3"/>
  <c r="ES282" i="3"/>
  <c r="EU282" i="3"/>
  <c r="FM282" i="3"/>
  <c r="FY282" i="3"/>
  <c r="FC282" i="3"/>
  <c r="FE282" i="3"/>
  <c r="FW282" i="3"/>
  <c r="GI282" i="3"/>
  <c r="FO282" i="3"/>
  <c r="GG282" i="3"/>
  <c r="ER282" i="3"/>
  <c r="EZ282" i="3"/>
  <c r="FL282" i="3"/>
  <c r="FT282" i="3"/>
  <c r="GF282" i="3"/>
  <c r="ET282" i="3"/>
  <c r="FA282" i="3"/>
  <c r="FN282" i="3"/>
  <c r="FU282" i="3"/>
  <c r="GH282" i="3"/>
  <c r="EP282" i="3"/>
  <c r="FB282" i="3"/>
  <c r="FJ282" i="3"/>
  <c r="FV282" i="3"/>
  <c r="GD282" i="3"/>
  <c r="EQ282" i="3"/>
  <c r="FD282" i="3"/>
  <c r="FK282" i="3"/>
  <c r="FX282" i="3"/>
  <c r="GE282" i="3"/>
  <c r="HT278" i="3"/>
  <c r="N278" i="3"/>
  <c r="R278" i="3"/>
  <c r="AE278" i="3"/>
  <c r="AI278" i="3"/>
  <c r="AM278" i="3"/>
  <c r="AQ278" i="3"/>
  <c r="AU278" i="3"/>
  <c r="AZ278" i="3"/>
  <c r="BD278" i="3"/>
  <c r="BH278" i="3"/>
  <c r="BL278" i="3"/>
  <c r="BP278" i="3"/>
  <c r="BU278" i="3"/>
  <c r="CK278" i="3"/>
  <c r="CQ278" i="3"/>
  <c r="CU278" i="3"/>
  <c r="CY278" i="3"/>
  <c r="DD278" i="3"/>
  <c r="DH278" i="3"/>
  <c r="DL278" i="3"/>
  <c r="DQ278" i="3"/>
  <c r="DW278" i="3"/>
  <c r="EA278" i="3"/>
  <c r="EG278" i="3"/>
  <c r="GM278" i="3"/>
  <c r="GT278" i="3"/>
  <c r="GY278" i="3"/>
  <c r="HD278" i="3"/>
  <c r="HI278" i="3"/>
  <c r="HM278" i="3"/>
  <c r="HQ278" i="3"/>
  <c r="CG278" i="3"/>
  <c r="B278" i="3"/>
  <c r="B278" i="2"/>
  <c r="GN278" i="3"/>
  <c r="GO278" i="3"/>
  <c r="F278" i="3"/>
  <c r="U278" i="2"/>
  <c r="O278" i="3"/>
  <c r="S278" i="3"/>
  <c r="S278" i="2"/>
  <c r="AA278" i="3"/>
  <c r="AF278" i="3"/>
  <c r="AJ278" i="3"/>
  <c r="AN278" i="3"/>
  <c r="AR278" i="3"/>
  <c r="AV278" i="3"/>
  <c r="BA278" i="3"/>
  <c r="BE278" i="3"/>
  <c r="BI278" i="3"/>
  <c r="BM278" i="3"/>
  <c r="BQ278" i="3"/>
  <c r="CL278" i="3"/>
  <c r="CR278" i="3"/>
  <c r="CV278" i="3"/>
  <c r="CZ278" i="3"/>
  <c r="DE278" i="3"/>
  <c r="DI278" i="3"/>
  <c r="DM278" i="3"/>
  <c r="DS278" i="3"/>
  <c r="DX278" i="3"/>
  <c r="EC278" i="3"/>
  <c r="EH278" i="3"/>
  <c r="GQ278" i="3"/>
  <c r="GU278" i="3"/>
  <c r="GZ278" i="3"/>
  <c r="HF278" i="3"/>
  <c r="HJ278" i="3"/>
  <c r="HN278" i="3"/>
  <c r="HR278" i="3"/>
  <c r="P278" i="3"/>
  <c r="P278" i="2"/>
  <c r="AC278" i="3"/>
  <c r="AG278" i="3"/>
  <c r="AK278" i="3"/>
  <c r="AO278" i="3"/>
  <c r="AS278" i="3"/>
  <c r="AW278" i="3"/>
  <c r="BB278" i="3"/>
  <c r="BF278" i="3"/>
  <c r="BJ278" i="3"/>
  <c r="BN278" i="3"/>
  <c r="BR278" i="3"/>
  <c r="CE278" i="3"/>
  <c r="CN278" i="3"/>
  <c r="CS278" i="3"/>
  <c r="CW278" i="3"/>
  <c r="DA278" i="3"/>
  <c r="DF278" i="3"/>
  <c r="DJ278" i="3"/>
  <c r="DN278" i="3"/>
  <c r="DT278" i="3"/>
  <c r="DY278" i="3"/>
  <c r="ED278" i="3"/>
  <c r="EI278" i="3"/>
  <c r="GK278" i="3"/>
  <c r="GR278" i="3"/>
  <c r="GV278" i="3"/>
  <c r="HA278" i="3"/>
  <c r="HG278" i="3"/>
  <c r="HK278" i="3"/>
  <c r="HO278" i="3"/>
  <c r="HS278" i="3"/>
  <c r="Q278" i="3"/>
  <c r="Q278" i="2"/>
  <c r="AD278" i="3"/>
  <c r="AH278" i="3"/>
  <c r="AL278" i="3"/>
  <c r="AP278" i="3"/>
  <c r="AT278" i="3"/>
  <c r="AY278" i="3"/>
  <c r="BC278" i="3"/>
  <c r="BG278" i="3"/>
  <c r="BK278" i="3"/>
  <c r="BO278" i="3"/>
  <c r="BS278" i="3"/>
  <c r="CI278" i="3"/>
  <c r="CO278" i="3"/>
  <c r="CT278" i="3"/>
  <c r="CX278" i="3"/>
  <c r="DB278" i="3"/>
  <c r="DG278" i="3"/>
  <c r="DK278" i="3"/>
  <c r="DO278" i="3"/>
  <c r="DV278" i="3"/>
  <c r="DZ278" i="3"/>
  <c r="EE278" i="3"/>
  <c r="EJ278" i="3"/>
  <c r="GL278" i="3"/>
  <c r="GS278" i="3"/>
  <c r="GX278" i="3"/>
  <c r="HB278" i="3"/>
  <c r="HH278" i="3"/>
  <c r="HL278" i="3"/>
  <c r="HP278" i="3"/>
  <c r="P291" i="4"/>
  <c r="EL274" i="3"/>
  <c r="EM274" i="3"/>
  <c r="EN274" i="3"/>
  <c r="EV274" i="3"/>
  <c r="EW274" i="3"/>
  <c r="EX274" i="3"/>
  <c r="FF274" i="3"/>
  <c r="FG274" i="3"/>
  <c r="FH274" i="3"/>
  <c r="FZ274" i="3"/>
  <c r="GA274" i="3"/>
  <c r="GB274" i="3"/>
  <c r="FP274" i="3"/>
  <c r="FQ274" i="3"/>
  <c r="FR274" i="3"/>
  <c r="Z270" i="3"/>
  <c r="CA270" i="3"/>
  <c r="X270" i="3"/>
  <c r="X266" i="3"/>
  <c r="Z266" i="3"/>
  <c r="CA266" i="3"/>
  <c r="FS266" i="3"/>
  <c r="EO266" i="3"/>
  <c r="EY266" i="3"/>
  <c r="FI266" i="3"/>
  <c r="GC266" i="3"/>
  <c r="ES266" i="3"/>
  <c r="EU266" i="3"/>
  <c r="FM266" i="3"/>
  <c r="FY266" i="3"/>
  <c r="FC266" i="3"/>
  <c r="FE266" i="3"/>
  <c r="FW266" i="3"/>
  <c r="GI266" i="3"/>
  <c r="FO266" i="3"/>
  <c r="GG266" i="3"/>
  <c r="ET266" i="3"/>
  <c r="FA266" i="3"/>
  <c r="FN266" i="3"/>
  <c r="FU266" i="3"/>
  <c r="GH266" i="3"/>
  <c r="EP266" i="3"/>
  <c r="FB266" i="3"/>
  <c r="FJ266" i="3"/>
  <c r="FV266" i="3"/>
  <c r="GD266" i="3"/>
  <c r="EQ266" i="3"/>
  <c r="FD266" i="3"/>
  <c r="FK266" i="3"/>
  <c r="FX266" i="3"/>
  <c r="GE266" i="3"/>
  <c r="ER266" i="3"/>
  <c r="EZ266" i="3"/>
  <c r="FL266" i="3"/>
  <c r="FT266" i="3"/>
  <c r="GF266" i="3"/>
  <c r="BW262" i="3"/>
  <c r="BX262" i="3"/>
  <c r="BY262" i="3"/>
  <c r="HT262" i="3"/>
  <c r="CG262" i="3"/>
  <c r="B262" i="3"/>
  <c r="B262" i="2"/>
  <c r="GN262" i="3"/>
  <c r="GO262" i="3"/>
  <c r="F262" i="3"/>
  <c r="U262" i="2"/>
  <c r="O262" i="3"/>
  <c r="S262" i="3"/>
  <c r="S262" i="2"/>
  <c r="AA262" i="3"/>
  <c r="AF262" i="3"/>
  <c r="AJ262" i="3"/>
  <c r="AN262" i="3"/>
  <c r="AR262" i="3"/>
  <c r="AV262" i="3"/>
  <c r="BA262" i="3"/>
  <c r="BE262" i="3"/>
  <c r="BI262" i="3"/>
  <c r="BM262" i="3"/>
  <c r="BQ262" i="3"/>
  <c r="CL262" i="3"/>
  <c r="CR262" i="3"/>
  <c r="CV262" i="3"/>
  <c r="CZ262" i="3"/>
  <c r="DE262" i="3"/>
  <c r="DI262" i="3"/>
  <c r="DM262" i="3"/>
  <c r="DS262" i="3"/>
  <c r="DX262" i="3"/>
  <c r="EC262" i="3"/>
  <c r="EH262" i="3"/>
  <c r="GQ262" i="3"/>
  <c r="GU262" i="3"/>
  <c r="GZ262" i="3"/>
  <c r="HF262" i="3"/>
  <c r="HJ262" i="3"/>
  <c r="HN262" i="3"/>
  <c r="HR262" i="3"/>
  <c r="P262" i="3"/>
  <c r="P262" i="2"/>
  <c r="AC262" i="3"/>
  <c r="AG262" i="3"/>
  <c r="AK262" i="3"/>
  <c r="AO262" i="3"/>
  <c r="AS262" i="3"/>
  <c r="AW262" i="3"/>
  <c r="BB262" i="3"/>
  <c r="BF262" i="3"/>
  <c r="BJ262" i="3"/>
  <c r="BN262" i="3"/>
  <c r="BR262" i="3"/>
  <c r="CE262" i="3"/>
  <c r="CN262" i="3"/>
  <c r="CS262" i="3"/>
  <c r="CW262" i="3"/>
  <c r="DA262" i="3"/>
  <c r="DF262" i="3"/>
  <c r="DJ262" i="3"/>
  <c r="DN262" i="3"/>
  <c r="DT262" i="3"/>
  <c r="DY262" i="3"/>
  <c r="ED262" i="3"/>
  <c r="EI262" i="3"/>
  <c r="GK262" i="3"/>
  <c r="GR262" i="3"/>
  <c r="GV262" i="3"/>
  <c r="HA262" i="3"/>
  <c r="HG262" i="3"/>
  <c r="HK262" i="3"/>
  <c r="HO262" i="3"/>
  <c r="HS262" i="3"/>
  <c r="Q262" i="3"/>
  <c r="Q262" i="2"/>
  <c r="AD262" i="3"/>
  <c r="AH262" i="3"/>
  <c r="AL262" i="3"/>
  <c r="AP262" i="3"/>
  <c r="AT262" i="3"/>
  <c r="AY262" i="3"/>
  <c r="BC262" i="3"/>
  <c r="BG262" i="3"/>
  <c r="BK262" i="3"/>
  <c r="BO262" i="3"/>
  <c r="BS262" i="3"/>
  <c r="CI262" i="3"/>
  <c r="CO262" i="3"/>
  <c r="CT262" i="3"/>
  <c r="CX262" i="3"/>
  <c r="DB262" i="3"/>
  <c r="DG262" i="3"/>
  <c r="DK262" i="3"/>
  <c r="DO262" i="3"/>
  <c r="DV262" i="3"/>
  <c r="DZ262" i="3"/>
  <c r="EE262" i="3"/>
  <c r="EJ262" i="3"/>
  <c r="GL262" i="3"/>
  <c r="GS262" i="3"/>
  <c r="GX262" i="3"/>
  <c r="HB262" i="3"/>
  <c r="HH262" i="3"/>
  <c r="HL262" i="3"/>
  <c r="HP262" i="3"/>
  <c r="N262" i="3"/>
  <c r="R262" i="3"/>
  <c r="AE262" i="3"/>
  <c r="AI262" i="3"/>
  <c r="AM262" i="3"/>
  <c r="AQ262" i="3"/>
  <c r="AU262" i="3"/>
  <c r="AZ262" i="3"/>
  <c r="BD262" i="3"/>
  <c r="BH262" i="3"/>
  <c r="BL262" i="3"/>
  <c r="BP262" i="3"/>
  <c r="BU262" i="3"/>
  <c r="CK262" i="3"/>
  <c r="CQ262" i="3"/>
  <c r="CU262" i="3"/>
  <c r="CY262" i="3"/>
  <c r="DD262" i="3"/>
  <c r="DH262" i="3"/>
  <c r="DL262" i="3"/>
  <c r="DQ262" i="3"/>
  <c r="DW262" i="3"/>
  <c r="EA262" i="3"/>
  <c r="EG262" i="3"/>
  <c r="GM262" i="3"/>
  <c r="GT262" i="3"/>
  <c r="GY262" i="3"/>
  <c r="HD262" i="3"/>
  <c r="HI262" i="3"/>
  <c r="HM262" i="3"/>
  <c r="HQ262" i="3"/>
  <c r="P275" i="4"/>
  <c r="EL258" i="3"/>
  <c r="EM258" i="3"/>
  <c r="EN258" i="3"/>
  <c r="EV258" i="3"/>
  <c r="EW258" i="3"/>
  <c r="EX258" i="3"/>
  <c r="FF258" i="3"/>
  <c r="FG258" i="3"/>
  <c r="FH258" i="3"/>
  <c r="FZ258" i="3"/>
  <c r="GA258" i="3"/>
  <c r="GB258" i="3"/>
  <c r="FP258" i="3"/>
  <c r="FQ258" i="3"/>
  <c r="FR258" i="3"/>
  <c r="X250" i="3"/>
  <c r="Z250" i="3"/>
  <c r="CA250" i="3"/>
  <c r="FS250" i="3"/>
  <c r="EO250" i="3"/>
  <c r="EY250" i="3"/>
  <c r="FI250" i="3"/>
  <c r="GC250" i="3"/>
  <c r="ES250" i="3"/>
  <c r="EU250" i="3"/>
  <c r="FM250" i="3"/>
  <c r="FY250" i="3"/>
  <c r="FC250" i="3"/>
  <c r="FE250" i="3"/>
  <c r="FW250" i="3"/>
  <c r="GI250" i="3"/>
  <c r="FO250" i="3"/>
  <c r="GG250" i="3"/>
  <c r="ET250" i="3"/>
  <c r="FA250" i="3"/>
  <c r="FN250" i="3"/>
  <c r="FU250" i="3"/>
  <c r="GH250" i="3"/>
  <c r="EP250" i="3"/>
  <c r="FB250" i="3"/>
  <c r="FJ250" i="3"/>
  <c r="FV250" i="3"/>
  <c r="GD250" i="3"/>
  <c r="EQ250" i="3"/>
  <c r="FD250" i="3"/>
  <c r="FK250" i="3"/>
  <c r="FX250" i="3"/>
  <c r="GE250" i="3"/>
  <c r="ER250" i="3"/>
  <c r="EZ250" i="3"/>
  <c r="FL250" i="3"/>
  <c r="FT250" i="3"/>
  <c r="GF250" i="3"/>
  <c r="BY246" i="3"/>
  <c r="BX246" i="3"/>
  <c r="BW246" i="3"/>
  <c r="HT246" i="3"/>
  <c r="Q246" i="3"/>
  <c r="Q246" i="2"/>
  <c r="AD246" i="3"/>
  <c r="AH246" i="3"/>
  <c r="AL246" i="3"/>
  <c r="AP246" i="3"/>
  <c r="AT246" i="3"/>
  <c r="AY246" i="3"/>
  <c r="BC246" i="3"/>
  <c r="BG246" i="3"/>
  <c r="BK246" i="3"/>
  <c r="BO246" i="3"/>
  <c r="BS246" i="3"/>
  <c r="CI246" i="3"/>
  <c r="CO246" i="3"/>
  <c r="CT246" i="3"/>
  <c r="CX246" i="3"/>
  <c r="N246" i="3"/>
  <c r="R246" i="3"/>
  <c r="AE246" i="3"/>
  <c r="AI246" i="3"/>
  <c r="AM246" i="3"/>
  <c r="AQ246" i="3"/>
  <c r="AU246" i="3"/>
  <c r="AZ246" i="3"/>
  <c r="BD246" i="3"/>
  <c r="BH246" i="3"/>
  <c r="BL246" i="3"/>
  <c r="BP246" i="3"/>
  <c r="BU246" i="3"/>
  <c r="CK246" i="3"/>
  <c r="CQ246" i="3"/>
  <c r="CU246" i="3"/>
  <c r="P246" i="3"/>
  <c r="P246" i="2"/>
  <c r="AC246" i="3"/>
  <c r="AG246" i="3"/>
  <c r="AK246" i="3"/>
  <c r="AO246" i="3"/>
  <c r="AS246" i="3"/>
  <c r="AW246" i="3"/>
  <c r="BB246" i="3"/>
  <c r="BF246" i="3"/>
  <c r="BJ246" i="3"/>
  <c r="BN246" i="3"/>
  <c r="BR246" i="3"/>
  <c r="CE246" i="3"/>
  <c r="CN246" i="3"/>
  <c r="CS246" i="3"/>
  <c r="CW246" i="3"/>
  <c r="AF246" i="3"/>
  <c r="AV246" i="3"/>
  <c r="BM246" i="3"/>
  <c r="CL246" i="3"/>
  <c r="CZ246" i="3"/>
  <c r="DE246" i="3"/>
  <c r="DI246" i="3"/>
  <c r="DM246" i="3"/>
  <c r="DS246" i="3"/>
  <c r="DX246" i="3"/>
  <c r="EC246" i="3"/>
  <c r="EH246" i="3"/>
  <c r="GQ246" i="3"/>
  <c r="GU246" i="3"/>
  <c r="GZ246" i="3"/>
  <c r="HF246" i="3"/>
  <c r="HJ246" i="3"/>
  <c r="HN246" i="3"/>
  <c r="HR246" i="3"/>
  <c r="GN246" i="3"/>
  <c r="GO246" i="3"/>
  <c r="F246" i="3"/>
  <c r="U246" i="2"/>
  <c r="O246" i="3"/>
  <c r="AJ246" i="3"/>
  <c r="BA246" i="3"/>
  <c r="BQ246" i="3"/>
  <c r="CR246" i="3"/>
  <c r="DA246" i="3"/>
  <c r="DF246" i="3"/>
  <c r="DJ246" i="3"/>
  <c r="DN246" i="3"/>
  <c r="DT246" i="3"/>
  <c r="DY246" i="3"/>
  <c r="ED246" i="3"/>
  <c r="EI246" i="3"/>
  <c r="GK246" i="3"/>
  <c r="GR246" i="3"/>
  <c r="GV246" i="3"/>
  <c r="HA246" i="3"/>
  <c r="HG246" i="3"/>
  <c r="HK246" i="3"/>
  <c r="HO246" i="3"/>
  <c r="HS246" i="3"/>
  <c r="S246" i="3"/>
  <c r="S246" i="2"/>
  <c r="AN246" i="3"/>
  <c r="BE246" i="3"/>
  <c r="CV246" i="3"/>
  <c r="DB246" i="3"/>
  <c r="DG246" i="3"/>
  <c r="DK246" i="3"/>
  <c r="DO246" i="3"/>
  <c r="DV246" i="3"/>
  <c r="DZ246" i="3"/>
  <c r="EE246" i="3"/>
  <c r="EJ246" i="3"/>
  <c r="GL246" i="3"/>
  <c r="GS246" i="3"/>
  <c r="GX246" i="3"/>
  <c r="HB246" i="3"/>
  <c r="HH246" i="3"/>
  <c r="HL246" i="3"/>
  <c r="HP246" i="3"/>
  <c r="CG246" i="3"/>
  <c r="B246" i="3"/>
  <c r="B246" i="2"/>
  <c r="AA246" i="3"/>
  <c r="AR246" i="3"/>
  <c r="BI246" i="3"/>
  <c r="CY246" i="3"/>
  <c r="DD246" i="3"/>
  <c r="DH246" i="3"/>
  <c r="DL246" i="3"/>
  <c r="DQ246" i="3"/>
  <c r="DW246" i="3"/>
  <c r="EA246" i="3"/>
  <c r="EG246" i="3"/>
  <c r="GM246" i="3"/>
  <c r="GT246" i="3"/>
  <c r="GY246" i="3"/>
  <c r="HD246" i="3"/>
  <c r="HI246" i="3"/>
  <c r="HM246" i="3"/>
  <c r="HQ246" i="3"/>
  <c r="P259" i="4"/>
  <c r="BY242" i="3"/>
  <c r="BW242" i="3"/>
  <c r="BX242" i="3"/>
  <c r="EL242" i="3"/>
  <c r="EM242" i="3"/>
  <c r="EN242" i="3"/>
  <c r="EV242" i="3"/>
  <c r="EW242" i="3"/>
  <c r="EX242" i="3"/>
  <c r="FF242" i="3"/>
  <c r="FG242" i="3"/>
  <c r="FH242" i="3"/>
  <c r="FZ242" i="3"/>
  <c r="GA242" i="3"/>
  <c r="GB242" i="3"/>
  <c r="FP242" i="3"/>
  <c r="FQ242" i="3"/>
  <c r="FR242" i="3"/>
  <c r="FS234" i="3"/>
  <c r="EO234" i="3"/>
  <c r="EY234" i="3"/>
  <c r="FI234" i="3"/>
  <c r="GC234" i="3"/>
  <c r="ES234" i="3"/>
  <c r="EU234" i="3"/>
  <c r="FM234" i="3"/>
  <c r="FY234" i="3"/>
  <c r="FC234" i="3"/>
  <c r="FE234" i="3"/>
  <c r="FW234" i="3"/>
  <c r="GI234" i="3"/>
  <c r="FO234" i="3"/>
  <c r="GG234" i="3"/>
  <c r="EQ234" i="3"/>
  <c r="FD234" i="3"/>
  <c r="FK234" i="3"/>
  <c r="FX234" i="3"/>
  <c r="GE234" i="3"/>
  <c r="ER234" i="3"/>
  <c r="EZ234" i="3"/>
  <c r="FL234" i="3"/>
  <c r="FT234" i="3"/>
  <c r="GF234" i="3"/>
  <c r="ET234" i="3"/>
  <c r="FA234" i="3"/>
  <c r="FN234" i="3"/>
  <c r="FU234" i="3"/>
  <c r="GH234" i="3"/>
  <c r="EP234" i="3"/>
  <c r="FB234" i="3"/>
  <c r="FJ234" i="3"/>
  <c r="FV234" i="3"/>
  <c r="GD234" i="3"/>
  <c r="Z230" i="3"/>
  <c r="CA230" i="3"/>
  <c r="X230" i="3"/>
  <c r="HT230" i="3"/>
  <c r="Q230" i="3"/>
  <c r="Q230" i="2"/>
  <c r="AD230" i="3"/>
  <c r="AH230" i="3"/>
  <c r="AL230" i="3"/>
  <c r="AP230" i="3"/>
  <c r="AT230" i="3"/>
  <c r="AY230" i="3"/>
  <c r="BC230" i="3"/>
  <c r="BG230" i="3"/>
  <c r="BK230" i="3"/>
  <c r="BO230" i="3"/>
  <c r="BS230" i="3"/>
  <c r="CI230" i="3"/>
  <c r="CO230" i="3"/>
  <c r="CT230" i="3"/>
  <c r="CX230" i="3"/>
  <c r="DB230" i="3"/>
  <c r="DG230" i="3"/>
  <c r="DK230" i="3"/>
  <c r="DO230" i="3"/>
  <c r="DV230" i="3"/>
  <c r="DZ230" i="3"/>
  <c r="EE230" i="3"/>
  <c r="EJ230" i="3"/>
  <c r="GL230" i="3"/>
  <c r="GS230" i="3"/>
  <c r="GX230" i="3"/>
  <c r="HB230" i="3"/>
  <c r="HH230" i="3"/>
  <c r="HL230" i="3"/>
  <c r="HP230" i="3"/>
  <c r="N230" i="3"/>
  <c r="R230" i="3"/>
  <c r="AE230" i="3"/>
  <c r="AI230" i="3"/>
  <c r="AM230" i="3"/>
  <c r="AQ230" i="3"/>
  <c r="AU230" i="3"/>
  <c r="AZ230" i="3"/>
  <c r="BD230" i="3"/>
  <c r="BH230" i="3"/>
  <c r="BL230" i="3"/>
  <c r="BP230" i="3"/>
  <c r="BU230" i="3"/>
  <c r="CK230" i="3"/>
  <c r="CQ230" i="3"/>
  <c r="CU230" i="3"/>
  <c r="CY230" i="3"/>
  <c r="DD230" i="3"/>
  <c r="DH230" i="3"/>
  <c r="DL230" i="3"/>
  <c r="DQ230" i="3"/>
  <c r="DW230" i="3"/>
  <c r="EA230" i="3"/>
  <c r="EG230" i="3"/>
  <c r="GM230" i="3"/>
  <c r="GT230" i="3"/>
  <c r="GY230" i="3"/>
  <c r="HD230" i="3"/>
  <c r="HI230" i="3"/>
  <c r="HM230" i="3"/>
  <c r="HQ230" i="3"/>
  <c r="CG230" i="3"/>
  <c r="B230" i="3"/>
  <c r="B230" i="2"/>
  <c r="GN230" i="3"/>
  <c r="GO230" i="3"/>
  <c r="F230" i="3"/>
  <c r="U230" i="2"/>
  <c r="O230" i="3"/>
  <c r="S230" i="3"/>
  <c r="S230" i="2"/>
  <c r="AA230" i="3"/>
  <c r="AF230" i="3"/>
  <c r="AJ230" i="3"/>
  <c r="AN230" i="3"/>
  <c r="AR230" i="3"/>
  <c r="AV230" i="3"/>
  <c r="BA230" i="3"/>
  <c r="BE230" i="3"/>
  <c r="BI230" i="3"/>
  <c r="BM230" i="3"/>
  <c r="BQ230" i="3"/>
  <c r="CL230" i="3"/>
  <c r="CR230" i="3"/>
  <c r="CV230" i="3"/>
  <c r="CZ230" i="3"/>
  <c r="DE230" i="3"/>
  <c r="DI230" i="3"/>
  <c r="DM230" i="3"/>
  <c r="DS230" i="3"/>
  <c r="DX230" i="3"/>
  <c r="EC230" i="3"/>
  <c r="EH230" i="3"/>
  <c r="GQ230" i="3"/>
  <c r="GU230" i="3"/>
  <c r="GZ230" i="3"/>
  <c r="HF230" i="3"/>
  <c r="HJ230" i="3"/>
  <c r="HN230" i="3"/>
  <c r="HR230" i="3"/>
  <c r="P230" i="3"/>
  <c r="P230" i="2"/>
  <c r="AC230" i="3"/>
  <c r="AG230" i="3"/>
  <c r="AK230" i="3"/>
  <c r="AO230" i="3"/>
  <c r="AS230" i="3"/>
  <c r="AW230" i="3"/>
  <c r="BB230" i="3"/>
  <c r="BF230" i="3"/>
  <c r="BJ230" i="3"/>
  <c r="BN230" i="3"/>
  <c r="BR230" i="3"/>
  <c r="CE230" i="3"/>
  <c r="CN230" i="3"/>
  <c r="CS230" i="3"/>
  <c r="CW230" i="3"/>
  <c r="DA230" i="3"/>
  <c r="DF230" i="3"/>
  <c r="DJ230" i="3"/>
  <c r="DN230" i="3"/>
  <c r="DT230" i="3"/>
  <c r="DY230" i="3"/>
  <c r="ED230" i="3"/>
  <c r="EI230" i="3"/>
  <c r="GK230" i="3"/>
  <c r="GR230" i="3"/>
  <c r="GV230" i="3"/>
  <c r="HA230" i="3"/>
  <c r="HG230" i="3"/>
  <c r="HK230" i="3"/>
  <c r="HO230" i="3"/>
  <c r="HS230" i="3"/>
  <c r="P243" i="4"/>
  <c r="BY226" i="3"/>
  <c r="BW226" i="3"/>
  <c r="BX226" i="3"/>
  <c r="EL226" i="3"/>
  <c r="EM226" i="3"/>
  <c r="EN226" i="3"/>
  <c r="EV226" i="3"/>
  <c r="EW226" i="3"/>
  <c r="EX226" i="3"/>
  <c r="FF226" i="3"/>
  <c r="FG226" i="3"/>
  <c r="FH226" i="3"/>
  <c r="FZ226" i="3"/>
  <c r="GA226" i="3"/>
  <c r="GB226" i="3"/>
  <c r="FP226" i="3"/>
  <c r="FQ226" i="3"/>
  <c r="FR226" i="3"/>
  <c r="BW218" i="3"/>
  <c r="BX218" i="3"/>
  <c r="BY218" i="3"/>
  <c r="FS218" i="3"/>
  <c r="EY218" i="3"/>
  <c r="EO218" i="3"/>
  <c r="FI218" i="3"/>
  <c r="GC218" i="3"/>
  <c r="ES218" i="3"/>
  <c r="EU218" i="3"/>
  <c r="FM218" i="3"/>
  <c r="FY218" i="3"/>
  <c r="FC218" i="3"/>
  <c r="FE218" i="3"/>
  <c r="FW218" i="3"/>
  <c r="GI218" i="3"/>
  <c r="FO218" i="3"/>
  <c r="GG218" i="3"/>
  <c r="ER218" i="3"/>
  <c r="EZ218" i="3"/>
  <c r="FL218" i="3"/>
  <c r="FT218" i="3"/>
  <c r="GF218" i="3"/>
  <c r="ET218" i="3"/>
  <c r="FA218" i="3"/>
  <c r="FN218" i="3"/>
  <c r="FU218" i="3"/>
  <c r="GH218" i="3"/>
  <c r="EP218" i="3"/>
  <c r="FB218" i="3"/>
  <c r="FJ218" i="3"/>
  <c r="FV218" i="3"/>
  <c r="GD218" i="3"/>
  <c r="EQ218" i="3"/>
  <c r="FD218" i="3"/>
  <c r="FK218" i="3"/>
  <c r="FX218" i="3"/>
  <c r="GE218" i="3"/>
  <c r="HT214" i="3"/>
  <c r="N214" i="3"/>
  <c r="R214" i="3"/>
  <c r="AE214" i="3"/>
  <c r="AI214" i="3"/>
  <c r="AM214" i="3"/>
  <c r="AQ214" i="3"/>
  <c r="AU214" i="3"/>
  <c r="AZ214" i="3"/>
  <c r="BD214" i="3"/>
  <c r="BH214" i="3"/>
  <c r="BL214" i="3"/>
  <c r="BP214" i="3"/>
  <c r="BU214" i="3"/>
  <c r="CK214" i="3"/>
  <c r="CQ214" i="3"/>
  <c r="CU214" i="3"/>
  <c r="CY214" i="3"/>
  <c r="DD214" i="3"/>
  <c r="DH214" i="3"/>
  <c r="DL214" i="3"/>
  <c r="DQ214" i="3"/>
  <c r="DW214" i="3"/>
  <c r="EA214" i="3"/>
  <c r="EG214" i="3"/>
  <c r="GM214" i="3"/>
  <c r="GT214" i="3"/>
  <c r="GY214" i="3"/>
  <c r="HD214" i="3"/>
  <c r="HI214" i="3"/>
  <c r="HM214" i="3"/>
  <c r="HQ214" i="3"/>
  <c r="CG214" i="3"/>
  <c r="B214" i="3"/>
  <c r="B214" i="2"/>
  <c r="GN214" i="3"/>
  <c r="GO214" i="3"/>
  <c r="F214" i="3"/>
  <c r="U214" i="2"/>
  <c r="O214" i="3"/>
  <c r="S214" i="3"/>
  <c r="S214" i="2"/>
  <c r="AA214" i="3"/>
  <c r="AF214" i="3"/>
  <c r="AJ214" i="3"/>
  <c r="AN214" i="3"/>
  <c r="AR214" i="3"/>
  <c r="AV214" i="3"/>
  <c r="BA214" i="3"/>
  <c r="BE214" i="3"/>
  <c r="BI214" i="3"/>
  <c r="BM214" i="3"/>
  <c r="BQ214" i="3"/>
  <c r="CL214" i="3"/>
  <c r="CR214" i="3"/>
  <c r="CV214" i="3"/>
  <c r="CZ214" i="3"/>
  <c r="DE214" i="3"/>
  <c r="DI214" i="3"/>
  <c r="DM214" i="3"/>
  <c r="DS214" i="3"/>
  <c r="DX214" i="3"/>
  <c r="EC214" i="3"/>
  <c r="EH214" i="3"/>
  <c r="GQ214" i="3"/>
  <c r="GU214" i="3"/>
  <c r="GZ214" i="3"/>
  <c r="HF214" i="3"/>
  <c r="HJ214" i="3"/>
  <c r="HN214" i="3"/>
  <c r="HR214" i="3"/>
  <c r="P214" i="3"/>
  <c r="P214" i="2"/>
  <c r="AC214" i="3"/>
  <c r="AG214" i="3"/>
  <c r="AK214" i="3"/>
  <c r="AO214" i="3"/>
  <c r="AS214" i="3"/>
  <c r="AW214" i="3"/>
  <c r="BB214" i="3"/>
  <c r="BF214" i="3"/>
  <c r="BJ214" i="3"/>
  <c r="BN214" i="3"/>
  <c r="BR214" i="3"/>
  <c r="CE214" i="3"/>
  <c r="CN214" i="3"/>
  <c r="CS214" i="3"/>
  <c r="CW214" i="3"/>
  <c r="DA214" i="3"/>
  <c r="DF214" i="3"/>
  <c r="DJ214" i="3"/>
  <c r="DN214" i="3"/>
  <c r="DT214" i="3"/>
  <c r="DY214" i="3"/>
  <c r="ED214" i="3"/>
  <c r="EI214" i="3"/>
  <c r="GK214" i="3"/>
  <c r="GR214" i="3"/>
  <c r="GV214" i="3"/>
  <c r="HA214" i="3"/>
  <c r="HG214" i="3"/>
  <c r="HK214" i="3"/>
  <c r="HO214" i="3"/>
  <c r="HS214" i="3"/>
  <c r="Q214" i="3"/>
  <c r="Q214" i="2"/>
  <c r="AD214" i="3"/>
  <c r="AH214" i="3"/>
  <c r="AL214" i="3"/>
  <c r="AP214" i="3"/>
  <c r="AT214" i="3"/>
  <c r="AY214" i="3"/>
  <c r="BC214" i="3"/>
  <c r="BG214" i="3"/>
  <c r="BK214" i="3"/>
  <c r="BO214" i="3"/>
  <c r="BS214" i="3"/>
  <c r="CI214" i="3"/>
  <c r="CO214" i="3"/>
  <c r="CT214" i="3"/>
  <c r="CX214" i="3"/>
  <c r="DB214" i="3"/>
  <c r="DG214" i="3"/>
  <c r="DK214" i="3"/>
  <c r="DO214" i="3"/>
  <c r="DV214" i="3"/>
  <c r="DZ214" i="3"/>
  <c r="EE214" i="3"/>
  <c r="EJ214" i="3"/>
  <c r="GL214" i="3"/>
  <c r="GS214" i="3"/>
  <c r="GX214" i="3"/>
  <c r="HB214" i="3"/>
  <c r="HH214" i="3"/>
  <c r="HL214" i="3"/>
  <c r="HP214" i="3"/>
  <c r="P227" i="4"/>
  <c r="EL210" i="3"/>
  <c r="EM210" i="3"/>
  <c r="EN210" i="3"/>
  <c r="EV210" i="3"/>
  <c r="EW210" i="3"/>
  <c r="EX210" i="3"/>
  <c r="FF210" i="3"/>
  <c r="FG210" i="3"/>
  <c r="FH210" i="3"/>
  <c r="FZ210" i="3"/>
  <c r="GA210" i="3"/>
  <c r="GB210" i="3"/>
  <c r="FP210" i="3"/>
  <c r="FQ210" i="3"/>
  <c r="FR210" i="3"/>
  <c r="Z206" i="3"/>
  <c r="CA206" i="3"/>
  <c r="X206" i="3"/>
  <c r="BW202" i="3"/>
  <c r="BX202" i="3"/>
  <c r="BY202" i="3"/>
  <c r="FS202" i="3"/>
  <c r="EY202" i="3"/>
  <c r="EO202" i="3"/>
  <c r="FI202" i="3"/>
  <c r="GC202" i="3"/>
  <c r="ES202" i="3"/>
  <c r="EU202" i="3"/>
  <c r="FM202" i="3"/>
  <c r="FY202" i="3"/>
  <c r="FC202" i="3"/>
  <c r="FE202" i="3"/>
  <c r="FW202" i="3"/>
  <c r="GI202" i="3"/>
  <c r="FO202" i="3"/>
  <c r="GG202" i="3"/>
  <c r="ER202" i="3"/>
  <c r="EZ202" i="3"/>
  <c r="FL202" i="3"/>
  <c r="FT202" i="3"/>
  <c r="GF202" i="3"/>
  <c r="ET202" i="3"/>
  <c r="FA202" i="3"/>
  <c r="FN202" i="3"/>
  <c r="FU202" i="3"/>
  <c r="GH202" i="3"/>
  <c r="EP202" i="3"/>
  <c r="FB202" i="3"/>
  <c r="FJ202" i="3"/>
  <c r="FV202" i="3"/>
  <c r="GD202" i="3"/>
  <c r="EQ202" i="3"/>
  <c r="FD202" i="3"/>
  <c r="FK202" i="3"/>
  <c r="FX202" i="3"/>
  <c r="GE202" i="3"/>
  <c r="HT198" i="3"/>
  <c r="N198" i="3"/>
  <c r="R198" i="3"/>
  <c r="AE198" i="3"/>
  <c r="AI198" i="3"/>
  <c r="AM198" i="3"/>
  <c r="AQ198" i="3"/>
  <c r="AU198" i="3"/>
  <c r="AZ198" i="3"/>
  <c r="BD198" i="3"/>
  <c r="BH198" i="3"/>
  <c r="BL198" i="3"/>
  <c r="BP198" i="3"/>
  <c r="BU198" i="3"/>
  <c r="CK198" i="3"/>
  <c r="CQ198" i="3"/>
  <c r="CU198" i="3"/>
  <c r="CY198" i="3"/>
  <c r="DD198" i="3"/>
  <c r="DH198" i="3"/>
  <c r="DL198" i="3"/>
  <c r="DQ198" i="3"/>
  <c r="DW198" i="3"/>
  <c r="EA198" i="3"/>
  <c r="EG198" i="3"/>
  <c r="GM198" i="3"/>
  <c r="GT198" i="3"/>
  <c r="GY198" i="3"/>
  <c r="HD198" i="3"/>
  <c r="HI198" i="3"/>
  <c r="HM198" i="3"/>
  <c r="HQ198" i="3"/>
  <c r="CG198" i="3"/>
  <c r="B198" i="3"/>
  <c r="B198" i="2"/>
  <c r="GN198" i="3"/>
  <c r="GO198" i="3"/>
  <c r="F198" i="3"/>
  <c r="U198" i="2"/>
  <c r="O198" i="3"/>
  <c r="S198" i="3"/>
  <c r="S198" i="2"/>
  <c r="AA198" i="3"/>
  <c r="AF198" i="3"/>
  <c r="AJ198" i="3"/>
  <c r="AN198" i="3"/>
  <c r="AR198" i="3"/>
  <c r="AV198" i="3"/>
  <c r="BA198" i="3"/>
  <c r="BE198" i="3"/>
  <c r="BI198" i="3"/>
  <c r="BM198" i="3"/>
  <c r="BQ198" i="3"/>
  <c r="CL198" i="3"/>
  <c r="CR198" i="3"/>
  <c r="CV198" i="3"/>
  <c r="CZ198" i="3"/>
  <c r="DE198" i="3"/>
  <c r="DI198" i="3"/>
  <c r="DM198" i="3"/>
  <c r="DS198" i="3"/>
  <c r="DX198" i="3"/>
  <c r="EC198" i="3"/>
  <c r="EH198" i="3"/>
  <c r="GQ198" i="3"/>
  <c r="GU198" i="3"/>
  <c r="GZ198" i="3"/>
  <c r="HF198" i="3"/>
  <c r="HJ198" i="3"/>
  <c r="HN198" i="3"/>
  <c r="HR198" i="3"/>
  <c r="P198" i="3"/>
  <c r="P198" i="2"/>
  <c r="AC198" i="3"/>
  <c r="AG198" i="3"/>
  <c r="AK198" i="3"/>
  <c r="AO198" i="3"/>
  <c r="AS198" i="3"/>
  <c r="AW198" i="3"/>
  <c r="BB198" i="3"/>
  <c r="BF198" i="3"/>
  <c r="BJ198" i="3"/>
  <c r="BN198" i="3"/>
  <c r="BR198" i="3"/>
  <c r="CE198" i="3"/>
  <c r="CN198" i="3"/>
  <c r="CS198" i="3"/>
  <c r="CW198" i="3"/>
  <c r="DA198" i="3"/>
  <c r="DF198" i="3"/>
  <c r="DJ198" i="3"/>
  <c r="DN198" i="3"/>
  <c r="DT198" i="3"/>
  <c r="DY198" i="3"/>
  <c r="ED198" i="3"/>
  <c r="EI198" i="3"/>
  <c r="GK198" i="3"/>
  <c r="GR198" i="3"/>
  <c r="GV198" i="3"/>
  <c r="HA198" i="3"/>
  <c r="HG198" i="3"/>
  <c r="HK198" i="3"/>
  <c r="HO198" i="3"/>
  <c r="HS198" i="3"/>
  <c r="Q198" i="3"/>
  <c r="Q198" i="2"/>
  <c r="AD198" i="3"/>
  <c r="AH198" i="3"/>
  <c r="AL198" i="3"/>
  <c r="AP198" i="3"/>
  <c r="AT198" i="3"/>
  <c r="AY198" i="3"/>
  <c r="BC198" i="3"/>
  <c r="BG198" i="3"/>
  <c r="BK198" i="3"/>
  <c r="BO198" i="3"/>
  <c r="BS198" i="3"/>
  <c r="CI198" i="3"/>
  <c r="CO198" i="3"/>
  <c r="CT198" i="3"/>
  <c r="CX198" i="3"/>
  <c r="DB198" i="3"/>
  <c r="DG198" i="3"/>
  <c r="DK198" i="3"/>
  <c r="DO198" i="3"/>
  <c r="DV198" i="3"/>
  <c r="DZ198" i="3"/>
  <c r="EE198" i="3"/>
  <c r="EJ198" i="3"/>
  <c r="GL198" i="3"/>
  <c r="GS198" i="3"/>
  <c r="GX198" i="3"/>
  <c r="HB198" i="3"/>
  <c r="HH198" i="3"/>
  <c r="HL198" i="3"/>
  <c r="HP198" i="3"/>
  <c r="P211" i="4"/>
  <c r="EL194" i="3"/>
  <c r="EM194" i="3"/>
  <c r="EN194" i="3"/>
  <c r="EV194" i="3"/>
  <c r="EW194" i="3"/>
  <c r="EX194" i="3"/>
  <c r="FF194" i="3"/>
  <c r="FG194" i="3"/>
  <c r="FH194" i="3"/>
  <c r="FZ194" i="3"/>
  <c r="GA194" i="3"/>
  <c r="GB194" i="3"/>
  <c r="FP194" i="3"/>
  <c r="FQ194" i="3"/>
  <c r="FR194" i="3"/>
  <c r="X186" i="3"/>
  <c r="Z186" i="3"/>
  <c r="CA186" i="3"/>
  <c r="FS186" i="3"/>
  <c r="EY186" i="3"/>
  <c r="EO186" i="3"/>
  <c r="FI186" i="3"/>
  <c r="GC186" i="3"/>
  <c r="ES186" i="3"/>
  <c r="EU186" i="3"/>
  <c r="FM186" i="3"/>
  <c r="FY186" i="3"/>
  <c r="FC186" i="3"/>
  <c r="FE186" i="3"/>
  <c r="FW186" i="3"/>
  <c r="GI186" i="3"/>
  <c r="FO186" i="3"/>
  <c r="GG186" i="3"/>
  <c r="ET186" i="3"/>
  <c r="FA186" i="3"/>
  <c r="FN186" i="3"/>
  <c r="FU186" i="3"/>
  <c r="GH186" i="3"/>
  <c r="EP186" i="3"/>
  <c r="FB186" i="3"/>
  <c r="FJ186" i="3"/>
  <c r="FV186" i="3"/>
  <c r="GD186" i="3"/>
  <c r="EQ186" i="3"/>
  <c r="FD186" i="3"/>
  <c r="FK186" i="3"/>
  <c r="FX186" i="3"/>
  <c r="GE186" i="3"/>
  <c r="FL186" i="3"/>
  <c r="ER186" i="3"/>
  <c r="FT186" i="3"/>
  <c r="EZ186" i="3"/>
  <c r="GF186" i="3"/>
  <c r="BY182" i="3"/>
  <c r="BW182" i="3"/>
  <c r="BX182" i="3"/>
  <c r="HT182" i="3"/>
  <c r="N182" i="3"/>
  <c r="R182" i="3"/>
  <c r="AE182" i="3"/>
  <c r="AI182" i="3"/>
  <c r="AM182" i="3"/>
  <c r="AQ182" i="3"/>
  <c r="AU182" i="3"/>
  <c r="AZ182" i="3"/>
  <c r="BD182" i="3"/>
  <c r="BH182" i="3"/>
  <c r="BL182" i="3"/>
  <c r="BP182" i="3"/>
  <c r="BU182" i="3"/>
  <c r="CK182" i="3"/>
  <c r="CQ182" i="3"/>
  <c r="CU182" i="3"/>
  <c r="CY182" i="3"/>
  <c r="DD182" i="3"/>
  <c r="DH182" i="3"/>
  <c r="DL182" i="3"/>
  <c r="DQ182" i="3"/>
  <c r="DW182" i="3"/>
  <c r="EA182" i="3"/>
  <c r="EG182" i="3"/>
  <c r="GM182" i="3"/>
  <c r="GT182" i="3"/>
  <c r="GY182" i="3"/>
  <c r="HD182" i="3"/>
  <c r="HI182" i="3"/>
  <c r="HM182" i="3"/>
  <c r="HQ182" i="3"/>
  <c r="P182" i="3"/>
  <c r="P182" i="2"/>
  <c r="AF182" i="3"/>
  <c r="AK182" i="3"/>
  <c r="AP182" i="3"/>
  <c r="AV182" i="3"/>
  <c r="BB182" i="3"/>
  <c r="BG182" i="3"/>
  <c r="BM182" i="3"/>
  <c r="BR182" i="3"/>
  <c r="CL182" i="3"/>
  <c r="CS182" i="3"/>
  <c r="CX182" i="3"/>
  <c r="DE182" i="3"/>
  <c r="DJ182" i="3"/>
  <c r="DO182" i="3"/>
  <c r="DX182" i="3"/>
  <c r="ED182" i="3"/>
  <c r="EJ182" i="3"/>
  <c r="GL182" i="3"/>
  <c r="GU182" i="3"/>
  <c r="HA182" i="3"/>
  <c r="HH182" i="3"/>
  <c r="HN182" i="3"/>
  <c r="HS182" i="3"/>
  <c r="CG182" i="3"/>
  <c r="B182" i="3"/>
  <c r="B182" i="2"/>
  <c r="Q182" i="3"/>
  <c r="Q182" i="2"/>
  <c r="AA182" i="3"/>
  <c r="AG182" i="3"/>
  <c r="AL182" i="3"/>
  <c r="AR182" i="3"/>
  <c r="AW182" i="3"/>
  <c r="BC182" i="3"/>
  <c r="BI182" i="3"/>
  <c r="BN182" i="3"/>
  <c r="BS182" i="3"/>
  <c r="CN182" i="3"/>
  <c r="CT182" i="3"/>
  <c r="CZ182" i="3"/>
  <c r="DF182" i="3"/>
  <c r="DK182" i="3"/>
  <c r="DS182" i="3"/>
  <c r="DY182" i="3"/>
  <c r="EE182" i="3"/>
  <c r="GQ182" i="3"/>
  <c r="GV182" i="3"/>
  <c r="HB182" i="3"/>
  <c r="HJ182" i="3"/>
  <c r="HO182" i="3"/>
  <c r="S182" i="3"/>
  <c r="S182" i="2"/>
  <c r="AC182" i="3"/>
  <c r="AH182" i="3"/>
  <c r="AN182" i="3"/>
  <c r="AS182" i="3"/>
  <c r="AY182" i="3"/>
  <c r="BE182" i="3"/>
  <c r="BJ182" i="3"/>
  <c r="BO182" i="3"/>
  <c r="CE182" i="3"/>
  <c r="CO182" i="3"/>
  <c r="CV182" i="3"/>
  <c r="DA182" i="3"/>
  <c r="DG182" i="3"/>
  <c r="DM182" i="3"/>
  <c r="DT182" i="3"/>
  <c r="DZ182" i="3"/>
  <c r="EH182" i="3"/>
  <c r="GR182" i="3"/>
  <c r="GX182" i="3"/>
  <c r="HF182" i="3"/>
  <c r="HK182" i="3"/>
  <c r="HP182" i="3"/>
  <c r="O182" i="3"/>
  <c r="AO182" i="3"/>
  <c r="BK182" i="3"/>
  <c r="CR182" i="3"/>
  <c r="DN182" i="3"/>
  <c r="HG182" i="3"/>
  <c r="GN182" i="3"/>
  <c r="GO182" i="3"/>
  <c r="F182" i="3"/>
  <c r="U182" i="2"/>
  <c r="AT182" i="3"/>
  <c r="BQ182" i="3"/>
  <c r="CW182" i="3"/>
  <c r="DV182" i="3"/>
  <c r="GK182" i="3"/>
  <c r="HL182" i="3"/>
  <c r="AD182" i="3"/>
  <c r="BA182" i="3"/>
  <c r="DB182" i="3"/>
  <c r="EC182" i="3"/>
  <c r="GS182" i="3"/>
  <c r="HR182" i="3"/>
  <c r="AJ182" i="3"/>
  <c r="BF182" i="3"/>
  <c r="CI182" i="3"/>
  <c r="DI182" i="3"/>
  <c r="EI182" i="3"/>
  <c r="GZ182" i="3"/>
  <c r="P195" i="4"/>
  <c r="EL178" i="3"/>
  <c r="EM178" i="3"/>
  <c r="EN178" i="3"/>
  <c r="EV178" i="3"/>
  <c r="EW178" i="3"/>
  <c r="EX178" i="3"/>
  <c r="FF178" i="3"/>
  <c r="FG178" i="3"/>
  <c r="FH178" i="3"/>
  <c r="FZ178" i="3"/>
  <c r="GA178" i="3"/>
  <c r="GB178" i="3"/>
  <c r="FP178" i="3"/>
  <c r="FQ178" i="3"/>
  <c r="FR178" i="3"/>
  <c r="X174" i="3"/>
  <c r="Z174" i="3"/>
  <c r="CA174" i="3"/>
  <c r="BX170" i="3"/>
  <c r="BW170" i="3"/>
  <c r="BY170" i="3"/>
  <c r="FS170" i="3"/>
  <c r="EY170" i="3"/>
  <c r="EO170" i="3"/>
  <c r="FI170" i="3"/>
  <c r="GC170" i="3"/>
  <c r="ES170" i="3"/>
  <c r="EU170" i="3"/>
  <c r="FM170" i="3"/>
  <c r="FY170" i="3"/>
  <c r="FC170" i="3"/>
  <c r="FE170" i="3"/>
  <c r="FW170" i="3"/>
  <c r="GI170" i="3"/>
  <c r="FO170" i="3"/>
  <c r="GG170" i="3"/>
  <c r="EP170" i="3"/>
  <c r="FB170" i="3"/>
  <c r="FJ170" i="3"/>
  <c r="FV170" i="3"/>
  <c r="GD170" i="3"/>
  <c r="ER170" i="3"/>
  <c r="EZ170" i="3"/>
  <c r="FL170" i="3"/>
  <c r="FT170" i="3"/>
  <c r="GF170" i="3"/>
  <c r="FA170" i="3"/>
  <c r="FN170" i="3"/>
  <c r="EQ170" i="3"/>
  <c r="FD170" i="3"/>
  <c r="GE170" i="3"/>
  <c r="ET170" i="3"/>
  <c r="FU170" i="3"/>
  <c r="GH170" i="3"/>
  <c r="FK170" i="3"/>
  <c r="FX170" i="3"/>
  <c r="X166" i="3"/>
  <c r="Z166" i="3"/>
  <c r="CA166" i="3"/>
  <c r="HT166" i="3"/>
  <c r="Q166" i="3"/>
  <c r="Q166" i="2"/>
  <c r="AD166" i="3"/>
  <c r="AH166" i="3"/>
  <c r="AL166" i="3"/>
  <c r="AP166" i="3"/>
  <c r="AT166" i="3"/>
  <c r="AY166" i="3"/>
  <c r="BC166" i="3"/>
  <c r="BG166" i="3"/>
  <c r="BK166" i="3"/>
  <c r="BO166" i="3"/>
  <c r="BS166" i="3"/>
  <c r="CI166" i="3"/>
  <c r="CO166" i="3"/>
  <c r="CT166" i="3"/>
  <c r="CX166" i="3"/>
  <c r="DB166" i="3"/>
  <c r="DG166" i="3"/>
  <c r="DK166" i="3"/>
  <c r="DO166" i="3"/>
  <c r="DV166" i="3"/>
  <c r="DZ166" i="3"/>
  <c r="EE166" i="3"/>
  <c r="EJ166" i="3"/>
  <c r="GL166" i="3"/>
  <c r="GS166" i="3"/>
  <c r="GX166" i="3"/>
  <c r="HB166" i="3"/>
  <c r="HH166" i="3"/>
  <c r="HL166" i="3"/>
  <c r="HP166" i="3"/>
  <c r="CG166" i="3"/>
  <c r="B166" i="3"/>
  <c r="B166" i="2"/>
  <c r="GN166" i="3"/>
  <c r="GO166" i="3"/>
  <c r="F166" i="3"/>
  <c r="U166" i="2"/>
  <c r="O166" i="3"/>
  <c r="S166" i="3"/>
  <c r="S166" i="2"/>
  <c r="AA166" i="3"/>
  <c r="AF166" i="3"/>
  <c r="AJ166" i="3"/>
  <c r="AN166" i="3"/>
  <c r="AR166" i="3"/>
  <c r="AV166" i="3"/>
  <c r="BA166" i="3"/>
  <c r="BE166" i="3"/>
  <c r="BI166" i="3"/>
  <c r="BM166" i="3"/>
  <c r="BQ166" i="3"/>
  <c r="CL166" i="3"/>
  <c r="CR166" i="3"/>
  <c r="CV166" i="3"/>
  <c r="CZ166" i="3"/>
  <c r="DE166" i="3"/>
  <c r="DI166" i="3"/>
  <c r="DM166" i="3"/>
  <c r="DS166" i="3"/>
  <c r="DX166" i="3"/>
  <c r="EC166" i="3"/>
  <c r="EH166" i="3"/>
  <c r="GQ166" i="3"/>
  <c r="GU166" i="3"/>
  <c r="GZ166" i="3"/>
  <c r="HF166" i="3"/>
  <c r="HJ166" i="3"/>
  <c r="HN166" i="3"/>
  <c r="HR166" i="3"/>
  <c r="P166" i="3"/>
  <c r="P166" i="2"/>
  <c r="AC166" i="3"/>
  <c r="AK166" i="3"/>
  <c r="AS166" i="3"/>
  <c r="BB166" i="3"/>
  <c r="BJ166" i="3"/>
  <c r="BR166" i="3"/>
  <c r="CE166" i="3"/>
  <c r="CS166" i="3"/>
  <c r="DA166" i="3"/>
  <c r="DJ166" i="3"/>
  <c r="DT166" i="3"/>
  <c r="ED166" i="3"/>
  <c r="GR166" i="3"/>
  <c r="HA166" i="3"/>
  <c r="HK166" i="3"/>
  <c r="HS166" i="3"/>
  <c r="R166" i="3"/>
  <c r="AE166" i="3"/>
  <c r="AM166" i="3"/>
  <c r="AU166" i="3"/>
  <c r="BD166" i="3"/>
  <c r="BL166" i="3"/>
  <c r="BU166" i="3"/>
  <c r="CK166" i="3"/>
  <c r="CU166" i="3"/>
  <c r="DD166" i="3"/>
  <c r="DL166" i="3"/>
  <c r="DW166" i="3"/>
  <c r="EG166" i="3"/>
  <c r="GT166" i="3"/>
  <c r="HD166" i="3"/>
  <c r="HM166" i="3"/>
  <c r="AG166" i="3"/>
  <c r="AO166" i="3"/>
  <c r="AW166" i="3"/>
  <c r="BF166" i="3"/>
  <c r="BN166" i="3"/>
  <c r="CN166" i="3"/>
  <c r="CW166" i="3"/>
  <c r="DF166" i="3"/>
  <c r="DN166" i="3"/>
  <c r="DY166" i="3"/>
  <c r="EI166" i="3"/>
  <c r="GK166" i="3"/>
  <c r="GV166" i="3"/>
  <c r="HG166" i="3"/>
  <c r="HO166" i="3"/>
  <c r="N166" i="3"/>
  <c r="AI166" i="3"/>
  <c r="AQ166" i="3"/>
  <c r="AZ166" i="3"/>
  <c r="BH166" i="3"/>
  <c r="BP166" i="3"/>
  <c r="CQ166" i="3"/>
  <c r="CY166" i="3"/>
  <c r="DH166" i="3"/>
  <c r="DQ166" i="3"/>
  <c r="EA166" i="3"/>
  <c r="GM166" i="3"/>
  <c r="GY166" i="3"/>
  <c r="HI166" i="3"/>
  <c r="HQ166" i="3"/>
  <c r="P179" i="4"/>
  <c r="BY162" i="3"/>
  <c r="BW162" i="3"/>
  <c r="BX162" i="3"/>
  <c r="EL162" i="3"/>
  <c r="EM162" i="3"/>
  <c r="EN162" i="3"/>
  <c r="EV162" i="3"/>
  <c r="EW162" i="3"/>
  <c r="EX162" i="3"/>
  <c r="FF162" i="3"/>
  <c r="FG162" i="3"/>
  <c r="FH162" i="3"/>
  <c r="FZ162" i="3"/>
  <c r="GA162" i="3"/>
  <c r="GB162" i="3"/>
  <c r="FP162" i="3"/>
  <c r="FQ162" i="3"/>
  <c r="FR162" i="3"/>
  <c r="FS154" i="3"/>
  <c r="EY154" i="3"/>
  <c r="EO154" i="3"/>
  <c r="FI154" i="3"/>
  <c r="GC154" i="3"/>
  <c r="ES154" i="3"/>
  <c r="EU154" i="3"/>
  <c r="FM154" i="3"/>
  <c r="FY154" i="3"/>
  <c r="FC154" i="3"/>
  <c r="FE154" i="3"/>
  <c r="FW154" i="3"/>
  <c r="GI154" i="3"/>
  <c r="FO154" i="3"/>
  <c r="GG154" i="3"/>
  <c r="EQ154" i="3"/>
  <c r="FD154" i="3"/>
  <c r="FK154" i="3"/>
  <c r="FX154" i="3"/>
  <c r="GE154" i="3"/>
  <c r="ET154" i="3"/>
  <c r="FA154" i="3"/>
  <c r="FN154" i="3"/>
  <c r="FU154" i="3"/>
  <c r="GH154" i="3"/>
  <c r="EP154" i="3"/>
  <c r="FB154" i="3"/>
  <c r="GD154" i="3"/>
  <c r="ER154" i="3"/>
  <c r="FT154" i="3"/>
  <c r="GF154" i="3"/>
  <c r="FJ154" i="3"/>
  <c r="FV154" i="3"/>
  <c r="EZ154" i="3"/>
  <c r="FL154" i="3"/>
  <c r="X150" i="3"/>
  <c r="Z150" i="3"/>
  <c r="CA150" i="3"/>
  <c r="HT150" i="3"/>
  <c r="Q150" i="3"/>
  <c r="Q150" i="2"/>
  <c r="AD150" i="3"/>
  <c r="AH150" i="3"/>
  <c r="AL150" i="3"/>
  <c r="AP150" i="3"/>
  <c r="AT150" i="3"/>
  <c r="AY150" i="3"/>
  <c r="BC150" i="3"/>
  <c r="BG150" i="3"/>
  <c r="BK150" i="3"/>
  <c r="BO150" i="3"/>
  <c r="BS150" i="3"/>
  <c r="CI150" i="3"/>
  <c r="CO150" i="3"/>
  <c r="CT150" i="3"/>
  <c r="CX150" i="3"/>
  <c r="DB150" i="3"/>
  <c r="DG150" i="3"/>
  <c r="DK150" i="3"/>
  <c r="DO150" i="3"/>
  <c r="DV150" i="3"/>
  <c r="DZ150" i="3"/>
  <c r="EE150" i="3"/>
  <c r="EJ150" i="3"/>
  <c r="GL150" i="3"/>
  <c r="GS150" i="3"/>
  <c r="GX150" i="3"/>
  <c r="HB150" i="3"/>
  <c r="HH150" i="3"/>
  <c r="HL150" i="3"/>
  <c r="HP150" i="3"/>
  <c r="CG150" i="3"/>
  <c r="B150" i="3"/>
  <c r="B150" i="2"/>
  <c r="GN150" i="3"/>
  <c r="GO150" i="3"/>
  <c r="F150" i="3"/>
  <c r="U150" i="2"/>
  <c r="O150" i="3"/>
  <c r="S150" i="3"/>
  <c r="S150" i="2"/>
  <c r="AA150" i="3"/>
  <c r="AF150" i="3"/>
  <c r="AJ150" i="3"/>
  <c r="AN150" i="3"/>
  <c r="AR150" i="3"/>
  <c r="AV150" i="3"/>
  <c r="BA150" i="3"/>
  <c r="BE150" i="3"/>
  <c r="BI150" i="3"/>
  <c r="BM150" i="3"/>
  <c r="BQ150" i="3"/>
  <c r="CL150" i="3"/>
  <c r="CR150" i="3"/>
  <c r="CV150" i="3"/>
  <c r="CZ150" i="3"/>
  <c r="DE150" i="3"/>
  <c r="DI150" i="3"/>
  <c r="DM150" i="3"/>
  <c r="DS150" i="3"/>
  <c r="DX150" i="3"/>
  <c r="EC150" i="3"/>
  <c r="EH150" i="3"/>
  <c r="GQ150" i="3"/>
  <c r="GU150" i="3"/>
  <c r="GZ150" i="3"/>
  <c r="HF150" i="3"/>
  <c r="HJ150" i="3"/>
  <c r="HN150" i="3"/>
  <c r="HR150" i="3"/>
  <c r="P150" i="3"/>
  <c r="P150" i="2"/>
  <c r="AC150" i="3"/>
  <c r="AK150" i="3"/>
  <c r="AS150" i="3"/>
  <c r="BB150" i="3"/>
  <c r="BJ150" i="3"/>
  <c r="BR150" i="3"/>
  <c r="CE150" i="3"/>
  <c r="CS150" i="3"/>
  <c r="DA150" i="3"/>
  <c r="DJ150" i="3"/>
  <c r="DT150" i="3"/>
  <c r="ED150" i="3"/>
  <c r="GR150" i="3"/>
  <c r="HA150" i="3"/>
  <c r="HK150" i="3"/>
  <c r="HS150" i="3"/>
  <c r="R150" i="3"/>
  <c r="AE150" i="3"/>
  <c r="AM150" i="3"/>
  <c r="AU150" i="3"/>
  <c r="BD150" i="3"/>
  <c r="BL150" i="3"/>
  <c r="BU150" i="3"/>
  <c r="CK150" i="3"/>
  <c r="CU150" i="3"/>
  <c r="DD150" i="3"/>
  <c r="DL150" i="3"/>
  <c r="DW150" i="3"/>
  <c r="EG150" i="3"/>
  <c r="GT150" i="3"/>
  <c r="HD150" i="3"/>
  <c r="HM150" i="3"/>
  <c r="AG150" i="3"/>
  <c r="AO150" i="3"/>
  <c r="AW150" i="3"/>
  <c r="BF150" i="3"/>
  <c r="BN150" i="3"/>
  <c r="CN150" i="3"/>
  <c r="CW150" i="3"/>
  <c r="DF150" i="3"/>
  <c r="DN150" i="3"/>
  <c r="DY150" i="3"/>
  <c r="EI150" i="3"/>
  <c r="GK150" i="3"/>
  <c r="GV150" i="3"/>
  <c r="HG150" i="3"/>
  <c r="HO150" i="3"/>
  <c r="N150" i="3"/>
  <c r="AI150" i="3"/>
  <c r="AQ150" i="3"/>
  <c r="AZ150" i="3"/>
  <c r="BH150" i="3"/>
  <c r="BP150" i="3"/>
  <c r="CQ150" i="3"/>
  <c r="CY150" i="3"/>
  <c r="DH150" i="3"/>
  <c r="DQ150" i="3"/>
  <c r="EA150" i="3"/>
  <c r="GM150" i="3"/>
  <c r="GY150" i="3"/>
  <c r="HI150" i="3"/>
  <c r="HQ150" i="3"/>
  <c r="P163" i="4"/>
  <c r="BY146" i="3"/>
  <c r="BW146" i="3"/>
  <c r="BX146" i="3"/>
  <c r="EL146" i="3"/>
  <c r="EM146" i="3"/>
  <c r="EN146" i="3"/>
  <c r="EV146" i="3"/>
  <c r="EW146" i="3"/>
  <c r="EX146" i="3"/>
  <c r="FF146" i="3"/>
  <c r="FG146" i="3"/>
  <c r="FH146" i="3"/>
  <c r="FZ146" i="3"/>
  <c r="GA146" i="3"/>
  <c r="GB146" i="3"/>
  <c r="FP146" i="3"/>
  <c r="FQ146" i="3"/>
  <c r="FR146" i="3"/>
  <c r="Z142" i="3"/>
  <c r="CA142" i="3"/>
  <c r="X142" i="3"/>
  <c r="FS138" i="3"/>
  <c r="EY138" i="3"/>
  <c r="EO138" i="3"/>
  <c r="FI138" i="3"/>
  <c r="GC138" i="3"/>
  <c r="ES138" i="3"/>
  <c r="EU138" i="3"/>
  <c r="FM138" i="3"/>
  <c r="FY138" i="3"/>
  <c r="FC138" i="3"/>
  <c r="FE138" i="3"/>
  <c r="FW138" i="3"/>
  <c r="GI138" i="3"/>
  <c r="FO138" i="3"/>
  <c r="GG138" i="3"/>
  <c r="EQ138" i="3"/>
  <c r="FD138" i="3"/>
  <c r="FK138" i="3"/>
  <c r="FX138" i="3"/>
  <c r="GE138" i="3"/>
  <c r="ER138" i="3"/>
  <c r="EZ138" i="3"/>
  <c r="FL138" i="3"/>
  <c r="FT138" i="3"/>
  <c r="GF138" i="3"/>
  <c r="ET138" i="3"/>
  <c r="FA138" i="3"/>
  <c r="FN138" i="3"/>
  <c r="FU138" i="3"/>
  <c r="GH138" i="3"/>
  <c r="FB138" i="3"/>
  <c r="GD138" i="3"/>
  <c r="FJ138" i="3"/>
  <c r="EP138" i="3"/>
  <c r="FV138" i="3"/>
  <c r="Z134" i="3"/>
  <c r="CA134" i="3"/>
  <c r="X134" i="3"/>
  <c r="HT134" i="3"/>
  <c r="Q134" i="3"/>
  <c r="Q134" i="2"/>
  <c r="AD134" i="3"/>
  <c r="AH134" i="3"/>
  <c r="AL134" i="3"/>
  <c r="AP134" i="3"/>
  <c r="AT134" i="3"/>
  <c r="AY134" i="3"/>
  <c r="BC134" i="3"/>
  <c r="BG134" i="3"/>
  <c r="BK134" i="3"/>
  <c r="BO134" i="3"/>
  <c r="BS134" i="3"/>
  <c r="CI134" i="3"/>
  <c r="CO134" i="3"/>
  <c r="CT134" i="3"/>
  <c r="CX134" i="3"/>
  <c r="DB134" i="3"/>
  <c r="DG134" i="3"/>
  <c r="DK134" i="3"/>
  <c r="DO134" i="3"/>
  <c r="DV134" i="3"/>
  <c r="DZ134" i="3"/>
  <c r="EE134" i="3"/>
  <c r="EJ134" i="3"/>
  <c r="GL134" i="3"/>
  <c r="GS134" i="3"/>
  <c r="GX134" i="3"/>
  <c r="HB134" i="3"/>
  <c r="HH134" i="3"/>
  <c r="HL134" i="3"/>
  <c r="HP134" i="3"/>
  <c r="N134" i="3"/>
  <c r="R134" i="3"/>
  <c r="AE134" i="3"/>
  <c r="AI134" i="3"/>
  <c r="AM134" i="3"/>
  <c r="AQ134" i="3"/>
  <c r="AU134" i="3"/>
  <c r="AZ134" i="3"/>
  <c r="BD134" i="3"/>
  <c r="BH134" i="3"/>
  <c r="BL134" i="3"/>
  <c r="BP134" i="3"/>
  <c r="BU134" i="3"/>
  <c r="CK134" i="3"/>
  <c r="CQ134" i="3"/>
  <c r="CU134" i="3"/>
  <c r="CY134" i="3"/>
  <c r="DD134" i="3"/>
  <c r="DH134" i="3"/>
  <c r="DL134" i="3"/>
  <c r="DQ134" i="3"/>
  <c r="DW134" i="3"/>
  <c r="EA134" i="3"/>
  <c r="EG134" i="3"/>
  <c r="GM134" i="3"/>
  <c r="GT134" i="3"/>
  <c r="GY134" i="3"/>
  <c r="HD134" i="3"/>
  <c r="HI134" i="3"/>
  <c r="HM134" i="3"/>
  <c r="HQ134" i="3"/>
  <c r="CG134" i="3"/>
  <c r="B134" i="3"/>
  <c r="B134" i="2"/>
  <c r="GN134" i="3"/>
  <c r="GO134" i="3"/>
  <c r="F134" i="3"/>
  <c r="U134" i="2"/>
  <c r="O134" i="3"/>
  <c r="S134" i="3"/>
  <c r="S134" i="2"/>
  <c r="AA134" i="3"/>
  <c r="AF134" i="3"/>
  <c r="AJ134" i="3"/>
  <c r="AN134" i="3"/>
  <c r="AR134" i="3"/>
  <c r="AV134" i="3"/>
  <c r="BA134" i="3"/>
  <c r="BE134" i="3"/>
  <c r="BI134" i="3"/>
  <c r="BM134" i="3"/>
  <c r="BQ134" i="3"/>
  <c r="CL134" i="3"/>
  <c r="CR134" i="3"/>
  <c r="CV134" i="3"/>
  <c r="CZ134" i="3"/>
  <c r="DE134" i="3"/>
  <c r="DI134" i="3"/>
  <c r="DM134" i="3"/>
  <c r="DS134" i="3"/>
  <c r="DX134" i="3"/>
  <c r="EC134" i="3"/>
  <c r="EH134" i="3"/>
  <c r="GQ134" i="3"/>
  <c r="GU134" i="3"/>
  <c r="GZ134" i="3"/>
  <c r="HF134" i="3"/>
  <c r="HJ134" i="3"/>
  <c r="HN134" i="3"/>
  <c r="HR134" i="3"/>
  <c r="P134" i="3"/>
  <c r="P134" i="2"/>
  <c r="AC134" i="3"/>
  <c r="AG134" i="3"/>
  <c r="AK134" i="3"/>
  <c r="AO134" i="3"/>
  <c r="AS134" i="3"/>
  <c r="AW134" i="3"/>
  <c r="BB134" i="3"/>
  <c r="BF134" i="3"/>
  <c r="BJ134" i="3"/>
  <c r="BN134" i="3"/>
  <c r="BR134" i="3"/>
  <c r="CE134" i="3"/>
  <c r="CN134" i="3"/>
  <c r="CS134" i="3"/>
  <c r="CW134" i="3"/>
  <c r="DA134" i="3"/>
  <c r="DF134" i="3"/>
  <c r="DJ134" i="3"/>
  <c r="DN134" i="3"/>
  <c r="DT134" i="3"/>
  <c r="DY134" i="3"/>
  <c r="ED134" i="3"/>
  <c r="EI134" i="3"/>
  <c r="GK134" i="3"/>
  <c r="GR134" i="3"/>
  <c r="GV134" i="3"/>
  <c r="HA134" i="3"/>
  <c r="HG134" i="3"/>
  <c r="HK134" i="3"/>
  <c r="HO134" i="3"/>
  <c r="HS134" i="3"/>
  <c r="P147" i="4"/>
  <c r="BY130" i="3"/>
  <c r="BW130" i="3"/>
  <c r="BX130" i="3"/>
  <c r="EL130" i="3"/>
  <c r="EM130" i="3"/>
  <c r="EN130" i="3"/>
  <c r="EV130" i="3"/>
  <c r="EW130" i="3"/>
  <c r="EX130" i="3"/>
  <c r="FF130" i="3"/>
  <c r="FG130" i="3"/>
  <c r="FH130" i="3"/>
  <c r="FZ130" i="3"/>
  <c r="GA130" i="3"/>
  <c r="GB130" i="3"/>
  <c r="FP130" i="3"/>
  <c r="FQ130" i="3"/>
  <c r="FR130" i="3"/>
  <c r="Z126" i="3"/>
  <c r="CA126" i="3"/>
  <c r="X126" i="3"/>
  <c r="BW122" i="3"/>
  <c r="BX122" i="3"/>
  <c r="BY122" i="3"/>
  <c r="FS122" i="3"/>
  <c r="EY122" i="3"/>
  <c r="EO122" i="3"/>
  <c r="FI122" i="3"/>
  <c r="GC122" i="3"/>
  <c r="ES122" i="3"/>
  <c r="EU122" i="3"/>
  <c r="FM122" i="3"/>
  <c r="FY122" i="3"/>
  <c r="FC122" i="3"/>
  <c r="FE122" i="3"/>
  <c r="FW122" i="3"/>
  <c r="GI122" i="3"/>
  <c r="FO122" i="3"/>
  <c r="GG122" i="3"/>
  <c r="ER122" i="3"/>
  <c r="EZ122" i="3"/>
  <c r="FL122" i="3"/>
  <c r="FT122" i="3"/>
  <c r="GF122" i="3"/>
  <c r="ET122" i="3"/>
  <c r="FA122" i="3"/>
  <c r="FN122" i="3"/>
  <c r="FU122" i="3"/>
  <c r="GH122" i="3"/>
  <c r="EP122" i="3"/>
  <c r="FB122" i="3"/>
  <c r="FJ122" i="3"/>
  <c r="FV122" i="3"/>
  <c r="GD122" i="3"/>
  <c r="EQ122" i="3"/>
  <c r="FD122" i="3"/>
  <c r="FK122" i="3"/>
  <c r="FX122" i="3"/>
  <c r="GE122" i="3"/>
  <c r="BW118" i="3"/>
  <c r="BX118" i="3"/>
  <c r="BY118" i="3"/>
  <c r="HT118" i="3"/>
  <c r="CG118" i="3"/>
  <c r="B118" i="3"/>
  <c r="B118" i="2"/>
  <c r="GN118" i="3"/>
  <c r="GO118" i="3"/>
  <c r="F118" i="3"/>
  <c r="U118" i="2"/>
  <c r="O118" i="3"/>
  <c r="S118" i="3"/>
  <c r="S118" i="2"/>
  <c r="AA118" i="3"/>
  <c r="AF118" i="3"/>
  <c r="AJ118" i="3"/>
  <c r="AN118" i="3"/>
  <c r="AR118" i="3"/>
  <c r="AV118" i="3"/>
  <c r="BA118" i="3"/>
  <c r="BE118" i="3"/>
  <c r="BI118" i="3"/>
  <c r="BM118" i="3"/>
  <c r="BQ118" i="3"/>
  <c r="CL118" i="3"/>
  <c r="CR118" i="3"/>
  <c r="CV118" i="3"/>
  <c r="CZ118" i="3"/>
  <c r="DE118" i="3"/>
  <c r="DI118" i="3"/>
  <c r="DM118" i="3"/>
  <c r="DS118" i="3"/>
  <c r="DX118" i="3"/>
  <c r="EC118" i="3"/>
  <c r="EH118" i="3"/>
  <c r="GQ118" i="3"/>
  <c r="GU118" i="3"/>
  <c r="GZ118" i="3"/>
  <c r="HF118" i="3"/>
  <c r="HJ118" i="3"/>
  <c r="HN118" i="3"/>
  <c r="HR118" i="3"/>
  <c r="P118" i="3"/>
  <c r="P118" i="2"/>
  <c r="AC118" i="3"/>
  <c r="AG118" i="3"/>
  <c r="AK118" i="3"/>
  <c r="AO118" i="3"/>
  <c r="AS118" i="3"/>
  <c r="AW118" i="3"/>
  <c r="BB118" i="3"/>
  <c r="BF118" i="3"/>
  <c r="BJ118" i="3"/>
  <c r="BN118" i="3"/>
  <c r="BR118" i="3"/>
  <c r="CE118" i="3"/>
  <c r="CN118" i="3"/>
  <c r="CS118" i="3"/>
  <c r="CW118" i="3"/>
  <c r="DA118" i="3"/>
  <c r="DF118" i="3"/>
  <c r="DJ118" i="3"/>
  <c r="DN118" i="3"/>
  <c r="DT118" i="3"/>
  <c r="DY118" i="3"/>
  <c r="ED118" i="3"/>
  <c r="EI118" i="3"/>
  <c r="GK118" i="3"/>
  <c r="GR118" i="3"/>
  <c r="GV118" i="3"/>
  <c r="HA118" i="3"/>
  <c r="HG118" i="3"/>
  <c r="HK118" i="3"/>
  <c r="HO118" i="3"/>
  <c r="HS118" i="3"/>
  <c r="Q118" i="3"/>
  <c r="Q118" i="2"/>
  <c r="AD118" i="3"/>
  <c r="AH118" i="3"/>
  <c r="AL118" i="3"/>
  <c r="AP118" i="3"/>
  <c r="AT118" i="3"/>
  <c r="AY118" i="3"/>
  <c r="BC118" i="3"/>
  <c r="BG118" i="3"/>
  <c r="BK118" i="3"/>
  <c r="BO118" i="3"/>
  <c r="BS118" i="3"/>
  <c r="CI118" i="3"/>
  <c r="CO118" i="3"/>
  <c r="CT118" i="3"/>
  <c r="CX118" i="3"/>
  <c r="DB118" i="3"/>
  <c r="DG118" i="3"/>
  <c r="DK118" i="3"/>
  <c r="DO118" i="3"/>
  <c r="DV118" i="3"/>
  <c r="DZ118" i="3"/>
  <c r="EE118" i="3"/>
  <c r="EJ118" i="3"/>
  <c r="GL118" i="3"/>
  <c r="GS118" i="3"/>
  <c r="GX118" i="3"/>
  <c r="HB118" i="3"/>
  <c r="HH118" i="3"/>
  <c r="HL118" i="3"/>
  <c r="HP118" i="3"/>
  <c r="N118" i="3"/>
  <c r="S131" i="4"/>
  <c r="R118" i="3"/>
  <c r="AE118" i="3"/>
  <c r="AI118" i="3"/>
  <c r="AM118" i="3"/>
  <c r="AQ118" i="3"/>
  <c r="AU118" i="3"/>
  <c r="AZ118" i="3"/>
  <c r="BD118" i="3"/>
  <c r="BH118" i="3"/>
  <c r="BL118" i="3"/>
  <c r="BP118" i="3"/>
  <c r="BU118" i="3"/>
  <c r="CK118" i="3"/>
  <c r="CQ118" i="3"/>
  <c r="CU118" i="3"/>
  <c r="CY118" i="3"/>
  <c r="DD118" i="3"/>
  <c r="DH118" i="3"/>
  <c r="DL118" i="3"/>
  <c r="DQ118" i="3"/>
  <c r="DW118" i="3"/>
  <c r="EA118" i="3"/>
  <c r="EG118" i="3"/>
  <c r="GM118" i="3"/>
  <c r="GT118" i="3"/>
  <c r="GY118" i="3"/>
  <c r="HD118" i="3"/>
  <c r="HI118" i="3"/>
  <c r="HM118" i="3"/>
  <c r="HQ118" i="3"/>
  <c r="P131" i="4"/>
  <c r="EL114" i="3"/>
  <c r="EM114" i="3"/>
  <c r="EN114" i="3"/>
  <c r="EV114" i="3"/>
  <c r="EW114" i="3"/>
  <c r="EX114" i="3"/>
  <c r="FF114" i="3"/>
  <c r="FG114" i="3"/>
  <c r="FH114" i="3"/>
  <c r="FZ114" i="3"/>
  <c r="GA114" i="3"/>
  <c r="GB114" i="3"/>
  <c r="FP114" i="3"/>
  <c r="FQ114" i="3"/>
  <c r="FR114" i="3"/>
  <c r="X106" i="3"/>
  <c r="Z106" i="3"/>
  <c r="CA106" i="3"/>
  <c r="FS106" i="3"/>
  <c r="EY106" i="3"/>
  <c r="EO106" i="3"/>
  <c r="FI106" i="3"/>
  <c r="GC106" i="3"/>
  <c r="ES106" i="3"/>
  <c r="EU106" i="3"/>
  <c r="FM106" i="3"/>
  <c r="FY106" i="3"/>
  <c r="FC106" i="3"/>
  <c r="FE106" i="3"/>
  <c r="FW106" i="3"/>
  <c r="GI106" i="3"/>
  <c r="FO106" i="3"/>
  <c r="GG106" i="3"/>
  <c r="ET106" i="3"/>
  <c r="FA106" i="3"/>
  <c r="FN106" i="3"/>
  <c r="FU106" i="3"/>
  <c r="GH106" i="3"/>
  <c r="EP106" i="3"/>
  <c r="FB106" i="3"/>
  <c r="FJ106" i="3"/>
  <c r="FV106" i="3"/>
  <c r="GD106" i="3"/>
  <c r="EQ106" i="3"/>
  <c r="FD106" i="3"/>
  <c r="FK106" i="3"/>
  <c r="FX106" i="3"/>
  <c r="GE106" i="3"/>
  <c r="ER106" i="3"/>
  <c r="EZ106" i="3"/>
  <c r="FL106" i="3"/>
  <c r="FT106" i="3"/>
  <c r="GF106" i="3"/>
  <c r="BW102" i="3"/>
  <c r="BX102" i="3"/>
  <c r="BY102" i="3"/>
  <c r="HT102" i="3"/>
  <c r="CG102" i="3"/>
  <c r="B102" i="3"/>
  <c r="B102" i="2"/>
  <c r="GN102" i="3"/>
  <c r="GO102" i="3"/>
  <c r="F102" i="3"/>
  <c r="U102" i="2"/>
  <c r="O102" i="3"/>
  <c r="S102" i="3"/>
  <c r="S102" i="2"/>
  <c r="AA102" i="3"/>
  <c r="AF102" i="3"/>
  <c r="AJ102" i="3"/>
  <c r="AN102" i="3"/>
  <c r="AR102" i="3"/>
  <c r="AV102" i="3"/>
  <c r="BA102" i="3"/>
  <c r="BE102" i="3"/>
  <c r="BI102" i="3"/>
  <c r="BM102" i="3"/>
  <c r="BQ102" i="3"/>
  <c r="CL102" i="3"/>
  <c r="CR102" i="3"/>
  <c r="CV102" i="3"/>
  <c r="CZ102" i="3"/>
  <c r="DE102" i="3"/>
  <c r="DI102" i="3"/>
  <c r="DM102" i="3"/>
  <c r="DS102" i="3"/>
  <c r="DX102" i="3"/>
  <c r="EC102" i="3"/>
  <c r="EH102" i="3"/>
  <c r="GQ102" i="3"/>
  <c r="GU102" i="3"/>
  <c r="GZ102" i="3"/>
  <c r="HF102" i="3"/>
  <c r="HJ102" i="3"/>
  <c r="HN102" i="3"/>
  <c r="HR102" i="3"/>
  <c r="P102" i="3"/>
  <c r="P102" i="2"/>
  <c r="AC102" i="3"/>
  <c r="AG102" i="3"/>
  <c r="AK102" i="3"/>
  <c r="AO102" i="3"/>
  <c r="AS102" i="3"/>
  <c r="AW102" i="3"/>
  <c r="BB102" i="3"/>
  <c r="BF102" i="3"/>
  <c r="BJ102" i="3"/>
  <c r="BN102" i="3"/>
  <c r="BR102" i="3"/>
  <c r="CE102" i="3"/>
  <c r="CN102" i="3"/>
  <c r="CS102" i="3"/>
  <c r="CW102" i="3"/>
  <c r="DA102" i="3"/>
  <c r="DF102" i="3"/>
  <c r="DJ102" i="3"/>
  <c r="DN102" i="3"/>
  <c r="DT102" i="3"/>
  <c r="DY102" i="3"/>
  <c r="ED102" i="3"/>
  <c r="EI102" i="3"/>
  <c r="GK102" i="3"/>
  <c r="GR102" i="3"/>
  <c r="GV102" i="3"/>
  <c r="HA102" i="3"/>
  <c r="HG102" i="3"/>
  <c r="HK102" i="3"/>
  <c r="HO102" i="3"/>
  <c r="HS102" i="3"/>
  <c r="Q102" i="3"/>
  <c r="Q102" i="2"/>
  <c r="AD102" i="3"/>
  <c r="AH102" i="3"/>
  <c r="AL102" i="3"/>
  <c r="AP102" i="3"/>
  <c r="AT102" i="3"/>
  <c r="AY102" i="3"/>
  <c r="BC102" i="3"/>
  <c r="BG102" i="3"/>
  <c r="BK102" i="3"/>
  <c r="BO102" i="3"/>
  <c r="BS102" i="3"/>
  <c r="CI102" i="3"/>
  <c r="CO102" i="3"/>
  <c r="CT102" i="3"/>
  <c r="CX102" i="3"/>
  <c r="DB102" i="3"/>
  <c r="DG102" i="3"/>
  <c r="DK102" i="3"/>
  <c r="DO102" i="3"/>
  <c r="DV102" i="3"/>
  <c r="DZ102" i="3"/>
  <c r="EE102" i="3"/>
  <c r="EJ102" i="3"/>
  <c r="GL102" i="3"/>
  <c r="GS102" i="3"/>
  <c r="GX102" i="3"/>
  <c r="HB102" i="3"/>
  <c r="HH102" i="3"/>
  <c r="HL102" i="3"/>
  <c r="HP102" i="3"/>
  <c r="N102" i="3"/>
  <c r="R102" i="3"/>
  <c r="AE102" i="3"/>
  <c r="AI102" i="3"/>
  <c r="AM102" i="3"/>
  <c r="AQ102" i="3"/>
  <c r="AU102" i="3"/>
  <c r="AZ102" i="3"/>
  <c r="BD102" i="3"/>
  <c r="BH102" i="3"/>
  <c r="BL102" i="3"/>
  <c r="BP102" i="3"/>
  <c r="BU102" i="3"/>
  <c r="CK102" i="3"/>
  <c r="CQ102" i="3"/>
  <c r="CU102" i="3"/>
  <c r="CY102" i="3"/>
  <c r="DD102" i="3"/>
  <c r="DH102" i="3"/>
  <c r="DL102" i="3"/>
  <c r="DQ102" i="3"/>
  <c r="DW102" i="3"/>
  <c r="EA102" i="3"/>
  <c r="EG102" i="3"/>
  <c r="GM102" i="3"/>
  <c r="GT102" i="3"/>
  <c r="GY102" i="3"/>
  <c r="HD102" i="3"/>
  <c r="HI102" i="3"/>
  <c r="HM102" i="3"/>
  <c r="HQ102" i="3"/>
  <c r="P115" i="4"/>
  <c r="EL98" i="3"/>
  <c r="EM98" i="3"/>
  <c r="EN98" i="3"/>
  <c r="EV98" i="3"/>
  <c r="EW98" i="3"/>
  <c r="EX98" i="3"/>
  <c r="FF98" i="3"/>
  <c r="FG98" i="3"/>
  <c r="FH98" i="3"/>
  <c r="FZ98" i="3"/>
  <c r="GA98" i="3"/>
  <c r="GB98" i="3"/>
  <c r="FP98" i="3"/>
  <c r="FQ98" i="3"/>
  <c r="FR98" i="3"/>
  <c r="FS90" i="3"/>
  <c r="EY90" i="3"/>
  <c r="EO90" i="3"/>
  <c r="FI90" i="3"/>
  <c r="GC90" i="3"/>
  <c r="ES90" i="3"/>
  <c r="EU90" i="3"/>
  <c r="FM90" i="3"/>
  <c r="FY90" i="3"/>
  <c r="FC90" i="3"/>
  <c r="FE90" i="3"/>
  <c r="FW90" i="3"/>
  <c r="GI90" i="3"/>
  <c r="FO90" i="3"/>
  <c r="GG90" i="3"/>
  <c r="EQ90" i="3"/>
  <c r="FD90" i="3"/>
  <c r="FK90" i="3"/>
  <c r="FX90" i="3"/>
  <c r="GE90" i="3"/>
  <c r="ER90" i="3"/>
  <c r="EZ90" i="3"/>
  <c r="FL90" i="3"/>
  <c r="FT90" i="3"/>
  <c r="GF90" i="3"/>
  <c r="ET90" i="3"/>
  <c r="FA90" i="3"/>
  <c r="FN90" i="3"/>
  <c r="FU90" i="3"/>
  <c r="GH90" i="3"/>
  <c r="EP90" i="3"/>
  <c r="FB90" i="3"/>
  <c r="FJ90" i="3"/>
  <c r="FV90" i="3"/>
  <c r="GD90" i="3"/>
  <c r="Z86" i="3"/>
  <c r="CA86" i="3"/>
  <c r="X86" i="3"/>
  <c r="HT86" i="3"/>
  <c r="Q86" i="3"/>
  <c r="Q86" i="2"/>
  <c r="AD86" i="3"/>
  <c r="AH86" i="3"/>
  <c r="AL86" i="3"/>
  <c r="AP86" i="3"/>
  <c r="AT86" i="3"/>
  <c r="AY86" i="3"/>
  <c r="BC86" i="3"/>
  <c r="BG86" i="3"/>
  <c r="BK86" i="3"/>
  <c r="BO86" i="3"/>
  <c r="BS86" i="3"/>
  <c r="CI86" i="3"/>
  <c r="CO86" i="3"/>
  <c r="CT86" i="3"/>
  <c r="CX86" i="3"/>
  <c r="DB86" i="3"/>
  <c r="DG86" i="3"/>
  <c r="DK86" i="3"/>
  <c r="DO86" i="3"/>
  <c r="DV86" i="3"/>
  <c r="DZ86" i="3"/>
  <c r="EE86" i="3"/>
  <c r="EJ86" i="3"/>
  <c r="GL86" i="3"/>
  <c r="GS86" i="3"/>
  <c r="GX86" i="3"/>
  <c r="HB86" i="3"/>
  <c r="HH86" i="3"/>
  <c r="HL86" i="3"/>
  <c r="HP86" i="3"/>
  <c r="N86" i="3"/>
  <c r="R86" i="3"/>
  <c r="AE86" i="3"/>
  <c r="AI86" i="3"/>
  <c r="AM86" i="3"/>
  <c r="AQ86" i="3"/>
  <c r="AU86" i="3"/>
  <c r="AZ86" i="3"/>
  <c r="BD86" i="3"/>
  <c r="BH86" i="3"/>
  <c r="BL86" i="3"/>
  <c r="BP86" i="3"/>
  <c r="BU86" i="3"/>
  <c r="CK86" i="3"/>
  <c r="CQ86" i="3"/>
  <c r="CU86" i="3"/>
  <c r="CY86" i="3"/>
  <c r="DD86" i="3"/>
  <c r="DH86" i="3"/>
  <c r="DL86" i="3"/>
  <c r="DQ86" i="3"/>
  <c r="DW86" i="3"/>
  <c r="EA86" i="3"/>
  <c r="EG86" i="3"/>
  <c r="GM86" i="3"/>
  <c r="GT86" i="3"/>
  <c r="GY86" i="3"/>
  <c r="HD86" i="3"/>
  <c r="HI86" i="3"/>
  <c r="HM86" i="3"/>
  <c r="HQ86" i="3"/>
  <c r="CG86" i="3"/>
  <c r="B86" i="3"/>
  <c r="B86" i="2"/>
  <c r="GN86" i="3"/>
  <c r="GO86" i="3"/>
  <c r="F86" i="3"/>
  <c r="U86" i="2"/>
  <c r="O86" i="3"/>
  <c r="S86" i="3"/>
  <c r="S86" i="2"/>
  <c r="AA86" i="3"/>
  <c r="AF86" i="3"/>
  <c r="AJ86" i="3"/>
  <c r="AN86" i="3"/>
  <c r="AR86" i="3"/>
  <c r="AV86" i="3"/>
  <c r="BA86" i="3"/>
  <c r="BE86" i="3"/>
  <c r="BI86" i="3"/>
  <c r="BM86" i="3"/>
  <c r="BQ86" i="3"/>
  <c r="CL86" i="3"/>
  <c r="CR86" i="3"/>
  <c r="CV86" i="3"/>
  <c r="CZ86" i="3"/>
  <c r="DE86" i="3"/>
  <c r="DI86" i="3"/>
  <c r="DM86" i="3"/>
  <c r="DS86" i="3"/>
  <c r="DX86" i="3"/>
  <c r="EC86" i="3"/>
  <c r="EH86" i="3"/>
  <c r="GQ86" i="3"/>
  <c r="GU86" i="3"/>
  <c r="GZ86" i="3"/>
  <c r="HF86" i="3"/>
  <c r="HJ86" i="3"/>
  <c r="HN86" i="3"/>
  <c r="HR86" i="3"/>
  <c r="P86" i="3"/>
  <c r="P86" i="2"/>
  <c r="AC86" i="3"/>
  <c r="AG86" i="3"/>
  <c r="AK86" i="3"/>
  <c r="AO86" i="3"/>
  <c r="AS86" i="3"/>
  <c r="AW86" i="3"/>
  <c r="BB86" i="3"/>
  <c r="BF86" i="3"/>
  <c r="BJ86" i="3"/>
  <c r="BN86" i="3"/>
  <c r="BR86" i="3"/>
  <c r="CE86" i="3"/>
  <c r="CN86" i="3"/>
  <c r="CS86" i="3"/>
  <c r="CW86" i="3"/>
  <c r="DA86" i="3"/>
  <c r="DF86" i="3"/>
  <c r="DJ86" i="3"/>
  <c r="DN86" i="3"/>
  <c r="DT86" i="3"/>
  <c r="DY86" i="3"/>
  <c r="ED86" i="3"/>
  <c r="EI86" i="3"/>
  <c r="GK86" i="3"/>
  <c r="GR86" i="3"/>
  <c r="GV86" i="3"/>
  <c r="HA86" i="3"/>
  <c r="HG86" i="3"/>
  <c r="HK86" i="3"/>
  <c r="HO86" i="3"/>
  <c r="HS86" i="3"/>
  <c r="P99" i="4"/>
  <c r="BY82" i="3"/>
  <c r="BW82" i="3"/>
  <c r="BX82" i="3"/>
  <c r="EL82" i="3"/>
  <c r="EM82" i="3"/>
  <c r="EN82" i="3"/>
  <c r="EV82" i="3"/>
  <c r="EW82" i="3"/>
  <c r="EX82" i="3"/>
  <c r="FF82" i="3"/>
  <c r="FG82" i="3"/>
  <c r="FH82" i="3"/>
  <c r="FZ82" i="3"/>
  <c r="GA82" i="3"/>
  <c r="GB82" i="3"/>
  <c r="FP82" i="3"/>
  <c r="FQ82" i="3"/>
  <c r="FR82" i="3"/>
  <c r="FS74" i="3"/>
  <c r="EY74" i="3"/>
  <c r="EO74" i="3"/>
  <c r="FI74" i="3"/>
  <c r="GC74" i="3"/>
  <c r="ES74" i="3"/>
  <c r="EU74" i="3"/>
  <c r="FM74" i="3"/>
  <c r="FY74" i="3"/>
  <c r="FC74" i="3"/>
  <c r="FE74" i="3"/>
  <c r="FW74" i="3"/>
  <c r="GI74" i="3"/>
  <c r="FO74" i="3"/>
  <c r="GG74" i="3"/>
  <c r="EQ74" i="3"/>
  <c r="FD74" i="3"/>
  <c r="FK74" i="3"/>
  <c r="FX74" i="3"/>
  <c r="GE74" i="3"/>
  <c r="ER74" i="3"/>
  <c r="EZ74" i="3"/>
  <c r="FL74" i="3"/>
  <c r="FT74" i="3"/>
  <c r="GF74" i="3"/>
  <c r="ET74" i="3"/>
  <c r="FA74" i="3"/>
  <c r="FN74" i="3"/>
  <c r="FU74" i="3"/>
  <c r="GH74" i="3"/>
  <c r="EP74" i="3"/>
  <c r="FB74" i="3"/>
  <c r="FJ74" i="3"/>
  <c r="FV74" i="3"/>
  <c r="GD74" i="3"/>
  <c r="Z70" i="3"/>
  <c r="CA70" i="3"/>
  <c r="X70" i="3"/>
  <c r="HT70" i="3"/>
  <c r="Q70" i="3"/>
  <c r="Q70" i="2"/>
  <c r="AD70" i="3"/>
  <c r="AH70" i="3"/>
  <c r="AL70" i="3"/>
  <c r="AP70" i="3"/>
  <c r="AT70" i="3"/>
  <c r="AY70" i="3"/>
  <c r="BC70" i="3"/>
  <c r="BG70" i="3"/>
  <c r="BK70" i="3"/>
  <c r="BO70" i="3"/>
  <c r="BS70" i="3"/>
  <c r="CI70" i="3"/>
  <c r="CO70" i="3"/>
  <c r="CT70" i="3"/>
  <c r="CX70" i="3"/>
  <c r="DB70" i="3"/>
  <c r="DG70" i="3"/>
  <c r="DK70" i="3"/>
  <c r="DO70" i="3"/>
  <c r="DV70" i="3"/>
  <c r="DZ70" i="3"/>
  <c r="EE70" i="3"/>
  <c r="EJ70" i="3"/>
  <c r="GL70" i="3"/>
  <c r="GS70" i="3"/>
  <c r="GX70" i="3"/>
  <c r="HB70" i="3"/>
  <c r="HH70" i="3"/>
  <c r="HL70" i="3"/>
  <c r="HP70" i="3"/>
  <c r="N70" i="3"/>
  <c r="R70" i="3"/>
  <c r="AE70" i="3"/>
  <c r="AI70" i="3"/>
  <c r="AM70" i="3"/>
  <c r="AQ70" i="3"/>
  <c r="AU70" i="3"/>
  <c r="AZ70" i="3"/>
  <c r="BD70" i="3"/>
  <c r="BH70" i="3"/>
  <c r="BL70" i="3"/>
  <c r="BP70" i="3"/>
  <c r="BU70" i="3"/>
  <c r="CK70" i="3"/>
  <c r="CQ70" i="3"/>
  <c r="CU70" i="3"/>
  <c r="CY70" i="3"/>
  <c r="DD70" i="3"/>
  <c r="DH70" i="3"/>
  <c r="DL70" i="3"/>
  <c r="DQ70" i="3"/>
  <c r="DW70" i="3"/>
  <c r="EA70" i="3"/>
  <c r="EG70" i="3"/>
  <c r="GM70" i="3"/>
  <c r="GT70" i="3"/>
  <c r="GY70" i="3"/>
  <c r="HD70" i="3"/>
  <c r="HI70" i="3"/>
  <c r="HM70" i="3"/>
  <c r="HQ70" i="3"/>
  <c r="CG70" i="3"/>
  <c r="B70" i="3"/>
  <c r="B70" i="2"/>
  <c r="GN70" i="3"/>
  <c r="GO70" i="3"/>
  <c r="F70" i="3"/>
  <c r="U70" i="2"/>
  <c r="O70" i="3"/>
  <c r="S70" i="3"/>
  <c r="S70" i="2"/>
  <c r="AA70" i="3"/>
  <c r="AF70" i="3"/>
  <c r="AJ70" i="3"/>
  <c r="AN70" i="3"/>
  <c r="AR70" i="3"/>
  <c r="AV70" i="3"/>
  <c r="BA70" i="3"/>
  <c r="BE70" i="3"/>
  <c r="BI70" i="3"/>
  <c r="BM70" i="3"/>
  <c r="BQ70" i="3"/>
  <c r="CL70" i="3"/>
  <c r="CR70" i="3"/>
  <c r="CV70" i="3"/>
  <c r="CZ70" i="3"/>
  <c r="DE70" i="3"/>
  <c r="DI70" i="3"/>
  <c r="DM70" i="3"/>
  <c r="DS70" i="3"/>
  <c r="DX70" i="3"/>
  <c r="EC70" i="3"/>
  <c r="EH70" i="3"/>
  <c r="GQ70" i="3"/>
  <c r="GU70" i="3"/>
  <c r="GZ70" i="3"/>
  <c r="HF70" i="3"/>
  <c r="HJ70" i="3"/>
  <c r="HN70" i="3"/>
  <c r="HR70" i="3"/>
  <c r="P70" i="3"/>
  <c r="P70" i="2"/>
  <c r="AC70" i="3"/>
  <c r="AG70" i="3"/>
  <c r="AK70" i="3"/>
  <c r="AO70" i="3"/>
  <c r="AS70" i="3"/>
  <c r="AW70" i="3"/>
  <c r="BB70" i="3"/>
  <c r="BF70" i="3"/>
  <c r="BJ70" i="3"/>
  <c r="BN70" i="3"/>
  <c r="BR70" i="3"/>
  <c r="CE70" i="3"/>
  <c r="CN70" i="3"/>
  <c r="CS70" i="3"/>
  <c r="CW70" i="3"/>
  <c r="DA70" i="3"/>
  <c r="DF70" i="3"/>
  <c r="DJ70" i="3"/>
  <c r="DN70" i="3"/>
  <c r="DT70" i="3"/>
  <c r="DY70" i="3"/>
  <c r="ED70" i="3"/>
  <c r="EI70" i="3"/>
  <c r="GK70" i="3"/>
  <c r="GR70" i="3"/>
  <c r="GV70" i="3"/>
  <c r="HA70" i="3"/>
  <c r="HG70" i="3"/>
  <c r="HK70" i="3"/>
  <c r="HO70" i="3"/>
  <c r="HS70" i="3"/>
  <c r="P83" i="4"/>
  <c r="EL66" i="3"/>
  <c r="EM66" i="3"/>
  <c r="EN66" i="3"/>
  <c r="EV66" i="3"/>
  <c r="EW66" i="3"/>
  <c r="EX66" i="3"/>
  <c r="FF66" i="3"/>
  <c r="FG66" i="3"/>
  <c r="FH66" i="3"/>
  <c r="FZ66" i="3"/>
  <c r="GA66" i="3"/>
  <c r="GB66" i="3"/>
  <c r="FP66" i="3"/>
  <c r="FQ66" i="3"/>
  <c r="FR66" i="3"/>
  <c r="X58" i="3"/>
  <c r="Z58" i="3"/>
  <c r="CA58" i="3"/>
  <c r="FS58" i="3"/>
  <c r="EY58" i="3"/>
  <c r="EO58" i="3"/>
  <c r="FI58" i="3"/>
  <c r="GC58" i="3"/>
  <c r="ES58" i="3"/>
  <c r="EU58" i="3"/>
  <c r="FM58" i="3"/>
  <c r="FY58" i="3"/>
  <c r="FC58" i="3"/>
  <c r="FE58" i="3"/>
  <c r="FW58" i="3"/>
  <c r="GI58" i="3"/>
  <c r="FO58" i="3"/>
  <c r="GG58" i="3"/>
  <c r="ET58" i="3"/>
  <c r="FA58" i="3"/>
  <c r="FN58" i="3"/>
  <c r="FU58" i="3"/>
  <c r="GH58" i="3"/>
  <c r="EP58" i="3"/>
  <c r="FB58" i="3"/>
  <c r="FJ58" i="3"/>
  <c r="FV58" i="3"/>
  <c r="GD58" i="3"/>
  <c r="EQ58" i="3"/>
  <c r="FD58" i="3"/>
  <c r="FK58" i="3"/>
  <c r="FX58" i="3"/>
  <c r="GE58" i="3"/>
  <c r="ER58" i="3"/>
  <c r="EZ58" i="3"/>
  <c r="FL58" i="3"/>
  <c r="FT58" i="3"/>
  <c r="GF58" i="3"/>
  <c r="BW54" i="3"/>
  <c r="BX54" i="3"/>
  <c r="BY54" i="3"/>
  <c r="HT54" i="3"/>
  <c r="CG54" i="3"/>
  <c r="B54" i="3"/>
  <c r="B54" i="2"/>
  <c r="GN54" i="3"/>
  <c r="GO54" i="3"/>
  <c r="F54" i="3"/>
  <c r="U54" i="2"/>
  <c r="O54" i="3"/>
  <c r="S54" i="3"/>
  <c r="S54" i="2"/>
  <c r="AA54" i="3"/>
  <c r="AF54" i="3"/>
  <c r="AJ54" i="3"/>
  <c r="AN54" i="3"/>
  <c r="AR54" i="3"/>
  <c r="AV54" i="3"/>
  <c r="BA54" i="3"/>
  <c r="BE54" i="3"/>
  <c r="BI54" i="3"/>
  <c r="BM54" i="3"/>
  <c r="BQ54" i="3"/>
  <c r="CL54" i="3"/>
  <c r="CR54" i="3"/>
  <c r="CV54" i="3"/>
  <c r="CZ54" i="3"/>
  <c r="DE54" i="3"/>
  <c r="DI54" i="3"/>
  <c r="DM54" i="3"/>
  <c r="DS54" i="3"/>
  <c r="DX54" i="3"/>
  <c r="EC54" i="3"/>
  <c r="EH54" i="3"/>
  <c r="GQ54" i="3"/>
  <c r="GU54" i="3"/>
  <c r="GZ54" i="3"/>
  <c r="HF54" i="3"/>
  <c r="HJ54" i="3"/>
  <c r="HN54" i="3"/>
  <c r="HR54" i="3"/>
  <c r="P54" i="3"/>
  <c r="P54" i="2"/>
  <c r="AC54" i="3"/>
  <c r="AG54" i="3"/>
  <c r="AK54" i="3"/>
  <c r="AO54" i="3"/>
  <c r="AS54" i="3"/>
  <c r="AW54" i="3"/>
  <c r="BB54" i="3"/>
  <c r="BF54" i="3"/>
  <c r="BJ54" i="3"/>
  <c r="BN54" i="3"/>
  <c r="BR54" i="3"/>
  <c r="CE54" i="3"/>
  <c r="CN54" i="3"/>
  <c r="CS54" i="3"/>
  <c r="CW54" i="3"/>
  <c r="DA54" i="3"/>
  <c r="DF54" i="3"/>
  <c r="DJ54" i="3"/>
  <c r="DN54" i="3"/>
  <c r="DT54" i="3"/>
  <c r="DY54" i="3"/>
  <c r="ED54" i="3"/>
  <c r="EI54" i="3"/>
  <c r="GK54" i="3"/>
  <c r="GR54" i="3"/>
  <c r="GV54" i="3"/>
  <c r="HA54" i="3"/>
  <c r="HG54" i="3"/>
  <c r="HK54" i="3"/>
  <c r="HO54" i="3"/>
  <c r="HS54" i="3"/>
  <c r="Q54" i="3"/>
  <c r="Q54" i="2"/>
  <c r="AD54" i="3"/>
  <c r="AH54" i="3"/>
  <c r="AL54" i="3"/>
  <c r="AP54" i="3"/>
  <c r="AT54" i="3"/>
  <c r="AY54" i="3"/>
  <c r="BC54" i="3"/>
  <c r="BG54" i="3"/>
  <c r="BK54" i="3"/>
  <c r="BO54" i="3"/>
  <c r="BS54" i="3"/>
  <c r="CI54" i="3"/>
  <c r="CO54" i="3"/>
  <c r="CT54" i="3"/>
  <c r="CX54" i="3"/>
  <c r="DB54" i="3"/>
  <c r="DG54" i="3"/>
  <c r="DK54" i="3"/>
  <c r="DO54" i="3"/>
  <c r="DV54" i="3"/>
  <c r="DZ54" i="3"/>
  <c r="EE54" i="3"/>
  <c r="EJ54" i="3"/>
  <c r="GL54" i="3"/>
  <c r="GS54" i="3"/>
  <c r="GX54" i="3"/>
  <c r="HB54" i="3"/>
  <c r="HH54" i="3"/>
  <c r="HL54" i="3"/>
  <c r="HP54" i="3"/>
  <c r="N54" i="3"/>
  <c r="R54" i="3"/>
  <c r="AE54" i="3"/>
  <c r="AI54" i="3"/>
  <c r="AM54" i="3"/>
  <c r="AQ54" i="3"/>
  <c r="AU54" i="3"/>
  <c r="AZ54" i="3"/>
  <c r="BD54" i="3"/>
  <c r="BH54" i="3"/>
  <c r="BL54" i="3"/>
  <c r="BP54" i="3"/>
  <c r="BU54" i="3"/>
  <c r="CK54" i="3"/>
  <c r="CQ54" i="3"/>
  <c r="CU54" i="3"/>
  <c r="CY54" i="3"/>
  <c r="DD54" i="3"/>
  <c r="DH54" i="3"/>
  <c r="DL54" i="3"/>
  <c r="DQ54" i="3"/>
  <c r="DW54" i="3"/>
  <c r="EA54" i="3"/>
  <c r="EG54" i="3"/>
  <c r="GM54" i="3"/>
  <c r="GT54" i="3"/>
  <c r="GY54" i="3"/>
  <c r="HD54" i="3"/>
  <c r="HI54" i="3"/>
  <c r="HM54" i="3"/>
  <c r="HQ54" i="3"/>
  <c r="P67" i="4"/>
  <c r="EL50" i="3"/>
  <c r="EM50" i="3"/>
  <c r="EN50" i="3"/>
  <c r="EV50" i="3"/>
  <c r="EW50" i="3"/>
  <c r="EX50" i="3"/>
  <c r="FF50" i="3"/>
  <c r="FG50" i="3"/>
  <c r="FH50" i="3"/>
  <c r="FZ50" i="3"/>
  <c r="GA50" i="3"/>
  <c r="GB50" i="3"/>
  <c r="FP50" i="3"/>
  <c r="FQ50" i="3"/>
  <c r="FR50" i="3"/>
  <c r="CA28" i="3"/>
  <c r="Z28" i="3"/>
  <c r="X28" i="3"/>
  <c r="X515" i="3"/>
  <c r="Z515" i="3"/>
  <c r="CA515" i="3"/>
  <c r="EL515" i="3"/>
  <c r="EM515" i="3"/>
  <c r="EN515" i="3"/>
  <c r="EV515" i="3"/>
  <c r="EW515" i="3"/>
  <c r="EX515" i="3"/>
  <c r="FF515" i="3"/>
  <c r="FG515" i="3"/>
  <c r="FH515" i="3"/>
  <c r="FP515" i="3"/>
  <c r="FQ515" i="3"/>
  <c r="FR515" i="3"/>
  <c r="FZ515" i="3"/>
  <c r="GA515" i="3"/>
  <c r="GB515" i="3"/>
  <c r="BW511" i="3"/>
  <c r="BX511" i="3"/>
  <c r="BY511" i="3"/>
  <c r="S520" i="4"/>
  <c r="FS507" i="3"/>
  <c r="EO507" i="3"/>
  <c r="FI507" i="3"/>
  <c r="EY507" i="3"/>
  <c r="GC507" i="3"/>
  <c r="ES507" i="3"/>
  <c r="FE507" i="3"/>
  <c r="FO507" i="3"/>
  <c r="FM507" i="3"/>
  <c r="FY507" i="3"/>
  <c r="GG507" i="3"/>
  <c r="FW507" i="3"/>
  <c r="GI507" i="3"/>
  <c r="EU507" i="3"/>
  <c r="FC507" i="3"/>
  <c r="ET507" i="3"/>
  <c r="FA507" i="3"/>
  <c r="FN507" i="3"/>
  <c r="FU507" i="3"/>
  <c r="GH507" i="3"/>
  <c r="EP507" i="3"/>
  <c r="FB507" i="3"/>
  <c r="FJ507" i="3"/>
  <c r="FV507" i="3"/>
  <c r="GD507" i="3"/>
  <c r="EQ507" i="3"/>
  <c r="FD507" i="3"/>
  <c r="FK507" i="3"/>
  <c r="FX507" i="3"/>
  <c r="GE507" i="3"/>
  <c r="ER507" i="3"/>
  <c r="EZ507" i="3"/>
  <c r="FL507" i="3"/>
  <c r="FT507" i="3"/>
  <c r="GF507" i="3"/>
  <c r="HT503" i="3"/>
  <c r="CG503" i="3"/>
  <c r="B503" i="3"/>
  <c r="B503" i="2"/>
  <c r="GN503" i="3"/>
  <c r="GO503" i="3"/>
  <c r="F503" i="3"/>
  <c r="U503" i="2"/>
  <c r="O503" i="3"/>
  <c r="S503" i="3"/>
  <c r="S503" i="2"/>
  <c r="AA503" i="3"/>
  <c r="AF503" i="3"/>
  <c r="AJ503" i="3"/>
  <c r="AN503" i="3"/>
  <c r="AR503" i="3"/>
  <c r="AV503" i="3"/>
  <c r="BA503" i="3"/>
  <c r="BE503" i="3"/>
  <c r="BI503" i="3"/>
  <c r="BM503" i="3"/>
  <c r="BQ503" i="3"/>
  <c r="CL503" i="3"/>
  <c r="CR503" i="3"/>
  <c r="CV503" i="3"/>
  <c r="CZ503" i="3"/>
  <c r="DE503" i="3"/>
  <c r="DI503" i="3"/>
  <c r="DM503" i="3"/>
  <c r="DS503" i="3"/>
  <c r="DX503" i="3"/>
  <c r="EC503" i="3"/>
  <c r="EH503" i="3"/>
  <c r="GQ503" i="3"/>
  <c r="GU503" i="3"/>
  <c r="GZ503" i="3"/>
  <c r="HF503" i="3"/>
  <c r="HJ503" i="3"/>
  <c r="HN503" i="3"/>
  <c r="HR503" i="3"/>
  <c r="P503" i="3"/>
  <c r="P503" i="2"/>
  <c r="AC503" i="3"/>
  <c r="AG503" i="3"/>
  <c r="AK503" i="3"/>
  <c r="AO503" i="3"/>
  <c r="AS503" i="3"/>
  <c r="AW503" i="3"/>
  <c r="BB503" i="3"/>
  <c r="BF503" i="3"/>
  <c r="BJ503" i="3"/>
  <c r="BN503" i="3"/>
  <c r="BR503" i="3"/>
  <c r="CE503" i="3"/>
  <c r="CN503" i="3"/>
  <c r="CS503" i="3"/>
  <c r="CW503" i="3"/>
  <c r="DA503" i="3"/>
  <c r="DF503" i="3"/>
  <c r="DJ503" i="3"/>
  <c r="DN503" i="3"/>
  <c r="DT503" i="3"/>
  <c r="DY503" i="3"/>
  <c r="ED503" i="3"/>
  <c r="EI503" i="3"/>
  <c r="GK503" i="3"/>
  <c r="GR503" i="3"/>
  <c r="GV503" i="3"/>
  <c r="HA503" i="3"/>
  <c r="HG503" i="3"/>
  <c r="HK503" i="3"/>
  <c r="HO503" i="3"/>
  <c r="HS503" i="3"/>
  <c r="Q503" i="3"/>
  <c r="Q503" i="2"/>
  <c r="AD503" i="3"/>
  <c r="AH503" i="3"/>
  <c r="AL503" i="3"/>
  <c r="AP503" i="3"/>
  <c r="AT503" i="3"/>
  <c r="AY503" i="3"/>
  <c r="BC503" i="3"/>
  <c r="BG503" i="3"/>
  <c r="BK503" i="3"/>
  <c r="BO503" i="3"/>
  <c r="BS503" i="3"/>
  <c r="CI503" i="3"/>
  <c r="CO503" i="3"/>
  <c r="CT503" i="3"/>
  <c r="CX503" i="3"/>
  <c r="DB503" i="3"/>
  <c r="DG503" i="3"/>
  <c r="DK503" i="3"/>
  <c r="DO503" i="3"/>
  <c r="DV503" i="3"/>
  <c r="DZ503" i="3"/>
  <c r="EE503" i="3"/>
  <c r="EJ503" i="3"/>
  <c r="GL503" i="3"/>
  <c r="GS503" i="3"/>
  <c r="GX503" i="3"/>
  <c r="HB503" i="3"/>
  <c r="HH503" i="3"/>
  <c r="HL503" i="3"/>
  <c r="HP503" i="3"/>
  <c r="N503" i="3"/>
  <c r="R503" i="3"/>
  <c r="AE503" i="3"/>
  <c r="AI503" i="3"/>
  <c r="AM503" i="3"/>
  <c r="AQ503" i="3"/>
  <c r="AU503" i="3"/>
  <c r="AZ503" i="3"/>
  <c r="BD503" i="3"/>
  <c r="BH503" i="3"/>
  <c r="BL503" i="3"/>
  <c r="BP503" i="3"/>
  <c r="BU503" i="3"/>
  <c r="CK503" i="3"/>
  <c r="CQ503" i="3"/>
  <c r="CU503" i="3"/>
  <c r="CY503" i="3"/>
  <c r="DD503" i="3"/>
  <c r="DH503" i="3"/>
  <c r="DL503" i="3"/>
  <c r="DQ503" i="3"/>
  <c r="DW503" i="3"/>
  <c r="EA503" i="3"/>
  <c r="EG503" i="3"/>
  <c r="GM503" i="3"/>
  <c r="GT503" i="3"/>
  <c r="GY503" i="3"/>
  <c r="HD503" i="3"/>
  <c r="HI503" i="3"/>
  <c r="HM503" i="3"/>
  <c r="HQ503" i="3"/>
  <c r="P516" i="4"/>
  <c r="X499" i="3"/>
  <c r="Z499" i="3"/>
  <c r="CA499" i="3"/>
  <c r="EL499" i="3"/>
  <c r="EM499" i="3"/>
  <c r="EN499" i="3"/>
  <c r="EV499" i="3"/>
  <c r="EW499" i="3"/>
  <c r="EX499" i="3"/>
  <c r="FF499" i="3"/>
  <c r="FG499" i="3"/>
  <c r="FH499" i="3"/>
  <c r="FP499" i="3"/>
  <c r="FQ499" i="3"/>
  <c r="FR499" i="3"/>
  <c r="FZ499" i="3"/>
  <c r="GA499" i="3"/>
  <c r="GB499" i="3"/>
  <c r="BW495" i="3"/>
  <c r="BX495" i="3"/>
  <c r="BY495" i="3"/>
  <c r="S504" i="4"/>
  <c r="FS491" i="3"/>
  <c r="EO491" i="3"/>
  <c r="FI491" i="3"/>
  <c r="EY491" i="3"/>
  <c r="GC491" i="3"/>
  <c r="ES491" i="3"/>
  <c r="FE491" i="3"/>
  <c r="FO491" i="3"/>
  <c r="FM491" i="3"/>
  <c r="FY491" i="3"/>
  <c r="GG491" i="3"/>
  <c r="FC491" i="3"/>
  <c r="FW491" i="3"/>
  <c r="GI491" i="3"/>
  <c r="EU491" i="3"/>
  <c r="ET491" i="3"/>
  <c r="FA491" i="3"/>
  <c r="FN491" i="3"/>
  <c r="FU491" i="3"/>
  <c r="GH491" i="3"/>
  <c r="EP491" i="3"/>
  <c r="FB491" i="3"/>
  <c r="FJ491" i="3"/>
  <c r="FV491" i="3"/>
  <c r="GD491" i="3"/>
  <c r="EQ491" i="3"/>
  <c r="FD491" i="3"/>
  <c r="FK491" i="3"/>
  <c r="FX491" i="3"/>
  <c r="GE491" i="3"/>
  <c r="ER491" i="3"/>
  <c r="EZ491" i="3"/>
  <c r="FL491" i="3"/>
  <c r="FT491" i="3"/>
  <c r="GF491" i="3"/>
  <c r="HT487" i="3"/>
  <c r="CG487" i="3"/>
  <c r="B487" i="3"/>
  <c r="B487" i="2"/>
  <c r="GN487" i="3"/>
  <c r="GO487" i="3"/>
  <c r="F487" i="3"/>
  <c r="U487" i="2"/>
  <c r="O487" i="3"/>
  <c r="S487" i="3"/>
  <c r="S487" i="2"/>
  <c r="AA487" i="3"/>
  <c r="AF487" i="3"/>
  <c r="AJ487" i="3"/>
  <c r="AN487" i="3"/>
  <c r="AR487" i="3"/>
  <c r="AV487" i="3"/>
  <c r="BA487" i="3"/>
  <c r="BE487" i="3"/>
  <c r="BI487" i="3"/>
  <c r="BM487" i="3"/>
  <c r="BQ487" i="3"/>
  <c r="CL487" i="3"/>
  <c r="CR487" i="3"/>
  <c r="CV487" i="3"/>
  <c r="CZ487" i="3"/>
  <c r="DE487" i="3"/>
  <c r="DI487" i="3"/>
  <c r="DM487" i="3"/>
  <c r="DS487" i="3"/>
  <c r="DX487" i="3"/>
  <c r="EC487" i="3"/>
  <c r="EH487" i="3"/>
  <c r="GQ487" i="3"/>
  <c r="GU487" i="3"/>
  <c r="GZ487" i="3"/>
  <c r="HF487" i="3"/>
  <c r="HJ487" i="3"/>
  <c r="HN487" i="3"/>
  <c r="HR487" i="3"/>
  <c r="P487" i="3"/>
  <c r="P487" i="2"/>
  <c r="AC487" i="3"/>
  <c r="AG487" i="3"/>
  <c r="AK487" i="3"/>
  <c r="AO487" i="3"/>
  <c r="AS487" i="3"/>
  <c r="AW487" i="3"/>
  <c r="BB487" i="3"/>
  <c r="BF487" i="3"/>
  <c r="BJ487" i="3"/>
  <c r="BN487" i="3"/>
  <c r="BR487" i="3"/>
  <c r="CE487" i="3"/>
  <c r="CN487" i="3"/>
  <c r="CS487" i="3"/>
  <c r="CW487" i="3"/>
  <c r="DA487" i="3"/>
  <c r="DF487" i="3"/>
  <c r="DJ487" i="3"/>
  <c r="DN487" i="3"/>
  <c r="DT487" i="3"/>
  <c r="DY487" i="3"/>
  <c r="ED487" i="3"/>
  <c r="EI487" i="3"/>
  <c r="GK487" i="3"/>
  <c r="GR487" i="3"/>
  <c r="GV487" i="3"/>
  <c r="HA487" i="3"/>
  <c r="HG487" i="3"/>
  <c r="HK487" i="3"/>
  <c r="HO487" i="3"/>
  <c r="HS487" i="3"/>
  <c r="Q487" i="3"/>
  <c r="Q487" i="2"/>
  <c r="AD487" i="3"/>
  <c r="AH487" i="3"/>
  <c r="AL487" i="3"/>
  <c r="AP487" i="3"/>
  <c r="AT487" i="3"/>
  <c r="AY487" i="3"/>
  <c r="BC487" i="3"/>
  <c r="BG487" i="3"/>
  <c r="BK487" i="3"/>
  <c r="BO487" i="3"/>
  <c r="BS487" i="3"/>
  <c r="CI487" i="3"/>
  <c r="CO487" i="3"/>
  <c r="CT487" i="3"/>
  <c r="CX487" i="3"/>
  <c r="DB487" i="3"/>
  <c r="DG487" i="3"/>
  <c r="DK487" i="3"/>
  <c r="DO487" i="3"/>
  <c r="DV487" i="3"/>
  <c r="DZ487" i="3"/>
  <c r="EE487" i="3"/>
  <c r="EJ487" i="3"/>
  <c r="GL487" i="3"/>
  <c r="GS487" i="3"/>
  <c r="GX487" i="3"/>
  <c r="HB487" i="3"/>
  <c r="HH487" i="3"/>
  <c r="HL487" i="3"/>
  <c r="HP487" i="3"/>
  <c r="N487" i="3"/>
  <c r="R487" i="3"/>
  <c r="AE487" i="3"/>
  <c r="AI487" i="3"/>
  <c r="AM487" i="3"/>
  <c r="AQ487" i="3"/>
  <c r="AU487" i="3"/>
  <c r="AZ487" i="3"/>
  <c r="BD487" i="3"/>
  <c r="BH487" i="3"/>
  <c r="BL487" i="3"/>
  <c r="BP487" i="3"/>
  <c r="BU487" i="3"/>
  <c r="CK487" i="3"/>
  <c r="CQ487" i="3"/>
  <c r="CU487" i="3"/>
  <c r="CY487" i="3"/>
  <c r="DD487" i="3"/>
  <c r="DH487" i="3"/>
  <c r="DL487" i="3"/>
  <c r="DQ487" i="3"/>
  <c r="DW487" i="3"/>
  <c r="EA487" i="3"/>
  <c r="EG487" i="3"/>
  <c r="GM487" i="3"/>
  <c r="GT487" i="3"/>
  <c r="GY487" i="3"/>
  <c r="HD487" i="3"/>
  <c r="HI487" i="3"/>
  <c r="HM487" i="3"/>
  <c r="HQ487" i="3"/>
  <c r="P500" i="4"/>
  <c r="X483" i="3"/>
  <c r="Z483" i="3"/>
  <c r="CA483" i="3"/>
  <c r="EL483" i="3"/>
  <c r="EM483" i="3"/>
  <c r="EN483" i="3"/>
  <c r="EV483" i="3"/>
  <c r="EW483" i="3"/>
  <c r="EX483" i="3"/>
  <c r="FF483" i="3"/>
  <c r="FG483" i="3"/>
  <c r="FH483" i="3"/>
  <c r="FP483" i="3"/>
  <c r="FQ483" i="3"/>
  <c r="FR483" i="3"/>
  <c r="FZ483" i="3"/>
  <c r="GA483" i="3"/>
  <c r="GB483" i="3"/>
  <c r="BW479" i="3"/>
  <c r="BX479" i="3"/>
  <c r="BY479" i="3"/>
  <c r="FS475" i="3"/>
  <c r="EO475" i="3"/>
  <c r="FI475" i="3"/>
  <c r="EY475" i="3"/>
  <c r="GC475" i="3"/>
  <c r="ES475" i="3"/>
  <c r="FE475" i="3"/>
  <c r="FO475" i="3"/>
  <c r="FM475" i="3"/>
  <c r="FY475" i="3"/>
  <c r="GG475" i="3"/>
  <c r="EU475" i="3"/>
  <c r="FW475" i="3"/>
  <c r="GI475" i="3"/>
  <c r="FC475" i="3"/>
  <c r="ET475" i="3"/>
  <c r="FA475" i="3"/>
  <c r="FN475" i="3"/>
  <c r="FU475" i="3"/>
  <c r="GH475" i="3"/>
  <c r="EP475" i="3"/>
  <c r="FB475" i="3"/>
  <c r="FJ475" i="3"/>
  <c r="FV475" i="3"/>
  <c r="GD475" i="3"/>
  <c r="EQ475" i="3"/>
  <c r="FD475" i="3"/>
  <c r="FK475" i="3"/>
  <c r="FX475" i="3"/>
  <c r="GE475" i="3"/>
  <c r="ER475" i="3"/>
  <c r="EZ475" i="3"/>
  <c r="FL475" i="3"/>
  <c r="FT475" i="3"/>
  <c r="GF475" i="3"/>
  <c r="HT471" i="3"/>
  <c r="Q471" i="3"/>
  <c r="Q471" i="2"/>
  <c r="AD471" i="3"/>
  <c r="AH471" i="3"/>
  <c r="AL471" i="3"/>
  <c r="AP471" i="3"/>
  <c r="AT471" i="3"/>
  <c r="AY471" i="3"/>
  <c r="BC471" i="3"/>
  <c r="BG471" i="3"/>
  <c r="BK471" i="3"/>
  <c r="BO471" i="3"/>
  <c r="BS471" i="3"/>
  <c r="CI471" i="3"/>
  <c r="CO471" i="3"/>
  <c r="CT471" i="3"/>
  <c r="CX471" i="3"/>
  <c r="DB471" i="3"/>
  <c r="DG471" i="3"/>
  <c r="DK471" i="3"/>
  <c r="DO471" i="3"/>
  <c r="DV471" i="3"/>
  <c r="DZ471" i="3"/>
  <c r="EE471" i="3"/>
  <c r="EJ471" i="3"/>
  <c r="GL471" i="3"/>
  <c r="GS471" i="3"/>
  <c r="GX471" i="3"/>
  <c r="HB471" i="3"/>
  <c r="HH471" i="3"/>
  <c r="HL471" i="3"/>
  <c r="HP471" i="3"/>
  <c r="N471" i="3"/>
  <c r="R471" i="3"/>
  <c r="AE471" i="3"/>
  <c r="AI471" i="3"/>
  <c r="AM471" i="3"/>
  <c r="AQ471" i="3"/>
  <c r="AU471" i="3"/>
  <c r="AZ471" i="3"/>
  <c r="BD471" i="3"/>
  <c r="BH471" i="3"/>
  <c r="BL471" i="3"/>
  <c r="BP471" i="3"/>
  <c r="BU471" i="3"/>
  <c r="CK471" i="3"/>
  <c r="CQ471" i="3"/>
  <c r="CU471" i="3"/>
  <c r="CY471" i="3"/>
  <c r="DD471" i="3"/>
  <c r="DH471" i="3"/>
  <c r="DL471" i="3"/>
  <c r="DQ471" i="3"/>
  <c r="DW471" i="3"/>
  <c r="EA471" i="3"/>
  <c r="EG471" i="3"/>
  <c r="GM471" i="3"/>
  <c r="GT471" i="3"/>
  <c r="GY471" i="3"/>
  <c r="HD471" i="3"/>
  <c r="HI471" i="3"/>
  <c r="HM471" i="3"/>
  <c r="HQ471" i="3"/>
  <c r="CG471" i="3"/>
  <c r="B471" i="3"/>
  <c r="B471" i="2"/>
  <c r="GN471" i="3"/>
  <c r="GO471" i="3"/>
  <c r="F471" i="3"/>
  <c r="U471" i="2"/>
  <c r="O471" i="3"/>
  <c r="S471" i="3"/>
  <c r="S471" i="2"/>
  <c r="AA471" i="3"/>
  <c r="AF471" i="3"/>
  <c r="AJ471" i="3"/>
  <c r="P471" i="3"/>
  <c r="P471" i="2"/>
  <c r="AK471" i="3"/>
  <c r="AS471" i="3"/>
  <c r="BB471" i="3"/>
  <c r="BJ471" i="3"/>
  <c r="BR471" i="3"/>
  <c r="CE471" i="3"/>
  <c r="CS471" i="3"/>
  <c r="DA471" i="3"/>
  <c r="DJ471" i="3"/>
  <c r="DT471" i="3"/>
  <c r="ED471" i="3"/>
  <c r="GR471" i="3"/>
  <c r="HA471" i="3"/>
  <c r="HK471" i="3"/>
  <c r="HS471" i="3"/>
  <c r="AN471" i="3"/>
  <c r="AV471" i="3"/>
  <c r="BE471" i="3"/>
  <c r="BM471" i="3"/>
  <c r="CL471" i="3"/>
  <c r="CV471" i="3"/>
  <c r="DE471" i="3"/>
  <c r="DM471" i="3"/>
  <c r="DX471" i="3"/>
  <c r="EH471" i="3"/>
  <c r="GU471" i="3"/>
  <c r="HF471" i="3"/>
  <c r="HN471" i="3"/>
  <c r="AC471" i="3"/>
  <c r="AO471" i="3"/>
  <c r="AW471" i="3"/>
  <c r="BF471" i="3"/>
  <c r="BN471" i="3"/>
  <c r="CN471" i="3"/>
  <c r="CW471" i="3"/>
  <c r="DF471" i="3"/>
  <c r="DN471" i="3"/>
  <c r="DY471" i="3"/>
  <c r="EI471" i="3"/>
  <c r="GK471" i="3"/>
  <c r="GV471" i="3"/>
  <c r="HG471" i="3"/>
  <c r="HO471" i="3"/>
  <c r="AG471" i="3"/>
  <c r="AR471" i="3"/>
  <c r="BA471" i="3"/>
  <c r="BI471" i="3"/>
  <c r="BQ471" i="3"/>
  <c r="CR471" i="3"/>
  <c r="CZ471" i="3"/>
  <c r="DI471" i="3"/>
  <c r="DS471" i="3"/>
  <c r="EC471" i="3"/>
  <c r="GQ471" i="3"/>
  <c r="GZ471" i="3"/>
  <c r="HJ471" i="3"/>
  <c r="HR471" i="3"/>
  <c r="P484" i="4"/>
  <c r="EL467" i="3"/>
  <c r="EM467" i="3"/>
  <c r="EN467" i="3"/>
  <c r="EV467" i="3"/>
  <c r="EW467" i="3"/>
  <c r="EX467" i="3"/>
  <c r="FF467" i="3"/>
  <c r="FG467" i="3"/>
  <c r="FH467" i="3"/>
  <c r="FP467" i="3"/>
  <c r="FQ467" i="3"/>
  <c r="FR467" i="3"/>
  <c r="FZ467" i="3"/>
  <c r="GA467" i="3"/>
  <c r="GB467" i="3"/>
  <c r="Z463" i="3"/>
  <c r="CA463" i="3"/>
  <c r="X463" i="3"/>
  <c r="BW459" i="3"/>
  <c r="BX459" i="3"/>
  <c r="BY459" i="3"/>
  <c r="FS459" i="3"/>
  <c r="EO459" i="3"/>
  <c r="FI459" i="3"/>
  <c r="EY459" i="3"/>
  <c r="GC459" i="3"/>
  <c r="ES459" i="3"/>
  <c r="FE459" i="3"/>
  <c r="FO459" i="3"/>
  <c r="EU459" i="3"/>
  <c r="FM459" i="3"/>
  <c r="FY459" i="3"/>
  <c r="GG459" i="3"/>
  <c r="FC459" i="3"/>
  <c r="FW459" i="3"/>
  <c r="GI459" i="3"/>
  <c r="ER459" i="3"/>
  <c r="EZ459" i="3"/>
  <c r="FL459" i="3"/>
  <c r="FT459" i="3"/>
  <c r="GF459" i="3"/>
  <c r="ET459" i="3"/>
  <c r="FA459" i="3"/>
  <c r="FN459" i="3"/>
  <c r="FU459" i="3"/>
  <c r="GH459" i="3"/>
  <c r="EP459" i="3"/>
  <c r="FB459" i="3"/>
  <c r="FJ459" i="3"/>
  <c r="FV459" i="3"/>
  <c r="GD459" i="3"/>
  <c r="EQ459" i="3"/>
  <c r="FX459" i="3"/>
  <c r="FD459" i="3"/>
  <c r="GE459" i="3"/>
  <c r="FK459" i="3"/>
  <c r="HT455" i="3"/>
  <c r="N455" i="3"/>
  <c r="R455" i="3"/>
  <c r="AE455" i="3"/>
  <c r="AI455" i="3"/>
  <c r="AM455" i="3"/>
  <c r="AQ455" i="3"/>
  <c r="AU455" i="3"/>
  <c r="AZ455" i="3"/>
  <c r="BD455" i="3"/>
  <c r="BH455" i="3"/>
  <c r="BL455" i="3"/>
  <c r="BP455" i="3"/>
  <c r="BU455" i="3"/>
  <c r="CK455" i="3"/>
  <c r="CQ455" i="3"/>
  <c r="CU455" i="3"/>
  <c r="CY455" i="3"/>
  <c r="DD455" i="3"/>
  <c r="DH455" i="3"/>
  <c r="DL455" i="3"/>
  <c r="DQ455" i="3"/>
  <c r="DW455" i="3"/>
  <c r="EA455" i="3"/>
  <c r="EG455" i="3"/>
  <c r="GM455" i="3"/>
  <c r="GT455" i="3"/>
  <c r="GY455" i="3"/>
  <c r="HD455" i="3"/>
  <c r="HI455" i="3"/>
  <c r="HM455" i="3"/>
  <c r="HQ455" i="3"/>
  <c r="CG455" i="3"/>
  <c r="B455" i="3"/>
  <c r="B455" i="2"/>
  <c r="GN455" i="3"/>
  <c r="GO455" i="3"/>
  <c r="F455" i="3"/>
  <c r="U455" i="2"/>
  <c r="O455" i="3"/>
  <c r="S455" i="3"/>
  <c r="S455" i="2"/>
  <c r="AA455" i="3"/>
  <c r="AF455" i="3"/>
  <c r="AJ455" i="3"/>
  <c r="AN455" i="3"/>
  <c r="AR455" i="3"/>
  <c r="AV455" i="3"/>
  <c r="BA455" i="3"/>
  <c r="BE455" i="3"/>
  <c r="BI455" i="3"/>
  <c r="BM455" i="3"/>
  <c r="BQ455" i="3"/>
  <c r="CL455" i="3"/>
  <c r="CR455" i="3"/>
  <c r="CV455" i="3"/>
  <c r="CZ455" i="3"/>
  <c r="DE455" i="3"/>
  <c r="DI455" i="3"/>
  <c r="DM455" i="3"/>
  <c r="DS455" i="3"/>
  <c r="DX455" i="3"/>
  <c r="EC455" i="3"/>
  <c r="EH455" i="3"/>
  <c r="GQ455" i="3"/>
  <c r="GU455" i="3"/>
  <c r="GZ455" i="3"/>
  <c r="HF455" i="3"/>
  <c r="HJ455" i="3"/>
  <c r="HN455" i="3"/>
  <c r="HR455" i="3"/>
  <c r="P455" i="3"/>
  <c r="P455" i="2"/>
  <c r="AC455" i="3"/>
  <c r="AG455" i="3"/>
  <c r="AK455" i="3"/>
  <c r="AO455" i="3"/>
  <c r="AS455" i="3"/>
  <c r="AW455" i="3"/>
  <c r="BB455" i="3"/>
  <c r="BF455" i="3"/>
  <c r="BJ455" i="3"/>
  <c r="BN455" i="3"/>
  <c r="BR455" i="3"/>
  <c r="CE455" i="3"/>
  <c r="CN455" i="3"/>
  <c r="CS455" i="3"/>
  <c r="CW455" i="3"/>
  <c r="DA455" i="3"/>
  <c r="DF455" i="3"/>
  <c r="DJ455" i="3"/>
  <c r="DN455" i="3"/>
  <c r="DT455" i="3"/>
  <c r="DY455" i="3"/>
  <c r="ED455" i="3"/>
  <c r="EI455" i="3"/>
  <c r="GK455" i="3"/>
  <c r="GR455" i="3"/>
  <c r="GV455" i="3"/>
  <c r="HA455" i="3"/>
  <c r="HG455" i="3"/>
  <c r="HK455" i="3"/>
  <c r="HO455" i="3"/>
  <c r="HS455" i="3"/>
  <c r="Q455" i="3"/>
  <c r="Q455" i="2"/>
  <c r="AL455" i="3"/>
  <c r="BC455" i="3"/>
  <c r="BS455" i="3"/>
  <c r="CT455" i="3"/>
  <c r="DK455" i="3"/>
  <c r="EE455" i="3"/>
  <c r="HB455" i="3"/>
  <c r="AP455" i="3"/>
  <c r="BG455" i="3"/>
  <c r="CX455" i="3"/>
  <c r="DO455" i="3"/>
  <c r="EJ455" i="3"/>
  <c r="GL455" i="3"/>
  <c r="HH455" i="3"/>
  <c r="AD455" i="3"/>
  <c r="AT455" i="3"/>
  <c r="BK455" i="3"/>
  <c r="CI455" i="3"/>
  <c r="DB455" i="3"/>
  <c r="DV455" i="3"/>
  <c r="GS455" i="3"/>
  <c r="HL455" i="3"/>
  <c r="AH455" i="3"/>
  <c r="AY455" i="3"/>
  <c r="BO455" i="3"/>
  <c r="CO455" i="3"/>
  <c r="DG455" i="3"/>
  <c r="DZ455" i="3"/>
  <c r="GX455" i="3"/>
  <c r="HP455" i="3"/>
  <c r="P468" i="4"/>
  <c r="EL451" i="3"/>
  <c r="EM451" i="3"/>
  <c r="EN451" i="3"/>
  <c r="EV451" i="3"/>
  <c r="EW451" i="3"/>
  <c r="EX451" i="3"/>
  <c r="FF451" i="3"/>
  <c r="FG451" i="3"/>
  <c r="FH451" i="3"/>
  <c r="FP451" i="3"/>
  <c r="FQ451" i="3"/>
  <c r="FR451" i="3"/>
  <c r="FZ451" i="3"/>
  <c r="GA451" i="3"/>
  <c r="GB451" i="3"/>
  <c r="Z447" i="3"/>
  <c r="CA447" i="3"/>
  <c r="X447" i="3"/>
  <c r="BW443" i="3"/>
  <c r="BX443" i="3"/>
  <c r="BY443" i="3"/>
  <c r="FS443" i="3"/>
  <c r="EO443" i="3"/>
  <c r="FI443" i="3"/>
  <c r="EY443" i="3"/>
  <c r="GC443" i="3"/>
  <c r="ES443" i="3"/>
  <c r="FE443" i="3"/>
  <c r="FO443" i="3"/>
  <c r="FM443" i="3"/>
  <c r="FY443" i="3"/>
  <c r="EU443" i="3"/>
  <c r="GG443" i="3"/>
  <c r="FW443" i="3"/>
  <c r="GI443" i="3"/>
  <c r="FC443" i="3"/>
  <c r="ER443" i="3"/>
  <c r="EZ443" i="3"/>
  <c r="FL443" i="3"/>
  <c r="FT443" i="3"/>
  <c r="GF443" i="3"/>
  <c r="ET443" i="3"/>
  <c r="FA443" i="3"/>
  <c r="FN443" i="3"/>
  <c r="FU443" i="3"/>
  <c r="GH443" i="3"/>
  <c r="EP443" i="3"/>
  <c r="FB443" i="3"/>
  <c r="FJ443" i="3"/>
  <c r="FV443" i="3"/>
  <c r="GD443" i="3"/>
  <c r="EQ443" i="3"/>
  <c r="FX443" i="3"/>
  <c r="FD443" i="3"/>
  <c r="GE443" i="3"/>
  <c r="FK443" i="3"/>
  <c r="HT439" i="3"/>
  <c r="N439" i="3"/>
  <c r="R439" i="3"/>
  <c r="AE439" i="3"/>
  <c r="AI439" i="3"/>
  <c r="AM439" i="3"/>
  <c r="AQ439" i="3"/>
  <c r="AU439" i="3"/>
  <c r="AZ439" i="3"/>
  <c r="BD439" i="3"/>
  <c r="BH439" i="3"/>
  <c r="BL439" i="3"/>
  <c r="BP439" i="3"/>
  <c r="BU439" i="3"/>
  <c r="CK439" i="3"/>
  <c r="CQ439" i="3"/>
  <c r="CU439" i="3"/>
  <c r="CY439" i="3"/>
  <c r="DD439" i="3"/>
  <c r="DH439" i="3"/>
  <c r="DL439" i="3"/>
  <c r="DQ439" i="3"/>
  <c r="DW439" i="3"/>
  <c r="EA439" i="3"/>
  <c r="EG439" i="3"/>
  <c r="GM439" i="3"/>
  <c r="GT439" i="3"/>
  <c r="GY439" i="3"/>
  <c r="HD439" i="3"/>
  <c r="HI439" i="3"/>
  <c r="HM439" i="3"/>
  <c r="HQ439" i="3"/>
  <c r="CG439" i="3"/>
  <c r="B439" i="3"/>
  <c r="B439" i="2"/>
  <c r="GN439" i="3"/>
  <c r="GO439" i="3"/>
  <c r="F439" i="3"/>
  <c r="U439" i="2"/>
  <c r="O439" i="3"/>
  <c r="S439" i="3"/>
  <c r="S439" i="2"/>
  <c r="AA439" i="3"/>
  <c r="AF439" i="3"/>
  <c r="AJ439" i="3"/>
  <c r="AN439" i="3"/>
  <c r="AR439" i="3"/>
  <c r="AV439" i="3"/>
  <c r="BA439" i="3"/>
  <c r="BE439" i="3"/>
  <c r="BI439" i="3"/>
  <c r="BM439" i="3"/>
  <c r="BQ439" i="3"/>
  <c r="CL439" i="3"/>
  <c r="CR439" i="3"/>
  <c r="CV439" i="3"/>
  <c r="CZ439" i="3"/>
  <c r="DE439" i="3"/>
  <c r="DI439" i="3"/>
  <c r="DM439" i="3"/>
  <c r="DS439" i="3"/>
  <c r="DX439" i="3"/>
  <c r="EC439" i="3"/>
  <c r="EH439" i="3"/>
  <c r="GQ439" i="3"/>
  <c r="GU439" i="3"/>
  <c r="GZ439" i="3"/>
  <c r="HF439" i="3"/>
  <c r="HJ439" i="3"/>
  <c r="HN439" i="3"/>
  <c r="HR439" i="3"/>
  <c r="P439" i="3"/>
  <c r="P439" i="2"/>
  <c r="AC439" i="3"/>
  <c r="AG439" i="3"/>
  <c r="AK439" i="3"/>
  <c r="AO439" i="3"/>
  <c r="AS439" i="3"/>
  <c r="AW439" i="3"/>
  <c r="BB439" i="3"/>
  <c r="BF439" i="3"/>
  <c r="BJ439" i="3"/>
  <c r="BN439" i="3"/>
  <c r="BR439" i="3"/>
  <c r="CE439" i="3"/>
  <c r="CN439" i="3"/>
  <c r="CS439" i="3"/>
  <c r="CW439" i="3"/>
  <c r="DA439" i="3"/>
  <c r="DF439" i="3"/>
  <c r="DJ439" i="3"/>
  <c r="DN439" i="3"/>
  <c r="DT439" i="3"/>
  <c r="DY439" i="3"/>
  <c r="ED439" i="3"/>
  <c r="EI439" i="3"/>
  <c r="GK439" i="3"/>
  <c r="GR439" i="3"/>
  <c r="GV439" i="3"/>
  <c r="HA439" i="3"/>
  <c r="HG439" i="3"/>
  <c r="HK439" i="3"/>
  <c r="HO439" i="3"/>
  <c r="HS439" i="3"/>
  <c r="Q439" i="3"/>
  <c r="Q439" i="2"/>
  <c r="AL439" i="3"/>
  <c r="BC439" i="3"/>
  <c r="BS439" i="3"/>
  <c r="CT439" i="3"/>
  <c r="DK439" i="3"/>
  <c r="EE439" i="3"/>
  <c r="HB439" i="3"/>
  <c r="AP439" i="3"/>
  <c r="BG439" i="3"/>
  <c r="CX439" i="3"/>
  <c r="DO439" i="3"/>
  <c r="EJ439" i="3"/>
  <c r="GL439" i="3"/>
  <c r="HH439" i="3"/>
  <c r="AD439" i="3"/>
  <c r="AT439" i="3"/>
  <c r="BK439" i="3"/>
  <c r="CI439" i="3"/>
  <c r="DB439" i="3"/>
  <c r="DV439" i="3"/>
  <c r="GS439" i="3"/>
  <c r="HL439" i="3"/>
  <c r="AH439" i="3"/>
  <c r="AY439" i="3"/>
  <c r="BO439" i="3"/>
  <c r="CO439" i="3"/>
  <c r="DG439" i="3"/>
  <c r="DZ439" i="3"/>
  <c r="GX439" i="3"/>
  <c r="HP439" i="3"/>
  <c r="P452" i="4"/>
  <c r="EL435" i="3"/>
  <c r="EM435" i="3"/>
  <c r="EN435" i="3"/>
  <c r="EV435" i="3"/>
  <c r="EW435" i="3"/>
  <c r="EX435" i="3"/>
  <c r="FF435" i="3"/>
  <c r="FG435" i="3"/>
  <c r="FH435" i="3"/>
  <c r="FP435" i="3"/>
  <c r="FQ435" i="3"/>
  <c r="FR435" i="3"/>
  <c r="FZ435" i="3"/>
  <c r="GA435" i="3"/>
  <c r="GB435" i="3"/>
  <c r="Z431" i="3"/>
  <c r="CA431" i="3"/>
  <c r="X431" i="3"/>
  <c r="BW427" i="3"/>
  <c r="BX427" i="3"/>
  <c r="BY427" i="3"/>
  <c r="FS427" i="3"/>
  <c r="EO427" i="3"/>
  <c r="FI427" i="3"/>
  <c r="EY427" i="3"/>
  <c r="GC427" i="3"/>
  <c r="ES427" i="3"/>
  <c r="FE427" i="3"/>
  <c r="FO427" i="3"/>
  <c r="EU427" i="3"/>
  <c r="FM427" i="3"/>
  <c r="FY427" i="3"/>
  <c r="GG427" i="3"/>
  <c r="FC427" i="3"/>
  <c r="FW427" i="3"/>
  <c r="GI427" i="3"/>
  <c r="ER427" i="3"/>
  <c r="EZ427" i="3"/>
  <c r="FL427" i="3"/>
  <c r="FT427" i="3"/>
  <c r="GF427" i="3"/>
  <c r="ET427" i="3"/>
  <c r="FA427" i="3"/>
  <c r="FN427" i="3"/>
  <c r="FU427" i="3"/>
  <c r="GH427" i="3"/>
  <c r="EP427" i="3"/>
  <c r="FB427" i="3"/>
  <c r="FJ427" i="3"/>
  <c r="FV427" i="3"/>
  <c r="GD427" i="3"/>
  <c r="EQ427" i="3"/>
  <c r="FX427" i="3"/>
  <c r="FD427" i="3"/>
  <c r="GE427" i="3"/>
  <c r="FK427" i="3"/>
  <c r="HT423" i="3"/>
  <c r="N423" i="3"/>
  <c r="R423" i="3"/>
  <c r="AE423" i="3"/>
  <c r="AI423" i="3"/>
  <c r="AM423" i="3"/>
  <c r="AQ423" i="3"/>
  <c r="AU423" i="3"/>
  <c r="AZ423" i="3"/>
  <c r="BD423" i="3"/>
  <c r="BH423" i="3"/>
  <c r="BL423" i="3"/>
  <c r="BP423" i="3"/>
  <c r="BU423" i="3"/>
  <c r="CK423" i="3"/>
  <c r="CQ423" i="3"/>
  <c r="CU423" i="3"/>
  <c r="CY423" i="3"/>
  <c r="DD423" i="3"/>
  <c r="DH423" i="3"/>
  <c r="DL423" i="3"/>
  <c r="DQ423" i="3"/>
  <c r="DW423" i="3"/>
  <c r="EA423" i="3"/>
  <c r="EG423" i="3"/>
  <c r="GM423" i="3"/>
  <c r="GT423" i="3"/>
  <c r="GY423" i="3"/>
  <c r="HD423" i="3"/>
  <c r="HI423" i="3"/>
  <c r="HM423" i="3"/>
  <c r="HQ423" i="3"/>
  <c r="CG423" i="3"/>
  <c r="B423" i="3"/>
  <c r="B423" i="2"/>
  <c r="GN423" i="3"/>
  <c r="GO423" i="3"/>
  <c r="F423" i="3"/>
  <c r="U423" i="2"/>
  <c r="O423" i="3"/>
  <c r="S423" i="3"/>
  <c r="S423" i="2"/>
  <c r="AA423" i="3"/>
  <c r="AF423" i="3"/>
  <c r="AJ423" i="3"/>
  <c r="AN423" i="3"/>
  <c r="AR423" i="3"/>
  <c r="AV423" i="3"/>
  <c r="BA423" i="3"/>
  <c r="BE423" i="3"/>
  <c r="BI423" i="3"/>
  <c r="BM423" i="3"/>
  <c r="BQ423" i="3"/>
  <c r="CL423" i="3"/>
  <c r="CR423" i="3"/>
  <c r="CV423" i="3"/>
  <c r="CZ423" i="3"/>
  <c r="DE423" i="3"/>
  <c r="DI423" i="3"/>
  <c r="DM423" i="3"/>
  <c r="DS423" i="3"/>
  <c r="DX423" i="3"/>
  <c r="EC423" i="3"/>
  <c r="EH423" i="3"/>
  <c r="GQ423" i="3"/>
  <c r="GU423" i="3"/>
  <c r="GZ423" i="3"/>
  <c r="HF423" i="3"/>
  <c r="HJ423" i="3"/>
  <c r="HN423" i="3"/>
  <c r="HR423" i="3"/>
  <c r="P423" i="3"/>
  <c r="P423" i="2"/>
  <c r="AC423" i="3"/>
  <c r="AG423" i="3"/>
  <c r="AK423" i="3"/>
  <c r="AO423" i="3"/>
  <c r="AS423" i="3"/>
  <c r="AW423" i="3"/>
  <c r="BB423" i="3"/>
  <c r="BF423" i="3"/>
  <c r="BJ423" i="3"/>
  <c r="BN423" i="3"/>
  <c r="BR423" i="3"/>
  <c r="CE423" i="3"/>
  <c r="CN423" i="3"/>
  <c r="CS423" i="3"/>
  <c r="CW423" i="3"/>
  <c r="DA423" i="3"/>
  <c r="DF423" i="3"/>
  <c r="DJ423" i="3"/>
  <c r="DN423" i="3"/>
  <c r="DT423" i="3"/>
  <c r="DY423" i="3"/>
  <c r="ED423" i="3"/>
  <c r="EI423" i="3"/>
  <c r="GK423" i="3"/>
  <c r="GR423" i="3"/>
  <c r="GV423" i="3"/>
  <c r="HA423" i="3"/>
  <c r="HG423" i="3"/>
  <c r="HK423" i="3"/>
  <c r="HO423" i="3"/>
  <c r="HS423" i="3"/>
  <c r="Q423" i="3"/>
  <c r="Q423" i="2"/>
  <c r="AL423" i="3"/>
  <c r="BC423" i="3"/>
  <c r="BS423" i="3"/>
  <c r="CT423" i="3"/>
  <c r="DK423" i="3"/>
  <c r="EE423" i="3"/>
  <c r="HB423" i="3"/>
  <c r="AP423" i="3"/>
  <c r="BG423" i="3"/>
  <c r="CX423" i="3"/>
  <c r="DO423" i="3"/>
  <c r="EJ423" i="3"/>
  <c r="GL423" i="3"/>
  <c r="HH423" i="3"/>
  <c r="AD423" i="3"/>
  <c r="AT423" i="3"/>
  <c r="BK423" i="3"/>
  <c r="CI423" i="3"/>
  <c r="DB423" i="3"/>
  <c r="DV423" i="3"/>
  <c r="GS423" i="3"/>
  <c r="HL423" i="3"/>
  <c r="AH423" i="3"/>
  <c r="AY423" i="3"/>
  <c r="BO423" i="3"/>
  <c r="CO423" i="3"/>
  <c r="DG423" i="3"/>
  <c r="DZ423" i="3"/>
  <c r="GX423" i="3"/>
  <c r="HP423" i="3"/>
  <c r="P436" i="4"/>
  <c r="EV421" i="3"/>
  <c r="EW421" i="3"/>
  <c r="EX421" i="3"/>
  <c r="EL421" i="3"/>
  <c r="EM421" i="3"/>
  <c r="EN421" i="3"/>
  <c r="FF421" i="3"/>
  <c r="FG421" i="3"/>
  <c r="FH421" i="3"/>
  <c r="FP421" i="3"/>
  <c r="FQ421" i="3"/>
  <c r="FR421" i="3"/>
  <c r="FZ421" i="3"/>
  <c r="GA421" i="3"/>
  <c r="GB421" i="3"/>
  <c r="X413" i="3"/>
  <c r="Z413" i="3"/>
  <c r="CA413" i="3"/>
  <c r="FS413" i="3"/>
  <c r="EO413" i="3"/>
  <c r="FI413" i="3"/>
  <c r="EY413" i="3"/>
  <c r="GC413" i="3"/>
  <c r="EU413" i="3"/>
  <c r="ES413" i="3"/>
  <c r="FC413" i="3"/>
  <c r="FO413" i="3"/>
  <c r="FW413" i="3"/>
  <c r="FM413" i="3"/>
  <c r="FY413" i="3"/>
  <c r="GG413" i="3"/>
  <c r="FE413" i="3"/>
  <c r="GI413" i="3"/>
  <c r="ET413" i="3"/>
  <c r="FA413" i="3"/>
  <c r="FN413" i="3"/>
  <c r="FU413" i="3"/>
  <c r="GH413" i="3"/>
  <c r="EP413" i="3"/>
  <c r="FB413" i="3"/>
  <c r="FJ413" i="3"/>
  <c r="FV413" i="3"/>
  <c r="GD413" i="3"/>
  <c r="EQ413" i="3"/>
  <c r="FD413" i="3"/>
  <c r="FK413" i="3"/>
  <c r="FX413" i="3"/>
  <c r="GE413" i="3"/>
  <c r="FL413" i="3"/>
  <c r="ER413" i="3"/>
  <c r="FT413" i="3"/>
  <c r="EZ413" i="3"/>
  <c r="GF413" i="3"/>
  <c r="BW409" i="3"/>
  <c r="BX409" i="3"/>
  <c r="BY409" i="3"/>
  <c r="HT409" i="3"/>
  <c r="CG409" i="3"/>
  <c r="B409" i="3"/>
  <c r="B409" i="2"/>
  <c r="GN409" i="3"/>
  <c r="GO409" i="3"/>
  <c r="F409" i="3"/>
  <c r="U409" i="2"/>
  <c r="O409" i="3"/>
  <c r="S409" i="3"/>
  <c r="S409" i="2"/>
  <c r="AA409" i="3"/>
  <c r="AF409" i="3"/>
  <c r="AJ409" i="3"/>
  <c r="AN409" i="3"/>
  <c r="AR409" i="3"/>
  <c r="AV409" i="3"/>
  <c r="BA409" i="3"/>
  <c r="BE409" i="3"/>
  <c r="BI409" i="3"/>
  <c r="BM409" i="3"/>
  <c r="BQ409" i="3"/>
  <c r="CL409" i="3"/>
  <c r="CR409" i="3"/>
  <c r="CV409" i="3"/>
  <c r="CZ409" i="3"/>
  <c r="DE409" i="3"/>
  <c r="DI409" i="3"/>
  <c r="DM409" i="3"/>
  <c r="DS409" i="3"/>
  <c r="DX409" i="3"/>
  <c r="EC409" i="3"/>
  <c r="EH409" i="3"/>
  <c r="GQ409" i="3"/>
  <c r="GU409" i="3"/>
  <c r="GZ409" i="3"/>
  <c r="HF409" i="3"/>
  <c r="HJ409" i="3"/>
  <c r="HN409" i="3"/>
  <c r="HR409" i="3"/>
  <c r="P409" i="3"/>
  <c r="P409" i="2"/>
  <c r="AC409" i="3"/>
  <c r="AG409" i="3"/>
  <c r="AK409" i="3"/>
  <c r="AO409" i="3"/>
  <c r="AS409" i="3"/>
  <c r="AW409" i="3"/>
  <c r="BB409" i="3"/>
  <c r="BF409" i="3"/>
  <c r="BJ409" i="3"/>
  <c r="BN409" i="3"/>
  <c r="BR409" i="3"/>
  <c r="CE409" i="3"/>
  <c r="CN409" i="3"/>
  <c r="CS409" i="3"/>
  <c r="CW409" i="3"/>
  <c r="DA409" i="3"/>
  <c r="DF409" i="3"/>
  <c r="DJ409" i="3"/>
  <c r="DN409" i="3"/>
  <c r="DT409" i="3"/>
  <c r="DY409" i="3"/>
  <c r="ED409" i="3"/>
  <c r="EI409" i="3"/>
  <c r="GK409" i="3"/>
  <c r="GR409" i="3"/>
  <c r="GV409" i="3"/>
  <c r="HA409" i="3"/>
  <c r="HG409" i="3"/>
  <c r="HK409" i="3"/>
  <c r="HO409" i="3"/>
  <c r="HS409" i="3"/>
  <c r="Q409" i="3"/>
  <c r="Q409" i="2"/>
  <c r="AD409" i="3"/>
  <c r="AH409" i="3"/>
  <c r="AL409" i="3"/>
  <c r="AP409" i="3"/>
  <c r="AT409" i="3"/>
  <c r="AY409" i="3"/>
  <c r="BC409" i="3"/>
  <c r="BG409" i="3"/>
  <c r="BK409" i="3"/>
  <c r="BO409" i="3"/>
  <c r="BS409" i="3"/>
  <c r="CI409" i="3"/>
  <c r="CO409" i="3"/>
  <c r="CT409" i="3"/>
  <c r="CX409" i="3"/>
  <c r="DB409" i="3"/>
  <c r="DG409" i="3"/>
  <c r="DK409" i="3"/>
  <c r="DO409" i="3"/>
  <c r="DV409" i="3"/>
  <c r="DZ409" i="3"/>
  <c r="EE409" i="3"/>
  <c r="EJ409" i="3"/>
  <c r="GL409" i="3"/>
  <c r="GS409" i="3"/>
  <c r="GX409" i="3"/>
  <c r="HB409" i="3"/>
  <c r="HH409" i="3"/>
  <c r="HL409" i="3"/>
  <c r="HP409" i="3"/>
  <c r="N409" i="3"/>
  <c r="S422" i="4"/>
  <c r="AI409" i="3"/>
  <c r="AZ409" i="3"/>
  <c r="BP409" i="3"/>
  <c r="CQ409" i="3"/>
  <c r="DH409" i="3"/>
  <c r="EA409" i="3"/>
  <c r="GY409" i="3"/>
  <c r="HQ409" i="3"/>
  <c r="R409" i="3"/>
  <c r="AM409" i="3"/>
  <c r="BD409" i="3"/>
  <c r="BU409" i="3"/>
  <c r="CU409" i="3"/>
  <c r="DL409" i="3"/>
  <c r="EG409" i="3"/>
  <c r="HD409" i="3"/>
  <c r="AQ409" i="3"/>
  <c r="BH409" i="3"/>
  <c r="CY409" i="3"/>
  <c r="DQ409" i="3"/>
  <c r="GM409" i="3"/>
  <c r="HI409" i="3"/>
  <c r="AE409" i="3"/>
  <c r="AU409" i="3"/>
  <c r="BL409" i="3"/>
  <c r="CK409" i="3"/>
  <c r="DD409" i="3"/>
  <c r="DW409" i="3"/>
  <c r="GT409" i="3"/>
  <c r="HM409" i="3"/>
  <c r="P422" i="4"/>
  <c r="EV405" i="3"/>
  <c r="EW405" i="3"/>
  <c r="EX405" i="3"/>
  <c r="EL405" i="3"/>
  <c r="EM405" i="3"/>
  <c r="EN405" i="3"/>
  <c r="FF405" i="3"/>
  <c r="FG405" i="3"/>
  <c r="FH405" i="3"/>
  <c r="FP405" i="3"/>
  <c r="FQ405" i="3"/>
  <c r="FR405" i="3"/>
  <c r="FZ405" i="3"/>
  <c r="GA405" i="3"/>
  <c r="GB405" i="3"/>
  <c r="X397" i="3"/>
  <c r="Z397" i="3"/>
  <c r="CA397" i="3"/>
  <c r="FS397" i="3"/>
  <c r="EO397" i="3"/>
  <c r="FI397" i="3"/>
  <c r="EY397" i="3"/>
  <c r="GC397" i="3"/>
  <c r="EU397" i="3"/>
  <c r="ES397" i="3"/>
  <c r="FC397" i="3"/>
  <c r="FO397" i="3"/>
  <c r="FW397" i="3"/>
  <c r="FE397" i="3"/>
  <c r="FM397" i="3"/>
  <c r="FY397" i="3"/>
  <c r="GG397" i="3"/>
  <c r="GI397" i="3"/>
  <c r="ET397" i="3"/>
  <c r="FA397" i="3"/>
  <c r="FN397" i="3"/>
  <c r="FU397" i="3"/>
  <c r="GH397" i="3"/>
  <c r="EP397" i="3"/>
  <c r="FB397" i="3"/>
  <c r="FJ397" i="3"/>
  <c r="FV397" i="3"/>
  <c r="GD397" i="3"/>
  <c r="EQ397" i="3"/>
  <c r="FD397" i="3"/>
  <c r="FK397" i="3"/>
  <c r="FX397" i="3"/>
  <c r="GE397" i="3"/>
  <c r="FL397" i="3"/>
  <c r="ER397" i="3"/>
  <c r="FT397" i="3"/>
  <c r="EZ397" i="3"/>
  <c r="GF397" i="3"/>
  <c r="BW393" i="3"/>
  <c r="BX393" i="3"/>
  <c r="BY393" i="3"/>
  <c r="HT393" i="3"/>
  <c r="CG393" i="3"/>
  <c r="B393" i="3"/>
  <c r="B393" i="2"/>
  <c r="GN393" i="3"/>
  <c r="GO393" i="3"/>
  <c r="F393" i="3"/>
  <c r="U393" i="2"/>
  <c r="O393" i="3"/>
  <c r="S393" i="3"/>
  <c r="S393" i="2"/>
  <c r="AA393" i="3"/>
  <c r="AF393" i="3"/>
  <c r="AJ393" i="3"/>
  <c r="AN393" i="3"/>
  <c r="AR393" i="3"/>
  <c r="AV393" i="3"/>
  <c r="BA393" i="3"/>
  <c r="BE393" i="3"/>
  <c r="BI393" i="3"/>
  <c r="BM393" i="3"/>
  <c r="BQ393" i="3"/>
  <c r="CL393" i="3"/>
  <c r="CR393" i="3"/>
  <c r="CV393" i="3"/>
  <c r="CZ393" i="3"/>
  <c r="DE393" i="3"/>
  <c r="DI393" i="3"/>
  <c r="DM393" i="3"/>
  <c r="DS393" i="3"/>
  <c r="DX393" i="3"/>
  <c r="EC393" i="3"/>
  <c r="EH393" i="3"/>
  <c r="GQ393" i="3"/>
  <c r="GU393" i="3"/>
  <c r="GZ393" i="3"/>
  <c r="HF393" i="3"/>
  <c r="HJ393" i="3"/>
  <c r="HN393" i="3"/>
  <c r="HR393" i="3"/>
  <c r="P393" i="3"/>
  <c r="P393" i="2"/>
  <c r="AC393" i="3"/>
  <c r="AG393" i="3"/>
  <c r="AK393" i="3"/>
  <c r="AO393" i="3"/>
  <c r="AS393" i="3"/>
  <c r="AW393" i="3"/>
  <c r="BB393" i="3"/>
  <c r="BF393" i="3"/>
  <c r="BJ393" i="3"/>
  <c r="BN393" i="3"/>
  <c r="BR393" i="3"/>
  <c r="CE393" i="3"/>
  <c r="CN393" i="3"/>
  <c r="CS393" i="3"/>
  <c r="CW393" i="3"/>
  <c r="DA393" i="3"/>
  <c r="DF393" i="3"/>
  <c r="DJ393" i="3"/>
  <c r="DN393" i="3"/>
  <c r="DT393" i="3"/>
  <c r="DY393" i="3"/>
  <c r="ED393" i="3"/>
  <c r="EI393" i="3"/>
  <c r="GK393" i="3"/>
  <c r="GR393" i="3"/>
  <c r="GV393" i="3"/>
  <c r="HA393" i="3"/>
  <c r="HG393" i="3"/>
  <c r="HK393" i="3"/>
  <c r="HO393" i="3"/>
  <c r="HS393" i="3"/>
  <c r="Q393" i="3"/>
  <c r="Q393" i="2"/>
  <c r="AD393" i="3"/>
  <c r="AH393" i="3"/>
  <c r="AL393" i="3"/>
  <c r="AP393" i="3"/>
  <c r="AT393" i="3"/>
  <c r="AY393" i="3"/>
  <c r="BC393" i="3"/>
  <c r="BG393" i="3"/>
  <c r="BK393" i="3"/>
  <c r="BO393" i="3"/>
  <c r="BS393" i="3"/>
  <c r="CI393" i="3"/>
  <c r="CO393" i="3"/>
  <c r="CT393" i="3"/>
  <c r="CX393" i="3"/>
  <c r="DB393" i="3"/>
  <c r="DG393" i="3"/>
  <c r="DK393" i="3"/>
  <c r="DO393" i="3"/>
  <c r="DV393" i="3"/>
  <c r="DZ393" i="3"/>
  <c r="EE393" i="3"/>
  <c r="EJ393" i="3"/>
  <c r="GL393" i="3"/>
  <c r="GS393" i="3"/>
  <c r="GX393" i="3"/>
  <c r="HB393" i="3"/>
  <c r="HH393" i="3"/>
  <c r="HL393" i="3"/>
  <c r="HP393" i="3"/>
  <c r="N393" i="3"/>
  <c r="AI393" i="3"/>
  <c r="AZ393" i="3"/>
  <c r="BP393" i="3"/>
  <c r="CQ393" i="3"/>
  <c r="DH393" i="3"/>
  <c r="EA393" i="3"/>
  <c r="GY393" i="3"/>
  <c r="HQ393" i="3"/>
  <c r="R393" i="3"/>
  <c r="AM393" i="3"/>
  <c r="BD393" i="3"/>
  <c r="BU393" i="3"/>
  <c r="CU393" i="3"/>
  <c r="DL393" i="3"/>
  <c r="EG393" i="3"/>
  <c r="HD393" i="3"/>
  <c r="AQ393" i="3"/>
  <c r="BH393" i="3"/>
  <c r="CY393" i="3"/>
  <c r="DQ393" i="3"/>
  <c r="GM393" i="3"/>
  <c r="HI393" i="3"/>
  <c r="AE393" i="3"/>
  <c r="AU393" i="3"/>
  <c r="BL393" i="3"/>
  <c r="CK393" i="3"/>
  <c r="DD393" i="3"/>
  <c r="DW393" i="3"/>
  <c r="GT393" i="3"/>
  <c r="HM393" i="3"/>
  <c r="P406" i="4"/>
  <c r="EV389" i="3"/>
  <c r="EW389" i="3"/>
  <c r="EX389" i="3"/>
  <c r="EL389" i="3"/>
  <c r="EM389" i="3"/>
  <c r="EN389" i="3"/>
  <c r="FF389" i="3"/>
  <c r="FG389" i="3"/>
  <c r="FH389" i="3"/>
  <c r="FP389" i="3"/>
  <c r="FQ389" i="3"/>
  <c r="FR389" i="3"/>
  <c r="FZ389" i="3"/>
  <c r="GA389" i="3"/>
  <c r="GB389" i="3"/>
  <c r="X381" i="3"/>
  <c r="Z381" i="3"/>
  <c r="CA381" i="3"/>
  <c r="FS381" i="3"/>
  <c r="EO381" i="3"/>
  <c r="FI381" i="3"/>
  <c r="EY381" i="3"/>
  <c r="GC381" i="3"/>
  <c r="EU381" i="3"/>
  <c r="ES381" i="3"/>
  <c r="FC381" i="3"/>
  <c r="FO381" i="3"/>
  <c r="FW381" i="3"/>
  <c r="FM381" i="3"/>
  <c r="FY381" i="3"/>
  <c r="GG381" i="3"/>
  <c r="FE381" i="3"/>
  <c r="GI381" i="3"/>
  <c r="ET381" i="3"/>
  <c r="FA381" i="3"/>
  <c r="FN381" i="3"/>
  <c r="FU381" i="3"/>
  <c r="GH381" i="3"/>
  <c r="EP381" i="3"/>
  <c r="FB381" i="3"/>
  <c r="FJ381" i="3"/>
  <c r="FV381" i="3"/>
  <c r="GD381" i="3"/>
  <c r="EQ381" i="3"/>
  <c r="FD381" i="3"/>
  <c r="FK381" i="3"/>
  <c r="FX381" i="3"/>
  <c r="GE381" i="3"/>
  <c r="FL381" i="3"/>
  <c r="ER381" i="3"/>
  <c r="FT381" i="3"/>
  <c r="EZ381" i="3"/>
  <c r="GF381" i="3"/>
  <c r="BW377" i="3"/>
  <c r="BX377" i="3"/>
  <c r="BY377" i="3"/>
  <c r="HT377" i="3"/>
  <c r="CG377" i="3"/>
  <c r="B377" i="3"/>
  <c r="B377" i="2"/>
  <c r="GN377" i="3"/>
  <c r="GO377" i="3"/>
  <c r="F377" i="3"/>
  <c r="U377" i="2"/>
  <c r="O377" i="3"/>
  <c r="S377" i="3"/>
  <c r="S377" i="2"/>
  <c r="AA377" i="3"/>
  <c r="AF377" i="3"/>
  <c r="AJ377" i="3"/>
  <c r="AN377" i="3"/>
  <c r="AR377" i="3"/>
  <c r="AV377" i="3"/>
  <c r="BA377" i="3"/>
  <c r="BE377" i="3"/>
  <c r="BI377" i="3"/>
  <c r="BM377" i="3"/>
  <c r="BQ377" i="3"/>
  <c r="CL377" i="3"/>
  <c r="CR377" i="3"/>
  <c r="CV377" i="3"/>
  <c r="CZ377" i="3"/>
  <c r="DE377" i="3"/>
  <c r="DI377" i="3"/>
  <c r="DM377" i="3"/>
  <c r="DS377" i="3"/>
  <c r="DX377" i="3"/>
  <c r="EC377" i="3"/>
  <c r="EH377" i="3"/>
  <c r="GQ377" i="3"/>
  <c r="GU377" i="3"/>
  <c r="GZ377" i="3"/>
  <c r="HF377" i="3"/>
  <c r="HJ377" i="3"/>
  <c r="HN377" i="3"/>
  <c r="HR377" i="3"/>
  <c r="P377" i="3"/>
  <c r="P377" i="2"/>
  <c r="AC377" i="3"/>
  <c r="AG377" i="3"/>
  <c r="AK377" i="3"/>
  <c r="AO377" i="3"/>
  <c r="AS377" i="3"/>
  <c r="AW377" i="3"/>
  <c r="BB377" i="3"/>
  <c r="BF377" i="3"/>
  <c r="BJ377" i="3"/>
  <c r="BN377" i="3"/>
  <c r="BR377" i="3"/>
  <c r="CE377" i="3"/>
  <c r="CN377" i="3"/>
  <c r="CS377" i="3"/>
  <c r="CW377" i="3"/>
  <c r="DA377" i="3"/>
  <c r="DF377" i="3"/>
  <c r="DJ377" i="3"/>
  <c r="DN377" i="3"/>
  <c r="DT377" i="3"/>
  <c r="DY377" i="3"/>
  <c r="ED377" i="3"/>
  <c r="EI377" i="3"/>
  <c r="GK377" i="3"/>
  <c r="GR377" i="3"/>
  <c r="GV377" i="3"/>
  <c r="HA377" i="3"/>
  <c r="HG377" i="3"/>
  <c r="HK377" i="3"/>
  <c r="HO377" i="3"/>
  <c r="HS377" i="3"/>
  <c r="Q377" i="3"/>
  <c r="Q377" i="2"/>
  <c r="AD377" i="3"/>
  <c r="AH377" i="3"/>
  <c r="AL377" i="3"/>
  <c r="AP377" i="3"/>
  <c r="AT377" i="3"/>
  <c r="AY377" i="3"/>
  <c r="BC377" i="3"/>
  <c r="BG377" i="3"/>
  <c r="BK377" i="3"/>
  <c r="BO377" i="3"/>
  <c r="BS377" i="3"/>
  <c r="CI377" i="3"/>
  <c r="CO377" i="3"/>
  <c r="CT377" i="3"/>
  <c r="CX377" i="3"/>
  <c r="DB377" i="3"/>
  <c r="DG377" i="3"/>
  <c r="DK377" i="3"/>
  <c r="DO377" i="3"/>
  <c r="DV377" i="3"/>
  <c r="DZ377" i="3"/>
  <c r="EE377" i="3"/>
  <c r="EJ377" i="3"/>
  <c r="GL377" i="3"/>
  <c r="GS377" i="3"/>
  <c r="GX377" i="3"/>
  <c r="HB377" i="3"/>
  <c r="HH377" i="3"/>
  <c r="HL377" i="3"/>
  <c r="HP377" i="3"/>
  <c r="N377" i="3"/>
  <c r="AI377" i="3"/>
  <c r="AZ377" i="3"/>
  <c r="BP377" i="3"/>
  <c r="CQ377" i="3"/>
  <c r="DH377" i="3"/>
  <c r="EA377" i="3"/>
  <c r="GY377" i="3"/>
  <c r="HQ377" i="3"/>
  <c r="R377" i="3"/>
  <c r="AM377" i="3"/>
  <c r="BD377" i="3"/>
  <c r="BU377" i="3"/>
  <c r="CU377" i="3"/>
  <c r="DL377" i="3"/>
  <c r="EG377" i="3"/>
  <c r="HD377" i="3"/>
  <c r="AQ377" i="3"/>
  <c r="BH377" i="3"/>
  <c r="CY377" i="3"/>
  <c r="DQ377" i="3"/>
  <c r="GM377" i="3"/>
  <c r="HI377" i="3"/>
  <c r="AE377" i="3"/>
  <c r="AU377" i="3"/>
  <c r="BL377" i="3"/>
  <c r="CK377" i="3"/>
  <c r="DD377" i="3"/>
  <c r="DW377" i="3"/>
  <c r="GT377" i="3"/>
  <c r="HM377" i="3"/>
  <c r="P390" i="4"/>
  <c r="EV373" i="3"/>
  <c r="EW373" i="3"/>
  <c r="EX373" i="3"/>
  <c r="EL373" i="3"/>
  <c r="EM373" i="3"/>
  <c r="EN373" i="3"/>
  <c r="FF373" i="3"/>
  <c r="FG373" i="3"/>
  <c r="FH373" i="3"/>
  <c r="FP373" i="3"/>
  <c r="FQ373" i="3"/>
  <c r="FR373" i="3"/>
  <c r="FZ373" i="3"/>
  <c r="GA373" i="3"/>
  <c r="GB373" i="3"/>
  <c r="X369" i="3"/>
  <c r="Z369" i="3"/>
  <c r="CA369" i="3"/>
  <c r="BX365" i="3"/>
  <c r="BY365" i="3"/>
  <c r="BW365" i="3"/>
  <c r="FS365" i="3"/>
  <c r="EO365" i="3"/>
  <c r="FI365" i="3"/>
  <c r="EY365" i="3"/>
  <c r="GC365" i="3"/>
  <c r="EU365" i="3"/>
  <c r="ES365" i="3"/>
  <c r="FC365" i="3"/>
  <c r="FO365" i="3"/>
  <c r="FW365" i="3"/>
  <c r="FE365" i="3"/>
  <c r="FM365" i="3"/>
  <c r="FY365" i="3"/>
  <c r="GG365" i="3"/>
  <c r="GI365" i="3"/>
  <c r="EP365" i="3"/>
  <c r="FB365" i="3"/>
  <c r="FJ365" i="3"/>
  <c r="FV365" i="3"/>
  <c r="GD365" i="3"/>
  <c r="EQ365" i="3"/>
  <c r="FD365" i="3"/>
  <c r="FK365" i="3"/>
  <c r="FX365" i="3"/>
  <c r="GE365" i="3"/>
  <c r="ER365" i="3"/>
  <c r="EZ365" i="3"/>
  <c r="FL365" i="3"/>
  <c r="FT365" i="3"/>
  <c r="GF365" i="3"/>
  <c r="FN365" i="3"/>
  <c r="ET365" i="3"/>
  <c r="FU365" i="3"/>
  <c r="FA365" i="3"/>
  <c r="GH365" i="3"/>
  <c r="HT361" i="3"/>
  <c r="N361" i="3"/>
  <c r="R361" i="3"/>
  <c r="AE361" i="3"/>
  <c r="AI361" i="3"/>
  <c r="AM361" i="3"/>
  <c r="AQ361" i="3"/>
  <c r="AU361" i="3"/>
  <c r="AZ361" i="3"/>
  <c r="BD361" i="3"/>
  <c r="BH361" i="3"/>
  <c r="BL361" i="3"/>
  <c r="BP361" i="3"/>
  <c r="BU361" i="3"/>
  <c r="CK361" i="3"/>
  <c r="CQ361" i="3"/>
  <c r="CU361" i="3"/>
  <c r="CY361" i="3"/>
  <c r="DD361" i="3"/>
  <c r="DH361" i="3"/>
  <c r="DL361" i="3"/>
  <c r="DQ361" i="3"/>
  <c r="DW361" i="3"/>
  <c r="EA361" i="3"/>
  <c r="EG361" i="3"/>
  <c r="GM361" i="3"/>
  <c r="GT361" i="3"/>
  <c r="GY361" i="3"/>
  <c r="HD361" i="3"/>
  <c r="HI361" i="3"/>
  <c r="HM361" i="3"/>
  <c r="HQ361" i="3"/>
  <c r="P361" i="3"/>
  <c r="P361" i="2"/>
  <c r="AC361" i="3"/>
  <c r="AG361" i="3"/>
  <c r="AK361" i="3"/>
  <c r="AO361" i="3"/>
  <c r="AS361" i="3"/>
  <c r="AW361" i="3"/>
  <c r="BB361" i="3"/>
  <c r="BF361" i="3"/>
  <c r="BJ361" i="3"/>
  <c r="BN361" i="3"/>
  <c r="BR361" i="3"/>
  <c r="CE361" i="3"/>
  <c r="CN361" i="3"/>
  <c r="CS361" i="3"/>
  <c r="CW361" i="3"/>
  <c r="DA361" i="3"/>
  <c r="DF361" i="3"/>
  <c r="DJ361" i="3"/>
  <c r="DN361" i="3"/>
  <c r="DT361" i="3"/>
  <c r="DY361" i="3"/>
  <c r="ED361" i="3"/>
  <c r="EI361" i="3"/>
  <c r="GK361" i="3"/>
  <c r="GR361" i="3"/>
  <c r="GV361" i="3"/>
  <c r="HA361" i="3"/>
  <c r="HG361" i="3"/>
  <c r="HK361" i="3"/>
  <c r="HO361" i="3"/>
  <c r="HS361" i="3"/>
  <c r="Q361" i="3"/>
  <c r="Q361" i="2"/>
  <c r="AD361" i="3"/>
  <c r="AL361" i="3"/>
  <c r="AT361" i="3"/>
  <c r="BC361" i="3"/>
  <c r="BK361" i="3"/>
  <c r="BS361" i="3"/>
  <c r="CI361" i="3"/>
  <c r="CT361" i="3"/>
  <c r="DB361" i="3"/>
  <c r="DK361" i="3"/>
  <c r="DV361" i="3"/>
  <c r="EE361" i="3"/>
  <c r="GS361" i="3"/>
  <c r="HB361" i="3"/>
  <c r="HL361" i="3"/>
  <c r="S361" i="3"/>
  <c r="S361" i="2"/>
  <c r="AF361" i="3"/>
  <c r="AN361" i="3"/>
  <c r="AV361" i="3"/>
  <c r="BE361" i="3"/>
  <c r="BM361" i="3"/>
  <c r="CL361" i="3"/>
  <c r="CV361" i="3"/>
  <c r="DE361" i="3"/>
  <c r="DM361" i="3"/>
  <c r="DX361" i="3"/>
  <c r="EH361" i="3"/>
  <c r="GU361" i="3"/>
  <c r="HF361" i="3"/>
  <c r="HN361" i="3"/>
  <c r="AH361" i="3"/>
  <c r="AP361" i="3"/>
  <c r="AY361" i="3"/>
  <c r="BG361" i="3"/>
  <c r="BO361" i="3"/>
  <c r="CO361" i="3"/>
  <c r="CX361" i="3"/>
  <c r="DG361" i="3"/>
  <c r="DO361" i="3"/>
  <c r="DZ361" i="3"/>
  <c r="EJ361" i="3"/>
  <c r="GL361" i="3"/>
  <c r="GX361" i="3"/>
  <c r="HH361" i="3"/>
  <c r="HP361" i="3"/>
  <c r="O361" i="3"/>
  <c r="BA361" i="3"/>
  <c r="CR361" i="3"/>
  <c r="EC361" i="3"/>
  <c r="HR361" i="3"/>
  <c r="CG361" i="3"/>
  <c r="B361" i="3"/>
  <c r="B361" i="2"/>
  <c r="AA361" i="3"/>
  <c r="BI361" i="3"/>
  <c r="CZ361" i="3"/>
  <c r="GQ361" i="3"/>
  <c r="GN361" i="3"/>
  <c r="GO361" i="3"/>
  <c r="F361" i="3"/>
  <c r="U361" i="2"/>
  <c r="AJ361" i="3"/>
  <c r="BQ361" i="3"/>
  <c r="DI361" i="3"/>
  <c r="GZ361" i="3"/>
  <c r="AR361" i="3"/>
  <c r="DS361" i="3"/>
  <c r="HJ361" i="3"/>
  <c r="P374" i="4"/>
  <c r="Z357" i="3"/>
  <c r="CA357" i="3"/>
  <c r="X357" i="3"/>
  <c r="EV357" i="3"/>
  <c r="EW357" i="3"/>
  <c r="EX357" i="3"/>
  <c r="EL357" i="3"/>
  <c r="EM357" i="3"/>
  <c r="EN357" i="3"/>
  <c r="FF357" i="3"/>
  <c r="FG357" i="3"/>
  <c r="FH357" i="3"/>
  <c r="FP357" i="3"/>
  <c r="FQ357" i="3"/>
  <c r="FR357" i="3"/>
  <c r="FZ357" i="3"/>
  <c r="GA357" i="3"/>
  <c r="GB357" i="3"/>
  <c r="BX353" i="3"/>
  <c r="BY353" i="3"/>
  <c r="BW353" i="3"/>
  <c r="FS349" i="3"/>
  <c r="EO349" i="3"/>
  <c r="FI349" i="3"/>
  <c r="EY349" i="3"/>
  <c r="GC349" i="3"/>
  <c r="EU349" i="3"/>
  <c r="ES349" i="3"/>
  <c r="FC349" i="3"/>
  <c r="FO349" i="3"/>
  <c r="FW349" i="3"/>
  <c r="FM349" i="3"/>
  <c r="FY349" i="3"/>
  <c r="GG349" i="3"/>
  <c r="FE349" i="3"/>
  <c r="GI349" i="3"/>
  <c r="ER349" i="3"/>
  <c r="EZ349" i="3"/>
  <c r="FL349" i="3"/>
  <c r="FT349" i="3"/>
  <c r="GF349" i="3"/>
  <c r="EP349" i="3"/>
  <c r="FB349" i="3"/>
  <c r="FJ349" i="3"/>
  <c r="FV349" i="3"/>
  <c r="GD349" i="3"/>
  <c r="EQ349" i="3"/>
  <c r="FD349" i="3"/>
  <c r="FK349" i="3"/>
  <c r="FX349" i="3"/>
  <c r="GE349" i="3"/>
  <c r="FA349" i="3"/>
  <c r="GH349" i="3"/>
  <c r="FN349" i="3"/>
  <c r="ET349" i="3"/>
  <c r="FU349" i="3"/>
  <c r="HT345" i="3"/>
  <c r="N345" i="3"/>
  <c r="R345" i="3"/>
  <c r="AE345" i="3"/>
  <c r="AI345" i="3"/>
  <c r="AM345" i="3"/>
  <c r="AQ345" i="3"/>
  <c r="AU345" i="3"/>
  <c r="AZ345" i="3"/>
  <c r="BD345" i="3"/>
  <c r="BH345" i="3"/>
  <c r="BL345" i="3"/>
  <c r="BP345" i="3"/>
  <c r="BU345" i="3"/>
  <c r="CK345" i="3"/>
  <c r="CQ345" i="3"/>
  <c r="CU345" i="3"/>
  <c r="CY345" i="3"/>
  <c r="DD345" i="3"/>
  <c r="DH345" i="3"/>
  <c r="DL345" i="3"/>
  <c r="DQ345" i="3"/>
  <c r="DW345" i="3"/>
  <c r="EA345" i="3"/>
  <c r="EG345" i="3"/>
  <c r="GM345" i="3"/>
  <c r="GT345" i="3"/>
  <c r="GY345" i="3"/>
  <c r="HD345" i="3"/>
  <c r="HI345" i="3"/>
  <c r="HM345" i="3"/>
  <c r="HQ345" i="3"/>
  <c r="P345" i="3"/>
  <c r="P345" i="2"/>
  <c r="AC345" i="3"/>
  <c r="AG345" i="3"/>
  <c r="AK345" i="3"/>
  <c r="AO345" i="3"/>
  <c r="AS345" i="3"/>
  <c r="AW345" i="3"/>
  <c r="BB345" i="3"/>
  <c r="BF345" i="3"/>
  <c r="BJ345" i="3"/>
  <c r="BN345" i="3"/>
  <c r="BR345" i="3"/>
  <c r="CE345" i="3"/>
  <c r="CN345" i="3"/>
  <c r="CS345" i="3"/>
  <c r="CW345" i="3"/>
  <c r="DA345" i="3"/>
  <c r="DF345" i="3"/>
  <c r="DJ345" i="3"/>
  <c r="DN345" i="3"/>
  <c r="DT345" i="3"/>
  <c r="DY345" i="3"/>
  <c r="ED345" i="3"/>
  <c r="EI345" i="3"/>
  <c r="GK345" i="3"/>
  <c r="GR345" i="3"/>
  <c r="GV345" i="3"/>
  <c r="HA345" i="3"/>
  <c r="HG345" i="3"/>
  <c r="HK345" i="3"/>
  <c r="HO345" i="3"/>
  <c r="HS345" i="3"/>
  <c r="Q345" i="3"/>
  <c r="Q345" i="2"/>
  <c r="AD345" i="3"/>
  <c r="AH345" i="3"/>
  <c r="AL345" i="3"/>
  <c r="AP345" i="3"/>
  <c r="AT345" i="3"/>
  <c r="AY345" i="3"/>
  <c r="BC345" i="3"/>
  <c r="BG345" i="3"/>
  <c r="BK345" i="3"/>
  <c r="BO345" i="3"/>
  <c r="BS345" i="3"/>
  <c r="CI345" i="3"/>
  <c r="CO345" i="3"/>
  <c r="CT345" i="3"/>
  <c r="CX345" i="3"/>
  <c r="DB345" i="3"/>
  <c r="DG345" i="3"/>
  <c r="DK345" i="3"/>
  <c r="DO345" i="3"/>
  <c r="DV345" i="3"/>
  <c r="DZ345" i="3"/>
  <c r="EE345" i="3"/>
  <c r="EJ345" i="3"/>
  <c r="GL345" i="3"/>
  <c r="GS345" i="3"/>
  <c r="GX345" i="3"/>
  <c r="HB345" i="3"/>
  <c r="HH345" i="3"/>
  <c r="HL345" i="3"/>
  <c r="HP345" i="3"/>
  <c r="CG345" i="3"/>
  <c r="B345" i="3"/>
  <c r="B345" i="2"/>
  <c r="AA345" i="3"/>
  <c r="AR345" i="3"/>
  <c r="BI345" i="3"/>
  <c r="CZ345" i="3"/>
  <c r="DS345" i="3"/>
  <c r="GQ345" i="3"/>
  <c r="HJ345" i="3"/>
  <c r="AF345" i="3"/>
  <c r="AV345" i="3"/>
  <c r="BM345" i="3"/>
  <c r="CL345" i="3"/>
  <c r="DE345" i="3"/>
  <c r="DX345" i="3"/>
  <c r="GU345" i="3"/>
  <c r="HN345" i="3"/>
  <c r="GN345" i="3"/>
  <c r="GO345" i="3"/>
  <c r="F345" i="3"/>
  <c r="U345" i="2"/>
  <c r="O345" i="3"/>
  <c r="AJ345" i="3"/>
  <c r="BA345" i="3"/>
  <c r="BQ345" i="3"/>
  <c r="CR345" i="3"/>
  <c r="DI345" i="3"/>
  <c r="EC345" i="3"/>
  <c r="GZ345" i="3"/>
  <c r="HR345" i="3"/>
  <c r="S345" i="3"/>
  <c r="S345" i="2"/>
  <c r="CV345" i="3"/>
  <c r="AN345" i="3"/>
  <c r="DM345" i="3"/>
  <c r="HF345" i="3"/>
  <c r="BE345" i="3"/>
  <c r="EH345" i="3"/>
  <c r="P358" i="4"/>
  <c r="EV341" i="3"/>
  <c r="EW341" i="3"/>
  <c r="EX341" i="3"/>
  <c r="EL341" i="3"/>
  <c r="EM341" i="3"/>
  <c r="EN341" i="3"/>
  <c r="FF341" i="3"/>
  <c r="FG341" i="3"/>
  <c r="FH341" i="3"/>
  <c r="FP341" i="3"/>
  <c r="FQ341" i="3"/>
  <c r="FR341" i="3"/>
  <c r="FZ341" i="3"/>
  <c r="GA341" i="3"/>
  <c r="GB341" i="3"/>
  <c r="Z337" i="3"/>
  <c r="CA337" i="3"/>
  <c r="X337" i="3"/>
  <c r="BW333" i="3"/>
  <c r="BX333" i="3"/>
  <c r="BY333" i="3"/>
  <c r="FS333" i="3"/>
  <c r="EO333" i="3"/>
  <c r="FI333" i="3"/>
  <c r="EY333" i="3"/>
  <c r="GC333" i="3"/>
  <c r="EU333" i="3"/>
  <c r="ES333" i="3"/>
  <c r="FC333" i="3"/>
  <c r="FO333" i="3"/>
  <c r="FW333" i="3"/>
  <c r="FE333" i="3"/>
  <c r="FM333" i="3"/>
  <c r="FY333" i="3"/>
  <c r="GG333" i="3"/>
  <c r="GI333" i="3"/>
  <c r="ER333" i="3"/>
  <c r="EZ333" i="3"/>
  <c r="FL333" i="3"/>
  <c r="FT333" i="3"/>
  <c r="GF333" i="3"/>
  <c r="ET333" i="3"/>
  <c r="FA333" i="3"/>
  <c r="FN333" i="3"/>
  <c r="FU333" i="3"/>
  <c r="GH333" i="3"/>
  <c r="EP333" i="3"/>
  <c r="FB333" i="3"/>
  <c r="FJ333" i="3"/>
  <c r="FV333" i="3"/>
  <c r="GD333" i="3"/>
  <c r="EQ333" i="3"/>
  <c r="FD333" i="3"/>
  <c r="FK333" i="3"/>
  <c r="FX333" i="3"/>
  <c r="GE333" i="3"/>
  <c r="HT329" i="3"/>
  <c r="N329" i="3"/>
  <c r="R329" i="3"/>
  <c r="AE329" i="3"/>
  <c r="AI329" i="3"/>
  <c r="AM329" i="3"/>
  <c r="AQ329" i="3"/>
  <c r="AU329" i="3"/>
  <c r="AZ329" i="3"/>
  <c r="BD329" i="3"/>
  <c r="BH329" i="3"/>
  <c r="BL329" i="3"/>
  <c r="BP329" i="3"/>
  <c r="BU329" i="3"/>
  <c r="CK329" i="3"/>
  <c r="CQ329" i="3"/>
  <c r="CU329" i="3"/>
  <c r="CY329" i="3"/>
  <c r="DD329" i="3"/>
  <c r="DH329" i="3"/>
  <c r="DL329" i="3"/>
  <c r="DQ329" i="3"/>
  <c r="DW329" i="3"/>
  <c r="EA329" i="3"/>
  <c r="EG329" i="3"/>
  <c r="GM329" i="3"/>
  <c r="GT329" i="3"/>
  <c r="GY329" i="3"/>
  <c r="HD329" i="3"/>
  <c r="HI329" i="3"/>
  <c r="HM329" i="3"/>
  <c r="HQ329" i="3"/>
  <c r="CG329" i="3"/>
  <c r="B329" i="3"/>
  <c r="B329" i="2"/>
  <c r="GN329" i="3"/>
  <c r="GO329" i="3"/>
  <c r="F329" i="3"/>
  <c r="U329" i="2"/>
  <c r="O329" i="3"/>
  <c r="S329" i="3"/>
  <c r="S329" i="2"/>
  <c r="AA329" i="3"/>
  <c r="AF329" i="3"/>
  <c r="AJ329" i="3"/>
  <c r="AN329" i="3"/>
  <c r="AR329" i="3"/>
  <c r="AV329" i="3"/>
  <c r="BA329" i="3"/>
  <c r="BE329" i="3"/>
  <c r="BI329" i="3"/>
  <c r="BM329" i="3"/>
  <c r="BQ329" i="3"/>
  <c r="CL329" i="3"/>
  <c r="CR329" i="3"/>
  <c r="CV329" i="3"/>
  <c r="CZ329" i="3"/>
  <c r="DE329" i="3"/>
  <c r="DI329" i="3"/>
  <c r="DM329" i="3"/>
  <c r="DS329" i="3"/>
  <c r="DX329" i="3"/>
  <c r="EC329" i="3"/>
  <c r="EH329" i="3"/>
  <c r="GQ329" i="3"/>
  <c r="GU329" i="3"/>
  <c r="GZ329" i="3"/>
  <c r="HF329" i="3"/>
  <c r="HJ329" i="3"/>
  <c r="HN329" i="3"/>
  <c r="HR329" i="3"/>
  <c r="P329" i="3"/>
  <c r="P329" i="2"/>
  <c r="AC329" i="3"/>
  <c r="AG329" i="3"/>
  <c r="AK329" i="3"/>
  <c r="AO329" i="3"/>
  <c r="AS329" i="3"/>
  <c r="AW329" i="3"/>
  <c r="BB329" i="3"/>
  <c r="BF329" i="3"/>
  <c r="BJ329" i="3"/>
  <c r="BN329" i="3"/>
  <c r="BR329" i="3"/>
  <c r="CE329" i="3"/>
  <c r="CN329" i="3"/>
  <c r="CS329" i="3"/>
  <c r="CW329" i="3"/>
  <c r="DA329" i="3"/>
  <c r="DF329" i="3"/>
  <c r="DJ329" i="3"/>
  <c r="DN329" i="3"/>
  <c r="DT329" i="3"/>
  <c r="DY329" i="3"/>
  <c r="ED329" i="3"/>
  <c r="EI329" i="3"/>
  <c r="GK329" i="3"/>
  <c r="GR329" i="3"/>
  <c r="GV329" i="3"/>
  <c r="HA329" i="3"/>
  <c r="HG329" i="3"/>
  <c r="HK329" i="3"/>
  <c r="HO329" i="3"/>
  <c r="HS329" i="3"/>
  <c r="Q329" i="3"/>
  <c r="Q329" i="2"/>
  <c r="AD329" i="3"/>
  <c r="AH329" i="3"/>
  <c r="AL329" i="3"/>
  <c r="AP329" i="3"/>
  <c r="AT329" i="3"/>
  <c r="AY329" i="3"/>
  <c r="BC329" i="3"/>
  <c r="BG329" i="3"/>
  <c r="BK329" i="3"/>
  <c r="BO329" i="3"/>
  <c r="BS329" i="3"/>
  <c r="CI329" i="3"/>
  <c r="CO329" i="3"/>
  <c r="CT329" i="3"/>
  <c r="CX329" i="3"/>
  <c r="DB329" i="3"/>
  <c r="DG329" i="3"/>
  <c r="DK329" i="3"/>
  <c r="DO329" i="3"/>
  <c r="DV329" i="3"/>
  <c r="DZ329" i="3"/>
  <c r="EE329" i="3"/>
  <c r="EJ329" i="3"/>
  <c r="GL329" i="3"/>
  <c r="GS329" i="3"/>
  <c r="GX329" i="3"/>
  <c r="HB329" i="3"/>
  <c r="HH329" i="3"/>
  <c r="HL329" i="3"/>
  <c r="HP329" i="3"/>
  <c r="P342" i="4"/>
  <c r="EV325" i="3"/>
  <c r="EW325" i="3"/>
  <c r="EX325" i="3"/>
  <c r="EL325" i="3"/>
  <c r="EM325" i="3"/>
  <c r="EN325" i="3"/>
  <c r="FF325" i="3"/>
  <c r="FG325" i="3"/>
  <c r="FH325" i="3"/>
  <c r="FP325" i="3"/>
  <c r="FQ325" i="3"/>
  <c r="FR325" i="3"/>
  <c r="FZ325" i="3"/>
  <c r="GA325" i="3"/>
  <c r="GB325" i="3"/>
  <c r="Z321" i="3"/>
  <c r="CA321" i="3"/>
  <c r="X321" i="3"/>
  <c r="X317" i="3"/>
  <c r="Z317" i="3"/>
  <c r="CA317" i="3"/>
  <c r="FS317" i="3"/>
  <c r="EO317" i="3"/>
  <c r="FI317" i="3"/>
  <c r="EY317" i="3"/>
  <c r="GC317" i="3"/>
  <c r="EU317" i="3"/>
  <c r="ES317" i="3"/>
  <c r="FC317" i="3"/>
  <c r="FO317" i="3"/>
  <c r="FW317" i="3"/>
  <c r="FY317" i="3"/>
  <c r="GG317" i="3"/>
  <c r="FE317" i="3"/>
  <c r="FM317" i="3"/>
  <c r="GI317" i="3"/>
  <c r="ET317" i="3"/>
  <c r="FA317" i="3"/>
  <c r="FN317" i="3"/>
  <c r="FU317" i="3"/>
  <c r="GH317" i="3"/>
  <c r="EP317" i="3"/>
  <c r="FB317" i="3"/>
  <c r="FJ317" i="3"/>
  <c r="FV317" i="3"/>
  <c r="GD317" i="3"/>
  <c r="EQ317" i="3"/>
  <c r="FD317" i="3"/>
  <c r="FK317" i="3"/>
  <c r="FX317" i="3"/>
  <c r="GE317" i="3"/>
  <c r="ER317" i="3"/>
  <c r="EZ317" i="3"/>
  <c r="FL317" i="3"/>
  <c r="FT317" i="3"/>
  <c r="GF317" i="3"/>
  <c r="BW313" i="3"/>
  <c r="BX313" i="3"/>
  <c r="BY313" i="3"/>
  <c r="HT313" i="3"/>
  <c r="CG313" i="3"/>
  <c r="B313" i="3"/>
  <c r="B313" i="2"/>
  <c r="GN313" i="3"/>
  <c r="GO313" i="3"/>
  <c r="F313" i="3"/>
  <c r="U313" i="2"/>
  <c r="O313" i="3"/>
  <c r="S313" i="3"/>
  <c r="S313" i="2"/>
  <c r="AA313" i="3"/>
  <c r="AF313" i="3"/>
  <c r="AJ313" i="3"/>
  <c r="AN313" i="3"/>
  <c r="AR313" i="3"/>
  <c r="AV313" i="3"/>
  <c r="BA313" i="3"/>
  <c r="BE313" i="3"/>
  <c r="BI313" i="3"/>
  <c r="BM313" i="3"/>
  <c r="BQ313" i="3"/>
  <c r="CL313" i="3"/>
  <c r="CR313" i="3"/>
  <c r="CV313" i="3"/>
  <c r="CZ313" i="3"/>
  <c r="DE313" i="3"/>
  <c r="DI313" i="3"/>
  <c r="DM313" i="3"/>
  <c r="DS313" i="3"/>
  <c r="DX313" i="3"/>
  <c r="EC313" i="3"/>
  <c r="EH313" i="3"/>
  <c r="GQ313" i="3"/>
  <c r="GU313" i="3"/>
  <c r="GZ313" i="3"/>
  <c r="HF313" i="3"/>
  <c r="HJ313" i="3"/>
  <c r="HN313" i="3"/>
  <c r="HR313" i="3"/>
  <c r="P313" i="3"/>
  <c r="P313" i="2"/>
  <c r="AC313" i="3"/>
  <c r="AG313" i="3"/>
  <c r="AK313" i="3"/>
  <c r="AO313" i="3"/>
  <c r="AS313" i="3"/>
  <c r="AW313" i="3"/>
  <c r="BB313" i="3"/>
  <c r="BF313" i="3"/>
  <c r="BJ313" i="3"/>
  <c r="BN313" i="3"/>
  <c r="BR313" i="3"/>
  <c r="CE313" i="3"/>
  <c r="CN313" i="3"/>
  <c r="CS313" i="3"/>
  <c r="CW313" i="3"/>
  <c r="DA313" i="3"/>
  <c r="DF313" i="3"/>
  <c r="DJ313" i="3"/>
  <c r="DN313" i="3"/>
  <c r="DT313" i="3"/>
  <c r="DY313" i="3"/>
  <c r="ED313" i="3"/>
  <c r="EI313" i="3"/>
  <c r="GK313" i="3"/>
  <c r="GR313" i="3"/>
  <c r="GV313" i="3"/>
  <c r="HA313" i="3"/>
  <c r="HG313" i="3"/>
  <c r="HK313" i="3"/>
  <c r="HO313" i="3"/>
  <c r="HS313" i="3"/>
  <c r="Q313" i="3"/>
  <c r="Q313" i="2"/>
  <c r="AD313" i="3"/>
  <c r="AH313" i="3"/>
  <c r="AL313" i="3"/>
  <c r="AP313" i="3"/>
  <c r="AT313" i="3"/>
  <c r="AY313" i="3"/>
  <c r="BC313" i="3"/>
  <c r="BG313" i="3"/>
  <c r="BK313" i="3"/>
  <c r="BO313" i="3"/>
  <c r="BS313" i="3"/>
  <c r="CI313" i="3"/>
  <c r="CO313" i="3"/>
  <c r="CT313" i="3"/>
  <c r="CX313" i="3"/>
  <c r="DB313" i="3"/>
  <c r="DG313" i="3"/>
  <c r="DK313" i="3"/>
  <c r="DO313" i="3"/>
  <c r="DV313" i="3"/>
  <c r="DZ313" i="3"/>
  <c r="EE313" i="3"/>
  <c r="EJ313" i="3"/>
  <c r="GL313" i="3"/>
  <c r="GS313" i="3"/>
  <c r="GX313" i="3"/>
  <c r="HB313" i="3"/>
  <c r="HH313" i="3"/>
  <c r="HL313" i="3"/>
  <c r="HP313" i="3"/>
  <c r="N313" i="3"/>
  <c r="R313" i="3"/>
  <c r="AE313" i="3"/>
  <c r="AI313" i="3"/>
  <c r="AM313" i="3"/>
  <c r="AQ313" i="3"/>
  <c r="AU313" i="3"/>
  <c r="AZ313" i="3"/>
  <c r="BD313" i="3"/>
  <c r="BH313" i="3"/>
  <c r="BL313" i="3"/>
  <c r="BP313" i="3"/>
  <c r="BU313" i="3"/>
  <c r="CK313" i="3"/>
  <c r="CQ313" i="3"/>
  <c r="CU313" i="3"/>
  <c r="CY313" i="3"/>
  <c r="DD313" i="3"/>
  <c r="DH313" i="3"/>
  <c r="DL313" i="3"/>
  <c r="DQ313" i="3"/>
  <c r="DW313" i="3"/>
  <c r="EA313" i="3"/>
  <c r="EG313" i="3"/>
  <c r="GM313" i="3"/>
  <c r="GT313" i="3"/>
  <c r="GY313" i="3"/>
  <c r="HD313" i="3"/>
  <c r="HI313" i="3"/>
  <c r="HM313" i="3"/>
  <c r="HQ313" i="3"/>
  <c r="P326" i="4"/>
  <c r="EV309" i="3"/>
  <c r="EW309" i="3"/>
  <c r="EX309" i="3"/>
  <c r="EL309" i="3"/>
  <c r="EM309" i="3"/>
  <c r="EN309" i="3"/>
  <c r="FF309" i="3"/>
  <c r="FG309" i="3"/>
  <c r="FH309" i="3"/>
  <c r="FP309" i="3"/>
  <c r="FQ309" i="3"/>
  <c r="FR309" i="3"/>
  <c r="FZ309" i="3"/>
  <c r="GA309" i="3"/>
  <c r="GB309" i="3"/>
  <c r="BX301" i="3"/>
  <c r="BY301" i="3"/>
  <c r="BW301" i="3"/>
  <c r="FS301" i="3"/>
  <c r="EO301" i="3"/>
  <c r="FI301" i="3"/>
  <c r="EY301" i="3"/>
  <c r="GC301" i="3"/>
  <c r="EU301" i="3"/>
  <c r="ES301" i="3"/>
  <c r="FC301" i="3"/>
  <c r="FO301" i="3"/>
  <c r="FW301" i="3"/>
  <c r="FE301" i="3"/>
  <c r="FM301" i="3"/>
  <c r="FY301" i="3"/>
  <c r="GG301" i="3"/>
  <c r="GI301" i="3"/>
  <c r="EP301" i="3"/>
  <c r="FB301" i="3"/>
  <c r="FJ301" i="3"/>
  <c r="FV301" i="3"/>
  <c r="GD301" i="3"/>
  <c r="EQ301" i="3"/>
  <c r="FD301" i="3"/>
  <c r="FK301" i="3"/>
  <c r="FX301" i="3"/>
  <c r="GE301" i="3"/>
  <c r="ER301" i="3"/>
  <c r="EZ301" i="3"/>
  <c r="FL301" i="3"/>
  <c r="FT301" i="3"/>
  <c r="GF301" i="3"/>
  <c r="ET301" i="3"/>
  <c r="FA301" i="3"/>
  <c r="FN301" i="3"/>
  <c r="FU301" i="3"/>
  <c r="GH301" i="3"/>
  <c r="HT297" i="3"/>
  <c r="P297" i="3"/>
  <c r="P297" i="2"/>
  <c r="AC297" i="3"/>
  <c r="AG297" i="3"/>
  <c r="AK297" i="3"/>
  <c r="AO297" i="3"/>
  <c r="AS297" i="3"/>
  <c r="AW297" i="3"/>
  <c r="BB297" i="3"/>
  <c r="BF297" i="3"/>
  <c r="BJ297" i="3"/>
  <c r="BN297" i="3"/>
  <c r="BR297" i="3"/>
  <c r="CE297" i="3"/>
  <c r="CN297" i="3"/>
  <c r="CS297" i="3"/>
  <c r="CW297" i="3"/>
  <c r="DA297" i="3"/>
  <c r="DF297" i="3"/>
  <c r="DJ297" i="3"/>
  <c r="DN297" i="3"/>
  <c r="DT297" i="3"/>
  <c r="DY297" i="3"/>
  <c r="ED297" i="3"/>
  <c r="EI297" i="3"/>
  <c r="GK297" i="3"/>
  <c r="GR297" i="3"/>
  <c r="GV297" i="3"/>
  <c r="HA297" i="3"/>
  <c r="HG297" i="3"/>
  <c r="HK297" i="3"/>
  <c r="HO297" i="3"/>
  <c r="HS297" i="3"/>
  <c r="Q297" i="3"/>
  <c r="Q297" i="2"/>
  <c r="AD297" i="3"/>
  <c r="AH297" i="3"/>
  <c r="AL297" i="3"/>
  <c r="AP297" i="3"/>
  <c r="AT297" i="3"/>
  <c r="AY297" i="3"/>
  <c r="BC297" i="3"/>
  <c r="BG297" i="3"/>
  <c r="BK297" i="3"/>
  <c r="BO297" i="3"/>
  <c r="BS297" i="3"/>
  <c r="CI297" i="3"/>
  <c r="CO297" i="3"/>
  <c r="CT297" i="3"/>
  <c r="CX297" i="3"/>
  <c r="DB297" i="3"/>
  <c r="DG297" i="3"/>
  <c r="DK297" i="3"/>
  <c r="DO297" i="3"/>
  <c r="DV297" i="3"/>
  <c r="DZ297" i="3"/>
  <c r="EE297" i="3"/>
  <c r="EJ297" i="3"/>
  <c r="GL297" i="3"/>
  <c r="GS297" i="3"/>
  <c r="GX297" i="3"/>
  <c r="HB297" i="3"/>
  <c r="HH297" i="3"/>
  <c r="HL297" i="3"/>
  <c r="HP297" i="3"/>
  <c r="N297" i="3"/>
  <c r="R297" i="3"/>
  <c r="AE297" i="3"/>
  <c r="AI297" i="3"/>
  <c r="AM297" i="3"/>
  <c r="AQ297" i="3"/>
  <c r="AU297" i="3"/>
  <c r="AZ297" i="3"/>
  <c r="BD297" i="3"/>
  <c r="BH297" i="3"/>
  <c r="BL297" i="3"/>
  <c r="BP297" i="3"/>
  <c r="BU297" i="3"/>
  <c r="CK297" i="3"/>
  <c r="CQ297" i="3"/>
  <c r="CU297" i="3"/>
  <c r="CY297" i="3"/>
  <c r="DD297" i="3"/>
  <c r="DH297" i="3"/>
  <c r="DL297" i="3"/>
  <c r="DQ297" i="3"/>
  <c r="DW297" i="3"/>
  <c r="EA297" i="3"/>
  <c r="EG297" i="3"/>
  <c r="GM297" i="3"/>
  <c r="GT297" i="3"/>
  <c r="GY297" i="3"/>
  <c r="HD297" i="3"/>
  <c r="HI297" i="3"/>
  <c r="HM297" i="3"/>
  <c r="HQ297" i="3"/>
  <c r="CG297" i="3"/>
  <c r="B297" i="3"/>
  <c r="B297" i="2"/>
  <c r="GN297" i="3"/>
  <c r="GO297" i="3"/>
  <c r="F297" i="3"/>
  <c r="U297" i="2"/>
  <c r="O297" i="3"/>
  <c r="S297" i="3"/>
  <c r="S297" i="2"/>
  <c r="AA297" i="3"/>
  <c r="AF297" i="3"/>
  <c r="AJ297" i="3"/>
  <c r="AN297" i="3"/>
  <c r="AR297" i="3"/>
  <c r="AV297" i="3"/>
  <c r="BA297" i="3"/>
  <c r="BE297" i="3"/>
  <c r="BI297" i="3"/>
  <c r="BM297" i="3"/>
  <c r="BQ297" i="3"/>
  <c r="CL297" i="3"/>
  <c r="CR297" i="3"/>
  <c r="CV297" i="3"/>
  <c r="CZ297" i="3"/>
  <c r="DE297" i="3"/>
  <c r="DI297" i="3"/>
  <c r="DM297" i="3"/>
  <c r="DS297" i="3"/>
  <c r="DX297" i="3"/>
  <c r="EC297" i="3"/>
  <c r="EH297" i="3"/>
  <c r="GQ297" i="3"/>
  <c r="GU297" i="3"/>
  <c r="GZ297" i="3"/>
  <c r="HF297" i="3"/>
  <c r="HJ297" i="3"/>
  <c r="HN297" i="3"/>
  <c r="HR297" i="3"/>
  <c r="P310" i="4"/>
  <c r="EV293" i="3"/>
  <c r="EW293" i="3"/>
  <c r="EX293" i="3"/>
  <c r="EL293" i="3"/>
  <c r="EM293" i="3"/>
  <c r="EN293" i="3"/>
  <c r="FF293" i="3"/>
  <c r="FG293" i="3"/>
  <c r="FH293" i="3"/>
  <c r="FP293" i="3"/>
  <c r="FQ293" i="3"/>
  <c r="FR293" i="3"/>
  <c r="FZ293" i="3"/>
  <c r="GA293" i="3"/>
  <c r="GB293" i="3"/>
  <c r="X289" i="3"/>
  <c r="Z289" i="3"/>
  <c r="CA289" i="3"/>
  <c r="BX285" i="3"/>
  <c r="BY285" i="3"/>
  <c r="BW285" i="3"/>
  <c r="FS285" i="3"/>
  <c r="EO285" i="3"/>
  <c r="FI285" i="3"/>
  <c r="EY285" i="3"/>
  <c r="GC285" i="3"/>
  <c r="EU285" i="3"/>
  <c r="ES285" i="3"/>
  <c r="FC285" i="3"/>
  <c r="FO285" i="3"/>
  <c r="FW285" i="3"/>
  <c r="FY285" i="3"/>
  <c r="GG285" i="3"/>
  <c r="FE285" i="3"/>
  <c r="FM285" i="3"/>
  <c r="GI285" i="3"/>
  <c r="EP285" i="3"/>
  <c r="FB285" i="3"/>
  <c r="FJ285" i="3"/>
  <c r="FV285" i="3"/>
  <c r="GD285" i="3"/>
  <c r="EQ285" i="3"/>
  <c r="FD285" i="3"/>
  <c r="FK285" i="3"/>
  <c r="FX285" i="3"/>
  <c r="GE285" i="3"/>
  <c r="ER285" i="3"/>
  <c r="EZ285" i="3"/>
  <c r="FL285" i="3"/>
  <c r="FT285" i="3"/>
  <c r="GF285" i="3"/>
  <c r="ET285" i="3"/>
  <c r="FA285" i="3"/>
  <c r="FN285" i="3"/>
  <c r="FU285" i="3"/>
  <c r="GH285" i="3"/>
  <c r="HT281" i="3"/>
  <c r="P281" i="3"/>
  <c r="P281" i="2"/>
  <c r="AC281" i="3"/>
  <c r="AG281" i="3"/>
  <c r="AK281" i="3"/>
  <c r="AO281" i="3"/>
  <c r="AS281" i="3"/>
  <c r="AW281" i="3"/>
  <c r="BB281" i="3"/>
  <c r="BF281" i="3"/>
  <c r="BJ281" i="3"/>
  <c r="BN281" i="3"/>
  <c r="BR281" i="3"/>
  <c r="CE281" i="3"/>
  <c r="CN281" i="3"/>
  <c r="CS281" i="3"/>
  <c r="CW281" i="3"/>
  <c r="DA281" i="3"/>
  <c r="DF281" i="3"/>
  <c r="DJ281" i="3"/>
  <c r="DN281" i="3"/>
  <c r="DT281" i="3"/>
  <c r="DY281" i="3"/>
  <c r="ED281" i="3"/>
  <c r="EI281" i="3"/>
  <c r="GK281" i="3"/>
  <c r="GR281" i="3"/>
  <c r="GV281" i="3"/>
  <c r="HA281" i="3"/>
  <c r="HG281" i="3"/>
  <c r="HK281" i="3"/>
  <c r="HO281" i="3"/>
  <c r="HS281" i="3"/>
  <c r="Q281" i="3"/>
  <c r="Q281" i="2"/>
  <c r="AD281" i="3"/>
  <c r="AH281" i="3"/>
  <c r="AL281" i="3"/>
  <c r="AP281" i="3"/>
  <c r="AT281" i="3"/>
  <c r="AY281" i="3"/>
  <c r="BC281" i="3"/>
  <c r="BG281" i="3"/>
  <c r="BK281" i="3"/>
  <c r="BO281" i="3"/>
  <c r="BS281" i="3"/>
  <c r="CI281" i="3"/>
  <c r="CO281" i="3"/>
  <c r="CT281" i="3"/>
  <c r="CX281" i="3"/>
  <c r="DB281" i="3"/>
  <c r="DG281" i="3"/>
  <c r="DK281" i="3"/>
  <c r="DO281" i="3"/>
  <c r="DV281" i="3"/>
  <c r="DZ281" i="3"/>
  <c r="EE281" i="3"/>
  <c r="EJ281" i="3"/>
  <c r="GL281" i="3"/>
  <c r="GS281" i="3"/>
  <c r="GX281" i="3"/>
  <c r="HB281" i="3"/>
  <c r="HH281" i="3"/>
  <c r="HL281" i="3"/>
  <c r="HP281" i="3"/>
  <c r="N281" i="3"/>
  <c r="R281" i="3"/>
  <c r="AE281" i="3"/>
  <c r="AI281" i="3"/>
  <c r="AM281" i="3"/>
  <c r="AQ281" i="3"/>
  <c r="AU281" i="3"/>
  <c r="AZ281" i="3"/>
  <c r="BD281" i="3"/>
  <c r="BH281" i="3"/>
  <c r="BL281" i="3"/>
  <c r="BP281" i="3"/>
  <c r="BU281" i="3"/>
  <c r="CK281" i="3"/>
  <c r="CQ281" i="3"/>
  <c r="CU281" i="3"/>
  <c r="CY281" i="3"/>
  <c r="DD281" i="3"/>
  <c r="DH281" i="3"/>
  <c r="DL281" i="3"/>
  <c r="DQ281" i="3"/>
  <c r="DW281" i="3"/>
  <c r="EA281" i="3"/>
  <c r="EG281" i="3"/>
  <c r="GM281" i="3"/>
  <c r="GT281" i="3"/>
  <c r="GY281" i="3"/>
  <c r="HD281" i="3"/>
  <c r="HI281" i="3"/>
  <c r="HM281" i="3"/>
  <c r="HQ281" i="3"/>
  <c r="CG281" i="3"/>
  <c r="B281" i="3"/>
  <c r="B281" i="2"/>
  <c r="GN281" i="3"/>
  <c r="GO281" i="3"/>
  <c r="F281" i="3"/>
  <c r="U281" i="2"/>
  <c r="O281" i="3"/>
  <c r="S281" i="3"/>
  <c r="S281" i="2"/>
  <c r="AA281" i="3"/>
  <c r="AF281" i="3"/>
  <c r="AJ281" i="3"/>
  <c r="AN281" i="3"/>
  <c r="AR281" i="3"/>
  <c r="AV281" i="3"/>
  <c r="BA281" i="3"/>
  <c r="BE281" i="3"/>
  <c r="BI281" i="3"/>
  <c r="BM281" i="3"/>
  <c r="BQ281" i="3"/>
  <c r="CL281" i="3"/>
  <c r="CR281" i="3"/>
  <c r="CV281" i="3"/>
  <c r="CZ281" i="3"/>
  <c r="DE281" i="3"/>
  <c r="DI281" i="3"/>
  <c r="DM281" i="3"/>
  <c r="DS281" i="3"/>
  <c r="DX281" i="3"/>
  <c r="EC281" i="3"/>
  <c r="EH281" i="3"/>
  <c r="GQ281" i="3"/>
  <c r="GU281" i="3"/>
  <c r="GZ281" i="3"/>
  <c r="HF281" i="3"/>
  <c r="HJ281" i="3"/>
  <c r="HN281" i="3"/>
  <c r="HR281" i="3"/>
  <c r="P294" i="4"/>
  <c r="EV277" i="3"/>
  <c r="EW277" i="3"/>
  <c r="EX277" i="3"/>
  <c r="EL277" i="3"/>
  <c r="EM277" i="3"/>
  <c r="EN277" i="3"/>
  <c r="FF277" i="3"/>
  <c r="FG277" i="3"/>
  <c r="FH277" i="3"/>
  <c r="FP277" i="3"/>
  <c r="FQ277" i="3"/>
  <c r="FR277" i="3"/>
  <c r="FZ277" i="3"/>
  <c r="GA277" i="3"/>
  <c r="GB277" i="3"/>
  <c r="X273" i="3"/>
  <c r="Z273" i="3"/>
  <c r="CA273" i="3"/>
  <c r="FS269" i="3"/>
  <c r="EO269" i="3"/>
  <c r="FI269" i="3"/>
  <c r="EY269" i="3"/>
  <c r="GC269" i="3"/>
  <c r="EU269" i="3"/>
  <c r="ES269" i="3"/>
  <c r="FC269" i="3"/>
  <c r="FO269" i="3"/>
  <c r="FW269" i="3"/>
  <c r="FE269" i="3"/>
  <c r="FM269" i="3"/>
  <c r="FY269" i="3"/>
  <c r="GG269" i="3"/>
  <c r="GI269" i="3"/>
  <c r="EP269" i="3"/>
  <c r="FB269" i="3"/>
  <c r="FJ269" i="3"/>
  <c r="FV269" i="3"/>
  <c r="GD269" i="3"/>
  <c r="EQ269" i="3"/>
  <c r="FD269" i="3"/>
  <c r="FK269" i="3"/>
  <c r="FX269" i="3"/>
  <c r="GE269" i="3"/>
  <c r="ER269" i="3"/>
  <c r="EZ269" i="3"/>
  <c r="FL269" i="3"/>
  <c r="FT269" i="3"/>
  <c r="GF269" i="3"/>
  <c r="ET269" i="3"/>
  <c r="FA269" i="3"/>
  <c r="FN269" i="3"/>
  <c r="FU269" i="3"/>
  <c r="GH269" i="3"/>
  <c r="Z265" i="3"/>
  <c r="CA265" i="3"/>
  <c r="X265" i="3"/>
  <c r="HT265" i="3"/>
  <c r="Q265" i="3"/>
  <c r="Q265" i="2"/>
  <c r="AD265" i="3"/>
  <c r="AH265" i="3"/>
  <c r="AL265" i="3"/>
  <c r="AP265" i="3"/>
  <c r="AT265" i="3"/>
  <c r="AY265" i="3"/>
  <c r="BC265" i="3"/>
  <c r="BG265" i="3"/>
  <c r="BK265" i="3"/>
  <c r="BO265" i="3"/>
  <c r="BS265" i="3"/>
  <c r="CI265" i="3"/>
  <c r="CO265" i="3"/>
  <c r="CT265" i="3"/>
  <c r="CX265" i="3"/>
  <c r="DB265" i="3"/>
  <c r="DG265" i="3"/>
  <c r="DK265" i="3"/>
  <c r="DO265" i="3"/>
  <c r="DV265" i="3"/>
  <c r="DZ265" i="3"/>
  <c r="EE265" i="3"/>
  <c r="EJ265" i="3"/>
  <c r="GL265" i="3"/>
  <c r="GS265" i="3"/>
  <c r="GX265" i="3"/>
  <c r="HB265" i="3"/>
  <c r="HH265" i="3"/>
  <c r="HL265" i="3"/>
  <c r="HP265" i="3"/>
  <c r="N265" i="3"/>
  <c r="R265" i="3"/>
  <c r="AE265" i="3"/>
  <c r="AI265" i="3"/>
  <c r="AM265" i="3"/>
  <c r="AQ265" i="3"/>
  <c r="AU265" i="3"/>
  <c r="AZ265" i="3"/>
  <c r="BD265" i="3"/>
  <c r="BH265" i="3"/>
  <c r="BL265" i="3"/>
  <c r="BP265" i="3"/>
  <c r="BU265" i="3"/>
  <c r="CK265" i="3"/>
  <c r="CQ265" i="3"/>
  <c r="CU265" i="3"/>
  <c r="CY265" i="3"/>
  <c r="DD265" i="3"/>
  <c r="DH265" i="3"/>
  <c r="DL265" i="3"/>
  <c r="DQ265" i="3"/>
  <c r="DW265" i="3"/>
  <c r="EA265" i="3"/>
  <c r="EG265" i="3"/>
  <c r="GM265" i="3"/>
  <c r="GT265" i="3"/>
  <c r="GY265" i="3"/>
  <c r="HD265" i="3"/>
  <c r="HI265" i="3"/>
  <c r="HM265" i="3"/>
  <c r="HQ265" i="3"/>
  <c r="CG265" i="3"/>
  <c r="B265" i="3"/>
  <c r="B265" i="2"/>
  <c r="GN265" i="3"/>
  <c r="GO265" i="3"/>
  <c r="F265" i="3"/>
  <c r="U265" i="2"/>
  <c r="O265" i="3"/>
  <c r="S265" i="3"/>
  <c r="S265" i="2"/>
  <c r="AA265" i="3"/>
  <c r="AF265" i="3"/>
  <c r="AJ265" i="3"/>
  <c r="AN265" i="3"/>
  <c r="AR265" i="3"/>
  <c r="AV265" i="3"/>
  <c r="BA265" i="3"/>
  <c r="BE265" i="3"/>
  <c r="BI265" i="3"/>
  <c r="BM265" i="3"/>
  <c r="BQ265" i="3"/>
  <c r="CL265" i="3"/>
  <c r="CR265" i="3"/>
  <c r="CV265" i="3"/>
  <c r="CZ265" i="3"/>
  <c r="DE265" i="3"/>
  <c r="DI265" i="3"/>
  <c r="DM265" i="3"/>
  <c r="DS265" i="3"/>
  <c r="DX265" i="3"/>
  <c r="EC265" i="3"/>
  <c r="EH265" i="3"/>
  <c r="GQ265" i="3"/>
  <c r="GU265" i="3"/>
  <c r="GZ265" i="3"/>
  <c r="HF265" i="3"/>
  <c r="HJ265" i="3"/>
  <c r="HN265" i="3"/>
  <c r="HR265" i="3"/>
  <c r="P265" i="3"/>
  <c r="P265" i="2"/>
  <c r="AC265" i="3"/>
  <c r="AG265" i="3"/>
  <c r="AK265" i="3"/>
  <c r="AO265" i="3"/>
  <c r="AS265" i="3"/>
  <c r="AW265" i="3"/>
  <c r="BB265" i="3"/>
  <c r="BF265" i="3"/>
  <c r="BJ265" i="3"/>
  <c r="BN265" i="3"/>
  <c r="BR265" i="3"/>
  <c r="CE265" i="3"/>
  <c r="CN265" i="3"/>
  <c r="CS265" i="3"/>
  <c r="CW265" i="3"/>
  <c r="DA265" i="3"/>
  <c r="DF265" i="3"/>
  <c r="DJ265" i="3"/>
  <c r="DN265" i="3"/>
  <c r="DT265" i="3"/>
  <c r="DY265" i="3"/>
  <c r="ED265" i="3"/>
  <c r="EI265" i="3"/>
  <c r="GK265" i="3"/>
  <c r="GR265" i="3"/>
  <c r="GV265" i="3"/>
  <c r="HA265" i="3"/>
  <c r="HG265" i="3"/>
  <c r="HK265" i="3"/>
  <c r="HO265" i="3"/>
  <c r="HS265" i="3"/>
  <c r="P278" i="4"/>
  <c r="BY261" i="3"/>
  <c r="BW261" i="3"/>
  <c r="BX261" i="3"/>
  <c r="EV261" i="3"/>
  <c r="EW261" i="3"/>
  <c r="EX261" i="3"/>
  <c r="EL261" i="3"/>
  <c r="EM261" i="3"/>
  <c r="EN261" i="3"/>
  <c r="FF261" i="3"/>
  <c r="FG261" i="3"/>
  <c r="FH261" i="3"/>
  <c r="FP261" i="3"/>
  <c r="FQ261" i="3"/>
  <c r="FR261" i="3"/>
  <c r="FZ261" i="3"/>
  <c r="GA261" i="3"/>
  <c r="GB261" i="3"/>
  <c r="FS253" i="3"/>
  <c r="EO253" i="3"/>
  <c r="FI253" i="3"/>
  <c r="EY253" i="3"/>
  <c r="GC253" i="3"/>
  <c r="EU253" i="3"/>
  <c r="ES253" i="3"/>
  <c r="FC253" i="3"/>
  <c r="FO253" i="3"/>
  <c r="FW253" i="3"/>
  <c r="FY253" i="3"/>
  <c r="GG253" i="3"/>
  <c r="FE253" i="3"/>
  <c r="FM253" i="3"/>
  <c r="GI253" i="3"/>
  <c r="EQ253" i="3"/>
  <c r="FD253" i="3"/>
  <c r="FK253" i="3"/>
  <c r="FX253" i="3"/>
  <c r="GE253" i="3"/>
  <c r="ER253" i="3"/>
  <c r="EZ253" i="3"/>
  <c r="FL253" i="3"/>
  <c r="FT253" i="3"/>
  <c r="GF253" i="3"/>
  <c r="ET253" i="3"/>
  <c r="FA253" i="3"/>
  <c r="FN253" i="3"/>
  <c r="FU253" i="3"/>
  <c r="GH253" i="3"/>
  <c r="EP253" i="3"/>
  <c r="FB253" i="3"/>
  <c r="FJ253" i="3"/>
  <c r="FV253" i="3"/>
  <c r="GD253" i="3"/>
  <c r="Z249" i="3"/>
  <c r="CA249" i="3"/>
  <c r="X249" i="3"/>
  <c r="HT249" i="3"/>
  <c r="Q249" i="3"/>
  <c r="Q249" i="2"/>
  <c r="AD249" i="3"/>
  <c r="AH249" i="3"/>
  <c r="AL249" i="3"/>
  <c r="AP249" i="3"/>
  <c r="AT249" i="3"/>
  <c r="AY249" i="3"/>
  <c r="BC249" i="3"/>
  <c r="BG249" i="3"/>
  <c r="BK249" i="3"/>
  <c r="BO249" i="3"/>
  <c r="BS249" i="3"/>
  <c r="CI249" i="3"/>
  <c r="CO249" i="3"/>
  <c r="CT249" i="3"/>
  <c r="CX249" i="3"/>
  <c r="DB249" i="3"/>
  <c r="DG249" i="3"/>
  <c r="DK249" i="3"/>
  <c r="DO249" i="3"/>
  <c r="DV249" i="3"/>
  <c r="DZ249" i="3"/>
  <c r="EE249" i="3"/>
  <c r="EJ249" i="3"/>
  <c r="GL249" i="3"/>
  <c r="GS249" i="3"/>
  <c r="GX249" i="3"/>
  <c r="HB249" i="3"/>
  <c r="HH249" i="3"/>
  <c r="HL249" i="3"/>
  <c r="HP249" i="3"/>
  <c r="N249" i="3"/>
  <c r="R249" i="3"/>
  <c r="AE249" i="3"/>
  <c r="AI249" i="3"/>
  <c r="AM249" i="3"/>
  <c r="AQ249" i="3"/>
  <c r="AU249" i="3"/>
  <c r="AZ249" i="3"/>
  <c r="BD249" i="3"/>
  <c r="BH249" i="3"/>
  <c r="BL249" i="3"/>
  <c r="BP249" i="3"/>
  <c r="BU249" i="3"/>
  <c r="CK249" i="3"/>
  <c r="CQ249" i="3"/>
  <c r="CU249" i="3"/>
  <c r="CY249" i="3"/>
  <c r="DD249" i="3"/>
  <c r="DH249" i="3"/>
  <c r="DL249" i="3"/>
  <c r="DQ249" i="3"/>
  <c r="DW249" i="3"/>
  <c r="EA249" i="3"/>
  <c r="EG249" i="3"/>
  <c r="GM249" i="3"/>
  <c r="GT249" i="3"/>
  <c r="GY249" i="3"/>
  <c r="HD249" i="3"/>
  <c r="HI249" i="3"/>
  <c r="HM249" i="3"/>
  <c r="HQ249" i="3"/>
  <c r="CG249" i="3"/>
  <c r="B249" i="3"/>
  <c r="B249" i="2"/>
  <c r="GN249" i="3"/>
  <c r="GO249" i="3"/>
  <c r="F249" i="3"/>
  <c r="U249" i="2"/>
  <c r="O249" i="3"/>
  <c r="S249" i="3"/>
  <c r="S249" i="2"/>
  <c r="AA249" i="3"/>
  <c r="AF249" i="3"/>
  <c r="AJ249" i="3"/>
  <c r="AN249" i="3"/>
  <c r="AR249" i="3"/>
  <c r="AV249" i="3"/>
  <c r="BA249" i="3"/>
  <c r="BE249" i="3"/>
  <c r="BI249" i="3"/>
  <c r="BM249" i="3"/>
  <c r="BQ249" i="3"/>
  <c r="CL249" i="3"/>
  <c r="CR249" i="3"/>
  <c r="CV249" i="3"/>
  <c r="CZ249" i="3"/>
  <c r="DE249" i="3"/>
  <c r="DI249" i="3"/>
  <c r="DM249" i="3"/>
  <c r="DS249" i="3"/>
  <c r="DX249" i="3"/>
  <c r="EC249" i="3"/>
  <c r="EH249" i="3"/>
  <c r="GQ249" i="3"/>
  <c r="GU249" i="3"/>
  <c r="GZ249" i="3"/>
  <c r="HF249" i="3"/>
  <c r="HJ249" i="3"/>
  <c r="HN249" i="3"/>
  <c r="HR249" i="3"/>
  <c r="P249" i="3"/>
  <c r="P249" i="2"/>
  <c r="AC249" i="3"/>
  <c r="AG249" i="3"/>
  <c r="AK249" i="3"/>
  <c r="AO249" i="3"/>
  <c r="AS249" i="3"/>
  <c r="AW249" i="3"/>
  <c r="BB249" i="3"/>
  <c r="BF249" i="3"/>
  <c r="BJ249" i="3"/>
  <c r="BN249" i="3"/>
  <c r="BR249" i="3"/>
  <c r="CE249" i="3"/>
  <c r="CN249" i="3"/>
  <c r="CS249" i="3"/>
  <c r="CW249" i="3"/>
  <c r="DA249" i="3"/>
  <c r="DF249" i="3"/>
  <c r="DJ249" i="3"/>
  <c r="DN249" i="3"/>
  <c r="DT249" i="3"/>
  <c r="DY249" i="3"/>
  <c r="ED249" i="3"/>
  <c r="EI249" i="3"/>
  <c r="GK249" i="3"/>
  <c r="GR249" i="3"/>
  <c r="GV249" i="3"/>
  <c r="HA249" i="3"/>
  <c r="HG249" i="3"/>
  <c r="HK249" i="3"/>
  <c r="HO249" i="3"/>
  <c r="HS249" i="3"/>
  <c r="P262" i="4"/>
  <c r="EV245" i="3"/>
  <c r="EW245" i="3"/>
  <c r="EX245" i="3"/>
  <c r="EL245" i="3"/>
  <c r="EM245" i="3"/>
  <c r="EN245" i="3"/>
  <c r="FF245" i="3"/>
  <c r="FG245" i="3"/>
  <c r="FH245" i="3"/>
  <c r="FP245" i="3"/>
  <c r="FQ245" i="3"/>
  <c r="FR245" i="3"/>
  <c r="FZ245" i="3"/>
  <c r="GA245" i="3"/>
  <c r="GB245" i="3"/>
  <c r="X237" i="3"/>
  <c r="Z237" i="3"/>
  <c r="CA237" i="3"/>
  <c r="FS237" i="3"/>
  <c r="EO237" i="3"/>
  <c r="FI237" i="3"/>
  <c r="EY237" i="3"/>
  <c r="GC237" i="3"/>
  <c r="EU237" i="3"/>
  <c r="ES237" i="3"/>
  <c r="FC237" i="3"/>
  <c r="FO237" i="3"/>
  <c r="FW237" i="3"/>
  <c r="FE237" i="3"/>
  <c r="FM237" i="3"/>
  <c r="FY237" i="3"/>
  <c r="GG237" i="3"/>
  <c r="GI237" i="3"/>
  <c r="ET237" i="3"/>
  <c r="FA237" i="3"/>
  <c r="FN237" i="3"/>
  <c r="FU237" i="3"/>
  <c r="GH237" i="3"/>
  <c r="EP237" i="3"/>
  <c r="FB237" i="3"/>
  <c r="FJ237" i="3"/>
  <c r="FV237" i="3"/>
  <c r="GD237" i="3"/>
  <c r="EQ237" i="3"/>
  <c r="FD237" i="3"/>
  <c r="FK237" i="3"/>
  <c r="FX237" i="3"/>
  <c r="GE237" i="3"/>
  <c r="ER237" i="3"/>
  <c r="EZ237" i="3"/>
  <c r="FL237" i="3"/>
  <c r="FT237" i="3"/>
  <c r="GF237" i="3"/>
  <c r="BW233" i="3"/>
  <c r="BX233" i="3"/>
  <c r="BY233" i="3"/>
  <c r="HT233" i="3"/>
  <c r="CG233" i="3"/>
  <c r="B233" i="3"/>
  <c r="B233" i="2"/>
  <c r="GN233" i="3"/>
  <c r="GO233" i="3"/>
  <c r="F233" i="3"/>
  <c r="U233" i="2"/>
  <c r="O233" i="3"/>
  <c r="S233" i="3"/>
  <c r="S233" i="2"/>
  <c r="AA233" i="3"/>
  <c r="AF233" i="3"/>
  <c r="AJ233" i="3"/>
  <c r="AN233" i="3"/>
  <c r="AR233" i="3"/>
  <c r="AV233" i="3"/>
  <c r="BA233" i="3"/>
  <c r="BE233" i="3"/>
  <c r="BI233" i="3"/>
  <c r="BM233" i="3"/>
  <c r="BQ233" i="3"/>
  <c r="CL233" i="3"/>
  <c r="CR233" i="3"/>
  <c r="CV233" i="3"/>
  <c r="CZ233" i="3"/>
  <c r="DE233" i="3"/>
  <c r="DI233" i="3"/>
  <c r="DM233" i="3"/>
  <c r="DS233" i="3"/>
  <c r="DX233" i="3"/>
  <c r="EC233" i="3"/>
  <c r="EH233" i="3"/>
  <c r="GQ233" i="3"/>
  <c r="GU233" i="3"/>
  <c r="GZ233" i="3"/>
  <c r="HF233" i="3"/>
  <c r="HJ233" i="3"/>
  <c r="HN233" i="3"/>
  <c r="HR233" i="3"/>
  <c r="P233" i="3"/>
  <c r="P233" i="2"/>
  <c r="AC233" i="3"/>
  <c r="AG233" i="3"/>
  <c r="AK233" i="3"/>
  <c r="AO233" i="3"/>
  <c r="AS233" i="3"/>
  <c r="AW233" i="3"/>
  <c r="BB233" i="3"/>
  <c r="BF233" i="3"/>
  <c r="BJ233" i="3"/>
  <c r="BN233" i="3"/>
  <c r="BR233" i="3"/>
  <c r="CE233" i="3"/>
  <c r="CN233" i="3"/>
  <c r="CS233" i="3"/>
  <c r="CW233" i="3"/>
  <c r="DA233" i="3"/>
  <c r="DF233" i="3"/>
  <c r="DJ233" i="3"/>
  <c r="DN233" i="3"/>
  <c r="DT233" i="3"/>
  <c r="DY233" i="3"/>
  <c r="ED233" i="3"/>
  <c r="EI233" i="3"/>
  <c r="GK233" i="3"/>
  <c r="GR233" i="3"/>
  <c r="GV233" i="3"/>
  <c r="HA233" i="3"/>
  <c r="HG233" i="3"/>
  <c r="HK233" i="3"/>
  <c r="HO233" i="3"/>
  <c r="HS233" i="3"/>
  <c r="Q233" i="3"/>
  <c r="Q233" i="2"/>
  <c r="AD233" i="3"/>
  <c r="AH233" i="3"/>
  <c r="AL233" i="3"/>
  <c r="AP233" i="3"/>
  <c r="AT233" i="3"/>
  <c r="AY233" i="3"/>
  <c r="BC233" i="3"/>
  <c r="BG233" i="3"/>
  <c r="BK233" i="3"/>
  <c r="BO233" i="3"/>
  <c r="BS233" i="3"/>
  <c r="CI233" i="3"/>
  <c r="CO233" i="3"/>
  <c r="CT233" i="3"/>
  <c r="CX233" i="3"/>
  <c r="DB233" i="3"/>
  <c r="DG233" i="3"/>
  <c r="DK233" i="3"/>
  <c r="DO233" i="3"/>
  <c r="DV233" i="3"/>
  <c r="DZ233" i="3"/>
  <c r="EE233" i="3"/>
  <c r="EJ233" i="3"/>
  <c r="GL233" i="3"/>
  <c r="GS233" i="3"/>
  <c r="GX233" i="3"/>
  <c r="HB233" i="3"/>
  <c r="HH233" i="3"/>
  <c r="HL233" i="3"/>
  <c r="HP233" i="3"/>
  <c r="N233" i="3"/>
  <c r="R233" i="3"/>
  <c r="AE233" i="3"/>
  <c r="AI233" i="3"/>
  <c r="AM233" i="3"/>
  <c r="AQ233" i="3"/>
  <c r="AU233" i="3"/>
  <c r="AZ233" i="3"/>
  <c r="BD233" i="3"/>
  <c r="BH233" i="3"/>
  <c r="BL233" i="3"/>
  <c r="BP233" i="3"/>
  <c r="BU233" i="3"/>
  <c r="CK233" i="3"/>
  <c r="CQ233" i="3"/>
  <c r="CU233" i="3"/>
  <c r="CY233" i="3"/>
  <c r="DD233" i="3"/>
  <c r="DH233" i="3"/>
  <c r="DL233" i="3"/>
  <c r="DQ233" i="3"/>
  <c r="DW233" i="3"/>
  <c r="EA233" i="3"/>
  <c r="EG233" i="3"/>
  <c r="GM233" i="3"/>
  <c r="GT233" i="3"/>
  <c r="GY233" i="3"/>
  <c r="HD233" i="3"/>
  <c r="HI233" i="3"/>
  <c r="HM233" i="3"/>
  <c r="HQ233" i="3"/>
  <c r="P246" i="4"/>
  <c r="EV229" i="3"/>
  <c r="EW229" i="3"/>
  <c r="EX229" i="3"/>
  <c r="EL229" i="3"/>
  <c r="EM229" i="3"/>
  <c r="EN229" i="3"/>
  <c r="FF229" i="3"/>
  <c r="FG229" i="3"/>
  <c r="FH229" i="3"/>
  <c r="FP229" i="3"/>
  <c r="FQ229" i="3"/>
  <c r="FR229" i="3"/>
  <c r="FZ229" i="3"/>
  <c r="GA229" i="3"/>
  <c r="GB229" i="3"/>
  <c r="X221" i="3"/>
  <c r="Z221" i="3"/>
  <c r="CA221" i="3"/>
  <c r="FS221" i="3"/>
  <c r="EO221" i="3"/>
  <c r="FI221" i="3"/>
  <c r="EY221" i="3"/>
  <c r="GC221" i="3"/>
  <c r="EU221" i="3"/>
  <c r="ES221" i="3"/>
  <c r="FC221" i="3"/>
  <c r="FO221" i="3"/>
  <c r="FW221" i="3"/>
  <c r="FY221" i="3"/>
  <c r="GG221" i="3"/>
  <c r="FE221" i="3"/>
  <c r="FM221" i="3"/>
  <c r="GI221" i="3"/>
  <c r="ET221" i="3"/>
  <c r="FA221" i="3"/>
  <c r="FN221" i="3"/>
  <c r="FU221" i="3"/>
  <c r="GH221" i="3"/>
  <c r="EP221" i="3"/>
  <c r="FB221" i="3"/>
  <c r="FJ221" i="3"/>
  <c r="FV221" i="3"/>
  <c r="GD221" i="3"/>
  <c r="EQ221" i="3"/>
  <c r="FD221" i="3"/>
  <c r="FK221" i="3"/>
  <c r="FX221" i="3"/>
  <c r="GE221" i="3"/>
  <c r="ER221" i="3"/>
  <c r="EZ221" i="3"/>
  <c r="FL221" i="3"/>
  <c r="FT221" i="3"/>
  <c r="GF221" i="3"/>
  <c r="HT217" i="3"/>
  <c r="P217" i="3"/>
  <c r="P217" i="2"/>
  <c r="AC217" i="3"/>
  <c r="AG217" i="3"/>
  <c r="AK217" i="3"/>
  <c r="AO217" i="3"/>
  <c r="AS217" i="3"/>
  <c r="AW217" i="3"/>
  <c r="BB217" i="3"/>
  <c r="BF217" i="3"/>
  <c r="BJ217" i="3"/>
  <c r="BN217" i="3"/>
  <c r="BR217" i="3"/>
  <c r="CE217" i="3"/>
  <c r="CN217" i="3"/>
  <c r="CS217" i="3"/>
  <c r="CW217" i="3"/>
  <c r="DA217" i="3"/>
  <c r="DF217" i="3"/>
  <c r="DJ217" i="3"/>
  <c r="DN217" i="3"/>
  <c r="DT217" i="3"/>
  <c r="DY217" i="3"/>
  <c r="ED217" i="3"/>
  <c r="EI217" i="3"/>
  <c r="GK217" i="3"/>
  <c r="GR217" i="3"/>
  <c r="GV217" i="3"/>
  <c r="HA217" i="3"/>
  <c r="HG217" i="3"/>
  <c r="HK217" i="3"/>
  <c r="HO217" i="3"/>
  <c r="HS217" i="3"/>
  <c r="Q217" i="3"/>
  <c r="Q217" i="2"/>
  <c r="AD217" i="3"/>
  <c r="AH217" i="3"/>
  <c r="AL217" i="3"/>
  <c r="AP217" i="3"/>
  <c r="AT217" i="3"/>
  <c r="AY217" i="3"/>
  <c r="BC217" i="3"/>
  <c r="BG217" i="3"/>
  <c r="BK217" i="3"/>
  <c r="BO217" i="3"/>
  <c r="BS217" i="3"/>
  <c r="CI217" i="3"/>
  <c r="CO217" i="3"/>
  <c r="CT217" i="3"/>
  <c r="CX217" i="3"/>
  <c r="DB217" i="3"/>
  <c r="DG217" i="3"/>
  <c r="DK217" i="3"/>
  <c r="DO217" i="3"/>
  <c r="DV217" i="3"/>
  <c r="DZ217" i="3"/>
  <c r="EE217" i="3"/>
  <c r="EJ217" i="3"/>
  <c r="GL217" i="3"/>
  <c r="GS217" i="3"/>
  <c r="GX217" i="3"/>
  <c r="HB217" i="3"/>
  <c r="HH217" i="3"/>
  <c r="HL217" i="3"/>
  <c r="HP217" i="3"/>
  <c r="N217" i="3"/>
  <c r="R217" i="3"/>
  <c r="AE217" i="3"/>
  <c r="AI217" i="3"/>
  <c r="AM217" i="3"/>
  <c r="AQ217" i="3"/>
  <c r="AU217" i="3"/>
  <c r="AZ217" i="3"/>
  <c r="BD217" i="3"/>
  <c r="BH217" i="3"/>
  <c r="BL217" i="3"/>
  <c r="BP217" i="3"/>
  <c r="BU217" i="3"/>
  <c r="CK217" i="3"/>
  <c r="CQ217" i="3"/>
  <c r="CU217" i="3"/>
  <c r="CY217" i="3"/>
  <c r="DD217" i="3"/>
  <c r="DH217" i="3"/>
  <c r="DL217" i="3"/>
  <c r="DQ217" i="3"/>
  <c r="DW217" i="3"/>
  <c r="EA217" i="3"/>
  <c r="EG217" i="3"/>
  <c r="GM217" i="3"/>
  <c r="GT217" i="3"/>
  <c r="GY217" i="3"/>
  <c r="HD217" i="3"/>
  <c r="HI217" i="3"/>
  <c r="HM217" i="3"/>
  <c r="HQ217" i="3"/>
  <c r="CG217" i="3"/>
  <c r="B217" i="3"/>
  <c r="B217" i="2"/>
  <c r="GN217" i="3"/>
  <c r="GO217" i="3"/>
  <c r="F217" i="3"/>
  <c r="U217" i="2"/>
  <c r="O217" i="3"/>
  <c r="S217" i="3"/>
  <c r="S217" i="2"/>
  <c r="AA217" i="3"/>
  <c r="AF217" i="3"/>
  <c r="AJ217" i="3"/>
  <c r="AN217" i="3"/>
  <c r="AR217" i="3"/>
  <c r="AV217" i="3"/>
  <c r="BA217" i="3"/>
  <c r="BE217" i="3"/>
  <c r="BI217" i="3"/>
  <c r="BM217" i="3"/>
  <c r="BQ217" i="3"/>
  <c r="CL217" i="3"/>
  <c r="CR217" i="3"/>
  <c r="CV217" i="3"/>
  <c r="CZ217" i="3"/>
  <c r="DE217" i="3"/>
  <c r="DI217" i="3"/>
  <c r="DM217" i="3"/>
  <c r="DS217" i="3"/>
  <c r="DX217" i="3"/>
  <c r="EC217" i="3"/>
  <c r="EH217" i="3"/>
  <c r="GQ217" i="3"/>
  <c r="GU217" i="3"/>
  <c r="GZ217" i="3"/>
  <c r="HF217" i="3"/>
  <c r="HJ217" i="3"/>
  <c r="HN217" i="3"/>
  <c r="HR217" i="3"/>
  <c r="P230" i="4"/>
  <c r="EV213" i="3"/>
  <c r="EW213" i="3"/>
  <c r="EX213" i="3"/>
  <c r="EL213" i="3"/>
  <c r="EM213" i="3"/>
  <c r="EN213" i="3"/>
  <c r="FF213" i="3"/>
  <c r="FG213" i="3"/>
  <c r="FH213" i="3"/>
  <c r="FP213" i="3"/>
  <c r="FQ213" i="3"/>
  <c r="FR213" i="3"/>
  <c r="FZ213" i="3"/>
  <c r="GA213" i="3"/>
  <c r="GB213" i="3"/>
  <c r="X209" i="3"/>
  <c r="Z209" i="3"/>
  <c r="CA209" i="3"/>
  <c r="BX205" i="3"/>
  <c r="BY205" i="3"/>
  <c r="BW205" i="3"/>
  <c r="FS205" i="3"/>
  <c r="EO205" i="3"/>
  <c r="FI205" i="3"/>
  <c r="EY205" i="3"/>
  <c r="GC205" i="3"/>
  <c r="EU205" i="3"/>
  <c r="ES205" i="3"/>
  <c r="FC205" i="3"/>
  <c r="FO205" i="3"/>
  <c r="FW205" i="3"/>
  <c r="FE205" i="3"/>
  <c r="FM205" i="3"/>
  <c r="FY205" i="3"/>
  <c r="GG205" i="3"/>
  <c r="GI205" i="3"/>
  <c r="EP205" i="3"/>
  <c r="FB205" i="3"/>
  <c r="FJ205" i="3"/>
  <c r="FV205" i="3"/>
  <c r="GD205" i="3"/>
  <c r="EQ205" i="3"/>
  <c r="FD205" i="3"/>
  <c r="FK205" i="3"/>
  <c r="FX205" i="3"/>
  <c r="GE205" i="3"/>
  <c r="ER205" i="3"/>
  <c r="EZ205" i="3"/>
  <c r="FL205" i="3"/>
  <c r="FT205" i="3"/>
  <c r="GF205" i="3"/>
  <c r="ET205" i="3"/>
  <c r="FA205" i="3"/>
  <c r="FN205" i="3"/>
  <c r="FU205" i="3"/>
  <c r="GH205" i="3"/>
  <c r="HT201" i="3"/>
  <c r="P201" i="3"/>
  <c r="P201" i="2"/>
  <c r="AC201" i="3"/>
  <c r="AG201" i="3"/>
  <c r="AK201" i="3"/>
  <c r="AO201" i="3"/>
  <c r="AS201" i="3"/>
  <c r="AW201" i="3"/>
  <c r="BB201" i="3"/>
  <c r="BF201" i="3"/>
  <c r="BJ201" i="3"/>
  <c r="BN201" i="3"/>
  <c r="BR201" i="3"/>
  <c r="CE201" i="3"/>
  <c r="CN201" i="3"/>
  <c r="CS201" i="3"/>
  <c r="CW201" i="3"/>
  <c r="DA201" i="3"/>
  <c r="DF201" i="3"/>
  <c r="DJ201" i="3"/>
  <c r="DN201" i="3"/>
  <c r="DT201" i="3"/>
  <c r="DY201" i="3"/>
  <c r="ED201" i="3"/>
  <c r="EI201" i="3"/>
  <c r="GK201" i="3"/>
  <c r="GR201" i="3"/>
  <c r="GV201" i="3"/>
  <c r="HA201" i="3"/>
  <c r="HG201" i="3"/>
  <c r="HK201" i="3"/>
  <c r="HO201" i="3"/>
  <c r="HS201" i="3"/>
  <c r="Q201" i="3"/>
  <c r="Q201" i="2"/>
  <c r="AD201" i="3"/>
  <c r="AH201" i="3"/>
  <c r="AL201" i="3"/>
  <c r="AP201" i="3"/>
  <c r="AT201" i="3"/>
  <c r="AY201" i="3"/>
  <c r="BC201" i="3"/>
  <c r="BG201" i="3"/>
  <c r="BK201" i="3"/>
  <c r="BO201" i="3"/>
  <c r="BS201" i="3"/>
  <c r="CI201" i="3"/>
  <c r="CO201" i="3"/>
  <c r="CT201" i="3"/>
  <c r="CX201" i="3"/>
  <c r="DB201" i="3"/>
  <c r="DG201" i="3"/>
  <c r="DK201" i="3"/>
  <c r="DO201" i="3"/>
  <c r="DV201" i="3"/>
  <c r="DZ201" i="3"/>
  <c r="EE201" i="3"/>
  <c r="EJ201" i="3"/>
  <c r="GL201" i="3"/>
  <c r="GS201" i="3"/>
  <c r="GX201" i="3"/>
  <c r="HB201" i="3"/>
  <c r="HH201" i="3"/>
  <c r="HL201" i="3"/>
  <c r="HP201" i="3"/>
  <c r="N201" i="3"/>
  <c r="R201" i="3"/>
  <c r="AE201" i="3"/>
  <c r="AI201" i="3"/>
  <c r="AM201" i="3"/>
  <c r="AQ201" i="3"/>
  <c r="AU201" i="3"/>
  <c r="AZ201" i="3"/>
  <c r="BD201" i="3"/>
  <c r="BH201" i="3"/>
  <c r="BL201" i="3"/>
  <c r="BP201" i="3"/>
  <c r="BU201" i="3"/>
  <c r="CK201" i="3"/>
  <c r="CQ201" i="3"/>
  <c r="CU201" i="3"/>
  <c r="CY201" i="3"/>
  <c r="DD201" i="3"/>
  <c r="DH201" i="3"/>
  <c r="DL201" i="3"/>
  <c r="DQ201" i="3"/>
  <c r="DW201" i="3"/>
  <c r="EA201" i="3"/>
  <c r="EG201" i="3"/>
  <c r="GM201" i="3"/>
  <c r="GT201" i="3"/>
  <c r="GY201" i="3"/>
  <c r="HD201" i="3"/>
  <c r="HI201" i="3"/>
  <c r="HM201" i="3"/>
  <c r="HQ201" i="3"/>
  <c r="CG201" i="3"/>
  <c r="B201" i="3"/>
  <c r="B201" i="2"/>
  <c r="GN201" i="3"/>
  <c r="GO201" i="3"/>
  <c r="F201" i="3"/>
  <c r="U201" i="2"/>
  <c r="O201" i="3"/>
  <c r="S201" i="3"/>
  <c r="S201" i="2"/>
  <c r="AA201" i="3"/>
  <c r="AF201" i="3"/>
  <c r="AJ201" i="3"/>
  <c r="AN201" i="3"/>
  <c r="AR201" i="3"/>
  <c r="AV201" i="3"/>
  <c r="BA201" i="3"/>
  <c r="BE201" i="3"/>
  <c r="BI201" i="3"/>
  <c r="BM201" i="3"/>
  <c r="BQ201" i="3"/>
  <c r="CL201" i="3"/>
  <c r="CR201" i="3"/>
  <c r="CV201" i="3"/>
  <c r="CZ201" i="3"/>
  <c r="DE201" i="3"/>
  <c r="DI201" i="3"/>
  <c r="DM201" i="3"/>
  <c r="DS201" i="3"/>
  <c r="DX201" i="3"/>
  <c r="EC201" i="3"/>
  <c r="EH201" i="3"/>
  <c r="GQ201" i="3"/>
  <c r="GU201" i="3"/>
  <c r="GZ201" i="3"/>
  <c r="HF201" i="3"/>
  <c r="HJ201" i="3"/>
  <c r="HN201" i="3"/>
  <c r="HR201" i="3"/>
  <c r="P214" i="4"/>
  <c r="EV197" i="3"/>
  <c r="EW197" i="3"/>
  <c r="EX197" i="3"/>
  <c r="EL197" i="3"/>
  <c r="EM197" i="3"/>
  <c r="EN197" i="3"/>
  <c r="FF197" i="3"/>
  <c r="FG197" i="3"/>
  <c r="FH197" i="3"/>
  <c r="FP197" i="3"/>
  <c r="FQ197" i="3"/>
  <c r="FR197" i="3"/>
  <c r="FZ197" i="3"/>
  <c r="GA197" i="3"/>
  <c r="GB197" i="3"/>
  <c r="X193" i="3"/>
  <c r="Z193" i="3"/>
  <c r="CA193" i="3"/>
  <c r="FS189" i="3"/>
  <c r="EO189" i="3"/>
  <c r="FI189" i="3"/>
  <c r="EY189" i="3"/>
  <c r="GC189" i="3"/>
  <c r="EU189" i="3"/>
  <c r="ES189" i="3"/>
  <c r="FC189" i="3"/>
  <c r="FO189" i="3"/>
  <c r="FW189" i="3"/>
  <c r="FY189" i="3"/>
  <c r="GG189" i="3"/>
  <c r="FE189" i="3"/>
  <c r="FM189" i="3"/>
  <c r="GI189" i="3"/>
  <c r="EQ189" i="3"/>
  <c r="FD189" i="3"/>
  <c r="FK189" i="3"/>
  <c r="FX189" i="3"/>
  <c r="GE189" i="3"/>
  <c r="ER189" i="3"/>
  <c r="EZ189" i="3"/>
  <c r="FL189" i="3"/>
  <c r="FT189" i="3"/>
  <c r="GF189" i="3"/>
  <c r="ET189" i="3"/>
  <c r="FA189" i="3"/>
  <c r="FN189" i="3"/>
  <c r="FU189" i="3"/>
  <c r="GH189" i="3"/>
  <c r="EP189" i="3"/>
  <c r="FV189" i="3"/>
  <c r="FB189" i="3"/>
  <c r="GD189" i="3"/>
  <c r="FJ189" i="3"/>
  <c r="HT185" i="3"/>
  <c r="P185" i="3"/>
  <c r="P185" i="2"/>
  <c r="AC185" i="3"/>
  <c r="AG185" i="3"/>
  <c r="CG185" i="3"/>
  <c r="B185" i="3"/>
  <c r="B185" i="2"/>
  <c r="R185" i="3"/>
  <c r="AA185" i="3"/>
  <c r="AH185" i="3"/>
  <c r="AL185" i="3"/>
  <c r="AP185" i="3"/>
  <c r="AT185" i="3"/>
  <c r="AY185" i="3"/>
  <c r="BC185" i="3"/>
  <c r="BG185" i="3"/>
  <c r="BK185" i="3"/>
  <c r="BO185" i="3"/>
  <c r="BS185" i="3"/>
  <c r="CI185" i="3"/>
  <c r="CO185" i="3"/>
  <c r="CT185" i="3"/>
  <c r="CX185" i="3"/>
  <c r="DB185" i="3"/>
  <c r="DG185" i="3"/>
  <c r="DK185" i="3"/>
  <c r="DO185" i="3"/>
  <c r="DV185" i="3"/>
  <c r="DZ185" i="3"/>
  <c r="EE185" i="3"/>
  <c r="EJ185" i="3"/>
  <c r="GL185" i="3"/>
  <c r="GS185" i="3"/>
  <c r="GX185" i="3"/>
  <c r="HB185" i="3"/>
  <c r="HH185" i="3"/>
  <c r="HL185" i="3"/>
  <c r="HP185" i="3"/>
  <c r="N185" i="3"/>
  <c r="S185" i="3"/>
  <c r="S185" i="2"/>
  <c r="AD185" i="3"/>
  <c r="AI185" i="3"/>
  <c r="AM185" i="3"/>
  <c r="AQ185" i="3"/>
  <c r="AU185" i="3"/>
  <c r="AZ185" i="3"/>
  <c r="BD185" i="3"/>
  <c r="BH185" i="3"/>
  <c r="BL185" i="3"/>
  <c r="BP185" i="3"/>
  <c r="BU185" i="3"/>
  <c r="CK185" i="3"/>
  <c r="CQ185" i="3"/>
  <c r="CU185" i="3"/>
  <c r="CY185" i="3"/>
  <c r="DD185" i="3"/>
  <c r="DH185" i="3"/>
  <c r="DL185" i="3"/>
  <c r="DQ185" i="3"/>
  <c r="DW185" i="3"/>
  <c r="EA185" i="3"/>
  <c r="EG185" i="3"/>
  <c r="GM185" i="3"/>
  <c r="GT185" i="3"/>
  <c r="GY185" i="3"/>
  <c r="HD185" i="3"/>
  <c r="HI185" i="3"/>
  <c r="HM185" i="3"/>
  <c r="HQ185" i="3"/>
  <c r="GN185" i="3"/>
  <c r="GO185" i="3"/>
  <c r="F185" i="3"/>
  <c r="U185" i="2"/>
  <c r="O185" i="3"/>
  <c r="AE185" i="3"/>
  <c r="AJ185" i="3"/>
  <c r="AN185" i="3"/>
  <c r="AR185" i="3"/>
  <c r="AV185" i="3"/>
  <c r="BA185" i="3"/>
  <c r="BE185" i="3"/>
  <c r="BI185" i="3"/>
  <c r="BM185" i="3"/>
  <c r="BQ185" i="3"/>
  <c r="CL185" i="3"/>
  <c r="CR185" i="3"/>
  <c r="CV185" i="3"/>
  <c r="CZ185" i="3"/>
  <c r="DE185" i="3"/>
  <c r="DI185" i="3"/>
  <c r="DM185" i="3"/>
  <c r="DS185" i="3"/>
  <c r="DX185" i="3"/>
  <c r="EC185" i="3"/>
  <c r="EH185" i="3"/>
  <c r="GQ185" i="3"/>
  <c r="GU185" i="3"/>
  <c r="GZ185" i="3"/>
  <c r="HF185" i="3"/>
  <c r="HJ185" i="3"/>
  <c r="HN185" i="3"/>
  <c r="HR185" i="3"/>
  <c r="AK185" i="3"/>
  <c r="BB185" i="3"/>
  <c r="BR185" i="3"/>
  <c r="CS185" i="3"/>
  <c r="DJ185" i="3"/>
  <c r="ED185" i="3"/>
  <c r="HA185" i="3"/>
  <c r="HS185" i="3"/>
  <c r="Q185" i="3"/>
  <c r="Q185" i="2"/>
  <c r="AO185" i="3"/>
  <c r="BF185" i="3"/>
  <c r="CW185" i="3"/>
  <c r="DN185" i="3"/>
  <c r="EI185" i="3"/>
  <c r="GK185" i="3"/>
  <c r="HG185" i="3"/>
  <c r="AS185" i="3"/>
  <c r="BJ185" i="3"/>
  <c r="CE185" i="3"/>
  <c r="DA185" i="3"/>
  <c r="DT185" i="3"/>
  <c r="GR185" i="3"/>
  <c r="HK185" i="3"/>
  <c r="AF185" i="3"/>
  <c r="AW185" i="3"/>
  <c r="BN185" i="3"/>
  <c r="CN185" i="3"/>
  <c r="DF185" i="3"/>
  <c r="DY185" i="3"/>
  <c r="GV185" i="3"/>
  <c r="HO185" i="3"/>
  <c r="P198" i="4"/>
  <c r="EV181" i="3"/>
  <c r="EW181" i="3"/>
  <c r="EX181" i="3"/>
  <c r="EL181" i="3"/>
  <c r="EM181" i="3"/>
  <c r="EN181" i="3"/>
  <c r="FF181" i="3"/>
  <c r="FG181" i="3"/>
  <c r="FH181" i="3"/>
  <c r="FP181" i="3"/>
  <c r="FQ181" i="3"/>
  <c r="FR181" i="3"/>
  <c r="FZ181" i="3"/>
  <c r="GA181" i="3"/>
  <c r="GB181" i="3"/>
  <c r="BX177" i="3"/>
  <c r="BW177" i="3"/>
  <c r="BY177" i="3"/>
  <c r="FS173" i="3"/>
  <c r="EO173" i="3"/>
  <c r="FI173" i="3"/>
  <c r="EY173" i="3"/>
  <c r="GC173" i="3"/>
  <c r="EU173" i="3"/>
  <c r="ES173" i="3"/>
  <c r="FC173" i="3"/>
  <c r="FO173" i="3"/>
  <c r="FW173" i="3"/>
  <c r="FE173" i="3"/>
  <c r="FM173" i="3"/>
  <c r="FY173" i="3"/>
  <c r="GG173" i="3"/>
  <c r="GI173" i="3"/>
  <c r="ER173" i="3"/>
  <c r="EZ173" i="3"/>
  <c r="FL173" i="3"/>
  <c r="FT173" i="3"/>
  <c r="GF173" i="3"/>
  <c r="EP173" i="3"/>
  <c r="FB173" i="3"/>
  <c r="FJ173" i="3"/>
  <c r="FV173" i="3"/>
  <c r="GD173" i="3"/>
  <c r="EQ173" i="3"/>
  <c r="FD173" i="3"/>
  <c r="GE173" i="3"/>
  <c r="ET173" i="3"/>
  <c r="FU173" i="3"/>
  <c r="GH173" i="3"/>
  <c r="FK173" i="3"/>
  <c r="FX173" i="3"/>
  <c r="FA173" i="3"/>
  <c r="FN173" i="3"/>
  <c r="HT169" i="3"/>
  <c r="CG169" i="3"/>
  <c r="B169" i="3"/>
  <c r="B169" i="2"/>
  <c r="GN169" i="3"/>
  <c r="GO169" i="3"/>
  <c r="F169" i="3"/>
  <c r="U169" i="2"/>
  <c r="O169" i="3"/>
  <c r="S169" i="3"/>
  <c r="S169" i="2"/>
  <c r="AE169" i="3"/>
  <c r="AI169" i="3"/>
  <c r="AM169" i="3"/>
  <c r="AQ169" i="3"/>
  <c r="AU169" i="3"/>
  <c r="AZ169" i="3"/>
  <c r="BD169" i="3"/>
  <c r="BH169" i="3"/>
  <c r="BL169" i="3"/>
  <c r="BP169" i="3"/>
  <c r="BU169" i="3"/>
  <c r="CK169" i="3"/>
  <c r="CQ169" i="3"/>
  <c r="CU169" i="3"/>
  <c r="CY169" i="3"/>
  <c r="DD169" i="3"/>
  <c r="DH169" i="3"/>
  <c r="DL169" i="3"/>
  <c r="DQ169" i="3"/>
  <c r="DW169" i="3"/>
  <c r="EA169" i="3"/>
  <c r="EG169" i="3"/>
  <c r="GM169" i="3"/>
  <c r="GT169" i="3"/>
  <c r="GY169" i="3"/>
  <c r="HD169" i="3"/>
  <c r="HI169" i="3"/>
  <c r="HM169" i="3"/>
  <c r="HQ169" i="3"/>
  <c r="Q169" i="3"/>
  <c r="Q169" i="2"/>
  <c r="AC169" i="3"/>
  <c r="AG169" i="3"/>
  <c r="AK169" i="3"/>
  <c r="AO169" i="3"/>
  <c r="AS169" i="3"/>
  <c r="AW169" i="3"/>
  <c r="BB169" i="3"/>
  <c r="BF169" i="3"/>
  <c r="BJ169" i="3"/>
  <c r="BN169" i="3"/>
  <c r="BR169" i="3"/>
  <c r="CE169" i="3"/>
  <c r="CN169" i="3"/>
  <c r="CS169" i="3"/>
  <c r="CW169" i="3"/>
  <c r="DA169" i="3"/>
  <c r="DF169" i="3"/>
  <c r="DJ169" i="3"/>
  <c r="DN169" i="3"/>
  <c r="DT169" i="3"/>
  <c r="DY169" i="3"/>
  <c r="ED169" i="3"/>
  <c r="EI169" i="3"/>
  <c r="GK169" i="3"/>
  <c r="GR169" i="3"/>
  <c r="GV169" i="3"/>
  <c r="HA169" i="3"/>
  <c r="HG169" i="3"/>
  <c r="HK169" i="3"/>
  <c r="HO169" i="3"/>
  <c r="HS169" i="3"/>
  <c r="R169" i="3"/>
  <c r="AD169" i="3"/>
  <c r="AL169" i="3"/>
  <c r="AT169" i="3"/>
  <c r="BC169" i="3"/>
  <c r="BK169" i="3"/>
  <c r="BS169" i="3"/>
  <c r="CI169" i="3"/>
  <c r="CT169" i="3"/>
  <c r="DB169" i="3"/>
  <c r="DK169" i="3"/>
  <c r="DV169" i="3"/>
  <c r="EE169" i="3"/>
  <c r="GS169" i="3"/>
  <c r="HB169" i="3"/>
  <c r="HL169" i="3"/>
  <c r="AF169" i="3"/>
  <c r="AN169" i="3"/>
  <c r="AV169" i="3"/>
  <c r="BE169" i="3"/>
  <c r="BM169" i="3"/>
  <c r="CL169" i="3"/>
  <c r="CV169" i="3"/>
  <c r="DE169" i="3"/>
  <c r="DM169" i="3"/>
  <c r="DX169" i="3"/>
  <c r="EH169" i="3"/>
  <c r="GU169" i="3"/>
  <c r="HF169" i="3"/>
  <c r="HN169" i="3"/>
  <c r="N169" i="3"/>
  <c r="AH169" i="3"/>
  <c r="AP169" i="3"/>
  <c r="AY169" i="3"/>
  <c r="BG169" i="3"/>
  <c r="BO169" i="3"/>
  <c r="CO169" i="3"/>
  <c r="CX169" i="3"/>
  <c r="DG169" i="3"/>
  <c r="DO169" i="3"/>
  <c r="DZ169" i="3"/>
  <c r="EJ169" i="3"/>
  <c r="GL169" i="3"/>
  <c r="GX169" i="3"/>
  <c r="HH169" i="3"/>
  <c r="HP169" i="3"/>
  <c r="AA169" i="3"/>
  <c r="BI169" i="3"/>
  <c r="CZ169" i="3"/>
  <c r="GQ169" i="3"/>
  <c r="AJ169" i="3"/>
  <c r="BQ169" i="3"/>
  <c r="DI169" i="3"/>
  <c r="GZ169" i="3"/>
  <c r="AR169" i="3"/>
  <c r="DS169" i="3"/>
  <c r="HJ169" i="3"/>
  <c r="P169" i="3"/>
  <c r="P169" i="2"/>
  <c r="BA169" i="3"/>
  <c r="CR169" i="3"/>
  <c r="EC169" i="3"/>
  <c r="HR169" i="3"/>
  <c r="P182" i="4"/>
  <c r="EV165" i="3"/>
  <c r="EW165" i="3"/>
  <c r="EX165" i="3"/>
  <c r="EL165" i="3"/>
  <c r="EM165" i="3"/>
  <c r="EN165" i="3"/>
  <c r="FF165" i="3"/>
  <c r="FG165" i="3"/>
  <c r="FH165" i="3"/>
  <c r="FP165" i="3"/>
  <c r="FQ165" i="3"/>
  <c r="FR165" i="3"/>
  <c r="FZ165" i="3"/>
  <c r="GA165" i="3"/>
  <c r="GB165" i="3"/>
  <c r="BW161" i="3"/>
  <c r="BY161" i="3"/>
  <c r="BX161" i="3"/>
  <c r="X157" i="3"/>
  <c r="Z157" i="3"/>
  <c r="CA157" i="3"/>
  <c r="FS157" i="3"/>
  <c r="EO157" i="3"/>
  <c r="FI157" i="3"/>
  <c r="EY157" i="3"/>
  <c r="GC157" i="3"/>
  <c r="EU157" i="3"/>
  <c r="ES157" i="3"/>
  <c r="FC157" i="3"/>
  <c r="FO157" i="3"/>
  <c r="FW157" i="3"/>
  <c r="FY157" i="3"/>
  <c r="GG157" i="3"/>
  <c r="FE157" i="3"/>
  <c r="FM157" i="3"/>
  <c r="GI157" i="3"/>
  <c r="ET157" i="3"/>
  <c r="FA157" i="3"/>
  <c r="FN157" i="3"/>
  <c r="FU157" i="3"/>
  <c r="GH157" i="3"/>
  <c r="EQ157" i="3"/>
  <c r="FD157" i="3"/>
  <c r="FK157" i="3"/>
  <c r="FX157" i="3"/>
  <c r="GE157" i="3"/>
  <c r="ER157" i="3"/>
  <c r="FT157" i="3"/>
  <c r="GF157" i="3"/>
  <c r="FJ157" i="3"/>
  <c r="FV157" i="3"/>
  <c r="EZ157" i="3"/>
  <c r="FL157" i="3"/>
  <c r="EP157" i="3"/>
  <c r="FB157" i="3"/>
  <c r="GD157" i="3"/>
  <c r="HT153" i="3"/>
  <c r="CG153" i="3"/>
  <c r="B153" i="3"/>
  <c r="B153" i="2"/>
  <c r="GN153" i="3"/>
  <c r="GO153" i="3"/>
  <c r="F153" i="3"/>
  <c r="U153" i="2"/>
  <c r="O153" i="3"/>
  <c r="S153" i="3"/>
  <c r="S153" i="2"/>
  <c r="AA153" i="3"/>
  <c r="AF153" i="3"/>
  <c r="AJ153" i="3"/>
  <c r="AN153" i="3"/>
  <c r="AR153" i="3"/>
  <c r="AV153" i="3"/>
  <c r="BA153" i="3"/>
  <c r="BE153" i="3"/>
  <c r="BI153" i="3"/>
  <c r="BM153" i="3"/>
  <c r="BQ153" i="3"/>
  <c r="CL153" i="3"/>
  <c r="CR153" i="3"/>
  <c r="CV153" i="3"/>
  <c r="CZ153" i="3"/>
  <c r="DE153" i="3"/>
  <c r="DI153" i="3"/>
  <c r="DM153" i="3"/>
  <c r="DS153" i="3"/>
  <c r="DX153" i="3"/>
  <c r="EC153" i="3"/>
  <c r="EH153" i="3"/>
  <c r="GQ153" i="3"/>
  <c r="GU153" i="3"/>
  <c r="GZ153" i="3"/>
  <c r="HF153" i="3"/>
  <c r="HJ153" i="3"/>
  <c r="HN153" i="3"/>
  <c r="HR153" i="3"/>
  <c r="Q153" i="3"/>
  <c r="Q153" i="2"/>
  <c r="AD153" i="3"/>
  <c r="AH153" i="3"/>
  <c r="AL153" i="3"/>
  <c r="AP153" i="3"/>
  <c r="AT153" i="3"/>
  <c r="AY153" i="3"/>
  <c r="BC153" i="3"/>
  <c r="BG153" i="3"/>
  <c r="BK153" i="3"/>
  <c r="BO153" i="3"/>
  <c r="BS153" i="3"/>
  <c r="CI153" i="3"/>
  <c r="CO153" i="3"/>
  <c r="CT153" i="3"/>
  <c r="CX153" i="3"/>
  <c r="DB153" i="3"/>
  <c r="DG153" i="3"/>
  <c r="DK153" i="3"/>
  <c r="DO153" i="3"/>
  <c r="DV153" i="3"/>
  <c r="DZ153" i="3"/>
  <c r="EE153" i="3"/>
  <c r="EJ153" i="3"/>
  <c r="GL153" i="3"/>
  <c r="GS153" i="3"/>
  <c r="GX153" i="3"/>
  <c r="HB153" i="3"/>
  <c r="HH153" i="3"/>
  <c r="HL153" i="3"/>
  <c r="HP153" i="3"/>
  <c r="R153" i="3"/>
  <c r="AE153" i="3"/>
  <c r="AM153" i="3"/>
  <c r="AU153" i="3"/>
  <c r="BD153" i="3"/>
  <c r="BL153" i="3"/>
  <c r="BU153" i="3"/>
  <c r="CK153" i="3"/>
  <c r="CU153" i="3"/>
  <c r="DD153" i="3"/>
  <c r="DL153" i="3"/>
  <c r="DW153" i="3"/>
  <c r="EG153" i="3"/>
  <c r="GT153" i="3"/>
  <c r="HD153" i="3"/>
  <c r="HM153" i="3"/>
  <c r="AG153" i="3"/>
  <c r="AO153" i="3"/>
  <c r="AW153" i="3"/>
  <c r="BF153" i="3"/>
  <c r="BN153" i="3"/>
  <c r="CN153" i="3"/>
  <c r="CW153" i="3"/>
  <c r="DF153" i="3"/>
  <c r="DN153" i="3"/>
  <c r="DY153" i="3"/>
  <c r="EI153" i="3"/>
  <c r="GK153" i="3"/>
  <c r="GV153" i="3"/>
  <c r="HG153" i="3"/>
  <c r="HO153" i="3"/>
  <c r="N153" i="3"/>
  <c r="AI153" i="3"/>
  <c r="AQ153" i="3"/>
  <c r="AZ153" i="3"/>
  <c r="BH153" i="3"/>
  <c r="BP153" i="3"/>
  <c r="CQ153" i="3"/>
  <c r="CY153" i="3"/>
  <c r="DH153" i="3"/>
  <c r="DQ153" i="3"/>
  <c r="EA153" i="3"/>
  <c r="GM153" i="3"/>
  <c r="GY153" i="3"/>
  <c r="HI153" i="3"/>
  <c r="HQ153" i="3"/>
  <c r="P153" i="3"/>
  <c r="P153" i="2"/>
  <c r="AC153" i="3"/>
  <c r="AK153" i="3"/>
  <c r="AS153" i="3"/>
  <c r="BB153" i="3"/>
  <c r="BJ153" i="3"/>
  <c r="BR153" i="3"/>
  <c r="CE153" i="3"/>
  <c r="CS153" i="3"/>
  <c r="DA153" i="3"/>
  <c r="DJ153" i="3"/>
  <c r="DT153" i="3"/>
  <c r="ED153" i="3"/>
  <c r="GR153" i="3"/>
  <c r="HA153" i="3"/>
  <c r="HK153" i="3"/>
  <c r="HS153" i="3"/>
  <c r="P166" i="4"/>
  <c r="EL149" i="3"/>
  <c r="EM149" i="3"/>
  <c r="EN149" i="3"/>
  <c r="EV149" i="3"/>
  <c r="EW149" i="3"/>
  <c r="EX149" i="3"/>
  <c r="FF149" i="3"/>
  <c r="FG149" i="3"/>
  <c r="FH149" i="3"/>
  <c r="FP149" i="3"/>
  <c r="FQ149" i="3"/>
  <c r="FR149" i="3"/>
  <c r="FZ149" i="3"/>
  <c r="GA149" i="3"/>
  <c r="GB149" i="3"/>
  <c r="X141" i="3"/>
  <c r="Z141" i="3"/>
  <c r="CA141" i="3"/>
  <c r="FS141" i="3"/>
  <c r="EO141" i="3"/>
  <c r="FI141" i="3"/>
  <c r="EY141" i="3"/>
  <c r="GC141" i="3"/>
  <c r="EU141" i="3"/>
  <c r="ES141" i="3"/>
  <c r="FC141" i="3"/>
  <c r="FO141" i="3"/>
  <c r="FW141" i="3"/>
  <c r="FE141" i="3"/>
  <c r="FM141" i="3"/>
  <c r="FY141" i="3"/>
  <c r="GG141" i="3"/>
  <c r="GI141" i="3"/>
  <c r="ET141" i="3"/>
  <c r="FA141" i="3"/>
  <c r="FN141" i="3"/>
  <c r="FU141" i="3"/>
  <c r="GH141" i="3"/>
  <c r="EP141" i="3"/>
  <c r="FB141" i="3"/>
  <c r="FJ141" i="3"/>
  <c r="FV141" i="3"/>
  <c r="GD141" i="3"/>
  <c r="EQ141" i="3"/>
  <c r="FD141" i="3"/>
  <c r="FK141" i="3"/>
  <c r="FX141" i="3"/>
  <c r="GE141" i="3"/>
  <c r="GF141" i="3"/>
  <c r="FL141" i="3"/>
  <c r="ER141" i="3"/>
  <c r="FT141" i="3"/>
  <c r="EZ141" i="3"/>
  <c r="BW137" i="3"/>
  <c r="BX137" i="3"/>
  <c r="BY137" i="3"/>
  <c r="HT137" i="3"/>
  <c r="CG137" i="3"/>
  <c r="B137" i="3"/>
  <c r="B137" i="2"/>
  <c r="GN137" i="3"/>
  <c r="GO137" i="3"/>
  <c r="F137" i="3"/>
  <c r="U137" i="2"/>
  <c r="O137" i="3"/>
  <c r="S137" i="3"/>
  <c r="S137" i="2"/>
  <c r="AA137" i="3"/>
  <c r="AF137" i="3"/>
  <c r="AJ137" i="3"/>
  <c r="AN137" i="3"/>
  <c r="AR137" i="3"/>
  <c r="AV137" i="3"/>
  <c r="BA137" i="3"/>
  <c r="BE137" i="3"/>
  <c r="BI137" i="3"/>
  <c r="BM137" i="3"/>
  <c r="BQ137" i="3"/>
  <c r="CL137" i="3"/>
  <c r="CR137" i="3"/>
  <c r="CV137" i="3"/>
  <c r="CZ137" i="3"/>
  <c r="DE137" i="3"/>
  <c r="DI137" i="3"/>
  <c r="DM137" i="3"/>
  <c r="DS137" i="3"/>
  <c r="DX137" i="3"/>
  <c r="EC137" i="3"/>
  <c r="EH137" i="3"/>
  <c r="GQ137" i="3"/>
  <c r="GU137" i="3"/>
  <c r="GZ137" i="3"/>
  <c r="HF137" i="3"/>
  <c r="HJ137" i="3"/>
  <c r="HN137" i="3"/>
  <c r="HR137" i="3"/>
  <c r="P137" i="3"/>
  <c r="P137" i="2"/>
  <c r="AC137" i="3"/>
  <c r="AG137" i="3"/>
  <c r="AK137" i="3"/>
  <c r="AO137" i="3"/>
  <c r="AS137" i="3"/>
  <c r="AW137" i="3"/>
  <c r="BB137" i="3"/>
  <c r="BF137" i="3"/>
  <c r="BJ137" i="3"/>
  <c r="BN137" i="3"/>
  <c r="BR137" i="3"/>
  <c r="CE137" i="3"/>
  <c r="CN137" i="3"/>
  <c r="CS137" i="3"/>
  <c r="CW137" i="3"/>
  <c r="DA137" i="3"/>
  <c r="DF137" i="3"/>
  <c r="DJ137" i="3"/>
  <c r="DN137" i="3"/>
  <c r="DT137" i="3"/>
  <c r="DY137" i="3"/>
  <c r="ED137" i="3"/>
  <c r="EI137" i="3"/>
  <c r="GK137" i="3"/>
  <c r="GR137" i="3"/>
  <c r="GV137" i="3"/>
  <c r="HA137" i="3"/>
  <c r="HG137" i="3"/>
  <c r="HK137" i="3"/>
  <c r="HO137" i="3"/>
  <c r="HS137" i="3"/>
  <c r="Q137" i="3"/>
  <c r="Q137" i="2"/>
  <c r="AD137" i="3"/>
  <c r="AH137" i="3"/>
  <c r="AL137" i="3"/>
  <c r="AP137" i="3"/>
  <c r="AT137" i="3"/>
  <c r="AY137" i="3"/>
  <c r="BC137" i="3"/>
  <c r="BG137" i="3"/>
  <c r="BK137" i="3"/>
  <c r="BO137" i="3"/>
  <c r="BS137" i="3"/>
  <c r="CI137" i="3"/>
  <c r="CO137" i="3"/>
  <c r="CT137" i="3"/>
  <c r="CX137" i="3"/>
  <c r="DB137" i="3"/>
  <c r="DG137" i="3"/>
  <c r="DK137" i="3"/>
  <c r="DO137" i="3"/>
  <c r="DV137" i="3"/>
  <c r="DZ137" i="3"/>
  <c r="EE137" i="3"/>
  <c r="EJ137" i="3"/>
  <c r="GL137" i="3"/>
  <c r="GS137" i="3"/>
  <c r="GX137" i="3"/>
  <c r="HB137" i="3"/>
  <c r="HH137" i="3"/>
  <c r="HL137" i="3"/>
  <c r="HP137" i="3"/>
  <c r="N137" i="3"/>
  <c r="R137" i="3"/>
  <c r="AE137" i="3"/>
  <c r="AI137" i="3"/>
  <c r="AM137" i="3"/>
  <c r="AQ137" i="3"/>
  <c r="AU137" i="3"/>
  <c r="BL137" i="3"/>
  <c r="CK137" i="3"/>
  <c r="DD137" i="3"/>
  <c r="DW137" i="3"/>
  <c r="GT137" i="3"/>
  <c r="HM137" i="3"/>
  <c r="AZ137" i="3"/>
  <c r="BP137" i="3"/>
  <c r="CQ137" i="3"/>
  <c r="DH137" i="3"/>
  <c r="EA137" i="3"/>
  <c r="GY137" i="3"/>
  <c r="HQ137" i="3"/>
  <c r="BD137" i="3"/>
  <c r="BU137" i="3"/>
  <c r="CU137" i="3"/>
  <c r="DL137" i="3"/>
  <c r="EG137" i="3"/>
  <c r="HD137" i="3"/>
  <c r="BH137" i="3"/>
  <c r="CY137" i="3"/>
  <c r="DQ137" i="3"/>
  <c r="GM137" i="3"/>
  <c r="HI137" i="3"/>
  <c r="P150" i="4"/>
  <c r="EL133" i="3"/>
  <c r="EM133" i="3"/>
  <c r="EN133" i="3"/>
  <c r="EV133" i="3"/>
  <c r="EW133" i="3"/>
  <c r="EX133" i="3"/>
  <c r="FF133" i="3"/>
  <c r="FG133" i="3"/>
  <c r="FH133" i="3"/>
  <c r="FP133" i="3"/>
  <c r="FQ133" i="3"/>
  <c r="FR133" i="3"/>
  <c r="FZ133" i="3"/>
  <c r="GA133" i="3"/>
  <c r="GB133" i="3"/>
  <c r="BX125" i="3"/>
  <c r="BY125" i="3"/>
  <c r="BW125" i="3"/>
  <c r="FS125" i="3"/>
  <c r="EO125" i="3"/>
  <c r="FI125" i="3"/>
  <c r="EY125" i="3"/>
  <c r="GC125" i="3"/>
  <c r="EU125" i="3"/>
  <c r="ES125" i="3"/>
  <c r="FC125" i="3"/>
  <c r="FO125" i="3"/>
  <c r="FW125" i="3"/>
  <c r="FY125" i="3"/>
  <c r="GG125" i="3"/>
  <c r="FE125" i="3"/>
  <c r="FM125" i="3"/>
  <c r="GI125" i="3"/>
  <c r="EP125" i="3"/>
  <c r="FB125" i="3"/>
  <c r="FJ125" i="3"/>
  <c r="FV125" i="3"/>
  <c r="GD125" i="3"/>
  <c r="EQ125" i="3"/>
  <c r="FD125" i="3"/>
  <c r="FK125" i="3"/>
  <c r="FX125" i="3"/>
  <c r="GE125" i="3"/>
  <c r="ER125" i="3"/>
  <c r="EZ125" i="3"/>
  <c r="FL125" i="3"/>
  <c r="FT125" i="3"/>
  <c r="GF125" i="3"/>
  <c r="ET125" i="3"/>
  <c r="FA125" i="3"/>
  <c r="FN125" i="3"/>
  <c r="FU125" i="3"/>
  <c r="GH125" i="3"/>
  <c r="HT121" i="3"/>
  <c r="P121" i="3"/>
  <c r="P121" i="2"/>
  <c r="AC121" i="3"/>
  <c r="AG121" i="3"/>
  <c r="AK121" i="3"/>
  <c r="AO121" i="3"/>
  <c r="AS121" i="3"/>
  <c r="AW121" i="3"/>
  <c r="BB121" i="3"/>
  <c r="BF121" i="3"/>
  <c r="BJ121" i="3"/>
  <c r="BN121" i="3"/>
  <c r="BR121" i="3"/>
  <c r="CE121" i="3"/>
  <c r="CN121" i="3"/>
  <c r="CS121" i="3"/>
  <c r="CW121" i="3"/>
  <c r="DA121" i="3"/>
  <c r="DF121" i="3"/>
  <c r="DJ121" i="3"/>
  <c r="DN121" i="3"/>
  <c r="DT121" i="3"/>
  <c r="DY121" i="3"/>
  <c r="ED121" i="3"/>
  <c r="EI121" i="3"/>
  <c r="GK121" i="3"/>
  <c r="GR121" i="3"/>
  <c r="GV121" i="3"/>
  <c r="HA121" i="3"/>
  <c r="HG121" i="3"/>
  <c r="HK121" i="3"/>
  <c r="HO121" i="3"/>
  <c r="HS121" i="3"/>
  <c r="Q121" i="3"/>
  <c r="Q121" i="2"/>
  <c r="AD121" i="3"/>
  <c r="AH121" i="3"/>
  <c r="AL121" i="3"/>
  <c r="AP121" i="3"/>
  <c r="AT121" i="3"/>
  <c r="AY121" i="3"/>
  <c r="BC121" i="3"/>
  <c r="BG121" i="3"/>
  <c r="BK121" i="3"/>
  <c r="BO121" i="3"/>
  <c r="BS121" i="3"/>
  <c r="CI121" i="3"/>
  <c r="CO121" i="3"/>
  <c r="CT121" i="3"/>
  <c r="CX121" i="3"/>
  <c r="DB121" i="3"/>
  <c r="DG121" i="3"/>
  <c r="DK121" i="3"/>
  <c r="DO121" i="3"/>
  <c r="DV121" i="3"/>
  <c r="DZ121" i="3"/>
  <c r="EE121" i="3"/>
  <c r="EJ121" i="3"/>
  <c r="GL121" i="3"/>
  <c r="GS121" i="3"/>
  <c r="GX121" i="3"/>
  <c r="HB121" i="3"/>
  <c r="HH121" i="3"/>
  <c r="HL121" i="3"/>
  <c r="HP121" i="3"/>
  <c r="N121" i="3"/>
  <c r="R121" i="3"/>
  <c r="AE121" i="3"/>
  <c r="AI121" i="3"/>
  <c r="AM121" i="3"/>
  <c r="AQ121" i="3"/>
  <c r="AU121" i="3"/>
  <c r="AZ121" i="3"/>
  <c r="BD121" i="3"/>
  <c r="BH121" i="3"/>
  <c r="BL121" i="3"/>
  <c r="BP121" i="3"/>
  <c r="BU121" i="3"/>
  <c r="CK121" i="3"/>
  <c r="CQ121" i="3"/>
  <c r="CU121" i="3"/>
  <c r="CY121" i="3"/>
  <c r="DD121" i="3"/>
  <c r="DH121" i="3"/>
  <c r="DL121" i="3"/>
  <c r="DQ121" i="3"/>
  <c r="DW121" i="3"/>
  <c r="EA121" i="3"/>
  <c r="EG121" i="3"/>
  <c r="GM121" i="3"/>
  <c r="GT121" i="3"/>
  <c r="GY121" i="3"/>
  <c r="HD121" i="3"/>
  <c r="HI121" i="3"/>
  <c r="HM121" i="3"/>
  <c r="HQ121" i="3"/>
  <c r="CG121" i="3"/>
  <c r="B121" i="3"/>
  <c r="B121" i="2"/>
  <c r="GN121" i="3"/>
  <c r="GO121" i="3"/>
  <c r="F121" i="3"/>
  <c r="U121" i="2"/>
  <c r="O121" i="3"/>
  <c r="S121" i="3"/>
  <c r="S121" i="2"/>
  <c r="AA121" i="3"/>
  <c r="AF121" i="3"/>
  <c r="AJ121" i="3"/>
  <c r="AN121" i="3"/>
  <c r="AR121" i="3"/>
  <c r="AV121" i="3"/>
  <c r="BA121" i="3"/>
  <c r="BE121" i="3"/>
  <c r="BI121" i="3"/>
  <c r="BM121" i="3"/>
  <c r="BQ121" i="3"/>
  <c r="CL121" i="3"/>
  <c r="CR121" i="3"/>
  <c r="CV121" i="3"/>
  <c r="CZ121" i="3"/>
  <c r="DE121" i="3"/>
  <c r="DI121" i="3"/>
  <c r="DM121" i="3"/>
  <c r="DS121" i="3"/>
  <c r="DX121" i="3"/>
  <c r="EC121" i="3"/>
  <c r="EH121" i="3"/>
  <c r="GQ121" i="3"/>
  <c r="GU121" i="3"/>
  <c r="GZ121" i="3"/>
  <c r="HF121" i="3"/>
  <c r="HJ121" i="3"/>
  <c r="HN121" i="3"/>
  <c r="HR121" i="3"/>
  <c r="P134" i="4"/>
  <c r="BY117" i="3"/>
  <c r="BW117" i="3"/>
  <c r="BX117" i="3"/>
  <c r="EL117" i="3"/>
  <c r="EM117" i="3"/>
  <c r="EN117" i="3"/>
  <c r="EV117" i="3"/>
  <c r="EW117" i="3"/>
  <c r="EX117" i="3"/>
  <c r="FF117" i="3"/>
  <c r="FG117" i="3"/>
  <c r="FH117" i="3"/>
  <c r="FP117" i="3"/>
  <c r="FQ117" i="3"/>
  <c r="FR117" i="3"/>
  <c r="FZ117" i="3"/>
  <c r="GA117" i="3"/>
  <c r="GB117" i="3"/>
  <c r="FS109" i="3"/>
  <c r="EO109" i="3"/>
  <c r="FI109" i="3"/>
  <c r="EY109" i="3"/>
  <c r="GC109" i="3"/>
  <c r="EU109" i="3"/>
  <c r="ES109" i="3"/>
  <c r="FC109" i="3"/>
  <c r="FO109" i="3"/>
  <c r="FW109" i="3"/>
  <c r="FE109" i="3"/>
  <c r="FM109" i="3"/>
  <c r="FY109" i="3"/>
  <c r="GG109" i="3"/>
  <c r="GI109" i="3"/>
  <c r="EQ109" i="3"/>
  <c r="FD109" i="3"/>
  <c r="FK109" i="3"/>
  <c r="FX109" i="3"/>
  <c r="GE109" i="3"/>
  <c r="ER109" i="3"/>
  <c r="EZ109" i="3"/>
  <c r="FL109" i="3"/>
  <c r="FT109" i="3"/>
  <c r="GF109" i="3"/>
  <c r="ET109" i="3"/>
  <c r="FA109" i="3"/>
  <c r="FN109" i="3"/>
  <c r="FU109" i="3"/>
  <c r="GH109" i="3"/>
  <c r="EP109" i="3"/>
  <c r="FB109" i="3"/>
  <c r="FJ109" i="3"/>
  <c r="FV109" i="3"/>
  <c r="GD109" i="3"/>
  <c r="Z105" i="3"/>
  <c r="CA105" i="3"/>
  <c r="X105" i="3"/>
  <c r="HT105" i="3"/>
  <c r="Q105" i="3"/>
  <c r="Q105" i="2"/>
  <c r="AD105" i="3"/>
  <c r="AH105" i="3"/>
  <c r="AL105" i="3"/>
  <c r="AP105" i="3"/>
  <c r="AT105" i="3"/>
  <c r="AY105" i="3"/>
  <c r="BC105" i="3"/>
  <c r="BG105" i="3"/>
  <c r="BK105" i="3"/>
  <c r="BO105" i="3"/>
  <c r="BS105" i="3"/>
  <c r="CI105" i="3"/>
  <c r="CO105" i="3"/>
  <c r="CT105" i="3"/>
  <c r="CX105" i="3"/>
  <c r="DB105" i="3"/>
  <c r="DG105" i="3"/>
  <c r="DK105" i="3"/>
  <c r="DO105" i="3"/>
  <c r="DV105" i="3"/>
  <c r="DZ105" i="3"/>
  <c r="EE105" i="3"/>
  <c r="EJ105" i="3"/>
  <c r="GL105" i="3"/>
  <c r="GS105" i="3"/>
  <c r="GX105" i="3"/>
  <c r="HB105" i="3"/>
  <c r="HH105" i="3"/>
  <c r="HL105" i="3"/>
  <c r="HP105" i="3"/>
  <c r="N105" i="3"/>
  <c r="R105" i="3"/>
  <c r="AE105" i="3"/>
  <c r="AI105" i="3"/>
  <c r="AM105" i="3"/>
  <c r="AQ105" i="3"/>
  <c r="AU105" i="3"/>
  <c r="AZ105" i="3"/>
  <c r="BD105" i="3"/>
  <c r="BH105" i="3"/>
  <c r="BL105" i="3"/>
  <c r="BP105" i="3"/>
  <c r="BU105" i="3"/>
  <c r="CK105" i="3"/>
  <c r="CQ105" i="3"/>
  <c r="CU105" i="3"/>
  <c r="CY105" i="3"/>
  <c r="DD105" i="3"/>
  <c r="DH105" i="3"/>
  <c r="DL105" i="3"/>
  <c r="DQ105" i="3"/>
  <c r="DW105" i="3"/>
  <c r="EA105" i="3"/>
  <c r="EG105" i="3"/>
  <c r="GM105" i="3"/>
  <c r="GT105" i="3"/>
  <c r="GY105" i="3"/>
  <c r="HD105" i="3"/>
  <c r="HI105" i="3"/>
  <c r="HM105" i="3"/>
  <c r="HQ105" i="3"/>
  <c r="CG105" i="3"/>
  <c r="B105" i="3"/>
  <c r="B105" i="2"/>
  <c r="GN105" i="3"/>
  <c r="GO105" i="3"/>
  <c r="F105" i="3"/>
  <c r="U105" i="2"/>
  <c r="O105" i="3"/>
  <c r="S105" i="3"/>
  <c r="S105" i="2"/>
  <c r="AA105" i="3"/>
  <c r="AF105" i="3"/>
  <c r="AJ105" i="3"/>
  <c r="AN105" i="3"/>
  <c r="AR105" i="3"/>
  <c r="AV105" i="3"/>
  <c r="BA105" i="3"/>
  <c r="BE105" i="3"/>
  <c r="BI105" i="3"/>
  <c r="BM105" i="3"/>
  <c r="BQ105" i="3"/>
  <c r="CL105" i="3"/>
  <c r="CR105" i="3"/>
  <c r="CV105" i="3"/>
  <c r="CZ105" i="3"/>
  <c r="DE105" i="3"/>
  <c r="DI105" i="3"/>
  <c r="DM105" i="3"/>
  <c r="DS105" i="3"/>
  <c r="DX105" i="3"/>
  <c r="EC105" i="3"/>
  <c r="EH105" i="3"/>
  <c r="GQ105" i="3"/>
  <c r="GU105" i="3"/>
  <c r="GZ105" i="3"/>
  <c r="HF105" i="3"/>
  <c r="HJ105" i="3"/>
  <c r="HN105" i="3"/>
  <c r="HR105" i="3"/>
  <c r="P105" i="3"/>
  <c r="P105" i="2"/>
  <c r="AC105" i="3"/>
  <c r="AG105" i="3"/>
  <c r="AK105" i="3"/>
  <c r="AO105" i="3"/>
  <c r="AS105" i="3"/>
  <c r="AW105" i="3"/>
  <c r="BB105" i="3"/>
  <c r="BF105" i="3"/>
  <c r="BJ105" i="3"/>
  <c r="BN105" i="3"/>
  <c r="BR105" i="3"/>
  <c r="CE105" i="3"/>
  <c r="CN105" i="3"/>
  <c r="CS105" i="3"/>
  <c r="CW105" i="3"/>
  <c r="DA105" i="3"/>
  <c r="DF105" i="3"/>
  <c r="DJ105" i="3"/>
  <c r="DN105" i="3"/>
  <c r="DT105" i="3"/>
  <c r="DY105" i="3"/>
  <c r="ED105" i="3"/>
  <c r="EI105" i="3"/>
  <c r="GK105" i="3"/>
  <c r="GR105" i="3"/>
  <c r="GV105" i="3"/>
  <c r="HA105" i="3"/>
  <c r="HG105" i="3"/>
  <c r="HK105" i="3"/>
  <c r="HO105" i="3"/>
  <c r="HS105" i="3"/>
  <c r="P118" i="4"/>
  <c r="BY101" i="3"/>
  <c r="BW101" i="3"/>
  <c r="BX101" i="3"/>
  <c r="EL101" i="3"/>
  <c r="EM101" i="3"/>
  <c r="EN101" i="3"/>
  <c r="EV101" i="3"/>
  <c r="EW101" i="3"/>
  <c r="EX101" i="3"/>
  <c r="FF101" i="3"/>
  <c r="FG101" i="3"/>
  <c r="FH101" i="3"/>
  <c r="FP101" i="3"/>
  <c r="FQ101" i="3"/>
  <c r="FR101" i="3"/>
  <c r="FZ101" i="3"/>
  <c r="GA101" i="3"/>
  <c r="GB101" i="3"/>
  <c r="X93" i="3"/>
  <c r="Z93" i="3"/>
  <c r="CA93" i="3"/>
  <c r="FS93" i="3"/>
  <c r="EO93" i="3"/>
  <c r="FI93" i="3"/>
  <c r="EY93" i="3"/>
  <c r="GC93" i="3"/>
  <c r="EU93" i="3"/>
  <c r="ES93" i="3"/>
  <c r="FC93" i="3"/>
  <c r="FO93" i="3"/>
  <c r="FW93" i="3"/>
  <c r="FY93" i="3"/>
  <c r="GG93" i="3"/>
  <c r="FE93" i="3"/>
  <c r="FM93" i="3"/>
  <c r="GI93" i="3"/>
  <c r="ET93" i="3"/>
  <c r="FA93" i="3"/>
  <c r="FN93" i="3"/>
  <c r="FU93" i="3"/>
  <c r="GH93" i="3"/>
  <c r="EP93" i="3"/>
  <c r="FB93" i="3"/>
  <c r="FJ93" i="3"/>
  <c r="FV93" i="3"/>
  <c r="GD93" i="3"/>
  <c r="EQ93" i="3"/>
  <c r="FD93" i="3"/>
  <c r="FK93" i="3"/>
  <c r="FX93" i="3"/>
  <c r="GE93" i="3"/>
  <c r="ER93" i="3"/>
  <c r="EZ93" i="3"/>
  <c r="FL93" i="3"/>
  <c r="FT93" i="3"/>
  <c r="GF93" i="3"/>
  <c r="BW89" i="3"/>
  <c r="BX89" i="3"/>
  <c r="BY89" i="3"/>
  <c r="HT89" i="3"/>
  <c r="CG89" i="3"/>
  <c r="B89" i="3"/>
  <c r="B89" i="2"/>
  <c r="GN89" i="3"/>
  <c r="GO89" i="3"/>
  <c r="F89" i="3"/>
  <c r="U89" i="2"/>
  <c r="O89" i="3"/>
  <c r="S89" i="3"/>
  <c r="S89" i="2"/>
  <c r="AA89" i="3"/>
  <c r="AF89" i="3"/>
  <c r="AJ89" i="3"/>
  <c r="AN89" i="3"/>
  <c r="AR89" i="3"/>
  <c r="AV89" i="3"/>
  <c r="BA89" i="3"/>
  <c r="BE89" i="3"/>
  <c r="BI89" i="3"/>
  <c r="BM89" i="3"/>
  <c r="BQ89" i="3"/>
  <c r="CL89" i="3"/>
  <c r="CR89" i="3"/>
  <c r="CV89" i="3"/>
  <c r="CZ89" i="3"/>
  <c r="DE89" i="3"/>
  <c r="DI89" i="3"/>
  <c r="DM89" i="3"/>
  <c r="DS89" i="3"/>
  <c r="DX89" i="3"/>
  <c r="EC89" i="3"/>
  <c r="EH89" i="3"/>
  <c r="GQ89" i="3"/>
  <c r="GU89" i="3"/>
  <c r="GZ89" i="3"/>
  <c r="HF89" i="3"/>
  <c r="HJ89" i="3"/>
  <c r="HN89" i="3"/>
  <c r="HR89" i="3"/>
  <c r="P89" i="3"/>
  <c r="P89" i="2"/>
  <c r="AC89" i="3"/>
  <c r="AG89" i="3"/>
  <c r="AK89" i="3"/>
  <c r="AO89" i="3"/>
  <c r="AS89" i="3"/>
  <c r="AW89" i="3"/>
  <c r="BB89" i="3"/>
  <c r="BF89" i="3"/>
  <c r="BJ89" i="3"/>
  <c r="BN89" i="3"/>
  <c r="BR89" i="3"/>
  <c r="CE89" i="3"/>
  <c r="CN89" i="3"/>
  <c r="CS89" i="3"/>
  <c r="CW89" i="3"/>
  <c r="DA89" i="3"/>
  <c r="DF89" i="3"/>
  <c r="DJ89" i="3"/>
  <c r="DN89" i="3"/>
  <c r="DT89" i="3"/>
  <c r="DY89" i="3"/>
  <c r="ED89" i="3"/>
  <c r="EI89" i="3"/>
  <c r="GK89" i="3"/>
  <c r="GR89" i="3"/>
  <c r="GV89" i="3"/>
  <c r="HA89" i="3"/>
  <c r="HG89" i="3"/>
  <c r="HK89" i="3"/>
  <c r="HO89" i="3"/>
  <c r="HS89" i="3"/>
  <c r="Q89" i="3"/>
  <c r="Q89" i="2"/>
  <c r="AD89" i="3"/>
  <c r="AH89" i="3"/>
  <c r="AL89" i="3"/>
  <c r="AP89" i="3"/>
  <c r="AT89" i="3"/>
  <c r="AY89" i="3"/>
  <c r="BC89" i="3"/>
  <c r="BG89" i="3"/>
  <c r="BK89" i="3"/>
  <c r="BO89" i="3"/>
  <c r="BS89" i="3"/>
  <c r="CI89" i="3"/>
  <c r="CO89" i="3"/>
  <c r="CT89" i="3"/>
  <c r="CX89" i="3"/>
  <c r="DB89" i="3"/>
  <c r="DG89" i="3"/>
  <c r="DK89" i="3"/>
  <c r="DO89" i="3"/>
  <c r="DV89" i="3"/>
  <c r="DZ89" i="3"/>
  <c r="EE89" i="3"/>
  <c r="EJ89" i="3"/>
  <c r="GL89" i="3"/>
  <c r="GS89" i="3"/>
  <c r="GX89" i="3"/>
  <c r="HB89" i="3"/>
  <c r="HH89" i="3"/>
  <c r="HL89" i="3"/>
  <c r="HP89" i="3"/>
  <c r="N89" i="3"/>
  <c r="R89" i="3"/>
  <c r="AE89" i="3"/>
  <c r="AI89" i="3"/>
  <c r="AM89" i="3"/>
  <c r="AQ89" i="3"/>
  <c r="AU89" i="3"/>
  <c r="AZ89" i="3"/>
  <c r="BD89" i="3"/>
  <c r="BH89" i="3"/>
  <c r="BL89" i="3"/>
  <c r="BP89" i="3"/>
  <c r="BU89" i="3"/>
  <c r="CK89" i="3"/>
  <c r="CQ89" i="3"/>
  <c r="CU89" i="3"/>
  <c r="CY89" i="3"/>
  <c r="DD89" i="3"/>
  <c r="DH89" i="3"/>
  <c r="DL89" i="3"/>
  <c r="DQ89" i="3"/>
  <c r="DW89" i="3"/>
  <c r="EA89" i="3"/>
  <c r="EG89" i="3"/>
  <c r="GM89" i="3"/>
  <c r="GT89" i="3"/>
  <c r="GY89" i="3"/>
  <c r="HD89" i="3"/>
  <c r="HI89" i="3"/>
  <c r="HM89" i="3"/>
  <c r="HQ89" i="3"/>
  <c r="P102" i="4"/>
  <c r="EL85" i="3"/>
  <c r="EM85" i="3"/>
  <c r="EN85" i="3"/>
  <c r="EV85" i="3"/>
  <c r="EW85" i="3"/>
  <c r="EX85" i="3"/>
  <c r="FF85" i="3"/>
  <c r="FG85" i="3"/>
  <c r="FH85" i="3"/>
  <c r="FP85" i="3"/>
  <c r="FQ85" i="3"/>
  <c r="FR85" i="3"/>
  <c r="FZ85" i="3"/>
  <c r="GA85" i="3"/>
  <c r="GB85" i="3"/>
  <c r="X77" i="3"/>
  <c r="Z77" i="3"/>
  <c r="CA77" i="3"/>
  <c r="FS77" i="3"/>
  <c r="EO77" i="3"/>
  <c r="FI77" i="3"/>
  <c r="EY77" i="3"/>
  <c r="GC77" i="3"/>
  <c r="EU77" i="3"/>
  <c r="ES77" i="3"/>
  <c r="FC77" i="3"/>
  <c r="FO77" i="3"/>
  <c r="FW77" i="3"/>
  <c r="FE77" i="3"/>
  <c r="FM77" i="3"/>
  <c r="FY77" i="3"/>
  <c r="GG77" i="3"/>
  <c r="GI77" i="3"/>
  <c r="ET77" i="3"/>
  <c r="FA77" i="3"/>
  <c r="FN77" i="3"/>
  <c r="FU77" i="3"/>
  <c r="GH77" i="3"/>
  <c r="EP77" i="3"/>
  <c r="FB77" i="3"/>
  <c r="FJ77" i="3"/>
  <c r="FV77" i="3"/>
  <c r="GD77" i="3"/>
  <c r="EQ77" i="3"/>
  <c r="FD77" i="3"/>
  <c r="FK77" i="3"/>
  <c r="FX77" i="3"/>
  <c r="GE77" i="3"/>
  <c r="ER77" i="3"/>
  <c r="EZ77" i="3"/>
  <c r="FL77" i="3"/>
  <c r="FT77" i="3"/>
  <c r="GF77" i="3"/>
  <c r="BW73" i="3"/>
  <c r="BX73" i="3"/>
  <c r="BY73" i="3"/>
  <c r="HT73" i="3"/>
  <c r="CG73" i="3"/>
  <c r="B73" i="3"/>
  <c r="B73" i="2"/>
  <c r="GN73" i="3"/>
  <c r="GO73" i="3"/>
  <c r="F73" i="3"/>
  <c r="U73" i="2"/>
  <c r="O73" i="3"/>
  <c r="S73" i="3"/>
  <c r="S73" i="2"/>
  <c r="AA73" i="3"/>
  <c r="AF73" i="3"/>
  <c r="AJ73" i="3"/>
  <c r="AN73" i="3"/>
  <c r="AR73" i="3"/>
  <c r="AV73" i="3"/>
  <c r="BA73" i="3"/>
  <c r="BE73" i="3"/>
  <c r="BI73" i="3"/>
  <c r="BM73" i="3"/>
  <c r="BQ73" i="3"/>
  <c r="CL73" i="3"/>
  <c r="CR73" i="3"/>
  <c r="CV73" i="3"/>
  <c r="CZ73" i="3"/>
  <c r="DE73" i="3"/>
  <c r="DI73" i="3"/>
  <c r="DM73" i="3"/>
  <c r="DS73" i="3"/>
  <c r="DX73" i="3"/>
  <c r="EC73" i="3"/>
  <c r="EH73" i="3"/>
  <c r="GQ73" i="3"/>
  <c r="GU73" i="3"/>
  <c r="GZ73" i="3"/>
  <c r="HF73" i="3"/>
  <c r="HJ73" i="3"/>
  <c r="HN73" i="3"/>
  <c r="HR73" i="3"/>
  <c r="P73" i="3"/>
  <c r="P73" i="2"/>
  <c r="AC73" i="3"/>
  <c r="AG73" i="3"/>
  <c r="AK73" i="3"/>
  <c r="AO73" i="3"/>
  <c r="AS73" i="3"/>
  <c r="AW73" i="3"/>
  <c r="BB73" i="3"/>
  <c r="BF73" i="3"/>
  <c r="BJ73" i="3"/>
  <c r="BN73" i="3"/>
  <c r="BR73" i="3"/>
  <c r="CE73" i="3"/>
  <c r="CN73" i="3"/>
  <c r="CS73" i="3"/>
  <c r="CW73" i="3"/>
  <c r="DA73" i="3"/>
  <c r="DF73" i="3"/>
  <c r="DJ73" i="3"/>
  <c r="DN73" i="3"/>
  <c r="DT73" i="3"/>
  <c r="DY73" i="3"/>
  <c r="ED73" i="3"/>
  <c r="EI73" i="3"/>
  <c r="GK73" i="3"/>
  <c r="GR73" i="3"/>
  <c r="GV73" i="3"/>
  <c r="HA73" i="3"/>
  <c r="HG73" i="3"/>
  <c r="HK73" i="3"/>
  <c r="HO73" i="3"/>
  <c r="HS73" i="3"/>
  <c r="Q73" i="3"/>
  <c r="Q73" i="2"/>
  <c r="AD73" i="3"/>
  <c r="AH73" i="3"/>
  <c r="AL73" i="3"/>
  <c r="AP73" i="3"/>
  <c r="AT73" i="3"/>
  <c r="AY73" i="3"/>
  <c r="BC73" i="3"/>
  <c r="BG73" i="3"/>
  <c r="BK73" i="3"/>
  <c r="BO73" i="3"/>
  <c r="BS73" i="3"/>
  <c r="CI73" i="3"/>
  <c r="CO73" i="3"/>
  <c r="CT73" i="3"/>
  <c r="CX73" i="3"/>
  <c r="DB73" i="3"/>
  <c r="DG73" i="3"/>
  <c r="DK73" i="3"/>
  <c r="DO73" i="3"/>
  <c r="DV73" i="3"/>
  <c r="DZ73" i="3"/>
  <c r="EE73" i="3"/>
  <c r="EJ73" i="3"/>
  <c r="GL73" i="3"/>
  <c r="GS73" i="3"/>
  <c r="GX73" i="3"/>
  <c r="HB73" i="3"/>
  <c r="HH73" i="3"/>
  <c r="HL73" i="3"/>
  <c r="HP73" i="3"/>
  <c r="N73" i="3"/>
  <c r="R73" i="3"/>
  <c r="AE73" i="3"/>
  <c r="AI73" i="3"/>
  <c r="AM73" i="3"/>
  <c r="AQ73" i="3"/>
  <c r="AU73" i="3"/>
  <c r="AZ73" i="3"/>
  <c r="BD73" i="3"/>
  <c r="BH73" i="3"/>
  <c r="BL73" i="3"/>
  <c r="BP73" i="3"/>
  <c r="BU73" i="3"/>
  <c r="CK73" i="3"/>
  <c r="CQ73" i="3"/>
  <c r="CU73" i="3"/>
  <c r="CY73" i="3"/>
  <c r="DD73" i="3"/>
  <c r="DH73" i="3"/>
  <c r="DL73" i="3"/>
  <c r="DQ73" i="3"/>
  <c r="DW73" i="3"/>
  <c r="EA73" i="3"/>
  <c r="EG73" i="3"/>
  <c r="GM73" i="3"/>
  <c r="GT73" i="3"/>
  <c r="GY73" i="3"/>
  <c r="HD73" i="3"/>
  <c r="HI73" i="3"/>
  <c r="HM73" i="3"/>
  <c r="HQ73" i="3"/>
  <c r="P86" i="4"/>
  <c r="EL69" i="3"/>
  <c r="EM69" i="3"/>
  <c r="EN69" i="3"/>
  <c r="EV69" i="3"/>
  <c r="EW69" i="3"/>
  <c r="EX69" i="3"/>
  <c r="FF69" i="3"/>
  <c r="FG69" i="3"/>
  <c r="FH69" i="3"/>
  <c r="FP69" i="3"/>
  <c r="FQ69" i="3"/>
  <c r="FR69" i="3"/>
  <c r="FZ69" i="3"/>
  <c r="GA69" i="3"/>
  <c r="GB69" i="3"/>
  <c r="FS61" i="3"/>
  <c r="EO61" i="3"/>
  <c r="FI61" i="3"/>
  <c r="EY61" i="3"/>
  <c r="GC61" i="3"/>
  <c r="EU61" i="3"/>
  <c r="ES61" i="3"/>
  <c r="FC61" i="3"/>
  <c r="FO61" i="3"/>
  <c r="FW61" i="3"/>
  <c r="FY61" i="3"/>
  <c r="GG61" i="3"/>
  <c r="FE61" i="3"/>
  <c r="FM61" i="3"/>
  <c r="GI61" i="3"/>
  <c r="EQ61" i="3"/>
  <c r="FD61" i="3"/>
  <c r="FK61" i="3"/>
  <c r="FX61" i="3"/>
  <c r="GE61" i="3"/>
  <c r="ER61" i="3"/>
  <c r="EZ61" i="3"/>
  <c r="FL61" i="3"/>
  <c r="FT61" i="3"/>
  <c r="GF61" i="3"/>
  <c r="ET61" i="3"/>
  <c r="FA61" i="3"/>
  <c r="FN61" i="3"/>
  <c r="FU61" i="3"/>
  <c r="GH61" i="3"/>
  <c r="EP61" i="3"/>
  <c r="FB61" i="3"/>
  <c r="FJ61" i="3"/>
  <c r="FV61" i="3"/>
  <c r="GD61" i="3"/>
  <c r="Z57" i="3"/>
  <c r="CA57" i="3"/>
  <c r="X57" i="3"/>
  <c r="HT57" i="3"/>
  <c r="Q57" i="3"/>
  <c r="Q57" i="2"/>
  <c r="AD57" i="3"/>
  <c r="AH57" i="3"/>
  <c r="AL57" i="3"/>
  <c r="AP57" i="3"/>
  <c r="AT57" i="3"/>
  <c r="AY57" i="3"/>
  <c r="BC57" i="3"/>
  <c r="BG57" i="3"/>
  <c r="BK57" i="3"/>
  <c r="BO57" i="3"/>
  <c r="BS57" i="3"/>
  <c r="CI57" i="3"/>
  <c r="CO57" i="3"/>
  <c r="CT57" i="3"/>
  <c r="CX57" i="3"/>
  <c r="DB57" i="3"/>
  <c r="DG57" i="3"/>
  <c r="DK57" i="3"/>
  <c r="DO57" i="3"/>
  <c r="DV57" i="3"/>
  <c r="DZ57" i="3"/>
  <c r="EE57" i="3"/>
  <c r="EJ57" i="3"/>
  <c r="GL57" i="3"/>
  <c r="GS57" i="3"/>
  <c r="GX57" i="3"/>
  <c r="HB57" i="3"/>
  <c r="HH57" i="3"/>
  <c r="HL57" i="3"/>
  <c r="HP57" i="3"/>
  <c r="N57" i="3"/>
  <c r="R57" i="3"/>
  <c r="AE57" i="3"/>
  <c r="AI57" i="3"/>
  <c r="AM57" i="3"/>
  <c r="AQ57" i="3"/>
  <c r="AU57" i="3"/>
  <c r="AZ57" i="3"/>
  <c r="BD57" i="3"/>
  <c r="BH57" i="3"/>
  <c r="BL57" i="3"/>
  <c r="BP57" i="3"/>
  <c r="BU57" i="3"/>
  <c r="CK57" i="3"/>
  <c r="CQ57" i="3"/>
  <c r="CU57" i="3"/>
  <c r="CY57" i="3"/>
  <c r="DD57" i="3"/>
  <c r="DH57" i="3"/>
  <c r="DL57" i="3"/>
  <c r="DQ57" i="3"/>
  <c r="DW57" i="3"/>
  <c r="EA57" i="3"/>
  <c r="EG57" i="3"/>
  <c r="GM57" i="3"/>
  <c r="GT57" i="3"/>
  <c r="GY57" i="3"/>
  <c r="HD57" i="3"/>
  <c r="HI57" i="3"/>
  <c r="HM57" i="3"/>
  <c r="HQ57" i="3"/>
  <c r="CG57" i="3"/>
  <c r="B57" i="3"/>
  <c r="B57" i="2"/>
  <c r="GN57" i="3"/>
  <c r="GO57" i="3"/>
  <c r="F57" i="3"/>
  <c r="U57" i="2"/>
  <c r="O57" i="3"/>
  <c r="S57" i="3"/>
  <c r="S57" i="2"/>
  <c r="AA57" i="3"/>
  <c r="AF57" i="3"/>
  <c r="AJ57" i="3"/>
  <c r="AN57" i="3"/>
  <c r="AR57" i="3"/>
  <c r="AV57" i="3"/>
  <c r="BA57" i="3"/>
  <c r="BE57" i="3"/>
  <c r="BI57" i="3"/>
  <c r="BM57" i="3"/>
  <c r="BQ57" i="3"/>
  <c r="CL57" i="3"/>
  <c r="CR57" i="3"/>
  <c r="CV57" i="3"/>
  <c r="CZ57" i="3"/>
  <c r="DE57" i="3"/>
  <c r="DI57" i="3"/>
  <c r="DM57" i="3"/>
  <c r="DS57" i="3"/>
  <c r="DX57" i="3"/>
  <c r="EC57" i="3"/>
  <c r="EH57" i="3"/>
  <c r="GQ57" i="3"/>
  <c r="GU57" i="3"/>
  <c r="GZ57" i="3"/>
  <c r="HF57" i="3"/>
  <c r="HJ57" i="3"/>
  <c r="HN57" i="3"/>
  <c r="HR57" i="3"/>
  <c r="P57" i="3"/>
  <c r="P57" i="2"/>
  <c r="AC57" i="3"/>
  <c r="AG57" i="3"/>
  <c r="AK57" i="3"/>
  <c r="AO57" i="3"/>
  <c r="AS57" i="3"/>
  <c r="AW57" i="3"/>
  <c r="BB57" i="3"/>
  <c r="BF57" i="3"/>
  <c r="BJ57" i="3"/>
  <c r="BN57" i="3"/>
  <c r="BR57" i="3"/>
  <c r="CE57" i="3"/>
  <c r="CN57" i="3"/>
  <c r="CS57" i="3"/>
  <c r="CW57" i="3"/>
  <c r="DA57" i="3"/>
  <c r="DF57" i="3"/>
  <c r="DJ57" i="3"/>
  <c r="DN57" i="3"/>
  <c r="DT57" i="3"/>
  <c r="DY57" i="3"/>
  <c r="ED57" i="3"/>
  <c r="EI57" i="3"/>
  <c r="GK57" i="3"/>
  <c r="GR57" i="3"/>
  <c r="GV57" i="3"/>
  <c r="HA57" i="3"/>
  <c r="HG57" i="3"/>
  <c r="HK57" i="3"/>
  <c r="HO57" i="3"/>
  <c r="HS57" i="3"/>
  <c r="P70" i="4"/>
  <c r="BY53" i="3"/>
  <c r="BW53" i="3"/>
  <c r="BX53" i="3"/>
  <c r="EL53" i="3"/>
  <c r="EM53" i="3"/>
  <c r="EN53" i="3"/>
  <c r="EV53" i="3"/>
  <c r="EW53" i="3"/>
  <c r="EX53" i="3"/>
  <c r="FF53" i="3"/>
  <c r="FG53" i="3"/>
  <c r="FH53" i="3"/>
  <c r="FP53" i="3"/>
  <c r="FQ53" i="3"/>
  <c r="FR53" i="3"/>
  <c r="FZ53" i="3"/>
  <c r="GA53" i="3"/>
  <c r="GB53" i="3"/>
  <c r="Y34" i="3"/>
  <c r="HR34" i="3"/>
  <c r="HS34" i="3"/>
  <c r="EH34" i="3"/>
  <c r="HA34" i="3"/>
  <c r="FP20" i="3"/>
  <c r="FQ20" i="3"/>
  <c r="FR20" i="3"/>
  <c r="ED20" i="3"/>
  <c r="EL20" i="3"/>
  <c r="CU20" i="3"/>
  <c r="CV20" i="3"/>
  <c r="EV20" i="3"/>
  <c r="EW20" i="3"/>
  <c r="EX20" i="3"/>
  <c r="FF20" i="3"/>
  <c r="FG20" i="3"/>
  <c r="FH20" i="3"/>
  <c r="FZ20" i="3"/>
  <c r="GA20" i="3"/>
  <c r="GB20" i="3"/>
  <c r="BF26" i="2"/>
  <c r="CA29" i="3"/>
  <c r="Z29" i="3"/>
  <c r="X29" i="3"/>
  <c r="BF29" i="2"/>
  <c r="EL518" i="3"/>
  <c r="EM518" i="3"/>
  <c r="EN518" i="3"/>
  <c r="EV518" i="3"/>
  <c r="EW518" i="3"/>
  <c r="EX518" i="3"/>
  <c r="FF518" i="3"/>
  <c r="FG518" i="3"/>
  <c r="FH518" i="3"/>
  <c r="FZ518" i="3"/>
  <c r="GA518" i="3"/>
  <c r="GB518" i="3"/>
  <c r="FP518" i="3"/>
  <c r="FQ518" i="3"/>
  <c r="FR518" i="3"/>
  <c r="Z510" i="3"/>
  <c r="CA510" i="3"/>
  <c r="X510" i="3"/>
  <c r="FS510" i="3"/>
  <c r="EO510" i="3"/>
  <c r="EY510" i="3"/>
  <c r="FI510" i="3"/>
  <c r="GC510" i="3"/>
  <c r="ES510" i="3"/>
  <c r="EU510" i="3"/>
  <c r="FC510" i="3"/>
  <c r="FE510" i="3"/>
  <c r="FM510" i="3"/>
  <c r="FY510" i="3"/>
  <c r="GI510" i="3"/>
  <c r="FW510" i="3"/>
  <c r="FO510" i="3"/>
  <c r="GG510" i="3"/>
  <c r="EQ510" i="3"/>
  <c r="FD510" i="3"/>
  <c r="FK510" i="3"/>
  <c r="FX510" i="3"/>
  <c r="GE510" i="3"/>
  <c r="ER510" i="3"/>
  <c r="EZ510" i="3"/>
  <c r="FL510" i="3"/>
  <c r="FT510" i="3"/>
  <c r="GF510" i="3"/>
  <c r="ET510" i="3"/>
  <c r="FA510" i="3"/>
  <c r="FN510" i="3"/>
  <c r="FU510" i="3"/>
  <c r="GH510" i="3"/>
  <c r="EP510" i="3"/>
  <c r="FB510" i="3"/>
  <c r="FJ510" i="3"/>
  <c r="FV510" i="3"/>
  <c r="GD510" i="3"/>
  <c r="BY506" i="3"/>
  <c r="BW506" i="3"/>
  <c r="BX506" i="3"/>
  <c r="HT506" i="3"/>
  <c r="Q506" i="3"/>
  <c r="Q506" i="2"/>
  <c r="AD506" i="3"/>
  <c r="AH506" i="3"/>
  <c r="AL506" i="3"/>
  <c r="AP506" i="3"/>
  <c r="AT506" i="3"/>
  <c r="AY506" i="3"/>
  <c r="BC506" i="3"/>
  <c r="BG506" i="3"/>
  <c r="BK506" i="3"/>
  <c r="BO506" i="3"/>
  <c r="BS506" i="3"/>
  <c r="CI506" i="3"/>
  <c r="CO506" i="3"/>
  <c r="CT506" i="3"/>
  <c r="CX506" i="3"/>
  <c r="DB506" i="3"/>
  <c r="DG506" i="3"/>
  <c r="DK506" i="3"/>
  <c r="DO506" i="3"/>
  <c r="DV506" i="3"/>
  <c r="DZ506" i="3"/>
  <c r="EE506" i="3"/>
  <c r="EJ506" i="3"/>
  <c r="GL506" i="3"/>
  <c r="GS506" i="3"/>
  <c r="GX506" i="3"/>
  <c r="HB506" i="3"/>
  <c r="HH506" i="3"/>
  <c r="HL506" i="3"/>
  <c r="HP506" i="3"/>
  <c r="N506" i="3"/>
  <c r="R506" i="3"/>
  <c r="AE506" i="3"/>
  <c r="AI506" i="3"/>
  <c r="AM506" i="3"/>
  <c r="AQ506" i="3"/>
  <c r="AU506" i="3"/>
  <c r="AZ506" i="3"/>
  <c r="BD506" i="3"/>
  <c r="BH506" i="3"/>
  <c r="BL506" i="3"/>
  <c r="BP506" i="3"/>
  <c r="BU506" i="3"/>
  <c r="CK506" i="3"/>
  <c r="CQ506" i="3"/>
  <c r="CU506" i="3"/>
  <c r="CY506" i="3"/>
  <c r="DD506" i="3"/>
  <c r="DH506" i="3"/>
  <c r="DL506" i="3"/>
  <c r="DQ506" i="3"/>
  <c r="DW506" i="3"/>
  <c r="EA506" i="3"/>
  <c r="EG506" i="3"/>
  <c r="GM506" i="3"/>
  <c r="GT506" i="3"/>
  <c r="GY506" i="3"/>
  <c r="HD506" i="3"/>
  <c r="HI506" i="3"/>
  <c r="HM506" i="3"/>
  <c r="HQ506" i="3"/>
  <c r="CG506" i="3"/>
  <c r="B506" i="3"/>
  <c r="B506" i="2"/>
  <c r="GN506" i="3"/>
  <c r="GO506" i="3"/>
  <c r="F506" i="3"/>
  <c r="U506" i="2"/>
  <c r="O506" i="3"/>
  <c r="S506" i="3"/>
  <c r="S506" i="2"/>
  <c r="AA506" i="3"/>
  <c r="AF506" i="3"/>
  <c r="AJ506" i="3"/>
  <c r="AN506" i="3"/>
  <c r="AR506" i="3"/>
  <c r="AV506" i="3"/>
  <c r="BA506" i="3"/>
  <c r="BE506" i="3"/>
  <c r="BI506" i="3"/>
  <c r="BM506" i="3"/>
  <c r="BQ506" i="3"/>
  <c r="CL506" i="3"/>
  <c r="CR506" i="3"/>
  <c r="CV506" i="3"/>
  <c r="CZ506" i="3"/>
  <c r="DE506" i="3"/>
  <c r="DI506" i="3"/>
  <c r="DM506" i="3"/>
  <c r="DS506" i="3"/>
  <c r="DX506" i="3"/>
  <c r="EC506" i="3"/>
  <c r="EH506" i="3"/>
  <c r="GQ506" i="3"/>
  <c r="GU506" i="3"/>
  <c r="GZ506" i="3"/>
  <c r="HF506" i="3"/>
  <c r="HJ506" i="3"/>
  <c r="HN506" i="3"/>
  <c r="HR506" i="3"/>
  <c r="P506" i="3"/>
  <c r="P506" i="2"/>
  <c r="AC506" i="3"/>
  <c r="AG506" i="3"/>
  <c r="AK506" i="3"/>
  <c r="AO506" i="3"/>
  <c r="AS506" i="3"/>
  <c r="AW506" i="3"/>
  <c r="BB506" i="3"/>
  <c r="BF506" i="3"/>
  <c r="BJ506" i="3"/>
  <c r="BN506" i="3"/>
  <c r="BR506" i="3"/>
  <c r="CE506" i="3"/>
  <c r="CN506" i="3"/>
  <c r="CS506" i="3"/>
  <c r="CW506" i="3"/>
  <c r="DA506" i="3"/>
  <c r="DF506" i="3"/>
  <c r="DJ506" i="3"/>
  <c r="DN506" i="3"/>
  <c r="DT506" i="3"/>
  <c r="DY506" i="3"/>
  <c r="ED506" i="3"/>
  <c r="EI506" i="3"/>
  <c r="GK506" i="3"/>
  <c r="GR506" i="3"/>
  <c r="GV506" i="3"/>
  <c r="HA506" i="3"/>
  <c r="HG506" i="3"/>
  <c r="HK506" i="3"/>
  <c r="HO506" i="3"/>
  <c r="HS506" i="3"/>
  <c r="P519" i="4"/>
  <c r="EL502" i="3"/>
  <c r="EM502" i="3"/>
  <c r="EN502" i="3"/>
  <c r="EV502" i="3"/>
  <c r="EW502" i="3"/>
  <c r="EX502" i="3"/>
  <c r="FZ502" i="3"/>
  <c r="GA502" i="3"/>
  <c r="GB502" i="3"/>
  <c r="FP502" i="3"/>
  <c r="FQ502" i="3"/>
  <c r="FR502" i="3"/>
  <c r="FF502" i="3"/>
  <c r="FG502" i="3"/>
  <c r="FH502" i="3"/>
  <c r="Z494" i="3"/>
  <c r="CA494" i="3"/>
  <c r="X494" i="3"/>
  <c r="FS494" i="3"/>
  <c r="EO494" i="3"/>
  <c r="EY494" i="3"/>
  <c r="FI494" i="3"/>
  <c r="GC494" i="3"/>
  <c r="ES494" i="3"/>
  <c r="EU494" i="3"/>
  <c r="FC494" i="3"/>
  <c r="FE494" i="3"/>
  <c r="FM494" i="3"/>
  <c r="FY494" i="3"/>
  <c r="GI494" i="3"/>
  <c r="FW494" i="3"/>
  <c r="FO494" i="3"/>
  <c r="GG494" i="3"/>
  <c r="EQ494" i="3"/>
  <c r="FD494" i="3"/>
  <c r="FK494" i="3"/>
  <c r="FX494" i="3"/>
  <c r="GE494" i="3"/>
  <c r="ER494" i="3"/>
  <c r="EZ494" i="3"/>
  <c r="FL494" i="3"/>
  <c r="FT494" i="3"/>
  <c r="GF494" i="3"/>
  <c r="ET494" i="3"/>
  <c r="FA494" i="3"/>
  <c r="FN494" i="3"/>
  <c r="FU494" i="3"/>
  <c r="GH494" i="3"/>
  <c r="EP494" i="3"/>
  <c r="FB494" i="3"/>
  <c r="FJ494" i="3"/>
  <c r="FV494" i="3"/>
  <c r="GD494" i="3"/>
  <c r="BY490" i="3"/>
  <c r="BW490" i="3"/>
  <c r="BX490" i="3"/>
  <c r="HT490" i="3"/>
  <c r="Q490" i="3"/>
  <c r="Q490" i="2"/>
  <c r="AD490" i="3"/>
  <c r="AH490" i="3"/>
  <c r="AL490" i="3"/>
  <c r="AP490" i="3"/>
  <c r="AT490" i="3"/>
  <c r="AY490" i="3"/>
  <c r="BC490" i="3"/>
  <c r="BG490" i="3"/>
  <c r="BK490" i="3"/>
  <c r="BO490" i="3"/>
  <c r="BS490" i="3"/>
  <c r="CI490" i="3"/>
  <c r="CO490" i="3"/>
  <c r="CT490" i="3"/>
  <c r="CX490" i="3"/>
  <c r="DB490" i="3"/>
  <c r="DG490" i="3"/>
  <c r="DK490" i="3"/>
  <c r="DO490" i="3"/>
  <c r="DV490" i="3"/>
  <c r="DZ490" i="3"/>
  <c r="EE490" i="3"/>
  <c r="EJ490" i="3"/>
  <c r="GL490" i="3"/>
  <c r="GS490" i="3"/>
  <c r="GX490" i="3"/>
  <c r="HB490" i="3"/>
  <c r="HH490" i="3"/>
  <c r="HL490" i="3"/>
  <c r="HP490" i="3"/>
  <c r="N490" i="3"/>
  <c r="R490" i="3"/>
  <c r="AE490" i="3"/>
  <c r="AI490" i="3"/>
  <c r="AM490" i="3"/>
  <c r="AQ490" i="3"/>
  <c r="AU490" i="3"/>
  <c r="AZ490" i="3"/>
  <c r="BD490" i="3"/>
  <c r="BH490" i="3"/>
  <c r="BL490" i="3"/>
  <c r="BP490" i="3"/>
  <c r="BU490" i="3"/>
  <c r="CK490" i="3"/>
  <c r="CQ490" i="3"/>
  <c r="CU490" i="3"/>
  <c r="CY490" i="3"/>
  <c r="DD490" i="3"/>
  <c r="DH490" i="3"/>
  <c r="DL490" i="3"/>
  <c r="DQ490" i="3"/>
  <c r="DW490" i="3"/>
  <c r="EA490" i="3"/>
  <c r="EG490" i="3"/>
  <c r="GM490" i="3"/>
  <c r="GT490" i="3"/>
  <c r="GY490" i="3"/>
  <c r="HD490" i="3"/>
  <c r="HI490" i="3"/>
  <c r="HM490" i="3"/>
  <c r="HQ490" i="3"/>
  <c r="CG490" i="3"/>
  <c r="B490" i="3"/>
  <c r="B490" i="2"/>
  <c r="GN490" i="3"/>
  <c r="GO490" i="3"/>
  <c r="F490" i="3"/>
  <c r="U490" i="2"/>
  <c r="O490" i="3"/>
  <c r="S490" i="3"/>
  <c r="S490" i="2"/>
  <c r="AA490" i="3"/>
  <c r="AF490" i="3"/>
  <c r="AJ490" i="3"/>
  <c r="AN490" i="3"/>
  <c r="AR490" i="3"/>
  <c r="AV490" i="3"/>
  <c r="BA490" i="3"/>
  <c r="BE490" i="3"/>
  <c r="BI490" i="3"/>
  <c r="BM490" i="3"/>
  <c r="BQ490" i="3"/>
  <c r="CL490" i="3"/>
  <c r="CR490" i="3"/>
  <c r="CV490" i="3"/>
  <c r="CZ490" i="3"/>
  <c r="DE490" i="3"/>
  <c r="DI490" i="3"/>
  <c r="DM490" i="3"/>
  <c r="DS490" i="3"/>
  <c r="DX490" i="3"/>
  <c r="EC490" i="3"/>
  <c r="EH490" i="3"/>
  <c r="GQ490" i="3"/>
  <c r="GU490" i="3"/>
  <c r="GZ490" i="3"/>
  <c r="HF490" i="3"/>
  <c r="HJ490" i="3"/>
  <c r="HN490" i="3"/>
  <c r="HR490" i="3"/>
  <c r="P490" i="3"/>
  <c r="P490" i="2"/>
  <c r="AC490" i="3"/>
  <c r="AG490" i="3"/>
  <c r="AK490" i="3"/>
  <c r="AO490" i="3"/>
  <c r="AS490" i="3"/>
  <c r="AW490" i="3"/>
  <c r="BB490" i="3"/>
  <c r="BF490" i="3"/>
  <c r="BJ490" i="3"/>
  <c r="BN490" i="3"/>
  <c r="BR490" i="3"/>
  <c r="CE490" i="3"/>
  <c r="CN490" i="3"/>
  <c r="CS490" i="3"/>
  <c r="CW490" i="3"/>
  <c r="DA490" i="3"/>
  <c r="DF490" i="3"/>
  <c r="DJ490" i="3"/>
  <c r="DN490" i="3"/>
  <c r="DT490" i="3"/>
  <c r="DY490" i="3"/>
  <c r="ED490" i="3"/>
  <c r="EI490" i="3"/>
  <c r="GK490" i="3"/>
  <c r="GR490" i="3"/>
  <c r="GV490" i="3"/>
  <c r="HA490" i="3"/>
  <c r="HG490" i="3"/>
  <c r="HK490" i="3"/>
  <c r="HO490" i="3"/>
  <c r="HS490" i="3"/>
  <c r="P503" i="4"/>
  <c r="EL486" i="3"/>
  <c r="EM486" i="3"/>
  <c r="EN486" i="3"/>
  <c r="EV486" i="3"/>
  <c r="EW486" i="3"/>
  <c r="EX486" i="3"/>
  <c r="FF486" i="3"/>
  <c r="FG486" i="3"/>
  <c r="FH486" i="3"/>
  <c r="FZ486" i="3"/>
  <c r="GA486" i="3"/>
  <c r="GB486" i="3"/>
  <c r="FP486" i="3"/>
  <c r="FQ486" i="3"/>
  <c r="FR486" i="3"/>
  <c r="Z478" i="3"/>
  <c r="CA478" i="3"/>
  <c r="X478" i="3"/>
  <c r="FS478" i="3"/>
  <c r="EO478" i="3"/>
  <c r="EY478" i="3"/>
  <c r="FI478" i="3"/>
  <c r="GC478" i="3"/>
  <c r="ES478" i="3"/>
  <c r="EU478" i="3"/>
  <c r="FC478" i="3"/>
  <c r="FE478" i="3"/>
  <c r="FM478" i="3"/>
  <c r="FY478" i="3"/>
  <c r="GI478" i="3"/>
  <c r="FW478" i="3"/>
  <c r="FO478" i="3"/>
  <c r="GG478" i="3"/>
  <c r="EQ478" i="3"/>
  <c r="FD478" i="3"/>
  <c r="FK478" i="3"/>
  <c r="FX478" i="3"/>
  <c r="GE478" i="3"/>
  <c r="ER478" i="3"/>
  <c r="EZ478" i="3"/>
  <c r="FL478" i="3"/>
  <c r="FT478" i="3"/>
  <c r="GF478" i="3"/>
  <c r="ET478" i="3"/>
  <c r="FA478" i="3"/>
  <c r="FN478" i="3"/>
  <c r="FU478" i="3"/>
  <c r="GH478" i="3"/>
  <c r="EP478" i="3"/>
  <c r="FB478" i="3"/>
  <c r="FJ478" i="3"/>
  <c r="FV478" i="3"/>
  <c r="GD478" i="3"/>
  <c r="BY474" i="3"/>
  <c r="BW474" i="3"/>
  <c r="BX474" i="3"/>
  <c r="HT474" i="3"/>
  <c r="Q474" i="3"/>
  <c r="Q474" i="2"/>
  <c r="AD474" i="3"/>
  <c r="AH474" i="3"/>
  <c r="AL474" i="3"/>
  <c r="AP474" i="3"/>
  <c r="AT474" i="3"/>
  <c r="AY474" i="3"/>
  <c r="BC474" i="3"/>
  <c r="BG474" i="3"/>
  <c r="BK474" i="3"/>
  <c r="BO474" i="3"/>
  <c r="BS474" i="3"/>
  <c r="CI474" i="3"/>
  <c r="CO474" i="3"/>
  <c r="CT474" i="3"/>
  <c r="CX474" i="3"/>
  <c r="DB474" i="3"/>
  <c r="DG474" i="3"/>
  <c r="DK474" i="3"/>
  <c r="DO474" i="3"/>
  <c r="DV474" i="3"/>
  <c r="DZ474" i="3"/>
  <c r="EE474" i="3"/>
  <c r="EJ474" i="3"/>
  <c r="GL474" i="3"/>
  <c r="GS474" i="3"/>
  <c r="GX474" i="3"/>
  <c r="HB474" i="3"/>
  <c r="HH474" i="3"/>
  <c r="HL474" i="3"/>
  <c r="HP474" i="3"/>
  <c r="N474" i="3"/>
  <c r="R474" i="3"/>
  <c r="AE474" i="3"/>
  <c r="AI474" i="3"/>
  <c r="AM474" i="3"/>
  <c r="AQ474" i="3"/>
  <c r="AU474" i="3"/>
  <c r="AZ474" i="3"/>
  <c r="BD474" i="3"/>
  <c r="BH474" i="3"/>
  <c r="BL474" i="3"/>
  <c r="BP474" i="3"/>
  <c r="BU474" i="3"/>
  <c r="CK474" i="3"/>
  <c r="CQ474" i="3"/>
  <c r="CU474" i="3"/>
  <c r="CY474" i="3"/>
  <c r="DD474" i="3"/>
  <c r="DH474" i="3"/>
  <c r="DL474" i="3"/>
  <c r="DQ474" i="3"/>
  <c r="DW474" i="3"/>
  <c r="EA474" i="3"/>
  <c r="EG474" i="3"/>
  <c r="GM474" i="3"/>
  <c r="GT474" i="3"/>
  <c r="GY474" i="3"/>
  <c r="HD474" i="3"/>
  <c r="HI474" i="3"/>
  <c r="HM474" i="3"/>
  <c r="HQ474" i="3"/>
  <c r="CG474" i="3"/>
  <c r="B474" i="3"/>
  <c r="B474" i="2"/>
  <c r="GN474" i="3"/>
  <c r="GO474" i="3"/>
  <c r="F474" i="3"/>
  <c r="U474" i="2"/>
  <c r="O474" i="3"/>
  <c r="S474" i="3"/>
  <c r="S474" i="2"/>
  <c r="AA474" i="3"/>
  <c r="AF474" i="3"/>
  <c r="AJ474" i="3"/>
  <c r="AN474" i="3"/>
  <c r="AR474" i="3"/>
  <c r="AV474" i="3"/>
  <c r="BA474" i="3"/>
  <c r="BE474" i="3"/>
  <c r="BI474" i="3"/>
  <c r="BM474" i="3"/>
  <c r="BQ474" i="3"/>
  <c r="CL474" i="3"/>
  <c r="CR474" i="3"/>
  <c r="CV474" i="3"/>
  <c r="CZ474" i="3"/>
  <c r="DE474" i="3"/>
  <c r="DI474" i="3"/>
  <c r="DM474" i="3"/>
  <c r="DS474" i="3"/>
  <c r="DX474" i="3"/>
  <c r="EC474" i="3"/>
  <c r="EH474" i="3"/>
  <c r="GQ474" i="3"/>
  <c r="GU474" i="3"/>
  <c r="GZ474" i="3"/>
  <c r="HF474" i="3"/>
  <c r="HJ474" i="3"/>
  <c r="HN474" i="3"/>
  <c r="HR474" i="3"/>
  <c r="P474" i="3"/>
  <c r="P474" i="2"/>
  <c r="AC474" i="3"/>
  <c r="AG474" i="3"/>
  <c r="AK474" i="3"/>
  <c r="AO474" i="3"/>
  <c r="AS474" i="3"/>
  <c r="AW474" i="3"/>
  <c r="BB474" i="3"/>
  <c r="BF474" i="3"/>
  <c r="BJ474" i="3"/>
  <c r="BN474" i="3"/>
  <c r="BR474" i="3"/>
  <c r="CE474" i="3"/>
  <c r="CN474" i="3"/>
  <c r="CS474" i="3"/>
  <c r="CW474" i="3"/>
  <c r="DA474" i="3"/>
  <c r="DF474" i="3"/>
  <c r="DJ474" i="3"/>
  <c r="DN474" i="3"/>
  <c r="DT474" i="3"/>
  <c r="DY474" i="3"/>
  <c r="ED474" i="3"/>
  <c r="EI474" i="3"/>
  <c r="GK474" i="3"/>
  <c r="GR474" i="3"/>
  <c r="GV474" i="3"/>
  <c r="HA474" i="3"/>
  <c r="HG474" i="3"/>
  <c r="HK474" i="3"/>
  <c r="HO474" i="3"/>
  <c r="HS474" i="3"/>
  <c r="P487" i="4"/>
  <c r="EL470" i="3"/>
  <c r="EM470" i="3"/>
  <c r="EN470" i="3"/>
  <c r="EV470" i="3"/>
  <c r="EW470" i="3"/>
  <c r="EX470" i="3"/>
  <c r="FZ470" i="3"/>
  <c r="GA470" i="3"/>
  <c r="GB470" i="3"/>
  <c r="FP470" i="3"/>
  <c r="FQ470" i="3"/>
  <c r="FR470" i="3"/>
  <c r="FF470" i="3"/>
  <c r="FG470" i="3"/>
  <c r="FH470" i="3"/>
  <c r="X466" i="3"/>
  <c r="Z466" i="3"/>
  <c r="CA466" i="3"/>
  <c r="BX462" i="3"/>
  <c r="BY462" i="3"/>
  <c r="BW462" i="3"/>
  <c r="FS462" i="3"/>
  <c r="EO462" i="3"/>
  <c r="EY462" i="3"/>
  <c r="FI462" i="3"/>
  <c r="GC462" i="3"/>
  <c r="ES462" i="3"/>
  <c r="EU462" i="3"/>
  <c r="FC462" i="3"/>
  <c r="FE462" i="3"/>
  <c r="FM462" i="3"/>
  <c r="FY462" i="3"/>
  <c r="GI462" i="3"/>
  <c r="FW462" i="3"/>
  <c r="FO462" i="3"/>
  <c r="GG462" i="3"/>
  <c r="EP462" i="3"/>
  <c r="FB462" i="3"/>
  <c r="FJ462" i="3"/>
  <c r="FV462" i="3"/>
  <c r="GD462" i="3"/>
  <c r="EQ462" i="3"/>
  <c r="FD462" i="3"/>
  <c r="FK462" i="3"/>
  <c r="FX462" i="3"/>
  <c r="GE462" i="3"/>
  <c r="ER462" i="3"/>
  <c r="EZ462" i="3"/>
  <c r="FL462" i="3"/>
  <c r="FT462" i="3"/>
  <c r="GF462" i="3"/>
  <c r="ET462" i="3"/>
  <c r="FU462" i="3"/>
  <c r="FA462" i="3"/>
  <c r="GH462" i="3"/>
  <c r="FN462" i="3"/>
  <c r="HT458" i="3"/>
  <c r="P458" i="3"/>
  <c r="P458" i="2"/>
  <c r="AC458" i="3"/>
  <c r="AG458" i="3"/>
  <c r="AK458" i="3"/>
  <c r="AO458" i="3"/>
  <c r="AS458" i="3"/>
  <c r="AW458" i="3"/>
  <c r="BB458" i="3"/>
  <c r="BF458" i="3"/>
  <c r="BJ458" i="3"/>
  <c r="BN458" i="3"/>
  <c r="BR458" i="3"/>
  <c r="CE458" i="3"/>
  <c r="CN458" i="3"/>
  <c r="CS458" i="3"/>
  <c r="CW458" i="3"/>
  <c r="DA458" i="3"/>
  <c r="DF458" i="3"/>
  <c r="DJ458" i="3"/>
  <c r="DN458" i="3"/>
  <c r="DT458" i="3"/>
  <c r="DY458" i="3"/>
  <c r="ED458" i="3"/>
  <c r="EI458" i="3"/>
  <c r="GK458" i="3"/>
  <c r="GR458" i="3"/>
  <c r="GV458" i="3"/>
  <c r="HA458" i="3"/>
  <c r="HG458" i="3"/>
  <c r="HK458" i="3"/>
  <c r="HO458" i="3"/>
  <c r="HS458" i="3"/>
  <c r="Q458" i="3"/>
  <c r="Q458" i="2"/>
  <c r="AD458" i="3"/>
  <c r="AH458" i="3"/>
  <c r="AL458" i="3"/>
  <c r="AP458" i="3"/>
  <c r="AT458" i="3"/>
  <c r="AY458" i="3"/>
  <c r="BC458" i="3"/>
  <c r="BG458" i="3"/>
  <c r="BK458" i="3"/>
  <c r="BO458" i="3"/>
  <c r="BS458" i="3"/>
  <c r="CI458" i="3"/>
  <c r="CO458" i="3"/>
  <c r="CT458" i="3"/>
  <c r="CX458" i="3"/>
  <c r="DB458" i="3"/>
  <c r="DG458" i="3"/>
  <c r="DK458" i="3"/>
  <c r="DO458" i="3"/>
  <c r="DV458" i="3"/>
  <c r="DZ458" i="3"/>
  <c r="EE458" i="3"/>
  <c r="EJ458" i="3"/>
  <c r="GL458" i="3"/>
  <c r="GS458" i="3"/>
  <c r="GX458" i="3"/>
  <c r="HB458" i="3"/>
  <c r="HH458" i="3"/>
  <c r="HL458" i="3"/>
  <c r="HP458" i="3"/>
  <c r="N458" i="3"/>
  <c r="R458" i="3"/>
  <c r="AE458" i="3"/>
  <c r="AI458" i="3"/>
  <c r="AM458" i="3"/>
  <c r="AQ458" i="3"/>
  <c r="AU458" i="3"/>
  <c r="AZ458" i="3"/>
  <c r="BD458" i="3"/>
  <c r="BH458" i="3"/>
  <c r="BL458" i="3"/>
  <c r="BP458" i="3"/>
  <c r="BU458" i="3"/>
  <c r="CK458" i="3"/>
  <c r="CQ458" i="3"/>
  <c r="CU458" i="3"/>
  <c r="CY458" i="3"/>
  <c r="DD458" i="3"/>
  <c r="DH458" i="3"/>
  <c r="DL458" i="3"/>
  <c r="DQ458" i="3"/>
  <c r="DW458" i="3"/>
  <c r="EA458" i="3"/>
  <c r="EG458" i="3"/>
  <c r="GM458" i="3"/>
  <c r="GT458" i="3"/>
  <c r="GY458" i="3"/>
  <c r="HD458" i="3"/>
  <c r="HI458" i="3"/>
  <c r="HM458" i="3"/>
  <c r="HQ458" i="3"/>
  <c r="S458" i="3"/>
  <c r="S458" i="2"/>
  <c r="AN458" i="3"/>
  <c r="BE458" i="3"/>
  <c r="CV458" i="3"/>
  <c r="DM458" i="3"/>
  <c r="EH458" i="3"/>
  <c r="HF458" i="3"/>
  <c r="CG458" i="3"/>
  <c r="B458" i="3"/>
  <c r="B458" i="2"/>
  <c r="AA458" i="3"/>
  <c r="AR458" i="3"/>
  <c r="BI458" i="3"/>
  <c r="CZ458" i="3"/>
  <c r="DS458" i="3"/>
  <c r="GQ458" i="3"/>
  <c r="HJ458" i="3"/>
  <c r="AF458" i="3"/>
  <c r="AV458" i="3"/>
  <c r="BM458" i="3"/>
  <c r="CL458" i="3"/>
  <c r="DE458" i="3"/>
  <c r="DX458" i="3"/>
  <c r="GU458" i="3"/>
  <c r="HN458" i="3"/>
  <c r="GN458" i="3"/>
  <c r="GO458" i="3"/>
  <c r="F458" i="3"/>
  <c r="U458" i="2"/>
  <c r="O458" i="3"/>
  <c r="AJ458" i="3"/>
  <c r="BA458" i="3"/>
  <c r="BQ458" i="3"/>
  <c r="CR458" i="3"/>
  <c r="DI458" i="3"/>
  <c r="EC458" i="3"/>
  <c r="GZ458" i="3"/>
  <c r="HR458" i="3"/>
  <c r="P471" i="4"/>
  <c r="EL454" i="3"/>
  <c r="EM454" i="3"/>
  <c r="EN454" i="3"/>
  <c r="EV454" i="3"/>
  <c r="EW454" i="3"/>
  <c r="EX454" i="3"/>
  <c r="FF454" i="3"/>
  <c r="FG454" i="3"/>
  <c r="FH454" i="3"/>
  <c r="FZ454" i="3"/>
  <c r="GA454" i="3"/>
  <c r="GB454" i="3"/>
  <c r="FP454" i="3"/>
  <c r="FQ454" i="3"/>
  <c r="FR454" i="3"/>
  <c r="X450" i="3"/>
  <c r="Z450" i="3"/>
  <c r="CA450" i="3"/>
  <c r="BX446" i="3"/>
  <c r="BY446" i="3"/>
  <c r="BW446" i="3"/>
  <c r="FS446" i="3"/>
  <c r="EO446" i="3"/>
  <c r="EY446" i="3"/>
  <c r="FI446" i="3"/>
  <c r="GC446" i="3"/>
  <c r="ES446" i="3"/>
  <c r="EU446" i="3"/>
  <c r="FC446" i="3"/>
  <c r="FE446" i="3"/>
  <c r="FM446" i="3"/>
  <c r="FY446" i="3"/>
  <c r="GI446" i="3"/>
  <c r="FW446" i="3"/>
  <c r="FO446" i="3"/>
  <c r="GG446" i="3"/>
  <c r="EP446" i="3"/>
  <c r="FB446" i="3"/>
  <c r="FJ446" i="3"/>
  <c r="FV446" i="3"/>
  <c r="GD446" i="3"/>
  <c r="EQ446" i="3"/>
  <c r="FD446" i="3"/>
  <c r="FK446" i="3"/>
  <c r="FX446" i="3"/>
  <c r="GE446" i="3"/>
  <c r="ER446" i="3"/>
  <c r="EZ446" i="3"/>
  <c r="FL446" i="3"/>
  <c r="FT446" i="3"/>
  <c r="GF446" i="3"/>
  <c r="ET446" i="3"/>
  <c r="FU446" i="3"/>
  <c r="FA446" i="3"/>
  <c r="GH446" i="3"/>
  <c r="FN446" i="3"/>
  <c r="HT442" i="3"/>
  <c r="P442" i="3"/>
  <c r="P442" i="2"/>
  <c r="AC442" i="3"/>
  <c r="AG442" i="3"/>
  <c r="AK442" i="3"/>
  <c r="AO442" i="3"/>
  <c r="AS442" i="3"/>
  <c r="AW442" i="3"/>
  <c r="BB442" i="3"/>
  <c r="BF442" i="3"/>
  <c r="BJ442" i="3"/>
  <c r="BN442" i="3"/>
  <c r="BR442" i="3"/>
  <c r="CE442" i="3"/>
  <c r="CN442" i="3"/>
  <c r="CS442" i="3"/>
  <c r="CW442" i="3"/>
  <c r="DA442" i="3"/>
  <c r="DF442" i="3"/>
  <c r="DJ442" i="3"/>
  <c r="DN442" i="3"/>
  <c r="DT442" i="3"/>
  <c r="DY442" i="3"/>
  <c r="ED442" i="3"/>
  <c r="EI442" i="3"/>
  <c r="GK442" i="3"/>
  <c r="GR442" i="3"/>
  <c r="GV442" i="3"/>
  <c r="HA442" i="3"/>
  <c r="HG442" i="3"/>
  <c r="HK442" i="3"/>
  <c r="HO442" i="3"/>
  <c r="HS442" i="3"/>
  <c r="Q442" i="3"/>
  <c r="Q442" i="2"/>
  <c r="AD442" i="3"/>
  <c r="AH442" i="3"/>
  <c r="AL442" i="3"/>
  <c r="AP442" i="3"/>
  <c r="AT442" i="3"/>
  <c r="AY442" i="3"/>
  <c r="BC442" i="3"/>
  <c r="BG442" i="3"/>
  <c r="BK442" i="3"/>
  <c r="BO442" i="3"/>
  <c r="BS442" i="3"/>
  <c r="CI442" i="3"/>
  <c r="CO442" i="3"/>
  <c r="CT442" i="3"/>
  <c r="CX442" i="3"/>
  <c r="DB442" i="3"/>
  <c r="DG442" i="3"/>
  <c r="DK442" i="3"/>
  <c r="DO442" i="3"/>
  <c r="DV442" i="3"/>
  <c r="DZ442" i="3"/>
  <c r="EE442" i="3"/>
  <c r="EJ442" i="3"/>
  <c r="GL442" i="3"/>
  <c r="GS442" i="3"/>
  <c r="GX442" i="3"/>
  <c r="HB442" i="3"/>
  <c r="HH442" i="3"/>
  <c r="HL442" i="3"/>
  <c r="HP442" i="3"/>
  <c r="N442" i="3"/>
  <c r="R442" i="3"/>
  <c r="AE442" i="3"/>
  <c r="AI442" i="3"/>
  <c r="AM442" i="3"/>
  <c r="AQ442" i="3"/>
  <c r="AU442" i="3"/>
  <c r="AZ442" i="3"/>
  <c r="BD442" i="3"/>
  <c r="BH442" i="3"/>
  <c r="BL442" i="3"/>
  <c r="BP442" i="3"/>
  <c r="BU442" i="3"/>
  <c r="CK442" i="3"/>
  <c r="CQ442" i="3"/>
  <c r="CU442" i="3"/>
  <c r="CY442" i="3"/>
  <c r="DD442" i="3"/>
  <c r="DH442" i="3"/>
  <c r="DL442" i="3"/>
  <c r="DQ442" i="3"/>
  <c r="DW442" i="3"/>
  <c r="EA442" i="3"/>
  <c r="EG442" i="3"/>
  <c r="GM442" i="3"/>
  <c r="GT442" i="3"/>
  <c r="GY442" i="3"/>
  <c r="HD442" i="3"/>
  <c r="HI442" i="3"/>
  <c r="HM442" i="3"/>
  <c r="HQ442" i="3"/>
  <c r="S442" i="3"/>
  <c r="S442" i="2"/>
  <c r="AN442" i="3"/>
  <c r="BE442" i="3"/>
  <c r="CV442" i="3"/>
  <c r="DM442" i="3"/>
  <c r="EH442" i="3"/>
  <c r="HF442" i="3"/>
  <c r="CG442" i="3"/>
  <c r="B442" i="3"/>
  <c r="B442" i="2"/>
  <c r="AA442" i="3"/>
  <c r="AR442" i="3"/>
  <c r="BI442" i="3"/>
  <c r="CZ442" i="3"/>
  <c r="DS442" i="3"/>
  <c r="GQ442" i="3"/>
  <c r="HJ442" i="3"/>
  <c r="AF442" i="3"/>
  <c r="AV442" i="3"/>
  <c r="BM442" i="3"/>
  <c r="CL442" i="3"/>
  <c r="DE442" i="3"/>
  <c r="DX442" i="3"/>
  <c r="GU442" i="3"/>
  <c r="HN442" i="3"/>
  <c r="GN442" i="3"/>
  <c r="GO442" i="3"/>
  <c r="F442" i="3"/>
  <c r="U442" i="2"/>
  <c r="O442" i="3"/>
  <c r="AJ442" i="3"/>
  <c r="BA442" i="3"/>
  <c r="BQ442" i="3"/>
  <c r="CR442" i="3"/>
  <c r="DI442" i="3"/>
  <c r="EC442" i="3"/>
  <c r="GZ442" i="3"/>
  <c r="HR442" i="3"/>
  <c r="P455" i="4"/>
  <c r="EL438" i="3"/>
  <c r="EM438" i="3"/>
  <c r="EN438" i="3"/>
  <c r="EV438" i="3"/>
  <c r="EW438" i="3"/>
  <c r="EX438" i="3"/>
  <c r="FZ438" i="3"/>
  <c r="GA438" i="3"/>
  <c r="GB438" i="3"/>
  <c r="FP438" i="3"/>
  <c r="FQ438" i="3"/>
  <c r="FR438" i="3"/>
  <c r="FF438" i="3"/>
  <c r="FG438" i="3"/>
  <c r="FH438" i="3"/>
  <c r="X434" i="3"/>
  <c r="Z434" i="3"/>
  <c r="CA434" i="3"/>
  <c r="BX430" i="3"/>
  <c r="BY430" i="3"/>
  <c r="BW430" i="3"/>
  <c r="FS430" i="3"/>
  <c r="EO430" i="3"/>
  <c r="EY430" i="3"/>
  <c r="FI430" i="3"/>
  <c r="GC430" i="3"/>
  <c r="ES430" i="3"/>
  <c r="EU430" i="3"/>
  <c r="FC430" i="3"/>
  <c r="FE430" i="3"/>
  <c r="FM430" i="3"/>
  <c r="FY430" i="3"/>
  <c r="GI430" i="3"/>
  <c r="FW430" i="3"/>
  <c r="FO430" i="3"/>
  <c r="GG430" i="3"/>
  <c r="EP430" i="3"/>
  <c r="FB430" i="3"/>
  <c r="FJ430" i="3"/>
  <c r="FV430" i="3"/>
  <c r="GD430" i="3"/>
  <c r="EQ430" i="3"/>
  <c r="FD430" i="3"/>
  <c r="FK430" i="3"/>
  <c r="FX430" i="3"/>
  <c r="GE430" i="3"/>
  <c r="ER430" i="3"/>
  <c r="EZ430" i="3"/>
  <c r="FL430" i="3"/>
  <c r="FT430" i="3"/>
  <c r="GF430" i="3"/>
  <c r="ET430" i="3"/>
  <c r="FU430" i="3"/>
  <c r="FA430" i="3"/>
  <c r="GH430" i="3"/>
  <c r="FN430" i="3"/>
  <c r="HT426" i="3"/>
  <c r="P426" i="3"/>
  <c r="P426" i="2"/>
  <c r="AC426" i="3"/>
  <c r="AG426" i="3"/>
  <c r="AK426" i="3"/>
  <c r="AO426" i="3"/>
  <c r="AS426" i="3"/>
  <c r="AW426" i="3"/>
  <c r="BB426" i="3"/>
  <c r="BF426" i="3"/>
  <c r="BJ426" i="3"/>
  <c r="BN426" i="3"/>
  <c r="BR426" i="3"/>
  <c r="CE426" i="3"/>
  <c r="CN426" i="3"/>
  <c r="CS426" i="3"/>
  <c r="CW426" i="3"/>
  <c r="DA426" i="3"/>
  <c r="DF426" i="3"/>
  <c r="DJ426" i="3"/>
  <c r="DN426" i="3"/>
  <c r="DT426" i="3"/>
  <c r="DY426" i="3"/>
  <c r="ED426" i="3"/>
  <c r="EI426" i="3"/>
  <c r="GK426" i="3"/>
  <c r="GR426" i="3"/>
  <c r="GV426" i="3"/>
  <c r="HA426" i="3"/>
  <c r="HG426" i="3"/>
  <c r="HK426" i="3"/>
  <c r="HO426" i="3"/>
  <c r="HS426" i="3"/>
  <c r="Q426" i="3"/>
  <c r="Q426" i="2"/>
  <c r="AD426" i="3"/>
  <c r="AH426" i="3"/>
  <c r="AL426" i="3"/>
  <c r="AP426" i="3"/>
  <c r="AT426" i="3"/>
  <c r="AY426" i="3"/>
  <c r="BC426" i="3"/>
  <c r="BG426" i="3"/>
  <c r="BK426" i="3"/>
  <c r="BO426" i="3"/>
  <c r="BS426" i="3"/>
  <c r="CI426" i="3"/>
  <c r="CO426" i="3"/>
  <c r="CT426" i="3"/>
  <c r="CX426" i="3"/>
  <c r="DB426" i="3"/>
  <c r="DG426" i="3"/>
  <c r="DK426" i="3"/>
  <c r="DO426" i="3"/>
  <c r="DV426" i="3"/>
  <c r="DZ426" i="3"/>
  <c r="EE426" i="3"/>
  <c r="EJ426" i="3"/>
  <c r="GL426" i="3"/>
  <c r="GS426" i="3"/>
  <c r="GX426" i="3"/>
  <c r="HB426" i="3"/>
  <c r="HH426" i="3"/>
  <c r="HL426" i="3"/>
  <c r="HP426" i="3"/>
  <c r="N426" i="3"/>
  <c r="R426" i="3"/>
  <c r="AE426" i="3"/>
  <c r="AI426" i="3"/>
  <c r="AM426" i="3"/>
  <c r="AQ426" i="3"/>
  <c r="AU426" i="3"/>
  <c r="AZ426" i="3"/>
  <c r="BD426" i="3"/>
  <c r="BH426" i="3"/>
  <c r="BL426" i="3"/>
  <c r="BP426" i="3"/>
  <c r="BU426" i="3"/>
  <c r="CK426" i="3"/>
  <c r="CQ426" i="3"/>
  <c r="CU426" i="3"/>
  <c r="CY426" i="3"/>
  <c r="DD426" i="3"/>
  <c r="DH426" i="3"/>
  <c r="DL426" i="3"/>
  <c r="DQ426" i="3"/>
  <c r="DW426" i="3"/>
  <c r="EA426" i="3"/>
  <c r="EG426" i="3"/>
  <c r="GM426" i="3"/>
  <c r="GT426" i="3"/>
  <c r="GY426" i="3"/>
  <c r="HD426" i="3"/>
  <c r="HI426" i="3"/>
  <c r="HM426" i="3"/>
  <c r="HQ426" i="3"/>
  <c r="S426" i="3"/>
  <c r="S426" i="2"/>
  <c r="AN426" i="3"/>
  <c r="BE426" i="3"/>
  <c r="CV426" i="3"/>
  <c r="DM426" i="3"/>
  <c r="EH426" i="3"/>
  <c r="HF426" i="3"/>
  <c r="CG426" i="3"/>
  <c r="B426" i="3"/>
  <c r="B426" i="2"/>
  <c r="AA426" i="3"/>
  <c r="AR426" i="3"/>
  <c r="BI426" i="3"/>
  <c r="CZ426" i="3"/>
  <c r="DS426" i="3"/>
  <c r="GQ426" i="3"/>
  <c r="HJ426" i="3"/>
  <c r="AF426" i="3"/>
  <c r="AV426" i="3"/>
  <c r="BM426" i="3"/>
  <c r="CL426" i="3"/>
  <c r="DE426" i="3"/>
  <c r="DX426" i="3"/>
  <c r="GU426" i="3"/>
  <c r="HN426" i="3"/>
  <c r="GN426" i="3"/>
  <c r="GO426" i="3"/>
  <c r="F426" i="3"/>
  <c r="U426" i="2"/>
  <c r="O426" i="3"/>
  <c r="AJ426" i="3"/>
  <c r="BA426" i="3"/>
  <c r="BQ426" i="3"/>
  <c r="CR426" i="3"/>
  <c r="DI426" i="3"/>
  <c r="EC426" i="3"/>
  <c r="GZ426" i="3"/>
  <c r="HR426" i="3"/>
  <c r="P439" i="4"/>
  <c r="EL420" i="3"/>
  <c r="EM420" i="3"/>
  <c r="EN420" i="3"/>
  <c r="EV420" i="3"/>
  <c r="EW420" i="3"/>
  <c r="EX420" i="3"/>
  <c r="FF420" i="3"/>
  <c r="FG420" i="3"/>
  <c r="FH420" i="3"/>
  <c r="FP420" i="3"/>
  <c r="FQ420" i="3"/>
  <c r="FR420" i="3"/>
  <c r="FZ420" i="3"/>
  <c r="GA420" i="3"/>
  <c r="GB420" i="3"/>
  <c r="FS412" i="3"/>
  <c r="EO412" i="3"/>
  <c r="EY412" i="3"/>
  <c r="FI412" i="3"/>
  <c r="GC412" i="3"/>
  <c r="EU412" i="3"/>
  <c r="ES412" i="3"/>
  <c r="FC412" i="3"/>
  <c r="FE412" i="3"/>
  <c r="FO412" i="3"/>
  <c r="FW412" i="3"/>
  <c r="FM412" i="3"/>
  <c r="FY412" i="3"/>
  <c r="GG412" i="3"/>
  <c r="GI412" i="3"/>
  <c r="EQ412" i="3"/>
  <c r="FD412" i="3"/>
  <c r="FK412" i="3"/>
  <c r="FX412" i="3"/>
  <c r="GE412" i="3"/>
  <c r="ER412" i="3"/>
  <c r="EZ412" i="3"/>
  <c r="FL412" i="3"/>
  <c r="FT412" i="3"/>
  <c r="GF412" i="3"/>
  <c r="ET412" i="3"/>
  <c r="FA412" i="3"/>
  <c r="FN412" i="3"/>
  <c r="FU412" i="3"/>
  <c r="GH412" i="3"/>
  <c r="FB412" i="3"/>
  <c r="GD412" i="3"/>
  <c r="FJ412" i="3"/>
  <c r="EP412" i="3"/>
  <c r="FV412" i="3"/>
  <c r="BY408" i="3"/>
  <c r="BW408" i="3"/>
  <c r="BX408" i="3"/>
  <c r="HT408" i="3"/>
  <c r="Q408" i="3"/>
  <c r="Q408" i="2"/>
  <c r="AD408" i="3"/>
  <c r="AH408" i="3"/>
  <c r="AL408" i="3"/>
  <c r="AP408" i="3"/>
  <c r="AT408" i="3"/>
  <c r="AY408" i="3"/>
  <c r="BC408" i="3"/>
  <c r="BG408" i="3"/>
  <c r="BK408" i="3"/>
  <c r="BO408" i="3"/>
  <c r="BS408" i="3"/>
  <c r="CI408" i="3"/>
  <c r="CO408" i="3"/>
  <c r="CT408" i="3"/>
  <c r="CX408" i="3"/>
  <c r="DB408" i="3"/>
  <c r="DG408" i="3"/>
  <c r="DK408" i="3"/>
  <c r="DO408" i="3"/>
  <c r="DV408" i="3"/>
  <c r="DZ408" i="3"/>
  <c r="EE408" i="3"/>
  <c r="EJ408" i="3"/>
  <c r="GL408" i="3"/>
  <c r="GS408" i="3"/>
  <c r="GX408" i="3"/>
  <c r="HB408" i="3"/>
  <c r="HH408" i="3"/>
  <c r="HL408" i="3"/>
  <c r="HP408" i="3"/>
  <c r="N408" i="3"/>
  <c r="R408" i="3"/>
  <c r="AE408" i="3"/>
  <c r="AI408" i="3"/>
  <c r="AM408" i="3"/>
  <c r="AQ408" i="3"/>
  <c r="AU408" i="3"/>
  <c r="AZ408" i="3"/>
  <c r="BD408" i="3"/>
  <c r="BH408" i="3"/>
  <c r="BL408" i="3"/>
  <c r="BP408" i="3"/>
  <c r="BU408" i="3"/>
  <c r="CK408" i="3"/>
  <c r="CQ408" i="3"/>
  <c r="CU408" i="3"/>
  <c r="CY408" i="3"/>
  <c r="DD408" i="3"/>
  <c r="DH408" i="3"/>
  <c r="DL408" i="3"/>
  <c r="DQ408" i="3"/>
  <c r="DW408" i="3"/>
  <c r="EA408" i="3"/>
  <c r="EG408" i="3"/>
  <c r="GM408" i="3"/>
  <c r="GT408" i="3"/>
  <c r="GY408" i="3"/>
  <c r="HD408" i="3"/>
  <c r="HI408" i="3"/>
  <c r="HM408" i="3"/>
  <c r="HQ408" i="3"/>
  <c r="CG408" i="3"/>
  <c r="B408" i="3"/>
  <c r="B408" i="2"/>
  <c r="GN408" i="3"/>
  <c r="GO408" i="3"/>
  <c r="F408" i="3"/>
  <c r="U408" i="2"/>
  <c r="O408" i="3"/>
  <c r="S408" i="3"/>
  <c r="S408" i="2"/>
  <c r="AA408" i="3"/>
  <c r="AF408" i="3"/>
  <c r="AJ408" i="3"/>
  <c r="AN408" i="3"/>
  <c r="AR408" i="3"/>
  <c r="AV408" i="3"/>
  <c r="BA408" i="3"/>
  <c r="BE408" i="3"/>
  <c r="BI408" i="3"/>
  <c r="BM408" i="3"/>
  <c r="BQ408" i="3"/>
  <c r="CL408" i="3"/>
  <c r="CR408" i="3"/>
  <c r="CV408" i="3"/>
  <c r="CZ408" i="3"/>
  <c r="DE408" i="3"/>
  <c r="DI408" i="3"/>
  <c r="DM408" i="3"/>
  <c r="DS408" i="3"/>
  <c r="DX408" i="3"/>
  <c r="EC408" i="3"/>
  <c r="EH408" i="3"/>
  <c r="GQ408" i="3"/>
  <c r="GU408" i="3"/>
  <c r="GZ408" i="3"/>
  <c r="HF408" i="3"/>
  <c r="HJ408" i="3"/>
  <c r="HN408" i="3"/>
  <c r="HR408" i="3"/>
  <c r="AC408" i="3"/>
  <c r="AS408" i="3"/>
  <c r="BJ408" i="3"/>
  <c r="CE408" i="3"/>
  <c r="DA408" i="3"/>
  <c r="DT408" i="3"/>
  <c r="GR408" i="3"/>
  <c r="HK408" i="3"/>
  <c r="AG408" i="3"/>
  <c r="AW408" i="3"/>
  <c r="BN408" i="3"/>
  <c r="CN408" i="3"/>
  <c r="DF408" i="3"/>
  <c r="DY408" i="3"/>
  <c r="GV408" i="3"/>
  <c r="HO408" i="3"/>
  <c r="P408" i="3"/>
  <c r="P408" i="2"/>
  <c r="AK408" i="3"/>
  <c r="BB408" i="3"/>
  <c r="BR408" i="3"/>
  <c r="CS408" i="3"/>
  <c r="DJ408" i="3"/>
  <c r="ED408" i="3"/>
  <c r="HA408" i="3"/>
  <c r="HS408" i="3"/>
  <c r="AO408" i="3"/>
  <c r="BF408" i="3"/>
  <c r="CW408" i="3"/>
  <c r="DN408" i="3"/>
  <c r="EI408" i="3"/>
  <c r="GK408" i="3"/>
  <c r="HG408" i="3"/>
  <c r="P421" i="4"/>
  <c r="BY404" i="3"/>
  <c r="BW404" i="3"/>
  <c r="BX404" i="3"/>
  <c r="EL404" i="3"/>
  <c r="EM404" i="3"/>
  <c r="EN404" i="3"/>
  <c r="EV404" i="3"/>
  <c r="EW404" i="3"/>
  <c r="EX404" i="3"/>
  <c r="FF404" i="3"/>
  <c r="FG404" i="3"/>
  <c r="FH404" i="3"/>
  <c r="FP404" i="3"/>
  <c r="FQ404" i="3"/>
  <c r="FR404" i="3"/>
  <c r="FZ404" i="3"/>
  <c r="GA404" i="3"/>
  <c r="GB404" i="3"/>
  <c r="FS396" i="3"/>
  <c r="EO396" i="3"/>
  <c r="EY396" i="3"/>
  <c r="FI396" i="3"/>
  <c r="GC396" i="3"/>
  <c r="EU396" i="3"/>
  <c r="ES396" i="3"/>
  <c r="FC396" i="3"/>
  <c r="FE396" i="3"/>
  <c r="FO396" i="3"/>
  <c r="FW396" i="3"/>
  <c r="FM396" i="3"/>
  <c r="FY396" i="3"/>
  <c r="GG396" i="3"/>
  <c r="GI396" i="3"/>
  <c r="EQ396" i="3"/>
  <c r="FD396" i="3"/>
  <c r="FK396" i="3"/>
  <c r="FX396" i="3"/>
  <c r="GE396" i="3"/>
  <c r="ER396" i="3"/>
  <c r="EZ396" i="3"/>
  <c r="FL396" i="3"/>
  <c r="FT396" i="3"/>
  <c r="GF396" i="3"/>
  <c r="ET396" i="3"/>
  <c r="FA396" i="3"/>
  <c r="FN396" i="3"/>
  <c r="FU396" i="3"/>
  <c r="GH396" i="3"/>
  <c r="FB396" i="3"/>
  <c r="GD396" i="3"/>
  <c r="FJ396" i="3"/>
  <c r="EP396" i="3"/>
  <c r="FV396" i="3"/>
  <c r="BY392" i="3"/>
  <c r="BW392" i="3"/>
  <c r="BX392" i="3"/>
  <c r="HT392" i="3"/>
  <c r="Q392" i="3"/>
  <c r="Q392" i="2"/>
  <c r="AD392" i="3"/>
  <c r="AH392" i="3"/>
  <c r="AL392" i="3"/>
  <c r="AP392" i="3"/>
  <c r="AT392" i="3"/>
  <c r="AY392" i="3"/>
  <c r="BC392" i="3"/>
  <c r="BG392" i="3"/>
  <c r="BK392" i="3"/>
  <c r="BO392" i="3"/>
  <c r="BS392" i="3"/>
  <c r="CI392" i="3"/>
  <c r="CO392" i="3"/>
  <c r="CT392" i="3"/>
  <c r="CX392" i="3"/>
  <c r="DB392" i="3"/>
  <c r="DG392" i="3"/>
  <c r="DK392" i="3"/>
  <c r="DO392" i="3"/>
  <c r="DV392" i="3"/>
  <c r="DZ392" i="3"/>
  <c r="EE392" i="3"/>
  <c r="EJ392" i="3"/>
  <c r="GL392" i="3"/>
  <c r="GS392" i="3"/>
  <c r="GX392" i="3"/>
  <c r="HB392" i="3"/>
  <c r="HH392" i="3"/>
  <c r="HL392" i="3"/>
  <c r="HP392" i="3"/>
  <c r="N392" i="3"/>
  <c r="R392" i="3"/>
  <c r="AE392" i="3"/>
  <c r="AI392" i="3"/>
  <c r="AM392" i="3"/>
  <c r="AQ392" i="3"/>
  <c r="AU392" i="3"/>
  <c r="AZ392" i="3"/>
  <c r="BD392" i="3"/>
  <c r="BH392" i="3"/>
  <c r="BL392" i="3"/>
  <c r="BP392" i="3"/>
  <c r="BU392" i="3"/>
  <c r="CK392" i="3"/>
  <c r="CQ392" i="3"/>
  <c r="CU392" i="3"/>
  <c r="CY392" i="3"/>
  <c r="DD392" i="3"/>
  <c r="DH392" i="3"/>
  <c r="DL392" i="3"/>
  <c r="DQ392" i="3"/>
  <c r="DW392" i="3"/>
  <c r="EA392" i="3"/>
  <c r="EG392" i="3"/>
  <c r="GM392" i="3"/>
  <c r="GT392" i="3"/>
  <c r="GY392" i="3"/>
  <c r="HD392" i="3"/>
  <c r="HI392" i="3"/>
  <c r="HM392" i="3"/>
  <c r="HQ392" i="3"/>
  <c r="CG392" i="3"/>
  <c r="B392" i="3"/>
  <c r="B392" i="2"/>
  <c r="GN392" i="3"/>
  <c r="GO392" i="3"/>
  <c r="F392" i="3"/>
  <c r="U392" i="2"/>
  <c r="O392" i="3"/>
  <c r="S392" i="3"/>
  <c r="S392" i="2"/>
  <c r="AA392" i="3"/>
  <c r="AF392" i="3"/>
  <c r="AJ392" i="3"/>
  <c r="AN392" i="3"/>
  <c r="AR392" i="3"/>
  <c r="AV392" i="3"/>
  <c r="BA392" i="3"/>
  <c r="BE392" i="3"/>
  <c r="BI392" i="3"/>
  <c r="BM392" i="3"/>
  <c r="BQ392" i="3"/>
  <c r="CL392" i="3"/>
  <c r="CR392" i="3"/>
  <c r="CV392" i="3"/>
  <c r="CZ392" i="3"/>
  <c r="DE392" i="3"/>
  <c r="DI392" i="3"/>
  <c r="DM392" i="3"/>
  <c r="DS392" i="3"/>
  <c r="DX392" i="3"/>
  <c r="EC392" i="3"/>
  <c r="EH392" i="3"/>
  <c r="GQ392" i="3"/>
  <c r="GU392" i="3"/>
  <c r="GZ392" i="3"/>
  <c r="HF392" i="3"/>
  <c r="HJ392" i="3"/>
  <c r="HN392" i="3"/>
  <c r="HR392" i="3"/>
  <c r="AC392" i="3"/>
  <c r="AS392" i="3"/>
  <c r="BJ392" i="3"/>
  <c r="CE392" i="3"/>
  <c r="DA392" i="3"/>
  <c r="DT392" i="3"/>
  <c r="GR392" i="3"/>
  <c r="HK392" i="3"/>
  <c r="AG392" i="3"/>
  <c r="AW392" i="3"/>
  <c r="BN392" i="3"/>
  <c r="CN392" i="3"/>
  <c r="DF392" i="3"/>
  <c r="DY392" i="3"/>
  <c r="GV392" i="3"/>
  <c r="HO392" i="3"/>
  <c r="P392" i="3"/>
  <c r="P392" i="2"/>
  <c r="AK392" i="3"/>
  <c r="BB392" i="3"/>
  <c r="BR392" i="3"/>
  <c r="CS392" i="3"/>
  <c r="DJ392" i="3"/>
  <c r="ED392" i="3"/>
  <c r="HA392" i="3"/>
  <c r="HS392" i="3"/>
  <c r="AO392" i="3"/>
  <c r="BF392" i="3"/>
  <c r="CW392" i="3"/>
  <c r="DN392" i="3"/>
  <c r="EI392" i="3"/>
  <c r="GK392" i="3"/>
  <c r="HG392" i="3"/>
  <c r="P405" i="4"/>
  <c r="BY388" i="3"/>
  <c r="BW388" i="3"/>
  <c r="BX388" i="3"/>
  <c r="EL388" i="3"/>
  <c r="EM388" i="3"/>
  <c r="EN388" i="3"/>
  <c r="EV388" i="3"/>
  <c r="EW388" i="3"/>
  <c r="EX388" i="3"/>
  <c r="FF388" i="3"/>
  <c r="FG388" i="3"/>
  <c r="FH388" i="3"/>
  <c r="FP388" i="3"/>
  <c r="FQ388" i="3"/>
  <c r="FR388" i="3"/>
  <c r="FZ388" i="3"/>
  <c r="GA388" i="3"/>
  <c r="GB388" i="3"/>
  <c r="FS380" i="3"/>
  <c r="EO380" i="3"/>
  <c r="EY380" i="3"/>
  <c r="FI380" i="3"/>
  <c r="GC380" i="3"/>
  <c r="EU380" i="3"/>
  <c r="ES380" i="3"/>
  <c r="FC380" i="3"/>
  <c r="FE380" i="3"/>
  <c r="FO380" i="3"/>
  <c r="FW380" i="3"/>
  <c r="FM380" i="3"/>
  <c r="FY380" i="3"/>
  <c r="GG380" i="3"/>
  <c r="GI380" i="3"/>
  <c r="EQ380" i="3"/>
  <c r="FD380" i="3"/>
  <c r="FK380" i="3"/>
  <c r="FX380" i="3"/>
  <c r="GE380" i="3"/>
  <c r="ER380" i="3"/>
  <c r="EZ380" i="3"/>
  <c r="FL380" i="3"/>
  <c r="FT380" i="3"/>
  <c r="GF380" i="3"/>
  <c r="ET380" i="3"/>
  <c r="FA380" i="3"/>
  <c r="FN380" i="3"/>
  <c r="FU380" i="3"/>
  <c r="GH380" i="3"/>
  <c r="FB380" i="3"/>
  <c r="GD380" i="3"/>
  <c r="FJ380" i="3"/>
  <c r="EP380" i="3"/>
  <c r="FV380" i="3"/>
  <c r="BY376" i="3"/>
  <c r="BW376" i="3"/>
  <c r="BX376" i="3"/>
  <c r="HT376" i="3"/>
  <c r="Q376" i="3"/>
  <c r="Q376" i="2"/>
  <c r="AD376" i="3"/>
  <c r="AH376" i="3"/>
  <c r="AL376" i="3"/>
  <c r="AP376" i="3"/>
  <c r="AT376" i="3"/>
  <c r="AY376" i="3"/>
  <c r="BC376" i="3"/>
  <c r="BG376" i="3"/>
  <c r="BK376" i="3"/>
  <c r="BO376" i="3"/>
  <c r="BS376" i="3"/>
  <c r="CI376" i="3"/>
  <c r="CO376" i="3"/>
  <c r="CT376" i="3"/>
  <c r="CX376" i="3"/>
  <c r="DB376" i="3"/>
  <c r="DG376" i="3"/>
  <c r="DK376" i="3"/>
  <c r="DO376" i="3"/>
  <c r="DV376" i="3"/>
  <c r="DZ376" i="3"/>
  <c r="EE376" i="3"/>
  <c r="EJ376" i="3"/>
  <c r="GL376" i="3"/>
  <c r="GS376" i="3"/>
  <c r="GX376" i="3"/>
  <c r="HB376" i="3"/>
  <c r="HH376" i="3"/>
  <c r="HL376" i="3"/>
  <c r="HP376" i="3"/>
  <c r="N376" i="3"/>
  <c r="R376" i="3"/>
  <c r="AE376" i="3"/>
  <c r="AI376" i="3"/>
  <c r="AM376" i="3"/>
  <c r="AQ376" i="3"/>
  <c r="AU376" i="3"/>
  <c r="AZ376" i="3"/>
  <c r="BD376" i="3"/>
  <c r="BH376" i="3"/>
  <c r="BL376" i="3"/>
  <c r="BP376" i="3"/>
  <c r="BU376" i="3"/>
  <c r="CK376" i="3"/>
  <c r="CQ376" i="3"/>
  <c r="CU376" i="3"/>
  <c r="CY376" i="3"/>
  <c r="DD376" i="3"/>
  <c r="DH376" i="3"/>
  <c r="DL376" i="3"/>
  <c r="DQ376" i="3"/>
  <c r="DW376" i="3"/>
  <c r="EA376" i="3"/>
  <c r="EG376" i="3"/>
  <c r="GM376" i="3"/>
  <c r="GT376" i="3"/>
  <c r="GY376" i="3"/>
  <c r="HD376" i="3"/>
  <c r="HI376" i="3"/>
  <c r="HM376" i="3"/>
  <c r="HQ376" i="3"/>
  <c r="CG376" i="3"/>
  <c r="B376" i="3"/>
  <c r="B376" i="2"/>
  <c r="GN376" i="3"/>
  <c r="GO376" i="3"/>
  <c r="F376" i="3"/>
  <c r="U376" i="2"/>
  <c r="O376" i="3"/>
  <c r="S376" i="3"/>
  <c r="S376" i="2"/>
  <c r="AA376" i="3"/>
  <c r="AF376" i="3"/>
  <c r="AJ376" i="3"/>
  <c r="AN376" i="3"/>
  <c r="AR376" i="3"/>
  <c r="AV376" i="3"/>
  <c r="BA376" i="3"/>
  <c r="BE376" i="3"/>
  <c r="BI376" i="3"/>
  <c r="BM376" i="3"/>
  <c r="BQ376" i="3"/>
  <c r="CL376" i="3"/>
  <c r="CR376" i="3"/>
  <c r="CV376" i="3"/>
  <c r="CZ376" i="3"/>
  <c r="DE376" i="3"/>
  <c r="DI376" i="3"/>
  <c r="DM376" i="3"/>
  <c r="DS376" i="3"/>
  <c r="DX376" i="3"/>
  <c r="EC376" i="3"/>
  <c r="EH376" i="3"/>
  <c r="GQ376" i="3"/>
  <c r="GU376" i="3"/>
  <c r="GZ376" i="3"/>
  <c r="HF376" i="3"/>
  <c r="HJ376" i="3"/>
  <c r="HN376" i="3"/>
  <c r="HR376" i="3"/>
  <c r="AC376" i="3"/>
  <c r="AS376" i="3"/>
  <c r="BJ376" i="3"/>
  <c r="CE376" i="3"/>
  <c r="P376" i="3"/>
  <c r="S389" i="4"/>
  <c r="DA376" i="3"/>
  <c r="DT376" i="3"/>
  <c r="GR376" i="3"/>
  <c r="HK376" i="3"/>
  <c r="AG376" i="3"/>
  <c r="AW376" i="3"/>
  <c r="BN376" i="3"/>
  <c r="CN376" i="3"/>
  <c r="DF376" i="3"/>
  <c r="DY376" i="3"/>
  <c r="GV376" i="3"/>
  <c r="HO376" i="3"/>
  <c r="P376" i="2"/>
  <c r="AK376" i="3"/>
  <c r="BB376" i="3"/>
  <c r="BR376" i="3"/>
  <c r="CS376" i="3"/>
  <c r="DJ376" i="3"/>
  <c r="ED376" i="3"/>
  <c r="HA376" i="3"/>
  <c r="HS376" i="3"/>
  <c r="AO376" i="3"/>
  <c r="BF376" i="3"/>
  <c r="CW376" i="3"/>
  <c r="DN376" i="3"/>
  <c r="EI376" i="3"/>
  <c r="GK376" i="3"/>
  <c r="HG376" i="3"/>
  <c r="P389" i="4"/>
  <c r="BY372" i="3"/>
  <c r="BW372" i="3"/>
  <c r="BX372" i="3"/>
  <c r="EL372" i="3"/>
  <c r="EM372" i="3"/>
  <c r="EN372" i="3"/>
  <c r="EV372" i="3"/>
  <c r="EW372" i="3"/>
  <c r="EX372" i="3"/>
  <c r="FF372" i="3"/>
  <c r="FG372" i="3"/>
  <c r="FH372" i="3"/>
  <c r="FP372" i="3"/>
  <c r="FQ372" i="3"/>
  <c r="FR372" i="3"/>
  <c r="FZ372" i="3"/>
  <c r="GA372" i="3"/>
  <c r="GB372" i="3"/>
  <c r="Z368" i="3"/>
  <c r="CA368" i="3"/>
  <c r="X368" i="3"/>
  <c r="BW364" i="3"/>
  <c r="BX364" i="3"/>
  <c r="BY364" i="3"/>
  <c r="FS364" i="3"/>
  <c r="EO364" i="3"/>
  <c r="EY364" i="3"/>
  <c r="FI364" i="3"/>
  <c r="GC364" i="3"/>
  <c r="EU364" i="3"/>
  <c r="ES364" i="3"/>
  <c r="FC364" i="3"/>
  <c r="FE364" i="3"/>
  <c r="FO364" i="3"/>
  <c r="FW364" i="3"/>
  <c r="FM364" i="3"/>
  <c r="FY364" i="3"/>
  <c r="GG364" i="3"/>
  <c r="GI364" i="3"/>
  <c r="ER364" i="3"/>
  <c r="EZ364" i="3"/>
  <c r="FL364" i="3"/>
  <c r="FT364" i="3"/>
  <c r="GF364" i="3"/>
  <c r="ET364" i="3"/>
  <c r="FA364" i="3"/>
  <c r="FN364" i="3"/>
  <c r="FU364" i="3"/>
  <c r="GH364" i="3"/>
  <c r="EP364" i="3"/>
  <c r="FB364" i="3"/>
  <c r="FJ364" i="3"/>
  <c r="FV364" i="3"/>
  <c r="GD364" i="3"/>
  <c r="FD364" i="3"/>
  <c r="GE364" i="3"/>
  <c r="FK364" i="3"/>
  <c r="EQ364" i="3"/>
  <c r="FX364" i="3"/>
  <c r="HT360" i="3"/>
  <c r="P360" i="3"/>
  <c r="P360" i="2"/>
  <c r="AC360" i="3"/>
  <c r="AG360" i="3"/>
  <c r="AK360" i="3"/>
  <c r="AO360" i="3"/>
  <c r="AS360" i="3"/>
  <c r="AW360" i="3"/>
  <c r="BB360" i="3"/>
  <c r="BF360" i="3"/>
  <c r="BJ360" i="3"/>
  <c r="BN360" i="3"/>
  <c r="BR360" i="3"/>
  <c r="CE360" i="3"/>
  <c r="CN360" i="3"/>
  <c r="CS360" i="3"/>
  <c r="CW360" i="3"/>
  <c r="DA360" i="3"/>
  <c r="DF360" i="3"/>
  <c r="DJ360" i="3"/>
  <c r="DN360" i="3"/>
  <c r="DT360" i="3"/>
  <c r="DY360" i="3"/>
  <c r="ED360" i="3"/>
  <c r="EI360" i="3"/>
  <c r="GK360" i="3"/>
  <c r="GR360" i="3"/>
  <c r="GV360" i="3"/>
  <c r="HA360" i="3"/>
  <c r="HG360" i="3"/>
  <c r="HK360" i="3"/>
  <c r="HO360" i="3"/>
  <c r="HS360" i="3"/>
  <c r="N360" i="3"/>
  <c r="R360" i="3"/>
  <c r="AE360" i="3"/>
  <c r="AI360" i="3"/>
  <c r="AM360" i="3"/>
  <c r="AQ360" i="3"/>
  <c r="AU360" i="3"/>
  <c r="AZ360" i="3"/>
  <c r="BD360" i="3"/>
  <c r="BH360" i="3"/>
  <c r="BL360" i="3"/>
  <c r="BP360" i="3"/>
  <c r="BU360" i="3"/>
  <c r="CK360" i="3"/>
  <c r="CQ360" i="3"/>
  <c r="CU360" i="3"/>
  <c r="CY360" i="3"/>
  <c r="DD360" i="3"/>
  <c r="DH360" i="3"/>
  <c r="DL360" i="3"/>
  <c r="DQ360" i="3"/>
  <c r="DW360" i="3"/>
  <c r="EA360" i="3"/>
  <c r="EG360" i="3"/>
  <c r="GM360" i="3"/>
  <c r="GT360" i="3"/>
  <c r="GY360" i="3"/>
  <c r="HD360" i="3"/>
  <c r="HI360" i="3"/>
  <c r="HM360" i="3"/>
  <c r="HQ360" i="3"/>
  <c r="S360" i="3"/>
  <c r="S360" i="2"/>
  <c r="AF360" i="3"/>
  <c r="AN360" i="3"/>
  <c r="AV360" i="3"/>
  <c r="BE360" i="3"/>
  <c r="BM360" i="3"/>
  <c r="CL360" i="3"/>
  <c r="CV360" i="3"/>
  <c r="DE360" i="3"/>
  <c r="DM360" i="3"/>
  <c r="DX360" i="3"/>
  <c r="EH360" i="3"/>
  <c r="GU360" i="3"/>
  <c r="HF360" i="3"/>
  <c r="HN360" i="3"/>
  <c r="AH360" i="3"/>
  <c r="AP360" i="3"/>
  <c r="AY360" i="3"/>
  <c r="BG360" i="3"/>
  <c r="BO360" i="3"/>
  <c r="CO360" i="3"/>
  <c r="CX360" i="3"/>
  <c r="DG360" i="3"/>
  <c r="DO360" i="3"/>
  <c r="DZ360" i="3"/>
  <c r="EJ360" i="3"/>
  <c r="GL360" i="3"/>
  <c r="GX360" i="3"/>
  <c r="HH360" i="3"/>
  <c r="HP360" i="3"/>
  <c r="CG360" i="3"/>
  <c r="B360" i="3"/>
  <c r="B360" i="2"/>
  <c r="GN360" i="3"/>
  <c r="GO360" i="3"/>
  <c r="F360" i="3"/>
  <c r="U360" i="2"/>
  <c r="O360" i="3"/>
  <c r="AA360" i="3"/>
  <c r="AJ360" i="3"/>
  <c r="AR360" i="3"/>
  <c r="BA360" i="3"/>
  <c r="BI360" i="3"/>
  <c r="BQ360" i="3"/>
  <c r="CR360" i="3"/>
  <c r="CZ360" i="3"/>
  <c r="DI360" i="3"/>
  <c r="DS360" i="3"/>
  <c r="EC360" i="3"/>
  <c r="GQ360" i="3"/>
  <c r="GZ360" i="3"/>
  <c r="HJ360" i="3"/>
  <c r="HR360" i="3"/>
  <c r="AT360" i="3"/>
  <c r="CI360" i="3"/>
  <c r="DV360" i="3"/>
  <c r="HL360" i="3"/>
  <c r="Q360" i="3"/>
  <c r="Q360" i="2"/>
  <c r="BC360" i="3"/>
  <c r="CT360" i="3"/>
  <c r="EE360" i="3"/>
  <c r="AD360" i="3"/>
  <c r="BK360" i="3"/>
  <c r="DB360" i="3"/>
  <c r="GS360" i="3"/>
  <c r="AL360" i="3"/>
  <c r="BS360" i="3"/>
  <c r="DK360" i="3"/>
  <c r="HB360" i="3"/>
  <c r="P373" i="4"/>
  <c r="EL356" i="3"/>
  <c r="EM356" i="3"/>
  <c r="EN356" i="3"/>
  <c r="EV356" i="3"/>
  <c r="EW356" i="3"/>
  <c r="EX356" i="3"/>
  <c r="FF356" i="3"/>
  <c r="FG356" i="3"/>
  <c r="FH356" i="3"/>
  <c r="FP356" i="3"/>
  <c r="FQ356" i="3"/>
  <c r="FR356" i="3"/>
  <c r="FZ356" i="3"/>
  <c r="GA356" i="3"/>
  <c r="GB356" i="3"/>
  <c r="X352" i="3"/>
  <c r="Z352" i="3"/>
  <c r="CA352" i="3"/>
  <c r="BX348" i="3"/>
  <c r="BW348" i="3"/>
  <c r="BY348" i="3"/>
  <c r="FS348" i="3"/>
  <c r="EO348" i="3"/>
  <c r="EY348" i="3"/>
  <c r="FI348" i="3"/>
  <c r="GC348" i="3"/>
  <c r="EU348" i="3"/>
  <c r="ES348" i="3"/>
  <c r="FC348" i="3"/>
  <c r="FE348" i="3"/>
  <c r="FO348" i="3"/>
  <c r="FW348" i="3"/>
  <c r="FM348" i="3"/>
  <c r="FY348" i="3"/>
  <c r="GG348" i="3"/>
  <c r="GI348" i="3"/>
  <c r="EP348" i="3"/>
  <c r="FB348" i="3"/>
  <c r="FJ348" i="3"/>
  <c r="FV348" i="3"/>
  <c r="GD348" i="3"/>
  <c r="ER348" i="3"/>
  <c r="EZ348" i="3"/>
  <c r="FL348" i="3"/>
  <c r="FT348" i="3"/>
  <c r="GF348" i="3"/>
  <c r="ET348" i="3"/>
  <c r="FA348" i="3"/>
  <c r="FN348" i="3"/>
  <c r="FU348" i="3"/>
  <c r="GH348" i="3"/>
  <c r="EQ348" i="3"/>
  <c r="FX348" i="3"/>
  <c r="FD348" i="3"/>
  <c r="GE348" i="3"/>
  <c r="FK348" i="3"/>
  <c r="HT344" i="3"/>
  <c r="P344" i="3"/>
  <c r="P344" i="2"/>
  <c r="AC344" i="3"/>
  <c r="AG344" i="3"/>
  <c r="AK344" i="3"/>
  <c r="AO344" i="3"/>
  <c r="AS344" i="3"/>
  <c r="AW344" i="3"/>
  <c r="BB344" i="3"/>
  <c r="BF344" i="3"/>
  <c r="BJ344" i="3"/>
  <c r="BN344" i="3"/>
  <c r="BR344" i="3"/>
  <c r="CE344" i="3"/>
  <c r="CN344" i="3"/>
  <c r="CS344" i="3"/>
  <c r="CW344" i="3"/>
  <c r="DA344" i="3"/>
  <c r="DF344" i="3"/>
  <c r="DJ344" i="3"/>
  <c r="DN344" i="3"/>
  <c r="DT344" i="3"/>
  <c r="DY344" i="3"/>
  <c r="ED344" i="3"/>
  <c r="EI344" i="3"/>
  <c r="GK344" i="3"/>
  <c r="GR344" i="3"/>
  <c r="GV344" i="3"/>
  <c r="HA344" i="3"/>
  <c r="HG344" i="3"/>
  <c r="HK344" i="3"/>
  <c r="HO344" i="3"/>
  <c r="HS344" i="3"/>
  <c r="N344" i="3"/>
  <c r="R344" i="3"/>
  <c r="AE344" i="3"/>
  <c r="AI344" i="3"/>
  <c r="AM344" i="3"/>
  <c r="AQ344" i="3"/>
  <c r="AU344" i="3"/>
  <c r="AZ344" i="3"/>
  <c r="BD344" i="3"/>
  <c r="BH344" i="3"/>
  <c r="BL344" i="3"/>
  <c r="BP344" i="3"/>
  <c r="BU344" i="3"/>
  <c r="CK344" i="3"/>
  <c r="CQ344" i="3"/>
  <c r="CU344" i="3"/>
  <c r="CY344" i="3"/>
  <c r="DD344" i="3"/>
  <c r="DH344" i="3"/>
  <c r="DL344" i="3"/>
  <c r="DQ344" i="3"/>
  <c r="DW344" i="3"/>
  <c r="EA344" i="3"/>
  <c r="EG344" i="3"/>
  <c r="GM344" i="3"/>
  <c r="GT344" i="3"/>
  <c r="GY344" i="3"/>
  <c r="HD344" i="3"/>
  <c r="HI344" i="3"/>
  <c r="HM344" i="3"/>
  <c r="HQ344" i="3"/>
  <c r="CG344" i="3"/>
  <c r="B344" i="3"/>
  <c r="B344" i="2"/>
  <c r="GN344" i="3"/>
  <c r="GO344" i="3"/>
  <c r="F344" i="3"/>
  <c r="U344" i="2"/>
  <c r="O344" i="3"/>
  <c r="S344" i="3"/>
  <c r="S344" i="2"/>
  <c r="AA344" i="3"/>
  <c r="AF344" i="3"/>
  <c r="AJ344" i="3"/>
  <c r="AN344" i="3"/>
  <c r="AR344" i="3"/>
  <c r="AV344" i="3"/>
  <c r="BA344" i="3"/>
  <c r="BE344" i="3"/>
  <c r="BI344" i="3"/>
  <c r="BM344" i="3"/>
  <c r="BQ344" i="3"/>
  <c r="CL344" i="3"/>
  <c r="CR344" i="3"/>
  <c r="CV344" i="3"/>
  <c r="CZ344" i="3"/>
  <c r="DE344" i="3"/>
  <c r="DI344" i="3"/>
  <c r="DM344" i="3"/>
  <c r="DS344" i="3"/>
  <c r="DX344" i="3"/>
  <c r="EC344" i="3"/>
  <c r="EH344" i="3"/>
  <c r="GQ344" i="3"/>
  <c r="GU344" i="3"/>
  <c r="GZ344" i="3"/>
  <c r="HF344" i="3"/>
  <c r="HJ344" i="3"/>
  <c r="HN344" i="3"/>
  <c r="HR344" i="3"/>
  <c r="Q344" i="3"/>
  <c r="Q344" i="2"/>
  <c r="AL344" i="3"/>
  <c r="BC344" i="3"/>
  <c r="BS344" i="3"/>
  <c r="CT344" i="3"/>
  <c r="DK344" i="3"/>
  <c r="EE344" i="3"/>
  <c r="HB344" i="3"/>
  <c r="AP344" i="3"/>
  <c r="BG344" i="3"/>
  <c r="CX344" i="3"/>
  <c r="DO344" i="3"/>
  <c r="EJ344" i="3"/>
  <c r="GL344" i="3"/>
  <c r="HH344" i="3"/>
  <c r="AD344" i="3"/>
  <c r="AT344" i="3"/>
  <c r="BK344" i="3"/>
  <c r="CI344" i="3"/>
  <c r="DB344" i="3"/>
  <c r="DV344" i="3"/>
  <c r="GS344" i="3"/>
  <c r="HL344" i="3"/>
  <c r="CO344" i="3"/>
  <c r="AH344" i="3"/>
  <c r="DG344" i="3"/>
  <c r="GX344" i="3"/>
  <c r="AY344" i="3"/>
  <c r="DZ344" i="3"/>
  <c r="HP344" i="3"/>
  <c r="BO344" i="3"/>
  <c r="P357" i="4"/>
  <c r="EL340" i="3"/>
  <c r="EM340" i="3"/>
  <c r="EN340" i="3"/>
  <c r="EV340" i="3"/>
  <c r="EW340" i="3"/>
  <c r="EX340" i="3"/>
  <c r="FF340" i="3"/>
  <c r="FG340" i="3"/>
  <c r="FH340" i="3"/>
  <c r="FP340" i="3"/>
  <c r="FQ340" i="3"/>
  <c r="FR340" i="3"/>
  <c r="FZ340" i="3"/>
  <c r="GA340" i="3"/>
  <c r="GB340" i="3"/>
  <c r="X336" i="3"/>
  <c r="Z336" i="3"/>
  <c r="CA336" i="3"/>
  <c r="BX332" i="3"/>
  <c r="BY332" i="3"/>
  <c r="BW332" i="3"/>
  <c r="FS332" i="3"/>
  <c r="EO332" i="3"/>
  <c r="EY332" i="3"/>
  <c r="FI332" i="3"/>
  <c r="GC332" i="3"/>
  <c r="EU332" i="3"/>
  <c r="ES332" i="3"/>
  <c r="FC332" i="3"/>
  <c r="FE332" i="3"/>
  <c r="FO332" i="3"/>
  <c r="FW332" i="3"/>
  <c r="FM332" i="3"/>
  <c r="FY332" i="3"/>
  <c r="GG332" i="3"/>
  <c r="GI332" i="3"/>
  <c r="EP332" i="3"/>
  <c r="FB332" i="3"/>
  <c r="FJ332" i="3"/>
  <c r="FV332" i="3"/>
  <c r="GD332" i="3"/>
  <c r="EQ332" i="3"/>
  <c r="FD332" i="3"/>
  <c r="FK332" i="3"/>
  <c r="FX332" i="3"/>
  <c r="GE332" i="3"/>
  <c r="ER332" i="3"/>
  <c r="EZ332" i="3"/>
  <c r="FL332" i="3"/>
  <c r="FT332" i="3"/>
  <c r="GF332" i="3"/>
  <c r="ET332" i="3"/>
  <c r="FA332" i="3"/>
  <c r="FN332" i="3"/>
  <c r="FU332" i="3"/>
  <c r="GH332" i="3"/>
  <c r="HT328" i="3"/>
  <c r="P328" i="3"/>
  <c r="P328" i="2"/>
  <c r="AC328" i="3"/>
  <c r="AG328" i="3"/>
  <c r="AK328" i="3"/>
  <c r="AO328" i="3"/>
  <c r="AS328" i="3"/>
  <c r="AW328" i="3"/>
  <c r="BB328" i="3"/>
  <c r="BF328" i="3"/>
  <c r="BJ328" i="3"/>
  <c r="BN328" i="3"/>
  <c r="BR328" i="3"/>
  <c r="CE328" i="3"/>
  <c r="CN328" i="3"/>
  <c r="CS328" i="3"/>
  <c r="CW328" i="3"/>
  <c r="DA328" i="3"/>
  <c r="DF328" i="3"/>
  <c r="DJ328" i="3"/>
  <c r="DN328" i="3"/>
  <c r="DT328" i="3"/>
  <c r="DY328" i="3"/>
  <c r="ED328" i="3"/>
  <c r="EI328" i="3"/>
  <c r="GK328" i="3"/>
  <c r="GR328" i="3"/>
  <c r="GV328" i="3"/>
  <c r="HA328" i="3"/>
  <c r="HG328" i="3"/>
  <c r="HK328" i="3"/>
  <c r="HO328" i="3"/>
  <c r="HS328" i="3"/>
  <c r="Q328" i="3"/>
  <c r="Q328" i="2"/>
  <c r="AD328" i="3"/>
  <c r="AH328" i="3"/>
  <c r="AL328" i="3"/>
  <c r="AP328" i="3"/>
  <c r="AT328" i="3"/>
  <c r="AY328" i="3"/>
  <c r="BC328" i="3"/>
  <c r="BG328" i="3"/>
  <c r="BK328" i="3"/>
  <c r="BO328" i="3"/>
  <c r="BS328" i="3"/>
  <c r="CI328" i="3"/>
  <c r="CO328" i="3"/>
  <c r="CT328" i="3"/>
  <c r="CX328" i="3"/>
  <c r="DB328" i="3"/>
  <c r="DG328" i="3"/>
  <c r="DK328" i="3"/>
  <c r="DO328" i="3"/>
  <c r="DV328" i="3"/>
  <c r="DZ328" i="3"/>
  <c r="EE328" i="3"/>
  <c r="EJ328" i="3"/>
  <c r="GL328" i="3"/>
  <c r="GS328" i="3"/>
  <c r="GX328" i="3"/>
  <c r="HB328" i="3"/>
  <c r="HH328" i="3"/>
  <c r="HL328" i="3"/>
  <c r="HP328" i="3"/>
  <c r="N328" i="3"/>
  <c r="R328" i="3"/>
  <c r="AE328" i="3"/>
  <c r="AI328" i="3"/>
  <c r="AM328" i="3"/>
  <c r="AQ328" i="3"/>
  <c r="AU328" i="3"/>
  <c r="AZ328" i="3"/>
  <c r="BD328" i="3"/>
  <c r="BH328" i="3"/>
  <c r="BL328" i="3"/>
  <c r="BP328" i="3"/>
  <c r="BU328" i="3"/>
  <c r="CK328" i="3"/>
  <c r="CQ328" i="3"/>
  <c r="CU328" i="3"/>
  <c r="CY328" i="3"/>
  <c r="DD328" i="3"/>
  <c r="DH328" i="3"/>
  <c r="DL328" i="3"/>
  <c r="DQ328" i="3"/>
  <c r="DW328" i="3"/>
  <c r="EA328" i="3"/>
  <c r="EG328" i="3"/>
  <c r="GM328" i="3"/>
  <c r="GT328" i="3"/>
  <c r="GY328" i="3"/>
  <c r="HD328" i="3"/>
  <c r="HI328" i="3"/>
  <c r="HM328" i="3"/>
  <c r="HQ328" i="3"/>
  <c r="CG328" i="3"/>
  <c r="B328" i="3"/>
  <c r="B328" i="2"/>
  <c r="GN328" i="3"/>
  <c r="GO328" i="3"/>
  <c r="F328" i="3"/>
  <c r="U328" i="2"/>
  <c r="O328" i="3"/>
  <c r="S328" i="3"/>
  <c r="S328" i="2"/>
  <c r="AA328" i="3"/>
  <c r="AF328" i="3"/>
  <c r="AJ328" i="3"/>
  <c r="AN328" i="3"/>
  <c r="AR328" i="3"/>
  <c r="AV328" i="3"/>
  <c r="BA328" i="3"/>
  <c r="BE328" i="3"/>
  <c r="BI328" i="3"/>
  <c r="BM328" i="3"/>
  <c r="BQ328" i="3"/>
  <c r="CL328" i="3"/>
  <c r="CR328" i="3"/>
  <c r="CV328" i="3"/>
  <c r="CZ328" i="3"/>
  <c r="DE328" i="3"/>
  <c r="DI328" i="3"/>
  <c r="DM328" i="3"/>
  <c r="DS328" i="3"/>
  <c r="DX328" i="3"/>
  <c r="EC328" i="3"/>
  <c r="EH328" i="3"/>
  <c r="GQ328" i="3"/>
  <c r="GU328" i="3"/>
  <c r="GZ328" i="3"/>
  <c r="HF328" i="3"/>
  <c r="HJ328" i="3"/>
  <c r="HN328" i="3"/>
  <c r="HR328" i="3"/>
  <c r="P341" i="4"/>
  <c r="EL324" i="3"/>
  <c r="EM324" i="3"/>
  <c r="EN324" i="3"/>
  <c r="EV324" i="3"/>
  <c r="EW324" i="3"/>
  <c r="EX324" i="3"/>
  <c r="FF324" i="3"/>
  <c r="FG324" i="3"/>
  <c r="FH324" i="3"/>
  <c r="FP324" i="3"/>
  <c r="FQ324" i="3"/>
  <c r="FR324" i="3"/>
  <c r="FZ324" i="3"/>
  <c r="GA324" i="3"/>
  <c r="GB324" i="3"/>
  <c r="X320" i="3"/>
  <c r="Z320" i="3"/>
  <c r="CA320" i="3"/>
  <c r="FS316" i="3"/>
  <c r="EO316" i="3"/>
  <c r="EY316" i="3"/>
  <c r="FI316" i="3"/>
  <c r="GC316" i="3"/>
  <c r="EU316" i="3"/>
  <c r="ES316" i="3"/>
  <c r="FC316" i="3"/>
  <c r="FE316" i="3"/>
  <c r="FO316" i="3"/>
  <c r="FW316" i="3"/>
  <c r="FM316" i="3"/>
  <c r="FY316" i="3"/>
  <c r="GG316" i="3"/>
  <c r="GI316" i="3"/>
  <c r="EQ316" i="3"/>
  <c r="FD316" i="3"/>
  <c r="FK316" i="3"/>
  <c r="FX316" i="3"/>
  <c r="GE316" i="3"/>
  <c r="ER316" i="3"/>
  <c r="EZ316" i="3"/>
  <c r="FL316" i="3"/>
  <c r="FT316" i="3"/>
  <c r="GF316" i="3"/>
  <c r="ET316" i="3"/>
  <c r="FA316" i="3"/>
  <c r="FN316" i="3"/>
  <c r="FU316" i="3"/>
  <c r="GH316" i="3"/>
  <c r="EP316" i="3"/>
  <c r="FB316" i="3"/>
  <c r="FJ316" i="3"/>
  <c r="FV316" i="3"/>
  <c r="GD316" i="3"/>
  <c r="Z312" i="3"/>
  <c r="CA312" i="3"/>
  <c r="X312" i="3"/>
  <c r="HT312" i="3"/>
  <c r="Q312" i="3"/>
  <c r="Q312" i="2"/>
  <c r="AD312" i="3"/>
  <c r="AH312" i="3"/>
  <c r="AL312" i="3"/>
  <c r="AP312" i="3"/>
  <c r="AT312" i="3"/>
  <c r="AY312" i="3"/>
  <c r="BC312" i="3"/>
  <c r="BG312" i="3"/>
  <c r="BK312" i="3"/>
  <c r="BO312" i="3"/>
  <c r="BS312" i="3"/>
  <c r="CI312" i="3"/>
  <c r="CO312" i="3"/>
  <c r="CT312" i="3"/>
  <c r="CX312" i="3"/>
  <c r="DB312" i="3"/>
  <c r="DG312" i="3"/>
  <c r="DK312" i="3"/>
  <c r="DO312" i="3"/>
  <c r="DV312" i="3"/>
  <c r="DZ312" i="3"/>
  <c r="EE312" i="3"/>
  <c r="EJ312" i="3"/>
  <c r="GL312" i="3"/>
  <c r="GS312" i="3"/>
  <c r="GX312" i="3"/>
  <c r="HB312" i="3"/>
  <c r="HH312" i="3"/>
  <c r="HL312" i="3"/>
  <c r="HP312" i="3"/>
  <c r="N312" i="3"/>
  <c r="R312" i="3"/>
  <c r="AE312" i="3"/>
  <c r="AI312" i="3"/>
  <c r="AM312" i="3"/>
  <c r="AQ312" i="3"/>
  <c r="AU312" i="3"/>
  <c r="AZ312" i="3"/>
  <c r="BD312" i="3"/>
  <c r="BH312" i="3"/>
  <c r="BL312" i="3"/>
  <c r="BP312" i="3"/>
  <c r="BU312" i="3"/>
  <c r="CK312" i="3"/>
  <c r="CQ312" i="3"/>
  <c r="CU312" i="3"/>
  <c r="CY312" i="3"/>
  <c r="DD312" i="3"/>
  <c r="DH312" i="3"/>
  <c r="DL312" i="3"/>
  <c r="DQ312" i="3"/>
  <c r="DW312" i="3"/>
  <c r="EA312" i="3"/>
  <c r="EG312" i="3"/>
  <c r="GM312" i="3"/>
  <c r="GT312" i="3"/>
  <c r="GY312" i="3"/>
  <c r="HD312" i="3"/>
  <c r="HI312" i="3"/>
  <c r="HM312" i="3"/>
  <c r="HQ312" i="3"/>
  <c r="CG312" i="3"/>
  <c r="B312" i="3"/>
  <c r="B312" i="2"/>
  <c r="GN312" i="3"/>
  <c r="GO312" i="3"/>
  <c r="F312" i="3"/>
  <c r="U312" i="2"/>
  <c r="O312" i="3"/>
  <c r="S312" i="3"/>
  <c r="S312" i="2"/>
  <c r="AA312" i="3"/>
  <c r="AF312" i="3"/>
  <c r="AJ312" i="3"/>
  <c r="AN312" i="3"/>
  <c r="AR312" i="3"/>
  <c r="AV312" i="3"/>
  <c r="BA312" i="3"/>
  <c r="BE312" i="3"/>
  <c r="BI312" i="3"/>
  <c r="BM312" i="3"/>
  <c r="BQ312" i="3"/>
  <c r="CL312" i="3"/>
  <c r="CR312" i="3"/>
  <c r="CV312" i="3"/>
  <c r="CZ312" i="3"/>
  <c r="DE312" i="3"/>
  <c r="DI312" i="3"/>
  <c r="DM312" i="3"/>
  <c r="DS312" i="3"/>
  <c r="DX312" i="3"/>
  <c r="EC312" i="3"/>
  <c r="EH312" i="3"/>
  <c r="GQ312" i="3"/>
  <c r="GU312" i="3"/>
  <c r="GZ312" i="3"/>
  <c r="HF312" i="3"/>
  <c r="HJ312" i="3"/>
  <c r="HN312" i="3"/>
  <c r="HR312" i="3"/>
  <c r="P312" i="3"/>
  <c r="P312" i="2"/>
  <c r="AC312" i="3"/>
  <c r="AG312" i="3"/>
  <c r="AK312" i="3"/>
  <c r="AO312" i="3"/>
  <c r="AS312" i="3"/>
  <c r="AW312" i="3"/>
  <c r="BB312" i="3"/>
  <c r="BF312" i="3"/>
  <c r="BJ312" i="3"/>
  <c r="BN312" i="3"/>
  <c r="BR312" i="3"/>
  <c r="CE312" i="3"/>
  <c r="CN312" i="3"/>
  <c r="CS312" i="3"/>
  <c r="CW312" i="3"/>
  <c r="DA312" i="3"/>
  <c r="DF312" i="3"/>
  <c r="DJ312" i="3"/>
  <c r="DN312" i="3"/>
  <c r="DT312" i="3"/>
  <c r="DY312" i="3"/>
  <c r="ED312" i="3"/>
  <c r="EI312" i="3"/>
  <c r="GK312" i="3"/>
  <c r="GR312" i="3"/>
  <c r="GV312" i="3"/>
  <c r="HA312" i="3"/>
  <c r="HG312" i="3"/>
  <c r="HK312" i="3"/>
  <c r="HO312" i="3"/>
  <c r="HS312" i="3"/>
  <c r="P325" i="4"/>
  <c r="BY308" i="3"/>
  <c r="BW308" i="3"/>
  <c r="BX308" i="3"/>
  <c r="EV308" i="3"/>
  <c r="EW308" i="3"/>
  <c r="EX308" i="3"/>
  <c r="EL308" i="3"/>
  <c r="EM308" i="3"/>
  <c r="EN308" i="3"/>
  <c r="FF308" i="3"/>
  <c r="FG308" i="3"/>
  <c r="FH308" i="3"/>
  <c r="FP308" i="3"/>
  <c r="FQ308" i="3"/>
  <c r="FR308" i="3"/>
  <c r="FZ308" i="3"/>
  <c r="GA308" i="3"/>
  <c r="GB308" i="3"/>
  <c r="Z304" i="3"/>
  <c r="CA304" i="3"/>
  <c r="X304" i="3"/>
  <c r="BW300" i="3"/>
  <c r="BX300" i="3"/>
  <c r="BY300" i="3"/>
  <c r="FS300" i="3"/>
  <c r="EO300" i="3"/>
  <c r="EY300" i="3"/>
  <c r="FI300" i="3"/>
  <c r="GC300" i="3"/>
  <c r="EU300" i="3"/>
  <c r="ES300" i="3"/>
  <c r="FC300" i="3"/>
  <c r="FE300" i="3"/>
  <c r="FO300" i="3"/>
  <c r="FW300" i="3"/>
  <c r="FM300" i="3"/>
  <c r="FY300" i="3"/>
  <c r="GG300" i="3"/>
  <c r="GI300" i="3"/>
  <c r="ER300" i="3"/>
  <c r="EZ300" i="3"/>
  <c r="FL300" i="3"/>
  <c r="FT300" i="3"/>
  <c r="GF300" i="3"/>
  <c r="ET300" i="3"/>
  <c r="FA300" i="3"/>
  <c r="FN300" i="3"/>
  <c r="FU300" i="3"/>
  <c r="GH300" i="3"/>
  <c r="EP300" i="3"/>
  <c r="FB300" i="3"/>
  <c r="FJ300" i="3"/>
  <c r="FV300" i="3"/>
  <c r="GD300" i="3"/>
  <c r="EQ300" i="3"/>
  <c r="FD300" i="3"/>
  <c r="FK300" i="3"/>
  <c r="FX300" i="3"/>
  <c r="GE300" i="3"/>
  <c r="HT296" i="3"/>
  <c r="N296" i="3"/>
  <c r="R296" i="3"/>
  <c r="AE296" i="3"/>
  <c r="AI296" i="3"/>
  <c r="AM296" i="3"/>
  <c r="AQ296" i="3"/>
  <c r="AU296" i="3"/>
  <c r="AZ296" i="3"/>
  <c r="BD296" i="3"/>
  <c r="BH296" i="3"/>
  <c r="BL296" i="3"/>
  <c r="BP296" i="3"/>
  <c r="BU296" i="3"/>
  <c r="CK296" i="3"/>
  <c r="CQ296" i="3"/>
  <c r="CU296" i="3"/>
  <c r="CY296" i="3"/>
  <c r="DD296" i="3"/>
  <c r="DH296" i="3"/>
  <c r="DL296" i="3"/>
  <c r="DQ296" i="3"/>
  <c r="DW296" i="3"/>
  <c r="EA296" i="3"/>
  <c r="EG296" i="3"/>
  <c r="GM296" i="3"/>
  <c r="GT296" i="3"/>
  <c r="GY296" i="3"/>
  <c r="HD296" i="3"/>
  <c r="HI296" i="3"/>
  <c r="HM296" i="3"/>
  <c r="HQ296" i="3"/>
  <c r="CG296" i="3"/>
  <c r="B296" i="3"/>
  <c r="B296" i="2"/>
  <c r="GN296" i="3"/>
  <c r="GO296" i="3"/>
  <c r="F296" i="3"/>
  <c r="U296" i="2"/>
  <c r="O296" i="3"/>
  <c r="S296" i="3"/>
  <c r="S296" i="2"/>
  <c r="AA296" i="3"/>
  <c r="AF296" i="3"/>
  <c r="AJ296" i="3"/>
  <c r="AN296" i="3"/>
  <c r="AR296" i="3"/>
  <c r="AV296" i="3"/>
  <c r="BA296" i="3"/>
  <c r="BE296" i="3"/>
  <c r="BI296" i="3"/>
  <c r="BM296" i="3"/>
  <c r="BQ296" i="3"/>
  <c r="CL296" i="3"/>
  <c r="CR296" i="3"/>
  <c r="CV296" i="3"/>
  <c r="CZ296" i="3"/>
  <c r="DE296" i="3"/>
  <c r="DI296" i="3"/>
  <c r="DM296" i="3"/>
  <c r="DS296" i="3"/>
  <c r="DX296" i="3"/>
  <c r="EC296" i="3"/>
  <c r="EH296" i="3"/>
  <c r="GQ296" i="3"/>
  <c r="GU296" i="3"/>
  <c r="GZ296" i="3"/>
  <c r="HF296" i="3"/>
  <c r="HJ296" i="3"/>
  <c r="HN296" i="3"/>
  <c r="HR296" i="3"/>
  <c r="P296" i="3"/>
  <c r="P296" i="2"/>
  <c r="AC296" i="3"/>
  <c r="AG296" i="3"/>
  <c r="AK296" i="3"/>
  <c r="AO296" i="3"/>
  <c r="AS296" i="3"/>
  <c r="AW296" i="3"/>
  <c r="BB296" i="3"/>
  <c r="BF296" i="3"/>
  <c r="BJ296" i="3"/>
  <c r="BN296" i="3"/>
  <c r="BR296" i="3"/>
  <c r="CE296" i="3"/>
  <c r="CN296" i="3"/>
  <c r="CS296" i="3"/>
  <c r="CW296" i="3"/>
  <c r="DA296" i="3"/>
  <c r="DF296" i="3"/>
  <c r="DJ296" i="3"/>
  <c r="DN296" i="3"/>
  <c r="DT296" i="3"/>
  <c r="DY296" i="3"/>
  <c r="ED296" i="3"/>
  <c r="EI296" i="3"/>
  <c r="GK296" i="3"/>
  <c r="GR296" i="3"/>
  <c r="GV296" i="3"/>
  <c r="HA296" i="3"/>
  <c r="HG296" i="3"/>
  <c r="HK296" i="3"/>
  <c r="HO296" i="3"/>
  <c r="HS296" i="3"/>
  <c r="Q296" i="3"/>
  <c r="Q296" i="2"/>
  <c r="AD296" i="3"/>
  <c r="AH296" i="3"/>
  <c r="AL296" i="3"/>
  <c r="AP296" i="3"/>
  <c r="AT296" i="3"/>
  <c r="AY296" i="3"/>
  <c r="BC296" i="3"/>
  <c r="BG296" i="3"/>
  <c r="BK296" i="3"/>
  <c r="BO296" i="3"/>
  <c r="BS296" i="3"/>
  <c r="CI296" i="3"/>
  <c r="CO296" i="3"/>
  <c r="CT296" i="3"/>
  <c r="CX296" i="3"/>
  <c r="DB296" i="3"/>
  <c r="DG296" i="3"/>
  <c r="DK296" i="3"/>
  <c r="DO296" i="3"/>
  <c r="DV296" i="3"/>
  <c r="DZ296" i="3"/>
  <c r="EE296" i="3"/>
  <c r="EJ296" i="3"/>
  <c r="GL296" i="3"/>
  <c r="GS296" i="3"/>
  <c r="GX296" i="3"/>
  <c r="HB296" i="3"/>
  <c r="HH296" i="3"/>
  <c r="HL296" i="3"/>
  <c r="HP296" i="3"/>
  <c r="P309" i="4"/>
  <c r="EV292" i="3"/>
  <c r="EW292" i="3"/>
  <c r="EX292" i="3"/>
  <c r="EL292" i="3"/>
  <c r="EM292" i="3"/>
  <c r="EN292" i="3"/>
  <c r="FF292" i="3"/>
  <c r="FG292" i="3"/>
  <c r="FH292" i="3"/>
  <c r="FP292" i="3"/>
  <c r="FQ292" i="3"/>
  <c r="FR292" i="3"/>
  <c r="FZ292" i="3"/>
  <c r="GA292" i="3"/>
  <c r="GB292" i="3"/>
  <c r="Z288" i="3"/>
  <c r="CA288" i="3"/>
  <c r="X288" i="3"/>
  <c r="BW284" i="3"/>
  <c r="BX284" i="3"/>
  <c r="BY284" i="3"/>
  <c r="FS284" i="3"/>
  <c r="EO284" i="3"/>
  <c r="EY284" i="3"/>
  <c r="FI284" i="3"/>
  <c r="GC284" i="3"/>
  <c r="EU284" i="3"/>
  <c r="ES284" i="3"/>
  <c r="FC284" i="3"/>
  <c r="FE284" i="3"/>
  <c r="FO284" i="3"/>
  <c r="FW284" i="3"/>
  <c r="FM284" i="3"/>
  <c r="FY284" i="3"/>
  <c r="GG284" i="3"/>
  <c r="GI284" i="3"/>
  <c r="ER284" i="3"/>
  <c r="EZ284" i="3"/>
  <c r="FL284" i="3"/>
  <c r="FT284" i="3"/>
  <c r="GF284" i="3"/>
  <c r="ET284" i="3"/>
  <c r="FA284" i="3"/>
  <c r="FN284" i="3"/>
  <c r="FU284" i="3"/>
  <c r="GH284" i="3"/>
  <c r="EP284" i="3"/>
  <c r="FB284" i="3"/>
  <c r="FJ284" i="3"/>
  <c r="FV284" i="3"/>
  <c r="GD284" i="3"/>
  <c r="EQ284" i="3"/>
  <c r="FD284" i="3"/>
  <c r="FK284" i="3"/>
  <c r="FX284" i="3"/>
  <c r="GE284" i="3"/>
  <c r="HT280" i="3"/>
  <c r="N280" i="3"/>
  <c r="R280" i="3"/>
  <c r="AE280" i="3"/>
  <c r="AI280" i="3"/>
  <c r="AM280" i="3"/>
  <c r="AQ280" i="3"/>
  <c r="AU280" i="3"/>
  <c r="AZ280" i="3"/>
  <c r="BD280" i="3"/>
  <c r="BH280" i="3"/>
  <c r="BL280" i="3"/>
  <c r="BP280" i="3"/>
  <c r="BU280" i="3"/>
  <c r="CK280" i="3"/>
  <c r="CQ280" i="3"/>
  <c r="CU280" i="3"/>
  <c r="CY280" i="3"/>
  <c r="DD280" i="3"/>
  <c r="DH280" i="3"/>
  <c r="DL280" i="3"/>
  <c r="DQ280" i="3"/>
  <c r="DW280" i="3"/>
  <c r="EA280" i="3"/>
  <c r="EG280" i="3"/>
  <c r="GM280" i="3"/>
  <c r="GT280" i="3"/>
  <c r="GY280" i="3"/>
  <c r="HD280" i="3"/>
  <c r="HI280" i="3"/>
  <c r="HM280" i="3"/>
  <c r="HQ280" i="3"/>
  <c r="CG280" i="3"/>
  <c r="B280" i="3"/>
  <c r="B280" i="2"/>
  <c r="GN280" i="3"/>
  <c r="GO280" i="3"/>
  <c r="F280" i="3"/>
  <c r="U280" i="2"/>
  <c r="O280" i="3"/>
  <c r="S280" i="3"/>
  <c r="S280" i="2"/>
  <c r="AA280" i="3"/>
  <c r="AF280" i="3"/>
  <c r="AJ280" i="3"/>
  <c r="AN280" i="3"/>
  <c r="AR280" i="3"/>
  <c r="AV280" i="3"/>
  <c r="BA280" i="3"/>
  <c r="BE280" i="3"/>
  <c r="BI280" i="3"/>
  <c r="BM280" i="3"/>
  <c r="BQ280" i="3"/>
  <c r="CL280" i="3"/>
  <c r="CR280" i="3"/>
  <c r="CV280" i="3"/>
  <c r="CZ280" i="3"/>
  <c r="DE280" i="3"/>
  <c r="DI280" i="3"/>
  <c r="DM280" i="3"/>
  <c r="DS280" i="3"/>
  <c r="DX280" i="3"/>
  <c r="EC280" i="3"/>
  <c r="EH280" i="3"/>
  <c r="GQ280" i="3"/>
  <c r="GU280" i="3"/>
  <c r="GZ280" i="3"/>
  <c r="HF280" i="3"/>
  <c r="HJ280" i="3"/>
  <c r="HN280" i="3"/>
  <c r="HR280" i="3"/>
  <c r="P280" i="3"/>
  <c r="P280" i="2"/>
  <c r="AC280" i="3"/>
  <c r="AG280" i="3"/>
  <c r="AK280" i="3"/>
  <c r="AO280" i="3"/>
  <c r="AS280" i="3"/>
  <c r="AW280" i="3"/>
  <c r="BB280" i="3"/>
  <c r="BF280" i="3"/>
  <c r="BJ280" i="3"/>
  <c r="BN280" i="3"/>
  <c r="BR280" i="3"/>
  <c r="CE280" i="3"/>
  <c r="CN280" i="3"/>
  <c r="CS280" i="3"/>
  <c r="CW280" i="3"/>
  <c r="DA280" i="3"/>
  <c r="DF280" i="3"/>
  <c r="DJ280" i="3"/>
  <c r="DN280" i="3"/>
  <c r="DT280" i="3"/>
  <c r="DY280" i="3"/>
  <c r="ED280" i="3"/>
  <c r="EI280" i="3"/>
  <c r="GK280" i="3"/>
  <c r="GR280" i="3"/>
  <c r="GV280" i="3"/>
  <c r="HA280" i="3"/>
  <c r="HG280" i="3"/>
  <c r="HK280" i="3"/>
  <c r="HO280" i="3"/>
  <c r="HS280" i="3"/>
  <c r="Q280" i="3"/>
  <c r="Q280" i="2"/>
  <c r="AD280" i="3"/>
  <c r="AH280" i="3"/>
  <c r="AL280" i="3"/>
  <c r="AP280" i="3"/>
  <c r="AT280" i="3"/>
  <c r="AY280" i="3"/>
  <c r="BC280" i="3"/>
  <c r="BG280" i="3"/>
  <c r="BK280" i="3"/>
  <c r="BO280" i="3"/>
  <c r="BS280" i="3"/>
  <c r="CI280" i="3"/>
  <c r="CO280" i="3"/>
  <c r="CT280" i="3"/>
  <c r="CX280" i="3"/>
  <c r="DB280" i="3"/>
  <c r="DG280" i="3"/>
  <c r="DK280" i="3"/>
  <c r="DO280" i="3"/>
  <c r="DV280" i="3"/>
  <c r="DZ280" i="3"/>
  <c r="EE280" i="3"/>
  <c r="EJ280" i="3"/>
  <c r="GL280" i="3"/>
  <c r="GS280" i="3"/>
  <c r="GX280" i="3"/>
  <c r="HB280" i="3"/>
  <c r="HH280" i="3"/>
  <c r="HL280" i="3"/>
  <c r="HP280" i="3"/>
  <c r="P293" i="4"/>
  <c r="EV276" i="3"/>
  <c r="EW276" i="3"/>
  <c r="EX276" i="3"/>
  <c r="EL276" i="3"/>
  <c r="EM276" i="3"/>
  <c r="EN276" i="3"/>
  <c r="FF276" i="3"/>
  <c r="FG276" i="3"/>
  <c r="FH276" i="3"/>
  <c r="FP276" i="3"/>
  <c r="FQ276" i="3"/>
  <c r="FR276" i="3"/>
  <c r="FZ276" i="3"/>
  <c r="GA276" i="3"/>
  <c r="GB276" i="3"/>
  <c r="Z272" i="3"/>
  <c r="CA272" i="3"/>
  <c r="X272" i="3"/>
  <c r="X268" i="3"/>
  <c r="Z268" i="3"/>
  <c r="CA268" i="3"/>
  <c r="FS268" i="3"/>
  <c r="EO268" i="3"/>
  <c r="EY268" i="3"/>
  <c r="FI268" i="3"/>
  <c r="GC268" i="3"/>
  <c r="EU268" i="3"/>
  <c r="ES268" i="3"/>
  <c r="FC268" i="3"/>
  <c r="FE268" i="3"/>
  <c r="FO268" i="3"/>
  <c r="FW268" i="3"/>
  <c r="FM268" i="3"/>
  <c r="FY268" i="3"/>
  <c r="GG268" i="3"/>
  <c r="GI268" i="3"/>
  <c r="ET268" i="3"/>
  <c r="FA268" i="3"/>
  <c r="FN268" i="3"/>
  <c r="FU268" i="3"/>
  <c r="GH268" i="3"/>
  <c r="EP268" i="3"/>
  <c r="FB268" i="3"/>
  <c r="FJ268" i="3"/>
  <c r="FV268" i="3"/>
  <c r="GD268" i="3"/>
  <c r="EQ268" i="3"/>
  <c r="FD268" i="3"/>
  <c r="FK268" i="3"/>
  <c r="FX268" i="3"/>
  <c r="GE268" i="3"/>
  <c r="ER268" i="3"/>
  <c r="EZ268" i="3"/>
  <c r="FL268" i="3"/>
  <c r="FT268" i="3"/>
  <c r="GF268" i="3"/>
  <c r="BW264" i="3"/>
  <c r="BX264" i="3"/>
  <c r="BY264" i="3"/>
  <c r="HT264" i="3"/>
  <c r="CG264" i="3"/>
  <c r="B264" i="3"/>
  <c r="B264" i="2"/>
  <c r="GN264" i="3"/>
  <c r="GO264" i="3"/>
  <c r="F264" i="3"/>
  <c r="U264" i="2"/>
  <c r="O264" i="3"/>
  <c r="S264" i="3"/>
  <c r="S264" i="2"/>
  <c r="AA264" i="3"/>
  <c r="AF264" i="3"/>
  <c r="AJ264" i="3"/>
  <c r="AN264" i="3"/>
  <c r="AR264" i="3"/>
  <c r="AV264" i="3"/>
  <c r="BA264" i="3"/>
  <c r="BE264" i="3"/>
  <c r="BI264" i="3"/>
  <c r="BM264" i="3"/>
  <c r="BQ264" i="3"/>
  <c r="CL264" i="3"/>
  <c r="CR264" i="3"/>
  <c r="CV264" i="3"/>
  <c r="CZ264" i="3"/>
  <c r="DE264" i="3"/>
  <c r="DI264" i="3"/>
  <c r="DM264" i="3"/>
  <c r="DS264" i="3"/>
  <c r="DX264" i="3"/>
  <c r="EC264" i="3"/>
  <c r="EH264" i="3"/>
  <c r="GQ264" i="3"/>
  <c r="GU264" i="3"/>
  <c r="GZ264" i="3"/>
  <c r="HF264" i="3"/>
  <c r="HJ264" i="3"/>
  <c r="HN264" i="3"/>
  <c r="HR264" i="3"/>
  <c r="P264" i="3"/>
  <c r="P264" i="2"/>
  <c r="AC264" i="3"/>
  <c r="AG264" i="3"/>
  <c r="AK264" i="3"/>
  <c r="AO264" i="3"/>
  <c r="AS264" i="3"/>
  <c r="AW264" i="3"/>
  <c r="BB264" i="3"/>
  <c r="BF264" i="3"/>
  <c r="BJ264" i="3"/>
  <c r="BN264" i="3"/>
  <c r="BR264" i="3"/>
  <c r="CE264" i="3"/>
  <c r="CN264" i="3"/>
  <c r="CS264" i="3"/>
  <c r="CW264" i="3"/>
  <c r="DA264" i="3"/>
  <c r="DF264" i="3"/>
  <c r="DJ264" i="3"/>
  <c r="DN264" i="3"/>
  <c r="DT264" i="3"/>
  <c r="DY264" i="3"/>
  <c r="ED264" i="3"/>
  <c r="EI264" i="3"/>
  <c r="GK264" i="3"/>
  <c r="GR264" i="3"/>
  <c r="GV264" i="3"/>
  <c r="HA264" i="3"/>
  <c r="HG264" i="3"/>
  <c r="HK264" i="3"/>
  <c r="HO264" i="3"/>
  <c r="HS264" i="3"/>
  <c r="Q264" i="3"/>
  <c r="Q264" i="2"/>
  <c r="AD264" i="3"/>
  <c r="AH264" i="3"/>
  <c r="AL264" i="3"/>
  <c r="AP264" i="3"/>
  <c r="AT264" i="3"/>
  <c r="AY264" i="3"/>
  <c r="BC264" i="3"/>
  <c r="BG264" i="3"/>
  <c r="BK264" i="3"/>
  <c r="BO264" i="3"/>
  <c r="BS264" i="3"/>
  <c r="CI264" i="3"/>
  <c r="CO264" i="3"/>
  <c r="CT264" i="3"/>
  <c r="CX264" i="3"/>
  <c r="DB264" i="3"/>
  <c r="DG264" i="3"/>
  <c r="DK264" i="3"/>
  <c r="DO264" i="3"/>
  <c r="DV264" i="3"/>
  <c r="DZ264" i="3"/>
  <c r="EE264" i="3"/>
  <c r="EJ264" i="3"/>
  <c r="GL264" i="3"/>
  <c r="GS264" i="3"/>
  <c r="GX264" i="3"/>
  <c r="HB264" i="3"/>
  <c r="HH264" i="3"/>
  <c r="HL264" i="3"/>
  <c r="HP264" i="3"/>
  <c r="N264" i="3"/>
  <c r="R264" i="3"/>
  <c r="AE264" i="3"/>
  <c r="AI264" i="3"/>
  <c r="AM264" i="3"/>
  <c r="AQ264" i="3"/>
  <c r="AU264" i="3"/>
  <c r="AZ264" i="3"/>
  <c r="BD264" i="3"/>
  <c r="BH264" i="3"/>
  <c r="BL264" i="3"/>
  <c r="BP264" i="3"/>
  <c r="BU264" i="3"/>
  <c r="CK264" i="3"/>
  <c r="CQ264" i="3"/>
  <c r="CU264" i="3"/>
  <c r="CY264" i="3"/>
  <c r="DD264" i="3"/>
  <c r="DH264" i="3"/>
  <c r="DL264" i="3"/>
  <c r="DQ264" i="3"/>
  <c r="DW264" i="3"/>
  <c r="EA264" i="3"/>
  <c r="EG264" i="3"/>
  <c r="GM264" i="3"/>
  <c r="GT264" i="3"/>
  <c r="GY264" i="3"/>
  <c r="HD264" i="3"/>
  <c r="HI264" i="3"/>
  <c r="HM264" i="3"/>
  <c r="HQ264" i="3"/>
  <c r="P277" i="4"/>
  <c r="EV260" i="3"/>
  <c r="EW260" i="3"/>
  <c r="EX260" i="3"/>
  <c r="EL260" i="3"/>
  <c r="EM260" i="3"/>
  <c r="EN260" i="3"/>
  <c r="FF260" i="3"/>
  <c r="FG260" i="3"/>
  <c r="FH260" i="3"/>
  <c r="FP260" i="3"/>
  <c r="FQ260" i="3"/>
  <c r="FR260" i="3"/>
  <c r="FZ260" i="3"/>
  <c r="GA260" i="3"/>
  <c r="GB260" i="3"/>
  <c r="X252" i="3"/>
  <c r="Z252" i="3"/>
  <c r="CA252" i="3"/>
  <c r="FS252" i="3"/>
  <c r="EO252" i="3"/>
  <c r="EY252" i="3"/>
  <c r="FI252" i="3"/>
  <c r="GC252" i="3"/>
  <c r="EU252" i="3"/>
  <c r="ES252" i="3"/>
  <c r="FC252" i="3"/>
  <c r="FE252" i="3"/>
  <c r="FO252" i="3"/>
  <c r="FW252" i="3"/>
  <c r="FM252" i="3"/>
  <c r="FY252" i="3"/>
  <c r="GG252" i="3"/>
  <c r="GI252" i="3"/>
  <c r="ET252" i="3"/>
  <c r="FA252" i="3"/>
  <c r="FN252" i="3"/>
  <c r="FU252" i="3"/>
  <c r="GH252" i="3"/>
  <c r="EP252" i="3"/>
  <c r="FB252" i="3"/>
  <c r="FJ252" i="3"/>
  <c r="FV252" i="3"/>
  <c r="GD252" i="3"/>
  <c r="EQ252" i="3"/>
  <c r="FD252" i="3"/>
  <c r="FK252" i="3"/>
  <c r="FX252" i="3"/>
  <c r="GE252" i="3"/>
  <c r="ER252" i="3"/>
  <c r="EZ252" i="3"/>
  <c r="FL252" i="3"/>
  <c r="FT252" i="3"/>
  <c r="GF252" i="3"/>
  <c r="BW248" i="3"/>
  <c r="BX248" i="3"/>
  <c r="BY248" i="3"/>
  <c r="HT248" i="3"/>
  <c r="CG248" i="3"/>
  <c r="B248" i="3"/>
  <c r="B248" i="2"/>
  <c r="GN248" i="3"/>
  <c r="GO248" i="3"/>
  <c r="F248" i="3"/>
  <c r="U248" i="2"/>
  <c r="O248" i="3"/>
  <c r="S248" i="3"/>
  <c r="S248" i="2"/>
  <c r="AA248" i="3"/>
  <c r="AF248" i="3"/>
  <c r="AJ248" i="3"/>
  <c r="AN248" i="3"/>
  <c r="AR248" i="3"/>
  <c r="AV248" i="3"/>
  <c r="BA248" i="3"/>
  <c r="BE248" i="3"/>
  <c r="BI248" i="3"/>
  <c r="BM248" i="3"/>
  <c r="BQ248" i="3"/>
  <c r="CL248" i="3"/>
  <c r="CR248" i="3"/>
  <c r="CV248" i="3"/>
  <c r="CZ248" i="3"/>
  <c r="DE248" i="3"/>
  <c r="DI248" i="3"/>
  <c r="DM248" i="3"/>
  <c r="DS248" i="3"/>
  <c r="DX248" i="3"/>
  <c r="EC248" i="3"/>
  <c r="EH248" i="3"/>
  <c r="GQ248" i="3"/>
  <c r="GU248" i="3"/>
  <c r="GZ248" i="3"/>
  <c r="HF248" i="3"/>
  <c r="HJ248" i="3"/>
  <c r="HN248" i="3"/>
  <c r="HR248" i="3"/>
  <c r="P248" i="3"/>
  <c r="P248" i="2"/>
  <c r="AC248" i="3"/>
  <c r="AG248" i="3"/>
  <c r="AK248" i="3"/>
  <c r="AO248" i="3"/>
  <c r="AS248" i="3"/>
  <c r="AW248" i="3"/>
  <c r="BB248" i="3"/>
  <c r="BF248" i="3"/>
  <c r="BJ248" i="3"/>
  <c r="BN248" i="3"/>
  <c r="BR248" i="3"/>
  <c r="CE248" i="3"/>
  <c r="CN248" i="3"/>
  <c r="CS248" i="3"/>
  <c r="CW248" i="3"/>
  <c r="DA248" i="3"/>
  <c r="DF248" i="3"/>
  <c r="DJ248" i="3"/>
  <c r="DN248" i="3"/>
  <c r="DT248" i="3"/>
  <c r="DY248" i="3"/>
  <c r="ED248" i="3"/>
  <c r="EI248" i="3"/>
  <c r="GK248" i="3"/>
  <c r="GR248" i="3"/>
  <c r="GV248" i="3"/>
  <c r="HA248" i="3"/>
  <c r="HG248" i="3"/>
  <c r="HK248" i="3"/>
  <c r="HO248" i="3"/>
  <c r="HS248" i="3"/>
  <c r="Q248" i="3"/>
  <c r="Q248" i="2"/>
  <c r="AD248" i="3"/>
  <c r="AH248" i="3"/>
  <c r="AL248" i="3"/>
  <c r="AP248" i="3"/>
  <c r="AT248" i="3"/>
  <c r="AY248" i="3"/>
  <c r="BC248" i="3"/>
  <c r="BG248" i="3"/>
  <c r="BK248" i="3"/>
  <c r="BO248" i="3"/>
  <c r="BS248" i="3"/>
  <c r="CI248" i="3"/>
  <c r="CO248" i="3"/>
  <c r="CT248" i="3"/>
  <c r="CX248" i="3"/>
  <c r="DB248" i="3"/>
  <c r="DG248" i="3"/>
  <c r="DK248" i="3"/>
  <c r="DO248" i="3"/>
  <c r="DV248" i="3"/>
  <c r="DZ248" i="3"/>
  <c r="EE248" i="3"/>
  <c r="EJ248" i="3"/>
  <c r="GL248" i="3"/>
  <c r="GS248" i="3"/>
  <c r="GX248" i="3"/>
  <c r="HB248" i="3"/>
  <c r="HH248" i="3"/>
  <c r="HL248" i="3"/>
  <c r="HP248" i="3"/>
  <c r="N248" i="3"/>
  <c r="R248" i="3"/>
  <c r="AE248" i="3"/>
  <c r="AI248" i="3"/>
  <c r="AM248" i="3"/>
  <c r="AQ248" i="3"/>
  <c r="AU248" i="3"/>
  <c r="AZ248" i="3"/>
  <c r="BD248" i="3"/>
  <c r="BH248" i="3"/>
  <c r="BL248" i="3"/>
  <c r="BP248" i="3"/>
  <c r="BU248" i="3"/>
  <c r="CK248" i="3"/>
  <c r="CQ248" i="3"/>
  <c r="CU248" i="3"/>
  <c r="CY248" i="3"/>
  <c r="DD248" i="3"/>
  <c r="DH248" i="3"/>
  <c r="DL248" i="3"/>
  <c r="DQ248" i="3"/>
  <c r="DW248" i="3"/>
  <c r="EA248" i="3"/>
  <c r="EG248" i="3"/>
  <c r="GM248" i="3"/>
  <c r="GT248" i="3"/>
  <c r="GY248" i="3"/>
  <c r="HD248" i="3"/>
  <c r="HI248" i="3"/>
  <c r="HM248" i="3"/>
  <c r="HQ248" i="3"/>
  <c r="P261" i="4"/>
  <c r="BY244" i="3"/>
  <c r="BW244" i="3"/>
  <c r="BX244" i="3"/>
  <c r="EV244" i="3"/>
  <c r="EW244" i="3"/>
  <c r="EX244" i="3"/>
  <c r="EL244" i="3"/>
  <c r="EM244" i="3"/>
  <c r="EN244" i="3"/>
  <c r="FF244" i="3"/>
  <c r="FG244" i="3"/>
  <c r="FH244" i="3"/>
  <c r="FP244" i="3"/>
  <c r="FQ244" i="3"/>
  <c r="FR244" i="3"/>
  <c r="FZ244" i="3"/>
  <c r="GA244" i="3"/>
  <c r="GB244" i="3"/>
  <c r="FS236" i="3"/>
  <c r="EO236" i="3"/>
  <c r="EY236" i="3"/>
  <c r="FI236" i="3"/>
  <c r="GC236" i="3"/>
  <c r="EU236" i="3"/>
  <c r="ES236" i="3"/>
  <c r="FC236" i="3"/>
  <c r="FE236" i="3"/>
  <c r="FO236" i="3"/>
  <c r="FW236" i="3"/>
  <c r="FM236" i="3"/>
  <c r="FY236" i="3"/>
  <c r="GG236" i="3"/>
  <c r="GI236" i="3"/>
  <c r="EQ236" i="3"/>
  <c r="FD236" i="3"/>
  <c r="FK236" i="3"/>
  <c r="FX236" i="3"/>
  <c r="GE236" i="3"/>
  <c r="ER236" i="3"/>
  <c r="EZ236" i="3"/>
  <c r="FL236" i="3"/>
  <c r="FT236" i="3"/>
  <c r="GF236" i="3"/>
  <c r="ET236" i="3"/>
  <c r="FA236" i="3"/>
  <c r="FN236" i="3"/>
  <c r="FU236" i="3"/>
  <c r="GH236" i="3"/>
  <c r="EP236" i="3"/>
  <c r="FB236" i="3"/>
  <c r="FJ236" i="3"/>
  <c r="FV236" i="3"/>
  <c r="GD236" i="3"/>
  <c r="Z232" i="3"/>
  <c r="CA232" i="3"/>
  <c r="X232" i="3"/>
  <c r="HT232" i="3"/>
  <c r="Q232" i="3"/>
  <c r="Q232" i="2"/>
  <c r="AD232" i="3"/>
  <c r="AH232" i="3"/>
  <c r="AL232" i="3"/>
  <c r="AP232" i="3"/>
  <c r="AT232" i="3"/>
  <c r="AY232" i="3"/>
  <c r="BC232" i="3"/>
  <c r="BG232" i="3"/>
  <c r="BK232" i="3"/>
  <c r="BO232" i="3"/>
  <c r="BS232" i="3"/>
  <c r="CI232" i="3"/>
  <c r="CO232" i="3"/>
  <c r="CT232" i="3"/>
  <c r="CX232" i="3"/>
  <c r="DB232" i="3"/>
  <c r="DG232" i="3"/>
  <c r="DK232" i="3"/>
  <c r="DO232" i="3"/>
  <c r="DV232" i="3"/>
  <c r="DZ232" i="3"/>
  <c r="EE232" i="3"/>
  <c r="EJ232" i="3"/>
  <c r="GL232" i="3"/>
  <c r="GS232" i="3"/>
  <c r="GX232" i="3"/>
  <c r="HB232" i="3"/>
  <c r="HH232" i="3"/>
  <c r="HL232" i="3"/>
  <c r="HP232" i="3"/>
  <c r="N232" i="3"/>
  <c r="R232" i="3"/>
  <c r="AE232" i="3"/>
  <c r="AI232" i="3"/>
  <c r="AM232" i="3"/>
  <c r="AQ232" i="3"/>
  <c r="AU232" i="3"/>
  <c r="AZ232" i="3"/>
  <c r="BD232" i="3"/>
  <c r="BH232" i="3"/>
  <c r="BL232" i="3"/>
  <c r="BP232" i="3"/>
  <c r="BU232" i="3"/>
  <c r="CK232" i="3"/>
  <c r="CQ232" i="3"/>
  <c r="CU232" i="3"/>
  <c r="CY232" i="3"/>
  <c r="DD232" i="3"/>
  <c r="DH232" i="3"/>
  <c r="DL232" i="3"/>
  <c r="DQ232" i="3"/>
  <c r="DW232" i="3"/>
  <c r="EA232" i="3"/>
  <c r="EG232" i="3"/>
  <c r="GM232" i="3"/>
  <c r="GT232" i="3"/>
  <c r="GY232" i="3"/>
  <c r="HD232" i="3"/>
  <c r="HI232" i="3"/>
  <c r="HM232" i="3"/>
  <c r="HQ232" i="3"/>
  <c r="CG232" i="3"/>
  <c r="B232" i="3"/>
  <c r="B232" i="2"/>
  <c r="GN232" i="3"/>
  <c r="GO232" i="3"/>
  <c r="F232" i="3"/>
  <c r="U232" i="2"/>
  <c r="O232" i="3"/>
  <c r="S232" i="3"/>
  <c r="S232" i="2"/>
  <c r="AA232" i="3"/>
  <c r="AF232" i="3"/>
  <c r="AJ232" i="3"/>
  <c r="AN232" i="3"/>
  <c r="AR232" i="3"/>
  <c r="AV232" i="3"/>
  <c r="BA232" i="3"/>
  <c r="BE232" i="3"/>
  <c r="BI232" i="3"/>
  <c r="BM232" i="3"/>
  <c r="BQ232" i="3"/>
  <c r="CL232" i="3"/>
  <c r="CR232" i="3"/>
  <c r="CV232" i="3"/>
  <c r="CZ232" i="3"/>
  <c r="DE232" i="3"/>
  <c r="DI232" i="3"/>
  <c r="DM232" i="3"/>
  <c r="DS232" i="3"/>
  <c r="DX232" i="3"/>
  <c r="EC232" i="3"/>
  <c r="EH232" i="3"/>
  <c r="GQ232" i="3"/>
  <c r="GU232" i="3"/>
  <c r="GZ232" i="3"/>
  <c r="HF232" i="3"/>
  <c r="HJ232" i="3"/>
  <c r="HN232" i="3"/>
  <c r="HR232" i="3"/>
  <c r="P232" i="3"/>
  <c r="P232" i="2"/>
  <c r="AC232" i="3"/>
  <c r="AG232" i="3"/>
  <c r="AK232" i="3"/>
  <c r="AO232" i="3"/>
  <c r="AS232" i="3"/>
  <c r="AW232" i="3"/>
  <c r="BB232" i="3"/>
  <c r="BF232" i="3"/>
  <c r="BJ232" i="3"/>
  <c r="BN232" i="3"/>
  <c r="BR232" i="3"/>
  <c r="CE232" i="3"/>
  <c r="CN232" i="3"/>
  <c r="CS232" i="3"/>
  <c r="CW232" i="3"/>
  <c r="DA232" i="3"/>
  <c r="DF232" i="3"/>
  <c r="DJ232" i="3"/>
  <c r="DN232" i="3"/>
  <c r="DT232" i="3"/>
  <c r="DY232" i="3"/>
  <c r="ED232" i="3"/>
  <c r="EI232" i="3"/>
  <c r="GK232" i="3"/>
  <c r="GR232" i="3"/>
  <c r="GV232" i="3"/>
  <c r="HA232" i="3"/>
  <c r="HG232" i="3"/>
  <c r="HK232" i="3"/>
  <c r="HO232" i="3"/>
  <c r="HS232" i="3"/>
  <c r="P245" i="4"/>
  <c r="BY228" i="3"/>
  <c r="BW228" i="3"/>
  <c r="BX228" i="3"/>
  <c r="EV228" i="3"/>
  <c r="EW228" i="3"/>
  <c r="EX228" i="3"/>
  <c r="EL228" i="3"/>
  <c r="EM228" i="3"/>
  <c r="EN228" i="3"/>
  <c r="FF228" i="3"/>
  <c r="FG228" i="3"/>
  <c r="FH228" i="3"/>
  <c r="FP228" i="3"/>
  <c r="FQ228" i="3"/>
  <c r="FR228" i="3"/>
  <c r="FZ228" i="3"/>
  <c r="GA228" i="3"/>
  <c r="GB228" i="3"/>
  <c r="FS220" i="3"/>
  <c r="EO220" i="3"/>
  <c r="EY220" i="3"/>
  <c r="FI220" i="3"/>
  <c r="GC220" i="3"/>
  <c r="EU220" i="3"/>
  <c r="ES220" i="3"/>
  <c r="FC220" i="3"/>
  <c r="FE220" i="3"/>
  <c r="FO220" i="3"/>
  <c r="FW220" i="3"/>
  <c r="FM220" i="3"/>
  <c r="FY220" i="3"/>
  <c r="GG220" i="3"/>
  <c r="GI220" i="3"/>
  <c r="EQ220" i="3"/>
  <c r="FD220" i="3"/>
  <c r="FK220" i="3"/>
  <c r="FX220" i="3"/>
  <c r="GE220" i="3"/>
  <c r="ER220" i="3"/>
  <c r="EZ220" i="3"/>
  <c r="FL220" i="3"/>
  <c r="FT220" i="3"/>
  <c r="GF220" i="3"/>
  <c r="ET220" i="3"/>
  <c r="FA220" i="3"/>
  <c r="FN220" i="3"/>
  <c r="FU220" i="3"/>
  <c r="GH220" i="3"/>
  <c r="EP220" i="3"/>
  <c r="FB220" i="3"/>
  <c r="FJ220" i="3"/>
  <c r="FV220" i="3"/>
  <c r="GD220" i="3"/>
  <c r="HT216" i="3"/>
  <c r="N216" i="3"/>
  <c r="R216" i="3"/>
  <c r="AE216" i="3"/>
  <c r="AI216" i="3"/>
  <c r="AM216" i="3"/>
  <c r="AQ216" i="3"/>
  <c r="AU216" i="3"/>
  <c r="AZ216" i="3"/>
  <c r="BD216" i="3"/>
  <c r="BH216" i="3"/>
  <c r="BL216" i="3"/>
  <c r="BP216" i="3"/>
  <c r="BU216" i="3"/>
  <c r="CK216" i="3"/>
  <c r="CQ216" i="3"/>
  <c r="CU216" i="3"/>
  <c r="CY216" i="3"/>
  <c r="DD216" i="3"/>
  <c r="DH216" i="3"/>
  <c r="DL216" i="3"/>
  <c r="DQ216" i="3"/>
  <c r="DW216" i="3"/>
  <c r="EA216" i="3"/>
  <c r="EG216" i="3"/>
  <c r="GM216" i="3"/>
  <c r="GT216" i="3"/>
  <c r="GY216" i="3"/>
  <c r="HD216" i="3"/>
  <c r="HI216" i="3"/>
  <c r="HM216" i="3"/>
  <c r="HQ216" i="3"/>
  <c r="CG216" i="3"/>
  <c r="B216" i="3"/>
  <c r="B216" i="2"/>
  <c r="GN216" i="3"/>
  <c r="GO216" i="3"/>
  <c r="F216" i="3"/>
  <c r="U216" i="2"/>
  <c r="O216" i="3"/>
  <c r="S216" i="3"/>
  <c r="S216" i="2"/>
  <c r="AA216" i="3"/>
  <c r="AF216" i="3"/>
  <c r="AJ216" i="3"/>
  <c r="AN216" i="3"/>
  <c r="AR216" i="3"/>
  <c r="AV216" i="3"/>
  <c r="BA216" i="3"/>
  <c r="BE216" i="3"/>
  <c r="BI216" i="3"/>
  <c r="BM216" i="3"/>
  <c r="BQ216" i="3"/>
  <c r="CL216" i="3"/>
  <c r="CR216" i="3"/>
  <c r="CV216" i="3"/>
  <c r="CZ216" i="3"/>
  <c r="DE216" i="3"/>
  <c r="DI216" i="3"/>
  <c r="DM216" i="3"/>
  <c r="DS216" i="3"/>
  <c r="DX216" i="3"/>
  <c r="EC216" i="3"/>
  <c r="EH216" i="3"/>
  <c r="GQ216" i="3"/>
  <c r="GU216" i="3"/>
  <c r="GZ216" i="3"/>
  <c r="HF216" i="3"/>
  <c r="HJ216" i="3"/>
  <c r="HN216" i="3"/>
  <c r="HR216" i="3"/>
  <c r="P216" i="3"/>
  <c r="P216" i="2"/>
  <c r="AC216" i="3"/>
  <c r="AG216" i="3"/>
  <c r="AK216" i="3"/>
  <c r="AO216" i="3"/>
  <c r="AS216" i="3"/>
  <c r="AW216" i="3"/>
  <c r="BB216" i="3"/>
  <c r="BF216" i="3"/>
  <c r="BJ216" i="3"/>
  <c r="BN216" i="3"/>
  <c r="BR216" i="3"/>
  <c r="CE216" i="3"/>
  <c r="CN216" i="3"/>
  <c r="CS216" i="3"/>
  <c r="CW216" i="3"/>
  <c r="DA216" i="3"/>
  <c r="DF216" i="3"/>
  <c r="DJ216" i="3"/>
  <c r="DN216" i="3"/>
  <c r="DT216" i="3"/>
  <c r="DY216" i="3"/>
  <c r="ED216" i="3"/>
  <c r="EI216" i="3"/>
  <c r="GK216" i="3"/>
  <c r="GR216" i="3"/>
  <c r="GV216" i="3"/>
  <c r="HA216" i="3"/>
  <c r="HG216" i="3"/>
  <c r="HK216" i="3"/>
  <c r="HO216" i="3"/>
  <c r="HS216" i="3"/>
  <c r="Q216" i="3"/>
  <c r="Q216" i="2"/>
  <c r="AD216" i="3"/>
  <c r="AH216" i="3"/>
  <c r="AL216" i="3"/>
  <c r="AP216" i="3"/>
  <c r="AT216" i="3"/>
  <c r="AY216" i="3"/>
  <c r="BC216" i="3"/>
  <c r="BG216" i="3"/>
  <c r="BK216" i="3"/>
  <c r="BO216" i="3"/>
  <c r="BS216" i="3"/>
  <c r="CI216" i="3"/>
  <c r="CO216" i="3"/>
  <c r="CT216" i="3"/>
  <c r="CX216" i="3"/>
  <c r="DB216" i="3"/>
  <c r="DG216" i="3"/>
  <c r="DK216" i="3"/>
  <c r="DO216" i="3"/>
  <c r="DV216" i="3"/>
  <c r="DZ216" i="3"/>
  <c r="EE216" i="3"/>
  <c r="EJ216" i="3"/>
  <c r="GL216" i="3"/>
  <c r="GS216" i="3"/>
  <c r="GX216" i="3"/>
  <c r="HB216" i="3"/>
  <c r="HH216" i="3"/>
  <c r="HL216" i="3"/>
  <c r="HP216" i="3"/>
  <c r="P229" i="4"/>
  <c r="EV212" i="3"/>
  <c r="EW212" i="3"/>
  <c r="EX212" i="3"/>
  <c r="EL212" i="3"/>
  <c r="EM212" i="3"/>
  <c r="EN212" i="3"/>
  <c r="FF212" i="3"/>
  <c r="FG212" i="3"/>
  <c r="FH212" i="3"/>
  <c r="FP212" i="3"/>
  <c r="FQ212" i="3"/>
  <c r="FR212" i="3"/>
  <c r="FZ212" i="3"/>
  <c r="GA212" i="3"/>
  <c r="GB212" i="3"/>
  <c r="Z208" i="3"/>
  <c r="CA208" i="3"/>
  <c r="X208" i="3"/>
  <c r="BW204" i="3"/>
  <c r="BX204" i="3"/>
  <c r="BY204" i="3"/>
  <c r="FS204" i="3"/>
  <c r="EO204" i="3"/>
  <c r="EY204" i="3"/>
  <c r="FI204" i="3"/>
  <c r="GC204" i="3"/>
  <c r="EU204" i="3"/>
  <c r="ES204" i="3"/>
  <c r="FC204" i="3"/>
  <c r="FE204" i="3"/>
  <c r="FO204" i="3"/>
  <c r="FW204" i="3"/>
  <c r="FM204" i="3"/>
  <c r="FY204" i="3"/>
  <c r="GG204" i="3"/>
  <c r="GI204" i="3"/>
  <c r="ER204" i="3"/>
  <c r="EZ204" i="3"/>
  <c r="FL204" i="3"/>
  <c r="FT204" i="3"/>
  <c r="GF204" i="3"/>
  <c r="ET204" i="3"/>
  <c r="FA204" i="3"/>
  <c r="FN204" i="3"/>
  <c r="FU204" i="3"/>
  <c r="GH204" i="3"/>
  <c r="EP204" i="3"/>
  <c r="FB204" i="3"/>
  <c r="FJ204" i="3"/>
  <c r="FV204" i="3"/>
  <c r="GD204" i="3"/>
  <c r="EQ204" i="3"/>
  <c r="FD204" i="3"/>
  <c r="FK204" i="3"/>
  <c r="FX204" i="3"/>
  <c r="GE204" i="3"/>
  <c r="HT200" i="3"/>
  <c r="N200" i="3"/>
  <c r="R200" i="3"/>
  <c r="AE200" i="3"/>
  <c r="AI200" i="3"/>
  <c r="AM200" i="3"/>
  <c r="AQ200" i="3"/>
  <c r="AU200" i="3"/>
  <c r="AZ200" i="3"/>
  <c r="BD200" i="3"/>
  <c r="BH200" i="3"/>
  <c r="BL200" i="3"/>
  <c r="BP200" i="3"/>
  <c r="BU200" i="3"/>
  <c r="CK200" i="3"/>
  <c r="CQ200" i="3"/>
  <c r="CU200" i="3"/>
  <c r="CY200" i="3"/>
  <c r="DD200" i="3"/>
  <c r="DH200" i="3"/>
  <c r="DL200" i="3"/>
  <c r="DQ200" i="3"/>
  <c r="DW200" i="3"/>
  <c r="EA200" i="3"/>
  <c r="EG200" i="3"/>
  <c r="GM200" i="3"/>
  <c r="GT200" i="3"/>
  <c r="GY200" i="3"/>
  <c r="HD200" i="3"/>
  <c r="HI200" i="3"/>
  <c r="HM200" i="3"/>
  <c r="HQ200" i="3"/>
  <c r="CG200" i="3"/>
  <c r="B200" i="3"/>
  <c r="B200" i="2"/>
  <c r="GN200" i="3"/>
  <c r="GO200" i="3"/>
  <c r="F200" i="3"/>
  <c r="U200" i="2"/>
  <c r="O200" i="3"/>
  <c r="S200" i="3"/>
  <c r="S200" i="2"/>
  <c r="AA200" i="3"/>
  <c r="AF200" i="3"/>
  <c r="AJ200" i="3"/>
  <c r="AN200" i="3"/>
  <c r="AR200" i="3"/>
  <c r="AV200" i="3"/>
  <c r="BA200" i="3"/>
  <c r="BE200" i="3"/>
  <c r="BI200" i="3"/>
  <c r="BM200" i="3"/>
  <c r="BQ200" i="3"/>
  <c r="CL200" i="3"/>
  <c r="CR200" i="3"/>
  <c r="CV200" i="3"/>
  <c r="CZ200" i="3"/>
  <c r="DE200" i="3"/>
  <c r="DI200" i="3"/>
  <c r="DM200" i="3"/>
  <c r="DS200" i="3"/>
  <c r="DX200" i="3"/>
  <c r="EC200" i="3"/>
  <c r="EH200" i="3"/>
  <c r="GQ200" i="3"/>
  <c r="GU200" i="3"/>
  <c r="GZ200" i="3"/>
  <c r="HF200" i="3"/>
  <c r="HJ200" i="3"/>
  <c r="HN200" i="3"/>
  <c r="HR200" i="3"/>
  <c r="P200" i="3"/>
  <c r="P200" i="2"/>
  <c r="AC200" i="3"/>
  <c r="AG200" i="3"/>
  <c r="AK200" i="3"/>
  <c r="AO200" i="3"/>
  <c r="AS200" i="3"/>
  <c r="AW200" i="3"/>
  <c r="BB200" i="3"/>
  <c r="BF200" i="3"/>
  <c r="BJ200" i="3"/>
  <c r="BN200" i="3"/>
  <c r="BR200" i="3"/>
  <c r="CE200" i="3"/>
  <c r="CN200" i="3"/>
  <c r="CS200" i="3"/>
  <c r="CW200" i="3"/>
  <c r="DA200" i="3"/>
  <c r="DF200" i="3"/>
  <c r="DJ200" i="3"/>
  <c r="DN200" i="3"/>
  <c r="DT200" i="3"/>
  <c r="DY200" i="3"/>
  <c r="ED200" i="3"/>
  <c r="EI200" i="3"/>
  <c r="GK200" i="3"/>
  <c r="GR200" i="3"/>
  <c r="GV200" i="3"/>
  <c r="HA200" i="3"/>
  <c r="HG200" i="3"/>
  <c r="HK200" i="3"/>
  <c r="HO200" i="3"/>
  <c r="HS200" i="3"/>
  <c r="Q200" i="3"/>
  <c r="Q200" i="2"/>
  <c r="AD200" i="3"/>
  <c r="AH200" i="3"/>
  <c r="AL200" i="3"/>
  <c r="AP200" i="3"/>
  <c r="AT200" i="3"/>
  <c r="AY200" i="3"/>
  <c r="BC200" i="3"/>
  <c r="BG200" i="3"/>
  <c r="BK200" i="3"/>
  <c r="BO200" i="3"/>
  <c r="BS200" i="3"/>
  <c r="CI200" i="3"/>
  <c r="CO200" i="3"/>
  <c r="CT200" i="3"/>
  <c r="CX200" i="3"/>
  <c r="DB200" i="3"/>
  <c r="DG200" i="3"/>
  <c r="DK200" i="3"/>
  <c r="DO200" i="3"/>
  <c r="DV200" i="3"/>
  <c r="DZ200" i="3"/>
  <c r="EE200" i="3"/>
  <c r="EJ200" i="3"/>
  <c r="GL200" i="3"/>
  <c r="GS200" i="3"/>
  <c r="GX200" i="3"/>
  <c r="HB200" i="3"/>
  <c r="HH200" i="3"/>
  <c r="HL200" i="3"/>
  <c r="HP200" i="3"/>
  <c r="P213" i="4"/>
  <c r="EV196" i="3"/>
  <c r="EW196" i="3"/>
  <c r="EX196" i="3"/>
  <c r="EL196" i="3"/>
  <c r="EM196" i="3"/>
  <c r="EN196" i="3"/>
  <c r="FF196" i="3"/>
  <c r="FG196" i="3"/>
  <c r="FH196" i="3"/>
  <c r="FP196" i="3"/>
  <c r="FQ196" i="3"/>
  <c r="FR196" i="3"/>
  <c r="FZ196" i="3"/>
  <c r="GA196" i="3"/>
  <c r="GB196" i="3"/>
  <c r="X192" i="3"/>
  <c r="CA192" i="3"/>
  <c r="Z192" i="3"/>
  <c r="X188" i="3"/>
  <c r="Z188" i="3"/>
  <c r="CA188" i="3"/>
  <c r="FS188" i="3"/>
  <c r="EO188" i="3"/>
  <c r="EY188" i="3"/>
  <c r="FI188" i="3"/>
  <c r="GC188" i="3"/>
  <c r="EU188" i="3"/>
  <c r="ES188" i="3"/>
  <c r="FC188" i="3"/>
  <c r="FE188" i="3"/>
  <c r="FO188" i="3"/>
  <c r="FW188" i="3"/>
  <c r="FM188" i="3"/>
  <c r="FY188" i="3"/>
  <c r="GG188" i="3"/>
  <c r="GI188" i="3"/>
  <c r="ET188" i="3"/>
  <c r="FA188" i="3"/>
  <c r="FN188" i="3"/>
  <c r="FU188" i="3"/>
  <c r="GH188" i="3"/>
  <c r="EP188" i="3"/>
  <c r="FB188" i="3"/>
  <c r="FJ188" i="3"/>
  <c r="FV188" i="3"/>
  <c r="GD188" i="3"/>
  <c r="EQ188" i="3"/>
  <c r="FD188" i="3"/>
  <c r="FK188" i="3"/>
  <c r="FX188" i="3"/>
  <c r="GE188" i="3"/>
  <c r="GF188" i="3"/>
  <c r="FL188" i="3"/>
  <c r="ER188" i="3"/>
  <c r="FT188" i="3"/>
  <c r="EZ188" i="3"/>
  <c r="HT184" i="3"/>
  <c r="N184" i="3"/>
  <c r="R184" i="3"/>
  <c r="AE184" i="3"/>
  <c r="AI184" i="3"/>
  <c r="AM184" i="3"/>
  <c r="AQ184" i="3"/>
  <c r="AU184" i="3"/>
  <c r="AZ184" i="3"/>
  <c r="BD184" i="3"/>
  <c r="BH184" i="3"/>
  <c r="BL184" i="3"/>
  <c r="BP184" i="3"/>
  <c r="BU184" i="3"/>
  <c r="CK184" i="3"/>
  <c r="CQ184" i="3"/>
  <c r="CU184" i="3"/>
  <c r="CY184" i="3"/>
  <c r="DD184" i="3"/>
  <c r="DH184" i="3"/>
  <c r="DL184" i="3"/>
  <c r="DQ184" i="3"/>
  <c r="DW184" i="3"/>
  <c r="EA184" i="3"/>
  <c r="EG184" i="3"/>
  <c r="GM184" i="3"/>
  <c r="GT184" i="3"/>
  <c r="GY184" i="3"/>
  <c r="HD184" i="3"/>
  <c r="HI184" i="3"/>
  <c r="HM184" i="3"/>
  <c r="HQ184" i="3"/>
  <c r="CG184" i="3"/>
  <c r="B184" i="3"/>
  <c r="B184" i="2"/>
  <c r="Q184" i="3"/>
  <c r="Q184" i="2"/>
  <c r="AA184" i="3"/>
  <c r="AG184" i="3"/>
  <c r="AL184" i="3"/>
  <c r="AR184" i="3"/>
  <c r="AW184" i="3"/>
  <c r="BC184" i="3"/>
  <c r="BI184" i="3"/>
  <c r="BN184" i="3"/>
  <c r="BS184" i="3"/>
  <c r="CN184" i="3"/>
  <c r="CT184" i="3"/>
  <c r="CZ184" i="3"/>
  <c r="DF184" i="3"/>
  <c r="DK184" i="3"/>
  <c r="DS184" i="3"/>
  <c r="DY184" i="3"/>
  <c r="EE184" i="3"/>
  <c r="GQ184" i="3"/>
  <c r="GV184" i="3"/>
  <c r="HB184" i="3"/>
  <c r="HJ184" i="3"/>
  <c r="HO184" i="3"/>
  <c r="S184" i="3"/>
  <c r="S184" i="2"/>
  <c r="AC184" i="3"/>
  <c r="AH184" i="3"/>
  <c r="AN184" i="3"/>
  <c r="AS184" i="3"/>
  <c r="AY184" i="3"/>
  <c r="BE184" i="3"/>
  <c r="BJ184" i="3"/>
  <c r="BO184" i="3"/>
  <c r="CE184" i="3"/>
  <c r="CO184" i="3"/>
  <c r="CV184" i="3"/>
  <c r="DA184" i="3"/>
  <c r="DG184" i="3"/>
  <c r="DM184" i="3"/>
  <c r="DT184" i="3"/>
  <c r="DZ184" i="3"/>
  <c r="EH184" i="3"/>
  <c r="GR184" i="3"/>
  <c r="GX184" i="3"/>
  <c r="HF184" i="3"/>
  <c r="HK184" i="3"/>
  <c r="HP184" i="3"/>
  <c r="GN184" i="3"/>
  <c r="GO184" i="3"/>
  <c r="F184" i="3"/>
  <c r="U184" i="2"/>
  <c r="O184" i="3"/>
  <c r="AD184" i="3"/>
  <c r="AJ184" i="3"/>
  <c r="AO184" i="3"/>
  <c r="AT184" i="3"/>
  <c r="BA184" i="3"/>
  <c r="BF184" i="3"/>
  <c r="BK184" i="3"/>
  <c r="BQ184" i="3"/>
  <c r="CI184" i="3"/>
  <c r="CR184" i="3"/>
  <c r="CW184" i="3"/>
  <c r="DB184" i="3"/>
  <c r="DI184" i="3"/>
  <c r="DN184" i="3"/>
  <c r="DV184" i="3"/>
  <c r="EC184" i="3"/>
  <c r="EI184" i="3"/>
  <c r="GK184" i="3"/>
  <c r="GS184" i="3"/>
  <c r="GZ184" i="3"/>
  <c r="HG184" i="3"/>
  <c r="HL184" i="3"/>
  <c r="HR184" i="3"/>
  <c r="AF184" i="3"/>
  <c r="BB184" i="3"/>
  <c r="DE184" i="3"/>
  <c r="ED184" i="3"/>
  <c r="GU184" i="3"/>
  <c r="HS184" i="3"/>
  <c r="AK184" i="3"/>
  <c r="BG184" i="3"/>
  <c r="CL184" i="3"/>
  <c r="DJ184" i="3"/>
  <c r="EJ184" i="3"/>
  <c r="HA184" i="3"/>
  <c r="P184" i="3"/>
  <c r="P184" i="2"/>
  <c r="AP184" i="3"/>
  <c r="BM184" i="3"/>
  <c r="CS184" i="3"/>
  <c r="DO184" i="3"/>
  <c r="HH184" i="3"/>
  <c r="AV184" i="3"/>
  <c r="BR184" i="3"/>
  <c r="CX184" i="3"/>
  <c r="DX184" i="3"/>
  <c r="GL184" i="3"/>
  <c r="HN184" i="3"/>
  <c r="P197" i="4"/>
  <c r="BX180" i="3"/>
  <c r="BY180" i="3"/>
  <c r="BW180" i="3"/>
  <c r="EV180" i="3"/>
  <c r="EW180" i="3"/>
  <c r="EX180" i="3"/>
  <c r="EL180" i="3"/>
  <c r="EM180" i="3"/>
  <c r="EN180" i="3"/>
  <c r="FF180" i="3"/>
  <c r="FG180" i="3"/>
  <c r="FH180" i="3"/>
  <c r="FP180" i="3"/>
  <c r="FQ180" i="3"/>
  <c r="FR180" i="3"/>
  <c r="FZ180" i="3"/>
  <c r="GA180" i="3"/>
  <c r="GB180" i="3"/>
  <c r="X176" i="3"/>
  <c r="Z176" i="3"/>
  <c r="CA176" i="3"/>
  <c r="BX172" i="3"/>
  <c r="BW172" i="3"/>
  <c r="BY172" i="3"/>
  <c r="FS172" i="3"/>
  <c r="EO172" i="3"/>
  <c r="EY172" i="3"/>
  <c r="FI172" i="3"/>
  <c r="GC172" i="3"/>
  <c r="EU172" i="3"/>
  <c r="ES172" i="3"/>
  <c r="FC172" i="3"/>
  <c r="FE172" i="3"/>
  <c r="FO172" i="3"/>
  <c r="FW172" i="3"/>
  <c r="FM172" i="3"/>
  <c r="FY172" i="3"/>
  <c r="GG172" i="3"/>
  <c r="GI172" i="3"/>
  <c r="EP172" i="3"/>
  <c r="FB172" i="3"/>
  <c r="FJ172" i="3"/>
  <c r="FV172" i="3"/>
  <c r="GD172" i="3"/>
  <c r="ER172" i="3"/>
  <c r="EZ172" i="3"/>
  <c r="FL172" i="3"/>
  <c r="FT172" i="3"/>
  <c r="GF172" i="3"/>
  <c r="ET172" i="3"/>
  <c r="FU172" i="3"/>
  <c r="GH172" i="3"/>
  <c r="FK172" i="3"/>
  <c r="FX172" i="3"/>
  <c r="FA172" i="3"/>
  <c r="FN172" i="3"/>
  <c r="GE172" i="3"/>
  <c r="EQ172" i="3"/>
  <c r="FD172" i="3"/>
  <c r="BY168" i="3"/>
  <c r="BW168" i="3"/>
  <c r="BX168" i="3"/>
  <c r="HT168" i="3"/>
  <c r="Q168" i="3"/>
  <c r="Q168" i="2"/>
  <c r="AD168" i="3"/>
  <c r="AH168" i="3"/>
  <c r="AL168" i="3"/>
  <c r="AP168" i="3"/>
  <c r="AT168" i="3"/>
  <c r="AY168" i="3"/>
  <c r="BC168" i="3"/>
  <c r="BG168" i="3"/>
  <c r="BK168" i="3"/>
  <c r="BO168" i="3"/>
  <c r="BS168" i="3"/>
  <c r="CI168" i="3"/>
  <c r="CO168" i="3"/>
  <c r="CT168" i="3"/>
  <c r="CX168" i="3"/>
  <c r="DB168" i="3"/>
  <c r="DG168" i="3"/>
  <c r="DK168" i="3"/>
  <c r="DO168" i="3"/>
  <c r="DV168" i="3"/>
  <c r="DZ168" i="3"/>
  <c r="EE168" i="3"/>
  <c r="EJ168" i="3"/>
  <c r="GL168" i="3"/>
  <c r="GS168" i="3"/>
  <c r="GX168" i="3"/>
  <c r="HB168" i="3"/>
  <c r="HH168" i="3"/>
  <c r="HL168" i="3"/>
  <c r="HP168" i="3"/>
  <c r="CG168" i="3"/>
  <c r="B168" i="3"/>
  <c r="B168" i="2"/>
  <c r="GN168" i="3"/>
  <c r="GO168" i="3"/>
  <c r="F168" i="3"/>
  <c r="U168" i="2"/>
  <c r="O168" i="3"/>
  <c r="S168" i="3"/>
  <c r="S168" i="2"/>
  <c r="AA168" i="3"/>
  <c r="AF168" i="3"/>
  <c r="AJ168" i="3"/>
  <c r="AN168" i="3"/>
  <c r="AR168" i="3"/>
  <c r="AV168" i="3"/>
  <c r="BA168" i="3"/>
  <c r="BE168" i="3"/>
  <c r="BI168" i="3"/>
  <c r="BM168" i="3"/>
  <c r="BQ168" i="3"/>
  <c r="CL168" i="3"/>
  <c r="CR168" i="3"/>
  <c r="CV168" i="3"/>
  <c r="CZ168" i="3"/>
  <c r="DE168" i="3"/>
  <c r="DI168" i="3"/>
  <c r="DM168" i="3"/>
  <c r="DS168" i="3"/>
  <c r="DX168" i="3"/>
  <c r="EC168" i="3"/>
  <c r="EH168" i="3"/>
  <c r="GQ168" i="3"/>
  <c r="GU168" i="3"/>
  <c r="GZ168" i="3"/>
  <c r="HF168" i="3"/>
  <c r="HJ168" i="3"/>
  <c r="HN168" i="3"/>
  <c r="HR168" i="3"/>
  <c r="AG168" i="3"/>
  <c r="AO168" i="3"/>
  <c r="AW168" i="3"/>
  <c r="BF168" i="3"/>
  <c r="BN168" i="3"/>
  <c r="CN168" i="3"/>
  <c r="CW168" i="3"/>
  <c r="DF168" i="3"/>
  <c r="DN168" i="3"/>
  <c r="DY168" i="3"/>
  <c r="EI168" i="3"/>
  <c r="GK168" i="3"/>
  <c r="GV168" i="3"/>
  <c r="HG168" i="3"/>
  <c r="HO168" i="3"/>
  <c r="N168" i="3"/>
  <c r="AI168" i="3"/>
  <c r="AQ168" i="3"/>
  <c r="AZ168" i="3"/>
  <c r="BH168" i="3"/>
  <c r="BP168" i="3"/>
  <c r="CQ168" i="3"/>
  <c r="CY168" i="3"/>
  <c r="DH168" i="3"/>
  <c r="DQ168" i="3"/>
  <c r="EA168" i="3"/>
  <c r="GM168" i="3"/>
  <c r="GY168" i="3"/>
  <c r="HI168" i="3"/>
  <c r="HQ168" i="3"/>
  <c r="P168" i="3"/>
  <c r="P168" i="2"/>
  <c r="AC168" i="3"/>
  <c r="AK168" i="3"/>
  <c r="AS168" i="3"/>
  <c r="BB168" i="3"/>
  <c r="BJ168" i="3"/>
  <c r="BR168" i="3"/>
  <c r="CE168" i="3"/>
  <c r="CS168" i="3"/>
  <c r="DA168" i="3"/>
  <c r="DJ168" i="3"/>
  <c r="DT168" i="3"/>
  <c r="ED168" i="3"/>
  <c r="GR168" i="3"/>
  <c r="HA168" i="3"/>
  <c r="HK168" i="3"/>
  <c r="HS168" i="3"/>
  <c r="R168" i="3"/>
  <c r="AE168" i="3"/>
  <c r="AM168" i="3"/>
  <c r="AU168" i="3"/>
  <c r="BD168" i="3"/>
  <c r="BL168" i="3"/>
  <c r="BU168" i="3"/>
  <c r="CK168" i="3"/>
  <c r="CU168" i="3"/>
  <c r="DD168" i="3"/>
  <c r="DL168" i="3"/>
  <c r="DW168" i="3"/>
  <c r="EG168" i="3"/>
  <c r="GT168" i="3"/>
  <c r="HD168" i="3"/>
  <c r="HM168" i="3"/>
  <c r="P181" i="4"/>
  <c r="X164" i="3"/>
  <c r="Z164" i="3"/>
  <c r="CA164" i="3"/>
  <c r="EV164" i="3"/>
  <c r="EW164" i="3"/>
  <c r="EX164" i="3"/>
  <c r="EL164" i="3"/>
  <c r="EM164" i="3"/>
  <c r="EN164" i="3"/>
  <c r="FF164" i="3"/>
  <c r="FG164" i="3"/>
  <c r="FH164" i="3"/>
  <c r="FP164" i="3"/>
  <c r="FQ164" i="3"/>
  <c r="FR164" i="3"/>
  <c r="FZ164" i="3"/>
  <c r="GA164" i="3"/>
  <c r="GB164" i="3"/>
  <c r="FS156" i="3"/>
  <c r="EO156" i="3"/>
  <c r="EY156" i="3"/>
  <c r="FI156" i="3"/>
  <c r="GC156" i="3"/>
  <c r="EU156" i="3"/>
  <c r="ES156" i="3"/>
  <c r="FC156" i="3"/>
  <c r="FE156" i="3"/>
  <c r="FO156" i="3"/>
  <c r="FW156" i="3"/>
  <c r="FM156" i="3"/>
  <c r="FY156" i="3"/>
  <c r="GG156" i="3"/>
  <c r="GI156" i="3"/>
  <c r="EQ156" i="3"/>
  <c r="FD156" i="3"/>
  <c r="FK156" i="3"/>
  <c r="FX156" i="3"/>
  <c r="GE156" i="3"/>
  <c r="ET156" i="3"/>
  <c r="FA156" i="3"/>
  <c r="FN156" i="3"/>
  <c r="FU156" i="3"/>
  <c r="GH156" i="3"/>
  <c r="FJ156" i="3"/>
  <c r="FV156" i="3"/>
  <c r="EZ156" i="3"/>
  <c r="FL156" i="3"/>
  <c r="EP156" i="3"/>
  <c r="FB156" i="3"/>
  <c r="GD156" i="3"/>
  <c r="ER156" i="3"/>
  <c r="FT156" i="3"/>
  <c r="GF156" i="3"/>
  <c r="BY152" i="3"/>
  <c r="BW152" i="3"/>
  <c r="BX152" i="3"/>
  <c r="HT152" i="3"/>
  <c r="Q152" i="3"/>
  <c r="Q152" i="2"/>
  <c r="AD152" i="3"/>
  <c r="AH152" i="3"/>
  <c r="AL152" i="3"/>
  <c r="AP152" i="3"/>
  <c r="AT152" i="3"/>
  <c r="AY152" i="3"/>
  <c r="BC152" i="3"/>
  <c r="BG152" i="3"/>
  <c r="BK152" i="3"/>
  <c r="BO152" i="3"/>
  <c r="BS152" i="3"/>
  <c r="CI152" i="3"/>
  <c r="CO152" i="3"/>
  <c r="CT152" i="3"/>
  <c r="CX152" i="3"/>
  <c r="DB152" i="3"/>
  <c r="DG152" i="3"/>
  <c r="DK152" i="3"/>
  <c r="DO152" i="3"/>
  <c r="DV152" i="3"/>
  <c r="DZ152" i="3"/>
  <c r="EE152" i="3"/>
  <c r="EJ152" i="3"/>
  <c r="GL152" i="3"/>
  <c r="GS152" i="3"/>
  <c r="GX152" i="3"/>
  <c r="HB152" i="3"/>
  <c r="HH152" i="3"/>
  <c r="HL152" i="3"/>
  <c r="HP152" i="3"/>
  <c r="CG152" i="3"/>
  <c r="B152" i="3"/>
  <c r="B152" i="2"/>
  <c r="GN152" i="3"/>
  <c r="GO152" i="3"/>
  <c r="F152" i="3"/>
  <c r="U152" i="2"/>
  <c r="O152" i="3"/>
  <c r="S152" i="3"/>
  <c r="S152" i="2"/>
  <c r="AA152" i="3"/>
  <c r="AF152" i="3"/>
  <c r="AJ152" i="3"/>
  <c r="AN152" i="3"/>
  <c r="AR152" i="3"/>
  <c r="AV152" i="3"/>
  <c r="BA152" i="3"/>
  <c r="BE152" i="3"/>
  <c r="BI152" i="3"/>
  <c r="BM152" i="3"/>
  <c r="BQ152" i="3"/>
  <c r="CL152" i="3"/>
  <c r="CR152" i="3"/>
  <c r="CV152" i="3"/>
  <c r="CZ152" i="3"/>
  <c r="DE152" i="3"/>
  <c r="DI152" i="3"/>
  <c r="DM152" i="3"/>
  <c r="DS152" i="3"/>
  <c r="DX152" i="3"/>
  <c r="EC152" i="3"/>
  <c r="EH152" i="3"/>
  <c r="GQ152" i="3"/>
  <c r="GU152" i="3"/>
  <c r="GZ152" i="3"/>
  <c r="HF152" i="3"/>
  <c r="HJ152" i="3"/>
  <c r="HN152" i="3"/>
  <c r="HR152" i="3"/>
  <c r="AG152" i="3"/>
  <c r="AO152" i="3"/>
  <c r="AW152" i="3"/>
  <c r="BF152" i="3"/>
  <c r="BN152" i="3"/>
  <c r="CN152" i="3"/>
  <c r="CW152" i="3"/>
  <c r="DF152" i="3"/>
  <c r="DN152" i="3"/>
  <c r="DY152" i="3"/>
  <c r="EI152" i="3"/>
  <c r="GK152" i="3"/>
  <c r="GV152" i="3"/>
  <c r="HG152" i="3"/>
  <c r="HO152" i="3"/>
  <c r="N152" i="3"/>
  <c r="AI152" i="3"/>
  <c r="AQ152" i="3"/>
  <c r="AZ152" i="3"/>
  <c r="BH152" i="3"/>
  <c r="BP152" i="3"/>
  <c r="CQ152" i="3"/>
  <c r="CY152" i="3"/>
  <c r="DH152" i="3"/>
  <c r="DQ152" i="3"/>
  <c r="EA152" i="3"/>
  <c r="GM152" i="3"/>
  <c r="GY152" i="3"/>
  <c r="HI152" i="3"/>
  <c r="HQ152" i="3"/>
  <c r="P152" i="3"/>
  <c r="P152" i="2"/>
  <c r="AC152" i="3"/>
  <c r="AK152" i="3"/>
  <c r="AS152" i="3"/>
  <c r="BB152" i="3"/>
  <c r="BJ152" i="3"/>
  <c r="BR152" i="3"/>
  <c r="CE152" i="3"/>
  <c r="CS152" i="3"/>
  <c r="DA152" i="3"/>
  <c r="DJ152" i="3"/>
  <c r="DT152" i="3"/>
  <c r="ED152" i="3"/>
  <c r="GR152" i="3"/>
  <c r="HA152" i="3"/>
  <c r="HK152" i="3"/>
  <c r="HS152" i="3"/>
  <c r="R152" i="3"/>
  <c r="AE152" i="3"/>
  <c r="AM152" i="3"/>
  <c r="AU152" i="3"/>
  <c r="BD152" i="3"/>
  <c r="BL152" i="3"/>
  <c r="BU152" i="3"/>
  <c r="CK152" i="3"/>
  <c r="CU152" i="3"/>
  <c r="DD152" i="3"/>
  <c r="DL152" i="3"/>
  <c r="DW152" i="3"/>
  <c r="EG152" i="3"/>
  <c r="GT152" i="3"/>
  <c r="HD152" i="3"/>
  <c r="HM152" i="3"/>
  <c r="P165" i="4"/>
  <c r="Z148" i="3"/>
  <c r="CA148" i="3"/>
  <c r="X148" i="3"/>
  <c r="EL148" i="3"/>
  <c r="EM148" i="3"/>
  <c r="EN148" i="3"/>
  <c r="EV148" i="3"/>
  <c r="EW148" i="3"/>
  <c r="EX148" i="3"/>
  <c r="FF148" i="3"/>
  <c r="FG148" i="3"/>
  <c r="FH148" i="3"/>
  <c r="FP148" i="3"/>
  <c r="FQ148" i="3"/>
  <c r="FR148" i="3"/>
  <c r="FZ148" i="3"/>
  <c r="GA148" i="3"/>
  <c r="GB148" i="3"/>
  <c r="FS140" i="3"/>
  <c r="EO140" i="3"/>
  <c r="EY140" i="3"/>
  <c r="FI140" i="3"/>
  <c r="GC140" i="3"/>
  <c r="EU140" i="3"/>
  <c r="ES140" i="3"/>
  <c r="FC140" i="3"/>
  <c r="FE140" i="3"/>
  <c r="FO140" i="3"/>
  <c r="FW140" i="3"/>
  <c r="FM140" i="3"/>
  <c r="FY140" i="3"/>
  <c r="GG140" i="3"/>
  <c r="GI140" i="3"/>
  <c r="EQ140" i="3"/>
  <c r="FD140" i="3"/>
  <c r="FK140" i="3"/>
  <c r="FX140" i="3"/>
  <c r="GE140" i="3"/>
  <c r="ER140" i="3"/>
  <c r="EZ140" i="3"/>
  <c r="FL140" i="3"/>
  <c r="FT140" i="3"/>
  <c r="GF140" i="3"/>
  <c r="ET140" i="3"/>
  <c r="FA140" i="3"/>
  <c r="FN140" i="3"/>
  <c r="FU140" i="3"/>
  <c r="GH140" i="3"/>
  <c r="FV140" i="3"/>
  <c r="FB140" i="3"/>
  <c r="GD140" i="3"/>
  <c r="FJ140" i="3"/>
  <c r="EP140" i="3"/>
  <c r="Z136" i="3"/>
  <c r="CA136" i="3"/>
  <c r="X136" i="3"/>
  <c r="HT136" i="3"/>
  <c r="Q136" i="3"/>
  <c r="Q136" i="2"/>
  <c r="AD136" i="3"/>
  <c r="AH136" i="3"/>
  <c r="AL136" i="3"/>
  <c r="AP136" i="3"/>
  <c r="AT136" i="3"/>
  <c r="AY136" i="3"/>
  <c r="BC136" i="3"/>
  <c r="BG136" i="3"/>
  <c r="BK136" i="3"/>
  <c r="BO136" i="3"/>
  <c r="BS136" i="3"/>
  <c r="CI136" i="3"/>
  <c r="CO136" i="3"/>
  <c r="CT136" i="3"/>
  <c r="CX136" i="3"/>
  <c r="DB136" i="3"/>
  <c r="DG136" i="3"/>
  <c r="DK136" i="3"/>
  <c r="DO136" i="3"/>
  <c r="DV136" i="3"/>
  <c r="DZ136" i="3"/>
  <c r="EE136" i="3"/>
  <c r="EJ136" i="3"/>
  <c r="GL136" i="3"/>
  <c r="GS136" i="3"/>
  <c r="GX136" i="3"/>
  <c r="HB136" i="3"/>
  <c r="HH136" i="3"/>
  <c r="HL136" i="3"/>
  <c r="HP136" i="3"/>
  <c r="N136" i="3"/>
  <c r="R136" i="3"/>
  <c r="AE136" i="3"/>
  <c r="AI136" i="3"/>
  <c r="AM136" i="3"/>
  <c r="AQ136" i="3"/>
  <c r="AU136" i="3"/>
  <c r="AZ136" i="3"/>
  <c r="BD136" i="3"/>
  <c r="BH136" i="3"/>
  <c r="BL136" i="3"/>
  <c r="BP136" i="3"/>
  <c r="BU136" i="3"/>
  <c r="CK136" i="3"/>
  <c r="CQ136" i="3"/>
  <c r="CU136" i="3"/>
  <c r="CY136" i="3"/>
  <c r="DD136" i="3"/>
  <c r="DH136" i="3"/>
  <c r="DL136" i="3"/>
  <c r="DQ136" i="3"/>
  <c r="DW136" i="3"/>
  <c r="EA136" i="3"/>
  <c r="EG136" i="3"/>
  <c r="GM136" i="3"/>
  <c r="GT136" i="3"/>
  <c r="GY136" i="3"/>
  <c r="HD136" i="3"/>
  <c r="HI136" i="3"/>
  <c r="HM136" i="3"/>
  <c r="HQ136" i="3"/>
  <c r="CG136" i="3"/>
  <c r="B136" i="3"/>
  <c r="B136" i="2"/>
  <c r="GN136" i="3"/>
  <c r="GO136" i="3"/>
  <c r="F136" i="3"/>
  <c r="U136" i="2"/>
  <c r="O136" i="3"/>
  <c r="S136" i="3"/>
  <c r="S136" i="2"/>
  <c r="AA136" i="3"/>
  <c r="AF136" i="3"/>
  <c r="AJ136" i="3"/>
  <c r="AN136" i="3"/>
  <c r="AR136" i="3"/>
  <c r="AV136" i="3"/>
  <c r="BA136" i="3"/>
  <c r="BE136" i="3"/>
  <c r="BI136" i="3"/>
  <c r="BM136" i="3"/>
  <c r="BQ136" i="3"/>
  <c r="CL136" i="3"/>
  <c r="CR136" i="3"/>
  <c r="CV136" i="3"/>
  <c r="CZ136" i="3"/>
  <c r="DE136" i="3"/>
  <c r="DI136" i="3"/>
  <c r="DM136" i="3"/>
  <c r="DS136" i="3"/>
  <c r="DX136" i="3"/>
  <c r="EC136" i="3"/>
  <c r="EH136" i="3"/>
  <c r="GQ136" i="3"/>
  <c r="GU136" i="3"/>
  <c r="GZ136" i="3"/>
  <c r="HF136" i="3"/>
  <c r="HJ136" i="3"/>
  <c r="HN136" i="3"/>
  <c r="HR136" i="3"/>
  <c r="P136" i="3"/>
  <c r="P136" i="2"/>
  <c r="AC136" i="3"/>
  <c r="AG136" i="3"/>
  <c r="AK136" i="3"/>
  <c r="AO136" i="3"/>
  <c r="AS136" i="3"/>
  <c r="AW136" i="3"/>
  <c r="BB136" i="3"/>
  <c r="BF136" i="3"/>
  <c r="BJ136" i="3"/>
  <c r="BN136" i="3"/>
  <c r="BR136" i="3"/>
  <c r="CE136" i="3"/>
  <c r="CN136" i="3"/>
  <c r="CS136" i="3"/>
  <c r="CW136" i="3"/>
  <c r="DA136" i="3"/>
  <c r="DF136" i="3"/>
  <c r="DJ136" i="3"/>
  <c r="DN136" i="3"/>
  <c r="DT136" i="3"/>
  <c r="DY136" i="3"/>
  <c r="ED136" i="3"/>
  <c r="EI136" i="3"/>
  <c r="GK136" i="3"/>
  <c r="GR136" i="3"/>
  <c r="GV136" i="3"/>
  <c r="HA136" i="3"/>
  <c r="HG136" i="3"/>
  <c r="HK136" i="3"/>
  <c r="HO136" i="3"/>
  <c r="HS136" i="3"/>
  <c r="P149" i="4"/>
  <c r="BY132" i="3"/>
  <c r="BW132" i="3"/>
  <c r="BX132" i="3"/>
  <c r="EL132" i="3"/>
  <c r="EM132" i="3"/>
  <c r="EN132" i="3"/>
  <c r="EV132" i="3"/>
  <c r="EW132" i="3"/>
  <c r="EX132" i="3"/>
  <c r="FF132" i="3"/>
  <c r="FG132" i="3"/>
  <c r="FH132" i="3"/>
  <c r="FP132" i="3"/>
  <c r="FQ132" i="3"/>
  <c r="FR132" i="3"/>
  <c r="FZ132" i="3"/>
  <c r="GA132" i="3"/>
  <c r="GB132" i="3"/>
  <c r="BW124" i="3"/>
  <c r="BX124" i="3"/>
  <c r="BY124" i="3"/>
  <c r="FS124" i="3"/>
  <c r="EO124" i="3"/>
  <c r="EY124" i="3"/>
  <c r="FI124" i="3"/>
  <c r="GC124" i="3"/>
  <c r="EU124" i="3"/>
  <c r="ES124" i="3"/>
  <c r="FC124" i="3"/>
  <c r="FE124" i="3"/>
  <c r="FO124" i="3"/>
  <c r="FW124" i="3"/>
  <c r="FM124" i="3"/>
  <c r="FY124" i="3"/>
  <c r="GG124" i="3"/>
  <c r="GI124" i="3"/>
  <c r="ER124" i="3"/>
  <c r="EZ124" i="3"/>
  <c r="FL124" i="3"/>
  <c r="FT124" i="3"/>
  <c r="GF124" i="3"/>
  <c r="ET124" i="3"/>
  <c r="FA124" i="3"/>
  <c r="FN124" i="3"/>
  <c r="FU124" i="3"/>
  <c r="GH124" i="3"/>
  <c r="EP124" i="3"/>
  <c r="FB124" i="3"/>
  <c r="FJ124" i="3"/>
  <c r="FV124" i="3"/>
  <c r="GD124" i="3"/>
  <c r="EQ124" i="3"/>
  <c r="FD124" i="3"/>
  <c r="FK124" i="3"/>
  <c r="FX124" i="3"/>
  <c r="GE124" i="3"/>
  <c r="HT120" i="3"/>
  <c r="N120" i="3"/>
  <c r="R120" i="3"/>
  <c r="AE120" i="3"/>
  <c r="AI120" i="3"/>
  <c r="AM120" i="3"/>
  <c r="AQ120" i="3"/>
  <c r="AU120" i="3"/>
  <c r="AZ120" i="3"/>
  <c r="BD120" i="3"/>
  <c r="BH120" i="3"/>
  <c r="BL120" i="3"/>
  <c r="BP120" i="3"/>
  <c r="BU120" i="3"/>
  <c r="CK120" i="3"/>
  <c r="CQ120" i="3"/>
  <c r="CU120" i="3"/>
  <c r="CY120" i="3"/>
  <c r="DD120" i="3"/>
  <c r="DH120" i="3"/>
  <c r="DL120" i="3"/>
  <c r="DQ120" i="3"/>
  <c r="DW120" i="3"/>
  <c r="EA120" i="3"/>
  <c r="EG120" i="3"/>
  <c r="GM120" i="3"/>
  <c r="GT120" i="3"/>
  <c r="GY120" i="3"/>
  <c r="HD120" i="3"/>
  <c r="HI120" i="3"/>
  <c r="HM120" i="3"/>
  <c r="HQ120" i="3"/>
  <c r="CG120" i="3"/>
  <c r="B120" i="3"/>
  <c r="B120" i="2"/>
  <c r="GN120" i="3"/>
  <c r="GO120" i="3"/>
  <c r="F120" i="3"/>
  <c r="U120" i="2"/>
  <c r="O120" i="3"/>
  <c r="S120" i="3"/>
  <c r="S120" i="2"/>
  <c r="AA120" i="3"/>
  <c r="AF120" i="3"/>
  <c r="AJ120" i="3"/>
  <c r="AN120" i="3"/>
  <c r="AR120" i="3"/>
  <c r="AV120" i="3"/>
  <c r="BA120" i="3"/>
  <c r="BE120" i="3"/>
  <c r="BI120" i="3"/>
  <c r="BM120" i="3"/>
  <c r="BQ120" i="3"/>
  <c r="CL120" i="3"/>
  <c r="CR120" i="3"/>
  <c r="CV120" i="3"/>
  <c r="CZ120" i="3"/>
  <c r="DE120" i="3"/>
  <c r="DI120" i="3"/>
  <c r="DM120" i="3"/>
  <c r="DS120" i="3"/>
  <c r="DX120" i="3"/>
  <c r="EC120" i="3"/>
  <c r="EH120" i="3"/>
  <c r="GQ120" i="3"/>
  <c r="GU120" i="3"/>
  <c r="GZ120" i="3"/>
  <c r="HF120" i="3"/>
  <c r="HJ120" i="3"/>
  <c r="HN120" i="3"/>
  <c r="HR120" i="3"/>
  <c r="P120" i="3"/>
  <c r="P120" i="2"/>
  <c r="AC120" i="3"/>
  <c r="AG120" i="3"/>
  <c r="AK120" i="3"/>
  <c r="AO120" i="3"/>
  <c r="AS120" i="3"/>
  <c r="AW120" i="3"/>
  <c r="BB120" i="3"/>
  <c r="BF120" i="3"/>
  <c r="BJ120" i="3"/>
  <c r="BN120" i="3"/>
  <c r="BR120" i="3"/>
  <c r="CE120" i="3"/>
  <c r="CN120" i="3"/>
  <c r="CS120" i="3"/>
  <c r="CW120" i="3"/>
  <c r="DA120" i="3"/>
  <c r="DF120" i="3"/>
  <c r="DJ120" i="3"/>
  <c r="DN120" i="3"/>
  <c r="DT120" i="3"/>
  <c r="DY120" i="3"/>
  <c r="ED120" i="3"/>
  <c r="EI120" i="3"/>
  <c r="GK120" i="3"/>
  <c r="GR120" i="3"/>
  <c r="GV120" i="3"/>
  <c r="HA120" i="3"/>
  <c r="HG120" i="3"/>
  <c r="HK120" i="3"/>
  <c r="HO120" i="3"/>
  <c r="HS120" i="3"/>
  <c r="Q120" i="3"/>
  <c r="Q120" i="2"/>
  <c r="AD120" i="3"/>
  <c r="AH120" i="3"/>
  <c r="AL120" i="3"/>
  <c r="AP120" i="3"/>
  <c r="AT120" i="3"/>
  <c r="AY120" i="3"/>
  <c r="BC120" i="3"/>
  <c r="BG120" i="3"/>
  <c r="BK120" i="3"/>
  <c r="BO120" i="3"/>
  <c r="BS120" i="3"/>
  <c r="CI120" i="3"/>
  <c r="CO120" i="3"/>
  <c r="CT120" i="3"/>
  <c r="CX120" i="3"/>
  <c r="DB120" i="3"/>
  <c r="DG120" i="3"/>
  <c r="DK120" i="3"/>
  <c r="DO120" i="3"/>
  <c r="DV120" i="3"/>
  <c r="DZ120" i="3"/>
  <c r="EE120" i="3"/>
  <c r="EJ120" i="3"/>
  <c r="GL120" i="3"/>
  <c r="GS120" i="3"/>
  <c r="GX120" i="3"/>
  <c r="HB120" i="3"/>
  <c r="HH120" i="3"/>
  <c r="HL120" i="3"/>
  <c r="HP120" i="3"/>
  <c r="P133" i="4"/>
  <c r="EL116" i="3"/>
  <c r="EM116" i="3"/>
  <c r="EN116" i="3"/>
  <c r="EV116" i="3"/>
  <c r="EW116" i="3"/>
  <c r="EX116" i="3"/>
  <c r="FF116" i="3"/>
  <c r="FG116" i="3"/>
  <c r="FH116" i="3"/>
  <c r="FP116" i="3"/>
  <c r="FQ116" i="3"/>
  <c r="FR116" i="3"/>
  <c r="FZ116" i="3"/>
  <c r="GA116" i="3"/>
  <c r="GB116" i="3"/>
  <c r="X108" i="3"/>
  <c r="Z108" i="3"/>
  <c r="CA108" i="3"/>
  <c r="FS108" i="3"/>
  <c r="EO108" i="3"/>
  <c r="EY108" i="3"/>
  <c r="FI108" i="3"/>
  <c r="GC108" i="3"/>
  <c r="EU108" i="3"/>
  <c r="ES108" i="3"/>
  <c r="FC108" i="3"/>
  <c r="FE108" i="3"/>
  <c r="FO108" i="3"/>
  <c r="FW108" i="3"/>
  <c r="FM108" i="3"/>
  <c r="FY108" i="3"/>
  <c r="GG108" i="3"/>
  <c r="GI108" i="3"/>
  <c r="ET108" i="3"/>
  <c r="FA108" i="3"/>
  <c r="FN108" i="3"/>
  <c r="FU108" i="3"/>
  <c r="GH108" i="3"/>
  <c r="EP108" i="3"/>
  <c r="FB108" i="3"/>
  <c r="FJ108" i="3"/>
  <c r="FV108" i="3"/>
  <c r="GD108" i="3"/>
  <c r="EQ108" i="3"/>
  <c r="FD108" i="3"/>
  <c r="FK108" i="3"/>
  <c r="FX108" i="3"/>
  <c r="GE108" i="3"/>
  <c r="ER108" i="3"/>
  <c r="EZ108" i="3"/>
  <c r="FL108" i="3"/>
  <c r="FT108" i="3"/>
  <c r="GF108" i="3"/>
  <c r="BW104" i="3"/>
  <c r="BX104" i="3"/>
  <c r="BY104" i="3"/>
  <c r="HT104" i="3"/>
  <c r="CG104" i="3"/>
  <c r="B104" i="3"/>
  <c r="B104" i="2"/>
  <c r="GN104" i="3"/>
  <c r="GO104" i="3"/>
  <c r="F104" i="3"/>
  <c r="U104" i="2"/>
  <c r="O104" i="3"/>
  <c r="S104" i="3"/>
  <c r="S104" i="2"/>
  <c r="AA104" i="3"/>
  <c r="AF104" i="3"/>
  <c r="AJ104" i="3"/>
  <c r="AN104" i="3"/>
  <c r="AR104" i="3"/>
  <c r="AV104" i="3"/>
  <c r="BA104" i="3"/>
  <c r="BE104" i="3"/>
  <c r="BI104" i="3"/>
  <c r="BM104" i="3"/>
  <c r="BQ104" i="3"/>
  <c r="CL104" i="3"/>
  <c r="CR104" i="3"/>
  <c r="CV104" i="3"/>
  <c r="CZ104" i="3"/>
  <c r="DE104" i="3"/>
  <c r="DI104" i="3"/>
  <c r="DM104" i="3"/>
  <c r="DS104" i="3"/>
  <c r="DX104" i="3"/>
  <c r="EC104" i="3"/>
  <c r="EH104" i="3"/>
  <c r="GQ104" i="3"/>
  <c r="GU104" i="3"/>
  <c r="GZ104" i="3"/>
  <c r="HF104" i="3"/>
  <c r="HJ104" i="3"/>
  <c r="HN104" i="3"/>
  <c r="HR104" i="3"/>
  <c r="P104" i="3"/>
  <c r="P104" i="2"/>
  <c r="AC104" i="3"/>
  <c r="AG104" i="3"/>
  <c r="AK104" i="3"/>
  <c r="AO104" i="3"/>
  <c r="AS104" i="3"/>
  <c r="AW104" i="3"/>
  <c r="BB104" i="3"/>
  <c r="BF104" i="3"/>
  <c r="BJ104" i="3"/>
  <c r="BN104" i="3"/>
  <c r="BR104" i="3"/>
  <c r="CE104" i="3"/>
  <c r="CN104" i="3"/>
  <c r="CS104" i="3"/>
  <c r="CW104" i="3"/>
  <c r="DA104" i="3"/>
  <c r="DF104" i="3"/>
  <c r="DJ104" i="3"/>
  <c r="DN104" i="3"/>
  <c r="DT104" i="3"/>
  <c r="DY104" i="3"/>
  <c r="ED104" i="3"/>
  <c r="EI104" i="3"/>
  <c r="GK104" i="3"/>
  <c r="GR104" i="3"/>
  <c r="GV104" i="3"/>
  <c r="HA104" i="3"/>
  <c r="HG104" i="3"/>
  <c r="HK104" i="3"/>
  <c r="HO104" i="3"/>
  <c r="HS104" i="3"/>
  <c r="Q104" i="3"/>
  <c r="Q104" i="2"/>
  <c r="AD104" i="3"/>
  <c r="AH104" i="3"/>
  <c r="AL104" i="3"/>
  <c r="AP104" i="3"/>
  <c r="AT104" i="3"/>
  <c r="AY104" i="3"/>
  <c r="BC104" i="3"/>
  <c r="BG104" i="3"/>
  <c r="BK104" i="3"/>
  <c r="BO104" i="3"/>
  <c r="BS104" i="3"/>
  <c r="CI104" i="3"/>
  <c r="CO104" i="3"/>
  <c r="CT104" i="3"/>
  <c r="CX104" i="3"/>
  <c r="DB104" i="3"/>
  <c r="DG104" i="3"/>
  <c r="DK104" i="3"/>
  <c r="DO104" i="3"/>
  <c r="DV104" i="3"/>
  <c r="DZ104" i="3"/>
  <c r="EE104" i="3"/>
  <c r="EJ104" i="3"/>
  <c r="GL104" i="3"/>
  <c r="GS104" i="3"/>
  <c r="GX104" i="3"/>
  <c r="HB104" i="3"/>
  <c r="HH104" i="3"/>
  <c r="HL104" i="3"/>
  <c r="HP104" i="3"/>
  <c r="N104" i="3"/>
  <c r="R104" i="3"/>
  <c r="AE104" i="3"/>
  <c r="AI104" i="3"/>
  <c r="AM104" i="3"/>
  <c r="AQ104" i="3"/>
  <c r="AU104" i="3"/>
  <c r="AZ104" i="3"/>
  <c r="BD104" i="3"/>
  <c r="BH104" i="3"/>
  <c r="BL104" i="3"/>
  <c r="BP104" i="3"/>
  <c r="BU104" i="3"/>
  <c r="CK104" i="3"/>
  <c r="CQ104" i="3"/>
  <c r="CU104" i="3"/>
  <c r="CY104" i="3"/>
  <c r="DD104" i="3"/>
  <c r="DH104" i="3"/>
  <c r="DL104" i="3"/>
  <c r="DQ104" i="3"/>
  <c r="DW104" i="3"/>
  <c r="EA104" i="3"/>
  <c r="EG104" i="3"/>
  <c r="GM104" i="3"/>
  <c r="GT104" i="3"/>
  <c r="GY104" i="3"/>
  <c r="HD104" i="3"/>
  <c r="HI104" i="3"/>
  <c r="HM104" i="3"/>
  <c r="HQ104" i="3"/>
  <c r="P117" i="4"/>
  <c r="EL100" i="3"/>
  <c r="EM100" i="3"/>
  <c r="EN100" i="3"/>
  <c r="EV100" i="3"/>
  <c r="EW100" i="3"/>
  <c r="EX100" i="3"/>
  <c r="FF100" i="3"/>
  <c r="FG100" i="3"/>
  <c r="FH100" i="3"/>
  <c r="FP100" i="3"/>
  <c r="FQ100" i="3"/>
  <c r="FR100" i="3"/>
  <c r="FZ100" i="3"/>
  <c r="GA100" i="3"/>
  <c r="GB100" i="3"/>
  <c r="FS92" i="3"/>
  <c r="EO92" i="3"/>
  <c r="EY92" i="3"/>
  <c r="FI92" i="3"/>
  <c r="GC92" i="3"/>
  <c r="EU92" i="3"/>
  <c r="ES92" i="3"/>
  <c r="FC92" i="3"/>
  <c r="FE92" i="3"/>
  <c r="FO92" i="3"/>
  <c r="FW92" i="3"/>
  <c r="FM92" i="3"/>
  <c r="FY92" i="3"/>
  <c r="GG92" i="3"/>
  <c r="GI92" i="3"/>
  <c r="EQ92" i="3"/>
  <c r="FD92" i="3"/>
  <c r="FK92" i="3"/>
  <c r="FX92" i="3"/>
  <c r="GE92" i="3"/>
  <c r="ER92" i="3"/>
  <c r="EZ92" i="3"/>
  <c r="FL92" i="3"/>
  <c r="FT92" i="3"/>
  <c r="GF92" i="3"/>
  <c r="ET92" i="3"/>
  <c r="FA92" i="3"/>
  <c r="FN92" i="3"/>
  <c r="FU92" i="3"/>
  <c r="GH92" i="3"/>
  <c r="EP92" i="3"/>
  <c r="FB92" i="3"/>
  <c r="FJ92" i="3"/>
  <c r="FV92" i="3"/>
  <c r="GD92" i="3"/>
  <c r="Z88" i="3"/>
  <c r="CA88" i="3"/>
  <c r="X88" i="3"/>
  <c r="HT88" i="3"/>
  <c r="Q88" i="3"/>
  <c r="Q88" i="2"/>
  <c r="AD88" i="3"/>
  <c r="AH88" i="3"/>
  <c r="AL88" i="3"/>
  <c r="AP88" i="3"/>
  <c r="AT88" i="3"/>
  <c r="AY88" i="3"/>
  <c r="BC88" i="3"/>
  <c r="BG88" i="3"/>
  <c r="BK88" i="3"/>
  <c r="BO88" i="3"/>
  <c r="BS88" i="3"/>
  <c r="CI88" i="3"/>
  <c r="CO88" i="3"/>
  <c r="CT88" i="3"/>
  <c r="CX88" i="3"/>
  <c r="DB88" i="3"/>
  <c r="DG88" i="3"/>
  <c r="DK88" i="3"/>
  <c r="DO88" i="3"/>
  <c r="DV88" i="3"/>
  <c r="DZ88" i="3"/>
  <c r="EE88" i="3"/>
  <c r="EJ88" i="3"/>
  <c r="GL88" i="3"/>
  <c r="GS88" i="3"/>
  <c r="GX88" i="3"/>
  <c r="HB88" i="3"/>
  <c r="HH88" i="3"/>
  <c r="HL88" i="3"/>
  <c r="HP88" i="3"/>
  <c r="N88" i="3"/>
  <c r="R88" i="3"/>
  <c r="AE88" i="3"/>
  <c r="AI88" i="3"/>
  <c r="AM88" i="3"/>
  <c r="AQ88" i="3"/>
  <c r="AU88" i="3"/>
  <c r="AZ88" i="3"/>
  <c r="BD88" i="3"/>
  <c r="BH88" i="3"/>
  <c r="BL88" i="3"/>
  <c r="BP88" i="3"/>
  <c r="BU88" i="3"/>
  <c r="CK88" i="3"/>
  <c r="CQ88" i="3"/>
  <c r="CU88" i="3"/>
  <c r="CY88" i="3"/>
  <c r="DD88" i="3"/>
  <c r="DH88" i="3"/>
  <c r="DL88" i="3"/>
  <c r="DQ88" i="3"/>
  <c r="DW88" i="3"/>
  <c r="EA88" i="3"/>
  <c r="EG88" i="3"/>
  <c r="GM88" i="3"/>
  <c r="GT88" i="3"/>
  <c r="GY88" i="3"/>
  <c r="HD88" i="3"/>
  <c r="HI88" i="3"/>
  <c r="HM88" i="3"/>
  <c r="HQ88" i="3"/>
  <c r="CG88" i="3"/>
  <c r="B88" i="3"/>
  <c r="B88" i="2"/>
  <c r="GN88" i="3"/>
  <c r="GO88" i="3"/>
  <c r="F88" i="3"/>
  <c r="U88" i="2"/>
  <c r="O88" i="3"/>
  <c r="S88" i="3"/>
  <c r="S88" i="2"/>
  <c r="AA88" i="3"/>
  <c r="AF88" i="3"/>
  <c r="AJ88" i="3"/>
  <c r="AN88" i="3"/>
  <c r="AR88" i="3"/>
  <c r="AV88" i="3"/>
  <c r="BA88" i="3"/>
  <c r="BE88" i="3"/>
  <c r="BI88" i="3"/>
  <c r="BM88" i="3"/>
  <c r="BQ88" i="3"/>
  <c r="CL88" i="3"/>
  <c r="CR88" i="3"/>
  <c r="CV88" i="3"/>
  <c r="CZ88" i="3"/>
  <c r="DE88" i="3"/>
  <c r="DI88" i="3"/>
  <c r="DM88" i="3"/>
  <c r="DS88" i="3"/>
  <c r="DX88" i="3"/>
  <c r="EC88" i="3"/>
  <c r="EH88" i="3"/>
  <c r="GQ88" i="3"/>
  <c r="GU88" i="3"/>
  <c r="GZ88" i="3"/>
  <c r="HF88" i="3"/>
  <c r="HJ88" i="3"/>
  <c r="HN88" i="3"/>
  <c r="HR88" i="3"/>
  <c r="P88" i="3"/>
  <c r="P88" i="2"/>
  <c r="AC88" i="3"/>
  <c r="AG88" i="3"/>
  <c r="AK88" i="3"/>
  <c r="AO88" i="3"/>
  <c r="AS88" i="3"/>
  <c r="AW88" i="3"/>
  <c r="BB88" i="3"/>
  <c r="BF88" i="3"/>
  <c r="BJ88" i="3"/>
  <c r="BN88" i="3"/>
  <c r="BR88" i="3"/>
  <c r="CE88" i="3"/>
  <c r="CN88" i="3"/>
  <c r="CS88" i="3"/>
  <c r="CW88" i="3"/>
  <c r="DA88" i="3"/>
  <c r="DF88" i="3"/>
  <c r="DJ88" i="3"/>
  <c r="DN88" i="3"/>
  <c r="DT88" i="3"/>
  <c r="DY88" i="3"/>
  <c r="ED88" i="3"/>
  <c r="EI88" i="3"/>
  <c r="GK88" i="3"/>
  <c r="GR88" i="3"/>
  <c r="GV88" i="3"/>
  <c r="HA88" i="3"/>
  <c r="HG88" i="3"/>
  <c r="HK88" i="3"/>
  <c r="HO88" i="3"/>
  <c r="HS88" i="3"/>
  <c r="P101" i="4"/>
  <c r="BY84" i="3"/>
  <c r="BW84" i="3"/>
  <c r="BX84" i="3"/>
  <c r="EL84" i="3"/>
  <c r="EM84" i="3"/>
  <c r="EN84" i="3"/>
  <c r="EV84" i="3"/>
  <c r="EW84" i="3"/>
  <c r="EX84" i="3"/>
  <c r="FF84" i="3"/>
  <c r="FG84" i="3"/>
  <c r="FH84" i="3"/>
  <c r="FP84" i="3"/>
  <c r="FQ84" i="3"/>
  <c r="FR84" i="3"/>
  <c r="FZ84" i="3"/>
  <c r="GA84" i="3"/>
  <c r="GB84" i="3"/>
  <c r="FS76" i="3"/>
  <c r="EO76" i="3"/>
  <c r="EY76" i="3"/>
  <c r="FI76" i="3"/>
  <c r="GC76" i="3"/>
  <c r="EU76" i="3"/>
  <c r="ES76" i="3"/>
  <c r="FC76" i="3"/>
  <c r="FE76" i="3"/>
  <c r="FO76" i="3"/>
  <c r="FW76" i="3"/>
  <c r="FM76" i="3"/>
  <c r="FY76" i="3"/>
  <c r="GG76" i="3"/>
  <c r="GI76" i="3"/>
  <c r="EQ76" i="3"/>
  <c r="FD76" i="3"/>
  <c r="FK76" i="3"/>
  <c r="FX76" i="3"/>
  <c r="GE76" i="3"/>
  <c r="ER76" i="3"/>
  <c r="EZ76" i="3"/>
  <c r="FL76" i="3"/>
  <c r="FT76" i="3"/>
  <c r="GF76" i="3"/>
  <c r="ET76" i="3"/>
  <c r="FA76" i="3"/>
  <c r="FN76" i="3"/>
  <c r="FU76" i="3"/>
  <c r="GH76" i="3"/>
  <c r="EP76" i="3"/>
  <c r="FB76" i="3"/>
  <c r="FJ76" i="3"/>
  <c r="FV76" i="3"/>
  <c r="GD76" i="3"/>
  <c r="Z72" i="3"/>
  <c r="CA72" i="3"/>
  <c r="X72" i="3"/>
  <c r="HT72" i="3"/>
  <c r="Q72" i="3"/>
  <c r="Q72" i="2"/>
  <c r="AD72" i="3"/>
  <c r="AH72" i="3"/>
  <c r="AL72" i="3"/>
  <c r="AP72" i="3"/>
  <c r="AT72" i="3"/>
  <c r="AY72" i="3"/>
  <c r="BC72" i="3"/>
  <c r="BG72" i="3"/>
  <c r="BK72" i="3"/>
  <c r="BO72" i="3"/>
  <c r="BS72" i="3"/>
  <c r="CI72" i="3"/>
  <c r="CO72" i="3"/>
  <c r="CT72" i="3"/>
  <c r="CX72" i="3"/>
  <c r="DB72" i="3"/>
  <c r="DG72" i="3"/>
  <c r="DK72" i="3"/>
  <c r="DO72" i="3"/>
  <c r="DV72" i="3"/>
  <c r="DZ72" i="3"/>
  <c r="EE72" i="3"/>
  <c r="EJ72" i="3"/>
  <c r="GL72" i="3"/>
  <c r="GS72" i="3"/>
  <c r="GX72" i="3"/>
  <c r="HB72" i="3"/>
  <c r="HH72" i="3"/>
  <c r="HL72" i="3"/>
  <c r="HP72" i="3"/>
  <c r="N72" i="3"/>
  <c r="R72" i="3"/>
  <c r="AE72" i="3"/>
  <c r="AI72" i="3"/>
  <c r="AM72" i="3"/>
  <c r="AQ72" i="3"/>
  <c r="AU72" i="3"/>
  <c r="AZ72" i="3"/>
  <c r="BD72" i="3"/>
  <c r="BH72" i="3"/>
  <c r="BL72" i="3"/>
  <c r="BP72" i="3"/>
  <c r="BU72" i="3"/>
  <c r="CK72" i="3"/>
  <c r="CQ72" i="3"/>
  <c r="CU72" i="3"/>
  <c r="CY72" i="3"/>
  <c r="DD72" i="3"/>
  <c r="DH72" i="3"/>
  <c r="DL72" i="3"/>
  <c r="DQ72" i="3"/>
  <c r="DW72" i="3"/>
  <c r="EA72" i="3"/>
  <c r="EG72" i="3"/>
  <c r="GM72" i="3"/>
  <c r="GT72" i="3"/>
  <c r="GY72" i="3"/>
  <c r="HD72" i="3"/>
  <c r="HI72" i="3"/>
  <c r="HM72" i="3"/>
  <c r="HQ72" i="3"/>
  <c r="CG72" i="3"/>
  <c r="B72" i="3"/>
  <c r="B72" i="2"/>
  <c r="GN72" i="3"/>
  <c r="GO72" i="3"/>
  <c r="F72" i="3"/>
  <c r="U72" i="2"/>
  <c r="O72" i="3"/>
  <c r="S72" i="3"/>
  <c r="S72" i="2"/>
  <c r="AA72" i="3"/>
  <c r="AF72" i="3"/>
  <c r="AJ72" i="3"/>
  <c r="AN72" i="3"/>
  <c r="AR72" i="3"/>
  <c r="AV72" i="3"/>
  <c r="BA72" i="3"/>
  <c r="BE72" i="3"/>
  <c r="BI72" i="3"/>
  <c r="BM72" i="3"/>
  <c r="BQ72" i="3"/>
  <c r="CL72" i="3"/>
  <c r="CR72" i="3"/>
  <c r="CV72" i="3"/>
  <c r="CZ72" i="3"/>
  <c r="DE72" i="3"/>
  <c r="DI72" i="3"/>
  <c r="DM72" i="3"/>
  <c r="DS72" i="3"/>
  <c r="DX72" i="3"/>
  <c r="EC72" i="3"/>
  <c r="EH72" i="3"/>
  <c r="GQ72" i="3"/>
  <c r="GU72" i="3"/>
  <c r="GZ72" i="3"/>
  <c r="HF72" i="3"/>
  <c r="HJ72" i="3"/>
  <c r="HN72" i="3"/>
  <c r="HR72" i="3"/>
  <c r="P72" i="3"/>
  <c r="P72" i="2"/>
  <c r="AC72" i="3"/>
  <c r="AG72" i="3"/>
  <c r="AK72" i="3"/>
  <c r="AO72" i="3"/>
  <c r="AS72" i="3"/>
  <c r="AW72" i="3"/>
  <c r="BB72" i="3"/>
  <c r="BF72" i="3"/>
  <c r="BJ72" i="3"/>
  <c r="BN72" i="3"/>
  <c r="BR72" i="3"/>
  <c r="CE72" i="3"/>
  <c r="CN72" i="3"/>
  <c r="CS72" i="3"/>
  <c r="CW72" i="3"/>
  <c r="DA72" i="3"/>
  <c r="DF72" i="3"/>
  <c r="DJ72" i="3"/>
  <c r="DN72" i="3"/>
  <c r="DT72" i="3"/>
  <c r="DY72" i="3"/>
  <c r="ED72" i="3"/>
  <c r="EI72" i="3"/>
  <c r="GK72" i="3"/>
  <c r="GR72" i="3"/>
  <c r="GV72" i="3"/>
  <c r="HA72" i="3"/>
  <c r="HG72" i="3"/>
  <c r="HK72" i="3"/>
  <c r="HO72" i="3"/>
  <c r="HS72" i="3"/>
  <c r="P85" i="4"/>
  <c r="EL68" i="3"/>
  <c r="EM68" i="3"/>
  <c r="EN68" i="3"/>
  <c r="EV68" i="3"/>
  <c r="EW68" i="3"/>
  <c r="EX68" i="3"/>
  <c r="FF68" i="3"/>
  <c r="FG68" i="3"/>
  <c r="FH68" i="3"/>
  <c r="FP68" i="3"/>
  <c r="FQ68" i="3"/>
  <c r="FR68" i="3"/>
  <c r="FZ68" i="3"/>
  <c r="GA68" i="3"/>
  <c r="GB68" i="3"/>
  <c r="X60" i="3"/>
  <c r="Z60" i="3"/>
  <c r="CA60" i="3"/>
  <c r="FS60" i="3"/>
  <c r="EO60" i="3"/>
  <c r="EY60" i="3"/>
  <c r="FI60" i="3"/>
  <c r="GC60" i="3"/>
  <c r="EU60" i="3"/>
  <c r="ES60" i="3"/>
  <c r="FC60" i="3"/>
  <c r="FE60" i="3"/>
  <c r="FO60" i="3"/>
  <c r="FW60" i="3"/>
  <c r="FM60" i="3"/>
  <c r="FY60" i="3"/>
  <c r="GG60" i="3"/>
  <c r="GI60" i="3"/>
  <c r="ET60" i="3"/>
  <c r="FA60" i="3"/>
  <c r="FN60" i="3"/>
  <c r="FU60" i="3"/>
  <c r="GH60" i="3"/>
  <c r="EP60" i="3"/>
  <c r="FB60" i="3"/>
  <c r="FJ60" i="3"/>
  <c r="FV60" i="3"/>
  <c r="GD60" i="3"/>
  <c r="EQ60" i="3"/>
  <c r="FD60" i="3"/>
  <c r="FK60" i="3"/>
  <c r="FX60" i="3"/>
  <c r="GE60" i="3"/>
  <c r="ER60" i="3"/>
  <c r="EZ60" i="3"/>
  <c r="FL60" i="3"/>
  <c r="FT60" i="3"/>
  <c r="GF60" i="3"/>
  <c r="BW56" i="3"/>
  <c r="BX56" i="3"/>
  <c r="BY56" i="3"/>
  <c r="HT56" i="3"/>
  <c r="CG56" i="3"/>
  <c r="B56" i="3"/>
  <c r="B56" i="2"/>
  <c r="GN56" i="3"/>
  <c r="GO56" i="3"/>
  <c r="F56" i="3"/>
  <c r="U56" i="2"/>
  <c r="O56" i="3"/>
  <c r="S56" i="3"/>
  <c r="S56" i="2"/>
  <c r="AA56" i="3"/>
  <c r="AF56" i="3"/>
  <c r="AJ56" i="3"/>
  <c r="AN56" i="3"/>
  <c r="AR56" i="3"/>
  <c r="AV56" i="3"/>
  <c r="BA56" i="3"/>
  <c r="BE56" i="3"/>
  <c r="BI56" i="3"/>
  <c r="BM56" i="3"/>
  <c r="BQ56" i="3"/>
  <c r="CL56" i="3"/>
  <c r="CR56" i="3"/>
  <c r="CV56" i="3"/>
  <c r="CZ56" i="3"/>
  <c r="DE56" i="3"/>
  <c r="DI56" i="3"/>
  <c r="DM56" i="3"/>
  <c r="DS56" i="3"/>
  <c r="DX56" i="3"/>
  <c r="EC56" i="3"/>
  <c r="EH56" i="3"/>
  <c r="GQ56" i="3"/>
  <c r="GU56" i="3"/>
  <c r="GZ56" i="3"/>
  <c r="HF56" i="3"/>
  <c r="HJ56" i="3"/>
  <c r="HN56" i="3"/>
  <c r="HR56" i="3"/>
  <c r="P56" i="3"/>
  <c r="P56" i="2"/>
  <c r="AC56" i="3"/>
  <c r="AG56" i="3"/>
  <c r="AK56" i="3"/>
  <c r="AO56" i="3"/>
  <c r="AS56" i="3"/>
  <c r="AW56" i="3"/>
  <c r="BB56" i="3"/>
  <c r="BF56" i="3"/>
  <c r="BJ56" i="3"/>
  <c r="BN56" i="3"/>
  <c r="BR56" i="3"/>
  <c r="CE56" i="3"/>
  <c r="CN56" i="3"/>
  <c r="CS56" i="3"/>
  <c r="CW56" i="3"/>
  <c r="DA56" i="3"/>
  <c r="DF56" i="3"/>
  <c r="DJ56" i="3"/>
  <c r="DN56" i="3"/>
  <c r="DT56" i="3"/>
  <c r="DY56" i="3"/>
  <c r="ED56" i="3"/>
  <c r="EI56" i="3"/>
  <c r="GK56" i="3"/>
  <c r="GR56" i="3"/>
  <c r="GV56" i="3"/>
  <c r="HA56" i="3"/>
  <c r="HG56" i="3"/>
  <c r="HK56" i="3"/>
  <c r="HO56" i="3"/>
  <c r="HS56" i="3"/>
  <c r="Q56" i="3"/>
  <c r="Q56" i="2"/>
  <c r="AD56" i="3"/>
  <c r="AH56" i="3"/>
  <c r="AL56" i="3"/>
  <c r="AP56" i="3"/>
  <c r="AT56" i="3"/>
  <c r="AY56" i="3"/>
  <c r="BC56" i="3"/>
  <c r="BG56" i="3"/>
  <c r="BK56" i="3"/>
  <c r="BO56" i="3"/>
  <c r="BS56" i="3"/>
  <c r="CI56" i="3"/>
  <c r="CO56" i="3"/>
  <c r="CT56" i="3"/>
  <c r="CX56" i="3"/>
  <c r="DB56" i="3"/>
  <c r="DG56" i="3"/>
  <c r="DK56" i="3"/>
  <c r="DO56" i="3"/>
  <c r="DV56" i="3"/>
  <c r="DZ56" i="3"/>
  <c r="EE56" i="3"/>
  <c r="EJ56" i="3"/>
  <c r="GL56" i="3"/>
  <c r="GS56" i="3"/>
  <c r="GX56" i="3"/>
  <c r="HB56" i="3"/>
  <c r="HH56" i="3"/>
  <c r="HL56" i="3"/>
  <c r="HP56" i="3"/>
  <c r="N56" i="3"/>
  <c r="R56" i="3"/>
  <c r="AE56" i="3"/>
  <c r="AI56" i="3"/>
  <c r="AM56" i="3"/>
  <c r="AQ56" i="3"/>
  <c r="AU56" i="3"/>
  <c r="AZ56" i="3"/>
  <c r="BD56" i="3"/>
  <c r="BH56" i="3"/>
  <c r="BL56" i="3"/>
  <c r="BP56" i="3"/>
  <c r="BU56" i="3"/>
  <c r="CK56" i="3"/>
  <c r="CQ56" i="3"/>
  <c r="CU56" i="3"/>
  <c r="CY56" i="3"/>
  <c r="DD56" i="3"/>
  <c r="DH56" i="3"/>
  <c r="DL56" i="3"/>
  <c r="DQ56" i="3"/>
  <c r="DW56" i="3"/>
  <c r="EA56" i="3"/>
  <c r="EG56" i="3"/>
  <c r="GM56" i="3"/>
  <c r="GT56" i="3"/>
  <c r="GY56" i="3"/>
  <c r="HD56" i="3"/>
  <c r="HI56" i="3"/>
  <c r="HM56" i="3"/>
  <c r="HQ56" i="3"/>
  <c r="P69" i="4"/>
  <c r="EL52" i="3"/>
  <c r="EM52" i="3"/>
  <c r="EN52" i="3"/>
  <c r="EV52" i="3"/>
  <c r="EW52" i="3"/>
  <c r="EX52" i="3"/>
  <c r="FF52" i="3"/>
  <c r="FG52" i="3"/>
  <c r="FH52" i="3"/>
  <c r="FP52" i="3"/>
  <c r="FQ52" i="3"/>
  <c r="FR52" i="3"/>
  <c r="FZ52" i="3"/>
  <c r="GA52" i="3"/>
  <c r="GB52" i="3"/>
  <c r="EH41" i="3"/>
  <c r="GK41" i="3"/>
  <c r="GL41" i="3"/>
  <c r="GM41" i="3"/>
  <c r="GN41" i="3"/>
  <c r="AE41" i="3"/>
  <c r="AI41" i="3"/>
  <c r="AM41" i="3"/>
  <c r="AQ41" i="3"/>
  <c r="AU41" i="3"/>
  <c r="N41" i="3"/>
  <c r="DL41" i="3"/>
  <c r="DM41" i="3"/>
  <c r="DX41" i="3"/>
  <c r="DY41" i="3"/>
  <c r="CW41" i="3"/>
  <c r="CX41" i="3"/>
  <c r="AF41" i="3"/>
  <c r="AJ41" i="3"/>
  <c r="AN41" i="3"/>
  <c r="AR41" i="3"/>
  <c r="AV41" i="3"/>
  <c r="HR41" i="3"/>
  <c r="EC41" i="3"/>
  <c r="AC41" i="3"/>
  <c r="AG41" i="3"/>
  <c r="AK41" i="3"/>
  <c r="AO41" i="3"/>
  <c r="AS41" i="3"/>
  <c r="HS41" i="3"/>
  <c r="EE41" i="3"/>
  <c r="AD41" i="3"/>
  <c r="AH41" i="3"/>
  <c r="AL41" i="3"/>
  <c r="AP41" i="3"/>
  <c r="AT41" i="3"/>
  <c r="GX41" i="3"/>
  <c r="HK41" i="3"/>
  <c r="AY41" i="3"/>
  <c r="BC41" i="3"/>
  <c r="BG41" i="3"/>
  <c r="BK41" i="3"/>
  <c r="BO41" i="3"/>
  <c r="AZ41" i="3"/>
  <c r="BD41" i="3"/>
  <c r="BH41" i="3"/>
  <c r="BL41" i="3"/>
  <c r="BP41" i="3"/>
  <c r="HA41" i="3"/>
  <c r="O41" i="3"/>
  <c r="BA41" i="3"/>
  <c r="BE41" i="3"/>
  <c r="BI41" i="3"/>
  <c r="BM41" i="3"/>
  <c r="BQ41" i="3"/>
  <c r="BB41" i="3"/>
  <c r="BF41" i="3"/>
  <c r="BJ41" i="3"/>
  <c r="BN41" i="3"/>
  <c r="BR41" i="3"/>
  <c r="BG41" i="2"/>
  <c r="DD40" i="3"/>
  <c r="EE39" i="3"/>
  <c r="AD39" i="3"/>
  <c r="AH39" i="3"/>
  <c r="AL39" i="3"/>
  <c r="AP39" i="3"/>
  <c r="AT39" i="3"/>
  <c r="GX39" i="3"/>
  <c r="HK39" i="3"/>
  <c r="EH39" i="3"/>
  <c r="GK39" i="3"/>
  <c r="GL39" i="3"/>
  <c r="GM39" i="3"/>
  <c r="GN39" i="3"/>
  <c r="AE39" i="3"/>
  <c r="AI39" i="3"/>
  <c r="AM39" i="3"/>
  <c r="AQ39" i="3"/>
  <c r="AU39" i="3"/>
  <c r="HJ39" i="3"/>
  <c r="N39" i="3"/>
  <c r="DX39" i="3"/>
  <c r="DY39" i="3"/>
  <c r="CW39" i="3"/>
  <c r="AF39" i="3"/>
  <c r="AJ39" i="3"/>
  <c r="AN39" i="3"/>
  <c r="AR39" i="3"/>
  <c r="AV39" i="3"/>
  <c r="HR39" i="3"/>
  <c r="EC39" i="3"/>
  <c r="AC39" i="3"/>
  <c r="AG39" i="3"/>
  <c r="AK39" i="3"/>
  <c r="AO39" i="3"/>
  <c r="AS39" i="3"/>
  <c r="HS39" i="3"/>
  <c r="AY39" i="3"/>
  <c r="BC39" i="3"/>
  <c r="BG39" i="3"/>
  <c r="BK39" i="3"/>
  <c r="BO39" i="3"/>
  <c r="AZ39" i="3"/>
  <c r="BD39" i="3"/>
  <c r="BH39" i="3"/>
  <c r="BL39" i="3"/>
  <c r="BP39" i="3"/>
  <c r="HA39" i="3"/>
  <c r="O39" i="3"/>
  <c r="BA39" i="3"/>
  <c r="BE39" i="3"/>
  <c r="BI39" i="3"/>
  <c r="BM39" i="3"/>
  <c r="BQ39" i="3"/>
  <c r="BB39" i="3"/>
  <c r="BF39" i="3"/>
  <c r="BJ39" i="3"/>
  <c r="BN39" i="3"/>
  <c r="BR39" i="3"/>
  <c r="BG39" i="2"/>
  <c r="BD39" i="2"/>
  <c r="CA33" i="3"/>
  <c r="X33" i="3"/>
  <c r="Z33" i="3"/>
  <c r="EC33" i="3"/>
  <c r="AE33" i="3"/>
  <c r="AI33" i="3"/>
  <c r="AM33" i="3"/>
  <c r="AQ33" i="3"/>
  <c r="AU33" i="3"/>
  <c r="HS33" i="3"/>
  <c r="N33" i="3"/>
  <c r="DL33" i="3"/>
  <c r="DM33" i="3"/>
  <c r="GK33" i="3"/>
  <c r="GL33" i="3"/>
  <c r="GM33" i="3"/>
  <c r="GN33" i="3"/>
  <c r="CW33" i="3"/>
  <c r="CX33" i="3"/>
  <c r="AF33" i="3"/>
  <c r="AJ33" i="3"/>
  <c r="AN33" i="3"/>
  <c r="AR33" i="3"/>
  <c r="AV33" i="3"/>
  <c r="EE33" i="3"/>
  <c r="AD33" i="3"/>
  <c r="AH33" i="3"/>
  <c r="AL33" i="3"/>
  <c r="AP33" i="3"/>
  <c r="AT33" i="3"/>
  <c r="GX33" i="3"/>
  <c r="HK33" i="3"/>
  <c r="HR33" i="3"/>
  <c r="DJ33" i="3"/>
  <c r="DK33" i="3"/>
  <c r="ED33" i="3"/>
  <c r="GQ33" i="3"/>
  <c r="AC33" i="3"/>
  <c r="AS33" i="3"/>
  <c r="AG33" i="3"/>
  <c r="CU33" i="3"/>
  <c r="CV33" i="3"/>
  <c r="AK33" i="3"/>
  <c r="HQ33" i="3"/>
  <c r="EH33" i="3"/>
  <c r="AO33" i="3"/>
  <c r="DX33" i="3"/>
  <c r="DY33" i="3"/>
  <c r="O33" i="3"/>
  <c r="AY33" i="3"/>
  <c r="BC33" i="3"/>
  <c r="BG33" i="3"/>
  <c r="BK33" i="3"/>
  <c r="BO33" i="3"/>
  <c r="AZ33" i="3"/>
  <c r="BD33" i="3"/>
  <c r="BH33" i="3"/>
  <c r="BL33" i="3"/>
  <c r="BP33" i="3"/>
  <c r="BA33" i="3"/>
  <c r="BE33" i="3"/>
  <c r="BI33" i="3"/>
  <c r="BM33" i="3"/>
  <c r="BQ33" i="3"/>
  <c r="BB33" i="3"/>
  <c r="BF33" i="3"/>
  <c r="BJ33" i="3"/>
  <c r="BN33" i="3"/>
  <c r="BR33" i="3"/>
  <c r="HA33" i="3"/>
  <c r="HT513" i="3"/>
  <c r="CG513" i="3"/>
  <c r="B513" i="3"/>
  <c r="B513" i="2"/>
  <c r="GN513" i="3"/>
  <c r="GO513" i="3"/>
  <c r="F513" i="3"/>
  <c r="U513" i="2"/>
  <c r="O513" i="3"/>
  <c r="S513" i="3"/>
  <c r="S513" i="2"/>
  <c r="AA513" i="3"/>
  <c r="AF513" i="3"/>
  <c r="AJ513" i="3"/>
  <c r="AN513" i="3"/>
  <c r="AR513" i="3"/>
  <c r="AV513" i="3"/>
  <c r="BA513" i="3"/>
  <c r="BE513" i="3"/>
  <c r="BI513" i="3"/>
  <c r="BM513" i="3"/>
  <c r="BQ513" i="3"/>
  <c r="CL513" i="3"/>
  <c r="CR513" i="3"/>
  <c r="CV513" i="3"/>
  <c r="CZ513" i="3"/>
  <c r="DE513" i="3"/>
  <c r="DI513" i="3"/>
  <c r="DM513" i="3"/>
  <c r="DS513" i="3"/>
  <c r="DX513" i="3"/>
  <c r="EC513" i="3"/>
  <c r="EH513" i="3"/>
  <c r="GQ513" i="3"/>
  <c r="GU513" i="3"/>
  <c r="GZ513" i="3"/>
  <c r="HF513" i="3"/>
  <c r="HJ513" i="3"/>
  <c r="HN513" i="3"/>
  <c r="HR513" i="3"/>
  <c r="P513" i="3"/>
  <c r="P513" i="2"/>
  <c r="AC513" i="3"/>
  <c r="AG513" i="3"/>
  <c r="AK513" i="3"/>
  <c r="AO513" i="3"/>
  <c r="AS513" i="3"/>
  <c r="AW513" i="3"/>
  <c r="BB513" i="3"/>
  <c r="BF513" i="3"/>
  <c r="BJ513" i="3"/>
  <c r="BN513" i="3"/>
  <c r="BR513" i="3"/>
  <c r="CE513" i="3"/>
  <c r="CN513" i="3"/>
  <c r="CS513" i="3"/>
  <c r="CW513" i="3"/>
  <c r="DA513" i="3"/>
  <c r="DF513" i="3"/>
  <c r="DJ513" i="3"/>
  <c r="DN513" i="3"/>
  <c r="DT513" i="3"/>
  <c r="DY513" i="3"/>
  <c r="ED513" i="3"/>
  <c r="EI513" i="3"/>
  <c r="GK513" i="3"/>
  <c r="GR513" i="3"/>
  <c r="GV513" i="3"/>
  <c r="HA513" i="3"/>
  <c r="HG513" i="3"/>
  <c r="HK513" i="3"/>
  <c r="HO513" i="3"/>
  <c r="HS513" i="3"/>
  <c r="Q513" i="3"/>
  <c r="Q513" i="2"/>
  <c r="AD513" i="3"/>
  <c r="AH513" i="3"/>
  <c r="AL513" i="3"/>
  <c r="AP513" i="3"/>
  <c r="AT513" i="3"/>
  <c r="AY513" i="3"/>
  <c r="BC513" i="3"/>
  <c r="BG513" i="3"/>
  <c r="BK513" i="3"/>
  <c r="BO513" i="3"/>
  <c r="BS513" i="3"/>
  <c r="CI513" i="3"/>
  <c r="CO513" i="3"/>
  <c r="CT513" i="3"/>
  <c r="CX513" i="3"/>
  <c r="DB513" i="3"/>
  <c r="DG513" i="3"/>
  <c r="DK513" i="3"/>
  <c r="DO513" i="3"/>
  <c r="DV513" i="3"/>
  <c r="DZ513" i="3"/>
  <c r="EE513" i="3"/>
  <c r="EJ513" i="3"/>
  <c r="GL513" i="3"/>
  <c r="GS513" i="3"/>
  <c r="GX513" i="3"/>
  <c r="HB513" i="3"/>
  <c r="HH513" i="3"/>
  <c r="HL513" i="3"/>
  <c r="HP513" i="3"/>
  <c r="N513" i="3"/>
  <c r="R513" i="3"/>
  <c r="AE513" i="3"/>
  <c r="AI513" i="3"/>
  <c r="AM513" i="3"/>
  <c r="AQ513" i="3"/>
  <c r="AU513" i="3"/>
  <c r="AZ513" i="3"/>
  <c r="BD513" i="3"/>
  <c r="BH513" i="3"/>
  <c r="BL513" i="3"/>
  <c r="BP513" i="3"/>
  <c r="BU513" i="3"/>
  <c r="CK513" i="3"/>
  <c r="CQ513" i="3"/>
  <c r="CU513" i="3"/>
  <c r="CY513" i="3"/>
  <c r="DD513" i="3"/>
  <c r="DH513" i="3"/>
  <c r="DL513" i="3"/>
  <c r="DQ513" i="3"/>
  <c r="DW513" i="3"/>
  <c r="EA513" i="3"/>
  <c r="EG513" i="3"/>
  <c r="GM513" i="3"/>
  <c r="GT513" i="3"/>
  <c r="GY513" i="3"/>
  <c r="HD513" i="3"/>
  <c r="HI513" i="3"/>
  <c r="HM513" i="3"/>
  <c r="HQ513" i="3"/>
  <c r="P526" i="4"/>
  <c r="X509" i="3"/>
  <c r="Z509" i="3"/>
  <c r="CA509" i="3"/>
  <c r="X493" i="3"/>
  <c r="Z493" i="3"/>
  <c r="CA493" i="3"/>
  <c r="BW489" i="3"/>
  <c r="BX489" i="3"/>
  <c r="BY489" i="3"/>
  <c r="FS485" i="3"/>
  <c r="EO485" i="3"/>
  <c r="EY485" i="3"/>
  <c r="FI485" i="3"/>
  <c r="GC485" i="3"/>
  <c r="EU485" i="3"/>
  <c r="FC485" i="3"/>
  <c r="FO485" i="3"/>
  <c r="FW485" i="3"/>
  <c r="FE485" i="3"/>
  <c r="FY485" i="3"/>
  <c r="ES485" i="3"/>
  <c r="GG485" i="3"/>
  <c r="FM485" i="3"/>
  <c r="GI485" i="3"/>
  <c r="ET485" i="3"/>
  <c r="FA485" i="3"/>
  <c r="FN485" i="3"/>
  <c r="FU485" i="3"/>
  <c r="GH485" i="3"/>
  <c r="EP485" i="3"/>
  <c r="FB485" i="3"/>
  <c r="FJ485" i="3"/>
  <c r="FV485" i="3"/>
  <c r="GD485" i="3"/>
  <c r="EQ485" i="3"/>
  <c r="FD485" i="3"/>
  <c r="FK485" i="3"/>
  <c r="FX485" i="3"/>
  <c r="GE485" i="3"/>
  <c r="ER485" i="3"/>
  <c r="EZ485" i="3"/>
  <c r="FL485" i="3"/>
  <c r="FT485" i="3"/>
  <c r="GF485" i="3"/>
  <c r="FS453" i="3"/>
  <c r="EO453" i="3"/>
  <c r="EY453" i="3"/>
  <c r="FI453" i="3"/>
  <c r="GC453" i="3"/>
  <c r="EU453" i="3"/>
  <c r="FC453" i="3"/>
  <c r="FO453" i="3"/>
  <c r="FW453" i="3"/>
  <c r="FE453" i="3"/>
  <c r="ES453" i="3"/>
  <c r="FY453" i="3"/>
  <c r="GG453" i="3"/>
  <c r="FM453" i="3"/>
  <c r="GI453" i="3"/>
  <c r="ER453" i="3"/>
  <c r="EZ453" i="3"/>
  <c r="FL453" i="3"/>
  <c r="FT453" i="3"/>
  <c r="GF453" i="3"/>
  <c r="ET453" i="3"/>
  <c r="FA453" i="3"/>
  <c r="FN453" i="3"/>
  <c r="FU453" i="3"/>
  <c r="GH453" i="3"/>
  <c r="EP453" i="3"/>
  <c r="FB453" i="3"/>
  <c r="FJ453" i="3"/>
  <c r="FV453" i="3"/>
  <c r="GD453" i="3"/>
  <c r="FK453" i="3"/>
  <c r="EQ453" i="3"/>
  <c r="FX453" i="3"/>
  <c r="FD453" i="3"/>
  <c r="GE453" i="3"/>
  <c r="S450" i="4"/>
  <c r="FS437" i="3"/>
  <c r="EO437" i="3"/>
  <c r="EY437" i="3"/>
  <c r="FI437" i="3"/>
  <c r="GC437" i="3"/>
  <c r="EU437" i="3"/>
  <c r="FC437" i="3"/>
  <c r="ES437" i="3"/>
  <c r="FO437" i="3"/>
  <c r="FW437" i="3"/>
  <c r="FY437" i="3"/>
  <c r="FE437" i="3"/>
  <c r="GG437" i="3"/>
  <c r="FM437" i="3"/>
  <c r="GI437" i="3"/>
  <c r="ER437" i="3"/>
  <c r="EZ437" i="3"/>
  <c r="FL437" i="3"/>
  <c r="FT437" i="3"/>
  <c r="GF437" i="3"/>
  <c r="ET437" i="3"/>
  <c r="FA437" i="3"/>
  <c r="FN437" i="3"/>
  <c r="FU437" i="3"/>
  <c r="GH437" i="3"/>
  <c r="EP437" i="3"/>
  <c r="FB437" i="3"/>
  <c r="FJ437" i="3"/>
  <c r="FV437" i="3"/>
  <c r="GD437" i="3"/>
  <c r="FK437" i="3"/>
  <c r="EQ437" i="3"/>
  <c r="FX437" i="3"/>
  <c r="FD437" i="3"/>
  <c r="GE437" i="3"/>
  <c r="Z419" i="3"/>
  <c r="CA419" i="3"/>
  <c r="X419" i="3"/>
  <c r="HT415" i="3"/>
  <c r="CG415" i="3"/>
  <c r="B415" i="3"/>
  <c r="B415" i="2"/>
  <c r="GN415" i="3"/>
  <c r="GO415" i="3"/>
  <c r="F415" i="3"/>
  <c r="U415" i="2"/>
  <c r="O415" i="3"/>
  <c r="S415" i="3"/>
  <c r="S415" i="2"/>
  <c r="AA415" i="3"/>
  <c r="AF415" i="3"/>
  <c r="AJ415" i="3"/>
  <c r="AN415" i="3"/>
  <c r="AR415" i="3"/>
  <c r="AV415" i="3"/>
  <c r="BA415" i="3"/>
  <c r="BE415" i="3"/>
  <c r="BI415" i="3"/>
  <c r="BM415" i="3"/>
  <c r="BQ415" i="3"/>
  <c r="CL415" i="3"/>
  <c r="CR415" i="3"/>
  <c r="CV415" i="3"/>
  <c r="CZ415" i="3"/>
  <c r="DE415" i="3"/>
  <c r="DI415" i="3"/>
  <c r="DM415" i="3"/>
  <c r="DS415" i="3"/>
  <c r="DX415" i="3"/>
  <c r="EC415" i="3"/>
  <c r="EH415" i="3"/>
  <c r="GQ415" i="3"/>
  <c r="GU415" i="3"/>
  <c r="GZ415" i="3"/>
  <c r="HF415" i="3"/>
  <c r="HJ415" i="3"/>
  <c r="HN415" i="3"/>
  <c r="HR415" i="3"/>
  <c r="P415" i="3"/>
  <c r="P415" i="2"/>
  <c r="AC415" i="3"/>
  <c r="AG415" i="3"/>
  <c r="AK415" i="3"/>
  <c r="AO415" i="3"/>
  <c r="AS415" i="3"/>
  <c r="AW415" i="3"/>
  <c r="BB415" i="3"/>
  <c r="BF415" i="3"/>
  <c r="BJ415" i="3"/>
  <c r="BN415" i="3"/>
  <c r="BR415" i="3"/>
  <c r="CE415" i="3"/>
  <c r="CN415" i="3"/>
  <c r="CS415" i="3"/>
  <c r="CW415" i="3"/>
  <c r="DA415" i="3"/>
  <c r="DF415" i="3"/>
  <c r="DJ415" i="3"/>
  <c r="DN415" i="3"/>
  <c r="DT415" i="3"/>
  <c r="DY415" i="3"/>
  <c r="ED415" i="3"/>
  <c r="EI415" i="3"/>
  <c r="GK415" i="3"/>
  <c r="GR415" i="3"/>
  <c r="GV415" i="3"/>
  <c r="HA415" i="3"/>
  <c r="HG415" i="3"/>
  <c r="HK415" i="3"/>
  <c r="HO415" i="3"/>
  <c r="HS415" i="3"/>
  <c r="Q415" i="3"/>
  <c r="Q415" i="2"/>
  <c r="AD415" i="3"/>
  <c r="AH415" i="3"/>
  <c r="AL415" i="3"/>
  <c r="AP415" i="3"/>
  <c r="AT415" i="3"/>
  <c r="AY415" i="3"/>
  <c r="BC415" i="3"/>
  <c r="BG415" i="3"/>
  <c r="BK415" i="3"/>
  <c r="BO415" i="3"/>
  <c r="BS415" i="3"/>
  <c r="CI415" i="3"/>
  <c r="CO415" i="3"/>
  <c r="CT415" i="3"/>
  <c r="CX415" i="3"/>
  <c r="DB415" i="3"/>
  <c r="DG415" i="3"/>
  <c r="DK415" i="3"/>
  <c r="DO415" i="3"/>
  <c r="DV415" i="3"/>
  <c r="DZ415" i="3"/>
  <c r="EE415" i="3"/>
  <c r="EJ415" i="3"/>
  <c r="GL415" i="3"/>
  <c r="GS415" i="3"/>
  <c r="GX415" i="3"/>
  <c r="HB415" i="3"/>
  <c r="HH415" i="3"/>
  <c r="HL415" i="3"/>
  <c r="HP415" i="3"/>
  <c r="R415" i="3"/>
  <c r="AM415" i="3"/>
  <c r="BD415" i="3"/>
  <c r="BU415" i="3"/>
  <c r="CU415" i="3"/>
  <c r="DL415" i="3"/>
  <c r="EG415" i="3"/>
  <c r="HD415" i="3"/>
  <c r="AQ415" i="3"/>
  <c r="BH415" i="3"/>
  <c r="CY415" i="3"/>
  <c r="DQ415" i="3"/>
  <c r="GM415" i="3"/>
  <c r="HI415" i="3"/>
  <c r="AE415" i="3"/>
  <c r="AU415" i="3"/>
  <c r="BL415" i="3"/>
  <c r="CK415" i="3"/>
  <c r="DD415" i="3"/>
  <c r="DW415" i="3"/>
  <c r="GT415" i="3"/>
  <c r="HM415" i="3"/>
  <c r="N415" i="3"/>
  <c r="AI415" i="3"/>
  <c r="AZ415" i="3"/>
  <c r="BP415" i="3"/>
  <c r="CQ415" i="3"/>
  <c r="DH415" i="3"/>
  <c r="EA415" i="3"/>
  <c r="GY415" i="3"/>
  <c r="HQ415" i="3"/>
  <c r="P428" i="4"/>
  <c r="EL411" i="3"/>
  <c r="EM411" i="3"/>
  <c r="EN411" i="3"/>
  <c r="FF411" i="3"/>
  <c r="FG411" i="3"/>
  <c r="FH411" i="3"/>
  <c r="FP411" i="3"/>
  <c r="FQ411" i="3"/>
  <c r="FR411" i="3"/>
  <c r="EV411" i="3"/>
  <c r="EW411" i="3"/>
  <c r="EX411" i="3"/>
  <c r="FZ411" i="3"/>
  <c r="GA411" i="3"/>
  <c r="GB411" i="3"/>
  <c r="X387" i="3"/>
  <c r="Z387" i="3"/>
  <c r="CA387" i="3"/>
  <c r="HT383" i="3"/>
  <c r="CG383" i="3"/>
  <c r="B383" i="3"/>
  <c r="B383" i="2"/>
  <c r="GN383" i="3"/>
  <c r="GO383" i="3"/>
  <c r="F383" i="3"/>
  <c r="U383" i="2"/>
  <c r="O383" i="3"/>
  <c r="S383" i="3"/>
  <c r="S383" i="2"/>
  <c r="AA383" i="3"/>
  <c r="AF383" i="3"/>
  <c r="AJ383" i="3"/>
  <c r="AN383" i="3"/>
  <c r="AR383" i="3"/>
  <c r="AV383" i="3"/>
  <c r="BA383" i="3"/>
  <c r="BE383" i="3"/>
  <c r="BI383" i="3"/>
  <c r="BM383" i="3"/>
  <c r="BQ383" i="3"/>
  <c r="CL383" i="3"/>
  <c r="CR383" i="3"/>
  <c r="CV383" i="3"/>
  <c r="CZ383" i="3"/>
  <c r="DE383" i="3"/>
  <c r="DI383" i="3"/>
  <c r="DM383" i="3"/>
  <c r="DS383" i="3"/>
  <c r="DX383" i="3"/>
  <c r="EC383" i="3"/>
  <c r="EH383" i="3"/>
  <c r="GQ383" i="3"/>
  <c r="GU383" i="3"/>
  <c r="GZ383" i="3"/>
  <c r="HF383" i="3"/>
  <c r="HJ383" i="3"/>
  <c r="HN383" i="3"/>
  <c r="HR383" i="3"/>
  <c r="P383" i="3"/>
  <c r="P383" i="2"/>
  <c r="AC383" i="3"/>
  <c r="AG383" i="3"/>
  <c r="AK383" i="3"/>
  <c r="AO383" i="3"/>
  <c r="AS383" i="3"/>
  <c r="AW383" i="3"/>
  <c r="BB383" i="3"/>
  <c r="BF383" i="3"/>
  <c r="BJ383" i="3"/>
  <c r="BN383" i="3"/>
  <c r="BR383" i="3"/>
  <c r="CE383" i="3"/>
  <c r="CN383" i="3"/>
  <c r="CS383" i="3"/>
  <c r="CW383" i="3"/>
  <c r="DA383" i="3"/>
  <c r="DF383" i="3"/>
  <c r="DJ383" i="3"/>
  <c r="DN383" i="3"/>
  <c r="DT383" i="3"/>
  <c r="DY383" i="3"/>
  <c r="ED383" i="3"/>
  <c r="EI383" i="3"/>
  <c r="GK383" i="3"/>
  <c r="GR383" i="3"/>
  <c r="GV383" i="3"/>
  <c r="HA383" i="3"/>
  <c r="HG383" i="3"/>
  <c r="HK383" i="3"/>
  <c r="HO383" i="3"/>
  <c r="HS383" i="3"/>
  <c r="Q383" i="3"/>
  <c r="Q383" i="2"/>
  <c r="AD383" i="3"/>
  <c r="AH383" i="3"/>
  <c r="AL383" i="3"/>
  <c r="AP383" i="3"/>
  <c r="AT383" i="3"/>
  <c r="AY383" i="3"/>
  <c r="BC383" i="3"/>
  <c r="BG383" i="3"/>
  <c r="BK383" i="3"/>
  <c r="BO383" i="3"/>
  <c r="BS383" i="3"/>
  <c r="CI383" i="3"/>
  <c r="CO383" i="3"/>
  <c r="CT383" i="3"/>
  <c r="CX383" i="3"/>
  <c r="DB383" i="3"/>
  <c r="DG383" i="3"/>
  <c r="DK383" i="3"/>
  <c r="DO383" i="3"/>
  <c r="DV383" i="3"/>
  <c r="DZ383" i="3"/>
  <c r="EE383" i="3"/>
  <c r="EJ383" i="3"/>
  <c r="GL383" i="3"/>
  <c r="GS383" i="3"/>
  <c r="GX383" i="3"/>
  <c r="HB383" i="3"/>
  <c r="HH383" i="3"/>
  <c r="HL383" i="3"/>
  <c r="HP383" i="3"/>
  <c r="R383" i="3"/>
  <c r="AM383" i="3"/>
  <c r="BD383" i="3"/>
  <c r="BU383" i="3"/>
  <c r="CU383" i="3"/>
  <c r="DL383" i="3"/>
  <c r="EG383" i="3"/>
  <c r="HD383" i="3"/>
  <c r="AQ383" i="3"/>
  <c r="BH383" i="3"/>
  <c r="CY383" i="3"/>
  <c r="DQ383" i="3"/>
  <c r="GM383" i="3"/>
  <c r="HI383" i="3"/>
  <c r="AE383" i="3"/>
  <c r="AU383" i="3"/>
  <c r="BL383" i="3"/>
  <c r="CK383" i="3"/>
  <c r="DD383" i="3"/>
  <c r="DW383" i="3"/>
  <c r="GT383" i="3"/>
  <c r="HM383" i="3"/>
  <c r="N383" i="3"/>
  <c r="AI383" i="3"/>
  <c r="AZ383" i="3"/>
  <c r="BP383" i="3"/>
  <c r="CQ383" i="3"/>
  <c r="DH383" i="3"/>
  <c r="EA383" i="3"/>
  <c r="GY383" i="3"/>
  <c r="HQ383" i="3"/>
  <c r="P396" i="4"/>
  <c r="EL379" i="3"/>
  <c r="EM379" i="3"/>
  <c r="EN379" i="3"/>
  <c r="FF379" i="3"/>
  <c r="FG379" i="3"/>
  <c r="FH379" i="3"/>
  <c r="FP379" i="3"/>
  <c r="FQ379" i="3"/>
  <c r="FR379" i="3"/>
  <c r="EV379" i="3"/>
  <c r="EW379" i="3"/>
  <c r="EX379" i="3"/>
  <c r="FZ379" i="3"/>
  <c r="GA379" i="3"/>
  <c r="GB379" i="3"/>
  <c r="FS371" i="3"/>
  <c r="EO371" i="3"/>
  <c r="EY371" i="3"/>
  <c r="FI371" i="3"/>
  <c r="GC371" i="3"/>
  <c r="ES371" i="3"/>
  <c r="FE371" i="3"/>
  <c r="EU371" i="3"/>
  <c r="FO371" i="3"/>
  <c r="FM371" i="3"/>
  <c r="FY371" i="3"/>
  <c r="GG371" i="3"/>
  <c r="FW371" i="3"/>
  <c r="GI371" i="3"/>
  <c r="FC371" i="3"/>
  <c r="ET371" i="3"/>
  <c r="FA371" i="3"/>
  <c r="FN371" i="3"/>
  <c r="FU371" i="3"/>
  <c r="GH371" i="3"/>
  <c r="EP371" i="3"/>
  <c r="FB371" i="3"/>
  <c r="FJ371" i="3"/>
  <c r="FV371" i="3"/>
  <c r="GD371" i="3"/>
  <c r="EQ371" i="3"/>
  <c r="FD371" i="3"/>
  <c r="FK371" i="3"/>
  <c r="FX371" i="3"/>
  <c r="GE371" i="3"/>
  <c r="ER371" i="3"/>
  <c r="FT371" i="3"/>
  <c r="EZ371" i="3"/>
  <c r="GF371" i="3"/>
  <c r="FL371" i="3"/>
  <c r="HT367" i="3"/>
  <c r="P367" i="3"/>
  <c r="P367" i="2"/>
  <c r="AC367" i="3"/>
  <c r="AG367" i="3"/>
  <c r="AK367" i="3"/>
  <c r="AO367" i="3"/>
  <c r="AS367" i="3"/>
  <c r="AW367" i="3"/>
  <c r="BB367" i="3"/>
  <c r="BF367" i="3"/>
  <c r="BJ367" i="3"/>
  <c r="BN367" i="3"/>
  <c r="BR367" i="3"/>
  <c r="CE367" i="3"/>
  <c r="CN367" i="3"/>
  <c r="CS367" i="3"/>
  <c r="CW367" i="3"/>
  <c r="DA367" i="3"/>
  <c r="DF367" i="3"/>
  <c r="DJ367" i="3"/>
  <c r="DN367" i="3"/>
  <c r="DT367" i="3"/>
  <c r="DY367" i="3"/>
  <c r="ED367" i="3"/>
  <c r="EI367" i="3"/>
  <c r="GK367" i="3"/>
  <c r="GR367" i="3"/>
  <c r="GV367" i="3"/>
  <c r="HA367" i="3"/>
  <c r="HG367" i="3"/>
  <c r="HK367" i="3"/>
  <c r="HO367" i="3"/>
  <c r="HS367" i="3"/>
  <c r="Q367" i="3"/>
  <c r="Q367" i="2"/>
  <c r="AD367" i="3"/>
  <c r="AH367" i="3"/>
  <c r="AL367" i="3"/>
  <c r="AP367" i="3"/>
  <c r="AT367" i="3"/>
  <c r="AY367" i="3"/>
  <c r="BC367" i="3"/>
  <c r="BG367" i="3"/>
  <c r="BK367" i="3"/>
  <c r="BO367" i="3"/>
  <c r="BS367" i="3"/>
  <c r="CI367" i="3"/>
  <c r="CO367" i="3"/>
  <c r="CT367" i="3"/>
  <c r="CX367" i="3"/>
  <c r="DB367" i="3"/>
  <c r="DG367" i="3"/>
  <c r="DK367" i="3"/>
  <c r="DO367" i="3"/>
  <c r="DV367" i="3"/>
  <c r="DZ367" i="3"/>
  <c r="EE367" i="3"/>
  <c r="EJ367" i="3"/>
  <c r="GL367" i="3"/>
  <c r="GS367" i="3"/>
  <c r="GX367" i="3"/>
  <c r="HB367" i="3"/>
  <c r="HH367" i="3"/>
  <c r="HL367" i="3"/>
  <c r="HP367" i="3"/>
  <c r="N367" i="3"/>
  <c r="R367" i="3"/>
  <c r="AE367" i="3"/>
  <c r="AI367" i="3"/>
  <c r="AM367" i="3"/>
  <c r="AQ367" i="3"/>
  <c r="AU367" i="3"/>
  <c r="AZ367" i="3"/>
  <c r="BD367" i="3"/>
  <c r="BH367" i="3"/>
  <c r="BL367" i="3"/>
  <c r="BP367" i="3"/>
  <c r="BU367" i="3"/>
  <c r="CK367" i="3"/>
  <c r="CQ367" i="3"/>
  <c r="CU367" i="3"/>
  <c r="CY367" i="3"/>
  <c r="DD367" i="3"/>
  <c r="DH367" i="3"/>
  <c r="DL367" i="3"/>
  <c r="DQ367" i="3"/>
  <c r="DW367" i="3"/>
  <c r="EA367" i="3"/>
  <c r="EG367" i="3"/>
  <c r="GM367" i="3"/>
  <c r="GT367" i="3"/>
  <c r="GY367" i="3"/>
  <c r="HD367" i="3"/>
  <c r="HI367" i="3"/>
  <c r="HM367" i="3"/>
  <c r="HQ367" i="3"/>
  <c r="S367" i="3"/>
  <c r="S367" i="2"/>
  <c r="AN367" i="3"/>
  <c r="BE367" i="3"/>
  <c r="CV367" i="3"/>
  <c r="DM367" i="3"/>
  <c r="EH367" i="3"/>
  <c r="HF367" i="3"/>
  <c r="CG367" i="3"/>
  <c r="B367" i="3"/>
  <c r="B367" i="2"/>
  <c r="AA367" i="3"/>
  <c r="AR367" i="3"/>
  <c r="BI367" i="3"/>
  <c r="CZ367" i="3"/>
  <c r="DS367" i="3"/>
  <c r="GQ367" i="3"/>
  <c r="HJ367" i="3"/>
  <c r="AF367" i="3"/>
  <c r="AV367" i="3"/>
  <c r="BM367" i="3"/>
  <c r="CL367" i="3"/>
  <c r="DE367" i="3"/>
  <c r="DX367" i="3"/>
  <c r="GU367" i="3"/>
  <c r="HN367" i="3"/>
  <c r="GN367" i="3"/>
  <c r="GO367" i="3"/>
  <c r="F367" i="3"/>
  <c r="U367" i="2"/>
  <c r="O367" i="3"/>
  <c r="AJ367" i="3"/>
  <c r="BA367" i="3"/>
  <c r="BQ367" i="3"/>
  <c r="CR367" i="3"/>
  <c r="DI367" i="3"/>
  <c r="EC367" i="3"/>
  <c r="GZ367" i="3"/>
  <c r="HR367" i="3"/>
  <c r="P380" i="4"/>
  <c r="FS355" i="3"/>
  <c r="EO355" i="3"/>
  <c r="EY355" i="3"/>
  <c r="FI355" i="3"/>
  <c r="GC355" i="3"/>
  <c r="ES355" i="3"/>
  <c r="FE355" i="3"/>
  <c r="EU355" i="3"/>
  <c r="FO355" i="3"/>
  <c r="FM355" i="3"/>
  <c r="FY355" i="3"/>
  <c r="FC355" i="3"/>
  <c r="GG355" i="3"/>
  <c r="FW355" i="3"/>
  <c r="GI355" i="3"/>
  <c r="ER355" i="3"/>
  <c r="EZ355" i="3"/>
  <c r="FL355" i="3"/>
  <c r="FT355" i="3"/>
  <c r="GF355" i="3"/>
  <c r="EP355" i="3"/>
  <c r="FB355" i="3"/>
  <c r="FJ355" i="3"/>
  <c r="FV355" i="3"/>
  <c r="GD355" i="3"/>
  <c r="FK355" i="3"/>
  <c r="FX355" i="3"/>
  <c r="FA355" i="3"/>
  <c r="FN355" i="3"/>
  <c r="EQ355" i="3"/>
  <c r="FD355" i="3"/>
  <c r="GE355" i="3"/>
  <c r="FU355" i="3"/>
  <c r="GH355" i="3"/>
  <c r="ET355" i="3"/>
  <c r="BW323" i="3"/>
  <c r="BX323" i="3"/>
  <c r="BY323" i="3"/>
  <c r="BW319" i="3"/>
  <c r="BX319" i="3"/>
  <c r="BY319" i="3"/>
  <c r="HT319" i="3"/>
  <c r="CG319" i="3"/>
  <c r="B319" i="3"/>
  <c r="B319" i="2"/>
  <c r="GN319" i="3"/>
  <c r="GO319" i="3"/>
  <c r="F319" i="3"/>
  <c r="U319" i="2"/>
  <c r="O319" i="3"/>
  <c r="S319" i="3"/>
  <c r="S319" i="2"/>
  <c r="AE319" i="3"/>
  <c r="AI319" i="3"/>
  <c r="AM319" i="3"/>
  <c r="AQ319" i="3"/>
  <c r="AU319" i="3"/>
  <c r="AZ319" i="3"/>
  <c r="BD319" i="3"/>
  <c r="BH319" i="3"/>
  <c r="BL319" i="3"/>
  <c r="BP319" i="3"/>
  <c r="BU319" i="3"/>
  <c r="CK319" i="3"/>
  <c r="CQ319" i="3"/>
  <c r="CU319" i="3"/>
  <c r="CY319" i="3"/>
  <c r="DD319" i="3"/>
  <c r="DH319" i="3"/>
  <c r="DL319" i="3"/>
  <c r="DQ319" i="3"/>
  <c r="DW319" i="3"/>
  <c r="EA319" i="3"/>
  <c r="EG319" i="3"/>
  <c r="GM319" i="3"/>
  <c r="GT319" i="3"/>
  <c r="GY319" i="3"/>
  <c r="HD319" i="3"/>
  <c r="HI319" i="3"/>
  <c r="HM319" i="3"/>
  <c r="HQ319" i="3"/>
  <c r="P319" i="3"/>
  <c r="P319" i="2"/>
  <c r="AA319" i="3"/>
  <c r="AF319" i="3"/>
  <c r="AJ319" i="3"/>
  <c r="AN319" i="3"/>
  <c r="AR319" i="3"/>
  <c r="AV319" i="3"/>
  <c r="BA319" i="3"/>
  <c r="BE319" i="3"/>
  <c r="BI319" i="3"/>
  <c r="BM319" i="3"/>
  <c r="BQ319" i="3"/>
  <c r="CL319" i="3"/>
  <c r="CR319" i="3"/>
  <c r="CV319" i="3"/>
  <c r="CZ319" i="3"/>
  <c r="DE319" i="3"/>
  <c r="DI319" i="3"/>
  <c r="DM319" i="3"/>
  <c r="DS319" i="3"/>
  <c r="DX319" i="3"/>
  <c r="EC319" i="3"/>
  <c r="EH319" i="3"/>
  <c r="GQ319" i="3"/>
  <c r="GU319" i="3"/>
  <c r="GZ319" i="3"/>
  <c r="HF319" i="3"/>
  <c r="HJ319" i="3"/>
  <c r="HN319" i="3"/>
  <c r="HR319" i="3"/>
  <c r="Q319" i="3"/>
  <c r="Q319" i="2"/>
  <c r="AC319" i="3"/>
  <c r="AG319" i="3"/>
  <c r="AK319" i="3"/>
  <c r="AO319" i="3"/>
  <c r="AS319" i="3"/>
  <c r="AW319" i="3"/>
  <c r="BB319" i="3"/>
  <c r="BF319" i="3"/>
  <c r="BJ319" i="3"/>
  <c r="BN319" i="3"/>
  <c r="BR319" i="3"/>
  <c r="CE319" i="3"/>
  <c r="CN319" i="3"/>
  <c r="CS319" i="3"/>
  <c r="CW319" i="3"/>
  <c r="DA319" i="3"/>
  <c r="DF319" i="3"/>
  <c r="DJ319" i="3"/>
  <c r="DN319" i="3"/>
  <c r="DT319" i="3"/>
  <c r="DY319" i="3"/>
  <c r="ED319" i="3"/>
  <c r="EI319" i="3"/>
  <c r="GK319" i="3"/>
  <c r="GR319" i="3"/>
  <c r="GV319" i="3"/>
  <c r="HA319" i="3"/>
  <c r="HG319" i="3"/>
  <c r="HK319" i="3"/>
  <c r="HO319" i="3"/>
  <c r="HS319" i="3"/>
  <c r="N319" i="3"/>
  <c r="R319" i="3"/>
  <c r="AD319" i="3"/>
  <c r="AH319" i="3"/>
  <c r="AL319" i="3"/>
  <c r="AP319" i="3"/>
  <c r="AT319" i="3"/>
  <c r="AY319" i="3"/>
  <c r="BC319" i="3"/>
  <c r="BG319" i="3"/>
  <c r="BK319" i="3"/>
  <c r="BO319" i="3"/>
  <c r="BS319" i="3"/>
  <c r="CI319" i="3"/>
  <c r="CO319" i="3"/>
  <c r="CT319" i="3"/>
  <c r="CX319" i="3"/>
  <c r="DB319" i="3"/>
  <c r="DG319" i="3"/>
  <c r="DK319" i="3"/>
  <c r="DO319" i="3"/>
  <c r="DV319" i="3"/>
  <c r="DZ319" i="3"/>
  <c r="EE319" i="3"/>
  <c r="EJ319" i="3"/>
  <c r="GL319" i="3"/>
  <c r="GS319" i="3"/>
  <c r="GX319" i="3"/>
  <c r="HB319" i="3"/>
  <c r="HH319" i="3"/>
  <c r="HL319" i="3"/>
  <c r="HP319" i="3"/>
  <c r="P332" i="4"/>
  <c r="EL315" i="3"/>
  <c r="EM315" i="3"/>
  <c r="EN315" i="3"/>
  <c r="FF315" i="3"/>
  <c r="FG315" i="3"/>
  <c r="FH315" i="3"/>
  <c r="FP315" i="3"/>
  <c r="FQ315" i="3"/>
  <c r="FR315" i="3"/>
  <c r="EV315" i="3"/>
  <c r="EW315" i="3"/>
  <c r="EX315" i="3"/>
  <c r="FZ315" i="3"/>
  <c r="GA315" i="3"/>
  <c r="GB315" i="3"/>
  <c r="X295" i="3"/>
  <c r="Z295" i="3"/>
  <c r="CA295" i="3"/>
  <c r="BX291" i="3"/>
  <c r="BY291" i="3"/>
  <c r="BW291" i="3"/>
  <c r="HT271" i="3"/>
  <c r="P271" i="3"/>
  <c r="P271" i="2"/>
  <c r="AC271" i="3"/>
  <c r="AG271" i="3"/>
  <c r="AK271" i="3"/>
  <c r="AO271" i="3"/>
  <c r="AS271" i="3"/>
  <c r="AW271" i="3"/>
  <c r="BB271" i="3"/>
  <c r="BF271" i="3"/>
  <c r="BJ271" i="3"/>
  <c r="BN271" i="3"/>
  <c r="BR271" i="3"/>
  <c r="CE271" i="3"/>
  <c r="CN271" i="3"/>
  <c r="CS271" i="3"/>
  <c r="CW271" i="3"/>
  <c r="DA271" i="3"/>
  <c r="DF271" i="3"/>
  <c r="DJ271" i="3"/>
  <c r="DN271" i="3"/>
  <c r="DT271" i="3"/>
  <c r="DY271" i="3"/>
  <c r="ED271" i="3"/>
  <c r="EI271" i="3"/>
  <c r="GK271" i="3"/>
  <c r="GR271" i="3"/>
  <c r="GV271" i="3"/>
  <c r="HA271" i="3"/>
  <c r="HG271" i="3"/>
  <c r="HK271" i="3"/>
  <c r="HO271" i="3"/>
  <c r="HS271" i="3"/>
  <c r="Q271" i="3"/>
  <c r="Q271" i="2"/>
  <c r="AD271" i="3"/>
  <c r="AH271" i="3"/>
  <c r="AL271" i="3"/>
  <c r="AP271" i="3"/>
  <c r="AT271" i="3"/>
  <c r="AY271" i="3"/>
  <c r="BC271" i="3"/>
  <c r="BG271" i="3"/>
  <c r="BK271" i="3"/>
  <c r="BO271" i="3"/>
  <c r="BS271" i="3"/>
  <c r="CI271" i="3"/>
  <c r="CO271" i="3"/>
  <c r="CT271" i="3"/>
  <c r="CX271" i="3"/>
  <c r="DB271" i="3"/>
  <c r="DG271" i="3"/>
  <c r="DK271" i="3"/>
  <c r="DO271" i="3"/>
  <c r="DV271" i="3"/>
  <c r="DZ271" i="3"/>
  <c r="EE271" i="3"/>
  <c r="EJ271" i="3"/>
  <c r="GL271" i="3"/>
  <c r="GS271" i="3"/>
  <c r="GX271" i="3"/>
  <c r="HB271" i="3"/>
  <c r="HH271" i="3"/>
  <c r="HL271" i="3"/>
  <c r="HP271" i="3"/>
  <c r="N271" i="3"/>
  <c r="R271" i="3"/>
  <c r="AE271" i="3"/>
  <c r="AI271" i="3"/>
  <c r="AM271" i="3"/>
  <c r="AQ271" i="3"/>
  <c r="AU271" i="3"/>
  <c r="AZ271" i="3"/>
  <c r="BD271" i="3"/>
  <c r="BH271" i="3"/>
  <c r="BL271" i="3"/>
  <c r="BP271" i="3"/>
  <c r="BU271" i="3"/>
  <c r="CK271" i="3"/>
  <c r="CQ271" i="3"/>
  <c r="CU271" i="3"/>
  <c r="CY271" i="3"/>
  <c r="DD271" i="3"/>
  <c r="DH271" i="3"/>
  <c r="DL271" i="3"/>
  <c r="DQ271" i="3"/>
  <c r="DW271" i="3"/>
  <c r="EA271" i="3"/>
  <c r="EG271" i="3"/>
  <c r="GM271" i="3"/>
  <c r="GT271" i="3"/>
  <c r="GY271" i="3"/>
  <c r="HD271" i="3"/>
  <c r="HI271" i="3"/>
  <c r="HM271" i="3"/>
  <c r="HQ271" i="3"/>
  <c r="CG271" i="3"/>
  <c r="B271" i="3"/>
  <c r="B271" i="2"/>
  <c r="GN271" i="3"/>
  <c r="GO271" i="3"/>
  <c r="F271" i="3"/>
  <c r="U271" i="2"/>
  <c r="O271" i="3"/>
  <c r="S271" i="3"/>
  <c r="S271" i="2"/>
  <c r="AA271" i="3"/>
  <c r="AF271" i="3"/>
  <c r="AJ271" i="3"/>
  <c r="AN271" i="3"/>
  <c r="AR271" i="3"/>
  <c r="AV271" i="3"/>
  <c r="BA271" i="3"/>
  <c r="BE271" i="3"/>
  <c r="BI271" i="3"/>
  <c r="BM271" i="3"/>
  <c r="BQ271" i="3"/>
  <c r="CL271" i="3"/>
  <c r="CR271" i="3"/>
  <c r="CV271" i="3"/>
  <c r="CZ271" i="3"/>
  <c r="DE271" i="3"/>
  <c r="DI271" i="3"/>
  <c r="DM271" i="3"/>
  <c r="DS271" i="3"/>
  <c r="DX271" i="3"/>
  <c r="EC271" i="3"/>
  <c r="EH271" i="3"/>
  <c r="GQ271" i="3"/>
  <c r="GU271" i="3"/>
  <c r="GZ271" i="3"/>
  <c r="HF271" i="3"/>
  <c r="HJ271" i="3"/>
  <c r="HN271" i="3"/>
  <c r="HR271" i="3"/>
  <c r="P284" i="4"/>
  <c r="EL267" i="3"/>
  <c r="EM267" i="3"/>
  <c r="EN267" i="3"/>
  <c r="FF267" i="3"/>
  <c r="FG267" i="3"/>
  <c r="FH267" i="3"/>
  <c r="EV267" i="3"/>
  <c r="EW267" i="3"/>
  <c r="EX267" i="3"/>
  <c r="FP267" i="3"/>
  <c r="FQ267" i="3"/>
  <c r="FR267" i="3"/>
  <c r="FZ267" i="3"/>
  <c r="GA267" i="3"/>
  <c r="GB267" i="3"/>
  <c r="HT255" i="3"/>
  <c r="Q255" i="3"/>
  <c r="Q255" i="2"/>
  <c r="AD255" i="3"/>
  <c r="AH255" i="3"/>
  <c r="AL255" i="3"/>
  <c r="AP255" i="3"/>
  <c r="AT255" i="3"/>
  <c r="AY255" i="3"/>
  <c r="BC255" i="3"/>
  <c r="BG255" i="3"/>
  <c r="BK255" i="3"/>
  <c r="BO255" i="3"/>
  <c r="BS255" i="3"/>
  <c r="CI255" i="3"/>
  <c r="CO255" i="3"/>
  <c r="CT255" i="3"/>
  <c r="CX255" i="3"/>
  <c r="DB255" i="3"/>
  <c r="DG255" i="3"/>
  <c r="DK255" i="3"/>
  <c r="DO255" i="3"/>
  <c r="DV255" i="3"/>
  <c r="DZ255" i="3"/>
  <c r="EE255" i="3"/>
  <c r="EJ255" i="3"/>
  <c r="GL255" i="3"/>
  <c r="GS255" i="3"/>
  <c r="GX255" i="3"/>
  <c r="HB255" i="3"/>
  <c r="HH255" i="3"/>
  <c r="HL255" i="3"/>
  <c r="HP255" i="3"/>
  <c r="N255" i="3"/>
  <c r="R255" i="3"/>
  <c r="AE255" i="3"/>
  <c r="AI255" i="3"/>
  <c r="AM255" i="3"/>
  <c r="AQ255" i="3"/>
  <c r="AU255" i="3"/>
  <c r="AZ255" i="3"/>
  <c r="BD255" i="3"/>
  <c r="BH255" i="3"/>
  <c r="BL255" i="3"/>
  <c r="BP255" i="3"/>
  <c r="BU255" i="3"/>
  <c r="CK255" i="3"/>
  <c r="CQ255" i="3"/>
  <c r="CU255" i="3"/>
  <c r="CY255" i="3"/>
  <c r="DD255" i="3"/>
  <c r="DH255" i="3"/>
  <c r="DL255" i="3"/>
  <c r="DQ255" i="3"/>
  <c r="DW255" i="3"/>
  <c r="EA255" i="3"/>
  <c r="EG255" i="3"/>
  <c r="GM255" i="3"/>
  <c r="GT255" i="3"/>
  <c r="GY255" i="3"/>
  <c r="HD255" i="3"/>
  <c r="HI255" i="3"/>
  <c r="HM255" i="3"/>
  <c r="HQ255" i="3"/>
  <c r="CG255" i="3"/>
  <c r="B255" i="3"/>
  <c r="B255" i="2"/>
  <c r="GN255" i="3"/>
  <c r="GO255" i="3"/>
  <c r="F255" i="3"/>
  <c r="U255" i="2"/>
  <c r="O255" i="3"/>
  <c r="S255" i="3"/>
  <c r="S255" i="2"/>
  <c r="AA255" i="3"/>
  <c r="AF255" i="3"/>
  <c r="AJ255" i="3"/>
  <c r="AN255" i="3"/>
  <c r="AR255" i="3"/>
  <c r="AV255" i="3"/>
  <c r="BA255" i="3"/>
  <c r="BE255" i="3"/>
  <c r="BI255" i="3"/>
  <c r="BM255" i="3"/>
  <c r="BQ255" i="3"/>
  <c r="CL255" i="3"/>
  <c r="CR255" i="3"/>
  <c r="CV255" i="3"/>
  <c r="CZ255" i="3"/>
  <c r="DE255" i="3"/>
  <c r="DI255" i="3"/>
  <c r="DM255" i="3"/>
  <c r="DS255" i="3"/>
  <c r="DX255" i="3"/>
  <c r="EC255" i="3"/>
  <c r="EH255" i="3"/>
  <c r="GQ255" i="3"/>
  <c r="GU255" i="3"/>
  <c r="GZ255" i="3"/>
  <c r="HF255" i="3"/>
  <c r="HJ255" i="3"/>
  <c r="HN255" i="3"/>
  <c r="HR255" i="3"/>
  <c r="P255" i="3"/>
  <c r="P255" i="2"/>
  <c r="AC255" i="3"/>
  <c r="AG255" i="3"/>
  <c r="AK255" i="3"/>
  <c r="AO255" i="3"/>
  <c r="AS255" i="3"/>
  <c r="AW255" i="3"/>
  <c r="BB255" i="3"/>
  <c r="BF255" i="3"/>
  <c r="BJ255" i="3"/>
  <c r="BN255" i="3"/>
  <c r="BR255" i="3"/>
  <c r="CE255" i="3"/>
  <c r="CN255" i="3"/>
  <c r="CS255" i="3"/>
  <c r="CW255" i="3"/>
  <c r="DA255" i="3"/>
  <c r="DF255" i="3"/>
  <c r="DJ255" i="3"/>
  <c r="DN255" i="3"/>
  <c r="DT255" i="3"/>
  <c r="DY255" i="3"/>
  <c r="ED255" i="3"/>
  <c r="EI255" i="3"/>
  <c r="GK255" i="3"/>
  <c r="GR255" i="3"/>
  <c r="GV255" i="3"/>
  <c r="HA255" i="3"/>
  <c r="HG255" i="3"/>
  <c r="HK255" i="3"/>
  <c r="HO255" i="3"/>
  <c r="HS255" i="3"/>
  <c r="P268" i="4"/>
  <c r="EL251" i="3"/>
  <c r="EM251" i="3"/>
  <c r="EN251" i="3"/>
  <c r="FF251" i="3"/>
  <c r="FG251" i="3"/>
  <c r="FH251" i="3"/>
  <c r="EV251" i="3"/>
  <c r="EW251" i="3"/>
  <c r="EX251" i="3"/>
  <c r="FP251" i="3"/>
  <c r="FQ251" i="3"/>
  <c r="FR251" i="3"/>
  <c r="FZ251" i="3"/>
  <c r="GA251" i="3"/>
  <c r="GB251" i="3"/>
  <c r="BW239" i="3"/>
  <c r="BX239" i="3"/>
  <c r="BY239" i="3"/>
  <c r="S244" i="4"/>
  <c r="FS211" i="3"/>
  <c r="EO211" i="3"/>
  <c r="EY211" i="3"/>
  <c r="FI211" i="3"/>
  <c r="GC211" i="3"/>
  <c r="ES211" i="3"/>
  <c r="FE211" i="3"/>
  <c r="EU211" i="3"/>
  <c r="FM211" i="3"/>
  <c r="FO211" i="3"/>
  <c r="FY211" i="3"/>
  <c r="GG211" i="3"/>
  <c r="FW211" i="3"/>
  <c r="GI211" i="3"/>
  <c r="FC211" i="3"/>
  <c r="EP211" i="3"/>
  <c r="FB211" i="3"/>
  <c r="FJ211" i="3"/>
  <c r="FV211" i="3"/>
  <c r="GD211" i="3"/>
  <c r="EQ211" i="3"/>
  <c r="FD211" i="3"/>
  <c r="FK211" i="3"/>
  <c r="FX211" i="3"/>
  <c r="GE211" i="3"/>
  <c r="ER211" i="3"/>
  <c r="EZ211" i="3"/>
  <c r="FL211" i="3"/>
  <c r="FT211" i="3"/>
  <c r="GF211" i="3"/>
  <c r="ET211" i="3"/>
  <c r="FA211" i="3"/>
  <c r="FN211" i="3"/>
  <c r="FU211" i="3"/>
  <c r="GH211" i="3"/>
  <c r="HT207" i="3"/>
  <c r="P207" i="3"/>
  <c r="P207" i="2"/>
  <c r="AC207" i="3"/>
  <c r="AG207" i="3"/>
  <c r="AK207" i="3"/>
  <c r="AO207" i="3"/>
  <c r="AS207" i="3"/>
  <c r="AW207" i="3"/>
  <c r="BB207" i="3"/>
  <c r="BF207" i="3"/>
  <c r="BJ207" i="3"/>
  <c r="BN207" i="3"/>
  <c r="BR207" i="3"/>
  <c r="CE207" i="3"/>
  <c r="CN207" i="3"/>
  <c r="CS207" i="3"/>
  <c r="CW207" i="3"/>
  <c r="DA207" i="3"/>
  <c r="DF207" i="3"/>
  <c r="DJ207" i="3"/>
  <c r="DN207" i="3"/>
  <c r="DT207" i="3"/>
  <c r="DY207" i="3"/>
  <c r="ED207" i="3"/>
  <c r="EI207" i="3"/>
  <c r="GK207" i="3"/>
  <c r="GR207" i="3"/>
  <c r="GV207" i="3"/>
  <c r="HA207" i="3"/>
  <c r="HG207" i="3"/>
  <c r="HK207" i="3"/>
  <c r="HO207" i="3"/>
  <c r="HS207" i="3"/>
  <c r="Q207" i="3"/>
  <c r="Q207" i="2"/>
  <c r="AD207" i="3"/>
  <c r="AH207" i="3"/>
  <c r="AL207" i="3"/>
  <c r="AP207" i="3"/>
  <c r="AT207" i="3"/>
  <c r="AY207" i="3"/>
  <c r="BC207" i="3"/>
  <c r="BG207" i="3"/>
  <c r="BK207" i="3"/>
  <c r="BO207" i="3"/>
  <c r="BS207" i="3"/>
  <c r="CI207" i="3"/>
  <c r="CO207" i="3"/>
  <c r="CT207" i="3"/>
  <c r="CX207" i="3"/>
  <c r="DB207" i="3"/>
  <c r="DG207" i="3"/>
  <c r="DK207" i="3"/>
  <c r="DO207" i="3"/>
  <c r="DV207" i="3"/>
  <c r="DZ207" i="3"/>
  <c r="EE207" i="3"/>
  <c r="EJ207" i="3"/>
  <c r="GL207" i="3"/>
  <c r="GS207" i="3"/>
  <c r="GX207" i="3"/>
  <c r="HB207" i="3"/>
  <c r="HH207" i="3"/>
  <c r="HL207" i="3"/>
  <c r="HP207" i="3"/>
  <c r="N207" i="3"/>
  <c r="R207" i="3"/>
  <c r="AE207" i="3"/>
  <c r="AI207" i="3"/>
  <c r="AM207" i="3"/>
  <c r="AQ207" i="3"/>
  <c r="AU207" i="3"/>
  <c r="AZ207" i="3"/>
  <c r="BD207" i="3"/>
  <c r="BH207" i="3"/>
  <c r="BL207" i="3"/>
  <c r="BP207" i="3"/>
  <c r="BU207" i="3"/>
  <c r="CK207" i="3"/>
  <c r="CQ207" i="3"/>
  <c r="CU207" i="3"/>
  <c r="CY207" i="3"/>
  <c r="DD207" i="3"/>
  <c r="DH207" i="3"/>
  <c r="DL207" i="3"/>
  <c r="DQ207" i="3"/>
  <c r="DW207" i="3"/>
  <c r="EA207" i="3"/>
  <c r="EG207" i="3"/>
  <c r="GM207" i="3"/>
  <c r="GT207" i="3"/>
  <c r="GY207" i="3"/>
  <c r="HD207" i="3"/>
  <c r="HI207" i="3"/>
  <c r="HM207" i="3"/>
  <c r="HQ207" i="3"/>
  <c r="CG207" i="3"/>
  <c r="B207" i="3"/>
  <c r="B207" i="2"/>
  <c r="GN207" i="3"/>
  <c r="GO207" i="3"/>
  <c r="F207" i="3"/>
  <c r="U207" i="2"/>
  <c r="O207" i="3"/>
  <c r="S207" i="3"/>
  <c r="S207" i="2"/>
  <c r="AA207" i="3"/>
  <c r="AF207" i="3"/>
  <c r="AJ207" i="3"/>
  <c r="AN207" i="3"/>
  <c r="AR207" i="3"/>
  <c r="AV207" i="3"/>
  <c r="BA207" i="3"/>
  <c r="BE207" i="3"/>
  <c r="BI207" i="3"/>
  <c r="BM207" i="3"/>
  <c r="BQ207" i="3"/>
  <c r="CL207" i="3"/>
  <c r="CR207" i="3"/>
  <c r="CV207" i="3"/>
  <c r="CZ207" i="3"/>
  <c r="DE207" i="3"/>
  <c r="DI207" i="3"/>
  <c r="DM207" i="3"/>
  <c r="DS207" i="3"/>
  <c r="DX207" i="3"/>
  <c r="EC207" i="3"/>
  <c r="EH207" i="3"/>
  <c r="GQ207" i="3"/>
  <c r="GU207" i="3"/>
  <c r="GZ207" i="3"/>
  <c r="HF207" i="3"/>
  <c r="HJ207" i="3"/>
  <c r="HN207" i="3"/>
  <c r="HR207" i="3"/>
  <c r="P220" i="4"/>
  <c r="EL203" i="3"/>
  <c r="EM203" i="3"/>
  <c r="EN203" i="3"/>
  <c r="FF203" i="3"/>
  <c r="FG203" i="3"/>
  <c r="FH203" i="3"/>
  <c r="EV203" i="3"/>
  <c r="EW203" i="3"/>
  <c r="EX203" i="3"/>
  <c r="FP203" i="3"/>
  <c r="FQ203" i="3"/>
  <c r="FR203" i="3"/>
  <c r="FZ203" i="3"/>
  <c r="GA203" i="3"/>
  <c r="GB203" i="3"/>
  <c r="X199" i="3"/>
  <c r="Z199" i="3"/>
  <c r="CA199" i="3"/>
  <c r="HT191" i="3"/>
  <c r="N191" i="3"/>
  <c r="R191" i="3"/>
  <c r="AE191" i="3"/>
  <c r="AI191" i="3"/>
  <c r="AM191" i="3"/>
  <c r="AQ191" i="3"/>
  <c r="AU191" i="3"/>
  <c r="AZ191" i="3"/>
  <c r="BD191" i="3"/>
  <c r="BH191" i="3"/>
  <c r="BL191" i="3"/>
  <c r="BP191" i="3"/>
  <c r="BU191" i="3"/>
  <c r="CK191" i="3"/>
  <c r="CQ191" i="3"/>
  <c r="CU191" i="3"/>
  <c r="CY191" i="3"/>
  <c r="DD191" i="3"/>
  <c r="DH191" i="3"/>
  <c r="DL191" i="3"/>
  <c r="DQ191" i="3"/>
  <c r="DW191" i="3"/>
  <c r="EA191" i="3"/>
  <c r="EG191" i="3"/>
  <c r="GM191" i="3"/>
  <c r="GT191" i="3"/>
  <c r="GY191" i="3"/>
  <c r="HD191" i="3"/>
  <c r="HI191" i="3"/>
  <c r="HM191" i="3"/>
  <c r="HQ191" i="3"/>
  <c r="CG191" i="3"/>
  <c r="B191" i="3"/>
  <c r="B191" i="2"/>
  <c r="GN191" i="3"/>
  <c r="GO191" i="3"/>
  <c r="F191" i="3"/>
  <c r="U191" i="2"/>
  <c r="O191" i="3"/>
  <c r="S191" i="3"/>
  <c r="S191" i="2"/>
  <c r="AA191" i="3"/>
  <c r="AF191" i="3"/>
  <c r="AJ191" i="3"/>
  <c r="AN191" i="3"/>
  <c r="AR191" i="3"/>
  <c r="AV191" i="3"/>
  <c r="BA191" i="3"/>
  <c r="BE191" i="3"/>
  <c r="BI191" i="3"/>
  <c r="BM191" i="3"/>
  <c r="BQ191" i="3"/>
  <c r="CL191" i="3"/>
  <c r="CR191" i="3"/>
  <c r="CV191" i="3"/>
  <c r="CZ191" i="3"/>
  <c r="DE191" i="3"/>
  <c r="DI191" i="3"/>
  <c r="DM191" i="3"/>
  <c r="DS191" i="3"/>
  <c r="DX191" i="3"/>
  <c r="EC191" i="3"/>
  <c r="EH191" i="3"/>
  <c r="GQ191" i="3"/>
  <c r="GU191" i="3"/>
  <c r="GZ191" i="3"/>
  <c r="HF191" i="3"/>
  <c r="HJ191" i="3"/>
  <c r="HN191" i="3"/>
  <c r="HR191" i="3"/>
  <c r="AH191" i="3"/>
  <c r="AP191" i="3"/>
  <c r="AY191" i="3"/>
  <c r="BG191" i="3"/>
  <c r="BO191" i="3"/>
  <c r="CO191" i="3"/>
  <c r="CX191" i="3"/>
  <c r="DG191" i="3"/>
  <c r="DO191" i="3"/>
  <c r="DZ191" i="3"/>
  <c r="EJ191" i="3"/>
  <c r="GL191" i="3"/>
  <c r="GX191" i="3"/>
  <c r="HH191" i="3"/>
  <c r="HP191" i="3"/>
  <c r="P191" i="3"/>
  <c r="P191" i="2"/>
  <c r="AC191" i="3"/>
  <c r="AK191" i="3"/>
  <c r="AS191" i="3"/>
  <c r="BB191" i="3"/>
  <c r="BJ191" i="3"/>
  <c r="BR191" i="3"/>
  <c r="CE191" i="3"/>
  <c r="CS191" i="3"/>
  <c r="DA191" i="3"/>
  <c r="DJ191" i="3"/>
  <c r="DT191" i="3"/>
  <c r="ED191" i="3"/>
  <c r="GR191" i="3"/>
  <c r="HA191" i="3"/>
  <c r="HK191" i="3"/>
  <c r="HS191" i="3"/>
  <c r="Q191" i="3"/>
  <c r="Q191" i="2"/>
  <c r="AD191" i="3"/>
  <c r="AL191" i="3"/>
  <c r="AT191" i="3"/>
  <c r="BC191" i="3"/>
  <c r="BK191" i="3"/>
  <c r="BS191" i="3"/>
  <c r="CI191" i="3"/>
  <c r="CT191" i="3"/>
  <c r="DB191" i="3"/>
  <c r="DK191" i="3"/>
  <c r="DV191" i="3"/>
  <c r="EE191" i="3"/>
  <c r="GS191" i="3"/>
  <c r="HB191" i="3"/>
  <c r="HL191" i="3"/>
  <c r="AG191" i="3"/>
  <c r="AO191" i="3"/>
  <c r="AW191" i="3"/>
  <c r="BF191" i="3"/>
  <c r="BN191" i="3"/>
  <c r="CN191" i="3"/>
  <c r="CW191" i="3"/>
  <c r="DF191" i="3"/>
  <c r="DN191" i="3"/>
  <c r="DY191" i="3"/>
  <c r="EI191" i="3"/>
  <c r="GK191" i="3"/>
  <c r="GV191" i="3"/>
  <c r="HG191" i="3"/>
  <c r="HO191" i="3"/>
  <c r="P204" i="4"/>
  <c r="EL187" i="3"/>
  <c r="EM187" i="3"/>
  <c r="EN187" i="3"/>
  <c r="FF187" i="3"/>
  <c r="FG187" i="3"/>
  <c r="FH187" i="3"/>
  <c r="EV187" i="3"/>
  <c r="EW187" i="3"/>
  <c r="EX187" i="3"/>
  <c r="FP187" i="3"/>
  <c r="FQ187" i="3"/>
  <c r="FR187" i="3"/>
  <c r="FZ187" i="3"/>
  <c r="GA187" i="3"/>
  <c r="GB187" i="3"/>
  <c r="FS179" i="3"/>
  <c r="EO179" i="3"/>
  <c r="EY179" i="3"/>
  <c r="FI179" i="3"/>
  <c r="GC179" i="3"/>
  <c r="ES179" i="3"/>
  <c r="FE179" i="3"/>
  <c r="EU179" i="3"/>
  <c r="FM179" i="3"/>
  <c r="FO179" i="3"/>
  <c r="FY179" i="3"/>
  <c r="GG179" i="3"/>
  <c r="FW179" i="3"/>
  <c r="GI179" i="3"/>
  <c r="FC179" i="3"/>
  <c r="ER179" i="3"/>
  <c r="EZ179" i="3"/>
  <c r="FL179" i="3"/>
  <c r="FT179" i="3"/>
  <c r="EP179" i="3"/>
  <c r="FB179" i="3"/>
  <c r="FJ179" i="3"/>
  <c r="FV179" i="3"/>
  <c r="GD179" i="3"/>
  <c r="FK179" i="3"/>
  <c r="FX179" i="3"/>
  <c r="GH179" i="3"/>
  <c r="FA179" i="3"/>
  <c r="FN179" i="3"/>
  <c r="EQ179" i="3"/>
  <c r="FD179" i="3"/>
  <c r="GE179" i="3"/>
  <c r="GF179" i="3"/>
  <c r="ET179" i="3"/>
  <c r="FU179" i="3"/>
  <c r="X147" i="3"/>
  <c r="Z147" i="3"/>
  <c r="CA147" i="3"/>
  <c r="HT127" i="3"/>
  <c r="CG127" i="3"/>
  <c r="B127" i="3"/>
  <c r="B127" i="2"/>
  <c r="GN127" i="3"/>
  <c r="GO127" i="3"/>
  <c r="F127" i="3"/>
  <c r="U127" i="2"/>
  <c r="O127" i="3"/>
  <c r="S127" i="3"/>
  <c r="S127" i="2"/>
  <c r="AA127" i="3"/>
  <c r="AF127" i="3"/>
  <c r="AJ127" i="3"/>
  <c r="AN127" i="3"/>
  <c r="AR127" i="3"/>
  <c r="AV127" i="3"/>
  <c r="BA127" i="3"/>
  <c r="BE127" i="3"/>
  <c r="BI127" i="3"/>
  <c r="BM127" i="3"/>
  <c r="BQ127" i="3"/>
  <c r="CL127" i="3"/>
  <c r="CR127" i="3"/>
  <c r="CV127" i="3"/>
  <c r="CZ127" i="3"/>
  <c r="DE127" i="3"/>
  <c r="DI127" i="3"/>
  <c r="DM127" i="3"/>
  <c r="DS127" i="3"/>
  <c r="DX127" i="3"/>
  <c r="EC127" i="3"/>
  <c r="EH127" i="3"/>
  <c r="GQ127" i="3"/>
  <c r="GU127" i="3"/>
  <c r="GZ127" i="3"/>
  <c r="HF127" i="3"/>
  <c r="HJ127" i="3"/>
  <c r="HN127" i="3"/>
  <c r="HR127" i="3"/>
  <c r="P127" i="3"/>
  <c r="P127" i="2"/>
  <c r="AC127" i="3"/>
  <c r="AG127" i="3"/>
  <c r="AK127" i="3"/>
  <c r="AO127" i="3"/>
  <c r="AS127" i="3"/>
  <c r="AW127" i="3"/>
  <c r="BB127" i="3"/>
  <c r="BF127" i="3"/>
  <c r="BJ127" i="3"/>
  <c r="BN127" i="3"/>
  <c r="BR127" i="3"/>
  <c r="CE127" i="3"/>
  <c r="CN127" i="3"/>
  <c r="CS127" i="3"/>
  <c r="CW127" i="3"/>
  <c r="DA127" i="3"/>
  <c r="DF127" i="3"/>
  <c r="DJ127" i="3"/>
  <c r="DN127" i="3"/>
  <c r="DT127" i="3"/>
  <c r="DY127" i="3"/>
  <c r="ED127" i="3"/>
  <c r="EI127" i="3"/>
  <c r="GK127" i="3"/>
  <c r="GR127" i="3"/>
  <c r="GV127" i="3"/>
  <c r="HA127" i="3"/>
  <c r="HG127" i="3"/>
  <c r="HK127" i="3"/>
  <c r="HO127" i="3"/>
  <c r="HS127" i="3"/>
  <c r="Q127" i="3"/>
  <c r="Q127" i="2"/>
  <c r="AD127" i="3"/>
  <c r="AH127" i="3"/>
  <c r="AL127" i="3"/>
  <c r="AP127" i="3"/>
  <c r="AT127" i="3"/>
  <c r="AY127" i="3"/>
  <c r="BC127" i="3"/>
  <c r="BG127" i="3"/>
  <c r="BK127" i="3"/>
  <c r="BO127" i="3"/>
  <c r="BS127" i="3"/>
  <c r="CI127" i="3"/>
  <c r="CO127" i="3"/>
  <c r="CT127" i="3"/>
  <c r="CX127" i="3"/>
  <c r="DB127" i="3"/>
  <c r="DG127" i="3"/>
  <c r="DK127" i="3"/>
  <c r="DO127" i="3"/>
  <c r="DV127" i="3"/>
  <c r="DZ127" i="3"/>
  <c r="EE127" i="3"/>
  <c r="EJ127" i="3"/>
  <c r="GL127" i="3"/>
  <c r="GS127" i="3"/>
  <c r="GX127" i="3"/>
  <c r="HB127" i="3"/>
  <c r="HH127" i="3"/>
  <c r="HL127" i="3"/>
  <c r="HP127" i="3"/>
  <c r="N127" i="3"/>
  <c r="R127" i="3"/>
  <c r="AE127" i="3"/>
  <c r="AI127" i="3"/>
  <c r="AM127" i="3"/>
  <c r="AQ127" i="3"/>
  <c r="AU127" i="3"/>
  <c r="AZ127" i="3"/>
  <c r="BD127" i="3"/>
  <c r="BH127" i="3"/>
  <c r="BL127" i="3"/>
  <c r="BP127" i="3"/>
  <c r="BU127" i="3"/>
  <c r="CK127" i="3"/>
  <c r="CQ127" i="3"/>
  <c r="CU127" i="3"/>
  <c r="CY127" i="3"/>
  <c r="DD127" i="3"/>
  <c r="DH127" i="3"/>
  <c r="DL127" i="3"/>
  <c r="DQ127" i="3"/>
  <c r="DW127" i="3"/>
  <c r="EA127" i="3"/>
  <c r="EG127" i="3"/>
  <c r="GM127" i="3"/>
  <c r="GT127" i="3"/>
  <c r="GY127" i="3"/>
  <c r="HD127" i="3"/>
  <c r="HI127" i="3"/>
  <c r="HM127" i="3"/>
  <c r="HQ127" i="3"/>
  <c r="P140" i="4"/>
  <c r="EL123" i="3"/>
  <c r="EM123" i="3"/>
  <c r="EN123" i="3"/>
  <c r="FF123" i="3"/>
  <c r="FG123" i="3"/>
  <c r="FH123" i="3"/>
  <c r="EV123" i="3"/>
  <c r="EW123" i="3"/>
  <c r="EX123" i="3"/>
  <c r="FP123" i="3"/>
  <c r="FQ123" i="3"/>
  <c r="FR123" i="3"/>
  <c r="FZ123" i="3"/>
  <c r="GA123" i="3"/>
  <c r="GB123" i="3"/>
  <c r="HT111" i="3"/>
  <c r="Q111" i="3"/>
  <c r="Q111" i="2"/>
  <c r="AD111" i="3"/>
  <c r="AH111" i="3"/>
  <c r="AL111" i="3"/>
  <c r="AP111" i="3"/>
  <c r="AT111" i="3"/>
  <c r="AY111" i="3"/>
  <c r="BC111" i="3"/>
  <c r="BG111" i="3"/>
  <c r="BK111" i="3"/>
  <c r="BO111" i="3"/>
  <c r="BS111" i="3"/>
  <c r="CI111" i="3"/>
  <c r="CO111" i="3"/>
  <c r="CT111" i="3"/>
  <c r="CX111" i="3"/>
  <c r="DB111" i="3"/>
  <c r="DG111" i="3"/>
  <c r="DK111" i="3"/>
  <c r="DO111" i="3"/>
  <c r="DV111" i="3"/>
  <c r="DZ111" i="3"/>
  <c r="EE111" i="3"/>
  <c r="EJ111" i="3"/>
  <c r="GL111" i="3"/>
  <c r="GS111" i="3"/>
  <c r="GX111" i="3"/>
  <c r="HB111" i="3"/>
  <c r="HH111" i="3"/>
  <c r="HL111" i="3"/>
  <c r="HP111" i="3"/>
  <c r="N111" i="3"/>
  <c r="R111" i="3"/>
  <c r="AE111" i="3"/>
  <c r="AI111" i="3"/>
  <c r="AM111" i="3"/>
  <c r="AQ111" i="3"/>
  <c r="AU111" i="3"/>
  <c r="AZ111" i="3"/>
  <c r="BD111" i="3"/>
  <c r="BH111" i="3"/>
  <c r="BL111" i="3"/>
  <c r="BP111" i="3"/>
  <c r="BU111" i="3"/>
  <c r="CK111" i="3"/>
  <c r="CQ111" i="3"/>
  <c r="CU111" i="3"/>
  <c r="CY111" i="3"/>
  <c r="DD111" i="3"/>
  <c r="DH111" i="3"/>
  <c r="DL111" i="3"/>
  <c r="DQ111" i="3"/>
  <c r="DW111" i="3"/>
  <c r="EA111" i="3"/>
  <c r="EG111" i="3"/>
  <c r="GM111" i="3"/>
  <c r="GT111" i="3"/>
  <c r="GY111" i="3"/>
  <c r="HD111" i="3"/>
  <c r="HI111" i="3"/>
  <c r="HM111" i="3"/>
  <c r="HQ111" i="3"/>
  <c r="CG111" i="3"/>
  <c r="B111" i="3"/>
  <c r="B111" i="2"/>
  <c r="GN111" i="3"/>
  <c r="GO111" i="3"/>
  <c r="F111" i="3"/>
  <c r="U111" i="2"/>
  <c r="O111" i="3"/>
  <c r="S111" i="3"/>
  <c r="S111" i="2"/>
  <c r="AA111" i="3"/>
  <c r="AF111" i="3"/>
  <c r="AJ111" i="3"/>
  <c r="AN111" i="3"/>
  <c r="AR111" i="3"/>
  <c r="AV111" i="3"/>
  <c r="BA111" i="3"/>
  <c r="BE111" i="3"/>
  <c r="BI111" i="3"/>
  <c r="BM111" i="3"/>
  <c r="BQ111" i="3"/>
  <c r="CL111" i="3"/>
  <c r="CR111" i="3"/>
  <c r="CV111" i="3"/>
  <c r="CZ111" i="3"/>
  <c r="DE111" i="3"/>
  <c r="DI111" i="3"/>
  <c r="DM111" i="3"/>
  <c r="DS111" i="3"/>
  <c r="DX111" i="3"/>
  <c r="EC111" i="3"/>
  <c r="EH111" i="3"/>
  <c r="GQ111" i="3"/>
  <c r="GU111" i="3"/>
  <c r="GZ111" i="3"/>
  <c r="HF111" i="3"/>
  <c r="HJ111" i="3"/>
  <c r="HN111" i="3"/>
  <c r="HR111" i="3"/>
  <c r="P111" i="3"/>
  <c r="P111" i="2"/>
  <c r="AC111" i="3"/>
  <c r="AG111" i="3"/>
  <c r="AK111" i="3"/>
  <c r="AO111" i="3"/>
  <c r="AS111" i="3"/>
  <c r="AW111" i="3"/>
  <c r="BB111" i="3"/>
  <c r="BF111" i="3"/>
  <c r="BJ111" i="3"/>
  <c r="BN111" i="3"/>
  <c r="BR111" i="3"/>
  <c r="CE111" i="3"/>
  <c r="CN111" i="3"/>
  <c r="CS111" i="3"/>
  <c r="CW111" i="3"/>
  <c r="DA111" i="3"/>
  <c r="DF111" i="3"/>
  <c r="DJ111" i="3"/>
  <c r="DN111" i="3"/>
  <c r="DT111" i="3"/>
  <c r="DY111" i="3"/>
  <c r="ED111" i="3"/>
  <c r="EI111" i="3"/>
  <c r="GK111" i="3"/>
  <c r="GR111" i="3"/>
  <c r="GV111" i="3"/>
  <c r="HA111" i="3"/>
  <c r="HG111" i="3"/>
  <c r="HK111" i="3"/>
  <c r="HO111" i="3"/>
  <c r="HS111" i="3"/>
  <c r="P124" i="4"/>
  <c r="EL107" i="3"/>
  <c r="EM107" i="3"/>
  <c r="EN107" i="3"/>
  <c r="FF107" i="3"/>
  <c r="FG107" i="3"/>
  <c r="FH107" i="3"/>
  <c r="EV107" i="3"/>
  <c r="EW107" i="3"/>
  <c r="EX107" i="3"/>
  <c r="FP107" i="3"/>
  <c r="FQ107" i="3"/>
  <c r="FR107" i="3"/>
  <c r="FZ107" i="3"/>
  <c r="GA107" i="3"/>
  <c r="GB107" i="3"/>
  <c r="FS99" i="3"/>
  <c r="EO99" i="3"/>
  <c r="EY99" i="3"/>
  <c r="FI99" i="3"/>
  <c r="GC99" i="3"/>
  <c r="ES99" i="3"/>
  <c r="FE99" i="3"/>
  <c r="EU99" i="3"/>
  <c r="FM99" i="3"/>
  <c r="FO99" i="3"/>
  <c r="FY99" i="3"/>
  <c r="FC99" i="3"/>
  <c r="GG99" i="3"/>
  <c r="FW99" i="3"/>
  <c r="GI99" i="3"/>
  <c r="EQ99" i="3"/>
  <c r="FD99" i="3"/>
  <c r="FK99" i="3"/>
  <c r="FX99" i="3"/>
  <c r="GE99" i="3"/>
  <c r="ER99" i="3"/>
  <c r="EZ99" i="3"/>
  <c r="FL99" i="3"/>
  <c r="FT99" i="3"/>
  <c r="GF99" i="3"/>
  <c r="ET99" i="3"/>
  <c r="FA99" i="3"/>
  <c r="FN99" i="3"/>
  <c r="FU99" i="3"/>
  <c r="GH99" i="3"/>
  <c r="EP99" i="3"/>
  <c r="FB99" i="3"/>
  <c r="FJ99" i="3"/>
  <c r="FV99" i="3"/>
  <c r="GD99" i="3"/>
  <c r="BW95" i="3"/>
  <c r="BX95" i="3"/>
  <c r="BY95" i="3"/>
  <c r="HT95" i="3"/>
  <c r="CG95" i="3"/>
  <c r="B95" i="3"/>
  <c r="B95" i="2"/>
  <c r="GN95" i="3"/>
  <c r="GO95" i="3"/>
  <c r="F95" i="3"/>
  <c r="U95" i="2"/>
  <c r="O95" i="3"/>
  <c r="S95" i="3"/>
  <c r="S95" i="2"/>
  <c r="AA95" i="3"/>
  <c r="AF95" i="3"/>
  <c r="AJ95" i="3"/>
  <c r="AN95" i="3"/>
  <c r="AR95" i="3"/>
  <c r="AV95" i="3"/>
  <c r="BA95" i="3"/>
  <c r="BE95" i="3"/>
  <c r="BI95" i="3"/>
  <c r="BM95" i="3"/>
  <c r="BQ95" i="3"/>
  <c r="CL95" i="3"/>
  <c r="CR95" i="3"/>
  <c r="CV95" i="3"/>
  <c r="CZ95" i="3"/>
  <c r="DE95" i="3"/>
  <c r="DI95" i="3"/>
  <c r="DM95" i="3"/>
  <c r="DS95" i="3"/>
  <c r="DX95" i="3"/>
  <c r="EC95" i="3"/>
  <c r="EH95" i="3"/>
  <c r="GQ95" i="3"/>
  <c r="GU95" i="3"/>
  <c r="GZ95" i="3"/>
  <c r="HF95" i="3"/>
  <c r="HJ95" i="3"/>
  <c r="HN95" i="3"/>
  <c r="HR95" i="3"/>
  <c r="P95" i="3"/>
  <c r="P95" i="2"/>
  <c r="AC95" i="3"/>
  <c r="AG95" i="3"/>
  <c r="AK95" i="3"/>
  <c r="AO95" i="3"/>
  <c r="AS95" i="3"/>
  <c r="AW95" i="3"/>
  <c r="BB95" i="3"/>
  <c r="BF95" i="3"/>
  <c r="BJ95" i="3"/>
  <c r="BN95" i="3"/>
  <c r="BR95" i="3"/>
  <c r="CE95" i="3"/>
  <c r="CN95" i="3"/>
  <c r="CS95" i="3"/>
  <c r="CW95" i="3"/>
  <c r="DA95" i="3"/>
  <c r="DF95" i="3"/>
  <c r="DJ95" i="3"/>
  <c r="DN95" i="3"/>
  <c r="DT95" i="3"/>
  <c r="DY95" i="3"/>
  <c r="ED95" i="3"/>
  <c r="EI95" i="3"/>
  <c r="GK95" i="3"/>
  <c r="GR95" i="3"/>
  <c r="GV95" i="3"/>
  <c r="HA95" i="3"/>
  <c r="HG95" i="3"/>
  <c r="HK95" i="3"/>
  <c r="HO95" i="3"/>
  <c r="HS95" i="3"/>
  <c r="Q95" i="3"/>
  <c r="Q95" i="2"/>
  <c r="AD95" i="3"/>
  <c r="AH95" i="3"/>
  <c r="AL95" i="3"/>
  <c r="AP95" i="3"/>
  <c r="AT95" i="3"/>
  <c r="AY95" i="3"/>
  <c r="BC95" i="3"/>
  <c r="BG95" i="3"/>
  <c r="BK95" i="3"/>
  <c r="BO95" i="3"/>
  <c r="BS95" i="3"/>
  <c r="CI95" i="3"/>
  <c r="CO95" i="3"/>
  <c r="CT95" i="3"/>
  <c r="CX95" i="3"/>
  <c r="DB95" i="3"/>
  <c r="DG95" i="3"/>
  <c r="DK95" i="3"/>
  <c r="DO95" i="3"/>
  <c r="DV95" i="3"/>
  <c r="DZ95" i="3"/>
  <c r="EE95" i="3"/>
  <c r="EJ95" i="3"/>
  <c r="GL95" i="3"/>
  <c r="GS95" i="3"/>
  <c r="GX95" i="3"/>
  <c r="HB95" i="3"/>
  <c r="HH95" i="3"/>
  <c r="HL95" i="3"/>
  <c r="HP95" i="3"/>
  <c r="N95" i="3"/>
  <c r="R95" i="3"/>
  <c r="AE95" i="3"/>
  <c r="AI95" i="3"/>
  <c r="AM95" i="3"/>
  <c r="AQ95" i="3"/>
  <c r="AU95" i="3"/>
  <c r="AZ95" i="3"/>
  <c r="BD95" i="3"/>
  <c r="BH95" i="3"/>
  <c r="BL95" i="3"/>
  <c r="BP95" i="3"/>
  <c r="BU95" i="3"/>
  <c r="CK95" i="3"/>
  <c r="CQ95" i="3"/>
  <c r="CU95" i="3"/>
  <c r="CY95" i="3"/>
  <c r="DD95" i="3"/>
  <c r="DH95" i="3"/>
  <c r="DL95" i="3"/>
  <c r="DQ95" i="3"/>
  <c r="DW95" i="3"/>
  <c r="EA95" i="3"/>
  <c r="EG95" i="3"/>
  <c r="GM95" i="3"/>
  <c r="GT95" i="3"/>
  <c r="GY95" i="3"/>
  <c r="HD95" i="3"/>
  <c r="HI95" i="3"/>
  <c r="HM95" i="3"/>
  <c r="HQ95" i="3"/>
  <c r="P108" i="4"/>
  <c r="EL91" i="3"/>
  <c r="EM91" i="3"/>
  <c r="EN91" i="3"/>
  <c r="FF91" i="3"/>
  <c r="FG91" i="3"/>
  <c r="FH91" i="3"/>
  <c r="EV91" i="3"/>
  <c r="EW91" i="3"/>
  <c r="EX91" i="3"/>
  <c r="FP91" i="3"/>
  <c r="FQ91" i="3"/>
  <c r="FR91" i="3"/>
  <c r="FZ91" i="3"/>
  <c r="GA91" i="3"/>
  <c r="GB91" i="3"/>
  <c r="X83" i="3"/>
  <c r="Z83" i="3"/>
  <c r="CA83" i="3"/>
  <c r="FS83" i="3"/>
  <c r="EO83" i="3"/>
  <c r="EY83" i="3"/>
  <c r="FI83" i="3"/>
  <c r="GC83" i="3"/>
  <c r="ES83" i="3"/>
  <c r="FE83" i="3"/>
  <c r="EU83" i="3"/>
  <c r="FM83" i="3"/>
  <c r="FO83" i="3"/>
  <c r="FY83" i="3"/>
  <c r="GG83" i="3"/>
  <c r="FW83" i="3"/>
  <c r="GI83" i="3"/>
  <c r="FC83" i="3"/>
  <c r="ET83" i="3"/>
  <c r="FA83" i="3"/>
  <c r="FN83" i="3"/>
  <c r="FU83" i="3"/>
  <c r="GH83" i="3"/>
  <c r="EP83" i="3"/>
  <c r="FB83" i="3"/>
  <c r="FJ83" i="3"/>
  <c r="FV83" i="3"/>
  <c r="GD83" i="3"/>
  <c r="EQ83" i="3"/>
  <c r="FD83" i="3"/>
  <c r="FK83" i="3"/>
  <c r="FX83" i="3"/>
  <c r="GE83" i="3"/>
  <c r="ER83" i="3"/>
  <c r="EZ83" i="3"/>
  <c r="FL83" i="3"/>
  <c r="FT83" i="3"/>
  <c r="GF83" i="3"/>
  <c r="BW79" i="3"/>
  <c r="BX79" i="3"/>
  <c r="BY79" i="3"/>
  <c r="HT79" i="3"/>
  <c r="CG79" i="3"/>
  <c r="B79" i="3"/>
  <c r="B79" i="2"/>
  <c r="GN79" i="3"/>
  <c r="GO79" i="3"/>
  <c r="F79" i="3"/>
  <c r="U79" i="2"/>
  <c r="O79" i="3"/>
  <c r="S79" i="3"/>
  <c r="S79" i="2"/>
  <c r="AA79" i="3"/>
  <c r="AF79" i="3"/>
  <c r="AJ79" i="3"/>
  <c r="AN79" i="3"/>
  <c r="AR79" i="3"/>
  <c r="AV79" i="3"/>
  <c r="BA79" i="3"/>
  <c r="BE79" i="3"/>
  <c r="BI79" i="3"/>
  <c r="BM79" i="3"/>
  <c r="BQ79" i="3"/>
  <c r="CL79" i="3"/>
  <c r="CR79" i="3"/>
  <c r="CV79" i="3"/>
  <c r="CZ79" i="3"/>
  <c r="DE79" i="3"/>
  <c r="DI79" i="3"/>
  <c r="DM79" i="3"/>
  <c r="DS79" i="3"/>
  <c r="DX79" i="3"/>
  <c r="EC79" i="3"/>
  <c r="EH79" i="3"/>
  <c r="GQ79" i="3"/>
  <c r="GU79" i="3"/>
  <c r="GZ79" i="3"/>
  <c r="HF79" i="3"/>
  <c r="HJ79" i="3"/>
  <c r="HN79" i="3"/>
  <c r="HR79" i="3"/>
  <c r="P79" i="3"/>
  <c r="P79" i="2"/>
  <c r="AC79" i="3"/>
  <c r="AG79" i="3"/>
  <c r="AK79" i="3"/>
  <c r="AO79" i="3"/>
  <c r="AS79" i="3"/>
  <c r="AW79" i="3"/>
  <c r="BB79" i="3"/>
  <c r="BF79" i="3"/>
  <c r="BJ79" i="3"/>
  <c r="BN79" i="3"/>
  <c r="BR79" i="3"/>
  <c r="CE79" i="3"/>
  <c r="CN79" i="3"/>
  <c r="CS79" i="3"/>
  <c r="CW79" i="3"/>
  <c r="DA79" i="3"/>
  <c r="DF79" i="3"/>
  <c r="DJ79" i="3"/>
  <c r="DN79" i="3"/>
  <c r="DT79" i="3"/>
  <c r="DY79" i="3"/>
  <c r="ED79" i="3"/>
  <c r="EI79" i="3"/>
  <c r="GK79" i="3"/>
  <c r="GR79" i="3"/>
  <c r="GV79" i="3"/>
  <c r="HA79" i="3"/>
  <c r="HG79" i="3"/>
  <c r="HK79" i="3"/>
  <c r="HO79" i="3"/>
  <c r="HS79" i="3"/>
  <c r="Q79" i="3"/>
  <c r="Q79" i="2"/>
  <c r="AD79" i="3"/>
  <c r="AH79" i="3"/>
  <c r="AL79" i="3"/>
  <c r="AP79" i="3"/>
  <c r="AT79" i="3"/>
  <c r="AY79" i="3"/>
  <c r="BC79" i="3"/>
  <c r="BG79" i="3"/>
  <c r="BK79" i="3"/>
  <c r="BO79" i="3"/>
  <c r="BS79" i="3"/>
  <c r="CI79" i="3"/>
  <c r="CO79" i="3"/>
  <c r="CT79" i="3"/>
  <c r="CX79" i="3"/>
  <c r="DB79" i="3"/>
  <c r="DG79" i="3"/>
  <c r="DK79" i="3"/>
  <c r="DO79" i="3"/>
  <c r="DV79" i="3"/>
  <c r="DZ79" i="3"/>
  <c r="EE79" i="3"/>
  <c r="EJ79" i="3"/>
  <c r="GL79" i="3"/>
  <c r="GS79" i="3"/>
  <c r="GX79" i="3"/>
  <c r="HB79" i="3"/>
  <c r="HH79" i="3"/>
  <c r="HL79" i="3"/>
  <c r="HP79" i="3"/>
  <c r="N79" i="3"/>
  <c r="R79" i="3"/>
  <c r="AE79" i="3"/>
  <c r="AI79" i="3"/>
  <c r="AM79" i="3"/>
  <c r="AQ79" i="3"/>
  <c r="AU79" i="3"/>
  <c r="AZ79" i="3"/>
  <c r="BD79" i="3"/>
  <c r="BH79" i="3"/>
  <c r="BL79" i="3"/>
  <c r="BP79" i="3"/>
  <c r="BU79" i="3"/>
  <c r="CK79" i="3"/>
  <c r="CQ79" i="3"/>
  <c r="CU79" i="3"/>
  <c r="CY79" i="3"/>
  <c r="DD79" i="3"/>
  <c r="DH79" i="3"/>
  <c r="DL79" i="3"/>
  <c r="DQ79" i="3"/>
  <c r="DW79" i="3"/>
  <c r="EA79" i="3"/>
  <c r="EG79" i="3"/>
  <c r="GM79" i="3"/>
  <c r="GT79" i="3"/>
  <c r="GY79" i="3"/>
  <c r="HD79" i="3"/>
  <c r="HI79" i="3"/>
  <c r="HM79" i="3"/>
  <c r="HQ79" i="3"/>
  <c r="P92" i="4"/>
  <c r="EL75" i="3"/>
  <c r="EM75" i="3"/>
  <c r="EN75" i="3"/>
  <c r="FF75" i="3"/>
  <c r="FG75" i="3"/>
  <c r="FH75" i="3"/>
  <c r="EV75" i="3"/>
  <c r="EW75" i="3"/>
  <c r="EX75" i="3"/>
  <c r="FP75" i="3"/>
  <c r="FQ75" i="3"/>
  <c r="FR75" i="3"/>
  <c r="FZ75" i="3"/>
  <c r="GA75" i="3"/>
  <c r="GB75" i="3"/>
  <c r="S84" i="4"/>
  <c r="FS67" i="3"/>
  <c r="EO67" i="3"/>
  <c r="EY67" i="3"/>
  <c r="FI67" i="3"/>
  <c r="GC67" i="3"/>
  <c r="ES67" i="3"/>
  <c r="FE67" i="3"/>
  <c r="EU67" i="3"/>
  <c r="FM67" i="3"/>
  <c r="FO67" i="3"/>
  <c r="FY67" i="3"/>
  <c r="FC67" i="3"/>
  <c r="GG67" i="3"/>
  <c r="FW67" i="3"/>
  <c r="GI67" i="3"/>
  <c r="EQ67" i="3"/>
  <c r="FD67" i="3"/>
  <c r="FK67" i="3"/>
  <c r="FX67" i="3"/>
  <c r="GE67" i="3"/>
  <c r="ER67" i="3"/>
  <c r="EZ67" i="3"/>
  <c r="FL67" i="3"/>
  <c r="FT67" i="3"/>
  <c r="GF67" i="3"/>
  <c r="ET67" i="3"/>
  <c r="FA67" i="3"/>
  <c r="FN67" i="3"/>
  <c r="FU67" i="3"/>
  <c r="GH67" i="3"/>
  <c r="FV67" i="3"/>
  <c r="FB67" i="3"/>
  <c r="GD67" i="3"/>
  <c r="FJ67" i="3"/>
  <c r="EP67" i="3"/>
  <c r="Z63" i="3"/>
  <c r="CA63" i="3"/>
  <c r="X63" i="3"/>
  <c r="HT63" i="3"/>
  <c r="Q63" i="3"/>
  <c r="Q63" i="2"/>
  <c r="AD63" i="3"/>
  <c r="AH63" i="3"/>
  <c r="AL63" i="3"/>
  <c r="AP63" i="3"/>
  <c r="AT63" i="3"/>
  <c r="AY63" i="3"/>
  <c r="BC63" i="3"/>
  <c r="BG63" i="3"/>
  <c r="BK63" i="3"/>
  <c r="BO63" i="3"/>
  <c r="BS63" i="3"/>
  <c r="CI63" i="3"/>
  <c r="CO63" i="3"/>
  <c r="CT63" i="3"/>
  <c r="CX63" i="3"/>
  <c r="DB63" i="3"/>
  <c r="DG63" i="3"/>
  <c r="DK63" i="3"/>
  <c r="DO63" i="3"/>
  <c r="DV63" i="3"/>
  <c r="DZ63" i="3"/>
  <c r="EE63" i="3"/>
  <c r="EJ63" i="3"/>
  <c r="GL63" i="3"/>
  <c r="GS63" i="3"/>
  <c r="GX63" i="3"/>
  <c r="HB63" i="3"/>
  <c r="HH63" i="3"/>
  <c r="HL63" i="3"/>
  <c r="HP63" i="3"/>
  <c r="N63" i="3"/>
  <c r="R63" i="3"/>
  <c r="AE63" i="3"/>
  <c r="AI63" i="3"/>
  <c r="AM63" i="3"/>
  <c r="AQ63" i="3"/>
  <c r="AU63" i="3"/>
  <c r="AZ63" i="3"/>
  <c r="BD63" i="3"/>
  <c r="BH63" i="3"/>
  <c r="BL63" i="3"/>
  <c r="BP63" i="3"/>
  <c r="BU63" i="3"/>
  <c r="CK63" i="3"/>
  <c r="CQ63" i="3"/>
  <c r="CU63" i="3"/>
  <c r="CY63" i="3"/>
  <c r="DD63" i="3"/>
  <c r="DH63" i="3"/>
  <c r="DL63" i="3"/>
  <c r="DQ63" i="3"/>
  <c r="DW63" i="3"/>
  <c r="EA63" i="3"/>
  <c r="EG63" i="3"/>
  <c r="GM63" i="3"/>
  <c r="GT63" i="3"/>
  <c r="GY63" i="3"/>
  <c r="HD63" i="3"/>
  <c r="HI63" i="3"/>
  <c r="HM63" i="3"/>
  <c r="HQ63" i="3"/>
  <c r="CG63" i="3"/>
  <c r="B63" i="3"/>
  <c r="B63" i="2"/>
  <c r="GN63" i="3"/>
  <c r="GO63" i="3"/>
  <c r="F63" i="3"/>
  <c r="U63" i="2"/>
  <c r="O63" i="3"/>
  <c r="S63" i="3"/>
  <c r="S63" i="2"/>
  <c r="AA63" i="3"/>
  <c r="AF63" i="3"/>
  <c r="AJ63" i="3"/>
  <c r="AN63" i="3"/>
  <c r="AR63" i="3"/>
  <c r="AV63" i="3"/>
  <c r="BA63" i="3"/>
  <c r="BE63" i="3"/>
  <c r="BI63" i="3"/>
  <c r="BM63" i="3"/>
  <c r="BQ63" i="3"/>
  <c r="CL63" i="3"/>
  <c r="CR63" i="3"/>
  <c r="CV63" i="3"/>
  <c r="CZ63" i="3"/>
  <c r="DE63" i="3"/>
  <c r="DI63" i="3"/>
  <c r="DM63" i="3"/>
  <c r="DS63" i="3"/>
  <c r="DX63" i="3"/>
  <c r="EC63" i="3"/>
  <c r="EH63" i="3"/>
  <c r="GQ63" i="3"/>
  <c r="GU63" i="3"/>
  <c r="GZ63" i="3"/>
  <c r="HF63" i="3"/>
  <c r="HJ63" i="3"/>
  <c r="HN63" i="3"/>
  <c r="HR63" i="3"/>
  <c r="P63" i="3"/>
  <c r="P63" i="2"/>
  <c r="AC63" i="3"/>
  <c r="AG63" i="3"/>
  <c r="AK63" i="3"/>
  <c r="AO63" i="3"/>
  <c r="AS63" i="3"/>
  <c r="AW63" i="3"/>
  <c r="BB63" i="3"/>
  <c r="BF63" i="3"/>
  <c r="BJ63" i="3"/>
  <c r="BN63" i="3"/>
  <c r="BR63" i="3"/>
  <c r="CE63" i="3"/>
  <c r="CN63" i="3"/>
  <c r="CS63" i="3"/>
  <c r="CW63" i="3"/>
  <c r="DA63" i="3"/>
  <c r="DF63" i="3"/>
  <c r="DJ63" i="3"/>
  <c r="DN63" i="3"/>
  <c r="DT63" i="3"/>
  <c r="DY63" i="3"/>
  <c r="ED63" i="3"/>
  <c r="EI63" i="3"/>
  <c r="GK63" i="3"/>
  <c r="GR63" i="3"/>
  <c r="GV63" i="3"/>
  <c r="HA63" i="3"/>
  <c r="HG63" i="3"/>
  <c r="HK63" i="3"/>
  <c r="HO63" i="3"/>
  <c r="HS63" i="3"/>
  <c r="P76" i="4"/>
  <c r="BY59" i="3"/>
  <c r="BW59" i="3"/>
  <c r="BX59" i="3"/>
  <c r="EL59" i="3"/>
  <c r="EM59" i="3"/>
  <c r="EN59" i="3"/>
  <c r="FF59" i="3"/>
  <c r="FG59" i="3"/>
  <c r="FH59" i="3"/>
  <c r="EV59" i="3"/>
  <c r="EW59" i="3"/>
  <c r="EX59" i="3"/>
  <c r="FP59" i="3"/>
  <c r="FQ59" i="3"/>
  <c r="FR59" i="3"/>
  <c r="FZ59" i="3"/>
  <c r="GA59" i="3"/>
  <c r="GB59" i="3"/>
  <c r="FS51" i="3"/>
  <c r="EO51" i="3"/>
  <c r="EY51" i="3"/>
  <c r="FI51" i="3"/>
  <c r="GC51" i="3"/>
  <c r="ES51" i="3"/>
  <c r="FE51" i="3"/>
  <c r="EU51" i="3"/>
  <c r="FM51" i="3"/>
  <c r="FO51" i="3"/>
  <c r="FY51" i="3"/>
  <c r="GG51" i="3"/>
  <c r="FW51" i="3"/>
  <c r="GI51" i="3"/>
  <c r="FC51" i="3"/>
  <c r="EQ51" i="3"/>
  <c r="FD51" i="3"/>
  <c r="FK51" i="3"/>
  <c r="FX51" i="3"/>
  <c r="GE51" i="3"/>
  <c r="ER51" i="3"/>
  <c r="EZ51" i="3"/>
  <c r="FL51" i="3"/>
  <c r="FT51" i="3"/>
  <c r="GF51" i="3"/>
  <c r="ET51" i="3"/>
  <c r="FA51" i="3"/>
  <c r="FN51" i="3"/>
  <c r="FU51" i="3"/>
  <c r="GH51" i="3"/>
  <c r="EP51" i="3"/>
  <c r="FB51" i="3"/>
  <c r="FJ51" i="3"/>
  <c r="FV51" i="3"/>
  <c r="GD51" i="3"/>
  <c r="CA43" i="3"/>
  <c r="Z43" i="3"/>
  <c r="X43" i="3"/>
  <c r="AU36" i="2"/>
  <c r="H36" i="3"/>
  <c r="H35" i="3"/>
  <c r="CW35" i="3"/>
  <c r="L35" i="3"/>
  <c r="AY36" i="2"/>
  <c r="AR36" i="2"/>
  <c r="E35" i="3"/>
  <c r="C35" i="3"/>
  <c r="HF35" i="3"/>
  <c r="AP36" i="2"/>
  <c r="E21" i="3"/>
  <c r="HH21" i="3"/>
  <c r="AR22" i="2"/>
  <c r="J21" i="3"/>
  <c r="CA31" i="3"/>
  <c r="Z31" i="3"/>
  <c r="X31" i="3"/>
  <c r="CA25" i="3"/>
  <c r="Z25" i="3"/>
  <c r="X25" i="3"/>
  <c r="GA19" i="3"/>
  <c r="X30" i="3"/>
  <c r="CA30" i="3"/>
  <c r="Z30" i="3"/>
  <c r="Z516" i="3"/>
  <c r="CA516" i="3"/>
  <c r="X516" i="3"/>
  <c r="FS516" i="3"/>
  <c r="EO516" i="3"/>
  <c r="EY516" i="3"/>
  <c r="FI516" i="3"/>
  <c r="GC516" i="3"/>
  <c r="EU516" i="3"/>
  <c r="ES516" i="3"/>
  <c r="FC516" i="3"/>
  <c r="FE516" i="3"/>
  <c r="FO516" i="3"/>
  <c r="FW516" i="3"/>
  <c r="FM516" i="3"/>
  <c r="FY516" i="3"/>
  <c r="GG516" i="3"/>
  <c r="GI516" i="3"/>
  <c r="EQ516" i="3"/>
  <c r="FD516" i="3"/>
  <c r="FK516" i="3"/>
  <c r="FX516" i="3"/>
  <c r="GE516" i="3"/>
  <c r="ER516" i="3"/>
  <c r="EZ516" i="3"/>
  <c r="FL516" i="3"/>
  <c r="FT516" i="3"/>
  <c r="GF516" i="3"/>
  <c r="ET516" i="3"/>
  <c r="FA516" i="3"/>
  <c r="FN516" i="3"/>
  <c r="FU516" i="3"/>
  <c r="GH516" i="3"/>
  <c r="EP516" i="3"/>
  <c r="FB516" i="3"/>
  <c r="FJ516" i="3"/>
  <c r="FV516" i="3"/>
  <c r="GD516" i="3"/>
  <c r="BY512" i="3"/>
  <c r="BW512" i="3"/>
  <c r="BX512" i="3"/>
  <c r="HT512" i="3"/>
  <c r="Q512" i="3"/>
  <c r="Q512" i="2"/>
  <c r="AD512" i="3"/>
  <c r="AH512" i="3"/>
  <c r="AL512" i="3"/>
  <c r="AP512" i="3"/>
  <c r="AT512" i="3"/>
  <c r="AY512" i="3"/>
  <c r="BC512" i="3"/>
  <c r="BG512" i="3"/>
  <c r="BK512" i="3"/>
  <c r="BO512" i="3"/>
  <c r="BS512" i="3"/>
  <c r="CI512" i="3"/>
  <c r="CO512" i="3"/>
  <c r="CT512" i="3"/>
  <c r="CX512" i="3"/>
  <c r="DB512" i="3"/>
  <c r="DG512" i="3"/>
  <c r="DK512" i="3"/>
  <c r="DO512" i="3"/>
  <c r="DV512" i="3"/>
  <c r="DZ512" i="3"/>
  <c r="EE512" i="3"/>
  <c r="EJ512" i="3"/>
  <c r="GL512" i="3"/>
  <c r="GS512" i="3"/>
  <c r="GX512" i="3"/>
  <c r="HB512" i="3"/>
  <c r="HH512" i="3"/>
  <c r="HL512" i="3"/>
  <c r="HP512" i="3"/>
  <c r="N512" i="3"/>
  <c r="R512" i="3"/>
  <c r="AE512" i="3"/>
  <c r="AI512" i="3"/>
  <c r="AM512" i="3"/>
  <c r="AQ512" i="3"/>
  <c r="AU512" i="3"/>
  <c r="AZ512" i="3"/>
  <c r="BD512" i="3"/>
  <c r="BH512" i="3"/>
  <c r="BL512" i="3"/>
  <c r="BP512" i="3"/>
  <c r="BU512" i="3"/>
  <c r="CK512" i="3"/>
  <c r="CQ512" i="3"/>
  <c r="CU512" i="3"/>
  <c r="CY512" i="3"/>
  <c r="DD512" i="3"/>
  <c r="DH512" i="3"/>
  <c r="DL512" i="3"/>
  <c r="DQ512" i="3"/>
  <c r="DW512" i="3"/>
  <c r="EA512" i="3"/>
  <c r="EG512" i="3"/>
  <c r="GM512" i="3"/>
  <c r="GT512" i="3"/>
  <c r="GY512" i="3"/>
  <c r="HD512" i="3"/>
  <c r="HI512" i="3"/>
  <c r="HM512" i="3"/>
  <c r="HQ512" i="3"/>
  <c r="CG512" i="3"/>
  <c r="B512" i="3"/>
  <c r="B512" i="2"/>
  <c r="GN512" i="3"/>
  <c r="GO512" i="3"/>
  <c r="F512" i="3"/>
  <c r="U512" i="2"/>
  <c r="O512" i="3"/>
  <c r="S512" i="3"/>
  <c r="S512" i="2"/>
  <c r="AA512" i="3"/>
  <c r="AF512" i="3"/>
  <c r="AJ512" i="3"/>
  <c r="AN512" i="3"/>
  <c r="AR512" i="3"/>
  <c r="AV512" i="3"/>
  <c r="BA512" i="3"/>
  <c r="BE512" i="3"/>
  <c r="BI512" i="3"/>
  <c r="BM512" i="3"/>
  <c r="BQ512" i="3"/>
  <c r="CL512" i="3"/>
  <c r="CR512" i="3"/>
  <c r="CV512" i="3"/>
  <c r="CZ512" i="3"/>
  <c r="DE512" i="3"/>
  <c r="DI512" i="3"/>
  <c r="DM512" i="3"/>
  <c r="DS512" i="3"/>
  <c r="DX512" i="3"/>
  <c r="EC512" i="3"/>
  <c r="EH512" i="3"/>
  <c r="GQ512" i="3"/>
  <c r="GU512" i="3"/>
  <c r="GZ512" i="3"/>
  <c r="HF512" i="3"/>
  <c r="HJ512" i="3"/>
  <c r="HN512" i="3"/>
  <c r="HR512" i="3"/>
  <c r="P512" i="3"/>
  <c r="P512" i="2"/>
  <c r="AC512" i="3"/>
  <c r="AG512" i="3"/>
  <c r="AK512" i="3"/>
  <c r="AO512" i="3"/>
  <c r="AS512" i="3"/>
  <c r="AW512" i="3"/>
  <c r="BB512" i="3"/>
  <c r="BF512" i="3"/>
  <c r="BJ512" i="3"/>
  <c r="BN512" i="3"/>
  <c r="BR512" i="3"/>
  <c r="CE512" i="3"/>
  <c r="CN512" i="3"/>
  <c r="CS512" i="3"/>
  <c r="CW512" i="3"/>
  <c r="DA512" i="3"/>
  <c r="DF512" i="3"/>
  <c r="DJ512" i="3"/>
  <c r="DN512" i="3"/>
  <c r="DT512" i="3"/>
  <c r="DY512" i="3"/>
  <c r="ED512" i="3"/>
  <c r="EI512" i="3"/>
  <c r="GK512" i="3"/>
  <c r="GR512" i="3"/>
  <c r="GV512" i="3"/>
  <c r="HA512" i="3"/>
  <c r="HG512" i="3"/>
  <c r="HK512" i="3"/>
  <c r="HO512" i="3"/>
  <c r="HS512" i="3"/>
  <c r="P525" i="4"/>
  <c r="FF508" i="3"/>
  <c r="FG508" i="3"/>
  <c r="FH508" i="3"/>
  <c r="FP508" i="3"/>
  <c r="FQ508" i="3"/>
  <c r="FR508" i="3"/>
  <c r="EL508" i="3"/>
  <c r="EM508" i="3"/>
  <c r="EN508" i="3"/>
  <c r="FZ508" i="3"/>
  <c r="GA508" i="3"/>
  <c r="GB508" i="3"/>
  <c r="EV508" i="3"/>
  <c r="EW508" i="3"/>
  <c r="EX508" i="3"/>
  <c r="Z500" i="3"/>
  <c r="CA500" i="3"/>
  <c r="X500" i="3"/>
  <c r="FS500" i="3"/>
  <c r="EO500" i="3"/>
  <c r="EY500" i="3"/>
  <c r="FI500" i="3"/>
  <c r="GC500" i="3"/>
  <c r="EU500" i="3"/>
  <c r="ES500" i="3"/>
  <c r="FC500" i="3"/>
  <c r="FE500" i="3"/>
  <c r="FO500" i="3"/>
  <c r="FW500" i="3"/>
  <c r="FM500" i="3"/>
  <c r="FY500" i="3"/>
  <c r="GG500" i="3"/>
  <c r="GI500" i="3"/>
  <c r="EQ500" i="3"/>
  <c r="FD500" i="3"/>
  <c r="FK500" i="3"/>
  <c r="FX500" i="3"/>
  <c r="GE500" i="3"/>
  <c r="ER500" i="3"/>
  <c r="EZ500" i="3"/>
  <c r="FL500" i="3"/>
  <c r="FT500" i="3"/>
  <c r="GF500" i="3"/>
  <c r="ET500" i="3"/>
  <c r="FA500" i="3"/>
  <c r="FN500" i="3"/>
  <c r="FU500" i="3"/>
  <c r="GH500" i="3"/>
  <c r="EP500" i="3"/>
  <c r="FB500" i="3"/>
  <c r="FJ500" i="3"/>
  <c r="FV500" i="3"/>
  <c r="GD500" i="3"/>
  <c r="BY496" i="3"/>
  <c r="BW496" i="3"/>
  <c r="BX496" i="3"/>
  <c r="HT496" i="3"/>
  <c r="Q496" i="3"/>
  <c r="Q496" i="2"/>
  <c r="AD496" i="3"/>
  <c r="AH496" i="3"/>
  <c r="AL496" i="3"/>
  <c r="AP496" i="3"/>
  <c r="AT496" i="3"/>
  <c r="AY496" i="3"/>
  <c r="BC496" i="3"/>
  <c r="BG496" i="3"/>
  <c r="BK496" i="3"/>
  <c r="BO496" i="3"/>
  <c r="BS496" i="3"/>
  <c r="CI496" i="3"/>
  <c r="CO496" i="3"/>
  <c r="CT496" i="3"/>
  <c r="CX496" i="3"/>
  <c r="DB496" i="3"/>
  <c r="DG496" i="3"/>
  <c r="DK496" i="3"/>
  <c r="DO496" i="3"/>
  <c r="DV496" i="3"/>
  <c r="DZ496" i="3"/>
  <c r="EE496" i="3"/>
  <c r="EJ496" i="3"/>
  <c r="GL496" i="3"/>
  <c r="GS496" i="3"/>
  <c r="GX496" i="3"/>
  <c r="HB496" i="3"/>
  <c r="HH496" i="3"/>
  <c r="HL496" i="3"/>
  <c r="HP496" i="3"/>
  <c r="N496" i="3"/>
  <c r="R496" i="3"/>
  <c r="AE496" i="3"/>
  <c r="AI496" i="3"/>
  <c r="AM496" i="3"/>
  <c r="AQ496" i="3"/>
  <c r="AU496" i="3"/>
  <c r="AZ496" i="3"/>
  <c r="BD496" i="3"/>
  <c r="BH496" i="3"/>
  <c r="BL496" i="3"/>
  <c r="BP496" i="3"/>
  <c r="BU496" i="3"/>
  <c r="CK496" i="3"/>
  <c r="CQ496" i="3"/>
  <c r="CU496" i="3"/>
  <c r="CY496" i="3"/>
  <c r="DD496" i="3"/>
  <c r="DH496" i="3"/>
  <c r="DL496" i="3"/>
  <c r="DQ496" i="3"/>
  <c r="DW496" i="3"/>
  <c r="EA496" i="3"/>
  <c r="EG496" i="3"/>
  <c r="GM496" i="3"/>
  <c r="GT496" i="3"/>
  <c r="GY496" i="3"/>
  <c r="HD496" i="3"/>
  <c r="HI496" i="3"/>
  <c r="HM496" i="3"/>
  <c r="HQ496" i="3"/>
  <c r="CG496" i="3"/>
  <c r="B496" i="3"/>
  <c r="B496" i="2"/>
  <c r="GN496" i="3"/>
  <c r="GO496" i="3"/>
  <c r="F496" i="3"/>
  <c r="U496" i="2"/>
  <c r="O496" i="3"/>
  <c r="S496" i="3"/>
  <c r="S496" i="2"/>
  <c r="AA496" i="3"/>
  <c r="AF496" i="3"/>
  <c r="AJ496" i="3"/>
  <c r="AN496" i="3"/>
  <c r="AR496" i="3"/>
  <c r="AV496" i="3"/>
  <c r="BA496" i="3"/>
  <c r="BE496" i="3"/>
  <c r="BI496" i="3"/>
  <c r="BM496" i="3"/>
  <c r="BQ496" i="3"/>
  <c r="CL496" i="3"/>
  <c r="CR496" i="3"/>
  <c r="CV496" i="3"/>
  <c r="CZ496" i="3"/>
  <c r="DE496" i="3"/>
  <c r="DI496" i="3"/>
  <c r="DM496" i="3"/>
  <c r="DS496" i="3"/>
  <c r="DX496" i="3"/>
  <c r="EC496" i="3"/>
  <c r="EH496" i="3"/>
  <c r="GQ496" i="3"/>
  <c r="GU496" i="3"/>
  <c r="GZ496" i="3"/>
  <c r="HF496" i="3"/>
  <c r="HJ496" i="3"/>
  <c r="HN496" i="3"/>
  <c r="HR496" i="3"/>
  <c r="P496" i="3"/>
  <c r="P496" i="2"/>
  <c r="AC496" i="3"/>
  <c r="AG496" i="3"/>
  <c r="AK496" i="3"/>
  <c r="AO496" i="3"/>
  <c r="AS496" i="3"/>
  <c r="AW496" i="3"/>
  <c r="BB496" i="3"/>
  <c r="BF496" i="3"/>
  <c r="BJ496" i="3"/>
  <c r="BN496" i="3"/>
  <c r="BR496" i="3"/>
  <c r="CE496" i="3"/>
  <c r="CN496" i="3"/>
  <c r="CS496" i="3"/>
  <c r="CW496" i="3"/>
  <c r="DA496" i="3"/>
  <c r="DF496" i="3"/>
  <c r="DJ496" i="3"/>
  <c r="DN496" i="3"/>
  <c r="DT496" i="3"/>
  <c r="DY496" i="3"/>
  <c r="ED496" i="3"/>
  <c r="EI496" i="3"/>
  <c r="GK496" i="3"/>
  <c r="GR496" i="3"/>
  <c r="GV496" i="3"/>
  <c r="HA496" i="3"/>
  <c r="HG496" i="3"/>
  <c r="HK496" i="3"/>
  <c r="HO496" i="3"/>
  <c r="HS496" i="3"/>
  <c r="P509" i="4"/>
  <c r="FF492" i="3"/>
  <c r="FG492" i="3"/>
  <c r="FH492" i="3"/>
  <c r="EL492" i="3"/>
  <c r="EM492" i="3"/>
  <c r="EN492" i="3"/>
  <c r="EV492" i="3"/>
  <c r="EW492" i="3"/>
  <c r="EX492" i="3"/>
  <c r="FP492" i="3"/>
  <c r="FQ492" i="3"/>
  <c r="FR492" i="3"/>
  <c r="FZ492" i="3"/>
  <c r="GA492" i="3"/>
  <c r="GB492" i="3"/>
  <c r="S501" i="4"/>
  <c r="Z484" i="3"/>
  <c r="CA484" i="3"/>
  <c r="X484" i="3"/>
  <c r="FS484" i="3"/>
  <c r="EO484" i="3"/>
  <c r="EY484" i="3"/>
  <c r="FI484" i="3"/>
  <c r="GC484" i="3"/>
  <c r="EU484" i="3"/>
  <c r="ES484" i="3"/>
  <c r="FC484" i="3"/>
  <c r="FE484" i="3"/>
  <c r="FO484" i="3"/>
  <c r="FW484" i="3"/>
  <c r="FM484" i="3"/>
  <c r="FY484" i="3"/>
  <c r="GG484" i="3"/>
  <c r="GI484" i="3"/>
  <c r="EQ484" i="3"/>
  <c r="FD484" i="3"/>
  <c r="FK484" i="3"/>
  <c r="FX484" i="3"/>
  <c r="GE484" i="3"/>
  <c r="ER484" i="3"/>
  <c r="EZ484" i="3"/>
  <c r="FL484" i="3"/>
  <c r="FT484" i="3"/>
  <c r="GF484" i="3"/>
  <c r="ET484" i="3"/>
  <c r="FA484" i="3"/>
  <c r="FN484" i="3"/>
  <c r="FU484" i="3"/>
  <c r="GH484" i="3"/>
  <c r="EP484" i="3"/>
  <c r="FB484" i="3"/>
  <c r="FJ484" i="3"/>
  <c r="FV484" i="3"/>
  <c r="GD484" i="3"/>
  <c r="BY480" i="3"/>
  <c r="BW480" i="3"/>
  <c r="BX480" i="3"/>
  <c r="HT480" i="3"/>
  <c r="Q480" i="3"/>
  <c r="Q480" i="2"/>
  <c r="AD480" i="3"/>
  <c r="AH480" i="3"/>
  <c r="AL480" i="3"/>
  <c r="AP480" i="3"/>
  <c r="AT480" i="3"/>
  <c r="AY480" i="3"/>
  <c r="BC480" i="3"/>
  <c r="BG480" i="3"/>
  <c r="BK480" i="3"/>
  <c r="BO480" i="3"/>
  <c r="BS480" i="3"/>
  <c r="CI480" i="3"/>
  <c r="CO480" i="3"/>
  <c r="CT480" i="3"/>
  <c r="CX480" i="3"/>
  <c r="DB480" i="3"/>
  <c r="DG480" i="3"/>
  <c r="DK480" i="3"/>
  <c r="DO480" i="3"/>
  <c r="DV480" i="3"/>
  <c r="DZ480" i="3"/>
  <c r="EE480" i="3"/>
  <c r="EJ480" i="3"/>
  <c r="GL480" i="3"/>
  <c r="GS480" i="3"/>
  <c r="GX480" i="3"/>
  <c r="HB480" i="3"/>
  <c r="HH480" i="3"/>
  <c r="HL480" i="3"/>
  <c r="HP480" i="3"/>
  <c r="N480" i="3"/>
  <c r="R480" i="3"/>
  <c r="AE480" i="3"/>
  <c r="AI480" i="3"/>
  <c r="AM480" i="3"/>
  <c r="AQ480" i="3"/>
  <c r="AU480" i="3"/>
  <c r="AZ480" i="3"/>
  <c r="BD480" i="3"/>
  <c r="BH480" i="3"/>
  <c r="BL480" i="3"/>
  <c r="BP480" i="3"/>
  <c r="BU480" i="3"/>
  <c r="CK480" i="3"/>
  <c r="CQ480" i="3"/>
  <c r="CU480" i="3"/>
  <c r="CY480" i="3"/>
  <c r="DD480" i="3"/>
  <c r="DH480" i="3"/>
  <c r="DL480" i="3"/>
  <c r="DQ480" i="3"/>
  <c r="DW480" i="3"/>
  <c r="EA480" i="3"/>
  <c r="EG480" i="3"/>
  <c r="GM480" i="3"/>
  <c r="GT480" i="3"/>
  <c r="GY480" i="3"/>
  <c r="HD480" i="3"/>
  <c r="HI480" i="3"/>
  <c r="HM480" i="3"/>
  <c r="HQ480" i="3"/>
  <c r="CG480" i="3"/>
  <c r="B480" i="3"/>
  <c r="B480" i="2"/>
  <c r="GN480" i="3"/>
  <c r="GO480" i="3"/>
  <c r="F480" i="3"/>
  <c r="U480" i="2"/>
  <c r="O480" i="3"/>
  <c r="S480" i="3"/>
  <c r="S480" i="2"/>
  <c r="AA480" i="3"/>
  <c r="AF480" i="3"/>
  <c r="AJ480" i="3"/>
  <c r="AN480" i="3"/>
  <c r="AR480" i="3"/>
  <c r="AV480" i="3"/>
  <c r="BA480" i="3"/>
  <c r="BE480" i="3"/>
  <c r="BI480" i="3"/>
  <c r="BM480" i="3"/>
  <c r="BQ480" i="3"/>
  <c r="CL480" i="3"/>
  <c r="CR480" i="3"/>
  <c r="CV480" i="3"/>
  <c r="CZ480" i="3"/>
  <c r="DE480" i="3"/>
  <c r="DI480" i="3"/>
  <c r="DM480" i="3"/>
  <c r="DS480" i="3"/>
  <c r="DX480" i="3"/>
  <c r="EC480" i="3"/>
  <c r="EH480" i="3"/>
  <c r="GQ480" i="3"/>
  <c r="GU480" i="3"/>
  <c r="GZ480" i="3"/>
  <c r="HF480" i="3"/>
  <c r="HJ480" i="3"/>
  <c r="HN480" i="3"/>
  <c r="HR480" i="3"/>
  <c r="P480" i="3"/>
  <c r="P480" i="2"/>
  <c r="AC480" i="3"/>
  <c r="AG480" i="3"/>
  <c r="AK480" i="3"/>
  <c r="AO480" i="3"/>
  <c r="AS480" i="3"/>
  <c r="AW480" i="3"/>
  <c r="BB480" i="3"/>
  <c r="BF480" i="3"/>
  <c r="BJ480" i="3"/>
  <c r="BN480" i="3"/>
  <c r="BR480" i="3"/>
  <c r="CE480" i="3"/>
  <c r="CN480" i="3"/>
  <c r="CS480" i="3"/>
  <c r="CW480" i="3"/>
  <c r="DA480" i="3"/>
  <c r="DF480" i="3"/>
  <c r="DJ480" i="3"/>
  <c r="DN480" i="3"/>
  <c r="DT480" i="3"/>
  <c r="DY480" i="3"/>
  <c r="ED480" i="3"/>
  <c r="EI480" i="3"/>
  <c r="GK480" i="3"/>
  <c r="GR480" i="3"/>
  <c r="GV480" i="3"/>
  <c r="HA480" i="3"/>
  <c r="HG480" i="3"/>
  <c r="HK480" i="3"/>
  <c r="HO480" i="3"/>
  <c r="HS480" i="3"/>
  <c r="P493" i="4"/>
  <c r="FF476" i="3"/>
  <c r="FG476" i="3"/>
  <c r="FH476" i="3"/>
  <c r="FP476" i="3"/>
  <c r="FQ476" i="3"/>
  <c r="FR476" i="3"/>
  <c r="EL476" i="3"/>
  <c r="EM476" i="3"/>
  <c r="EN476" i="3"/>
  <c r="EV476" i="3"/>
  <c r="EW476" i="3"/>
  <c r="EX476" i="3"/>
  <c r="FZ476" i="3"/>
  <c r="GA476" i="3"/>
  <c r="GB476" i="3"/>
  <c r="S485" i="4"/>
  <c r="BX468" i="3"/>
  <c r="BY468" i="3"/>
  <c r="BW468" i="3"/>
  <c r="FS468" i="3"/>
  <c r="EO468" i="3"/>
  <c r="EY468" i="3"/>
  <c r="FI468" i="3"/>
  <c r="GC468" i="3"/>
  <c r="EU468" i="3"/>
  <c r="ES468" i="3"/>
  <c r="FC468" i="3"/>
  <c r="FE468" i="3"/>
  <c r="FO468" i="3"/>
  <c r="FW468" i="3"/>
  <c r="FM468" i="3"/>
  <c r="FY468" i="3"/>
  <c r="GG468" i="3"/>
  <c r="GI468" i="3"/>
  <c r="EP468" i="3"/>
  <c r="FB468" i="3"/>
  <c r="FJ468" i="3"/>
  <c r="FV468" i="3"/>
  <c r="GD468" i="3"/>
  <c r="EQ468" i="3"/>
  <c r="FD468" i="3"/>
  <c r="FK468" i="3"/>
  <c r="FX468" i="3"/>
  <c r="GE468" i="3"/>
  <c r="ER468" i="3"/>
  <c r="EZ468" i="3"/>
  <c r="FL468" i="3"/>
  <c r="FT468" i="3"/>
  <c r="GF468" i="3"/>
  <c r="FA468" i="3"/>
  <c r="GH468" i="3"/>
  <c r="FN468" i="3"/>
  <c r="ET468" i="3"/>
  <c r="FU468" i="3"/>
  <c r="HT464" i="3"/>
  <c r="P464" i="3"/>
  <c r="P464" i="2"/>
  <c r="AC464" i="3"/>
  <c r="AG464" i="3"/>
  <c r="AK464" i="3"/>
  <c r="AO464" i="3"/>
  <c r="AS464" i="3"/>
  <c r="AW464" i="3"/>
  <c r="BB464" i="3"/>
  <c r="BF464" i="3"/>
  <c r="BJ464" i="3"/>
  <c r="BN464" i="3"/>
  <c r="BR464" i="3"/>
  <c r="CE464" i="3"/>
  <c r="CN464" i="3"/>
  <c r="CS464" i="3"/>
  <c r="CW464" i="3"/>
  <c r="DA464" i="3"/>
  <c r="DF464" i="3"/>
  <c r="DJ464" i="3"/>
  <c r="DN464" i="3"/>
  <c r="DT464" i="3"/>
  <c r="DY464" i="3"/>
  <c r="ED464" i="3"/>
  <c r="EI464" i="3"/>
  <c r="GK464" i="3"/>
  <c r="GR464" i="3"/>
  <c r="GV464" i="3"/>
  <c r="HA464" i="3"/>
  <c r="HG464" i="3"/>
  <c r="HK464" i="3"/>
  <c r="HO464" i="3"/>
  <c r="HS464" i="3"/>
  <c r="Q464" i="3"/>
  <c r="Q464" i="2"/>
  <c r="AD464" i="3"/>
  <c r="AH464" i="3"/>
  <c r="AL464" i="3"/>
  <c r="AP464" i="3"/>
  <c r="AT464" i="3"/>
  <c r="AY464" i="3"/>
  <c r="BC464" i="3"/>
  <c r="BG464" i="3"/>
  <c r="BK464" i="3"/>
  <c r="BO464" i="3"/>
  <c r="BS464" i="3"/>
  <c r="CI464" i="3"/>
  <c r="CO464" i="3"/>
  <c r="CT464" i="3"/>
  <c r="CX464" i="3"/>
  <c r="DB464" i="3"/>
  <c r="DG464" i="3"/>
  <c r="DK464" i="3"/>
  <c r="DO464" i="3"/>
  <c r="DV464" i="3"/>
  <c r="DZ464" i="3"/>
  <c r="EE464" i="3"/>
  <c r="EJ464" i="3"/>
  <c r="GL464" i="3"/>
  <c r="GS464" i="3"/>
  <c r="GX464" i="3"/>
  <c r="HB464" i="3"/>
  <c r="HH464" i="3"/>
  <c r="HL464" i="3"/>
  <c r="HP464" i="3"/>
  <c r="N464" i="3"/>
  <c r="R464" i="3"/>
  <c r="AE464" i="3"/>
  <c r="AI464" i="3"/>
  <c r="AM464" i="3"/>
  <c r="AQ464" i="3"/>
  <c r="AU464" i="3"/>
  <c r="AZ464" i="3"/>
  <c r="BD464" i="3"/>
  <c r="BH464" i="3"/>
  <c r="BL464" i="3"/>
  <c r="BP464" i="3"/>
  <c r="BU464" i="3"/>
  <c r="CK464" i="3"/>
  <c r="CQ464" i="3"/>
  <c r="CU464" i="3"/>
  <c r="CY464" i="3"/>
  <c r="DD464" i="3"/>
  <c r="DH464" i="3"/>
  <c r="DL464" i="3"/>
  <c r="DQ464" i="3"/>
  <c r="DW464" i="3"/>
  <c r="EA464" i="3"/>
  <c r="EG464" i="3"/>
  <c r="GM464" i="3"/>
  <c r="GT464" i="3"/>
  <c r="GY464" i="3"/>
  <c r="HD464" i="3"/>
  <c r="HI464" i="3"/>
  <c r="HM464" i="3"/>
  <c r="HQ464" i="3"/>
  <c r="CG464" i="3"/>
  <c r="B464" i="3"/>
  <c r="B464" i="2"/>
  <c r="AA464" i="3"/>
  <c r="AR464" i="3"/>
  <c r="BI464" i="3"/>
  <c r="CZ464" i="3"/>
  <c r="DS464" i="3"/>
  <c r="GQ464" i="3"/>
  <c r="HJ464" i="3"/>
  <c r="AF464" i="3"/>
  <c r="AV464" i="3"/>
  <c r="BM464" i="3"/>
  <c r="CL464" i="3"/>
  <c r="DE464" i="3"/>
  <c r="DX464" i="3"/>
  <c r="GU464" i="3"/>
  <c r="HN464" i="3"/>
  <c r="GN464" i="3"/>
  <c r="GO464" i="3"/>
  <c r="F464" i="3"/>
  <c r="U464" i="2"/>
  <c r="O464" i="3"/>
  <c r="AJ464" i="3"/>
  <c r="BA464" i="3"/>
  <c r="BQ464" i="3"/>
  <c r="CR464" i="3"/>
  <c r="DI464" i="3"/>
  <c r="EC464" i="3"/>
  <c r="GZ464" i="3"/>
  <c r="HR464" i="3"/>
  <c r="S464" i="3"/>
  <c r="S464" i="2"/>
  <c r="AN464" i="3"/>
  <c r="BE464" i="3"/>
  <c r="CV464" i="3"/>
  <c r="DM464" i="3"/>
  <c r="EH464" i="3"/>
  <c r="HF464" i="3"/>
  <c r="P477" i="4"/>
  <c r="FF460" i="3"/>
  <c r="FG460" i="3"/>
  <c r="FH460" i="3"/>
  <c r="EL460" i="3"/>
  <c r="EM460" i="3"/>
  <c r="EN460" i="3"/>
  <c r="EV460" i="3"/>
  <c r="EW460" i="3"/>
  <c r="EX460" i="3"/>
  <c r="FP460" i="3"/>
  <c r="FQ460" i="3"/>
  <c r="FR460" i="3"/>
  <c r="FZ460" i="3"/>
  <c r="GA460" i="3"/>
  <c r="GB460" i="3"/>
  <c r="X456" i="3"/>
  <c r="Z456" i="3"/>
  <c r="CA456" i="3"/>
  <c r="BX452" i="3"/>
  <c r="BY452" i="3"/>
  <c r="BW452" i="3"/>
  <c r="FS452" i="3"/>
  <c r="EO452" i="3"/>
  <c r="EY452" i="3"/>
  <c r="FI452" i="3"/>
  <c r="GC452" i="3"/>
  <c r="EU452" i="3"/>
  <c r="ES452" i="3"/>
  <c r="FC452" i="3"/>
  <c r="FE452" i="3"/>
  <c r="FO452" i="3"/>
  <c r="FW452" i="3"/>
  <c r="FM452" i="3"/>
  <c r="FY452" i="3"/>
  <c r="GG452" i="3"/>
  <c r="GI452" i="3"/>
  <c r="EP452" i="3"/>
  <c r="FB452" i="3"/>
  <c r="FJ452" i="3"/>
  <c r="FV452" i="3"/>
  <c r="GD452" i="3"/>
  <c r="EQ452" i="3"/>
  <c r="FD452" i="3"/>
  <c r="FK452" i="3"/>
  <c r="FX452" i="3"/>
  <c r="GE452" i="3"/>
  <c r="ER452" i="3"/>
  <c r="EZ452" i="3"/>
  <c r="FL452" i="3"/>
  <c r="FT452" i="3"/>
  <c r="GF452" i="3"/>
  <c r="FA452" i="3"/>
  <c r="GH452" i="3"/>
  <c r="FN452" i="3"/>
  <c r="ET452" i="3"/>
  <c r="FU452" i="3"/>
  <c r="HT448" i="3"/>
  <c r="P448" i="3"/>
  <c r="P448" i="2"/>
  <c r="AC448" i="3"/>
  <c r="AG448" i="3"/>
  <c r="AK448" i="3"/>
  <c r="AO448" i="3"/>
  <c r="AS448" i="3"/>
  <c r="AW448" i="3"/>
  <c r="BB448" i="3"/>
  <c r="BF448" i="3"/>
  <c r="BJ448" i="3"/>
  <c r="BN448" i="3"/>
  <c r="BR448" i="3"/>
  <c r="CE448" i="3"/>
  <c r="CN448" i="3"/>
  <c r="CS448" i="3"/>
  <c r="CW448" i="3"/>
  <c r="DA448" i="3"/>
  <c r="DF448" i="3"/>
  <c r="DJ448" i="3"/>
  <c r="DN448" i="3"/>
  <c r="DT448" i="3"/>
  <c r="DY448" i="3"/>
  <c r="ED448" i="3"/>
  <c r="EI448" i="3"/>
  <c r="GK448" i="3"/>
  <c r="GR448" i="3"/>
  <c r="GV448" i="3"/>
  <c r="HA448" i="3"/>
  <c r="HG448" i="3"/>
  <c r="HK448" i="3"/>
  <c r="HO448" i="3"/>
  <c r="HS448" i="3"/>
  <c r="Q448" i="3"/>
  <c r="Q448" i="2"/>
  <c r="AD448" i="3"/>
  <c r="AH448" i="3"/>
  <c r="AL448" i="3"/>
  <c r="AP448" i="3"/>
  <c r="AT448" i="3"/>
  <c r="AY448" i="3"/>
  <c r="BC448" i="3"/>
  <c r="BG448" i="3"/>
  <c r="BK448" i="3"/>
  <c r="BO448" i="3"/>
  <c r="BS448" i="3"/>
  <c r="CI448" i="3"/>
  <c r="CO448" i="3"/>
  <c r="CT448" i="3"/>
  <c r="CX448" i="3"/>
  <c r="DB448" i="3"/>
  <c r="DG448" i="3"/>
  <c r="DK448" i="3"/>
  <c r="DO448" i="3"/>
  <c r="DV448" i="3"/>
  <c r="DZ448" i="3"/>
  <c r="EE448" i="3"/>
  <c r="EJ448" i="3"/>
  <c r="GL448" i="3"/>
  <c r="GS448" i="3"/>
  <c r="GX448" i="3"/>
  <c r="HB448" i="3"/>
  <c r="HH448" i="3"/>
  <c r="HL448" i="3"/>
  <c r="HP448" i="3"/>
  <c r="N448" i="3"/>
  <c r="R448" i="3"/>
  <c r="AE448" i="3"/>
  <c r="AI448" i="3"/>
  <c r="AM448" i="3"/>
  <c r="AQ448" i="3"/>
  <c r="AU448" i="3"/>
  <c r="AZ448" i="3"/>
  <c r="BD448" i="3"/>
  <c r="BH448" i="3"/>
  <c r="BL448" i="3"/>
  <c r="BP448" i="3"/>
  <c r="BU448" i="3"/>
  <c r="CK448" i="3"/>
  <c r="CQ448" i="3"/>
  <c r="CU448" i="3"/>
  <c r="CY448" i="3"/>
  <c r="DD448" i="3"/>
  <c r="DH448" i="3"/>
  <c r="DL448" i="3"/>
  <c r="DQ448" i="3"/>
  <c r="DW448" i="3"/>
  <c r="EA448" i="3"/>
  <c r="EG448" i="3"/>
  <c r="GM448" i="3"/>
  <c r="GT448" i="3"/>
  <c r="GY448" i="3"/>
  <c r="HD448" i="3"/>
  <c r="HI448" i="3"/>
  <c r="HM448" i="3"/>
  <c r="HQ448" i="3"/>
  <c r="CG448" i="3"/>
  <c r="B448" i="3"/>
  <c r="B448" i="2"/>
  <c r="AA448" i="3"/>
  <c r="AR448" i="3"/>
  <c r="BI448" i="3"/>
  <c r="CZ448" i="3"/>
  <c r="DS448" i="3"/>
  <c r="GQ448" i="3"/>
  <c r="HJ448" i="3"/>
  <c r="AF448" i="3"/>
  <c r="AV448" i="3"/>
  <c r="BM448" i="3"/>
  <c r="CL448" i="3"/>
  <c r="DE448" i="3"/>
  <c r="DX448" i="3"/>
  <c r="GU448" i="3"/>
  <c r="HN448" i="3"/>
  <c r="GN448" i="3"/>
  <c r="GO448" i="3"/>
  <c r="F448" i="3"/>
  <c r="U448" i="2"/>
  <c r="O448" i="3"/>
  <c r="AJ448" i="3"/>
  <c r="BA448" i="3"/>
  <c r="BQ448" i="3"/>
  <c r="CR448" i="3"/>
  <c r="DI448" i="3"/>
  <c r="EC448" i="3"/>
  <c r="GZ448" i="3"/>
  <c r="HR448" i="3"/>
  <c r="S448" i="3"/>
  <c r="S448" i="2"/>
  <c r="AN448" i="3"/>
  <c r="BE448" i="3"/>
  <c r="CV448" i="3"/>
  <c r="DM448" i="3"/>
  <c r="EH448" i="3"/>
  <c r="HF448" i="3"/>
  <c r="P461" i="4"/>
  <c r="FF444" i="3"/>
  <c r="FG444" i="3"/>
  <c r="FH444" i="3"/>
  <c r="FP444" i="3"/>
  <c r="FQ444" i="3"/>
  <c r="FR444" i="3"/>
  <c r="EL444" i="3"/>
  <c r="EM444" i="3"/>
  <c r="EN444" i="3"/>
  <c r="EV444" i="3"/>
  <c r="EW444" i="3"/>
  <c r="EX444" i="3"/>
  <c r="FZ444" i="3"/>
  <c r="GA444" i="3"/>
  <c r="GB444" i="3"/>
  <c r="X440" i="3"/>
  <c r="Z440" i="3"/>
  <c r="CA440" i="3"/>
  <c r="BX436" i="3"/>
  <c r="BY436" i="3"/>
  <c r="BW436" i="3"/>
  <c r="FS436" i="3"/>
  <c r="EO436" i="3"/>
  <c r="EY436" i="3"/>
  <c r="FI436" i="3"/>
  <c r="GC436" i="3"/>
  <c r="EU436" i="3"/>
  <c r="ES436" i="3"/>
  <c r="FC436" i="3"/>
  <c r="FE436" i="3"/>
  <c r="FO436" i="3"/>
  <c r="FW436" i="3"/>
  <c r="FM436" i="3"/>
  <c r="FY436" i="3"/>
  <c r="GG436" i="3"/>
  <c r="GI436" i="3"/>
  <c r="EP436" i="3"/>
  <c r="FB436" i="3"/>
  <c r="FJ436" i="3"/>
  <c r="FV436" i="3"/>
  <c r="GD436" i="3"/>
  <c r="EQ436" i="3"/>
  <c r="FD436" i="3"/>
  <c r="FK436" i="3"/>
  <c r="FX436" i="3"/>
  <c r="GE436" i="3"/>
  <c r="ER436" i="3"/>
  <c r="EZ436" i="3"/>
  <c r="FL436" i="3"/>
  <c r="FT436" i="3"/>
  <c r="GF436" i="3"/>
  <c r="FA436" i="3"/>
  <c r="GH436" i="3"/>
  <c r="FN436" i="3"/>
  <c r="ET436" i="3"/>
  <c r="FU436" i="3"/>
  <c r="HT432" i="3"/>
  <c r="P432" i="3"/>
  <c r="P432" i="2"/>
  <c r="AC432" i="3"/>
  <c r="AG432" i="3"/>
  <c r="AK432" i="3"/>
  <c r="AO432" i="3"/>
  <c r="AS432" i="3"/>
  <c r="AW432" i="3"/>
  <c r="BB432" i="3"/>
  <c r="BF432" i="3"/>
  <c r="BJ432" i="3"/>
  <c r="BN432" i="3"/>
  <c r="BR432" i="3"/>
  <c r="CE432" i="3"/>
  <c r="CN432" i="3"/>
  <c r="CS432" i="3"/>
  <c r="CW432" i="3"/>
  <c r="DA432" i="3"/>
  <c r="DF432" i="3"/>
  <c r="DJ432" i="3"/>
  <c r="DN432" i="3"/>
  <c r="DT432" i="3"/>
  <c r="DY432" i="3"/>
  <c r="ED432" i="3"/>
  <c r="EI432" i="3"/>
  <c r="GK432" i="3"/>
  <c r="GR432" i="3"/>
  <c r="GV432" i="3"/>
  <c r="HA432" i="3"/>
  <c r="HG432" i="3"/>
  <c r="HK432" i="3"/>
  <c r="HO432" i="3"/>
  <c r="HS432" i="3"/>
  <c r="Q432" i="3"/>
  <c r="Q432" i="2"/>
  <c r="AD432" i="3"/>
  <c r="AH432" i="3"/>
  <c r="AL432" i="3"/>
  <c r="AP432" i="3"/>
  <c r="AT432" i="3"/>
  <c r="AY432" i="3"/>
  <c r="BC432" i="3"/>
  <c r="BG432" i="3"/>
  <c r="BK432" i="3"/>
  <c r="BO432" i="3"/>
  <c r="BS432" i="3"/>
  <c r="CI432" i="3"/>
  <c r="CO432" i="3"/>
  <c r="CT432" i="3"/>
  <c r="CX432" i="3"/>
  <c r="DB432" i="3"/>
  <c r="DG432" i="3"/>
  <c r="DK432" i="3"/>
  <c r="DO432" i="3"/>
  <c r="DV432" i="3"/>
  <c r="DZ432" i="3"/>
  <c r="EE432" i="3"/>
  <c r="EJ432" i="3"/>
  <c r="GL432" i="3"/>
  <c r="GS432" i="3"/>
  <c r="GX432" i="3"/>
  <c r="HB432" i="3"/>
  <c r="HH432" i="3"/>
  <c r="HL432" i="3"/>
  <c r="HP432" i="3"/>
  <c r="N432" i="3"/>
  <c r="R432" i="3"/>
  <c r="AE432" i="3"/>
  <c r="AI432" i="3"/>
  <c r="AM432" i="3"/>
  <c r="AQ432" i="3"/>
  <c r="AU432" i="3"/>
  <c r="AZ432" i="3"/>
  <c r="BD432" i="3"/>
  <c r="BH432" i="3"/>
  <c r="BL432" i="3"/>
  <c r="BP432" i="3"/>
  <c r="BU432" i="3"/>
  <c r="CK432" i="3"/>
  <c r="CQ432" i="3"/>
  <c r="CU432" i="3"/>
  <c r="CY432" i="3"/>
  <c r="DD432" i="3"/>
  <c r="DH432" i="3"/>
  <c r="DL432" i="3"/>
  <c r="DQ432" i="3"/>
  <c r="DW432" i="3"/>
  <c r="EA432" i="3"/>
  <c r="EG432" i="3"/>
  <c r="GM432" i="3"/>
  <c r="GT432" i="3"/>
  <c r="GY432" i="3"/>
  <c r="HD432" i="3"/>
  <c r="HI432" i="3"/>
  <c r="HM432" i="3"/>
  <c r="HQ432" i="3"/>
  <c r="CG432" i="3"/>
  <c r="B432" i="3"/>
  <c r="B432" i="2"/>
  <c r="AA432" i="3"/>
  <c r="AR432" i="3"/>
  <c r="BI432" i="3"/>
  <c r="CZ432" i="3"/>
  <c r="DS432" i="3"/>
  <c r="GQ432" i="3"/>
  <c r="HJ432" i="3"/>
  <c r="AF432" i="3"/>
  <c r="AV432" i="3"/>
  <c r="BM432" i="3"/>
  <c r="CL432" i="3"/>
  <c r="DE432" i="3"/>
  <c r="DX432" i="3"/>
  <c r="GU432" i="3"/>
  <c r="HN432" i="3"/>
  <c r="GN432" i="3"/>
  <c r="GO432" i="3"/>
  <c r="F432" i="3"/>
  <c r="U432" i="2"/>
  <c r="O432" i="3"/>
  <c r="AJ432" i="3"/>
  <c r="BA432" i="3"/>
  <c r="BQ432" i="3"/>
  <c r="CR432" i="3"/>
  <c r="DI432" i="3"/>
  <c r="EC432" i="3"/>
  <c r="GZ432" i="3"/>
  <c r="HR432" i="3"/>
  <c r="S432" i="3"/>
  <c r="S432" i="2"/>
  <c r="AN432" i="3"/>
  <c r="BE432" i="3"/>
  <c r="CV432" i="3"/>
  <c r="DM432" i="3"/>
  <c r="EH432" i="3"/>
  <c r="HF432" i="3"/>
  <c r="P445" i="4"/>
  <c r="FF428" i="3"/>
  <c r="FG428" i="3"/>
  <c r="FH428" i="3"/>
  <c r="EL428" i="3"/>
  <c r="EM428" i="3"/>
  <c r="EN428" i="3"/>
  <c r="EV428" i="3"/>
  <c r="EW428" i="3"/>
  <c r="EX428" i="3"/>
  <c r="FP428" i="3"/>
  <c r="FQ428" i="3"/>
  <c r="FR428" i="3"/>
  <c r="FZ428" i="3"/>
  <c r="GA428" i="3"/>
  <c r="GB428" i="3"/>
  <c r="X424" i="3"/>
  <c r="Z424" i="3"/>
  <c r="CA424" i="3"/>
  <c r="BX422" i="3"/>
  <c r="BY422" i="3"/>
  <c r="BW422" i="3"/>
  <c r="FS422" i="3"/>
  <c r="EO422" i="3"/>
  <c r="EY422" i="3"/>
  <c r="FI422" i="3"/>
  <c r="GC422" i="3"/>
  <c r="ES422" i="3"/>
  <c r="EU422" i="3"/>
  <c r="FC422" i="3"/>
  <c r="FE422" i="3"/>
  <c r="FM422" i="3"/>
  <c r="FY422" i="3"/>
  <c r="GI422" i="3"/>
  <c r="FO422" i="3"/>
  <c r="FW422" i="3"/>
  <c r="GG422" i="3"/>
  <c r="EP422" i="3"/>
  <c r="FB422" i="3"/>
  <c r="FJ422" i="3"/>
  <c r="FV422" i="3"/>
  <c r="GD422" i="3"/>
  <c r="EQ422" i="3"/>
  <c r="FD422" i="3"/>
  <c r="FK422" i="3"/>
  <c r="FX422" i="3"/>
  <c r="GE422" i="3"/>
  <c r="ER422" i="3"/>
  <c r="EZ422" i="3"/>
  <c r="FL422" i="3"/>
  <c r="FT422" i="3"/>
  <c r="GF422" i="3"/>
  <c r="ET422" i="3"/>
  <c r="FU422" i="3"/>
  <c r="FA422" i="3"/>
  <c r="GH422" i="3"/>
  <c r="FN422" i="3"/>
  <c r="BY418" i="3"/>
  <c r="BW418" i="3"/>
  <c r="BX418" i="3"/>
  <c r="Z418" i="3"/>
  <c r="CA418" i="3"/>
  <c r="X418" i="3"/>
  <c r="HT418" i="3"/>
  <c r="Q418" i="3"/>
  <c r="Q418" i="2"/>
  <c r="AD418" i="3"/>
  <c r="AH418" i="3"/>
  <c r="AL418" i="3"/>
  <c r="AP418" i="3"/>
  <c r="AT418" i="3"/>
  <c r="AY418" i="3"/>
  <c r="BC418" i="3"/>
  <c r="BG418" i="3"/>
  <c r="BK418" i="3"/>
  <c r="BO418" i="3"/>
  <c r="BS418" i="3"/>
  <c r="CI418" i="3"/>
  <c r="CO418" i="3"/>
  <c r="CT418" i="3"/>
  <c r="CX418" i="3"/>
  <c r="DB418" i="3"/>
  <c r="DG418" i="3"/>
  <c r="DK418" i="3"/>
  <c r="DO418" i="3"/>
  <c r="DV418" i="3"/>
  <c r="DZ418" i="3"/>
  <c r="EE418" i="3"/>
  <c r="EJ418" i="3"/>
  <c r="GL418" i="3"/>
  <c r="GS418" i="3"/>
  <c r="GX418" i="3"/>
  <c r="HB418" i="3"/>
  <c r="HH418" i="3"/>
  <c r="HL418" i="3"/>
  <c r="HP418" i="3"/>
  <c r="N418" i="3"/>
  <c r="R418" i="3"/>
  <c r="AE418" i="3"/>
  <c r="AI418" i="3"/>
  <c r="AM418" i="3"/>
  <c r="AQ418" i="3"/>
  <c r="AU418" i="3"/>
  <c r="AZ418" i="3"/>
  <c r="BD418" i="3"/>
  <c r="BH418" i="3"/>
  <c r="BL418" i="3"/>
  <c r="BP418" i="3"/>
  <c r="BU418" i="3"/>
  <c r="CK418" i="3"/>
  <c r="CQ418" i="3"/>
  <c r="CU418" i="3"/>
  <c r="CY418" i="3"/>
  <c r="DD418" i="3"/>
  <c r="DH418" i="3"/>
  <c r="DL418" i="3"/>
  <c r="DQ418" i="3"/>
  <c r="DW418" i="3"/>
  <c r="EA418" i="3"/>
  <c r="EG418" i="3"/>
  <c r="GM418" i="3"/>
  <c r="GT418" i="3"/>
  <c r="GY418" i="3"/>
  <c r="HD418" i="3"/>
  <c r="HI418" i="3"/>
  <c r="HM418" i="3"/>
  <c r="HQ418" i="3"/>
  <c r="CG418" i="3"/>
  <c r="B418" i="3"/>
  <c r="B418" i="2"/>
  <c r="GN418" i="3"/>
  <c r="GO418" i="3"/>
  <c r="F418" i="3"/>
  <c r="U418" i="2"/>
  <c r="O418" i="3"/>
  <c r="S418" i="3"/>
  <c r="S418" i="2"/>
  <c r="AA418" i="3"/>
  <c r="AF418" i="3"/>
  <c r="AJ418" i="3"/>
  <c r="AN418" i="3"/>
  <c r="AR418" i="3"/>
  <c r="AV418" i="3"/>
  <c r="BA418" i="3"/>
  <c r="BE418" i="3"/>
  <c r="BI418" i="3"/>
  <c r="BM418" i="3"/>
  <c r="BQ418" i="3"/>
  <c r="CL418" i="3"/>
  <c r="CR418" i="3"/>
  <c r="CV418" i="3"/>
  <c r="CZ418" i="3"/>
  <c r="DE418" i="3"/>
  <c r="DI418" i="3"/>
  <c r="DM418" i="3"/>
  <c r="DS418" i="3"/>
  <c r="DX418" i="3"/>
  <c r="EC418" i="3"/>
  <c r="EH418" i="3"/>
  <c r="GQ418" i="3"/>
  <c r="GU418" i="3"/>
  <c r="GZ418" i="3"/>
  <c r="HF418" i="3"/>
  <c r="HJ418" i="3"/>
  <c r="HN418" i="3"/>
  <c r="HR418" i="3"/>
  <c r="AO418" i="3"/>
  <c r="BF418" i="3"/>
  <c r="CW418" i="3"/>
  <c r="DN418" i="3"/>
  <c r="EI418" i="3"/>
  <c r="GK418" i="3"/>
  <c r="HG418" i="3"/>
  <c r="AC418" i="3"/>
  <c r="AS418" i="3"/>
  <c r="BJ418" i="3"/>
  <c r="CE418" i="3"/>
  <c r="DA418" i="3"/>
  <c r="DT418" i="3"/>
  <c r="GR418" i="3"/>
  <c r="HK418" i="3"/>
  <c r="AG418" i="3"/>
  <c r="AW418" i="3"/>
  <c r="BN418" i="3"/>
  <c r="CN418" i="3"/>
  <c r="DF418" i="3"/>
  <c r="DY418" i="3"/>
  <c r="GV418" i="3"/>
  <c r="HO418" i="3"/>
  <c r="P418" i="3"/>
  <c r="P418" i="2"/>
  <c r="AK418" i="3"/>
  <c r="BB418" i="3"/>
  <c r="BR418" i="3"/>
  <c r="CS418" i="3"/>
  <c r="DJ418" i="3"/>
  <c r="ED418" i="3"/>
  <c r="HA418" i="3"/>
  <c r="HS418" i="3"/>
  <c r="P431" i="4"/>
  <c r="BY414" i="3"/>
  <c r="BW414" i="3"/>
  <c r="BX414" i="3"/>
  <c r="EL414" i="3"/>
  <c r="EM414" i="3"/>
  <c r="EN414" i="3"/>
  <c r="EV414" i="3"/>
  <c r="EW414" i="3"/>
  <c r="EX414" i="3"/>
  <c r="FZ414" i="3"/>
  <c r="GA414" i="3"/>
  <c r="GB414" i="3"/>
  <c r="FF414" i="3"/>
  <c r="FG414" i="3"/>
  <c r="FH414" i="3"/>
  <c r="FP414" i="3"/>
  <c r="FQ414" i="3"/>
  <c r="FR414" i="3"/>
  <c r="FS406" i="3"/>
  <c r="EO406" i="3"/>
  <c r="EY406" i="3"/>
  <c r="FI406" i="3"/>
  <c r="GC406" i="3"/>
  <c r="ES406" i="3"/>
  <c r="EU406" i="3"/>
  <c r="FC406" i="3"/>
  <c r="FE406" i="3"/>
  <c r="FM406" i="3"/>
  <c r="FY406" i="3"/>
  <c r="GI406" i="3"/>
  <c r="FO406" i="3"/>
  <c r="FW406" i="3"/>
  <c r="GG406" i="3"/>
  <c r="EQ406" i="3"/>
  <c r="FD406" i="3"/>
  <c r="FK406" i="3"/>
  <c r="FX406" i="3"/>
  <c r="GE406" i="3"/>
  <c r="ER406" i="3"/>
  <c r="EZ406" i="3"/>
  <c r="FL406" i="3"/>
  <c r="FT406" i="3"/>
  <c r="GF406" i="3"/>
  <c r="ET406" i="3"/>
  <c r="FA406" i="3"/>
  <c r="FN406" i="3"/>
  <c r="FU406" i="3"/>
  <c r="GH406" i="3"/>
  <c r="FV406" i="3"/>
  <c r="FB406" i="3"/>
  <c r="GD406" i="3"/>
  <c r="FJ406" i="3"/>
  <c r="EP406" i="3"/>
  <c r="BY402" i="3"/>
  <c r="BW402" i="3"/>
  <c r="BX402" i="3"/>
  <c r="Z402" i="3"/>
  <c r="CA402" i="3"/>
  <c r="X402" i="3"/>
  <c r="HT402" i="3"/>
  <c r="Q402" i="3"/>
  <c r="Q402" i="2"/>
  <c r="AD402" i="3"/>
  <c r="AH402" i="3"/>
  <c r="AL402" i="3"/>
  <c r="AP402" i="3"/>
  <c r="AT402" i="3"/>
  <c r="AY402" i="3"/>
  <c r="BC402" i="3"/>
  <c r="BG402" i="3"/>
  <c r="BK402" i="3"/>
  <c r="BO402" i="3"/>
  <c r="BS402" i="3"/>
  <c r="CI402" i="3"/>
  <c r="CO402" i="3"/>
  <c r="CT402" i="3"/>
  <c r="CX402" i="3"/>
  <c r="DB402" i="3"/>
  <c r="DG402" i="3"/>
  <c r="DK402" i="3"/>
  <c r="DO402" i="3"/>
  <c r="DV402" i="3"/>
  <c r="DZ402" i="3"/>
  <c r="EE402" i="3"/>
  <c r="EJ402" i="3"/>
  <c r="GL402" i="3"/>
  <c r="GS402" i="3"/>
  <c r="GX402" i="3"/>
  <c r="HB402" i="3"/>
  <c r="HH402" i="3"/>
  <c r="HL402" i="3"/>
  <c r="HP402" i="3"/>
  <c r="N402" i="3"/>
  <c r="R402" i="3"/>
  <c r="AE402" i="3"/>
  <c r="AI402" i="3"/>
  <c r="AM402" i="3"/>
  <c r="AQ402" i="3"/>
  <c r="AU402" i="3"/>
  <c r="AZ402" i="3"/>
  <c r="BD402" i="3"/>
  <c r="BH402" i="3"/>
  <c r="BL402" i="3"/>
  <c r="BP402" i="3"/>
  <c r="BU402" i="3"/>
  <c r="CK402" i="3"/>
  <c r="CQ402" i="3"/>
  <c r="CU402" i="3"/>
  <c r="CY402" i="3"/>
  <c r="DD402" i="3"/>
  <c r="DH402" i="3"/>
  <c r="DL402" i="3"/>
  <c r="DQ402" i="3"/>
  <c r="DW402" i="3"/>
  <c r="EA402" i="3"/>
  <c r="EG402" i="3"/>
  <c r="GM402" i="3"/>
  <c r="GT402" i="3"/>
  <c r="GY402" i="3"/>
  <c r="HD402" i="3"/>
  <c r="HI402" i="3"/>
  <c r="HM402" i="3"/>
  <c r="HQ402" i="3"/>
  <c r="CG402" i="3"/>
  <c r="B402" i="3"/>
  <c r="B402" i="2"/>
  <c r="GN402" i="3"/>
  <c r="GO402" i="3"/>
  <c r="F402" i="3"/>
  <c r="U402" i="2"/>
  <c r="O402" i="3"/>
  <c r="S402" i="3"/>
  <c r="S402" i="2"/>
  <c r="AA402" i="3"/>
  <c r="AF402" i="3"/>
  <c r="AJ402" i="3"/>
  <c r="AN402" i="3"/>
  <c r="AR402" i="3"/>
  <c r="AV402" i="3"/>
  <c r="BA402" i="3"/>
  <c r="BE402" i="3"/>
  <c r="BI402" i="3"/>
  <c r="BM402" i="3"/>
  <c r="BQ402" i="3"/>
  <c r="CL402" i="3"/>
  <c r="CR402" i="3"/>
  <c r="CV402" i="3"/>
  <c r="CZ402" i="3"/>
  <c r="DE402" i="3"/>
  <c r="DI402" i="3"/>
  <c r="DM402" i="3"/>
  <c r="DS402" i="3"/>
  <c r="DX402" i="3"/>
  <c r="EC402" i="3"/>
  <c r="EH402" i="3"/>
  <c r="GQ402" i="3"/>
  <c r="GU402" i="3"/>
  <c r="GZ402" i="3"/>
  <c r="HF402" i="3"/>
  <c r="HJ402" i="3"/>
  <c r="HN402" i="3"/>
  <c r="HR402" i="3"/>
  <c r="AO402" i="3"/>
  <c r="BF402" i="3"/>
  <c r="CW402" i="3"/>
  <c r="DN402" i="3"/>
  <c r="EI402" i="3"/>
  <c r="GK402" i="3"/>
  <c r="HG402" i="3"/>
  <c r="AC402" i="3"/>
  <c r="AS402" i="3"/>
  <c r="BJ402" i="3"/>
  <c r="CE402" i="3"/>
  <c r="DA402" i="3"/>
  <c r="DT402" i="3"/>
  <c r="GR402" i="3"/>
  <c r="HK402" i="3"/>
  <c r="AG402" i="3"/>
  <c r="AW402" i="3"/>
  <c r="BN402" i="3"/>
  <c r="CN402" i="3"/>
  <c r="DF402" i="3"/>
  <c r="DY402" i="3"/>
  <c r="GV402" i="3"/>
  <c r="HO402" i="3"/>
  <c r="P402" i="3"/>
  <c r="P402" i="2"/>
  <c r="AK402" i="3"/>
  <c r="BB402" i="3"/>
  <c r="BR402" i="3"/>
  <c r="CS402" i="3"/>
  <c r="DJ402" i="3"/>
  <c r="ED402" i="3"/>
  <c r="HA402" i="3"/>
  <c r="HS402" i="3"/>
  <c r="P415" i="4"/>
  <c r="BY398" i="3"/>
  <c r="BW398" i="3"/>
  <c r="BX398" i="3"/>
  <c r="EL398" i="3"/>
  <c r="EM398" i="3"/>
  <c r="EN398" i="3"/>
  <c r="EV398" i="3"/>
  <c r="EW398" i="3"/>
  <c r="EX398" i="3"/>
  <c r="FZ398" i="3"/>
  <c r="GA398" i="3"/>
  <c r="GB398" i="3"/>
  <c r="FF398" i="3"/>
  <c r="FG398" i="3"/>
  <c r="FH398" i="3"/>
  <c r="FP398" i="3"/>
  <c r="FQ398" i="3"/>
  <c r="FR398" i="3"/>
  <c r="FS390" i="3"/>
  <c r="EO390" i="3"/>
  <c r="EY390" i="3"/>
  <c r="FI390" i="3"/>
  <c r="GC390" i="3"/>
  <c r="ES390" i="3"/>
  <c r="EU390" i="3"/>
  <c r="FC390" i="3"/>
  <c r="FE390" i="3"/>
  <c r="FM390" i="3"/>
  <c r="FY390" i="3"/>
  <c r="GI390" i="3"/>
  <c r="FO390" i="3"/>
  <c r="FW390" i="3"/>
  <c r="GG390" i="3"/>
  <c r="EQ390" i="3"/>
  <c r="FD390" i="3"/>
  <c r="FK390" i="3"/>
  <c r="FX390" i="3"/>
  <c r="GE390" i="3"/>
  <c r="ER390" i="3"/>
  <c r="EZ390" i="3"/>
  <c r="FL390" i="3"/>
  <c r="FT390" i="3"/>
  <c r="GF390" i="3"/>
  <c r="ET390" i="3"/>
  <c r="FA390" i="3"/>
  <c r="FN390" i="3"/>
  <c r="FU390" i="3"/>
  <c r="GH390" i="3"/>
  <c r="FV390" i="3"/>
  <c r="FB390" i="3"/>
  <c r="GD390" i="3"/>
  <c r="FJ390" i="3"/>
  <c r="EP390" i="3"/>
  <c r="BY386" i="3"/>
  <c r="BW386" i="3"/>
  <c r="BX386" i="3"/>
  <c r="Z386" i="3"/>
  <c r="CA386" i="3"/>
  <c r="X386" i="3"/>
  <c r="HT386" i="3"/>
  <c r="Q386" i="3"/>
  <c r="Q386" i="2"/>
  <c r="AD386" i="3"/>
  <c r="AH386" i="3"/>
  <c r="AL386" i="3"/>
  <c r="AP386" i="3"/>
  <c r="AT386" i="3"/>
  <c r="AY386" i="3"/>
  <c r="BC386" i="3"/>
  <c r="BG386" i="3"/>
  <c r="BK386" i="3"/>
  <c r="BO386" i="3"/>
  <c r="BS386" i="3"/>
  <c r="CI386" i="3"/>
  <c r="CO386" i="3"/>
  <c r="CT386" i="3"/>
  <c r="CX386" i="3"/>
  <c r="DB386" i="3"/>
  <c r="DG386" i="3"/>
  <c r="DK386" i="3"/>
  <c r="DO386" i="3"/>
  <c r="DV386" i="3"/>
  <c r="DZ386" i="3"/>
  <c r="EE386" i="3"/>
  <c r="EJ386" i="3"/>
  <c r="GL386" i="3"/>
  <c r="GS386" i="3"/>
  <c r="GX386" i="3"/>
  <c r="HB386" i="3"/>
  <c r="HH386" i="3"/>
  <c r="HL386" i="3"/>
  <c r="HP386" i="3"/>
  <c r="N386" i="3"/>
  <c r="R386" i="3"/>
  <c r="AE386" i="3"/>
  <c r="AI386" i="3"/>
  <c r="AM386" i="3"/>
  <c r="AQ386" i="3"/>
  <c r="AU386" i="3"/>
  <c r="AZ386" i="3"/>
  <c r="BD386" i="3"/>
  <c r="BH386" i="3"/>
  <c r="BL386" i="3"/>
  <c r="BP386" i="3"/>
  <c r="BU386" i="3"/>
  <c r="CK386" i="3"/>
  <c r="CQ386" i="3"/>
  <c r="CU386" i="3"/>
  <c r="CY386" i="3"/>
  <c r="DD386" i="3"/>
  <c r="DH386" i="3"/>
  <c r="DL386" i="3"/>
  <c r="DQ386" i="3"/>
  <c r="DW386" i="3"/>
  <c r="EA386" i="3"/>
  <c r="EG386" i="3"/>
  <c r="GM386" i="3"/>
  <c r="GT386" i="3"/>
  <c r="GY386" i="3"/>
  <c r="HD386" i="3"/>
  <c r="HI386" i="3"/>
  <c r="HM386" i="3"/>
  <c r="HQ386" i="3"/>
  <c r="CG386" i="3"/>
  <c r="B386" i="3"/>
  <c r="B386" i="2"/>
  <c r="GN386" i="3"/>
  <c r="GO386" i="3"/>
  <c r="F386" i="3"/>
  <c r="U386" i="2"/>
  <c r="O386" i="3"/>
  <c r="S386" i="3"/>
  <c r="S386" i="2"/>
  <c r="AA386" i="3"/>
  <c r="AF386" i="3"/>
  <c r="AJ386" i="3"/>
  <c r="AN386" i="3"/>
  <c r="AR386" i="3"/>
  <c r="AV386" i="3"/>
  <c r="BA386" i="3"/>
  <c r="BE386" i="3"/>
  <c r="BI386" i="3"/>
  <c r="BM386" i="3"/>
  <c r="BQ386" i="3"/>
  <c r="CL386" i="3"/>
  <c r="CR386" i="3"/>
  <c r="CV386" i="3"/>
  <c r="CZ386" i="3"/>
  <c r="DE386" i="3"/>
  <c r="DI386" i="3"/>
  <c r="DM386" i="3"/>
  <c r="DS386" i="3"/>
  <c r="DX386" i="3"/>
  <c r="EC386" i="3"/>
  <c r="EH386" i="3"/>
  <c r="GQ386" i="3"/>
  <c r="GU386" i="3"/>
  <c r="GZ386" i="3"/>
  <c r="HF386" i="3"/>
  <c r="HJ386" i="3"/>
  <c r="HN386" i="3"/>
  <c r="HR386" i="3"/>
  <c r="AO386" i="3"/>
  <c r="BF386" i="3"/>
  <c r="CW386" i="3"/>
  <c r="DN386" i="3"/>
  <c r="EI386" i="3"/>
  <c r="GK386" i="3"/>
  <c r="HG386" i="3"/>
  <c r="AC386" i="3"/>
  <c r="AS386" i="3"/>
  <c r="BJ386" i="3"/>
  <c r="CE386" i="3"/>
  <c r="DA386" i="3"/>
  <c r="DT386" i="3"/>
  <c r="GR386" i="3"/>
  <c r="HK386" i="3"/>
  <c r="AG386" i="3"/>
  <c r="AW386" i="3"/>
  <c r="BN386" i="3"/>
  <c r="CN386" i="3"/>
  <c r="DF386" i="3"/>
  <c r="DY386" i="3"/>
  <c r="GV386" i="3"/>
  <c r="HO386" i="3"/>
  <c r="P386" i="3"/>
  <c r="P386" i="2"/>
  <c r="AK386" i="3"/>
  <c r="BB386" i="3"/>
  <c r="BR386" i="3"/>
  <c r="CS386" i="3"/>
  <c r="DJ386" i="3"/>
  <c r="ED386" i="3"/>
  <c r="HA386" i="3"/>
  <c r="HS386" i="3"/>
  <c r="P399" i="4"/>
  <c r="BY382" i="3"/>
  <c r="BW382" i="3"/>
  <c r="BX382" i="3"/>
  <c r="EL382" i="3"/>
  <c r="EM382" i="3"/>
  <c r="EN382" i="3"/>
  <c r="EV382" i="3"/>
  <c r="EW382" i="3"/>
  <c r="EX382" i="3"/>
  <c r="FZ382" i="3"/>
  <c r="GA382" i="3"/>
  <c r="GB382" i="3"/>
  <c r="FF382" i="3"/>
  <c r="FG382" i="3"/>
  <c r="FH382" i="3"/>
  <c r="FP382" i="3"/>
  <c r="FQ382" i="3"/>
  <c r="FR382" i="3"/>
  <c r="FS374" i="3"/>
  <c r="EO374" i="3"/>
  <c r="EY374" i="3"/>
  <c r="FI374" i="3"/>
  <c r="GC374" i="3"/>
  <c r="ES374" i="3"/>
  <c r="EU374" i="3"/>
  <c r="FC374" i="3"/>
  <c r="FE374" i="3"/>
  <c r="FM374" i="3"/>
  <c r="FY374" i="3"/>
  <c r="GI374" i="3"/>
  <c r="FO374" i="3"/>
  <c r="FW374" i="3"/>
  <c r="GG374" i="3"/>
  <c r="EQ374" i="3"/>
  <c r="FD374" i="3"/>
  <c r="FK374" i="3"/>
  <c r="FX374" i="3"/>
  <c r="GE374" i="3"/>
  <c r="ER374" i="3"/>
  <c r="EZ374" i="3"/>
  <c r="FL374" i="3"/>
  <c r="FT374" i="3"/>
  <c r="GF374" i="3"/>
  <c r="ET374" i="3"/>
  <c r="FA374" i="3"/>
  <c r="FN374" i="3"/>
  <c r="FU374" i="3"/>
  <c r="GH374" i="3"/>
  <c r="FV374" i="3"/>
  <c r="FB374" i="3"/>
  <c r="GD374" i="3"/>
  <c r="FJ374" i="3"/>
  <c r="EP374" i="3"/>
  <c r="BY370" i="3"/>
  <c r="BW370" i="3"/>
  <c r="BX370" i="3"/>
  <c r="Z370" i="3"/>
  <c r="CA370" i="3"/>
  <c r="X370" i="3"/>
  <c r="HT370" i="3"/>
  <c r="Q370" i="3"/>
  <c r="Q370" i="2"/>
  <c r="AD370" i="3"/>
  <c r="AH370" i="3"/>
  <c r="AL370" i="3"/>
  <c r="AP370" i="3"/>
  <c r="AT370" i="3"/>
  <c r="AY370" i="3"/>
  <c r="BC370" i="3"/>
  <c r="BG370" i="3"/>
  <c r="BK370" i="3"/>
  <c r="BO370" i="3"/>
  <c r="BS370" i="3"/>
  <c r="CI370" i="3"/>
  <c r="CO370" i="3"/>
  <c r="CT370" i="3"/>
  <c r="CX370" i="3"/>
  <c r="DB370" i="3"/>
  <c r="DG370" i="3"/>
  <c r="DK370" i="3"/>
  <c r="DO370" i="3"/>
  <c r="DV370" i="3"/>
  <c r="DZ370" i="3"/>
  <c r="EE370" i="3"/>
  <c r="EJ370" i="3"/>
  <c r="GL370" i="3"/>
  <c r="GS370" i="3"/>
  <c r="GX370" i="3"/>
  <c r="HB370" i="3"/>
  <c r="HH370" i="3"/>
  <c r="HL370" i="3"/>
  <c r="HP370" i="3"/>
  <c r="N370" i="3"/>
  <c r="R370" i="3"/>
  <c r="AE370" i="3"/>
  <c r="AI370" i="3"/>
  <c r="AM370" i="3"/>
  <c r="AQ370" i="3"/>
  <c r="AU370" i="3"/>
  <c r="AZ370" i="3"/>
  <c r="BD370" i="3"/>
  <c r="BH370" i="3"/>
  <c r="BL370" i="3"/>
  <c r="BP370" i="3"/>
  <c r="BU370" i="3"/>
  <c r="CK370" i="3"/>
  <c r="CQ370" i="3"/>
  <c r="CU370" i="3"/>
  <c r="CY370" i="3"/>
  <c r="DD370" i="3"/>
  <c r="DH370" i="3"/>
  <c r="DL370" i="3"/>
  <c r="DQ370" i="3"/>
  <c r="DW370" i="3"/>
  <c r="EA370" i="3"/>
  <c r="EG370" i="3"/>
  <c r="GM370" i="3"/>
  <c r="GT370" i="3"/>
  <c r="GY370" i="3"/>
  <c r="HD370" i="3"/>
  <c r="HI370" i="3"/>
  <c r="HM370" i="3"/>
  <c r="HQ370" i="3"/>
  <c r="CG370" i="3"/>
  <c r="B370" i="3"/>
  <c r="B370" i="2"/>
  <c r="GN370" i="3"/>
  <c r="GO370" i="3"/>
  <c r="F370" i="3"/>
  <c r="U370" i="2"/>
  <c r="O370" i="3"/>
  <c r="S370" i="3"/>
  <c r="S370" i="2"/>
  <c r="AA370" i="3"/>
  <c r="AF370" i="3"/>
  <c r="AJ370" i="3"/>
  <c r="AN370" i="3"/>
  <c r="AR370" i="3"/>
  <c r="AV370" i="3"/>
  <c r="BA370" i="3"/>
  <c r="BE370" i="3"/>
  <c r="BI370" i="3"/>
  <c r="BM370" i="3"/>
  <c r="BQ370" i="3"/>
  <c r="CL370" i="3"/>
  <c r="CR370" i="3"/>
  <c r="CV370" i="3"/>
  <c r="CZ370" i="3"/>
  <c r="DE370" i="3"/>
  <c r="DI370" i="3"/>
  <c r="DM370" i="3"/>
  <c r="DS370" i="3"/>
  <c r="DX370" i="3"/>
  <c r="EC370" i="3"/>
  <c r="EH370" i="3"/>
  <c r="GQ370" i="3"/>
  <c r="GU370" i="3"/>
  <c r="GZ370" i="3"/>
  <c r="HF370" i="3"/>
  <c r="HJ370" i="3"/>
  <c r="HN370" i="3"/>
  <c r="HR370" i="3"/>
  <c r="AO370" i="3"/>
  <c r="BF370" i="3"/>
  <c r="CW370" i="3"/>
  <c r="DN370" i="3"/>
  <c r="EI370" i="3"/>
  <c r="GK370" i="3"/>
  <c r="HG370" i="3"/>
  <c r="AC370" i="3"/>
  <c r="AS370" i="3"/>
  <c r="BJ370" i="3"/>
  <c r="CE370" i="3"/>
  <c r="DA370" i="3"/>
  <c r="DT370" i="3"/>
  <c r="GR370" i="3"/>
  <c r="HK370" i="3"/>
  <c r="AG370" i="3"/>
  <c r="AW370" i="3"/>
  <c r="BN370" i="3"/>
  <c r="CN370" i="3"/>
  <c r="DF370" i="3"/>
  <c r="DY370" i="3"/>
  <c r="GV370" i="3"/>
  <c r="HO370" i="3"/>
  <c r="P370" i="3"/>
  <c r="P370" i="2"/>
  <c r="AK370" i="3"/>
  <c r="BB370" i="3"/>
  <c r="BR370" i="3"/>
  <c r="CS370" i="3"/>
  <c r="DJ370" i="3"/>
  <c r="ED370" i="3"/>
  <c r="HA370" i="3"/>
  <c r="HS370" i="3"/>
  <c r="P383" i="4"/>
  <c r="EL366" i="3"/>
  <c r="EM366" i="3"/>
  <c r="EN366" i="3"/>
  <c r="EV366" i="3"/>
  <c r="EW366" i="3"/>
  <c r="EX366" i="3"/>
  <c r="FZ366" i="3"/>
  <c r="GA366" i="3"/>
  <c r="GB366" i="3"/>
  <c r="FF366" i="3"/>
  <c r="FG366" i="3"/>
  <c r="FH366" i="3"/>
  <c r="FP366" i="3"/>
  <c r="FQ366" i="3"/>
  <c r="FR366" i="3"/>
  <c r="X362" i="3"/>
  <c r="Z362" i="3"/>
  <c r="CA362" i="3"/>
  <c r="BX358" i="3"/>
  <c r="BW358" i="3"/>
  <c r="BY358" i="3"/>
  <c r="FS358" i="3"/>
  <c r="EO358" i="3"/>
  <c r="EY358" i="3"/>
  <c r="FI358" i="3"/>
  <c r="GC358" i="3"/>
  <c r="ES358" i="3"/>
  <c r="EU358" i="3"/>
  <c r="FC358" i="3"/>
  <c r="FE358" i="3"/>
  <c r="FM358" i="3"/>
  <c r="FY358" i="3"/>
  <c r="GI358" i="3"/>
  <c r="FO358" i="3"/>
  <c r="FW358" i="3"/>
  <c r="GG358" i="3"/>
  <c r="EP358" i="3"/>
  <c r="FB358" i="3"/>
  <c r="FJ358" i="3"/>
  <c r="FV358" i="3"/>
  <c r="GD358" i="3"/>
  <c r="ER358" i="3"/>
  <c r="EZ358" i="3"/>
  <c r="FL358" i="3"/>
  <c r="FT358" i="3"/>
  <c r="GF358" i="3"/>
  <c r="FA358" i="3"/>
  <c r="FN358" i="3"/>
  <c r="EQ358" i="3"/>
  <c r="FD358" i="3"/>
  <c r="GE358" i="3"/>
  <c r="ET358" i="3"/>
  <c r="FU358" i="3"/>
  <c r="GH358" i="3"/>
  <c r="FK358" i="3"/>
  <c r="FX358" i="3"/>
  <c r="HT354" i="3"/>
  <c r="P354" i="3"/>
  <c r="P354" i="2"/>
  <c r="AC354" i="3"/>
  <c r="AG354" i="3"/>
  <c r="AK354" i="3"/>
  <c r="AO354" i="3"/>
  <c r="AS354" i="3"/>
  <c r="AW354" i="3"/>
  <c r="BB354" i="3"/>
  <c r="BF354" i="3"/>
  <c r="BJ354" i="3"/>
  <c r="BN354" i="3"/>
  <c r="BR354" i="3"/>
  <c r="CE354" i="3"/>
  <c r="CN354" i="3"/>
  <c r="CS354" i="3"/>
  <c r="CW354" i="3"/>
  <c r="DA354" i="3"/>
  <c r="DF354" i="3"/>
  <c r="DJ354" i="3"/>
  <c r="DN354" i="3"/>
  <c r="DT354" i="3"/>
  <c r="DY354" i="3"/>
  <c r="ED354" i="3"/>
  <c r="EI354" i="3"/>
  <c r="GK354" i="3"/>
  <c r="GR354" i="3"/>
  <c r="GV354" i="3"/>
  <c r="HA354" i="3"/>
  <c r="HG354" i="3"/>
  <c r="HK354" i="3"/>
  <c r="HO354" i="3"/>
  <c r="HS354" i="3"/>
  <c r="N354" i="3"/>
  <c r="R354" i="3"/>
  <c r="AE354" i="3"/>
  <c r="AI354" i="3"/>
  <c r="AM354" i="3"/>
  <c r="AQ354" i="3"/>
  <c r="AU354" i="3"/>
  <c r="AZ354" i="3"/>
  <c r="BD354" i="3"/>
  <c r="BH354" i="3"/>
  <c r="BL354" i="3"/>
  <c r="BP354" i="3"/>
  <c r="BU354" i="3"/>
  <c r="CK354" i="3"/>
  <c r="CQ354" i="3"/>
  <c r="CU354" i="3"/>
  <c r="CY354" i="3"/>
  <c r="DD354" i="3"/>
  <c r="DH354" i="3"/>
  <c r="DL354" i="3"/>
  <c r="DQ354" i="3"/>
  <c r="DW354" i="3"/>
  <c r="EA354" i="3"/>
  <c r="EG354" i="3"/>
  <c r="GM354" i="3"/>
  <c r="GT354" i="3"/>
  <c r="GY354" i="3"/>
  <c r="HD354" i="3"/>
  <c r="HI354" i="3"/>
  <c r="HM354" i="3"/>
  <c r="HQ354" i="3"/>
  <c r="CG354" i="3"/>
  <c r="B354" i="3"/>
  <c r="B354" i="2"/>
  <c r="GN354" i="3"/>
  <c r="GO354" i="3"/>
  <c r="F354" i="3"/>
  <c r="U354" i="2"/>
  <c r="O354" i="3"/>
  <c r="S354" i="3"/>
  <c r="S354" i="2"/>
  <c r="AA354" i="3"/>
  <c r="AF354" i="3"/>
  <c r="AJ354" i="3"/>
  <c r="AN354" i="3"/>
  <c r="AR354" i="3"/>
  <c r="AV354" i="3"/>
  <c r="BA354" i="3"/>
  <c r="BE354" i="3"/>
  <c r="BI354" i="3"/>
  <c r="BM354" i="3"/>
  <c r="BQ354" i="3"/>
  <c r="CL354" i="3"/>
  <c r="CR354" i="3"/>
  <c r="CV354" i="3"/>
  <c r="CZ354" i="3"/>
  <c r="DE354" i="3"/>
  <c r="DI354" i="3"/>
  <c r="DM354" i="3"/>
  <c r="DS354" i="3"/>
  <c r="DX354" i="3"/>
  <c r="EC354" i="3"/>
  <c r="EH354" i="3"/>
  <c r="GQ354" i="3"/>
  <c r="GU354" i="3"/>
  <c r="GZ354" i="3"/>
  <c r="HF354" i="3"/>
  <c r="HJ354" i="3"/>
  <c r="HN354" i="3"/>
  <c r="HR354" i="3"/>
  <c r="AH354" i="3"/>
  <c r="AY354" i="3"/>
  <c r="BO354" i="3"/>
  <c r="CO354" i="3"/>
  <c r="DG354" i="3"/>
  <c r="DZ354" i="3"/>
  <c r="GX354" i="3"/>
  <c r="HP354" i="3"/>
  <c r="Q354" i="3"/>
  <c r="Q354" i="2"/>
  <c r="AL354" i="3"/>
  <c r="BC354" i="3"/>
  <c r="BS354" i="3"/>
  <c r="CT354" i="3"/>
  <c r="DK354" i="3"/>
  <c r="EE354" i="3"/>
  <c r="HB354" i="3"/>
  <c r="AP354" i="3"/>
  <c r="BG354" i="3"/>
  <c r="CX354" i="3"/>
  <c r="DO354" i="3"/>
  <c r="EJ354" i="3"/>
  <c r="GL354" i="3"/>
  <c r="HH354" i="3"/>
  <c r="CI354" i="3"/>
  <c r="AD354" i="3"/>
  <c r="DB354" i="3"/>
  <c r="GS354" i="3"/>
  <c r="AT354" i="3"/>
  <c r="DV354" i="3"/>
  <c r="HL354" i="3"/>
  <c r="BK354" i="3"/>
  <c r="P367" i="4"/>
  <c r="EL350" i="3"/>
  <c r="EM350" i="3"/>
  <c r="EN350" i="3"/>
  <c r="EV350" i="3"/>
  <c r="EW350" i="3"/>
  <c r="EX350" i="3"/>
  <c r="FZ350" i="3"/>
  <c r="GA350" i="3"/>
  <c r="GB350" i="3"/>
  <c r="FF350" i="3"/>
  <c r="FG350" i="3"/>
  <c r="FH350" i="3"/>
  <c r="FP350" i="3"/>
  <c r="FQ350" i="3"/>
  <c r="FR350" i="3"/>
  <c r="X346" i="3"/>
  <c r="Z346" i="3"/>
  <c r="CA346" i="3"/>
  <c r="BX342" i="3"/>
  <c r="BY342" i="3"/>
  <c r="BW342" i="3"/>
  <c r="FS342" i="3"/>
  <c r="EO342" i="3"/>
  <c r="EY342" i="3"/>
  <c r="FI342" i="3"/>
  <c r="GC342" i="3"/>
  <c r="ES342" i="3"/>
  <c r="EU342" i="3"/>
  <c r="FC342" i="3"/>
  <c r="FE342" i="3"/>
  <c r="FM342" i="3"/>
  <c r="FY342" i="3"/>
  <c r="GI342" i="3"/>
  <c r="FO342" i="3"/>
  <c r="FW342" i="3"/>
  <c r="GG342" i="3"/>
  <c r="EP342" i="3"/>
  <c r="FB342" i="3"/>
  <c r="FJ342" i="3"/>
  <c r="FV342" i="3"/>
  <c r="GD342" i="3"/>
  <c r="EQ342" i="3"/>
  <c r="FD342" i="3"/>
  <c r="FK342" i="3"/>
  <c r="FX342" i="3"/>
  <c r="GE342" i="3"/>
  <c r="ER342" i="3"/>
  <c r="EZ342" i="3"/>
  <c r="FL342" i="3"/>
  <c r="FT342" i="3"/>
  <c r="GF342" i="3"/>
  <c r="ET342" i="3"/>
  <c r="FA342" i="3"/>
  <c r="FN342" i="3"/>
  <c r="FU342" i="3"/>
  <c r="GH342" i="3"/>
  <c r="HT338" i="3"/>
  <c r="P338" i="3"/>
  <c r="P338" i="2"/>
  <c r="AC338" i="3"/>
  <c r="AG338" i="3"/>
  <c r="AK338" i="3"/>
  <c r="AO338" i="3"/>
  <c r="AS338" i="3"/>
  <c r="AW338" i="3"/>
  <c r="BB338" i="3"/>
  <c r="BF338" i="3"/>
  <c r="BJ338" i="3"/>
  <c r="BN338" i="3"/>
  <c r="BR338" i="3"/>
  <c r="CE338" i="3"/>
  <c r="CN338" i="3"/>
  <c r="CS338" i="3"/>
  <c r="CW338" i="3"/>
  <c r="DA338" i="3"/>
  <c r="DF338" i="3"/>
  <c r="DJ338" i="3"/>
  <c r="DN338" i="3"/>
  <c r="DT338" i="3"/>
  <c r="DY338" i="3"/>
  <c r="ED338" i="3"/>
  <c r="EI338" i="3"/>
  <c r="GK338" i="3"/>
  <c r="GR338" i="3"/>
  <c r="GV338" i="3"/>
  <c r="HA338" i="3"/>
  <c r="HG338" i="3"/>
  <c r="HK338" i="3"/>
  <c r="HO338" i="3"/>
  <c r="HS338" i="3"/>
  <c r="Q338" i="3"/>
  <c r="Q338" i="2"/>
  <c r="AD338" i="3"/>
  <c r="AH338" i="3"/>
  <c r="AL338" i="3"/>
  <c r="AP338" i="3"/>
  <c r="AT338" i="3"/>
  <c r="AY338" i="3"/>
  <c r="BC338" i="3"/>
  <c r="BG338" i="3"/>
  <c r="BK338" i="3"/>
  <c r="BO338" i="3"/>
  <c r="BS338" i="3"/>
  <c r="CI338" i="3"/>
  <c r="CO338" i="3"/>
  <c r="CT338" i="3"/>
  <c r="CX338" i="3"/>
  <c r="DB338" i="3"/>
  <c r="DG338" i="3"/>
  <c r="DK338" i="3"/>
  <c r="DO338" i="3"/>
  <c r="DV338" i="3"/>
  <c r="DZ338" i="3"/>
  <c r="EE338" i="3"/>
  <c r="EJ338" i="3"/>
  <c r="GL338" i="3"/>
  <c r="GS338" i="3"/>
  <c r="GX338" i="3"/>
  <c r="HB338" i="3"/>
  <c r="HH338" i="3"/>
  <c r="HL338" i="3"/>
  <c r="HP338" i="3"/>
  <c r="N338" i="3"/>
  <c r="R338" i="3"/>
  <c r="AE338" i="3"/>
  <c r="AI338" i="3"/>
  <c r="AM338" i="3"/>
  <c r="AQ338" i="3"/>
  <c r="AU338" i="3"/>
  <c r="AZ338" i="3"/>
  <c r="BD338" i="3"/>
  <c r="BH338" i="3"/>
  <c r="BL338" i="3"/>
  <c r="BP338" i="3"/>
  <c r="BU338" i="3"/>
  <c r="CK338" i="3"/>
  <c r="CQ338" i="3"/>
  <c r="CU338" i="3"/>
  <c r="CY338" i="3"/>
  <c r="DD338" i="3"/>
  <c r="DH338" i="3"/>
  <c r="DL338" i="3"/>
  <c r="DQ338" i="3"/>
  <c r="DW338" i="3"/>
  <c r="EA338" i="3"/>
  <c r="EG338" i="3"/>
  <c r="GM338" i="3"/>
  <c r="GT338" i="3"/>
  <c r="GY338" i="3"/>
  <c r="HD338" i="3"/>
  <c r="HI338" i="3"/>
  <c r="HM338" i="3"/>
  <c r="HQ338" i="3"/>
  <c r="CG338" i="3"/>
  <c r="B338" i="3"/>
  <c r="B338" i="2"/>
  <c r="GN338" i="3"/>
  <c r="GO338" i="3"/>
  <c r="F338" i="3"/>
  <c r="U338" i="2"/>
  <c r="O338" i="3"/>
  <c r="S338" i="3"/>
  <c r="S338" i="2"/>
  <c r="AA338" i="3"/>
  <c r="AF338" i="3"/>
  <c r="AJ338" i="3"/>
  <c r="AN338" i="3"/>
  <c r="AR338" i="3"/>
  <c r="AV338" i="3"/>
  <c r="BA338" i="3"/>
  <c r="BE338" i="3"/>
  <c r="BI338" i="3"/>
  <c r="BM338" i="3"/>
  <c r="BQ338" i="3"/>
  <c r="CL338" i="3"/>
  <c r="CR338" i="3"/>
  <c r="CV338" i="3"/>
  <c r="CZ338" i="3"/>
  <c r="DE338" i="3"/>
  <c r="DI338" i="3"/>
  <c r="DM338" i="3"/>
  <c r="DS338" i="3"/>
  <c r="DX338" i="3"/>
  <c r="EC338" i="3"/>
  <c r="EH338" i="3"/>
  <c r="GQ338" i="3"/>
  <c r="GU338" i="3"/>
  <c r="GZ338" i="3"/>
  <c r="HF338" i="3"/>
  <c r="HJ338" i="3"/>
  <c r="HN338" i="3"/>
  <c r="HR338" i="3"/>
  <c r="P351" i="4"/>
  <c r="EL334" i="3"/>
  <c r="EM334" i="3"/>
  <c r="EN334" i="3"/>
  <c r="EV334" i="3"/>
  <c r="EW334" i="3"/>
  <c r="EX334" i="3"/>
  <c r="FZ334" i="3"/>
  <c r="GA334" i="3"/>
  <c r="GB334" i="3"/>
  <c r="FF334" i="3"/>
  <c r="FG334" i="3"/>
  <c r="FH334" i="3"/>
  <c r="FP334" i="3"/>
  <c r="FQ334" i="3"/>
  <c r="FR334" i="3"/>
  <c r="X330" i="3"/>
  <c r="Z330" i="3"/>
  <c r="CA330" i="3"/>
  <c r="BX326" i="3"/>
  <c r="BY326" i="3"/>
  <c r="BW326" i="3"/>
  <c r="FS326" i="3"/>
  <c r="EO326" i="3"/>
  <c r="EY326" i="3"/>
  <c r="FI326" i="3"/>
  <c r="GC326" i="3"/>
  <c r="ES326" i="3"/>
  <c r="EU326" i="3"/>
  <c r="FM326" i="3"/>
  <c r="FC326" i="3"/>
  <c r="FE326" i="3"/>
  <c r="FY326" i="3"/>
  <c r="GI326" i="3"/>
  <c r="FO326" i="3"/>
  <c r="FW326" i="3"/>
  <c r="GG326" i="3"/>
  <c r="EP326" i="3"/>
  <c r="FB326" i="3"/>
  <c r="FJ326" i="3"/>
  <c r="FV326" i="3"/>
  <c r="GD326" i="3"/>
  <c r="EQ326" i="3"/>
  <c r="FD326" i="3"/>
  <c r="FK326" i="3"/>
  <c r="FX326" i="3"/>
  <c r="GE326" i="3"/>
  <c r="ER326" i="3"/>
  <c r="EZ326" i="3"/>
  <c r="FL326" i="3"/>
  <c r="FT326" i="3"/>
  <c r="GF326" i="3"/>
  <c r="ET326" i="3"/>
  <c r="FA326" i="3"/>
  <c r="FN326" i="3"/>
  <c r="FU326" i="3"/>
  <c r="GH326" i="3"/>
  <c r="HT322" i="3"/>
  <c r="P322" i="3"/>
  <c r="P322" i="2"/>
  <c r="AC322" i="3"/>
  <c r="AG322" i="3"/>
  <c r="AK322" i="3"/>
  <c r="AO322" i="3"/>
  <c r="AS322" i="3"/>
  <c r="AW322" i="3"/>
  <c r="BB322" i="3"/>
  <c r="BF322" i="3"/>
  <c r="BJ322" i="3"/>
  <c r="BN322" i="3"/>
  <c r="BR322" i="3"/>
  <c r="CE322" i="3"/>
  <c r="CN322" i="3"/>
  <c r="CS322" i="3"/>
  <c r="CW322" i="3"/>
  <c r="DA322" i="3"/>
  <c r="DF322" i="3"/>
  <c r="DJ322" i="3"/>
  <c r="DN322" i="3"/>
  <c r="DT322" i="3"/>
  <c r="DY322" i="3"/>
  <c r="ED322" i="3"/>
  <c r="EI322" i="3"/>
  <c r="GK322" i="3"/>
  <c r="GR322" i="3"/>
  <c r="GV322" i="3"/>
  <c r="HA322" i="3"/>
  <c r="HG322" i="3"/>
  <c r="HK322" i="3"/>
  <c r="HO322" i="3"/>
  <c r="HS322" i="3"/>
  <c r="Q322" i="3"/>
  <c r="Q322" i="2"/>
  <c r="AD322" i="3"/>
  <c r="AH322" i="3"/>
  <c r="AL322" i="3"/>
  <c r="AP322" i="3"/>
  <c r="AT322" i="3"/>
  <c r="AY322" i="3"/>
  <c r="BC322" i="3"/>
  <c r="BG322" i="3"/>
  <c r="BK322" i="3"/>
  <c r="BO322" i="3"/>
  <c r="BS322" i="3"/>
  <c r="CI322" i="3"/>
  <c r="CO322" i="3"/>
  <c r="CT322" i="3"/>
  <c r="CX322" i="3"/>
  <c r="DB322" i="3"/>
  <c r="DG322" i="3"/>
  <c r="DK322" i="3"/>
  <c r="DO322" i="3"/>
  <c r="DV322" i="3"/>
  <c r="DZ322" i="3"/>
  <c r="EE322" i="3"/>
  <c r="EJ322" i="3"/>
  <c r="GL322" i="3"/>
  <c r="GS322" i="3"/>
  <c r="GX322" i="3"/>
  <c r="HB322" i="3"/>
  <c r="HH322" i="3"/>
  <c r="HL322" i="3"/>
  <c r="HP322" i="3"/>
  <c r="N322" i="3"/>
  <c r="R322" i="3"/>
  <c r="AE322" i="3"/>
  <c r="AI322" i="3"/>
  <c r="AM322" i="3"/>
  <c r="AQ322" i="3"/>
  <c r="AU322" i="3"/>
  <c r="AZ322" i="3"/>
  <c r="BD322" i="3"/>
  <c r="BH322" i="3"/>
  <c r="BL322" i="3"/>
  <c r="BP322" i="3"/>
  <c r="BU322" i="3"/>
  <c r="CK322" i="3"/>
  <c r="CQ322" i="3"/>
  <c r="CU322" i="3"/>
  <c r="CY322" i="3"/>
  <c r="DD322" i="3"/>
  <c r="DH322" i="3"/>
  <c r="DL322" i="3"/>
  <c r="DQ322" i="3"/>
  <c r="DW322" i="3"/>
  <c r="EA322" i="3"/>
  <c r="EG322" i="3"/>
  <c r="GM322" i="3"/>
  <c r="GT322" i="3"/>
  <c r="GY322" i="3"/>
  <c r="HD322" i="3"/>
  <c r="HI322" i="3"/>
  <c r="HM322" i="3"/>
  <c r="HQ322" i="3"/>
  <c r="CG322" i="3"/>
  <c r="B322" i="3"/>
  <c r="B322" i="2"/>
  <c r="GN322" i="3"/>
  <c r="GO322" i="3"/>
  <c r="F322" i="3"/>
  <c r="U322" i="2"/>
  <c r="O322" i="3"/>
  <c r="S322" i="3"/>
  <c r="S322" i="2"/>
  <c r="AA322" i="3"/>
  <c r="AF322" i="3"/>
  <c r="AJ322" i="3"/>
  <c r="AN322" i="3"/>
  <c r="AR322" i="3"/>
  <c r="AV322" i="3"/>
  <c r="BA322" i="3"/>
  <c r="BE322" i="3"/>
  <c r="BI322" i="3"/>
  <c r="BM322" i="3"/>
  <c r="BQ322" i="3"/>
  <c r="CL322" i="3"/>
  <c r="CR322" i="3"/>
  <c r="CV322" i="3"/>
  <c r="CZ322" i="3"/>
  <c r="DE322" i="3"/>
  <c r="DI322" i="3"/>
  <c r="DM322" i="3"/>
  <c r="DS322" i="3"/>
  <c r="DX322" i="3"/>
  <c r="EC322" i="3"/>
  <c r="EH322" i="3"/>
  <c r="GQ322" i="3"/>
  <c r="GU322" i="3"/>
  <c r="GZ322" i="3"/>
  <c r="HF322" i="3"/>
  <c r="HJ322" i="3"/>
  <c r="HN322" i="3"/>
  <c r="HR322" i="3"/>
  <c r="P335" i="4"/>
  <c r="BY318" i="3"/>
  <c r="BW318" i="3"/>
  <c r="BX318" i="3"/>
  <c r="EL318" i="3"/>
  <c r="EM318" i="3"/>
  <c r="EN318" i="3"/>
  <c r="EV318" i="3"/>
  <c r="EW318" i="3"/>
  <c r="EX318" i="3"/>
  <c r="FZ318" i="3"/>
  <c r="GA318" i="3"/>
  <c r="GB318" i="3"/>
  <c r="FF318" i="3"/>
  <c r="FG318" i="3"/>
  <c r="FH318" i="3"/>
  <c r="FP318" i="3"/>
  <c r="FQ318" i="3"/>
  <c r="FR318" i="3"/>
  <c r="S327" i="4"/>
  <c r="FS310" i="3"/>
  <c r="EO310" i="3"/>
  <c r="EY310" i="3"/>
  <c r="FI310" i="3"/>
  <c r="GC310" i="3"/>
  <c r="ES310" i="3"/>
  <c r="EU310" i="3"/>
  <c r="FM310" i="3"/>
  <c r="FC310" i="3"/>
  <c r="FE310" i="3"/>
  <c r="FY310" i="3"/>
  <c r="GI310" i="3"/>
  <c r="FO310" i="3"/>
  <c r="FW310" i="3"/>
  <c r="GG310" i="3"/>
  <c r="EQ310" i="3"/>
  <c r="FD310" i="3"/>
  <c r="FK310" i="3"/>
  <c r="FX310" i="3"/>
  <c r="GE310" i="3"/>
  <c r="ER310" i="3"/>
  <c r="EZ310" i="3"/>
  <c r="FL310" i="3"/>
  <c r="FT310" i="3"/>
  <c r="GF310" i="3"/>
  <c r="ET310" i="3"/>
  <c r="FA310" i="3"/>
  <c r="FN310" i="3"/>
  <c r="FU310" i="3"/>
  <c r="GH310" i="3"/>
  <c r="EP310" i="3"/>
  <c r="FB310" i="3"/>
  <c r="FJ310" i="3"/>
  <c r="FV310" i="3"/>
  <c r="GD310" i="3"/>
  <c r="Z306" i="3"/>
  <c r="CA306" i="3"/>
  <c r="X306" i="3"/>
  <c r="HT306" i="3"/>
  <c r="Q306" i="3"/>
  <c r="Q306" i="2"/>
  <c r="AD306" i="3"/>
  <c r="AH306" i="3"/>
  <c r="AL306" i="3"/>
  <c r="AP306" i="3"/>
  <c r="AT306" i="3"/>
  <c r="AY306" i="3"/>
  <c r="BC306" i="3"/>
  <c r="BG306" i="3"/>
  <c r="BK306" i="3"/>
  <c r="BO306" i="3"/>
  <c r="BS306" i="3"/>
  <c r="CI306" i="3"/>
  <c r="CO306" i="3"/>
  <c r="CT306" i="3"/>
  <c r="CX306" i="3"/>
  <c r="DB306" i="3"/>
  <c r="DG306" i="3"/>
  <c r="DK306" i="3"/>
  <c r="DO306" i="3"/>
  <c r="DV306" i="3"/>
  <c r="DZ306" i="3"/>
  <c r="EE306" i="3"/>
  <c r="EJ306" i="3"/>
  <c r="GL306" i="3"/>
  <c r="GS306" i="3"/>
  <c r="GX306" i="3"/>
  <c r="HB306" i="3"/>
  <c r="HH306" i="3"/>
  <c r="HL306" i="3"/>
  <c r="HP306" i="3"/>
  <c r="N306" i="3"/>
  <c r="R306" i="3"/>
  <c r="AE306" i="3"/>
  <c r="AI306" i="3"/>
  <c r="AM306" i="3"/>
  <c r="AQ306" i="3"/>
  <c r="AU306" i="3"/>
  <c r="AZ306" i="3"/>
  <c r="BD306" i="3"/>
  <c r="BH306" i="3"/>
  <c r="BL306" i="3"/>
  <c r="BP306" i="3"/>
  <c r="BU306" i="3"/>
  <c r="CK306" i="3"/>
  <c r="CQ306" i="3"/>
  <c r="CU306" i="3"/>
  <c r="CY306" i="3"/>
  <c r="DD306" i="3"/>
  <c r="DH306" i="3"/>
  <c r="DL306" i="3"/>
  <c r="DQ306" i="3"/>
  <c r="DW306" i="3"/>
  <c r="EA306" i="3"/>
  <c r="EG306" i="3"/>
  <c r="GM306" i="3"/>
  <c r="GT306" i="3"/>
  <c r="GY306" i="3"/>
  <c r="HD306" i="3"/>
  <c r="HI306" i="3"/>
  <c r="HM306" i="3"/>
  <c r="HQ306" i="3"/>
  <c r="CG306" i="3"/>
  <c r="B306" i="3"/>
  <c r="B306" i="2"/>
  <c r="GN306" i="3"/>
  <c r="GO306" i="3"/>
  <c r="F306" i="3"/>
  <c r="U306" i="2"/>
  <c r="O306" i="3"/>
  <c r="S306" i="3"/>
  <c r="S306" i="2"/>
  <c r="AA306" i="3"/>
  <c r="AF306" i="3"/>
  <c r="AJ306" i="3"/>
  <c r="AN306" i="3"/>
  <c r="AR306" i="3"/>
  <c r="AV306" i="3"/>
  <c r="BA306" i="3"/>
  <c r="BE306" i="3"/>
  <c r="BI306" i="3"/>
  <c r="BM306" i="3"/>
  <c r="BQ306" i="3"/>
  <c r="CL306" i="3"/>
  <c r="CR306" i="3"/>
  <c r="CV306" i="3"/>
  <c r="CZ306" i="3"/>
  <c r="DE306" i="3"/>
  <c r="DI306" i="3"/>
  <c r="DM306" i="3"/>
  <c r="DS306" i="3"/>
  <c r="DX306" i="3"/>
  <c r="EC306" i="3"/>
  <c r="EH306" i="3"/>
  <c r="GQ306" i="3"/>
  <c r="GU306" i="3"/>
  <c r="GZ306" i="3"/>
  <c r="HF306" i="3"/>
  <c r="HJ306" i="3"/>
  <c r="HN306" i="3"/>
  <c r="HR306" i="3"/>
  <c r="P306" i="3"/>
  <c r="P306" i="2"/>
  <c r="AC306" i="3"/>
  <c r="AG306" i="3"/>
  <c r="AK306" i="3"/>
  <c r="AO306" i="3"/>
  <c r="AS306" i="3"/>
  <c r="AW306" i="3"/>
  <c r="BB306" i="3"/>
  <c r="BF306" i="3"/>
  <c r="BJ306" i="3"/>
  <c r="BN306" i="3"/>
  <c r="BR306" i="3"/>
  <c r="CE306" i="3"/>
  <c r="CN306" i="3"/>
  <c r="CS306" i="3"/>
  <c r="CW306" i="3"/>
  <c r="DA306" i="3"/>
  <c r="DF306" i="3"/>
  <c r="DJ306" i="3"/>
  <c r="DN306" i="3"/>
  <c r="DT306" i="3"/>
  <c r="DY306" i="3"/>
  <c r="ED306" i="3"/>
  <c r="EI306" i="3"/>
  <c r="GK306" i="3"/>
  <c r="GR306" i="3"/>
  <c r="GV306" i="3"/>
  <c r="HA306" i="3"/>
  <c r="HG306" i="3"/>
  <c r="HK306" i="3"/>
  <c r="HO306" i="3"/>
  <c r="HS306" i="3"/>
  <c r="P319" i="4"/>
  <c r="EL302" i="3"/>
  <c r="EM302" i="3"/>
  <c r="EN302" i="3"/>
  <c r="FZ302" i="3"/>
  <c r="GA302" i="3"/>
  <c r="GB302" i="3"/>
  <c r="EV302" i="3"/>
  <c r="EW302" i="3"/>
  <c r="EX302" i="3"/>
  <c r="FF302" i="3"/>
  <c r="FG302" i="3"/>
  <c r="FH302" i="3"/>
  <c r="FP302" i="3"/>
  <c r="FQ302" i="3"/>
  <c r="FR302" i="3"/>
  <c r="Z298" i="3"/>
  <c r="CA298" i="3"/>
  <c r="X298" i="3"/>
  <c r="BW294" i="3"/>
  <c r="BX294" i="3"/>
  <c r="BY294" i="3"/>
  <c r="FS294" i="3"/>
  <c r="EY294" i="3"/>
  <c r="EO294" i="3"/>
  <c r="FI294" i="3"/>
  <c r="GC294" i="3"/>
  <c r="ES294" i="3"/>
  <c r="EU294" i="3"/>
  <c r="FM294" i="3"/>
  <c r="FC294" i="3"/>
  <c r="FE294" i="3"/>
  <c r="FY294" i="3"/>
  <c r="GI294" i="3"/>
  <c r="FO294" i="3"/>
  <c r="FW294" i="3"/>
  <c r="GG294" i="3"/>
  <c r="ER294" i="3"/>
  <c r="EZ294" i="3"/>
  <c r="FL294" i="3"/>
  <c r="FT294" i="3"/>
  <c r="GF294" i="3"/>
  <c r="ET294" i="3"/>
  <c r="FA294" i="3"/>
  <c r="FN294" i="3"/>
  <c r="FU294" i="3"/>
  <c r="GH294" i="3"/>
  <c r="EP294" i="3"/>
  <c r="FB294" i="3"/>
  <c r="FJ294" i="3"/>
  <c r="FV294" i="3"/>
  <c r="GD294" i="3"/>
  <c r="EQ294" i="3"/>
  <c r="FD294" i="3"/>
  <c r="FK294" i="3"/>
  <c r="FX294" i="3"/>
  <c r="GE294" i="3"/>
  <c r="HT290" i="3"/>
  <c r="N290" i="3"/>
  <c r="R290" i="3"/>
  <c r="AE290" i="3"/>
  <c r="AI290" i="3"/>
  <c r="AM290" i="3"/>
  <c r="AQ290" i="3"/>
  <c r="AU290" i="3"/>
  <c r="AZ290" i="3"/>
  <c r="BD290" i="3"/>
  <c r="BH290" i="3"/>
  <c r="BL290" i="3"/>
  <c r="BP290" i="3"/>
  <c r="BU290" i="3"/>
  <c r="CK290" i="3"/>
  <c r="CQ290" i="3"/>
  <c r="CU290" i="3"/>
  <c r="CY290" i="3"/>
  <c r="DD290" i="3"/>
  <c r="DH290" i="3"/>
  <c r="DL290" i="3"/>
  <c r="DQ290" i="3"/>
  <c r="DW290" i="3"/>
  <c r="EA290" i="3"/>
  <c r="EG290" i="3"/>
  <c r="GM290" i="3"/>
  <c r="GT290" i="3"/>
  <c r="GY290" i="3"/>
  <c r="HD290" i="3"/>
  <c r="HI290" i="3"/>
  <c r="HM290" i="3"/>
  <c r="HQ290" i="3"/>
  <c r="CG290" i="3"/>
  <c r="B290" i="3"/>
  <c r="B290" i="2"/>
  <c r="GN290" i="3"/>
  <c r="GO290" i="3"/>
  <c r="F290" i="3"/>
  <c r="U290" i="2"/>
  <c r="O290" i="3"/>
  <c r="S290" i="3"/>
  <c r="S290" i="2"/>
  <c r="AA290" i="3"/>
  <c r="AF290" i="3"/>
  <c r="AJ290" i="3"/>
  <c r="AN290" i="3"/>
  <c r="AR290" i="3"/>
  <c r="AV290" i="3"/>
  <c r="BA290" i="3"/>
  <c r="BE290" i="3"/>
  <c r="BI290" i="3"/>
  <c r="BM290" i="3"/>
  <c r="BQ290" i="3"/>
  <c r="CL290" i="3"/>
  <c r="CR290" i="3"/>
  <c r="CV290" i="3"/>
  <c r="CZ290" i="3"/>
  <c r="DE290" i="3"/>
  <c r="DI290" i="3"/>
  <c r="DM290" i="3"/>
  <c r="DS290" i="3"/>
  <c r="DX290" i="3"/>
  <c r="EC290" i="3"/>
  <c r="EH290" i="3"/>
  <c r="GQ290" i="3"/>
  <c r="GU290" i="3"/>
  <c r="GZ290" i="3"/>
  <c r="HF290" i="3"/>
  <c r="HJ290" i="3"/>
  <c r="HN290" i="3"/>
  <c r="HR290" i="3"/>
  <c r="P290" i="3"/>
  <c r="P290" i="2"/>
  <c r="AC290" i="3"/>
  <c r="AG290" i="3"/>
  <c r="AK290" i="3"/>
  <c r="AO290" i="3"/>
  <c r="AS290" i="3"/>
  <c r="AW290" i="3"/>
  <c r="BB290" i="3"/>
  <c r="BF290" i="3"/>
  <c r="BJ290" i="3"/>
  <c r="BN290" i="3"/>
  <c r="BR290" i="3"/>
  <c r="CE290" i="3"/>
  <c r="CN290" i="3"/>
  <c r="CS290" i="3"/>
  <c r="CW290" i="3"/>
  <c r="DA290" i="3"/>
  <c r="DF290" i="3"/>
  <c r="DJ290" i="3"/>
  <c r="DN290" i="3"/>
  <c r="DT290" i="3"/>
  <c r="DY290" i="3"/>
  <c r="ED290" i="3"/>
  <c r="EI290" i="3"/>
  <c r="GK290" i="3"/>
  <c r="GR290" i="3"/>
  <c r="GV290" i="3"/>
  <c r="HA290" i="3"/>
  <c r="HG290" i="3"/>
  <c r="HK290" i="3"/>
  <c r="HO290" i="3"/>
  <c r="HS290" i="3"/>
  <c r="Q290" i="3"/>
  <c r="Q290" i="2"/>
  <c r="AD290" i="3"/>
  <c r="AH290" i="3"/>
  <c r="AL290" i="3"/>
  <c r="AP290" i="3"/>
  <c r="AT290" i="3"/>
  <c r="AY290" i="3"/>
  <c r="BC290" i="3"/>
  <c r="BG290" i="3"/>
  <c r="BK290" i="3"/>
  <c r="BO290" i="3"/>
  <c r="BS290" i="3"/>
  <c r="CI290" i="3"/>
  <c r="CO290" i="3"/>
  <c r="CT290" i="3"/>
  <c r="CX290" i="3"/>
  <c r="DB290" i="3"/>
  <c r="DG290" i="3"/>
  <c r="DK290" i="3"/>
  <c r="DO290" i="3"/>
  <c r="DV290" i="3"/>
  <c r="DZ290" i="3"/>
  <c r="EE290" i="3"/>
  <c r="EJ290" i="3"/>
  <c r="GL290" i="3"/>
  <c r="GS290" i="3"/>
  <c r="GX290" i="3"/>
  <c r="HB290" i="3"/>
  <c r="HH290" i="3"/>
  <c r="HL290" i="3"/>
  <c r="HP290" i="3"/>
  <c r="P303" i="4"/>
  <c r="EL286" i="3"/>
  <c r="EM286" i="3"/>
  <c r="EN286" i="3"/>
  <c r="FZ286" i="3"/>
  <c r="GA286" i="3"/>
  <c r="GB286" i="3"/>
  <c r="EV286" i="3"/>
  <c r="EW286" i="3"/>
  <c r="EX286" i="3"/>
  <c r="FF286" i="3"/>
  <c r="FG286" i="3"/>
  <c r="FH286" i="3"/>
  <c r="FP286" i="3"/>
  <c r="FQ286" i="3"/>
  <c r="FR286" i="3"/>
  <c r="Z282" i="3"/>
  <c r="CA282" i="3"/>
  <c r="X282" i="3"/>
  <c r="BW278" i="3"/>
  <c r="BX278" i="3"/>
  <c r="BY278" i="3"/>
  <c r="FS278" i="3"/>
  <c r="EY278" i="3"/>
  <c r="EO278" i="3"/>
  <c r="FI278" i="3"/>
  <c r="GC278" i="3"/>
  <c r="ES278" i="3"/>
  <c r="EU278" i="3"/>
  <c r="FM278" i="3"/>
  <c r="FC278" i="3"/>
  <c r="FE278" i="3"/>
  <c r="FY278" i="3"/>
  <c r="GI278" i="3"/>
  <c r="FO278" i="3"/>
  <c r="FW278" i="3"/>
  <c r="GG278" i="3"/>
  <c r="ER278" i="3"/>
  <c r="EZ278" i="3"/>
  <c r="FL278" i="3"/>
  <c r="FT278" i="3"/>
  <c r="GF278" i="3"/>
  <c r="ET278" i="3"/>
  <c r="FA278" i="3"/>
  <c r="FN278" i="3"/>
  <c r="FU278" i="3"/>
  <c r="GH278" i="3"/>
  <c r="EP278" i="3"/>
  <c r="FB278" i="3"/>
  <c r="FJ278" i="3"/>
  <c r="FV278" i="3"/>
  <c r="GD278" i="3"/>
  <c r="EQ278" i="3"/>
  <c r="FD278" i="3"/>
  <c r="FK278" i="3"/>
  <c r="FX278" i="3"/>
  <c r="GE278" i="3"/>
  <c r="HT274" i="3"/>
  <c r="N274" i="3"/>
  <c r="R274" i="3"/>
  <c r="AE274" i="3"/>
  <c r="AI274" i="3"/>
  <c r="AM274" i="3"/>
  <c r="AQ274" i="3"/>
  <c r="AU274" i="3"/>
  <c r="AZ274" i="3"/>
  <c r="BD274" i="3"/>
  <c r="BH274" i="3"/>
  <c r="BL274" i="3"/>
  <c r="BP274" i="3"/>
  <c r="BU274" i="3"/>
  <c r="CK274" i="3"/>
  <c r="CQ274" i="3"/>
  <c r="CU274" i="3"/>
  <c r="CY274" i="3"/>
  <c r="DD274" i="3"/>
  <c r="DH274" i="3"/>
  <c r="DL274" i="3"/>
  <c r="DQ274" i="3"/>
  <c r="DW274" i="3"/>
  <c r="EA274" i="3"/>
  <c r="EG274" i="3"/>
  <c r="GM274" i="3"/>
  <c r="GT274" i="3"/>
  <c r="GY274" i="3"/>
  <c r="HD274" i="3"/>
  <c r="HI274" i="3"/>
  <c r="HM274" i="3"/>
  <c r="HQ274" i="3"/>
  <c r="CG274" i="3"/>
  <c r="B274" i="3"/>
  <c r="B274" i="2"/>
  <c r="GN274" i="3"/>
  <c r="GO274" i="3"/>
  <c r="F274" i="3"/>
  <c r="U274" i="2"/>
  <c r="O274" i="3"/>
  <c r="S274" i="3"/>
  <c r="S274" i="2"/>
  <c r="AA274" i="3"/>
  <c r="AF274" i="3"/>
  <c r="AJ274" i="3"/>
  <c r="AN274" i="3"/>
  <c r="AR274" i="3"/>
  <c r="AV274" i="3"/>
  <c r="BA274" i="3"/>
  <c r="BE274" i="3"/>
  <c r="BI274" i="3"/>
  <c r="BM274" i="3"/>
  <c r="BQ274" i="3"/>
  <c r="CL274" i="3"/>
  <c r="CR274" i="3"/>
  <c r="CV274" i="3"/>
  <c r="CZ274" i="3"/>
  <c r="DE274" i="3"/>
  <c r="DI274" i="3"/>
  <c r="DM274" i="3"/>
  <c r="DS274" i="3"/>
  <c r="DX274" i="3"/>
  <c r="EC274" i="3"/>
  <c r="EH274" i="3"/>
  <c r="GQ274" i="3"/>
  <c r="GU274" i="3"/>
  <c r="GZ274" i="3"/>
  <c r="HF274" i="3"/>
  <c r="HJ274" i="3"/>
  <c r="HN274" i="3"/>
  <c r="HR274" i="3"/>
  <c r="P274" i="3"/>
  <c r="P274" i="2"/>
  <c r="AC274" i="3"/>
  <c r="AG274" i="3"/>
  <c r="AK274" i="3"/>
  <c r="AO274" i="3"/>
  <c r="AS274" i="3"/>
  <c r="AW274" i="3"/>
  <c r="BB274" i="3"/>
  <c r="BF274" i="3"/>
  <c r="BJ274" i="3"/>
  <c r="BN274" i="3"/>
  <c r="BR274" i="3"/>
  <c r="CE274" i="3"/>
  <c r="CN274" i="3"/>
  <c r="CS274" i="3"/>
  <c r="CW274" i="3"/>
  <c r="DA274" i="3"/>
  <c r="DF274" i="3"/>
  <c r="DJ274" i="3"/>
  <c r="DN274" i="3"/>
  <c r="DT274" i="3"/>
  <c r="DY274" i="3"/>
  <c r="ED274" i="3"/>
  <c r="EI274" i="3"/>
  <c r="GK274" i="3"/>
  <c r="GR274" i="3"/>
  <c r="GV274" i="3"/>
  <c r="HA274" i="3"/>
  <c r="HG274" i="3"/>
  <c r="HK274" i="3"/>
  <c r="HO274" i="3"/>
  <c r="HS274" i="3"/>
  <c r="Q274" i="3"/>
  <c r="Q274" i="2"/>
  <c r="AD274" i="3"/>
  <c r="AH274" i="3"/>
  <c r="AL274" i="3"/>
  <c r="AP274" i="3"/>
  <c r="AT274" i="3"/>
  <c r="AY274" i="3"/>
  <c r="BC274" i="3"/>
  <c r="BG274" i="3"/>
  <c r="BK274" i="3"/>
  <c r="BO274" i="3"/>
  <c r="BS274" i="3"/>
  <c r="CI274" i="3"/>
  <c r="CO274" i="3"/>
  <c r="CT274" i="3"/>
  <c r="CX274" i="3"/>
  <c r="DB274" i="3"/>
  <c r="DG274" i="3"/>
  <c r="DK274" i="3"/>
  <c r="DO274" i="3"/>
  <c r="DV274" i="3"/>
  <c r="DZ274" i="3"/>
  <c r="EE274" i="3"/>
  <c r="EJ274" i="3"/>
  <c r="GL274" i="3"/>
  <c r="GS274" i="3"/>
  <c r="GX274" i="3"/>
  <c r="HB274" i="3"/>
  <c r="HH274" i="3"/>
  <c r="HL274" i="3"/>
  <c r="HP274" i="3"/>
  <c r="P287" i="4"/>
  <c r="EL270" i="3"/>
  <c r="EM270" i="3"/>
  <c r="EN270" i="3"/>
  <c r="FZ270" i="3"/>
  <c r="GA270" i="3"/>
  <c r="GB270" i="3"/>
  <c r="EV270" i="3"/>
  <c r="EW270" i="3"/>
  <c r="EX270" i="3"/>
  <c r="FF270" i="3"/>
  <c r="FG270" i="3"/>
  <c r="FH270" i="3"/>
  <c r="FP270" i="3"/>
  <c r="FQ270" i="3"/>
  <c r="FR270" i="3"/>
  <c r="X262" i="3"/>
  <c r="Z262" i="3"/>
  <c r="CA262" i="3"/>
  <c r="FS262" i="3"/>
  <c r="EY262" i="3"/>
  <c r="EO262" i="3"/>
  <c r="FI262" i="3"/>
  <c r="GC262" i="3"/>
  <c r="ES262" i="3"/>
  <c r="EU262" i="3"/>
  <c r="FM262" i="3"/>
  <c r="FC262" i="3"/>
  <c r="FE262" i="3"/>
  <c r="FY262" i="3"/>
  <c r="GI262" i="3"/>
  <c r="FO262" i="3"/>
  <c r="FW262" i="3"/>
  <c r="GG262" i="3"/>
  <c r="ET262" i="3"/>
  <c r="FA262" i="3"/>
  <c r="FN262" i="3"/>
  <c r="FU262" i="3"/>
  <c r="GH262" i="3"/>
  <c r="EP262" i="3"/>
  <c r="FB262" i="3"/>
  <c r="FJ262" i="3"/>
  <c r="FV262" i="3"/>
  <c r="GD262" i="3"/>
  <c r="EQ262" i="3"/>
  <c r="FD262" i="3"/>
  <c r="FK262" i="3"/>
  <c r="FX262" i="3"/>
  <c r="GE262" i="3"/>
  <c r="ER262" i="3"/>
  <c r="EZ262" i="3"/>
  <c r="FL262" i="3"/>
  <c r="FT262" i="3"/>
  <c r="GF262" i="3"/>
  <c r="BW258" i="3"/>
  <c r="BX258" i="3"/>
  <c r="BY258" i="3"/>
  <c r="HT258" i="3"/>
  <c r="CG258" i="3"/>
  <c r="B258" i="3"/>
  <c r="B258" i="2"/>
  <c r="GN258" i="3"/>
  <c r="GO258" i="3"/>
  <c r="F258" i="3"/>
  <c r="U258" i="2"/>
  <c r="O258" i="3"/>
  <c r="S258" i="3"/>
  <c r="S258" i="2"/>
  <c r="AA258" i="3"/>
  <c r="AF258" i="3"/>
  <c r="AJ258" i="3"/>
  <c r="AN258" i="3"/>
  <c r="AR258" i="3"/>
  <c r="AV258" i="3"/>
  <c r="BA258" i="3"/>
  <c r="BE258" i="3"/>
  <c r="BI258" i="3"/>
  <c r="BM258" i="3"/>
  <c r="BQ258" i="3"/>
  <c r="CL258" i="3"/>
  <c r="CR258" i="3"/>
  <c r="CV258" i="3"/>
  <c r="CZ258" i="3"/>
  <c r="DE258" i="3"/>
  <c r="DI258" i="3"/>
  <c r="DM258" i="3"/>
  <c r="DS258" i="3"/>
  <c r="DX258" i="3"/>
  <c r="EC258" i="3"/>
  <c r="EH258" i="3"/>
  <c r="GQ258" i="3"/>
  <c r="GU258" i="3"/>
  <c r="GZ258" i="3"/>
  <c r="HF258" i="3"/>
  <c r="HJ258" i="3"/>
  <c r="HN258" i="3"/>
  <c r="HR258" i="3"/>
  <c r="P258" i="3"/>
  <c r="P258" i="2"/>
  <c r="AC258" i="3"/>
  <c r="AG258" i="3"/>
  <c r="AK258" i="3"/>
  <c r="AO258" i="3"/>
  <c r="AS258" i="3"/>
  <c r="AW258" i="3"/>
  <c r="BB258" i="3"/>
  <c r="BF258" i="3"/>
  <c r="BJ258" i="3"/>
  <c r="BN258" i="3"/>
  <c r="BR258" i="3"/>
  <c r="CE258" i="3"/>
  <c r="CN258" i="3"/>
  <c r="CS258" i="3"/>
  <c r="CW258" i="3"/>
  <c r="DA258" i="3"/>
  <c r="DF258" i="3"/>
  <c r="DJ258" i="3"/>
  <c r="DN258" i="3"/>
  <c r="DT258" i="3"/>
  <c r="DY258" i="3"/>
  <c r="ED258" i="3"/>
  <c r="EI258" i="3"/>
  <c r="GK258" i="3"/>
  <c r="GR258" i="3"/>
  <c r="GV258" i="3"/>
  <c r="HA258" i="3"/>
  <c r="HG258" i="3"/>
  <c r="HK258" i="3"/>
  <c r="HO258" i="3"/>
  <c r="HS258" i="3"/>
  <c r="Q258" i="3"/>
  <c r="Q258" i="2"/>
  <c r="AD258" i="3"/>
  <c r="AH258" i="3"/>
  <c r="AL258" i="3"/>
  <c r="AP258" i="3"/>
  <c r="AT258" i="3"/>
  <c r="AY258" i="3"/>
  <c r="BC258" i="3"/>
  <c r="BG258" i="3"/>
  <c r="BK258" i="3"/>
  <c r="BO258" i="3"/>
  <c r="BS258" i="3"/>
  <c r="CI258" i="3"/>
  <c r="CO258" i="3"/>
  <c r="CT258" i="3"/>
  <c r="CX258" i="3"/>
  <c r="DB258" i="3"/>
  <c r="DG258" i="3"/>
  <c r="DK258" i="3"/>
  <c r="DO258" i="3"/>
  <c r="DV258" i="3"/>
  <c r="DZ258" i="3"/>
  <c r="EE258" i="3"/>
  <c r="EJ258" i="3"/>
  <c r="GL258" i="3"/>
  <c r="GS258" i="3"/>
  <c r="GX258" i="3"/>
  <c r="HB258" i="3"/>
  <c r="HH258" i="3"/>
  <c r="HL258" i="3"/>
  <c r="HP258" i="3"/>
  <c r="N258" i="3"/>
  <c r="R258" i="3"/>
  <c r="AE258" i="3"/>
  <c r="AI258" i="3"/>
  <c r="AM258" i="3"/>
  <c r="AQ258" i="3"/>
  <c r="AU258" i="3"/>
  <c r="AZ258" i="3"/>
  <c r="BD258" i="3"/>
  <c r="BH258" i="3"/>
  <c r="BL258" i="3"/>
  <c r="BP258" i="3"/>
  <c r="BU258" i="3"/>
  <c r="CK258" i="3"/>
  <c r="CQ258" i="3"/>
  <c r="CU258" i="3"/>
  <c r="CY258" i="3"/>
  <c r="DD258" i="3"/>
  <c r="DH258" i="3"/>
  <c r="DL258" i="3"/>
  <c r="DQ258" i="3"/>
  <c r="DW258" i="3"/>
  <c r="EA258" i="3"/>
  <c r="EG258" i="3"/>
  <c r="GM258" i="3"/>
  <c r="GT258" i="3"/>
  <c r="GY258" i="3"/>
  <c r="HD258" i="3"/>
  <c r="HI258" i="3"/>
  <c r="HM258" i="3"/>
  <c r="HQ258" i="3"/>
  <c r="P271" i="4"/>
  <c r="EL254" i="3"/>
  <c r="EM254" i="3"/>
  <c r="EN254" i="3"/>
  <c r="FZ254" i="3"/>
  <c r="GA254" i="3"/>
  <c r="GB254" i="3"/>
  <c r="EV254" i="3"/>
  <c r="EW254" i="3"/>
  <c r="EX254" i="3"/>
  <c r="FF254" i="3"/>
  <c r="FG254" i="3"/>
  <c r="FH254" i="3"/>
  <c r="FP254" i="3"/>
  <c r="FQ254" i="3"/>
  <c r="FR254" i="3"/>
  <c r="Z246" i="3"/>
  <c r="CA246" i="3"/>
  <c r="X246" i="3"/>
  <c r="FS246" i="3"/>
  <c r="EY246" i="3"/>
  <c r="EO246" i="3"/>
  <c r="FI246" i="3"/>
  <c r="GC246" i="3"/>
  <c r="ES246" i="3"/>
  <c r="EU246" i="3"/>
  <c r="FM246" i="3"/>
  <c r="FC246" i="3"/>
  <c r="FE246" i="3"/>
  <c r="FY246" i="3"/>
  <c r="GI246" i="3"/>
  <c r="FO246" i="3"/>
  <c r="FW246" i="3"/>
  <c r="GG246" i="3"/>
  <c r="ET246" i="3"/>
  <c r="FA246" i="3"/>
  <c r="FN246" i="3"/>
  <c r="FU246" i="3"/>
  <c r="GH246" i="3"/>
  <c r="EP246" i="3"/>
  <c r="FB246" i="3"/>
  <c r="FJ246" i="3"/>
  <c r="FV246" i="3"/>
  <c r="GD246" i="3"/>
  <c r="EQ246" i="3"/>
  <c r="FD246" i="3"/>
  <c r="FK246" i="3"/>
  <c r="FX246" i="3"/>
  <c r="GE246" i="3"/>
  <c r="ER246" i="3"/>
  <c r="EZ246" i="3"/>
  <c r="FL246" i="3"/>
  <c r="FT246" i="3"/>
  <c r="GF246" i="3"/>
  <c r="Z242" i="3"/>
  <c r="CA242" i="3"/>
  <c r="X242" i="3"/>
  <c r="HT242" i="3"/>
  <c r="Q242" i="3"/>
  <c r="Q242" i="2"/>
  <c r="AD242" i="3"/>
  <c r="AH242" i="3"/>
  <c r="AL242" i="3"/>
  <c r="AP242" i="3"/>
  <c r="AT242" i="3"/>
  <c r="AY242" i="3"/>
  <c r="BC242" i="3"/>
  <c r="BG242" i="3"/>
  <c r="BK242" i="3"/>
  <c r="BO242" i="3"/>
  <c r="BS242" i="3"/>
  <c r="CI242" i="3"/>
  <c r="CO242" i="3"/>
  <c r="CT242" i="3"/>
  <c r="CX242" i="3"/>
  <c r="DB242" i="3"/>
  <c r="DG242" i="3"/>
  <c r="DK242" i="3"/>
  <c r="DO242" i="3"/>
  <c r="DV242" i="3"/>
  <c r="DZ242" i="3"/>
  <c r="EE242" i="3"/>
  <c r="EJ242" i="3"/>
  <c r="GL242" i="3"/>
  <c r="GS242" i="3"/>
  <c r="GX242" i="3"/>
  <c r="HB242" i="3"/>
  <c r="HH242" i="3"/>
  <c r="HL242" i="3"/>
  <c r="HP242" i="3"/>
  <c r="N242" i="3"/>
  <c r="R242" i="3"/>
  <c r="AE242" i="3"/>
  <c r="AI242" i="3"/>
  <c r="AM242" i="3"/>
  <c r="AQ242" i="3"/>
  <c r="AU242" i="3"/>
  <c r="AZ242" i="3"/>
  <c r="BD242" i="3"/>
  <c r="BH242" i="3"/>
  <c r="BL242" i="3"/>
  <c r="BP242" i="3"/>
  <c r="BU242" i="3"/>
  <c r="CK242" i="3"/>
  <c r="CQ242" i="3"/>
  <c r="CU242" i="3"/>
  <c r="CY242" i="3"/>
  <c r="DD242" i="3"/>
  <c r="DH242" i="3"/>
  <c r="DL242" i="3"/>
  <c r="DQ242" i="3"/>
  <c r="DW242" i="3"/>
  <c r="EA242" i="3"/>
  <c r="EG242" i="3"/>
  <c r="GM242" i="3"/>
  <c r="GT242" i="3"/>
  <c r="GY242" i="3"/>
  <c r="HD242" i="3"/>
  <c r="HI242" i="3"/>
  <c r="HM242" i="3"/>
  <c r="HQ242" i="3"/>
  <c r="CG242" i="3"/>
  <c r="B242" i="3"/>
  <c r="B242" i="2"/>
  <c r="GN242" i="3"/>
  <c r="GO242" i="3"/>
  <c r="F242" i="3"/>
  <c r="U242" i="2"/>
  <c r="O242" i="3"/>
  <c r="S242" i="3"/>
  <c r="S242" i="2"/>
  <c r="AA242" i="3"/>
  <c r="AF242" i="3"/>
  <c r="AJ242" i="3"/>
  <c r="AN242" i="3"/>
  <c r="AR242" i="3"/>
  <c r="AV242" i="3"/>
  <c r="BA242" i="3"/>
  <c r="BE242" i="3"/>
  <c r="BI242" i="3"/>
  <c r="BM242" i="3"/>
  <c r="BQ242" i="3"/>
  <c r="CL242" i="3"/>
  <c r="CR242" i="3"/>
  <c r="CV242" i="3"/>
  <c r="CZ242" i="3"/>
  <c r="DE242" i="3"/>
  <c r="DI242" i="3"/>
  <c r="DM242" i="3"/>
  <c r="DS242" i="3"/>
  <c r="DX242" i="3"/>
  <c r="EC242" i="3"/>
  <c r="EH242" i="3"/>
  <c r="GQ242" i="3"/>
  <c r="GU242" i="3"/>
  <c r="GZ242" i="3"/>
  <c r="HF242" i="3"/>
  <c r="HJ242" i="3"/>
  <c r="HN242" i="3"/>
  <c r="HR242" i="3"/>
  <c r="P242" i="3"/>
  <c r="P242" i="2"/>
  <c r="AC242" i="3"/>
  <c r="AG242" i="3"/>
  <c r="AK242" i="3"/>
  <c r="AO242" i="3"/>
  <c r="AS242" i="3"/>
  <c r="AW242" i="3"/>
  <c r="BB242" i="3"/>
  <c r="BF242" i="3"/>
  <c r="BJ242" i="3"/>
  <c r="BN242" i="3"/>
  <c r="BR242" i="3"/>
  <c r="CE242" i="3"/>
  <c r="CN242" i="3"/>
  <c r="CS242" i="3"/>
  <c r="CW242" i="3"/>
  <c r="DA242" i="3"/>
  <c r="DF242" i="3"/>
  <c r="DJ242" i="3"/>
  <c r="DN242" i="3"/>
  <c r="DT242" i="3"/>
  <c r="DY242" i="3"/>
  <c r="ED242" i="3"/>
  <c r="EI242" i="3"/>
  <c r="GK242" i="3"/>
  <c r="GR242" i="3"/>
  <c r="GV242" i="3"/>
  <c r="HA242" i="3"/>
  <c r="HG242" i="3"/>
  <c r="HK242" i="3"/>
  <c r="HO242" i="3"/>
  <c r="HS242" i="3"/>
  <c r="P255" i="4"/>
  <c r="BY238" i="3"/>
  <c r="BW238" i="3"/>
  <c r="BX238" i="3"/>
  <c r="EL238" i="3"/>
  <c r="EM238" i="3"/>
  <c r="EN238" i="3"/>
  <c r="FZ238" i="3"/>
  <c r="GA238" i="3"/>
  <c r="GB238" i="3"/>
  <c r="EV238" i="3"/>
  <c r="EW238" i="3"/>
  <c r="EX238" i="3"/>
  <c r="FF238" i="3"/>
  <c r="FG238" i="3"/>
  <c r="FH238" i="3"/>
  <c r="FP238" i="3"/>
  <c r="FQ238" i="3"/>
  <c r="FR238" i="3"/>
  <c r="S247" i="4"/>
  <c r="FS230" i="3"/>
  <c r="EY230" i="3"/>
  <c r="EO230" i="3"/>
  <c r="FI230" i="3"/>
  <c r="GC230" i="3"/>
  <c r="ES230" i="3"/>
  <c r="EU230" i="3"/>
  <c r="FM230" i="3"/>
  <c r="FC230" i="3"/>
  <c r="FE230" i="3"/>
  <c r="FY230" i="3"/>
  <c r="GI230" i="3"/>
  <c r="FO230" i="3"/>
  <c r="FW230" i="3"/>
  <c r="GG230" i="3"/>
  <c r="EQ230" i="3"/>
  <c r="FD230" i="3"/>
  <c r="FK230" i="3"/>
  <c r="FX230" i="3"/>
  <c r="GE230" i="3"/>
  <c r="ER230" i="3"/>
  <c r="EZ230" i="3"/>
  <c r="FL230" i="3"/>
  <c r="FT230" i="3"/>
  <c r="GF230" i="3"/>
  <c r="ET230" i="3"/>
  <c r="FA230" i="3"/>
  <c r="FN230" i="3"/>
  <c r="FU230" i="3"/>
  <c r="GH230" i="3"/>
  <c r="EP230" i="3"/>
  <c r="FB230" i="3"/>
  <c r="FJ230" i="3"/>
  <c r="FV230" i="3"/>
  <c r="GD230" i="3"/>
  <c r="Z226" i="3"/>
  <c r="CA226" i="3"/>
  <c r="X226" i="3"/>
  <c r="HT226" i="3"/>
  <c r="Q226" i="3"/>
  <c r="Q226" i="2"/>
  <c r="AD226" i="3"/>
  <c r="AH226" i="3"/>
  <c r="AL226" i="3"/>
  <c r="AP226" i="3"/>
  <c r="AT226" i="3"/>
  <c r="AY226" i="3"/>
  <c r="BC226" i="3"/>
  <c r="BG226" i="3"/>
  <c r="BK226" i="3"/>
  <c r="BO226" i="3"/>
  <c r="BS226" i="3"/>
  <c r="CI226" i="3"/>
  <c r="CO226" i="3"/>
  <c r="CT226" i="3"/>
  <c r="CX226" i="3"/>
  <c r="DB226" i="3"/>
  <c r="DG226" i="3"/>
  <c r="DK226" i="3"/>
  <c r="DO226" i="3"/>
  <c r="DV226" i="3"/>
  <c r="DZ226" i="3"/>
  <c r="EE226" i="3"/>
  <c r="EJ226" i="3"/>
  <c r="GL226" i="3"/>
  <c r="GS226" i="3"/>
  <c r="GX226" i="3"/>
  <c r="HB226" i="3"/>
  <c r="HH226" i="3"/>
  <c r="HL226" i="3"/>
  <c r="HP226" i="3"/>
  <c r="N226" i="3"/>
  <c r="R226" i="3"/>
  <c r="AE226" i="3"/>
  <c r="AI226" i="3"/>
  <c r="AM226" i="3"/>
  <c r="AQ226" i="3"/>
  <c r="AU226" i="3"/>
  <c r="AZ226" i="3"/>
  <c r="BD226" i="3"/>
  <c r="BH226" i="3"/>
  <c r="BL226" i="3"/>
  <c r="BP226" i="3"/>
  <c r="BU226" i="3"/>
  <c r="CK226" i="3"/>
  <c r="CQ226" i="3"/>
  <c r="CU226" i="3"/>
  <c r="CY226" i="3"/>
  <c r="DD226" i="3"/>
  <c r="DH226" i="3"/>
  <c r="DL226" i="3"/>
  <c r="DQ226" i="3"/>
  <c r="DW226" i="3"/>
  <c r="EA226" i="3"/>
  <c r="EG226" i="3"/>
  <c r="GM226" i="3"/>
  <c r="GT226" i="3"/>
  <c r="GY226" i="3"/>
  <c r="HD226" i="3"/>
  <c r="HI226" i="3"/>
  <c r="HM226" i="3"/>
  <c r="HQ226" i="3"/>
  <c r="CG226" i="3"/>
  <c r="B226" i="3"/>
  <c r="B226" i="2"/>
  <c r="GN226" i="3"/>
  <c r="GO226" i="3"/>
  <c r="F226" i="3"/>
  <c r="U226" i="2"/>
  <c r="O226" i="3"/>
  <c r="S226" i="3"/>
  <c r="S226" i="2"/>
  <c r="AA226" i="3"/>
  <c r="AF226" i="3"/>
  <c r="AJ226" i="3"/>
  <c r="AN226" i="3"/>
  <c r="AR226" i="3"/>
  <c r="AV226" i="3"/>
  <c r="BA226" i="3"/>
  <c r="BE226" i="3"/>
  <c r="BI226" i="3"/>
  <c r="BM226" i="3"/>
  <c r="BQ226" i="3"/>
  <c r="CL226" i="3"/>
  <c r="CR226" i="3"/>
  <c r="CV226" i="3"/>
  <c r="CZ226" i="3"/>
  <c r="DE226" i="3"/>
  <c r="DI226" i="3"/>
  <c r="DM226" i="3"/>
  <c r="DS226" i="3"/>
  <c r="DX226" i="3"/>
  <c r="EC226" i="3"/>
  <c r="EH226" i="3"/>
  <c r="GQ226" i="3"/>
  <c r="GU226" i="3"/>
  <c r="GZ226" i="3"/>
  <c r="HF226" i="3"/>
  <c r="HJ226" i="3"/>
  <c r="HN226" i="3"/>
  <c r="HR226" i="3"/>
  <c r="P226" i="3"/>
  <c r="P226" i="2"/>
  <c r="AC226" i="3"/>
  <c r="AG226" i="3"/>
  <c r="AK226" i="3"/>
  <c r="AO226" i="3"/>
  <c r="AS226" i="3"/>
  <c r="AW226" i="3"/>
  <c r="BB226" i="3"/>
  <c r="BF226" i="3"/>
  <c r="BJ226" i="3"/>
  <c r="BN226" i="3"/>
  <c r="BR226" i="3"/>
  <c r="CE226" i="3"/>
  <c r="CN226" i="3"/>
  <c r="CS226" i="3"/>
  <c r="CW226" i="3"/>
  <c r="DA226" i="3"/>
  <c r="DF226" i="3"/>
  <c r="DJ226" i="3"/>
  <c r="DN226" i="3"/>
  <c r="DT226" i="3"/>
  <c r="DY226" i="3"/>
  <c r="ED226" i="3"/>
  <c r="EI226" i="3"/>
  <c r="GK226" i="3"/>
  <c r="GR226" i="3"/>
  <c r="GV226" i="3"/>
  <c r="HA226" i="3"/>
  <c r="HG226" i="3"/>
  <c r="HK226" i="3"/>
  <c r="HO226" i="3"/>
  <c r="HS226" i="3"/>
  <c r="P239" i="4"/>
  <c r="BY222" i="3"/>
  <c r="BW222" i="3"/>
  <c r="BX222" i="3"/>
  <c r="EL222" i="3"/>
  <c r="EM222" i="3"/>
  <c r="EN222" i="3"/>
  <c r="FZ222" i="3"/>
  <c r="GA222" i="3"/>
  <c r="GB222" i="3"/>
  <c r="EV222" i="3"/>
  <c r="EW222" i="3"/>
  <c r="EX222" i="3"/>
  <c r="FF222" i="3"/>
  <c r="FG222" i="3"/>
  <c r="FH222" i="3"/>
  <c r="FP222" i="3"/>
  <c r="FQ222" i="3"/>
  <c r="FR222" i="3"/>
  <c r="Z218" i="3"/>
  <c r="CA218" i="3"/>
  <c r="X218" i="3"/>
  <c r="BW214" i="3"/>
  <c r="BX214" i="3"/>
  <c r="BY214" i="3"/>
  <c r="FS214" i="3"/>
  <c r="EY214" i="3"/>
  <c r="EO214" i="3"/>
  <c r="FI214" i="3"/>
  <c r="GC214" i="3"/>
  <c r="ES214" i="3"/>
  <c r="EU214" i="3"/>
  <c r="FM214" i="3"/>
  <c r="FC214" i="3"/>
  <c r="FE214" i="3"/>
  <c r="FY214" i="3"/>
  <c r="GI214" i="3"/>
  <c r="FO214" i="3"/>
  <c r="FW214" i="3"/>
  <c r="GG214" i="3"/>
  <c r="ER214" i="3"/>
  <c r="EZ214" i="3"/>
  <c r="FL214" i="3"/>
  <c r="FT214" i="3"/>
  <c r="GF214" i="3"/>
  <c r="ET214" i="3"/>
  <c r="FA214" i="3"/>
  <c r="FN214" i="3"/>
  <c r="FU214" i="3"/>
  <c r="GH214" i="3"/>
  <c r="EP214" i="3"/>
  <c r="FB214" i="3"/>
  <c r="FJ214" i="3"/>
  <c r="FV214" i="3"/>
  <c r="GD214" i="3"/>
  <c r="EQ214" i="3"/>
  <c r="FD214" i="3"/>
  <c r="FK214" i="3"/>
  <c r="FX214" i="3"/>
  <c r="GE214" i="3"/>
  <c r="HT210" i="3"/>
  <c r="N210" i="3"/>
  <c r="R210" i="3"/>
  <c r="AE210" i="3"/>
  <c r="AI210" i="3"/>
  <c r="AM210" i="3"/>
  <c r="AQ210" i="3"/>
  <c r="AU210" i="3"/>
  <c r="AZ210" i="3"/>
  <c r="BD210" i="3"/>
  <c r="BH210" i="3"/>
  <c r="BL210" i="3"/>
  <c r="BP210" i="3"/>
  <c r="BU210" i="3"/>
  <c r="CK210" i="3"/>
  <c r="CQ210" i="3"/>
  <c r="CU210" i="3"/>
  <c r="CY210" i="3"/>
  <c r="DD210" i="3"/>
  <c r="DH210" i="3"/>
  <c r="DL210" i="3"/>
  <c r="DQ210" i="3"/>
  <c r="DW210" i="3"/>
  <c r="EA210" i="3"/>
  <c r="EG210" i="3"/>
  <c r="GM210" i="3"/>
  <c r="GT210" i="3"/>
  <c r="GY210" i="3"/>
  <c r="HD210" i="3"/>
  <c r="HI210" i="3"/>
  <c r="HM210" i="3"/>
  <c r="HQ210" i="3"/>
  <c r="CG210" i="3"/>
  <c r="B210" i="3"/>
  <c r="B210" i="2"/>
  <c r="GN210" i="3"/>
  <c r="GO210" i="3"/>
  <c r="F210" i="3"/>
  <c r="U210" i="2"/>
  <c r="O210" i="3"/>
  <c r="S210" i="3"/>
  <c r="S210" i="2"/>
  <c r="AA210" i="3"/>
  <c r="AF210" i="3"/>
  <c r="AJ210" i="3"/>
  <c r="AN210" i="3"/>
  <c r="AR210" i="3"/>
  <c r="AV210" i="3"/>
  <c r="BA210" i="3"/>
  <c r="BE210" i="3"/>
  <c r="BI210" i="3"/>
  <c r="BM210" i="3"/>
  <c r="BQ210" i="3"/>
  <c r="CL210" i="3"/>
  <c r="CR210" i="3"/>
  <c r="CV210" i="3"/>
  <c r="CZ210" i="3"/>
  <c r="DE210" i="3"/>
  <c r="DI210" i="3"/>
  <c r="DM210" i="3"/>
  <c r="DS210" i="3"/>
  <c r="DX210" i="3"/>
  <c r="EC210" i="3"/>
  <c r="EH210" i="3"/>
  <c r="GQ210" i="3"/>
  <c r="GU210" i="3"/>
  <c r="GZ210" i="3"/>
  <c r="HF210" i="3"/>
  <c r="HJ210" i="3"/>
  <c r="HN210" i="3"/>
  <c r="HR210" i="3"/>
  <c r="P210" i="3"/>
  <c r="P210" i="2"/>
  <c r="AC210" i="3"/>
  <c r="AG210" i="3"/>
  <c r="AK210" i="3"/>
  <c r="AO210" i="3"/>
  <c r="AS210" i="3"/>
  <c r="AW210" i="3"/>
  <c r="BB210" i="3"/>
  <c r="BF210" i="3"/>
  <c r="BJ210" i="3"/>
  <c r="BN210" i="3"/>
  <c r="BR210" i="3"/>
  <c r="CE210" i="3"/>
  <c r="CN210" i="3"/>
  <c r="CS210" i="3"/>
  <c r="CW210" i="3"/>
  <c r="DA210" i="3"/>
  <c r="DF210" i="3"/>
  <c r="DJ210" i="3"/>
  <c r="DN210" i="3"/>
  <c r="DT210" i="3"/>
  <c r="DY210" i="3"/>
  <c r="ED210" i="3"/>
  <c r="EI210" i="3"/>
  <c r="GK210" i="3"/>
  <c r="GR210" i="3"/>
  <c r="GV210" i="3"/>
  <c r="HA210" i="3"/>
  <c r="HG210" i="3"/>
  <c r="HK210" i="3"/>
  <c r="HO210" i="3"/>
  <c r="HS210" i="3"/>
  <c r="Q210" i="3"/>
  <c r="Q210" i="2"/>
  <c r="AD210" i="3"/>
  <c r="AH210" i="3"/>
  <c r="AL210" i="3"/>
  <c r="AP210" i="3"/>
  <c r="AT210" i="3"/>
  <c r="AY210" i="3"/>
  <c r="BC210" i="3"/>
  <c r="BG210" i="3"/>
  <c r="BK210" i="3"/>
  <c r="BO210" i="3"/>
  <c r="BS210" i="3"/>
  <c r="CI210" i="3"/>
  <c r="CO210" i="3"/>
  <c r="CT210" i="3"/>
  <c r="CX210" i="3"/>
  <c r="DB210" i="3"/>
  <c r="DG210" i="3"/>
  <c r="DK210" i="3"/>
  <c r="DO210" i="3"/>
  <c r="DV210" i="3"/>
  <c r="DZ210" i="3"/>
  <c r="EE210" i="3"/>
  <c r="EJ210" i="3"/>
  <c r="GL210" i="3"/>
  <c r="GS210" i="3"/>
  <c r="GX210" i="3"/>
  <c r="HB210" i="3"/>
  <c r="HH210" i="3"/>
  <c r="HL210" i="3"/>
  <c r="HP210" i="3"/>
  <c r="P223" i="4"/>
  <c r="EL206" i="3"/>
  <c r="EM206" i="3"/>
  <c r="EN206" i="3"/>
  <c r="FZ206" i="3"/>
  <c r="GA206" i="3"/>
  <c r="GB206" i="3"/>
  <c r="EV206" i="3"/>
  <c r="EW206" i="3"/>
  <c r="EX206" i="3"/>
  <c r="FF206" i="3"/>
  <c r="FG206" i="3"/>
  <c r="FH206" i="3"/>
  <c r="FP206" i="3"/>
  <c r="FQ206" i="3"/>
  <c r="FR206" i="3"/>
  <c r="Z202" i="3"/>
  <c r="CA202" i="3"/>
  <c r="X202" i="3"/>
  <c r="BW198" i="3"/>
  <c r="BX198" i="3"/>
  <c r="BY198" i="3"/>
  <c r="FS198" i="3"/>
  <c r="EY198" i="3"/>
  <c r="EO198" i="3"/>
  <c r="FI198" i="3"/>
  <c r="GC198" i="3"/>
  <c r="ES198" i="3"/>
  <c r="EU198" i="3"/>
  <c r="FM198" i="3"/>
  <c r="FC198" i="3"/>
  <c r="FE198" i="3"/>
  <c r="FY198" i="3"/>
  <c r="GI198" i="3"/>
  <c r="FO198" i="3"/>
  <c r="FW198" i="3"/>
  <c r="GG198" i="3"/>
  <c r="ER198" i="3"/>
  <c r="EZ198" i="3"/>
  <c r="FL198" i="3"/>
  <c r="FT198" i="3"/>
  <c r="GF198" i="3"/>
  <c r="ET198" i="3"/>
  <c r="FA198" i="3"/>
  <c r="FN198" i="3"/>
  <c r="FU198" i="3"/>
  <c r="GH198" i="3"/>
  <c r="EP198" i="3"/>
  <c r="FB198" i="3"/>
  <c r="FJ198" i="3"/>
  <c r="FV198" i="3"/>
  <c r="GD198" i="3"/>
  <c r="EQ198" i="3"/>
  <c r="FD198" i="3"/>
  <c r="FK198" i="3"/>
  <c r="FX198" i="3"/>
  <c r="GE198" i="3"/>
  <c r="HT194" i="3"/>
  <c r="N194" i="3"/>
  <c r="R194" i="3"/>
  <c r="AE194" i="3"/>
  <c r="AI194" i="3"/>
  <c r="AM194" i="3"/>
  <c r="AQ194" i="3"/>
  <c r="AU194" i="3"/>
  <c r="AZ194" i="3"/>
  <c r="BD194" i="3"/>
  <c r="BH194" i="3"/>
  <c r="BL194" i="3"/>
  <c r="BP194" i="3"/>
  <c r="BU194" i="3"/>
  <c r="CK194" i="3"/>
  <c r="CQ194" i="3"/>
  <c r="CU194" i="3"/>
  <c r="CY194" i="3"/>
  <c r="DD194" i="3"/>
  <c r="DH194" i="3"/>
  <c r="DL194" i="3"/>
  <c r="DQ194" i="3"/>
  <c r="DW194" i="3"/>
  <c r="EA194" i="3"/>
  <c r="EG194" i="3"/>
  <c r="GM194" i="3"/>
  <c r="GT194" i="3"/>
  <c r="GY194" i="3"/>
  <c r="HD194" i="3"/>
  <c r="HI194" i="3"/>
  <c r="HM194" i="3"/>
  <c r="HQ194" i="3"/>
  <c r="CG194" i="3"/>
  <c r="B194" i="3"/>
  <c r="B194" i="2"/>
  <c r="GN194" i="3"/>
  <c r="GO194" i="3"/>
  <c r="F194" i="3"/>
  <c r="U194" i="2"/>
  <c r="O194" i="3"/>
  <c r="S194" i="3"/>
  <c r="S194" i="2"/>
  <c r="AA194" i="3"/>
  <c r="AF194" i="3"/>
  <c r="AJ194" i="3"/>
  <c r="AN194" i="3"/>
  <c r="AR194" i="3"/>
  <c r="AV194" i="3"/>
  <c r="BA194" i="3"/>
  <c r="BE194" i="3"/>
  <c r="BI194" i="3"/>
  <c r="BM194" i="3"/>
  <c r="BQ194" i="3"/>
  <c r="CL194" i="3"/>
  <c r="CR194" i="3"/>
  <c r="CV194" i="3"/>
  <c r="CZ194" i="3"/>
  <c r="DE194" i="3"/>
  <c r="DI194" i="3"/>
  <c r="DM194" i="3"/>
  <c r="DS194" i="3"/>
  <c r="DX194" i="3"/>
  <c r="EC194" i="3"/>
  <c r="EH194" i="3"/>
  <c r="GQ194" i="3"/>
  <c r="GU194" i="3"/>
  <c r="GZ194" i="3"/>
  <c r="HF194" i="3"/>
  <c r="HJ194" i="3"/>
  <c r="HN194" i="3"/>
  <c r="HR194" i="3"/>
  <c r="P194" i="3"/>
  <c r="P194" i="2"/>
  <c r="AC194" i="3"/>
  <c r="AG194" i="3"/>
  <c r="AK194" i="3"/>
  <c r="AO194" i="3"/>
  <c r="AS194" i="3"/>
  <c r="AW194" i="3"/>
  <c r="BB194" i="3"/>
  <c r="BF194" i="3"/>
  <c r="BJ194" i="3"/>
  <c r="BN194" i="3"/>
  <c r="BR194" i="3"/>
  <c r="CE194" i="3"/>
  <c r="CN194" i="3"/>
  <c r="CS194" i="3"/>
  <c r="CW194" i="3"/>
  <c r="DA194" i="3"/>
  <c r="DF194" i="3"/>
  <c r="DJ194" i="3"/>
  <c r="DN194" i="3"/>
  <c r="DT194" i="3"/>
  <c r="DY194" i="3"/>
  <c r="ED194" i="3"/>
  <c r="EI194" i="3"/>
  <c r="GK194" i="3"/>
  <c r="GR194" i="3"/>
  <c r="GV194" i="3"/>
  <c r="HA194" i="3"/>
  <c r="HG194" i="3"/>
  <c r="HK194" i="3"/>
  <c r="HO194" i="3"/>
  <c r="HS194" i="3"/>
  <c r="Q194" i="3"/>
  <c r="Q194" i="2"/>
  <c r="AD194" i="3"/>
  <c r="AH194" i="3"/>
  <c r="AL194" i="3"/>
  <c r="AP194" i="3"/>
  <c r="AT194" i="3"/>
  <c r="AY194" i="3"/>
  <c r="BC194" i="3"/>
  <c r="BG194" i="3"/>
  <c r="BK194" i="3"/>
  <c r="BO194" i="3"/>
  <c r="BS194" i="3"/>
  <c r="CI194" i="3"/>
  <c r="CO194" i="3"/>
  <c r="CT194" i="3"/>
  <c r="CX194" i="3"/>
  <c r="DB194" i="3"/>
  <c r="DG194" i="3"/>
  <c r="DK194" i="3"/>
  <c r="DO194" i="3"/>
  <c r="DV194" i="3"/>
  <c r="DZ194" i="3"/>
  <c r="EE194" i="3"/>
  <c r="EJ194" i="3"/>
  <c r="GL194" i="3"/>
  <c r="GS194" i="3"/>
  <c r="GX194" i="3"/>
  <c r="HB194" i="3"/>
  <c r="HH194" i="3"/>
  <c r="HL194" i="3"/>
  <c r="HP194" i="3"/>
  <c r="P207" i="4"/>
  <c r="EL190" i="3"/>
  <c r="EM190" i="3"/>
  <c r="EN190" i="3"/>
  <c r="FZ190" i="3"/>
  <c r="GA190" i="3"/>
  <c r="GB190" i="3"/>
  <c r="EV190" i="3"/>
  <c r="EW190" i="3"/>
  <c r="EX190" i="3"/>
  <c r="FF190" i="3"/>
  <c r="FG190" i="3"/>
  <c r="FH190" i="3"/>
  <c r="FP190" i="3"/>
  <c r="FQ190" i="3"/>
  <c r="FR190" i="3"/>
  <c r="FS182" i="3"/>
  <c r="EY182" i="3"/>
  <c r="EO182" i="3"/>
  <c r="FI182" i="3"/>
  <c r="GC182" i="3"/>
  <c r="ES182" i="3"/>
  <c r="EU182" i="3"/>
  <c r="FM182" i="3"/>
  <c r="FC182" i="3"/>
  <c r="FE182" i="3"/>
  <c r="FY182" i="3"/>
  <c r="GI182" i="3"/>
  <c r="FO182" i="3"/>
  <c r="FW182" i="3"/>
  <c r="GG182" i="3"/>
  <c r="ER182" i="3"/>
  <c r="EZ182" i="3"/>
  <c r="FL182" i="3"/>
  <c r="FT182" i="3"/>
  <c r="GF182" i="3"/>
  <c r="ET182" i="3"/>
  <c r="FB182" i="3"/>
  <c r="FK182" i="3"/>
  <c r="FU182" i="3"/>
  <c r="GD182" i="3"/>
  <c r="FD182" i="3"/>
  <c r="FN182" i="3"/>
  <c r="FV182" i="3"/>
  <c r="GE182" i="3"/>
  <c r="EP182" i="3"/>
  <c r="FX182" i="3"/>
  <c r="GH182" i="3"/>
  <c r="EQ182" i="3"/>
  <c r="FA182" i="3"/>
  <c r="FJ182" i="3"/>
  <c r="HT178" i="3"/>
  <c r="P178" i="3"/>
  <c r="P178" i="2"/>
  <c r="AC178" i="3"/>
  <c r="AG178" i="3"/>
  <c r="AK178" i="3"/>
  <c r="AO178" i="3"/>
  <c r="AS178" i="3"/>
  <c r="AW178" i="3"/>
  <c r="BB178" i="3"/>
  <c r="BF178" i="3"/>
  <c r="BJ178" i="3"/>
  <c r="BN178" i="3"/>
  <c r="BR178" i="3"/>
  <c r="CE178" i="3"/>
  <c r="CN178" i="3"/>
  <c r="CS178" i="3"/>
  <c r="CW178" i="3"/>
  <c r="DA178" i="3"/>
  <c r="DF178" i="3"/>
  <c r="DJ178" i="3"/>
  <c r="DN178" i="3"/>
  <c r="DT178" i="3"/>
  <c r="DY178" i="3"/>
  <c r="ED178" i="3"/>
  <c r="EI178" i="3"/>
  <c r="GK178" i="3"/>
  <c r="GR178" i="3"/>
  <c r="GV178" i="3"/>
  <c r="HA178" i="3"/>
  <c r="HG178" i="3"/>
  <c r="HK178" i="3"/>
  <c r="HO178" i="3"/>
  <c r="HS178" i="3"/>
  <c r="N178" i="3"/>
  <c r="R178" i="3"/>
  <c r="AE178" i="3"/>
  <c r="AI178" i="3"/>
  <c r="AM178" i="3"/>
  <c r="AQ178" i="3"/>
  <c r="AU178" i="3"/>
  <c r="AZ178" i="3"/>
  <c r="BD178" i="3"/>
  <c r="BH178" i="3"/>
  <c r="BL178" i="3"/>
  <c r="BP178" i="3"/>
  <c r="BU178" i="3"/>
  <c r="CK178" i="3"/>
  <c r="CQ178" i="3"/>
  <c r="CU178" i="3"/>
  <c r="CY178" i="3"/>
  <c r="DD178" i="3"/>
  <c r="DH178" i="3"/>
  <c r="DL178" i="3"/>
  <c r="DQ178" i="3"/>
  <c r="DW178" i="3"/>
  <c r="EA178" i="3"/>
  <c r="EG178" i="3"/>
  <c r="GM178" i="3"/>
  <c r="GT178" i="3"/>
  <c r="GY178" i="3"/>
  <c r="HD178" i="3"/>
  <c r="HI178" i="3"/>
  <c r="HM178" i="3"/>
  <c r="HQ178" i="3"/>
  <c r="CG178" i="3"/>
  <c r="B178" i="3"/>
  <c r="B178" i="2"/>
  <c r="GN178" i="3"/>
  <c r="GO178" i="3"/>
  <c r="F178" i="3"/>
  <c r="U178" i="2"/>
  <c r="O178" i="3"/>
  <c r="AA178" i="3"/>
  <c r="AJ178" i="3"/>
  <c r="AR178" i="3"/>
  <c r="BA178" i="3"/>
  <c r="BI178" i="3"/>
  <c r="BQ178" i="3"/>
  <c r="CR178" i="3"/>
  <c r="CZ178" i="3"/>
  <c r="DI178" i="3"/>
  <c r="DS178" i="3"/>
  <c r="EC178" i="3"/>
  <c r="GQ178" i="3"/>
  <c r="GZ178" i="3"/>
  <c r="HJ178" i="3"/>
  <c r="HR178" i="3"/>
  <c r="Q178" i="3"/>
  <c r="Q178" i="2"/>
  <c r="AD178" i="3"/>
  <c r="AL178" i="3"/>
  <c r="AT178" i="3"/>
  <c r="BC178" i="3"/>
  <c r="BK178" i="3"/>
  <c r="BS178" i="3"/>
  <c r="CI178" i="3"/>
  <c r="CT178" i="3"/>
  <c r="DB178" i="3"/>
  <c r="DK178" i="3"/>
  <c r="DV178" i="3"/>
  <c r="EE178" i="3"/>
  <c r="GS178" i="3"/>
  <c r="HB178" i="3"/>
  <c r="HL178" i="3"/>
  <c r="S178" i="3"/>
  <c r="S178" i="2"/>
  <c r="AF178" i="3"/>
  <c r="AN178" i="3"/>
  <c r="AV178" i="3"/>
  <c r="BE178" i="3"/>
  <c r="BM178" i="3"/>
  <c r="CL178" i="3"/>
  <c r="CV178" i="3"/>
  <c r="DE178" i="3"/>
  <c r="DM178" i="3"/>
  <c r="DX178" i="3"/>
  <c r="EH178" i="3"/>
  <c r="GU178" i="3"/>
  <c r="HF178" i="3"/>
  <c r="HN178" i="3"/>
  <c r="AY178" i="3"/>
  <c r="CO178" i="3"/>
  <c r="DZ178" i="3"/>
  <c r="HP178" i="3"/>
  <c r="BG178" i="3"/>
  <c r="CX178" i="3"/>
  <c r="EJ178" i="3"/>
  <c r="GL178" i="3"/>
  <c r="AH178" i="3"/>
  <c r="BO178" i="3"/>
  <c r="DG178" i="3"/>
  <c r="GX178" i="3"/>
  <c r="AP178" i="3"/>
  <c r="DO178" i="3"/>
  <c r="HH178" i="3"/>
  <c r="P191" i="4"/>
  <c r="EL174" i="3"/>
  <c r="EM174" i="3"/>
  <c r="EN174" i="3"/>
  <c r="FZ174" i="3"/>
  <c r="GA174" i="3"/>
  <c r="GB174" i="3"/>
  <c r="EV174" i="3"/>
  <c r="EW174" i="3"/>
  <c r="EX174" i="3"/>
  <c r="FF174" i="3"/>
  <c r="FG174" i="3"/>
  <c r="FH174" i="3"/>
  <c r="FP174" i="3"/>
  <c r="FQ174" i="3"/>
  <c r="FR174" i="3"/>
  <c r="X170" i="3"/>
  <c r="Z170" i="3"/>
  <c r="CA170" i="3"/>
  <c r="FS166" i="3"/>
  <c r="EY166" i="3"/>
  <c r="EO166" i="3"/>
  <c r="FI166" i="3"/>
  <c r="GC166" i="3"/>
  <c r="ES166" i="3"/>
  <c r="EU166" i="3"/>
  <c r="FM166" i="3"/>
  <c r="FC166" i="3"/>
  <c r="FE166" i="3"/>
  <c r="FY166" i="3"/>
  <c r="GI166" i="3"/>
  <c r="FO166" i="3"/>
  <c r="FW166" i="3"/>
  <c r="GG166" i="3"/>
  <c r="EQ166" i="3"/>
  <c r="FD166" i="3"/>
  <c r="FK166" i="3"/>
  <c r="FX166" i="3"/>
  <c r="GE166" i="3"/>
  <c r="ET166" i="3"/>
  <c r="FA166" i="3"/>
  <c r="FN166" i="3"/>
  <c r="FU166" i="3"/>
  <c r="GH166" i="3"/>
  <c r="EP166" i="3"/>
  <c r="FB166" i="3"/>
  <c r="GD166" i="3"/>
  <c r="ER166" i="3"/>
  <c r="FT166" i="3"/>
  <c r="GF166" i="3"/>
  <c r="FJ166" i="3"/>
  <c r="FV166" i="3"/>
  <c r="EZ166" i="3"/>
  <c r="FL166" i="3"/>
  <c r="X162" i="3"/>
  <c r="Z162" i="3"/>
  <c r="CA162" i="3"/>
  <c r="HT162" i="3"/>
  <c r="Q162" i="3"/>
  <c r="Q162" i="2"/>
  <c r="AD162" i="3"/>
  <c r="AH162" i="3"/>
  <c r="AL162" i="3"/>
  <c r="AP162" i="3"/>
  <c r="AT162" i="3"/>
  <c r="AY162" i="3"/>
  <c r="BC162" i="3"/>
  <c r="BG162" i="3"/>
  <c r="BK162" i="3"/>
  <c r="BO162" i="3"/>
  <c r="BS162" i="3"/>
  <c r="CI162" i="3"/>
  <c r="CO162" i="3"/>
  <c r="CT162" i="3"/>
  <c r="CX162" i="3"/>
  <c r="DB162" i="3"/>
  <c r="DG162" i="3"/>
  <c r="DK162" i="3"/>
  <c r="DO162" i="3"/>
  <c r="DV162" i="3"/>
  <c r="DZ162" i="3"/>
  <c r="EE162" i="3"/>
  <c r="EJ162" i="3"/>
  <c r="GL162" i="3"/>
  <c r="GS162" i="3"/>
  <c r="GX162" i="3"/>
  <c r="HB162" i="3"/>
  <c r="HH162" i="3"/>
  <c r="HL162" i="3"/>
  <c r="HP162" i="3"/>
  <c r="CG162" i="3"/>
  <c r="B162" i="3"/>
  <c r="B162" i="2"/>
  <c r="GN162" i="3"/>
  <c r="GO162" i="3"/>
  <c r="F162" i="3"/>
  <c r="U162" i="2"/>
  <c r="O162" i="3"/>
  <c r="S162" i="3"/>
  <c r="S162" i="2"/>
  <c r="AA162" i="3"/>
  <c r="AF162" i="3"/>
  <c r="AJ162" i="3"/>
  <c r="AN162" i="3"/>
  <c r="AR162" i="3"/>
  <c r="AV162" i="3"/>
  <c r="BA162" i="3"/>
  <c r="BE162" i="3"/>
  <c r="BI162" i="3"/>
  <c r="BM162" i="3"/>
  <c r="BQ162" i="3"/>
  <c r="CL162" i="3"/>
  <c r="CR162" i="3"/>
  <c r="CV162" i="3"/>
  <c r="CZ162" i="3"/>
  <c r="DE162" i="3"/>
  <c r="DI162" i="3"/>
  <c r="DM162" i="3"/>
  <c r="DS162" i="3"/>
  <c r="DX162" i="3"/>
  <c r="EC162" i="3"/>
  <c r="EH162" i="3"/>
  <c r="GQ162" i="3"/>
  <c r="GU162" i="3"/>
  <c r="GZ162" i="3"/>
  <c r="HF162" i="3"/>
  <c r="HJ162" i="3"/>
  <c r="HN162" i="3"/>
  <c r="HR162" i="3"/>
  <c r="P162" i="3"/>
  <c r="P162" i="2"/>
  <c r="AC162" i="3"/>
  <c r="AK162" i="3"/>
  <c r="AS162" i="3"/>
  <c r="BB162" i="3"/>
  <c r="BJ162" i="3"/>
  <c r="BR162" i="3"/>
  <c r="CE162" i="3"/>
  <c r="CS162" i="3"/>
  <c r="DA162" i="3"/>
  <c r="DJ162" i="3"/>
  <c r="DT162" i="3"/>
  <c r="ED162" i="3"/>
  <c r="GR162" i="3"/>
  <c r="HA162" i="3"/>
  <c r="HK162" i="3"/>
  <c r="HS162" i="3"/>
  <c r="R162" i="3"/>
  <c r="AE162" i="3"/>
  <c r="AM162" i="3"/>
  <c r="AU162" i="3"/>
  <c r="BD162" i="3"/>
  <c r="BL162" i="3"/>
  <c r="BU162" i="3"/>
  <c r="CK162" i="3"/>
  <c r="CU162" i="3"/>
  <c r="DD162" i="3"/>
  <c r="DL162" i="3"/>
  <c r="DW162" i="3"/>
  <c r="EG162" i="3"/>
  <c r="GT162" i="3"/>
  <c r="HD162" i="3"/>
  <c r="HM162" i="3"/>
  <c r="AG162" i="3"/>
  <c r="AO162" i="3"/>
  <c r="AW162" i="3"/>
  <c r="BF162" i="3"/>
  <c r="BN162" i="3"/>
  <c r="CN162" i="3"/>
  <c r="CW162" i="3"/>
  <c r="DF162" i="3"/>
  <c r="DN162" i="3"/>
  <c r="DY162" i="3"/>
  <c r="EI162" i="3"/>
  <c r="GK162" i="3"/>
  <c r="GV162" i="3"/>
  <c r="HG162" i="3"/>
  <c r="HO162" i="3"/>
  <c r="N162" i="3"/>
  <c r="AI162" i="3"/>
  <c r="AQ162" i="3"/>
  <c r="AZ162" i="3"/>
  <c r="BH162" i="3"/>
  <c r="BP162" i="3"/>
  <c r="CQ162" i="3"/>
  <c r="CY162" i="3"/>
  <c r="DH162" i="3"/>
  <c r="DQ162" i="3"/>
  <c r="EA162" i="3"/>
  <c r="GM162" i="3"/>
  <c r="GY162" i="3"/>
  <c r="HI162" i="3"/>
  <c r="HQ162" i="3"/>
  <c r="P175" i="4"/>
  <c r="BY158" i="3"/>
  <c r="BW158" i="3"/>
  <c r="BX158" i="3"/>
  <c r="EL158" i="3"/>
  <c r="EM158" i="3"/>
  <c r="EN158" i="3"/>
  <c r="FZ158" i="3"/>
  <c r="GA158" i="3"/>
  <c r="GB158" i="3"/>
  <c r="EV158" i="3"/>
  <c r="EW158" i="3"/>
  <c r="EX158" i="3"/>
  <c r="FF158" i="3"/>
  <c r="FG158" i="3"/>
  <c r="FH158" i="3"/>
  <c r="FP158" i="3"/>
  <c r="FQ158" i="3"/>
  <c r="FR158" i="3"/>
  <c r="FS150" i="3"/>
  <c r="EY150" i="3"/>
  <c r="EO150" i="3"/>
  <c r="FI150" i="3"/>
  <c r="GC150" i="3"/>
  <c r="ES150" i="3"/>
  <c r="EU150" i="3"/>
  <c r="FM150" i="3"/>
  <c r="FC150" i="3"/>
  <c r="FE150" i="3"/>
  <c r="FY150" i="3"/>
  <c r="GI150" i="3"/>
  <c r="FO150" i="3"/>
  <c r="FW150" i="3"/>
  <c r="GG150" i="3"/>
  <c r="EQ150" i="3"/>
  <c r="FD150" i="3"/>
  <c r="FK150" i="3"/>
  <c r="FX150" i="3"/>
  <c r="GE150" i="3"/>
  <c r="ET150" i="3"/>
  <c r="FA150" i="3"/>
  <c r="FN150" i="3"/>
  <c r="FU150" i="3"/>
  <c r="GH150" i="3"/>
  <c r="EP150" i="3"/>
  <c r="FB150" i="3"/>
  <c r="GD150" i="3"/>
  <c r="ER150" i="3"/>
  <c r="FT150" i="3"/>
  <c r="GF150" i="3"/>
  <c r="FJ150" i="3"/>
  <c r="FV150" i="3"/>
  <c r="EZ150" i="3"/>
  <c r="FL150" i="3"/>
  <c r="Z146" i="3"/>
  <c r="CA146" i="3"/>
  <c r="X146" i="3"/>
  <c r="HT146" i="3"/>
  <c r="Q146" i="3"/>
  <c r="Q146" i="2"/>
  <c r="AD146" i="3"/>
  <c r="AH146" i="3"/>
  <c r="AL146" i="3"/>
  <c r="AP146" i="3"/>
  <c r="AT146" i="3"/>
  <c r="AY146" i="3"/>
  <c r="BC146" i="3"/>
  <c r="BG146" i="3"/>
  <c r="BK146" i="3"/>
  <c r="BO146" i="3"/>
  <c r="BS146" i="3"/>
  <c r="CI146" i="3"/>
  <c r="CO146" i="3"/>
  <c r="CT146" i="3"/>
  <c r="CX146" i="3"/>
  <c r="DB146" i="3"/>
  <c r="DG146" i="3"/>
  <c r="DK146" i="3"/>
  <c r="DO146" i="3"/>
  <c r="DV146" i="3"/>
  <c r="DZ146" i="3"/>
  <c r="EE146" i="3"/>
  <c r="EJ146" i="3"/>
  <c r="GL146" i="3"/>
  <c r="GS146" i="3"/>
  <c r="GX146" i="3"/>
  <c r="HB146" i="3"/>
  <c r="HH146" i="3"/>
  <c r="HL146" i="3"/>
  <c r="HP146" i="3"/>
  <c r="N146" i="3"/>
  <c r="R146" i="3"/>
  <c r="AE146" i="3"/>
  <c r="AI146" i="3"/>
  <c r="AM146" i="3"/>
  <c r="AQ146" i="3"/>
  <c r="AU146" i="3"/>
  <c r="AZ146" i="3"/>
  <c r="BD146" i="3"/>
  <c r="BH146" i="3"/>
  <c r="BL146" i="3"/>
  <c r="BP146" i="3"/>
  <c r="BU146" i="3"/>
  <c r="CK146" i="3"/>
  <c r="CQ146" i="3"/>
  <c r="CU146" i="3"/>
  <c r="CY146" i="3"/>
  <c r="DD146" i="3"/>
  <c r="DH146" i="3"/>
  <c r="DL146" i="3"/>
  <c r="DQ146" i="3"/>
  <c r="DW146" i="3"/>
  <c r="EA146" i="3"/>
  <c r="EG146" i="3"/>
  <c r="GM146" i="3"/>
  <c r="GT146" i="3"/>
  <c r="GY146" i="3"/>
  <c r="HD146" i="3"/>
  <c r="HI146" i="3"/>
  <c r="HM146" i="3"/>
  <c r="HQ146" i="3"/>
  <c r="CG146" i="3"/>
  <c r="B146" i="3"/>
  <c r="B146" i="2"/>
  <c r="GN146" i="3"/>
  <c r="GO146" i="3"/>
  <c r="F146" i="3"/>
  <c r="U146" i="2"/>
  <c r="O146" i="3"/>
  <c r="S146" i="3"/>
  <c r="S146" i="2"/>
  <c r="AA146" i="3"/>
  <c r="AF146" i="3"/>
  <c r="AJ146" i="3"/>
  <c r="AN146" i="3"/>
  <c r="AR146" i="3"/>
  <c r="AV146" i="3"/>
  <c r="BA146" i="3"/>
  <c r="BE146" i="3"/>
  <c r="BI146" i="3"/>
  <c r="BM146" i="3"/>
  <c r="BQ146" i="3"/>
  <c r="CL146" i="3"/>
  <c r="CR146" i="3"/>
  <c r="CV146" i="3"/>
  <c r="CZ146" i="3"/>
  <c r="DE146" i="3"/>
  <c r="DI146" i="3"/>
  <c r="DM146" i="3"/>
  <c r="DS146" i="3"/>
  <c r="DX146" i="3"/>
  <c r="EC146" i="3"/>
  <c r="EH146" i="3"/>
  <c r="GQ146" i="3"/>
  <c r="GU146" i="3"/>
  <c r="GZ146" i="3"/>
  <c r="HF146" i="3"/>
  <c r="HJ146" i="3"/>
  <c r="HN146" i="3"/>
  <c r="HR146" i="3"/>
  <c r="P146" i="3"/>
  <c r="P146" i="2"/>
  <c r="AK146" i="3"/>
  <c r="BB146" i="3"/>
  <c r="BR146" i="3"/>
  <c r="CS146" i="3"/>
  <c r="DJ146" i="3"/>
  <c r="ED146" i="3"/>
  <c r="HA146" i="3"/>
  <c r="HS146" i="3"/>
  <c r="AO146" i="3"/>
  <c r="BF146" i="3"/>
  <c r="CW146" i="3"/>
  <c r="DN146" i="3"/>
  <c r="EI146" i="3"/>
  <c r="GK146" i="3"/>
  <c r="HG146" i="3"/>
  <c r="AC146" i="3"/>
  <c r="AS146" i="3"/>
  <c r="BJ146" i="3"/>
  <c r="CE146" i="3"/>
  <c r="DA146" i="3"/>
  <c r="DT146" i="3"/>
  <c r="GR146" i="3"/>
  <c r="HK146" i="3"/>
  <c r="AG146" i="3"/>
  <c r="AW146" i="3"/>
  <c r="BN146" i="3"/>
  <c r="CN146" i="3"/>
  <c r="DF146" i="3"/>
  <c r="DY146" i="3"/>
  <c r="GV146" i="3"/>
  <c r="HO146" i="3"/>
  <c r="P159" i="4"/>
  <c r="EL142" i="3"/>
  <c r="EM142" i="3"/>
  <c r="EN142" i="3"/>
  <c r="FZ142" i="3"/>
  <c r="GA142" i="3"/>
  <c r="GB142" i="3"/>
  <c r="EV142" i="3"/>
  <c r="EW142" i="3"/>
  <c r="EX142" i="3"/>
  <c r="FF142" i="3"/>
  <c r="FG142" i="3"/>
  <c r="FH142" i="3"/>
  <c r="FP142" i="3"/>
  <c r="FQ142" i="3"/>
  <c r="FR142" i="3"/>
  <c r="S151" i="4"/>
  <c r="FS134" i="3"/>
  <c r="EY134" i="3"/>
  <c r="EO134" i="3"/>
  <c r="FI134" i="3"/>
  <c r="GC134" i="3"/>
  <c r="ES134" i="3"/>
  <c r="EU134" i="3"/>
  <c r="FM134" i="3"/>
  <c r="FC134" i="3"/>
  <c r="FE134" i="3"/>
  <c r="FY134" i="3"/>
  <c r="GI134" i="3"/>
  <c r="FO134" i="3"/>
  <c r="FW134" i="3"/>
  <c r="GG134" i="3"/>
  <c r="EQ134" i="3"/>
  <c r="FD134" i="3"/>
  <c r="FK134" i="3"/>
  <c r="FX134" i="3"/>
  <c r="GE134" i="3"/>
  <c r="ER134" i="3"/>
  <c r="EZ134" i="3"/>
  <c r="FL134" i="3"/>
  <c r="FT134" i="3"/>
  <c r="GF134" i="3"/>
  <c r="ET134" i="3"/>
  <c r="FA134" i="3"/>
  <c r="FN134" i="3"/>
  <c r="FU134" i="3"/>
  <c r="GH134" i="3"/>
  <c r="EP134" i="3"/>
  <c r="FB134" i="3"/>
  <c r="FJ134" i="3"/>
  <c r="FV134" i="3"/>
  <c r="GD134" i="3"/>
  <c r="Z130" i="3"/>
  <c r="CA130" i="3"/>
  <c r="X130" i="3"/>
  <c r="HT130" i="3"/>
  <c r="Q130" i="3"/>
  <c r="Q130" i="2"/>
  <c r="AD130" i="3"/>
  <c r="AH130" i="3"/>
  <c r="AL130" i="3"/>
  <c r="AP130" i="3"/>
  <c r="AT130" i="3"/>
  <c r="AY130" i="3"/>
  <c r="BC130" i="3"/>
  <c r="BG130" i="3"/>
  <c r="BK130" i="3"/>
  <c r="BO130" i="3"/>
  <c r="BS130" i="3"/>
  <c r="CI130" i="3"/>
  <c r="CO130" i="3"/>
  <c r="CT130" i="3"/>
  <c r="CX130" i="3"/>
  <c r="DB130" i="3"/>
  <c r="DG130" i="3"/>
  <c r="DK130" i="3"/>
  <c r="DO130" i="3"/>
  <c r="DV130" i="3"/>
  <c r="DZ130" i="3"/>
  <c r="EE130" i="3"/>
  <c r="EJ130" i="3"/>
  <c r="GL130" i="3"/>
  <c r="GS130" i="3"/>
  <c r="GX130" i="3"/>
  <c r="HB130" i="3"/>
  <c r="HH130" i="3"/>
  <c r="HL130" i="3"/>
  <c r="HP130" i="3"/>
  <c r="N130" i="3"/>
  <c r="R130" i="3"/>
  <c r="AE130" i="3"/>
  <c r="AI130" i="3"/>
  <c r="AM130" i="3"/>
  <c r="AQ130" i="3"/>
  <c r="AU130" i="3"/>
  <c r="AZ130" i="3"/>
  <c r="BD130" i="3"/>
  <c r="BH130" i="3"/>
  <c r="BL130" i="3"/>
  <c r="BP130" i="3"/>
  <c r="BU130" i="3"/>
  <c r="CK130" i="3"/>
  <c r="CQ130" i="3"/>
  <c r="CU130" i="3"/>
  <c r="CY130" i="3"/>
  <c r="DD130" i="3"/>
  <c r="DH130" i="3"/>
  <c r="DL130" i="3"/>
  <c r="DQ130" i="3"/>
  <c r="DW130" i="3"/>
  <c r="EA130" i="3"/>
  <c r="EG130" i="3"/>
  <c r="GM130" i="3"/>
  <c r="GT130" i="3"/>
  <c r="GY130" i="3"/>
  <c r="HD130" i="3"/>
  <c r="HI130" i="3"/>
  <c r="HM130" i="3"/>
  <c r="HQ130" i="3"/>
  <c r="CG130" i="3"/>
  <c r="B130" i="3"/>
  <c r="B130" i="2"/>
  <c r="GN130" i="3"/>
  <c r="GO130" i="3"/>
  <c r="F130" i="3"/>
  <c r="U130" i="2"/>
  <c r="O130" i="3"/>
  <c r="S130" i="3"/>
  <c r="S130" i="2"/>
  <c r="AA130" i="3"/>
  <c r="AF130" i="3"/>
  <c r="AJ130" i="3"/>
  <c r="AN130" i="3"/>
  <c r="AR130" i="3"/>
  <c r="AV130" i="3"/>
  <c r="BA130" i="3"/>
  <c r="BE130" i="3"/>
  <c r="BI130" i="3"/>
  <c r="BM130" i="3"/>
  <c r="BQ130" i="3"/>
  <c r="CL130" i="3"/>
  <c r="CR130" i="3"/>
  <c r="CV130" i="3"/>
  <c r="CZ130" i="3"/>
  <c r="DE130" i="3"/>
  <c r="DI130" i="3"/>
  <c r="DM130" i="3"/>
  <c r="DS130" i="3"/>
  <c r="DX130" i="3"/>
  <c r="EC130" i="3"/>
  <c r="EH130" i="3"/>
  <c r="GQ130" i="3"/>
  <c r="GU130" i="3"/>
  <c r="GZ130" i="3"/>
  <c r="HF130" i="3"/>
  <c r="HJ130" i="3"/>
  <c r="HN130" i="3"/>
  <c r="HR130" i="3"/>
  <c r="P130" i="3"/>
  <c r="P130" i="2"/>
  <c r="AC130" i="3"/>
  <c r="AG130" i="3"/>
  <c r="AK130" i="3"/>
  <c r="AO130" i="3"/>
  <c r="AS130" i="3"/>
  <c r="AW130" i="3"/>
  <c r="BB130" i="3"/>
  <c r="BF130" i="3"/>
  <c r="BJ130" i="3"/>
  <c r="BN130" i="3"/>
  <c r="BR130" i="3"/>
  <c r="CE130" i="3"/>
  <c r="CN130" i="3"/>
  <c r="CS130" i="3"/>
  <c r="CW130" i="3"/>
  <c r="DA130" i="3"/>
  <c r="DF130" i="3"/>
  <c r="DJ130" i="3"/>
  <c r="DN130" i="3"/>
  <c r="DT130" i="3"/>
  <c r="DY130" i="3"/>
  <c r="ED130" i="3"/>
  <c r="EI130" i="3"/>
  <c r="GK130" i="3"/>
  <c r="GR130" i="3"/>
  <c r="GV130" i="3"/>
  <c r="HA130" i="3"/>
  <c r="HG130" i="3"/>
  <c r="HK130" i="3"/>
  <c r="HO130" i="3"/>
  <c r="HS130" i="3"/>
  <c r="P143" i="4"/>
  <c r="EL126" i="3"/>
  <c r="EM126" i="3"/>
  <c r="EN126" i="3"/>
  <c r="FZ126" i="3"/>
  <c r="GA126" i="3"/>
  <c r="GB126" i="3"/>
  <c r="EV126" i="3"/>
  <c r="EW126" i="3"/>
  <c r="EX126" i="3"/>
  <c r="FF126" i="3"/>
  <c r="FG126" i="3"/>
  <c r="FH126" i="3"/>
  <c r="FP126" i="3"/>
  <c r="FQ126" i="3"/>
  <c r="FR126" i="3"/>
  <c r="Z122" i="3"/>
  <c r="CA122" i="3"/>
  <c r="X122" i="3"/>
  <c r="X118" i="3"/>
  <c r="Z118" i="3"/>
  <c r="CA118" i="3"/>
  <c r="FS118" i="3"/>
  <c r="EY118" i="3"/>
  <c r="EO118" i="3"/>
  <c r="FI118" i="3"/>
  <c r="GC118" i="3"/>
  <c r="ES118" i="3"/>
  <c r="EU118" i="3"/>
  <c r="FM118" i="3"/>
  <c r="FC118" i="3"/>
  <c r="FE118" i="3"/>
  <c r="FY118" i="3"/>
  <c r="GI118" i="3"/>
  <c r="FO118" i="3"/>
  <c r="FW118" i="3"/>
  <c r="GG118" i="3"/>
  <c r="ET118" i="3"/>
  <c r="FA118" i="3"/>
  <c r="FN118" i="3"/>
  <c r="FU118" i="3"/>
  <c r="GH118" i="3"/>
  <c r="EP118" i="3"/>
  <c r="FB118" i="3"/>
  <c r="FJ118" i="3"/>
  <c r="FV118" i="3"/>
  <c r="GD118" i="3"/>
  <c r="EQ118" i="3"/>
  <c r="FD118" i="3"/>
  <c r="FK118" i="3"/>
  <c r="FX118" i="3"/>
  <c r="GE118" i="3"/>
  <c r="ER118" i="3"/>
  <c r="EZ118" i="3"/>
  <c r="FL118" i="3"/>
  <c r="FT118" i="3"/>
  <c r="GF118" i="3"/>
  <c r="BW114" i="3"/>
  <c r="BX114" i="3"/>
  <c r="BY114" i="3"/>
  <c r="HT114" i="3"/>
  <c r="CG114" i="3"/>
  <c r="B114" i="3"/>
  <c r="B114" i="2"/>
  <c r="GN114" i="3"/>
  <c r="GO114" i="3"/>
  <c r="F114" i="3"/>
  <c r="U114" i="2"/>
  <c r="O114" i="3"/>
  <c r="S114" i="3"/>
  <c r="S114" i="2"/>
  <c r="AA114" i="3"/>
  <c r="AF114" i="3"/>
  <c r="AJ114" i="3"/>
  <c r="AN114" i="3"/>
  <c r="AR114" i="3"/>
  <c r="AV114" i="3"/>
  <c r="BA114" i="3"/>
  <c r="BE114" i="3"/>
  <c r="BI114" i="3"/>
  <c r="BM114" i="3"/>
  <c r="BQ114" i="3"/>
  <c r="CL114" i="3"/>
  <c r="CR114" i="3"/>
  <c r="CV114" i="3"/>
  <c r="CZ114" i="3"/>
  <c r="DE114" i="3"/>
  <c r="DI114" i="3"/>
  <c r="DM114" i="3"/>
  <c r="DS114" i="3"/>
  <c r="DX114" i="3"/>
  <c r="EC114" i="3"/>
  <c r="EH114" i="3"/>
  <c r="GQ114" i="3"/>
  <c r="GU114" i="3"/>
  <c r="GZ114" i="3"/>
  <c r="HF114" i="3"/>
  <c r="HJ114" i="3"/>
  <c r="HN114" i="3"/>
  <c r="HR114" i="3"/>
  <c r="P114" i="3"/>
  <c r="P114" i="2"/>
  <c r="AC114" i="3"/>
  <c r="AG114" i="3"/>
  <c r="AK114" i="3"/>
  <c r="AO114" i="3"/>
  <c r="AS114" i="3"/>
  <c r="AW114" i="3"/>
  <c r="BB114" i="3"/>
  <c r="BF114" i="3"/>
  <c r="BJ114" i="3"/>
  <c r="BN114" i="3"/>
  <c r="BR114" i="3"/>
  <c r="CE114" i="3"/>
  <c r="CN114" i="3"/>
  <c r="CS114" i="3"/>
  <c r="CW114" i="3"/>
  <c r="DA114" i="3"/>
  <c r="DF114" i="3"/>
  <c r="DJ114" i="3"/>
  <c r="DN114" i="3"/>
  <c r="DT114" i="3"/>
  <c r="DY114" i="3"/>
  <c r="ED114" i="3"/>
  <c r="EI114" i="3"/>
  <c r="GK114" i="3"/>
  <c r="GR114" i="3"/>
  <c r="GV114" i="3"/>
  <c r="HA114" i="3"/>
  <c r="HG114" i="3"/>
  <c r="HK114" i="3"/>
  <c r="HO114" i="3"/>
  <c r="HS114" i="3"/>
  <c r="Q114" i="3"/>
  <c r="Q114" i="2"/>
  <c r="AD114" i="3"/>
  <c r="AH114" i="3"/>
  <c r="AL114" i="3"/>
  <c r="AP114" i="3"/>
  <c r="AT114" i="3"/>
  <c r="AY114" i="3"/>
  <c r="BC114" i="3"/>
  <c r="BG114" i="3"/>
  <c r="BK114" i="3"/>
  <c r="BO114" i="3"/>
  <c r="BS114" i="3"/>
  <c r="CI114" i="3"/>
  <c r="CO114" i="3"/>
  <c r="CT114" i="3"/>
  <c r="CX114" i="3"/>
  <c r="DB114" i="3"/>
  <c r="DG114" i="3"/>
  <c r="DK114" i="3"/>
  <c r="DO114" i="3"/>
  <c r="DV114" i="3"/>
  <c r="DZ114" i="3"/>
  <c r="EE114" i="3"/>
  <c r="EJ114" i="3"/>
  <c r="GL114" i="3"/>
  <c r="GS114" i="3"/>
  <c r="GX114" i="3"/>
  <c r="HB114" i="3"/>
  <c r="HH114" i="3"/>
  <c r="HL114" i="3"/>
  <c r="HP114" i="3"/>
  <c r="N114" i="3"/>
  <c r="R114" i="3"/>
  <c r="AE114" i="3"/>
  <c r="AI114" i="3"/>
  <c r="AM114" i="3"/>
  <c r="AQ114" i="3"/>
  <c r="AU114" i="3"/>
  <c r="AZ114" i="3"/>
  <c r="BD114" i="3"/>
  <c r="BH114" i="3"/>
  <c r="BL114" i="3"/>
  <c r="BP114" i="3"/>
  <c r="BU114" i="3"/>
  <c r="CK114" i="3"/>
  <c r="CQ114" i="3"/>
  <c r="CU114" i="3"/>
  <c r="CY114" i="3"/>
  <c r="DD114" i="3"/>
  <c r="DH114" i="3"/>
  <c r="DL114" i="3"/>
  <c r="DQ114" i="3"/>
  <c r="DW114" i="3"/>
  <c r="EA114" i="3"/>
  <c r="EG114" i="3"/>
  <c r="GM114" i="3"/>
  <c r="GT114" i="3"/>
  <c r="GY114" i="3"/>
  <c r="HD114" i="3"/>
  <c r="HI114" i="3"/>
  <c r="HM114" i="3"/>
  <c r="HQ114" i="3"/>
  <c r="P127" i="4"/>
  <c r="EL110" i="3"/>
  <c r="EM110" i="3"/>
  <c r="EN110" i="3"/>
  <c r="FZ110" i="3"/>
  <c r="GA110" i="3"/>
  <c r="GB110" i="3"/>
  <c r="EV110" i="3"/>
  <c r="EW110" i="3"/>
  <c r="EX110" i="3"/>
  <c r="FF110" i="3"/>
  <c r="FG110" i="3"/>
  <c r="FH110" i="3"/>
  <c r="FP110" i="3"/>
  <c r="FQ110" i="3"/>
  <c r="FR110" i="3"/>
  <c r="S119" i="4"/>
  <c r="X102" i="3"/>
  <c r="Z102" i="3"/>
  <c r="CA102" i="3"/>
  <c r="FS102" i="3"/>
  <c r="EY102" i="3"/>
  <c r="EO102" i="3"/>
  <c r="FI102" i="3"/>
  <c r="GC102" i="3"/>
  <c r="ES102" i="3"/>
  <c r="EU102" i="3"/>
  <c r="FM102" i="3"/>
  <c r="FC102" i="3"/>
  <c r="FE102" i="3"/>
  <c r="FY102" i="3"/>
  <c r="GI102" i="3"/>
  <c r="FO102" i="3"/>
  <c r="FW102" i="3"/>
  <c r="GG102" i="3"/>
  <c r="ET102" i="3"/>
  <c r="FA102" i="3"/>
  <c r="FN102" i="3"/>
  <c r="FU102" i="3"/>
  <c r="GH102" i="3"/>
  <c r="EP102" i="3"/>
  <c r="FB102" i="3"/>
  <c r="FJ102" i="3"/>
  <c r="FV102" i="3"/>
  <c r="GD102" i="3"/>
  <c r="EQ102" i="3"/>
  <c r="FD102" i="3"/>
  <c r="FK102" i="3"/>
  <c r="FX102" i="3"/>
  <c r="GE102" i="3"/>
  <c r="ER102" i="3"/>
  <c r="EZ102" i="3"/>
  <c r="FL102" i="3"/>
  <c r="FT102" i="3"/>
  <c r="GF102" i="3"/>
  <c r="BW98" i="3"/>
  <c r="BX98" i="3"/>
  <c r="BY98" i="3"/>
  <c r="HT98" i="3"/>
  <c r="CG98" i="3"/>
  <c r="B98" i="3"/>
  <c r="B98" i="2"/>
  <c r="GN98" i="3"/>
  <c r="GO98" i="3"/>
  <c r="F98" i="3"/>
  <c r="U98" i="2"/>
  <c r="O98" i="3"/>
  <c r="S98" i="3"/>
  <c r="S98" i="2"/>
  <c r="AA98" i="3"/>
  <c r="AF98" i="3"/>
  <c r="AJ98" i="3"/>
  <c r="AN98" i="3"/>
  <c r="AR98" i="3"/>
  <c r="AV98" i="3"/>
  <c r="BA98" i="3"/>
  <c r="BE98" i="3"/>
  <c r="BI98" i="3"/>
  <c r="BM98" i="3"/>
  <c r="BQ98" i="3"/>
  <c r="CL98" i="3"/>
  <c r="CR98" i="3"/>
  <c r="CV98" i="3"/>
  <c r="CZ98" i="3"/>
  <c r="DE98" i="3"/>
  <c r="DI98" i="3"/>
  <c r="DM98" i="3"/>
  <c r="DS98" i="3"/>
  <c r="DX98" i="3"/>
  <c r="EC98" i="3"/>
  <c r="EH98" i="3"/>
  <c r="GQ98" i="3"/>
  <c r="GU98" i="3"/>
  <c r="GZ98" i="3"/>
  <c r="HF98" i="3"/>
  <c r="HJ98" i="3"/>
  <c r="HN98" i="3"/>
  <c r="HR98" i="3"/>
  <c r="P98" i="3"/>
  <c r="P98" i="2"/>
  <c r="AC98" i="3"/>
  <c r="AG98" i="3"/>
  <c r="AK98" i="3"/>
  <c r="AO98" i="3"/>
  <c r="AS98" i="3"/>
  <c r="AW98" i="3"/>
  <c r="BB98" i="3"/>
  <c r="BF98" i="3"/>
  <c r="BJ98" i="3"/>
  <c r="BN98" i="3"/>
  <c r="BR98" i="3"/>
  <c r="CE98" i="3"/>
  <c r="CN98" i="3"/>
  <c r="CS98" i="3"/>
  <c r="CW98" i="3"/>
  <c r="DA98" i="3"/>
  <c r="DF98" i="3"/>
  <c r="DJ98" i="3"/>
  <c r="DN98" i="3"/>
  <c r="DT98" i="3"/>
  <c r="DY98" i="3"/>
  <c r="ED98" i="3"/>
  <c r="EI98" i="3"/>
  <c r="GK98" i="3"/>
  <c r="GR98" i="3"/>
  <c r="GV98" i="3"/>
  <c r="HA98" i="3"/>
  <c r="HG98" i="3"/>
  <c r="HK98" i="3"/>
  <c r="HO98" i="3"/>
  <c r="HS98" i="3"/>
  <c r="Q98" i="3"/>
  <c r="Q98" i="2"/>
  <c r="AD98" i="3"/>
  <c r="AH98" i="3"/>
  <c r="AL98" i="3"/>
  <c r="AP98" i="3"/>
  <c r="AT98" i="3"/>
  <c r="AY98" i="3"/>
  <c r="BC98" i="3"/>
  <c r="BG98" i="3"/>
  <c r="BK98" i="3"/>
  <c r="BO98" i="3"/>
  <c r="BS98" i="3"/>
  <c r="CI98" i="3"/>
  <c r="CO98" i="3"/>
  <c r="CT98" i="3"/>
  <c r="CX98" i="3"/>
  <c r="DB98" i="3"/>
  <c r="DG98" i="3"/>
  <c r="DK98" i="3"/>
  <c r="DO98" i="3"/>
  <c r="DV98" i="3"/>
  <c r="DZ98" i="3"/>
  <c r="EE98" i="3"/>
  <c r="EJ98" i="3"/>
  <c r="GL98" i="3"/>
  <c r="GS98" i="3"/>
  <c r="GX98" i="3"/>
  <c r="HB98" i="3"/>
  <c r="HH98" i="3"/>
  <c r="HL98" i="3"/>
  <c r="HP98" i="3"/>
  <c r="N98" i="3"/>
  <c r="R98" i="3"/>
  <c r="AE98" i="3"/>
  <c r="AI98" i="3"/>
  <c r="AM98" i="3"/>
  <c r="AQ98" i="3"/>
  <c r="AU98" i="3"/>
  <c r="AZ98" i="3"/>
  <c r="BD98" i="3"/>
  <c r="BH98" i="3"/>
  <c r="BL98" i="3"/>
  <c r="BP98" i="3"/>
  <c r="BU98" i="3"/>
  <c r="CK98" i="3"/>
  <c r="CQ98" i="3"/>
  <c r="CU98" i="3"/>
  <c r="CY98" i="3"/>
  <c r="DD98" i="3"/>
  <c r="DH98" i="3"/>
  <c r="DL98" i="3"/>
  <c r="DQ98" i="3"/>
  <c r="DW98" i="3"/>
  <c r="EA98" i="3"/>
  <c r="EG98" i="3"/>
  <c r="GM98" i="3"/>
  <c r="GT98" i="3"/>
  <c r="GY98" i="3"/>
  <c r="HD98" i="3"/>
  <c r="HI98" i="3"/>
  <c r="HM98" i="3"/>
  <c r="HQ98" i="3"/>
  <c r="P111" i="4"/>
  <c r="BY94" i="3"/>
  <c r="BW94" i="3"/>
  <c r="BX94" i="3"/>
  <c r="EL94" i="3"/>
  <c r="EM94" i="3"/>
  <c r="EN94" i="3"/>
  <c r="FZ94" i="3"/>
  <c r="GA94" i="3"/>
  <c r="GB94" i="3"/>
  <c r="EV94" i="3"/>
  <c r="EW94" i="3"/>
  <c r="EX94" i="3"/>
  <c r="FF94" i="3"/>
  <c r="FG94" i="3"/>
  <c r="FH94" i="3"/>
  <c r="FP94" i="3"/>
  <c r="FQ94" i="3"/>
  <c r="FR94" i="3"/>
  <c r="FS86" i="3"/>
  <c r="EY86" i="3"/>
  <c r="EO86" i="3"/>
  <c r="FI86" i="3"/>
  <c r="GC86" i="3"/>
  <c r="ES86" i="3"/>
  <c r="EU86" i="3"/>
  <c r="FM86" i="3"/>
  <c r="FC86" i="3"/>
  <c r="FE86" i="3"/>
  <c r="FY86" i="3"/>
  <c r="GI86" i="3"/>
  <c r="FO86" i="3"/>
  <c r="FW86" i="3"/>
  <c r="GG86" i="3"/>
  <c r="EQ86" i="3"/>
  <c r="FD86" i="3"/>
  <c r="FK86" i="3"/>
  <c r="FX86" i="3"/>
  <c r="GE86" i="3"/>
  <c r="ER86" i="3"/>
  <c r="EZ86" i="3"/>
  <c r="FL86" i="3"/>
  <c r="FT86" i="3"/>
  <c r="GF86" i="3"/>
  <c r="ET86" i="3"/>
  <c r="FA86" i="3"/>
  <c r="FN86" i="3"/>
  <c r="FU86" i="3"/>
  <c r="GH86" i="3"/>
  <c r="EP86" i="3"/>
  <c r="FB86" i="3"/>
  <c r="FJ86" i="3"/>
  <c r="FV86" i="3"/>
  <c r="GD86" i="3"/>
  <c r="Z82" i="3"/>
  <c r="CA82" i="3"/>
  <c r="X82" i="3"/>
  <c r="HT82" i="3"/>
  <c r="Q82" i="3"/>
  <c r="Q82" i="2"/>
  <c r="AD82" i="3"/>
  <c r="AH82" i="3"/>
  <c r="AL82" i="3"/>
  <c r="AP82" i="3"/>
  <c r="AT82" i="3"/>
  <c r="AY82" i="3"/>
  <c r="BC82" i="3"/>
  <c r="BG82" i="3"/>
  <c r="BK82" i="3"/>
  <c r="BO82" i="3"/>
  <c r="BS82" i="3"/>
  <c r="CI82" i="3"/>
  <c r="CO82" i="3"/>
  <c r="CT82" i="3"/>
  <c r="CX82" i="3"/>
  <c r="DB82" i="3"/>
  <c r="DG82" i="3"/>
  <c r="DK82" i="3"/>
  <c r="DO82" i="3"/>
  <c r="DV82" i="3"/>
  <c r="DZ82" i="3"/>
  <c r="EE82" i="3"/>
  <c r="EJ82" i="3"/>
  <c r="GL82" i="3"/>
  <c r="GS82" i="3"/>
  <c r="GX82" i="3"/>
  <c r="HB82" i="3"/>
  <c r="HH82" i="3"/>
  <c r="HL82" i="3"/>
  <c r="HP82" i="3"/>
  <c r="N82" i="3"/>
  <c r="R82" i="3"/>
  <c r="AE82" i="3"/>
  <c r="AI82" i="3"/>
  <c r="AM82" i="3"/>
  <c r="AQ82" i="3"/>
  <c r="AU82" i="3"/>
  <c r="AZ82" i="3"/>
  <c r="BD82" i="3"/>
  <c r="BH82" i="3"/>
  <c r="BL82" i="3"/>
  <c r="BP82" i="3"/>
  <c r="BU82" i="3"/>
  <c r="CK82" i="3"/>
  <c r="CQ82" i="3"/>
  <c r="CU82" i="3"/>
  <c r="CY82" i="3"/>
  <c r="DD82" i="3"/>
  <c r="DH82" i="3"/>
  <c r="DL82" i="3"/>
  <c r="DQ82" i="3"/>
  <c r="DW82" i="3"/>
  <c r="EA82" i="3"/>
  <c r="EG82" i="3"/>
  <c r="GM82" i="3"/>
  <c r="GT82" i="3"/>
  <c r="GY82" i="3"/>
  <c r="HD82" i="3"/>
  <c r="HI82" i="3"/>
  <c r="HM82" i="3"/>
  <c r="HQ82" i="3"/>
  <c r="CG82" i="3"/>
  <c r="B82" i="3"/>
  <c r="B82" i="2"/>
  <c r="GN82" i="3"/>
  <c r="GO82" i="3"/>
  <c r="F82" i="3"/>
  <c r="U82" i="2"/>
  <c r="O82" i="3"/>
  <c r="S82" i="3"/>
  <c r="S82" i="2"/>
  <c r="AA82" i="3"/>
  <c r="AF82" i="3"/>
  <c r="AJ82" i="3"/>
  <c r="AN82" i="3"/>
  <c r="AR82" i="3"/>
  <c r="AV82" i="3"/>
  <c r="BA82" i="3"/>
  <c r="BE82" i="3"/>
  <c r="BI82" i="3"/>
  <c r="BM82" i="3"/>
  <c r="BQ82" i="3"/>
  <c r="CL82" i="3"/>
  <c r="CR82" i="3"/>
  <c r="CV82" i="3"/>
  <c r="CZ82" i="3"/>
  <c r="DE82" i="3"/>
  <c r="DI82" i="3"/>
  <c r="DM82" i="3"/>
  <c r="DS82" i="3"/>
  <c r="DX82" i="3"/>
  <c r="EC82" i="3"/>
  <c r="EH82" i="3"/>
  <c r="GQ82" i="3"/>
  <c r="GU82" i="3"/>
  <c r="GZ82" i="3"/>
  <c r="HF82" i="3"/>
  <c r="HJ82" i="3"/>
  <c r="HN82" i="3"/>
  <c r="HR82" i="3"/>
  <c r="P82" i="3"/>
  <c r="P82" i="2"/>
  <c r="AC82" i="3"/>
  <c r="AG82" i="3"/>
  <c r="AK82" i="3"/>
  <c r="AO82" i="3"/>
  <c r="AS82" i="3"/>
  <c r="AW82" i="3"/>
  <c r="BB82" i="3"/>
  <c r="BF82" i="3"/>
  <c r="BJ82" i="3"/>
  <c r="BN82" i="3"/>
  <c r="BR82" i="3"/>
  <c r="CE82" i="3"/>
  <c r="CN82" i="3"/>
  <c r="CS82" i="3"/>
  <c r="CW82" i="3"/>
  <c r="DA82" i="3"/>
  <c r="DF82" i="3"/>
  <c r="DJ82" i="3"/>
  <c r="DN82" i="3"/>
  <c r="DT82" i="3"/>
  <c r="DY82" i="3"/>
  <c r="ED82" i="3"/>
  <c r="EI82" i="3"/>
  <c r="GK82" i="3"/>
  <c r="GR82" i="3"/>
  <c r="GV82" i="3"/>
  <c r="HA82" i="3"/>
  <c r="HG82" i="3"/>
  <c r="HK82" i="3"/>
  <c r="HO82" i="3"/>
  <c r="HS82" i="3"/>
  <c r="P95" i="4"/>
  <c r="BY78" i="3"/>
  <c r="BW78" i="3"/>
  <c r="BX78" i="3"/>
  <c r="EL78" i="3"/>
  <c r="EM78" i="3"/>
  <c r="EN78" i="3"/>
  <c r="FZ78" i="3"/>
  <c r="GA78" i="3"/>
  <c r="GB78" i="3"/>
  <c r="EV78" i="3"/>
  <c r="EW78" i="3"/>
  <c r="EX78" i="3"/>
  <c r="FF78" i="3"/>
  <c r="FG78" i="3"/>
  <c r="FH78" i="3"/>
  <c r="FP78" i="3"/>
  <c r="FQ78" i="3"/>
  <c r="FR78" i="3"/>
  <c r="FS70" i="3"/>
  <c r="EY70" i="3"/>
  <c r="EO70" i="3"/>
  <c r="FI70" i="3"/>
  <c r="GC70" i="3"/>
  <c r="ES70" i="3"/>
  <c r="EU70" i="3"/>
  <c r="FM70" i="3"/>
  <c r="FC70" i="3"/>
  <c r="FE70" i="3"/>
  <c r="FY70" i="3"/>
  <c r="GI70" i="3"/>
  <c r="FO70" i="3"/>
  <c r="FW70" i="3"/>
  <c r="GG70" i="3"/>
  <c r="EQ70" i="3"/>
  <c r="FD70" i="3"/>
  <c r="FK70" i="3"/>
  <c r="FX70" i="3"/>
  <c r="GE70" i="3"/>
  <c r="ER70" i="3"/>
  <c r="EZ70" i="3"/>
  <c r="FL70" i="3"/>
  <c r="FT70" i="3"/>
  <c r="GF70" i="3"/>
  <c r="ET70" i="3"/>
  <c r="FA70" i="3"/>
  <c r="FN70" i="3"/>
  <c r="FU70" i="3"/>
  <c r="GH70" i="3"/>
  <c r="EP70" i="3"/>
  <c r="FB70" i="3"/>
  <c r="FJ70" i="3"/>
  <c r="FV70" i="3"/>
  <c r="GD70" i="3"/>
  <c r="BW66" i="3"/>
  <c r="BX66" i="3"/>
  <c r="BY66" i="3"/>
  <c r="HT66" i="3"/>
  <c r="CG66" i="3"/>
  <c r="B66" i="3"/>
  <c r="B66" i="2"/>
  <c r="GN66" i="3"/>
  <c r="GO66" i="3"/>
  <c r="F66" i="3"/>
  <c r="U66" i="2"/>
  <c r="O66" i="3"/>
  <c r="S66" i="3"/>
  <c r="S66" i="2"/>
  <c r="AA66" i="3"/>
  <c r="AF66" i="3"/>
  <c r="AJ66" i="3"/>
  <c r="AN66" i="3"/>
  <c r="AR66" i="3"/>
  <c r="AV66" i="3"/>
  <c r="BA66" i="3"/>
  <c r="BE66" i="3"/>
  <c r="BI66" i="3"/>
  <c r="BM66" i="3"/>
  <c r="BQ66" i="3"/>
  <c r="CL66" i="3"/>
  <c r="CR66" i="3"/>
  <c r="CV66" i="3"/>
  <c r="CZ66" i="3"/>
  <c r="DE66" i="3"/>
  <c r="DI66" i="3"/>
  <c r="DM66" i="3"/>
  <c r="DS66" i="3"/>
  <c r="DX66" i="3"/>
  <c r="EC66" i="3"/>
  <c r="EH66" i="3"/>
  <c r="GQ66" i="3"/>
  <c r="GU66" i="3"/>
  <c r="GZ66" i="3"/>
  <c r="HF66" i="3"/>
  <c r="HJ66" i="3"/>
  <c r="HN66" i="3"/>
  <c r="HR66" i="3"/>
  <c r="P66" i="3"/>
  <c r="P66" i="2"/>
  <c r="AC66" i="3"/>
  <c r="AG66" i="3"/>
  <c r="AK66" i="3"/>
  <c r="AO66" i="3"/>
  <c r="AS66" i="3"/>
  <c r="AW66" i="3"/>
  <c r="BB66" i="3"/>
  <c r="BF66" i="3"/>
  <c r="BJ66" i="3"/>
  <c r="BN66" i="3"/>
  <c r="BR66" i="3"/>
  <c r="CE66" i="3"/>
  <c r="CN66" i="3"/>
  <c r="CS66" i="3"/>
  <c r="CW66" i="3"/>
  <c r="DA66" i="3"/>
  <c r="DF66" i="3"/>
  <c r="DJ66" i="3"/>
  <c r="DN66" i="3"/>
  <c r="DT66" i="3"/>
  <c r="DY66" i="3"/>
  <c r="ED66" i="3"/>
  <c r="EI66" i="3"/>
  <c r="GK66" i="3"/>
  <c r="GR66" i="3"/>
  <c r="GV66" i="3"/>
  <c r="HA66" i="3"/>
  <c r="HG66" i="3"/>
  <c r="HK66" i="3"/>
  <c r="HO66" i="3"/>
  <c r="HS66" i="3"/>
  <c r="Q66" i="3"/>
  <c r="Q66" i="2"/>
  <c r="AD66" i="3"/>
  <c r="AH66" i="3"/>
  <c r="AL66" i="3"/>
  <c r="AP66" i="3"/>
  <c r="AT66" i="3"/>
  <c r="AY66" i="3"/>
  <c r="BC66" i="3"/>
  <c r="BG66" i="3"/>
  <c r="BK66" i="3"/>
  <c r="BO66" i="3"/>
  <c r="BS66" i="3"/>
  <c r="CI66" i="3"/>
  <c r="CO66" i="3"/>
  <c r="CT66" i="3"/>
  <c r="CX66" i="3"/>
  <c r="DB66" i="3"/>
  <c r="DG66" i="3"/>
  <c r="DK66" i="3"/>
  <c r="DO66" i="3"/>
  <c r="DV66" i="3"/>
  <c r="DZ66" i="3"/>
  <c r="EE66" i="3"/>
  <c r="EJ66" i="3"/>
  <c r="GL66" i="3"/>
  <c r="GS66" i="3"/>
  <c r="GX66" i="3"/>
  <c r="HB66" i="3"/>
  <c r="HH66" i="3"/>
  <c r="HL66" i="3"/>
  <c r="HP66" i="3"/>
  <c r="AQ66" i="3"/>
  <c r="BH66" i="3"/>
  <c r="CY66" i="3"/>
  <c r="DQ66" i="3"/>
  <c r="GM66" i="3"/>
  <c r="HI66" i="3"/>
  <c r="AE66" i="3"/>
  <c r="AU66" i="3"/>
  <c r="BL66" i="3"/>
  <c r="CK66" i="3"/>
  <c r="DD66" i="3"/>
  <c r="DW66" i="3"/>
  <c r="GT66" i="3"/>
  <c r="HM66" i="3"/>
  <c r="N66" i="3"/>
  <c r="AI66" i="3"/>
  <c r="AZ66" i="3"/>
  <c r="BP66" i="3"/>
  <c r="CQ66" i="3"/>
  <c r="DH66" i="3"/>
  <c r="EA66" i="3"/>
  <c r="GY66" i="3"/>
  <c r="HQ66" i="3"/>
  <c r="R66" i="3"/>
  <c r="AM66" i="3"/>
  <c r="BD66" i="3"/>
  <c r="BU66" i="3"/>
  <c r="CU66" i="3"/>
  <c r="DL66" i="3"/>
  <c r="EG66" i="3"/>
  <c r="HD66" i="3"/>
  <c r="P79" i="4"/>
  <c r="EL62" i="3"/>
  <c r="EM62" i="3"/>
  <c r="EN62" i="3"/>
  <c r="FZ62" i="3"/>
  <c r="GA62" i="3"/>
  <c r="GB62" i="3"/>
  <c r="EV62" i="3"/>
  <c r="EW62" i="3"/>
  <c r="EX62" i="3"/>
  <c r="FF62" i="3"/>
  <c r="FG62" i="3"/>
  <c r="FH62" i="3"/>
  <c r="FP62" i="3"/>
  <c r="FQ62" i="3"/>
  <c r="FR62" i="3"/>
  <c r="S71" i="4"/>
  <c r="X54" i="3"/>
  <c r="Z54" i="3"/>
  <c r="CA54" i="3"/>
  <c r="FS54" i="3"/>
  <c r="EY54" i="3"/>
  <c r="EO54" i="3"/>
  <c r="FI54" i="3"/>
  <c r="GC54" i="3"/>
  <c r="ES54" i="3"/>
  <c r="EU54" i="3"/>
  <c r="FM54" i="3"/>
  <c r="FC54" i="3"/>
  <c r="FE54" i="3"/>
  <c r="FY54" i="3"/>
  <c r="GI54" i="3"/>
  <c r="FO54" i="3"/>
  <c r="FW54" i="3"/>
  <c r="GG54" i="3"/>
  <c r="ET54" i="3"/>
  <c r="FA54" i="3"/>
  <c r="FN54" i="3"/>
  <c r="FU54" i="3"/>
  <c r="GH54" i="3"/>
  <c r="EP54" i="3"/>
  <c r="FB54" i="3"/>
  <c r="FJ54" i="3"/>
  <c r="FV54" i="3"/>
  <c r="GD54" i="3"/>
  <c r="EQ54" i="3"/>
  <c r="FD54" i="3"/>
  <c r="FK54" i="3"/>
  <c r="FX54" i="3"/>
  <c r="GE54" i="3"/>
  <c r="ER54" i="3"/>
  <c r="EZ54" i="3"/>
  <c r="FL54" i="3"/>
  <c r="FT54" i="3"/>
  <c r="GF54" i="3"/>
  <c r="BW50" i="3"/>
  <c r="BX50" i="3"/>
  <c r="BY50" i="3"/>
  <c r="HT50" i="3"/>
  <c r="CG50" i="3"/>
  <c r="B50" i="3"/>
  <c r="B50" i="2"/>
  <c r="GN50" i="3"/>
  <c r="GO50" i="3"/>
  <c r="F50" i="3"/>
  <c r="U50" i="2"/>
  <c r="O50" i="3"/>
  <c r="S50" i="3"/>
  <c r="S50" i="2"/>
  <c r="AA50" i="3"/>
  <c r="AF50" i="3"/>
  <c r="AJ50" i="3"/>
  <c r="AN50" i="3"/>
  <c r="AR50" i="3"/>
  <c r="AV50" i="3"/>
  <c r="BA50" i="3"/>
  <c r="BE50" i="3"/>
  <c r="BI50" i="3"/>
  <c r="BM50" i="3"/>
  <c r="BQ50" i="3"/>
  <c r="CL50" i="3"/>
  <c r="CR50" i="3"/>
  <c r="CV50" i="3"/>
  <c r="CZ50" i="3"/>
  <c r="DE50" i="3"/>
  <c r="DI50" i="3"/>
  <c r="DM50" i="3"/>
  <c r="DS50" i="3"/>
  <c r="DX50" i="3"/>
  <c r="EC50" i="3"/>
  <c r="EH50" i="3"/>
  <c r="GQ50" i="3"/>
  <c r="GU50" i="3"/>
  <c r="GZ50" i="3"/>
  <c r="HF50" i="3"/>
  <c r="HJ50" i="3"/>
  <c r="HN50" i="3"/>
  <c r="HR50" i="3"/>
  <c r="P50" i="3"/>
  <c r="P50" i="2"/>
  <c r="AC50" i="3"/>
  <c r="AG50" i="3"/>
  <c r="AK50" i="3"/>
  <c r="AO50" i="3"/>
  <c r="AS50" i="3"/>
  <c r="AW50" i="3"/>
  <c r="BB50" i="3"/>
  <c r="BF50" i="3"/>
  <c r="BJ50" i="3"/>
  <c r="BN50" i="3"/>
  <c r="BR50" i="3"/>
  <c r="CE50" i="3"/>
  <c r="CN50" i="3"/>
  <c r="CS50" i="3"/>
  <c r="CW50" i="3"/>
  <c r="DA50" i="3"/>
  <c r="DF50" i="3"/>
  <c r="DJ50" i="3"/>
  <c r="DN50" i="3"/>
  <c r="DT50" i="3"/>
  <c r="DY50" i="3"/>
  <c r="ED50" i="3"/>
  <c r="EI50" i="3"/>
  <c r="GK50" i="3"/>
  <c r="GR50" i="3"/>
  <c r="GV50" i="3"/>
  <c r="HA50" i="3"/>
  <c r="HG50" i="3"/>
  <c r="HK50" i="3"/>
  <c r="HO50" i="3"/>
  <c r="HS50" i="3"/>
  <c r="Q50" i="3"/>
  <c r="Q50" i="2"/>
  <c r="AD50" i="3"/>
  <c r="AH50" i="3"/>
  <c r="AL50" i="3"/>
  <c r="AP50" i="3"/>
  <c r="AT50" i="3"/>
  <c r="AY50" i="3"/>
  <c r="BC50" i="3"/>
  <c r="BG50" i="3"/>
  <c r="BK50" i="3"/>
  <c r="BO50" i="3"/>
  <c r="BS50" i="3"/>
  <c r="CI50" i="3"/>
  <c r="CO50" i="3"/>
  <c r="CT50" i="3"/>
  <c r="CX50" i="3"/>
  <c r="DB50" i="3"/>
  <c r="DG50" i="3"/>
  <c r="DK50" i="3"/>
  <c r="DO50" i="3"/>
  <c r="DV50" i="3"/>
  <c r="DZ50" i="3"/>
  <c r="EE50" i="3"/>
  <c r="EJ50" i="3"/>
  <c r="GL50" i="3"/>
  <c r="GS50" i="3"/>
  <c r="GX50" i="3"/>
  <c r="HB50" i="3"/>
  <c r="HH50" i="3"/>
  <c r="HL50" i="3"/>
  <c r="HP50" i="3"/>
  <c r="N50" i="3"/>
  <c r="R50" i="3"/>
  <c r="AE50" i="3"/>
  <c r="AI50" i="3"/>
  <c r="AM50" i="3"/>
  <c r="AQ50" i="3"/>
  <c r="AU50" i="3"/>
  <c r="AZ50" i="3"/>
  <c r="BD50" i="3"/>
  <c r="BH50" i="3"/>
  <c r="BL50" i="3"/>
  <c r="BP50" i="3"/>
  <c r="BU50" i="3"/>
  <c r="CK50" i="3"/>
  <c r="CQ50" i="3"/>
  <c r="CU50" i="3"/>
  <c r="CY50" i="3"/>
  <c r="DD50" i="3"/>
  <c r="DH50" i="3"/>
  <c r="DL50" i="3"/>
  <c r="DQ50" i="3"/>
  <c r="DW50" i="3"/>
  <c r="EA50" i="3"/>
  <c r="EG50" i="3"/>
  <c r="GM50" i="3"/>
  <c r="GT50" i="3"/>
  <c r="GY50" i="3"/>
  <c r="HD50" i="3"/>
  <c r="HI50" i="3"/>
  <c r="HM50" i="3"/>
  <c r="HQ50" i="3"/>
  <c r="P63" i="4"/>
  <c r="L37" i="3"/>
  <c r="AY38" i="2"/>
  <c r="H37" i="3"/>
  <c r="AU38" i="2"/>
  <c r="H38" i="3"/>
  <c r="CA37" i="3"/>
  <c r="X37" i="3"/>
  <c r="Z37" i="3"/>
  <c r="ED28" i="3"/>
  <c r="GS28" i="3"/>
  <c r="EC28" i="3"/>
  <c r="AC28" i="3"/>
  <c r="AG28" i="3"/>
  <c r="AK28" i="3"/>
  <c r="AO28" i="3"/>
  <c r="AS28" i="3"/>
  <c r="HS28" i="3"/>
  <c r="EE28" i="3"/>
  <c r="AD28" i="3"/>
  <c r="AH28" i="3"/>
  <c r="AL28" i="3"/>
  <c r="AP28" i="3"/>
  <c r="AT28" i="3"/>
  <c r="GX28" i="3"/>
  <c r="HK28" i="3"/>
  <c r="EH28" i="3"/>
  <c r="GK28" i="3"/>
  <c r="GL28" i="3"/>
  <c r="GM28" i="3"/>
  <c r="GN28" i="3"/>
  <c r="CU28" i="3"/>
  <c r="CV28" i="3"/>
  <c r="AE28" i="3"/>
  <c r="AI28" i="3"/>
  <c r="AM28" i="3"/>
  <c r="AQ28" i="3"/>
  <c r="AU28" i="3"/>
  <c r="N28" i="3"/>
  <c r="DL28" i="3"/>
  <c r="DM28" i="3"/>
  <c r="DX28" i="3"/>
  <c r="DY28" i="3"/>
  <c r="CW28" i="3"/>
  <c r="AF28" i="3"/>
  <c r="AJ28" i="3"/>
  <c r="AN28" i="3"/>
  <c r="AR28" i="3"/>
  <c r="AV28" i="3"/>
  <c r="HR28" i="3"/>
  <c r="AY28" i="3"/>
  <c r="BC28" i="3"/>
  <c r="BG28" i="3"/>
  <c r="BK28" i="3"/>
  <c r="BO28" i="3"/>
  <c r="AZ28" i="3"/>
  <c r="BD28" i="3"/>
  <c r="BH28" i="3"/>
  <c r="BL28" i="3"/>
  <c r="BP28" i="3"/>
  <c r="O28" i="3"/>
  <c r="BA28" i="3"/>
  <c r="BE28" i="3"/>
  <c r="BI28" i="3"/>
  <c r="BM28" i="3"/>
  <c r="BQ28" i="3"/>
  <c r="BB28" i="3"/>
  <c r="BF28" i="3"/>
  <c r="BJ28" i="3"/>
  <c r="BN28" i="3"/>
  <c r="BR28" i="3"/>
  <c r="HA28" i="3"/>
  <c r="FP28" i="3"/>
  <c r="FQ28" i="3"/>
  <c r="FR28" i="3"/>
  <c r="EL28" i="3"/>
  <c r="EM28" i="3"/>
  <c r="EN28" i="3"/>
  <c r="EV28" i="3"/>
  <c r="FF28" i="3"/>
  <c r="FG28" i="3"/>
  <c r="FH28" i="3"/>
  <c r="FZ28" i="3"/>
  <c r="GA28" i="3"/>
  <c r="GB28" i="3"/>
  <c r="CA27" i="3"/>
  <c r="Z27" i="3"/>
  <c r="X27" i="3"/>
  <c r="BX19" i="3"/>
  <c r="BY19" i="3"/>
  <c r="BW19" i="3"/>
  <c r="HL19" i="3"/>
  <c r="HM19" i="3"/>
  <c r="HN19" i="3"/>
  <c r="GY19" i="3"/>
  <c r="HT515" i="3"/>
  <c r="CG515" i="3"/>
  <c r="B515" i="3"/>
  <c r="B515" i="2"/>
  <c r="GN515" i="3"/>
  <c r="GO515" i="3"/>
  <c r="F515" i="3"/>
  <c r="U515" i="2"/>
  <c r="O515" i="3"/>
  <c r="S515" i="3"/>
  <c r="S515" i="2"/>
  <c r="AA515" i="3"/>
  <c r="AF515" i="3"/>
  <c r="AJ515" i="3"/>
  <c r="AN515" i="3"/>
  <c r="AR515" i="3"/>
  <c r="AV515" i="3"/>
  <c r="BA515" i="3"/>
  <c r="BE515" i="3"/>
  <c r="BI515" i="3"/>
  <c r="BM515" i="3"/>
  <c r="BQ515" i="3"/>
  <c r="CL515" i="3"/>
  <c r="CR515" i="3"/>
  <c r="CV515" i="3"/>
  <c r="CZ515" i="3"/>
  <c r="DE515" i="3"/>
  <c r="DI515" i="3"/>
  <c r="DM515" i="3"/>
  <c r="DS515" i="3"/>
  <c r="DX515" i="3"/>
  <c r="EC515" i="3"/>
  <c r="EH515" i="3"/>
  <c r="GQ515" i="3"/>
  <c r="GU515" i="3"/>
  <c r="GZ515" i="3"/>
  <c r="HF515" i="3"/>
  <c r="HJ515" i="3"/>
  <c r="HN515" i="3"/>
  <c r="HR515" i="3"/>
  <c r="P515" i="3"/>
  <c r="P515" i="2"/>
  <c r="AC515" i="3"/>
  <c r="AG515" i="3"/>
  <c r="AK515" i="3"/>
  <c r="AO515" i="3"/>
  <c r="AS515" i="3"/>
  <c r="AW515" i="3"/>
  <c r="BB515" i="3"/>
  <c r="BF515" i="3"/>
  <c r="BJ515" i="3"/>
  <c r="BN515" i="3"/>
  <c r="BR515" i="3"/>
  <c r="CE515" i="3"/>
  <c r="CN515" i="3"/>
  <c r="CS515" i="3"/>
  <c r="CW515" i="3"/>
  <c r="DA515" i="3"/>
  <c r="DF515" i="3"/>
  <c r="DJ515" i="3"/>
  <c r="DN515" i="3"/>
  <c r="DT515" i="3"/>
  <c r="DY515" i="3"/>
  <c r="ED515" i="3"/>
  <c r="EI515" i="3"/>
  <c r="GK515" i="3"/>
  <c r="GR515" i="3"/>
  <c r="GV515" i="3"/>
  <c r="HA515" i="3"/>
  <c r="HG515" i="3"/>
  <c r="HK515" i="3"/>
  <c r="HO515" i="3"/>
  <c r="HS515" i="3"/>
  <c r="Q515" i="3"/>
  <c r="Q515" i="2"/>
  <c r="AD515" i="3"/>
  <c r="AH515" i="3"/>
  <c r="AL515" i="3"/>
  <c r="AP515" i="3"/>
  <c r="AT515" i="3"/>
  <c r="AY515" i="3"/>
  <c r="BC515" i="3"/>
  <c r="BG515" i="3"/>
  <c r="BK515" i="3"/>
  <c r="BO515" i="3"/>
  <c r="BS515" i="3"/>
  <c r="CI515" i="3"/>
  <c r="CO515" i="3"/>
  <c r="CT515" i="3"/>
  <c r="CX515" i="3"/>
  <c r="DB515" i="3"/>
  <c r="DG515" i="3"/>
  <c r="DK515" i="3"/>
  <c r="DO515" i="3"/>
  <c r="DV515" i="3"/>
  <c r="DZ515" i="3"/>
  <c r="EE515" i="3"/>
  <c r="EJ515" i="3"/>
  <c r="GL515" i="3"/>
  <c r="GS515" i="3"/>
  <c r="GX515" i="3"/>
  <c r="HB515" i="3"/>
  <c r="HH515" i="3"/>
  <c r="HL515" i="3"/>
  <c r="HP515" i="3"/>
  <c r="N515" i="3"/>
  <c r="R515" i="3"/>
  <c r="AE515" i="3"/>
  <c r="AI515" i="3"/>
  <c r="AM515" i="3"/>
  <c r="AQ515" i="3"/>
  <c r="AU515" i="3"/>
  <c r="AZ515" i="3"/>
  <c r="BD515" i="3"/>
  <c r="BH515" i="3"/>
  <c r="BL515" i="3"/>
  <c r="BP515" i="3"/>
  <c r="BU515" i="3"/>
  <c r="CK515" i="3"/>
  <c r="CQ515" i="3"/>
  <c r="CU515" i="3"/>
  <c r="CY515" i="3"/>
  <c r="DD515" i="3"/>
  <c r="DH515" i="3"/>
  <c r="DL515" i="3"/>
  <c r="DQ515" i="3"/>
  <c r="DW515" i="3"/>
  <c r="EA515" i="3"/>
  <c r="EG515" i="3"/>
  <c r="GM515" i="3"/>
  <c r="GT515" i="3"/>
  <c r="GY515" i="3"/>
  <c r="HD515" i="3"/>
  <c r="HI515" i="3"/>
  <c r="HM515" i="3"/>
  <c r="HQ515" i="3"/>
  <c r="P528" i="4"/>
  <c r="X511" i="3"/>
  <c r="Z511" i="3"/>
  <c r="CA511" i="3"/>
  <c r="EL511" i="3"/>
  <c r="EM511" i="3"/>
  <c r="EN511" i="3"/>
  <c r="FF511" i="3"/>
  <c r="FG511" i="3"/>
  <c r="FH511" i="3"/>
  <c r="EV511" i="3"/>
  <c r="EW511" i="3"/>
  <c r="EX511" i="3"/>
  <c r="FP511" i="3"/>
  <c r="FQ511" i="3"/>
  <c r="FR511" i="3"/>
  <c r="FZ511" i="3"/>
  <c r="GA511" i="3"/>
  <c r="GB511" i="3"/>
  <c r="BW507" i="3"/>
  <c r="BX507" i="3"/>
  <c r="BY507" i="3"/>
  <c r="FS503" i="3"/>
  <c r="EO503" i="3"/>
  <c r="FI503" i="3"/>
  <c r="EY503" i="3"/>
  <c r="GC503" i="3"/>
  <c r="ES503" i="3"/>
  <c r="FE503" i="3"/>
  <c r="EU503" i="3"/>
  <c r="FO503" i="3"/>
  <c r="FC503" i="3"/>
  <c r="FM503" i="3"/>
  <c r="FY503" i="3"/>
  <c r="GG503" i="3"/>
  <c r="GI503" i="3"/>
  <c r="FW503" i="3"/>
  <c r="ET503" i="3"/>
  <c r="FA503" i="3"/>
  <c r="FN503" i="3"/>
  <c r="FU503" i="3"/>
  <c r="GH503" i="3"/>
  <c r="EP503" i="3"/>
  <c r="FB503" i="3"/>
  <c r="FJ503" i="3"/>
  <c r="FV503" i="3"/>
  <c r="GD503" i="3"/>
  <c r="EQ503" i="3"/>
  <c r="FD503" i="3"/>
  <c r="FK503" i="3"/>
  <c r="FX503" i="3"/>
  <c r="GE503" i="3"/>
  <c r="ER503" i="3"/>
  <c r="EZ503" i="3"/>
  <c r="FL503" i="3"/>
  <c r="FT503" i="3"/>
  <c r="GF503" i="3"/>
  <c r="HT499" i="3"/>
  <c r="CG499" i="3"/>
  <c r="B499" i="3"/>
  <c r="B499" i="2"/>
  <c r="GN499" i="3"/>
  <c r="GO499" i="3"/>
  <c r="F499" i="3"/>
  <c r="U499" i="2"/>
  <c r="O499" i="3"/>
  <c r="S499" i="3"/>
  <c r="S499" i="2"/>
  <c r="AA499" i="3"/>
  <c r="AF499" i="3"/>
  <c r="AJ499" i="3"/>
  <c r="AN499" i="3"/>
  <c r="AR499" i="3"/>
  <c r="AV499" i="3"/>
  <c r="BA499" i="3"/>
  <c r="BE499" i="3"/>
  <c r="BI499" i="3"/>
  <c r="BM499" i="3"/>
  <c r="BQ499" i="3"/>
  <c r="CL499" i="3"/>
  <c r="CR499" i="3"/>
  <c r="CV499" i="3"/>
  <c r="CZ499" i="3"/>
  <c r="DE499" i="3"/>
  <c r="DI499" i="3"/>
  <c r="DM499" i="3"/>
  <c r="DS499" i="3"/>
  <c r="DX499" i="3"/>
  <c r="EC499" i="3"/>
  <c r="EH499" i="3"/>
  <c r="GQ499" i="3"/>
  <c r="GU499" i="3"/>
  <c r="GZ499" i="3"/>
  <c r="HF499" i="3"/>
  <c r="HJ499" i="3"/>
  <c r="HN499" i="3"/>
  <c r="HR499" i="3"/>
  <c r="P499" i="3"/>
  <c r="P499" i="2"/>
  <c r="AC499" i="3"/>
  <c r="AG499" i="3"/>
  <c r="AK499" i="3"/>
  <c r="AO499" i="3"/>
  <c r="AS499" i="3"/>
  <c r="AW499" i="3"/>
  <c r="BB499" i="3"/>
  <c r="BF499" i="3"/>
  <c r="BJ499" i="3"/>
  <c r="BN499" i="3"/>
  <c r="BR499" i="3"/>
  <c r="CE499" i="3"/>
  <c r="CN499" i="3"/>
  <c r="CS499" i="3"/>
  <c r="CW499" i="3"/>
  <c r="DA499" i="3"/>
  <c r="DF499" i="3"/>
  <c r="DJ499" i="3"/>
  <c r="DN499" i="3"/>
  <c r="DT499" i="3"/>
  <c r="DY499" i="3"/>
  <c r="ED499" i="3"/>
  <c r="EI499" i="3"/>
  <c r="GK499" i="3"/>
  <c r="GR499" i="3"/>
  <c r="GV499" i="3"/>
  <c r="HA499" i="3"/>
  <c r="HG499" i="3"/>
  <c r="HK499" i="3"/>
  <c r="HO499" i="3"/>
  <c r="HS499" i="3"/>
  <c r="Q499" i="3"/>
  <c r="Q499" i="2"/>
  <c r="AD499" i="3"/>
  <c r="AH499" i="3"/>
  <c r="AL499" i="3"/>
  <c r="AP499" i="3"/>
  <c r="AT499" i="3"/>
  <c r="AY499" i="3"/>
  <c r="BC499" i="3"/>
  <c r="BG499" i="3"/>
  <c r="BK499" i="3"/>
  <c r="BO499" i="3"/>
  <c r="BS499" i="3"/>
  <c r="CI499" i="3"/>
  <c r="CO499" i="3"/>
  <c r="CT499" i="3"/>
  <c r="CX499" i="3"/>
  <c r="DB499" i="3"/>
  <c r="DG499" i="3"/>
  <c r="DK499" i="3"/>
  <c r="DO499" i="3"/>
  <c r="DV499" i="3"/>
  <c r="DZ499" i="3"/>
  <c r="EE499" i="3"/>
  <c r="EJ499" i="3"/>
  <c r="GL499" i="3"/>
  <c r="GS499" i="3"/>
  <c r="GX499" i="3"/>
  <c r="HB499" i="3"/>
  <c r="HH499" i="3"/>
  <c r="HL499" i="3"/>
  <c r="HP499" i="3"/>
  <c r="N499" i="3"/>
  <c r="R499" i="3"/>
  <c r="AE499" i="3"/>
  <c r="AI499" i="3"/>
  <c r="AM499" i="3"/>
  <c r="AQ499" i="3"/>
  <c r="AU499" i="3"/>
  <c r="AZ499" i="3"/>
  <c r="BD499" i="3"/>
  <c r="BH499" i="3"/>
  <c r="BL499" i="3"/>
  <c r="BP499" i="3"/>
  <c r="BU499" i="3"/>
  <c r="CK499" i="3"/>
  <c r="CQ499" i="3"/>
  <c r="CU499" i="3"/>
  <c r="CY499" i="3"/>
  <c r="DD499" i="3"/>
  <c r="DH499" i="3"/>
  <c r="DL499" i="3"/>
  <c r="DQ499" i="3"/>
  <c r="DW499" i="3"/>
  <c r="EA499" i="3"/>
  <c r="EG499" i="3"/>
  <c r="GM499" i="3"/>
  <c r="GT499" i="3"/>
  <c r="GY499" i="3"/>
  <c r="HD499" i="3"/>
  <c r="HI499" i="3"/>
  <c r="HM499" i="3"/>
  <c r="HQ499" i="3"/>
  <c r="P512" i="4"/>
  <c r="X495" i="3"/>
  <c r="Z495" i="3"/>
  <c r="CA495" i="3"/>
  <c r="EL495" i="3"/>
  <c r="EM495" i="3"/>
  <c r="EN495" i="3"/>
  <c r="FF495" i="3"/>
  <c r="FG495" i="3"/>
  <c r="FH495" i="3"/>
  <c r="EV495" i="3"/>
  <c r="EW495" i="3"/>
  <c r="EX495" i="3"/>
  <c r="FP495" i="3"/>
  <c r="FQ495" i="3"/>
  <c r="FR495" i="3"/>
  <c r="FZ495" i="3"/>
  <c r="GA495" i="3"/>
  <c r="GB495" i="3"/>
  <c r="BW491" i="3"/>
  <c r="BX491" i="3"/>
  <c r="BY491" i="3"/>
  <c r="FS487" i="3"/>
  <c r="EO487" i="3"/>
  <c r="FI487" i="3"/>
  <c r="EY487" i="3"/>
  <c r="GC487" i="3"/>
  <c r="ES487" i="3"/>
  <c r="FE487" i="3"/>
  <c r="EU487" i="3"/>
  <c r="FO487" i="3"/>
  <c r="FC487" i="3"/>
  <c r="FM487" i="3"/>
  <c r="FY487" i="3"/>
  <c r="GG487" i="3"/>
  <c r="GI487" i="3"/>
  <c r="FW487" i="3"/>
  <c r="ET487" i="3"/>
  <c r="FA487" i="3"/>
  <c r="FN487" i="3"/>
  <c r="FU487" i="3"/>
  <c r="GH487" i="3"/>
  <c r="EP487" i="3"/>
  <c r="FB487" i="3"/>
  <c r="FJ487" i="3"/>
  <c r="FV487" i="3"/>
  <c r="GD487" i="3"/>
  <c r="EQ487" i="3"/>
  <c r="FD487" i="3"/>
  <c r="FK487" i="3"/>
  <c r="FX487" i="3"/>
  <c r="GE487" i="3"/>
  <c r="ER487" i="3"/>
  <c r="EZ487" i="3"/>
  <c r="FL487" i="3"/>
  <c r="FT487" i="3"/>
  <c r="GF487" i="3"/>
  <c r="HT483" i="3"/>
  <c r="CG483" i="3"/>
  <c r="B483" i="3"/>
  <c r="B483" i="2"/>
  <c r="GN483" i="3"/>
  <c r="GO483" i="3"/>
  <c r="F483" i="3"/>
  <c r="U483" i="2"/>
  <c r="O483" i="3"/>
  <c r="S483" i="3"/>
  <c r="S483" i="2"/>
  <c r="AA483" i="3"/>
  <c r="AF483" i="3"/>
  <c r="AJ483" i="3"/>
  <c r="AN483" i="3"/>
  <c r="AR483" i="3"/>
  <c r="AV483" i="3"/>
  <c r="BA483" i="3"/>
  <c r="BE483" i="3"/>
  <c r="BI483" i="3"/>
  <c r="BM483" i="3"/>
  <c r="BQ483" i="3"/>
  <c r="CL483" i="3"/>
  <c r="CR483" i="3"/>
  <c r="CV483" i="3"/>
  <c r="CZ483" i="3"/>
  <c r="DE483" i="3"/>
  <c r="DI483" i="3"/>
  <c r="DM483" i="3"/>
  <c r="DS483" i="3"/>
  <c r="DX483" i="3"/>
  <c r="EC483" i="3"/>
  <c r="EH483" i="3"/>
  <c r="GQ483" i="3"/>
  <c r="GU483" i="3"/>
  <c r="GZ483" i="3"/>
  <c r="HF483" i="3"/>
  <c r="HJ483" i="3"/>
  <c r="HN483" i="3"/>
  <c r="HR483" i="3"/>
  <c r="P483" i="3"/>
  <c r="P483" i="2"/>
  <c r="AC483" i="3"/>
  <c r="AG483" i="3"/>
  <c r="AK483" i="3"/>
  <c r="AO483" i="3"/>
  <c r="AS483" i="3"/>
  <c r="AW483" i="3"/>
  <c r="BB483" i="3"/>
  <c r="BF483" i="3"/>
  <c r="BJ483" i="3"/>
  <c r="BN483" i="3"/>
  <c r="BR483" i="3"/>
  <c r="CE483" i="3"/>
  <c r="CN483" i="3"/>
  <c r="CS483" i="3"/>
  <c r="CW483" i="3"/>
  <c r="DA483" i="3"/>
  <c r="DF483" i="3"/>
  <c r="DJ483" i="3"/>
  <c r="DN483" i="3"/>
  <c r="DT483" i="3"/>
  <c r="DY483" i="3"/>
  <c r="ED483" i="3"/>
  <c r="EI483" i="3"/>
  <c r="GK483" i="3"/>
  <c r="GR483" i="3"/>
  <c r="GV483" i="3"/>
  <c r="HA483" i="3"/>
  <c r="HG483" i="3"/>
  <c r="HK483" i="3"/>
  <c r="HO483" i="3"/>
  <c r="HS483" i="3"/>
  <c r="Q483" i="3"/>
  <c r="Q483" i="2"/>
  <c r="AD483" i="3"/>
  <c r="AH483" i="3"/>
  <c r="AL483" i="3"/>
  <c r="AP483" i="3"/>
  <c r="AT483" i="3"/>
  <c r="AY483" i="3"/>
  <c r="BC483" i="3"/>
  <c r="BG483" i="3"/>
  <c r="BK483" i="3"/>
  <c r="BO483" i="3"/>
  <c r="BS483" i="3"/>
  <c r="CI483" i="3"/>
  <c r="CO483" i="3"/>
  <c r="CT483" i="3"/>
  <c r="CX483" i="3"/>
  <c r="DB483" i="3"/>
  <c r="DG483" i="3"/>
  <c r="DK483" i="3"/>
  <c r="DO483" i="3"/>
  <c r="DV483" i="3"/>
  <c r="DZ483" i="3"/>
  <c r="EE483" i="3"/>
  <c r="EJ483" i="3"/>
  <c r="GL483" i="3"/>
  <c r="GS483" i="3"/>
  <c r="GX483" i="3"/>
  <c r="HB483" i="3"/>
  <c r="HH483" i="3"/>
  <c r="HL483" i="3"/>
  <c r="HP483" i="3"/>
  <c r="N483" i="3"/>
  <c r="R483" i="3"/>
  <c r="AE483" i="3"/>
  <c r="AI483" i="3"/>
  <c r="AM483" i="3"/>
  <c r="AQ483" i="3"/>
  <c r="AU483" i="3"/>
  <c r="AZ483" i="3"/>
  <c r="BD483" i="3"/>
  <c r="BH483" i="3"/>
  <c r="BL483" i="3"/>
  <c r="BP483" i="3"/>
  <c r="BU483" i="3"/>
  <c r="CK483" i="3"/>
  <c r="CQ483" i="3"/>
  <c r="CU483" i="3"/>
  <c r="CY483" i="3"/>
  <c r="DD483" i="3"/>
  <c r="DH483" i="3"/>
  <c r="DL483" i="3"/>
  <c r="DQ483" i="3"/>
  <c r="DW483" i="3"/>
  <c r="EA483" i="3"/>
  <c r="EG483" i="3"/>
  <c r="GM483" i="3"/>
  <c r="GT483" i="3"/>
  <c r="GY483" i="3"/>
  <c r="HD483" i="3"/>
  <c r="HI483" i="3"/>
  <c r="HM483" i="3"/>
  <c r="HQ483" i="3"/>
  <c r="P496" i="4"/>
  <c r="X479" i="3"/>
  <c r="Z479" i="3"/>
  <c r="CA479" i="3"/>
  <c r="EL479" i="3"/>
  <c r="EM479" i="3"/>
  <c r="EN479" i="3"/>
  <c r="FF479" i="3"/>
  <c r="FG479" i="3"/>
  <c r="FH479" i="3"/>
  <c r="EV479" i="3"/>
  <c r="EW479" i="3"/>
  <c r="EX479" i="3"/>
  <c r="FP479" i="3"/>
  <c r="FQ479" i="3"/>
  <c r="FR479" i="3"/>
  <c r="FZ479" i="3"/>
  <c r="GA479" i="3"/>
  <c r="GB479" i="3"/>
  <c r="BW475" i="3"/>
  <c r="BX475" i="3"/>
  <c r="BY475" i="3"/>
  <c r="FS471" i="3"/>
  <c r="EO471" i="3"/>
  <c r="FI471" i="3"/>
  <c r="EY471" i="3"/>
  <c r="GC471" i="3"/>
  <c r="ES471" i="3"/>
  <c r="FE471" i="3"/>
  <c r="FO471" i="3"/>
  <c r="FC471" i="3"/>
  <c r="FM471" i="3"/>
  <c r="EU471" i="3"/>
  <c r="FY471" i="3"/>
  <c r="GG471" i="3"/>
  <c r="GI471" i="3"/>
  <c r="FW471" i="3"/>
  <c r="EQ471" i="3"/>
  <c r="FD471" i="3"/>
  <c r="FK471" i="3"/>
  <c r="FX471" i="3"/>
  <c r="GE471" i="3"/>
  <c r="ER471" i="3"/>
  <c r="EZ471" i="3"/>
  <c r="FL471" i="3"/>
  <c r="FT471" i="3"/>
  <c r="GF471" i="3"/>
  <c r="EP471" i="3"/>
  <c r="FB471" i="3"/>
  <c r="GD471" i="3"/>
  <c r="ET471" i="3"/>
  <c r="FU471" i="3"/>
  <c r="GH471" i="3"/>
  <c r="FJ471" i="3"/>
  <c r="FV471" i="3"/>
  <c r="FA471" i="3"/>
  <c r="FN471" i="3"/>
  <c r="HT467" i="3"/>
  <c r="N467" i="3"/>
  <c r="R467" i="3"/>
  <c r="AE467" i="3"/>
  <c r="AI467" i="3"/>
  <c r="AM467" i="3"/>
  <c r="AQ467" i="3"/>
  <c r="AU467" i="3"/>
  <c r="AZ467" i="3"/>
  <c r="BD467" i="3"/>
  <c r="BH467" i="3"/>
  <c r="BL467" i="3"/>
  <c r="BP467" i="3"/>
  <c r="BU467" i="3"/>
  <c r="CK467" i="3"/>
  <c r="CQ467" i="3"/>
  <c r="CU467" i="3"/>
  <c r="CY467" i="3"/>
  <c r="DD467" i="3"/>
  <c r="DH467" i="3"/>
  <c r="DL467" i="3"/>
  <c r="DQ467" i="3"/>
  <c r="DW467" i="3"/>
  <c r="EA467" i="3"/>
  <c r="EG467" i="3"/>
  <c r="GM467" i="3"/>
  <c r="GT467" i="3"/>
  <c r="GY467" i="3"/>
  <c r="HD467" i="3"/>
  <c r="HI467" i="3"/>
  <c r="HM467" i="3"/>
  <c r="HQ467" i="3"/>
  <c r="CG467" i="3"/>
  <c r="B467" i="3"/>
  <c r="B467" i="2"/>
  <c r="GN467" i="3"/>
  <c r="GO467" i="3"/>
  <c r="F467" i="3"/>
  <c r="U467" i="2"/>
  <c r="O467" i="3"/>
  <c r="S467" i="3"/>
  <c r="S467" i="2"/>
  <c r="AA467" i="3"/>
  <c r="AF467" i="3"/>
  <c r="AJ467" i="3"/>
  <c r="AN467" i="3"/>
  <c r="AR467" i="3"/>
  <c r="AV467" i="3"/>
  <c r="BA467" i="3"/>
  <c r="BE467" i="3"/>
  <c r="BI467" i="3"/>
  <c r="BM467" i="3"/>
  <c r="BQ467" i="3"/>
  <c r="CL467" i="3"/>
  <c r="CR467" i="3"/>
  <c r="CV467" i="3"/>
  <c r="CZ467" i="3"/>
  <c r="DE467" i="3"/>
  <c r="DI467" i="3"/>
  <c r="DM467" i="3"/>
  <c r="DS467" i="3"/>
  <c r="DX467" i="3"/>
  <c r="EC467" i="3"/>
  <c r="EH467" i="3"/>
  <c r="GQ467" i="3"/>
  <c r="GU467" i="3"/>
  <c r="GZ467" i="3"/>
  <c r="HF467" i="3"/>
  <c r="HJ467" i="3"/>
  <c r="HN467" i="3"/>
  <c r="HR467" i="3"/>
  <c r="P467" i="3"/>
  <c r="P467" i="2"/>
  <c r="AC467" i="3"/>
  <c r="AG467" i="3"/>
  <c r="AK467" i="3"/>
  <c r="AO467" i="3"/>
  <c r="AS467" i="3"/>
  <c r="AW467" i="3"/>
  <c r="BB467" i="3"/>
  <c r="BF467" i="3"/>
  <c r="BJ467" i="3"/>
  <c r="BN467" i="3"/>
  <c r="BR467" i="3"/>
  <c r="CE467" i="3"/>
  <c r="CN467" i="3"/>
  <c r="CS467" i="3"/>
  <c r="CW467" i="3"/>
  <c r="DA467" i="3"/>
  <c r="DF467" i="3"/>
  <c r="DJ467" i="3"/>
  <c r="DN467" i="3"/>
  <c r="DT467" i="3"/>
  <c r="DY467" i="3"/>
  <c r="ED467" i="3"/>
  <c r="EI467" i="3"/>
  <c r="GK467" i="3"/>
  <c r="GR467" i="3"/>
  <c r="GV467" i="3"/>
  <c r="HA467" i="3"/>
  <c r="HG467" i="3"/>
  <c r="HK467" i="3"/>
  <c r="HO467" i="3"/>
  <c r="HS467" i="3"/>
  <c r="AD467" i="3"/>
  <c r="AT467" i="3"/>
  <c r="BK467" i="3"/>
  <c r="CI467" i="3"/>
  <c r="DB467" i="3"/>
  <c r="DV467" i="3"/>
  <c r="GS467" i="3"/>
  <c r="HL467" i="3"/>
  <c r="AH467" i="3"/>
  <c r="AY467" i="3"/>
  <c r="BO467" i="3"/>
  <c r="CO467" i="3"/>
  <c r="DG467" i="3"/>
  <c r="DZ467" i="3"/>
  <c r="GX467" i="3"/>
  <c r="HP467" i="3"/>
  <c r="Q467" i="3"/>
  <c r="Q467" i="2"/>
  <c r="AL467" i="3"/>
  <c r="BC467" i="3"/>
  <c r="BS467" i="3"/>
  <c r="CT467" i="3"/>
  <c r="DK467" i="3"/>
  <c r="EE467" i="3"/>
  <c r="HB467" i="3"/>
  <c r="AP467" i="3"/>
  <c r="BG467" i="3"/>
  <c r="CX467" i="3"/>
  <c r="DO467" i="3"/>
  <c r="EJ467" i="3"/>
  <c r="GL467" i="3"/>
  <c r="HH467" i="3"/>
  <c r="P480" i="4"/>
  <c r="EL463" i="3"/>
  <c r="EM463" i="3"/>
  <c r="EN463" i="3"/>
  <c r="FF463" i="3"/>
  <c r="FG463" i="3"/>
  <c r="FH463" i="3"/>
  <c r="EV463" i="3"/>
  <c r="EW463" i="3"/>
  <c r="EX463" i="3"/>
  <c r="FP463" i="3"/>
  <c r="FQ463" i="3"/>
  <c r="FR463" i="3"/>
  <c r="FZ463" i="3"/>
  <c r="GA463" i="3"/>
  <c r="GB463" i="3"/>
  <c r="Z459" i="3"/>
  <c r="CA459" i="3"/>
  <c r="X459" i="3"/>
  <c r="BW455" i="3"/>
  <c r="BX455" i="3"/>
  <c r="BY455" i="3"/>
  <c r="FS455" i="3"/>
  <c r="EO455" i="3"/>
  <c r="FI455" i="3"/>
  <c r="EY455" i="3"/>
  <c r="GC455" i="3"/>
  <c r="ES455" i="3"/>
  <c r="FE455" i="3"/>
  <c r="EU455" i="3"/>
  <c r="FO455" i="3"/>
  <c r="FC455" i="3"/>
  <c r="FM455" i="3"/>
  <c r="FY455" i="3"/>
  <c r="GG455" i="3"/>
  <c r="GI455" i="3"/>
  <c r="FW455" i="3"/>
  <c r="ER455" i="3"/>
  <c r="EZ455" i="3"/>
  <c r="FL455" i="3"/>
  <c r="FT455" i="3"/>
  <c r="GF455" i="3"/>
  <c r="ET455" i="3"/>
  <c r="FA455" i="3"/>
  <c r="FN455" i="3"/>
  <c r="FU455" i="3"/>
  <c r="GH455" i="3"/>
  <c r="EP455" i="3"/>
  <c r="FB455" i="3"/>
  <c r="FJ455" i="3"/>
  <c r="FV455" i="3"/>
  <c r="GD455" i="3"/>
  <c r="FD455" i="3"/>
  <c r="GE455" i="3"/>
  <c r="FK455" i="3"/>
  <c r="EQ455" i="3"/>
  <c r="FX455" i="3"/>
  <c r="HT451" i="3"/>
  <c r="N451" i="3"/>
  <c r="R451" i="3"/>
  <c r="AE451" i="3"/>
  <c r="AI451" i="3"/>
  <c r="AM451" i="3"/>
  <c r="AQ451" i="3"/>
  <c r="AU451" i="3"/>
  <c r="AZ451" i="3"/>
  <c r="BD451" i="3"/>
  <c r="BH451" i="3"/>
  <c r="BL451" i="3"/>
  <c r="BP451" i="3"/>
  <c r="BU451" i="3"/>
  <c r="CK451" i="3"/>
  <c r="CQ451" i="3"/>
  <c r="CU451" i="3"/>
  <c r="CY451" i="3"/>
  <c r="DD451" i="3"/>
  <c r="DH451" i="3"/>
  <c r="DL451" i="3"/>
  <c r="DQ451" i="3"/>
  <c r="DW451" i="3"/>
  <c r="EA451" i="3"/>
  <c r="EG451" i="3"/>
  <c r="GM451" i="3"/>
  <c r="GT451" i="3"/>
  <c r="GY451" i="3"/>
  <c r="HD451" i="3"/>
  <c r="HI451" i="3"/>
  <c r="HM451" i="3"/>
  <c r="HQ451" i="3"/>
  <c r="CG451" i="3"/>
  <c r="B451" i="3"/>
  <c r="B451" i="2"/>
  <c r="GN451" i="3"/>
  <c r="GO451" i="3"/>
  <c r="F451" i="3"/>
  <c r="U451" i="2"/>
  <c r="O451" i="3"/>
  <c r="S451" i="3"/>
  <c r="S451" i="2"/>
  <c r="AA451" i="3"/>
  <c r="AF451" i="3"/>
  <c r="AJ451" i="3"/>
  <c r="AN451" i="3"/>
  <c r="AR451" i="3"/>
  <c r="AV451" i="3"/>
  <c r="BA451" i="3"/>
  <c r="BE451" i="3"/>
  <c r="BI451" i="3"/>
  <c r="BM451" i="3"/>
  <c r="BQ451" i="3"/>
  <c r="CL451" i="3"/>
  <c r="CR451" i="3"/>
  <c r="CV451" i="3"/>
  <c r="CZ451" i="3"/>
  <c r="DE451" i="3"/>
  <c r="DI451" i="3"/>
  <c r="DM451" i="3"/>
  <c r="DS451" i="3"/>
  <c r="DX451" i="3"/>
  <c r="EC451" i="3"/>
  <c r="EH451" i="3"/>
  <c r="GQ451" i="3"/>
  <c r="GU451" i="3"/>
  <c r="GZ451" i="3"/>
  <c r="HF451" i="3"/>
  <c r="HJ451" i="3"/>
  <c r="HN451" i="3"/>
  <c r="HR451" i="3"/>
  <c r="P451" i="3"/>
  <c r="P451" i="2"/>
  <c r="AC451" i="3"/>
  <c r="AG451" i="3"/>
  <c r="AK451" i="3"/>
  <c r="AO451" i="3"/>
  <c r="AS451" i="3"/>
  <c r="AW451" i="3"/>
  <c r="BB451" i="3"/>
  <c r="BF451" i="3"/>
  <c r="BJ451" i="3"/>
  <c r="BN451" i="3"/>
  <c r="BR451" i="3"/>
  <c r="CE451" i="3"/>
  <c r="CN451" i="3"/>
  <c r="CS451" i="3"/>
  <c r="CW451" i="3"/>
  <c r="DA451" i="3"/>
  <c r="DF451" i="3"/>
  <c r="DJ451" i="3"/>
  <c r="DN451" i="3"/>
  <c r="DT451" i="3"/>
  <c r="DY451" i="3"/>
  <c r="ED451" i="3"/>
  <c r="EI451" i="3"/>
  <c r="GK451" i="3"/>
  <c r="GR451" i="3"/>
  <c r="GV451" i="3"/>
  <c r="HA451" i="3"/>
  <c r="HG451" i="3"/>
  <c r="HK451" i="3"/>
  <c r="HO451" i="3"/>
  <c r="HS451" i="3"/>
  <c r="AD451" i="3"/>
  <c r="AT451" i="3"/>
  <c r="BK451" i="3"/>
  <c r="CI451" i="3"/>
  <c r="DB451" i="3"/>
  <c r="DV451" i="3"/>
  <c r="GS451" i="3"/>
  <c r="HL451" i="3"/>
  <c r="AH451" i="3"/>
  <c r="AY451" i="3"/>
  <c r="BO451" i="3"/>
  <c r="CO451" i="3"/>
  <c r="DG451" i="3"/>
  <c r="DZ451" i="3"/>
  <c r="GX451" i="3"/>
  <c r="HP451" i="3"/>
  <c r="Q451" i="3"/>
  <c r="Q451" i="2"/>
  <c r="AL451" i="3"/>
  <c r="BC451" i="3"/>
  <c r="BS451" i="3"/>
  <c r="CT451" i="3"/>
  <c r="DK451" i="3"/>
  <c r="EE451" i="3"/>
  <c r="HB451" i="3"/>
  <c r="AP451" i="3"/>
  <c r="BG451" i="3"/>
  <c r="CX451" i="3"/>
  <c r="DO451" i="3"/>
  <c r="EJ451" i="3"/>
  <c r="GL451" i="3"/>
  <c r="HH451" i="3"/>
  <c r="P464" i="4"/>
  <c r="EL447" i="3"/>
  <c r="EM447" i="3"/>
  <c r="EN447" i="3"/>
  <c r="FF447" i="3"/>
  <c r="FG447" i="3"/>
  <c r="FH447" i="3"/>
  <c r="EV447" i="3"/>
  <c r="EW447" i="3"/>
  <c r="EX447" i="3"/>
  <c r="FP447" i="3"/>
  <c r="FQ447" i="3"/>
  <c r="FR447" i="3"/>
  <c r="FZ447" i="3"/>
  <c r="GA447" i="3"/>
  <c r="GB447" i="3"/>
  <c r="Z443" i="3"/>
  <c r="CA443" i="3"/>
  <c r="X443" i="3"/>
  <c r="BW439" i="3"/>
  <c r="BX439" i="3"/>
  <c r="BY439" i="3"/>
  <c r="FS439" i="3"/>
  <c r="EO439" i="3"/>
  <c r="FI439" i="3"/>
  <c r="EY439" i="3"/>
  <c r="GC439" i="3"/>
  <c r="ES439" i="3"/>
  <c r="FE439" i="3"/>
  <c r="FO439" i="3"/>
  <c r="FC439" i="3"/>
  <c r="FM439" i="3"/>
  <c r="EU439" i="3"/>
  <c r="FY439" i="3"/>
  <c r="GG439" i="3"/>
  <c r="GI439" i="3"/>
  <c r="FW439" i="3"/>
  <c r="ER439" i="3"/>
  <c r="EZ439" i="3"/>
  <c r="FL439" i="3"/>
  <c r="FT439" i="3"/>
  <c r="GF439" i="3"/>
  <c r="ET439" i="3"/>
  <c r="FA439" i="3"/>
  <c r="FN439" i="3"/>
  <c r="FU439" i="3"/>
  <c r="GH439" i="3"/>
  <c r="EP439" i="3"/>
  <c r="FB439" i="3"/>
  <c r="FJ439" i="3"/>
  <c r="FV439" i="3"/>
  <c r="GD439" i="3"/>
  <c r="FD439" i="3"/>
  <c r="GE439" i="3"/>
  <c r="FK439" i="3"/>
  <c r="EQ439" i="3"/>
  <c r="FX439" i="3"/>
  <c r="HT435" i="3"/>
  <c r="N435" i="3"/>
  <c r="R435" i="3"/>
  <c r="AE435" i="3"/>
  <c r="AI435" i="3"/>
  <c r="AM435" i="3"/>
  <c r="AQ435" i="3"/>
  <c r="AU435" i="3"/>
  <c r="AZ435" i="3"/>
  <c r="BD435" i="3"/>
  <c r="BH435" i="3"/>
  <c r="BL435" i="3"/>
  <c r="BP435" i="3"/>
  <c r="BU435" i="3"/>
  <c r="CK435" i="3"/>
  <c r="CQ435" i="3"/>
  <c r="CU435" i="3"/>
  <c r="CY435" i="3"/>
  <c r="DD435" i="3"/>
  <c r="DH435" i="3"/>
  <c r="DL435" i="3"/>
  <c r="DQ435" i="3"/>
  <c r="DW435" i="3"/>
  <c r="EA435" i="3"/>
  <c r="EG435" i="3"/>
  <c r="GM435" i="3"/>
  <c r="GT435" i="3"/>
  <c r="GY435" i="3"/>
  <c r="HD435" i="3"/>
  <c r="HI435" i="3"/>
  <c r="HM435" i="3"/>
  <c r="HQ435" i="3"/>
  <c r="CG435" i="3"/>
  <c r="B435" i="3"/>
  <c r="B435" i="2"/>
  <c r="GN435" i="3"/>
  <c r="GO435" i="3"/>
  <c r="F435" i="3"/>
  <c r="U435" i="2"/>
  <c r="O435" i="3"/>
  <c r="S435" i="3"/>
  <c r="S435" i="2"/>
  <c r="AA435" i="3"/>
  <c r="AF435" i="3"/>
  <c r="AJ435" i="3"/>
  <c r="AN435" i="3"/>
  <c r="AR435" i="3"/>
  <c r="AV435" i="3"/>
  <c r="BA435" i="3"/>
  <c r="BE435" i="3"/>
  <c r="BI435" i="3"/>
  <c r="BM435" i="3"/>
  <c r="BQ435" i="3"/>
  <c r="CL435" i="3"/>
  <c r="CR435" i="3"/>
  <c r="CV435" i="3"/>
  <c r="CZ435" i="3"/>
  <c r="DE435" i="3"/>
  <c r="DI435" i="3"/>
  <c r="DM435" i="3"/>
  <c r="DS435" i="3"/>
  <c r="DX435" i="3"/>
  <c r="EC435" i="3"/>
  <c r="EH435" i="3"/>
  <c r="GQ435" i="3"/>
  <c r="GU435" i="3"/>
  <c r="GZ435" i="3"/>
  <c r="HF435" i="3"/>
  <c r="HJ435" i="3"/>
  <c r="HN435" i="3"/>
  <c r="HR435" i="3"/>
  <c r="P435" i="3"/>
  <c r="P435" i="2"/>
  <c r="AC435" i="3"/>
  <c r="AG435" i="3"/>
  <c r="AK435" i="3"/>
  <c r="AO435" i="3"/>
  <c r="AS435" i="3"/>
  <c r="AW435" i="3"/>
  <c r="BB435" i="3"/>
  <c r="BF435" i="3"/>
  <c r="BJ435" i="3"/>
  <c r="BN435" i="3"/>
  <c r="BR435" i="3"/>
  <c r="CE435" i="3"/>
  <c r="CN435" i="3"/>
  <c r="CS435" i="3"/>
  <c r="CW435" i="3"/>
  <c r="DA435" i="3"/>
  <c r="DF435" i="3"/>
  <c r="DJ435" i="3"/>
  <c r="DN435" i="3"/>
  <c r="DT435" i="3"/>
  <c r="DY435" i="3"/>
  <c r="ED435" i="3"/>
  <c r="EI435" i="3"/>
  <c r="GK435" i="3"/>
  <c r="GR435" i="3"/>
  <c r="GV435" i="3"/>
  <c r="HA435" i="3"/>
  <c r="HG435" i="3"/>
  <c r="HK435" i="3"/>
  <c r="HO435" i="3"/>
  <c r="HS435" i="3"/>
  <c r="AD435" i="3"/>
  <c r="AT435" i="3"/>
  <c r="BK435" i="3"/>
  <c r="CI435" i="3"/>
  <c r="DB435" i="3"/>
  <c r="DV435" i="3"/>
  <c r="GS435" i="3"/>
  <c r="HL435" i="3"/>
  <c r="AH435" i="3"/>
  <c r="AY435" i="3"/>
  <c r="BO435" i="3"/>
  <c r="CO435" i="3"/>
  <c r="DG435" i="3"/>
  <c r="DZ435" i="3"/>
  <c r="GX435" i="3"/>
  <c r="HP435" i="3"/>
  <c r="Q435" i="3"/>
  <c r="Q435" i="2"/>
  <c r="AL435" i="3"/>
  <c r="BC435" i="3"/>
  <c r="BS435" i="3"/>
  <c r="CT435" i="3"/>
  <c r="DK435" i="3"/>
  <c r="EE435" i="3"/>
  <c r="HB435" i="3"/>
  <c r="AP435" i="3"/>
  <c r="BG435" i="3"/>
  <c r="CX435" i="3"/>
  <c r="DO435" i="3"/>
  <c r="EJ435" i="3"/>
  <c r="GL435" i="3"/>
  <c r="HH435" i="3"/>
  <c r="P448" i="4"/>
  <c r="EL431" i="3"/>
  <c r="EM431" i="3"/>
  <c r="EN431" i="3"/>
  <c r="FF431" i="3"/>
  <c r="FG431" i="3"/>
  <c r="FH431" i="3"/>
  <c r="EV431" i="3"/>
  <c r="EW431" i="3"/>
  <c r="EX431" i="3"/>
  <c r="FP431" i="3"/>
  <c r="FQ431" i="3"/>
  <c r="FR431" i="3"/>
  <c r="FZ431" i="3"/>
  <c r="GA431" i="3"/>
  <c r="GB431" i="3"/>
  <c r="Z427" i="3"/>
  <c r="CA427" i="3"/>
  <c r="X427" i="3"/>
  <c r="BW423" i="3"/>
  <c r="BX423" i="3"/>
  <c r="BY423" i="3"/>
  <c r="FS423" i="3"/>
  <c r="EO423" i="3"/>
  <c r="FI423" i="3"/>
  <c r="EY423" i="3"/>
  <c r="GC423" i="3"/>
  <c r="ES423" i="3"/>
  <c r="FE423" i="3"/>
  <c r="EU423" i="3"/>
  <c r="FO423" i="3"/>
  <c r="FC423" i="3"/>
  <c r="FM423" i="3"/>
  <c r="FY423" i="3"/>
  <c r="GG423" i="3"/>
  <c r="GI423" i="3"/>
  <c r="FW423" i="3"/>
  <c r="ER423" i="3"/>
  <c r="EZ423" i="3"/>
  <c r="FL423" i="3"/>
  <c r="FT423" i="3"/>
  <c r="GF423" i="3"/>
  <c r="ET423" i="3"/>
  <c r="FA423" i="3"/>
  <c r="FN423" i="3"/>
  <c r="FU423" i="3"/>
  <c r="GH423" i="3"/>
  <c r="EP423" i="3"/>
  <c r="FB423" i="3"/>
  <c r="FJ423" i="3"/>
  <c r="FV423" i="3"/>
  <c r="GD423" i="3"/>
  <c r="FD423" i="3"/>
  <c r="GE423" i="3"/>
  <c r="FK423" i="3"/>
  <c r="EQ423" i="3"/>
  <c r="FX423" i="3"/>
  <c r="HT421" i="3"/>
  <c r="N421" i="3"/>
  <c r="R421" i="3"/>
  <c r="AE421" i="3"/>
  <c r="AI421" i="3"/>
  <c r="AM421" i="3"/>
  <c r="AQ421" i="3"/>
  <c r="AU421" i="3"/>
  <c r="AZ421" i="3"/>
  <c r="BD421" i="3"/>
  <c r="BH421" i="3"/>
  <c r="BL421" i="3"/>
  <c r="BP421" i="3"/>
  <c r="BU421" i="3"/>
  <c r="CK421" i="3"/>
  <c r="CQ421" i="3"/>
  <c r="CU421" i="3"/>
  <c r="CY421" i="3"/>
  <c r="DD421" i="3"/>
  <c r="DH421" i="3"/>
  <c r="DL421" i="3"/>
  <c r="DQ421" i="3"/>
  <c r="DW421" i="3"/>
  <c r="EA421" i="3"/>
  <c r="EG421" i="3"/>
  <c r="GM421" i="3"/>
  <c r="GT421" i="3"/>
  <c r="GY421" i="3"/>
  <c r="HD421" i="3"/>
  <c r="HI421" i="3"/>
  <c r="HM421" i="3"/>
  <c r="HQ421" i="3"/>
  <c r="CG421" i="3"/>
  <c r="B421" i="3"/>
  <c r="B421" i="2"/>
  <c r="GN421" i="3"/>
  <c r="GO421" i="3"/>
  <c r="F421" i="3"/>
  <c r="U421" i="2"/>
  <c r="O421" i="3"/>
  <c r="S421" i="3"/>
  <c r="S421" i="2"/>
  <c r="AA421" i="3"/>
  <c r="AF421" i="3"/>
  <c r="AJ421" i="3"/>
  <c r="AN421" i="3"/>
  <c r="AR421" i="3"/>
  <c r="AV421" i="3"/>
  <c r="BA421" i="3"/>
  <c r="BE421" i="3"/>
  <c r="BI421" i="3"/>
  <c r="BM421" i="3"/>
  <c r="BQ421" i="3"/>
  <c r="CL421" i="3"/>
  <c r="CR421" i="3"/>
  <c r="CV421" i="3"/>
  <c r="CZ421" i="3"/>
  <c r="DE421" i="3"/>
  <c r="DI421" i="3"/>
  <c r="DM421" i="3"/>
  <c r="DS421" i="3"/>
  <c r="DX421" i="3"/>
  <c r="EC421" i="3"/>
  <c r="EH421" i="3"/>
  <c r="GQ421" i="3"/>
  <c r="GU421" i="3"/>
  <c r="GZ421" i="3"/>
  <c r="HF421" i="3"/>
  <c r="HJ421" i="3"/>
  <c r="HN421" i="3"/>
  <c r="HR421" i="3"/>
  <c r="P421" i="3"/>
  <c r="P421" i="2"/>
  <c r="AC421" i="3"/>
  <c r="AG421" i="3"/>
  <c r="AK421" i="3"/>
  <c r="AO421" i="3"/>
  <c r="AS421" i="3"/>
  <c r="AW421" i="3"/>
  <c r="BB421" i="3"/>
  <c r="BF421" i="3"/>
  <c r="BJ421" i="3"/>
  <c r="BN421" i="3"/>
  <c r="BR421" i="3"/>
  <c r="CE421" i="3"/>
  <c r="CN421" i="3"/>
  <c r="CS421" i="3"/>
  <c r="CW421" i="3"/>
  <c r="DA421" i="3"/>
  <c r="DF421" i="3"/>
  <c r="DJ421" i="3"/>
  <c r="DN421" i="3"/>
  <c r="DT421" i="3"/>
  <c r="DY421" i="3"/>
  <c r="ED421" i="3"/>
  <c r="EI421" i="3"/>
  <c r="GK421" i="3"/>
  <c r="GR421" i="3"/>
  <c r="GV421" i="3"/>
  <c r="HA421" i="3"/>
  <c r="HG421" i="3"/>
  <c r="HK421" i="3"/>
  <c r="HO421" i="3"/>
  <c r="HS421" i="3"/>
  <c r="AP421" i="3"/>
  <c r="BG421" i="3"/>
  <c r="CX421" i="3"/>
  <c r="DO421" i="3"/>
  <c r="EJ421" i="3"/>
  <c r="GL421" i="3"/>
  <c r="HH421" i="3"/>
  <c r="AD421" i="3"/>
  <c r="AT421" i="3"/>
  <c r="BK421" i="3"/>
  <c r="CI421" i="3"/>
  <c r="DB421" i="3"/>
  <c r="DV421" i="3"/>
  <c r="GS421" i="3"/>
  <c r="HL421" i="3"/>
  <c r="AH421" i="3"/>
  <c r="AY421" i="3"/>
  <c r="BO421" i="3"/>
  <c r="CO421" i="3"/>
  <c r="DG421" i="3"/>
  <c r="DZ421" i="3"/>
  <c r="GX421" i="3"/>
  <c r="HP421" i="3"/>
  <c r="Q421" i="3"/>
  <c r="Q421" i="2"/>
  <c r="AL421" i="3"/>
  <c r="BC421" i="3"/>
  <c r="BS421" i="3"/>
  <c r="CT421" i="3"/>
  <c r="DK421" i="3"/>
  <c r="EE421" i="3"/>
  <c r="HB421" i="3"/>
  <c r="P434" i="4"/>
  <c r="EV417" i="3"/>
  <c r="EW417" i="3"/>
  <c r="EX417" i="3"/>
  <c r="EL417" i="3"/>
  <c r="EM417" i="3"/>
  <c r="EN417" i="3"/>
  <c r="FF417" i="3"/>
  <c r="FG417" i="3"/>
  <c r="FH417" i="3"/>
  <c r="FP417" i="3"/>
  <c r="FQ417" i="3"/>
  <c r="FR417" i="3"/>
  <c r="FZ417" i="3"/>
  <c r="GA417" i="3"/>
  <c r="GB417" i="3"/>
  <c r="S426" i="4"/>
  <c r="X409" i="3"/>
  <c r="Z409" i="3"/>
  <c r="CA409" i="3"/>
  <c r="FS409" i="3"/>
  <c r="EO409" i="3"/>
  <c r="EY409" i="3"/>
  <c r="FI409" i="3"/>
  <c r="GC409" i="3"/>
  <c r="EU409" i="3"/>
  <c r="FC409" i="3"/>
  <c r="FE409" i="3"/>
  <c r="ES409" i="3"/>
  <c r="FO409" i="3"/>
  <c r="FW409" i="3"/>
  <c r="FM409" i="3"/>
  <c r="GG409" i="3"/>
  <c r="FY409" i="3"/>
  <c r="GI409" i="3"/>
  <c r="ET409" i="3"/>
  <c r="FA409" i="3"/>
  <c r="FN409" i="3"/>
  <c r="FU409" i="3"/>
  <c r="GH409" i="3"/>
  <c r="EP409" i="3"/>
  <c r="FB409" i="3"/>
  <c r="FJ409" i="3"/>
  <c r="FV409" i="3"/>
  <c r="GD409" i="3"/>
  <c r="EQ409" i="3"/>
  <c r="FD409" i="3"/>
  <c r="FK409" i="3"/>
  <c r="FX409" i="3"/>
  <c r="GE409" i="3"/>
  <c r="EZ409" i="3"/>
  <c r="GF409" i="3"/>
  <c r="FL409" i="3"/>
  <c r="ER409" i="3"/>
  <c r="FT409" i="3"/>
  <c r="BW405" i="3"/>
  <c r="BX405" i="3"/>
  <c r="BY405" i="3"/>
  <c r="HT405" i="3"/>
  <c r="CG405" i="3"/>
  <c r="B405" i="3"/>
  <c r="B405" i="2"/>
  <c r="GN405" i="3"/>
  <c r="GO405" i="3"/>
  <c r="F405" i="3"/>
  <c r="U405" i="2"/>
  <c r="O405" i="3"/>
  <c r="S405" i="3"/>
  <c r="S405" i="2"/>
  <c r="AA405" i="3"/>
  <c r="AF405" i="3"/>
  <c r="AJ405" i="3"/>
  <c r="AN405" i="3"/>
  <c r="AR405" i="3"/>
  <c r="AV405" i="3"/>
  <c r="BA405" i="3"/>
  <c r="BE405" i="3"/>
  <c r="BI405" i="3"/>
  <c r="BM405" i="3"/>
  <c r="BQ405" i="3"/>
  <c r="CL405" i="3"/>
  <c r="CR405" i="3"/>
  <c r="CV405" i="3"/>
  <c r="CZ405" i="3"/>
  <c r="DE405" i="3"/>
  <c r="DI405" i="3"/>
  <c r="DM405" i="3"/>
  <c r="DS405" i="3"/>
  <c r="DX405" i="3"/>
  <c r="EC405" i="3"/>
  <c r="EH405" i="3"/>
  <c r="GQ405" i="3"/>
  <c r="GU405" i="3"/>
  <c r="GZ405" i="3"/>
  <c r="HF405" i="3"/>
  <c r="HJ405" i="3"/>
  <c r="HN405" i="3"/>
  <c r="HR405" i="3"/>
  <c r="P405" i="3"/>
  <c r="P405" i="2"/>
  <c r="AC405" i="3"/>
  <c r="AG405" i="3"/>
  <c r="AK405" i="3"/>
  <c r="AO405" i="3"/>
  <c r="AS405" i="3"/>
  <c r="AW405" i="3"/>
  <c r="BB405" i="3"/>
  <c r="BF405" i="3"/>
  <c r="BJ405" i="3"/>
  <c r="BN405" i="3"/>
  <c r="BR405" i="3"/>
  <c r="CE405" i="3"/>
  <c r="CN405" i="3"/>
  <c r="CS405" i="3"/>
  <c r="CW405" i="3"/>
  <c r="DA405" i="3"/>
  <c r="DF405" i="3"/>
  <c r="DJ405" i="3"/>
  <c r="DN405" i="3"/>
  <c r="DT405" i="3"/>
  <c r="DY405" i="3"/>
  <c r="ED405" i="3"/>
  <c r="EI405" i="3"/>
  <c r="GK405" i="3"/>
  <c r="GR405" i="3"/>
  <c r="GV405" i="3"/>
  <c r="HA405" i="3"/>
  <c r="HG405" i="3"/>
  <c r="HK405" i="3"/>
  <c r="HO405" i="3"/>
  <c r="HS405" i="3"/>
  <c r="Q405" i="3"/>
  <c r="Q405" i="2"/>
  <c r="AD405" i="3"/>
  <c r="AH405" i="3"/>
  <c r="AL405" i="3"/>
  <c r="AP405" i="3"/>
  <c r="AT405" i="3"/>
  <c r="AY405" i="3"/>
  <c r="BC405" i="3"/>
  <c r="BG405" i="3"/>
  <c r="BK405" i="3"/>
  <c r="BO405" i="3"/>
  <c r="BS405" i="3"/>
  <c r="CI405" i="3"/>
  <c r="CO405" i="3"/>
  <c r="CT405" i="3"/>
  <c r="CX405" i="3"/>
  <c r="DB405" i="3"/>
  <c r="DG405" i="3"/>
  <c r="DK405" i="3"/>
  <c r="DO405" i="3"/>
  <c r="DV405" i="3"/>
  <c r="DZ405" i="3"/>
  <c r="EE405" i="3"/>
  <c r="EJ405" i="3"/>
  <c r="GL405" i="3"/>
  <c r="GS405" i="3"/>
  <c r="GX405" i="3"/>
  <c r="HB405" i="3"/>
  <c r="HH405" i="3"/>
  <c r="HL405" i="3"/>
  <c r="HP405" i="3"/>
  <c r="AQ405" i="3"/>
  <c r="BH405" i="3"/>
  <c r="CY405" i="3"/>
  <c r="DQ405" i="3"/>
  <c r="GM405" i="3"/>
  <c r="HI405" i="3"/>
  <c r="AE405" i="3"/>
  <c r="AU405" i="3"/>
  <c r="BL405" i="3"/>
  <c r="CK405" i="3"/>
  <c r="DD405" i="3"/>
  <c r="DW405" i="3"/>
  <c r="GT405" i="3"/>
  <c r="HM405" i="3"/>
  <c r="N405" i="3"/>
  <c r="AI405" i="3"/>
  <c r="AZ405" i="3"/>
  <c r="BP405" i="3"/>
  <c r="CQ405" i="3"/>
  <c r="DH405" i="3"/>
  <c r="EA405" i="3"/>
  <c r="GY405" i="3"/>
  <c r="HQ405" i="3"/>
  <c r="R405" i="3"/>
  <c r="AM405" i="3"/>
  <c r="BD405" i="3"/>
  <c r="BU405" i="3"/>
  <c r="CU405" i="3"/>
  <c r="DL405" i="3"/>
  <c r="EG405" i="3"/>
  <c r="HD405" i="3"/>
  <c r="P418" i="4"/>
  <c r="EV401" i="3"/>
  <c r="EW401" i="3"/>
  <c r="EX401" i="3"/>
  <c r="EL401" i="3"/>
  <c r="EM401" i="3"/>
  <c r="EN401" i="3"/>
  <c r="FF401" i="3"/>
  <c r="FG401" i="3"/>
  <c r="FH401" i="3"/>
  <c r="FP401" i="3"/>
  <c r="FQ401" i="3"/>
  <c r="FR401" i="3"/>
  <c r="FZ401" i="3"/>
  <c r="GA401" i="3"/>
  <c r="GB401" i="3"/>
  <c r="S410" i="4"/>
  <c r="X393" i="3"/>
  <c r="Z393" i="3"/>
  <c r="CA393" i="3"/>
  <c r="FS393" i="3"/>
  <c r="EO393" i="3"/>
  <c r="EY393" i="3"/>
  <c r="FI393" i="3"/>
  <c r="GC393" i="3"/>
  <c r="EU393" i="3"/>
  <c r="FC393" i="3"/>
  <c r="ES393" i="3"/>
  <c r="FE393" i="3"/>
  <c r="FO393" i="3"/>
  <c r="FW393" i="3"/>
  <c r="FM393" i="3"/>
  <c r="GG393" i="3"/>
  <c r="FY393" i="3"/>
  <c r="GI393" i="3"/>
  <c r="ET393" i="3"/>
  <c r="FA393" i="3"/>
  <c r="FN393" i="3"/>
  <c r="FU393" i="3"/>
  <c r="GH393" i="3"/>
  <c r="EP393" i="3"/>
  <c r="FB393" i="3"/>
  <c r="FJ393" i="3"/>
  <c r="FV393" i="3"/>
  <c r="GD393" i="3"/>
  <c r="EQ393" i="3"/>
  <c r="FD393" i="3"/>
  <c r="FK393" i="3"/>
  <c r="FX393" i="3"/>
  <c r="GE393" i="3"/>
  <c r="EZ393" i="3"/>
  <c r="GF393" i="3"/>
  <c r="FL393" i="3"/>
  <c r="ER393" i="3"/>
  <c r="FT393" i="3"/>
  <c r="BW389" i="3"/>
  <c r="BX389" i="3"/>
  <c r="BY389" i="3"/>
  <c r="HT389" i="3"/>
  <c r="CG389" i="3"/>
  <c r="B389" i="3"/>
  <c r="B389" i="2"/>
  <c r="GN389" i="3"/>
  <c r="GO389" i="3"/>
  <c r="F389" i="3"/>
  <c r="U389" i="2"/>
  <c r="O389" i="3"/>
  <c r="S389" i="3"/>
  <c r="S389" i="2"/>
  <c r="AA389" i="3"/>
  <c r="AF389" i="3"/>
  <c r="AJ389" i="3"/>
  <c r="AN389" i="3"/>
  <c r="AR389" i="3"/>
  <c r="AV389" i="3"/>
  <c r="BA389" i="3"/>
  <c r="BE389" i="3"/>
  <c r="BI389" i="3"/>
  <c r="BM389" i="3"/>
  <c r="BQ389" i="3"/>
  <c r="CL389" i="3"/>
  <c r="CR389" i="3"/>
  <c r="CV389" i="3"/>
  <c r="CZ389" i="3"/>
  <c r="DE389" i="3"/>
  <c r="DI389" i="3"/>
  <c r="DM389" i="3"/>
  <c r="DS389" i="3"/>
  <c r="DX389" i="3"/>
  <c r="EC389" i="3"/>
  <c r="EH389" i="3"/>
  <c r="GQ389" i="3"/>
  <c r="GU389" i="3"/>
  <c r="GZ389" i="3"/>
  <c r="HF389" i="3"/>
  <c r="HJ389" i="3"/>
  <c r="HN389" i="3"/>
  <c r="HR389" i="3"/>
  <c r="P389" i="3"/>
  <c r="P389" i="2"/>
  <c r="AC389" i="3"/>
  <c r="AG389" i="3"/>
  <c r="AK389" i="3"/>
  <c r="AO389" i="3"/>
  <c r="AS389" i="3"/>
  <c r="AW389" i="3"/>
  <c r="BB389" i="3"/>
  <c r="BF389" i="3"/>
  <c r="BJ389" i="3"/>
  <c r="BN389" i="3"/>
  <c r="BR389" i="3"/>
  <c r="CE389" i="3"/>
  <c r="CN389" i="3"/>
  <c r="CS389" i="3"/>
  <c r="CW389" i="3"/>
  <c r="DA389" i="3"/>
  <c r="DF389" i="3"/>
  <c r="DJ389" i="3"/>
  <c r="DN389" i="3"/>
  <c r="DT389" i="3"/>
  <c r="DY389" i="3"/>
  <c r="ED389" i="3"/>
  <c r="EI389" i="3"/>
  <c r="GK389" i="3"/>
  <c r="GR389" i="3"/>
  <c r="GV389" i="3"/>
  <c r="HA389" i="3"/>
  <c r="HG389" i="3"/>
  <c r="HK389" i="3"/>
  <c r="HO389" i="3"/>
  <c r="HS389" i="3"/>
  <c r="Q389" i="3"/>
  <c r="Q389" i="2"/>
  <c r="AD389" i="3"/>
  <c r="AH389" i="3"/>
  <c r="AL389" i="3"/>
  <c r="AP389" i="3"/>
  <c r="AT389" i="3"/>
  <c r="AY389" i="3"/>
  <c r="BC389" i="3"/>
  <c r="BG389" i="3"/>
  <c r="BK389" i="3"/>
  <c r="BO389" i="3"/>
  <c r="BS389" i="3"/>
  <c r="CI389" i="3"/>
  <c r="CO389" i="3"/>
  <c r="CT389" i="3"/>
  <c r="CX389" i="3"/>
  <c r="DB389" i="3"/>
  <c r="DG389" i="3"/>
  <c r="DK389" i="3"/>
  <c r="DO389" i="3"/>
  <c r="DV389" i="3"/>
  <c r="DZ389" i="3"/>
  <c r="EE389" i="3"/>
  <c r="EJ389" i="3"/>
  <c r="GL389" i="3"/>
  <c r="GS389" i="3"/>
  <c r="GX389" i="3"/>
  <c r="HB389" i="3"/>
  <c r="HH389" i="3"/>
  <c r="HL389" i="3"/>
  <c r="HP389" i="3"/>
  <c r="AQ389" i="3"/>
  <c r="BH389" i="3"/>
  <c r="CY389" i="3"/>
  <c r="DQ389" i="3"/>
  <c r="GM389" i="3"/>
  <c r="HI389" i="3"/>
  <c r="AE389" i="3"/>
  <c r="AU389" i="3"/>
  <c r="BL389" i="3"/>
  <c r="CK389" i="3"/>
  <c r="DD389" i="3"/>
  <c r="DW389" i="3"/>
  <c r="GT389" i="3"/>
  <c r="HM389" i="3"/>
  <c r="N389" i="3"/>
  <c r="AI389" i="3"/>
  <c r="AZ389" i="3"/>
  <c r="BP389" i="3"/>
  <c r="CQ389" i="3"/>
  <c r="DH389" i="3"/>
  <c r="EA389" i="3"/>
  <c r="GY389" i="3"/>
  <c r="HQ389" i="3"/>
  <c r="R389" i="3"/>
  <c r="AM389" i="3"/>
  <c r="BD389" i="3"/>
  <c r="BU389" i="3"/>
  <c r="CU389" i="3"/>
  <c r="DL389" i="3"/>
  <c r="EG389" i="3"/>
  <c r="HD389" i="3"/>
  <c r="P402" i="4"/>
  <c r="EV385" i="3"/>
  <c r="EW385" i="3"/>
  <c r="EX385" i="3"/>
  <c r="EL385" i="3"/>
  <c r="EM385" i="3"/>
  <c r="EN385" i="3"/>
  <c r="FF385" i="3"/>
  <c r="FG385" i="3"/>
  <c r="FH385" i="3"/>
  <c r="FP385" i="3"/>
  <c r="FQ385" i="3"/>
  <c r="FR385" i="3"/>
  <c r="FZ385" i="3"/>
  <c r="GA385" i="3"/>
  <c r="GB385" i="3"/>
  <c r="S394" i="4"/>
  <c r="X377" i="3"/>
  <c r="Z377" i="3"/>
  <c r="CA377" i="3"/>
  <c r="FS377" i="3"/>
  <c r="EO377" i="3"/>
  <c r="EY377" i="3"/>
  <c r="FI377" i="3"/>
  <c r="GC377" i="3"/>
  <c r="EU377" i="3"/>
  <c r="FC377" i="3"/>
  <c r="FE377" i="3"/>
  <c r="ES377" i="3"/>
  <c r="FO377" i="3"/>
  <c r="FW377" i="3"/>
  <c r="FM377" i="3"/>
  <c r="GG377" i="3"/>
  <c r="FY377" i="3"/>
  <c r="GI377" i="3"/>
  <c r="ET377" i="3"/>
  <c r="FA377" i="3"/>
  <c r="FN377" i="3"/>
  <c r="FU377" i="3"/>
  <c r="GH377" i="3"/>
  <c r="EP377" i="3"/>
  <c r="FB377" i="3"/>
  <c r="FJ377" i="3"/>
  <c r="FV377" i="3"/>
  <c r="GD377" i="3"/>
  <c r="EQ377" i="3"/>
  <c r="FD377" i="3"/>
  <c r="FK377" i="3"/>
  <c r="FX377" i="3"/>
  <c r="GE377" i="3"/>
  <c r="EZ377" i="3"/>
  <c r="GF377" i="3"/>
  <c r="FL377" i="3"/>
  <c r="ER377" i="3"/>
  <c r="FT377" i="3"/>
  <c r="BW373" i="3"/>
  <c r="BX373" i="3"/>
  <c r="BY373" i="3"/>
  <c r="HT373" i="3"/>
  <c r="CG373" i="3"/>
  <c r="B373" i="3"/>
  <c r="B373" i="2"/>
  <c r="GN373" i="3"/>
  <c r="GO373" i="3"/>
  <c r="F373" i="3"/>
  <c r="U373" i="2"/>
  <c r="O373" i="3"/>
  <c r="S373" i="3"/>
  <c r="S373" i="2"/>
  <c r="AA373" i="3"/>
  <c r="AF373" i="3"/>
  <c r="AJ373" i="3"/>
  <c r="AN373" i="3"/>
  <c r="AR373" i="3"/>
  <c r="AV373" i="3"/>
  <c r="BA373" i="3"/>
  <c r="BE373" i="3"/>
  <c r="BI373" i="3"/>
  <c r="BM373" i="3"/>
  <c r="BQ373" i="3"/>
  <c r="CL373" i="3"/>
  <c r="CR373" i="3"/>
  <c r="CV373" i="3"/>
  <c r="CZ373" i="3"/>
  <c r="DE373" i="3"/>
  <c r="DI373" i="3"/>
  <c r="DM373" i="3"/>
  <c r="DS373" i="3"/>
  <c r="DX373" i="3"/>
  <c r="EC373" i="3"/>
  <c r="EH373" i="3"/>
  <c r="GQ373" i="3"/>
  <c r="GU373" i="3"/>
  <c r="GZ373" i="3"/>
  <c r="HF373" i="3"/>
  <c r="HJ373" i="3"/>
  <c r="HN373" i="3"/>
  <c r="HR373" i="3"/>
  <c r="P373" i="3"/>
  <c r="P373" i="2"/>
  <c r="AC373" i="3"/>
  <c r="AG373" i="3"/>
  <c r="AK373" i="3"/>
  <c r="AO373" i="3"/>
  <c r="AS373" i="3"/>
  <c r="AW373" i="3"/>
  <c r="BB373" i="3"/>
  <c r="BF373" i="3"/>
  <c r="BJ373" i="3"/>
  <c r="BN373" i="3"/>
  <c r="BR373" i="3"/>
  <c r="CE373" i="3"/>
  <c r="CN373" i="3"/>
  <c r="CS373" i="3"/>
  <c r="CW373" i="3"/>
  <c r="DA373" i="3"/>
  <c r="DF373" i="3"/>
  <c r="DJ373" i="3"/>
  <c r="DN373" i="3"/>
  <c r="DT373" i="3"/>
  <c r="DY373" i="3"/>
  <c r="ED373" i="3"/>
  <c r="EI373" i="3"/>
  <c r="GK373" i="3"/>
  <c r="GR373" i="3"/>
  <c r="GV373" i="3"/>
  <c r="HA373" i="3"/>
  <c r="HG373" i="3"/>
  <c r="HK373" i="3"/>
  <c r="HO373" i="3"/>
  <c r="HS373" i="3"/>
  <c r="Q373" i="3"/>
  <c r="Q373" i="2"/>
  <c r="AD373" i="3"/>
  <c r="AH373" i="3"/>
  <c r="AL373" i="3"/>
  <c r="AP373" i="3"/>
  <c r="AT373" i="3"/>
  <c r="AY373" i="3"/>
  <c r="BC373" i="3"/>
  <c r="BG373" i="3"/>
  <c r="BK373" i="3"/>
  <c r="BO373" i="3"/>
  <c r="BS373" i="3"/>
  <c r="CI373" i="3"/>
  <c r="CO373" i="3"/>
  <c r="CT373" i="3"/>
  <c r="CX373" i="3"/>
  <c r="DB373" i="3"/>
  <c r="DG373" i="3"/>
  <c r="DK373" i="3"/>
  <c r="DO373" i="3"/>
  <c r="DV373" i="3"/>
  <c r="DZ373" i="3"/>
  <c r="EE373" i="3"/>
  <c r="EJ373" i="3"/>
  <c r="GL373" i="3"/>
  <c r="GS373" i="3"/>
  <c r="GX373" i="3"/>
  <c r="HB373" i="3"/>
  <c r="HH373" i="3"/>
  <c r="HL373" i="3"/>
  <c r="HP373" i="3"/>
  <c r="AQ373" i="3"/>
  <c r="BH373" i="3"/>
  <c r="CY373" i="3"/>
  <c r="DQ373" i="3"/>
  <c r="GM373" i="3"/>
  <c r="HI373" i="3"/>
  <c r="AE373" i="3"/>
  <c r="AU373" i="3"/>
  <c r="BL373" i="3"/>
  <c r="CK373" i="3"/>
  <c r="DD373" i="3"/>
  <c r="DW373" i="3"/>
  <c r="GT373" i="3"/>
  <c r="HM373" i="3"/>
  <c r="N373" i="3"/>
  <c r="AI373" i="3"/>
  <c r="AZ373" i="3"/>
  <c r="BP373" i="3"/>
  <c r="CQ373" i="3"/>
  <c r="DH373" i="3"/>
  <c r="EA373" i="3"/>
  <c r="GY373" i="3"/>
  <c r="HQ373" i="3"/>
  <c r="R373" i="3"/>
  <c r="AM373" i="3"/>
  <c r="BD373" i="3"/>
  <c r="BU373" i="3"/>
  <c r="CU373" i="3"/>
  <c r="DL373" i="3"/>
  <c r="EG373" i="3"/>
  <c r="HD373" i="3"/>
  <c r="P386" i="4"/>
  <c r="EV369" i="3"/>
  <c r="EW369" i="3"/>
  <c r="EX369" i="3"/>
  <c r="EL369" i="3"/>
  <c r="EM369" i="3"/>
  <c r="EN369" i="3"/>
  <c r="FF369" i="3"/>
  <c r="FG369" i="3"/>
  <c r="FH369" i="3"/>
  <c r="FP369" i="3"/>
  <c r="FQ369" i="3"/>
  <c r="FR369" i="3"/>
  <c r="FZ369" i="3"/>
  <c r="GA369" i="3"/>
  <c r="GB369" i="3"/>
  <c r="X365" i="3"/>
  <c r="Z365" i="3"/>
  <c r="CA365" i="3"/>
  <c r="FS361" i="3"/>
  <c r="EO361" i="3"/>
  <c r="EY361" i="3"/>
  <c r="FI361" i="3"/>
  <c r="GC361" i="3"/>
  <c r="EU361" i="3"/>
  <c r="FC361" i="3"/>
  <c r="ES361" i="3"/>
  <c r="FE361" i="3"/>
  <c r="FO361" i="3"/>
  <c r="FW361" i="3"/>
  <c r="FM361" i="3"/>
  <c r="GG361" i="3"/>
  <c r="FY361" i="3"/>
  <c r="GI361" i="3"/>
  <c r="ER361" i="3"/>
  <c r="EZ361" i="3"/>
  <c r="FL361" i="3"/>
  <c r="FT361" i="3"/>
  <c r="GF361" i="3"/>
  <c r="EP361" i="3"/>
  <c r="FB361" i="3"/>
  <c r="FJ361" i="3"/>
  <c r="FV361" i="3"/>
  <c r="GD361" i="3"/>
  <c r="EQ361" i="3"/>
  <c r="FD361" i="3"/>
  <c r="GE361" i="3"/>
  <c r="ET361" i="3"/>
  <c r="FU361" i="3"/>
  <c r="GH361" i="3"/>
  <c r="FK361" i="3"/>
  <c r="FX361" i="3"/>
  <c r="FA361" i="3"/>
  <c r="FN361" i="3"/>
  <c r="HT357" i="3"/>
  <c r="N357" i="3"/>
  <c r="R357" i="3"/>
  <c r="AE357" i="3"/>
  <c r="AI357" i="3"/>
  <c r="AM357" i="3"/>
  <c r="AQ357" i="3"/>
  <c r="AU357" i="3"/>
  <c r="AZ357" i="3"/>
  <c r="BD357" i="3"/>
  <c r="BH357" i="3"/>
  <c r="BL357" i="3"/>
  <c r="BP357" i="3"/>
  <c r="BU357" i="3"/>
  <c r="CK357" i="3"/>
  <c r="CQ357" i="3"/>
  <c r="CU357" i="3"/>
  <c r="CY357" i="3"/>
  <c r="DD357" i="3"/>
  <c r="DH357" i="3"/>
  <c r="DL357" i="3"/>
  <c r="DQ357" i="3"/>
  <c r="DW357" i="3"/>
  <c r="EA357" i="3"/>
  <c r="EG357" i="3"/>
  <c r="GM357" i="3"/>
  <c r="GT357" i="3"/>
  <c r="GY357" i="3"/>
  <c r="HD357" i="3"/>
  <c r="HI357" i="3"/>
  <c r="HM357" i="3"/>
  <c r="HQ357" i="3"/>
  <c r="P357" i="3"/>
  <c r="P357" i="2"/>
  <c r="AC357" i="3"/>
  <c r="AG357" i="3"/>
  <c r="AK357" i="3"/>
  <c r="AO357" i="3"/>
  <c r="AS357" i="3"/>
  <c r="AW357" i="3"/>
  <c r="BB357" i="3"/>
  <c r="BF357" i="3"/>
  <c r="BJ357" i="3"/>
  <c r="BN357" i="3"/>
  <c r="BR357" i="3"/>
  <c r="CE357" i="3"/>
  <c r="CN357" i="3"/>
  <c r="CS357" i="3"/>
  <c r="CW357" i="3"/>
  <c r="DA357" i="3"/>
  <c r="DF357" i="3"/>
  <c r="DJ357" i="3"/>
  <c r="DN357" i="3"/>
  <c r="DT357" i="3"/>
  <c r="DY357" i="3"/>
  <c r="ED357" i="3"/>
  <c r="EI357" i="3"/>
  <c r="GK357" i="3"/>
  <c r="GR357" i="3"/>
  <c r="GV357" i="3"/>
  <c r="HA357" i="3"/>
  <c r="HG357" i="3"/>
  <c r="HK357" i="3"/>
  <c r="HO357" i="3"/>
  <c r="HS357" i="3"/>
  <c r="Q357" i="3"/>
  <c r="Q357" i="2"/>
  <c r="AD357" i="3"/>
  <c r="AL357" i="3"/>
  <c r="AT357" i="3"/>
  <c r="BC357" i="3"/>
  <c r="BK357" i="3"/>
  <c r="BS357" i="3"/>
  <c r="CI357" i="3"/>
  <c r="CT357" i="3"/>
  <c r="DB357" i="3"/>
  <c r="DK357" i="3"/>
  <c r="DV357" i="3"/>
  <c r="EE357" i="3"/>
  <c r="GS357" i="3"/>
  <c r="HB357" i="3"/>
  <c r="HL357" i="3"/>
  <c r="S357" i="3"/>
  <c r="S357" i="2"/>
  <c r="AF357" i="3"/>
  <c r="AN357" i="3"/>
  <c r="AV357" i="3"/>
  <c r="BE357" i="3"/>
  <c r="BM357" i="3"/>
  <c r="CL357" i="3"/>
  <c r="CV357" i="3"/>
  <c r="DE357" i="3"/>
  <c r="DM357" i="3"/>
  <c r="DX357" i="3"/>
  <c r="EH357" i="3"/>
  <c r="GU357" i="3"/>
  <c r="HF357" i="3"/>
  <c r="HN357" i="3"/>
  <c r="AH357" i="3"/>
  <c r="AP357" i="3"/>
  <c r="AY357" i="3"/>
  <c r="BG357" i="3"/>
  <c r="BO357" i="3"/>
  <c r="CO357" i="3"/>
  <c r="CX357" i="3"/>
  <c r="DG357" i="3"/>
  <c r="DO357" i="3"/>
  <c r="DZ357" i="3"/>
  <c r="EJ357" i="3"/>
  <c r="GL357" i="3"/>
  <c r="GX357" i="3"/>
  <c r="HH357" i="3"/>
  <c r="HP357" i="3"/>
  <c r="CG357" i="3"/>
  <c r="B357" i="3"/>
  <c r="B357" i="2"/>
  <c r="AA357" i="3"/>
  <c r="BI357" i="3"/>
  <c r="CZ357" i="3"/>
  <c r="GQ357" i="3"/>
  <c r="GN357" i="3"/>
  <c r="GO357" i="3"/>
  <c r="F357" i="3"/>
  <c r="U357" i="2"/>
  <c r="AJ357" i="3"/>
  <c r="BQ357" i="3"/>
  <c r="DI357" i="3"/>
  <c r="GZ357" i="3"/>
  <c r="AR357" i="3"/>
  <c r="DS357" i="3"/>
  <c r="HJ357" i="3"/>
  <c r="O357" i="3"/>
  <c r="BA357" i="3"/>
  <c r="CR357" i="3"/>
  <c r="EC357" i="3"/>
  <c r="HR357" i="3"/>
  <c r="P370" i="4"/>
  <c r="Z353" i="3"/>
  <c r="CA353" i="3"/>
  <c r="X353" i="3"/>
  <c r="EV353" i="3"/>
  <c r="EW353" i="3"/>
  <c r="EX353" i="3"/>
  <c r="EL353" i="3"/>
  <c r="EM353" i="3"/>
  <c r="EN353" i="3"/>
  <c r="FF353" i="3"/>
  <c r="FG353" i="3"/>
  <c r="FH353" i="3"/>
  <c r="FP353" i="3"/>
  <c r="FQ353" i="3"/>
  <c r="FR353" i="3"/>
  <c r="FZ353" i="3"/>
  <c r="GA353" i="3"/>
  <c r="GB353" i="3"/>
  <c r="BX349" i="3"/>
  <c r="BY349" i="3"/>
  <c r="BW349" i="3"/>
  <c r="FS345" i="3"/>
  <c r="EO345" i="3"/>
  <c r="EY345" i="3"/>
  <c r="FI345" i="3"/>
  <c r="GC345" i="3"/>
  <c r="EU345" i="3"/>
  <c r="FC345" i="3"/>
  <c r="FE345" i="3"/>
  <c r="ES345" i="3"/>
  <c r="FO345" i="3"/>
  <c r="FW345" i="3"/>
  <c r="FM345" i="3"/>
  <c r="GG345" i="3"/>
  <c r="FY345" i="3"/>
  <c r="GI345" i="3"/>
  <c r="ER345" i="3"/>
  <c r="EZ345" i="3"/>
  <c r="FL345" i="3"/>
  <c r="FT345" i="3"/>
  <c r="GF345" i="3"/>
  <c r="EP345" i="3"/>
  <c r="FB345" i="3"/>
  <c r="FJ345" i="3"/>
  <c r="FV345" i="3"/>
  <c r="GD345" i="3"/>
  <c r="EQ345" i="3"/>
  <c r="FD345" i="3"/>
  <c r="FK345" i="3"/>
  <c r="FX345" i="3"/>
  <c r="GE345" i="3"/>
  <c r="FN345" i="3"/>
  <c r="ET345" i="3"/>
  <c r="FU345" i="3"/>
  <c r="FA345" i="3"/>
  <c r="GH345" i="3"/>
  <c r="HT341" i="3"/>
  <c r="N341" i="3"/>
  <c r="R341" i="3"/>
  <c r="AE341" i="3"/>
  <c r="AI341" i="3"/>
  <c r="AM341" i="3"/>
  <c r="AQ341" i="3"/>
  <c r="AU341" i="3"/>
  <c r="AZ341" i="3"/>
  <c r="BD341" i="3"/>
  <c r="BH341" i="3"/>
  <c r="BL341" i="3"/>
  <c r="BP341" i="3"/>
  <c r="BU341" i="3"/>
  <c r="CK341" i="3"/>
  <c r="CQ341" i="3"/>
  <c r="CU341" i="3"/>
  <c r="CY341" i="3"/>
  <c r="DD341" i="3"/>
  <c r="DH341" i="3"/>
  <c r="DL341" i="3"/>
  <c r="DQ341" i="3"/>
  <c r="DW341" i="3"/>
  <c r="EA341" i="3"/>
  <c r="EG341" i="3"/>
  <c r="GM341" i="3"/>
  <c r="GT341" i="3"/>
  <c r="GY341" i="3"/>
  <c r="HD341" i="3"/>
  <c r="HI341" i="3"/>
  <c r="HM341" i="3"/>
  <c r="HQ341" i="3"/>
  <c r="CG341" i="3"/>
  <c r="B341" i="3"/>
  <c r="B341" i="2"/>
  <c r="GN341" i="3"/>
  <c r="GO341" i="3"/>
  <c r="F341" i="3"/>
  <c r="U341" i="2"/>
  <c r="O341" i="3"/>
  <c r="S341" i="3"/>
  <c r="S341" i="2"/>
  <c r="AA341" i="3"/>
  <c r="AF341" i="3"/>
  <c r="AJ341" i="3"/>
  <c r="AN341" i="3"/>
  <c r="AR341" i="3"/>
  <c r="AV341" i="3"/>
  <c r="BA341" i="3"/>
  <c r="BE341" i="3"/>
  <c r="BI341" i="3"/>
  <c r="BM341" i="3"/>
  <c r="BQ341" i="3"/>
  <c r="CL341" i="3"/>
  <c r="CR341" i="3"/>
  <c r="CV341" i="3"/>
  <c r="CZ341" i="3"/>
  <c r="DE341" i="3"/>
  <c r="DI341" i="3"/>
  <c r="DM341" i="3"/>
  <c r="DS341" i="3"/>
  <c r="DX341" i="3"/>
  <c r="EC341" i="3"/>
  <c r="EH341" i="3"/>
  <c r="GQ341" i="3"/>
  <c r="GU341" i="3"/>
  <c r="GZ341" i="3"/>
  <c r="HF341" i="3"/>
  <c r="HJ341" i="3"/>
  <c r="HN341" i="3"/>
  <c r="HR341" i="3"/>
  <c r="P341" i="3"/>
  <c r="P341" i="2"/>
  <c r="AC341" i="3"/>
  <c r="AG341" i="3"/>
  <c r="AK341" i="3"/>
  <c r="AO341" i="3"/>
  <c r="AS341" i="3"/>
  <c r="AW341" i="3"/>
  <c r="BB341" i="3"/>
  <c r="BF341" i="3"/>
  <c r="BJ341" i="3"/>
  <c r="BN341" i="3"/>
  <c r="BR341" i="3"/>
  <c r="CE341" i="3"/>
  <c r="CN341" i="3"/>
  <c r="CS341" i="3"/>
  <c r="CW341" i="3"/>
  <c r="DA341" i="3"/>
  <c r="DF341" i="3"/>
  <c r="DJ341" i="3"/>
  <c r="DN341" i="3"/>
  <c r="DT341" i="3"/>
  <c r="DY341" i="3"/>
  <c r="ED341" i="3"/>
  <c r="EI341" i="3"/>
  <c r="GK341" i="3"/>
  <c r="GR341" i="3"/>
  <c r="GV341" i="3"/>
  <c r="HA341" i="3"/>
  <c r="HG341" i="3"/>
  <c r="HK341" i="3"/>
  <c r="HO341" i="3"/>
  <c r="HS341" i="3"/>
  <c r="Q341" i="3"/>
  <c r="Q341" i="2"/>
  <c r="AD341" i="3"/>
  <c r="AH341" i="3"/>
  <c r="AL341" i="3"/>
  <c r="AP341" i="3"/>
  <c r="AT341" i="3"/>
  <c r="AY341" i="3"/>
  <c r="BC341" i="3"/>
  <c r="BG341" i="3"/>
  <c r="BK341" i="3"/>
  <c r="BO341" i="3"/>
  <c r="BS341" i="3"/>
  <c r="CI341" i="3"/>
  <c r="CO341" i="3"/>
  <c r="CT341" i="3"/>
  <c r="CX341" i="3"/>
  <c r="DB341" i="3"/>
  <c r="DG341" i="3"/>
  <c r="DK341" i="3"/>
  <c r="DO341" i="3"/>
  <c r="DV341" i="3"/>
  <c r="DZ341" i="3"/>
  <c r="EE341" i="3"/>
  <c r="EJ341" i="3"/>
  <c r="GL341" i="3"/>
  <c r="GS341" i="3"/>
  <c r="GX341" i="3"/>
  <c r="HB341" i="3"/>
  <c r="HH341" i="3"/>
  <c r="HL341" i="3"/>
  <c r="HP341" i="3"/>
  <c r="P354" i="4"/>
  <c r="EV337" i="3"/>
  <c r="EW337" i="3"/>
  <c r="EX337" i="3"/>
  <c r="EL337" i="3"/>
  <c r="EM337" i="3"/>
  <c r="EN337" i="3"/>
  <c r="FF337" i="3"/>
  <c r="FG337" i="3"/>
  <c r="FH337" i="3"/>
  <c r="FP337" i="3"/>
  <c r="FQ337" i="3"/>
  <c r="FR337" i="3"/>
  <c r="FZ337" i="3"/>
  <c r="GA337" i="3"/>
  <c r="GB337" i="3"/>
  <c r="Z333" i="3"/>
  <c r="CA333" i="3"/>
  <c r="X333" i="3"/>
  <c r="BW329" i="3"/>
  <c r="BX329" i="3"/>
  <c r="BY329" i="3"/>
  <c r="FS329" i="3"/>
  <c r="EO329" i="3"/>
  <c r="EY329" i="3"/>
  <c r="FI329" i="3"/>
  <c r="GC329" i="3"/>
  <c r="EU329" i="3"/>
  <c r="FC329" i="3"/>
  <c r="ES329" i="3"/>
  <c r="FE329" i="3"/>
  <c r="FM329" i="3"/>
  <c r="FO329" i="3"/>
  <c r="FW329" i="3"/>
  <c r="GG329" i="3"/>
  <c r="FY329" i="3"/>
  <c r="GI329" i="3"/>
  <c r="ER329" i="3"/>
  <c r="EZ329" i="3"/>
  <c r="FL329" i="3"/>
  <c r="FT329" i="3"/>
  <c r="GF329" i="3"/>
  <c r="ET329" i="3"/>
  <c r="FA329" i="3"/>
  <c r="FN329" i="3"/>
  <c r="FU329" i="3"/>
  <c r="GH329" i="3"/>
  <c r="EP329" i="3"/>
  <c r="FB329" i="3"/>
  <c r="FJ329" i="3"/>
  <c r="FV329" i="3"/>
  <c r="GD329" i="3"/>
  <c r="EQ329" i="3"/>
  <c r="FD329" i="3"/>
  <c r="FK329" i="3"/>
  <c r="FX329" i="3"/>
  <c r="GE329" i="3"/>
  <c r="HT325" i="3"/>
  <c r="N325" i="3"/>
  <c r="R325" i="3"/>
  <c r="AE325" i="3"/>
  <c r="AI325" i="3"/>
  <c r="AM325" i="3"/>
  <c r="AQ325" i="3"/>
  <c r="AU325" i="3"/>
  <c r="AZ325" i="3"/>
  <c r="BD325" i="3"/>
  <c r="BH325" i="3"/>
  <c r="BL325" i="3"/>
  <c r="BP325" i="3"/>
  <c r="BU325" i="3"/>
  <c r="CK325" i="3"/>
  <c r="CQ325" i="3"/>
  <c r="CU325" i="3"/>
  <c r="CY325" i="3"/>
  <c r="DD325" i="3"/>
  <c r="DH325" i="3"/>
  <c r="DL325" i="3"/>
  <c r="DQ325" i="3"/>
  <c r="DW325" i="3"/>
  <c r="EA325" i="3"/>
  <c r="EG325" i="3"/>
  <c r="GM325" i="3"/>
  <c r="GT325" i="3"/>
  <c r="GY325" i="3"/>
  <c r="HD325" i="3"/>
  <c r="HI325" i="3"/>
  <c r="HM325" i="3"/>
  <c r="HQ325" i="3"/>
  <c r="CG325" i="3"/>
  <c r="B325" i="3"/>
  <c r="B325" i="2"/>
  <c r="GN325" i="3"/>
  <c r="GO325" i="3"/>
  <c r="F325" i="3"/>
  <c r="U325" i="2"/>
  <c r="O325" i="3"/>
  <c r="S325" i="3"/>
  <c r="S325" i="2"/>
  <c r="AA325" i="3"/>
  <c r="AF325" i="3"/>
  <c r="AJ325" i="3"/>
  <c r="AN325" i="3"/>
  <c r="AR325" i="3"/>
  <c r="AV325" i="3"/>
  <c r="BA325" i="3"/>
  <c r="BE325" i="3"/>
  <c r="BI325" i="3"/>
  <c r="BM325" i="3"/>
  <c r="BQ325" i="3"/>
  <c r="CL325" i="3"/>
  <c r="CR325" i="3"/>
  <c r="CV325" i="3"/>
  <c r="CZ325" i="3"/>
  <c r="DE325" i="3"/>
  <c r="DI325" i="3"/>
  <c r="DM325" i="3"/>
  <c r="DS325" i="3"/>
  <c r="DX325" i="3"/>
  <c r="EC325" i="3"/>
  <c r="EH325" i="3"/>
  <c r="GQ325" i="3"/>
  <c r="GU325" i="3"/>
  <c r="GZ325" i="3"/>
  <c r="HF325" i="3"/>
  <c r="HJ325" i="3"/>
  <c r="HN325" i="3"/>
  <c r="HR325" i="3"/>
  <c r="P325" i="3"/>
  <c r="P325" i="2"/>
  <c r="AC325" i="3"/>
  <c r="AG325" i="3"/>
  <c r="AK325" i="3"/>
  <c r="AO325" i="3"/>
  <c r="AS325" i="3"/>
  <c r="AW325" i="3"/>
  <c r="BB325" i="3"/>
  <c r="BF325" i="3"/>
  <c r="BJ325" i="3"/>
  <c r="BN325" i="3"/>
  <c r="BR325" i="3"/>
  <c r="CE325" i="3"/>
  <c r="CN325" i="3"/>
  <c r="CS325" i="3"/>
  <c r="CW325" i="3"/>
  <c r="DA325" i="3"/>
  <c r="DF325" i="3"/>
  <c r="DJ325" i="3"/>
  <c r="DN325" i="3"/>
  <c r="DT325" i="3"/>
  <c r="DY325" i="3"/>
  <c r="ED325" i="3"/>
  <c r="EI325" i="3"/>
  <c r="GK325" i="3"/>
  <c r="GR325" i="3"/>
  <c r="GV325" i="3"/>
  <c r="HA325" i="3"/>
  <c r="HG325" i="3"/>
  <c r="HK325" i="3"/>
  <c r="HO325" i="3"/>
  <c r="HS325" i="3"/>
  <c r="Q325" i="3"/>
  <c r="Q325" i="2"/>
  <c r="AD325" i="3"/>
  <c r="AH325" i="3"/>
  <c r="AL325" i="3"/>
  <c r="AP325" i="3"/>
  <c r="AT325" i="3"/>
  <c r="AY325" i="3"/>
  <c r="BC325" i="3"/>
  <c r="BG325" i="3"/>
  <c r="BK325" i="3"/>
  <c r="BO325" i="3"/>
  <c r="BS325" i="3"/>
  <c r="CI325" i="3"/>
  <c r="CO325" i="3"/>
  <c r="CT325" i="3"/>
  <c r="CX325" i="3"/>
  <c r="DB325" i="3"/>
  <c r="DG325" i="3"/>
  <c r="DK325" i="3"/>
  <c r="DO325" i="3"/>
  <c r="DV325" i="3"/>
  <c r="DZ325" i="3"/>
  <c r="EE325" i="3"/>
  <c r="EJ325" i="3"/>
  <c r="GL325" i="3"/>
  <c r="GS325" i="3"/>
  <c r="GX325" i="3"/>
  <c r="HB325" i="3"/>
  <c r="HH325" i="3"/>
  <c r="HL325" i="3"/>
  <c r="HP325" i="3"/>
  <c r="P338" i="4"/>
  <c r="EV321" i="3"/>
  <c r="EW321" i="3"/>
  <c r="EX321" i="3"/>
  <c r="EL321" i="3"/>
  <c r="EM321" i="3"/>
  <c r="EN321" i="3"/>
  <c r="FF321" i="3"/>
  <c r="FG321" i="3"/>
  <c r="FH321" i="3"/>
  <c r="FP321" i="3"/>
  <c r="FQ321" i="3"/>
  <c r="FR321" i="3"/>
  <c r="FZ321" i="3"/>
  <c r="GA321" i="3"/>
  <c r="GB321" i="3"/>
  <c r="S330" i="4"/>
  <c r="X313" i="3"/>
  <c r="Z313" i="3"/>
  <c r="CA313" i="3"/>
  <c r="FS313" i="3"/>
  <c r="EO313" i="3"/>
  <c r="EY313" i="3"/>
  <c r="FI313" i="3"/>
  <c r="GC313" i="3"/>
  <c r="EU313" i="3"/>
  <c r="FC313" i="3"/>
  <c r="FE313" i="3"/>
  <c r="FM313" i="3"/>
  <c r="ES313" i="3"/>
  <c r="FO313" i="3"/>
  <c r="FW313" i="3"/>
  <c r="GG313" i="3"/>
  <c r="FY313" i="3"/>
  <c r="GI313" i="3"/>
  <c r="ET313" i="3"/>
  <c r="FA313" i="3"/>
  <c r="FN313" i="3"/>
  <c r="FU313" i="3"/>
  <c r="GH313" i="3"/>
  <c r="EP313" i="3"/>
  <c r="FB313" i="3"/>
  <c r="FJ313" i="3"/>
  <c r="FV313" i="3"/>
  <c r="GD313" i="3"/>
  <c r="EQ313" i="3"/>
  <c r="FD313" i="3"/>
  <c r="FK313" i="3"/>
  <c r="FX313" i="3"/>
  <c r="GE313" i="3"/>
  <c r="ER313" i="3"/>
  <c r="EZ313" i="3"/>
  <c r="FL313" i="3"/>
  <c r="FT313" i="3"/>
  <c r="GF313" i="3"/>
  <c r="BW309" i="3"/>
  <c r="BX309" i="3"/>
  <c r="BY309" i="3"/>
  <c r="HT309" i="3"/>
  <c r="CG309" i="3"/>
  <c r="B309" i="3"/>
  <c r="B309" i="2"/>
  <c r="GN309" i="3"/>
  <c r="GO309" i="3"/>
  <c r="F309" i="3"/>
  <c r="U309" i="2"/>
  <c r="O309" i="3"/>
  <c r="S309" i="3"/>
  <c r="S309" i="2"/>
  <c r="AA309" i="3"/>
  <c r="AF309" i="3"/>
  <c r="AJ309" i="3"/>
  <c r="AN309" i="3"/>
  <c r="AR309" i="3"/>
  <c r="AV309" i="3"/>
  <c r="BA309" i="3"/>
  <c r="BE309" i="3"/>
  <c r="BI309" i="3"/>
  <c r="BM309" i="3"/>
  <c r="BQ309" i="3"/>
  <c r="CL309" i="3"/>
  <c r="CR309" i="3"/>
  <c r="CV309" i="3"/>
  <c r="CZ309" i="3"/>
  <c r="DE309" i="3"/>
  <c r="DI309" i="3"/>
  <c r="DM309" i="3"/>
  <c r="DS309" i="3"/>
  <c r="DX309" i="3"/>
  <c r="EC309" i="3"/>
  <c r="EH309" i="3"/>
  <c r="GQ309" i="3"/>
  <c r="GU309" i="3"/>
  <c r="GZ309" i="3"/>
  <c r="HF309" i="3"/>
  <c r="HJ309" i="3"/>
  <c r="HN309" i="3"/>
  <c r="HR309" i="3"/>
  <c r="P309" i="3"/>
  <c r="P309" i="2"/>
  <c r="AC309" i="3"/>
  <c r="AG309" i="3"/>
  <c r="AK309" i="3"/>
  <c r="AO309" i="3"/>
  <c r="AS309" i="3"/>
  <c r="AW309" i="3"/>
  <c r="BB309" i="3"/>
  <c r="BF309" i="3"/>
  <c r="BJ309" i="3"/>
  <c r="BN309" i="3"/>
  <c r="BR309" i="3"/>
  <c r="CE309" i="3"/>
  <c r="CN309" i="3"/>
  <c r="CS309" i="3"/>
  <c r="CW309" i="3"/>
  <c r="DA309" i="3"/>
  <c r="DF309" i="3"/>
  <c r="DJ309" i="3"/>
  <c r="DN309" i="3"/>
  <c r="DT309" i="3"/>
  <c r="DY309" i="3"/>
  <c r="ED309" i="3"/>
  <c r="EI309" i="3"/>
  <c r="GK309" i="3"/>
  <c r="GR309" i="3"/>
  <c r="GV309" i="3"/>
  <c r="HA309" i="3"/>
  <c r="HG309" i="3"/>
  <c r="HK309" i="3"/>
  <c r="HO309" i="3"/>
  <c r="HS309" i="3"/>
  <c r="Q309" i="3"/>
  <c r="Q309" i="2"/>
  <c r="AD309" i="3"/>
  <c r="AH309" i="3"/>
  <c r="AL309" i="3"/>
  <c r="AP309" i="3"/>
  <c r="AT309" i="3"/>
  <c r="AY309" i="3"/>
  <c r="BC309" i="3"/>
  <c r="BG309" i="3"/>
  <c r="BK309" i="3"/>
  <c r="BO309" i="3"/>
  <c r="BS309" i="3"/>
  <c r="CI309" i="3"/>
  <c r="CO309" i="3"/>
  <c r="CT309" i="3"/>
  <c r="CX309" i="3"/>
  <c r="DB309" i="3"/>
  <c r="DG309" i="3"/>
  <c r="DK309" i="3"/>
  <c r="DO309" i="3"/>
  <c r="DV309" i="3"/>
  <c r="DZ309" i="3"/>
  <c r="EE309" i="3"/>
  <c r="EJ309" i="3"/>
  <c r="GL309" i="3"/>
  <c r="GS309" i="3"/>
  <c r="GX309" i="3"/>
  <c r="HB309" i="3"/>
  <c r="HH309" i="3"/>
  <c r="HL309" i="3"/>
  <c r="HP309" i="3"/>
  <c r="N309" i="3"/>
  <c r="R309" i="3"/>
  <c r="AE309" i="3"/>
  <c r="AI309" i="3"/>
  <c r="AM309" i="3"/>
  <c r="AQ309" i="3"/>
  <c r="AU309" i="3"/>
  <c r="AZ309" i="3"/>
  <c r="BD309" i="3"/>
  <c r="BH309" i="3"/>
  <c r="BL309" i="3"/>
  <c r="BP309" i="3"/>
  <c r="BU309" i="3"/>
  <c r="CK309" i="3"/>
  <c r="CQ309" i="3"/>
  <c r="CU309" i="3"/>
  <c r="CY309" i="3"/>
  <c r="DD309" i="3"/>
  <c r="DH309" i="3"/>
  <c r="DL309" i="3"/>
  <c r="DQ309" i="3"/>
  <c r="DW309" i="3"/>
  <c r="EA309" i="3"/>
  <c r="EG309" i="3"/>
  <c r="GM309" i="3"/>
  <c r="GT309" i="3"/>
  <c r="GY309" i="3"/>
  <c r="HD309" i="3"/>
  <c r="HI309" i="3"/>
  <c r="HM309" i="3"/>
  <c r="HQ309" i="3"/>
  <c r="P322" i="4"/>
  <c r="EV305" i="3"/>
  <c r="EW305" i="3"/>
  <c r="EX305" i="3"/>
  <c r="EL305" i="3"/>
  <c r="EM305" i="3"/>
  <c r="EN305" i="3"/>
  <c r="FF305" i="3"/>
  <c r="FG305" i="3"/>
  <c r="FH305" i="3"/>
  <c r="FP305" i="3"/>
  <c r="FQ305" i="3"/>
  <c r="FR305" i="3"/>
  <c r="FZ305" i="3"/>
  <c r="GA305" i="3"/>
  <c r="GB305" i="3"/>
  <c r="X301" i="3"/>
  <c r="Z301" i="3"/>
  <c r="CA301" i="3"/>
  <c r="BX297" i="3"/>
  <c r="BY297" i="3"/>
  <c r="BW297" i="3"/>
  <c r="FS297" i="3"/>
  <c r="EO297" i="3"/>
  <c r="EY297" i="3"/>
  <c r="FI297" i="3"/>
  <c r="GC297" i="3"/>
  <c r="EU297" i="3"/>
  <c r="FC297" i="3"/>
  <c r="ES297" i="3"/>
  <c r="FE297" i="3"/>
  <c r="FM297" i="3"/>
  <c r="FO297" i="3"/>
  <c r="FW297" i="3"/>
  <c r="GG297" i="3"/>
  <c r="FY297" i="3"/>
  <c r="GI297" i="3"/>
  <c r="EP297" i="3"/>
  <c r="FB297" i="3"/>
  <c r="FJ297" i="3"/>
  <c r="FV297" i="3"/>
  <c r="GD297" i="3"/>
  <c r="EQ297" i="3"/>
  <c r="FD297" i="3"/>
  <c r="FK297" i="3"/>
  <c r="FX297" i="3"/>
  <c r="GE297" i="3"/>
  <c r="ER297" i="3"/>
  <c r="EZ297" i="3"/>
  <c r="FL297" i="3"/>
  <c r="FT297" i="3"/>
  <c r="GF297" i="3"/>
  <c r="ET297" i="3"/>
  <c r="FA297" i="3"/>
  <c r="FN297" i="3"/>
  <c r="FU297" i="3"/>
  <c r="GH297" i="3"/>
  <c r="HT293" i="3"/>
  <c r="P293" i="3"/>
  <c r="P293" i="2"/>
  <c r="AC293" i="3"/>
  <c r="AG293" i="3"/>
  <c r="AK293" i="3"/>
  <c r="AO293" i="3"/>
  <c r="AS293" i="3"/>
  <c r="AW293" i="3"/>
  <c r="BB293" i="3"/>
  <c r="BF293" i="3"/>
  <c r="BJ293" i="3"/>
  <c r="BN293" i="3"/>
  <c r="BR293" i="3"/>
  <c r="CE293" i="3"/>
  <c r="CN293" i="3"/>
  <c r="CS293" i="3"/>
  <c r="CW293" i="3"/>
  <c r="DA293" i="3"/>
  <c r="DF293" i="3"/>
  <c r="DJ293" i="3"/>
  <c r="DN293" i="3"/>
  <c r="DT293" i="3"/>
  <c r="DY293" i="3"/>
  <c r="ED293" i="3"/>
  <c r="EI293" i="3"/>
  <c r="GK293" i="3"/>
  <c r="GR293" i="3"/>
  <c r="GV293" i="3"/>
  <c r="HA293" i="3"/>
  <c r="HG293" i="3"/>
  <c r="HK293" i="3"/>
  <c r="HO293" i="3"/>
  <c r="HS293" i="3"/>
  <c r="Q293" i="3"/>
  <c r="Q293" i="2"/>
  <c r="AD293" i="3"/>
  <c r="AH293" i="3"/>
  <c r="AL293" i="3"/>
  <c r="AP293" i="3"/>
  <c r="AT293" i="3"/>
  <c r="AY293" i="3"/>
  <c r="BC293" i="3"/>
  <c r="BG293" i="3"/>
  <c r="BK293" i="3"/>
  <c r="BO293" i="3"/>
  <c r="BS293" i="3"/>
  <c r="CI293" i="3"/>
  <c r="CO293" i="3"/>
  <c r="CT293" i="3"/>
  <c r="CX293" i="3"/>
  <c r="DB293" i="3"/>
  <c r="DG293" i="3"/>
  <c r="DK293" i="3"/>
  <c r="DO293" i="3"/>
  <c r="DV293" i="3"/>
  <c r="DZ293" i="3"/>
  <c r="EE293" i="3"/>
  <c r="EJ293" i="3"/>
  <c r="GL293" i="3"/>
  <c r="GS293" i="3"/>
  <c r="GX293" i="3"/>
  <c r="HB293" i="3"/>
  <c r="HH293" i="3"/>
  <c r="HL293" i="3"/>
  <c r="HP293" i="3"/>
  <c r="N293" i="3"/>
  <c r="R293" i="3"/>
  <c r="AE293" i="3"/>
  <c r="AI293" i="3"/>
  <c r="AM293" i="3"/>
  <c r="AQ293" i="3"/>
  <c r="AU293" i="3"/>
  <c r="AZ293" i="3"/>
  <c r="BD293" i="3"/>
  <c r="BH293" i="3"/>
  <c r="BL293" i="3"/>
  <c r="BP293" i="3"/>
  <c r="BU293" i="3"/>
  <c r="CK293" i="3"/>
  <c r="CQ293" i="3"/>
  <c r="CU293" i="3"/>
  <c r="CY293" i="3"/>
  <c r="DD293" i="3"/>
  <c r="DH293" i="3"/>
  <c r="DL293" i="3"/>
  <c r="DQ293" i="3"/>
  <c r="DW293" i="3"/>
  <c r="EA293" i="3"/>
  <c r="EG293" i="3"/>
  <c r="GM293" i="3"/>
  <c r="GT293" i="3"/>
  <c r="GY293" i="3"/>
  <c r="HD293" i="3"/>
  <c r="HI293" i="3"/>
  <c r="HM293" i="3"/>
  <c r="HQ293" i="3"/>
  <c r="CG293" i="3"/>
  <c r="B293" i="3"/>
  <c r="B293" i="2"/>
  <c r="GN293" i="3"/>
  <c r="GO293" i="3"/>
  <c r="F293" i="3"/>
  <c r="U293" i="2"/>
  <c r="O293" i="3"/>
  <c r="S293" i="3"/>
  <c r="S293" i="2"/>
  <c r="AA293" i="3"/>
  <c r="AF293" i="3"/>
  <c r="AJ293" i="3"/>
  <c r="AN293" i="3"/>
  <c r="AR293" i="3"/>
  <c r="AV293" i="3"/>
  <c r="BA293" i="3"/>
  <c r="BE293" i="3"/>
  <c r="BI293" i="3"/>
  <c r="BM293" i="3"/>
  <c r="BQ293" i="3"/>
  <c r="CL293" i="3"/>
  <c r="CR293" i="3"/>
  <c r="CV293" i="3"/>
  <c r="CZ293" i="3"/>
  <c r="DE293" i="3"/>
  <c r="DI293" i="3"/>
  <c r="DM293" i="3"/>
  <c r="DS293" i="3"/>
  <c r="DX293" i="3"/>
  <c r="EC293" i="3"/>
  <c r="EH293" i="3"/>
  <c r="GQ293" i="3"/>
  <c r="GU293" i="3"/>
  <c r="GZ293" i="3"/>
  <c r="HF293" i="3"/>
  <c r="HJ293" i="3"/>
  <c r="HN293" i="3"/>
  <c r="HR293" i="3"/>
  <c r="P306" i="4"/>
  <c r="EV289" i="3"/>
  <c r="EW289" i="3"/>
  <c r="EX289" i="3"/>
  <c r="EL289" i="3"/>
  <c r="EM289" i="3"/>
  <c r="EN289" i="3"/>
  <c r="FF289" i="3"/>
  <c r="FG289" i="3"/>
  <c r="FH289" i="3"/>
  <c r="FP289" i="3"/>
  <c r="FQ289" i="3"/>
  <c r="FR289" i="3"/>
  <c r="FZ289" i="3"/>
  <c r="GA289" i="3"/>
  <c r="GB289" i="3"/>
  <c r="X285" i="3"/>
  <c r="Z285" i="3"/>
  <c r="CA285" i="3"/>
  <c r="BX281" i="3"/>
  <c r="BY281" i="3"/>
  <c r="BW281" i="3"/>
  <c r="FS281" i="3"/>
  <c r="EO281" i="3"/>
  <c r="EY281" i="3"/>
  <c r="FI281" i="3"/>
  <c r="GC281" i="3"/>
  <c r="EU281" i="3"/>
  <c r="FC281" i="3"/>
  <c r="FE281" i="3"/>
  <c r="FM281" i="3"/>
  <c r="ES281" i="3"/>
  <c r="FO281" i="3"/>
  <c r="FW281" i="3"/>
  <c r="GG281" i="3"/>
  <c r="FY281" i="3"/>
  <c r="GI281" i="3"/>
  <c r="EP281" i="3"/>
  <c r="FB281" i="3"/>
  <c r="FJ281" i="3"/>
  <c r="FV281" i="3"/>
  <c r="GD281" i="3"/>
  <c r="EQ281" i="3"/>
  <c r="FD281" i="3"/>
  <c r="FK281" i="3"/>
  <c r="FX281" i="3"/>
  <c r="GE281" i="3"/>
  <c r="ER281" i="3"/>
  <c r="EZ281" i="3"/>
  <c r="FL281" i="3"/>
  <c r="FT281" i="3"/>
  <c r="GF281" i="3"/>
  <c r="ET281" i="3"/>
  <c r="FA281" i="3"/>
  <c r="FN281" i="3"/>
  <c r="FU281" i="3"/>
  <c r="GH281" i="3"/>
  <c r="HT277" i="3"/>
  <c r="P277" i="3"/>
  <c r="P277" i="2"/>
  <c r="AC277" i="3"/>
  <c r="AG277" i="3"/>
  <c r="AK277" i="3"/>
  <c r="AO277" i="3"/>
  <c r="AS277" i="3"/>
  <c r="AW277" i="3"/>
  <c r="BB277" i="3"/>
  <c r="BF277" i="3"/>
  <c r="BJ277" i="3"/>
  <c r="BN277" i="3"/>
  <c r="BR277" i="3"/>
  <c r="CE277" i="3"/>
  <c r="CN277" i="3"/>
  <c r="CS277" i="3"/>
  <c r="CW277" i="3"/>
  <c r="DA277" i="3"/>
  <c r="DF277" i="3"/>
  <c r="DJ277" i="3"/>
  <c r="DN277" i="3"/>
  <c r="DT277" i="3"/>
  <c r="DY277" i="3"/>
  <c r="ED277" i="3"/>
  <c r="EI277" i="3"/>
  <c r="GK277" i="3"/>
  <c r="GR277" i="3"/>
  <c r="GV277" i="3"/>
  <c r="HA277" i="3"/>
  <c r="HG277" i="3"/>
  <c r="HK277" i="3"/>
  <c r="HO277" i="3"/>
  <c r="HS277" i="3"/>
  <c r="Q277" i="3"/>
  <c r="Q277" i="2"/>
  <c r="AD277" i="3"/>
  <c r="AH277" i="3"/>
  <c r="AL277" i="3"/>
  <c r="AP277" i="3"/>
  <c r="AT277" i="3"/>
  <c r="AY277" i="3"/>
  <c r="BC277" i="3"/>
  <c r="BG277" i="3"/>
  <c r="BK277" i="3"/>
  <c r="BO277" i="3"/>
  <c r="BS277" i="3"/>
  <c r="CI277" i="3"/>
  <c r="CO277" i="3"/>
  <c r="CT277" i="3"/>
  <c r="CX277" i="3"/>
  <c r="DB277" i="3"/>
  <c r="DG277" i="3"/>
  <c r="DK277" i="3"/>
  <c r="DO277" i="3"/>
  <c r="DV277" i="3"/>
  <c r="DZ277" i="3"/>
  <c r="EE277" i="3"/>
  <c r="EJ277" i="3"/>
  <c r="GL277" i="3"/>
  <c r="GS277" i="3"/>
  <c r="GX277" i="3"/>
  <c r="HB277" i="3"/>
  <c r="HH277" i="3"/>
  <c r="HL277" i="3"/>
  <c r="HP277" i="3"/>
  <c r="N277" i="3"/>
  <c r="R277" i="3"/>
  <c r="AE277" i="3"/>
  <c r="AI277" i="3"/>
  <c r="AM277" i="3"/>
  <c r="AQ277" i="3"/>
  <c r="AU277" i="3"/>
  <c r="AZ277" i="3"/>
  <c r="BD277" i="3"/>
  <c r="BH277" i="3"/>
  <c r="BL277" i="3"/>
  <c r="BP277" i="3"/>
  <c r="BU277" i="3"/>
  <c r="CK277" i="3"/>
  <c r="CQ277" i="3"/>
  <c r="CU277" i="3"/>
  <c r="CY277" i="3"/>
  <c r="DD277" i="3"/>
  <c r="DH277" i="3"/>
  <c r="DL277" i="3"/>
  <c r="DQ277" i="3"/>
  <c r="DW277" i="3"/>
  <c r="EA277" i="3"/>
  <c r="EG277" i="3"/>
  <c r="GM277" i="3"/>
  <c r="GT277" i="3"/>
  <c r="GY277" i="3"/>
  <c r="HD277" i="3"/>
  <c r="HI277" i="3"/>
  <c r="HM277" i="3"/>
  <c r="HQ277" i="3"/>
  <c r="CG277" i="3"/>
  <c r="B277" i="3"/>
  <c r="B277" i="2"/>
  <c r="GN277" i="3"/>
  <c r="GO277" i="3"/>
  <c r="F277" i="3"/>
  <c r="U277" i="2"/>
  <c r="O277" i="3"/>
  <c r="S277" i="3"/>
  <c r="S277" i="2"/>
  <c r="AA277" i="3"/>
  <c r="AF277" i="3"/>
  <c r="AJ277" i="3"/>
  <c r="AN277" i="3"/>
  <c r="AR277" i="3"/>
  <c r="AV277" i="3"/>
  <c r="BA277" i="3"/>
  <c r="BE277" i="3"/>
  <c r="BI277" i="3"/>
  <c r="BM277" i="3"/>
  <c r="BQ277" i="3"/>
  <c r="CL277" i="3"/>
  <c r="CR277" i="3"/>
  <c r="CV277" i="3"/>
  <c r="CZ277" i="3"/>
  <c r="DE277" i="3"/>
  <c r="DI277" i="3"/>
  <c r="DM277" i="3"/>
  <c r="DS277" i="3"/>
  <c r="DX277" i="3"/>
  <c r="EC277" i="3"/>
  <c r="EH277" i="3"/>
  <c r="GQ277" i="3"/>
  <c r="GU277" i="3"/>
  <c r="GZ277" i="3"/>
  <c r="HF277" i="3"/>
  <c r="HJ277" i="3"/>
  <c r="HN277" i="3"/>
  <c r="HR277" i="3"/>
  <c r="P290" i="4"/>
  <c r="EV273" i="3"/>
  <c r="EW273" i="3"/>
  <c r="EX273" i="3"/>
  <c r="EL273" i="3"/>
  <c r="EM273" i="3"/>
  <c r="EN273" i="3"/>
  <c r="FF273" i="3"/>
  <c r="FG273" i="3"/>
  <c r="FH273" i="3"/>
  <c r="FP273" i="3"/>
  <c r="FQ273" i="3"/>
  <c r="FR273" i="3"/>
  <c r="FZ273" i="3"/>
  <c r="GA273" i="3"/>
  <c r="GB273" i="3"/>
  <c r="S282" i="4"/>
  <c r="FS265" i="3"/>
  <c r="EO265" i="3"/>
  <c r="EY265" i="3"/>
  <c r="FI265" i="3"/>
  <c r="GC265" i="3"/>
  <c r="EU265" i="3"/>
  <c r="FC265" i="3"/>
  <c r="ES265" i="3"/>
  <c r="FE265" i="3"/>
  <c r="FM265" i="3"/>
  <c r="FO265" i="3"/>
  <c r="FW265" i="3"/>
  <c r="GG265" i="3"/>
  <c r="FY265" i="3"/>
  <c r="GI265" i="3"/>
  <c r="EQ265" i="3"/>
  <c r="FD265" i="3"/>
  <c r="FK265" i="3"/>
  <c r="FX265" i="3"/>
  <c r="GE265" i="3"/>
  <c r="ER265" i="3"/>
  <c r="EZ265" i="3"/>
  <c r="FL265" i="3"/>
  <c r="FT265" i="3"/>
  <c r="GF265" i="3"/>
  <c r="ET265" i="3"/>
  <c r="FA265" i="3"/>
  <c r="FN265" i="3"/>
  <c r="FU265" i="3"/>
  <c r="GH265" i="3"/>
  <c r="EP265" i="3"/>
  <c r="FB265" i="3"/>
  <c r="FJ265" i="3"/>
  <c r="FV265" i="3"/>
  <c r="GD265" i="3"/>
  <c r="Z261" i="3"/>
  <c r="CA261" i="3"/>
  <c r="X261" i="3"/>
  <c r="HT261" i="3"/>
  <c r="Q261" i="3"/>
  <c r="Q261" i="2"/>
  <c r="AD261" i="3"/>
  <c r="AH261" i="3"/>
  <c r="AL261" i="3"/>
  <c r="AP261" i="3"/>
  <c r="AT261" i="3"/>
  <c r="AY261" i="3"/>
  <c r="BC261" i="3"/>
  <c r="BG261" i="3"/>
  <c r="BK261" i="3"/>
  <c r="BO261" i="3"/>
  <c r="BS261" i="3"/>
  <c r="CI261" i="3"/>
  <c r="CO261" i="3"/>
  <c r="CT261" i="3"/>
  <c r="CX261" i="3"/>
  <c r="DB261" i="3"/>
  <c r="DG261" i="3"/>
  <c r="DK261" i="3"/>
  <c r="DO261" i="3"/>
  <c r="DV261" i="3"/>
  <c r="DZ261" i="3"/>
  <c r="EE261" i="3"/>
  <c r="EJ261" i="3"/>
  <c r="GL261" i="3"/>
  <c r="GS261" i="3"/>
  <c r="GX261" i="3"/>
  <c r="HB261" i="3"/>
  <c r="HH261" i="3"/>
  <c r="HL261" i="3"/>
  <c r="HP261" i="3"/>
  <c r="N261" i="3"/>
  <c r="R261" i="3"/>
  <c r="AE261" i="3"/>
  <c r="AI261" i="3"/>
  <c r="AM261" i="3"/>
  <c r="AQ261" i="3"/>
  <c r="AU261" i="3"/>
  <c r="AZ261" i="3"/>
  <c r="BD261" i="3"/>
  <c r="BH261" i="3"/>
  <c r="BL261" i="3"/>
  <c r="BP261" i="3"/>
  <c r="BU261" i="3"/>
  <c r="CK261" i="3"/>
  <c r="CQ261" i="3"/>
  <c r="CU261" i="3"/>
  <c r="CY261" i="3"/>
  <c r="DD261" i="3"/>
  <c r="DH261" i="3"/>
  <c r="DL261" i="3"/>
  <c r="DQ261" i="3"/>
  <c r="DW261" i="3"/>
  <c r="EA261" i="3"/>
  <c r="EG261" i="3"/>
  <c r="GM261" i="3"/>
  <c r="GT261" i="3"/>
  <c r="GY261" i="3"/>
  <c r="HD261" i="3"/>
  <c r="HI261" i="3"/>
  <c r="HM261" i="3"/>
  <c r="HQ261" i="3"/>
  <c r="CG261" i="3"/>
  <c r="B261" i="3"/>
  <c r="B261" i="2"/>
  <c r="GN261" i="3"/>
  <c r="GO261" i="3"/>
  <c r="F261" i="3"/>
  <c r="U261" i="2"/>
  <c r="O261" i="3"/>
  <c r="S261" i="3"/>
  <c r="S261" i="2"/>
  <c r="AA261" i="3"/>
  <c r="AF261" i="3"/>
  <c r="AJ261" i="3"/>
  <c r="AN261" i="3"/>
  <c r="AR261" i="3"/>
  <c r="AV261" i="3"/>
  <c r="BA261" i="3"/>
  <c r="BE261" i="3"/>
  <c r="BI261" i="3"/>
  <c r="BM261" i="3"/>
  <c r="BQ261" i="3"/>
  <c r="CL261" i="3"/>
  <c r="CR261" i="3"/>
  <c r="CV261" i="3"/>
  <c r="CZ261" i="3"/>
  <c r="DE261" i="3"/>
  <c r="DI261" i="3"/>
  <c r="DM261" i="3"/>
  <c r="DS261" i="3"/>
  <c r="DX261" i="3"/>
  <c r="EC261" i="3"/>
  <c r="EH261" i="3"/>
  <c r="GQ261" i="3"/>
  <c r="GU261" i="3"/>
  <c r="GZ261" i="3"/>
  <c r="HF261" i="3"/>
  <c r="HJ261" i="3"/>
  <c r="HN261" i="3"/>
  <c r="HR261" i="3"/>
  <c r="P261" i="3"/>
  <c r="P261" i="2"/>
  <c r="AC261" i="3"/>
  <c r="AG261" i="3"/>
  <c r="AK261" i="3"/>
  <c r="AO261" i="3"/>
  <c r="AS261" i="3"/>
  <c r="AW261" i="3"/>
  <c r="BB261" i="3"/>
  <c r="BF261" i="3"/>
  <c r="BJ261" i="3"/>
  <c r="BN261" i="3"/>
  <c r="BR261" i="3"/>
  <c r="CE261" i="3"/>
  <c r="CN261" i="3"/>
  <c r="CS261" i="3"/>
  <c r="CW261" i="3"/>
  <c r="DA261" i="3"/>
  <c r="DF261" i="3"/>
  <c r="DJ261" i="3"/>
  <c r="DN261" i="3"/>
  <c r="DT261" i="3"/>
  <c r="DY261" i="3"/>
  <c r="ED261" i="3"/>
  <c r="EI261" i="3"/>
  <c r="GK261" i="3"/>
  <c r="GR261" i="3"/>
  <c r="GV261" i="3"/>
  <c r="HA261" i="3"/>
  <c r="HG261" i="3"/>
  <c r="HK261" i="3"/>
  <c r="HO261" i="3"/>
  <c r="HS261" i="3"/>
  <c r="P274" i="4"/>
  <c r="BY257" i="3"/>
  <c r="BW257" i="3"/>
  <c r="BX257" i="3"/>
  <c r="EV257" i="3"/>
  <c r="EW257" i="3"/>
  <c r="EX257" i="3"/>
  <c r="EL257" i="3"/>
  <c r="EM257" i="3"/>
  <c r="EN257" i="3"/>
  <c r="FF257" i="3"/>
  <c r="FG257" i="3"/>
  <c r="FH257" i="3"/>
  <c r="FP257" i="3"/>
  <c r="FQ257" i="3"/>
  <c r="FR257" i="3"/>
  <c r="FZ257" i="3"/>
  <c r="GA257" i="3"/>
  <c r="GB257" i="3"/>
  <c r="S266" i="4"/>
  <c r="FS249" i="3"/>
  <c r="EO249" i="3"/>
  <c r="EY249" i="3"/>
  <c r="FI249" i="3"/>
  <c r="GC249" i="3"/>
  <c r="EU249" i="3"/>
  <c r="FC249" i="3"/>
  <c r="FE249" i="3"/>
  <c r="FM249" i="3"/>
  <c r="ES249" i="3"/>
  <c r="FO249" i="3"/>
  <c r="FW249" i="3"/>
  <c r="GG249" i="3"/>
  <c r="FY249" i="3"/>
  <c r="GI249" i="3"/>
  <c r="EQ249" i="3"/>
  <c r="FD249" i="3"/>
  <c r="FK249" i="3"/>
  <c r="FX249" i="3"/>
  <c r="GE249" i="3"/>
  <c r="ER249" i="3"/>
  <c r="EZ249" i="3"/>
  <c r="FL249" i="3"/>
  <c r="FT249" i="3"/>
  <c r="GF249" i="3"/>
  <c r="ET249" i="3"/>
  <c r="FA249" i="3"/>
  <c r="FN249" i="3"/>
  <c r="FU249" i="3"/>
  <c r="GH249" i="3"/>
  <c r="EP249" i="3"/>
  <c r="FB249" i="3"/>
  <c r="FJ249" i="3"/>
  <c r="FV249" i="3"/>
  <c r="GD249" i="3"/>
  <c r="BW245" i="3"/>
  <c r="BX245" i="3"/>
  <c r="BY245" i="3"/>
  <c r="HT245" i="3"/>
  <c r="CG245" i="3"/>
  <c r="B245" i="3"/>
  <c r="B245" i="2"/>
  <c r="GN245" i="3"/>
  <c r="GO245" i="3"/>
  <c r="F245" i="3"/>
  <c r="U245" i="2"/>
  <c r="O245" i="3"/>
  <c r="S245" i="3"/>
  <c r="S245" i="2"/>
  <c r="AA245" i="3"/>
  <c r="AF245" i="3"/>
  <c r="AJ245" i="3"/>
  <c r="AN245" i="3"/>
  <c r="AR245" i="3"/>
  <c r="AV245" i="3"/>
  <c r="BA245" i="3"/>
  <c r="BE245" i="3"/>
  <c r="BI245" i="3"/>
  <c r="BM245" i="3"/>
  <c r="BQ245" i="3"/>
  <c r="CL245" i="3"/>
  <c r="CR245" i="3"/>
  <c r="CV245" i="3"/>
  <c r="CZ245" i="3"/>
  <c r="DE245" i="3"/>
  <c r="DI245" i="3"/>
  <c r="DM245" i="3"/>
  <c r="DS245" i="3"/>
  <c r="DX245" i="3"/>
  <c r="EC245" i="3"/>
  <c r="EH245" i="3"/>
  <c r="GQ245" i="3"/>
  <c r="GU245" i="3"/>
  <c r="GZ245" i="3"/>
  <c r="HF245" i="3"/>
  <c r="HJ245" i="3"/>
  <c r="HN245" i="3"/>
  <c r="HR245" i="3"/>
  <c r="P245" i="3"/>
  <c r="P245" i="2"/>
  <c r="AC245" i="3"/>
  <c r="AG245" i="3"/>
  <c r="AK245" i="3"/>
  <c r="AO245" i="3"/>
  <c r="AS245" i="3"/>
  <c r="AW245" i="3"/>
  <c r="BB245" i="3"/>
  <c r="BF245" i="3"/>
  <c r="BJ245" i="3"/>
  <c r="BN245" i="3"/>
  <c r="BR245" i="3"/>
  <c r="CE245" i="3"/>
  <c r="CN245" i="3"/>
  <c r="CS245" i="3"/>
  <c r="CW245" i="3"/>
  <c r="DA245" i="3"/>
  <c r="DF245" i="3"/>
  <c r="DJ245" i="3"/>
  <c r="DN245" i="3"/>
  <c r="DT245" i="3"/>
  <c r="DY245" i="3"/>
  <c r="ED245" i="3"/>
  <c r="EI245" i="3"/>
  <c r="GK245" i="3"/>
  <c r="GR245" i="3"/>
  <c r="GV245" i="3"/>
  <c r="HA245" i="3"/>
  <c r="HG245" i="3"/>
  <c r="HK245" i="3"/>
  <c r="HO245" i="3"/>
  <c r="HS245" i="3"/>
  <c r="Q245" i="3"/>
  <c r="Q245" i="2"/>
  <c r="AD245" i="3"/>
  <c r="AH245" i="3"/>
  <c r="AL245" i="3"/>
  <c r="AP245" i="3"/>
  <c r="AT245" i="3"/>
  <c r="AY245" i="3"/>
  <c r="BC245" i="3"/>
  <c r="BG245" i="3"/>
  <c r="BK245" i="3"/>
  <c r="BO245" i="3"/>
  <c r="BS245" i="3"/>
  <c r="CI245" i="3"/>
  <c r="CO245" i="3"/>
  <c r="CT245" i="3"/>
  <c r="CX245" i="3"/>
  <c r="N245" i="3"/>
  <c r="R245" i="3"/>
  <c r="AE245" i="3"/>
  <c r="AI245" i="3"/>
  <c r="AM245" i="3"/>
  <c r="AQ245" i="3"/>
  <c r="AU245" i="3"/>
  <c r="AZ245" i="3"/>
  <c r="BD245" i="3"/>
  <c r="BH245" i="3"/>
  <c r="BL245" i="3"/>
  <c r="BP245" i="3"/>
  <c r="BU245" i="3"/>
  <c r="CK245" i="3"/>
  <c r="CQ245" i="3"/>
  <c r="CU245" i="3"/>
  <c r="CY245" i="3"/>
  <c r="DD245" i="3"/>
  <c r="DH245" i="3"/>
  <c r="DL245" i="3"/>
  <c r="DQ245" i="3"/>
  <c r="DW245" i="3"/>
  <c r="EA245" i="3"/>
  <c r="EG245" i="3"/>
  <c r="GM245" i="3"/>
  <c r="GT245" i="3"/>
  <c r="GY245" i="3"/>
  <c r="HD245" i="3"/>
  <c r="HI245" i="3"/>
  <c r="HM245" i="3"/>
  <c r="HQ245" i="3"/>
  <c r="DO245" i="3"/>
  <c r="EJ245" i="3"/>
  <c r="GL245" i="3"/>
  <c r="HH245" i="3"/>
  <c r="DB245" i="3"/>
  <c r="DV245" i="3"/>
  <c r="GS245" i="3"/>
  <c r="HL245" i="3"/>
  <c r="DG245" i="3"/>
  <c r="DZ245" i="3"/>
  <c r="GX245" i="3"/>
  <c r="HP245" i="3"/>
  <c r="DK245" i="3"/>
  <c r="EE245" i="3"/>
  <c r="HB245" i="3"/>
  <c r="P258" i="4"/>
  <c r="EV241" i="3"/>
  <c r="EW241" i="3"/>
  <c r="EX241" i="3"/>
  <c r="EL241" i="3"/>
  <c r="EM241" i="3"/>
  <c r="EN241" i="3"/>
  <c r="FF241" i="3"/>
  <c r="FG241" i="3"/>
  <c r="FH241" i="3"/>
  <c r="FP241" i="3"/>
  <c r="FQ241" i="3"/>
  <c r="FR241" i="3"/>
  <c r="FZ241" i="3"/>
  <c r="GA241" i="3"/>
  <c r="GB241" i="3"/>
  <c r="X233" i="3"/>
  <c r="Z233" i="3"/>
  <c r="CA233" i="3"/>
  <c r="FS233" i="3"/>
  <c r="EO233" i="3"/>
  <c r="EY233" i="3"/>
  <c r="FI233" i="3"/>
  <c r="GC233" i="3"/>
  <c r="EU233" i="3"/>
  <c r="FC233" i="3"/>
  <c r="ES233" i="3"/>
  <c r="FE233" i="3"/>
  <c r="FM233" i="3"/>
  <c r="FO233" i="3"/>
  <c r="FW233" i="3"/>
  <c r="GG233" i="3"/>
  <c r="FY233" i="3"/>
  <c r="GI233" i="3"/>
  <c r="ET233" i="3"/>
  <c r="FA233" i="3"/>
  <c r="FN233" i="3"/>
  <c r="FU233" i="3"/>
  <c r="GH233" i="3"/>
  <c r="EP233" i="3"/>
  <c r="FB233" i="3"/>
  <c r="FJ233" i="3"/>
  <c r="FV233" i="3"/>
  <c r="GD233" i="3"/>
  <c r="EQ233" i="3"/>
  <c r="FD233" i="3"/>
  <c r="FK233" i="3"/>
  <c r="FX233" i="3"/>
  <c r="GE233" i="3"/>
  <c r="ER233" i="3"/>
  <c r="EZ233" i="3"/>
  <c r="FL233" i="3"/>
  <c r="FT233" i="3"/>
  <c r="GF233" i="3"/>
  <c r="BW229" i="3"/>
  <c r="BX229" i="3"/>
  <c r="BY229" i="3"/>
  <c r="HT229" i="3"/>
  <c r="CG229" i="3"/>
  <c r="B229" i="3"/>
  <c r="B229" i="2"/>
  <c r="GN229" i="3"/>
  <c r="GO229" i="3"/>
  <c r="F229" i="3"/>
  <c r="U229" i="2"/>
  <c r="O229" i="3"/>
  <c r="S229" i="3"/>
  <c r="S229" i="2"/>
  <c r="AA229" i="3"/>
  <c r="AF229" i="3"/>
  <c r="AJ229" i="3"/>
  <c r="AN229" i="3"/>
  <c r="AR229" i="3"/>
  <c r="AV229" i="3"/>
  <c r="BA229" i="3"/>
  <c r="BE229" i="3"/>
  <c r="BI229" i="3"/>
  <c r="BM229" i="3"/>
  <c r="BQ229" i="3"/>
  <c r="CL229" i="3"/>
  <c r="CR229" i="3"/>
  <c r="CV229" i="3"/>
  <c r="CZ229" i="3"/>
  <c r="DE229" i="3"/>
  <c r="DI229" i="3"/>
  <c r="DM229" i="3"/>
  <c r="DS229" i="3"/>
  <c r="DX229" i="3"/>
  <c r="EC229" i="3"/>
  <c r="EH229" i="3"/>
  <c r="GQ229" i="3"/>
  <c r="GU229" i="3"/>
  <c r="GZ229" i="3"/>
  <c r="HF229" i="3"/>
  <c r="HJ229" i="3"/>
  <c r="HN229" i="3"/>
  <c r="HR229" i="3"/>
  <c r="P229" i="3"/>
  <c r="P229" i="2"/>
  <c r="AC229" i="3"/>
  <c r="AG229" i="3"/>
  <c r="AK229" i="3"/>
  <c r="AO229" i="3"/>
  <c r="AS229" i="3"/>
  <c r="AW229" i="3"/>
  <c r="BB229" i="3"/>
  <c r="BF229" i="3"/>
  <c r="BJ229" i="3"/>
  <c r="BN229" i="3"/>
  <c r="BR229" i="3"/>
  <c r="CE229" i="3"/>
  <c r="CN229" i="3"/>
  <c r="CS229" i="3"/>
  <c r="CW229" i="3"/>
  <c r="DA229" i="3"/>
  <c r="DF229" i="3"/>
  <c r="DJ229" i="3"/>
  <c r="DN229" i="3"/>
  <c r="DT229" i="3"/>
  <c r="DY229" i="3"/>
  <c r="ED229" i="3"/>
  <c r="EI229" i="3"/>
  <c r="GK229" i="3"/>
  <c r="GR229" i="3"/>
  <c r="GV229" i="3"/>
  <c r="HA229" i="3"/>
  <c r="HG229" i="3"/>
  <c r="HK229" i="3"/>
  <c r="HO229" i="3"/>
  <c r="HS229" i="3"/>
  <c r="Q229" i="3"/>
  <c r="Q229" i="2"/>
  <c r="AD229" i="3"/>
  <c r="AH229" i="3"/>
  <c r="AL229" i="3"/>
  <c r="AP229" i="3"/>
  <c r="AT229" i="3"/>
  <c r="AY229" i="3"/>
  <c r="BC229" i="3"/>
  <c r="BG229" i="3"/>
  <c r="BK229" i="3"/>
  <c r="BO229" i="3"/>
  <c r="BS229" i="3"/>
  <c r="CI229" i="3"/>
  <c r="CO229" i="3"/>
  <c r="CT229" i="3"/>
  <c r="CX229" i="3"/>
  <c r="DB229" i="3"/>
  <c r="DG229" i="3"/>
  <c r="DK229" i="3"/>
  <c r="DO229" i="3"/>
  <c r="DV229" i="3"/>
  <c r="DZ229" i="3"/>
  <c r="EE229" i="3"/>
  <c r="EJ229" i="3"/>
  <c r="GL229" i="3"/>
  <c r="GS229" i="3"/>
  <c r="GX229" i="3"/>
  <c r="HB229" i="3"/>
  <c r="HH229" i="3"/>
  <c r="HL229" i="3"/>
  <c r="HP229" i="3"/>
  <c r="N229" i="3"/>
  <c r="R229" i="3"/>
  <c r="AE229" i="3"/>
  <c r="AI229" i="3"/>
  <c r="AM229" i="3"/>
  <c r="AQ229" i="3"/>
  <c r="AU229" i="3"/>
  <c r="AZ229" i="3"/>
  <c r="BD229" i="3"/>
  <c r="BH229" i="3"/>
  <c r="BL229" i="3"/>
  <c r="BP229" i="3"/>
  <c r="BU229" i="3"/>
  <c r="CK229" i="3"/>
  <c r="CQ229" i="3"/>
  <c r="CU229" i="3"/>
  <c r="CY229" i="3"/>
  <c r="DD229" i="3"/>
  <c r="DH229" i="3"/>
  <c r="DL229" i="3"/>
  <c r="DQ229" i="3"/>
  <c r="DW229" i="3"/>
  <c r="EA229" i="3"/>
  <c r="EG229" i="3"/>
  <c r="GM229" i="3"/>
  <c r="GT229" i="3"/>
  <c r="GY229" i="3"/>
  <c r="HD229" i="3"/>
  <c r="HI229" i="3"/>
  <c r="HM229" i="3"/>
  <c r="HQ229" i="3"/>
  <c r="P242" i="4"/>
  <c r="EV225" i="3"/>
  <c r="EW225" i="3"/>
  <c r="EX225" i="3"/>
  <c r="EL225" i="3"/>
  <c r="EM225" i="3"/>
  <c r="EN225" i="3"/>
  <c r="FF225" i="3"/>
  <c r="FG225" i="3"/>
  <c r="FH225" i="3"/>
  <c r="FP225" i="3"/>
  <c r="FQ225" i="3"/>
  <c r="FR225" i="3"/>
  <c r="FZ225" i="3"/>
  <c r="GA225" i="3"/>
  <c r="GB225" i="3"/>
  <c r="BX217" i="3"/>
  <c r="BY217" i="3"/>
  <c r="BW217" i="3"/>
  <c r="FS217" i="3"/>
  <c r="EO217" i="3"/>
  <c r="EY217" i="3"/>
  <c r="FI217" i="3"/>
  <c r="GC217" i="3"/>
  <c r="EU217" i="3"/>
  <c r="FC217" i="3"/>
  <c r="FE217" i="3"/>
  <c r="FM217" i="3"/>
  <c r="ES217" i="3"/>
  <c r="FO217" i="3"/>
  <c r="FW217" i="3"/>
  <c r="GG217" i="3"/>
  <c r="FY217" i="3"/>
  <c r="GI217" i="3"/>
  <c r="EP217" i="3"/>
  <c r="FB217" i="3"/>
  <c r="FJ217" i="3"/>
  <c r="FV217" i="3"/>
  <c r="GD217" i="3"/>
  <c r="EQ217" i="3"/>
  <c r="FD217" i="3"/>
  <c r="FK217" i="3"/>
  <c r="FX217" i="3"/>
  <c r="GE217" i="3"/>
  <c r="ER217" i="3"/>
  <c r="EZ217" i="3"/>
  <c r="FL217" i="3"/>
  <c r="FT217" i="3"/>
  <c r="GF217" i="3"/>
  <c r="ET217" i="3"/>
  <c r="FA217" i="3"/>
  <c r="FN217" i="3"/>
  <c r="FU217" i="3"/>
  <c r="GH217" i="3"/>
  <c r="HT213" i="3"/>
  <c r="P213" i="3"/>
  <c r="P213" i="2"/>
  <c r="AC213" i="3"/>
  <c r="AG213" i="3"/>
  <c r="AK213" i="3"/>
  <c r="AO213" i="3"/>
  <c r="AS213" i="3"/>
  <c r="AW213" i="3"/>
  <c r="BB213" i="3"/>
  <c r="BF213" i="3"/>
  <c r="BJ213" i="3"/>
  <c r="BN213" i="3"/>
  <c r="BR213" i="3"/>
  <c r="CE213" i="3"/>
  <c r="CN213" i="3"/>
  <c r="CS213" i="3"/>
  <c r="CW213" i="3"/>
  <c r="DA213" i="3"/>
  <c r="DF213" i="3"/>
  <c r="DJ213" i="3"/>
  <c r="DN213" i="3"/>
  <c r="DT213" i="3"/>
  <c r="DY213" i="3"/>
  <c r="ED213" i="3"/>
  <c r="EI213" i="3"/>
  <c r="GK213" i="3"/>
  <c r="GR213" i="3"/>
  <c r="GV213" i="3"/>
  <c r="HA213" i="3"/>
  <c r="HG213" i="3"/>
  <c r="HK213" i="3"/>
  <c r="HO213" i="3"/>
  <c r="HS213" i="3"/>
  <c r="Q213" i="3"/>
  <c r="Q213" i="2"/>
  <c r="AD213" i="3"/>
  <c r="AH213" i="3"/>
  <c r="AL213" i="3"/>
  <c r="AP213" i="3"/>
  <c r="AT213" i="3"/>
  <c r="AY213" i="3"/>
  <c r="BC213" i="3"/>
  <c r="BG213" i="3"/>
  <c r="BK213" i="3"/>
  <c r="BO213" i="3"/>
  <c r="BS213" i="3"/>
  <c r="CI213" i="3"/>
  <c r="CO213" i="3"/>
  <c r="CT213" i="3"/>
  <c r="CX213" i="3"/>
  <c r="DB213" i="3"/>
  <c r="DG213" i="3"/>
  <c r="DK213" i="3"/>
  <c r="DO213" i="3"/>
  <c r="DV213" i="3"/>
  <c r="DZ213" i="3"/>
  <c r="EE213" i="3"/>
  <c r="EJ213" i="3"/>
  <c r="GL213" i="3"/>
  <c r="GS213" i="3"/>
  <c r="GX213" i="3"/>
  <c r="HB213" i="3"/>
  <c r="HH213" i="3"/>
  <c r="HL213" i="3"/>
  <c r="HP213" i="3"/>
  <c r="N213" i="3"/>
  <c r="R213" i="3"/>
  <c r="AE213" i="3"/>
  <c r="AI213" i="3"/>
  <c r="AM213" i="3"/>
  <c r="AQ213" i="3"/>
  <c r="AU213" i="3"/>
  <c r="AZ213" i="3"/>
  <c r="BD213" i="3"/>
  <c r="BH213" i="3"/>
  <c r="BL213" i="3"/>
  <c r="BP213" i="3"/>
  <c r="BU213" i="3"/>
  <c r="CK213" i="3"/>
  <c r="CQ213" i="3"/>
  <c r="CU213" i="3"/>
  <c r="CY213" i="3"/>
  <c r="DD213" i="3"/>
  <c r="DH213" i="3"/>
  <c r="DL213" i="3"/>
  <c r="DQ213" i="3"/>
  <c r="DW213" i="3"/>
  <c r="EA213" i="3"/>
  <c r="EG213" i="3"/>
  <c r="GM213" i="3"/>
  <c r="GT213" i="3"/>
  <c r="GY213" i="3"/>
  <c r="HD213" i="3"/>
  <c r="HI213" i="3"/>
  <c r="HM213" i="3"/>
  <c r="HQ213" i="3"/>
  <c r="CG213" i="3"/>
  <c r="B213" i="3"/>
  <c r="B213" i="2"/>
  <c r="GN213" i="3"/>
  <c r="GO213" i="3"/>
  <c r="F213" i="3"/>
  <c r="U213" i="2"/>
  <c r="O213" i="3"/>
  <c r="S213" i="3"/>
  <c r="S213" i="2"/>
  <c r="AA213" i="3"/>
  <c r="AF213" i="3"/>
  <c r="AJ213" i="3"/>
  <c r="AN213" i="3"/>
  <c r="AR213" i="3"/>
  <c r="AV213" i="3"/>
  <c r="BA213" i="3"/>
  <c r="BE213" i="3"/>
  <c r="BI213" i="3"/>
  <c r="BM213" i="3"/>
  <c r="BQ213" i="3"/>
  <c r="CL213" i="3"/>
  <c r="CR213" i="3"/>
  <c r="CV213" i="3"/>
  <c r="CZ213" i="3"/>
  <c r="DE213" i="3"/>
  <c r="DI213" i="3"/>
  <c r="DM213" i="3"/>
  <c r="DS213" i="3"/>
  <c r="DX213" i="3"/>
  <c r="EC213" i="3"/>
  <c r="EH213" i="3"/>
  <c r="GQ213" i="3"/>
  <c r="GU213" i="3"/>
  <c r="GZ213" i="3"/>
  <c r="HF213" i="3"/>
  <c r="HJ213" i="3"/>
  <c r="HN213" i="3"/>
  <c r="HR213" i="3"/>
  <c r="P226" i="4"/>
  <c r="EV209" i="3"/>
  <c r="EW209" i="3"/>
  <c r="EX209" i="3"/>
  <c r="EL209" i="3"/>
  <c r="EM209" i="3"/>
  <c r="EN209" i="3"/>
  <c r="FF209" i="3"/>
  <c r="FG209" i="3"/>
  <c r="FH209" i="3"/>
  <c r="FP209" i="3"/>
  <c r="FQ209" i="3"/>
  <c r="FR209" i="3"/>
  <c r="FZ209" i="3"/>
  <c r="GA209" i="3"/>
  <c r="GB209" i="3"/>
  <c r="X205" i="3"/>
  <c r="Z205" i="3"/>
  <c r="CA205" i="3"/>
  <c r="BX201" i="3"/>
  <c r="BY201" i="3"/>
  <c r="BW201" i="3"/>
  <c r="FS201" i="3"/>
  <c r="EO201" i="3"/>
  <c r="EY201" i="3"/>
  <c r="FI201" i="3"/>
  <c r="GC201" i="3"/>
  <c r="EU201" i="3"/>
  <c r="FC201" i="3"/>
  <c r="ES201" i="3"/>
  <c r="FE201" i="3"/>
  <c r="FM201" i="3"/>
  <c r="FO201" i="3"/>
  <c r="FW201" i="3"/>
  <c r="GG201" i="3"/>
  <c r="FY201" i="3"/>
  <c r="GI201" i="3"/>
  <c r="EP201" i="3"/>
  <c r="FB201" i="3"/>
  <c r="FJ201" i="3"/>
  <c r="FV201" i="3"/>
  <c r="GD201" i="3"/>
  <c r="EQ201" i="3"/>
  <c r="FD201" i="3"/>
  <c r="FK201" i="3"/>
  <c r="FX201" i="3"/>
  <c r="GE201" i="3"/>
  <c r="ER201" i="3"/>
  <c r="EZ201" i="3"/>
  <c r="FL201" i="3"/>
  <c r="FT201" i="3"/>
  <c r="GF201" i="3"/>
  <c r="ET201" i="3"/>
  <c r="FA201" i="3"/>
  <c r="FN201" i="3"/>
  <c r="FU201" i="3"/>
  <c r="GH201" i="3"/>
  <c r="HT197" i="3"/>
  <c r="P197" i="3"/>
  <c r="P197" i="2"/>
  <c r="AC197" i="3"/>
  <c r="AG197" i="3"/>
  <c r="AK197" i="3"/>
  <c r="AO197" i="3"/>
  <c r="AS197" i="3"/>
  <c r="AW197" i="3"/>
  <c r="BB197" i="3"/>
  <c r="BF197" i="3"/>
  <c r="BJ197" i="3"/>
  <c r="BN197" i="3"/>
  <c r="BR197" i="3"/>
  <c r="CE197" i="3"/>
  <c r="CN197" i="3"/>
  <c r="CS197" i="3"/>
  <c r="CW197" i="3"/>
  <c r="DA197" i="3"/>
  <c r="DF197" i="3"/>
  <c r="DJ197" i="3"/>
  <c r="DN197" i="3"/>
  <c r="DT197" i="3"/>
  <c r="DY197" i="3"/>
  <c r="ED197" i="3"/>
  <c r="EI197" i="3"/>
  <c r="GK197" i="3"/>
  <c r="GR197" i="3"/>
  <c r="GV197" i="3"/>
  <c r="HA197" i="3"/>
  <c r="HG197" i="3"/>
  <c r="HK197" i="3"/>
  <c r="HO197" i="3"/>
  <c r="HS197" i="3"/>
  <c r="Q197" i="3"/>
  <c r="Q197" i="2"/>
  <c r="AD197" i="3"/>
  <c r="AH197" i="3"/>
  <c r="AL197" i="3"/>
  <c r="AP197" i="3"/>
  <c r="AT197" i="3"/>
  <c r="AY197" i="3"/>
  <c r="BC197" i="3"/>
  <c r="BG197" i="3"/>
  <c r="BK197" i="3"/>
  <c r="BO197" i="3"/>
  <c r="BS197" i="3"/>
  <c r="CI197" i="3"/>
  <c r="CO197" i="3"/>
  <c r="CT197" i="3"/>
  <c r="CX197" i="3"/>
  <c r="DB197" i="3"/>
  <c r="DG197" i="3"/>
  <c r="DK197" i="3"/>
  <c r="DO197" i="3"/>
  <c r="DV197" i="3"/>
  <c r="DZ197" i="3"/>
  <c r="EE197" i="3"/>
  <c r="EJ197" i="3"/>
  <c r="GL197" i="3"/>
  <c r="GS197" i="3"/>
  <c r="GX197" i="3"/>
  <c r="HB197" i="3"/>
  <c r="HH197" i="3"/>
  <c r="HL197" i="3"/>
  <c r="HP197" i="3"/>
  <c r="N197" i="3"/>
  <c r="R197" i="3"/>
  <c r="AE197" i="3"/>
  <c r="AI197" i="3"/>
  <c r="AM197" i="3"/>
  <c r="AQ197" i="3"/>
  <c r="AU197" i="3"/>
  <c r="AZ197" i="3"/>
  <c r="BD197" i="3"/>
  <c r="BH197" i="3"/>
  <c r="BL197" i="3"/>
  <c r="BP197" i="3"/>
  <c r="BU197" i="3"/>
  <c r="CK197" i="3"/>
  <c r="CQ197" i="3"/>
  <c r="CU197" i="3"/>
  <c r="CY197" i="3"/>
  <c r="DD197" i="3"/>
  <c r="DH197" i="3"/>
  <c r="DL197" i="3"/>
  <c r="DQ197" i="3"/>
  <c r="DW197" i="3"/>
  <c r="EA197" i="3"/>
  <c r="EG197" i="3"/>
  <c r="GM197" i="3"/>
  <c r="GT197" i="3"/>
  <c r="GY197" i="3"/>
  <c r="HD197" i="3"/>
  <c r="HI197" i="3"/>
  <c r="HM197" i="3"/>
  <c r="HQ197" i="3"/>
  <c r="CG197" i="3"/>
  <c r="B197" i="3"/>
  <c r="B197" i="2"/>
  <c r="GN197" i="3"/>
  <c r="GO197" i="3"/>
  <c r="F197" i="3"/>
  <c r="U197" i="2"/>
  <c r="O197" i="3"/>
  <c r="S197" i="3"/>
  <c r="S197" i="2"/>
  <c r="AA197" i="3"/>
  <c r="AF197" i="3"/>
  <c r="AJ197" i="3"/>
  <c r="AN197" i="3"/>
  <c r="AR197" i="3"/>
  <c r="AV197" i="3"/>
  <c r="BA197" i="3"/>
  <c r="BE197" i="3"/>
  <c r="BI197" i="3"/>
  <c r="BM197" i="3"/>
  <c r="BQ197" i="3"/>
  <c r="CL197" i="3"/>
  <c r="CR197" i="3"/>
  <c r="CV197" i="3"/>
  <c r="CZ197" i="3"/>
  <c r="DE197" i="3"/>
  <c r="DI197" i="3"/>
  <c r="DM197" i="3"/>
  <c r="DS197" i="3"/>
  <c r="DX197" i="3"/>
  <c r="EC197" i="3"/>
  <c r="EH197" i="3"/>
  <c r="GQ197" i="3"/>
  <c r="GU197" i="3"/>
  <c r="GZ197" i="3"/>
  <c r="HF197" i="3"/>
  <c r="HJ197" i="3"/>
  <c r="HN197" i="3"/>
  <c r="HR197" i="3"/>
  <c r="P210" i="4"/>
  <c r="EV193" i="3"/>
  <c r="EW193" i="3"/>
  <c r="EX193" i="3"/>
  <c r="EL193" i="3"/>
  <c r="EM193" i="3"/>
  <c r="EN193" i="3"/>
  <c r="FF193" i="3"/>
  <c r="FG193" i="3"/>
  <c r="FH193" i="3"/>
  <c r="FP193" i="3"/>
  <c r="FQ193" i="3"/>
  <c r="FR193" i="3"/>
  <c r="FZ193" i="3"/>
  <c r="GA193" i="3"/>
  <c r="GB193" i="3"/>
  <c r="Z189" i="3"/>
  <c r="CA189" i="3"/>
  <c r="X189" i="3"/>
  <c r="S202" i="4"/>
  <c r="BY185" i="3"/>
  <c r="BW185" i="3"/>
  <c r="BX185" i="3"/>
  <c r="FS185" i="3"/>
  <c r="EO185" i="3"/>
  <c r="EY185" i="3"/>
  <c r="FI185" i="3"/>
  <c r="GC185" i="3"/>
  <c r="EU185" i="3"/>
  <c r="FC185" i="3"/>
  <c r="FE185" i="3"/>
  <c r="FM185" i="3"/>
  <c r="ES185" i="3"/>
  <c r="FO185" i="3"/>
  <c r="FW185" i="3"/>
  <c r="GG185" i="3"/>
  <c r="FY185" i="3"/>
  <c r="GI185" i="3"/>
  <c r="EQ185" i="3"/>
  <c r="FD185" i="3"/>
  <c r="FK185" i="3"/>
  <c r="FX185" i="3"/>
  <c r="GE185" i="3"/>
  <c r="ER185" i="3"/>
  <c r="EZ185" i="3"/>
  <c r="FL185" i="3"/>
  <c r="FT185" i="3"/>
  <c r="GF185" i="3"/>
  <c r="ET185" i="3"/>
  <c r="FA185" i="3"/>
  <c r="FN185" i="3"/>
  <c r="FU185" i="3"/>
  <c r="GH185" i="3"/>
  <c r="FB185" i="3"/>
  <c r="GD185" i="3"/>
  <c r="FJ185" i="3"/>
  <c r="EP185" i="3"/>
  <c r="FV185" i="3"/>
  <c r="HT181" i="3"/>
  <c r="P181" i="3"/>
  <c r="P181" i="2"/>
  <c r="AC181" i="3"/>
  <c r="AG181" i="3"/>
  <c r="AK181" i="3"/>
  <c r="AO181" i="3"/>
  <c r="AS181" i="3"/>
  <c r="AW181" i="3"/>
  <c r="BB181" i="3"/>
  <c r="BF181" i="3"/>
  <c r="BJ181" i="3"/>
  <c r="BN181" i="3"/>
  <c r="BR181" i="3"/>
  <c r="CE181" i="3"/>
  <c r="CN181" i="3"/>
  <c r="CS181" i="3"/>
  <c r="CW181" i="3"/>
  <c r="DA181" i="3"/>
  <c r="DF181" i="3"/>
  <c r="DJ181" i="3"/>
  <c r="DN181" i="3"/>
  <c r="DT181" i="3"/>
  <c r="DY181" i="3"/>
  <c r="ED181" i="3"/>
  <c r="EI181" i="3"/>
  <c r="GK181" i="3"/>
  <c r="GR181" i="3"/>
  <c r="GV181" i="3"/>
  <c r="HA181" i="3"/>
  <c r="HG181" i="3"/>
  <c r="HK181" i="3"/>
  <c r="HO181" i="3"/>
  <c r="HS181" i="3"/>
  <c r="GN181" i="3"/>
  <c r="GO181" i="3"/>
  <c r="F181" i="3"/>
  <c r="U181" i="2"/>
  <c r="O181" i="3"/>
  <c r="AE181" i="3"/>
  <c r="AJ181" i="3"/>
  <c r="AP181" i="3"/>
  <c r="AU181" i="3"/>
  <c r="BA181" i="3"/>
  <c r="BG181" i="3"/>
  <c r="BL181" i="3"/>
  <c r="BQ181" i="3"/>
  <c r="CK181" i="3"/>
  <c r="CR181" i="3"/>
  <c r="CX181" i="3"/>
  <c r="DD181" i="3"/>
  <c r="DI181" i="3"/>
  <c r="DO181" i="3"/>
  <c r="DW181" i="3"/>
  <c r="EC181" i="3"/>
  <c r="EJ181" i="3"/>
  <c r="GL181" i="3"/>
  <c r="GT181" i="3"/>
  <c r="GZ181" i="3"/>
  <c r="HH181" i="3"/>
  <c r="HM181" i="3"/>
  <c r="HR181" i="3"/>
  <c r="Q181" i="3"/>
  <c r="Q181" i="2"/>
  <c r="AF181" i="3"/>
  <c r="AL181" i="3"/>
  <c r="AQ181" i="3"/>
  <c r="AV181" i="3"/>
  <c r="BC181" i="3"/>
  <c r="BH181" i="3"/>
  <c r="BM181" i="3"/>
  <c r="BS181" i="3"/>
  <c r="CL181" i="3"/>
  <c r="CT181" i="3"/>
  <c r="CY181" i="3"/>
  <c r="DE181" i="3"/>
  <c r="DK181" i="3"/>
  <c r="DQ181" i="3"/>
  <c r="DX181" i="3"/>
  <c r="EE181" i="3"/>
  <c r="GM181" i="3"/>
  <c r="GU181" i="3"/>
  <c r="HB181" i="3"/>
  <c r="HI181" i="3"/>
  <c r="HN181" i="3"/>
  <c r="CG181" i="3"/>
  <c r="B181" i="3"/>
  <c r="B181" i="2"/>
  <c r="R181" i="3"/>
  <c r="AA181" i="3"/>
  <c r="AH181" i="3"/>
  <c r="AM181" i="3"/>
  <c r="AR181" i="3"/>
  <c r="AY181" i="3"/>
  <c r="BD181" i="3"/>
  <c r="BI181" i="3"/>
  <c r="BO181" i="3"/>
  <c r="BU181" i="3"/>
  <c r="CO181" i="3"/>
  <c r="CU181" i="3"/>
  <c r="CZ181" i="3"/>
  <c r="DG181" i="3"/>
  <c r="DL181" i="3"/>
  <c r="DS181" i="3"/>
  <c r="DZ181" i="3"/>
  <c r="EG181" i="3"/>
  <c r="GQ181" i="3"/>
  <c r="GX181" i="3"/>
  <c r="HD181" i="3"/>
  <c r="HJ181" i="3"/>
  <c r="HP181" i="3"/>
  <c r="AI181" i="3"/>
  <c r="BE181" i="3"/>
  <c r="CI181" i="3"/>
  <c r="DH181" i="3"/>
  <c r="EH181" i="3"/>
  <c r="GY181" i="3"/>
  <c r="N181" i="3"/>
  <c r="AN181" i="3"/>
  <c r="BK181" i="3"/>
  <c r="CQ181" i="3"/>
  <c r="DM181" i="3"/>
  <c r="HF181" i="3"/>
  <c r="S181" i="3"/>
  <c r="S181" i="2"/>
  <c r="AT181" i="3"/>
  <c r="BP181" i="3"/>
  <c r="CV181" i="3"/>
  <c r="DV181" i="3"/>
  <c r="HL181" i="3"/>
  <c r="AD181" i="3"/>
  <c r="AZ181" i="3"/>
  <c r="DB181" i="3"/>
  <c r="EA181" i="3"/>
  <c r="GS181" i="3"/>
  <c r="HQ181" i="3"/>
  <c r="P194" i="4"/>
  <c r="Z177" i="3"/>
  <c r="CA177" i="3"/>
  <c r="X177" i="3"/>
  <c r="EV177" i="3"/>
  <c r="EW177" i="3"/>
  <c r="EX177" i="3"/>
  <c r="EL177" i="3"/>
  <c r="EM177" i="3"/>
  <c r="EN177" i="3"/>
  <c r="FF177" i="3"/>
  <c r="FG177" i="3"/>
  <c r="FH177" i="3"/>
  <c r="FP177" i="3"/>
  <c r="FQ177" i="3"/>
  <c r="FR177" i="3"/>
  <c r="FZ177" i="3"/>
  <c r="GA177" i="3"/>
  <c r="GB177" i="3"/>
  <c r="BX173" i="3"/>
  <c r="BW173" i="3"/>
  <c r="BY173" i="3"/>
  <c r="Z169" i="3"/>
  <c r="CA169" i="3"/>
  <c r="X169" i="3"/>
  <c r="FS169" i="3"/>
  <c r="EO169" i="3"/>
  <c r="EY169" i="3"/>
  <c r="FI169" i="3"/>
  <c r="GC169" i="3"/>
  <c r="EU169" i="3"/>
  <c r="FC169" i="3"/>
  <c r="ES169" i="3"/>
  <c r="FE169" i="3"/>
  <c r="FM169" i="3"/>
  <c r="FO169" i="3"/>
  <c r="FW169" i="3"/>
  <c r="GG169" i="3"/>
  <c r="FY169" i="3"/>
  <c r="GI169" i="3"/>
  <c r="ER169" i="3"/>
  <c r="EZ169" i="3"/>
  <c r="FL169" i="3"/>
  <c r="FT169" i="3"/>
  <c r="GF169" i="3"/>
  <c r="EP169" i="3"/>
  <c r="FB169" i="3"/>
  <c r="FJ169" i="3"/>
  <c r="FV169" i="3"/>
  <c r="GD169" i="3"/>
  <c r="EQ169" i="3"/>
  <c r="FD169" i="3"/>
  <c r="GE169" i="3"/>
  <c r="ET169" i="3"/>
  <c r="FU169" i="3"/>
  <c r="GH169" i="3"/>
  <c r="FK169" i="3"/>
  <c r="FX169" i="3"/>
  <c r="FA169" i="3"/>
  <c r="FN169" i="3"/>
  <c r="HT165" i="3"/>
  <c r="CG165" i="3"/>
  <c r="B165" i="3"/>
  <c r="B165" i="2"/>
  <c r="GN165" i="3"/>
  <c r="GO165" i="3"/>
  <c r="F165" i="3"/>
  <c r="U165" i="2"/>
  <c r="O165" i="3"/>
  <c r="S165" i="3"/>
  <c r="S165" i="2"/>
  <c r="AA165" i="3"/>
  <c r="AF165" i="3"/>
  <c r="AJ165" i="3"/>
  <c r="AN165" i="3"/>
  <c r="AR165" i="3"/>
  <c r="AV165" i="3"/>
  <c r="BA165" i="3"/>
  <c r="BE165" i="3"/>
  <c r="BI165" i="3"/>
  <c r="BM165" i="3"/>
  <c r="BQ165" i="3"/>
  <c r="CL165" i="3"/>
  <c r="CR165" i="3"/>
  <c r="CV165" i="3"/>
  <c r="CZ165" i="3"/>
  <c r="DE165" i="3"/>
  <c r="DI165" i="3"/>
  <c r="DM165" i="3"/>
  <c r="DS165" i="3"/>
  <c r="DX165" i="3"/>
  <c r="EC165" i="3"/>
  <c r="EH165" i="3"/>
  <c r="GQ165" i="3"/>
  <c r="GU165" i="3"/>
  <c r="GZ165" i="3"/>
  <c r="HF165" i="3"/>
  <c r="HJ165" i="3"/>
  <c r="HN165" i="3"/>
  <c r="HR165" i="3"/>
  <c r="Q165" i="3"/>
  <c r="Q165" i="2"/>
  <c r="AD165" i="3"/>
  <c r="AH165" i="3"/>
  <c r="AL165" i="3"/>
  <c r="AP165" i="3"/>
  <c r="AT165" i="3"/>
  <c r="AY165" i="3"/>
  <c r="BC165" i="3"/>
  <c r="BG165" i="3"/>
  <c r="BK165" i="3"/>
  <c r="BO165" i="3"/>
  <c r="BS165" i="3"/>
  <c r="CI165" i="3"/>
  <c r="CO165" i="3"/>
  <c r="CT165" i="3"/>
  <c r="CX165" i="3"/>
  <c r="DB165" i="3"/>
  <c r="DG165" i="3"/>
  <c r="DK165" i="3"/>
  <c r="DO165" i="3"/>
  <c r="DV165" i="3"/>
  <c r="DZ165" i="3"/>
  <c r="EE165" i="3"/>
  <c r="EJ165" i="3"/>
  <c r="GL165" i="3"/>
  <c r="GS165" i="3"/>
  <c r="GX165" i="3"/>
  <c r="HB165" i="3"/>
  <c r="HH165" i="3"/>
  <c r="HL165" i="3"/>
  <c r="HP165" i="3"/>
  <c r="R165" i="3"/>
  <c r="AE165" i="3"/>
  <c r="AM165" i="3"/>
  <c r="AU165" i="3"/>
  <c r="BD165" i="3"/>
  <c r="BL165" i="3"/>
  <c r="BU165" i="3"/>
  <c r="CK165" i="3"/>
  <c r="CU165" i="3"/>
  <c r="DD165" i="3"/>
  <c r="DL165" i="3"/>
  <c r="DW165" i="3"/>
  <c r="EG165" i="3"/>
  <c r="GT165" i="3"/>
  <c r="HD165" i="3"/>
  <c r="HM165" i="3"/>
  <c r="AG165" i="3"/>
  <c r="AO165" i="3"/>
  <c r="AW165" i="3"/>
  <c r="BF165" i="3"/>
  <c r="BN165" i="3"/>
  <c r="CN165" i="3"/>
  <c r="CW165" i="3"/>
  <c r="DF165" i="3"/>
  <c r="DN165" i="3"/>
  <c r="DY165" i="3"/>
  <c r="EI165" i="3"/>
  <c r="GK165" i="3"/>
  <c r="GV165" i="3"/>
  <c r="HG165" i="3"/>
  <c r="HO165" i="3"/>
  <c r="N165" i="3"/>
  <c r="AI165" i="3"/>
  <c r="AQ165" i="3"/>
  <c r="AZ165" i="3"/>
  <c r="BH165" i="3"/>
  <c r="BP165" i="3"/>
  <c r="CQ165" i="3"/>
  <c r="CY165" i="3"/>
  <c r="DH165" i="3"/>
  <c r="DQ165" i="3"/>
  <c r="EA165" i="3"/>
  <c r="GM165" i="3"/>
  <c r="GY165" i="3"/>
  <c r="HI165" i="3"/>
  <c r="HQ165" i="3"/>
  <c r="P165" i="3"/>
  <c r="P165" i="2"/>
  <c r="AC165" i="3"/>
  <c r="AK165" i="3"/>
  <c r="AS165" i="3"/>
  <c r="BB165" i="3"/>
  <c r="BJ165" i="3"/>
  <c r="BR165" i="3"/>
  <c r="CE165" i="3"/>
  <c r="CS165" i="3"/>
  <c r="DA165" i="3"/>
  <c r="DJ165" i="3"/>
  <c r="DT165" i="3"/>
  <c r="ED165" i="3"/>
  <c r="GR165" i="3"/>
  <c r="HA165" i="3"/>
  <c r="HK165" i="3"/>
  <c r="HS165" i="3"/>
  <c r="P178" i="4"/>
  <c r="EL161" i="3"/>
  <c r="EM161" i="3"/>
  <c r="EN161" i="3"/>
  <c r="EV161" i="3"/>
  <c r="EW161" i="3"/>
  <c r="EX161" i="3"/>
  <c r="FF161" i="3"/>
  <c r="FG161" i="3"/>
  <c r="FH161" i="3"/>
  <c r="FP161" i="3"/>
  <c r="FQ161" i="3"/>
  <c r="FR161" i="3"/>
  <c r="FZ161" i="3"/>
  <c r="GA161" i="3"/>
  <c r="GB161" i="3"/>
  <c r="BW157" i="3"/>
  <c r="BY157" i="3"/>
  <c r="BX157" i="3"/>
  <c r="X153" i="3"/>
  <c r="Z153" i="3"/>
  <c r="CA153" i="3"/>
  <c r="FS153" i="3"/>
  <c r="EO153" i="3"/>
  <c r="EY153" i="3"/>
  <c r="FI153" i="3"/>
  <c r="GC153" i="3"/>
  <c r="EU153" i="3"/>
  <c r="FC153" i="3"/>
  <c r="FE153" i="3"/>
  <c r="FM153" i="3"/>
  <c r="ES153" i="3"/>
  <c r="FO153" i="3"/>
  <c r="FW153" i="3"/>
  <c r="GG153" i="3"/>
  <c r="FY153" i="3"/>
  <c r="GI153" i="3"/>
  <c r="ET153" i="3"/>
  <c r="FA153" i="3"/>
  <c r="FN153" i="3"/>
  <c r="FU153" i="3"/>
  <c r="GH153" i="3"/>
  <c r="EQ153" i="3"/>
  <c r="FD153" i="3"/>
  <c r="FK153" i="3"/>
  <c r="FX153" i="3"/>
  <c r="GE153" i="3"/>
  <c r="ER153" i="3"/>
  <c r="FT153" i="3"/>
  <c r="GF153" i="3"/>
  <c r="FJ153" i="3"/>
  <c r="FV153" i="3"/>
  <c r="EZ153" i="3"/>
  <c r="FL153" i="3"/>
  <c r="EP153" i="3"/>
  <c r="FB153" i="3"/>
  <c r="GD153" i="3"/>
  <c r="BW149" i="3"/>
  <c r="BX149" i="3"/>
  <c r="BY149" i="3"/>
  <c r="HT149" i="3"/>
  <c r="CG149" i="3"/>
  <c r="B149" i="3"/>
  <c r="B149" i="2"/>
  <c r="GN149" i="3"/>
  <c r="GO149" i="3"/>
  <c r="F149" i="3"/>
  <c r="U149" i="2"/>
  <c r="O149" i="3"/>
  <c r="S149" i="3"/>
  <c r="S149" i="2"/>
  <c r="AA149" i="3"/>
  <c r="AF149" i="3"/>
  <c r="AJ149" i="3"/>
  <c r="AN149" i="3"/>
  <c r="AR149" i="3"/>
  <c r="AV149" i="3"/>
  <c r="BA149" i="3"/>
  <c r="BE149" i="3"/>
  <c r="BI149" i="3"/>
  <c r="BM149" i="3"/>
  <c r="BQ149" i="3"/>
  <c r="CL149" i="3"/>
  <c r="CR149" i="3"/>
  <c r="CV149" i="3"/>
  <c r="CZ149" i="3"/>
  <c r="DE149" i="3"/>
  <c r="DI149" i="3"/>
  <c r="DM149" i="3"/>
  <c r="DS149" i="3"/>
  <c r="DX149" i="3"/>
  <c r="EC149" i="3"/>
  <c r="EH149" i="3"/>
  <c r="GQ149" i="3"/>
  <c r="GU149" i="3"/>
  <c r="GZ149" i="3"/>
  <c r="HF149" i="3"/>
  <c r="HJ149" i="3"/>
  <c r="HN149" i="3"/>
  <c r="HR149" i="3"/>
  <c r="P149" i="3"/>
  <c r="P149" i="2"/>
  <c r="AC149" i="3"/>
  <c r="AG149" i="3"/>
  <c r="AK149" i="3"/>
  <c r="AO149" i="3"/>
  <c r="AS149" i="3"/>
  <c r="AW149" i="3"/>
  <c r="BB149" i="3"/>
  <c r="BF149" i="3"/>
  <c r="BJ149" i="3"/>
  <c r="BN149" i="3"/>
  <c r="BR149" i="3"/>
  <c r="CE149" i="3"/>
  <c r="CN149" i="3"/>
  <c r="CS149" i="3"/>
  <c r="CW149" i="3"/>
  <c r="DA149" i="3"/>
  <c r="DF149" i="3"/>
  <c r="DJ149" i="3"/>
  <c r="DN149" i="3"/>
  <c r="DT149" i="3"/>
  <c r="DY149" i="3"/>
  <c r="ED149" i="3"/>
  <c r="EI149" i="3"/>
  <c r="GK149" i="3"/>
  <c r="GR149" i="3"/>
  <c r="GV149" i="3"/>
  <c r="HA149" i="3"/>
  <c r="Q149" i="3"/>
  <c r="Q149" i="2"/>
  <c r="AD149" i="3"/>
  <c r="AH149" i="3"/>
  <c r="AL149" i="3"/>
  <c r="AP149" i="3"/>
  <c r="AT149" i="3"/>
  <c r="AY149" i="3"/>
  <c r="BC149" i="3"/>
  <c r="BG149" i="3"/>
  <c r="BK149" i="3"/>
  <c r="BO149" i="3"/>
  <c r="BS149" i="3"/>
  <c r="CI149" i="3"/>
  <c r="CO149" i="3"/>
  <c r="CT149" i="3"/>
  <c r="CX149" i="3"/>
  <c r="DB149" i="3"/>
  <c r="DG149" i="3"/>
  <c r="DK149" i="3"/>
  <c r="DO149" i="3"/>
  <c r="DV149" i="3"/>
  <c r="DZ149" i="3"/>
  <c r="EE149" i="3"/>
  <c r="EJ149" i="3"/>
  <c r="GL149" i="3"/>
  <c r="GS149" i="3"/>
  <c r="GX149" i="3"/>
  <c r="HB149" i="3"/>
  <c r="HH149" i="3"/>
  <c r="HL149" i="3"/>
  <c r="HP149" i="3"/>
  <c r="R149" i="3"/>
  <c r="AM149" i="3"/>
  <c r="BD149" i="3"/>
  <c r="BU149" i="3"/>
  <c r="CU149" i="3"/>
  <c r="DL149" i="3"/>
  <c r="EG149" i="3"/>
  <c r="HD149" i="3"/>
  <c r="HM149" i="3"/>
  <c r="AQ149" i="3"/>
  <c r="BH149" i="3"/>
  <c r="CY149" i="3"/>
  <c r="DQ149" i="3"/>
  <c r="GM149" i="3"/>
  <c r="HG149" i="3"/>
  <c r="HO149" i="3"/>
  <c r="AE149" i="3"/>
  <c r="AU149" i="3"/>
  <c r="BL149" i="3"/>
  <c r="CK149" i="3"/>
  <c r="DD149" i="3"/>
  <c r="DW149" i="3"/>
  <c r="GT149" i="3"/>
  <c r="HI149" i="3"/>
  <c r="HQ149" i="3"/>
  <c r="N149" i="3"/>
  <c r="AI149" i="3"/>
  <c r="AZ149" i="3"/>
  <c r="BP149" i="3"/>
  <c r="CQ149" i="3"/>
  <c r="DH149" i="3"/>
  <c r="EA149" i="3"/>
  <c r="GY149" i="3"/>
  <c r="HK149" i="3"/>
  <c r="HS149" i="3"/>
  <c r="P162" i="4"/>
  <c r="EV145" i="3"/>
  <c r="EW145" i="3"/>
  <c r="EX145" i="3"/>
  <c r="EL145" i="3"/>
  <c r="EM145" i="3"/>
  <c r="EN145" i="3"/>
  <c r="FF145" i="3"/>
  <c r="FG145" i="3"/>
  <c r="FH145" i="3"/>
  <c r="FP145" i="3"/>
  <c r="FQ145" i="3"/>
  <c r="FR145" i="3"/>
  <c r="FZ145" i="3"/>
  <c r="GA145" i="3"/>
  <c r="GB145" i="3"/>
  <c r="X137" i="3"/>
  <c r="Z137" i="3"/>
  <c r="CA137" i="3"/>
  <c r="FS137" i="3"/>
  <c r="EO137" i="3"/>
  <c r="EY137" i="3"/>
  <c r="FI137" i="3"/>
  <c r="GC137" i="3"/>
  <c r="EU137" i="3"/>
  <c r="FC137" i="3"/>
  <c r="ES137" i="3"/>
  <c r="FE137" i="3"/>
  <c r="FM137" i="3"/>
  <c r="FO137" i="3"/>
  <c r="FW137" i="3"/>
  <c r="GG137" i="3"/>
  <c r="FY137" i="3"/>
  <c r="GI137" i="3"/>
  <c r="ET137" i="3"/>
  <c r="FA137" i="3"/>
  <c r="FN137" i="3"/>
  <c r="FU137" i="3"/>
  <c r="GH137" i="3"/>
  <c r="EP137" i="3"/>
  <c r="FB137" i="3"/>
  <c r="FJ137" i="3"/>
  <c r="FV137" i="3"/>
  <c r="GD137" i="3"/>
  <c r="EQ137" i="3"/>
  <c r="FD137" i="3"/>
  <c r="FK137" i="3"/>
  <c r="FX137" i="3"/>
  <c r="GE137" i="3"/>
  <c r="ER137" i="3"/>
  <c r="FT137" i="3"/>
  <c r="EZ137" i="3"/>
  <c r="GF137" i="3"/>
  <c r="FL137" i="3"/>
  <c r="BW133" i="3"/>
  <c r="BX133" i="3"/>
  <c r="BY133" i="3"/>
  <c r="HT133" i="3"/>
  <c r="CG133" i="3"/>
  <c r="B133" i="3"/>
  <c r="B133" i="2"/>
  <c r="GN133" i="3"/>
  <c r="GO133" i="3"/>
  <c r="F133" i="3"/>
  <c r="U133" i="2"/>
  <c r="O133" i="3"/>
  <c r="S133" i="3"/>
  <c r="S133" i="2"/>
  <c r="AA133" i="3"/>
  <c r="AF133" i="3"/>
  <c r="AJ133" i="3"/>
  <c r="AN133" i="3"/>
  <c r="AR133" i="3"/>
  <c r="AV133" i="3"/>
  <c r="BA133" i="3"/>
  <c r="BE133" i="3"/>
  <c r="BI133" i="3"/>
  <c r="BM133" i="3"/>
  <c r="BQ133" i="3"/>
  <c r="CL133" i="3"/>
  <c r="CR133" i="3"/>
  <c r="CV133" i="3"/>
  <c r="CZ133" i="3"/>
  <c r="DE133" i="3"/>
  <c r="DI133" i="3"/>
  <c r="DM133" i="3"/>
  <c r="DS133" i="3"/>
  <c r="DX133" i="3"/>
  <c r="EC133" i="3"/>
  <c r="EH133" i="3"/>
  <c r="GQ133" i="3"/>
  <c r="GU133" i="3"/>
  <c r="GZ133" i="3"/>
  <c r="HF133" i="3"/>
  <c r="HJ133" i="3"/>
  <c r="HN133" i="3"/>
  <c r="HR133" i="3"/>
  <c r="P133" i="3"/>
  <c r="P133" i="2"/>
  <c r="AC133" i="3"/>
  <c r="AG133" i="3"/>
  <c r="AK133" i="3"/>
  <c r="AO133" i="3"/>
  <c r="AS133" i="3"/>
  <c r="AW133" i="3"/>
  <c r="BB133" i="3"/>
  <c r="BF133" i="3"/>
  <c r="BJ133" i="3"/>
  <c r="BN133" i="3"/>
  <c r="BR133" i="3"/>
  <c r="CE133" i="3"/>
  <c r="CN133" i="3"/>
  <c r="CS133" i="3"/>
  <c r="CW133" i="3"/>
  <c r="DA133" i="3"/>
  <c r="DF133" i="3"/>
  <c r="DJ133" i="3"/>
  <c r="DN133" i="3"/>
  <c r="DT133" i="3"/>
  <c r="DY133" i="3"/>
  <c r="ED133" i="3"/>
  <c r="EI133" i="3"/>
  <c r="GK133" i="3"/>
  <c r="GR133" i="3"/>
  <c r="GV133" i="3"/>
  <c r="HA133" i="3"/>
  <c r="HG133" i="3"/>
  <c r="HK133" i="3"/>
  <c r="HO133" i="3"/>
  <c r="HS133" i="3"/>
  <c r="Q133" i="3"/>
  <c r="Q133" i="2"/>
  <c r="AD133" i="3"/>
  <c r="AH133" i="3"/>
  <c r="AL133" i="3"/>
  <c r="AP133" i="3"/>
  <c r="AT133" i="3"/>
  <c r="AY133" i="3"/>
  <c r="BC133" i="3"/>
  <c r="BG133" i="3"/>
  <c r="BK133" i="3"/>
  <c r="BO133" i="3"/>
  <c r="BS133" i="3"/>
  <c r="CI133" i="3"/>
  <c r="CO133" i="3"/>
  <c r="CT133" i="3"/>
  <c r="CX133" i="3"/>
  <c r="DB133" i="3"/>
  <c r="DG133" i="3"/>
  <c r="DK133" i="3"/>
  <c r="DO133" i="3"/>
  <c r="DV133" i="3"/>
  <c r="DZ133" i="3"/>
  <c r="EE133" i="3"/>
  <c r="EJ133" i="3"/>
  <c r="GL133" i="3"/>
  <c r="GS133" i="3"/>
  <c r="GX133" i="3"/>
  <c r="HB133" i="3"/>
  <c r="HH133" i="3"/>
  <c r="HL133" i="3"/>
  <c r="HP133" i="3"/>
  <c r="N133" i="3"/>
  <c r="R133" i="3"/>
  <c r="AE133" i="3"/>
  <c r="AI133" i="3"/>
  <c r="AM133" i="3"/>
  <c r="AQ133" i="3"/>
  <c r="AU133" i="3"/>
  <c r="AZ133" i="3"/>
  <c r="BD133" i="3"/>
  <c r="BH133" i="3"/>
  <c r="BL133" i="3"/>
  <c r="BP133" i="3"/>
  <c r="BU133" i="3"/>
  <c r="CK133" i="3"/>
  <c r="CQ133" i="3"/>
  <c r="CU133" i="3"/>
  <c r="CY133" i="3"/>
  <c r="DD133" i="3"/>
  <c r="DH133" i="3"/>
  <c r="DL133" i="3"/>
  <c r="DQ133" i="3"/>
  <c r="DW133" i="3"/>
  <c r="EA133" i="3"/>
  <c r="EG133" i="3"/>
  <c r="GM133" i="3"/>
  <c r="GT133" i="3"/>
  <c r="GY133" i="3"/>
  <c r="HD133" i="3"/>
  <c r="HI133" i="3"/>
  <c r="HM133" i="3"/>
  <c r="HQ133" i="3"/>
  <c r="P146" i="4"/>
  <c r="EV129" i="3"/>
  <c r="EW129" i="3"/>
  <c r="EX129" i="3"/>
  <c r="EL129" i="3"/>
  <c r="EM129" i="3"/>
  <c r="EN129" i="3"/>
  <c r="FF129" i="3"/>
  <c r="FG129" i="3"/>
  <c r="FH129" i="3"/>
  <c r="FP129" i="3"/>
  <c r="FQ129" i="3"/>
  <c r="FR129" i="3"/>
  <c r="FZ129" i="3"/>
  <c r="GA129" i="3"/>
  <c r="GB129" i="3"/>
  <c r="X125" i="3"/>
  <c r="Z125" i="3"/>
  <c r="CA125" i="3"/>
  <c r="BX121" i="3"/>
  <c r="BY121" i="3"/>
  <c r="BW121" i="3"/>
  <c r="FS121" i="3"/>
  <c r="EO121" i="3"/>
  <c r="EY121" i="3"/>
  <c r="FI121" i="3"/>
  <c r="GC121" i="3"/>
  <c r="EU121" i="3"/>
  <c r="FC121" i="3"/>
  <c r="FE121" i="3"/>
  <c r="FM121" i="3"/>
  <c r="ES121" i="3"/>
  <c r="FO121" i="3"/>
  <c r="FW121" i="3"/>
  <c r="GG121" i="3"/>
  <c r="FY121" i="3"/>
  <c r="GI121" i="3"/>
  <c r="EP121" i="3"/>
  <c r="FB121" i="3"/>
  <c r="FJ121" i="3"/>
  <c r="FV121" i="3"/>
  <c r="GD121" i="3"/>
  <c r="EQ121" i="3"/>
  <c r="FD121" i="3"/>
  <c r="FK121" i="3"/>
  <c r="FX121" i="3"/>
  <c r="GE121" i="3"/>
  <c r="ER121" i="3"/>
  <c r="EZ121" i="3"/>
  <c r="FL121" i="3"/>
  <c r="FT121" i="3"/>
  <c r="GF121" i="3"/>
  <c r="ET121" i="3"/>
  <c r="FA121" i="3"/>
  <c r="FN121" i="3"/>
  <c r="FU121" i="3"/>
  <c r="GH121" i="3"/>
  <c r="Z117" i="3"/>
  <c r="CA117" i="3"/>
  <c r="X117" i="3"/>
  <c r="HT117" i="3"/>
  <c r="Q117" i="3"/>
  <c r="Q117" i="2"/>
  <c r="AD117" i="3"/>
  <c r="AH117" i="3"/>
  <c r="AL117" i="3"/>
  <c r="AP117" i="3"/>
  <c r="AT117" i="3"/>
  <c r="AY117" i="3"/>
  <c r="BC117" i="3"/>
  <c r="BG117" i="3"/>
  <c r="BK117" i="3"/>
  <c r="BO117" i="3"/>
  <c r="BS117" i="3"/>
  <c r="CI117" i="3"/>
  <c r="CO117" i="3"/>
  <c r="CT117" i="3"/>
  <c r="CX117" i="3"/>
  <c r="DB117" i="3"/>
  <c r="DG117" i="3"/>
  <c r="DK117" i="3"/>
  <c r="DO117" i="3"/>
  <c r="DV117" i="3"/>
  <c r="DZ117" i="3"/>
  <c r="EE117" i="3"/>
  <c r="EJ117" i="3"/>
  <c r="GL117" i="3"/>
  <c r="GS117" i="3"/>
  <c r="GX117" i="3"/>
  <c r="HB117" i="3"/>
  <c r="HH117" i="3"/>
  <c r="HL117" i="3"/>
  <c r="HP117" i="3"/>
  <c r="N117" i="3"/>
  <c r="R117" i="3"/>
  <c r="AE117" i="3"/>
  <c r="AI117" i="3"/>
  <c r="AM117" i="3"/>
  <c r="AQ117" i="3"/>
  <c r="AU117" i="3"/>
  <c r="AZ117" i="3"/>
  <c r="BD117" i="3"/>
  <c r="BH117" i="3"/>
  <c r="BL117" i="3"/>
  <c r="BP117" i="3"/>
  <c r="BU117" i="3"/>
  <c r="CK117" i="3"/>
  <c r="CQ117" i="3"/>
  <c r="CU117" i="3"/>
  <c r="CY117" i="3"/>
  <c r="DD117" i="3"/>
  <c r="DH117" i="3"/>
  <c r="DL117" i="3"/>
  <c r="DQ117" i="3"/>
  <c r="DW117" i="3"/>
  <c r="EA117" i="3"/>
  <c r="EG117" i="3"/>
  <c r="GM117" i="3"/>
  <c r="GT117" i="3"/>
  <c r="GY117" i="3"/>
  <c r="HD117" i="3"/>
  <c r="HI117" i="3"/>
  <c r="HM117" i="3"/>
  <c r="HQ117" i="3"/>
  <c r="CG117" i="3"/>
  <c r="B117" i="3"/>
  <c r="B117" i="2"/>
  <c r="GN117" i="3"/>
  <c r="GO117" i="3"/>
  <c r="F117" i="3"/>
  <c r="U117" i="2"/>
  <c r="O117" i="3"/>
  <c r="S117" i="3"/>
  <c r="S117" i="2"/>
  <c r="AA117" i="3"/>
  <c r="AF117" i="3"/>
  <c r="AJ117" i="3"/>
  <c r="AN117" i="3"/>
  <c r="AR117" i="3"/>
  <c r="AV117" i="3"/>
  <c r="BA117" i="3"/>
  <c r="BE117" i="3"/>
  <c r="BI117" i="3"/>
  <c r="BM117" i="3"/>
  <c r="BQ117" i="3"/>
  <c r="CL117" i="3"/>
  <c r="CR117" i="3"/>
  <c r="CV117" i="3"/>
  <c r="CZ117" i="3"/>
  <c r="DE117" i="3"/>
  <c r="DI117" i="3"/>
  <c r="DM117" i="3"/>
  <c r="DS117" i="3"/>
  <c r="DX117" i="3"/>
  <c r="EC117" i="3"/>
  <c r="EH117" i="3"/>
  <c r="GQ117" i="3"/>
  <c r="GU117" i="3"/>
  <c r="GZ117" i="3"/>
  <c r="HF117" i="3"/>
  <c r="HJ117" i="3"/>
  <c r="HN117" i="3"/>
  <c r="HR117" i="3"/>
  <c r="P117" i="3"/>
  <c r="P117" i="2"/>
  <c r="AC117" i="3"/>
  <c r="AG117" i="3"/>
  <c r="AK117" i="3"/>
  <c r="AO117" i="3"/>
  <c r="AS117" i="3"/>
  <c r="AW117" i="3"/>
  <c r="BB117" i="3"/>
  <c r="BF117" i="3"/>
  <c r="BJ117" i="3"/>
  <c r="BN117" i="3"/>
  <c r="BR117" i="3"/>
  <c r="CE117" i="3"/>
  <c r="CN117" i="3"/>
  <c r="CS117" i="3"/>
  <c r="CW117" i="3"/>
  <c r="DA117" i="3"/>
  <c r="DF117" i="3"/>
  <c r="DJ117" i="3"/>
  <c r="DN117" i="3"/>
  <c r="DT117" i="3"/>
  <c r="DY117" i="3"/>
  <c r="ED117" i="3"/>
  <c r="EI117" i="3"/>
  <c r="GK117" i="3"/>
  <c r="GR117" i="3"/>
  <c r="GV117" i="3"/>
  <c r="HA117" i="3"/>
  <c r="HG117" i="3"/>
  <c r="HK117" i="3"/>
  <c r="HO117" i="3"/>
  <c r="HS117" i="3"/>
  <c r="P130" i="4"/>
  <c r="BY113" i="3"/>
  <c r="BW113" i="3"/>
  <c r="BX113" i="3"/>
  <c r="EV113" i="3"/>
  <c r="EW113" i="3"/>
  <c r="EX113" i="3"/>
  <c r="EL113" i="3"/>
  <c r="EM113" i="3"/>
  <c r="EN113" i="3"/>
  <c r="FF113" i="3"/>
  <c r="FG113" i="3"/>
  <c r="FH113" i="3"/>
  <c r="FP113" i="3"/>
  <c r="FQ113" i="3"/>
  <c r="FR113" i="3"/>
  <c r="FZ113" i="3"/>
  <c r="GA113" i="3"/>
  <c r="GB113" i="3"/>
  <c r="FS105" i="3"/>
  <c r="EO105" i="3"/>
  <c r="EY105" i="3"/>
  <c r="FI105" i="3"/>
  <c r="GC105" i="3"/>
  <c r="EU105" i="3"/>
  <c r="FC105" i="3"/>
  <c r="ES105" i="3"/>
  <c r="FE105" i="3"/>
  <c r="FM105" i="3"/>
  <c r="FO105" i="3"/>
  <c r="FW105" i="3"/>
  <c r="GG105" i="3"/>
  <c r="FY105" i="3"/>
  <c r="GI105" i="3"/>
  <c r="EQ105" i="3"/>
  <c r="FD105" i="3"/>
  <c r="FK105" i="3"/>
  <c r="FX105" i="3"/>
  <c r="GE105" i="3"/>
  <c r="ER105" i="3"/>
  <c r="EZ105" i="3"/>
  <c r="FL105" i="3"/>
  <c r="FT105" i="3"/>
  <c r="GF105" i="3"/>
  <c r="ET105" i="3"/>
  <c r="FA105" i="3"/>
  <c r="FN105" i="3"/>
  <c r="FU105" i="3"/>
  <c r="GH105" i="3"/>
  <c r="EP105" i="3"/>
  <c r="FB105" i="3"/>
  <c r="FJ105" i="3"/>
  <c r="FV105" i="3"/>
  <c r="GD105" i="3"/>
  <c r="Z101" i="3"/>
  <c r="CA101" i="3"/>
  <c r="X101" i="3"/>
  <c r="HT101" i="3"/>
  <c r="Q101" i="3"/>
  <c r="Q101" i="2"/>
  <c r="AD101" i="3"/>
  <c r="AH101" i="3"/>
  <c r="AL101" i="3"/>
  <c r="AP101" i="3"/>
  <c r="AT101" i="3"/>
  <c r="AY101" i="3"/>
  <c r="BC101" i="3"/>
  <c r="BG101" i="3"/>
  <c r="BK101" i="3"/>
  <c r="BO101" i="3"/>
  <c r="BS101" i="3"/>
  <c r="CI101" i="3"/>
  <c r="CO101" i="3"/>
  <c r="CT101" i="3"/>
  <c r="CX101" i="3"/>
  <c r="DB101" i="3"/>
  <c r="DG101" i="3"/>
  <c r="DK101" i="3"/>
  <c r="DO101" i="3"/>
  <c r="DV101" i="3"/>
  <c r="DZ101" i="3"/>
  <c r="EE101" i="3"/>
  <c r="EJ101" i="3"/>
  <c r="GL101" i="3"/>
  <c r="GS101" i="3"/>
  <c r="GX101" i="3"/>
  <c r="HB101" i="3"/>
  <c r="HH101" i="3"/>
  <c r="HL101" i="3"/>
  <c r="HP101" i="3"/>
  <c r="N101" i="3"/>
  <c r="R101" i="3"/>
  <c r="AE101" i="3"/>
  <c r="AI101" i="3"/>
  <c r="AM101" i="3"/>
  <c r="AQ101" i="3"/>
  <c r="AU101" i="3"/>
  <c r="AZ101" i="3"/>
  <c r="BD101" i="3"/>
  <c r="BH101" i="3"/>
  <c r="BL101" i="3"/>
  <c r="BP101" i="3"/>
  <c r="BU101" i="3"/>
  <c r="CK101" i="3"/>
  <c r="CQ101" i="3"/>
  <c r="CU101" i="3"/>
  <c r="CY101" i="3"/>
  <c r="DD101" i="3"/>
  <c r="DH101" i="3"/>
  <c r="DL101" i="3"/>
  <c r="DQ101" i="3"/>
  <c r="DW101" i="3"/>
  <c r="EA101" i="3"/>
  <c r="EG101" i="3"/>
  <c r="GM101" i="3"/>
  <c r="GT101" i="3"/>
  <c r="GY101" i="3"/>
  <c r="HD101" i="3"/>
  <c r="HI101" i="3"/>
  <c r="HM101" i="3"/>
  <c r="HQ101" i="3"/>
  <c r="CG101" i="3"/>
  <c r="B101" i="3"/>
  <c r="B101" i="2"/>
  <c r="GN101" i="3"/>
  <c r="GO101" i="3"/>
  <c r="F101" i="3"/>
  <c r="U101" i="2"/>
  <c r="O101" i="3"/>
  <c r="S101" i="3"/>
  <c r="S101" i="2"/>
  <c r="AA101" i="3"/>
  <c r="AF101" i="3"/>
  <c r="AJ101" i="3"/>
  <c r="AN101" i="3"/>
  <c r="AR101" i="3"/>
  <c r="AV101" i="3"/>
  <c r="BA101" i="3"/>
  <c r="BE101" i="3"/>
  <c r="BI101" i="3"/>
  <c r="BM101" i="3"/>
  <c r="BQ101" i="3"/>
  <c r="CL101" i="3"/>
  <c r="CR101" i="3"/>
  <c r="CV101" i="3"/>
  <c r="CZ101" i="3"/>
  <c r="DE101" i="3"/>
  <c r="DI101" i="3"/>
  <c r="DM101" i="3"/>
  <c r="DS101" i="3"/>
  <c r="DX101" i="3"/>
  <c r="EC101" i="3"/>
  <c r="EH101" i="3"/>
  <c r="GQ101" i="3"/>
  <c r="GU101" i="3"/>
  <c r="GZ101" i="3"/>
  <c r="HF101" i="3"/>
  <c r="HJ101" i="3"/>
  <c r="HN101" i="3"/>
  <c r="HR101" i="3"/>
  <c r="P101" i="3"/>
  <c r="P101" i="2"/>
  <c r="AC101" i="3"/>
  <c r="AG101" i="3"/>
  <c r="AK101" i="3"/>
  <c r="AO101" i="3"/>
  <c r="AS101" i="3"/>
  <c r="AW101" i="3"/>
  <c r="BB101" i="3"/>
  <c r="BF101" i="3"/>
  <c r="BJ101" i="3"/>
  <c r="BN101" i="3"/>
  <c r="BR101" i="3"/>
  <c r="CE101" i="3"/>
  <c r="CN101" i="3"/>
  <c r="CS101" i="3"/>
  <c r="CW101" i="3"/>
  <c r="DA101" i="3"/>
  <c r="DF101" i="3"/>
  <c r="DJ101" i="3"/>
  <c r="DN101" i="3"/>
  <c r="DT101" i="3"/>
  <c r="DY101" i="3"/>
  <c r="ED101" i="3"/>
  <c r="EI101" i="3"/>
  <c r="GK101" i="3"/>
  <c r="GR101" i="3"/>
  <c r="GV101" i="3"/>
  <c r="HA101" i="3"/>
  <c r="HG101" i="3"/>
  <c r="HK101" i="3"/>
  <c r="HO101" i="3"/>
  <c r="HS101" i="3"/>
  <c r="P114" i="4"/>
  <c r="EV97" i="3"/>
  <c r="EW97" i="3"/>
  <c r="EX97" i="3"/>
  <c r="EL97" i="3"/>
  <c r="EM97" i="3"/>
  <c r="EN97" i="3"/>
  <c r="FF97" i="3"/>
  <c r="FG97" i="3"/>
  <c r="FH97" i="3"/>
  <c r="FP97" i="3"/>
  <c r="FQ97" i="3"/>
  <c r="FR97" i="3"/>
  <c r="FZ97" i="3"/>
  <c r="GA97" i="3"/>
  <c r="GB97" i="3"/>
  <c r="X89" i="3"/>
  <c r="Z89" i="3"/>
  <c r="CA89" i="3"/>
  <c r="FS89" i="3"/>
  <c r="EO89" i="3"/>
  <c r="EY89" i="3"/>
  <c r="FI89" i="3"/>
  <c r="GC89" i="3"/>
  <c r="EU89" i="3"/>
  <c r="FC89" i="3"/>
  <c r="FE89" i="3"/>
  <c r="FM89" i="3"/>
  <c r="ES89" i="3"/>
  <c r="FO89" i="3"/>
  <c r="FW89" i="3"/>
  <c r="GG89" i="3"/>
  <c r="FY89" i="3"/>
  <c r="GI89" i="3"/>
  <c r="ET89" i="3"/>
  <c r="FA89" i="3"/>
  <c r="FN89" i="3"/>
  <c r="FU89" i="3"/>
  <c r="GH89" i="3"/>
  <c r="EP89" i="3"/>
  <c r="FB89" i="3"/>
  <c r="FJ89" i="3"/>
  <c r="FV89" i="3"/>
  <c r="GD89" i="3"/>
  <c r="EQ89" i="3"/>
  <c r="FD89" i="3"/>
  <c r="FK89" i="3"/>
  <c r="FX89" i="3"/>
  <c r="GE89" i="3"/>
  <c r="ER89" i="3"/>
  <c r="EZ89" i="3"/>
  <c r="FL89" i="3"/>
  <c r="FT89" i="3"/>
  <c r="GF89" i="3"/>
  <c r="BW85" i="3"/>
  <c r="BX85" i="3"/>
  <c r="BY85" i="3"/>
  <c r="HT85" i="3"/>
  <c r="CG85" i="3"/>
  <c r="B85" i="3"/>
  <c r="B85" i="2"/>
  <c r="GN85" i="3"/>
  <c r="GO85" i="3"/>
  <c r="F85" i="3"/>
  <c r="U85" i="2"/>
  <c r="O85" i="3"/>
  <c r="S85" i="3"/>
  <c r="S85" i="2"/>
  <c r="AA85" i="3"/>
  <c r="AF85" i="3"/>
  <c r="AJ85" i="3"/>
  <c r="AN85" i="3"/>
  <c r="AR85" i="3"/>
  <c r="AV85" i="3"/>
  <c r="BA85" i="3"/>
  <c r="BE85" i="3"/>
  <c r="BI85" i="3"/>
  <c r="BM85" i="3"/>
  <c r="BQ85" i="3"/>
  <c r="CL85" i="3"/>
  <c r="CR85" i="3"/>
  <c r="CV85" i="3"/>
  <c r="CZ85" i="3"/>
  <c r="DE85" i="3"/>
  <c r="DI85" i="3"/>
  <c r="DM85" i="3"/>
  <c r="DS85" i="3"/>
  <c r="DX85" i="3"/>
  <c r="EC85" i="3"/>
  <c r="EH85" i="3"/>
  <c r="GQ85" i="3"/>
  <c r="GU85" i="3"/>
  <c r="GZ85" i="3"/>
  <c r="HF85" i="3"/>
  <c r="HJ85" i="3"/>
  <c r="HN85" i="3"/>
  <c r="HR85" i="3"/>
  <c r="P85" i="3"/>
  <c r="P85" i="2"/>
  <c r="AC85" i="3"/>
  <c r="AG85" i="3"/>
  <c r="AK85" i="3"/>
  <c r="AO85" i="3"/>
  <c r="AS85" i="3"/>
  <c r="AW85" i="3"/>
  <c r="BB85" i="3"/>
  <c r="BF85" i="3"/>
  <c r="BJ85" i="3"/>
  <c r="BN85" i="3"/>
  <c r="BR85" i="3"/>
  <c r="CE85" i="3"/>
  <c r="CN85" i="3"/>
  <c r="CS85" i="3"/>
  <c r="CW85" i="3"/>
  <c r="DA85" i="3"/>
  <c r="DF85" i="3"/>
  <c r="DJ85" i="3"/>
  <c r="DN85" i="3"/>
  <c r="DT85" i="3"/>
  <c r="DY85" i="3"/>
  <c r="ED85" i="3"/>
  <c r="EI85" i="3"/>
  <c r="GK85" i="3"/>
  <c r="GR85" i="3"/>
  <c r="GV85" i="3"/>
  <c r="HA85" i="3"/>
  <c r="HG85" i="3"/>
  <c r="HK85" i="3"/>
  <c r="HO85" i="3"/>
  <c r="HS85" i="3"/>
  <c r="Q85" i="3"/>
  <c r="Q85" i="2"/>
  <c r="AD85" i="3"/>
  <c r="AH85" i="3"/>
  <c r="AL85" i="3"/>
  <c r="AP85" i="3"/>
  <c r="AT85" i="3"/>
  <c r="AY85" i="3"/>
  <c r="BC85" i="3"/>
  <c r="BG85" i="3"/>
  <c r="BK85" i="3"/>
  <c r="BO85" i="3"/>
  <c r="BS85" i="3"/>
  <c r="CI85" i="3"/>
  <c r="CO85" i="3"/>
  <c r="CT85" i="3"/>
  <c r="CX85" i="3"/>
  <c r="DB85" i="3"/>
  <c r="DG85" i="3"/>
  <c r="DK85" i="3"/>
  <c r="DO85" i="3"/>
  <c r="DV85" i="3"/>
  <c r="DZ85" i="3"/>
  <c r="EE85" i="3"/>
  <c r="EJ85" i="3"/>
  <c r="GL85" i="3"/>
  <c r="GS85" i="3"/>
  <c r="GX85" i="3"/>
  <c r="HB85" i="3"/>
  <c r="HH85" i="3"/>
  <c r="HL85" i="3"/>
  <c r="HP85" i="3"/>
  <c r="N85" i="3"/>
  <c r="R85" i="3"/>
  <c r="AE85" i="3"/>
  <c r="AI85" i="3"/>
  <c r="AM85" i="3"/>
  <c r="AQ85" i="3"/>
  <c r="AU85" i="3"/>
  <c r="AZ85" i="3"/>
  <c r="BD85" i="3"/>
  <c r="BH85" i="3"/>
  <c r="BL85" i="3"/>
  <c r="BP85" i="3"/>
  <c r="BU85" i="3"/>
  <c r="CK85" i="3"/>
  <c r="CQ85" i="3"/>
  <c r="CU85" i="3"/>
  <c r="CY85" i="3"/>
  <c r="DD85" i="3"/>
  <c r="DH85" i="3"/>
  <c r="DL85" i="3"/>
  <c r="DQ85" i="3"/>
  <c r="DW85" i="3"/>
  <c r="EA85" i="3"/>
  <c r="EG85" i="3"/>
  <c r="GM85" i="3"/>
  <c r="GT85" i="3"/>
  <c r="GY85" i="3"/>
  <c r="HD85" i="3"/>
  <c r="HI85" i="3"/>
  <c r="HM85" i="3"/>
  <c r="HQ85" i="3"/>
  <c r="P98" i="4"/>
  <c r="EV81" i="3"/>
  <c r="EW81" i="3"/>
  <c r="EX81" i="3"/>
  <c r="EL81" i="3"/>
  <c r="EM81" i="3"/>
  <c r="EN81" i="3"/>
  <c r="FF81" i="3"/>
  <c r="FG81" i="3"/>
  <c r="FH81" i="3"/>
  <c r="FP81" i="3"/>
  <c r="FQ81" i="3"/>
  <c r="FR81" i="3"/>
  <c r="FZ81" i="3"/>
  <c r="GA81" i="3"/>
  <c r="GB81" i="3"/>
  <c r="X73" i="3"/>
  <c r="Z73" i="3"/>
  <c r="CA73" i="3"/>
  <c r="FS73" i="3"/>
  <c r="EO73" i="3"/>
  <c r="EY73" i="3"/>
  <c r="FI73" i="3"/>
  <c r="GC73" i="3"/>
  <c r="EU73" i="3"/>
  <c r="FC73" i="3"/>
  <c r="ES73" i="3"/>
  <c r="FE73" i="3"/>
  <c r="FM73" i="3"/>
  <c r="FO73" i="3"/>
  <c r="FW73" i="3"/>
  <c r="GG73" i="3"/>
  <c r="FY73" i="3"/>
  <c r="GI73" i="3"/>
  <c r="ET73" i="3"/>
  <c r="FA73" i="3"/>
  <c r="FN73" i="3"/>
  <c r="FU73" i="3"/>
  <c r="GH73" i="3"/>
  <c r="EP73" i="3"/>
  <c r="FB73" i="3"/>
  <c r="FJ73" i="3"/>
  <c r="FV73" i="3"/>
  <c r="GD73" i="3"/>
  <c r="EQ73" i="3"/>
  <c r="FD73" i="3"/>
  <c r="FK73" i="3"/>
  <c r="FX73" i="3"/>
  <c r="GE73" i="3"/>
  <c r="ER73" i="3"/>
  <c r="EZ73" i="3"/>
  <c r="FL73" i="3"/>
  <c r="FT73" i="3"/>
  <c r="GF73" i="3"/>
  <c r="HT69" i="3"/>
  <c r="P69" i="3"/>
  <c r="P69" i="2"/>
  <c r="AA69" i="3"/>
  <c r="AF69" i="3"/>
  <c r="AJ69" i="3"/>
  <c r="AN69" i="3"/>
  <c r="AR69" i="3"/>
  <c r="AV69" i="3"/>
  <c r="BA69" i="3"/>
  <c r="BE69" i="3"/>
  <c r="BI69" i="3"/>
  <c r="BM69" i="3"/>
  <c r="BQ69" i="3"/>
  <c r="CL69" i="3"/>
  <c r="CR69" i="3"/>
  <c r="CV69" i="3"/>
  <c r="CZ69" i="3"/>
  <c r="DE69" i="3"/>
  <c r="DI69" i="3"/>
  <c r="DM69" i="3"/>
  <c r="DS69" i="3"/>
  <c r="DX69" i="3"/>
  <c r="EC69" i="3"/>
  <c r="EH69" i="3"/>
  <c r="GQ69" i="3"/>
  <c r="GU69" i="3"/>
  <c r="GZ69" i="3"/>
  <c r="HF69" i="3"/>
  <c r="HJ69" i="3"/>
  <c r="HN69" i="3"/>
  <c r="HR69" i="3"/>
  <c r="Q69" i="3"/>
  <c r="Q69" i="2"/>
  <c r="AC69" i="3"/>
  <c r="AG69" i="3"/>
  <c r="AK69" i="3"/>
  <c r="AO69" i="3"/>
  <c r="AS69" i="3"/>
  <c r="AW69" i="3"/>
  <c r="BB69" i="3"/>
  <c r="BF69" i="3"/>
  <c r="BJ69" i="3"/>
  <c r="BN69" i="3"/>
  <c r="BR69" i="3"/>
  <c r="CE69" i="3"/>
  <c r="CN69" i="3"/>
  <c r="CS69" i="3"/>
  <c r="CW69" i="3"/>
  <c r="DA69" i="3"/>
  <c r="DF69" i="3"/>
  <c r="DJ69" i="3"/>
  <c r="DN69" i="3"/>
  <c r="DT69" i="3"/>
  <c r="DY69" i="3"/>
  <c r="ED69" i="3"/>
  <c r="EI69" i="3"/>
  <c r="GK69" i="3"/>
  <c r="GR69" i="3"/>
  <c r="GV69" i="3"/>
  <c r="HA69" i="3"/>
  <c r="HG69" i="3"/>
  <c r="HK69" i="3"/>
  <c r="HO69" i="3"/>
  <c r="HS69" i="3"/>
  <c r="N69" i="3"/>
  <c r="R69" i="3"/>
  <c r="AD69" i="3"/>
  <c r="AH69" i="3"/>
  <c r="AL69" i="3"/>
  <c r="AP69" i="3"/>
  <c r="AT69" i="3"/>
  <c r="AY69" i="3"/>
  <c r="BC69" i="3"/>
  <c r="BG69" i="3"/>
  <c r="BK69" i="3"/>
  <c r="BO69" i="3"/>
  <c r="BS69" i="3"/>
  <c r="CI69" i="3"/>
  <c r="CO69" i="3"/>
  <c r="CT69" i="3"/>
  <c r="CX69" i="3"/>
  <c r="DB69" i="3"/>
  <c r="DG69" i="3"/>
  <c r="DK69" i="3"/>
  <c r="DO69" i="3"/>
  <c r="DV69" i="3"/>
  <c r="DZ69" i="3"/>
  <c r="EE69" i="3"/>
  <c r="EJ69" i="3"/>
  <c r="GL69" i="3"/>
  <c r="GS69" i="3"/>
  <c r="GX69" i="3"/>
  <c r="HB69" i="3"/>
  <c r="HH69" i="3"/>
  <c r="HL69" i="3"/>
  <c r="HP69" i="3"/>
  <c r="CG69" i="3"/>
  <c r="B69" i="3"/>
  <c r="B69" i="2"/>
  <c r="GN69" i="3"/>
  <c r="GO69" i="3"/>
  <c r="F69" i="3"/>
  <c r="U69" i="2"/>
  <c r="O69" i="3"/>
  <c r="S69" i="3"/>
  <c r="S69" i="2"/>
  <c r="AE69" i="3"/>
  <c r="AI69" i="3"/>
  <c r="AM69" i="3"/>
  <c r="AQ69" i="3"/>
  <c r="AU69" i="3"/>
  <c r="AZ69" i="3"/>
  <c r="BD69" i="3"/>
  <c r="BH69" i="3"/>
  <c r="BL69" i="3"/>
  <c r="BP69" i="3"/>
  <c r="BU69" i="3"/>
  <c r="CK69" i="3"/>
  <c r="CQ69" i="3"/>
  <c r="CU69" i="3"/>
  <c r="CY69" i="3"/>
  <c r="DD69" i="3"/>
  <c r="DH69" i="3"/>
  <c r="DL69" i="3"/>
  <c r="DQ69" i="3"/>
  <c r="DW69" i="3"/>
  <c r="EA69" i="3"/>
  <c r="EG69" i="3"/>
  <c r="GM69" i="3"/>
  <c r="GT69" i="3"/>
  <c r="GY69" i="3"/>
  <c r="HD69" i="3"/>
  <c r="HI69" i="3"/>
  <c r="HM69" i="3"/>
  <c r="HQ69" i="3"/>
  <c r="P82" i="4"/>
  <c r="BY65" i="3"/>
  <c r="BW65" i="3"/>
  <c r="BX65" i="3"/>
  <c r="EV65" i="3"/>
  <c r="EW65" i="3"/>
  <c r="EX65" i="3"/>
  <c r="EL65" i="3"/>
  <c r="EM65" i="3"/>
  <c r="EN65" i="3"/>
  <c r="FF65" i="3"/>
  <c r="FG65" i="3"/>
  <c r="FH65" i="3"/>
  <c r="FP65" i="3"/>
  <c r="FQ65" i="3"/>
  <c r="FR65" i="3"/>
  <c r="FZ65" i="3"/>
  <c r="GA65" i="3"/>
  <c r="GB65" i="3"/>
  <c r="S74" i="4"/>
  <c r="FS57" i="3"/>
  <c r="EO57" i="3"/>
  <c r="EY57" i="3"/>
  <c r="FI57" i="3"/>
  <c r="GC57" i="3"/>
  <c r="EU57" i="3"/>
  <c r="FC57" i="3"/>
  <c r="FE57" i="3"/>
  <c r="FM57" i="3"/>
  <c r="ES57" i="3"/>
  <c r="FO57" i="3"/>
  <c r="FW57" i="3"/>
  <c r="GG57" i="3"/>
  <c r="FY57" i="3"/>
  <c r="GI57" i="3"/>
  <c r="EQ57" i="3"/>
  <c r="FD57" i="3"/>
  <c r="FK57" i="3"/>
  <c r="FX57" i="3"/>
  <c r="GE57" i="3"/>
  <c r="ER57" i="3"/>
  <c r="EZ57" i="3"/>
  <c r="FL57" i="3"/>
  <c r="FT57" i="3"/>
  <c r="GF57" i="3"/>
  <c r="ET57" i="3"/>
  <c r="FA57" i="3"/>
  <c r="FN57" i="3"/>
  <c r="FU57" i="3"/>
  <c r="GH57" i="3"/>
  <c r="EP57" i="3"/>
  <c r="FB57" i="3"/>
  <c r="FJ57" i="3"/>
  <c r="FV57" i="3"/>
  <c r="GD57" i="3"/>
  <c r="Z53" i="3"/>
  <c r="CA53" i="3"/>
  <c r="X53" i="3"/>
  <c r="HT53" i="3"/>
  <c r="Q53" i="3"/>
  <c r="Q53" i="2"/>
  <c r="AD53" i="3"/>
  <c r="AH53" i="3"/>
  <c r="AL53" i="3"/>
  <c r="AP53" i="3"/>
  <c r="AT53" i="3"/>
  <c r="AY53" i="3"/>
  <c r="BC53" i="3"/>
  <c r="BG53" i="3"/>
  <c r="BK53" i="3"/>
  <c r="BO53" i="3"/>
  <c r="BS53" i="3"/>
  <c r="CI53" i="3"/>
  <c r="CO53" i="3"/>
  <c r="CT53" i="3"/>
  <c r="CX53" i="3"/>
  <c r="DB53" i="3"/>
  <c r="DG53" i="3"/>
  <c r="DK53" i="3"/>
  <c r="DO53" i="3"/>
  <c r="DV53" i="3"/>
  <c r="DZ53" i="3"/>
  <c r="EE53" i="3"/>
  <c r="EJ53" i="3"/>
  <c r="GL53" i="3"/>
  <c r="GS53" i="3"/>
  <c r="GX53" i="3"/>
  <c r="HB53" i="3"/>
  <c r="HH53" i="3"/>
  <c r="HL53" i="3"/>
  <c r="HP53" i="3"/>
  <c r="N53" i="3"/>
  <c r="R53" i="3"/>
  <c r="AE53" i="3"/>
  <c r="AI53" i="3"/>
  <c r="AM53" i="3"/>
  <c r="AQ53" i="3"/>
  <c r="AU53" i="3"/>
  <c r="AZ53" i="3"/>
  <c r="BD53" i="3"/>
  <c r="BH53" i="3"/>
  <c r="BL53" i="3"/>
  <c r="BP53" i="3"/>
  <c r="BU53" i="3"/>
  <c r="CK53" i="3"/>
  <c r="CQ53" i="3"/>
  <c r="CU53" i="3"/>
  <c r="CY53" i="3"/>
  <c r="DD53" i="3"/>
  <c r="DH53" i="3"/>
  <c r="DL53" i="3"/>
  <c r="DQ53" i="3"/>
  <c r="DW53" i="3"/>
  <c r="EA53" i="3"/>
  <c r="EG53" i="3"/>
  <c r="GM53" i="3"/>
  <c r="GT53" i="3"/>
  <c r="GY53" i="3"/>
  <c r="HD53" i="3"/>
  <c r="HI53" i="3"/>
  <c r="HM53" i="3"/>
  <c r="HQ53" i="3"/>
  <c r="CG53" i="3"/>
  <c r="B53" i="3"/>
  <c r="B53" i="2"/>
  <c r="GN53" i="3"/>
  <c r="GO53" i="3"/>
  <c r="F53" i="3"/>
  <c r="U53" i="2"/>
  <c r="O53" i="3"/>
  <c r="S53" i="3"/>
  <c r="S53" i="2"/>
  <c r="AA53" i="3"/>
  <c r="AF53" i="3"/>
  <c r="AJ53" i="3"/>
  <c r="AN53" i="3"/>
  <c r="AR53" i="3"/>
  <c r="AV53" i="3"/>
  <c r="BA53" i="3"/>
  <c r="BE53" i="3"/>
  <c r="BI53" i="3"/>
  <c r="BM53" i="3"/>
  <c r="BQ53" i="3"/>
  <c r="CL53" i="3"/>
  <c r="CR53" i="3"/>
  <c r="CV53" i="3"/>
  <c r="CZ53" i="3"/>
  <c r="DE53" i="3"/>
  <c r="DI53" i="3"/>
  <c r="DM53" i="3"/>
  <c r="DS53" i="3"/>
  <c r="DX53" i="3"/>
  <c r="EC53" i="3"/>
  <c r="EH53" i="3"/>
  <c r="GQ53" i="3"/>
  <c r="GU53" i="3"/>
  <c r="GZ53" i="3"/>
  <c r="HF53" i="3"/>
  <c r="HJ53" i="3"/>
  <c r="HN53" i="3"/>
  <c r="HR53" i="3"/>
  <c r="P53" i="3"/>
  <c r="P53" i="2"/>
  <c r="AC53" i="3"/>
  <c r="AG53" i="3"/>
  <c r="AK53" i="3"/>
  <c r="AO53" i="3"/>
  <c r="AS53" i="3"/>
  <c r="AW53" i="3"/>
  <c r="BB53" i="3"/>
  <c r="BF53" i="3"/>
  <c r="BJ53" i="3"/>
  <c r="BN53" i="3"/>
  <c r="BR53" i="3"/>
  <c r="CE53" i="3"/>
  <c r="CN53" i="3"/>
  <c r="CS53" i="3"/>
  <c r="CW53" i="3"/>
  <c r="DA53" i="3"/>
  <c r="DF53" i="3"/>
  <c r="DJ53" i="3"/>
  <c r="DN53" i="3"/>
  <c r="DT53" i="3"/>
  <c r="DY53" i="3"/>
  <c r="ED53" i="3"/>
  <c r="EI53" i="3"/>
  <c r="GK53" i="3"/>
  <c r="GR53" i="3"/>
  <c r="GV53" i="3"/>
  <c r="HA53" i="3"/>
  <c r="HG53" i="3"/>
  <c r="HK53" i="3"/>
  <c r="HO53" i="3"/>
  <c r="HS53" i="3"/>
  <c r="P66" i="4"/>
  <c r="BY49" i="3"/>
  <c r="BW49" i="3"/>
  <c r="BX49" i="3"/>
  <c r="EV49" i="3"/>
  <c r="EW49" i="3"/>
  <c r="EX49" i="3"/>
  <c r="EL49" i="3"/>
  <c r="EM49" i="3"/>
  <c r="EN49" i="3"/>
  <c r="FF49" i="3"/>
  <c r="FG49" i="3"/>
  <c r="FH49" i="3"/>
  <c r="FP49" i="3"/>
  <c r="FQ49" i="3"/>
  <c r="FR49" i="3"/>
  <c r="FZ49" i="3"/>
  <c r="GA49" i="3"/>
  <c r="GB49" i="3"/>
  <c r="GT42" i="3"/>
  <c r="GQ42" i="3"/>
  <c r="GU42" i="3"/>
  <c r="GR42" i="3"/>
  <c r="GS42" i="3"/>
  <c r="BF45" i="2"/>
  <c r="BD24" i="2"/>
  <c r="BD26" i="2"/>
  <c r="J20" i="3"/>
  <c r="BD20" i="2"/>
  <c r="ED29" i="3"/>
  <c r="GT29" i="3"/>
  <c r="EC29" i="3"/>
  <c r="AC29" i="3"/>
  <c r="AG29" i="3"/>
  <c r="AK29" i="3"/>
  <c r="AO29" i="3"/>
  <c r="EE29" i="3"/>
  <c r="AD29" i="3"/>
  <c r="AH29" i="3"/>
  <c r="AL29" i="3"/>
  <c r="AP29" i="3"/>
  <c r="AT29" i="3"/>
  <c r="GX29" i="3"/>
  <c r="HQ29" i="3"/>
  <c r="EH29" i="3"/>
  <c r="GK29" i="3"/>
  <c r="GL29" i="3"/>
  <c r="GM29" i="3"/>
  <c r="GN29" i="3"/>
  <c r="CU29" i="3"/>
  <c r="CV29" i="3"/>
  <c r="AE29" i="3"/>
  <c r="AI29" i="3"/>
  <c r="AM29" i="3"/>
  <c r="AQ29" i="3"/>
  <c r="AU29" i="3"/>
  <c r="N29" i="3"/>
  <c r="DX29" i="3"/>
  <c r="DY29" i="3"/>
  <c r="CW29" i="3"/>
  <c r="CX29" i="3"/>
  <c r="AF29" i="3"/>
  <c r="AJ29" i="3"/>
  <c r="AN29" i="3"/>
  <c r="AR29" i="3"/>
  <c r="AV29" i="3"/>
  <c r="HR29" i="3"/>
  <c r="AS29" i="3"/>
  <c r="HS29" i="3"/>
  <c r="O29" i="3"/>
  <c r="BA29" i="3"/>
  <c r="BE29" i="3"/>
  <c r="BI29" i="3"/>
  <c r="BM29" i="3"/>
  <c r="BQ29" i="3"/>
  <c r="BB29" i="3"/>
  <c r="BF29" i="3"/>
  <c r="BJ29" i="3"/>
  <c r="BN29" i="3"/>
  <c r="BR29" i="3"/>
  <c r="HA29" i="3"/>
  <c r="AY29" i="3"/>
  <c r="BC29" i="3"/>
  <c r="BG29" i="3"/>
  <c r="BK29" i="3"/>
  <c r="BO29" i="3"/>
  <c r="AZ29" i="3"/>
  <c r="BD29" i="3"/>
  <c r="BH29" i="3"/>
  <c r="BL29" i="3"/>
  <c r="BP29" i="3"/>
  <c r="BY518" i="3"/>
  <c r="BW518" i="3"/>
  <c r="BX518" i="3"/>
  <c r="HT518" i="3"/>
  <c r="Q518" i="3"/>
  <c r="Q518" i="2"/>
  <c r="AD518" i="3"/>
  <c r="AH518" i="3"/>
  <c r="AL518" i="3"/>
  <c r="AP518" i="3"/>
  <c r="AT518" i="3"/>
  <c r="AY518" i="3"/>
  <c r="BC518" i="3"/>
  <c r="BG518" i="3"/>
  <c r="BK518" i="3"/>
  <c r="BO518" i="3"/>
  <c r="BS518" i="3"/>
  <c r="CI518" i="3"/>
  <c r="CO518" i="3"/>
  <c r="CT518" i="3"/>
  <c r="CX518" i="3"/>
  <c r="DB518" i="3"/>
  <c r="DG518" i="3"/>
  <c r="DK518" i="3"/>
  <c r="DO518" i="3"/>
  <c r="DV518" i="3"/>
  <c r="DZ518" i="3"/>
  <c r="EE518" i="3"/>
  <c r="EJ518" i="3"/>
  <c r="GL518" i="3"/>
  <c r="GS518" i="3"/>
  <c r="GX518" i="3"/>
  <c r="HB518" i="3"/>
  <c r="HH518" i="3"/>
  <c r="HL518" i="3"/>
  <c r="HP518" i="3"/>
  <c r="N518" i="3"/>
  <c r="R518" i="3"/>
  <c r="AE518" i="3"/>
  <c r="AI518" i="3"/>
  <c r="AM518" i="3"/>
  <c r="AQ518" i="3"/>
  <c r="AU518" i="3"/>
  <c r="AZ518" i="3"/>
  <c r="BD518" i="3"/>
  <c r="BH518" i="3"/>
  <c r="BL518" i="3"/>
  <c r="BP518" i="3"/>
  <c r="BU518" i="3"/>
  <c r="CK518" i="3"/>
  <c r="CQ518" i="3"/>
  <c r="CU518" i="3"/>
  <c r="CY518" i="3"/>
  <c r="DD518" i="3"/>
  <c r="DH518" i="3"/>
  <c r="DL518" i="3"/>
  <c r="DQ518" i="3"/>
  <c r="DW518" i="3"/>
  <c r="EA518" i="3"/>
  <c r="EG518" i="3"/>
  <c r="GM518" i="3"/>
  <c r="GT518" i="3"/>
  <c r="GY518" i="3"/>
  <c r="HD518" i="3"/>
  <c r="HI518" i="3"/>
  <c r="HM518" i="3"/>
  <c r="HQ518" i="3"/>
  <c r="CG518" i="3"/>
  <c r="B518" i="3"/>
  <c r="B518" i="2"/>
  <c r="GN518" i="3"/>
  <c r="GO518" i="3"/>
  <c r="F518" i="3"/>
  <c r="U518" i="2"/>
  <c r="O518" i="3"/>
  <c r="S518" i="3"/>
  <c r="S518" i="2"/>
  <c r="AA518" i="3"/>
  <c r="AF518" i="3"/>
  <c r="AJ518" i="3"/>
  <c r="AN518" i="3"/>
  <c r="AR518" i="3"/>
  <c r="AV518" i="3"/>
  <c r="BA518" i="3"/>
  <c r="BE518" i="3"/>
  <c r="BI518" i="3"/>
  <c r="BM518" i="3"/>
  <c r="BQ518" i="3"/>
  <c r="CL518" i="3"/>
  <c r="CR518" i="3"/>
  <c r="CV518" i="3"/>
  <c r="CZ518" i="3"/>
  <c r="DE518" i="3"/>
  <c r="DI518" i="3"/>
  <c r="DM518" i="3"/>
  <c r="DS518" i="3"/>
  <c r="DX518" i="3"/>
  <c r="EC518" i="3"/>
  <c r="EH518" i="3"/>
  <c r="GQ518" i="3"/>
  <c r="GU518" i="3"/>
  <c r="GZ518" i="3"/>
  <c r="HF518" i="3"/>
  <c r="HJ518" i="3"/>
  <c r="HN518" i="3"/>
  <c r="HR518" i="3"/>
  <c r="P518" i="3"/>
  <c r="P518" i="2"/>
  <c r="AC518" i="3"/>
  <c r="AG518" i="3"/>
  <c r="AK518" i="3"/>
  <c r="AO518" i="3"/>
  <c r="AS518" i="3"/>
  <c r="AW518" i="3"/>
  <c r="BB518" i="3"/>
  <c r="BF518" i="3"/>
  <c r="BJ518" i="3"/>
  <c r="BN518" i="3"/>
  <c r="BR518" i="3"/>
  <c r="CE518" i="3"/>
  <c r="CN518" i="3"/>
  <c r="CS518" i="3"/>
  <c r="CW518" i="3"/>
  <c r="DA518" i="3"/>
  <c r="DF518" i="3"/>
  <c r="DJ518" i="3"/>
  <c r="DN518" i="3"/>
  <c r="DT518" i="3"/>
  <c r="DY518" i="3"/>
  <c r="ED518" i="3"/>
  <c r="EI518" i="3"/>
  <c r="GK518" i="3"/>
  <c r="GR518" i="3"/>
  <c r="GV518" i="3"/>
  <c r="HA518" i="3"/>
  <c r="HG518" i="3"/>
  <c r="HK518" i="3"/>
  <c r="HO518" i="3"/>
  <c r="HS518" i="3"/>
  <c r="P531" i="4"/>
  <c r="EL514" i="3"/>
  <c r="EM514" i="3"/>
  <c r="EN514" i="3"/>
  <c r="EV514" i="3"/>
  <c r="EW514" i="3"/>
  <c r="EX514" i="3"/>
  <c r="FF514" i="3"/>
  <c r="FG514" i="3"/>
  <c r="FH514" i="3"/>
  <c r="FP514" i="3"/>
  <c r="FQ514" i="3"/>
  <c r="FR514" i="3"/>
  <c r="FZ514" i="3"/>
  <c r="GA514" i="3"/>
  <c r="GB514" i="3"/>
  <c r="Z506" i="3"/>
  <c r="CA506" i="3"/>
  <c r="X506" i="3"/>
  <c r="FS506" i="3"/>
  <c r="EO506" i="3"/>
  <c r="EY506" i="3"/>
  <c r="FI506" i="3"/>
  <c r="GC506" i="3"/>
  <c r="ES506" i="3"/>
  <c r="FM506" i="3"/>
  <c r="FY506" i="3"/>
  <c r="EU506" i="3"/>
  <c r="FC506" i="3"/>
  <c r="FE506" i="3"/>
  <c r="FW506" i="3"/>
  <c r="GI506" i="3"/>
  <c r="FO506" i="3"/>
  <c r="GG506" i="3"/>
  <c r="EQ506" i="3"/>
  <c r="FD506" i="3"/>
  <c r="FK506" i="3"/>
  <c r="FX506" i="3"/>
  <c r="GE506" i="3"/>
  <c r="ER506" i="3"/>
  <c r="EZ506" i="3"/>
  <c r="FL506" i="3"/>
  <c r="FT506" i="3"/>
  <c r="GF506" i="3"/>
  <c r="ET506" i="3"/>
  <c r="FA506" i="3"/>
  <c r="FN506" i="3"/>
  <c r="FU506" i="3"/>
  <c r="GH506" i="3"/>
  <c r="EP506" i="3"/>
  <c r="FB506" i="3"/>
  <c r="FJ506" i="3"/>
  <c r="FV506" i="3"/>
  <c r="GD506" i="3"/>
  <c r="BY502" i="3"/>
  <c r="BW502" i="3"/>
  <c r="BX502" i="3"/>
  <c r="HT502" i="3"/>
  <c r="Q502" i="3"/>
  <c r="Q502" i="2"/>
  <c r="AD502" i="3"/>
  <c r="AH502" i="3"/>
  <c r="AL502" i="3"/>
  <c r="AP502" i="3"/>
  <c r="AT502" i="3"/>
  <c r="AY502" i="3"/>
  <c r="BC502" i="3"/>
  <c r="BG502" i="3"/>
  <c r="BK502" i="3"/>
  <c r="BO502" i="3"/>
  <c r="BS502" i="3"/>
  <c r="CI502" i="3"/>
  <c r="CO502" i="3"/>
  <c r="CT502" i="3"/>
  <c r="CX502" i="3"/>
  <c r="DB502" i="3"/>
  <c r="DG502" i="3"/>
  <c r="DK502" i="3"/>
  <c r="DO502" i="3"/>
  <c r="DV502" i="3"/>
  <c r="DZ502" i="3"/>
  <c r="EE502" i="3"/>
  <c r="EJ502" i="3"/>
  <c r="GL502" i="3"/>
  <c r="GS502" i="3"/>
  <c r="GX502" i="3"/>
  <c r="HB502" i="3"/>
  <c r="HH502" i="3"/>
  <c r="HL502" i="3"/>
  <c r="HP502" i="3"/>
  <c r="N502" i="3"/>
  <c r="R502" i="3"/>
  <c r="AE502" i="3"/>
  <c r="AI502" i="3"/>
  <c r="AM502" i="3"/>
  <c r="AQ502" i="3"/>
  <c r="AU502" i="3"/>
  <c r="AZ502" i="3"/>
  <c r="BD502" i="3"/>
  <c r="BH502" i="3"/>
  <c r="BL502" i="3"/>
  <c r="BP502" i="3"/>
  <c r="BU502" i="3"/>
  <c r="CK502" i="3"/>
  <c r="CQ502" i="3"/>
  <c r="CU502" i="3"/>
  <c r="CY502" i="3"/>
  <c r="DD502" i="3"/>
  <c r="DH502" i="3"/>
  <c r="DL502" i="3"/>
  <c r="DQ502" i="3"/>
  <c r="DW502" i="3"/>
  <c r="EA502" i="3"/>
  <c r="EG502" i="3"/>
  <c r="GM502" i="3"/>
  <c r="GT502" i="3"/>
  <c r="GY502" i="3"/>
  <c r="HD502" i="3"/>
  <c r="HI502" i="3"/>
  <c r="HM502" i="3"/>
  <c r="HQ502" i="3"/>
  <c r="CG502" i="3"/>
  <c r="B502" i="3"/>
  <c r="B502" i="2"/>
  <c r="GN502" i="3"/>
  <c r="GO502" i="3"/>
  <c r="F502" i="3"/>
  <c r="U502" i="2"/>
  <c r="O502" i="3"/>
  <c r="S502" i="3"/>
  <c r="S502" i="2"/>
  <c r="AA502" i="3"/>
  <c r="AF502" i="3"/>
  <c r="AJ502" i="3"/>
  <c r="AN502" i="3"/>
  <c r="AR502" i="3"/>
  <c r="AV502" i="3"/>
  <c r="BA502" i="3"/>
  <c r="BE502" i="3"/>
  <c r="BI502" i="3"/>
  <c r="BM502" i="3"/>
  <c r="BQ502" i="3"/>
  <c r="CL502" i="3"/>
  <c r="CR502" i="3"/>
  <c r="CV502" i="3"/>
  <c r="CZ502" i="3"/>
  <c r="DE502" i="3"/>
  <c r="DI502" i="3"/>
  <c r="DM502" i="3"/>
  <c r="DS502" i="3"/>
  <c r="DX502" i="3"/>
  <c r="EC502" i="3"/>
  <c r="EH502" i="3"/>
  <c r="GQ502" i="3"/>
  <c r="GU502" i="3"/>
  <c r="GZ502" i="3"/>
  <c r="HF502" i="3"/>
  <c r="HJ502" i="3"/>
  <c r="HN502" i="3"/>
  <c r="HR502" i="3"/>
  <c r="P502" i="3"/>
  <c r="P502" i="2"/>
  <c r="AC502" i="3"/>
  <c r="AG502" i="3"/>
  <c r="AK502" i="3"/>
  <c r="AO502" i="3"/>
  <c r="AS502" i="3"/>
  <c r="AW502" i="3"/>
  <c r="BB502" i="3"/>
  <c r="BF502" i="3"/>
  <c r="BJ502" i="3"/>
  <c r="BN502" i="3"/>
  <c r="BR502" i="3"/>
  <c r="CE502" i="3"/>
  <c r="CN502" i="3"/>
  <c r="CS502" i="3"/>
  <c r="CW502" i="3"/>
  <c r="DA502" i="3"/>
  <c r="DF502" i="3"/>
  <c r="DJ502" i="3"/>
  <c r="DN502" i="3"/>
  <c r="DT502" i="3"/>
  <c r="DY502" i="3"/>
  <c r="ED502" i="3"/>
  <c r="EI502" i="3"/>
  <c r="GK502" i="3"/>
  <c r="GR502" i="3"/>
  <c r="GV502" i="3"/>
  <c r="HA502" i="3"/>
  <c r="HG502" i="3"/>
  <c r="HK502" i="3"/>
  <c r="HO502" i="3"/>
  <c r="HS502" i="3"/>
  <c r="P515" i="4"/>
  <c r="EL498" i="3"/>
  <c r="EM498" i="3"/>
  <c r="EN498" i="3"/>
  <c r="FF498" i="3"/>
  <c r="FG498" i="3"/>
  <c r="FH498" i="3"/>
  <c r="FP498" i="3"/>
  <c r="FQ498" i="3"/>
  <c r="FR498" i="3"/>
  <c r="FZ498" i="3"/>
  <c r="GA498" i="3"/>
  <c r="GB498" i="3"/>
  <c r="EV498" i="3"/>
  <c r="EW498" i="3"/>
  <c r="EX498" i="3"/>
  <c r="S507" i="4"/>
  <c r="Z490" i="3"/>
  <c r="CA490" i="3"/>
  <c r="X490" i="3"/>
  <c r="FS490" i="3"/>
  <c r="EO490" i="3"/>
  <c r="EY490" i="3"/>
  <c r="FI490" i="3"/>
  <c r="GC490" i="3"/>
  <c r="ES490" i="3"/>
  <c r="FM490" i="3"/>
  <c r="FY490" i="3"/>
  <c r="EU490" i="3"/>
  <c r="FC490" i="3"/>
  <c r="FE490" i="3"/>
  <c r="FW490" i="3"/>
  <c r="GI490" i="3"/>
  <c r="FO490" i="3"/>
  <c r="GG490" i="3"/>
  <c r="EQ490" i="3"/>
  <c r="FD490" i="3"/>
  <c r="FK490" i="3"/>
  <c r="FX490" i="3"/>
  <c r="GE490" i="3"/>
  <c r="ER490" i="3"/>
  <c r="EZ490" i="3"/>
  <c r="FL490" i="3"/>
  <c r="FT490" i="3"/>
  <c r="GF490" i="3"/>
  <c r="ET490" i="3"/>
  <c r="FA490" i="3"/>
  <c r="FN490" i="3"/>
  <c r="FU490" i="3"/>
  <c r="GH490" i="3"/>
  <c r="EP490" i="3"/>
  <c r="FB490" i="3"/>
  <c r="FJ490" i="3"/>
  <c r="FV490" i="3"/>
  <c r="GD490" i="3"/>
  <c r="BY486" i="3"/>
  <c r="BW486" i="3"/>
  <c r="BX486" i="3"/>
  <c r="HT486" i="3"/>
  <c r="Q486" i="3"/>
  <c r="Q486" i="2"/>
  <c r="AD486" i="3"/>
  <c r="AH486" i="3"/>
  <c r="AL486" i="3"/>
  <c r="AP486" i="3"/>
  <c r="AT486" i="3"/>
  <c r="AY486" i="3"/>
  <c r="BC486" i="3"/>
  <c r="BG486" i="3"/>
  <c r="BK486" i="3"/>
  <c r="BO486" i="3"/>
  <c r="BS486" i="3"/>
  <c r="CI486" i="3"/>
  <c r="CO486" i="3"/>
  <c r="CT486" i="3"/>
  <c r="CX486" i="3"/>
  <c r="DB486" i="3"/>
  <c r="DG486" i="3"/>
  <c r="DK486" i="3"/>
  <c r="DO486" i="3"/>
  <c r="DV486" i="3"/>
  <c r="DZ486" i="3"/>
  <c r="EE486" i="3"/>
  <c r="EJ486" i="3"/>
  <c r="GL486" i="3"/>
  <c r="GS486" i="3"/>
  <c r="GX486" i="3"/>
  <c r="HB486" i="3"/>
  <c r="HH486" i="3"/>
  <c r="HL486" i="3"/>
  <c r="HP486" i="3"/>
  <c r="N486" i="3"/>
  <c r="R486" i="3"/>
  <c r="AE486" i="3"/>
  <c r="AI486" i="3"/>
  <c r="AM486" i="3"/>
  <c r="AQ486" i="3"/>
  <c r="AU486" i="3"/>
  <c r="AZ486" i="3"/>
  <c r="BD486" i="3"/>
  <c r="BH486" i="3"/>
  <c r="BL486" i="3"/>
  <c r="BP486" i="3"/>
  <c r="BU486" i="3"/>
  <c r="CK486" i="3"/>
  <c r="CQ486" i="3"/>
  <c r="CU486" i="3"/>
  <c r="CY486" i="3"/>
  <c r="DD486" i="3"/>
  <c r="DH486" i="3"/>
  <c r="DL486" i="3"/>
  <c r="DQ486" i="3"/>
  <c r="DW486" i="3"/>
  <c r="EA486" i="3"/>
  <c r="EG486" i="3"/>
  <c r="GM486" i="3"/>
  <c r="GT486" i="3"/>
  <c r="GY486" i="3"/>
  <c r="HD486" i="3"/>
  <c r="HI486" i="3"/>
  <c r="HM486" i="3"/>
  <c r="HQ486" i="3"/>
  <c r="CG486" i="3"/>
  <c r="B486" i="3"/>
  <c r="B486" i="2"/>
  <c r="GN486" i="3"/>
  <c r="GO486" i="3"/>
  <c r="F486" i="3"/>
  <c r="U486" i="2"/>
  <c r="O486" i="3"/>
  <c r="S486" i="3"/>
  <c r="S486" i="2"/>
  <c r="AA486" i="3"/>
  <c r="AF486" i="3"/>
  <c r="AJ486" i="3"/>
  <c r="AN486" i="3"/>
  <c r="AR486" i="3"/>
  <c r="AV486" i="3"/>
  <c r="BA486" i="3"/>
  <c r="BE486" i="3"/>
  <c r="BI486" i="3"/>
  <c r="BM486" i="3"/>
  <c r="BQ486" i="3"/>
  <c r="CL486" i="3"/>
  <c r="CR486" i="3"/>
  <c r="CV486" i="3"/>
  <c r="CZ486" i="3"/>
  <c r="DE486" i="3"/>
  <c r="DI486" i="3"/>
  <c r="DM486" i="3"/>
  <c r="DS486" i="3"/>
  <c r="DX486" i="3"/>
  <c r="EC486" i="3"/>
  <c r="EH486" i="3"/>
  <c r="GQ486" i="3"/>
  <c r="GU486" i="3"/>
  <c r="GZ486" i="3"/>
  <c r="HF486" i="3"/>
  <c r="HJ486" i="3"/>
  <c r="HN486" i="3"/>
  <c r="HR486" i="3"/>
  <c r="P486" i="3"/>
  <c r="P486" i="2"/>
  <c r="AC486" i="3"/>
  <c r="AG486" i="3"/>
  <c r="AK486" i="3"/>
  <c r="AO486" i="3"/>
  <c r="AS486" i="3"/>
  <c r="AW486" i="3"/>
  <c r="BB486" i="3"/>
  <c r="BF486" i="3"/>
  <c r="BJ486" i="3"/>
  <c r="BN486" i="3"/>
  <c r="BR486" i="3"/>
  <c r="CE486" i="3"/>
  <c r="CN486" i="3"/>
  <c r="CS486" i="3"/>
  <c r="CW486" i="3"/>
  <c r="DA486" i="3"/>
  <c r="DF486" i="3"/>
  <c r="DJ486" i="3"/>
  <c r="DN486" i="3"/>
  <c r="DT486" i="3"/>
  <c r="DY486" i="3"/>
  <c r="ED486" i="3"/>
  <c r="EI486" i="3"/>
  <c r="GK486" i="3"/>
  <c r="GR486" i="3"/>
  <c r="GV486" i="3"/>
  <c r="HA486" i="3"/>
  <c r="HG486" i="3"/>
  <c r="HK486" i="3"/>
  <c r="HO486" i="3"/>
  <c r="HS486" i="3"/>
  <c r="P499" i="4"/>
  <c r="EL482" i="3"/>
  <c r="EM482" i="3"/>
  <c r="EN482" i="3"/>
  <c r="EV482" i="3"/>
  <c r="EW482" i="3"/>
  <c r="EX482" i="3"/>
  <c r="FF482" i="3"/>
  <c r="FG482" i="3"/>
  <c r="FH482" i="3"/>
  <c r="FP482" i="3"/>
  <c r="FQ482" i="3"/>
  <c r="FR482" i="3"/>
  <c r="FZ482" i="3"/>
  <c r="GA482" i="3"/>
  <c r="GB482" i="3"/>
  <c r="S491" i="4"/>
  <c r="Z474" i="3"/>
  <c r="CA474" i="3"/>
  <c r="X474" i="3"/>
  <c r="FS474" i="3"/>
  <c r="EO474" i="3"/>
  <c r="EY474" i="3"/>
  <c r="FI474" i="3"/>
  <c r="GC474" i="3"/>
  <c r="ES474" i="3"/>
  <c r="EU474" i="3"/>
  <c r="FM474" i="3"/>
  <c r="FY474" i="3"/>
  <c r="FC474" i="3"/>
  <c r="FE474" i="3"/>
  <c r="FW474" i="3"/>
  <c r="GI474" i="3"/>
  <c r="FO474" i="3"/>
  <c r="GG474" i="3"/>
  <c r="EQ474" i="3"/>
  <c r="FD474" i="3"/>
  <c r="FK474" i="3"/>
  <c r="FX474" i="3"/>
  <c r="GE474" i="3"/>
  <c r="ER474" i="3"/>
  <c r="EZ474" i="3"/>
  <c r="FL474" i="3"/>
  <c r="FT474" i="3"/>
  <c r="GF474" i="3"/>
  <c r="ET474" i="3"/>
  <c r="FA474" i="3"/>
  <c r="FN474" i="3"/>
  <c r="FU474" i="3"/>
  <c r="GH474" i="3"/>
  <c r="EP474" i="3"/>
  <c r="FB474" i="3"/>
  <c r="FJ474" i="3"/>
  <c r="FV474" i="3"/>
  <c r="GD474" i="3"/>
  <c r="BW470" i="3"/>
  <c r="BX470" i="3"/>
  <c r="BY470" i="3"/>
  <c r="HT470" i="3"/>
  <c r="CG470" i="3"/>
  <c r="B470" i="3"/>
  <c r="B470" i="2"/>
  <c r="GN470" i="3"/>
  <c r="GO470" i="3"/>
  <c r="F470" i="3"/>
  <c r="U470" i="2"/>
  <c r="O470" i="3"/>
  <c r="S470" i="3"/>
  <c r="S470" i="2"/>
  <c r="AA470" i="3"/>
  <c r="AF470" i="3"/>
  <c r="AJ470" i="3"/>
  <c r="AN470" i="3"/>
  <c r="AR470" i="3"/>
  <c r="AV470" i="3"/>
  <c r="BA470" i="3"/>
  <c r="BE470" i="3"/>
  <c r="BI470" i="3"/>
  <c r="BM470" i="3"/>
  <c r="BQ470" i="3"/>
  <c r="CL470" i="3"/>
  <c r="CR470" i="3"/>
  <c r="CV470" i="3"/>
  <c r="CZ470" i="3"/>
  <c r="DE470" i="3"/>
  <c r="DI470" i="3"/>
  <c r="DM470" i="3"/>
  <c r="DS470" i="3"/>
  <c r="DX470" i="3"/>
  <c r="EC470" i="3"/>
  <c r="EH470" i="3"/>
  <c r="GQ470" i="3"/>
  <c r="GU470" i="3"/>
  <c r="GZ470" i="3"/>
  <c r="HF470" i="3"/>
  <c r="HJ470" i="3"/>
  <c r="HN470" i="3"/>
  <c r="HR470" i="3"/>
  <c r="P470" i="3"/>
  <c r="P470" i="2"/>
  <c r="AC470" i="3"/>
  <c r="AG470" i="3"/>
  <c r="AK470" i="3"/>
  <c r="AO470" i="3"/>
  <c r="AS470" i="3"/>
  <c r="AW470" i="3"/>
  <c r="BB470" i="3"/>
  <c r="BF470" i="3"/>
  <c r="BJ470" i="3"/>
  <c r="BN470" i="3"/>
  <c r="BR470" i="3"/>
  <c r="CE470" i="3"/>
  <c r="CN470" i="3"/>
  <c r="CS470" i="3"/>
  <c r="CW470" i="3"/>
  <c r="DA470" i="3"/>
  <c r="DF470" i="3"/>
  <c r="DJ470" i="3"/>
  <c r="DN470" i="3"/>
  <c r="DT470" i="3"/>
  <c r="DY470" i="3"/>
  <c r="ED470" i="3"/>
  <c r="EI470" i="3"/>
  <c r="GK470" i="3"/>
  <c r="GR470" i="3"/>
  <c r="GV470" i="3"/>
  <c r="HA470" i="3"/>
  <c r="HG470" i="3"/>
  <c r="HK470" i="3"/>
  <c r="HO470" i="3"/>
  <c r="HS470" i="3"/>
  <c r="Q470" i="3"/>
  <c r="Q470" i="2"/>
  <c r="AD470" i="3"/>
  <c r="AH470" i="3"/>
  <c r="AL470" i="3"/>
  <c r="AP470" i="3"/>
  <c r="AT470" i="3"/>
  <c r="AY470" i="3"/>
  <c r="BC470" i="3"/>
  <c r="BG470" i="3"/>
  <c r="BK470" i="3"/>
  <c r="BO470" i="3"/>
  <c r="BS470" i="3"/>
  <c r="CI470" i="3"/>
  <c r="CO470" i="3"/>
  <c r="CT470" i="3"/>
  <c r="CX470" i="3"/>
  <c r="DB470" i="3"/>
  <c r="DG470" i="3"/>
  <c r="DK470" i="3"/>
  <c r="DO470" i="3"/>
  <c r="DV470" i="3"/>
  <c r="DZ470" i="3"/>
  <c r="EE470" i="3"/>
  <c r="EJ470" i="3"/>
  <c r="GL470" i="3"/>
  <c r="GS470" i="3"/>
  <c r="GX470" i="3"/>
  <c r="HB470" i="3"/>
  <c r="HH470" i="3"/>
  <c r="HL470" i="3"/>
  <c r="HP470" i="3"/>
  <c r="AE470" i="3"/>
  <c r="AU470" i="3"/>
  <c r="BL470" i="3"/>
  <c r="CK470" i="3"/>
  <c r="DD470" i="3"/>
  <c r="DW470" i="3"/>
  <c r="GT470" i="3"/>
  <c r="HM470" i="3"/>
  <c r="N470" i="3"/>
  <c r="AI470" i="3"/>
  <c r="AZ470" i="3"/>
  <c r="BP470" i="3"/>
  <c r="CQ470" i="3"/>
  <c r="DH470" i="3"/>
  <c r="EA470" i="3"/>
  <c r="GY470" i="3"/>
  <c r="HQ470" i="3"/>
  <c r="R470" i="3"/>
  <c r="AM470" i="3"/>
  <c r="BD470" i="3"/>
  <c r="BU470" i="3"/>
  <c r="CU470" i="3"/>
  <c r="DL470" i="3"/>
  <c r="EG470" i="3"/>
  <c r="HD470" i="3"/>
  <c r="AQ470" i="3"/>
  <c r="BH470" i="3"/>
  <c r="CY470" i="3"/>
  <c r="DQ470" i="3"/>
  <c r="GM470" i="3"/>
  <c r="HI470" i="3"/>
  <c r="P483" i="4"/>
  <c r="EL466" i="3"/>
  <c r="EM466" i="3"/>
  <c r="EN466" i="3"/>
  <c r="FF466" i="3"/>
  <c r="FG466" i="3"/>
  <c r="FH466" i="3"/>
  <c r="FP466" i="3"/>
  <c r="FQ466" i="3"/>
  <c r="FR466" i="3"/>
  <c r="FZ466" i="3"/>
  <c r="GA466" i="3"/>
  <c r="GB466" i="3"/>
  <c r="EV466" i="3"/>
  <c r="EW466" i="3"/>
  <c r="EX466" i="3"/>
  <c r="X462" i="3"/>
  <c r="Z462" i="3"/>
  <c r="CA462" i="3"/>
  <c r="BX458" i="3"/>
  <c r="BY458" i="3"/>
  <c r="BW458" i="3"/>
  <c r="FS458" i="3"/>
  <c r="EO458" i="3"/>
  <c r="EY458" i="3"/>
  <c r="FI458" i="3"/>
  <c r="GC458" i="3"/>
  <c r="ES458" i="3"/>
  <c r="EU458" i="3"/>
  <c r="FM458" i="3"/>
  <c r="FY458" i="3"/>
  <c r="FC458" i="3"/>
  <c r="FE458" i="3"/>
  <c r="FW458" i="3"/>
  <c r="GI458" i="3"/>
  <c r="FO458" i="3"/>
  <c r="GG458" i="3"/>
  <c r="EP458" i="3"/>
  <c r="FB458" i="3"/>
  <c r="FJ458" i="3"/>
  <c r="FV458" i="3"/>
  <c r="GD458" i="3"/>
  <c r="EQ458" i="3"/>
  <c r="FD458" i="3"/>
  <c r="FK458" i="3"/>
  <c r="FX458" i="3"/>
  <c r="GE458" i="3"/>
  <c r="ER458" i="3"/>
  <c r="EZ458" i="3"/>
  <c r="FL458" i="3"/>
  <c r="FT458" i="3"/>
  <c r="GF458" i="3"/>
  <c r="GH458" i="3"/>
  <c r="FN458" i="3"/>
  <c r="ET458" i="3"/>
  <c r="FU458" i="3"/>
  <c r="FA458" i="3"/>
  <c r="HT454" i="3"/>
  <c r="P454" i="3"/>
  <c r="P454" i="2"/>
  <c r="AC454" i="3"/>
  <c r="AG454" i="3"/>
  <c r="AK454" i="3"/>
  <c r="AO454" i="3"/>
  <c r="AS454" i="3"/>
  <c r="AW454" i="3"/>
  <c r="BB454" i="3"/>
  <c r="BF454" i="3"/>
  <c r="BJ454" i="3"/>
  <c r="BN454" i="3"/>
  <c r="BR454" i="3"/>
  <c r="CE454" i="3"/>
  <c r="CN454" i="3"/>
  <c r="CS454" i="3"/>
  <c r="CW454" i="3"/>
  <c r="DA454" i="3"/>
  <c r="DF454" i="3"/>
  <c r="DJ454" i="3"/>
  <c r="DN454" i="3"/>
  <c r="DT454" i="3"/>
  <c r="DY454" i="3"/>
  <c r="ED454" i="3"/>
  <c r="EI454" i="3"/>
  <c r="GK454" i="3"/>
  <c r="GR454" i="3"/>
  <c r="GV454" i="3"/>
  <c r="HA454" i="3"/>
  <c r="HG454" i="3"/>
  <c r="HK454" i="3"/>
  <c r="HO454" i="3"/>
  <c r="HS454" i="3"/>
  <c r="Q454" i="3"/>
  <c r="Q454" i="2"/>
  <c r="AD454" i="3"/>
  <c r="AH454" i="3"/>
  <c r="AL454" i="3"/>
  <c r="AP454" i="3"/>
  <c r="AT454" i="3"/>
  <c r="AY454" i="3"/>
  <c r="BC454" i="3"/>
  <c r="BG454" i="3"/>
  <c r="BK454" i="3"/>
  <c r="BO454" i="3"/>
  <c r="BS454" i="3"/>
  <c r="CI454" i="3"/>
  <c r="CO454" i="3"/>
  <c r="CT454" i="3"/>
  <c r="CX454" i="3"/>
  <c r="DB454" i="3"/>
  <c r="DG454" i="3"/>
  <c r="DK454" i="3"/>
  <c r="DO454" i="3"/>
  <c r="DV454" i="3"/>
  <c r="DZ454" i="3"/>
  <c r="EE454" i="3"/>
  <c r="EJ454" i="3"/>
  <c r="GL454" i="3"/>
  <c r="GS454" i="3"/>
  <c r="GX454" i="3"/>
  <c r="HB454" i="3"/>
  <c r="HH454" i="3"/>
  <c r="HL454" i="3"/>
  <c r="HP454" i="3"/>
  <c r="N454" i="3"/>
  <c r="R454" i="3"/>
  <c r="AE454" i="3"/>
  <c r="AI454" i="3"/>
  <c r="AM454" i="3"/>
  <c r="AQ454" i="3"/>
  <c r="AU454" i="3"/>
  <c r="AZ454" i="3"/>
  <c r="BD454" i="3"/>
  <c r="BH454" i="3"/>
  <c r="BL454" i="3"/>
  <c r="BP454" i="3"/>
  <c r="BU454" i="3"/>
  <c r="CK454" i="3"/>
  <c r="CQ454" i="3"/>
  <c r="CU454" i="3"/>
  <c r="CY454" i="3"/>
  <c r="DD454" i="3"/>
  <c r="DH454" i="3"/>
  <c r="DL454" i="3"/>
  <c r="DQ454" i="3"/>
  <c r="DW454" i="3"/>
  <c r="EA454" i="3"/>
  <c r="EG454" i="3"/>
  <c r="GM454" i="3"/>
  <c r="GT454" i="3"/>
  <c r="GY454" i="3"/>
  <c r="HD454" i="3"/>
  <c r="HI454" i="3"/>
  <c r="HM454" i="3"/>
  <c r="HQ454" i="3"/>
  <c r="AF454" i="3"/>
  <c r="AV454" i="3"/>
  <c r="BM454" i="3"/>
  <c r="CL454" i="3"/>
  <c r="DE454" i="3"/>
  <c r="DX454" i="3"/>
  <c r="GU454" i="3"/>
  <c r="HN454" i="3"/>
  <c r="GN454" i="3"/>
  <c r="GO454" i="3"/>
  <c r="F454" i="3"/>
  <c r="U454" i="2"/>
  <c r="O454" i="3"/>
  <c r="AJ454" i="3"/>
  <c r="BA454" i="3"/>
  <c r="BQ454" i="3"/>
  <c r="CR454" i="3"/>
  <c r="DI454" i="3"/>
  <c r="EC454" i="3"/>
  <c r="GZ454" i="3"/>
  <c r="HR454" i="3"/>
  <c r="S454" i="3"/>
  <c r="S454" i="2"/>
  <c r="AN454" i="3"/>
  <c r="BE454" i="3"/>
  <c r="CV454" i="3"/>
  <c r="DM454" i="3"/>
  <c r="EH454" i="3"/>
  <c r="HF454" i="3"/>
  <c r="CG454" i="3"/>
  <c r="B454" i="3"/>
  <c r="B454" i="2"/>
  <c r="AA454" i="3"/>
  <c r="AR454" i="3"/>
  <c r="BI454" i="3"/>
  <c r="CZ454" i="3"/>
  <c r="DS454" i="3"/>
  <c r="GQ454" i="3"/>
  <c r="HJ454" i="3"/>
  <c r="P467" i="4"/>
  <c r="EL450" i="3"/>
  <c r="EM450" i="3"/>
  <c r="EN450" i="3"/>
  <c r="EV450" i="3"/>
  <c r="EW450" i="3"/>
  <c r="EX450" i="3"/>
  <c r="FF450" i="3"/>
  <c r="FG450" i="3"/>
  <c r="FH450" i="3"/>
  <c r="FP450" i="3"/>
  <c r="FQ450" i="3"/>
  <c r="FR450" i="3"/>
  <c r="FZ450" i="3"/>
  <c r="GA450" i="3"/>
  <c r="GB450" i="3"/>
  <c r="X446" i="3"/>
  <c r="Z446" i="3"/>
  <c r="CA446" i="3"/>
  <c r="BX442" i="3"/>
  <c r="BY442" i="3"/>
  <c r="BW442" i="3"/>
  <c r="FS442" i="3"/>
  <c r="EO442" i="3"/>
  <c r="EY442" i="3"/>
  <c r="FI442" i="3"/>
  <c r="GC442" i="3"/>
  <c r="ES442" i="3"/>
  <c r="EU442" i="3"/>
  <c r="FM442" i="3"/>
  <c r="FY442" i="3"/>
  <c r="FC442" i="3"/>
  <c r="FE442" i="3"/>
  <c r="FW442" i="3"/>
  <c r="GI442" i="3"/>
  <c r="FO442" i="3"/>
  <c r="GG442" i="3"/>
  <c r="EP442" i="3"/>
  <c r="FB442" i="3"/>
  <c r="FJ442" i="3"/>
  <c r="FV442" i="3"/>
  <c r="GD442" i="3"/>
  <c r="EQ442" i="3"/>
  <c r="FD442" i="3"/>
  <c r="FK442" i="3"/>
  <c r="FX442" i="3"/>
  <c r="GE442" i="3"/>
  <c r="ER442" i="3"/>
  <c r="EZ442" i="3"/>
  <c r="FL442" i="3"/>
  <c r="FT442" i="3"/>
  <c r="GF442" i="3"/>
  <c r="GH442" i="3"/>
  <c r="FN442" i="3"/>
  <c r="ET442" i="3"/>
  <c r="FU442" i="3"/>
  <c r="FA442" i="3"/>
  <c r="HT438" i="3"/>
  <c r="P438" i="3"/>
  <c r="P438" i="2"/>
  <c r="AC438" i="3"/>
  <c r="AG438" i="3"/>
  <c r="AK438" i="3"/>
  <c r="AO438" i="3"/>
  <c r="AS438" i="3"/>
  <c r="AW438" i="3"/>
  <c r="BB438" i="3"/>
  <c r="BF438" i="3"/>
  <c r="BJ438" i="3"/>
  <c r="BN438" i="3"/>
  <c r="BR438" i="3"/>
  <c r="CE438" i="3"/>
  <c r="CN438" i="3"/>
  <c r="CS438" i="3"/>
  <c r="CW438" i="3"/>
  <c r="DA438" i="3"/>
  <c r="DF438" i="3"/>
  <c r="DJ438" i="3"/>
  <c r="DN438" i="3"/>
  <c r="DT438" i="3"/>
  <c r="DY438" i="3"/>
  <c r="ED438" i="3"/>
  <c r="EI438" i="3"/>
  <c r="GK438" i="3"/>
  <c r="GR438" i="3"/>
  <c r="GV438" i="3"/>
  <c r="HA438" i="3"/>
  <c r="HG438" i="3"/>
  <c r="HK438" i="3"/>
  <c r="HO438" i="3"/>
  <c r="HS438" i="3"/>
  <c r="Q438" i="3"/>
  <c r="Q438" i="2"/>
  <c r="AD438" i="3"/>
  <c r="AH438" i="3"/>
  <c r="AL438" i="3"/>
  <c r="AP438" i="3"/>
  <c r="AT438" i="3"/>
  <c r="AY438" i="3"/>
  <c r="BC438" i="3"/>
  <c r="BG438" i="3"/>
  <c r="BK438" i="3"/>
  <c r="BO438" i="3"/>
  <c r="BS438" i="3"/>
  <c r="CI438" i="3"/>
  <c r="CO438" i="3"/>
  <c r="CT438" i="3"/>
  <c r="CX438" i="3"/>
  <c r="DB438" i="3"/>
  <c r="DG438" i="3"/>
  <c r="DK438" i="3"/>
  <c r="DO438" i="3"/>
  <c r="DV438" i="3"/>
  <c r="DZ438" i="3"/>
  <c r="EE438" i="3"/>
  <c r="EJ438" i="3"/>
  <c r="GL438" i="3"/>
  <c r="GS438" i="3"/>
  <c r="GX438" i="3"/>
  <c r="HB438" i="3"/>
  <c r="HH438" i="3"/>
  <c r="HL438" i="3"/>
  <c r="HP438" i="3"/>
  <c r="N438" i="3"/>
  <c r="R438" i="3"/>
  <c r="AE438" i="3"/>
  <c r="AI438" i="3"/>
  <c r="AM438" i="3"/>
  <c r="AQ438" i="3"/>
  <c r="AU438" i="3"/>
  <c r="AZ438" i="3"/>
  <c r="BD438" i="3"/>
  <c r="BH438" i="3"/>
  <c r="BL438" i="3"/>
  <c r="BP438" i="3"/>
  <c r="BU438" i="3"/>
  <c r="CK438" i="3"/>
  <c r="CQ438" i="3"/>
  <c r="CU438" i="3"/>
  <c r="CY438" i="3"/>
  <c r="DD438" i="3"/>
  <c r="DH438" i="3"/>
  <c r="DL438" i="3"/>
  <c r="DQ438" i="3"/>
  <c r="DW438" i="3"/>
  <c r="EA438" i="3"/>
  <c r="EG438" i="3"/>
  <c r="GM438" i="3"/>
  <c r="GT438" i="3"/>
  <c r="GY438" i="3"/>
  <c r="HD438" i="3"/>
  <c r="HI438" i="3"/>
  <c r="HM438" i="3"/>
  <c r="HQ438" i="3"/>
  <c r="AF438" i="3"/>
  <c r="AV438" i="3"/>
  <c r="BM438" i="3"/>
  <c r="CL438" i="3"/>
  <c r="DE438" i="3"/>
  <c r="DX438" i="3"/>
  <c r="GU438" i="3"/>
  <c r="HN438" i="3"/>
  <c r="GN438" i="3"/>
  <c r="GO438" i="3"/>
  <c r="F438" i="3"/>
  <c r="U438" i="2"/>
  <c r="O438" i="3"/>
  <c r="AJ438" i="3"/>
  <c r="BA438" i="3"/>
  <c r="BQ438" i="3"/>
  <c r="CR438" i="3"/>
  <c r="DI438" i="3"/>
  <c r="EC438" i="3"/>
  <c r="GZ438" i="3"/>
  <c r="HR438" i="3"/>
  <c r="S438" i="3"/>
  <c r="S438" i="2"/>
  <c r="AN438" i="3"/>
  <c r="BE438" i="3"/>
  <c r="CV438" i="3"/>
  <c r="DM438" i="3"/>
  <c r="EH438" i="3"/>
  <c r="HF438" i="3"/>
  <c r="CG438" i="3"/>
  <c r="B438" i="3"/>
  <c r="B438" i="2"/>
  <c r="AA438" i="3"/>
  <c r="AR438" i="3"/>
  <c r="BI438" i="3"/>
  <c r="CZ438" i="3"/>
  <c r="DS438" i="3"/>
  <c r="GQ438" i="3"/>
  <c r="HJ438" i="3"/>
  <c r="P451" i="4"/>
  <c r="EL434" i="3"/>
  <c r="EM434" i="3"/>
  <c r="EN434" i="3"/>
  <c r="FF434" i="3"/>
  <c r="FG434" i="3"/>
  <c r="FH434" i="3"/>
  <c r="EV434" i="3"/>
  <c r="EW434" i="3"/>
  <c r="EX434" i="3"/>
  <c r="FP434" i="3"/>
  <c r="FQ434" i="3"/>
  <c r="FR434" i="3"/>
  <c r="FZ434" i="3"/>
  <c r="GA434" i="3"/>
  <c r="GB434" i="3"/>
  <c r="X430" i="3"/>
  <c r="Z430" i="3"/>
  <c r="CA430" i="3"/>
  <c r="BX426" i="3"/>
  <c r="BY426" i="3"/>
  <c r="BW426" i="3"/>
  <c r="FS426" i="3"/>
  <c r="EO426" i="3"/>
  <c r="EY426" i="3"/>
  <c r="FI426" i="3"/>
  <c r="GC426" i="3"/>
  <c r="ES426" i="3"/>
  <c r="EU426" i="3"/>
  <c r="FM426" i="3"/>
  <c r="FY426" i="3"/>
  <c r="FC426" i="3"/>
  <c r="FE426" i="3"/>
  <c r="FW426" i="3"/>
  <c r="GI426" i="3"/>
  <c r="FO426" i="3"/>
  <c r="GG426" i="3"/>
  <c r="EP426" i="3"/>
  <c r="FB426" i="3"/>
  <c r="FJ426" i="3"/>
  <c r="FV426" i="3"/>
  <c r="GD426" i="3"/>
  <c r="EQ426" i="3"/>
  <c r="FD426" i="3"/>
  <c r="FK426" i="3"/>
  <c r="FX426" i="3"/>
  <c r="GE426" i="3"/>
  <c r="ER426" i="3"/>
  <c r="EZ426" i="3"/>
  <c r="FL426" i="3"/>
  <c r="FT426" i="3"/>
  <c r="GF426" i="3"/>
  <c r="GH426" i="3"/>
  <c r="FN426" i="3"/>
  <c r="ET426" i="3"/>
  <c r="FU426" i="3"/>
  <c r="FA426" i="3"/>
  <c r="HT420" i="3"/>
  <c r="P420" i="3"/>
  <c r="P420" i="2"/>
  <c r="AC420" i="3"/>
  <c r="AG420" i="3"/>
  <c r="AK420" i="3"/>
  <c r="AO420" i="3"/>
  <c r="AS420" i="3"/>
  <c r="AW420" i="3"/>
  <c r="BB420" i="3"/>
  <c r="BF420" i="3"/>
  <c r="BJ420" i="3"/>
  <c r="BN420" i="3"/>
  <c r="BR420" i="3"/>
  <c r="CE420" i="3"/>
  <c r="CN420" i="3"/>
  <c r="CS420" i="3"/>
  <c r="CW420" i="3"/>
  <c r="DA420" i="3"/>
  <c r="DF420" i="3"/>
  <c r="DJ420" i="3"/>
  <c r="DN420" i="3"/>
  <c r="DT420" i="3"/>
  <c r="DY420" i="3"/>
  <c r="ED420" i="3"/>
  <c r="EI420" i="3"/>
  <c r="GK420" i="3"/>
  <c r="GR420" i="3"/>
  <c r="GV420" i="3"/>
  <c r="HA420" i="3"/>
  <c r="HG420" i="3"/>
  <c r="HK420" i="3"/>
  <c r="HO420" i="3"/>
  <c r="HS420" i="3"/>
  <c r="Q420" i="3"/>
  <c r="Q420" i="2"/>
  <c r="AD420" i="3"/>
  <c r="AH420" i="3"/>
  <c r="AL420" i="3"/>
  <c r="AP420" i="3"/>
  <c r="AT420" i="3"/>
  <c r="AY420" i="3"/>
  <c r="BC420" i="3"/>
  <c r="BG420" i="3"/>
  <c r="BK420" i="3"/>
  <c r="BO420" i="3"/>
  <c r="BS420" i="3"/>
  <c r="CI420" i="3"/>
  <c r="CO420" i="3"/>
  <c r="CT420" i="3"/>
  <c r="CX420" i="3"/>
  <c r="DB420" i="3"/>
  <c r="DG420" i="3"/>
  <c r="DK420" i="3"/>
  <c r="DO420" i="3"/>
  <c r="DV420" i="3"/>
  <c r="DZ420" i="3"/>
  <c r="EE420" i="3"/>
  <c r="EJ420" i="3"/>
  <c r="GL420" i="3"/>
  <c r="GS420" i="3"/>
  <c r="GX420" i="3"/>
  <c r="HB420" i="3"/>
  <c r="HH420" i="3"/>
  <c r="HL420" i="3"/>
  <c r="HP420" i="3"/>
  <c r="N420" i="3"/>
  <c r="R420" i="3"/>
  <c r="AE420" i="3"/>
  <c r="AI420" i="3"/>
  <c r="AM420" i="3"/>
  <c r="AQ420" i="3"/>
  <c r="AU420" i="3"/>
  <c r="AZ420" i="3"/>
  <c r="BD420" i="3"/>
  <c r="BH420" i="3"/>
  <c r="BL420" i="3"/>
  <c r="BP420" i="3"/>
  <c r="BU420" i="3"/>
  <c r="CK420" i="3"/>
  <c r="CQ420" i="3"/>
  <c r="CU420" i="3"/>
  <c r="CY420" i="3"/>
  <c r="DD420" i="3"/>
  <c r="DH420" i="3"/>
  <c r="DL420" i="3"/>
  <c r="DQ420" i="3"/>
  <c r="DW420" i="3"/>
  <c r="EA420" i="3"/>
  <c r="EG420" i="3"/>
  <c r="GM420" i="3"/>
  <c r="GT420" i="3"/>
  <c r="GY420" i="3"/>
  <c r="HD420" i="3"/>
  <c r="HI420" i="3"/>
  <c r="HM420" i="3"/>
  <c r="HQ420" i="3"/>
  <c r="GN420" i="3"/>
  <c r="GO420" i="3"/>
  <c r="F420" i="3"/>
  <c r="U420" i="2"/>
  <c r="O420" i="3"/>
  <c r="AJ420" i="3"/>
  <c r="BA420" i="3"/>
  <c r="BQ420" i="3"/>
  <c r="CR420" i="3"/>
  <c r="DI420" i="3"/>
  <c r="EC420" i="3"/>
  <c r="GZ420" i="3"/>
  <c r="HR420" i="3"/>
  <c r="S420" i="3"/>
  <c r="S420" i="2"/>
  <c r="AN420" i="3"/>
  <c r="BE420" i="3"/>
  <c r="CV420" i="3"/>
  <c r="DM420" i="3"/>
  <c r="EH420" i="3"/>
  <c r="HF420" i="3"/>
  <c r="CG420" i="3"/>
  <c r="B420" i="3"/>
  <c r="B420" i="2"/>
  <c r="AA420" i="3"/>
  <c r="AR420" i="3"/>
  <c r="BI420" i="3"/>
  <c r="CZ420" i="3"/>
  <c r="DS420" i="3"/>
  <c r="GQ420" i="3"/>
  <c r="HJ420" i="3"/>
  <c r="AF420" i="3"/>
  <c r="AV420" i="3"/>
  <c r="BM420" i="3"/>
  <c r="CL420" i="3"/>
  <c r="DE420" i="3"/>
  <c r="DX420" i="3"/>
  <c r="GU420" i="3"/>
  <c r="HN420" i="3"/>
  <c r="P433" i="4"/>
  <c r="Z416" i="3"/>
  <c r="CA416" i="3"/>
  <c r="X416" i="3"/>
  <c r="EL416" i="3"/>
  <c r="EM416" i="3"/>
  <c r="EN416" i="3"/>
  <c r="FF416" i="3"/>
  <c r="FG416" i="3"/>
  <c r="FH416" i="3"/>
  <c r="EV416" i="3"/>
  <c r="EW416" i="3"/>
  <c r="EX416" i="3"/>
  <c r="FP416" i="3"/>
  <c r="FQ416" i="3"/>
  <c r="FR416" i="3"/>
  <c r="FZ416" i="3"/>
  <c r="GA416" i="3"/>
  <c r="GB416" i="3"/>
  <c r="Z412" i="3"/>
  <c r="CA412" i="3"/>
  <c r="X412" i="3"/>
  <c r="FS408" i="3"/>
  <c r="EO408" i="3"/>
  <c r="EY408" i="3"/>
  <c r="FI408" i="3"/>
  <c r="GC408" i="3"/>
  <c r="EU408" i="3"/>
  <c r="ES408" i="3"/>
  <c r="FC408" i="3"/>
  <c r="FE408" i="3"/>
  <c r="FO408" i="3"/>
  <c r="FW408" i="3"/>
  <c r="FM408" i="3"/>
  <c r="GG408" i="3"/>
  <c r="FY408" i="3"/>
  <c r="GI408" i="3"/>
  <c r="EQ408" i="3"/>
  <c r="FD408" i="3"/>
  <c r="FK408" i="3"/>
  <c r="FX408" i="3"/>
  <c r="GE408" i="3"/>
  <c r="ER408" i="3"/>
  <c r="EZ408" i="3"/>
  <c r="FL408" i="3"/>
  <c r="FT408" i="3"/>
  <c r="GF408" i="3"/>
  <c r="ET408" i="3"/>
  <c r="FA408" i="3"/>
  <c r="FN408" i="3"/>
  <c r="FU408" i="3"/>
  <c r="GH408" i="3"/>
  <c r="EP408" i="3"/>
  <c r="FV408" i="3"/>
  <c r="FB408" i="3"/>
  <c r="GD408" i="3"/>
  <c r="FJ408" i="3"/>
  <c r="HT404" i="3"/>
  <c r="Q404" i="3"/>
  <c r="Q404" i="2"/>
  <c r="AD404" i="3"/>
  <c r="AH404" i="3"/>
  <c r="AL404" i="3"/>
  <c r="AP404" i="3"/>
  <c r="AT404" i="3"/>
  <c r="AY404" i="3"/>
  <c r="BC404" i="3"/>
  <c r="BG404" i="3"/>
  <c r="BK404" i="3"/>
  <c r="BO404" i="3"/>
  <c r="BS404" i="3"/>
  <c r="CI404" i="3"/>
  <c r="CO404" i="3"/>
  <c r="CT404" i="3"/>
  <c r="CX404" i="3"/>
  <c r="DB404" i="3"/>
  <c r="DG404" i="3"/>
  <c r="DK404" i="3"/>
  <c r="DO404" i="3"/>
  <c r="DV404" i="3"/>
  <c r="DZ404" i="3"/>
  <c r="EE404" i="3"/>
  <c r="EJ404" i="3"/>
  <c r="GL404" i="3"/>
  <c r="GS404" i="3"/>
  <c r="GX404" i="3"/>
  <c r="HB404" i="3"/>
  <c r="HH404" i="3"/>
  <c r="HL404" i="3"/>
  <c r="HP404" i="3"/>
  <c r="N404" i="3"/>
  <c r="R404" i="3"/>
  <c r="AE404" i="3"/>
  <c r="AI404" i="3"/>
  <c r="AM404" i="3"/>
  <c r="AQ404" i="3"/>
  <c r="AU404" i="3"/>
  <c r="AZ404" i="3"/>
  <c r="BD404" i="3"/>
  <c r="BH404" i="3"/>
  <c r="BL404" i="3"/>
  <c r="BP404" i="3"/>
  <c r="BU404" i="3"/>
  <c r="CK404" i="3"/>
  <c r="CQ404" i="3"/>
  <c r="CU404" i="3"/>
  <c r="CY404" i="3"/>
  <c r="DD404" i="3"/>
  <c r="DH404" i="3"/>
  <c r="DL404" i="3"/>
  <c r="DQ404" i="3"/>
  <c r="DW404" i="3"/>
  <c r="EA404" i="3"/>
  <c r="EG404" i="3"/>
  <c r="GM404" i="3"/>
  <c r="GT404" i="3"/>
  <c r="GY404" i="3"/>
  <c r="HD404" i="3"/>
  <c r="HI404" i="3"/>
  <c r="HM404" i="3"/>
  <c r="HQ404" i="3"/>
  <c r="CG404" i="3"/>
  <c r="B404" i="3"/>
  <c r="B404" i="2"/>
  <c r="GN404" i="3"/>
  <c r="GO404" i="3"/>
  <c r="F404" i="3"/>
  <c r="U404" i="2"/>
  <c r="O404" i="3"/>
  <c r="S404" i="3"/>
  <c r="S404" i="2"/>
  <c r="AA404" i="3"/>
  <c r="AF404" i="3"/>
  <c r="AJ404" i="3"/>
  <c r="AN404" i="3"/>
  <c r="AR404" i="3"/>
  <c r="AV404" i="3"/>
  <c r="BA404" i="3"/>
  <c r="BE404" i="3"/>
  <c r="BI404" i="3"/>
  <c r="BM404" i="3"/>
  <c r="BQ404" i="3"/>
  <c r="CL404" i="3"/>
  <c r="CR404" i="3"/>
  <c r="CV404" i="3"/>
  <c r="CZ404" i="3"/>
  <c r="DE404" i="3"/>
  <c r="DI404" i="3"/>
  <c r="DM404" i="3"/>
  <c r="DS404" i="3"/>
  <c r="DX404" i="3"/>
  <c r="EC404" i="3"/>
  <c r="EH404" i="3"/>
  <c r="GQ404" i="3"/>
  <c r="GU404" i="3"/>
  <c r="GZ404" i="3"/>
  <c r="HF404" i="3"/>
  <c r="HJ404" i="3"/>
  <c r="HN404" i="3"/>
  <c r="HR404" i="3"/>
  <c r="P404" i="3"/>
  <c r="P404" i="2"/>
  <c r="AK404" i="3"/>
  <c r="BB404" i="3"/>
  <c r="BR404" i="3"/>
  <c r="CS404" i="3"/>
  <c r="DJ404" i="3"/>
  <c r="ED404" i="3"/>
  <c r="HA404" i="3"/>
  <c r="HS404" i="3"/>
  <c r="AO404" i="3"/>
  <c r="BF404" i="3"/>
  <c r="CW404" i="3"/>
  <c r="DN404" i="3"/>
  <c r="EI404" i="3"/>
  <c r="GK404" i="3"/>
  <c r="HG404" i="3"/>
  <c r="AC404" i="3"/>
  <c r="AS404" i="3"/>
  <c r="BJ404" i="3"/>
  <c r="CE404" i="3"/>
  <c r="DA404" i="3"/>
  <c r="DT404" i="3"/>
  <c r="GR404" i="3"/>
  <c r="HK404" i="3"/>
  <c r="AG404" i="3"/>
  <c r="AW404" i="3"/>
  <c r="BN404" i="3"/>
  <c r="CN404" i="3"/>
  <c r="DF404" i="3"/>
  <c r="DY404" i="3"/>
  <c r="GV404" i="3"/>
  <c r="HO404" i="3"/>
  <c r="P417" i="4"/>
  <c r="Z400" i="3"/>
  <c r="CA400" i="3"/>
  <c r="X400" i="3"/>
  <c r="EL400" i="3"/>
  <c r="EM400" i="3"/>
  <c r="EN400" i="3"/>
  <c r="FF400" i="3"/>
  <c r="FG400" i="3"/>
  <c r="FH400" i="3"/>
  <c r="FP400" i="3"/>
  <c r="FQ400" i="3"/>
  <c r="FR400" i="3"/>
  <c r="EV400" i="3"/>
  <c r="EW400" i="3"/>
  <c r="EX400" i="3"/>
  <c r="FZ400" i="3"/>
  <c r="GA400" i="3"/>
  <c r="GB400" i="3"/>
  <c r="Z396" i="3"/>
  <c r="CA396" i="3"/>
  <c r="X396" i="3"/>
  <c r="S409" i="4"/>
  <c r="FS392" i="3"/>
  <c r="EO392" i="3"/>
  <c r="EY392" i="3"/>
  <c r="FI392" i="3"/>
  <c r="GC392" i="3"/>
  <c r="EU392" i="3"/>
  <c r="ES392" i="3"/>
  <c r="FC392" i="3"/>
  <c r="FE392" i="3"/>
  <c r="FO392" i="3"/>
  <c r="FW392" i="3"/>
  <c r="FM392" i="3"/>
  <c r="GG392" i="3"/>
  <c r="FY392" i="3"/>
  <c r="GI392" i="3"/>
  <c r="EQ392" i="3"/>
  <c r="FD392" i="3"/>
  <c r="FK392" i="3"/>
  <c r="FX392" i="3"/>
  <c r="GE392" i="3"/>
  <c r="ER392" i="3"/>
  <c r="EZ392" i="3"/>
  <c r="FL392" i="3"/>
  <c r="FT392" i="3"/>
  <c r="GF392" i="3"/>
  <c r="ET392" i="3"/>
  <c r="FA392" i="3"/>
  <c r="FN392" i="3"/>
  <c r="FU392" i="3"/>
  <c r="GH392" i="3"/>
  <c r="EP392" i="3"/>
  <c r="FV392" i="3"/>
  <c r="FB392" i="3"/>
  <c r="GD392" i="3"/>
  <c r="FJ392" i="3"/>
  <c r="HT388" i="3"/>
  <c r="Q388" i="3"/>
  <c r="Q388" i="2"/>
  <c r="AD388" i="3"/>
  <c r="AH388" i="3"/>
  <c r="AL388" i="3"/>
  <c r="AP388" i="3"/>
  <c r="AT388" i="3"/>
  <c r="AY388" i="3"/>
  <c r="BC388" i="3"/>
  <c r="BG388" i="3"/>
  <c r="BK388" i="3"/>
  <c r="BO388" i="3"/>
  <c r="BS388" i="3"/>
  <c r="CI388" i="3"/>
  <c r="CO388" i="3"/>
  <c r="CT388" i="3"/>
  <c r="CX388" i="3"/>
  <c r="DB388" i="3"/>
  <c r="DG388" i="3"/>
  <c r="DK388" i="3"/>
  <c r="DO388" i="3"/>
  <c r="DV388" i="3"/>
  <c r="DZ388" i="3"/>
  <c r="EE388" i="3"/>
  <c r="EJ388" i="3"/>
  <c r="GL388" i="3"/>
  <c r="GS388" i="3"/>
  <c r="GX388" i="3"/>
  <c r="HB388" i="3"/>
  <c r="HH388" i="3"/>
  <c r="HL388" i="3"/>
  <c r="HP388" i="3"/>
  <c r="N388" i="3"/>
  <c r="R388" i="3"/>
  <c r="AE388" i="3"/>
  <c r="AI388" i="3"/>
  <c r="AM388" i="3"/>
  <c r="AQ388" i="3"/>
  <c r="AU388" i="3"/>
  <c r="AZ388" i="3"/>
  <c r="BD388" i="3"/>
  <c r="BH388" i="3"/>
  <c r="BL388" i="3"/>
  <c r="BP388" i="3"/>
  <c r="BU388" i="3"/>
  <c r="CK388" i="3"/>
  <c r="CQ388" i="3"/>
  <c r="CU388" i="3"/>
  <c r="CY388" i="3"/>
  <c r="DD388" i="3"/>
  <c r="DH388" i="3"/>
  <c r="DL388" i="3"/>
  <c r="DQ388" i="3"/>
  <c r="DW388" i="3"/>
  <c r="EA388" i="3"/>
  <c r="EG388" i="3"/>
  <c r="GM388" i="3"/>
  <c r="GT388" i="3"/>
  <c r="GY388" i="3"/>
  <c r="HD388" i="3"/>
  <c r="HI388" i="3"/>
  <c r="HM388" i="3"/>
  <c r="HQ388" i="3"/>
  <c r="CG388" i="3"/>
  <c r="B388" i="3"/>
  <c r="B388" i="2"/>
  <c r="GN388" i="3"/>
  <c r="GO388" i="3"/>
  <c r="F388" i="3"/>
  <c r="U388" i="2"/>
  <c r="O388" i="3"/>
  <c r="S388" i="3"/>
  <c r="S388" i="2"/>
  <c r="AA388" i="3"/>
  <c r="AF388" i="3"/>
  <c r="AJ388" i="3"/>
  <c r="AN388" i="3"/>
  <c r="AR388" i="3"/>
  <c r="AV388" i="3"/>
  <c r="BA388" i="3"/>
  <c r="BE388" i="3"/>
  <c r="BI388" i="3"/>
  <c r="BM388" i="3"/>
  <c r="BQ388" i="3"/>
  <c r="CL388" i="3"/>
  <c r="CR388" i="3"/>
  <c r="CV388" i="3"/>
  <c r="CZ388" i="3"/>
  <c r="DE388" i="3"/>
  <c r="DI388" i="3"/>
  <c r="DM388" i="3"/>
  <c r="DS388" i="3"/>
  <c r="DX388" i="3"/>
  <c r="EC388" i="3"/>
  <c r="EH388" i="3"/>
  <c r="GQ388" i="3"/>
  <c r="GU388" i="3"/>
  <c r="GZ388" i="3"/>
  <c r="HF388" i="3"/>
  <c r="HJ388" i="3"/>
  <c r="HN388" i="3"/>
  <c r="HR388" i="3"/>
  <c r="P388" i="3"/>
  <c r="P388" i="2"/>
  <c r="AK388" i="3"/>
  <c r="BB388" i="3"/>
  <c r="BR388" i="3"/>
  <c r="CS388" i="3"/>
  <c r="DJ388" i="3"/>
  <c r="ED388" i="3"/>
  <c r="HA388" i="3"/>
  <c r="HS388" i="3"/>
  <c r="AO388" i="3"/>
  <c r="BF388" i="3"/>
  <c r="CW388" i="3"/>
  <c r="DN388" i="3"/>
  <c r="EI388" i="3"/>
  <c r="GK388" i="3"/>
  <c r="HG388" i="3"/>
  <c r="AC388" i="3"/>
  <c r="AS388" i="3"/>
  <c r="BJ388" i="3"/>
  <c r="CE388" i="3"/>
  <c r="DA388" i="3"/>
  <c r="DT388" i="3"/>
  <c r="GR388" i="3"/>
  <c r="HK388" i="3"/>
  <c r="AG388" i="3"/>
  <c r="AW388" i="3"/>
  <c r="BN388" i="3"/>
  <c r="CN388" i="3"/>
  <c r="DF388" i="3"/>
  <c r="DY388" i="3"/>
  <c r="GV388" i="3"/>
  <c r="HO388" i="3"/>
  <c r="P401" i="4"/>
  <c r="Z384" i="3"/>
  <c r="CA384" i="3"/>
  <c r="X384" i="3"/>
  <c r="EL384" i="3"/>
  <c r="EM384" i="3"/>
  <c r="EN384" i="3"/>
  <c r="FF384" i="3"/>
  <c r="FG384" i="3"/>
  <c r="FH384" i="3"/>
  <c r="EV384" i="3"/>
  <c r="EW384" i="3"/>
  <c r="EX384" i="3"/>
  <c r="FP384" i="3"/>
  <c r="FQ384" i="3"/>
  <c r="FR384" i="3"/>
  <c r="FZ384" i="3"/>
  <c r="GA384" i="3"/>
  <c r="GB384" i="3"/>
  <c r="Z380" i="3"/>
  <c r="CA380" i="3"/>
  <c r="X380" i="3"/>
  <c r="FS376" i="3"/>
  <c r="EO376" i="3"/>
  <c r="EY376" i="3"/>
  <c r="FI376" i="3"/>
  <c r="GC376" i="3"/>
  <c r="EU376" i="3"/>
  <c r="ES376" i="3"/>
  <c r="FC376" i="3"/>
  <c r="FE376" i="3"/>
  <c r="FO376" i="3"/>
  <c r="FW376" i="3"/>
  <c r="FM376" i="3"/>
  <c r="GG376" i="3"/>
  <c r="FY376" i="3"/>
  <c r="GI376" i="3"/>
  <c r="EQ376" i="3"/>
  <c r="FD376" i="3"/>
  <c r="FK376" i="3"/>
  <c r="FX376" i="3"/>
  <c r="GE376" i="3"/>
  <c r="ER376" i="3"/>
  <c r="EZ376" i="3"/>
  <c r="FL376" i="3"/>
  <c r="FT376" i="3"/>
  <c r="GF376" i="3"/>
  <c r="ET376" i="3"/>
  <c r="FA376" i="3"/>
  <c r="FN376" i="3"/>
  <c r="FU376" i="3"/>
  <c r="GH376" i="3"/>
  <c r="EP376" i="3"/>
  <c r="FV376" i="3"/>
  <c r="FB376" i="3"/>
  <c r="GD376" i="3"/>
  <c r="FJ376" i="3"/>
  <c r="HT372" i="3"/>
  <c r="Q372" i="3"/>
  <c r="Q372" i="2"/>
  <c r="AD372" i="3"/>
  <c r="AH372" i="3"/>
  <c r="AL372" i="3"/>
  <c r="AP372" i="3"/>
  <c r="AT372" i="3"/>
  <c r="AY372" i="3"/>
  <c r="BC372" i="3"/>
  <c r="BG372" i="3"/>
  <c r="BK372" i="3"/>
  <c r="BO372" i="3"/>
  <c r="BS372" i="3"/>
  <c r="CI372" i="3"/>
  <c r="CO372" i="3"/>
  <c r="CT372" i="3"/>
  <c r="CX372" i="3"/>
  <c r="DB372" i="3"/>
  <c r="DG372" i="3"/>
  <c r="DK372" i="3"/>
  <c r="DO372" i="3"/>
  <c r="DV372" i="3"/>
  <c r="DZ372" i="3"/>
  <c r="EE372" i="3"/>
  <c r="EJ372" i="3"/>
  <c r="GL372" i="3"/>
  <c r="GS372" i="3"/>
  <c r="GX372" i="3"/>
  <c r="HB372" i="3"/>
  <c r="HH372" i="3"/>
  <c r="HL372" i="3"/>
  <c r="HP372" i="3"/>
  <c r="N372" i="3"/>
  <c r="R372" i="3"/>
  <c r="AE372" i="3"/>
  <c r="AI372" i="3"/>
  <c r="AM372" i="3"/>
  <c r="AQ372" i="3"/>
  <c r="AU372" i="3"/>
  <c r="AZ372" i="3"/>
  <c r="BD372" i="3"/>
  <c r="BH372" i="3"/>
  <c r="BL372" i="3"/>
  <c r="BP372" i="3"/>
  <c r="BU372" i="3"/>
  <c r="CK372" i="3"/>
  <c r="CQ372" i="3"/>
  <c r="CU372" i="3"/>
  <c r="CY372" i="3"/>
  <c r="DD372" i="3"/>
  <c r="DH372" i="3"/>
  <c r="DL372" i="3"/>
  <c r="DQ372" i="3"/>
  <c r="DW372" i="3"/>
  <c r="EA372" i="3"/>
  <c r="EG372" i="3"/>
  <c r="GM372" i="3"/>
  <c r="GT372" i="3"/>
  <c r="GY372" i="3"/>
  <c r="HD372" i="3"/>
  <c r="HI372" i="3"/>
  <c r="HM372" i="3"/>
  <c r="HQ372" i="3"/>
  <c r="CG372" i="3"/>
  <c r="B372" i="3"/>
  <c r="B372" i="2"/>
  <c r="GN372" i="3"/>
  <c r="GO372" i="3"/>
  <c r="F372" i="3"/>
  <c r="U372" i="2"/>
  <c r="O372" i="3"/>
  <c r="S372" i="3"/>
  <c r="S372" i="2"/>
  <c r="AA372" i="3"/>
  <c r="AF372" i="3"/>
  <c r="AJ372" i="3"/>
  <c r="AN372" i="3"/>
  <c r="AR372" i="3"/>
  <c r="AV372" i="3"/>
  <c r="BA372" i="3"/>
  <c r="BE372" i="3"/>
  <c r="BI372" i="3"/>
  <c r="BM372" i="3"/>
  <c r="BQ372" i="3"/>
  <c r="CL372" i="3"/>
  <c r="CR372" i="3"/>
  <c r="CV372" i="3"/>
  <c r="CZ372" i="3"/>
  <c r="DE372" i="3"/>
  <c r="DI372" i="3"/>
  <c r="DM372" i="3"/>
  <c r="DS372" i="3"/>
  <c r="DX372" i="3"/>
  <c r="EC372" i="3"/>
  <c r="EH372" i="3"/>
  <c r="GQ372" i="3"/>
  <c r="GU372" i="3"/>
  <c r="GZ372" i="3"/>
  <c r="HF372" i="3"/>
  <c r="HJ372" i="3"/>
  <c r="HN372" i="3"/>
  <c r="HR372" i="3"/>
  <c r="P372" i="3"/>
  <c r="P372" i="2"/>
  <c r="AK372" i="3"/>
  <c r="BB372" i="3"/>
  <c r="BR372" i="3"/>
  <c r="CS372" i="3"/>
  <c r="DJ372" i="3"/>
  <c r="ED372" i="3"/>
  <c r="HA372" i="3"/>
  <c r="HS372" i="3"/>
  <c r="AO372" i="3"/>
  <c r="BF372" i="3"/>
  <c r="CW372" i="3"/>
  <c r="DN372" i="3"/>
  <c r="EI372" i="3"/>
  <c r="GK372" i="3"/>
  <c r="HG372" i="3"/>
  <c r="AC372" i="3"/>
  <c r="AS372" i="3"/>
  <c r="BJ372" i="3"/>
  <c r="CE372" i="3"/>
  <c r="DA372" i="3"/>
  <c r="DT372" i="3"/>
  <c r="GR372" i="3"/>
  <c r="HK372" i="3"/>
  <c r="AG372" i="3"/>
  <c r="AW372" i="3"/>
  <c r="BN372" i="3"/>
  <c r="CN372" i="3"/>
  <c r="DF372" i="3"/>
  <c r="DY372" i="3"/>
  <c r="GV372" i="3"/>
  <c r="HO372" i="3"/>
  <c r="P385" i="4"/>
  <c r="EL368" i="3"/>
  <c r="EM368" i="3"/>
  <c r="EN368" i="3"/>
  <c r="FF368" i="3"/>
  <c r="FG368" i="3"/>
  <c r="FH368" i="3"/>
  <c r="FP368" i="3"/>
  <c r="FQ368" i="3"/>
  <c r="FR368" i="3"/>
  <c r="EV368" i="3"/>
  <c r="EW368" i="3"/>
  <c r="EX368" i="3"/>
  <c r="FZ368" i="3"/>
  <c r="GA368" i="3"/>
  <c r="GB368" i="3"/>
  <c r="S377" i="4"/>
  <c r="Z364" i="3"/>
  <c r="CA364" i="3"/>
  <c r="X364" i="3"/>
  <c r="BX360" i="3"/>
  <c r="BW360" i="3"/>
  <c r="BY360" i="3"/>
  <c r="FS360" i="3"/>
  <c r="EO360" i="3"/>
  <c r="EY360" i="3"/>
  <c r="FI360" i="3"/>
  <c r="GC360" i="3"/>
  <c r="EU360" i="3"/>
  <c r="ES360" i="3"/>
  <c r="FC360" i="3"/>
  <c r="FE360" i="3"/>
  <c r="FO360" i="3"/>
  <c r="FW360" i="3"/>
  <c r="FM360" i="3"/>
  <c r="GG360" i="3"/>
  <c r="FY360" i="3"/>
  <c r="GI360" i="3"/>
  <c r="EP360" i="3"/>
  <c r="FB360" i="3"/>
  <c r="FJ360" i="3"/>
  <c r="FV360" i="3"/>
  <c r="GD360" i="3"/>
  <c r="ER360" i="3"/>
  <c r="EZ360" i="3"/>
  <c r="FL360" i="3"/>
  <c r="FT360" i="3"/>
  <c r="GF360" i="3"/>
  <c r="ET360" i="3"/>
  <c r="FU360" i="3"/>
  <c r="GH360" i="3"/>
  <c r="FK360" i="3"/>
  <c r="FX360" i="3"/>
  <c r="FA360" i="3"/>
  <c r="FN360" i="3"/>
  <c r="GE360" i="3"/>
  <c r="EQ360" i="3"/>
  <c r="FD360" i="3"/>
  <c r="HT356" i="3"/>
  <c r="P356" i="3"/>
  <c r="P356" i="2"/>
  <c r="AC356" i="3"/>
  <c r="AG356" i="3"/>
  <c r="AK356" i="3"/>
  <c r="AO356" i="3"/>
  <c r="AS356" i="3"/>
  <c r="AW356" i="3"/>
  <c r="BB356" i="3"/>
  <c r="BF356" i="3"/>
  <c r="BJ356" i="3"/>
  <c r="BN356" i="3"/>
  <c r="BR356" i="3"/>
  <c r="CE356" i="3"/>
  <c r="CN356" i="3"/>
  <c r="CS356" i="3"/>
  <c r="CW356" i="3"/>
  <c r="DA356" i="3"/>
  <c r="DF356" i="3"/>
  <c r="DJ356" i="3"/>
  <c r="DN356" i="3"/>
  <c r="DT356" i="3"/>
  <c r="DY356" i="3"/>
  <c r="ED356" i="3"/>
  <c r="EI356" i="3"/>
  <c r="GK356" i="3"/>
  <c r="GR356" i="3"/>
  <c r="GV356" i="3"/>
  <c r="HA356" i="3"/>
  <c r="HG356" i="3"/>
  <c r="HK356" i="3"/>
  <c r="HO356" i="3"/>
  <c r="HS356" i="3"/>
  <c r="N356" i="3"/>
  <c r="R356" i="3"/>
  <c r="AE356" i="3"/>
  <c r="AI356" i="3"/>
  <c r="AM356" i="3"/>
  <c r="AQ356" i="3"/>
  <c r="AU356" i="3"/>
  <c r="AZ356" i="3"/>
  <c r="BD356" i="3"/>
  <c r="BH356" i="3"/>
  <c r="BL356" i="3"/>
  <c r="BP356" i="3"/>
  <c r="BU356" i="3"/>
  <c r="CK356" i="3"/>
  <c r="CQ356" i="3"/>
  <c r="CU356" i="3"/>
  <c r="CY356" i="3"/>
  <c r="DD356" i="3"/>
  <c r="DH356" i="3"/>
  <c r="DL356" i="3"/>
  <c r="DQ356" i="3"/>
  <c r="DW356" i="3"/>
  <c r="EA356" i="3"/>
  <c r="EG356" i="3"/>
  <c r="GM356" i="3"/>
  <c r="GT356" i="3"/>
  <c r="GY356" i="3"/>
  <c r="HD356" i="3"/>
  <c r="HI356" i="3"/>
  <c r="HM356" i="3"/>
  <c r="HQ356" i="3"/>
  <c r="S356" i="3"/>
  <c r="S356" i="2"/>
  <c r="AF356" i="3"/>
  <c r="AN356" i="3"/>
  <c r="AV356" i="3"/>
  <c r="BE356" i="3"/>
  <c r="BM356" i="3"/>
  <c r="CL356" i="3"/>
  <c r="CV356" i="3"/>
  <c r="DE356" i="3"/>
  <c r="DM356" i="3"/>
  <c r="DX356" i="3"/>
  <c r="EH356" i="3"/>
  <c r="GU356" i="3"/>
  <c r="HF356" i="3"/>
  <c r="HN356" i="3"/>
  <c r="AH356" i="3"/>
  <c r="AP356" i="3"/>
  <c r="AY356" i="3"/>
  <c r="BG356" i="3"/>
  <c r="BO356" i="3"/>
  <c r="CO356" i="3"/>
  <c r="CX356" i="3"/>
  <c r="DG356" i="3"/>
  <c r="DO356" i="3"/>
  <c r="DZ356" i="3"/>
  <c r="EJ356" i="3"/>
  <c r="GL356" i="3"/>
  <c r="GX356" i="3"/>
  <c r="HH356" i="3"/>
  <c r="HP356" i="3"/>
  <c r="CG356" i="3"/>
  <c r="B356" i="3"/>
  <c r="B356" i="2"/>
  <c r="GN356" i="3"/>
  <c r="GO356" i="3"/>
  <c r="F356" i="3"/>
  <c r="U356" i="2"/>
  <c r="O356" i="3"/>
  <c r="AA356" i="3"/>
  <c r="AJ356" i="3"/>
  <c r="AR356" i="3"/>
  <c r="BA356" i="3"/>
  <c r="BI356" i="3"/>
  <c r="BQ356" i="3"/>
  <c r="CR356" i="3"/>
  <c r="CZ356" i="3"/>
  <c r="DI356" i="3"/>
  <c r="DS356" i="3"/>
  <c r="EC356" i="3"/>
  <c r="GQ356" i="3"/>
  <c r="GZ356" i="3"/>
  <c r="HJ356" i="3"/>
  <c r="HR356" i="3"/>
  <c r="Q356" i="3"/>
  <c r="Q356" i="2"/>
  <c r="BC356" i="3"/>
  <c r="CT356" i="3"/>
  <c r="EE356" i="3"/>
  <c r="AD356" i="3"/>
  <c r="BK356" i="3"/>
  <c r="DB356" i="3"/>
  <c r="GS356" i="3"/>
  <c r="AL356" i="3"/>
  <c r="BS356" i="3"/>
  <c r="DK356" i="3"/>
  <c r="HB356" i="3"/>
  <c r="AT356" i="3"/>
  <c r="CI356" i="3"/>
  <c r="DV356" i="3"/>
  <c r="HL356" i="3"/>
  <c r="P369" i="4"/>
  <c r="EL352" i="3"/>
  <c r="EM352" i="3"/>
  <c r="EN352" i="3"/>
  <c r="FF352" i="3"/>
  <c r="FG352" i="3"/>
  <c r="FH352" i="3"/>
  <c r="EV352" i="3"/>
  <c r="EW352" i="3"/>
  <c r="EX352" i="3"/>
  <c r="FP352" i="3"/>
  <c r="FQ352" i="3"/>
  <c r="FR352" i="3"/>
  <c r="FZ352" i="3"/>
  <c r="GA352" i="3"/>
  <c r="GB352" i="3"/>
  <c r="X348" i="3"/>
  <c r="Z348" i="3"/>
  <c r="CA348" i="3"/>
  <c r="BX344" i="3"/>
  <c r="BW344" i="3"/>
  <c r="BY344" i="3"/>
  <c r="FS344" i="3"/>
  <c r="EO344" i="3"/>
  <c r="EY344" i="3"/>
  <c r="FI344" i="3"/>
  <c r="GC344" i="3"/>
  <c r="EU344" i="3"/>
  <c r="ES344" i="3"/>
  <c r="FC344" i="3"/>
  <c r="FE344" i="3"/>
  <c r="FO344" i="3"/>
  <c r="FW344" i="3"/>
  <c r="FM344" i="3"/>
  <c r="GG344" i="3"/>
  <c r="FY344" i="3"/>
  <c r="GI344" i="3"/>
  <c r="EP344" i="3"/>
  <c r="FB344" i="3"/>
  <c r="FJ344" i="3"/>
  <c r="FV344" i="3"/>
  <c r="GD344" i="3"/>
  <c r="ER344" i="3"/>
  <c r="EZ344" i="3"/>
  <c r="FL344" i="3"/>
  <c r="FT344" i="3"/>
  <c r="GF344" i="3"/>
  <c r="ET344" i="3"/>
  <c r="FA344" i="3"/>
  <c r="FN344" i="3"/>
  <c r="FU344" i="3"/>
  <c r="GH344" i="3"/>
  <c r="FD344" i="3"/>
  <c r="GE344" i="3"/>
  <c r="FK344" i="3"/>
  <c r="EQ344" i="3"/>
  <c r="FX344" i="3"/>
  <c r="HT340" i="3"/>
  <c r="P340" i="3"/>
  <c r="P340" i="2"/>
  <c r="AC340" i="3"/>
  <c r="AG340" i="3"/>
  <c r="AK340" i="3"/>
  <c r="AO340" i="3"/>
  <c r="AS340" i="3"/>
  <c r="AW340" i="3"/>
  <c r="BB340" i="3"/>
  <c r="BF340" i="3"/>
  <c r="BJ340" i="3"/>
  <c r="BN340" i="3"/>
  <c r="BR340" i="3"/>
  <c r="CE340" i="3"/>
  <c r="CN340" i="3"/>
  <c r="CS340" i="3"/>
  <c r="CW340" i="3"/>
  <c r="DA340" i="3"/>
  <c r="DF340" i="3"/>
  <c r="DJ340" i="3"/>
  <c r="DN340" i="3"/>
  <c r="DT340" i="3"/>
  <c r="DY340" i="3"/>
  <c r="ED340" i="3"/>
  <c r="EI340" i="3"/>
  <c r="GK340" i="3"/>
  <c r="GR340" i="3"/>
  <c r="GV340" i="3"/>
  <c r="HA340" i="3"/>
  <c r="HG340" i="3"/>
  <c r="HK340" i="3"/>
  <c r="HO340" i="3"/>
  <c r="HS340" i="3"/>
  <c r="Q340" i="3"/>
  <c r="Q340" i="2"/>
  <c r="AD340" i="3"/>
  <c r="AH340" i="3"/>
  <c r="AL340" i="3"/>
  <c r="AP340" i="3"/>
  <c r="AT340" i="3"/>
  <c r="AY340" i="3"/>
  <c r="BC340" i="3"/>
  <c r="BG340" i="3"/>
  <c r="BK340" i="3"/>
  <c r="BO340" i="3"/>
  <c r="BS340" i="3"/>
  <c r="CI340" i="3"/>
  <c r="CO340" i="3"/>
  <c r="CT340" i="3"/>
  <c r="CX340" i="3"/>
  <c r="DB340" i="3"/>
  <c r="DG340" i="3"/>
  <c r="DK340" i="3"/>
  <c r="DO340" i="3"/>
  <c r="DV340" i="3"/>
  <c r="DZ340" i="3"/>
  <c r="EE340" i="3"/>
  <c r="EJ340" i="3"/>
  <c r="GL340" i="3"/>
  <c r="GS340" i="3"/>
  <c r="GX340" i="3"/>
  <c r="HB340" i="3"/>
  <c r="HH340" i="3"/>
  <c r="HL340" i="3"/>
  <c r="HP340" i="3"/>
  <c r="N340" i="3"/>
  <c r="R340" i="3"/>
  <c r="AE340" i="3"/>
  <c r="AI340" i="3"/>
  <c r="AM340" i="3"/>
  <c r="AQ340" i="3"/>
  <c r="AU340" i="3"/>
  <c r="AZ340" i="3"/>
  <c r="BD340" i="3"/>
  <c r="BH340" i="3"/>
  <c r="BL340" i="3"/>
  <c r="BP340" i="3"/>
  <c r="BU340" i="3"/>
  <c r="CK340" i="3"/>
  <c r="CQ340" i="3"/>
  <c r="CU340" i="3"/>
  <c r="CY340" i="3"/>
  <c r="DD340" i="3"/>
  <c r="DH340" i="3"/>
  <c r="DL340" i="3"/>
  <c r="DQ340" i="3"/>
  <c r="DW340" i="3"/>
  <c r="EA340" i="3"/>
  <c r="EG340" i="3"/>
  <c r="GM340" i="3"/>
  <c r="GT340" i="3"/>
  <c r="GY340" i="3"/>
  <c r="HD340" i="3"/>
  <c r="HI340" i="3"/>
  <c r="HM340" i="3"/>
  <c r="HQ340" i="3"/>
  <c r="CG340" i="3"/>
  <c r="B340" i="3"/>
  <c r="B340" i="2"/>
  <c r="GN340" i="3"/>
  <c r="GO340" i="3"/>
  <c r="F340" i="3"/>
  <c r="U340" i="2"/>
  <c r="O340" i="3"/>
  <c r="S340" i="3"/>
  <c r="S340" i="2"/>
  <c r="AA340" i="3"/>
  <c r="AF340" i="3"/>
  <c r="AJ340" i="3"/>
  <c r="AN340" i="3"/>
  <c r="AR340" i="3"/>
  <c r="AV340" i="3"/>
  <c r="BA340" i="3"/>
  <c r="BE340" i="3"/>
  <c r="BI340" i="3"/>
  <c r="BM340" i="3"/>
  <c r="BQ340" i="3"/>
  <c r="CL340" i="3"/>
  <c r="CR340" i="3"/>
  <c r="CV340" i="3"/>
  <c r="CZ340" i="3"/>
  <c r="DE340" i="3"/>
  <c r="DI340" i="3"/>
  <c r="DM340" i="3"/>
  <c r="DS340" i="3"/>
  <c r="DX340" i="3"/>
  <c r="EC340" i="3"/>
  <c r="EH340" i="3"/>
  <c r="GQ340" i="3"/>
  <c r="GU340" i="3"/>
  <c r="GZ340" i="3"/>
  <c r="HF340" i="3"/>
  <c r="HJ340" i="3"/>
  <c r="HN340" i="3"/>
  <c r="HR340" i="3"/>
  <c r="P353" i="4"/>
  <c r="EL336" i="3"/>
  <c r="EM336" i="3"/>
  <c r="EN336" i="3"/>
  <c r="FF336" i="3"/>
  <c r="FG336" i="3"/>
  <c r="FH336" i="3"/>
  <c r="FP336" i="3"/>
  <c r="FQ336" i="3"/>
  <c r="FR336" i="3"/>
  <c r="EV336" i="3"/>
  <c r="EW336" i="3"/>
  <c r="EX336" i="3"/>
  <c r="FZ336" i="3"/>
  <c r="GA336" i="3"/>
  <c r="GB336" i="3"/>
  <c r="X332" i="3"/>
  <c r="Z332" i="3"/>
  <c r="CA332" i="3"/>
  <c r="BX328" i="3"/>
  <c r="BY328" i="3"/>
  <c r="BW328" i="3"/>
  <c r="FS328" i="3"/>
  <c r="EO328" i="3"/>
  <c r="EY328" i="3"/>
  <c r="FI328" i="3"/>
  <c r="GC328" i="3"/>
  <c r="EU328" i="3"/>
  <c r="ES328" i="3"/>
  <c r="FC328" i="3"/>
  <c r="FE328" i="3"/>
  <c r="FM328" i="3"/>
  <c r="FO328" i="3"/>
  <c r="FW328" i="3"/>
  <c r="GG328" i="3"/>
  <c r="FY328" i="3"/>
  <c r="GI328" i="3"/>
  <c r="EP328" i="3"/>
  <c r="FB328" i="3"/>
  <c r="FJ328" i="3"/>
  <c r="FV328" i="3"/>
  <c r="GD328" i="3"/>
  <c r="EQ328" i="3"/>
  <c r="FD328" i="3"/>
  <c r="FK328" i="3"/>
  <c r="FX328" i="3"/>
  <c r="GE328" i="3"/>
  <c r="ER328" i="3"/>
  <c r="EZ328" i="3"/>
  <c r="FL328" i="3"/>
  <c r="FT328" i="3"/>
  <c r="GF328" i="3"/>
  <c r="ET328" i="3"/>
  <c r="FA328" i="3"/>
  <c r="FN328" i="3"/>
  <c r="FU328" i="3"/>
  <c r="GH328" i="3"/>
  <c r="HT324" i="3"/>
  <c r="P324" i="3"/>
  <c r="P324" i="2"/>
  <c r="AC324" i="3"/>
  <c r="AG324" i="3"/>
  <c r="AK324" i="3"/>
  <c r="AO324" i="3"/>
  <c r="AS324" i="3"/>
  <c r="AW324" i="3"/>
  <c r="BB324" i="3"/>
  <c r="BF324" i="3"/>
  <c r="BJ324" i="3"/>
  <c r="BN324" i="3"/>
  <c r="BR324" i="3"/>
  <c r="CE324" i="3"/>
  <c r="CN324" i="3"/>
  <c r="CS324" i="3"/>
  <c r="CW324" i="3"/>
  <c r="DA324" i="3"/>
  <c r="DF324" i="3"/>
  <c r="DJ324" i="3"/>
  <c r="DN324" i="3"/>
  <c r="DT324" i="3"/>
  <c r="DY324" i="3"/>
  <c r="ED324" i="3"/>
  <c r="EI324" i="3"/>
  <c r="GK324" i="3"/>
  <c r="GR324" i="3"/>
  <c r="GV324" i="3"/>
  <c r="HA324" i="3"/>
  <c r="HG324" i="3"/>
  <c r="HK324" i="3"/>
  <c r="HO324" i="3"/>
  <c r="HS324" i="3"/>
  <c r="Q324" i="3"/>
  <c r="Q324" i="2"/>
  <c r="AD324" i="3"/>
  <c r="AH324" i="3"/>
  <c r="AL324" i="3"/>
  <c r="AP324" i="3"/>
  <c r="AT324" i="3"/>
  <c r="AY324" i="3"/>
  <c r="BC324" i="3"/>
  <c r="BG324" i="3"/>
  <c r="BK324" i="3"/>
  <c r="BO324" i="3"/>
  <c r="BS324" i="3"/>
  <c r="CI324" i="3"/>
  <c r="CO324" i="3"/>
  <c r="CT324" i="3"/>
  <c r="CX324" i="3"/>
  <c r="DB324" i="3"/>
  <c r="DG324" i="3"/>
  <c r="DK324" i="3"/>
  <c r="DO324" i="3"/>
  <c r="DV324" i="3"/>
  <c r="DZ324" i="3"/>
  <c r="EE324" i="3"/>
  <c r="EJ324" i="3"/>
  <c r="GL324" i="3"/>
  <c r="GS324" i="3"/>
  <c r="GX324" i="3"/>
  <c r="HB324" i="3"/>
  <c r="HH324" i="3"/>
  <c r="HL324" i="3"/>
  <c r="HP324" i="3"/>
  <c r="N324" i="3"/>
  <c r="R324" i="3"/>
  <c r="AE324" i="3"/>
  <c r="AI324" i="3"/>
  <c r="AM324" i="3"/>
  <c r="AQ324" i="3"/>
  <c r="AU324" i="3"/>
  <c r="AZ324" i="3"/>
  <c r="BD324" i="3"/>
  <c r="BH324" i="3"/>
  <c r="BL324" i="3"/>
  <c r="BP324" i="3"/>
  <c r="BU324" i="3"/>
  <c r="CK324" i="3"/>
  <c r="CQ324" i="3"/>
  <c r="CU324" i="3"/>
  <c r="CY324" i="3"/>
  <c r="DD324" i="3"/>
  <c r="DH324" i="3"/>
  <c r="DL324" i="3"/>
  <c r="DQ324" i="3"/>
  <c r="DW324" i="3"/>
  <c r="EA324" i="3"/>
  <c r="EG324" i="3"/>
  <c r="GM324" i="3"/>
  <c r="GT324" i="3"/>
  <c r="GY324" i="3"/>
  <c r="HD324" i="3"/>
  <c r="HI324" i="3"/>
  <c r="HM324" i="3"/>
  <c r="HQ324" i="3"/>
  <c r="CG324" i="3"/>
  <c r="B324" i="3"/>
  <c r="B324" i="2"/>
  <c r="GN324" i="3"/>
  <c r="GO324" i="3"/>
  <c r="F324" i="3"/>
  <c r="U324" i="2"/>
  <c r="O324" i="3"/>
  <c r="S324" i="3"/>
  <c r="S324" i="2"/>
  <c r="AA324" i="3"/>
  <c r="AF324" i="3"/>
  <c r="AJ324" i="3"/>
  <c r="AN324" i="3"/>
  <c r="AR324" i="3"/>
  <c r="AV324" i="3"/>
  <c r="BA324" i="3"/>
  <c r="BE324" i="3"/>
  <c r="BI324" i="3"/>
  <c r="BM324" i="3"/>
  <c r="BQ324" i="3"/>
  <c r="CL324" i="3"/>
  <c r="CR324" i="3"/>
  <c r="CV324" i="3"/>
  <c r="CZ324" i="3"/>
  <c r="DE324" i="3"/>
  <c r="DI324" i="3"/>
  <c r="DM324" i="3"/>
  <c r="DS324" i="3"/>
  <c r="DX324" i="3"/>
  <c r="EC324" i="3"/>
  <c r="EH324" i="3"/>
  <c r="GQ324" i="3"/>
  <c r="GU324" i="3"/>
  <c r="GZ324" i="3"/>
  <c r="HF324" i="3"/>
  <c r="HJ324" i="3"/>
  <c r="HN324" i="3"/>
  <c r="HR324" i="3"/>
  <c r="P337" i="4"/>
  <c r="EL320" i="3"/>
  <c r="EM320" i="3"/>
  <c r="EN320" i="3"/>
  <c r="FF320" i="3"/>
  <c r="FG320" i="3"/>
  <c r="FH320" i="3"/>
  <c r="EV320" i="3"/>
  <c r="EW320" i="3"/>
  <c r="EX320" i="3"/>
  <c r="FP320" i="3"/>
  <c r="FQ320" i="3"/>
  <c r="FR320" i="3"/>
  <c r="FZ320" i="3"/>
  <c r="GA320" i="3"/>
  <c r="GB320" i="3"/>
  <c r="FS312" i="3"/>
  <c r="EO312" i="3"/>
  <c r="EY312" i="3"/>
  <c r="FI312" i="3"/>
  <c r="GC312" i="3"/>
  <c r="EU312" i="3"/>
  <c r="ES312" i="3"/>
  <c r="FC312" i="3"/>
  <c r="FE312" i="3"/>
  <c r="FM312" i="3"/>
  <c r="FO312" i="3"/>
  <c r="FW312" i="3"/>
  <c r="GG312" i="3"/>
  <c r="FY312" i="3"/>
  <c r="GI312" i="3"/>
  <c r="EQ312" i="3"/>
  <c r="FD312" i="3"/>
  <c r="FK312" i="3"/>
  <c r="FX312" i="3"/>
  <c r="GE312" i="3"/>
  <c r="ER312" i="3"/>
  <c r="EZ312" i="3"/>
  <c r="FL312" i="3"/>
  <c r="FT312" i="3"/>
  <c r="GF312" i="3"/>
  <c r="ET312" i="3"/>
  <c r="FA312" i="3"/>
  <c r="FN312" i="3"/>
  <c r="FU312" i="3"/>
  <c r="GH312" i="3"/>
  <c r="EP312" i="3"/>
  <c r="FB312" i="3"/>
  <c r="FJ312" i="3"/>
  <c r="FV312" i="3"/>
  <c r="GD312" i="3"/>
  <c r="Z308" i="3"/>
  <c r="CA308" i="3"/>
  <c r="X308" i="3"/>
  <c r="HT308" i="3"/>
  <c r="Q308" i="3"/>
  <c r="Q308" i="2"/>
  <c r="AD308" i="3"/>
  <c r="AH308" i="3"/>
  <c r="AL308" i="3"/>
  <c r="AP308" i="3"/>
  <c r="AT308" i="3"/>
  <c r="AY308" i="3"/>
  <c r="BC308" i="3"/>
  <c r="BG308" i="3"/>
  <c r="BK308" i="3"/>
  <c r="BO308" i="3"/>
  <c r="BS308" i="3"/>
  <c r="CI308" i="3"/>
  <c r="CO308" i="3"/>
  <c r="CT308" i="3"/>
  <c r="CX308" i="3"/>
  <c r="DB308" i="3"/>
  <c r="DG308" i="3"/>
  <c r="DK308" i="3"/>
  <c r="DO308" i="3"/>
  <c r="DV308" i="3"/>
  <c r="DZ308" i="3"/>
  <c r="EE308" i="3"/>
  <c r="EJ308" i="3"/>
  <c r="GL308" i="3"/>
  <c r="GS308" i="3"/>
  <c r="GX308" i="3"/>
  <c r="HB308" i="3"/>
  <c r="HH308" i="3"/>
  <c r="HL308" i="3"/>
  <c r="HP308" i="3"/>
  <c r="N308" i="3"/>
  <c r="R308" i="3"/>
  <c r="AE308" i="3"/>
  <c r="AI308" i="3"/>
  <c r="AM308" i="3"/>
  <c r="AQ308" i="3"/>
  <c r="AU308" i="3"/>
  <c r="AZ308" i="3"/>
  <c r="BD308" i="3"/>
  <c r="BH308" i="3"/>
  <c r="BL308" i="3"/>
  <c r="BP308" i="3"/>
  <c r="BU308" i="3"/>
  <c r="CK308" i="3"/>
  <c r="CQ308" i="3"/>
  <c r="CU308" i="3"/>
  <c r="CY308" i="3"/>
  <c r="DD308" i="3"/>
  <c r="DH308" i="3"/>
  <c r="DL308" i="3"/>
  <c r="DQ308" i="3"/>
  <c r="DW308" i="3"/>
  <c r="EA308" i="3"/>
  <c r="EG308" i="3"/>
  <c r="GM308" i="3"/>
  <c r="GT308" i="3"/>
  <c r="GY308" i="3"/>
  <c r="HD308" i="3"/>
  <c r="HI308" i="3"/>
  <c r="HM308" i="3"/>
  <c r="HQ308" i="3"/>
  <c r="CG308" i="3"/>
  <c r="B308" i="3"/>
  <c r="B308" i="2"/>
  <c r="GN308" i="3"/>
  <c r="GO308" i="3"/>
  <c r="F308" i="3"/>
  <c r="U308" i="2"/>
  <c r="O308" i="3"/>
  <c r="S308" i="3"/>
  <c r="S308" i="2"/>
  <c r="AA308" i="3"/>
  <c r="AF308" i="3"/>
  <c r="AJ308" i="3"/>
  <c r="AN308" i="3"/>
  <c r="AR308" i="3"/>
  <c r="AV308" i="3"/>
  <c r="BA308" i="3"/>
  <c r="BE308" i="3"/>
  <c r="BI308" i="3"/>
  <c r="BM308" i="3"/>
  <c r="BQ308" i="3"/>
  <c r="CL308" i="3"/>
  <c r="CR308" i="3"/>
  <c r="CV308" i="3"/>
  <c r="CZ308" i="3"/>
  <c r="DE308" i="3"/>
  <c r="DI308" i="3"/>
  <c r="DM308" i="3"/>
  <c r="DS308" i="3"/>
  <c r="DX308" i="3"/>
  <c r="EC308" i="3"/>
  <c r="EH308" i="3"/>
  <c r="GQ308" i="3"/>
  <c r="GU308" i="3"/>
  <c r="GZ308" i="3"/>
  <c r="HF308" i="3"/>
  <c r="HJ308" i="3"/>
  <c r="HN308" i="3"/>
  <c r="HR308" i="3"/>
  <c r="P308" i="3"/>
  <c r="P308" i="2"/>
  <c r="AC308" i="3"/>
  <c r="AG308" i="3"/>
  <c r="AK308" i="3"/>
  <c r="AO308" i="3"/>
  <c r="AS308" i="3"/>
  <c r="AW308" i="3"/>
  <c r="BB308" i="3"/>
  <c r="BF308" i="3"/>
  <c r="BJ308" i="3"/>
  <c r="BN308" i="3"/>
  <c r="BR308" i="3"/>
  <c r="CE308" i="3"/>
  <c r="CN308" i="3"/>
  <c r="CS308" i="3"/>
  <c r="CW308" i="3"/>
  <c r="DA308" i="3"/>
  <c r="DF308" i="3"/>
  <c r="DJ308" i="3"/>
  <c r="DN308" i="3"/>
  <c r="DT308" i="3"/>
  <c r="DY308" i="3"/>
  <c r="ED308" i="3"/>
  <c r="EI308" i="3"/>
  <c r="GK308" i="3"/>
  <c r="GR308" i="3"/>
  <c r="GV308" i="3"/>
  <c r="HA308" i="3"/>
  <c r="HG308" i="3"/>
  <c r="HK308" i="3"/>
  <c r="HO308" i="3"/>
  <c r="HS308" i="3"/>
  <c r="P321" i="4"/>
  <c r="EV304" i="3"/>
  <c r="EW304" i="3"/>
  <c r="EX304" i="3"/>
  <c r="EL304" i="3"/>
  <c r="EM304" i="3"/>
  <c r="EN304" i="3"/>
  <c r="FF304" i="3"/>
  <c r="FG304" i="3"/>
  <c r="FH304" i="3"/>
  <c r="FP304" i="3"/>
  <c r="FQ304" i="3"/>
  <c r="FR304" i="3"/>
  <c r="FZ304" i="3"/>
  <c r="GA304" i="3"/>
  <c r="GB304" i="3"/>
  <c r="Z300" i="3"/>
  <c r="CA300" i="3"/>
  <c r="X300" i="3"/>
  <c r="BW296" i="3"/>
  <c r="BX296" i="3"/>
  <c r="BY296" i="3"/>
  <c r="FS296" i="3"/>
  <c r="EO296" i="3"/>
  <c r="EY296" i="3"/>
  <c r="FI296" i="3"/>
  <c r="GC296" i="3"/>
  <c r="EU296" i="3"/>
  <c r="ES296" i="3"/>
  <c r="FC296" i="3"/>
  <c r="FE296" i="3"/>
  <c r="FM296" i="3"/>
  <c r="FO296" i="3"/>
  <c r="FW296" i="3"/>
  <c r="GG296" i="3"/>
  <c r="FY296" i="3"/>
  <c r="GI296" i="3"/>
  <c r="ER296" i="3"/>
  <c r="EZ296" i="3"/>
  <c r="FL296" i="3"/>
  <c r="FT296" i="3"/>
  <c r="GF296" i="3"/>
  <c r="ET296" i="3"/>
  <c r="FA296" i="3"/>
  <c r="FN296" i="3"/>
  <c r="FU296" i="3"/>
  <c r="GH296" i="3"/>
  <c r="EP296" i="3"/>
  <c r="FB296" i="3"/>
  <c r="FJ296" i="3"/>
  <c r="FV296" i="3"/>
  <c r="GD296" i="3"/>
  <c r="EQ296" i="3"/>
  <c r="FD296" i="3"/>
  <c r="FK296" i="3"/>
  <c r="FX296" i="3"/>
  <c r="GE296" i="3"/>
  <c r="HT292" i="3"/>
  <c r="N292" i="3"/>
  <c r="R292" i="3"/>
  <c r="AE292" i="3"/>
  <c r="AI292" i="3"/>
  <c r="AM292" i="3"/>
  <c r="AQ292" i="3"/>
  <c r="AU292" i="3"/>
  <c r="AZ292" i="3"/>
  <c r="BD292" i="3"/>
  <c r="BH292" i="3"/>
  <c r="BL292" i="3"/>
  <c r="BP292" i="3"/>
  <c r="BU292" i="3"/>
  <c r="CK292" i="3"/>
  <c r="CQ292" i="3"/>
  <c r="CU292" i="3"/>
  <c r="CY292" i="3"/>
  <c r="DD292" i="3"/>
  <c r="DH292" i="3"/>
  <c r="DL292" i="3"/>
  <c r="DQ292" i="3"/>
  <c r="DW292" i="3"/>
  <c r="EA292" i="3"/>
  <c r="EG292" i="3"/>
  <c r="GM292" i="3"/>
  <c r="GT292" i="3"/>
  <c r="GY292" i="3"/>
  <c r="HD292" i="3"/>
  <c r="HI292" i="3"/>
  <c r="HM292" i="3"/>
  <c r="HQ292" i="3"/>
  <c r="CG292" i="3"/>
  <c r="B292" i="3"/>
  <c r="B292" i="2"/>
  <c r="GN292" i="3"/>
  <c r="GO292" i="3"/>
  <c r="F292" i="3"/>
  <c r="U292" i="2"/>
  <c r="O292" i="3"/>
  <c r="S292" i="3"/>
  <c r="S292" i="2"/>
  <c r="AA292" i="3"/>
  <c r="AF292" i="3"/>
  <c r="AJ292" i="3"/>
  <c r="AN292" i="3"/>
  <c r="AR292" i="3"/>
  <c r="AV292" i="3"/>
  <c r="BA292" i="3"/>
  <c r="BE292" i="3"/>
  <c r="BI292" i="3"/>
  <c r="BM292" i="3"/>
  <c r="BQ292" i="3"/>
  <c r="CL292" i="3"/>
  <c r="CR292" i="3"/>
  <c r="CV292" i="3"/>
  <c r="CZ292" i="3"/>
  <c r="DE292" i="3"/>
  <c r="DI292" i="3"/>
  <c r="DM292" i="3"/>
  <c r="DS292" i="3"/>
  <c r="DX292" i="3"/>
  <c r="EC292" i="3"/>
  <c r="EH292" i="3"/>
  <c r="GQ292" i="3"/>
  <c r="GU292" i="3"/>
  <c r="GZ292" i="3"/>
  <c r="HF292" i="3"/>
  <c r="HJ292" i="3"/>
  <c r="HN292" i="3"/>
  <c r="HR292" i="3"/>
  <c r="P292" i="3"/>
  <c r="P292" i="2"/>
  <c r="AC292" i="3"/>
  <c r="AG292" i="3"/>
  <c r="AK292" i="3"/>
  <c r="AO292" i="3"/>
  <c r="AS292" i="3"/>
  <c r="AW292" i="3"/>
  <c r="BB292" i="3"/>
  <c r="BF292" i="3"/>
  <c r="BJ292" i="3"/>
  <c r="BN292" i="3"/>
  <c r="BR292" i="3"/>
  <c r="CE292" i="3"/>
  <c r="CN292" i="3"/>
  <c r="CS292" i="3"/>
  <c r="CW292" i="3"/>
  <c r="DA292" i="3"/>
  <c r="DF292" i="3"/>
  <c r="DJ292" i="3"/>
  <c r="DN292" i="3"/>
  <c r="DT292" i="3"/>
  <c r="DY292" i="3"/>
  <c r="ED292" i="3"/>
  <c r="EI292" i="3"/>
  <c r="GK292" i="3"/>
  <c r="GR292" i="3"/>
  <c r="GV292" i="3"/>
  <c r="HA292" i="3"/>
  <c r="HG292" i="3"/>
  <c r="HK292" i="3"/>
  <c r="HO292" i="3"/>
  <c r="HS292" i="3"/>
  <c r="Q292" i="3"/>
  <c r="Q292" i="2"/>
  <c r="AD292" i="3"/>
  <c r="AH292" i="3"/>
  <c r="AL292" i="3"/>
  <c r="AP292" i="3"/>
  <c r="AT292" i="3"/>
  <c r="AY292" i="3"/>
  <c r="BC292" i="3"/>
  <c r="BG292" i="3"/>
  <c r="BK292" i="3"/>
  <c r="BO292" i="3"/>
  <c r="BS292" i="3"/>
  <c r="CI292" i="3"/>
  <c r="CO292" i="3"/>
  <c r="CT292" i="3"/>
  <c r="CX292" i="3"/>
  <c r="DB292" i="3"/>
  <c r="DG292" i="3"/>
  <c r="DK292" i="3"/>
  <c r="DO292" i="3"/>
  <c r="DV292" i="3"/>
  <c r="DZ292" i="3"/>
  <c r="EE292" i="3"/>
  <c r="EJ292" i="3"/>
  <c r="GL292" i="3"/>
  <c r="GS292" i="3"/>
  <c r="GX292" i="3"/>
  <c r="HB292" i="3"/>
  <c r="HH292" i="3"/>
  <c r="HL292" i="3"/>
  <c r="HP292" i="3"/>
  <c r="P305" i="4"/>
  <c r="EV288" i="3"/>
  <c r="EW288" i="3"/>
  <c r="EX288" i="3"/>
  <c r="EL288" i="3"/>
  <c r="EM288" i="3"/>
  <c r="EN288" i="3"/>
  <c r="FF288" i="3"/>
  <c r="FG288" i="3"/>
  <c r="FH288" i="3"/>
  <c r="FP288" i="3"/>
  <c r="FQ288" i="3"/>
  <c r="FR288" i="3"/>
  <c r="FZ288" i="3"/>
  <c r="GA288" i="3"/>
  <c r="GB288" i="3"/>
  <c r="Z284" i="3"/>
  <c r="CA284" i="3"/>
  <c r="X284" i="3"/>
  <c r="BW280" i="3"/>
  <c r="BX280" i="3"/>
  <c r="BY280" i="3"/>
  <c r="FS280" i="3"/>
  <c r="EO280" i="3"/>
  <c r="EY280" i="3"/>
  <c r="FI280" i="3"/>
  <c r="GC280" i="3"/>
  <c r="EU280" i="3"/>
  <c r="ES280" i="3"/>
  <c r="FC280" i="3"/>
  <c r="FE280" i="3"/>
  <c r="FM280" i="3"/>
  <c r="FO280" i="3"/>
  <c r="FW280" i="3"/>
  <c r="GG280" i="3"/>
  <c r="FY280" i="3"/>
  <c r="GI280" i="3"/>
  <c r="ER280" i="3"/>
  <c r="EZ280" i="3"/>
  <c r="FL280" i="3"/>
  <c r="FT280" i="3"/>
  <c r="GF280" i="3"/>
  <c r="ET280" i="3"/>
  <c r="FA280" i="3"/>
  <c r="FN280" i="3"/>
  <c r="FU280" i="3"/>
  <c r="GH280" i="3"/>
  <c r="EP280" i="3"/>
  <c r="FB280" i="3"/>
  <c r="FJ280" i="3"/>
  <c r="FV280" i="3"/>
  <c r="GD280" i="3"/>
  <c r="EQ280" i="3"/>
  <c r="FD280" i="3"/>
  <c r="FK280" i="3"/>
  <c r="FX280" i="3"/>
  <c r="GE280" i="3"/>
  <c r="HT276" i="3"/>
  <c r="N276" i="3"/>
  <c r="R276" i="3"/>
  <c r="AE276" i="3"/>
  <c r="AI276" i="3"/>
  <c r="AM276" i="3"/>
  <c r="AQ276" i="3"/>
  <c r="AU276" i="3"/>
  <c r="AZ276" i="3"/>
  <c r="BD276" i="3"/>
  <c r="BH276" i="3"/>
  <c r="BL276" i="3"/>
  <c r="BP276" i="3"/>
  <c r="BU276" i="3"/>
  <c r="CK276" i="3"/>
  <c r="CQ276" i="3"/>
  <c r="CU276" i="3"/>
  <c r="CY276" i="3"/>
  <c r="DD276" i="3"/>
  <c r="DH276" i="3"/>
  <c r="DL276" i="3"/>
  <c r="DQ276" i="3"/>
  <c r="DW276" i="3"/>
  <c r="EA276" i="3"/>
  <c r="EG276" i="3"/>
  <c r="GM276" i="3"/>
  <c r="GT276" i="3"/>
  <c r="GY276" i="3"/>
  <c r="HD276" i="3"/>
  <c r="HI276" i="3"/>
  <c r="HM276" i="3"/>
  <c r="HQ276" i="3"/>
  <c r="CG276" i="3"/>
  <c r="B276" i="3"/>
  <c r="B276" i="2"/>
  <c r="GN276" i="3"/>
  <c r="GO276" i="3"/>
  <c r="F276" i="3"/>
  <c r="U276" i="2"/>
  <c r="O276" i="3"/>
  <c r="S276" i="3"/>
  <c r="S276" i="2"/>
  <c r="AA276" i="3"/>
  <c r="AF276" i="3"/>
  <c r="AJ276" i="3"/>
  <c r="AN276" i="3"/>
  <c r="AR276" i="3"/>
  <c r="AV276" i="3"/>
  <c r="BA276" i="3"/>
  <c r="BE276" i="3"/>
  <c r="BI276" i="3"/>
  <c r="BM276" i="3"/>
  <c r="BQ276" i="3"/>
  <c r="CL276" i="3"/>
  <c r="CR276" i="3"/>
  <c r="CV276" i="3"/>
  <c r="CZ276" i="3"/>
  <c r="DE276" i="3"/>
  <c r="DI276" i="3"/>
  <c r="DM276" i="3"/>
  <c r="DS276" i="3"/>
  <c r="DX276" i="3"/>
  <c r="EC276" i="3"/>
  <c r="EH276" i="3"/>
  <c r="GQ276" i="3"/>
  <c r="GU276" i="3"/>
  <c r="GZ276" i="3"/>
  <c r="HF276" i="3"/>
  <c r="HJ276" i="3"/>
  <c r="HN276" i="3"/>
  <c r="HR276" i="3"/>
  <c r="P276" i="3"/>
  <c r="P276" i="2"/>
  <c r="AC276" i="3"/>
  <c r="AG276" i="3"/>
  <c r="AK276" i="3"/>
  <c r="AO276" i="3"/>
  <c r="AS276" i="3"/>
  <c r="AW276" i="3"/>
  <c r="BB276" i="3"/>
  <c r="BF276" i="3"/>
  <c r="BJ276" i="3"/>
  <c r="BN276" i="3"/>
  <c r="BR276" i="3"/>
  <c r="CE276" i="3"/>
  <c r="CN276" i="3"/>
  <c r="CS276" i="3"/>
  <c r="CW276" i="3"/>
  <c r="DA276" i="3"/>
  <c r="DF276" i="3"/>
  <c r="DJ276" i="3"/>
  <c r="DN276" i="3"/>
  <c r="DT276" i="3"/>
  <c r="DY276" i="3"/>
  <c r="ED276" i="3"/>
  <c r="EI276" i="3"/>
  <c r="GK276" i="3"/>
  <c r="GR276" i="3"/>
  <c r="GV276" i="3"/>
  <c r="HA276" i="3"/>
  <c r="HG276" i="3"/>
  <c r="HK276" i="3"/>
  <c r="HO276" i="3"/>
  <c r="HS276" i="3"/>
  <c r="Q276" i="3"/>
  <c r="Q276" i="2"/>
  <c r="AD276" i="3"/>
  <c r="AH276" i="3"/>
  <c r="AL276" i="3"/>
  <c r="AP276" i="3"/>
  <c r="AT276" i="3"/>
  <c r="AY276" i="3"/>
  <c r="BC276" i="3"/>
  <c r="BG276" i="3"/>
  <c r="BK276" i="3"/>
  <c r="BO276" i="3"/>
  <c r="BS276" i="3"/>
  <c r="CI276" i="3"/>
  <c r="CO276" i="3"/>
  <c r="CT276" i="3"/>
  <c r="CX276" i="3"/>
  <c r="DB276" i="3"/>
  <c r="DG276" i="3"/>
  <c r="DK276" i="3"/>
  <c r="DO276" i="3"/>
  <c r="DV276" i="3"/>
  <c r="DZ276" i="3"/>
  <c r="EE276" i="3"/>
  <c r="EJ276" i="3"/>
  <c r="GL276" i="3"/>
  <c r="GS276" i="3"/>
  <c r="GX276" i="3"/>
  <c r="HB276" i="3"/>
  <c r="HH276" i="3"/>
  <c r="HL276" i="3"/>
  <c r="HP276" i="3"/>
  <c r="P289" i="4"/>
  <c r="EV272" i="3"/>
  <c r="EW272" i="3"/>
  <c r="EX272" i="3"/>
  <c r="EL272" i="3"/>
  <c r="EM272" i="3"/>
  <c r="EN272" i="3"/>
  <c r="FF272" i="3"/>
  <c r="FG272" i="3"/>
  <c r="FH272" i="3"/>
  <c r="FP272" i="3"/>
  <c r="FQ272" i="3"/>
  <c r="FR272" i="3"/>
  <c r="FZ272" i="3"/>
  <c r="GA272" i="3"/>
  <c r="GB272" i="3"/>
  <c r="X264" i="3"/>
  <c r="Z264" i="3"/>
  <c r="CA264" i="3"/>
  <c r="FS264" i="3"/>
  <c r="EO264" i="3"/>
  <c r="EY264" i="3"/>
  <c r="FI264" i="3"/>
  <c r="GC264" i="3"/>
  <c r="EU264" i="3"/>
  <c r="ES264" i="3"/>
  <c r="FC264" i="3"/>
  <c r="FE264" i="3"/>
  <c r="FM264" i="3"/>
  <c r="FO264" i="3"/>
  <c r="FW264" i="3"/>
  <c r="GG264" i="3"/>
  <c r="FY264" i="3"/>
  <c r="GI264" i="3"/>
  <c r="ET264" i="3"/>
  <c r="FA264" i="3"/>
  <c r="FN264" i="3"/>
  <c r="FU264" i="3"/>
  <c r="GH264" i="3"/>
  <c r="EP264" i="3"/>
  <c r="FB264" i="3"/>
  <c r="FJ264" i="3"/>
  <c r="FV264" i="3"/>
  <c r="GD264" i="3"/>
  <c r="EQ264" i="3"/>
  <c r="FD264" i="3"/>
  <c r="FK264" i="3"/>
  <c r="FX264" i="3"/>
  <c r="GE264" i="3"/>
  <c r="ER264" i="3"/>
  <c r="EZ264" i="3"/>
  <c r="FL264" i="3"/>
  <c r="FT264" i="3"/>
  <c r="GF264" i="3"/>
  <c r="BW260" i="3"/>
  <c r="BX260" i="3"/>
  <c r="BY260" i="3"/>
  <c r="HT260" i="3"/>
  <c r="CG260" i="3"/>
  <c r="B260" i="3"/>
  <c r="B260" i="2"/>
  <c r="GN260" i="3"/>
  <c r="GO260" i="3"/>
  <c r="F260" i="3"/>
  <c r="U260" i="2"/>
  <c r="O260" i="3"/>
  <c r="S260" i="3"/>
  <c r="S260" i="2"/>
  <c r="AA260" i="3"/>
  <c r="AF260" i="3"/>
  <c r="AJ260" i="3"/>
  <c r="AN260" i="3"/>
  <c r="AR260" i="3"/>
  <c r="AV260" i="3"/>
  <c r="BA260" i="3"/>
  <c r="BE260" i="3"/>
  <c r="BI260" i="3"/>
  <c r="BM260" i="3"/>
  <c r="BQ260" i="3"/>
  <c r="CL260" i="3"/>
  <c r="CR260" i="3"/>
  <c r="CV260" i="3"/>
  <c r="CZ260" i="3"/>
  <c r="DE260" i="3"/>
  <c r="DI260" i="3"/>
  <c r="DM260" i="3"/>
  <c r="DS260" i="3"/>
  <c r="DX260" i="3"/>
  <c r="EC260" i="3"/>
  <c r="EH260" i="3"/>
  <c r="GQ260" i="3"/>
  <c r="GU260" i="3"/>
  <c r="GZ260" i="3"/>
  <c r="HF260" i="3"/>
  <c r="HJ260" i="3"/>
  <c r="HN260" i="3"/>
  <c r="HR260" i="3"/>
  <c r="P260" i="3"/>
  <c r="P260" i="2"/>
  <c r="AC260" i="3"/>
  <c r="AG260" i="3"/>
  <c r="AK260" i="3"/>
  <c r="AO260" i="3"/>
  <c r="AS260" i="3"/>
  <c r="AW260" i="3"/>
  <c r="BB260" i="3"/>
  <c r="BF260" i="3"/>
  <c r="BJ260" i="3"/>
  <c r="BN260" i="3"/>
  <c r="BR260" i="3"/>
  <c r="CE260" i="3"/>
  <c r="CN260" i="3"/>
  <c r="CS260" i="3"/>
  <c r="CW260" i="3"/>
  <c r="DA260" i="3"/>
  <c r="DF260" i="3"/>
  <c r="DJ260" i="3"/>
  <c r="DN260" i="3"/>
  <c r="DT260" i="3"/>
  <c r="DY260" i="3"/>
  <c r="ED260" i="3"/>
  <c r="EI260" i="3"/>
  <c r="GK260" i="3"/>
  <c r="GR260" i="3"/>
  <c r="GV260" i="3"/>
  <c r="HA260" i="3"/>
  <c r="HG260" i="3"/>
  <c r="HK260" i="3"/>
  <c r="HO260" i="3"/>
  <c r="HS260" i="3"/>
  <c r="Q260" i="3"/>
  <c r="Q260" i="2"/>
  <c r="AD260" i="3"/>
  <c r="AH260" i="3"/>
  <c r="AL260" i="3"/>
  <c r="AP260" i="3"/>
  <c r="AT260" i="3"/>
  <c r="AY260" i="3"/>
  <c r="BC260" i="3"/>
  <c r="BG260" i="3"/>
  <c r="BK260" i="3"/>
  <c r="BO260" i="3"/>
  <c r="BS260" i="3"/>
  <c r="CI260" i="3"/>
  <c r="CO260" i="3"/>
  <c r="CT260" i="3"/>
  <c r="CX260" i="3"/>
  <c r="DB260" i="3"/>
  <c r="DG260" i="3"/>
  <c r="DK260" i="3"/>
  <c r="DO260" i="3"/>
  <c r="DV260" i="3"/>
  <c r="DZ260" i="3"/>
  <c r="EE260" i="3"/>
  <c r="EJ260" i="3"/>
  <c r="GL260" i="3"/>
  <c r="GS260" i="3"/>
  <c r="GX260" i="3"/>
  <c r="HB260" i="3"/>
  <c r="HH260" i="3"/>
  <c r="HL260" i="3"/>
  <c r="HP260" i="3"/>
  <c r="N260" i="3"/>
  <c r="R260" i="3"/>
  <c r="AE260" i="3"/>
  <c r="AI260" i="3"/>
  <c r="AM260" i="3"/>
  <c r="AQ260" i="3"/>
  <c r="AU260" i="3"/>
  <c r="AZ260" i="3"/>
  <c r="BD260" i="3"/>
  <c r="BH260" i="3"/>
  <c r="BL260" i="3"/>
  <c r="BP260" i="3"/>
  <c r="BU260" i="3"/>
  <c r="CK260" i="3"/>
  <c r="CQ260" i="3"/>
  <c r="CU260" i="3"/>
  <c r="CY260" i="3"/>
  <c r="DD260" i="3"/>
  <c r="DH260" i="3"/>
  <c r="DL260" i="3"/>
  <c r="DQ260" i="3"/>
  <c r="DW260" i="3"/>
  <c r="EA260" i="3"/>
  <c r="EG260" i="3"/>
  <c r="GM260" i="3"/>
  <c r="GT260" i="3"/>
  <c r="GY260" i="3"/>
  <c r="HD260" i="3"/>
  <c r="HI260" i="3"/>
  <c r="HM260" i="3"/>
  <c r="HQ260" i="3"/>
  <c r="P273" i="4"/>
  <c r="EV256" i="3"/>
  <c r="EW256" i="3"/>
  <c r="EX256" i="3"/>
  <c r="EL256" i="3"/>
  <c r="EM256" i="3"/>
  <c r="EN256" i="3"/>
  <c r="FF256" i="3"/>
  <c r="FG256" i="3"/>
  <c r="FH256" i="3"/>
  <c r="FP256" i="3"/>
  <c r="FQ256" i="3"/>
  <c r="FR256" i="3"/>
  <c r="FZ256" i="3"/>
  <c r="GA256" i="3"/>
  <c r="GB256" i="3"/>
  <c r="X248" i="3"/>
  <c r="Z248" i="3"/>
  <c r="CA248" i="3"/>
  <c r="FS248" i="3"/>
  <c r="EO248" i="3"/>
  <c r="EY248" i="3"/>
  <c r="FI248" i="3"/>
  <c r="GC248" i="3"/>
  <c r="EU248" i="3"/>
  <c r="ES248" i="3"/>
  <c r="FC248" i="3"/>
  <c r="FE248" i="3"/>
  <c r="FM248" i="3"/>
  <c r="FO248" i="3"/>
  <c r="FW248" i="3"/>
  <c r="GG248" i="3"/>
  <c r="FY248" i="3"/>
  <c r="GI248" i="3"/>
  <c r="ET248" i="3"/>
  <c r="FA248" i="3"/>
  <c r="FN248" i="3"/>
  <c r="FU248" i="3"/>
  <c r="GH248" i="3"/>
  <c r="EP248" i="3"/>
  <c r="FB248" i="3"/>
  <c r="FJ248" i="3"/>
  <c r="FV248" i="3"/>
  <c r="GD248" i="3"/>
  <c r="EQ248" i="3"/>
  <c r="FD248" i="3"/>
  <c r="FK248" i="3"/>
  <c r="FX248" i="3"/>
  <c r="GE248" i="3"/>
  <c r="ER248" i="3"/>
  <c r="EZ248" i="3"/>
  <c r="FL248" i="3"/>
  <c r="FT248" i="3"/>
  <c r="GF248" i="3"/>
  <c r="Z244" i="3"/>
  <c r="CA244" i="3"/>
  <c r="X244" i="3"/>
  <c r="HT244" i="3"/>
  <c r="Q244" i="3"/>
  <c r="Q244" i="2"/>
  <c r="AD244" i="3"/>
  <c r="AH244" i="3"/>
  <c r="AL244" i="3"/>
  <c r="AP244" i="3"/>
  <c r="AT244" i="3"/>
  <c r="AY244" i="3"/>
  <c r="BC244" i="3"/>
  <c r="BG244" i="3"/>
  <c r="BK244" i="3"/>
  <c r="BO244" i="3"/>
  <c r="BS244" i="3"/>
  <c r="CI244" i="3"/>
  <c r="CO244" i="3"/>
  <c r="CT244" i="3"/>
  <c r="CX244" i="3"/>
  <c r="DB244" i="3"/>
  <c r="DG244" i="3"/>
  <c r="DK244" i="3"/>
  <c r="DO244" i="3"/>
  <c r="DV244" i="3"/>
  <c r="DZ244" i="3"/>
  <c r="EE244" i="3"/>
  <c r="EJ244" i="3"/>
  <c r="GL244" i="3"/>
  <c r="GS244" i="3"/>
  <c r="GX244" i="3"/>
  <c r="HB244" i="3"/>
  <c r="HH244" i="3"/>
  <c r="HL244" i="3"/>
  <c r="HP244" i="3"/>
  <c r="N244" i="3"/>
  <c r="R244" i="3"/>
  <c r="AE244" i="3"/>
  <c r="AI244" i="3"/>
  <c r="AM244" i="3"/>
  <c r="AQ244" i="3"/>
  <c r="AU244" i="3"/>
  <c r="AZ244" i="3"/>
  <c r="BD244" i="3"/>
  <c r="BH244" i="3"/>
  <c r="BL244" i="3"/>
  <c r="BP244" i="3"/>
  <c r="BU244" i="3"/>
  <c r="CK244" i="3"/>
  <c r="CQ244" i="3"/>
  <c r="CU244" i="3"/>
  <c r="CY244" i="3"/>
  <c r="DD244" i="3"/>
  <c r="DH244" i="3"/>
  <c r="DL244" i="3"/>
  <c r="DQ244" i="3"/>
  <c r="DW244" i="3"/>
  <c r="EA244" i="3"/>
  <c r="EG244" i="3"/>
  <c r="GM244" i="3"/>
  <c r="GT244" i="3"/>
  <c r="GY244" i="3"/>
  <c r="HD244" i="3"/>
  <c r="HI244" i="3"/>
  <c r="HM244" i="3"/>
  <c r="HQ244" i="3"/>
  <c r="CG244" i="3"/>
  <c r="B244" i="3"/>
  <c r="B244" i="2"/>
  <c r="GN244" i="3"/>
  <c r="GO244" i="3"/>
  <c r="F244" i="3"/>
  <c r="U244" i="2"/>
  <c r="O244" i="3"/>
  <c r="S244" i="3"/>
  <c r="S244" i="2"/>
  <c r="AA244" i="3"/>
  <c r="AF244" i="3"/>
  <c r="AJ244" i="3"/>
  <c r="AN244" i="3"/>
  <c r="AR244" i="3"/>
  <c r="AV244" i="3"/>
  <c r="BA244" i="3"/>
  <c r="BE244" i="3"/>
  <c r="BI244" i="3"/>
  <c r="BM244" i="3"/>
  <c r="BQ244" i="3"/>
  <c r="CL244" i="3"/>
  <c r="CR244" i="3"/>
  <c r="CV244" i="3"/>
  <c r="CZ244" i="3"/>
  <c r="DE244" i="3"/>
  <c r="DI244" i="3"/>
  <c r="DM244" i="3"/>
  <c r="DS244" i="3"/>
  <c r="DX244" i="3"/>
  <c r="EC244" i="3"/>
  <c r="EH244" i="3"/>
  <c r="GQ244" i="3"/>
  <c r="GU244" i="3"/>
  <c r="GZ244" i="3"/>
  <c r="HF244" i="3"/>
  <c r="HJ244" i="3"/>
  <c r="HN244" i="3"/>
  <c r="HR244" i="3"/>
  <c r="P244" i="3"/>
  <c r="P244" i="2"/>
  <c r="AC244" i="3"/>
  <c r="AG244" i="3"/>
  <c r="AK244" i="3"/>
  <c r="AO244" i="3"/>
  <c r="AS244" i="3"/>
  <c r="AW244" i="3"/>
  <c r="BB244" i="3"/>
  <c r="BF244" i="3"/>
  <c r="BJ244" i="3"/>
  <c r="BN244" i="3"/>
  <c r="BR244" i="3"/>
  <c r="CE244" i="3"/>
  <c r="CN244" i="3"/>
  <c r="CS244" i="3"/>
  <c r="CW244" i="3"/>
  <c r="DA244" i="3"/>
  <c r="DF244" i="3"/>
  <c r="DJ244" i="3"/>
  <c r="DN244" i="3"/>
  <c r="DT244" i="3"/>
  <c r="DY244" i="3"/>
  <c r="ED244" i="3"/>
  <c r="EI244" i="3"/>
  <c r="GK244" i="3"/>
  <c r="GR244" i="3"/>
  <c r="GV244" i="3"/>
  <c r="HA244" i="3"/>
  <c r="HG244" i="3"/>
  <c r="HK244" i="3"/>
  <c r="HO244" i="3"/>
  <c r="HS244" i="3"/>
  <c r="P257" i="4"/>
  <c r="BY240" i="3"/>
  <c r="BW240" i="3"/>
  <c r="BX240" i="3"/>
  <c r="EV240" i="3"/>
  <c r="EW240" i="3"/>
  <c r="EX240" i="3"/>
  <c r="EL240" i="3"/>
  <c r="EM240" i="3"/>
  <c r="EN240" i="3"/>
  <c r="FF240" i="3"/>
  <c r="FG240" i="3"/>
  <c r="FH240" i="3"/>
  <c r="FP240" i="3"/>
  <c r="FQ240" i="3"/>
  <c r="FR240" i="3"/>
  <c r="FZ240" i="3"/>
  <c r="GA240" i="3"/>
  <c r="GB240" i="3"/>
  <c r="FS232" i="3"/>
  <c r="EO232" i="3"/>
  <c r="EY232" i="3"/>
  <c r="FI232" i="3"/>
  <c r="GC232" i="3"/>
  <c r="EU232" i="3"/>
  <c r="ES232" i="3"/>
  <c r="FC232" i="3"/>
  <c r="FE232" i="3"/>
  <c r="FM232" i="3"/>
  <c r="FO232" i="3"/>
  <c r="FW232" i="3"/>
  <c r="GG232" i="3"/>
  <c r="FY232" i="3"/>
  <c r="GI232" i="3"/>
  <c r="EQ232" i="3"/>
  <c r="FD232" i="3"/>
  <c r="FK232" i="3"/>
  <c r="FX232" i="3"/>
  <c r="GE232" i="3"/>
  <c r="ER232" i="3"/>
  <c r="EZ232" i="3"/>
  <c r="FL232" i="3"/>
  <c r="FT232" i="3"/>
  <c r="GF232" i="3"/>
  <c r="ET232" i="3"/>
  <c r="FA232" i="3"/>
  <c r="FN232" i="3"/>
  <c r="FU232" i="3"/>
  <c r="GH232" i="3"/>
  <c r="EP232" i="3"/>
  <c r="FB232" i="3"/>
  <c r="FJ232" i="3"/>
  <c r="FV232" i="3"/>
  <c r="GD232" i="3"/>
  <c r="Z228" i="3"/>
  <c r="CA228" i="3"/>
  <c r="X228" i="3"/>
  <c r="HT228" i="3"/>
  <c r="Q228" i="3"/>
  <c r="Q228" i="2"/>
  <c r="AD228" i="3"/>
  <c r="AH228" i="3"/>
  <c r="AL228" i="3"/>
  <c r="AP228" i="3"/>
  <c r="AT228" i="3"/>
  <c r="AY228" i="3"/>
  <c r="BC228" i="3"/>
  <c r="BG228" i="3"/>
  <c r="BK228" i="3"/>
  <c r="BO228" i="3"/>
  <c r="BS228" i="3"/>
  <c r="CI228" i="3"/>
  <c r="CO228" i="3"/>
  <c r="CT228" i="3"/>
  <c r="CX228" i="3"/>
  <c r="DB228" i="3"/>
  <c r="DG228" i="3"/>
  <c r="DK228" i="3"/>
  <c r="DO228" i="3"/>
  <c r="DV228" i="3"/>
  <c r="DZ228" i="3"/>
  <c r="EE228" i="3"/>
  <c r="EJ228" i="3"/>
  <c r="GL228" i="3"/>
  <c r="GS228" i="3"/>
  <c r="GX228" i="3"/>
  <c r="HB228" i="3"/>
  <c r="HH228" i="3"/>
  <c r="HL228" i="3"/>
  <c r="HP228" i="3"/>
  <c r="N228" i="3"/>
  <c r="R228" i="3"/>
  <c r="AE228" i="3"/>
  <c r="AI228" i="3"/>
  <c r="AM228" i="3"/>
  <c r="AQ228" i="3"/>
  <c r="AU228" i="3"/>
  <c r="AZ228" i="3"/>
  <c r="BD228" i="3"/>
  <c r="BH228" i="3"/>
  <c r="BL228" i="3"/>
  <c r="BP228" i="3"/>
  <c r="BU228" i="3"/>
  <c r="CK228" i="3"/>
  <c r="CQ228" i="3"/>
  <c r="CU228" i="3"/>
  <c r="CY228" i="3"/>
  <c r="DD228" i="3"/>
  <c r="DH228" i="3"/>
  <c r="DL228" i="3"/>
  <c r="DQ228" i="3"/>
  <c r="DW228" i="3"/>
  <c r="EA228" i="3"/>
  <c r="EG228" i="3"/>
  <c r="GM228" i="3"/>
  <c r="GT228" i="3"/>
  <c r="GY228" i="3"/>
  <c r="HD228" i="3"/>
  <c r="HI228" i="3"/>
  <c r="HM228" i="3"/>
  <c r="HQ228" i="3"/>
  <c r="CG228" i="3"/>
  <c r="B228" i="3"/>
  <c r="B228" i="2"/>
  <c r="GN228" i="3"/>
  <c r="GO228" i="3"/>
  <c r="F228" i="3"/>
  <c r="U228" i="2"/>
  <c r="O228" i="3"/>
  <c r="S228" i="3"/>
  <c r="S228" i="2"/>
  <c r="AA228" i="3"/>
  <c r="AF228" i="3"/>
  <c r="AJ228" i="3"/>
  <c r="AN228" i="3"/>
  <c r="AR228" i="3"/>
  <c r="AV228" i="3"/>
  <c r="BA228" i="3"/>
  <c r="BE228" i="3"/>
  <c r="BI228" i="3"/>
  <c r="BM228" i="3"/>
  <c r="BQ228" i="3"/>
  <c r="CL228" i="3"/>
  <c r="CR228" i="3"/>
  <c r="CV228" i="3"/>
  <c r="CZ228" i="3"/>
  <c r="DE228" i="3"/>
  <c r="DI228" i="3"/>
  <c r="DM228" i="3"/>
  <c r="DS228" i="3"/>
  <c r="DX228" i="3"/>
  <c r="EC228" i="3"/>
  <c r="EH228" i="3"/>
  <c r="GQ228" i="3"/>
  <c r="GU228" i="3"/>
  <c r="GZ228" i="3"/>
  <c r="HF228" i="3"/>
  <c r="HJ228" i="3"/>
  <c r="HN228" i="3"/>
  <c r="HR228" i="3"/>
  <c r="P228" i="3"/>
  <c r="P228" i="2"/>
  <c r="AC228" i="3"/>
  <c r="AG228" i="3"/>
  <c r="AK228" i="3"/>
  <c r="AO228" i="3"/>
  <c r="AS228" i="3"/>
  <c r="AW228" i="3"/>
  <c r="BB228" i="3"/>
  <c r="BF228" i="3"/>
  <c r="BJ228" i="3"/>
  <c r="BN228" i="3"/>
  <c r="BR228" i="3"/>
  <c r="CE228" i="3"/>
  <c r="CN228" i="3"/>
  <c r="CS228" i="3"/>
  <c r="CW228" i="3"/>
  <c r="DA228" i="3"/>
  <c r="DF228" i="3"/>
  <c r="DJ228" i="3"/>
  <c r="DN228" i="3"/>
  <c r="DT228" i="3"/>
  <c r="DY228" i="3"/>
  <c r="ED228" i="3"/>
  <c r="EI228" i="3"/>
  <c r="GK228" i="3"/>
  <c r="GR228" i="3"/>
  <c r="GV228" i="3"/>
  <c r="HA228" i="3"/>
  <c r="HG228" i="3"/>
  <c r="HK228" i="3"/>
  <c r="HO228" i="3"/>
  <c r="HS228" i="3"/>
  <c r="P241" i="4"/>
  <c r="BY224" i="3"/>
  <c r="BW224" i="3"/>
  <c r="BX224" i="3"/>
  <c r="EV224" i="3"/>
  <c r="EW224" i="3"/>
  <c r="EX224" i="3"/>
  <c r="EL224" i="3"/>
  <c r="EM224" i="3"/>
  <c r="EN224" i="3"/>
  <c r="FF224" i="3"/>
  <c r="FG224" i="3"/>
  <c r="FH224" i="3"/>
  <c r="FP224" i="3"/>
  <c r="FQ224" i="3"/>
  <c r="FR224" i="3"/>
  <c r="FZ224" i="3"/>
  <c r="GA224" i="3"/>
  <c r="GB224" i="3"/>
  <c r="S233" i="4"/>
  <c r="BW216" i="3"/>
  <c r="BX216" i="3"/>
  <c r="BY216" i="3"/>
  <c r="FS216" i="3"/>
  <c r="EO216" i="3"/>
  <c r="EY216" i="3"/>
  <c r="FI216" i="3"/>
  <c r="GC216" i="3"/>
  <c r="EU216" i="3"/>
  <c r="ES216" i="3"/>
  <c r="FC216" i="3"/>
  <c r="FE216" i="3"/>
  <c r="FM216" i="3"/>
  <c r="FO216" i="3"/>
  <c r="FW216" i="3"/>
  <c r="GG216" i="3"/>
  <c r="FY216" i="3"/>
  <c r="GI216" i="3"/>
  <c r="ER216" i="3"/>
  <c r="EZ216" i="3"/>
  <c r="FL216" i="3"/>
  <c r="FT216" i="3"/>
  <c r="GF216" i="3"/>
  <c r="ET216" i="3"/>
  <c r="FA216" i="3"/>
  <c r="FN216" i="3"/>
  <c r="FU216" i="3"/>
  <c r="GH216" i="3"/>
  <c r="EP216" i="3"/>
  <c r="FB216" i="3"/>
  <c r="FJ216" i="3"/>
  <c r="FV216" i="3"/>
  <c r="GD216" i="3"/>
  <c r="EQ216" i="3"/>
  <c r="FD216" i="3"/>
  <c r="FK216" i="3"/>
  <c r="FX216" i="3"/>
  <c r="GE216" i="3"/>
  <c r="HT212" i="3"/>
  <c r="N212" i="3"/>
  <c r="R212" i="3"/>
  <c r="AE212" i="3"/>
  <c r="AI212" i="3"/>
  <c r="AM212" i="3"/>
  <c r="AQ212" i="3"/>
  <c r="AU212" i="3"/>
  <c r="AZ212" i="3"/>
  <c r="BD212" i="3"/>
  <c r="BH212" i="3"/>
  <c r="BL212" i="3"/>
  <c r="BP212" i="3"/>
  <c r="BU212" i="3"/>
  <c r="CK212" i="3"/>
  <c r="CQ212" i="3"/>
  <c r="CU212" i="3"/>
  <c r="CY212" i="3"/>
  <c r="DD212" i="3"/>
  <c r="DH212" i="3"/>
  <c r="DL212" i="3"/>
  <c r="DQ212" i="3"/>
  <c r="DW212" i="3"/>
  <c r="EA212" i="3"/>
  <c r="EG212" i="3"/>
  <c r="GM212" i="3"/>
  <c r="GT212" i="3"/>
  <c r="GY212" i="3"/>
  <c r="HD212" i="3"/>
  <c r="HI212" i="3"/>
  <c r="HM212" i="3"/>
  <c r="HQ212" i="3"/>
  <c r="CG212" i="3"/>
  <c r="B212" i="3"/>
  <c r="B212" i="2"/>
  <c r="GN212" i="3"/>
  <c r="GO212" i="3"/>
  <c r="F212" i="3"/>
  <c r="U212" i="2"/>
  <c r="O212" i="3"/>
  <c r="S212" i="3"/>
  <c r="S212" i="2"/>
  <c r="AA212" i="3"/>
  <c r="AF212" i="3"/>
  <c r="AJ212" i="3"/>
  <c r="AN212" i="3"/>
  <c r="AR212" i="3"/>
  <c r="AV212" i="3"/>
  <c r="BA212" i="3"/>
  <c r="BE212" i="3"/>
  <c r="BI212" i="3"/>
  <c r="BM212" i="3"/>
  <c r="BQ212" i="3"/>
  <c r="CL212" i="3"/>
  <c r="CR212" i="3"/>
  <c r="CV212" i="3"/>
  <c r="CZ212" i="3"/>
  <c r="DE212" i="3"/>
  <c r="DI212" i="3"/>
  <c r="DM212" i="3"/>
  <c r="DS212" i="3"/>
  <c r="DX212" i="3"/>
  <c r="EC212" i="3"/>
  <c r="EH212" i="3"/>
  <c r="GQ212" i="3"/>
  <c r="GU212" i="3"/>
  <c r="GZ212" i="3"/>
  <c r="HF212" i="3"/>
  <c r="HJ212" i="3"/>
  <c r="HN212" i="3"/>
  <c r="HR212" i="3"/>
  <c r="P212" i="3"/>
  <c r="P212" i="2"/>
  <c r="AC212" i="3"/>
  <c r="AG212" i="3"/>
  <c r="AK212" i="3"/>
  <c r="AO212" i="3"/>
  <c r="AS212" i="3"/>
  <c r="AW212" i="3"/>
  <c r="BB212" i="3"/>
  <c r="BF212" i="3"/>
  <c r="BJ212" i="3"/>
  <c r="BN212" i="3"/>
  <c r="BR212" i="3"/>
  <c r="CE212" i="3"/>
  <c r="CN212" i="3"/>
  <c r="CS212" i="3"/>
  <c r="CW212" i="3"/>
  <c r="DA212" i="3"/>
  <c r="DF212" i="3"/>
  <c r="DJ212" i="3"/>
  <c r="DN212" i="3"/>
  <c r="DT212" i="3"/>
  <c r="DY212" i="3"/>
  <c r="ED212" i="3"/>
  <c r="EI212" i="3"/>
  <c r="GK212" i="3"/>
  <c r="GR212" i="3"/>
  <c r="GV212" i="3"/>
  <c r="HA212" i="3"/>
  <c r="HG212" i="3"/>
  <c r="HK212" i="3"/>
  <c r="HO212" i="3"/>
  <c r="HS212" i="3"/>
  <c r="Q212" i="3"/>
  <c r="Q212" i="2"/>
  <c r="AD212" i="3"/>
  <c r="AH212" i="3"/>
  <c r="AL212" i="3"/>
  <c r="AP212" i="3"/>
  <c r="AT212" i="3"/>
  <c r="AY212" i="3"/>
  <c r="BC212" i="3"/>
  <c r="BG212" i="3"/>
  <c r="BK212" i="3"/>
  <c r="BO212" i="3"/>
  <c r="BS212" i="3"/>
  <c r="CI212" i="3"/>
  <c r="CO212" i="3"/>
  <c r="CT212" i="3"/>
  <c r="CX212" i="3"/>
  <c r="DB212" i="3"/>
  <c r="DG212" i="3"/>
  <c r="DK212" i="3"/>
  <c r="DO212" i="3"/>
  <c r="DV212" i="3"/>
  <c r="DZ212" i="3"/>
  <c r="EE212" i="3"/>
  <c r="EJ212" i="3"/>
  <c r="GL212" i="3"/>
  <c r="GS212" i="3"/>
  <c r="GX212" i="3"/>
  <c r="HB212" i="3"/>
  <c r="HH212" i="3"/>
  <c r="HL212" i="3"/>
  <c r="HP212" i="3"/>
  <c r="P225" i="4"/>
  <c r="EV208" i="3"/>
  <c r="EW208" i="3"/>
  <c r="EX208" i="3"/>
  <c r="EL208" i="3"/>
  <c r="EM208" i="3"/>
  <c r="EN208" i="3"/>
  <c r="FF208" i="3"/>
  <c r="FG208" i="3"/>
  <c r="FH208" i="3"/>
  <c r="FP208" i="3"/>
  <c r="FQ208" i="3"/>
  <c r="FR208" i="3"/>
  <c r="FZ208" i="3"/>
  <c r="GA208" i="3"/>
  <c r="GB208" i="3"/>
  <c r="Z204" i="3"/>
  <c r="CA204" i="3"/>
  <c r="X204" i="3"/>
  <c r="BW200" i="3"/>
  <c r="BX200" i="3"/>
  <c r="BY200" i="3"/>
  <c r="FS200" i="3"/>
  <c r="EO200" i="3"/>
  <c r="EY200" i="3"/>
  <c r="FI200" i="3"/>
  <c r="GC200" i="3"/>
  <c r="EU200" i="3"/>
  <c r="ES200" i="3"/>
  <c r="FC200" i="3"/>
  <c r="FE200" i="3"/>
  <c r="FM200" i="3"/>
  <c r="FO200" i="3"/>
  <c r="FW200" i="3"/>
  <c r="GG200" i="3"/>
  <c r="FY200" i="3"/>
  <c r="GI200" i="3"/>
  <c r="ER200" i="3"/>
  <c r="EZ200" i="3"/>
  <c r="FL200" i="3"/>
  <c r="FT200" i="3"/>
  <c r="GF200" i="3"/>
  <c r="ET200" i="3"/>
  <c r="FA200" i="3"/>
  <c r="FN200" i="3"/>
  <c r="FU200" i="3"/>
  <c r="GH200" i="3"/>
  <c r="EP200" i="3"/>
  <c r="FB200" i="3"/>
  <c r="FJ200" i="3"/>
  <c r="FV200" i="3"/>
  <c r="GD200" i="3"/>
  <c r="EQ200" i="3"/>
  <c r="FD200" i="3"/>
  <c r="FK200" i="3"/>
  <c r="FX200" i="3"/>
  <c r="GE200" i="3"/>
  <c r="HT196" i="3"/>
  <c r="N196" i="3"/>
  <c r="R196" i="3"/>
  <c r="AE196" i="3"/>
  <c r="AI196" i="3"/>
  <c r="AM196" i="3"/>
  <c r="AQ196" i="3"/>
  <c r="AU196" i="3"/>
  <c r="AZ196" i="3"/>
  <c r="BD196" i="3"/>
  <c r="BH196" i="3"/>
  <c r="BL196" i="3"/>
  <c r="BP196" i="3"/>
  <c r="BU196" i="3"/>
  <c r="CK196" i="3"/>
  <c r="CQ196" i="3"/>
  <c r="CU196" i="3"/>
  <c r="CY196" i="3"/>
  <c r="DD196" i="3"/>
  <c r="DH196" i="3"/>
  <c r="DL196" i="3"/>
  <c r="DQ196" i="3"/>
  <c r="DW196" i="3"/>
  <c r="EA196" i="3"/>
  <c r="EG196" i="3"/>
  <c r="GM196" i="3"/>
  <c r="GT196" i="3"/>
  <c r="GY196" i="3"/>
  <c r="HD196" i="3"/>
  <c r="HI196" i="3"/>
  <c r="HM196" i="3"/>
  <c r="HQ196" i="3"/>
  <c r="CG196" i="3"/>
  <c r="B196" i="3"/>
  <c r="B196" i="2"/>
  <c r="GN196" i="3"/>
  <c r="GO196" i="3"/>
  <c r="F196" i="3"/>
  <c r="U196" i="2"/>
  <c r="O196" i="3"/>
  <c r="S196" i="3"/>
  <c r="S196" i="2"/>
  <c r="AA196" i="3"/>
  <c r="AF196" i="3"/>
  <c r="AJ196" i="3"/>
  <c r="AN196" i="3"/>
  <c r="AR196" i="3"/>
  <c r="AV196" i="3"/>
  <c r="BA196" i="3"/>
  <c r="BE196" i="3"/>
  <c r="BI196" i="3"/>
  <c r="BM196" i="3"/>
  <c r="BQ196" i="3"/>
  <c r="CL196" i="3"/>
  <c r="CR196" i="3"/>
  <c r="CV196" i="3"/>
  <c r="CZ196" i="3"/>
  <c r="DE196" i="3"/>
  <c r="DI196" i="3"/>
  <c r="DM196" i="3"/>
  <c r="DS196" i="3"/>
  <c r="DX196" i="3"/>
  <c r="EC196" i="3"/>
  <c r="EH196" i="3"/>
  <c r="GQ196" i="3"/>
  <c r="GU196" i="3"/>
  <c r="GZ196" i="3"/>
  <c r="HF196" i="3"/>
  <c r="HJ196" i="3"/>
  <c r="HN196" i="3"/>
  <c r="HR196" i="3"/>
  <c r="P196" i="3"/>
  <c r="P196" i="2"/>
  <c r="AC196" i="3"/>
  <c r="AG196" i="3"/>
  <c r="AK196" i="3"/>
  <c r="AO196" i="3"/>
  <c r="AS196" i="3"/>
  <c r="AW196" i="3"/>
  <c r="BB196" i="3"/>
  <c r="BF196" i="3"/>
  <c r="BJ196" i="3"/>
  <c r="BN196" i="3"/>
  <c r="BR196" i="3"/>
  <c r="CE196" i="3"/>
  <c r="CN196" i="3"/>
  <c r="CS196" i="3"/>
  <c r="CW196" i="3"/>
  <c r="DA196" i="3"/>
  <c r="DF196" i="3"/>
  <c r="DJ196" i="3"/>
  <c r="DN196" i="3"/>
  <c r="DT196" i="3"/>
  <c r="DY196" i="3"/>
  <c r="ED196" i="3"/>
  <c r="EI196" i="3"/>
  <c r="GK196" i="3"/>
  <c r="GR196" i="3"/>
  <c r="GV196" i="3"/>
  <c r="HA196" i="3"/>
  <c r="HG196" i="3"/>
  <c r="HK196" i="3"/>
  <c r="HO196" i="3"/>
  <c r="HS196" i="3"/>
  <c r="Q196" i="3"/>
  <c r="Q196" i="2"/>
  <c r="AD196" i="3"/>
  <c r="AH196" i="3"/>
  <c r="AL196" i="3"/>
  <c r="AP196" i="3"/>
  <c r="AT196" i="3"/>
  <c r="AY196" i="3"/>
  <c r="BC196" i="3"/>
  <c r="BG196" i="3"/>
  <c r="BK196" i="3"/>
  <c r="BO196" i="3"/>
  <c r="BS196" i="3"/>
  <c r="CI196" i="3"/>
  <c r="CO196" i="3"/>
  <c r="CT196" i="3"/>
  <c r="CX196" i="3"/>
  <c r="DB196" i="3"/>
  <c r="DG196" i="3"/>
  <c r="DK196" i="3"/>
  <c r="DO196" i="3"/>
  <c r="DV196" i="3"/>
  <c r="DZ196" i="3"/>
  <c r="EE196" i="3"/>
  <c r="EJ196" i="3"/>
  <c r="GL196" i="3"/>
  <c r="GS196" i="3"/>
  <c r="GX196" i="3"/>
  <c r="HB196" i="3"/>
  <c r="HH196" i="3"/>
  <c r="HL196" i="3"/>
  <c r="HP196" i="3"/>
  <c r="P209" i="4"/>
  <c r="EV192" i="3"/>
  <c r="EW192" i="3"/>
  <c r="EX192" i="3"/>
  <c r="EL192" i="3"/>
  <c r="EM192" i="3"/>
  <c r="EN192" i="3"/>
  <c r="FF192" i="3"/>
  <c r="FG192" i="3"/>
  <c r="FH192" i="3"/>
  <c r="FP192" i="3"/>
  <c r="FQ192" i="3"/>
  <c r="FR192" i="3"/>
  <c r="FZ192" i="3"/>
  <c r="GA192" i="3"/>
  <c r="GB192" i="3"/>
  <c r="BW184" i="3"/>
  <c r="BX184" i="3"/>
  <c r="BY184" i="3"/>
  <c r="FS184" i="3"/>
  <c r="EO184" i="3"/>
  <c r="EY184" i="3"/>
  <c r="FI184" i="3"/>
  <c r="GC184" i="3"/>
  <c r="EU184" i="3"/>
  <c r="ES184" i="3"/>
  <c r="FC184" i="3"/>
  <c r="FE184" i="3"/>
  <c r="FM184" i="3"/>
  <c r="FO184" i="3"/>
  <c r="FW184" i="3"/>
  <c r="GG184" i="3"/>
  <c r="FY184" i="3"/>
  <c r="GI184" i="3"/>
  <c r="ER184" i="3"/>
  <c r="EZ184" i="3"/>
  <c r="FL184" i="3"/>
  <c r="FT184" i="3"/>
  <c r="GF184" i="3"/>
  <c r="FD184" i="3"/>
  <c r="FN184" i="3"/>
  <c r="FV184" i="3"/>
  <c r="GE184" i="3"/>
  <c r="EP184" i="3"/>
  <c r="FX184" i="3"/>
  <c r="GH184" i="3"/>
  <c r="EQ184" i="3"/>
  <c r="FA184" i="3"/>
  <c r="FJ184" i="3"/>
  <c r="FK184" i="3"/>
  <c r="FU184" i="3"/>
  <c r="ET184" i="3"/>
  <c r="GD184" i="3"/>
  <c r="FB184" i="3"/>
  <c r="HT180" i="3"/>
  <c r="N180" i="3"/>
  <c r="R180" i="3"/>
  <c r="AE180" i="3"/>
  <c r="AI180" i="3"/>
  <c r="AM180" i="3"/>
  <c r="AQ180" i="3"/>
  <c r="AU180" i="3"/>
  <c r="AZ180" i="3"/>
  <c r="BD180" i="3"/>
  <c r="BH180" i="3"/>
  <c r="BL180" i="3"/>
  <c r="BP180" i="3"/>
  <c r="BU180" i="3"/>
  <c r="CK180" i="3"/>
  <c r="CQ180" i="3"/>
  <c r="CU180" i="3"/>
  <c r="CY180" i="3"/>
  <c r="DD180" i="3"/>
  <c r="DH180" i="3"/>
  <c r="DL180" i="3"/>
  <c r="DQ180" i="3"/>
  <c r="DW180" i="3"/>
  <c r="EA180" i="3"/>
  <c r="EG180" i="3"/>
  <c r="GM180" i="3"/>
  <c r="GT180" i="3"/>
  <c r="GY180" i="3"/>
  <c r="HD180" i="3"/>
  <c r="HI180" i="3"/>
  <c r="HM180" i="3"/>
  <c r="HQ180" i="3"/>
  <c r="GN180" i="3"/>
  <c r="GO180" i="3"/>
  <c r="F180" i="3"/>
  <c r="U180" i="2"/>
  <c r="O180" i="3"/>
  <c r="AD180" i="3"/>
  <c r="AJ180" i="3"/>
  <c r="AO180" i="3"/>
  <c r="AT180" i="3"/>
  <c r="BA180" i="3"/>
  <c r="BF180" i="3"/>
  <c r="BK180" i="3"/>
  <c r="BQ180" i="3"/>
  <c r="CI180" i="3"/>
  <c r="CR180" i="3"/>
  <c r="CW180" i="3"/>
  <c r="DB180" i="3"/>
  <c r="DI180" i="3"/>
  <c r="DN180" i="3"/>
  <c r="DV180" i="3"/>
  <c r="EC180" i="3"/>
  <c r="EI180" i="3"/>
  <c r="GK180" i="3"/>
  <c r="GS180" i="3"/>
  <c r="GZ180" i="3"/>
  <c r="HG180" i="3"/>
  <c r="HL180" i="3"/>
  <c r="HR180" i="3"/>
  <c r="P180" i="3"/>
  <c r="P180" i="2"/>
  <c r="AF180" i="3"/>
  <c r="AK180" i="3"/>
  <c r="AP180" i="3"/>
  <c r="AV180" i="3"/>
  <c r="BB180" i="3"/>
  <c r="BG180" i="3"/>
  <c r="BM180" i="3"/>
  <c r="BR180" i="3"/>
  <c r="CL180" i="3"/>
  <c r="CS180" i="3"/>
  <c r="CX180" i="3"/>
  <c r="DE180" i="3"/>
  <c r="DJ180" i="3"/>
  <c r="DO180" i="3"/>
  <c r="DX180" i="3"/>
  <c r="ED180" i="3"/>
  <c r="EJ180" i="3"/>
  <c r="GL180" i="3"/>
  <c r="GU180" i="3"/>
  <c r="HA180" i="3"/>
  <c r="HH180" i="3"/>
  <c r="HN180" i="3"/>
  <c r="HS180" i="3"/>
  <c r="CG180" i="3"/>
  <c r="B180" i="3"/>
  <c r="B180" i="2"/>
  <c r="Q180" i="3"/>
  <c r="Q180" i="2"/>
  <c r="AA180" i="3"/>
  <c r="AG180" i="3"/>
  <c r="AL180" i="3"/>
  <c r="AR180" i="3"/>
  <c r="AW180" i="3"/>
  <c r="BC180" i="3"/>
  <c r="BI180" i="3"/>
  <c r="BN180" i="3"/>
  <c r="BS180" i="3"/>
  <c r="CN180" i="3"/>
  <c r="CT180" i="3"/>
  <c r="CZ180" i="3"/>
  <c r="DF180" i="3"/>
  <c r="DK180" i="3"/>
  <c r="DS180" i="3"/>
  <c r="DY180" i="3"/>
  <c r="EE180" i="3"/>
  <c r="GQ180" i="3"/>
  <c r="GV180" i="3"/>
  <c r="HB180" i="3"/>
  <c r="HJ180" i="3"/>
  <c r="HO180" i="3"/>
  <c r="AC180" i="3"/>
  <c r="AY180" i="3"/>
  <c r="DA180" i="3"/>
  <c r="DZ180" i="3"/>
  <c r="GR180" i="3"/>
  <c r="HP180" i="3"/>
  <c r="AH180" i="3"/>
  <c r="BE180" i="3"/>
  <c r="CE180" i="3"/>
  <c r="DG180" i="3"/>
  <c r="EH180" i="3"/>
  <c r="GX180" i="3"/>
  <c r="AN180" i="3"/>
  <c r="BJ180" i="3"/>
  <c r="CO180" i="3"/>
  <c r="DM180" i="3"/>
  <c r="HF180" i="3"/>
  <c r="S180" i="3"/>
  <c r="S180" i="2"/>
  <c r="AS180" i="3"/>
  <c r="BO180" i="3"/>
  <c r="CV180" i="3"/>
  <c r="DT180" i="3"/>
  <c r="HK180" i="3"/>
  <c r="P193" i="4"/>
  <c r="EV176" i="3"/>
  <c r="EW176" i="3"/>
  <c r="EX176" i="3"/>
  <c r="EL176" i="3"/>
  <c r="EM176" i="3"/>
  <c r="EN176" i="3"/>
  <c r="FF176" i="3"/>
  <c r="FG176" i="3"/>
  <c r="FH176" i="3"/>
  <c r="FP176" i="3"/>
  <c r="FQ176" i="3"/>
  <c r="FR176" i="3"/>
  <c r="FZ176" i="3"/>
  <c r="GA176" i="3"/>
  <c r="GB176" i="3"/>
  <c r="S185" i="4"/>
  <c r="X172" i="3"/>
  <c r="Z172" i="3"/>
  <c r="CA172" i="3"/>
  <c r="FS168" i="3"/>
  <c r="EO168" i="3"/>
  <c r="EY168" i="3"/>
  <c r="FI168" i="3"/>
  <c r="GC168" i="3"/>
  <c r="EU168" i="3"/>
  <c r="ES168" i="3"/>
  <c r="FC168" i="3"/>
  <c r="FE168" i="3"/>
  <c r="FM168" i="3"/>
  <c r="FO168" i="3"/>
  <c r="FW168" i="3"/>
  <c r="GG168" i="3"/>
  <c r="FY168" i="3"/>
  <c r="GI168" i="3"/>
  <c r="EQ168" i="3"/>
  <c r="FD168" i="3"/>
  <c r="FK168" i="3"/>
  <c r="FX168" i="3"/>
  <c r="GE168" i="3"/>
  <c r="ET168" i="3"/>
  <c r="FA168" i="3"/>
  <c r="FN168" i="3"/>
  <c r="FU168" i="3"/>
  <c r="GH168" i="3"/>
  <c r="FJ168" i="3"/>
  <c r="FV168" i="3"/>
  <c r="EZ168" i="3"/>
  <c r="FL168" i="3"/>
  <c r="EP168" i="3"/>
  <c r="FB168" i="3"/>
  <c r="GD168" i="3"/>
  <c r="ER168" i="3"/>
  <c r="FT168" i="3"/>
  <c r="GF168" i="3"/>
  <c r="BY164" i="3"/>
  <c r="BW164" i="3"/>
  <c r="BX164" i="3"/>
  <c r="HT164" i="3"/>
  <c r="Q164" i="3"/>
  <c r="Q164" i="2"/>
  <c r="AD164" i="3"/>
  <c r="AH164" i="3"/>
  <c r="AL164" i="3"/>
  <c r="AP164" i="3"/>
  <c r="AT164" i="3"/>
  <c r="AY164" i="3"/>
  <c r="BC164" i="3"/>
  <c r="BG164" i="3"/>
  <c r="BK164" i="3"/>
  <c r="BO164" i="3"/>
  <c r="BS164" i="3"/>
  <c r="CI164" i="3"/>
  <c r="CO164" i="3"/>
  <c r="CT164" i="3"/>
  <c r="CX164" i="3"/>
  <c r="DB164" i="3"/>
  <c r="DG164" i="3"/>
  <c r="DK164" i="3"/>
  <c r="DO164" i="3"/>
  <c r="DV164" i="3"/>
  <c r="DZ164" i="3"/>
  <c r="EE164" i="3"/>
  <c r="EJ164" i="3"/>
  <c r="GL164" i="3"/>
  <c r="GS164" i="3"/>
  <c r="GX164" i="3"/>
  <c r="HB164" i="3"/>
  <c r="HH164" i="3"/>
  <c r="HL164" i="3"/>
  <c r="HP164" i="3"/>
  <c r="CG164" i="3"/>
  <c r="B164" i="3"/>
  <c r="B164" i="2"/>
  <c r="GN164" i="3"/>
  <c r="GO164" i="3"/>
  <c r="F164" i="3"/>
  <c r="U164" i="2"/>
  <c r="O164" i="3"/>
  <c r="S164" i="3"/>
  <c r="S164" i="2"/>
  <c r="AA164" i="3"/>
  <c r="AF164" i="3"/>
  <c r="AJ164" i="3"/>
  <c r="AN164" i="3"/>
  <c r="AR164" i="3"/>
  <c r="AV164" i="3"/>
  <c r="BA164" i="3"/>
  <c r="BE164" i="3"/>
  <c r="BI164" i="3"/>
  <c r="BM164" i="3"/>
  <c r="BQ164" i="3"/>
  <c r="CL164" i="3"/>
  <c r="CR164" i="3"/>
  <c r="CV164" i="3"/>
  <c r="CZ164" i="3"/>
  <c r="DE164" i="3"/>
  <c r="DI164" i="3"/>
  <c r="DM164" i="3"/>
  <c r="DS164" i="3"/>
  <c r="DX164" i="3"/>
  <c r="EC164" i="3"/>
  <c r="EH164" i="3"/>
  <c r="GQ164" i="3"/>
  <c r="GU164" i="3"/>
  <c r="GZ164" i="3"/>
  <c r="HF164" i="3"/>
  <c r="HJ164" i="3"/>
  <c r="HN164" i="3"/>
  <c r="HR164" i="3"/>
  <c r="AG164" i="3"/>
  <c r="AO164" i="3"/>
  <c r="AW164" i="3"/>
  <c r="BF164" i="3"/>
  <c r="BN164" i="3"/>
  <c r="CN164" i="3"/>
  <c r="CW164" i="3"/>
  <c r="DF164" i="3"/>
  <c r="DN164" i="3"/>
  <c r="DY164" i="3"/>
  <c r="EI164" i="3"/>
  <c r="GK164" i="3"/>
  <c r="GV164" i="3"/>
  <c r="HG164" i="3"/>
  <c r="HO164" i="3"/>
  <c r="N164" i="3"/>
  <c r="AI164" i="3"/>
  <c r="AQ164" i="3"/>
  <c r="AZ164" i="3"/>
  <c r="BH164" i="3"/>
  <c r="BP164" i="3"/>
  <c r="CQ164" i="3"/>
  <c r="CY164" i="3"/>
  <c r="DH164" i="3"/>
  <c r="DQ164" i="3"/>
  <c r="EA164" i="3"/>
  <c r="GM164" i="3"/>
  <c r="GY164" i="3"/>
  <c r="HI164" i="3"/>
  <c r="HQ164" i="3"/>
  <c r="P164" i="3"/>
  <c r="P164" i="2"/>
  <c r="AC164" i="3"/>
  <c r="AK164" i="3"/>
  <c r="AS164" i="3"/>
  <c r="BB164" i="3"/>
  <c r="BJ164" i="3"/>
  <c r="BR164" i="3"/>
  <c r="CE164" i="3"/>
  <c r="CS164" i="3"/>
  <c r="DA164" i="3"/>
  <c r="DJ164" i="3"/>
  <c r="DT164" i="3"/>
  <c r="ED164" i="3"/>
  <c r="GR164" i="3"/>
  <c r="HA164" i="3"/>
  <c r="HK164" i="3"/>
  <c r="HS164" i="3"/>
  <c r="R164" i="3"/>
  <c r="AE164" i="3"/>
  <c r="AM164" i="3"/>
  <c r="AU164" i="3"/>
  <c r="BD164" i="3"/>
  <c r="BL164" i="3"/>
  <c r="BU164" i="3"/>
  <c r="CK164" i="3"/>
  <c r="CU164" i="3"/>
  <c r="DD164" i="3"/>
  <c r="DL164" i="3"/>
  <c r="DW164" i="3"/>
  <c r="EG164" i="3"/>
  <c r="GT164" i="3"/>
  <c r="HD164" i="3"/>
  <c r="HM164" i="3"/>
  <c r="P177" i="4"/>
  <c r="X160" i="3"/>
  <c r="Z160" i="3"/>
  <c r="CA160" i="3"/>
  <c r="EL160" i="3"/>
  <c r="EM160" i="3"/>
  <c r="EN160" i="3"/>
  <c r="EV160" i="3"/>
  <c r="EW160" i="3"/>
  <c r="EX160" i="3"/>
  <c r="FF160" i="3"/>
  <c r="FG160" i="3"/>
  <c r="FH160" i="3"/>
  <c r="FP160" i="3"/>
  <c r="FQ160" i="3"/>
  <c r="FR160" i="3"/>
  <c r="FZ160" i="3"/>
  <c r="GA160" i="3"/>
  <c r="GB160" i="3"/>
  <c r="FS152" i="3"/>
  <c r="EO152" i="3"/>
  <c r="EY152" i="3"/>
  <c r="FI152" i="3"/>
  <c r="GC152" i="3"/>
  <c r="EU152" i="3"/>
  <c r="ES152" i="3"/>
  <c r="FC152" i="3"/>
  <c r="FE152" i="3"/>
  <c r="FM152" i="3"/>
  <c r="FO152" i="3"/>
  <c r="FW152" i="3"/>
  <c r="GG152" i="3"/>
  <c r="FY152" i="3"/>
  <c r="GI152" i="3"/>
  <c r="EQ152" i="3"/>
  <c r="FD152" i="3"/>
  <c r="FK152" i="3"/>
  <c r="FX152" i="3"/>
  <c r="GE152" i="3"/>
  <c r="ET152" i="3"/>
  <c r="FA152" i="3"/>
  <c r="FN152" i="3"/>
  <c r="FU152" i="3"/>
  <c r="GH152" i="3"/>
  <c r="FJ152" i="3"/>
  <c r="FV152" i="3"/>
  <c r="EZ152" i="3"/>
  <c r="FL152" i="3"/>
  <c r="EP152" i="3"/>
  <c r="FB152" i="3"/>
  <c r="GD152" i="3"/>
  <c r="ER152" i="3"/>
  <c r="FT152" i="3"/>
  <c r="GF152" i="3"/>
  <c r="HT148" i="3"/>
  <c r="Q148" i="3"/>
  <c r="Q148" i="2"/>
  <c r="AD148" i="3"/>
  <c r="AH148" i="3"/>
  <c r="AL148" i="3"/>
  <c r="AP148" i="3"/>
  <c r="AT148" i="3"/>
  <c r="AY148" i="3"/>
  <c r="BC148" i="3"/>
  <c r="BG148" i="3"/>
  <c r="BK148" i="3"/>
  <c r="BO148" i="3"/>
  <c r="BS148" i="3"/>
  <c r="CI148" i="3"/>
  <c r="CO148" i="3"/>
  <c r="CT148" i="3"/>
  <c r="CX148" i="3"/>
  <c r="DB148" i="3"/>
  <c r="DG148" i="3"/>
  <c r="DK148" i="3"/>
  <c r="DO148" i="3"/>
  <c r="DV148" i="3"/>
  <c r="DZ148" i="3"/>
  <c r="EE148" i="3"/>
  <c r="EJ148" i="3"/>
  <c r="GL148" i="3"/>
  <c r="GS148" i="3"/>
  <c r="GX148" i="3"/>
  <c r="HB148" i="3"/>
  <c r="HH148" i="3"/>
  <c r="HL148" i="3"/>
  <c r="HP148" i="3"/>
  <c r="N148" i="3"/>
  <c r="R148" i="3"/>
  <c r="AE148" i="3"/>
  <c r="AI148" i="3"/>
  <c r="AM148" i="3"/>
  <c r="AQ148" i="3"/>
  <c r="AU148" i="3"/>
  <c r="AZ148" i="3"/>
  <c r="BD148" i="3"/>
  <c r="BH148" i="3"/>
  <c r="BL148" i="3"/>
  <c r="BP148" i="3"/>
  <c r="BU148" i="3"/>
  <c r="CK148" i="3"/>
  <c r="CQ148" i="3"/>
  <c r="CU148" i="3"/>
  <c r="CY148" i="3"/>
  <c r="DD148" i="3"/>
  <c r="DH148" i="3"/>
  <c r="DL148" i="3"/>
  <c r="DQ148" i="3"/>
  <c r="DW148" i="3"/>
  <c r="EA148" i="3"/>
  <c r="EG148" i="3"/>
  <c r="GM148" i="3"/>
  <c r="GT148" i="3"/>
  <c r="GY148" i="3"/>
  <c r="HD148" i="3"/>
  <c r="HI148" i="3"/>
  <c r="HM148" i="3"/>
  <c r="HQ148" i="3"/>
  <c r="CG148" i="3"/>
  <c r="B148" i="3"/>
  <c r="B148" i="2"/>
  <c r="GN148" i="3"/>
  <c r="GO148" i="3"/>
  <c r="F148" i="3"/>
  <c r="U148" i="2"/>
  <c r="O148" i="3"/>
  <c r="S148" i="3"/>
  <c r="S148" i="2"/>
  <c r="AA148" i="3"/>
  <c r="AF148" i="3"/>
  <c r="AJ148" i="3"/>
  <c r="AN148" i="3"/>
  <c r="AR148" i="3"/>
  <c r="AV148" i="3"/>
  <c r="BA148" i="3"/>
  <c r="BE148" i="3"/>
  <c r="BI148" i="3"/>
  <c r="BM148" i="3"/>
  <c r="BQ148" i="3"/>
  <c r="CL148" i="3"/>
  <c r="CR148" i="3"/>
  <c r="CV148" i="3"/>
  <c r="CZ148" i="3"/>
  <c r="DE148" i="3"/>
  <c r="DI148" i="3"/>
  <c r="DM148" i="3"/>
  <c r="DS148" i="3"/>
  <c r="DX148" i="3"/>
  <c r="EC148" i="3"/>
  <c r="EH148" i="3"/>
  <c r="GQ148" i="3"/>
  <c r="GU148" i="3"/>
  <c r="GZ148" i="3"/>
  <c r="HF148" i="3"/>
  <c r="HJ148" i="3"/>
  <c r="HN148" i="3"/>
  <c r="HR148" i="3"/>
  <c r="AG148" i="3"/>
  <c r="AW148" i="3"/>
  <c r="BN148" i="3"/>
  <c r="CN148" i="3"/>
  <c r="DF148" i="3"/>
  <c r="DY148" i="3"/>
  <c r="GV148" i="3"/>
  <c r="HO148" i="3"/>
  <c r="P148" i="3"/>
  <c r="P148" i="2"/>
  <c r="AK148" i="3"/>
  <c r="BB148" i="3"/>
  <c r="BR148" i="3"/>
  <c r="CS148" i="3"/>
  <c r="DJ148" i="3"/>
  <c r="ED148" i="3"/>
  <c r="HA148" i="3"/>
  <c r="HS148" i="3"/>
  <c r="AO148" i="3"/>
  <c r="BF148" i="3"/>
  <c r="CW148" i="3"/>
  <c r="DN148" i="3"/>
  <c r="EI148" i="3"/>
  <c r="GK148" i="3"/>
  <c r="HG148" i="3"/>
  <c r="AC148" i="3"/>
  <c r="AS148" i="3"/>
  <c r="BJ148" i="3"/>
  <c r="CE148" i="3"/>
  <c r="DA148" i="3"/>
  <c r="DT148" i="3"/>
  <c r="GR148" i="3"/>
  <c r="HK148" i="3"/>
  <c r="P161" i="4"/>
  <c r="BY144" i="3"/>
  <c r="BW144" i="3"/>
  <c r="BX144" i="3"/>
  <c r="EL144" i="3"/>
  <c r="EM144" i="3"/>
  <c r="EN144" i="3"/>
  <c r="EV144" i="3"/>
  <c r="EW144" i="3"/>
  <c r="EX144" i="3"/>
  <c r="FF144" i="3"/>
  <c r="FG144" i="3"/>
  <c r="FH144" i="3"/>
  <c r="FP144" i="3"/>
  <c r="FQ144" i="3"/>
  <c r="FR144" i="3"/>
  <c r="FZ144" i="3"/>
  <c r="GA144" i="3"/>
  <c r="GB144" i="3"/>
  <c r="BY140" i="3"/>
  <c r="BW140" i="3"/>
  <c r="BX140" i="3"/>
  <c r="FS136" i="3"/>
  <c r="EO136" i="3"/>
  <c r="EY136" i="3"/>
  <c r="FI136" i="3"/>
  <c r="GC136" i="3"/>
  <c r="EU136" i="3"/>
  <c r="ES136" i="3"/>
  <c r="FC136" i="3"/>
  <c r="FE136" i="3"/>
  <c r="FM136" i="3"/>
  <c r="FO136" i="3"/>
  <c r="FW136" i="3"/>
  <c r="GG136" i="3"/>
  <c r="FY136" i="3"/>
  <c r="GI136" i="3"/>
  <c r="EQ136" i="3"/>
  <c r="FD136" i="3"/>
  <c r="FK136" i="3"/>
  <c r="FX136" i="3"/>
  <c r="GE136" i="3"/>
  <c r="ER136" i="3"/>
  <c r="EZ136" i="3"/>
  <c r="FL136" i="3"/>
  <c r="FT136" i="3"/>
  <c r="GF136" i="3"/>
  <c r="ET136" i="3"/>
  <c r="FA136" i="3"/>
  <c r="FN136" i="3"/>
  <c r="FU136" i="3"/>
  <c r="GH136" i="3"/>
  <c r="EP136" i="3"/>
  <c r="FB136" i="3"/>
  <c r="FJ136" i="3"/>
  <c r="FV136" i="3"/>
  <c r="GD136" i="3"/>
  <c r="Z132" i="3"/>
  <c r="CA132" i="3"/>
  <c r="X132" i="3"/>
  <c r="HT132" i="3"/>
  <c r="Q132" i="3"/>
  <c r="Q132" i="2"/>
  <c r="AD132" i="3"/>
  <c r="AH132" i="3"/>
  <c r="AL132" i="3"/>
  <c r="AP132" i="3"/>
  <c r="AT132" i="3"/>
  <c r="AY132" i="3"/>
  <c r="BC132" i="3"/>
  <c r="BG132" i="3"/>
  <c r="BK132" i="3"/>
  <c r="BO132" i="3"/>
  <c r="BS132" i="3"/>
  <c r="CI132" i="3"/>
  <c r="CO132" i="3"/>
  <c r="CT132" i="3"/>
  <c r="CX132" i="3"/>
  <c r="DB132" i="3"/>
  <c r="DG132" i="3"/>
  <c r="DK132" i="3"/>
  <c r="DO132" i="3"/>
  <c r="DV132" i="3"/>
  <c r="DZ132" i="3"/>
  <c r="EE132" i="3"/>
  <c r="EJ132" i="3"/>
  <c r="GL132" i="3"/>
  <c r="GS132" i="3"/>
  <c r="GX132" i="3"/>
  <c r="HB132" i="3"/>
  <c r="HH132" i="3"/>
  <c r="HL132" i="3"/>
  <c r="HP132" i="3"/>
  <c r="N132" i="3"/>
  <c r="R132" i="3"/>
  <c r="AE132" i="3"/>
  <c r="AI132" i="3"/>
  <c r="AM132" i="3"/>
  <c r="AQ132" i="3"/>
  <c r="AU132" i="3"/>
  <c r="AZ132" i="3"/>
  <c r="BD132" i="3"/>
  <c r="BH132" i="3"/>
  <c r="BL132" i="3"/>
  <c r="BP132" i="3"/>
  <c r="BU132" i="3"/>
  <c r="CK132" i="3"/>
  <c r="CQ132" i="3"/>
  <c r="CU132" i="3"/>
  <c r="CY132" i="3"/>
  <c r="DD132" i="3"/>
  <c r="DH132" i="3"/>
  <c r="DL132" i="3"/>
  <c r="DQ132" i="3"/>
  <c r="DW132" i="3"/>
  <c r="EA132" i="3"/>
  <c r="EG132" i="3"/>
  <c r="GM132" i="3"/>
  <c r="GT132" i="3"/>
  <c r="GY132" i="3"/>
  <c r="HD132" i="3"/>
  <c r="HI132" i="3"/>
  <c r="HM132" i="3"/>
  <c r="HQ132" i="3"/>
  <c r="CG132" i="3"/>
  <c r="B132" i="3"/>
  <c r="B132" i="2"/>
  <c r="GN132" i="3"/>
  <c r="GO132" i="3"/>
  <c r="F132" i="3"/>
  <c r="U132" i="2"/>
  <c r="O132" i="3"/>
  <c r="S132" i="3"/>
  <c r="S132" i="2"/>
  <c r="AA132" i="3"/>
  <c r="AF132" i="3"/>
  <c r="AJ132" i="3"/>
  <c r="AN132" i="3"/>
  <c r="AR132" i="3"/>
  <c r="AV132" i="3"/>
  <c r="BA132" i="3"/>
  <c r="BE132" i="3"/>
  <c r="BI132" i="3"/>
  <c r="BM132" i="3"/>
  <c r="BQ132" i="3"/>
  <c r="CL132" i="3"/>
  <c r="CR132" i="3"/>
  <c r="CV132" i="3"/>
  <c r="CZ132" i="3"/>
  <c r="DE132" i="3"/>
  <c r="DI132" i="3"/>
  <c r="DM132" i="3"/>
  <c r="DS132" i="3"/>
  <c r="DX132" i="3"/>
  <c r="EC132" i="3"/>
  <c r="EH132" i="3"/>
  <c r="GQ132" i="3"/>
  <c r="GU132" i="3"/>
  <c r="GZ132" i="3"/>
  <c r="HF132" i="3"/>
  <c r="HJ132" i="3"/>
  <c r="HN132" i="3"/>
  <c r="HR132" i="3"/>
  <c r="P132" i="3"/>
  <c r="P132" i="2"/>
  <c r="AC132" i="3"/>
  <c r="AG132" i="3"/>
  <c r="AK132" i="3"/>
  <c r="AO132" i="3"/>
  <c r="AS132" i="3"/>
  <c r="AW132" i="3"/>
  <c r="BB132" i="3"/>
  <c r="BF132" i="3"/>
  <c r="BJ132" i="3"/>
  <c r="BN132" i="3"/>
  <c r="BR132" i="3"/>
  <c r="CE132" i="3"/>
  <c r="CN132" i="3"/>
  <c r="CS132" i="3"/>
  <c r="CW132" i="3"/>
  <c r="DA132" i="3"/>
  <c r="DF132" i="3"/>
  <c r="DJ132" i="3"/>
  <c r="DN132" i="3"/>
  <c r="DT132" i="3"/>
  <c r="DY132" i="3"/>
  <c r="ED132" i="3"/>
  <c r="EI132" i="3"/>
  <c r="GK132" i="3"/>
  <c r="GR132" i="3"/>
  <c r="GV132" i="3"/>
  <c r="HA132" i="3"/>
  <c r="HG132" i="3"/>
  <c r="HK132" i="3"/>
  <c r="HO132" i="3"/>
  <c r="HS132" i="3"/>
  <c r="P145" i="4"/>
  <c r="BY128" i="3"/>
  <c r="BW128" i="3"/>
  <c r="BX128" i="3"/>
  <c r="EL128" i="3"/>
  <c r="EM128" i="3"/>
  <c r="EN128" i="3"/>
  <c r="EV128" i="3"/>
  <c r="EW128" i="3"/>
  <c r="EX128" i="3"/>
  <c r="FF128" i="3"/>
  <c r="FG128" i="3"/>
  <c r="FH128" i="3"/>
  <c r="FP128" i="3"/>
  <c r="FQ128" i="3"/>
  <c r="FR128" i="3"/>
  <c r="FZ128" i="3"/>
  <c r="GA128" i="3"/>
  <c r="GB128" i="3"/>
  <c r="Z124" i="3"/>
  <c r="CA124" i="3"/>
  <c r="X124" i="3"/>
  <c r="BW120" i="3"/>
  <c r="BX120" i="3"/>
  <c r="BY120" i="3"/>
  <c r="FS120" i="3"/>
  <c r="EO120" i="3"/>
  <c r="EY120" i="3"/>
  <c r="FI120" i="3"/>
  <c r="GC120" i="3"/>
  <c r="EU120" i="3"/>
  <c r="ES120" i="3"/>
  <c r="FC120" i="3"/>
  <c r="FE120" i="3"/>
  <c r="FM120" i="3"/>
  <c r="FO120" i="3"/>
  <c r="FW120" i="3"/>
  <c r="GG120" i="3"/>
  <c r="FY120" i="3"/>
  <c r="GI120" i="3"/>
  <c r="ER120" i="3"/>
  <c r="EZ120" i="3"/>
  <c r="FL120" i="3"/>
  <c r="FT120" i="3"/>
  <c r="GF120" i="3"/>
  <c r="ET120" i="3"/>
  <c r="FA120" i="3"/>
  <c r="FN120" i="3"/>
  <c r="FU120" i="3"/>
  <c r="GH120" i="3"/>
  <c r="EP120" i="3"/>
  <c r="FB120" i="3"/>
  <c r="FJ120" i="3"/>
  <c r="FV120" i="3"/>
  <c r="GD120" i="3"/>
  <c r="EQ120" i="3"/>
  <c r="FD120" i="3"/>
  <c r="FK120" i="3"/>
  <c r="FX120" i="3"/>
  <c r="GE120" i="3"/>
  <c r="BW116" i="3"/>
  <c r="BX116" i="3"/>
  <c r="BY116" i="3"/>
  <c r="HT116" i="3"/>
  <c r="CG116" i="3"/>
  <c r="B116" i="3"/>
  <c r="B116" i="2"/>
  <c r="GN116" i="3"/>
  <c r="GO116" i="3"/>
  <c r="F116" i="3"/>
  <c r="U116" i="2"/>
  <c r="O116" i="3"/>
  <c r="S116" i="3"/>
  <c r="S116" i="2"/>
  <c r="AA116" i="3"/>
  <c r="AF116" i="3"/>
  <c r="AJ116" i="3"/>
  <c r="AN116" i="3"/>
  <c r="AR116" i="3"/>
  <c r="AV116" i="3"/>
  <c r="BA116" i="3"/>
  <c r="BE116" i="3"/>
  <c r="BI116" i="3"/>
  <c r="BM116" i="3"/>
  <c r="BQ116" i="3"/>
  <c r="CL116" i="3"/>
  <c r="CR116" i="3"/>
  <c r="CV116" i="3"/>
  <c r="CZ116" i="3"/>
  <c r="DE116" i="3"/>
  <c r="DI116" i="3"/>
  <c r="DM116" i="3"/>
  <c r="DS116" i="3"/>
  <c r="DX116" i="3"/>
  <c r="EC116" i="3"/>
  <c r="EH116" i="3"/>
  <c r="GQ116" i="3"/>
  <c r="GU116" i="3"/>
  <c r="GZ116" i="3"/>
  <c r="HF116" i="3"/>
  <c r="HJ116" i="3"/>
  <c r="HN116" i="3"/>
  <c r="HR116" i="3"/>
  <c r="P116" i="3"/>
  <c r="P116" i="2"/>
  <c r="AC116" i="3"/>
  <c r="AG116" i="3"/>
  <c r="AK116" i="3"/>
  <c r="AO116" i="3"/>
  <c r="AS116" i="3"/>
  <c r="AW116" i="3"/>
  <c r="BB116" i="3"/>
  <c r="BF116" i="3"/>
  <c r="BJ116" i="3"/>
  <c r="BN116" i="3"/>
  <c r="BR116" i="3"/>
  <c r="CE116" i="3"/>
  <c r="CN116" i="3"/>
  <c r="CS116" i="3"/>
  <c r="CW116" i="3"/>
  <c r="DA116" i="3"/>
  <c r="DF116" i="3"/>
  <c r="DJ116" i="3"/>
  <c r="DN116" i="3"/>
  <c r="DT116" i="3"/>
  <c r="DY116" i="3"/>
  <c r="ED116" i="3"/>
  <c r="EI116" i="3"/>
  <c r="GK116" i="3"/>
  <c r="GR116" i="3"/>
  <c r="GV116" i="3"/>
  <c r="HA116" i="3"/>
  <c r="HG116" i="3"/>
  <c r="HK116" i="3"/>
  <c r="HO116" i="3"/>
  <c r="HS116" i="3"/>
  <c r="Q116" i="3"/>
  <c r="Q116" i="2"/>
  <c r="AD116" i="3"/>
  <c r="AH116" i="3"/>
  <c r="AL116" i="3"/>
  <c r="AP116" i="3"/>
  <c r="AT116" i="3"/>
  <c r="AY116" i="3"/>
  <c r="BC116" i="3"/>
  <c r="BG116" i="3"/>
  <c r="BK116" i="3"/>
  <c r="BO116" i="3"/>
  <c r="BS116" i="3"/>
  <c r="CI116" i="3"/>
  <c r="CO116" i="3"/>
  <c r="CT116" i="3"/>
  <c r="CX116" i="3"/>
  <c r="DB116" i="3"/>
  <c r="DG116" i="3"/>
  <c r="DK116" i="3"/>
  <c r="DO116" i="3"/>
  <c r="DV116" i="3"/>
  <c r="DZ116" i="3"/>
  <c r="EE116" i="3"/>
  <c r="EJ116" i="3"/>
  <c r="GL116" i="3"/>
  <c r="GS116" i="3"/>
  <c r="GX116" i="3"/>
  <c r="HB116" i="3"/>
  <c r="HH116" i="3"/>
  <c r="HL116" i="3"/>
  <c r="HP116" i="3"/>
  <c r="N116" i="3"/>
  <c r="R116" i="3"/>
  <c r="AE116" i="3"/>
  <c r="AI116" i="3"/>
  <c r="AM116" i="3"/>
  <c r="AQ116" i="3"/>
  <c r="AU116" i="3"/>
  <c r="AZ116" i="3"/>
  <c r="BD116" i="3"/>
  <c r="BH116" i="3"/>
  <c r="BL116" i="3"/>
  <c r="BP116" i="3"/>
  <c r="BU116" i="3"/>
  <c r="CK116" i="3"/>
  <c r="CQ116" i="3"/>
  <c r="CU116" i="3"/>
  <c r="CY116" i="3"/>
  <c r="DD116" i="3"/>
  <c r="DH116" i="3"/>
  <c r="DL116" i="3"/>
  <c r="DQ116" i="3"/>
  <c r="DW116" i="3"/>
  <c r="EA116" i="3"/>
  <c r="EG116" i="3"/>
  <c r="GM116" i="3"/>
  <c r="GT116" i="3"/>
  <c r="GY116" i="3"/>
  <c r="HD116" i="3"/>
  <c r="HI116" i="3"/>
  <c r="HM116" i="3"/>
  <c r="HQ116" i="3"/>
  <c r="P129" i="4"/>
  <c r="EL112" i="3"/>
  <c r="EM112" i="3"/>
  <c r="EN112" i="3"/>
  <c r="EV112" i="3"/>
  <c r="EW112" i="3"/>
  <c r="EX112" i="3"/>
  <c r="FF112" i="3"/>
  <c r="FG112" i="3"/>
  <c r="FH112" i="3"/>
  <c r="FP112" i="3"/>
  <c r="FQ112" i="3"/>
  <c r="FR112" i="3"/>
  <c r="FZ112" i="3"/>
  <c r="GA112" i="3"/>
  <c r="GB112" i="3"/>
  <c r="S121" i="4"/>
  <c r="X104" i="3"/>
  <c r="Z104" i="3"/>
  <c r="CA104" i="3"/>
  <c r="FS104" i="3"/>
  <c r="EO104" i="3"/>
  <c r="EY104" i="3"/>
  <c r="FI104" i="3"/>
  <c r="GC104" i="3"/>
  <c r="EU104" i="3"/>
  <c r="ES104" i="3"/>
  <c r="FC104" i="3"/>
  <c r="FE104" i="3"/>
  <c r="FM104" i="3"/>
  <c r="FO104" i="3"/>
  <c r="FW104" i="3"/>
  <c r="GG104" i="3"/>
  <c r="FY104" i="3"/>
  <c r="GI104" i="3"/>
  <c r="ET104" i="3"/>
  <c r="FA104" i="3"/>
  <c r="FN104" i="3"/>
  <c r="FU104" i="3"/>
  <c r="GH104" i="3"/>
  <c r="EP104" i="3"/>
  <c r="FB104" i="3"/>
  <c r="FJ104" i="3"/>
  <c r="FV104" i="3"/>
  <c r="GD104" i="3"/>
  <c r="EQ104" i="3"/>
  <c r="FD104" i="3"/>
  <c r="FK104" i="3"/>
  <c r="FX104" i="3"/>
  <c r="GE104" i="3"/>
  <c r="ER104" i="3"/>
  <c r="EZ104" i="3"/>
  <c r="FL104" i="3"/>
  <c r="FT104" i="3"/>
  <c r="GF104" i="3"/>
  <c r="BW100" i="3"/>
  <c r="BX100" i="3"/>
  <c r="BY100" i="3"/>
  <c r="HT100" i="3"/>
  <c r="CG100" i="3"/>
  <c r="B100" i="3"/>
  <c r="B100" i="2"/>
  <c r="GN100" i="3"/>
  <c r="GO100" i="3"/>
  <c r="F100" i="3"/>
  <c r="U100" i="2"/>
  <c r="O100" i="3"/>
  <c r="S100" i="3"/>
  <c r="S100" i="2"/>
  <c r="AA100" i="3"/>
  <c r="AF100" i="3"/>
  <c r="AJ100" i="3"/>
  <c r="AN100" i="3"/>
  <c r="AR100" i="3"/>
  <c r="AV100" i="3"/>
  <c r="BA100" i="3"/>
  <c r="BE100" i="3"/>
  <c r="BI100" i="3"/>
  <c r="BM100" i="3"/>
  <c r="BQ100" i="3"/>
  <c r="CL100" i="3"/>
  <c r="CR100" i="3"/>
  <c r="CV100" i="3"/>
  <c r="CZ100" i="3"/>
  <c r="DE100" i="3"/>
  <c r="DI100" i="3"/>
  <c r="DM100" i="3"/>
  <c r="DS100" i="3"/>
  <c r="DX100" i="3"/>
  <c r="EC100" i="3"/>
  <c r="EH100" i="3"/>
  <c r="GQ100" i="3"/>
  <c r="GU100" i="3"/>
  <c r="GZ100" i="3"/>
  <c r="HF100" i="3"/>
  <c r="HJ100" i="3"/>
  <c r="HN100" i="3"/>
  <c r="HR100" i="3"/>
  <c r="P100" i="3"/>
  <c r="P100" i="2"/>
  <c r="AC100" i="3"/>
  <c r="AG100" i="3"/>
  <c r="AK100" i="3"/>
  <c r="AO100" i="3"/>
  <c r="AS100" i="3"/>
  <c r="AW100" i="3"/>
  <c r="BB100" i="3"/>
  <c r="BF100" i="3"/>
  <c r="BJ100" i="3"/>
  <c r="BN100" i="3"/>
  <c r="BR100" i="3"/>
  <c r="CE100" i="3"/>
  <c r="CN100" i="3"/>
  <c r="CS100" i="3"/>
  <c r="CW100" i="3"/>
  <c r="DA100" i="3"/>
  <c r="DF100" i="3"/>
  <c r="DJ100" i="3"/>
  <c r="DN100" i="3"/>
  <c r="DT100" i="3"/>
  <c r="DY100" i="3"/>
  <c r="ED100" i="3"/>
  <c r="EI100" i="3"/>
  <c r="GK100" i="3"/>
  <c r="GR100" i="3"/>
  <c r="GV100" i="3"/>
  <c r="HA100" i="3"/>
  <c r="HG100" i="3"/>
  <c r="HK100" i="3"/>
  <c r="HO100" i="3"/>
  <c r="HS100" i="3"/>
  <c r="Q100" i="3"/>
  <c r="Q100" i="2"/>
  <c r="AD100" i="3"/>
  <c r="AH100" i="3"/>
  <c r="AL100" i="3"/>
  <c r="AP100" i="3"/>
  <c r="AT100" i="3"/>
  <c r="AY100" i="3"/>
  <c r="BC100" i="3"/>
  <c r="BG100" i="3"/>
  <c r="BK100" i="3"/>
  <c r="BO100" i="3"/>
  <c r="BS100" i="3"/>
  <c r="CI100" i="3"/>
  <c r="CO100" i="3"/>
  <c r="CT100" i="3"/>
  <c r="CX100" i="3"/>
  <c r="DB100" i="3"/>
  <c r="DG100" i="3"/>
  <c r="DK100" i="3"/>
  <c r="DO100" i="3"/>
  <c r="DV100" i="3"/>
  <c r="DZ100" i="3"/>
  <c r="EE100" i="3"/>
  <c r="EJ100" i="3"/>
  <c r="GL100" i="3"/>
  <c r="GS100" i="3"/>
  <c r="GX100" i="3"/>
  <c r="HB100" i="3"/>
  <c r="HH100" i="3"/>
  <c r="HL100" i="3"/>
  <c r="HP100" i="3"/>
  <c r="N100" i="3"/>
  <c r="R100" i="3"/>
  <c r="AE100" i="3"/>
  <c r="AI100" i="3"/>
  <c r="AM100" i="3"/>
  <c r="AQ100" i="3"/>
  <c r="AU100" i="3"/>
  <c r="AZ100" i="3"/>
  <c r="BD100" i="3"/>
  <c r="BH100" i="3"/>
  <c r="BL100" i="3"/>
  <c r="BP100" i="3"/>
  <c r="BU100" i="3"/>
  <c r="CK100" i="3"/>
  <c r="CQ100" i="3"/>
  <c r="CU100" i="3"/>
  <c r="CY100" i="3"/>
  <c r="DD100" i="3"/>
  <c r="DH100" i="3"/>
  <c r="DL100" i="3"/>
  <c r="DQ100" i="3"/>
  <c r="DW100" i="3"/>
  <c r="EA100" i="3"/>
  <c r="EG100" i="3"/>
  <c r="GM100" i="3"/>
  <c r="GT100" i="3"/>
  <c r="GY100" i="3"/>
  <c r="HD100" i="3"/>
  <c r="HI100" i="3"/>
  <c r="HM100" i="3"/>
  <c r="HQ100" i="3"/>
  <c r="P113" i="4"/>
  <c r="BY96" i="3"/>
  <c r="BW96" i="3"/>
  <c r="BX96" i="3"/>
  <c r="EL96" i="3"/>
  <c r="EM96" i="3"/>
  <c r="EN96" i="3"/>
  <c r="EV96" i="3"/>
  <c r="EW96" i="3"/>
  <c r="EX96" i="3"/>
  <c r="FF96" i="3"/>
  <c r="FG96" i="3"/>
  <c r="FH96" i="3"/>
  <c r="FP96" i="3"/>
  <c r="FQ96" i="3"/>
  <c r="FR96" i="3"/>
  <c r="FZ96" i="3"/>
  <c r="GA96" i="3"/>
  <c r="GB96" i="3"/>
  <c r="S105" i="4"/>
  <c r="FS88" i="3"/>
  <c r="EO88" i="3"/>
  <c r="EY88" i="3"/>
  <c r="FI88" i="3"/>
  <c r="GC88" i="3"/>
  <c r="EU88" i="3"/>
  <c r="ES88" i="3"/>
  <c r="FC88" i="3"/>
  <c r="FE88" i="3"/>
  <c r="FM88" i="3"/>
  <c r="FO88" i="3"/>
  <c r="FW88" i="3"/>
  <c r="GG88" i="3"/>
  <c r="FY88" i="3"/>
  <c r="GI88" i="3"/>
  <c r="EQ88" i="3"/>
  <c r="FD88" i="3"/>
  <c r="FK88" i="3"/>
  <c r="FX88" i="3"/>
  <c r="GE88" i="3"/>
  <c r="ER88" i="3"/>
  <c r="EZ88" i="3"/>
  <c r="FL88" i="3"/>
  <c r="FT88" i="3"/>
  <c r="GF88" i="3"/>
  <c r="ET88" i="3"/>
  <c r="FA88" i="3"/>
  <c r="FN88" i="3"/>
  <c r="FU88" i="3"/>
  <c r="GH88" i="3"/>
  <c r="EP88" i="3"/>
  <c r="FB88" i="3"/>
  <c r="FJ88" i="3"/>
  <c r="FV88" i="3"/>
  <c r="GD88" i="3"/>
  <c r="Z84" i="3"/>
  <c r="CA84" i="3"/>
  <c r="X84" i="3"/>
  <c r="HT84" i="3"/>
  <c r="Q84" i="3"/>
  <c r="Q84" i="2"/>
  <c r="AD84" i="3"/>
  <c r="AH84" i="3"/>
  <c r="AL84" i="3"/>
  <c r="AP84" i="3"/>
  <c r="AT84" i="3"/>
  <c r="AY84" i="3"/>
  <c r="BC84" i="3"/>
  <c r="BG84" i="3"/>
  <c r="BK84" i="3"/>
  <c r="BO84" i="3"/>
  <c r="BS84" i="3"/>
  <c r="CI84" i="3"/>
  <c r="CO84" i="3"/>
  <c r="CT84" i="3"/>
  <c r="CX84" i="3"/>
  <c r="DB84" i="3"/>
  <c r="DG84" i="3"/>
  <c r="DK84" i="3"/>
  <c r="DO84" i="3"/>
  <c r="DV84" i="3"/>
  <c r="DZ84" i="3"/>
  <c r="EE84" i="3"/>
  <c r="EJ84" i="3"/>
  <c r="GL84" i="3"/>
  <c r="GS84" i="3"/>
  <c r="GX84" i="3"/>
  <c r="HB84" i="3"/>
  <c r="HH84" i="3"/>
  <c r="HL84" i="3"/>
  <c r="HP84" i="3"/>
  <c r="N84" i="3"/>
  <c r="R84" i="3"/>
  <c r="AE84" i="3"/>
  <c r="AI84" i="3"/>
  <c r="AM84" i="3"/>
  <c r="AQ84" i="3"/>
  <c r="AU84" i="3"/>
  <c r="AZ84" i="3"/>
  <c r="BD84" i="3"/>
  <c r="BH84" i="3"/>
  <c r="BL84" i="3"/>
  <c r="BP84" i="3"/>
  <c r="BU84" i="3"/>
  <c r="CK84" i="3"/>
  <c r="CQ84" i="3"/>
  <c r="CU84" i="3"/>
  <c r="CY84" i="3"/>
  <c r="DD84" i="3"/>
  <c r="DH84" i="3"/>
  <c r="DL84" i="3"/>
  <c r="DQ84" i="3"/>
  <c r="DW84" i="3"/>
  <c r="EA84" i="3"/>
  <c r="EG84" i="3"/>
  <c r="GM84" i="3"/>
  <c r="GT84" i="3"/>
  <c r="GY84" i="3"/>
  <c r="HD84" i="3"/>
  <c r="HI84" i="3"/>
  <c r="HM84" i="3"/>
  <c r="HQ84" i="3"/>
  <c r="CG84" i="3"/>
  <c r="B84" i="3"/>
  <c r="B84" i="2"/>
  <c r="GN84" i="3"/>
  <c r="GO84" i="3"/>
  <c r="F84" i="3"/>
  <c r="U84" i="2"/>
  <c r="O84" i="3"/>
  <c r="S84" i="3"/>
  <c r="S84" i="2"/>
  <c r="AA84" i="3"/>
  <c r="AF84" i="3"/>
  <c r="AJ84" i="3"/>
  <c r="AN84" i="3"/>
  <c r="AR84" i="3"/>
  <c r="AV84" i="3"/>
  <c r="BA84" i="3"/>
  <c r="BE84" i="3"/>
  <c r="BI84" i="3"/>
  <c r="BM84" i="3"/>
  <c r="BQ84" i="3"/>
  <c r="CL84" i="3"/>
  <c r="CR84" i="3"/>
  <c r="CV84" i="3"/>
  <c r="CZ84" i="3"/>
  <c r="DE84" i="3"/>
  <c r="DI84" i="3"/>
  <c r="DM84" i="3"/>
  <c r="DS84" i="3"/>
  <c r="DX84" i="3"/>
  <c r="EC84" i="3"/>
  <c r="EH84" i="3"/>
  <c r="GQ84" i="3"/>
  <c r="GU84" i="3"/>
  <c r="GZ84" i="3"/>
  <c r="HF84" i="3"/>
  <c r="HJ84" i="3"/>
  <c r="HN84" i="3"/>
  <c r="HR84" i="3"/>
  <c r="P84" i="3"/>
  <c r="P84" i="2"/>
  <c r="AC84" i="3"/>
  <c r="AG84" i="3"/>
  <c r="AK84" i="3"/>
  <c r="AO84" i="3"/>
  <c r="AS84" i="3"/>
  <c r="AW84" i="3"/>
  <c r="BB84" i="3"/>
  <c r="BF84" i="3"/>
  <c r="BJ84" i="3"/>
  <c r="BN84" i="3"/>
  <c r="BR84" i="3"/>
  <c r="CE84" i="3"/>
  <c r="CN84" i="3"/>
  <c r="CS84" i="3"/>
  <c r="CW84" i="3"/>
  <c r="DA84" i="3"/>
  <c r="DF84" i="3"/>
  <c r="DJ84" i="3"/>
  <c r="DN84" i="3"/>
  <c r="DT84" i="3"/>
  <c r="DY84" i="3"/>
  <c r="ED84" i="3"/>
  <c r="EI84" i="3"/>
  <c r="GK84" i="3"/>
  <c r="GR84" i="3"/>
  <c r="GV84" i="3"/>
  <c r="HA84" i="3"/>
  <c r="HG84" i="3"/>
  <c r="HK84" i="3"/>
  <c r="HO84" i="3"/>
  <c r="HS84" i="3"/>
  <c r="P97" i="4"/>
  <c r="BY80" i="3"/>
  <c r="BW80" i="3"/>
  <c r="BX80" i="3"/>
  <c r="EL80" i="3"/>
  <c r="EM80" i="3"/>
  <c r="EN80" i="3"/>
  <c r="EV80" i="3"/>
  <c r="EW80" i="3"/>
  <c r="EX80" i="3"/>
  <c r="FF80" i="3"/>
  <c r="FG80" i="3"/>
  <c r="FH80" i="3"/>
  <c r="FP80" i="3"/>
  <c r="FQ80" i="3"/>
  <c r="FR80" i="3"/>
  <c r="FZ80" i="3"/>
  <c r="GA80" i="3"/>
  <c r="GB80" i="3"/>
  <c r="FS72" i="3"/>
  <c r="EO72" i="3"/>
  <c r="EY72" i="3"/>
  <c r="FI72" i="3"/>
  <c r="GC72" i="3"/>
  <c r="EU72" i="3"/>
  <c r="ES72" i="3"/>
  <c r="FC72" i="3"/>
  <c r="FE72" i="3"/>
  <c r="FM72" i="3"/>
  <c r="FO72" i="3"/>
  <c r="FW72" i="3"/>
  <c r="GG72" i="3"/>
  <c r="FY72" i="3"/>
  <c r="GI72" i="3"/>
  <c r="EQ72" i="3"/>
  <c r="FD72" i="3"/>
  <c r="FK72" i="3"/>
  <c r="FX72" i="3"/>
  <c r="GE72" i="3"/>
  <c r="ER72" i="3"/>
  <c r="EZ72" i="3"/>
  <c r="FL72" i="3"/>
  <c r="FT72" i="3"/>
  <c r="GF72" i="3"/>
  <c r="ET72" i="3"/>
  <c r="FA72" i="3"/>
  <c r="FN72" i="3"/>
  <c r="FU72" i="3"/>
  <c r="GH72" i="3"/>
  <c r="EP72" i="3"/>
  <c r="FB72" i="3"/>
  <c r="FJ72" i="3"/>
  <c r="FV72" i="3"/>
  <c r="GD72" i="3"/>
  <c r="BW68" i="3"/>
  <c r="BX68" i="3"/>
  <c r="BY68" i="3"/>
  <c r="HT68" i="3"/>
  <c r="CG68" i="3"/>
  <c r="B68" i="3"/>
  <c r="B68" i="2"/>
  <c r="GN68" i="3"/>
  <c r="GO68" i="3"/>
  <c r="F68" i="3"/>
  <c r="U68" i="2"/>
  <c r="O68" i="3"/>
  <c r="S68" i="3"/>
  <c r="S68" i="2"/>
  <c r="AA68" i="3"/>
  <c r="AF68" i="3"/>
  <c r="AJ68" i="3"/>
  <c r="AN68" i="3"/>
  <c r="AR68" i="3"/>
  <c r="AV68" i="3"/>
  <c r="BA68" i="3"/>
  <c r="BE68" i="3"/>
  <c r="BI68" i="3"/>
  <c r="BM68" i="3"/>
  <c r="BQ68" i="3"/>
  <c r="CL68" i="3"/>
  <c r="CR68" i="3"/>
  <c r="CV68" i="3"/>
  <c r="CZ68" i="3"/>
  <c r="DE68" i="3"/>
  <c r="P68" i="3"/>
  <c r="P68" i="2"/>
  <c r="AC68" i="3"/>
  <c r="AG68" i="3"/>
  <c r="AK68" i="3"/>
  <c r="AO68" i="3"/>
  <c r="AS68" i="3"/>
  <c r="AW68" i="3"/>
  <c r="BB68" i="3"/>
  <c r="BF68" i="3"/>
  <c r="BJ68" i="3"/>
  <c r="BN68" i="3"/>
  <c r="BR68" i="3"/>
  <c r="CE68" i="3"/>
  <c r="CN68" i="3"/>
  <c r="Q68" i="3"/>
  <c r="Q68" i="2"/>
  <c r="AD68" i="3"/>
  <c r="AH68" i="3"/>
  <c r="AL68" i="3"/>
  <c r="AP68" i="3"/>
  <c r="AT68" i="3"/>
  <c r="AY68" i="3"/>
  <c r="BC68" i="3"/>
  <c r="BG68" i="3"/>
  <c r="BK68" i="3"/>
  <c r="BO68" i="3"/>
  <c r="BS68" i="3"/>
  <c r="CI68" i="3"/>
  <c r="R68" i="3"/>
  <c r="AM68" i="3"/>
  <c r="BD68" i="3"/>
  <c r="BU68" i="3"/>
  <c r="CQ68" i="3"/>
  <c r="CW68" i="3"/>
  <c r="DB68" i="3"/>
  <c r="DH68" i="3"/>
  <c r="DL68" i="3"/>
  <c r="DQ68" i="3"/>
  <c r="DW68" i="3"/>
  <c r="EA68" i="3"/>
  <c r="EG68" i="3"/>
  <c r="GM68" i="3"/>
  <c r="GT68" i="3"/>
  <c r="GY68" i="3"/>
  <c r="HD68" i="3"/>
  <c r="HI68" i="3"/>
  <c r="HM68" i="3"/>
  <c r="HQ68" i="3"/>
  <c r="AQ68" i="3"/>
  <c r="BH68" i="3"/>
  <c r="CS68" i="3"/>
  <c r="CX68" i="3"/>
  <c r="DD68" i="3"/>
  <c r="DI68" i="3"/>
  <c r="DM68" i="3"/>
  <c r="DS68" i="3"/>
  <c r="DX68" i="3"/>
  <c r="EC68" i="3"/>
  <c r="EH68" i="3"/>
  <c r="GQ68" i="3"/>
  <c r="GU68" i="3"/>
  <c r="GZ68" i="3"/>
  <c r="HF68" i="3"/>
  <c r="HJ68" i="3"/>
  <c r="HN68" i="3"/>
  <c r="HR68" i="3"/>
  <c r="AE68" i="3"/>
  <c r="AU68" i="3"/>
  <c r="BL68" i="3"/>
  <c r="CK68" i="3"/>
  <c r="CT68" i="3"/>
  <c r="CY68" i="3"/>
  <c r="DF68" i="3"/>
  <c r="DJ68" i="3"/>
  <c r="DN68" i="3"/>
  <c r="DT68" i="3"/>
  <c r="DY68" i="3"/>
  <c r="ED68" i="3"/>
  <c r="EI68" i="3"/>
  <c r="GK68" i="3"/>
  <c r="GR68" i="3"/>
  <c r="GV68" i="3"/>
  <c r="HA68" i="3"/>
  <c r="HG68" i="3"/>
  <c r="HK68" i="3"/>
  <c r="HO68" i="3"/>
  <c r="HS68" i="3"/>
  <c r="N68" i="3"/>
  <c r="AI68" i="3"/>
  <c r="AZ68" i="3"/>
  <c r="BP68" i="3"/>
  <c r="CO68" i="3"/>
  <c r="CU68" i="3"/>
  <c r="DA68" i="3"/>
  <c r="DG68" i="3"/>
  <c r="DK68" i="3"/>
  <c r="DO68" i="3"/>
  <c r="DV68" i="3"/>
  <c r="DZ68" i="3"/>
  <c r="EE68" i="3"/>
  <c r="EJ68" i="3"/>
  <c r="GL68" i="3"/>
  <c r="GS68" i="3"/>
  <c r="GX68" i="3"/>
  <c r="HB68" i="3"/>
  <c r="HH68" i="3"/>
  <c r="HL68" i="3"/>
  <c r="HP68" i="3"/>
  <c r="P81" i="4"/>
  <c r="EL64" i="3"/>
  <c r="EM64" i="3"/>
  <c r="EN64" i="3"/>
  <c r="EV64" i="3"/>
  <c r="EW64" i="3"/>
  <c r="EX64" i="3"/>
  <c r="FF64" i="3"/>
  <c r="FG64" i="3"/>
  <c r="FH64" i="3"/>
  <c r="FP64" i="3"/>
  <c r="FQ64" i="3"/>
  <c r="FR64" i="3"/>
  <c r="FZ64" i="3"/>
  <c r="GA64" i="3"/>
  <c r="GB64" i="3"/>
  <c r="X56" i="3"/>
  <c r="Z56" i="3"/>
  <c r="CA56" i="3"/>
  <c r="FS56" i="3"/>
  <c r="EO56" i="3"/>
  <c r="EY56" i="3"/>
  <c r="FI56" i="3"/>
  <c r="GC56" i="3"/>
  <c r="EU56" i="3"/>
  <c r="ES56" i="3"/>
  <c r="FC56" i="3"/>
  <c r="FE56" i="3"/>
  <c r="FM56" i="3"/>
  <c r="FO56" i="3"/>
  <c r="FW56" i="3"/>
  <c r="GG56" i="3"/>
  <c r="FY56" i="3"/>
  <c r="GI56" i="3"/>
  <c r="ET56" i="3"/>
  <c r="FA56" i="3"/>
  <c r="FN56" i="3"/>
  <c r="FU56" i="3"/>
  <c r="GH56" i="3"/>
  <c r="EP56" i="3"/>
  <c r="FB56" i="3"/>
  <c r="FJ56" i="3"/>
  <c r="FV56" i="3"/>
  <c r="GD56" i="3"/>
  <c r="EQ56" i="3"/>
  <c r="FD56" i="3"/>
  <c r="FK56" i="3"/>
  <c r="FX56" i="3"/>
  <c r="GE56" i="3"/>
  <c r="ER56" i="3"/>
  <c r="EZ56" i="3"/>
  <c r="FL56" i="3"/>
  <c r="FT56" i="3"/>
  <c r="GF56" i="3"/>
  <c r="BW52" i="3"/>
  <c r="BX52" i="3"/>
  <c r="BY52" i="3"/>
  <c r="HT52" i="3"/>
  <c r="CG52" i="3"/>
  <c r="B52" i="3"/>
  <c r="B52" i="2"/>
  <c r="GN52" i="3"/>
  <c r="GO52" i="3"/>
  <c r="F52" i="3"/>
  <c r="U52" i="2"/>
  <c r="O52" i="3"/>
  <c r="S52" i="3"/>
  <c r="S52" i="2"/>
  <c r="AA52" i="3"/>
  <c r="AF52" i="3"/>
  <c r="AJ52" i="3"/>
  <c r="AN52" i="3"/>
  <c r="AR52" i="3"/>
  <c r="AV52" i="3"/>
  <c r="BA52" i="3"/>
  <c r="BE52" i="3"/>
  <c r="BI52" i="3"/>
  <c r="BM52" i="3"/>
  <c r="BQ52" i="3"/>
  <c r="CL52" i="3"/>
  <c r="CR52" i="3"/>
  <c r="CV52" i="3"/>
  <c r="CZ52" i="3"/>
  <c r="DE52" i="3"/>
  <c r="DI52" i="3"/>
  <c r="DM52" i="3"/>
  <c r="DS52" i="3"/>
  <c r="DX52" i="3"/>
  <c r="EC52" i="3"/>
  <c r="EH52" i="3"/>
  <c r="GQ52" i="3"/>
  <c r="GU52" i="3"/>
  <c r="GZ52" i="3"/>
  <c r="HF52" i="3"/>
  <c r="HJ52" i="3"/>
  <c r="HN52" i="3"/>
  <c r="HR52" i="3"/>
  <c r="P52" i="3"/>
  <c r="P52" i="2"/>
  <c r="AC52" i="3"/>
  <c r="AG52" i="3"/>
  <c r="AK52" i="3"/>
  <c r="AO52" i="3"/>
  <c r="AS52" i="3"/>
  <c r="AW52" i="3"/>
  <c r="BB52" i="3"/>
  <c r="BF52" i="3"/>
  <c r="BJ52" i="3"/>
  <c r="BN52" i="3"/>
  <c r="BR52" i="3"/>
  <c r="CE52" i="3"/>
  <c r="CN52" i="3"/>
  <c r="CS52" i="3"/>
  <c r="CW52" i="3"/>
  <c r="DA52" i="3"/>
  <c r="DF52" i="3"/>
  <c r="DJ52" i="3"/>
  <c r="DN52" i="3"/>
  <c r="DT52" i="3"/>
  <c r="DY52" i="3"/>
  <c r="ED52" i="3"/>
  <c r="EI52" i="3"/>
  <c r="GK52" i="3"/>
  <c r="GR52" i="3"/>
  <c r="GV52" i="3"/>
  <c r="HA52" i="3"/>
  <c r="HG52" i="3"/>
  <c r="HK52" i="3"/>
  <c r="HO52" i="3"/>
  <c r="HS52" i="3"/>
  <c r="Q52" i="3"/>
  <c r="Q52" i="2"/>
  <c r="AD52" i="3"/>
  <c r="AH52" i="3"/>
  <c r="AL52" i="3"/>
  <c r="AP52" i="3"/>
  <c r="AT52" i="3"/>
  <c r="AY52" i="3"/>
  <c r="BC52" i="3"/>
  <c r="BG52" i="3"/>
  <c r="BK52" i="3"/>
  <c r="BO52" i="3"/>
  <c r="BS52" i="3"/>
  <c r="CI52" i="3"/>
  <c r="CO52" i="3"/>
  <c r="CT52" i="3"/>
  <c r="CX52" i="3"/>
  <c r="DB52" i="3"/>
  <c r="DG52" i="3"/>
  <c r="DK52" i="3"/>
  <c r="DO52" i="3"/>
  <c r="DV52" i="3"/>
  <c r="DZ52" i="3"/>
  <c r="EE52" i="3"/>
  <c r="EJ52" i="3"/>
  <c r="GL52" i="3"/>
  <c r="GS52" i="3"/>
  <c r="GX52" i="3"/>
  <c r="HB52" i="3"/>
  <c r="HH52" i="3"/>
  <c r="HL52" i="3"/>
  <c r="HP52" i="3"/>
  <c r="N52" i="3"/>
  <c r="R52" i="3"/>
  <c r="AE52" i="3"/>
  <c r="AI52" i="3"/>
  <c r="AM52" i="3"/>
  <c r="AQ52" i="3"/>
  <c r="AU52" i="3"/>
  <c r="AZ52" i="3"/>
  <c r="BD52" i="3"/>
  <c r="BH52" i="3"/>
  <c r="BL52" i="3"/>
  <c r="BP52" i="3"/>
  <c r="BU52" i="3"/>
  <c r="CK52" i="3"/>
  <c r="CQ52" i="3"/>
  <c r="CU52" i="3"/>
  <c r="CY52" i="3"/>
  <c r="DD52" i="3"/>
  <c r="DH52" i="3"/>
  <c r="DL52" i="3"/>
  <c r="DQ52" i="3"/>
  <c r="DW52" i="3"/>
  <c r="EA52" i="3"/>
  <c r="EG52" i="3"/>
  <c r="GM52" i="3"/>
  <c r="GT52" i="3"/>
  <c r="GY52" i="3"/>
  <c r="HD52" i="3"/>
  <c r="HI52" i="3"/>
  <c r="HM52" i="3"/>
  <c r="HQ52" i="3"/>
  <c r="P65" i="4"/>
  <c r="EL48" i="3"/>
  <c r="EM48" i="3"/>
  <c r="EN48" i="3"/>
  <c r="EV48" i="3"/>
  <c r="EW48" i="3"/>
  <c r="EX48" i="3"/>
  <c r="FF48" i="3"/>
  <c r="FG48" i="3"/>
  <c r="FH48" i="3"/>
  <c r="FP48" i="3"/>
  <c r="FQ48" i="3"/>
  <c r="FR48" i="3"/>
  <c r="FZ48" i="3"/>
  <c r="GA48" i="3"/>
  <c r="GB48" i="3"/>
  <c r="CA41" i="3"/>
  <c r="Z41" i="3"/>
  <c r="X41" i="3"/>
  <c r="CA39" i="3"/>
  <c r="Z39" i="3"/>
  <c r="X39" i="3"/>
  <c r="FP33" i="3"/>
  <c r="FQ33" i="3"/>
  <c r="FR33" i="3"/>
  <c r="EL33" i="3"/>
  <c r="EM33" i="3"/>
  <c r="EN33" i="3"/>
  <c r="EV33" i="3"/>
  <c r="EW33" i="3"/>
  <c r="EX33" i="3"/>
  <c r="FF33" i="3"/>
  <c r="FG33" i="3"/>
  <c r="FH33" i="3"/>
  <c r="FZ33" i="3"/>
  <c r="HM20" i="3"/>
  <c r="HN20" i="3"/>
  <c r="BW20" i="3"/>
  <c r="HL20" i="3"/>
  <c r="BY20" i="3"/>
  <c r="BX20" i="3"/>
  <c r="GY20" i="3"/>
  <c r="S518" i="4"/>
  <c r="HT497" i="3"/>
  <c r="CG497" i="3"/>
  <c r="B497" i="3"/>
  <c r="B497" i="2"/>
  <c r="GN497" i="3"/>
  <c r="GO497" i="3"/>
  <c r="F497" i="3"/>
  <c r="U497" i="2"/>
  <c r="O497" i="3"/>
  <c r="S497" i="3"/>
  <c r="S497" i="2"/>
  <c r="AA497" i="3"/>
  <c r="AF497" i="3"/>
  <c r="AJ497" i="3"/>
  <c r="AN497" i="3"/>
  <c r="AR497" i="3"/>
  <c r="AV497" i="3"/>
  <c r="BA497" i="3"/>
  <c r="BE497" i="3"/>
  <c r="BI497" i="3"/>
  <c r="BM497" i="3"/>
  <c r="BQ497" i="3"/>
  <c r="CL497" i="3"/>
  <c r="CR497" i="3"/>
  <c r="CV497" i="3"/>
  <c r="CZ497" i="3"/>
  <c r="DE497" i="3"/>
  <c r="DI497" i="3"/>
  <c r="DM497" i="3"/>
  <c r="DS497" i="3"/>
  <c r="DX497" i="3"/>
  <c r="EC497" i="3"/>
  <c r="EH497" i="3"/>
  <c r="GQ497" i="3"/>
  <c r="GU497" i="3"/>
  <c r="GZ497" i="3"/>
  <c r="HF497" i="3"/>
  <c r="HJ497" i="3"/>
  <c r="HN497" i="3"/>
  <c r="HR497" i="3"/>
  <c r="P497" i="3"/>
  <c r="P497" i="2"/>
  <c r="AC497" i="3"/>
  <c r="AG497" i="3"/>
  <c r="AK497" i="3"/>
  <c r="AO497" i="3"/>
  <c r="AS497" i="3"/>
  <c r="AW497" i="3"/>
  <c r="BB497" i="3"/>
  <c r="BF497" i="3"/>
  <c r="BJ497" i="3"/>
  <c r="BN497" i="3"/>
  <c r="BR497" i="3"/>
  <c r="CE497" i="3"/>
  <c r="CN497" i="3"/>
  <c r="CS497" i="3"/>
  <c r="CW497" i="3"/>
  <c r="DA497" i="3"/>
  <c r="DF497" i="3"/>
  <c r="DJ497" i="3"/>
  <c r="DN497" i="3"/>
  <c r="DT497" i="3"/>
  <c r="DY497" i="3"/>
  <c r="ED497" i="3"/>
  <c r="EI497" i="3"/>
  <c r="GK497" i="3"/>
  <c r="GR497" i="3"/>
  <c r="GV497" i="3"/>
  <c r="HA497" i="3"/>
  <c r="HG497" i="3"/>
  <c r="HK497" i="3"/>
  <c r="HO497" i="3"/>
  <c r="HS497" i="3"/>
  <c r="Q497" i="3"/>
  <c r="Q497" i="2"/>
  <c r="AD497" i="3"/>
  <c r="AH497" i="3"/>
  <c r="AL497" i="3"/>
  <c r="AP497" i="3"/>
  <c r="AT497" i="3"/>
  <c r="AY497" i="3"/>
  <c r="BC497" i="3"/>
  <c r="BG497" i="3"/>
  <c r="BK497" i="3"/>
  <c r="BO497" i="3"/>
  <c r="BS497" i="3"/>
  <c r="CI497" i="3"/>
  <c r="CO497" i="3"/>
  <c r="CT497" i="3"/>
  <c r="CX497" i="3"/>
  <c r="DB497" i="3"/>
  <c r="DG497" i="3"/>
  <c r="DK497" i="3"/>
  <c r="DO497" i="3"/>
  <c r="DV497" i="3"/>
  <c r="DZ497" i="3"/>
  <c r="EE497" i="3"/>
  <c r="EJ497" i="3"/>
  <c r="GL497" i="3"/>
  <c r="GS497" i="3"/>
  <c r="GX497" i="3"/>
  <c r="HB497" i="3"/>
  <c r="HH497" i="3"/>
  <c r="HL497" i="3"/>
  <c r="HP497" i="3"/>
  <c r="N497" i="3"/>
  <c r="R497" i="3"/>
  <c r="AE497" i="3"/>
  <c r="AI497" i="3"/>
  <c r="AM497" i="3"/>
  <c r="AQ497" i="3"/>
  <c r="AU497" i="3"/>
  <c r="AZ497" i="3"/>
  <c r="BD497" i="3"/>
  <c r="BH497" i="3"/>
  <c r="BL497" i="3"/>
  <c r="BP497" i="3"/>
  <c r="BU497" i="3"/>
  <c r="CK497" i="3"/>
  <c r="CQ497" i="3"/>
  <c r="CU497" i="3"/>
  <c r="CY497" i="3"/>
  <c r="DD497" i="3"/>
  <c r="DH497" i="3"/>
  <c r="DL497" i="3"/>
  <c r="DQ497" i="3"/>
  <c r="DW497" i="3"/>
  <c r="EA497" i="3"/>
  <c r="EG497" i="3"/>
  <c r="GM497" i="3"/>
  <c r="GT497" i="3"/>
  <c r="GY497" i="3"/>
  <c r="HD497" i="3"/>
  <c r="HI497" i="3"/>
  <c r="HM497" i="3"/>
  <c r="HQ497" i="3"/>
  <c r="P510" i="4"/>
  <c r="EV493" i="3"/>
  <c r="EW493" i="3"/>
  <c r="EX493" i="3"/>
  <c r="EL493" i="3"/>
  <c r="EM493" i="3"/>
  <c r="EN493" i="3"/>
  <c r="FF493" i="3"/>
  <c r="FG493" i="3"/>
  <c r="FH493" i="3"/>
  <c r="FP493" i="3"/>
  <c r="FQ493" i="3"/>
  <c r="FR493" i="3"/>
  <c r="FZ493" i="3"/>
  <c r="GA493" i="3"/>
  <c r="GB493" i="3"/>
  <c r="EV477" i="3"/>
  <c r="EW477" i="3"/>
  <c r="EX477" i="3"/>
  <c r="EL477" i="3"/>
  <c r="EM477" i="3"/>
  <c r="EN477" i="3"/>
  <c r="FF477" i="3"/>
  <c r="FG477" i="3"/>
  <c r="FH477" i="3"/>
  <c r="FP477" i="3"/>
  <c r="FQ477" i="3"/>
  <c r="FR477" i="3"/>
  <c r="FZ477" i="3"/>
  <c r="GA477" i="3"/>
  <c r="GB477" i="3"/>
  <c r="HT465" i="3"/>
  <c r="N465" i="3"/>
  <c r="R465" i="3"/>
  <c r="AE465" i="3"/>
  <c r="AI465" i="3"/>
  <c r="AM465" i="3"/>
  <c r="AQ465" i="3"/>
  <c r="AU465" i="3"/>
  <c r="AZ465" i="3"/>
  <c r="BD465" i="3"/>
  <c r="BH465" i="3"/>
  <c r="BL465" i="3"/>
  <c r="BP465" i="3"/>
  <c r="BU465" i="3"/>
  <c r="CK465" i="3"/>
  <c r="CQ465" i="3"/>
  <c r="CU465" i="3"/>
  <c r="CY465" i="3"/>
  <c r="DD465" i="3"/>
  <c r="DH465" i="3"/>
  <c r="DL465" i="3"/>
  <c r="DQ465" i="3"/>
  <c r="DW465" i="3"/>
  <c r="EA465" i="3"/>
  <c r="EG465" i="3"/>
  <c r="GM465" i="3"/>
  <c r="GT465" i="3"/>
  <c r="GY465" i="3"/>
  <c r="HD465" i="3"/>
  <c r="HI465" i="3"/>
  <c r="HM465" i="3"/>
  <c r="HQ465" i="3"/>
  <c r="CG465" i="3"/>
  <c r="B465" i="3"/>
  <c r="B465" i="2"/>
  <c r="GN465" i="3"/>
  <c r="GO465" i="3"/>
  <c r="F465" i="3"/>
  <c r="U465" i="2"/>
  <c r="O465" i="3"/>
  <c r="S465" i="3"/>
  <c r="S465" i="2"/>
  <c r="AA465" i="3"/>
  <c r="AF465" i="3"/>
  <c r="AJ465" i="3"/>
  <c r="AN465" i="3"/>
  <c r="AR465" i="3"/>
  <c r="AV465" i="3"/>
  <c r="BA465" i="3"/>
  <c r="BE465" i="3"/>
  <c r="BI465" i="3"/>
  <c r="BM465" i="3"/>
  <c r="BQ465" i="3"/>
  <c r="CL465" i="3"/>
  <c r="CR465" i="3"/>
  <c r="CV465" i="3"/>
  <c r="CZ465" i="3"/>
  <c r="DE465" i="3"/>
  <c r="DI465" i="3"/>
  <c r="DM465" i="3"/>
  <c r="DS465" i="3"/>
  <c r="DX465" i="3"/>
  <c r="EC465" i="3"/>
  <c r="EH465" i="3"/>
  <c r="GQ465" i="3"/>
  <c r="GU465" i="3"/>
  <c r="GZ465" i="3"/>
  <c r="HF465" i="3"/>
  <c r="HJ465" i="3"/>
  <c r="HN465" i="3"/>
  <c r="HR465" i="3"/>
  <c r="P465" i="3"/>
  <c r="P465" i="2"/>
  <c r="AC465" i="3"/>
  <c r="AG465" i="3"/>
  <c r="AK465" i="3"/>
  <c r="AO465" i="3"/>
  <c r="AS465" i="3"/>
  <c r="AW465" i="3"/>
  <c r="BB465" i="3"/>
  <c r="BF465" i="3"/>
  <c r="BJ465" i="3"/>
  <c r="BN465" i="3"/>
  <c r="BR465" i="3"/>
  <c r="CE465" i="3"/>
  <c r="CN465" i="3"/>
  <c r="CS465" i="3"/>
  <c r="CW465" i="3"/>
  <c r="DA465" i="3"/>
  <c r="DF465" i="3"/>
  <c r="DJ465" i="3"/>
  <c r="DN465" i="3"/>
  <c r="DT465" i="3"/>
  <c r="DY465" i="3"/>
  <c r="ED465" i="3"/>
  <c r="EI465" i="3"/>
  <c r="GK465" i="3"/>
  <c r="GR465" i="3"/>
  <c r="GV465" i="3"/>
  <c r="HA465" i="3"/>
  <c r="HG465" i="3"/>
  <c r="HK465" i="3"/>
  <c r="HO465" i="3"/>
  <c r="HS465" i="3"/>
  <c r="AH465" i="3"/>
  <c r="AY465" i="3"/>
  <c r="BO465" i="3"/>
  <c r="CO465" i="3"/>
  <c r="DG465" i="3"/>
  <c r="DZ465" i="3"/>
  <c r="GX465" i="3"/>
  <c r="HP465" i="3"/>
  <c r="Q465" i="3"/>
  <c r="Q465" i="2"/>
  <c r="AL465" i="3"/>
  <c r="BC465" i="3"/>
  <c r="BS465" i="3"/>
  <c r="CT465" i="3"/>
  <c r="DK465" i="3"/>
  <c r="EE465" i="3"/>
  <c r="HB465" i="3"/>
  <c r="AP465" i="3"/>
  <c r="BG465" i="3"/>
  <c r="CX465" i="3"/>
  <c r="DO465" i="3"/>
  <c r="EJ465" i="3"/>
  <c r="GL465" i="3"/>
  <c r="HH465" i="3"/>
  <c r="AD465" i="3"/>
  <c r="AT465" i="3"/>
  <c r="BK465" i="3"/>
  <c r="CI465" i="3"/>
  <c r="DB465" i="3"/>
  <c r="DV465" i="3"/>
  <c r="GS465" i="3"/>
  <c r="HL465" i="3"/>
  <c r="P478" i="4"/>
  <c r="Z457" i="3"/>
  <c r="CA457" i="3"/>
  <c r="X457" i="3"/>
  <c r="HT449" i="3"/>
  <c r="N449" i="3"/>
  <c r="R449" i="3"/>
  <c r="AE449" i="3"/>
  <c r="AI449" i="3"/>
  <c r="AM449" i="3"/>
  <c r="AQ449" i="3"/>
  <c r="AU449" i="3"/>
  <c r="AZ449" i="3"/>
  <c r="BD449" i="3"/>
  <c r="BH449" i="3"/>
  <c r="BL449" i="3"/>
  <c r="BP449" i="3"/>
  <c r="BU449" i="3"/>
  <c r="CK449" i="3"/>
  <c r="CQ449" i="3"/>
  <c r="CU449" i="3"/>
  <c r="CY449" i="3"/>
  <c r="DD449" i="3"/>
  <c r="DH449" i="3"/>
  <c r="DL449" i="3"/>
  <c r="DQ449" i="3"/>
  <c r="DW449" i="3"/>
  <c r="EA449" i="3"/>
  <c r="EG449" i="3"/>
  <c r="GM449" i="3"/>
  <c r="GT449" i="3"/>
  <c r="GY449" i="3"/>
  <c r="HD449" i="3"/>
  <c r="HI449" i="3"/>
  <c r="HM449" i="3"/>
  <c r="HQ449" i="3"/>
  <c r="CG449" i="3"/>
  <c r="B449" i="3"/>
  <c r="B449" i="2"/>
  <c r="GN449" i="3"/>
  <c r="GO449" i="3"/>
  <c r="F449" i="3"/>
  <c r="U449" i="2"/>
  <c r="O449" i="3"/>
  <c r="S449" i="3"/>
  <c r="S449" i="2"/>
  <c r="AA449" i="3"/>
  <c r="AF449" i="3"/>
  <c r="AJ449" i="3"/>
  <c r="AN449" i="3"/>
  <c r="AR449" i="3"/>
  <c r="AV449" i="3"/>
  <c r="BA449" i="3"/>
  <c r="BE449" i="3"/>
  <c r="BI449" i="3"/>
  <c r="BM449" i="3"/>
  <c r="BQ449" i="3"/>
  <c r="CL449" i="3"/>
  <c r="CR449" i="3"/>
  <c r="CV449" i="3"/>
  <c r="CZ449" i="3"/>
  <c r="DE449" i="3"/>
  <c r="DI449" i="3"/>
  <c r="DM449" i="3"/>
  <c r="DS449" i="3"/>
  <c r="DX449" i="3"/>
  <c r="EC449" i="3"/>
  <c r="EH449" i="3"/>
  <c r="GQ449" i="3"/>
  <c r="GU449" i="3"/>
  <c r="GZ449" i="3"/>
  <c r="HF449" i="3"/>
  <c r="HJ449" i="3"/>
  <c r="HN449" i="3"/>
  <c r="HR449" i="3"/>
  <c r="P449" i="3"/>
  <c r="P449" i="2"/>
  <c r="AC449" i="3"/>
  <c r="AG449" i="3"/>
  <c r="AK449" i="3"/>
  <c r="AO449" i="3"/>
  <c r="AS449" i="3"/>
  <c r="AW449" i="3"/>
  <c r="BB449" i="3"/>
  <c r="BF449" i="3"/>
  <c r="BJ449" i="3"/>
  <c r="BN449" i="3"/>
  <c r="BR449" i="3"/>
  <c r="CE449" i="3"/>
  <c r="CN449" i="3"/>
  <c r="CS449" i="3"/>
  <c r="CW449" i="3"/>
  <c r="DA449" i="3"/>
  <c r="DF449" i="3"/>
  <c r="DJ449" i="3"/>
  <c r="DN449" i="3"/>
  <c r="DT449" i="3"/>
  <c r="DY449" i="3"/>
  <c r="ED449" i="3"/>
  <c r="EI449" i="3"/>
  <c r="GK449" i="3"/>
  <c r="GR449" i="3"/>
  <c r="GV449" i="3"/>
  <c r="HA449" i="3"/>
  <c r="HG449" i="3"/>
  <c r="HK449" i="3"/>
  <c r="HO449" i="3"/>
  <c r="HS449" i="3"/>
  <c r="AH449" i="3"/>
  <c r="AY449" i="3"/>
  <c r="BO449" i="3"/>
  <c r="CO449" i="3"/>
  <c r="DG449" i="3"/>
  <c r="DZ449" i="3"/>
  <c r="GX449" i="3"/>
  <c r="HP449" i="3"/>
  <c r="Q449" i="3"/>
  <c r="Q449" i="2"/>
  <c r="AL449" i="3"/>
  <c r="BC449" i="3"/>
  <c r="BS449" i="3"/>
  <c r="CT449" i="3"/>
  <c r="DK449" i="3"/>
  <c r="EE449" i="3"/>
  <c r="HB449" i="3"/>
  <c r="AP449" i="3"/>
  <c r="BG449" i="3"/>
  <c r="CX449" i="3"/>
  <c r="DO449" i="3"/>
  <c r="EJ449" i="3"/>
  <c r="GL449" i="3"/>
  <c r="HH449" i="3"/>
  <c r="AD449" i="3"/>
  <c r="AT449" i="3"/>
  <c r="BK449" i="3"/>
  <c r="CI449" i="3"/>
  <c r="DB449" i="3"/>
  <c r="DV449" i="3"/>
  <c r="GS449" i="3"/>
  <c r="HL449" i="3"/>
  <c r="P462" i="4"/>
  <c r="FS419" i="3"/>
  <c r="EO419" i="3"/>
  <c r="EY419" i="3"/>
  <c r="FI419" i="3"/>
  <c r="GC419" i="3"/>
  <c r="ES419" i="3"/>
  <c r="FE419" i="3"/>
  <c r="EU419" i="3"/>
  <c r="FO419" i="3"/>
  <c r="FM419" i="3"/>
  <c r="FY419" i="3"/>
  <c r="FC419" i="3"/>
  <c r="GG419" i="3"/>
  <c r="FW419" i="3"/>
  <c r="GI419" i="3"/>
  <c r="ER419" i="3"/>
  <c r="EZ419" i="3"/>
  <c r="FL419" i="3"/>
  <c r="FT419" i="3"/>
  <c r="GF419" i="3"/>
  <c r="ET419" i="3"/>
  <c r="FA419" i="3"/>
  <c r="FN419" i="3"/>
  <c r="FU419" i="3"/>
  <c r="GH419" i="3"/>
  <c r="EP419" i="3"/>
  <c r="FB419" i="3"/>
  <c r="FJ419" i="3"/>
  <c r="FV419" i="3"/>
  <c r="GD419" i="3"/>
  <c r="EQ419" i="3"/>
  <c r="FX419" i="3"/>
  <c r="FD419" i="3"/>
  <c r="GE419" i="3"/>
  <c r="FK419" i="3"/>
  <c r="X403" i="3"/>
  <c r="Z403" i="3"/>
  <c r="CA403" i="3"/>
  <c r="HT399" i="3"/>
  <c r="CG399" i="3"/>
  <c r="B399" i="3"/>
  <c r="B399" i="2"/>
  <c r="GN399" i="3"/>
  <c r="GO399" i="3"/>
  <c r="F399" i="3"/>
  <c r="U399" i="2"/>
  <c r="O399" i="3"/>
  <c r="S399" i="3"/>
  <c r="S399" i="2"/>
  <c r="AA399" i="3"/>
  <c r="AF399" i="3"/>
  <c r="AJ399" i="3"/>
  <c r="AN399" i="3"/>
  <c r="AR399" i="3"/>
  <c r="AV399" i="3"/>
  <c r="BA399" i="3"/>
  <c r="BE399" i="3"/>
  <c r="BI399" i="3"/>
  <c r="BM399" i="3"/>
  <c r="BQ399" i="3"/>
  <c r="CL399" i="3"/>
  <c r="CR399" i="3"/>
  <c r="CV399" i="3"/>
  <c r="CZ399" i="3"/>
  <c r="DE399" i="3"/>
  <c r="DI399" i="3"/>
  <c r="DM399" i="3"/>
  <c r="DS399" i="3"/>
  <c r="DX399" i="3"/>
  <c r="EC399" i="3"/>
  <c r="EH399" i="3"/>
  <c r="GQ399" i="3"/>
  <c r="GU399" i="3"/>
  <c r="GZ399" i="3"/>
  <c r="HF399" i="3"/>
  <c r="HJ399" i="3"/>
  <c r="HN399" i="3"/>
  <c r="HR399" i="3"/>
  <c r="P399" i="3"/>
  <c r="P399" i="2"/>
  <c r="AC399" i="3"/>
  <c r="AG399" i="3"/>
  <c r="AK399" i="3"/>
  <c r="AO399" i="3"/>
  <c r="AS399" i="3"/>
  <c r="AW399" i="3"/>
  <c r="BB399" i="3"/>
  <c r="BF399" i="3"/>
  <c r="BJ399" i="3"/>
  <c r="BN399" i="3"/>
  <c r="BR399" i="3"/>
  <c r="CE399" i="3"/>
  <c r="CN399" i="3"/>
  <c r="CS399" i="3"/>
  <c r="CW399" i="3"/>
  <c r="DA399" i="3"/>
  <c r="DF399" i="3"/>
  <c r="DJ399" i="3"/>
  <c r="DN399" i="3"/>
  <c r="DT399" i="3"/>
  <c r="DY399" i="3"/>
  <c r="ED399" i="3"/>
  <c r="EI399" i="3"/>
  <c r="GK399" i="3"/>
  <c r="GR399" i="3"/>
  <c r="GV399" i="3"/>
  <c r="HA399" i="3"/>
  <c r="HG399" i="3"/>
  <c r="HK399" i="3"/>
  <c r="HO399" i="3"/>
  <c r="HS399" i="3"/>
  <c r="Q399" i="3"/>
  <c r="Q399" i="2"/>
  <c r="AD399" i="3"/>
  <c r="AH399" i="3"/>
  <c r="AL399" i="3"/>
  <c r="AP399" i="3"/>
  <c r="AT399" i="3"/>
  <c r="AY399" i="3"/>
  <c r="BC399" i="3"/>
  <c r="BG399" i="3"/>
  <c r="BK399" i="3"/>
  <c r="BO399" i="3"/>
  <c r="BS399" i="3"/>
  <c r="CI399" i="3"/>
  <c r="CO399" i="3"/>
  <c r="CT399" i="3"/>
  <c r="CX399" i="3"/>
  <c r="DB399" i="3"/>
  <c r="DG399" i="3"/>
  <c r="DK399" i="3"/>
  <c r="DO399" i="3"/>
  <c r="DV399" i="3"/>
  <c r="DZ399" i="3"/>
  <c r="EE399" i="3"/>
  <c r="EJ399" i="3"/>
  <c r="GL399" i="3"/>
  <c r="GS399" i="3"/>
  <c r="GX399" i="3"/>
  <c r="HB399" i="3"/>
  <c r="HH399" i="3"/>
  <c r="HL399" i="3"/>
  <c r="HP399" i="3"/>
  <c r="R399" i="3"/>
  <c r="AM399" i="3"/>
  <c r="BD399" i="3"/>
  <c r="BU399" i="3"/>
  <c r="CU399" i="3"/>
  <c r="DL399" i="3"/>
  <c r="EG399" i="3"/>
  <c r="HD399" i="3"/>
  <c r="AQ399" i="3"/>
  <c r="BH399" i="3"/>
  <c r="CY399" i="3"/>
  <c r="DQ399" i="3"/>
  <c r="GM399" i="3"/>
  <c r="HI399" i="3"/>
  <c r="AE399" i="3"/>
  <c r="AU399" i="3"/>
  <c r="BL399" i="3"/>
  <c r="CK399" i="3"/>
  <c r="DD399" i="3"/>
  <c r="DW399" i="3"/>
  <c r="GT399" i="3"/>
  <c r="HM399" i="3"/>
  <c r="N399" i="3"/>
  <c r="AI399" i="3"/>
  <c r="AZ399" i="3"/>
  <c r="BP399" i="3"/>
  <c r="CQ399" i="3"/>
  <c r="DH399" i="3"/>
  <c r="EA399" i="3"/>
  <c r="GY399" i="3"/>
  <c r="HQ399" i="3"/>
  <c r="P412" i="4"/>
  <c r="EL395" i="3"/>
  <c r="EM395" i="3"/>
  <c r="EN395" i="3"/>
  <c r="FF395" i="3"/>
  <c r="FG395" i="3"/>
  <c r="FH395" i="3"/>
  <c r="EV395" i="3"/>
  <c r="EW395" i="3"/>
  <c r="EX395" i="3"/>
  <c r="FP395" i="3"/>
  <c r="FQ395" i="3"/>
  <c r="FR395" i="3"/>
  <c r="FZ395" i="3"/>
  <c r="GA395" i="3"/>
  <c r="GB395" i="3"/>
  <c r="BX359" i="3"/>
  <c r="BY359" i="3"/>
  <c r="BW359" i="3"/>
  <c r="FS275" i="3"/>
  <c r="EO275" i="3"/>
  <c r="EY275" i="3"/>
  <c r="FI275" i="3"/>
  <c r="GC275" i="3"/>
  <c r="ES275" i="3"/>
  <c r="FE275" i="3"/>
  <c r="EU275" i="3"/>
  <c r="FM275" i="3"/>
  <c r="FO275" i="3"/>
  <c r="FY275" i="3"/>
  <c r="GG275" i="3"/>
  <c r="FW275" i="3"/>
  <c r="GI275" i="3"/>
  <c r="FC275" i="3"/>
  <c r="EP275" i="3"/>
  <c r="FB275" i="3"/>
  <c r="FJ275" i="3"/>
  <c r="FV275" i="3"/>
  <c r="GD275" i="3"/>
  <c r="EQ275" i="3"/>
  <c r="FD275" i="3"/>
  <c r="FK275" i="3"/>
  <c r="FX275" i="3"/>
  <c r="GE275" i="3"/>
  <c r="ER275" i="3"/>
  <c r="EZ275" i="3"/>
  <c r="FL275" i="3"/>
  <c r="FT275" i="3"/>
  <c r="GF275" i="3"/>
  <c r="ET275" i="3"/>
  <c r="FA275" i="3"/>
  <c r="FN275" i="3"/>
  <c r="FU275" i="3"/>
  <c r="GH275" i="3"/>
  <c r="FS259" i="3"/>
  <c r="EO259" i="3"/>
  <c r="EY259" i="3"/>
  <c r="FI259" i="3"/>
  <c r="GC259" i="3"/>
  <c r="ES259" i="3"/>
  <c r="FE259" i="3"/>
  <c r="EU259" i="3"/>
  <c r="FM259" i="3"/>
  <c r="FO259" i="3"/>
  <c r="FY259" i="3"/>
  <c r="FC259" i="3"/>
  <c r="GG259" i="3"/>
  <c r="FW259" i="3"/>
  <c r="GI259" i="3"/>
  <c r="EQ259" i="3"/>
  <c r="FD259" i="3"/>
  <c r="FK259" i="3"/>
  <c r="FX259" i="3"/>
  <c r="GE259" i="3"/>
  <c r="ER259" i="3"/>
  <c r="EZ259" i="3"/>
  <c r="FL259" i="3"/>
  <c r="FT259" i="3"/>
  <c r="GF259" i="3"/>
  <c r="ET259" i="3"/>
  <c r="FA259" i="3"/>
  <c r="FN259" i="3"/>
  <c r="FU259" i="3"/>
  <c r="GH259" i="3"/>
  <c r="EP259" i="3"/>
  <c r="FB259" i="3"/>
  <c r="FJ259" i="3"/>
  <c r="FV259" i="3"/>
  <c r="GD259" i="3"/>
  <c r="BY251" i="3"/>
  <c r="BW251" i="3"/>
  <c r="BX251" i="3"/>
  <c r="S260" i="4"/>
  <c r="X243" i="3"/>
  <c r="Z243" i="3"/>
  <c r="CA243" i="3"/>
  <c r="EL235" i="3"/>
  <c r="EM235" i="3"/>
  <c r="EN235" i="3"/>
  <c r="FF235" i="3"/>
  <c r="FG235" i="3"/>
  <c r="FH235" i="3"/>
  <c r="EV235" i="3"/>
  <c r="EW235" i="3"/>
  <c r="EX235" i="3"/>
  <c r="FP235" i="3"/>
  <c r="FQ235" i="3"/>
  <c r="FR235" i="3"/>
  <c r="FZ235" i="3"/>
  <c r="GA235" i="3"/>
  <c r="GB235" i="3"/>
  <c r="FS195" i="3"/>
  <c r="EO195" i="3"/>
  <c r="EY195" i="3"/>
  <c r="FI195" i="3"/>
  <c r="GC195" i="3"/>
  <c r="ES195" i="3"/>
  <c r="FE195" i="3"/>
  <c r="EU195" i="3"/>
  <c r="FM195" i="3"/>
  <c r="FO195" i="3"/>
  <c r="FY195" i="3"/>
  <c r="FC195" i="3"/>
  <c r="GG195" i="3"/>
  <c r="FW195" i="3"/>
  <c r="GI195" i="3"/>
  <c r="EP195" i="3"/>
  <c r="FB195" i="3"/>
  <c r="FJ195" i="3"/>
  <c r="FV195" i="3"/>
  <c r="GD195" i="3"/>
  <c r="EQ195" i="3"/>
  <c r="FD195" i="3"/>
  <c r="FK195" i="3"/>
  <c r="FX195" i="3"/>
  <c r="GE195" i="3"/>
  <c r="ER195" i="3"/>
  <c r="EZ195" i="3"/>
  <c r="FL195" i="3"/>
  <c r="FT195" i="3"/>
  <c r="GF195" i="3"/>
  <c r="ET195" i="3"/>
  <c r="FA195" i="3"/>
  <c r="FN195" i="3"/>
  <c r="FU195" i="3"/>
  <c r="GH195" i="3"/>
  <c r="BW167" i="3"/>
  <c r="BY167" i="3"/>
  <c r="BX167" i="3"/>
  <c r="EL155" i="3"/>
  <c r="EM155" i="3"/>
  <c r="EN155" i="3"/>
  <c r="FF155" i="3"/>
  <c r="FG155" i="3"/>
  <c r="FH155" i="3"/>
  <c r="EV155" i="3"/>
  <c r="EW155" i="3"/>
  <c r="EX155" i="3"/>
  <c r="FP155" i="3"/>
  <c r="FQ155" i="3"/>
  <c r="FR155" i="3"/>
  <c r="FZ155" i="3"/>
  <c r="GA155" i="3"/>
  <c r="GB155" i="3"/>
  <c r="X131" i="3"/>
  <c r="Z131" i="3"/>
  <c r="CA131" i="3"/>
  <c r="BW127" i="3"/>
  <c r="BX127" i="3"/>
  <c r="BY127" i="3"/>
  <c r="S132" i="4"/>
  <c r="BY107" i="3"/>
  <c r="BW107" i="3"/>
  <c r="BX107" i="3"/>
  <c r="BW517" i="3"/>
  <c r="BX517" i="3"/>
  <c r="BY517" i="3"/>
  <c r="FS513" i="3"/>
  <c r="EO513" i="3"/>
  <c r="EY513" i="3"/>
  <c r="FI513" i="3"/>
  <c r="GC513" i="3"/>
  <c r="EU513" i="3"/>
  <c r="ES513" i="3"/>
  <c r="FC513" i="3"/>
  <c r="FE513" i="3"/>
  <c r="FO513" i="3"/>
  <c r="FW513" i="3"/>
  <c r="FM513" i="3"/>
  <c r="GG513" i="3"/>
  <c r="FY513" i="3"/>
  <c r="GI513" i="3"/>
  <c r="ET513" i="3"/>
  <c r="FA513" i="3"/>
  <c r="FN513" i="3"/>
  <c r="FU513" i="3"/>
  <c r="GH513" i="3"/>
  <c r="EP513" i="3"/>
  <c r="FB513" i="3"/>
  <c r="FJ513" i="3"/>
  <c r="FV513" i="3"/>
  <c r="GD513" i="3"/>
  <c r="EQ513" i="3"/>
  <c r="FD513" i="3"/>
  <c r="FK513" i="3"/>
  <c r="FX513" i="3"/>
  <c r="GE513" i="3"/>
  <c r="ER513" i="3"/>
  <c r="EZ513" i="3"/>
  <c r="FL513" i="3"/>
  <c r="FT513" i="3"/>
  <c r="GF513" i="3"/>
  <c r="HT509" i="3"/>
  <c r="CG509" i="3"/>
  <c r="B509" i="3"/>
  <c r="B509" i="2"/>
  <c r="GN509" i="3"/>
  <c r="GO509" i="3"/>
  <c r="F509" i="3"/>
  <c r="U509" i="2"/>
  <c r="O509" i="3"/>
  <c r="S509" i="3"/>
  <c r="S509" i="2"/>
  <c r="AA509" i="3"/>
  <c r="AF509" i="3"/>
  <c r="AJ509" i="3"/>
  <c r="AN509" i="3"/>
  <c r="AR509" i="3"/>
  <c r="AV509" i="3"/>
  <c r="BA509" i="3"/>
  <c r="BE509" i="3"/>
  <c r="BI509" i="3"/>
  <c r="BM509" i="3"/>
  <c r="BQ509" i="3"/>
  <c r="CL509" i="3"/>
  <c r="CR509" i="3"/>
  <c r="CV509" i="3"/>
  <c r="CZ509" i="3"/>
  <c r="DE509" i="3"/>
  <c r="DI509" i="3"/>
  <c r="DM509" i="3"/>
  <c r="DS509" i="3"/>
  <c r="DX509" i="3"/>
  <c r="EC509" i="3"/>
  <c r="EH509" i="3"/>
  <c r="GQ509" i="3"/>
  <c r="GU509" i="3"/>
  <c r="GZ509" i="3"/>
  <c r="HF509" i="3"/>
  <c r="HJ509" i="3"/>
  <c r="HN509" i="3"/>
  <c r="HR509" i="3"/>
  <c r="P509" i="3"/>
  <c r="P509" i="2"/>
  <c r="AC509" i="3"/>
  <c r="AG509" i="3"/>
  <c r="AK509" i="3"/>
  <c r="AO509" i="3"/>
  <c r="AS509" i="3"/>
  <c r="AW509" i="3"/>
  <c r="BB509" i="3"/>
  <c r="BF509" i="3"/>
  <c r="BJ509" i="3"/>
  <c r="BN509" i="3"/>
  <c r="BR509" i="3"/>
  <c r="CE509" i="3"/>
  <c r="CN509" i="3"/>
  <c r="CS509" i="3"/>
  <c r="CW509" i="3"/>
  <c r="DA509" i="3"/>
  <c r="DF509" i="3"/>
  <c r="DJ509" i="3"/>
  <c r="DN509" i="3"/>
  <c r="DT509" i="3"/>
  <c r="DY509" i="3"/>
  <c r="ED509" i="3"/>
  <c r="EI509" i="3"/>
  <c r="GK509" i="3"/>
  <c r="GR509" i="3"/>
  <c r="GV509" i="3"/>
  <c r="HA509" i="3"/>
  <c r="HG509" i="3"/>
  <c r="HK509" i="3"/>
  <c r="HO509" i="3"/>
  <c r="HS509" i="3"/>
  <c r="Q509" i="3"/>
  <c r="Q509" i="2"/>
  <c r="AD509" i="3"/>
  <c r="AH509" i="3"/>
  <c r="AL509" i="3"/>
  <c r="AP509" i="3"/>
  <c r="AT509" i="3"/>
  <c r="AY509" i="3"/>
  <c r="BC509" i="3"/>
  <c r="BG509" i="3"/>
  <c r="BK509" i="3"/>
  <c r="BO509" i="3"/>
  <c r="BS509" i="3"/>
  <c r="CI509" i="3"/>
  <c r="CO509" i="3"/>
  <c r="CT509" i="3"/>
  <c r="CX509" i="3"/>
  <c r="DB509" i="3"/>
  <c r="DG509" i="3"/>
  <c r="DK509" i="3"/>
  <c r="DO509" i="3"/>
  <c r="DV509" i="3"/>
  <c r="DZ509" i="3"/>
  <c r="EE509" i="3"/>
  <c r="EJ509" i="3"/>
  <c r="GL509" i="3"/>
  <c r="GS509" i="3"/>
  <c r="GX509" i="3"/>
  <c r="HB509" i="3"/>
  <c r="HH509" i="3"/>
  <c r="HL509" i="3"/>
  <c r="HP509" i="3"/>
  <c r="N509" i="3"/>
  <c r="R509" i="3"/>
  <c r="AE509" i="3"/>
  <c r="AI509" i="3"/>
  <c r="AM509" i="3"/>
  <c r="AQ509" i="3"/>
  <c r="AU509" i="3"/>
  <c r="AZ509" i="3"/>
  <c r="BD509" i="3"/>
  <c r="BH509" i="3"/>
  <c r="BL509" i="3"/>
  <c r="BP509" i="3"/>
  <c r="BU509" i="3"/>
  <c r="CK509" i="3"/>
  <c r="CQ509" i="3"/>
  <c r="CU509" i="3"/>
  <c r="CY509" i="3"/>
  <c r="DD509" i="3"/>
  <c r="DH509" i="3"/>
  <c r="DL509" i="3"/>
  <c r="DQ509" i="3"/>
  <c r="DW509" i="3"/>
  <c r="EA509" i="3"/>
  <c r="EG509" i="3"/>
  <c r="GM509" i="3"/>
  <c r="GT509" i="3"/>
  <c r="GY509" i="3"/>
  <c r="HD509" i="3"/>
  <c r="HI509" i="3"/>
  <c r="HM509" i="3"/>
  <c r="HQ509" i="3"/>
  <c r="P522" i="4"/>
  <c r="X505" i="3"/>
  <c r="Z505" i="3"/>
  <c r="CA505" i="3"/>
  <c r="EV505" i="3"/>
  <c r="EW505" i="3"/>
  <c r="EX505" i="3"/>
  <c r="EL505" i="3"/>
  <c r="EM505" i="3"/>
  <c r="EN505" i="3"/>
  <c r="FF505" i="3"/>
  <c r="FG505" i="3"/>
  <c r="FH505" i="3"/>
  <c r="FP505" i="3"/>
  <c r="FQ505" i="3"/>
  <c r="FR505" i="3"/>
  <c r="FZ505" i="3"/>
  <c r="GA505" i="3"/>
  <c r="GB505" i="3"/>
  <c r="BW501" i="3"/>
  <c r="BX501" i="3"/>
  <c r="BY501" i="3"/>
  <c r="FS497" i="3"/>
  <c r="EO497" i="3"/>
  <c r="EY497" i="3"/>
  <c r="FI497" i="3"/>
  <c r="GC497" i="3"/>
  <c r="EU497" i="3"/>
  <c r="ES497" i="3"/>
  <c r="FC497" i="3"/>
  <c r="FE497" i="3"/>
  <c r="FO497" i="3"/>
  <c r="FW497" i="3"/>
  <c r="FM497" i="3"/>
  <c r="GG497" i="3"/>
  <c r="FY497" i="3"/>
  <c r="GI497" i="3"/>
  <c r="ET497" i="3"/>
  <c r="FA497" i="3"/>
  <c r="FN497" i="3"/>
  <c r="FU497" i="3"/>
  <c r="GH497" i="3"/>
  <c r="EP497" i="3"/>
  <c r="FB497" i="3"/>
  <c r="FJ497" i="3"/>
  <c r="FV497" i="3"/>
  <c r="GD497" i="3"/>
  <c r="EQ497" i="3"/>
  <c r="FD497" i="3"/>
  <c r="FK497" i="3"/>
  <c r="FX497" i="3"/>
  <c r="GE497" i="3"/>
  <c r="ER497" i="3"/>
  <c r="EZ497" i="3"/>
  <c r="FL497" i="3"/>
  <c r="FT497" i="3"/>
  <c r="GF497" i="3"/>
  <c r="HT493" i="3"/>
  <c r="CG493" i="3"/>
  <c r="B493" i="3"/>
  <c r="B493" i="2"/>
  <c r="GN493" i="3"/>
  <c r="GO493" i="3"/>
  <c r="F493" i="3"/>
  <c r="U493" i="2"/>
  <c r="O493" i="3"/>
  <c r="S493" i="3"/>
  <c r="S493" i="2"/>
  <c r="AA493" i="3"/>
  <c r="AF493" i="3"/>
  <c r="AJ493" i="3"/>
  <c r="AN493" i="3"/>
  <c r="AR493" i="3"/>
  <c r="AV493" i="3"/>
  <c r="BA493" i="3"/>
  <c r="BE493" i="3"/>
  <c r="BI493" i="3"/>
  <c r="BM493" i="3"/>
  <c r="BQ493" i="3"/>
  <c r="CL493" i="3"/>
  <c r="CR493" i="3"/>
  <c r="CV493" i="3"/>
  <c r="CZ493" i="3"/>
  <c r="DE493" i="3"/>
  <c r="DI493" i="3"/>
  <c r="DM493" i="3"/>
  <c r="DS493" i="3"/>
  <c r="DX493" i="3"/>
  <c r="EC493" i="3"/>
  <c r="EH493" i="3"/>
  <c r="GQ493" i="3"/>
  <c r="GU493" i="3"/>
  <c r="GZ493" i="3"/>
  <c r="HF493" i="3"/>
  <c r="HJ493" i="3"/>
  <c r="HN493" i="3"/>
  <c r="HR493" i="3"/>
  <c r="P493" i="3"/>
  <c r="P493" i="2"/>
  <c r="AC493" i="3"/>
  <c r="AG493" i="3"/>
  <c r="AK493" i="3"/>
  <c r="AO493" i="3"/>
  <c r="AS493" i="3"/>
  <c r="AW493" i="3"/>
  <c r="BB493" i="3"/>
  <c r="BF493" i="3"/>
  <c r="BJ493" i="3"/>
  <c r="BN493" i="3"/>
  <c r="BR493" i="3"/>
  <c r="CE493" i="3"/>
  <c r="CN493" i="3"/>
  <c r="CS493" i="3"/>
  <c r="CW493" i="3"/>
  <c r="DA493" i="3"/>
  <c r="DF493" i="3"/>
  <c r="DJ493" i="3"/>
  <c r="DN493" i="3"/>
  <c r="DT493" i="3"/>
  <c r="DY493" i="3"/>
  <c r="ED493" i="3"/>
  <c r="EI493" i="3"/>
  <c r="GK493" i="3"/>
  <c r="GR493" i="3"/>
  <c r="GV493" i="3"/>
  <c r="HA493" i="3"/>
  <c r="HG493" i="3"/>
  <c r="HK493" i="3"/>
  <c r="HO493" i="3"/>
  <c r="HS493" i="3"/>
  <c r="Q493" i="3"/>
  <c r="Q493" i="2"/>
  <c r="AD493" i="3"/>
  <c r="AH493" i="3"/>
  <c r="AL493" i="3"/>
  <c r="AP493" i="3"/>
  <c r="AT493" i="3"/>
  <c r="AY493" i="3"/>
  <c r="BC493" i="3"/>
  <c r="BG493" i="3"/>
  <c r="BK493" i="3"/>
  <c r="BO493" i="3"/>
  <c r="BS493" i="3"/>
  <c r="CI493" i="3"/>
  <c r="CO493" i="3"/>
  <c r="CT493" i="3"/>
  <c r="CX493" i="3"/>
  <c r="DB493" i="3"/>
  <c r="DG493" i="3"/>
  <c r="DK493" i="3"/>
  <c r="DO493" i="3"/>
  <c r="DV493" i="3"/>
  <c r="DZ493" i="3"/>
  <c r="EE493" i="3"/>
  <c r="EJ493" i="3"/>
  <c r="GL493" i="3"/>
  <c r="GS493" i="3"/>
  <c r="GX493" i="3"/>
  <c r="HB493" i="3"/>
  <c r="HH493" i="3"/>
  <c r="HL493" i="3"/>
  <c r="HP493" i="3"/>
  <c r="N493" i="3"/>
  <c r="R493" i="3"/>
  <c r="AE493" i="3"/>
  <c r="AI493" i="3"/>
  <c r="AM493" i="3"/>
  <c r="AQ493" i="3"/>
  <c r="AU493" i="3"/>
  <c r="AZ493" i="3"/>
  <c r="BD493" i="3"/>
  <c r="BH493" i="3"/>
  <c r="BL493" i="3"/>
  <c r="BP493" i="3"/>
  <c r="BU493" i="3"/>
  <c r="CK493" i="3"/>
  <c r="CQ493" i="3"/>
  <c r="CU493" i="3"/>
  <c r="CY493" i="3"/>
  <c r="DD493" i="3"/>
  <c r="DH493" i="3"/>
  <c r="DL493" i="3"/>
  <c r="DQ493" i="3"/>
  <c r="DW493" i="3"/>
  <c r="EA493" i="3"/>
  <c r="EG493" i="3"/>
  <c r="GM493" i="3"/>
  <c r="GT493" i="3"/>
  <c r="GY493" i="3"/>
  <c r="HD493" i="3"/>
  <c r="HI493" i="3"/>
  <c r="HM493" i="3"/>
  <c r="HQ493" i="3"/>
  <c r="P506" i="4"/>
  <c r="X489" i="3"/>
  <c r="Z489" i="3"/>
  <c r="CA489" i="3"/>
  <c r="EV489" i="3"/>
  <c r="EW489" i="3"/>
  <c r="EX489" i="3"/>
  <c r="EL489" i="3"/>
  <c r="EM489" i="3"/>
  <c r="EN489" i="3"/>
  <c r="FF489" i="3"/>
  <c r="FG489" i="3"/>
  <c r="FH489" i="3"/>
  <c r="FP489" i="3"/>
  <c r="FQ489" i="3"/>
  <c r="FR489" i="3"/>
  <c r="FZ489" i="3"/>
  <c r="GA489" i="3"/>
  <c r="GB489" i="3"/>
  <c r="S498" i="4"/>
  <c r="BW485" i="3"/>
  <c r="BX485" i="3"/>
  <c r="BY485" i="3"/>
  <c r="FS481" i="3"/>
  <c r="EO481" i="3"/>
  <c r="EY481" i="3"/>
  <c r="FI481" i="3"/>
  <c r="GC481" i="3"/>
  <c r="EU481" i="3"/>
  <c r="ES481" i="3"/>
  <c r="FC481" i="3"/>
  <c r="FE481" i="3"/>
  <c r="FO481" i="3"/>
  <c r="FW481" i="3"/>
  <c r="FM481" i="3"/>
  <c r="GG481" i="3"/>
  <c r="FY481" i="3"/>
  <c r="GI481" i="3"/>
  <c r="ET481" i="3"/>
  <c r="FA481" i="3"/>
  <c r="FN481" i="3"/>
  <c r="FU481" i="3"/>
  <c r="GH481" i="3"/>
  <c r="EP481" i="3"/>
  <c r="FB481" i="3"/>
  <c r="FJ481" i="3"/>
  <c r="FV481" i="3"/>
  <c r="GD481" i="3"/>
  <c r="EQ481" i="3"/>
  <c r="FD481" i="3"/>
  <c r="FK481" i="3"/>
  <c r="FX481" i="3"/>
  <c r="GE481" i="3"/>
  <c r="ER481" i="3"/>
  <c r="EZ481" i="3"/>
  <c r="FL481" i="3"/>
  <c r="FT481" i="3"/>
  <c r="GF481" i="3"/>
  <c r="HT477" i="3"/>
  <c r="CG477" i="3"/>
  <c r="B477" i="3"/>
  <c r="B477" i="2"/>
  <c r="GN477" i="3"/>
  <c r="GO477" i="3"/>
  <c r="F477" i="3"/>
  <c r="U477" i="2"/>
  <c r="O477" i="3"/>
  <c r="S477" i="3"/>
  <c r="S477" i="2"/>
  <c r="AA477" i="3"/>
  <c r="AF477" i="3"/>
  <c r="AJ477" i="3"/>
  <c r="AN477" i="3"/>
  <c r="AR477" i="3"/>
  <c r="AV477" i="3"/>
  <c r="BA477" i="3"/>
  <c r="BE477" i="3"/>
  <c r="BI477" i="3"/>
  <c r="BM477" i="3"/>
  <c r="BQ477" i="3"/>
  <c r="CL477" i="3"/>
  <c r="CR477" i="3"/>
  <c r="CV477" i="3"/>
  <c r="CZ477" i="3"/>
  <c r="DE477" i="3"/>
  <c r="DI477" i="3"/>
  <c r="DM477" i="3"/>
  <c r="DS477" i="3"/>
  <c r="DX477" i="3"/>
  <c r="EC477" i="3"/>
  <c r="EH477" i="3"/>
  <c r="GQ477" i="3"/>
  <c r="GU477" i="3"/>
  <c r="GZ477" i="3"/>
  <c r="HF477" i="3"/>
  <c r="HJ477" i="3"/>
  <c r="HN477" i="3"/>
  <c r="HR477" i="3"/>
  <c r="P477" i="3"/>
  <c r="P477" i="2"/>
  <c r="AC477" i="3"/>
  <c r="AG477" i="3"/>
  <c r="AK477" i="3"/>
  <c r="AO477" i="3"/>
  <c r="AS477" i="3"/>
  <c r="AW477" i="3"/>
  <c r="BB477" i="3"/>
  <c r="BF477" i="3"/>
  <c r="BJ477" i="3"/>
  <c r="BN477" i="3"/>
  <c r="BR477" i="3"/>
  <c r="CE477" i="3"/>
  <c r="CN477" i="3"/>
  <c r="CS477" i="3"/>
  <c r="CW477" i="3"/>
  <c r="DA477" i="3"/>
  <c r="DF477" i="3"/>
  <c r="DJ477" i="3"/>
  <c r="DN477" i="3"/>
  <c r="DT477" i="3"/>
  <c r="DY477" i="3"/>
  <c r="ED477" i="3"/>
  <c r="EI477" i="3"/>
  <c r="GK477" i="3"/>
  <c r="GR477" i="3"/>
  <c r="GV477" i="3"/>
  <c r="HA477" i="3"/>
  <c r="HG477" i="3"/>
  <c r="HK477" i="3"/>
  <c r="HO477" i="3"/>
  <c r="HS477" i="3"/>
  <c r="Q477" i="3"/>
  <c r="Q477" i="2"/>
  <c r="AD477" i="3"/>
  <c r="AH477" i="3"/>
  <c r="AL477" i="3"/>
  <c r="AP477" i="3"/>
  <c r="AT477" i="3"/>
  <c r="AY477" i="3"/>
  <c r="BC477" i="3"/>
  <c r="BG477" i="3"/>
  <c r="BK477" i="3"/>
  <c r="BO477" i="3"/>
  <c r="BS477" i="3"/>
  <c r="CI477" i="3"/>
  <c r="CO477" i="3"/>
  <c r="CT477" i="3"/>
  <c r="CX477" i="3"/>
  <c r="DB477" i="3"/>
  <c r="DG477" i="3"/>
  <c r="DK477" i="3"/>
  <c r="DO477" i="3"/>
  <c r="DV477" i="3"/>
  <c r="DZ477" i="3"/>
  <c r="EE477" i="3"/>
  <c r="EJ477" i="3"/>
  <c r="GL477" i="3"/>
  <c r="GS477" i="3"/>
  <c r="GX477" i="3"/>
  <c r="HB477" i="3"/>
  <c r="HH477" i="3"/>
  <c r="HL477" i="3"/>
  <c r="HP477" i="3"/>
  <c r="N477" i="3"/>
  <c r="R477" i="3"/>
  <c r="AE477" i="3"/>
  <c r="AI477" i="3"/>
  <c r="AM477" i="3"/>
  <c r="AQ477" i="3"/>
  <c r="AU477" i="3"/>
  <c r="AZ477" i="3"/>
  <c r="BD477" i="3"/>
  <c r="BH477" i="3"/>
  <c r="BL477" i="3"/>
  <c r="BP477" i="3"/>
  <c r="BU477" i="3"/>
  <c r="CK477" i="3"/>
  <c r="CQ477" i="3"/>
  <c r="CU477" i="3"/>
  <c r="CY477" i="3"/>
  <c r="DD477" i="3"/>
  <c r="DH477" i="3"/>
  <c r="DL477" i="3"/>
  <c r="DQ477" i="3"/>
  <c r="DW477" i="3"/>
  <c r="EA477" i="3"/>
  <c r="EG477" i="3"/>
  <c r="GM477" i="3"/>
  <c r="GT477" i="3"/>
  <c r="GY477" i="3"/>
  <c r="HD477" i="3"/>
  <c r="HI477" i="3"/>
  <c r="HM477" i="3"/>
  <c r="HQ477" i="3"/>
  <c r="P490" i="4"/>
  <c r="BY473" i="3"/>
  <c r="BX473" i="3"/>
  <c r="BW473" i="3"/>
  <c r="EV473" i="3"/>
  <c r="EW473" i="3"/>
  <c r="EX473" i="3"/>
  <c r="EL473" i="3"/>
  <c r="EM473" i="3"/>
  <c r="EN473" i="3"/>
  <c r="FF473" i="3"/>
  <c r="FG473" i="3"/>
  <c r="FH473" i="3"/>
  <c r="FP473" i="3"/>
  <c r="FQ473" i="3"/>
  <c r="FR473" i="3"/>
  <c r="FZ473" i="3"/>
  <c r="GA473" i="3"/>
  <c r="GB473" i="3"/>
  <c r="Z469" i="3"/>
  <c r="CA469" i="3"/>
  <c r="X469" i="3"/>
  <c r="BW465" i="3"/>
  <c r="BX465" i="3"/>
  <c r="BY465" i="3"/>
  <c r="FS465" i="3"/>
  <c r="EO465" i="3"/>
  <c r="EY465" i="3"/>
  <c r="FI465" i="3"/>
  <c r="GC465" i="3"/>
  <c r="EU465" i="3"/>
  <c r="ES465" i="3"/>
  <c r="FC465" i="3"/>
  <c r="FE465" i="3"/>
  <c r="FO465" i="3"/>
  <c r="FW465" i="3"/>
  <c r="FM465" i="3"/>
  <c r="GG465" i="3"/>
  <c r="FY465" i="3"/>
  <c r="GI465" i="3"/>
  <c r="ER465" i="3"/>
  <c r="EZ465" i="3"/>
  <c r="FL465" i="3"/>
  <c r="FT465" i="3"/>
  <c r="GF465" i="3"/>
  <c r="ET465" i="3"/>
  <c r="FA465" i="3"/>
  <c r="FN465" i="3"/>
  <c r="FU465" i="3"/>
  <c r="GH465" i="3"/>
  <c r="EP465" i="3"/>
  <c r="FB465" i="3"/>
  <c r="FJ465" i="3"/>
  <c r="FV465" i="3"/>
  <c r="GD465" i="3"/>
  <c r="FX465" i="3"/>
  <c r="FD465" i="3"/>
  <c r="GE465" i="3"/>
  <c r="FK465" i="3"/>
  <c r="EQ465" i="3"/>
  <c r="HT461" i="3"/>
  <c r="N461" i="3"/>
  <c r="R461" i="3"/>
  <c r="AE461" i="3"/>
  <c r="AI461" i="3"/>
  <c r="AM461" i="3"/>
  <c r="AQ461" i="3"/>
  <c r="AU461" i="3"/>
  <c r="AZ461" i="3"/>
  <c r="BD461" i="3"/>
  <c r="BH461" i="3"/>
  <c r="BL461" i="3"/>
  <c r="BP461" i="3"/>
  <c r="BU461" i="3"/>
  <c r="CK461" i="3"/>
  <c r="CQ461" i="3"/>
  <c r="CU461" i="3"/>
  <c r="CY461" i="3"/>
  <c r="DD461" i="3"/>
  <c r="DH461" i="3"/>
  <c r="DL461" i="3"/>
  <c r="DQ461" i="3"/>
  <c r="DW461" i="3"/>
  <c r="EA461" i="3"/>
  <c r="EG461" i="3"/>
  <c r="GM461" i="3"/>
  <c r="GT461" i="3"/>
  <c r="GY461" i="3"/>
  <c r="HD461" i="3"/>
  <c r="HI461" i="3"/>
  <c r="HM461" i="3"/>
  <c r="HQ461" i="3"/>
  <c r="CG461" i="3"/>
  <c r="B461" i="3"/>
  <c r="B461" i="2"/>
  <c r="GN461" i="3"/>
  <c r="GO461" i="3"/>
  <c r="F461" i="3"/>
  <c r="U461" i="2"/>
  <c r="O461" i="3"/>
  <c r="S461" i="3"/>
  <c r="S461" i="2"/>
  <c r="AA461" i="3"/>
  <c r="AF461" i="3"/>
  <c r="AJ461" i="3"/>
  <c r="AN461" i="3"/>
  <c r="AR461" i="3"/>
  <c r="AV461" i="3"/>
  <c r="BA461" i="3"/>
  <c r="BE461" i="3"/>
  <c r="BI461" i="3"/>
  <c r="BM461" i="3"/>
  <c r="BQ461" i="3"/>
  <c r="CL461" i="3"/>
  <c r="CR461" i="3"/>
  <c r="CV461" i="3"/>
  <c r="CZ461" i="3"/>
  <c r="DE461" i="3"/>
  <c r="DI461" i="3"/>
  <c r="DM461" i="3"/>
  <c r="DS461" i="3"/>
  <c r="DX461" i="3"/>
  <c r="EC461" i="3"/>
  <c r="EH461" i="3"/>
  <c r="GQ461" i="3"/>
  <c r="GU461" i="3"/>
  <c r="GZ461" i="3"/>
  <c r="HF461" i="3"/>
  <c r="HJ461" i="3"/>
  <c r="HN461" i="3"/>
  <c r="HR461" i="3"/>
  <c r="P461" i="3"/>
  <c r="P461" i="2"/>
  <c r="AC461" i="3"/>
  <c r="AG461" i="3"/>
  <c r="AK461" i="3"/>
  <c r="AO461" i="3"/>
  <c r="AS461" i="3"/>
  <c r="AW461" i="3"/>
  <c r="BB461" i="3"/>
  <c r="BF461" i="3"/>
  <c r="BJ461" i="3"/>
  <c r="BN461" i="3"/>
  <c r="BR461" i="3"/>
  <c r="CE461" i="3"/>
  <c r="CN461" i="3"/>
  <c r="CS461" i="3"/>
  <c r="CW461" i="3"/>
  <c r="DA461" i="3"/>
  <c r="DF461" i="3"/>
  <c r="DJ461" i="3"/>
  <c r="DN461" i="3"/>
  <c r="DT461" i="3"/>
  <c r="DY461" i="3"/>
  <c r="ED461" i="3"/>
  <c r="EI461" i="3"/>
  <c r="GK461" i="3"/>
  <c r="GR461" i="3"/>
  <c r="GV461" i="3"/>
  <c r="HA461" i="3"/>
  <c r="HG461" i="3"/>
  <c r="HK461" i="3"/>
  <c r="HO461" i="3"/>
  <c r="HS461" i="3"/>
  <c r="AP461" i="3"/>
  <c r="BG461" i="3"/>
  <c r="CX461" i="3"/>
  <c r="DO461" i="3"/>
  <c r="EJ461" i="3"/>
  <c r="GL461" i="3"/>
  <c r="HH461" i="3"/>
  <c r="AD461" i="3"/>
  <c r="AT461" i="3"/>
  <c r="BK461" i="3"/>
  <c r="CI461" i="3"/>
  <c r="DB461" i="3"/>
  <c r="DV461" i="3"/>
  <c r="GS461" i="3"/>
  <c r="HL461" i="3"/>
  <c r="AH461" i="3"/>
  <c r="AY461" i="3"/>
  <c r="BO461" i="3"/>
  <c r="CO461" i="3"/>
  <c r="DG461" i="3"/>
  <c r="DZ461" i="3"/>
  <c r="GX461" i="3"/>
  <c r="HP461" i="3"/>
  <c r="Q461" i="3"/>
  <c r="Q461" i="2"/>
  <c r="AL461" i="3"/>
  <c r="BC461" i="3"/>
  <c r="BS461" i="3"/>
  <c r="CT461" i="3"/>
  <c r="DK461" i="3"/>
  <c r="EE461" i="3"/>
  <c r="HB461" i="3"/>
  <c r="P474" i="4"/>
  <c r="S470" i="4"/>
  <c r="EV457" i="3"/>
  <c r="EW457" i="3"/>
  <c r="EX457" i="3"/>
  <c r="EL457" i="3"/>
  <c r="EM457" i="3"/>
  <c r="EN457" i="3"/>
  <c r="FF457" i="3"/>
  <c r="FG457" i="3"/>
  <c r="FH457" i="3"/>
  <c r="FP457" i="3"/>
  <c r="FQ457" i="3"/>
  <c r="FR457" i="3"/>
  <c r="FZ457" i="3"/>
  <c r="GA457" i="3"/>
  <c r="GB457" i="3"/>
  <c r="Z453" i="3"/>
  <c r="CA453" i="3"/>
  <c r="X453" i="3"/>
  <c r="BW449" i="3"/>
  <c r="BX449" i="3"/>
  <c r="BY449" i="3"/>
  <c r="FS449" i="3"/>
  <c r="EO449" i="3"/>
  <c r="EY449" i="3"/>
  <c r="FI449" i="3"/>
  <c r="GC449" i="3"/>
  <c r="EU449" i="3"/>
  <c r="ES449" i="3"/>
  <c r="FC449" i="3"/>
  <c r="FE449" i="3"/>
  <c r="FO449" i="3"/>
  <c r="FW449" i="3"/>
  <c r="FM449" i="3"/>
  <c r="GG449" i="3"/>
  <c r="FY449" i="3"/>
  <c r="GI449" i="3"/>
  <c r="ER449" i="3"/>
  <c r="EZ449" i="3"/>
  <c r="FL449" i="3"/>
  <c r="FT449" i="3"/>
  <c r="GF449" i="3"/>
  <c r="ET449" i="3"/>
  <c r="FA449" i="3"/>
  <c r="FN449" i="3"/>
  <c r="FU449" i="3"/>
  <c r="GH449" i="3"/>
  <c r="EP449" i="3"/>
  <c r="FB449" i="3"/>
  <c r="FJ449" i="3"/>
  <c r="FV449" i="3"/>
  <c r="GD449" i="3"/>
  <c r="FX449" i="3"/>
  <c r="FD449" i="3"/>
  <c r="GE449" i="3"/>
  <c r="FK449" i="3"/>
  <c r="EQ449" i="3"/>
  <c r="HT445" i="3"/>
  <c r="N445" i="3"/>
  <c r="R445" i="3"/>
  <c r="AE445" i="3"/>
  <c r="AI445" i="3"/>
  <c r="AM445" i="3"/>
  <c r="AQ445" i="3"/>
  <c r="AU445" i="3"/>
  <c r="AZ445" i="3"/>
  <c r="BD445" i="3"/>
  <c r="BH445" i="3"/>
  <c r="BL445" i="3"/>
  <c r="BP445" i="3"/>
  <c r="BU445" i="3"/>
  <c r="CK445" i="3"/>
  <c r="CQ445" i="3"/>
  <c r="CU445" i="3"/>
  <c r="CY445" i="3"/>
  <c r="DD445" i="3"/>
  <c r="DH445" i="3"/>
  <c r="DL445" i="3"/>
  <c r="DQ445" i="3"/>
  <c r="DW445" i="3"/>
  <c r="EA445" i="3"/>
  <c r="EG445" i="3"/>
  <c r="GM445" i="3"/>
  <c r="GT445" i="3"/>
  <c r="GY445" i="3"/>
  <c r="HD445" i="3"/>
  <c r="HI445" i="3"/>
  <c r="HM445" i="3"/>
  <c r="HQ445" i="3"/>
  <c r="CG445" i="3"/>
  <c r="B445" i="3"/>
  <c r="B445" i="2"/>
  <c r="GN445" i="3"/>
  <c r="GO445" i="3"/>
  <c r="F445" i="3"/>
  <c r="U445" i="2"/>
  <c r="O445" i="3"/>
  <c r="S445" i="3"/>
  <c r="S445" i="2"/>
  <c r="AA445" i="3"/>
  <c r="AF445" i="3"/>
  <c r="AJ445" i="3"/>
  <c r="AN445" i="3"/>
  <c r="AR445" i="3"/>
  <c r="AV445" i="3"/>
  <c r="BA445" i="3"/>
  <c r="BE445" i="3"/>
  <c r="BI445" i="3"/>
  <c r="BM445" i="3"/>
  <c r="BQ445" i="3"/>
  <c r="CL445" i="3"/>
  <c r="CR445" i="3"/>
  <c r="CV445" i="3"/>
  <c r="CZ445" i="3"/>
  <c r="DE445" i="3"/>
  <c r="DI445" i="3"/>
  <c r="DM445" i="3"/>
  <c r="DS445" i="3"/>
  <c r="DX445" i="3"/>
  <c r="EC445" i="3"/>
  <c r="EH445" i="3"/>
  <c r="GQ445" i="3"/>
  <c r="GU445" i="3"/>
  <c r="GZ445" i="3"/>
  <c r="HF445" i="3"/>
  <c r="HJ445" i="3"/>
  <c r="HN445" i="3"/>
  <c r="HR445" i="3"/>
  <c r="P445" i="3"/>
  <c r="P445" i="2"/>
  <c r="AC445" i="3"/>
  <c r="AG445" i="3"/>
  <c r="AK445" i="3"/>
  <c r="AO445" i="3"/>
  <c r="AS445" i="3"/>
  <c r="AW445" i="3"/>
  <c r="BB445" i="3"/>
  <c r="BF445" i="3"/>
  <c r="BJ445" i="3"/>
  <c r="BN445" i="3"/>
  <c r="BR445" i="3"/>
  <c r="CE445" i="3"/>
  <c r="CN445" i="3"/>
  <c r="CS445" i="3"/>
  <c r="CW445" i="3"/>
  <c r="DA445" i="3"/>
  <c r="DF445" i="3"/>
  <c r="DJ445" i="3"/>
  <c r="DN445" i="3"/>
  <c r="DT445" i="3"/>
  <c r="DY445" i="3"/>
  <c r="ED445" i="3"/>
  <c r="EI445" i="3"/>
  <c r="GK445" i="3"/>
  <c r="GR445" i="3"/>
  <c r="GV445" i="3"/>
  <c r="HA445" i="3"/>
  <c r="HG445" i="3"/>
  <c r="HK445" i="3"/>
  <c r="HO445" i="3"/>
  <c r="HS445" i="3"/>
  <c r="AP445" i="3"/>
  <c r="BG445" i="3"/>
  <c r="CX445" i="3"/>
  <c r="DO445" i="3"/>
  <c r="EJ445" i="3"/>
  <c r="GL445" i="3"/>
  <c r="HH445" i="3"/>
  <c r="AD445" i="3"/>
  <c r="AT445" i="3"/>
  <c r="BK445" i="3"/>
  <c r="CI445" i="3"/>
  <c r="DB445" i="3"/>
  <c r="DV445" i="3"/>
  <c r="GS445" i="3"/>
  <c r="HL445" i="3"/>
  <c r="AH445" i="3"/>
  <c r="AY445" i="3"/>
  <c r="BO445" i="3"/>
  <c r="CO445" i="3"/>
  <c r="DG445" i="3"/>
  <c r="DZ445" i="3"/>
  <c r="GX445" i="3"/>
  <c r="HP445" i="3"/>
  <c r="Q445" i="3"/>
  <c r="Q445" i="2"/>
  <c r="AL445" i="3"/>
  <c r="BC445" i="3"/>
  <c r="BS445" i="3"/>
  <c r="CT445" i="3"/>
  <c r="DK445" i="3"/>
  <c r="EE445" i="3"/>
  <c r="HB445" i="3"/>
  <c r="P458" i="4"/>
  <c r="S454" i="4"/>
  <c r="EV441" i="3"/>
  <c r="EW441" i="3"/>
  <c r="EX441" i="3"/>
  <c r="EL441" i="3"/>
  <c r="EM441" i="3"/>
  <c r="EN441" i="3"/>
  <c r="FF441" i="3"/>
  <c r="FG441" i="3"/>
  <c r="FH441" i="3"/>
  <c r="FP441" i="3"/>
  <c r="FQ441" i="3"/>
  <c r="FR441" i="3"/>
  <c r="FZ441" i="3"/>
  <c r="GA441" i="3"/>
  <c r="GB441" i="3"/>
  <c r="Z437" i="3"/>
  <c r="CA437" i="3"/>
  <c r="X437" i="3"/>
  <c r="BW433" i="3"/>
  <c r="BX433" i="3"/>
  <c r="BY433" i="3"/>
  <c r="FS433" i="3"/>
  <c r="EO433" i="3"/>
  <c r="EY433" i="3"/>
  <c r="FI433" i="3"/>
  <c r="GC433" i="3"/>
  <c r="EU433" i="3"/>
  <c r="ES433" i="3"/>
  <c r="FC433" i="3"/>
  <c r="FE433" i="3"/>
  <c r="FO433" i="3"/>
  <c r="FW433" i="3"/>
  <c r="FM433" i="3"/>
  <c r="GG433" i="3"/>
  <c r="FY433" i="3"/>
  <c r="GI433" i="3"/>
  <c r="ER433" i="3"/>
  <c r="EZ433" i="3"/>
  <c r="FL433" i="3"/>
  <c r="FT433" i="3"/>
  <c r="GF433" i="3"/>
  <c r="ET433" i="3"/>
  <c r="FA433" i="3"/>
  <c r="FN433" i="3"/>
  <c r="FU433" i="3"/>
  <c r="GH433" i="3"/>
  <c r="EP433" i="3"/>
  <c r="FB433" i="3"/>
  <c r="FJ433" i="3"/>
  <c r="FV433" i="3"/>
  <c r="GD433" i="3"/>
  <c r="FX433" i="3"/>
  <c r="FD433" i="3"/>
  <c r="GE433" i="3"/>
  <c r="FK433" i="3"/>
  <c r="EQ433" i="3"/>
  <c r="HT429" i="3"/>
  <c r="N429" i="3"/>
  <c r="R429" i="3"/>
  <c r="AE429" i="3"/>
  <c r="AI429" i="3"/>
  <c r="AM429" i="3"/>
  <c r="AQ429" i="3"/>
  <c r="AU429" i="3"/>
  <c r="AZ429" i="3"/>
  <c r="BD429" i="3"/>
  <c r="BH429" i="3"/>
  <c r="BL429" i="3"/>
  <c r="BP429" i="3"/>
  <c r="BU429" i="3"/>
  <c r="CK429" i="3"/>
  <c r="CQ429" i="3"/>
  <c r="CU429" i="3"/>
  <c r="CY429" i="3"/>
  <c r="DD429" i="3"/>
  <c r="DH429" i="3"/>
  <c r="DL429" i="3"/>
  <c r="DQ429" i="3"/>
  <c r="DW429" i="3"/>
  <c r="EA429" i="3"/>
  <c r="EG429" i="3"/>
  <c r="GM429" i="3"/>
  <c r="GT429" i="3"/>
  <c r="GY429" i="3"/>
  <c r="HD429" i="3"/>
  <c r="HI429" i="3"/>
  <c r="HM429" i="3"/>
  <c r="HQ429" i="3"/>
  <c r="CG429" i="3"/>
  <c r="B429" i="3"/>
  <c r="B429" i="2"/>
  <c r="GN429" i="3"/>
  <c r="GO429" i="3"/>
  <c r="F429" i="3"/>
  <c r="U429" i="2"/>
  <c r="O429" i="3"/>
  <c r="S429" i="3"/>
  <c r="S429" i="2"/>
  <c r="AA429" i="3"/>
  <c r="AF429" i="3"/>
  <c r="AJ429" i="3"/>
  <c r="AN429" i="3"/>
  <c r="AR429" i="3"/>
  <c r="AV429" i="3"/>
  <c r="BA429" i="3"/>
  <c r="BE429" i="3"/>
  <c r="BI429" i="3"/>
  <c r="BM429" i="3"/>
  <c r="BQ429" i="3"/>
  <c r="CL429" i="3"/>
  <c r="CR429" i="3"/>
  <c r="CV429" i="3"/>
  <c r="CZ429" i="3"/>
  <c r="DE429" i="3"/>
  <c r="DI429" i="3"/>
  <c r="DM429" i="3"/>
  <c r="DS429" i="3"/>
  <c r="DX429" i="3"/>
  <c r="EC429" i="3"/>
  <c r="EH429" i="3"/>
  <c r="GQ429" i="3"/>
  <c r="GU429" i="3"/>
  <c r="GZ429" i="3"/>
  <c r="HF429" i="3"/>
  <c r="HJ429" i="3"/>
  <c r="HN429" i="3"/>
  <c r="HR429" i="3"/>
  <c r="P429" i="3"/>
  <c r="P429" i="2"/>
  <c r="AC429" i="3"/>
  <c r="AG429" i="3"/>
  <c r="AK429" i="3"/>
  <c r="AO429" i="3"/>
  <c r="AS429" i="3"/>
  <c r="AW429" i="3"/>
  <c r="BB429" i="3"/>
  <c r="BF429" i="3"/>
  <c r="BJ429" i="3"/>
  <c r="BN429" i="3"/>
  <c r="BR429" i="3"/>
  <c r="CE429" i="3"/>
  <c r="CN429" i="3"/>
  <c r="CS429" i="3"/>
  <c r="CW429" i="3"/>
  <c r="DA429" i="3"/>
  <c r="DF429" i="3"/>
  <c r="DJ429" i="3"/>
  <c r="DN429" i="3"/>
  <c r="DT429" i="3"/>
  <c r="DY429" i="3"/>
  <c r="ED429" i="3"/>
  <c r="EI429" i="3"/>
  <c r="GK429" i="3"/>
  <c r="GR429" i="3"/>
  <c r="GV429" i="3"/>
  <c r="HA429" i="3"/>
  <c r="HG429" i="3"/>
  <c r="HK429" i="3"/>
  <c r="HO429" i="3"/>
  <c r="HS429" i="3"/>
  <c r="AP429" i="3"/>
  <c r="BG429" i="3"/>
  <c r="CX429" i="3"/>
  <c r="DO429" i="3"/>
  <c r="EJ429" i="3"/>
  <c r="GL429" i="3"/>
  <c r="HH429" i="3"/>
  <c r="AD429" i="3"/>
  <c r="AT429" i="3"/>
  <c r="BK429" i="3"/>
  <c r="CI429" i="3"/>
  <c r="DB429" i="3"/>
  <c r="DV429" i="3"/>
  <c r="GS429" i="3"/>
  <c r="HL429" i="3"/>
  <c r="AH429" i="3"/>
  <c r="AY429" i="3"/>
  <c r="BO429" i="3"/>
  <c r="CO429" i="3"/>
  <c r="DG429" i="3"/>
  <c r="DZ429" i="3"/>
  <c r="GX429" i="3"/>
  <c r="HP429" i="3"/>
  <c r="Q429" i="3"/>
  <c r="Q429" i="2"/>
  <c r="AL429" i="3"/>
  <c r="BC429" i="3"/>
  <c r="BS429" i="3"/>
  <c r="CT429" i="3"/>
  <c r="DK429" i="3"/>
  <c r="EE429" i="3"/>
  <c r="HB429" i="3"/>
  <c r="P442" i="4"/>
  <c r="S438" i="4"/>
  <c r="EV425" i="3"/>
  <c r="EW425" i="3"/>
  <c r="EX425" i="3"/>
  <c r="EL425" i="3"/>
  <c r="EM425" i="3"/>
  <c r="EN425" i="3"/>
  <c r="FF425" i="3"/>
  <c r="FG425" i="3"/>
  <c r="FH425" i="3"/>
  <c r="FP425" i="3"/>
  <c r="FQ425" i="3"/>
  <c r="FR425" i="3"/>
  <c r="FZ425" i="3"/>
  <c r="GA425" i="3"/>
  <c r="GB425" i="3"/>
  <c r="X415" i="3"/>
  <c r="Z415" i="3"/>
  <c r="CA415" i="3"/>
  <c r="FS415" i="3"/>
  <c r="EO415" i="3"/>
  <c r="EY415" i="3"/>
  <c r="FI415" i="3"/>
  <c r="GC415" i="3"/>
  <c r="ES415" i="3"/>
  <c r="EU415" i="3"/>
  <c r="FE415" i="3"/>
  <c r="FO415" i="3"/>
  <c r="FC415" i="3"/>
  <c r="FM415" i="3"/>
  <c r="FY415" i="3"/>
  <c r="GG415" i="3"/>
  <c r="GI415" i="3"/>
  <c r="FW415" i="3"/>
  <c r="ET415" i="3"/>
  <c r="FA415" i="3"/>
  <c r="FN415" i="3"/>
  <c r="FU415" i="3"/>
  <c r="GH415" i="3"/>
  <c r="EP415" i="3"/>
  <c r="FB415" i="3"/>
  <c r="FJ415" i="3"/>
  <c r="FV415" i="3"/>
  <c r="GD415" i="3"/>
  <c r="EQ415" i="3"/>
  <c r="FD415" i="3"/>
  <c r="FK415" i="3"/>
  <c r="FX415" i="3"/>
  <c r="GE415" i="3"/>
  <c r="GF415" i="3"/>
  <c r="FL415" i="3"/>
  <c r="ER415" i="3"/>
  <c r="FT415" i="3"/>
  <c r="EZ415" i="3"/>
  <c r="BW411" i="3"/>
  <c r="BX411" i="3"/>
  <c r="BY411" i="3"/>
  <c r="HT411" i="3"/>
  <c r="CG411" i="3"/>
  <c r="B411" i="3"/>
  <c r="B411" i="2"/>
  <c r="GN411" i="3"/>
  <c r="GO411" i="3"/>
  <c r="F411" i="3"/>
  <c r="U411" i="2"/>
  <c r="O411" i="3"/>
  <c r="S411" i="3"/>
  <c r="S411" i="2"/>
  <c r="AA411" i="3"/>
  <c r="AF411" i="3"/>
  <c r="AJ411" i="3"/>
  <c r="AN411" i="3"/>
  <c r="AR411" i="3"/>
  <c r="AV411" i="3"/>
  <c r="BA411" i="3"/>
  <c r="BE411" i="3"/>
  <c r="BI411" i="3"/>
  <c r="BM411" i="3"/>
  <c r="BQ411" i="3"/>
  <c r="CL411" i="3"/>
  <c r="CR411" i="3"/>
  <c r="CV411" i="3"/>
  <c r="CZ411" i="3"/>
  <c r="DE411" i="3"/>
  <c r="DI411" i="3"/>
  <c r="DM411" i="3"/>
  <c r="DS411" i="3"/>
  <c r="DX411" i="3"/>
  <c r="EC411" i="3"/>
  <c r="EH411" i="3"/>
  <c r="GQ411" i="3"/>
  <c r="GU411" i="3"/>
  <c r="GZ411" i="3"/>
  <c r="HF411" i="3"/>
  <c r="HJ411" i="3"/>
  <c r="HN411" i="3"/>
  <c r="HR411" i="3"/>
  <c r="P411" i="3"/>
  <c r="P411" i="2"/>
  <c r="AC411" i="3"/>
  <c r="AG411" i="3"/>
  <c r="AK411" i="3"/>
  <c r="AO411" i="3"/>
  <c r="AS411" i="3"/>
  <c r="AW411" i="3"/>
  <c r="BB411" i="3"/>
  <c r="BF411" i="3"/>
  <c r="BJ411" i="3"/>
  <c r="BN411" i="3"/>
  <c r="BR411" i="3"/>
  <c r="CE411" i="3"/>
  <c r="CN411" i="3"/>
  <c r="CS411" i="3"/>
  <c r="CW411" i="3"/>
  <c r="DA411" i="3"/>
  <c r="DF411" i="3"/>
  <c r="DJ411" i="3"/>
  <c r="DN411" i="3"/>
  <c r="DT411" i="3"/>
  <c r="DY411" i="3"/>
  <c r="ED411" i="3"/>
  <c r="EI411" i="3"/>
  <c r="GK411" i="3"/>
  <c r="GR411" i="3"/>
  <c r="GV411" i="3"/>
  <c r="HA411" i="3"/>
  <c r="HG411" i="3"/>
  <c r="HK411" i="3"/>
  <c r="HO411" i="3"/>
  <c r="HS411" i="3"/>
  <c r="Q411" i="3"/>
  <c r="Q411" i="2"/>
  <c r="AD411" i="3"/>
  <c r="AH411" i="3"/>
  <c r="AL411" i="3"/>
  <c r="AP411" i="3"/>
  <c r="AT411" i="3"/>
  <c r="AY411" i="3"/>
  <c r="BC411" i="3"/>
  <c r="BG411" i="3"/>
  <c r="BK411" i="3"/>
  <c r="BO411" i="3"/>
  <c r="BS411" i="3"/>
  <c r="CI411" i="3"/>
  <c r="CO411" i="3"/>
  <c r="CT411" i="3"/>
  <c r="CX411" i="3"/>
  <c r="DB411" i="3"/>
  <c r="DG411" i="3"/>
  <c r="DK411" i="3"/>
  <c r="DO411" i="3"/>
  <c r="DV411" i="3"/>
  <c r="DZ411" i="3"/>
  <c r="EE411" i="3"/>
  <c r="EJ411" i="3"/>
  <c r="GL411" i="3"/>
  <c r="GS411" i="3"/>
  <c r="GX411" i="3"/>
  <c r="HB411" i="3"/>
  <c r="HH411" i="3"/>
  <c r="HL411" i="3"/>
  <c r="HP411" i="3"/>
  <c r="AE411" i="3"/>
  <c r="AU411" i="3"/>
  <c r="BL411" i="3"/>
  <c r="CK411" i="3"/>
  <c r="DD411" i="3"/>
  <c r="DW411" i="3"/>
  <c r="GT411" i="3"/>
  <c r="HM411" i="3"/>
  <c r="N411" i="3"/>
  <c r="AI411" i="3"/>
  <c r="AZ411" i="3"/>
  <c r="BP411" i="3"/>
  <c r="CQ411" i="3"/>
  <c r="DH411" i="3"/>
  <c r="EA411" i="3"/>
  <c r="GY411" i="3"/>
  <c r="HQ411" i="3"/>
  <c r="R411" i="3"/>
  <c r="AM411" i="3"/>
  <c r="BD411" i="3"/>
  <c r="BU411" i="3"/>
  <c r="CU411" i="3"/>
  <c r="DL411" i="3"/>
  <c r="EG411" i="3"/>
  <c r="HD411" i="3"/>
  <c r="AQ411" i="3"/>
  <c r="BH411" i="3"/>
  <c r="CY411" i="3"/>
  <c r="DQ411" i="3"/>
  <c r="GM411" i="3"/>
  <c r="HI411" i="3"/>
  <c r="P424" i="4"/>
  <c r="EL407" i="3"/>
  <c r="EM407" i="3"/>
  <c r="EN407" i="3"/>
  <c r="FF407" i="3"/>
  <c r="FG407" i="3"/>
  <c r="FH407" i="3"/>
  <c r="FP407" i="3"/>
  <c r="FQ407" i="3"/>
  <c r="FR407" i="3"/>
  <c r="EV407" i="3"/>
  <c r="EW407" i="3"/>
  <c r="EX407" i="3"/>
  <c r="FZ407" i="3"/>
  <c r="GA407" i="3"/>
  <c r="GB407" i="3"/>
  <c r="X399" i="3"/>
  <c r="Z399" i="3"/>
  <c r="CA399" i="3"/>
  <c r="FS399" i="3"/>
  <c r="EO399" i="3"/>
  <c r="EY399" i="3"/>
  <c r="FI399" i="3"/>
  <c r="GC399" i="3"/>
  <c r="ES399" i="3"/>
  <c r="EU399" i="3"/>
  <c r="FE399" i="3"/>
  <c r="FO399" i="3"/>
  <c r="FC399" i="3"/>
  <c r="FM399" i="3"/>
  <c r="FY399" i="3"/>
  <c r="GG399" i="3"/>
  <c r="GI399" i="3"/>
  <c r="FW399" i="3"/>
  <c r="ET399" i="3"/>
  <c r="FA399" i="3"/>
  <c r="FN399" i="3"/>
  <c r="FU399" i="3"/>
  <c r="GH399" i="3"/>
  <c r="EP399" i="3"/>
  <c r="FB399" i="3"/>
  <c r="FJ399" i="3"/>
  <c r="FV399" i="3"/>
  <c r="GD399" i="3"/>
  <c r="EQ399" i="3"/>
  <c r="FD399" i="3"/>
  <c r="FK399" i="3"/>
  <c r="FX399" i="3"/>
  <c r="GE399" i="3"/>
  <c r="GF399" i="3"/>
  <c r="FL399" i="3"/>
  <c r="ER399" i="3"/>
  <c r="FT399" i="3"/>
  <c r="EZ399" i="3"/>
  <c r="BW395" i="3"/>
  <c r="BX395" i="3"/>
  <c r="BY395" i="3"/>
  <c r="HT395" i="3"/>
  <c r="CG395" i="3"/>
  <c r="B395" i="3"/>
  <c r="B395" i="2"/>
  <c r="GN395" i="3"/>
  <c r="GO395" i="3"/>
  <c r="F395" i="3"/>
  <c r="U395" i="2"/>
  <c r="O395" i="3"/>
  <c r="S395" i="3"/>
  <c r="S395" i="2"/>
  <c r="AA395" i="3"/>
  <c r="AF395" i="3"/>
  <c r="AJ395" i="3"/>
  <c r="AN395" i="3"/>
  <c r="AR395" i="3"/>
  <c r="AV395" i="3"/>
  <c r="BA395" i="3"/>
  <c r="BE395" i="3"/>
  <c r="BI395" i="3"/>
  <c r="BM395" i="3"/>
  <c r="BQ395" i="3"/>
  <c r="CL395" i="3"/>
  <c r="CR395" i="3"/>
  <c r="CV395" i="3"/>
  <c r="CZ395" i="3"/>
  <c r="DE395" i="3"/>
  <c r="DI395" i="3"/>
  <c r="DM395" i="3"/>
  <c r="DS395" i="3"/>
  <c r="DX395" i="3"/>
  <c r="EC395" i="3"/>
  <c r="EH395" i="3"/>
  <c r="GQ395" i="3"/>
  <c r="GU395" i="3"/>
  <c r="GZ395" i="3"/>
  <c r="HF395" i="3"/>
  <c r="HJ395" i="3"/>
  <c r="HN395" i="3"/>
  <c r="HR395" i="3"/>
  <c r="P395" i="3"/>
  <c r="P395" i="2"/>
  <c r="AC395" i="3"/>
  <c r="AG395" i="3"/>
  <c r="AK395" i="3"/>
  <c r="AO395" i="3"/>
  <c r="AS395" i="3"/>
  <c r="AW395" i="3"/>
  <c r="BB395" i="3"/>
  <c r="BF395" i="3"/>
  <c r="BJ395" i="3"/>
  <c r="BN395" i="3"/>
  <c r="BR395" i="3"/>
  <c r="CE395" i="3"/>
  <c r="CN395" i="3"/>
  <c r="CS395" i="3"/>
  <c r="CW395" i="3"/>
  <c r="DA395" i="3"/>
  <c r="DF395" i="3"/>
  <c r="DJ395" i="3"/>
  <c r="DN395" i="3"/>
  <c r="DT395" i="3"/>
  <c r="DY395" i="3"/>
  <c r="ED395" i="3"/>
  <c r="EI395" i="3"/>
  <c r="GK395" i="3"/>
  <c r="GR395" i="3"/>
  <c r="GV395" i="3"/>
  <c r="HA395" i="3"/>
  <c r="HG395" i="3"/>
  <c r="HK395" i="3"/>
  <c r="HO395" i="3"/>
  <c r="HS395" i="3"/>
  <c r="Q395" i="3"/>
  <c r="Q395" i="2"/>
  <c r="AD395" i="3"/>
  <c r="AH395" i="3"/>
  <c r="AL395" i="3"/>
  <c r="AP395" i="3"/>
  <c r="AT395" i="3"/>
  <c r="AY395" i="3"/>
  <c r="BC395" i="3"/>
  <c r="BG395" i="3"/>
  <c r="BK395" i="3"/>
  <c r="BO395" i="3"/>
  <c r="BS395" i="3"/>
  <c r="CI395" i="3"/>
  <c r="CO395" i="3"/>
  <c r="CT395" i="3"/>
  <c r="CX395" i="3"/>
  <c r="DB395" i="3"/>
  <c r="DG395" i="3"/>
  <c r="DK395" i="3"/>
  <c r="DO395" i="3"/>
  <c r="DV395" i="3"/>
  <c r="DZ395" i="3"/>
  <c r="EE395" i="3"/>
  <c r="EJ395" i="3"/>
  <c r="GL395" i="3"/>
  <c r="GS395" i="3"/>
  <c r="GX395" i="3"/>
  <c r="HB395" i="3"/>
  <c r="HH395" i="3"/>
  <c r="HL395" i="3"/>
  <c r="HP395" i="3"/>
  <c r="AE395" i="3"/>
  <c r="AU395" i="3"/>
  <c r="BL395" i="3"/>
  <c r="CK395" i="3"/>
  <c r="DD395" i="3"/>
  <c r="DW395" i="3"/>
  <c r="GT395" i="3"/>
  <c r="HM395" i="3"/>
  <c r="N395" i="3"/>
  <c r="AI395" i="3"/>
  <c r="AZ395" i="3"/>
  <c r="BP395" i="3"/>
  <c r="CQ395" i="3"/>
  <c r="DH395" i="3"/>
  <c r="EA395" i="3"/>
  <c r="GY395" i="3"/>
  <c r="HQ395" i="3"/>
  <c r="R395" i="3"/>
  <c r="AM395" i="3"/>
  <c r="BD395" i="3"/>
  <c r="BU395" i="3"/>
  <c r="CU395" i="3"/>
  <c r="DL395" i="3"/>
  <c r="EG395" i="3"/>
  <c r="HD395" i="3"/>
  <c r="AQ395" i="3"/>
  <c r="BH395" i="3"/>
  <c r="CY395" i="3"/>
  <c r="DQ395" i="3"/>
  <c r="GM395" i="3"/>
  <c r="HI395" i="3"/>
  <c r="P408" i="4"/>
  <c r="EL391" i="3"/>
  <c r="EM391" i="3"/>
  <c r="EN391" i="3"/>
  <c r="FF391" i="3"/>
  <c r="FG391" i="3"/>
  <c r="FH391" i="3"/>
  <c r="FP391" i="3"/>
  <c r="FQ391" i="3"/>
  <c r="FR391" i="3"/>
  <c r="FZ391" i="3"/>
  <c r="GA391" i="3"/>
  <c r="GB391" i="3"/>
  <c r="EV391" i="3"/>
  <c r="EW391" i="3"/>
  <c r="EX391" i="3"/>
  <c r="X383" i="3"/>
  <c r="Z383" i="3"/>
  <c r="CA383" i="3"/>
  <c r="FS383" i="3"/>
  <c r="EO383" i="3"/>
  <c r="EY383" i="3"/>
  <c r="FI383" i="3"/>
  <c r="GC383" i="3"/>
  <c r="ES383" i="3"/>
  <c r="EU383" i="3"/>
  <c r="FE383" i="3"/>
  <c r="FO383" i="3"/>
  <c r="FC383" i="3"/>
  <c r="FM383" i="3"/>
  <c r="FY383" i="3"/>
  <c r="GG383" i="3"/>
  <c r="GI383" i="3"/>
  <c r="FW383" i="3"/>
  <c r="ET383" i="3"/>
  <c r="FA383" i="3"/>
  <c r="FN383" i="3"/>
  <c r="FU383" i="3"/>
  <c r="GH383" i="3"/>
  <c r="EP383" i="3"/>
  <c r="FB383" i="3"/>
  <c r="FJ383" i="3"/>
  <c r="FV383" i="3"/>
  <c r="GD383" i="3"/>
  <c r="EQ383" i="3"/>
  <c r="FD383" i="3"/>
  <c r="FK383" i="3"/>
  <c r="FX383" i="3"/>
  <c r="GE383" i="3"/>
  <c r="GF383" i="3"/>
  <c r="FL383" i="3"/>
  <c r="ER383" i="3"/>
  <c r="FT383" i="3"/>
  <c r="EZ383" i="3"/>
  <c r="BW379" i="3"/>
  <c r="BX379" i="3"/>
  <c r="BY379" i="3"/>
  <c r="HT379" i="3"/>
  <c r="CG379" i="3"/>
  <c r="B379" i="3"/>
  <c r="B379" i="2"/>
  <c r="GN379" i="3"/>
  <c r="GO379" i="3"/>
  <c r="F379" i="3"/>
  <c r="U379" i="2"/>
  <c r="O379" i="3"/>
  <c r="S379" i="3"/>
  <c r="S379" i="2"/>
  <c r="AA379" i="3"/>
  <c r="AF379" i="3"/>
  <c r="AJ379" i="3"/>
  <c r="AN379" i="3"/>
  <c r="AR379" i="3"/>
  <c r="AV379" i="3"/>
  <c r="BA379" i="3"/>
  <c r="BE379" i="3"/>
  <c r="BI379" i="3"/>
  <c r="BM379" i="3"/>
  <c r="BQ379" i="3"/>
  <c r="CL379" i="3"/>
  <c r="CR379" i="3"/>
  <c r="CV379" i="3"/>
  <c r="CZ379" i="3"/>
  <c r="DE379" i="3"/>
  <c r="DI379" i="3"/>
  <c r="DM379" i="3"/>
  <c r="DS379" i="3"/>
  <c r="DX379" i="3"/>
  <c r="EC379" i="3"/>
  <c r="EH379" i="3"/>
  <c r="GQ379" i="3"/>
  <c r="GU379" i="3"/>
  <c r="GZ379" i="3"/>
  <c r="HF379" i="3"/>
  <c r="HJ379" i="3"/>
  <c r="HN379" i="3"/>
  <c r="HR379" i="3"/>
  <c r="P379" i="3"/>
  <c r="P379" i="2"/>
  <c r="AC379" i="3"/>
  <c r="AG379" i="3"/>
  <c r="AK379" i="3"/>
  <c r="AO379" i="3"/>
  <c r="AS379" i="3"/>
  <c r="AW379" i="3"/>
  <c r="BB379" i="3"/>
  <c r="BF379" i="3"/>
  <c r="BJ379" i="3"/>
  <c r="BN379" i="3"/>
  <c r="BR379" i="3"/>
  <c r="CE379" i="3"/>
  <c r="CN379" i="3"/>
  <c r="CS379" i="3"/>
  <c r="CW379" i="3"/>
  <c r="DA379" i="3"/>
  <c r="DF379" i="3"/>
  <c r="DJ379" i="3"/>
  <c r="DN379" i="3"/>
  <c r="DT379" i="3"/>
  <c r="DY379" i="3"/>
  <c r="ED379" i="3"/>
  <c r="EI379" i="3"/>
  <c r="GK379" i="3"/>
  <c r="GR379" i="3"/>
  <c r="GV379" i="3"/>
  <c r="HA379" i="3"/>
  <c r="HG379" i="3"/>
  <c r="HK379" i="3"/>
  <c r="HO379" i="3"/>
  <c r="HS379" i="3"/>
  <c r="Q379" i="3"/>
  <c r="Q379" i="2"/>
  <c r="AD379" i="3"/>
  <c r="AH379" i="3"/>
  <c r="AL379" i="3"/>
  <c r="AP379" i="3"/>
  <c r="AT379" i="3"/>
  <c r="AY379" i="3"/>
  <c r="BC379" i="3"/>
  <c r="BG379" i="3"/>
  <c r="BK379" i="3"/>
  <c r="BO379" i="3"/>
  <c r="BS379" i="3"/>
  <c r="CI379" i="3"/>
  <c r="CO379" i="3"/>
  <c r="CT379" i="3"/>
  <c r="CX379" i="3"/>
  <c r="DB379" i="3"/>
  <c r="DG379" i="3"/>
  <c r="DK379" i="3"/>
  <c r="DO379" i="3"/>
  <c r="DV379" i="3"/>
  <c r="DZ379" i="3"/>
  <c r="EE379" i="3"/>
  <c r="EJ379" i="3"/>
  <c r="GL379" i="3"/>
  <c r="GS379" i="3"/>
  <c r="GX379" i="3"/>
  <c r="HB379" i="3"/>
  <c r="HH379" i="3"/>
  <c r="HL379" i="3"/>
  <c r="HP379" i="3"/>
  <c r="AE379" i="3"/>
  <c r="AU379" i="3"/>
  <c r="BL379" i="3"/>
  <c r="CK379" i="3"/>
  <c r="DD379" i="3"/>
  <c r="DW379" i="3"/>
  <c r="GT379" i="3"/>
  <c r="HM379" i="3"/>
  <c r="N379" i="3"/>
  <c r="AI379" i="3"/>
  <c r="AZ379" i="3"/>
  <c r="BP379" i="3"/>
  <c r="CQ379" i="3"/>
  <c r="DH379" i="3"/>
  <c r="EA379" i="3"/>
  <c r="GY379" i="3"/>
  <c r="HQ379" i="3"/>
  <c r="R379" i="3"/>
  <c r="AM379" i="3"/>
  <c r="BD379" i="3"/>
  <c r="BU379" i="3"/>
  <c r="CU379" i="3"/>
  <c r="DL379" i="3"/>
  <c r="EG379" i="3"/>
  <c r="HD379" i="3"/>
  <c r="AQ379" i="3"/>
  <c r="BH379" i="3"/>
  <c r="CY379" i="3"/>
  <c r="DQ379" i="3"/>
  <c r="GM379" i="3"/>
  <c r="HI379" i="3"/>
  <c r="P392" i="4"/>
  <c r="EL375" i="3"/>
  <c r="EM375" i="3"/>
  <c r="EN375" i="3"/>
  <c r="FF375" i="3"/>
  <c r="FG375" i="3"/>
  <c r="FH375" i="3"/>
  <c r="FP375" i="3"/>
  <c r="FQ375" i="3"/>
  <c r="FR375" i="3"/>
  <c r="EV375" i="3"/>
  <c r="EW375" i="3"/>
  <c r="EX375" i="3"/>
  <c r="FZ375" i="3"/>
  <c r="GA375" i="3"/>
  <c r="GB375" i="3"/>
  <c r="S384" i="4"/>
  <c r="BX367" i="3"/>
  <c r="BY367" i="3"/>
  <c r="BW367" i="3"/>
  <c r="FS367" i="3"/>
  <c r="EO367" i="3"/>
  <c r="EY367" i="3"/>
  <c r="FI367" i="3"/>
  <c r="GC367" i="3"/>
  <c r="ES367" i="3"/>
  <c r="EU367" i="3"/>
  <c r="FE367" i="3"/>
  <c r="FO367" i="3"/>
  <c r="FC367" i="3"/>
  <c r="FM367" i="3"/>
  <c r="FY367" i="3"/>
  <c r="GG367" i="3"/>
  <c r="GI367" i="3"/>
  <c r="FW367" i="3"/>
  <c r="EP367" i="3"/>
  <c r="FB367" i="3"/>
  <c r="FJ367" i="3"/>
  <c r="FV367" i="3"/>
  <c r="GD367" i="3"/>
  <c r="EQ367" i="3"/>
  <c r="FD367" i="3"/>
  <c r="FK367" i="3"/>
  <c r="FX367" i="3"/>
  <c r="GE367" i="3"/>
  <c r="ER367" i="3"/>
  <c r="EZ367" i="3"/>
  <c r="FL367" i="3"/>
  <c r="FT367" i="3"/>
  <c r="GF367" i="3"/>
  <c r="GH367" i="3"/>
  <c r="FN367" i="3"/>
  <c r="ET367" i="3"/>
  <c r="FU367" i="3"/>
  <c r="FA367" i="3"/>
  <c r="HT363" i="3"/>
  <c r="N363" i="3"/>
  <c r="R363" i="3"/>
  <c r="AE363" i="3"/>
  <c r="AI363" i="3"/>
  <c r="AM363" i="3"/>
  <c r="AQ363" i="3"/>
  <c r="AU363" i="3"/>
  <c r="AZ363" i="3"/>
  <c r="BD363" i="3"/>
  <c r="BH363" i="3"/>
  <c r="BL363" i="3"/>
  <c r="BP363" i="3"/>
  <c r="BU363" i="3"/>
  <c r="P363" i="3"/>
  <c r="P363" i="2"/>
  <c r="AC363" i="3"/>
  <c r="AG363" i="3"/>
  <c r="AK363" i="3"/>
  <c r="AO363" i="3"/>
  <c r="AS363" i="3"/>
  <c r="AW363" i="3"/>
  <c r="BB363" i="3"/>
  <c r="AH363" i="3"/>
  <c r="AP363" i="3"/>
  <c r="AY363" i="3"/>
  <c r="BF363" i="3"/>
  <c r="BK363" i="3"/>
  <c r="BQ363" i="3"/>
  <c r="CE363" i="3"/>
  <c r="CN363" i="3"/>
  <c r="CS363" i="3"/>
  <c r="CW363" i="3"/>
  <c r="DA363" i="3"/>
  <c r="DF363" i="3"/>
  <c r="DJ363" i="3"/>
  <c r="DN363" i="3"/>
  <c r="DT363" i="3"/>
  <c r="DY363" i="3"/>
  <c r="ED363" i="3"/>
  <c r="EI363" i="3"/>
  <c r="GK363" i="3"/>
  <c r="GR363" i="3"/>
  <c r="GV363" i="3"/>
  <c r="HA363" i="3"/>
  <c r="HG363" i="3"/>
  <c r="HK363" i="3"/>
  <c r="HO363" i="3"/>
  <c r="HS363" i="3"/>
  <c r="CG363" i="3"/>
  <c r="B363" i="3"/>
  <c r="B363" i="2"/>
  <c r="GN363" i="3"/>
  <c r="GO363" i="3"/>
  <c r="F363" i="3"/>
  <c r="U363" i="2"/>
  <c r="O363" i="3"/>
  <c r="AA363" i="3"/>
  <c r="AJ363" i="3"/>
  <c r="AR363" i="3"/>
  <c r="BA363" i="3"/>
  <c r="BG363" i="3"/>
  <c r="BM363" i="3"/>
  <c r="BR363" i="3"/>
  <c r="CI363" i="3"/>
  <c r="CO363" i="3"/>
  <c r="CT363" i="3"/>
  <c r="CX363" i="3"/>
  <c r="DB363" i="3"/>
  <c r="DG363" i="3"/>
  <c r="DK363" i="3"/>
  <c r="DO363" i="3"/>
  <c r="DV363" i="3"/>
  <c r="DZ363" i="3"/>
  <c r="EE363" i="3"/>
  <c r="EJ363" i="3"/>
  <c r="GL363" i="3"/>
  <c r="GS363" i="3"/>
  <c r="GX363" i="3"/>
  <c r="HB363" i="3"/>
  <c r="HH363" i="3"/>
  <c r="HL363" i="3"/>
  <c r="HP363" i="3"/>
  <c r="Q363" i="3"/>
  <c r="Q363" i="2"/>
  <c r="AD363" i="3"/>
  <c r="AL363" i="3"/>
  <c r="AT363" i="3"/>
  <c r="BC363" i="3"/>
  <c r="BI363" i="3"/>
  <c r="BN363" i="3"/>
  <c r="BS363" i="3"/>
  <c r="CK363" i="3"/>
  <c r="CQ363" i="3"/>
  <c r="CU363" i="3"/>
  <c r="CY363" i="3"/>
  <c r="DD363" i="3"/>
  <c r="DH363" i="3"/>
  <c r="DL363" i="3"/>
  <c r="DQ363" i="3"/>
  <c r="DW363" i="3"/>
  <c r="EA363" i="3"/>
  <c r="EG363" i="3"/>
  <c r="GM363" i="3"/>
  <c r="GT363" i="3"/>
  <c r="GY363" i="3"/>
  <c r="HD363" i="3"/>
  <c r="HI363" i="3"/>
  <c r="HM363" i="3"/>
  <c r="HQ363" i="3"/>
  <c r="AF363" i="3"/>
  <c r="BJ363" i="3"/>
  <c r="CL363" i="3"/>
  <c r="DE363" i="3"/>
  <c r="DX363" i="3"/>
  <c r="GU363" i="3"/>
  <c r="HN363" i="3"/>
  <c r="AN363" i="3"/>
  <c r="BO363" i="3"/>
  <c r="CR363" i="3"/>
  <c r="DI363" i="3"/>
  <c r="EC363" i="3"/>
  <c r="GZ363" i="3"/>
  <c r="HR363" i="3"/>
  <c r="AV363" i="3"/>
  <c r="CV363" i="3"/>
  <c r="DM363" i="3"/>
  <c r="EH363" i="3"/>
  <c r="HF363" i="3"/>
  <c r="S363" i="3"/>
  <c r="S363" i="2"/>
  <c r="BE363" i="3"/>
  <c r="CZ363" i="3"/>
  <c r="DS363" i="3"/>
  <c r="GQ363" i="3"/>
  <c r="HJ363" i="3"/>
  <c r="P376" i="4"/>
  <c r="S372" i="4"/>
  <c r="Z359" i="3"/>
  <c r="CA359" i="3"/>
  <c r="X359" i="3"/>
  <c r="EL359" i="3"/>
  <c r="EM359" i="3"/>
  <c r="EN359" i="3"/>
  <c r="FF359" i="3"/>
  <c r="FG359" i="3"/>
  <c r="FH359" i="3"/>
  <c r="FP359" i="3"/>
  <c r="FQ359" i="3"/>
  <c r="FR359" i="3"/>
  <c r="FZ359" i="3"/>
  <c r="GA359" i="3"/>
  <c r="GB359" i="3"/>
  <c r="EV359" i="3"/>
  <c r="EW359" i="3"/>
  <c r="EX359" i="3"/>
  <c r="BX355" i="3"/>
  <c r="BY355" i="3"/>
  <c r="BW355" i="3"/>
  <c r="FS351" i="3"/>
  <c r="EO351" i="3"/>
  <c r="EY351" i="3"/>
  <c r="FI351" i="3"/>
  <c r="GC351" i="3"/>
  <c r="ES351" i="3"/>
  <c r="EU351" i="3"/>
  <c r="FE351" i="3"/>
  <c r="FO351" i="3"/>
  <c r="FC351" i="3"/>
  <c r="FM351" i="3"/>
  <c r="FY351" i="3"/>
  <c r="GG351" i="3"/>
  <c r="GI351" i="3"/>
  <c r="FW351" i="3"/>
  <c r="ER351" i="3"/>
  <c r="EZ351" i="3"/>
  <c r="FL351" i="3"/>
  <c r="FT351" i="3"/>
  <c r="GF351" i="3"/>
  <c r="EP351" i="3"/>
  <c r="FB351" i="3"/>
  <c r="FJ351" i="3"/>
  <c r="FV351" i="3"/>
  <c r="GD351" i="3"/>
  <c r="EQ351" i="3"/>
  <c r="FD351" i="3"/>
  <c r="FK351" i="3"/>
  <c r="FX351" i="3"/>
  <c r="GE351" i="3"/>
  <c r="ET351" i="3"/>
  <c r="FU351" i="3"/>
  <c r="FA351" i="3"/>
  <c r="GH351" i="3"/>
  <c r="FN351" i="3"/>
  <c r="HT347" i="3"/>
  <c r="N347" i="3"/>
  <c r="R347" i="3"/>
  <c r="AE347" i="3"/>
  <c r="AI347" i="3"/>
  <c r="AM347" i="3"/>
  <c r="AQ347" i="3"/>
  <c r="AU347" i="3"/>
  <c r="AZ347" i="3"/>
  <c r="BD347" i="3"/>
  <c r="BH347" i="3"/>
  <c r="BL347" i="3"/>
  <c r="BP347" i="3"/>
  <c r="BU347" i="3"/>
  <c r="CK347" i="3"/>
  <c r="CQ347" i="3"/>
  <c r="CU347" i="3"/>
  <c r="CY347" i="3"/>
  <c r="DD347" i="3"/>
  <c r="DH347" i="3"/>
  <c r="DL347" i="3"/>
  <c r="DQ347" i="3"/>
  <c r="DW347" i="3"/>
  <c r="EA347" i="3"/>
  <c r="EG347" i="3"/>
  <c r="GM347" i="3"/>
  <c r="GT347" i="3"/>
  <c r="GY347" i="3"/>
  <c r="HD347" i="3"/>
  <c r="HI347" i="3"/>
  <c r="HM347" i="3"/>
  <c r="HQ347" i="3"/>
  <c r="P347" i="3"/>
  <c r="P347" i="2"/>
  <c r="AC347" i="3"/>
  <c r="AG347" i="3"/>
  <c r="AK347" i="3"/>
  <c r="AO347" i="3"/>
  <c r="AS347" i="3"/>
  <c r="AW347" i="3"/>
  <c r="BB347" i="3"/>
  <c r="BF347" i="3"/>
  <c r="BJ347" i="3"/>
  <c r="BN347" i="3"/>
  <c r="BR347" i="3"/>
  <c r="CE347" i="3"/>
  <c r="CN347" i="3"/>
  <c r="CS347" i="3"/>
  <c r="CW347" i="3"/>
  <c r="DA347" i="3"/>
  <c r="DF347" i="3"/>
  <c r="DJ347" i="3"/>
  <c r="DN347" i="3"/>
  <c r="DT347" i="3"/>
  <c r="DY347" i="3"/>
  <c r="ED347" i="3"/>
  <c r="EI347" i="3"/>
  <c r="GK347" i="3"/>
  <c r="GR347" i="3"/>
  <c r="GV347" i="3"/>
  <c r="HA347" i="3"/>
  <c r="HG347" i="3"/>
  <c r="HK347" i="3"/>
  <c r="HO347" i="3"/>
  <c r="HS347" i="3"/>
  <c r="Q347" i="3"/>
  <c r="Q347" i="2"/>
  <c r="AD347" i="3"/>
  <c r="AH347" i="3"/>
  <c r="AL347" i="3"/>
  <c r="AP347" i="3"/>
  <c r="AT347" i="3"/>
  <c r="AY347" i="3"/>
  <c r="BC347" i="3"/>
  <c r="BG347" i="3"/>
  <c r="BK347" i="3"/>
  <c r="BO347" i="3"/>
  <c r="BS347" i="3"/>
  <c r="CI347" i="3"/>
  <c r="CO347" i="3"/>
  <c r="CT347" i="3"/>
  <c r="CX347" i="3"/>
  <c r="DB347" i="3"/>
  <c r="DG347" i="3"/>
  <c r="DK347" i="3"/>
  <c r="DO347" i="3"/>
  <c r="DV347" i="3"/>
  <c r="DZ347" i="3"/>
  <c r="EE347" i="3"/>
  <c r="EJ347" i="3"/>
  <c r="GL347" i="3"/>
  <c r="GS347" i="3"/>
  <c r="GX347" i="3"/>
  <c r="HB347" i="3"/>
  <c r="HH347" i="3"/>
  <c r="HL347" i="3"/>
  <c r="HP347" i="3"/>
  <c r="S347" i="3"/>
  <c r="S347" i="2"/>
  <c r="AN347" i="3"/>
  <c r="BE347" i="3"/>
  <c r="CV347" i="3"/>
  <c r="DM347" i="3"/>
  <c r="EH347" i="3"/>
  <c r="HF347" i="3"/>
  <c r="CG347" i="3"/>
  <c r="B347" i="3"/>
  <c r="B347" i="2"/>
  <c r="AA347" i="3"/>
  <c r="AR347" i="3"/>
  <c r="BI347" i="3"/>
  <c r="CZ347" i="3"/>
  <c r="DS347" i="3"/>
  <c r="GQ347" i="3"/>
  <c r="HJ347" i="3"/>
  <c r="AF347" i="3"/>
  <c r="AV347" i="3"/>
  <c r="BM347" i="3"/>
  <c r="CL347" i="3"/>
  <c r="DE347" i="3"/>
  <c r="DX347" i="3"/>
  <c r="GU347" i="3"/>
  <c r="HN347" i="3"/>
  <c r="AJ347" i="3"/>
  <c r="DI347" i="3"/>
  <c r="GZ347" i="3"/>
  <c r="BA347" i="3"/>
  <c r="EC347" i="3"/>
  <c r="HR347" i="3"/>
  <c r="GN347" i="3"/>
  <c r="GO347" i="3"/>
  <c r="F347" i="3"/>
  <c r="U347" i="2"/>
  <c r="BQ347" i="3"/>
  <c r="O347" i="3"/>
  <c r="CR347" i="3"/>
  <c r="P360" i="4"/>
  <c r="EL343" i="3"/>
  <c r="EM343" i="3"/>
  <c r="EN343" i="3"/>
  <c r="FF343" i="3"/>
  <c r="FG343" i="3"/>
  <c r="FH343" i="3"/>
  <c r="FP343" i="3"/>
  <c r="FQ343" i="3"/>
  <c r="FR343" i="3"/>
  <c r="EV343" i="3"/>
  <c r="EW343" i="3"/>
  <c r="EX343" i="3"/>
  <c r="FZ343" i="3"/>
  <c r="GA343" i="3"/>
  <c r="GB343" i="3"/>
  <c r="Z339" i="3"/>
  <c r="CA339" i="3"/>
  <c r="X339" i="3"/>
  <c r="BW335" i="3"/>
  <c r="BX335" i="3"/>
  <c r="BY335" i="3"/>
  <c r="FS335" i="3"/>
  <c r="EO335" i="3"/>
  <c r="EY335" i="3"/>
  <c r="FI335" i="3"/>
  <c r="GC335" i="3"/>
  <c r="ES335" i="3"/>
  <c r="EU335" i="3"/>
  <c r="FE335" i="3"/>
  <c r="FO335" i="3"/>
  <c r="FC335" i="3"/>
  <c r="FM335" i="3"/>
  <c r="FY335" i="3"/>
  <c r="GG335" i="3"/>
  <c r="GI335" i="3"/>
  <c r="FW335" i="3"/>
  <c r="ER335" i="3"/>
  <c r="EZ335" i="3"/>
  <c r="FL335" i="3"/>
  <c r="FT335" i="3"/>
  <c r="GF335" i="3"/>
  <c r="ET335" i="3"/>
  <c r="FA335" i="3"/>
  <c r="FN335" i="3"/>
  <c r="FU335" i="3"/>
  <c r="GH335" i="3"/>
  <c r="EP335" i="3"/>
  <c r="FB335" i="3"/>
  <c r="FJ335" i="3"/>
  <c r="FV335" i="3"/>
  <c r="GD335" i="3"/>
  <c r="EQ335" i="3"/>
  <c r="FD335" i="3"/>
  <c r="FK335" i="3"/>
  <c r="FX335" i="3"/>
  <c r="GE335" i="3"/>
  <c r="HT331" i="3"/>
  <c r="N331" i="3"/>
  <c r="R331" i="3"/>
  <c r="AE331" i="3"/>
  <c r="AI331" i="3"/>
  <c r="AM331" i="3"/>
  <c r="AQ331" i="3"/>
  <c r="AU331" i="3"/>
  <c r="AZ331" i="3"/>
  <c r="BD331" i="3"/>
  <c r="BH331" i="3"/>
  <c r="BL331" i="3"/>
  <c r="BP331" i="3"/>
  <c r="BU331" i="3"/>
  <c r="CK331" i="3"/>
  <c r="CQ331" i="3"/>
  <c r="CU331" i="3"/>
  <c r="CY331" i="3"/>
  <c r="DD331" i="3"/>
  <c r="DH331" i="3"/>
  <c r="DL331" i="3"/>
  <c r="DQ331" i="3"/>
  <c r="DW331" i="3"/>
  <c r="EA331" i="3"/>
  <c r="EG331" i="3"/>
  <c r="GM331" i="3"/>
  <c r="GT331" i="3"/>
  <c r="GY331" i="3"/>
  <c r="HD331" i="3"/>
  <c r="HI331" i="3"/>
  <c r="HM331" i="3"/>
  <c r="HQ331" i="3"/>
  <c r="CG331" i="3"/>
  <c r="B331" i="3"/>
  <c r="B331" i="2"/>
  <c r="GN331" i="3"/>
  <c r="GO331" i="3"/>
  <c r="F331" i="3"/>
  <c r="U331" i="2"/>
  <c r="O331" i="3"/>
  <c r="S331" i="3"/>
  <c r="S331" i="2"/>
  <c r="AA331" i="3"/>
  <c r="AF331" i="3"/>
  <c r="AJ331" i="3"/>
  <c r="AN331" i="3"/>
  <c r="AR331" i="3"/>
  <c r="AV331" i="3"/>
  <c r="BA331" i="3"/>
  <c r="BE331" i="3"/>
  <c r="BI331" i="3"/>
  <c r="BM331" i="3"/>
  <c r="BQ331" i="3"/>
  <c r="CL331" i="3"/>
  <c r="CR331" i="3"/>
  <c r="CV331" i="3"/>
  <c r="CZ331" i="3"/>
  <c r="DE331" i="3"/>
  <c r="DI331" i="3"/>
  <c r="DM331" i="3"/>
  <c r="DS331" i="3"/>
  <c r="DX331" i="3"/>
  <c r="EC331" i="3"/>
  <c r="EH331" i="3"/>
  <c r="GQ331" i="3"/>
  <c r="GU331" i="3"/>
  <c r="GZ331" i="3"/>
  <c r="HF331" i="3"/>
  <c r="HJ331" i="3"/>
  <c r="HN331" i="3"/>
  <c r="HR331" i="3"/>
  <c r="P331" i="3"/>
  <c r="P331" i="2"/>
  <c r="AC331" i="3"/>
  <c r="AG331" i="3"/>
  <c r="AK331" i="3"/>
  <c r="AO331" i="3"/>
  <c r="AS331" i="3"/>
  <c r="AW331" i="3"/>
  <c r="BB331" i="3"/>
  <c r="BF331" i="3"/>
  <c r="BJ331" i="3"/>
  <c r="BN331" i="3"/>
  <c r="BR331" i="3"/>
  <c r="CE331" i="3"/>
  <c r="CN331" i="3"/>
  <c r="CS331" i="3"/>
  <c r="CW331" i="3"/>
  <c r="DA331" i="3"/>
  <c r="DF331" i="3"/>
  <c r="DJ331" i="3"/>
  <c r="DN331" i="3"/>
  <c r="DT331" i="3"/>
  <c r="DY331" i="3"/>
  <c r="ED331" i="3"/>
  <c r="EI331" i="3"/>
  <c r="GK331" i="3"/>
  <c r="GR331" i="3"/>
  <c r="GV331" i="3"/>
  <c r="HA331" i="3"/>
  <c r="HG331" i="3"/>
  <c r="HK331" i="3"/>
  <c r="HO331" i="3"/>
  <c r="HS331" i="3"/>
  <c r="Q331" i="3"/>
  <c r="Q331" i="2"/>
  <c r="AD331" i="3"/>
  <c r="AH331" i="3"/>
  <c r="AL331" i="3"/>
  <c r="AP331" i="3"/>
  <c r="AT331" i="3"/>
  <c r="AY331" i="3"/>
  <c r="BC331" i="3"/>
  <c r="BG331" i="3"/>
  <c r="BK331" i="3"/>
  <c r="BO331" i="3"/>
  <c r="BS331" i="3"/>
  <c r="CI331" i="3"/>
  <c r="CO331" i="3"/>
  <c r="CT331" i="3"/>
  <c r="CX331" i="3"/>
  <c r="DB331" i="3"/>
  <c r="DG331" i="3"/>
  <c r="DK331" i="3"/>
  <c r="DO331" i="3"/>
  <c r="DV331" i="3"/>
  <c r="DZ331" i="3"/>
  <c r="EE331" i="3"/>
  <c r="EJ331" i="3"/>
  <c r="GL331" i="3"/>
  <c r="GS331" i="3"/>
  <c r="GX331" i="3"/>
  <c r="HB331" i="3"/>
  <c r="HH331" i="3"/>
  <c r="HL331" i="3"/>
  <c r="HP331" i="3"/>
  <c r="P344" i="4"/>
  <c r="EL327" i="3"/>
  <c r="EM327" i="3"/>
  <c r="EN327" i="3"/>
  <c r="FF327" i="3"/>
  <c r="FG327" i="3"/>
  <c r="FH327" i="3"/>
  <c r="FP327" i="3"/>
  <c r="FQ327" i="3"/>
  <c r="FR327" i="3"/>
  <c r="FZ327" i="3"/>
  <c r="GA327" i="3"/>
  <c r="GB327" i="3"/>
  <c r="EV327" i="3"/>
  <c r="EW327" i="3"/>
  <c r="EX327" i="3"/>
  <c r="Z323" i="3"/>
  <c r="CA323" i="3"/>
  <c r="X323" i="3"/>
  <c r="Z319" i="3"/>
  <c r="CA319" i="3"/>
  <c r="X319" i="3"/>
  <c r="FS319" i="3"/>
  <c r="EO319" i="3"/>
  <c r="EY319" i="3"/>
  <c r="FI319" i="3"/>
  <c r="GC319" i="3"/>
  <c r="ES319" i="3"/>
  <c r="EU319" i="3"/>
  <c r="FE319" i="3"/>
  <c r="FM319" i="3"/>
  <c r="FO319" i="3"/>
  <c r="FC319" i="3"/>
  <c r="FY319" i="3"/>
  <c r="GG319" i="3"/>
  <c r="GI319" i="3"/>
  <c r="FW319" i="3"/>
  <c r="ER319" i="3"/>
  <c r="EZ319" i="3"/>
  <c r="FL319" i="3"/>
  <c r="FT319" i="3"/>
  <c r="GF319" i="3"/>
  <c r="ET319" i="3"/>
  <c r="FA319" i="3"/>
  <c r="FN319" i="3"/>
  <c r="FU319" i="3"/>
  <c r="GH319" i="3"/>
  <c r="EP319" i="3"/>
  <c r="FB319" i="3"/>
  <c r="FJ319" i="3"/>
  <c r="FV319" i="3"/>
  <c r="GD319" i="3"/>
  <c r="EQ319" i="3"/>
  <c r="FD319" i="3"/>
  <c r="FK319" i="3"/>
  <c r="FX319" i="3"/>
  <c r="GE319" i="3"/>
  <c r="BW315" i="3"/>
  <c r="BX315" i="3"/>
  <c r="BY315" i="3"/>
  <c r="HT315" i="3"/>
  <c r="CG315" i="3"/>
  <c r="B315" i="3"/>
  <c r="B315" i="2"/>
  <c r="GN315" i="3"/>
  <c r="GO315" i="3"/>
  <c r="F315" i="3"/>
  <c r="U315" i="2"/>
  <c r="O315" i="3"/>
  <c r="S315" i="3"/>
  <c r="S315" i="2"/>
  <c r="AA315" i="3"/>
  <c r="AF315" i="3"/>
  <c r="AJ315" i="3"/>
  <c r="AN315" i="3"/>
  <c r="AR315" i="3"/>
  <c r="AV315" i="3"/>
  <c r="BA315" i="3"/>
  <c r="BE315" i="3"/>
  <c r="BI315" i="3"/>
  <c r="BM315" i="3"/>
  <c r="BQ315" i="3"/>
  <c r="CL315" i="3"/>
  <c r="CR315" i="3"/>
  <c r="CV315" i="3"/>
  <c r="CZ315" i="3"/>
  <c r="DE315" i="3"/>
  <c r="DI315" i="3"/>
  <c r="DM315" i="3"/>
  <c r="DS315" i="3"/>
  <c r="DX315" i="3"/>
  <c r="EC315" i="3"/>
  <c r="EH315" i="3"/>
  <c r="GQ315" i="3"/>
  <c r="GU315" i="3"/>
  <c r="GZ315" i="3"/>
  <c r="HF315" i="3"/>
  <c r="HJ315" i="3"/>
  <c r="HN315" i="3"/>
  <c r="HR315" i="3"/>
  <c r="P315" i="3"/>
  <c r="P315" i="2"/>
  <c r="AC315" i="3"/>
  <c r="AG315" i="3"/>
  <c r="AK315" i="3"/>
  <c r="AO315" i="3"/>
  <c r="AS315" i="3"/>
  <c r="AW315" i="3"/>
  <c r="BB315" i="3"/>
  <c r="BF315" i="3"/>
  <c r="BJ315" i="3"/>
  <c r="BN315" i="3"/>
  <c r="BR315" i="3"/>
  <c r="CE315" i="3"/>
  <c r="CN315" i="3"/>
  <c r="CS315" i="3"/>
  <c r="CW315" i="3"/>
  <c r="DA315" i="3"/>
  <c r="DF315" i="3"/>
  <c r="DJ315" i="3"/>
  <c r="DN315" i="3"/>
  <c r="DT315" i="3"/>
  <c r="DY315" i="3"/>
  <c r="ED315" i="3"/>
  <c r="EI315" i="3"/>
  <c r="GK315" i="3"/>
  <c r="GR315" i="3"/>
  <c r="GV315" i="3"/>
  <c r="HA315" i="3"/>
  <c r="HG315" i="3"/>
  <c r="HK315" i="3"/>
  <c r="HO315" i="3"/>
  <c r="HS315" i="3"/>
  <c r="Q315" i="3"/>
  <c r="Q315" i="2"/>
  <c r="AD315" i="3"/>
  <c r="AH315" i="3"/>
  <c r="AL315" i="3"/>
  <c r="AP315" i="3"/>
  <c r="AT315" i="3"/>
  <c r="AY315" i="3"/>
  <c r="BC315" i="3"/>
  <c r="BG315" i="3"/>
  <c r="BK315" i="3"/>
  <c r="BO315" i="3"/>
  <c r="BS315" i="3"/>
  <c r="CI315" i="3"/>
  <c r="CO315" i="3"/>
  <c r="CT315" i="3"/>
  <c r="CX315" i="3"/>
  <c r="DB315" i="3"/>
  <c r="DG315" i="3"/>
  <c r="DK315" i="3"/>
  <c r="DO315" i="3"/>
  <c r="DV315" i="3"/>
  <c r="DZ315" i="3"/>
  <c r="EE315" i="3"/>
  <c r="EJ315" i="3"/>
  <c r="GL315" i="3"/>
  <c r="GS315" i="3"/>
  <c r="GX315" i="3"/>
  <c r="HB315" i="3"/>
  <c r="HH315" i="3"/>
  <c r="HL315" i="3"/>
  <c r="HP315" i="3"/>
  <c r="N315" i="3"/>
  <c r="R315" i="3"/>
  <c r="AE315" i="3"/>
  <c r="AI315" i="3"/>
  <c r="AM315" i="3"/>
  <c r="AQ315" i="3"/>
  <c r="AU315" i="3"/>
  <c r="AZ315" i="3"/>
  <c r="BD315" i="3"/>
  <c r="BH315" i="3"/>
  <c r="BL315" i="3"/>
  <c r="BP315" i="3"/>
  <c r="BU315" i="3"/>
  <c r="CK315" i="3"/>
  <c r="CQ315" i="3"/>
  <c r="CU315" i="3"/>
  <c r="CY315" i="3"/>
  <c r="DD315" i="3"/>
  <c r="DH315" i="3"/>
  <c r="DL315" i="3"/>
  <c r="DQ315" i="3"/>
  <c r="DW315" i="3"/>
  <c r="EA315" i="3"/>
  <c r="EG315" i="3"/>
  <c r="GM315" i="3"/>
  <c r="GT315" i="3"/>
  <c r="GY315" i="3"/>
  <c r="HD315" i="3"/>
  <c r="HI315" i="3"/>
  <c r="HM315" i="3"/>
  <c r="HQ315" i="3"/>
  <c r="P328" i="4"/>
  <c r="EL311" i="3"/>
  <c r="EM311" i="3"/>
  <c r="EN311" i="3"/>
  <c r="FF311" i="3"/>
  <c r="FG311" i="3"/>
  <c r="FH311" i="3"/>
  <c r="FP311" i="3"/>
  <c r="FQ311" i="3"/>
  <c r="FR311" i="3"/>
  <c r="EV311" i="3"/>
  <c r="EW311" i="3"/>
  <c r="EX311" i="3"/>
  <c r="FZ311" i="3"/>
  <c r="GA311" i="3"/>
  <c r="GB311" i="3"/>
  <c r="BX303" i="3"/>
  <c r="BY303" i="3"/>
  <c r="BW303" i="3"/>
  <c r="FS303" i="3"/>
  <c r="EO303" i="3"/>
  <c r="EY303" i="3"/>
  <c r="FI303" i="3"/>
  <c r="GC303" i="3"/>
  <c r="ES303" i="3"/>
  <c r="EU303" i="3"/>
  <c r="FE303" i="3"/>
  <c r="FM303" i="3"/>
  <c r="FO303" i="3"/>
  <c r="FC303" i="3"/>
  <c r="FY303" i="3"/>
  <c r="GG303" i="3"/>
  <c r="GI303" i="3"/>
  <c r="FW303" i="3"/>
  <c r="EP303" i="3"/>
  <c r="FB303" i="3"/>
  <c r="FJ303" i="3"/>
  <c r="FV303" i="3"/>
  <c r="GD303" i="3"/>
  <c r="EQ303" i="3"/>
  <c r="FD303" i="3"/>
  <c r="FK303" i="3"/>
  <c r="FX303" i="3"/>
  <c r="GE303" i="3"/>
  <c r="ER303" i="3"/>
  <c r="EZ303" i="3"/>
  <c r="FL303" i="3"/>
  <c r="FT303" i="3"/>
  <c r="GF303" i="3"/>
  <c r="ET303" i="3"/>
  <c r="FA303" i="3"/>
  <c r="FN303" i="3"/>
  <c r="FU303" i="3"/>
  <c r="GH303" i="3"/>
  <c r="HT299" i="3"/>
  <c r="P299" i="3"/>
  <c r="P299" i="2"/>
  <c r="AC299" i="3"/>
  <c r="AG299" i="3"/>
  <c r="AK299" i="3"/>
  <c r="AO299" i="3"/>
  <c r="AS299" i="3"/>
  <c r="AW299" i="3"/>
  <c r="BB299" i="3"/>
  <c r="BF299" i="3"/>
  <c r="BJ299" i="3"/>
  <c r="BN299" i="3"/>
  <c r="BR299" i="3"/>
  <c r="CE299" i="3"/>
  <c r="CN299" i="3"/>
  <c r="CS299" i="3"/>
  <c r="CW299" i="3"/>
  <c r="DA299" i="3"/>
  <c r="DF299" i="3"/>
  <c r="DJ299" i="3"/>
  <c r="DN299" i="3"/>
  <c r="DT299" i="3"/>
  <c r="DY299" i="3"/>
  <c r="ED299" i="3"/>
  <c r="EI299" i="3"/>
  <c r="GK299" i="3"/>
  <c r="GR299" i="3"/>
  <c r="GV299" i="3"/>
  <c r="HA299" i="3"/>
  <c r="HG299" i="3"/>
  <c r="HK299" i="3"/>
  <c r="HO299" i="3"/>
  <c r="HS299" i="3"/>
  <c r="Q299" i="3"/>
  <c r="Q299" i="2"/>
  <c r="AD299" i="3"/>
  <c r="AH299" i="3"/>
  <c r="AL299" i="3"/>
  <c r="AP299" i="3"/>
  <c r="AT299" i="3"/>
  <c r="AY299" i="3"/>
  <c r="BC299" i="3"/>
  <c r="BG299" i="3"/>
  <c r="BK299" i="3"/>
  <c r="BO299" i="3"/>
  <c r="BS299" i="3"/>
  <c r="CI299" i="3"/>
  <c r="CO299" i="3"/>
  <c r="CT299" i="3"/>
  <c r="CX299" i="3"/>
  <c r="DB299" i="3"/>
  <c r="DG299" i="3"/>
  <c r="DK299" i="3"/>
  <c r="DO299" i="3"/>
  <c r="DV299" i="3"/>
  <c r="DZ299" i="3"/>
  <c r="EE299" i="3"/>
  <c r="EJ299" i="3"/>
  <c r="GL299" i="3"/>
  <c r="GS299" i="3"/>
  <c r="GX299" i="3"/>
  <c r="HB299" i="3"/>
  <c r="HH299" i="3"/>
  <c r="HL299" i="3"/>
  <c r="HP299" i="3"/>
  <c r="N299" i="3"/>
  <c r="R299" i="3"/>
  <c r="AE299" i="3"/>
  <c r="AI299" i="3"/>
  <c r="AM299" i="3"/>
  <c r="AQ299" i="3"/>
  <c r="AU299" i="3"/>
  <c r="AZ299" i="3"/>
  <c r="BD299" i="3"/>
  <c r="BH299" i="3"/>
  <c r="BL299" i="3"/>
  <c r="BP299" i="3"/>
  <c r="BU299" i="3"/>
  <c r="CK299" i="3"/>
  <c r="CQ299" i="3"/>
  <c r="CU299" i="3"/>
  <c r="CY299" i="3"/>
  <c r="DD299" i="3"/>
  <c r="DH299" i="3"/>
  <c r="DL299" i="3"/>
  <c r="DQ299" i="3"/>
  <c r="DW299" i="3"/>
  <c r="EA299" i="3"/>
  <c r="EG299" i="3"/>
  <c r="GM299" i="3"/>
  <c r="GT299" i="3"/>
  <c r="GY299" i="3"/>
  <c r="HD299" i="3"/>
  <c r="HI299" i="3"/>
  <c r="HM299" i="3"/>
  <c r="HQ299" i="3"/>
  <c r="CG299" i="3"/>
  <c r="B299" i="3"/>
  <c r="B299" i="2"/>
  <c r="GN299" i="3"/>
  <c r="GO299" i="3"/>
  <c r="F299" i="3"/>
  <c r="U299" i="2"/>
  <c r="O299" i="3"/>
  <c r="S299" i="3"/>
  <c r="S299" i="2"/>
  <c r="AA299" i="3"/>
  <c r="AF299" i="3"/>
  <c r="AJ299" i="3"/>
  <c r="AN299" i="3"/>
  <c r="AR299" i="3"/>
  <c r="AV299" i="3"/>
  <c r="BA299" i="3"/>
  <c r="BE299" i="3"/>
  <c r="BI299" i="3"/>
  <c r="BM299" i="3"/>
  <c r="BQ299" i="3"/>
  <c r="CL299" i="3"/>
  <c r="CR299" i="3"/>
  <c r="CV299" i="3"/>
  <c r="CZ299" i="3"/>
  <c r="DE299" i="3"/>
  <c r="DI299" i="3"/>
  <c r="DM299" i="3"/>
  <c r="DS299" i="3"/>
  <c r="DX299" i="3"/>
  <c r="EC299" i="3"/>
  <c r="EH299" i="3"/>
  <c r="GQ299" i="3"/>
  <c r="GU299" i="3"/>
  <c r="GZ299" i="3"/>
  <c r="HF299" i="3"/>
  <c r="HJ299" i="3"/>
  <c r="HN299" i="3"/>
  <c r="HR299" i="3"/>
  <c r="P312" i="4"/>
  <c r="S308" i="4"/>
  <c r="EL295" i="3"/>
  <c r="EM295" i="3"/>
  <c r="EN295" i="3"/>
  <c r="FF295" i="3"/>
  <c r="FG295" i="3"/>
  <c r="FH295" i="3"/>
  <c r="FP295" i="3"/>
  <c r="FQ295" i="3"/>
  <c r="FR295" i="3"/>
  <c r="EV295" i="3"/>
  <c r="EW295" i="3"/>
  <c r="EX295" i="3"/>
  <c r="FZ295" i="3"/>
  <c r="GA295" i="3"/>
  <c r="GB295" i="3"/>
  <c r="X291" i="3"/>
  <c r="Z291" i="3"/>
  <c r="CA291" i="3"/>
  <c r="BX287" i="3"/>
  <c r="BY287" i="3"/>
  <c r="BW287" i="3"/>
  <c r="FS287" i="3"/>
  <c r="EY287" i="3"/>
  <c r="EO287" i="3"/>
  <c r="FI287" i="3"/>
  <c r="GC287" i="3"/>
  <c r="ES287" i="3"/>
  <c r="EU287" i="3"/>
  <c r="FE287" i="3"/>
  <c r="FM287" i="3"/>
  <c r="FO287" i="3"/>
  <c r="FC287" i="3"/>
  <c r="FY287" i="3"/>
  <c r="GG287" i="3"/>
  <c r="GI287" i="3"/>
  <c r="FW287" i="3"/>
  <c r="EP287" i="3"/>
  <c r="FB287" i="3"/>
  <c r="FJ287" i="3"/>
  <c r="FV287" i="3"/>
  <c r="GD287" i="3"/>
  <c r="EQ287" i="3"/>
  <c r="FD287" i="3"/>
  <c r="FK287" i="3"/>
  <c r="FX287" i="3"/>
  <c r="GE287" i="3"/>
  <c r="ER287" i="3"/>
  <c r="EZ287" i="3"/>
  <c r="FL287" i="3"/>
  <c r="FT287" i="3"/>
  <c r="GF287" i="3"/>
  <c r="ET287" i="3"/>
  <c r="FA287" i="3"/>
  <c r="FN287" i="3"/>
  <c r="FU287" i="3"/>
  <c r="GH287" i="3"/>
  <c r="HT283" i="3"/>
  <c r="P283" i="3"/>
  <c r="P283" i="2"/>
  <c r="AC283" i="3"/>
  <c r="AG283" i="3"/>
  <c r="AK283" i="3"/>
  <c r="AO283" i="3"/>
  <c r="AS283" i="3"/>
  <c r="AW283" i="3"/>
  <c r="BB283" i="3"/>
  <c r="BF283" i="3"/>
  <c r="BJ283" i="3"/>
  <c r="BN283" i="3"/>
  <c r="BR283" i="3"/>
  <c r="CE283" i="3"/>
  <c r="CN283" i="3"/>
  <c r="CS283" i="3"/>
  <c r="CW283" i="3"/>
  <c r="DA283" i="3"/>
  <c r="DF283" i="3"/>
  <c r="DJ283" i="3"/>
  <c r="DN283" i="3"/>
  <c r="DT283" i="3"/>
  <c r="DY283" i="3"/>
  <c r="ED283" i="3"/>
  <c r="EI283" i="3"/>
  <c r="GK283" i="3"/>
  <c r="GR283" i="3"/>
  <c r="GV283" i="3"/>
  <c r="HA283" i="3"/>
  <c r="HG283" i="3"/>
  <c r="HK283" i="3"/>
  <c r="HO283" i="3"/>
  <c r="HS283" i="3"/>
  <c r="Q283" i="3"/>
  <c r="Q283" i="2"/>
  <c r="AD283" i="3"/>
  <c r="AH283" i="3"/>
  <c r="AL283" i="3"/>
  <c r="AP283" i="3"/>
  <c r="AT283" i="3"/>
  <c r="AY283" i="3"/>
  <c r="BC283" i="3"/>
  <c r="BG283" i="3"/>
  <c r="BK283" i="3"/>
  <c r="BO283" i="3"/>
  <c r="BS283" i="3"/>
  <c r="CI283" i="3"/>
  <c r="CO283" i="3"/>
  <c r="CT283" i="3"/>
  <c r="CX283" i="3"/>
  <c r="DB283" i="3"/>
  <c r="DG283" i="3"/>
  <c r="DK283" i="3"/>
  <c r="DO283" i="3"/>
  <c r="DV283" i="3"/>
  <c r="DZ283" i="3"/>
  <c r="EE283" i="3"/>
  <c r="EJ283" i="3"/>
  <c r="GL283" i="3"/>
  <c r="GS283" i="3"/>
  <c r="GX283" i="3"/>
  <c r="HB283" i="3"/>
  <c r="HH283" i="3"/>
  <c r="HL283" i="3"/>
  <c r="HP283" i="3"/>
  <c r="N283" i="3"/>
  <c r="R283" i="3"/>
  <c r="AE283" i="3"/>
  <c r="AI283" i="3"/>
  <c r="AM283" i="3"/>
  <c r="AQ283" i="3"/>
  <c r="AU283" i="3"/>
  <c r="AZ283" i="3"/>
  <c r="BD283" i="3"/>
  <c r="BH283" i="3"/>
  <c r="BL283" i="3"/>
  <c r="BP283" i="3"/>
  <c r="BU283" i="3"/>
  <c r="CK283" i="3"/>
  <c r="CQ283" i="3"/>
  <c r="CU283" i="3"/>
  <c r="CY283" i="3"/>
  <c r="DD283" i="3"/>
  <c r="DH283" i="3"/>
  <c r="DL283" i="3"/>
  <c r="DQ283" i="3"/>
  <c r="DW283" i="3"/>
  <c r="EA283" i="3"/>
  <c r="EG283" i="3"/>
  <c r="GM283" i="3"/>
  <c r="GT283" i="3"/>
  <c r="GY283" i="3"/>
  <c r="HD283" i="3"/>
  <c r="HI283" i="3"/>
  <c r="HM283" i="3"/>
  <c r="HQ283" i="3"/>
  <c r="CG283" i="3"/>
  <c r="B283" i="3"/>
  <c r="B283" i="2"/>
  <c r="GN283" i="3"/>
  <c r="GO283" i="3"/>
  <c r="F283" i="3"/>
  <c r="U283" i="2"/>
  <c r="O283" i="3"/>
  <c r="S283" i="3"/>
  <c r="S283" i="2"/>
  <c r="AA283" i="3"/>
  <c r="AF283" i="3"/>
  <c r="AJ283" i="3"/>
  <c r="AN283" i="3"/>
  <c r="AR283" i="3"/>
  <c r="AV283" i="3"/>
  <c r="BA283" i="3"/>
  <c r="BE283" i="3"/>
  <c r="BI283" i="3"/>
  <c r="BM283" i="3"/>
  <c r="BQ283" i="3"/>
  <c r="CL283" i="3"/>
  <c r="CR283" i="3"/>
  <c r="CV283" i="3"/>
  <c r="CZ283" i="3"/>
  <c r="DE283" i="3"/>
  <c r="DI283" i="3"/>
  <c r="DM283" i="3"/>
  <c r="DS283" i="3"/>
  <c r="DX283" i="3"/>
  <c r="EC283" i="3"/>
  <c r="EH283" i="3"/>
  <c r="GQ283" i="3"/>
  <c r="GU283" i="3"/>
  <c r="GZ283" i="3"/>
  <c r="HF283" i="3"/>
  <c r="HJ283" i="3"/>
  <c r="HN283" i="3"/>
  <c r="HR283" i="3"/>
  <c r="P296" i="4"/>
  <c r="EL279" i="3"/>
  <c r="EM279" i="3"/>
  <c r="EN279" i="3"/>
  <c r="FF279" i="3"/>
  <c r="FG279" i="3"/>
  <c r="FH279" i="3"/>
  <c r="FP279" i="3"/>
  <c r="FQ279" i="3"/>
  <c r="FR279" i="3"/>
  <c r="EV279" i="3"/>
  <c r="EW279" i="3"/>
  <c r="EX279" i="3"/>
  <c r="FZ279" i="3"/>
  <c r="GA279" i="3"/>
  <c r="GB279" i="3"/>
  <c r="X275" i="3"/>
  <c r="Z275" i="3"/>
  <c r="CA275" i="3"/>
  <c r="BX271" i="3"/>
  <c r="BY271" i="3"/>
  <c r="BW271" i="3"/>
  <c r="FS271" i="3"/>
  <c r="EY271" i="3"/>
  <c r="EO271" i="3"/>
  <c r="FI271" i="3"/>
  <c r="GC271" i="3"/>
  <c r="ES271" i="3"/>
  <c r="EU271" i="3"/>
  <c r="FE271" i="3"/>
  <c r="FM271" i="3"/>
  <c r="FO271" i="3"/>
  <c r="FC271" i="3"/>
  <c r="FY271" i="3"/>
  <c r="GG271" i="3"/>
  <c r="GI271" i="3"/>
  <c r="FW271" i="3"/>
  <c r="EP271" i="3"/>
  <c r="FB271" i="3"/>
  <c r="FJ271" i="3"/>
  <c r="FV271" i="3"/>
  <c r="GD271" i="3"/>
  <c r="EQ271" i="3"/>
  <c r="FD271" i="3"/>
  <c r="FK271" i="3"/>
  <c r="FX271" i="3"/>
  <c r="GE271" i="3"/>
  <c r="ER271" i="3"/>
  <c r="EZ271" i="3"/>
  <c r="FL271" i="3"/>
  <c r="FT271" i="3"/>
  <c r="GF271" i="3"/>
  <c r="ET271" i="3"/>
  <c r="FA271" i="3"/>
  <c r="FN271" i="3"/>
  <c r="FU271" i="3"/>
  <c r="GH271" i="3"/>
  <c r="Z267" i="3"/>
  <c r="CA267" i="3"/>
  <c r="X267" i="3"/>
  <c r="HT267" i="3"/>
  <c r="Q267" i="3"/>
  <c r="Q267" i="2"/>
  <c r="AD267" i="3"/>
  <c r="AH267" i="3"/>
  <c r="AL267" i="3"/>
  <c r="AP267" i="3"/>
  <c r="AT267" i="3"/>
  <c r="AY267" i="3"/>
  <c r="BC267" i="3"/>
  <c r="BG267" i="3"/>
  <c r="BK267" i="3"/>
  <c r="BO267" i="3"/>
  <c r="BS267" i="3"/>
  <c r="CI267" i="3"/>
  <c r="CO267" i="3"/>
  <c r="CT267" i="3"/>
  <c r="CX267" i="3"/>
  <c r="DB267" i="3"/>
  <c r="DG267" i="3"/>
  <c r="DK267" i="3"/>
  <c r="DO267" i="3"/>
  <c r="DV267" i="3"/>
  <c r="DZ267" i="3"/>
  <c r="EE267" i="3"/>
  <c r="EJ267" i="3"/>
  <c r="GL267" i="3"/>
  <c r="GS267" i="3"/>
  <c r="GX267" i="3"/>
  <c r="HB267" i="3"/>
  <c r="HH267" i="3"/>
  <c r="HL267" i="3"/>
  <c r="HP267" i="3"/>
  <c r="N267" i="3"/>
  <c r="R267" i="3"/>
  <c r="AE267" i="3"/>
  <c r="AI267" i="3"/>
  <c r="AM267" i="3"/>
  <c r="AQ267" i="3"/>
  <c r="AU267" i="3"/>
  <c r="AZ267" i="3"/>
  <c r="BD267" i="3"/>
  <c r="BH267" i="3"/>
  <c r="BL267" i="3"/>
  <c r="BP267" i="3"/>
  <c r="BU267" i="3"/>
  <c r="CK267" i="3"/>
  <c r="CQ267" i="3"/>
  <c r="CU267" i="3"/>
  <c r="CY267" i="3"/>
  <c r="DD267" i="3"/>
  <c r="DH267" i="3"/>
  <c r="DL267" i="3"/>
  <c r="DQ267" i="3"/>
  <c r="DW267" i="3"/>
  <c r="EA267" i="3"/>
  <c r="EG267" i="3"/>
  <c r="GM267" i="3"/>
  <c r="GT267" i="3"/>
  <c r="GY267" i="3"/>
  <c r="HD267" i="3"/>
  <c r="HI267" i="3"/>
  <c r="HM267" i="3"/>
  <c r="HQ267" i="3"/>
  <c r="CG267" i="3"/>
  <c r="B267" i="3"/>
  <c r="B267" i="2"/>
  <c r="GN267" i="3"/>
  <c r="GO267" i="3"/>
  <c r="F267" i="3"/>
  <c r="U267" i="2"/>
  <c r="O267" i="3"/>
  <c r="S267" i="3"/>
  <c r="S267" i="2"/>
  <c r="AA267" i="3"/>
  <c r="AF267" i="3"/>
  <c r="AJ267" i="3"/>
  <c r="AN267" i="3"/>
  <c r="AR267" i="3"/>
  <c r="AV267" i="3"/>
  <c r="BA267" i="3"/>
  <c r="BE267" i="3"/>
  <c r="BI267" i="3"/>
  <c r="BM267" i="3"/>
  <c r="BQ267" i="3"/>
  <c r="CL267" i="3"/>
  <c r="CR267" i="3"/>
  <c r="CV267" i="3"/>
  <c r="CZ267" i="3"/>
  <c r="DE267" i="3"/>
  <c r="DI267" i="3"/>
  <c r="DM267" i="3"/>
  <c r="DS267" i="3"/>
  <c r="DX267" i="3"/>
  <c r="EC267" i="3"/>
  <c r="EH267" i="3"/>
  <c r="GQ267" i="3"/>
  <c r="GU267" i="3"/>
  <c r="GZ267" i="3"/>
  <c r="HF267" i="3"/>
  <c r="HJ267" i="3"/>
  <c r="HN267" i="3"/>
  <c r="HR267" i="3"/>
  <c r="P267" i="3"/>
  <c r="P267" i="2"/>
  <c r="AC267" i="3"/>
  <c r="AG267" i="3"/>
  <c r="AK267" i="3"/>
  <c r="AO267" i="3"/>
  <c r="AS267" i="3"/>
  <c r="AW267" i="3"/>
  <c r="BB267" i="3"/>
  <c r="BF267" i="3"/>
  <c r="BJ267" i="3"/>
  <c r="BN267" i="3"/>
  <c r="BR267" i="3"/>
  <c r="CE267" i="3"/>
  <c r="CN267" i="3"/>
  <c r="CS267" i="3"/>
  <c r="CW267" i="3"/>
  <c r="DA267" i="3"/>
  <c r="DF267" i="3"/>
  <c r="DJ267" i="3"/>
  <c r="DN267" i="3"/>
  <c r="DT267" i="3"/>
  <c r="DY267" i="3"/>
  <c r="ED267" i="3"/>
  <c r="EI267" i="3"/>
  <c r="GK267" i="3"/>
  <c r="GR267" i="3"/>
  <c r="GV267" i="3"/>
  <c r="HA267" i="3"/>
  <c r="HG267" i="3"/>
  <c r="HK267" i="3"/>
  <c r="HO267" i="3"/>
  <c r="HS267" i="3"/>
  <c r="P280" i="4"/>
  <c r="BY263" i="3"/>
  <c r="BW263" i="3"/>
  <c r="BX263" i="3"/>
  <c r="EL263" i="3"/>
  <c r="EM263" i="3"/>
  <c r="EN263" i="3"/>
  <c r="FF263" i="3"/>
  <c r="FG263" i="3"/>
  <c r="FH263" i="3"/>
  <c r="FP263" i="3"/>
  <c r="FQ263" i="3"/>
  <c r="FR263" i="3"/>
  <c r="EV263" i="3"/>
  <c r="EW263" i="3"/>
  <c r="EX263" i="3"/>
  <c r="FZ263" i="3"/>
  <c r="GA263" i="3"/>
  <c r="GB263" i="3"/>
  <c r="S272" i="4"/>
  <c r="FS255" i="3"/>
  <c r="EY255" i="3"/>
  <c r="EO255" i="3"/>
  <c r="FI255" i="3"/>
  <c r="GC255" i="3"/>
  <c r="ES255" i="3"/>
  <c r="EU255" i="3"/>
  <c r="FE255" i="3"/>
  <c r="FM255" i="3"/>
  <c r="FO255" i="3"/>
  <c r="FC255" i="3"/>
  <c r="FY255" i="3"/>
  <c r="GG255" i="3"/>
  <c r="GI255" i="3"/>
  <c r="FW255" i="3"/>
  <c r="EQ255" i="3"/>
  <c r="FD255" i="3"/>
  <c r="FK255" i="3"/>
  <c r="FX255" i="3"/>
  <c r="GE255" i="3"/>
  <c r="ER255" i="3"/>
  <c r="EZ255" i="3"/>
  <c r="FL255" i="3"/>
  <c r="FT255" i="3"/>
  <c r="GF255" i="3"/>
  <c r="ET255" i="3"/>
  <c r="FA255" i="3"/>
  <c r="FN255" i="3"/>
  <c r="FU255" i="3"/>
  <c r="GH255" i="3"/>
  <c r="EP255" i="3"/>
  <c r="FB255" i="3"/>
  <c r="FJ255" i="3"/>
  <c r="FV255" i="3"/>
  <c r="GD255" i="3"/>
  <c r="Z251" i="3"/>
  <c r="CA251" i="3"/>
  <c r="X251" i="3"/>
  <c r="HT251" i="3"/>
  <c r="Q251" i="3"/>
  <c r="Q251" i="2"/>
  <c r="AD251" i="3"/>
  <c r="AH251" i="3"/>
  <c r="AL251" i="3"/>
  <c r="AP251" i="3"/>
  <c r="AT251" i="3"/>
  <c r="AY251" i="3"/>
  <c r="BC251" i="3"/>
  <c r="BG251" i="3"/>
  <c r="BK251" i="3"/>
  <c r="BO251" i="3"/>
  <c r="BS251" i="3"/>
  <c r="CI251" i="3"/>
  <c r="CO251" i="3"/>
  <c r="CT251" i="3"/>
  <c r="CX251" i="3"/>
  <c r="DB251" i="3"/>
  <c r="DG251" i="3"/>
  <c r="DK251" i="3"/>
  <c r="DO251" i="3"/>
  <c r="DV251" i="3"/>
  <c r="DZ251" i="3"/>
  <c r="EE251" i="3"/>
  <c r="EJ251" i="3"/>
  <c r="GL251" i="3"/>
  <c r="GS251" i="3"/>
  <c r="GX251" i="3"/>
  <c r="HB251" i="3"/>
  <c r="HH251" i="3"/>
  <c r="HL251" i="3"/>
  <c r="HP251" i="3"/>
  <c r="N251" i="3"/>
  <c r="R251" i="3"/>
  <c r="AE251" i="3"/>
  <c r="AI251" i="3"/>
  <c r="AM251" i="3"/>
  <c r="AQ251" i="3"/>
  <c r="AU251" i="3"/>
  <c r="AZ251" i="3"/>
  <c r="BD251" i="3"/>
  <c r="BH251" i="3"/>
  <c r="BL251" i="3"/>
  <c r="BP251" i="3"/>
  <c r="BU251" i="3"/>
  <c r="CK251" i="3"/>
  <c r="CQ251" i="3"/>
  <c r="CU251" i="3"/>
  <c r="CY251" i="3"/>
  <c r="DD251" i="3"/>
  <c r="DH251" i="3"/>
  <c r="DL251" i="3"/>
  <c r="DQ251" i="3"/>
  <c r="DW251" i="3"/>
  <c r="EA251" i="3"/>
  <c r="EG251" i="3"/>
  <c r="GM251" i="3"/>
  <c r="GT251" i="3"/>
  <c r="GY251" i="3"/>
  <c r="HD251" i="3"/>
  <c r="HI251" i="3"/>
  <c r="HM251" i="3"/>
  <c r="HQ251" i="3"/>
  <c r="CG251" i="3"/>
  <c r="B251" i="3"/>
  <c r="B251" i="2"/>
  <c r="GN251" i="3"/>
  <c r="GO251" i="3"/>
  <c r="F251" i="3"/>
  <c r="U251" i="2"/>
  <c r="O251" i="3"/>
  <c r="S251" i="3"/>
  <c r="S251" i="2"/>
  <c r="AA251" i="3"/>
  <c r="AF251" i="3"/>
  <c r="AJ251" i="3"/>
  <c r="AN251" i="3"/>
  <c r="AR251" i="3"/>
  <c r="AV251" i="3"/>
  <c r="BA251" i="3"/>
  <c r="BE251" i="3"/>
  <c r="BI251" i="3"/>
  <c r="BM251" i="3"/>
  <c r="BQ251" i="3"/>
  <c r="CL251" i="3"/>
  <c r="CR251" i="3"/>
  <c r="CV251" i="3"/>
  <c r="CZ251" i="3"/>
  <c r="DE251" i="3"/>
  <c r="DI251" i="3"/>
  <c r="DM251" i="3"/>
  <c r="DS251" i="3"/>
  <c r="DX251" i="3"/>
  <c r="EC251" i="3"/>
  <c r="EH251" i="3"/>
  <c r="GQ251" i="3"/>
  <c r="GU251" i="3"/>
  <c r="GZ251" i="3"/>
  <c r="HF251" i="3"/>
  <c r="HJ251" i="3"/>
  <c r="HN251" i="3"/>
  <c r="HR251" i="3"/>
  <c r="P251" i="3"/>
  <c r="P251" i="2"/>
  <c r="AC251" i="3"/>
  <c r="AG251" i="3"/>
  <c r="AK251" i="3"/>
  <c r="AO251" i="3"/>
  <c r="AS251" i="3"/>
  <c r="AW251" i="3"/>
  <c r="BB251" i="3"/>
  <c r="BF251" i="3"/>
  <c r="BJ251" i="3"/>
  <c r="BN251" i="3"/>
  <c r="BR251" i="3"/>
  <c r="CE251" i="3"/>
  <c r="CN251" i="3"/>
  <c r="CS251" i="3"/>
  <c r="CW251" i="3"/>
  <c r="DA251" i="3"/>
  <c r="DF251" i="3"/>
  <c r="DJ251" i="3"/>
  <c r="DN251" i="3"/>
  <c r="DT251" i="3"/>
  <c r="DY251" i="3"/>
  <c r="ED251" i="3"/>
  <c r="EI251" i="3"/>
  <c r="GK251" i="3"/>
  <c r="GR251" i="3"/>
  <c r="GV251" i="3"/>
  <c r="HA251" i="3"/>
  <c r="HG251" i="3"/>
  <c r="HK251" i="3"/>
  <c r="HO251" i="3"/>
  <c r="HS251" i="3"/>
  <c r="P264" i="4"/>
  <c r="BY247" i="3"/>
  <c r="BW247" i="3"/>
  <c r="BX247" i="3"/>
  <c r="EL247" i="3"/>
  <c r="EM247" i="3"/>
  <c r="EN247" i="3"/>
  <c r="FF247" i="3"/>
  <c r="FG247" i="3"/>
  <c r="FH247" i="3"/>
  <c r="FP247" i="3"/>
  <c r="FQ247" i="3"/>
  <c r="FR247" i="3"/>
  <c r="EV247" i="3"/>
  <c r="EW247" i="3"/>
  <c r="EX247" i="3"/>
  <c r="FZ247" i="3"/>
  <c r="GA247" i="3"/>
  <c r="GB247" i="3"/>
  <c r="S256" i="4"/>
  <c r="X239" i="3"/>
  <c r="Z239" i="3"/>
  <c r="CA239" i="3"/>
  <c r="FS239" i="3"/>
  <c r="EY239" i="3"/>
  <c r="EO239" i="3"/>
  <c r="FI239" i="3"/>
  <c r="GC239" i="3"/>
  <c r="ES239" i="3"/>
  <c r="EU239" i="3"/>
  <c r="FE239" i="3"/>
  <c r="FM239" i="3"/>
  <c r="FO239" i="3"/>
  <c r="FC239" i="3"/>
  <c r="FY239" i="3"/>
  <c r="GG239" i="3"/>
  <c r="GI239" i="3"/>
  <c r="FW239" i="3"/>
  <c r="ET239" i="3"/>
  <c r="FA239" i="3"/>
  <c r="FN239" i="3"/>
  <c r="FU239" i="3"/>
  <c r="GH239" i="3"/>
  <c r="EP239" i="3"/>
  <c r="FB239" i="3"/>
  <c r="FJ239" i="3"/>
  <c r="FV239" i="3"/>
  <c r="GD239" i="3"/>
  <c r="EQ239" i="3"/>
  <c r="FD239" i="3"/>
  <c r="FK239" i="3"/>
  <c r="FX239" i="3"/>
  <c r="GE239" i="3"/>
  <c r="ER239" i="3"/>
  <c r="EZ239" i="3"/>
  <c r="FL239" i="3"/>
  <c r="FT239" i="3"/>
  <c r="GF239" i="3"/>
  <c r="BW235" i="3"/>
  <c r="BX235" i="3"/>
  <c r="BY235" i="3"/>
  <c r="HT235" i="3"/>
  <c r="CG235" i="3"/>
  <c r="B235" i="3"/>
  <c r="B235" i="2"/>
  <c r="GN235" i="3"/>
  <c r="GO235" i="3"/>
  <c r="F235" i="3"/>
  <c r="U235" i="2"/>
  <c r="O235" i="3"/>
  <c r="S235" i="3"/>
  <c r="S235" i="2"/>
  <c r="AA235" i="3"/>
  <c r="AF235" i="3"/>
  <c r="AJ235" i="3"/>
  <c r="AN235" i="3"/>
  <c r="AR235" i="3"/>
  <c r="AV235" i="3"/>
  <c r="BA235" i="3"/>
  <c r="BE235" i="3"/>
  <c r="BI235" i="3"/>
  <c r="BM235" i="3"/>
  <c r="BQ235" i="3"/>
  <c r="CL235" i="3"/>
  <c r="CR235" i="3"/>
  <c r="CV235" i="3"/>
  <c r="CZ235" i="3"/>
  <c r="DE235" i="3"/>
  <c r="DI235" i="3"/>
  <c r="DM235" i="3"/>
  <c r="DS235" i="3"/>
  <c r="DX235" i="3"/>
  <c r="EC235" i="3"/>
  <c r="EH235" i="3"/>
  <c r="GQ235" i="3"/>
  <c r="GU235" i="3"/>
  <c r="GZ235" i="3"/>
  <c r="HF235" i="3"/>
  <c r="HJ235" i="3"/>
  <c r="HN235" i="3"/>
  <c r="HR235" i="3"/>
  <c r="P235" i="3"/>
  <c r="P235" i="2"/>
  <c r="AC235" i="3"/>
  <c r="AG235" i="3"/>
  <c r="AK235" i="3"/>
  <c r="AO235" i="3"/>
  <c r="AS235" i="3"/>
  <c r="AW235" i="3"/>
  <c r="BB235" i="3"/>
  <c r="BF235" i="3"/>
  <c r="BJ235" i="3"/>
  <c r="BN235" i="3"/>
  <c r="BR235" i="3"/>
  <c r="CE235" i="3"/>
  <c r="CN235" i="3"/>
  <c r="CS235" i="3"/>
  <c r="CW235" i="3"/>
  <c r="DA235" i="3"/>
  <c r="DF235" i="3"/>
  <c r="DJ235" i="3"/>
  <c r="DN235" i="3"/>
  <c r="DT235" i="3"/>
  <c r="DY235" i="3"/>
  <c r="ED235" i="3"/>
  <c r="EI235" i="3"/>
  <c r="GK235" i="3"/>
  <c r="GR235" i="3"/>
  <c r="GV235" i="3"/>
  <c r="HA235" i="3"/>
  <c r="HG235" i="3"/>
  <c r="HK235" i="3"/>
  <c r="HO235" i="3"/>
  <c r="HS235" i="3"/>
  <c r="Q235" i="3"/>
  <c r="Q235" i="2"/>
  <c r="AD235" i="3"/>
  <c r="AH235" i="3"/>
  <c r="AL235" i="3"/>
  <c r="AP235" i="3"/>
  <c r="AT235" i="3"/>
  <c r="AY235" i="3"/>
  <c r="BC235" i="3"/>
  <c r="BG235" i="3"/>
  <c r="BK235" i="3"/>
  <c r="BO235" i="3"/>
  <c r="BS235" i="3"/>
  <c r="CI235" i="3"/>
  <c r="CO235" i="3"/>
  <c r="CT235" i="3"/>
  <c r="CX235" i="3"/>
  <c r="DB235" i="3"/>
  <c r="DG235" i="3"/>
  <c r="DK235" i="3"/>
  <c r="DO235" i="3"/>
  <c r="DV235" i="3"/>
  <c r="DZ235" i="3"/>
  <c r="EE235" i="3"/>
  <c r="EJ235" i="3"/>
  <c r="GL235" i="3"/>
  <c r="GS235" i="3"/>
  <c r="GX235" i="3"/>
  <c r="HB235" i="3"/>
  <c r="HH235" i="3"/>
  <c r="HL235" i="3"/>
  <c r="HP235" i="3"/>
  <c r="N235" i="3"/>
  <c r="R235" i="3"/>
  <c r="AE235" i="3"/>
  <c r="AI235" i="3"/>
  <c r="AM235" i="3"/>
  <c r="AQ235" i="3"/>
  <c r="AU235" i="3"/>
  <c r="AZ235" i="3"/>
  <c r="BD235" i="3"/>
  <c r="BH235" i="3"/>
  <c r="BL235" i="3"/>
  <c r="BP235" i="3"/>
  <c r="BU235" i="3"/>
  <c r="CK235" i="3"/>
  <c r="CQ235" i="3"/>
  <c r="CU235" i="3"/>
  <c r="CY235" i="3"/>
  <c r="DD235" i="3"/>
  <c r="DH235" i="3"/>
  <c r="DL235" i="3"/>
  <c r="DQ235" i="3"/>
  <c r="DW235" i="3"/>
  <c r="EA235" i="3"/>
  <c r="EG235" i="3"/>
  <c r="GM235" i="3"/>
  <c r="GT235" i="3"/>
  <c r="GY235" i="3"/>
  <c r="HD235" i="3"/>
  <c r="HI235" i="3"/>
  <c r="HM235" i="3"/>
  <c r="HQ235" i="3"/>
  <c r="P248" i="4"/>
  <c r="EL231" i="3"/>
  <c r="EM231" i="3"/>
  <c r="EN231" i="3"/>
  <c r="FF231" i="3"/>
  <c r="FG231" i="3"/>
  <c r="FH231" i="3"/>
  <c r="FP231" i="3"/>
  <c r="FQ231" i="3"/>
  <c r="FR231" i="3"/>
  <c r="EV231" i="3"/>
  <c r="EW231" i="3"/>
  <c r="EX231" i="3"/>
  <c r="FZ231" i="3"/>
  <c r="GA231" i="3"/>
  <c r="GB231" i="3"/>
  <c r="S240" i="4"/>
  <c r="X223" i="3"/>
  <c r="Z223" i="3"/>
  <c r="CA223" i="3"/>
  <c r="FS223" i="3"/>
  <c r="EO223" i="3"/>
  <c r="EY223" i="3"/>
  <c r="FI223" i="3"/>
  <c r="GC223" i="3"/>
  <c r="ES223" i="3"/>
  <c r="EU223" i="3"/>
  <c r="FE223" i="3"/>
  <c r="FM223" i="3"/>
  <c r="FO223" i="3"/>
  <c r="FC223" i="3"/>
  <c r="FY223" i="3"/>
  <c r="GG223" i="3"/>
  <c r="GI223" i="3"/>
  <c r="FW223" i="3"/>
  <c r="ET223" i="3"/>
  <c r="FA223" i="3"/>
  <c r="FN223" i="3"/>
  <c r="FU223" i="3"/>
  <c r="GH223" i="3"/>
  <c r="EP223" i="3"/>
  <c r="FB223" i="3"/>
  <c r="FJ223" i="3"/>
  <c r="FV223" i="3"/>
  <c r="GD223" i="3"/>
  <c r="EQ223" i="3"/>
  <c r="FD223" i="3"/>
  <c r="FK223" i="3"/>
  <c r="FX223" i="3"/>
  <c r="GE223" i="3"/>
  <c r="ER223" i="3"/>
  <c r="EZ223" i="3"/>
  <c r="FL223" i="3"/>
  <c r="FT223" i="3"/>
  <c r="GF223" i="3"/>
  <c r="HT219" i="3"/>
  <c r="P219" i="3"/>
  <c r="P219" i="2"/>
  <c r="AA219" i="3"/>
  <c r="AF219" i="3"/>
  <c r="AJ219" i="3"/>
  <c r="AN219" i="3"/>
  <c r="AR219" i="3"/>
  <c r="AV219" i="3"/>
  <c r="BA219" i="3"/>
  <c r="BE219" i="3"/>
  <c r="BI219" i="3"/>
  <c r="BM219" i="3"/>
  <c r="BQ219" i="3"/>
  <c r="CL219" i="3"/>
  <c r="CR219" i="3"/>
  <c r="CV219" i="3"/>
  <c r="CZ219" i="3"/>
  <c r="DE219" i="3"/>
  <c r="DI219" i="3"/>
  <c r="DM219" i="3"/>
  <c r="DS219" i="3"/>
  <c r="DX219" i="3"/>
  <c r="EC219" i="3"/>
  <c r="EH219" i="3"/>
  <c r="GQ219" i="3"/>
  <c r="GU219" i="3"/>
  <c r="GZ219" i="3"/>
  <c r="HF219" i="3"/>
  <c r="HJ219" i="3"/>
  <c r="HN219" i="3"/>
  <c r="HR219" i="3"/>
  <c r="Q219" i="3"/>
  <c r="Q219" i="2"/>
  <c r="AC219" i="3"/>
  <c r="AG219" i="3"/>
  <c r="AK219" i="3"/>
  <c r="AO219" i="3"/>
  <c r="AS219" i="3"/>
  <c r="AW219" i="3"/>
  <c r="BB219" i="3"/>
  <c r="BF219" i="3"/>
  <c r="BJ219" i="3"/>
  <c r="BN219" i="3"/>
  <c r="BR219" i="3"/>
  <c r="CE219" i="3"/>
  <c r="CN219" i="3"/>
  <c r="CS219" i="3"/>
  <c r="CW219" i="3"/>
  <c r="DA219" i="3"/>
  <c r="DF219" i="3"/>
  <c r="DJ219" i="3"/>
  <c r="DN219" i="3"/>
  <c r="DT219" i="3"/>
  <c r="DY219" i="3"/>
  <c r="ED219" i="3"/>
  <c r="EI219" i="3"/>
  <c r="GK219" i="3"/>
  <c r="GR219" i="3"/>
  <c r="GV219" i="3"/>
  <c r="HA219" i="3"/>
  <c r="HG219" i="3"/>
  <c r="HK219" i="3"/>
  <c r="HO219" i="3"/>
  <c r="HS219" i="3"/>
  <c r="N219" i="3"/>
  <c r="R219" i="3"/>
  <c r="AD219" i="3"/>
  <c r="AH219" i="3"/>
  <c r="AL219" i="3"/>
  <c r="AP219" i="3"/>
  <c r="AT219" i="3"/>
  <c r="AY219" i="3"/>
  <c r="BC219" i="3"/>
  <c r="BG219" i="3"/>
  <c r="BK219" i="3"/>
  <c r="BO219" i="3"/>
  <c r="BS219" i="3"/>
  <c r="CI219" i="3"/>
  <c r="CO219" i="3"/>
  <c r="CT219" i="3"/>
  <c r="CX219" i="3"/>
  <c r="DB219" i="3"/>
  <c r="DG219" i="3"/>
  <c r="DK219" i="3"/>
  <c r="DO219" i="3"/>
  <c r="DV219" i="3"/>
  <c r="DZ219" i="3"/>
  <c r="EE219" i="3"/>
  <c r="EJ219" i="3"/>
  <c r="GL219" i="3"/>
  <c r="GS219" i="3"/>
  <c r="GX219" i="3"/>
  <c r="HB219" i="3"/>
  <c r="HH219" i="3"/>
  <c r="HL219" i="3"/>
  <c r="HP219" i="3"/>
  <c r="CG219" i="3"/>
  <c r="B219" i="3"/>
  <c r="B219" i="2"/>
  <c r="GN219" i="3"/>
  <c r="GO219" i="3"/>
  <c r="F219" i="3"/>
  <c r="U219" i="2"/>
  <c r="O219" i="3"/>
  <c r="S219" i="3"/>
  <c r="S219" i="2"/>
  <c r="AE219" i="3"/>
  <c r="AI219" i="3"/>
  <c r="AM219" i="3"/>
  <c r="AQ219" i="3"/>
  <c r="AU219" i="3"/>
  <c r="AZ219" i="3"/>
  <c r="BD219" i="3"/>
  <c r="BH219" i="3"/>
  <c r="BL219" i="3"/>
  <c r="BP219" i="3"/>
  <c r="BU219" i="3"/>
  <c r="CK219" i="3"/>
  <c r="CQ219" i="3"/>
  <c r="CU219" i="3"/>
  <c r="CY219" i="3"/>
  <c r="DD219" i="3"/>
  <c r="DH219" i="3"/>
  <c r="DL219" i="3"/>
  <c r="DQ219" i="3"/>
  <c r="DW219" i="3"/>
  <c r="EA219" i="3"/>
  <c r="EG219" i="3"/>
  <c r="GM219" i="3"/>
  <c r="GT219" i="3"/>
  <c r="GY219" i="3"/>
  <c r="HD219" i="3"/>
  <c r="HI219" i="3"/>
  <c r="HM219" i="3"/>
  <c r="HQ219" i="3"/>
  <c r="P232" i="4"/>
  <c r="S228" i="4"/>
  <c r="EL215" i="3"/>
  <c r="EM215" i="3"/>
  <c r="EN215" i="3"/>
  <c r="FF215" i="3"/>
  <c r="FG215" i="3"/>
  <c r="FH215" i="3"/>
  <c r="FP215" i="3"/>
  <c r="FQ215" i="3"/>
  <c r="FR215" i="3"/>
  <c r="EV215" i="3"/>
  <c r="EW215" i="3"/>
  <c r="EX215" i="3"/>
  <c r="FZ215" i="3"/>
  <c r="GA215" i="3"/>
  <c r="GB215" i="3"/>
  <c r="X211" i="3"/>
  <c r="Z211" i="3"/>
  <c r="CA211" i="3"/>
  <c r="BX207" i="3"/>
  <c r="BY207" i="3"/>
  <c r="BW207" i="3"/>
  <c r="FS207" i="3"/>
  <c r="EO207" i="3"/>
  <c r="EY207" i="3"/>
  <c r="FI207" i="3"/>
  <c r="GC207" i="3"/>
  <c r="ES207" i="3"/>
  <c r="EU207" i="3"/>
  <c r="FE207" i="3"/>
  <c r="FM207" i="3"/>
  <c r="FO207" i="3"/>
  <c r="FC207" i="3"/>
  <c r="FY207" i="3"/>
  <c r="GG207" i="3"/>
  <c r="GI207" i="3"/>
  <c r="FW207" i="3"/>
  <c r="EP207" i="3"/>
  <c r="FB207" i="3"/>
  <c r="FJ207" i="3"/>
  <c r="FV207" i="3"/>
  <c r="GD207" i="3"/>
  <c r="EQ207" i="3"/>
  <c r="FD207" i="3"/>
  <c r="FK207" i="3"/>
  <c r="FX207" i="3"/>
  <c r="GE207" i="3"/>
  <c r="ER207" i="3"/>
  <c r="EZ207" i="3"/>
  <c r="FL207" i="3"/>
  <c r="FT207" i="3"/>
  <c r="GF207" i="3"/>
  <c r="ET207" i="3"/>
  <c r="FA207" i="3"/>
  <c r="FN207" i="3"/>
  <c r="FU207" i="3"/>
  <c r="GH207" i="3"/>
  <c r="HT203" i="3"/>
  <c r="P203" i="3"/>
  <c r="P203" i="2"/>
  <c r="AC203" i="3"/>
  <c r="AG203" i="3"/>
  <c r="AK203" i="3"/>
  <c r="AO203" i="3"/>
  <c r="AS203" i="3"/>
  <c r="AW203" i="3"/>
  <c r="BB203" i="3"/>
  <c r="BF203" i="3"/>
  <c r="BJ203" i="3"/>
  <c r="BN203" i="3"/>
  <c r="BR203" i="3"/>
  <c r="CE203" i="3"/>
  <c r="CN203" i="3"/>
  <c r="CS203" i="3"/>
  <c r="CW203" i="3"/>
  <c r="DA203" i="3"/>
  <c r="DF203" i="3"/>
  <c r="DJ203" i="3"/>
  <c r="DN203" i="3"/>
  <c r="DT203" i="3"/>
  <c r="DY203" i="3"/>
  <c r="ED203" i="3"/>
  <c r="EI203" i="3"/>
  <c r="GK203" i="3"/>
  <c r="GR203" i="3"/>
  <c r="GV203" i="3"/>
  <c r="HA203" i="3"/>
  <c r="HG203" i="3"/>
  <c r="HK203" i="3"/>
  <c r="HO203" i="3"/>
  <c r="HS203" i="3"/>
  <c r="Q203" i="3"/>
  <c r="Q203" i="2"/>
  <c r="AD203" i="3"/>
  <c r="AH203" i="3"/>
  <c r="AL203" i="3"/>
  <c r="AP203" i="3"/>
  <c r="AT203" i="3"/>
  <c r="AY203" i="3"/>
  <c r="BC203" i="3"/>
  <c r="BG203" i="3"/>
  <c r="BK203" i="3"/>
  <c r="BO203" i="3"/>
  <c r="BS203" i="3"/>
  <c r="CI203" i="3"/>
  <c r="CO203" i="3"/>
  <c r="CT203" i="3"/>
  <c r="CX203" i="3"/>
  <c r="DB203" i="3"/>
  <c r="DG203" i="3"/>
  <c r="DK203" i="3"/>
  <c r="DO203" i="3"/>
  <c r="DV203" i="3"/>
  <c r="DZ203" i="3"/>
  <c r="EE203" i="3"/>
  <c r="EJ203" i="3"/>
  <c r="GL203" i="3"/>
  <c r="GS203" i="3"/>
  <c r="GX203" i="3"/>
  <c r="HB203" i="3"/>
  <c r="HH203" i="3"/>
  <c r="HL203" i="3"/>
  <c r="HP203" i="3"/>
  <c r="N203" i="3"/>
  <c r="R203" i="3"/>
  <c r="AE203" i="3"/>
  <c r="AI203" i="3"/>
  <c r="AM203" i="3"/>
  <c r="AQ203" i="3"/>
  <c r="AU203" i="3"/>
  <c r="AZ203" i="3"/>
  <c r="BD203" i="3"/>
  <c r="BH203" i="3"/>
  <c r="BL203" i="3"/>
  <c r="BP203" i="3"/>
  <c r="BU203" i="3"/>
  <c r="CK203" i="3"/>
  <c r="CQ203" i="3"/>
  <c r="CU203" i="3"/>
  <c r="CY203" i="3"/>
  <c r="DD203" i="3"/>
  <c r="DH203" i="3"/>
  <c r="DL203" i="3"/>
  <c r="DQ203" i="3"/>
  <c r="DW203" i="3"/>
  <c r="EA203" i="3"/>
  <c r="EG203" i="3"/>
  <c r="GM203" i="3"/>
  <c r="GT203" i="3"/>
  <c r="GY203" i="3"/>
  <c r="HD203" i="3"/>
  <c r="HI203" i="3"/>
  <c r="HM203" i="3"/>
  <c r="HQ203" i="3"/>
  <c r="CG203" i="3"/>
  <c r="B203" i="3"/>
  <c r="B203" i="2"/>
  <c r="GN203" i="3"/>
  <c r="GO203" i="3"/>
  <c r="F203" i="3"/>
  <c r="U203" i="2"/>
  <c r="O203" i="3"/>
  <c r="S203" i="3"/>
  <c r="S203" i="2"/>
  <c r="AA203" i="3"/>
  <c r="AF203" i="3"/>
  <c r="AJ203" i="3"/>
  <c r="AN203" i="3"/>
  <c r="AR203" i="3"/>
  <c r="AV203" i="3"/>
  <c r="BA203" i="3"/>
  <c r="BE203" i="3"/>
  <c r="BI203" i="3"/>
  <c r="BM203" i="3"/>
  <c r="BQ203" i="3"/>
  <c r="CL203" i="3"/>
  <c r="CR203" i="3"/>
  <c r="CV203" i="3"/>
  <c r="CZ203" i="3"/>
  <c r="DE203" i="3"/>
  <c r="DI203" i="3"/>
  <c r="DM203" i="3"/>
  <c r="DS203" i="3"/>
  <c r="DX203" i="3"/>
  <c r="EC203" i="3"/>
  <c r="EH203" i="3"/>
  <c r="GQ203" i="3"/>
  <c r="GU203" i="3"/>
  <c r="GZ203" i="3"/>
  <c r="HF203" i="3"/>
  <c r="HJ203" i="3"/>
  <c r="HN203" i="3"/>
  <c r="HR203" i="3"/>
  <c r="P216" i="4"/>
  <c r="S212" i="4"/>
  <c r="EL199" i="3"/>
  <c r="EM199" i="3"/>
  <c r="EN199" i="3"/>
  <c r="FF199" i="3"/>
  <c r="FG199" i="3"/>
  <c r="FH199" i="3"/>
  <c r="FP199" i="3"/>
  <c r="FQ199" i="3"/>
  <c r="FR199" i="3"/>
  <c r="EV199" i="3"/>
  <c r="EW199" i="3"/>
  <c r="EX199" i="3"/>
  <c r="FZ199" i="3"/>
  <c r="GA199" i="3"/>
  <c r="GB199" i="3"/>
  <c r="X195" i="3"/>
  <c r="Z195" i="3"/>
  <c r="CA195" i="3"/>
  <c r="BW191" i="3"/>
  <c r="BY191" i="3"/>
  <c r="BX191" i="3"/>
  <c r="FS191" i="3"/>
  <c r="EO191" i="3"/>
  <c r="EY191" i="3"/>
  <c r="FI191" i="3"/>
  <c r="GC191" i="3"/>
  <c r="ES191" i="3"/>
  <c r="EU191" i="3"/>
  <c r="FE191" i="3"/>
  <c r="FM191" i="3"/>
  <c r="FO191" i="3"/>
  <c r="FC191" i="3"/>
  <c r="FY191" i="3"/>
  <c r="GG191" i="3"/>
  <c r="GI191" i="3"/>
  <c r="FW191" i="3"/>
  <c r="ER191" i="3"/>
  <c r="EZ191" i="3"/>
  <c r="FL191" i="3"/>
  <c r="FT191" i="3"/>
  <c r="GF191" i="3"/>
  <c r="ET191" i="3"/>
  <c r="FA191" i="3"/>
  <c r="FN191" i="3"/>
  <c r="FU191" i="3"/>
  <c r="GH191" i="3"/>
  <c r="FK191" i="3"/>
  <c r="FX191" i="3"/>
  <c r="EP191" i="3"/>
  <c r="FB191" i="3"/>
  <c r="GD191" i="3"/>
  <c r="EQ191" i="3"/>
  <c r="FD191" i="3"/>
  <c r="GE191" i="3"/>
  <c r="FJ191" i="3"/>
  <c r="FV191" i="3"/>
  <c r="HT187" i="3"/>
  <c r="Q187" i="3"/>
  <c r="Q187" i="2"/>
  <c r="AD187" i="3"/>
  <c r="AH187" i="3"/>
  <c r="AL187" i="3"/>
  <c r="AP187" i="3"/>
  <c r="AT187" i="3"/>
  <c r="AY187" i="3"/>
  <c r="BC187" i="3"/>
  <c r="BG187" i="3"/>
  <c r="BK187" i="3"/>
  <c r="BO187" i="3"/>
  <c r="BS187" i="3"/>
  <c r="CI187" i="3"/>
  <c r="CO187" i="3"/>
  <c r="CT187" i="3"/>
  <c r="CX187" i="3"/>
  <c r="DB187" i="3"/>
  <c r="DG187" i="3"/>
  <c r="DK187" i="3"/>
  <c r="DO187" i="3"/>
  <c r="DV187" i="3"/>
  <c r="DZ187" i="3"/>
  <c r="EE187" i="3"/>
  <c r="EJ187" i="3"/>
  <c r="GL187" i="3"/>
  <c r="GS187" i="3"/>
  <c r="GX187" i="3"/>
  <c r="HB187" i="3"/>
  <c r="HH187" i="3"/>
  <c r="HL187" i="3"/>
  <c r="HP187" i="3"/>
  <c r="N187" i="3"/>
  <c r="R187" i="3"/>
  <c r="AE187" i="3"/>
  <c r="AI187" i="3"/>
  <c r="AM187" i="3"/>
  <c r="AQ187" i="3"/>
  <c r="AU187" i="3"/>
  <c r="AZ187" i="3"/>
  <c r="BD187" i="3"/>
  <c r="BH187" i="3"/>
  <c r="BL187" i="3"/>
  <c r="BP187" i="3"/>
  <c r="BU187" i="3"/>
  <c r="CK187" i="3"/>
  <c r="CQ187" i="3"/>
  <c r="CU187" i="3"/>
  <c r="CY187" i="3"/>
  <c r="DD187" i="3"/>
  <c r="DH187" i="3"/>
  <c r="DL187" i="3"/>
  <c r="DQ187" i="3"/>
  <c r="DW187" i="3"/>
  <c r="EA187" i="3"/>
  <c r="EG187" i="3"/>
  <c r="GM187" i="3"/>
  <c r="GT187" i="3"/>
  <c r="GY187" i="3"/>
  <c r="HD187" i="3"/>
  <c r="HI187" i="3"/>
  <c r="HM187" i="3"/>
  <c r="HQ187" i="3"/>
  <c r="CG187" i="3"/>
  <c r="B187" i="3"/>
  <c r="B187" i="2"/>
  <c r="GN187" i="3"/>
  <c r="GO187" i="3"/>
  <c r="F187" i="3"/>
  <c r="U187" i="2"/>
  <c r="O187" i="3"/>
  <c r="S187" i="3"/>
  <c r="S187" i="2"/>
  <c r="AA187" i="3"/>
  <c r="AF187" i="3"/>
  <c r="AJ187" i="3"/>
  <c r="AN187" i="3"/>
  <c r="AR187" i="3"/>
  <c r="AV187" i="3"/>
  <c r="BA187" i="3"/>
  <c r="BE187" i="3"/>
  <c r="BI187" i="3"/>
  <c r="BM187" i="3"/>
  <c r="BQ187" i="3"/>
  <c r="CL187" i="3"/>
  <c r="CR187" i="3"/>
  <c r="CV187" i="3"/>
  <c r="CZ187" i="3"/>
  <c r="DE187" i="3"/>
  <c r="DI187" i="3"/>
  <c r="DM187" i="3"/>
  <c r="DS187" i="3"/>
  <c r="DX187" i="3"/>
  <c r="EC187" i="3"/>
  <c r="EH187" i="3"/>
  <c r="GQ187" i="3"/>
  <c r="GU187" i="3"/>
  <c r="GZ187" i="3"/>
  <c r="HF187" i="3"/>
  <c r="HJ187" i="3"/>
  <c r="HN187" i="3"/>
  <c r="HR187" i="3"/>
  <c r="AG187" i="3"/>
  <c r="AW187" i="3"/>
  <c r="BN187" i="3"/>
  <c r="CN187" i="3"/>
  <c r="DF187" i="3"/>
  <c r="DY187" i="3"/>
  <c r="GV187" i="3"/>
  <c r="HO187" i="3"/>
  <c r="P187" i="3"/>
  <c r="P187" i="2"/>
  <c r="AK187" i="3"/>
  <c r="BB187" i="3"/>
  <c r="BR187" i="3"/>
  <c r="CS187" i="3"/>
  <c r="DJ187" i="3"/>
  <c r="ED187" i="3"/>
  <c r="HA187" i="3"/>
  <c r="HS187" i="3"/>
  <c r="AO187" i="3"/>
  <c r="BF187" i="3"/>
  <c r="CW187" i="3"/>
  <c r="DN187" i="3"/>
  <c r="EI187" i="3"/>
  <c r="GK187" i="3"/>
  <c r="HG187" i="3"/>
  <c r="AC187" i="3"/>
  <c r="AS187" i="3"/>
  <c r="BJ187" i="3"/>
  <c r="CE187" i="3"/>
  <c r="DA187" i="3"/>
  <c r="DT187" i="3"/>
  <c r="GR187" i="3"/>
  <c r="HK187" i="3"/>
  <c r="P200" i="4"/>
  <c r="S196" i="4"/>
  <c r="EL183" i="3"/>
  <c r="EM183" i="3"/>
  <c r="EN183" i="3"/>
  <c r="FF183" i="3"/>
  <c r="FG183" i="3"/>
  <c r="FH183" i="3"/>
  <c r="FP183" i="3"/>
  <c r="FQ183" i="3"/>
  <c r="FR183" i="3"/>
  <c r="EV183" i="3"/>
  <c r="EW183" i="3"/>
  <c r="EX183" i="3"/>
  <c r="FZ183" i="3"/>
  <c r="GA183" i="3"/>
  <c r="GB183" i="3"/>
  <c r="BX179" i="3"/>
  <c r="BY179" i="3"/>
  <c r="BW179" i="3"/>
  <c r="FS175" i="3"/>
  <c r="EO175" i="3"/>
  <c r="EY175" i="3"/>
  <c r="FI175" i="3"/>
  <c r="GC175" i="3"/>
  <c r="ES175" i="3"/>
  <c r="EU175" i="3"/>
  <c r="FE175" i="3"/>
  <c r="FM175" i="3"/>
  <c r="FO175" i="3"/>
  <c r="FC175" i="3"/>
  <c r="FY175" i="3"/>
  <c r="GG175" i="3"/>
  <c r="GI175" i="3"/>
  <c r="FW175" i="3"/>
  <c r="ER175" i="3"/>
  <c r="EZ175" i="3"/>
  <c r="FL175" i="3"/>
  <c r="FT175" i="3"/>
  <c r="GF175" i="3"/>
  <c r="EP175" i="3"/>
  <c r="FB175" i="3"/>
  <c r="FJ175" i="3"/>
  <c r="FV175" i="3"/>
  <c r="GD175" i="3"/>
  <c r="FK175" i="3"/>
  <c r="FX175" i="3"/>
  <c r="FA175" i="3"/>
  <c r="FN175" i="3"/>
  <c r="EQ175" i="3"/>
  <c r="FD175" i="3"/>
  <c r="GE175" i="3"/>
  <c r="ET175" i="3"/>
  <c r="FU175" i="3"/>
  <c r="GH175" i="3"/>
  <c r="HT171" i="3"/>
  <c r="N171" i="3"/>
  <c r="R171" i="3"/>
  <c r="AE171" i="3"/>
  <c r="AI171" i="3"/>
  <c r="AM171" i="3"/>
  <c r="AQ171" i="3"/>
  <c r="AU171" i="3"/>
  <c r="AZ171" i="3"/>
  <c r="BD171" i="3"/>
  <c r="BH171" i="3"/>
  <c r="BL171" i="3"/>
  <c r="BP171" i="3"/>
  <c r="BU171" i="3"/>
  <c r="CK171" i="3"/>
  <c r="CQ171" i="3"/>
  <c r="CU171" i="3"/>
  <c r="CY171" i="3"/>
  <c r="DD171" i="3"/>
  <c r="DH171" i="3"/>
  <c r="DL171" i="3"/>
  <c r="DQ171" i="3"/>
  <c r="DW171" i="3"/>
  <c r="EA171" i="3"/>
  <c r="EG171" i="3"/>
  <c r="GM171" i="3"/>
  <c r="GT171" i="3"/>
  <c r="GY171" i="3"/>
  <c r="HD171" i="3"/>
  <c r="HI171" i="3"/>
  <c r="HM171" i="3"/>
  <c r="HQ171" i="3"/>
  <c r="P171" i="3"/>
  <c r="P171" i="2"/>
  <c r="AC171" i="3"/>
  <c r="AG171" i="3"/>
  <c r="AK171" i="3"/>
  <c r="AO171" i="3"/>
  <c r="AS171" i="3"/>
  <c r="AW171" i="3"/>
  <c r="BB171" i="3"/>
  <c r="BF171" i="3"/>
  <c r="BJ171" i="3"/>
  <c r="BN171" i="3"/>
  <c r="BR171" i="3"/>
  <c r="CE171" i="3"/>
  <c r="CN171" i="3"/>
  <c r="CS171" i="3"/>
  <c r="CW171" i="3"/>
  <c r="DA171" i="3"/>
  <c r="DF171" i="3"/>
  <c r="DJ171" i="3"/>
  <c r="DN171" i="3"/>
  <c r="DT171" i="3"/>
  <c r="DY171" i="3"/>
  <c r="ED171" i="3"/>
  <c r="EI171" i="3"/>
  <c r="GK171" i="3"/>
  <c r="GR171" i="3"/>
  <c r="GV171" i="3"/>
  <c r="HA171" i="3"/>
  <c r="HG171" i="3"/>
  <c r="HK171" i="3"/>
  <c r="HO171" i="3"/>
  <c r="HS171" i="3"/>
  <c r="AH171" i="3"/>
  <c r="AP171" i="3"/>
  <c r="AY171" i="3"/>
  <c r="BG171" i="3"/>
  <c r="BO171" i="3"/>
  <c r="CO171" i="3"/>
  <c r="CX171" i="3"/>
  <c r="DG171" i="3"/>
  <c r="DO171" i="3"/>
  <c r="DZ171" i="3"/>
  <c r="EJ171" i="3"/>
  <c r="GL171" i="3"/>
  <c r="GX171" i="3"/>
  <c r="HH171" i="3"/>
  <c r="HP171" i="3"/>
  <c r="CG171" i="3"/>
  <c r="B171" i="3"/>
  <c r="B171" i="2"/>
  <c r="GN171" i="3"/>
  <c r="GO171" i="3"/>
  <c r="F171" i="3"/>
  <c r="U171" i="2"/>
  <c r="O171" i="3"/>
  <c r="AA171" i="3"/>
  <c r="AJ171" i="3"/>
  <c r="AR171" i="3"/>
  <c r="BA171" i="3"/>
  <c r="BI171" i="3"/>
  <c r="BQ171" i="3"/>
  <c r="CR171" i="3"/>
  <c r="CZ171" i="3"/>
  <c r="DI171" i="3"/>
  <c r="DS171" i="3"/>
  <c r="EC171" i="3"/>
  <c r="GQ171" i="3"/>
  <c r="GZ171" i="3"/>
  <c r="HJ171" i="3"/>
  <c r="HR171" i="3"/>
  <c r="Q171" i="3"/>
  <c r="Q171" i="2"/>
  <c r="AD171" i="3"/>
  <c r="AL171" i="3"/>
  <c r="AT171" i="3"/>
  <c r="BC171" i="3"/>
  <c r="BK171" i="3"/>
  <c r="BS171" i="3"/>
  <c r="CI171" i="3"/>
  <c r="CT171" i="3"/>
  <c r="DB171" i="3"/>
  <c r="DK171" i="3"/>
  <c r="DV171" i="3"/>
  <c r="EE171" i="3"/>
  <c r="GS171" i="3"/>
  <c r="HB171" i="3"/>
  <c r="HL171" i="3"/>
  <c r="AN171" i="3"/>
  <c r="DM171" i="3"/>
  <c r="HF171" i="3"/>
  <c r="AV171" i="3"/>
  <c r="CL171" i="3"/>
  <c r="DX171" i="3"/>
  <c r="HN171" i="3"/>
  <c r="S171" i="3"/>
  <c r="S171" i="2"/>
  <c r="BE171" i="3"/>
  <c r="CV171" i="3"/>
  <c r="EH171" i="3"/>
  <c r="AF171" i="3"/>
  <c r="BM171" i="3"/>
  <c r="DE171" i="3"/>
  <c r="GU171" i="3"/>
  <c r="P184" i="4"/>
  <c r="Z167" i="3"/>
  <c r="CA167" i="3"/>
  <c r="X167" i="3"/>
  <c r="EL167" i="3"/>
  <c r="EM167" i="3"/>
  <c r="EN167" i="3"/>
  <c r="FF167" i="3"/>
  <c r="FG167" i="3"/>
  <c r="FH167" i="3"/>
  <c r="FP167" i="3"/>
  <c r="FQ167" i="3"/>
  <c r="FR167" i="3"/>
  <c r="EV167" i="3"/>
  <c r="EW167" i="3"/>
  <c r="EX167" i="3"/>
  <c r="FZ167" i="3"/>
  <c r="GA167" i="3"/>
  <c r="GB167" i="3"/>
  <c r="BW163" i="3"/>
  <c r="BY163" i="3"/>
  <c r="BX163" i="3"/>
  <c r="S172" i="4"/>
  <c r="FS159" i="3"/>
  <c r="EO159" i="3"/>
  <c r="EY159" i="3"/>
  <c r="FI159" i="3"/>
  <c r="GC159" i="3"/>
  <c r="ES159" i="3"/>
  <c r="EU159" i="3"/>
  <c r="FE159" i="3"/>
  <c r="FM159" i="3"/>
  <c r="FO159" i="3"/>
  <c r="FC159" i="3"/>
  <c r="FY159" i="3"/>
  <c r="GG159" i="3"/>
  <c r="GI159" i="3"/>
  <c r="FW159" i="3"/>
  <c r="ET159" i="3"/>
  <c r="FA159" i="3"/>
  <c r="FN159" i="3"/>
  <c r="FU159" i="3"/>
  <c r="GH159" i="3"/>
  <c r="EQ159" i="3"/>
  <c r="FD159" i="3"/>
  <c r="FK159" i="3"/>
  <c r="FX159" i="3"/>
  <c r="GE159" i="3"/>
  <c r="EZ159" i="3"/>
  <c r="FL159" i="3"/>
  <c r="EP159" i="3"/>
  <c r="FB159" i="3"/>
  <c r="GD159" i="3"/>
  <c r="ER159" i="3"/>
  <c r="FT159" i="3"/>
  <c r="GF159" i="3"/>
  <c r="FJ159" i="3"/>
  <c r="FV159" i="3"/>
  <c r="HT155" i="3"/>
  <c r="CG155" i="3"/>
  <c r="B155" i="3"/>
  <c r="B155" i="2"/>
  <c r="GN155" i="3"/>
  <c r="GO155" i="3"/>
  <c r="F155" i="3"/>
  <c r="U155" i="2"/>
  <c r="O155" i="3"/>
  <c r="S155" i="3"/>
  <c r="S155" i="2"/>
  <c r="AA155" i="3"/>
  <c r="AF155" i="3"/>
  <c r="AJ155" i="3"/>
  <c r="AN155" i="3"/>
  <c r="AR155" i="3"/>
  <c r="AV155" i="3"/>
  <c r="BA155" i="3"/>
  <c r="BE155" i="3"/>
  <c r="BI155" i="3"/>
  <c r="BM155" i="3"/>
  <c r="BQ155" i="3"/>
  <c r="CL155" i="3"/>
  <c r="CR155" i="3"/>
  <c r="CV155" i="3"/>
  <c r="CZ155" i="3"/>
  <c r="DE155" i="3"/>
  <c r="DI155" i="3"/>
  <c r="DM155" i="3"/>
  <c r="DS155" i="3"/>
  <c r="DX155" i="3"/>
  <c r="EC155" i="3"/>
  <c r="EH155" i="3"/>
  <c r="GQ155" i="3"/>
  <c r="GU155" i="3"/>
  <c r="GZ155" i="3"/>
  <c r="HF155" i="3"/>
  <c r="HJ155" i="3"/>
  <c r="HN155" i="3"/>
  <c r="HR155" i="3"/>
  <c r="Q155" i="3"/>
  <c r="Q155" i="2"/>
  <c r="AD155" i="3"/>
  <c r="AH155" i="3"/>
  <c r="AL155" i="3"/>
  <c r="AP155" i="3"/>
  <c r="AT155" i="3"/>
  <c r="AY155" i="3"/>
  <c r="BC155" i="3"/>
  <c r="BG155" i="3"/>
  <c r="BK155" i="3"/>
  <c r="BO155" i="3"/>
  <c r="BS155" i="3"/>
  <c r="CI155" i="3"/>
  <c r="CO155" i="3"/>
  <c r="CT155" i="3"/>
  <c r="CX155" i="3"/>
  <c r="DB155" i="3"/>
  <c r="DG155" i="3"/>
  <c r="DK155" i="3"/>
  <c r="DO155" i="3"/>
  <c r="DV155" i="3"/>
  <c r="DZ155" i="3"/>
  <c r="EE155" i="3"/>
  <c r="EJ155" i="3"/>
  <c r="GL155" i="3"/>
  <c r="GS155" i="3"/>
  <c r="GX155" i="3"/>
  <c r="HB155" i="3"/>
  <c r="HH155" i="3"/>
  <c r="HL155" i="3"/>
  <c r="HP155" i="3"/>
  <c r="N155" i="3"/>
  <c r="AI155" i="3"/>
  <c r="AQ155" i="3"/>
  <c r="AZ155" i="3"/>
  <c r="BH155" i="3"/>
  <c r="BP155" i="3"/>
  <c r="CQ155" i="3"/>
  <c r="CY155" i="3"/>
  <c r="DH155" i="3"/>
  <c r="DQ155" i="3"/>
  <c r="EA155" i="3"/>
  <c r="GM155" i="3"/>
  <c r="GY155" i="3"/>
  <c r="HI155" i="3"/>
  <c r="HQ155" i="3"/>
  <c r="P155" i="3"/>
  <c r="P155" i="2"/>
  <c r="AC155" i="3"/>
  <c r="AK155" i="3"/>
  <c r="AS155" i="3"/>
  <c r="BB155" i="3"/>
  <c r="BJ155" i="3"/>
  <c r="BR155" i="3"/>
  <c r="CE155" i="3"/>
  <c r="CS155" i="3"/>
  <c r="DA155" i="3"/>
  <c r="DJ155" i="3"/>
  <c r="DT155" i="3"/>
  <c r="ED155" i="3"/>
  <c r="GR155" i="3"/>
  <c r="HA155" i="3"/>
  <c r="HK155" i="3"/>
  <c r="HS155" i="3"/>
  <c r="R155" i="3"/>
  <c r="AE155" i="3"/>
  <c r="AM155" i="3"/>
  <c r="AU155" i="3"/>
  <c r="BD155" i="3"/>
  <c r="BL155" i="3"/>
  <c r="BU155" i="3"/>
  <c r="CK155" i="3"/>
  <c r="CU155" i="3"/>
  <c r="DD155" i="3"/>
  <c r="DL155" i="3"/>
  <c r="DW155" i="3"/>
  <c r="EG155" i="3"/>
  <c r="GT155" i="3"/>
  <c r="HD155" i="3"/>
  <c r="HM155" i="3"/>
  <c r="AG155" i="3"/>
  <c r="AO155" i="3"/>
  <c r="AW155" i="3"/>
  <c r="BF155" i="3"/>
  <c r="BN155" i="3"/>
  <c r="CN155" i="3"/>
  <c r="CW155" i="3"/>
  <c r="DF155" i="3"/>
  <c r="DN155" i="3"/>
  <c r="DY155" i="3"/>
  <c r="EI155" i="3"/>
  <c r="GK155" i="3"/>
  <c r="GV155" i="3"/>
  <c r="HG155" i="3"/>
  <c r="HO155" i="3"/>
  <c r="P168" i="4"/>
  <c r="Z151" i="3"/>
  <c r="CA151" i="3"/>
  <c r="X151" i="3"/>
  <c r="EL151" i="3"/>
  <c r="EM151" i="3"/>
  <c r="EN151" i="3"/>
  <c r="FF151" i="3"/>
  <c r="FG151" i="3"/>
  <c r="FH151" i="3"/>
  <c r="FP151" i="3"/>
  <c r="FQ151" i="3"/>
  <c r="FR151" i="3"/>
  <c r="EV151" i="3"/>
  <c r="EW151" i="3"/>
  <c r="EX151" i="3"/>
  <c r="FZ151" i="3"/>
  <c r="GA151" i="3"/>
  <c r="GB151" i="3"/>
  <c r="S160" i="4"/>
  <c r="X143" i="3"/>
  <c r="Z143" i="3"/>
  <c r="CA143" i="3"/>
  <c r="FS143" i="3"/>
  <c r="EO143" i="3"/>
  <c r="EY143" i="3"/>
  <c r="FI143" i="3"/>
  <c r="GC143" i="3"/>
  <c r="ES143" i="3"/>
  <c r="EU143" i="3"/>
  <c r="FE143" i="3"/>
  <c r="FM143" i="3"/>
  <c r="FO143" i="3"/>
  <c r="FC143" i="3"/>
  <c r="FY143" i="3"/>
  <c r="GG143" i="3"/>
  <c r="GI143" i="3"/>
  <c r="FW143" i="3"/>
  <c r="ET143" i="3"/>
  <c r="FA143" i="3"/>
  <c r="FN143" i="3"/>
  <c r="FU143" i="3"/>
  <c r="GH143" i="3"/>
  <c r="EP143" i="3"/>
  <c r="FB143" i="3"/>
  <c r="FJ143" i="3"/>
  <c r="FV143" i="3"/>
  <c r="GD143" i="3"/>
  <c r="EQ143" i="3"/>
  <c r="FD143" i="3"/>
  <c r="FK143" i="3"/>
  <c r="FX143" i="3"/>
  <c r="GE143" i="3"/>
  <c r="EZ143" i="3"/>
  <c r="GF143" i="3"/>
  <c r="FL143" i="3"/>
  <c r="ER143" i="3"/>
  <c r="FT143" i="3"/>
  <c r="BW139" i="3"/>
  <c r="BX139" i="3"/>
  <c r="BY139" i="3"/>
  <c r="HT139" i="3"/>
  <c r="CG139" i="3"/>
  <c r="B139" i="3"/>
  <c r="B139" i="2"/>
  <c r="GN139" i="3"/>
  <c r="GO139" i="3"/>
  <c r="F139" i="3"/>
  <c r="U139" i="2"/>
  <c r="O139" i="3"/>
  <c r="S139" i="3"/>
  <c r="S139" i="2"/>
  <c r="AA139" i="3"/>
  <c r="AF139" i="3"/>
  <c r="AJ139" i="3"/>
  <c r="AN139" i="3"/>
  <c r="AR139" i="3"/>
  <c r="AV139" i="3"/>
  <c r="BA139" i="3"/>
  <c r="BE139" i="3"/>
  <c r="BI139" i="3"/>
  <c r="BM139" i="3"/>
  <c r="BQ139" i="3"/>
  <c r="CL139" i="3"/>
  <c r="CR139" i="3"/>
  <c r="CV139" i="3"/>
  <c r="CZ139" i="3"/>
  <c r="DE139" i="3"/>
  <c r="DI139" i="3"/>
  <c r="DM139" i="3"/>
  <c r="DS139" i="3"/>
  <c r="DX139" i="3"/>
  <c r="EC139" i="3"/>
  <c r="EH139" i="3"/>
  <c r="GQ139" i="3"/>
  <c r="GU139" i="3"/>
  <c r="GZ139" i="3"/>
  <c r="HF139" i="3"/>
  <c r="HJ139" i="3"/>
  <c r="HN139" i="3"/>
  <c r="HR139" i="3"/>
  <c r="P139" i="3"/>
  <c r="P139" i="2"/>
  <c r="AC139" i="3"/>
  <c r="AG139" i="3"/>
  <c r="AK139" i="3"/>
  <c r="AO139" i="3"/>
  <c r="AS139" i="3"/>
  <c r="AW139" i="3"/>
  <c r="BB139" i="3"/>
  <c r="BF139" i="3"/>
  <c r="BJ139" i="3"/>
  <c r="BN139" i="3"/>
  <c r="BR139" i="3"/>
  <c r="CE139" i="3"/>
  <c r="CN139" i="3"/>
  <c r="CS139" i="3"/>
  <c r="CW139" i="3"/>
  <c r="DA139" i="3"/>
  <c r="DF139" i="3"/>
  <c r="DJ139" i="3"/>
  <c r="DN139" i="3"/>
  <c r="DT139" i="3"/>
  <c r="DY139" i="3"/>
  <c r="ED139" i="3"/>
  <c r="EI139" i="3"/>
  <c r="GK139" i="3"/>
  <c r="GR139" i="3"/>
  <c r="GV139" i="3"/>
  <c r="HA139" i="3"/>
  <c r="HG139" i="3"/>
  <c r="HK139" i="3"/>
  <c r="HO139" i="3"/>
  <c r="HS139" i="3"/>
  <c r="Q139" i="3"/>
  <c r="Q139" i="2"/>
  <c r="AD139" i="3"/>
  <c r="AH139" i="3"/>
  <c r="AL139" i="3"/>
  <c r="AP139" i="3"/>
  <c r="AT139" i="3"/>
  <c r="AY139" i="3"/>
  <c r="BC139" i="3"/>
  <c r="BG139" i="3"/>
  <c r="BK139" i="3"/>
  <c r="BO139" i="3"/>
  <c r="BS139" i="3"/>
  <c r="CI139" i="3"/>
  <c r="CO139" i="3"/>
  <c r="CT139" i="3"/>
  <c r="CX139" i="3"/>
  <c r="DB139" i="3"/>
  <c r="DG139" i="3"/>
  <c r="DK139" i="3"/>
  <c r="DO139" i="3"/>
  <c r="DV139" i="3"/>
  <c r="DZ139" i="3"/>
  <c r="EE139" i="3"/>
  <c r="EJ139" i="3"/>
  <c r="GL139" i="3"/>
  <c r="GS139" i="3"/>
  <c r="GX139" i="3"/>
  <c r="HB139" i="3"/>
  <c r="HH139" i="3"/>
  <c r="HL139" i="3"/>
  <c r="HP139" i="3"/>
  <c r="AQ139" i="3"/>
  <c r="BH139" i="3"/>
  <c r="CY139" i="3"/>
  <c r="DQ139" i="3"/>
  <c r="GM139" i="3"/>
  <c r="HI139" i="3"/>
  <c r="AE139" i="3"/>
  <c r="AU139" i="3"/>
  <c r="BL139" i="3"/>
  <c r="CK139" i="3"/>
  <c r="DD139" i="3"/>
  <c r="DW139" i="3"/>
  <c r="GT139" i="3"/>
  <c r="HM139" i="3"/>
  <c r="N139" i="3"/>
  <c r="AI139" i="3"/>
  <c r="AZ139" i="3"/>
  <c r="BP139" i="3"/>
  <c r="CQ139" i="3"/>
  <c r="DH139" i="3"/>
  <c r="EA139" i="3"/>
  <c r="GY139" i="3"/>
  <c r="HQ139" i="3"/>
  <c r="R139" i="3"/>
  <c r="AM139" i="3"/>
  <c r="BD139" i="3"/>
  <c r="BU139" i="3"/>
  <c r="CU139" i="3"/>
  <c r="DL139" i="3"/>
  <c r="EG139" i="3"/>
  <c r="HD139" i="3"/>
  <c r="P152" i="4"/>
  <c r="EL135" i="3"/>
  <c r="EM135" i="3"/>
  <c r="EN135" i="3"/>
  <c r="FF135" i="3"/>
  <c r="FG135" i="3"/>
  <c r="FH135" i="3"/>
  <c r="FP135" i="3"/>
  <c r="FQ135" i="3"/>
  <c r="FR135" i="3"/>
  <c r="EV135" i="3"/>
  <c r="EW135" i="3"/>
  <c r="EX135" i="3"/>
  <c r="FZ135" i="3"/>
  <c r="GA135" i="3"/>
  <c r="GB135" i="3"/>
  <c r="X127" i="3"/>
  <c r="Z127" i="3"/>
  <c r="CA127" i="3"/>
  <c r="FS127" i="3"/>
  <c r="EO127" i="3"/>
  <c r="EY127" i="3"/>
  <c r="FI127" i="3"/>
  <c r="GC127" i="3"/>
  <c r="ES127" i="3"/>
  <c r="EU127" i="3"/>
  <c r="FE127" i="3"/>
  <c r="FM127" i="3"/>
  <c r="FO127" i="3"/>
  <c r="FC127" i="3"/>
  <c r="FY127" i="3"/>
  <c r="GG127" i="3"/>
  <c r="GI127" i="3"/>
  <c r="FW127" i="3"/>
  <c r="ET127" i="3"/>
  <c r="FA127" i="3"/>
  <c r="FN127" i="3"/>
  <c r="FU127" i="3"/>
  <c r="GH127" i="3"/>
  <c r="EP127" i="3"/>
  <c r="FB127" i="3"/>
  <c r="FJ127" i="3"/>
  <c r="FV127" i="3"/>
  <c r="GD127" i="3"/>
  <c r="EQ127" i="3"/>
  <c r="FD127" i="3"/>
  <c r="FK127" i="3"/>
  <c r="FX127" i="3"/>
  <c r="GE127" i="3"/>
  <c r="ER127" i="3"/>
  <c r="EZ127" i="3"/>
  <c r="FL127" i="3"/>
  <c r="FT127" i="3"/>
  <c r="GF127" i="3"/>
  <c r="HT123" i="3"/>
  <c r="P123" i="3"/>
  <c r="P123" i="2"/>
  <c r="AC123" i="3"/>
  <c r="AG123" i="3"/>
  <c r="AK123" i="3"/>
  <c r="AO123" i="3"/>
  <c r="AS123" i="3"/>
  <c r="AW123" i="3"/>
  <c r="BB123" i="3"/>
  <c r="BF123" i="3"/>
  <c r="BJ123" i="3"/>
  <c r="BN123" i="3"/>
  <c r="BR123" i="3"/>
  <c r="CE123" i="3"/>
  <c r="CN123" i="3"/>
  <c r="CS123" i="3"/>
  <c r="CW123" i="3"/>
  <c r="DA123" i="3"/>
  <c r="DF123" i="3"/>
  <c r="DJ123" i="3"/>
  <c r="DN123" i="3"/>
  <c r="DT123" i="3"/>
  <c r="DY123" i="3"/>
  <c r="ED123" i="3"/>
  <c r="EI123" i="3"/>
  <c r="GK123" i="3"/>
  <c r="GR123" i="3"/>
  <c r="GV123" i="3"/>
  <c r="HA123" i="3"/>
  <c r="HG123" i="3"/>
  <c r="HK123" i="3"/>
  <c r="HO123" i="3"/>
  <c r="HS123" i="3"/>
  <c r="Q123" i="3"/>
  <c r="Q123" i="2"/>
  <c r="AD123" i="3"/>
  <c r="AH123" i="3"/>
  <c r="AL123" i="3"/>
  <c r="AP123" i="3"/>
  <c r="AT123" i="3"/>
  <c r="AY123" i="3"/>
  <c r="BC123" i="3"/>
  <c r="BG123" i="3"/>
  <c r="BK123" i="3"/>
  <c r="BO123" i="3"/>
  <c r="BS123" i="3"/>
  <c r="CI123" i="3"/>
  <c r="CO123" i="3"/>
  <c r="CT123" i="3"/>
  <c r="CX123" i="3"/>
  <c r="DB123" i="3"/>
  <c r="DG123" i="3"/>
  <c r="DK123" i="3"/>
  <c r="DO123" i="3"/>
  <c r="DV123" i="3"/>
  <c r="DZ123" i="3"/>
  <c r="EE123" i="3"/>
  <c r="EJ123" i="3"/>
  <c r="GL123" i="3"/>
  <c r="GS123" i="3"/>
  <c r="GX123" i="3"/>
  <c r="HB123" i="3"/>
  <c r="HH123" i="3"/>
  <c r="HL123" i="3"/>
  <c r="HP123" i="3"/>
  <c r="N123" i="3"/>
  <c r="R123" i="3"/>
  <c r="AE123" i="3"/>
  <c r="AI123" i="3"/>
  <c r="AM123" i="3"/>
  <c r="AQ123" i="3"/>
  <c r="AU123" i="3"/>
  <c r="AZ123" i="3"/>
  <c r="BD123" i="3"/>
  <c r="BH123" i="3"/>
  <c r="BL123" i="3"/>
  <c r="BP123" i="3"/>
  <c r="BU123" i="3"/>
  <c r="CK123" i="3"/>
  <c r="CQ123" i="3"/>
  <c r="CU123" i="3"/>
  <c r="CY123" i="3"/>
  <c r="DD123" i="3"/>
  <c r="DH123" i="3"/>
  <c r="DL123" i="3"/>
  <c r="DQ123" i="3"/>
  <c r="DW123" i="3"/>
  <c r="EA123" i="3"/>
  <c r="EG123" i="3"/>
  <c r="GM123" i="3"/>
  <c r="GT123" i="3"/>
  <c r="GY123" i="3"/>
  <c r="HD123" i="3"/>
  <c r="HI123" i="3"/>
  <c r="HM123" i="3"/>
  <c r="HQ123" i="3"/>
  <c r="CG123" i="3"/>
  <c r="B123" i="3"/>
  <c r="B123" i="2"/>
  <c r="GN123" i="3"/>
  <c r="GO123" i="3"/>
  <c r="F123" i="3"/>
  <c r="U123" i="2"/>
  <c r="O123" i="3"/>
  <c r="S123" i="3"/>
  <c r="S123" i="2"/>
  <c r="AA123" i="3"/>
  <c r="AF123" i="3"/>
  <c r="AJ123" i="3"/>
  <c r="AN123" i="3"/>
  <c r="AR123" i="3"/>
  <c r="AV123" i="3"/>
  <c r="BA123" i="3"/>
  <c r="BE123" i="3"/>
  <c r="BI123" i="3"/>
  <c r="BM123" i="3"/>
  <c r="BQ123" i="3"/>
  <c r="CL123" i="3"/>
  <c r="CR123" i="3"/>
  <c r="CV123" i="3"/>
  <c r="CZ123" i="3"/>
  <c r="DE123" i="3"/>
  <c r="DI123" i="3"/>
  <c r="DM123" i="3"/>
  <c r="DS123" i="3"/>
  <c r="DX123" i="3"/>
  <c r="EC123" i="3"/>
  <c r="EH123" i="3"/>
  <c r="GQ123" i="3"/>
  <c r="GU123" i="3"/>
  <c r="GZ123" i="3"/>
  <c r="HF123" i="3"/>
  <c r="HJ123" i="3"/>
  <c r="HN123" i="3"/>
  <c r="HR123" i="3"/>
  <c r="P136" i="4"/>
  <c r="BX119" i="3"/>
  <c r="BY119" i="3"/>
  <c r="BW119" i="3"/>
  <c r="EL119" i="3"/>
  <c r="EM119" i="3"/>
  <c r="EN119" i="3"/>
  <c r="FF119" i="3"/>
  <c r="FG119" i="3"/>
  <c r="FH119" i="3"/>
  <c r="FP119" i="3"/>
  <c r="FQ119" i="3"/>
  <c r="FR119" i="3"/>
  <c r="EV119" i="3"/>
  <c r="EW119" i="3"/>
  <c r="EX119" i="3"/>
  <c r="FZ119" i="3"/>
  <c r="GA119" i="3"/>
  <c r="GB119" i="3"/>
  <c r="S128" i="4"/>
  <c r="FS111" i="3"/>
  <c r="EO111" i="3"/>
  <c r="EY111" i="3"/>
  <c r="FI111" i="3"/>
  <c r="GC111" i="3"/>
  <c r="ES111" i="3"/>
  <c r="EU111" i="3"/>
  <c r="FE111" i="3"/>
  <c r="FM111" i="3"/>
  <c r="FO111" i="3"/>
  <c r="FC111" i="3"/>
  <c r="FY111" i="3"/>
  <c r="GG111" i="3"/>
  <c r="GI111" i="3"/>
  <c r="FW111" i="3"/>
  <c r="EQ111" i="3"/>
  <c r="FD111" i="3"/>
  <c r="FK111" i="3"/>
  <c r="FX111" i="3"/>
  <c r="GE111" i="3"/>
  <c r="ER111" i="3"/>
  <c r="EZ111" i="3"/>
  <c r="FL111" i="3"/>
  <c r="FT111" i="3"/>
  <c r="GF111" i="3"/>
  <c r="ET111" i="3"/>
  <c r="FA111" i="3"/>
  <c r="FN111" i="3"/>
  <c r="FU111" i="3"/>
  <c r="GH111" i="3"/>
  <c r="EP111" i="3"/>
  <c r="FB111" i="3"/>
  <c r="FJ111" i="3"/>
  <c r="FV111" i="3"/>
  <c r="GD111" i="3"/>
  <c r="Z107" i="3"/>
  <c r="CA107" i="3"/>
  <c r="X107" i="3"/>
  <c r="HT107" i="3"/>
  <c r="Q107" i="3"/>
  <c r="Q107" i="2"/>
  <c r="AD107" i="3"/>
  <c r="AH107" i="3"/>
  <c r="AL107" i="3"/>
  <c r="AP107" i="3"/>
  <c r="AT107" i="3"/>
  <c r="AY107" i="3"/>
  <c r="BC107" i="3"/>
  <c r="BG107" i="3"/>
  <c r="BK107" i="3"/>
  <c r="BO107" i="3"/>
  <c r="BS107" i="3"/>
  <c r="CI107" i="3"/>
  <c r="CO107" i="3"/>
  <c r="CT107" i="3"/>
  <c r="CX107" i="3"/>
  <c r="DB107" i="3"/>
  <c r="DG107" i="3"/>
  <c r="DK107" i="3"/>
  <c r="DO107" i="3"/>
  <c r="DV107" i="3"/>
  <c r="DZ107" i="3"/>
  <c r="EE107" i="3"/>
  <c r="EJ107" i="3"/>
  <c r="GL107" i="3"/>
  <c r="GS107" i="3"/>
  <c r="GX107" i="3"/>
  <c r="HB107" i="3"/>
  <c r="HH107" i="3"/>
  <c r="HL107" i="3"/>
  <c r="HP107" i="3"/>
  <c r="N107" i="3"/>
  <c r="R107" i="3"/>
  <c r="AE107" i="3"/>
  <c r="AI107" i="3"/>
  <c r="AM107" i="3"/>
  <c r="AQ107" i="3"/>
  <c r="AU107" i="3"/>
  <c r="AZ107" i="3"/>
  <c r="BD107" i="3"/>
  <c r="BH107" i="3"/>
  <c r="BL107" i="3"/>
  <c r="BP107" i="3"/>
  <c r="BU107" i="3"/>
  <c r="CK107" i="3"/>
  <c r="CQ107" i="3"/>
  <c r="CU107" i="3"/>
  <c r="CY107" i="3"/>
  <c r="DD107" i="3"/>
  <c r="DH107" i="3"/>
  <c r="DL107" i="3"/>
  <c r="DQ107" i="3"/>
  <c r="DW107" i="3"/>
  <c r="EA107" i="3"/>
  <c r="EG107" i="3"/>
  <c r="GM107" i="3"/>
  <c r="GT107" i="3"/>
  <c r="GY107" i="3"/>
  <c r="HD107" i="3"/>
  <c r="HI107" i="3"/>
  <c r="HM107" i="3"/>
  <c r="HQ107" i="3"/>
  <c r="CG107" i="3"/>
  <c r="B107" i="3"/>
  <c r="B107" i="2"/>
  <c r="GN107" i="3"/>
  <c r="GO107" i="3"/>
  <c r="F107" i="3"/>
  <c r="U107" i="2"/>
  <c r="O107" i="3"/>
  <c r="S107" i="3"/>
  <c r="S107" i="2"/>
  <c r="AA107" i="3"/>
  <c r="AF107" i="3"/>
  <c r="AJ107" i="3"/>
  <c r="AN107" i="3"/>
  <c r="AR107" i="3"/>
  <c r="AV107" i="3"/>
  <c r="BA107" i="3"/>
  <c r="BE107" i="3"/>
  <c r="BI107" i="3"/>
  <c r="BM107" i="3"/>
  <c r="BQ107" i="3"/>
  <c r="CL107" i="3"/>
  <c r="CR107" i="3"/>
  <c r="CV107" i="3"/>
  <c r="CZ107" i="3"/>
  <c r="DE107" i="3"/>
  <c r="DI107" i="3"/>
  <c r="DM107" i="3"/>
  <c r="DS107" i="3"/>
  <c r="DX107" i="3"/>
  <c r="EC107" i="3"/>
  <c r="EH107" i="3"/>
  <c r="GQ107" i="3"/>
  <c r="GU107" i="3"/>
  <c r="GZ107" i="3"/>
  <c r="HF107" i="3"/>
  <c r="HJ107" i="3"/>
  <c r="HN107" i="3"/>
  <c r="HR107" i="3"/>
  <c r="P107" i="3"/>
  <c r="P107" i="2"/>
  <c r="AC107" i="3"/>
  <c r="AG107" i="3"/>
  <c r="AK107" i="3"/>
  <c r="AO107" i="3"/>
  <c r="AS107" i="3"/>
  <c r="AW107" i="3"/>
  <c r="BB107" i="3"/>
  <c r="BF107" i="3"/>
  <c r="BJ107" i="3"/>
  <c r="BN107" i="3"/>
  <c r="BR107" i="3"/>
  <c r="CE107" i="3"/>
  <c r="CN107" i="3"/>
  <c r="CS107" i="3"/>
  <c r="CW107" i="3"/>
  <c r="DA107" i="3"/>
  <c r="DF107" i="3"/>
  <c r="DJ107" i="3"/>
  <c r="DN107" i="3"/>
  <c r="DT107" i="3"/>
  <c r="DY107" i="3"/>
  <c r="ED107" i="3"/>
  <c r="EI107" i="3"/>
  <c r="GK107" i="3"/>
  <c r="GR107" i="3"/>
  <c r="GV107" i="3"/>
  <c r="HA107" i="3"/>
  <c r="HG107" i="3"/>
  <c r="HK107" i="3"/>
  <c r="HO107" i="3"/>
  <c r="HS107" i="3"/>
  <c r="P120" i="4"/>
  <c r="BY103" i="3"/>
  <c r="BW103" i="3"/>
  <c r="BX103" i="3"/>
  <c r="EL103" i="3"/>
  <c r="EM103" i="3"/>
  <c r="EN103" i="3"/>
  <c r="FF103" i="3"/>
  <c r="FG103" i="3"/>
  <c r="FH103" i="3"/>
  <c r="FP103" i="3"/>
  <c r="FQ103" i="3"/>
  <c r="FR103" i="3"/>
  <c r="EV103" i="3"/>
  <c r="EW103" i="3"/>
  <c r="EX103" i="3"/>
  <c r="FZ103" i="3"/>
  <c r="GA103" i="3"/>
  <c r="GB103" i="3"/>
  <c r="X95" i="3"/>
  <c r="Z95" i="3"/>
  <c r="CA95" i="3"/>
  <c r="FS95" i="3"/>
  <c r="EO95" i="3"/>
  <c r="EY95" i="3"/>
  <c r="FI95" i="3"/>
  <c r="GC95" i="3"/>
  <c r="ES95" i="3"/>
  <c r="EU95" i="3"/>
  <c r="FE95" i="3"/>
  <c r="FM95" i="3"/>
  <c r="FO95" i="3"/>
  <c r="FC95" i="3"/>
  <c r="FY95" i="3"/>
  <c r="GG95" i="3"/>
  <c r="GI95" i="3"/>
  <c r="FW95" i="3"/>
  <c r="ET95" i="3"/>
  <c r="FA95" i="3"/>
  <c r="FN95" i="3"/>
  <c r="FU95" i="3"/>
  <c r="GH95" i="3"/>
  <c r="EP95" i="3"/>
  <c r="FB95" i="3"/>
  <c r="FJ95" i="3"/>
  <c r="FV95" i="3"/>
  <c r="GD95" i="3"/>
  <c r="EQ95" i="3"/>
  <c r="FD95" i="3"/>
  <c r="FK95" i="3"/>
  <c r="FX95" i="3"/>
  <c r="GE95" i="3"/>
  <c r="ER95" i="3"/>
  <c r="EZ95" i="3"/>
  <c r="FL95" i="3"/>
  <c r="FT95" i="3"/>
  <c r="GF95" i="3"/>
  <c r="BW91" i="3"/>
  <c r="BX91" i="3"/>
  <c r="BY91" i="3"/>
  <c r="HT91" i="3"/>
  <c r="CG91" i="3"/>
  <c r="B91" i="3"/>
  <c r="B91" i="2"/>
  <c r="GN91" i="3"/>
  <c r="GO91" i="3"/>
  <c r="F91" i="3"/>
  <c r="U91" i="2"/>
  <c r="O91" i="3"/>
  <c r="S91" i="3"/>
  <c r="S91" i="2"/>
  <c r="AA91" i="3"/>
  <c r="AF91" i="3"/>
  <c r="AJ91" i="3"/>
  <c r="AN91" i="3"/>
  <c r="AR91" i="3"/>
  <c r="AV91" i="3"/>
  <c r="BA91" i="3"/>
  <c r="BE91" i="3"/>
  <c r="BI91" i="3"/>
  <c r="BM91" i="3"/>
  <c r="BQ91" i="3"/>
  <c r="CL91" i="3"/>
  <c r="CR91" i="3"/>
  <c r="CV91" i="3"/>
  <c r="CZ91" i="3"/>
  <c r="DE91" i="3"/>
  <c r="DI91" i="3"/>
  <c r="DM91" i="3"/>
  <c r="DS91" i="3"/>
  <c r="DX91" i="3"/>
  <c r="EC91" i="3"/>
  <c r="EH91" i="3"/>
  <c r="GQ91" i="3"/>
  <c r="GU91" i="3"/>
  <c r="GZ91" i="3"/>
  <c r="HF91" i="3"/>
  <c r="HJ91" i="3"/>
  <c r="HN91" i="3"/>
  <c r="HR91" i="3"/>
  <c r="P91" i="3"/>
  <c r="P91" i="2"/>
  <c r="AC91" i="3"/>
  <c r="AG91" i="3"/>
  <c r="AK91" i="3"/>
  <c r="AO91" i="3"/>
  <c r="AS91" i="3"/>
  <c r="AW91" i="3"/>
  <c r="BB91" i="3"/>
  <c r="BF91" i="3"/>
  <c r="BJ91" i="3"/>
  <c r="BN91" i="3"/>
  <c r="BR91" i="3"/>
  <c r="CE91" i="3"/>
  <c r="CN91" i="3"/>
  <c r="CS91" i="3"/>
  <c r="CW91" i="3"/>
  <c r="DA91" i="3"/>
  <c r="DF91" i="3"/>
  <c r="DJ91" i="3"/>
  <c r="DN91" i="3"/>
  <c r="DT91" i="3"/>
  <c r="DY91" i="3"/>
  <c r="ED91" i="3"/>
  <c r="EI91" i="3"/>
  <c r="GK91" i="3"/>
  <c r="GR91" i="3"/>
  <c r="GV91" i="3"/>
  <c r="HA91" i="3"/>
  <c r="HG91" i="3"/>
  <c r="HK91" i="3"/>
  <c r="HO91" i="3"/>
  <c r="HS91" i="3"/>
  <c r="Q91" i="3"/>
  <c r="Q91" i="2"/>
  <c r="AD91" i="3"/>
  <c r="AH91" i="3"/>
  <c r="AL91" i="3"/>
  <c r="AP91" i="3"/>
  <c r="AT91" i="3"/>
  <c r="AY91" i="3"/>
  <c r="BC91" i="3"/>
  <c r="BG91" i="3"/>
  <c r="BK91" i="3"/>
  <c r="BO91" i="3"/>
  <c r="BS91" i="3"/>
  <c r="CI91" i="3"/>
  <c r="CO91" i="3"/>
  <c r="CT91" i="3"/>
  <c r="CX91" i="3"/>
  <c r="DB91" i="3"/>
  <c r="DG91" i="3"/>
  <c r="DK91" i="3"/>
  <c r="DO91" i="3"/>
  <c r="DV91" i="3"/>
  <c r="DZ91" i="3"/>
  <c r="EE91" i="3"/>
  <c r="EJ91" i="3"/>
  <c r="GL91" i="3"/>
  <c r="GS91" i="3"/>
  <c r="GX91" i="3"/>
  <c r="HB91" i="3"/>
  <c r="HH91" i="3"/>
  <c r="HL91" i="3"/>
  <c r="HP91" i="3"/>
  <c r="N91" i="3"/>
  <c r="R91" i="3"/>
  <c r="AE91" i="3"/>
  <c r="AI91" i="3"/>
  <c r="AM91" i="3"/>
  <c r="AQ91" i="3"/>
  <c r="AU91" i="3"/>
  <c r="AZ91" i="3"/>
  <c r="BD91" i="3"/>
  <c r="BH91" i="3"/>
  <c r="BL91" i="3"/>
  <c r="BP91" i="3"/>
  <c r="BU91" i="3"/>
  <c r="CK91" i="3"/>
  <c r="CQ91" i="3"/>
  <c r="CU91" i="3"/>
  <c r="CY91" i="3"/>
  <c r="DD91" i="3"/>
  <c r="DH91" i="3"/>
  <c r="DL91" i="3"/>
  <c r="DQ91" i="3"/>
  <c r="DW91" i="3"/>
  <c r="EA91" i="3"/>
  <c r="EG91" i="3"/>
  <c r="GM91" i="3"/>
  <c r="GT91" i="3"/>
  <c r="GY91" i="3"/>
  <c r="HD91" i="3"/>
  <c r="HI91" i="3"/>
  <c r="HM91" i="3"/>
  <c r="HQ91" i="3"/>
  <c r="P104" i="4"/>
  <c r="EL87" i="3"/>
  <c r="EM87" i="3"/>
  <c r="EN87" i="3"/>
  <c r="FF87" i="3"/>
  <c r="FG87" i="3"/>
  <c r="FH87" i="3"/>
  <c r="FP87" i="3"/>
  <c r="FQ87" i="3"/>
  <c r="FR87" i="3"/>
  <c r="EV87" i="3"/>
  <c r="EW87" i="3"/>
  <c r="EX87" i="3"/>
  <c r="FZ87" i="3"/>
  <c r="GA87" i="3"/>
  <c r="GB87" i="3"/>
  <c r="X79" i="3"/>
  <c r="Z79" i="3"/>
  <c r="CA79" i="3"/>
  <c r="FS79" i="3"/>
  <c r="EO79" i="3"/>
  <c r="EY79" i="3"/>
  <c r="FI79" i="3"/>
  <c r="GC79" i="3"/>
  <c r="ES79" i="3"/>
  <c r="EU79" i="3"/>
  <c r="FE79" i="3"/>
  <c r="FM79" i="3"/>
  <c r="FO79" i="3"/>
  <c r="FC79" i="3"/>
  <c r="FY79" i="3"/>
  <c r="GG79" i="3"/>
  <c r="GI79" i="3"/>
  <c r="FW79" i="3"/>
  <c r="ET79" i="3"/>
  <c r="FA79" i="3"/>
  <c r="FN79" i="3"/>
  <c r="FU79" i="3"/>
  <c r="GH79" i="3"/>
  <c r="EP79" i="3"/>
  <c r="FB79" i="3"/>
  <c r="FJ79" i="3"/>
  <c r="FV79" i="3"/>
  <c r="GD79" i="3"/>
  <c r="EQ79" i="3"/>
  <c r="FD79" i="3"/>
  <c r="FK79" i="3"/>
  <c r="FX79" i="3"/>
  <c r="GE79" i="3"/>
  <c r="ER79" i="3"/>
  <c r="EZ79" i="3"/>
  <c r="FL79" i="3"/>
  <c r="FT79" i="3"/>
  <c r="GF79" i="3"/>
  <c r="BW75" i="3"/>
  <c r="BX75" i="3"/>
  <c r="BY75" i="3"/>
  <c r="HT75" i="3"/>
  <c r="CG75" i="3"/>
  <c r="B75" i="3"/>
  <c r="B75" i="2"/>
  <c r="GN75" i="3"/>
  <c r="GO75" i="3"/>
  <c r="F75" i="3"/>
  <c r="U75" i="2"/>
  <c r="O75" i="3"/>
  <c r="S75" i="3"/>
  <c r="S75" i="2"/>
  <c r="AA75" i="3"/>
  <c r="AF75" i="3"/>
  <c r="AJ75" i="3"/>
  <c r="AN75" i="3"/>
  <c r="AR75" i="3"/>
  <c r="AV75" i="3"/>
  <c r="BA75" i="3"/>
  <c r="BE75" i="3"/>
  <c r="BI75" i="3"/>
  <c r="BM75" i="3"/>
  <c r="BQ75" i="3"/>
  <c r="CL75" i="3"/>
  <c r="CR75" i="3"/>
  <c r="CV75" i="3"/>
  <c r="CZ75" i="3"/>
  <c r="DE75" i="3"/>
  <c r="DI75" i="3"/>
  <c r="DM75" i="3"/>
  <c r="DS75" i="3"/>
  <c r="DX75" i="3"/>
  <c r="EC75" i="3"/>
  <c r="EH75" i="3"/>
  <c r="GQ75" i="3"/>
  <c r="GU75" i="3"/>
  <c r="GZ75" i="3"/>
  <c r="HF75" i="3"/>
  <c r="HJ75" i="3"/>
  <c r="HN75" i="3"/>
  <c r="HR75" i="3"/>
  <c r="P75" i="3"/>
  <c r="P75" i="2"/>
  <c r="AC75" i="3"/>
  <c r="AG75" i="3"/>
  <c r="AK75" i="3"/>
  <c r="AO75" i="3"/>
  <c r="AS75" i="3"/>
  <c r="AW75" i="3"/>
  <c r="BB75" i="3"/>
  <c r="BF75" i="3"/>
  <c r="BJ75" i="3"/>
  <c r="BN75" i="3"/>
  <c r="BR75" i="3"/>
  <c r="CE75" i="3"/>
  <c r="CN75" i="3"/>
  <c r="CS75" i="3"/>
  <c r="CW75" i="3"/>
  <c r="DA75" i="3"/>
  <c r="DF75" i="3"/>
  <c r="DJ75" i="3"/>
  <c r="DN75" i="3"/>
  <c r="DT75" i="3"/>
  <c r="DY75" i="3"/>
  <c r="ED75" i="3"/>
  <c r="EI75" i="3"/>
  <c r="GK75" i="3"/>
  <c r="GR75" i="3"/>
  <c r="GV75" i="3"/>
  <c r="HA75" i="3"/>
  <c r="HG75" i="3"/>
  <c r="HK75" i="3"/>
  <c r="HO75" i="3"/>
  <c r="HS75" i="3"/>
  <c r="Q75" i="3"/>
  <c r="Q75" i="2"/>
  <c r="AD75" i="3"/>
  <c r="AH75" i="3"/>
  <c r="AL75" i="3"/>
  <c r="AP75" i="3"/>
  <c r="AT75" i="3"/>
  <c r="AY75" i="3"/>
  <c r="BC75" i="3"/>
  <c r="BG75" i="3"/>
  <c r="BK75" i="3"/>
  <c r="BO75" i="3"/>
  <c r="BS75" i="3"/>
  <c r="CI75" i="3"/>
  <c r="CO75" i="3"/>
  <c r="CT75" i="3"/>
  <c r="CX75" i="3"/>
  <c r="DB75" i="3"/>
  <c r="DG75" i="3"/>
  <c r="DK75" i="3"/>
  <c r="DO75" i="3"/>
  <c r="DV75" i="3"/>
  <c r="DZ75" i="3"/>
  <c r="EE75" i="3"/>
  <c r="EJ75" i="3"/>
  <c r="GL75" i="3"/>
  <c r="GS75" i="3"/>
  <c r="GX75" i="3"/>
  <c r="HB75" i="3"/>
  <c r="HH75" i="3"/>
  <c r="HL75" i="3"/>
  <c r="HP75" i="3"/>
  <c r="N75" i="3"/>
  <c r="R75" i="3"/>
  <c r="AE75" i="3"/>
  <c r="AI75" i="3"/>
  <c r="AM75" i="3"/>
  <c r="AQ75" i="3"/>
  <c r="AU75" i="3"/>
  <c r="AZ75" i="3"/>
  <c r="BD75" i="3"/>
  <c r="BH75" i="3"/>
  <c r="BL75" i="3"/>
  <c r="BP75" i="3"/>
  <c r="BU75" i="3"/>
  <c r="CK75" i="3"/>
  <c r="CQ75" i="3"/>
  <c r="CU75" i="3"/>
  <c r="CY75" i="3"/>
  <c r="DD75" i="3"/>
  <c r="DH75" i="3"/>
  <c r="DL75" i="3"/>
  <c r="DQ75" i="3"/>
  <c r="DW75" i="3"/>
  <c r="EA75" i="3"/>
  <c r="EG75" i="3"/>
  <c r="GM75" i="3"/>
  <c r="GT75" i="3"/>
  <c r="GY75" i="3"/>
  <c r="HD75" i="3"/>
  <c r="HI75" i="3"/>
  <c r="HM75" i="3"/>
  <c r="HQ75" i="3"/>
  <c r="P88" i="4"/>
  <c r="EL71" i="3"/>
  <c r="EM71" i="3"/>
  <c r="EN71" i="3"/>
  <c r="FF71" i="3"/>
  <c r="FG71" i="3"/>
  <c r="FH71" i="3"/>
  <c r="FP71" i="3"/>
  <c r="FQ71" i="3"/>
  <c r="FR71" i="3"/>
  <c r="EV71" i="3"/>
  <c r="EW71" i="3"/>
  <c r="EX71" i="3"/>
  <c r="FZ71" i="3"/>
  <c r="GA71" i="3"/>
  <c r="GB71" i="3"/>
  <c r="BY67" i="3"/>
  <c r="BW67" i="3"/>
  <c r="BX67" i="3"/>
  <c r="S80" i="4"/>
  <c r="FS63" i="3"/>
  <c r="EO63" i="3"/>
  <c r="EY63" i="3"/>
  <c r="FI63" i="3"/>
  <c r="GC63" i="3"/>
  <c r="ES63" i="3"/>
  <c r="EU63" i="3"/>
  <c r="FE63" i="3"/>
  <c r="FM63" i="3"/>
  <c r="FO63" i="3"/>
  <c r="FC63" i="3"/>
  <c r="FY63" i="3"/>
  <c r="GG63" i="3"/>
  <c r="GI63" i="3"/>
  <c r="FW63" i="3"/>
  <c r="EQ63" i="3"/>
  <c r="FD63" i="3"/>
  <c r="FK63" i="3"/>
  <c r="FX63" i="3"/>
  <c r="GE63" i="3"/>
  <c r="ER63" i="3"/>
  <c r="EZ63" i="3"/>
  <c r="FL63" i="3"/>
  <c r="FT63" i="3"/>
  <c r="GF63" i="3"/>
  <c r="ET63" i="3"/>
  <c r="FA63" i="3"/>
  <c r="FN63" i="3"/>
  <c r="FU63" i="3"/>
  <c r="GH63" i="3"/>
  <c r="EP63" i="3"/>
  <c r="FB63" i="3"/>
  <c r="FJ63" i="3"/>
  <c r="FV63" i="3"/>
  <c r="GD63" i="3"/>
  <c r="Z59" i="3"/>
  <c r="CA59" i="3"/>
  <c r="X59" i="3"/>
  <c r="HT59" i="3"/>
  <c r="Q59" i="3"/>
  <c r="Q59" i="2"/>
  <c r="AD59" i="3"/>
  <c r="AH59" i="3"/>
  <c r="AL59" i="3"/>
  <c r="AP59" i="3"/>
  <c r="AT59" i="3"/>
  <c r="AY59" i="3"/>
  <c r="BC59" i="3"/>
  <c r="BG59" i="3"/>
  <c r="BK59" i="3"/>
  <c r="BO59" i="3"/>
  <c r="BS59" i="3"/>
  <c r="CI59" i="3"/>
  <c r="CO59" i="3"/>
  <c r="CT59" i="3"/>
  <c r="CX59" i="3"/>
  <c r="DB59" i="3"/>
  <c r="DG59" i="3"/>
  <c r="DK59" i="3"/>
  <c r="DO59" i="3"/>
  <c r="DV59" i="3"/>
  <c r="DZ59" i="3"/>
  <c r="EE59" i="3"/>
  <c r="EJ59" i="3"/>
  <c r="GL59" i="3"/>
  <c r="GS59" i="3"/>
  <c r="GX59" i="3"/>
  <c r="HB59" i="3"/>
  <c r="HH59" i="3"/>
  <c r="HL59" i="3"/>
  <c r="HP59" i="3"/>
  <c r="N59" i="3"/>
  <c r="R59" i="3"/>
  <c r="AE59" i="3"/>
  <c r="AI59" i="3"/>
  <c r="AM59" i="3"/>
  <c r="AQ59" i="3"/>
  <c r="AU59" i="3"/>
  <c r="AZ59" i="3"/>
  <c r="BD59" i="3"/>
  <c r="BH59" i="3"/>
  <c r="BL59" i="3"/>
  <c r="BP59" i="3"/>
  <c r="BU59" i="3"/>
  <c r="CK59" i="3"/>
  <c r="CQ59" i="3"/>
  <c r="CU59" i="3"/>
  <c r="CY59" i="3"/>
  <c r="DD59" i="3"/>
  <c r="DH59" i="3"/>
  <c r="DL59" i="3"/>
  <c r="DQ59" i="3"/>
  <c r="DW59" i="3"/>
  <c r="EA59" i="3"/>
  <c r="EG59" i="3"/>
  <c r="GM59" i="3"/>
  <c r="GT59" i="3"/>
  <c r="GY59" i="3"/>
  <c r="HD59" i="3"/>
  <c r="HI59" i="3"/>
  <c r="HM59" i="3"/>
  <c r="HQ59" i="3"/>
  <c r="CG59" i="3"/>
  <c r="B59" i="3"/>
  <c r="B59" i="2"/>
  <c r="GN59" i="3"/>
  <c r="GO59" i="3"/>
  <c r="F59" i="3"/>
  <c r="U59" i="2"/>
  <c r="O59" i="3"/>
  <c r="S59" i="3"/>
  <c r="S59" i="2"/>
  <c r="AA59" i="3"/>
  <c r="AF59" i="3"/>
  <c r="AJ59" i="3"/>
  <c r="AN59" i="3"/>
  <c r="AR59" i="3"/>
  <c r="AV59" i="3"/>
  <c r="BA59" i="3"/>
  <c r="BE59" i="3"/>
  <c r="BI59" i="3"/>
  <c r="BM59" i="3"/>
  <c r="BQ59" i="3"/>
  <c r="CL59" i="3"/>
  <c r="CR59" i="3"/>
  <c r="CV59" i="3"/>
  <c r="CZ59" i="3"/>
  <c r="DE59" i="3"/>
  <c r="DI59" i="3"/>
  <c r="DM59" i="3"/>
  <c r="DS59" i="3"/>
  <c r="DX59" i="3"/>
  <c r="EC59" i="3"/>
  <c r="EH59" i="3"/>
  <c r="GQ59" i="3"/>
  <c r="GU59" i="3"/>
  <c r="GZ59" i="3"/>
  <c r="HF59" i="3"/>
  <c r="HJ59" i="3"/>
  <c r="HN59" i="3"/>
  <c r="HR59" i="3"/>
  <c r="P59" i="3"/>
  <c r="P59" i="2"/>
  <c r="AC59" i="3"/>
  <c r="AG59" i="3"/>
  <c r="AK59" i="3"/>
  <c r="AO59" i="3"/>
  <c r="AS59" i="3"/>
  <c r="AW59" i="3"/>
  <c r="BB59" i="3"/>
  <c r="BF59" i="3"/>
  <c r="BJ59" i="3"/>
  <c r="BN59" i="3"/>
  <c r="BR59" i="3"/>
  <c r="CE59" i="3"/>
  <c r="CN59" i="3"/>
  <c r="CS59" i="3"/>
  <c r="CW59" i="3"/>
  <c r="DA59" i="3"/>
  <c r="DF59" i="3"/>
  <c r="DJ59" i="3"/>
  <c r="DN59" i="3"/>
  <c r="DT59" i="3"/>
  <c r="DY59" i="3"/>
  <c r="ED59" i="3"/>
  <c r="EI59" i="3"/>
  <c r="GK59" i="3"/>
  <c r="GR59" i="3"/>
  <c r="GV59" i="3"/>
  <c r="HA59" i="3"/>
  <c r="HG59" i="3"/>
  <c r="HK59" i="3"/>
  <c r="HO59" i="3"/>
  <c r="HS59" i="3"/>
  <c r="P72" i="4"/>
  <c r="BY55" i="3"/>
  <c r="BW55" i="3"/>
  <c r="BX55" i="3"/>
  <c r="EL55" i="3"/>
  <c r="EM55" i="3"/>
  <c r="EN55" i="3"/>
  <c r="FF55" i="3"/>
  <c r="FG55" i="3"/>
  <c r="FH55" i="3"/>
  <c r="FP55" i="3"/>
  <c r="FQ55" i="3"/>
  <c r="FR55" i="3"/>
  <c r="EV55" i="3"/>
  <c r="EW55" i="3"/>
  <c r="EX55" i="3"/>
  <c r="FZ55" i="3"/>
  <c r="GA55" i="3"/>
  <c r="GB55" i="3"/>
  <c r="S64" i="4"/>
  <c r="EH43" i="3"/>
  <c r="GK43" i="3"/>
  <c r="GL43" i="3"/>
  <c r="GM43" i="3"/>
  <c r="GN43" i="3"/>
  <c r="CU43" i="3"/>
  <c r="CV43" i="3"/>
  <c r="AE43" i="3"/>
  <c r="AI43" i="3"/>
  <c r="AM43" i="3"/>
  <c r="AQ43" i="3"/>
  <c r="AU43" i="3"/>
  <c r="N43" i="3"/>
  <c r="DX43" i="3"/>
  <c r="DY43" i="3"/>
  <c r="CW43" i="3"/>
  <c r="CX43" i="3"/>
  <c r="AF43" i="3"/>
  <c r="AJ43" i="3"/>
  <c r="AN43" i="3"/>
  <c r="AR43" i="3"/>
  <c r="AV43" i="3"/>
  <c r="HR43" i="3"/>
  <c r="ED43" i="3"/>
  <c r="GU43" i="3"/>
  <c r="AC43" i="3"/>
  <c r="AG43" i="3"/>
  <c r="AK43" i="3"/>
  <c r="AO43" i="3"/>
  <c r="AS43" i="3"/>
  <c r="HS43" i="3"/>
  <c r="EE43" i="3"/>
  <c r="EC43" i="3"/>
  <c r="AD43" i="3"/>
  <c r="AH43" i="3"/>
  <c r="AL43" i="3"/>
  <c r="AP43" i="3"/>
  <c r="AT43" i="3"/>
  <c r="GX43" i="3"/>
  <c r="HK43" i="3"/>
  <c r="AZ43" i="3"/>
  <c r="BD43" i="3"/>
  <c r="BH43" i="3"/>
  <c r="BL43" i="3"/>
  <c r="BP43" i="3"/>
  <c r="O43" i="3"/>
  <c r="BA43" i="3"/>
  <c r="BE43" i="3"/>
  <c r="BI43" i="3"/>
  <c r="BM43" i="3"/>
  <c r="BQ43" i="3"/>
  <c r="BB43" i="3"/>
  <c r="BF43" i="3"/>
  <c r="BJ43" i="3"/>
  <c r="BN43" i="3"/>
  <c r="BR43" i="3"/>
  <c r="HA43" i="3"/>
  <c r="AY43" i="3"/>
  <c r="BC43" i="3"/>
  <c r="BG43" i="3"/>
  <c r="BK43" i="3"/>
  <c r="BO43" i="3"/>
  <c r="EE35" i="3"/>
  <c r="HH35" i="3"/>
  <c r="ED35" i="3"/>
  <c r="GT35" i="3"/>
  <c r="CU35" i="3"/>
  <c r="CV35" i="3"/>
  <c r="AC35" i="3"/>
  <c r="AG35" i="3"/>
  <c r="AK35" i="3"/>
  <c r="AO35" i="3"/>
  <c r="AS35" i="3"/>
  <c r="EC35" i="3"/>
  <c r="AD35" i="3"/>
  <c r="AH35" i="3"/>
  <c r="AL35" i="3"/>
  <c r="AP35" i="3"/>
  <c r="AT35" i="3"/>
  <c r="HR35" i="3"/>
  <c r="N35" i="3"/>
  <c r="AE35" i="3"/>
  <c r="AI35" i="3"/>
  <c r="AM35" i="3"/>
  <c r="AQ35" i="3"/>
  <c r="AU35" i="3"/>
  <c r="HS35" i="3"/>
  <c r="EH35" i="3"/>
  <c r="GK35" i="3"/>
  <c r="GL35" i="3"/>
  <c r="GM35" i="3"/>
  <c r="GN35" i="3"/>
  <c r="AN35" i="3"/>
  <c r="DX35" i="3"/>
  <c r="DY35" i="3"/>
  <c r="AR35" i="3"/>
  <c r="AF35" i="3"/>
  <c r="AV35" i="3"/>
  <c r="AJ35" i="3"/>
  <c r="O35" i="3"/>
  <c r="AY35" i="3"/>
  <c r="BC35" i="3"/>
  <c r="BG35" i="3"/>
  <c r="BK35" i="3"/>
  <c r="BO35" i="3"/>
  <c r="AZ35" i="3"/>
  <c r="BD35" i="3"/>
  <c r="BH35" i="3"/>
  <c r="BL35" i="3"/>
  <c r="BP35" i="3"/>
  <c r="BA35" i="3"/>
  <c r="BE35" i="3"/>
  <c r="BI35" i="3"/>
  <c r="BM35" i="3"/>
  <c r="BQ35" i="3"/>
  <c r="BB35" i="3"/>
  <c r="BF35" i="3"/>
  <c r="BJ35" i="3"/>
  <c r="BN35" i="3"/>
  <c r="BR35" i="3"/>
  <c r="HA35" i="3"/>
  <c r="J35" i="3"/>
  <c r="AW36" i="2"/>
  <c r="D35" i="3"/>
  <c r="HG35" i="3"/>
  <c r="AQ36" i="2"/>
  <c r="AU22" i="2"/>
  <c r="H22" i="3"/>
  <c r="H21" i="3"/>
  <c r="GX21" i="3"/>
  <c r="CA21" i="3"/>
  <c r="Z21" i="3"/>
  <c r="X21" i="3"/>
  <c r="D21" i="3"/>
  <c r="HG21" i="3"/>
  <c r="AQ22" i="2"/>
  <c r="BD21" i="2"/>
  <c r="BH21" i="2"/>
  <c r="FP31" i="3"/>
  <c r="FQ31" i="3"/>
  <c r="FR31" i="3"/>
  <c r="EL31" i="3"/>
  <c r="EM31" i="3"/>
  <c r="EN31" i="3"/>
  <c r="EV31" i="3"/>
  <c r="EW31" i="3"/>
  <c r="EX31" i="3"/>
  <c r="FF31" i="3"/>
  <c r="FZ31" i="3"/>
  <c r="GA31" i="3"/>
  <c r="GB31" i="3"/>
  <c r="AY32" i="2"/>
  <c r="L31" i="3"/>
  <c r="HQ31" i="3"/>
  <c r="L20" i="3"/>
  <c r="BF20" i="2"/>
  <c r="ED25" i="3"/>
  <c r="GS25" i="3"/>
  <c r="EC25" i="3"/>
  <c r="AC25" i="3"/>
  <c r="AG25" i="3"/>
  <c r="AK25" i="3"/>
  <c r="AO25" i="3"/>
  <c r="AS25" i="3"/>
  <c r="HS25" i="3"/>
  <c r="EE25" i="3"/>
  <c r="AD25" i="3"/>
  <c r="AH25" i="3"/>
  <c r="AL25" i="3"/>
  <c r="AP25" i="3"/>
  <c r="AT25" i="3"/>
  <c r="GX25" i="3"/>
  <c r="HQ25" i="3"/>
  <c r="EH25" i="3"/>
  <c r="GK25" i="3"/>
  <c r="GL25" i="3"/>
  <c r="GM25" i="3"/>
  <c r="GN25" i="3"/>
  <c r="CU25" i="3"/>
  <c r="CV25" i="3"/>
  <c r="AE25" i="3"/>
  <c r="AI25" i="3"/>
  <c r="AM25" i="3"/>
  <c r="AQ25" i="3"/>
  <c r="AU25" i="3"/>
  <c r="N25" i="3"/>
  <c r="DX25" i="3"/>
  <c r="DY25" i="3"/>
  <c r="CW25" i="3"/>
  <c r="CX25" i="3"/>
  <c r="AF25" i="3"/>
  <c r="AJ25" i="3"/>
  <c r="AN25" i="3"/>
  <c r="AR25" i="3"/>
  <c r="AV25" i="3"/>
  <c r="HR25" i="3"/>
  <c r="O25" i="3"/>
  <c r="BA25" i="3"/>
  <c r="BE25" i="3"/>
  <c r="BI25" i="3"/>
  <c r="BM25" i="3"/>
  <c r="BQ25" i="3"/>
  <c r="BB25" i="3"/>
  <c r="BF25" i="3"/>
  <c r="BJ25" i="3"/>
  <c r="BN25" i="3"/>
  <c r="BR25" i="3"/>
  <c r="HA25" i="3"/>
  <c r="AY25" i="3"/>
  <c r="BC25" i="3"/>
  <c r="BG25" i="3"/>
  <c r="BK25" i="3"/>
  <c r="BO25" i="3"/>
  <c r="AZ25" i="3"/>
  <c r="BD25" i="3"/>
  <c r="BH25" i="3"/>
  <c r="BL25" i="3"/>
  <c r="BP25" i="3"/>
  <c r="BD25" i="2"/>
  <c r="FG19" i="3"/>
  <c r="N30" i="3"/>
  <c r="DL30" i="3"/>
  <c r="DM30" i="3"/>
  <c r="DX30" i="3"/>
  <c r="DY30" i="3"/>
  <c r="CW30" i="3"/>
  <c r="CX30" i="3"/>
  <c r="AF30" i="3"/>
  <c r="AJ30" i="3"/>
  <c r="AN30" i="3"/>
  <c r="AR30" i="3"/>
  <c r="AV30" i="3"/>
  <c r="HR30" i="3"/>
  <c r="ED30" i="3"/>
  <c r="GQ30" i="3"/>
  <c r="EC30" i="3"/>
  <c r="AC30" i="3"/>
  <c r="AG30" i="3"/>
  <c r="AK30" i="3"/>
  <c r="AO30" i="3"/>
  <c r="AS30" i="3"/>
  <c r="HS30" i="3"/>
  <c r="EE30" i="3"/>
  <c r="AD30" i="3"/>
  <c r="AH30" i="3"/>
  <c r="AL30" i="3"/>
  <c r="AP30" i="3"/>
  <c r="AT30" i="3"/>
  <c r="GX30" i="3"/>
  <c r="HK30" i="3"/>
  <c r="EH30" i="3"/>
  <c r="GK30" i="3"/>
  <c r="GL30" i="3"/>
  <c r="GM30" i="3"/>
  <c r="GN30" i="3"/>
  <c r="CU30" i="3"/>
  <c r="CV30" i="3"/>
  <c r="AE30" i="3"/>
  <c r="AI30" i="3"/>
  <c r="AM30" i="3"/>
  <c r="AQ30" i="3"/>
  <c r="AU30" i="3"/>
  <c r="AY30" i="3"/>
  <c r="BC30" i="3"/>
  <c r="BG30" i="3"/>
  <c r="BK30" i="3"/>
  <c r="BO30" i="3"/>
  <c r="AZ30" i="3"/>
  <c r="BD30" i="3"/>
  <c r="BH30" i="3"/>
  <c r="BL30" i="3"/>
  <c r="BP30" i="3"/>
  <c r="O30" i="3"/>
  <c r="BA30" i="3"/>
  <c r="BE30" i="3"/>
  <c r="BI30" i="3"/>
  <c r="BM30" i="3"/>
  <c r="BQ30" i="3"/>
  <c r="BB30" i="3"/>
  <c r="BF30" i="3"/>
  <c r="BJ30" i="3"/>
  <c r="BN30" i="3"/>
  <c r="BR30" i="3"/>
  <c r="HA30" i="3"/>
  <c r="FP30" i="3"/>
  <c r="FQ30" i="3"/>
  <c r="FR30" i="3"/>
  <c r="EL30" i="3"/>
  <c r="EM30" i="3"/>
  <c r="EN30" i="3"/>
  <c r="EV30" i="3"/>
  <c r="EW30" i="3"/>
  <c r="EX30" i="3"/>
  <c r="FF30" i="3"/>
  <c r="FZ30" i="3"/>
  <c r="GA30" i="3"/>
  <c r="GB30" i="3"/>
  <c r="S529" i="4"/>
  <c r="Z512" i="3"/>
  <c r="CA512" i="3"/>
  <c r="X512" i="3"/>
  <c r="FS512" i="3"/>
  <c r="EO512" i="3"/>
  <c r="EY512" i="3"/>
  <c r="FI512" i="3"/>
  <c r="GC512" i="3"/>
  <c r="EU512" i="3"/>
  <c r="ES512" i="3"/>
  <c r="FC512" i="3"/>
  <c r="FE512" i="3"/>
  <c r="FO512" i="3"/>
  <c r="FW512" i="3"/>
  <c r="FM512" i="3"/>
  <c r="GG512" i="3"/>
  <c r="FY512" i="3"/>
  <c r="GI512" i="3"/>
  <c r="EQ512" i="3"/>
  <c r="FD512" i="3"/>
  <c r="FK512" i="3"/>
  <c r="FX512" i="3"/>
  <c r="GE512" i="3"/>
  <c r="ER512" i="3"/>
  <c r="EZ512" i="3"/>
  <c r="FL512" i="3"/>
  <c r="FT512" i="3"/>
  <c r="GF512" i="3"/>
  <c r="ET512" i="3"/>
  <c r="FA512" i="3"/>
  <c r="FN512" i="3"/>
  <c r="FU512" i="3"/>
  <c r="GH512" i="3"/>
  <c r="EP512" i="3"/>
  <c r="FB512" i="3"/>
  <c r="FJ512" i="3"/>
  <c r="FV512" i="3"/>
  <c r="GD512" i="3"/>
  <c r="BY508" i="3"/>
  <c r="BW508" i="3"/>
  <c r="BX508" i="3"/>
  <c r="HT508" i="3"/>
  <c r="Q508" i="3"/>
  <c r="Q508" i="2"/>
  <c r="AD508" i="3"/>
  <c r="AH508" i="3"/>
  <c r="AL508" i="3"/>
  <c r="AP508" i="3"/>
  <c r="AT508" i="3"/>
  <c r="AY508" i="3"/>
  <c r="BC508" i="3"/>
  <c r="BG508" i="3"/>
  <c r="BK508" i="3"/>
  <c r="BO508" i="3"/>
  <c r="BS508" i="3"/>
  <c r="CI508" i="3"/>
  <c r="CO508" i="3"/>
  <c r="CT508" i="3"/>
  <c r="CX508" i="3"/>
  <c r="DB508" i="3"/>
  <c r="DG508" i="3"/>
  <c r="DK508" i="3"/>
  <c r="DO508" i="3"/>
  <c r="DV508" i="3"/>
  <c r="DZ508" i="3"/>
  <c r="EE508" i="3"/>
  <c r="EJ508" i="3"/>
  <c r="GL508" i="3"/>
  <c r="GS508" i="3"/>
  <c r="GX508" i="3"/>
  <c r="HB508" i="3"/>
  <c r="HH508" i="3"/>
  <c r="HL508" i="3"/>
  <c r="HP508" i="3"/>
  <c r="N508" i="3"/>
  <c r="R508" i="3"/>
  <c r="AE508" i="3"/>
  <c r="AI508" i="3"/>
  <c r="AM508" i="3"/>
  <c r="AQ508" i="3"/>
  <c r="AU508" i="3"/>
  <c r="AZ508" i="3"/>
  <c r="BD508" i="3"/>
  <c r="BH508" i="3"/>
  <c r="BL508" i="3"/>
  <c r="BP508" i="3"/>
  <c r="BU508" i="3"/>
  <c r="CK508" i="3"/>
  <c r="CQ508" i="3"/>
  <c r="CU508" i="3"/>
  <c r="CY508" i="3"/>
  <c r="DD508" i="3"/>
  <c r="DH508" i="3"/>
  <c r="DL508" i="3"/>
  <c r="DQ508" i="3"/>
  <c r="DW508" i="3"/>
  <c r="EA508" i="3"/>
  <c r="EG508" i="3"/>
  <c r="GM508" i="3"/>
  <c r="GT508" i="3"/>
  <c r="GY508" i="3"/>
  <c r="HD508" i="3"/>
  <c r="HI508" i="3"/>
  <c r="HM508" i="3"/>
  <c r="HQ508" i="3"/>
  <c r="CG508" i="3"/>
  <c r="B508" i="3"/>
  <c r="B508" i="2"/>
  <c r="GN508" i="3"/>
  <c r="GO508" i="3"/>
  <c r="F508" i="3"/>
  <c r="U508" i="2"/>
  <c r="O508" i="3"/>
  <c r="S508" i="3"/>
  <c r="S508" i="2"/>
  <c r="AA508" i="3"/>
  <c r="AF508" i="3"/>
  <c r="AJ508" i="3"/>
  <c r="AN508" i="3"/>
  <c r="AR508" i="3"/>
  <c r="AV508" i="3"/>
  <c r="BA508" i="3"/>
  <c r="BE508" i="3"/>
  <c r="BI508" i="3"/>
  <c r="BM508" i="3"/>
  <c r="BQ508" i="3"/>
  <c r="CL508" i="3"/>
  <c r="CR508" i="3"/>
  <c r="CV508" i="3"/>
  <c r="CZ508" i="3"/>
  <c r="DE508" i="3"/>
  <c r="DI508" i="3"/>
  <c r="DM508" i="3"/>
  <c r="DS508" i="3"/>
  <c r="DX508" i="3"/>
  <c r="EC508" i="3"/>
  <c r="EH508" i="3"/>
  <c r="GQ508" i="3"/>
  <c r="GU508" i="3"/>
  <c r="GZ508" i="3"/>
  <c r="HF508" i="3"/>
  <c r="HJ508" i="3"/>
  <c r="HN508" i="3"/>
  <c r="HR508" i="3"/>
  <c r="P508" i="3"/>
  <c r="P508" i="2"/>
  <c r="AC508" i="3"/>
  <c r="AG508" i="3"/>
  <c r="AK508" i="3"/>
  <c r="AO508" i="3"/>
  <c r="AS508" i="3"/>
  <c r="AW508" i="3"/>
  <c r="BB508" i="3"/>
  <c r="BF508" i="3"/>
  <c r="BJ508" i="3"/>
  <c r="BN508" i="3"/>
  <c r="BR508" i="3"/>
  <c r="CE508" i="3"/>
  <c r="CN508" i="3"/>
  <c r="CS508" i="3"/>
  <c r="CW508" i="3"/>
  <c r="DA508" i="3"/>
  <c r="DF508" i="3"/>
  <c r="DJ508" i="3"/>
  <c r="DN508" i="3"/>
  <c r="DT508" i="3"/>
  <c r="DY508" i="3"/>
  <c r="ED508" i="3"/>
  <c r="EI508" i="3"/>
  <c r="GK508" i="3"/>
  <c r="GR508" i="3"/>
  <c r="GV508" i="3"/>
  <c r="HA508" i="3"/>
  <c r="HG508" i="3"/>
  <c r="HK508" i="3"/>
  <c r="HO508" i="3"/>
  <c r="HS508" i="3"/>
  <c r="P521" i="4"/>
  <c r="EV504" i="3"/>
  <c r="EW504" i="3"/>
  <c r="EX504" i="3"/>
  <c r="FF504" i="3"/>
  <c r="FG504" i="3"/>
  <c r="FH504" i="3"/>
  <c r="EL504" i="3"/>
  <c r="EM504" i="3"/>
  <c r="EN504" i="3"/>
  <c r="FP504" i="3"/>
  <c r="FQ504" i="3"/>
  <c r="FR504" i="3"/>
  <c r="FZ504" i="3"/>
  <c r="GA504" i="3"/>
  <c r="GB504" i="3"/>
  <c r="S513" i="4"/>
  <c r="Z496" i="3"/>
  <c r="CA496" i="3"/>
  <c r="X496" i="3"/>
  <c r="FS496" i="3"/>
  <c r="EO496" i="3"/>
  <c r="EY496" i="3"/>
  <c r="FI496" i="3"/>
  <c r="GC496" i="3"/>
  <c r="EU496" i="3"/>
  <c r="ES496" i="3"/>
  <c r="FC496" i="3"/>
  <c r="FE496" i="3"/>
  <c r="FO496" i="3"/>
  <c r="FW496" i="3"/>
  <c r="FM496" i="3"/>
  <c r="GG496" i="3"/>
  <c r="FY496" i="3"/>
  <c r="GI496" i="3"/>
  <c r="EQ496" i="3"/>
  <c r="FD496" i="3"/>
  <c r="FK496" i="3"/>
  <c r="FX496" i="3"/>
  <c r="GE496" i="3"/>
  <c r="ER496" i="3"/>
  <c r="EZ496" i="3"/>
  <c r="FL496" i="3"/>
  <c r="FT496" i="3"/>
  <c r="GF496" i="3"/>
  <c r="ET496" i="3"/>
  <c r="FA496" i="3"/>
  <c r="FN496" i="3"/>
  <c r="FU496" i="3"/>
  <c r="GH496" i="3"/>
  <c r="EP496" i="3"/>
  <c r="FB496" i="3"/>
  <c r="FJ496" i="3"/>
  <c r="FV496" i="3"/>
  <c r="GD496" i="3"/>
  <c r="BY492" i="3"/>
  <c r="BW492" i="3"/>
  <c r="BX492" i="3"/>
  <c r="HT492" i="3"/>
  <c r="Q492" i="3"/>
  <c r="Q492" i="2"/>
  <c r="AD492" i="3"/>
  <c r="AH492" i="3"/>
  <c r="AL492" i="3"/>
  <c r="AP492" i="3"/>
  <c r="AT492" i="3"/>
  <c r="AY492" i="3"/>
  <c r="BC492" i="3"/>
  <c r="BG492" i="3"/>
  <c r="BK492" i="3"/>
  <c r="BO492" i="3"/>
  <c r="BS492" i="3"/>
  <c r="CI492" i="3"/>
  <c r="CO492" i="3"/>
  <c r="CT492" i="3"/>
  <c r="CX492" i="3"/>
  <c r="DB492" i="3"/>
  <c r="DG492" i="3"/>
  <c r="DK492" i="3"/>
  <c r="DO492" i="3"/>
  <c r="DV492" i="3"/>
  <c r="DZ492" i="3"/>
  <c r="EE492" i="3"/>
  <c r="EJ492" i="3"/>
  <c r="GL492" i="3"/>
  <c r="GS492" i="3"/>
  <c r="GX492" i="3"/>
  <c r="HB492" i="3"/>
  <c r="HH492" i="3"/>
  <c r="HL492" i="3"/>
  <c r="HP492" i="3"/>
  <c r="N492" i="3"/>
  <c r="R492" i="3"/>
  <c r="AE492" i="3"/>
  <c r="AI492" i="3"/>
  <c r="AM492" i="3"/>
  <c r="AQ492" i="3"/>
  <c r="AU492" i="3"/>
  <c r="AZ492" i="3"/>
  <c r="BD492" i="3"/>
  <c r="BH492" i="3"/>
  <c r="BL492" i="3"/>
  <c r="BP492" i="3"/>
  <c r="BU492" i="3"/>
  <c r="CK492" i="3"/>
  <c r="CQ492" i="3"/>
  <c r="CU492" i="3"/>
  <c r="CY492" i="3"/>
  <c r="DD492" i="3"/>
  <c r="DH492" i="3"/>
  <c r="DL492" i="3"/>
  <c r="DQ492" i="3"/>
  <c r="DW492" i="3"/>
  <c r="EA492" i="3"/>
  <c r="EG492" i="3"/>
  <c r="GM492" i="3"/>
  <c r="GT492" i="3"/>
  <c r="GY492" i="3"/>
  <c r="HD492" i="3"/>
  <c r="HI492" i="3"/>
  <c r="HM492" i="3"/>
  <c r="HQ492" i="3"/>
  <c r="CG492" i="3"/>
  <c r="B492" i="3"/>
  <c r="B492" i="2"/>
  <c r="GN492" i="3"/>
  <c r="GO492" i="3"/>
  <c r="F492" i="3"/>
  <c r="U492" i="2"/>
  <c r="O492" i="3"/>
  <c r="S492" i="3"/>
  <c r="S492" i="2"/>
  <c r="AA492" i="3"/>
  <c r="AF492" i="3"/>
  <c r="AJ492" i="3"/>
  <c r="AN492" i="3"/>
  <c r="AR492" i="3"/>
  <c r="AV492" i="3"/>
  <c r="BA492" i="3"/>
  <c r="BE492" i="3"/>
  <c r="BI492" i="3"/>
  <c r="BM492" i="3"/>
  <c r="BQ492" i="3"/>
  <c r="CL492" i="3"/>
  <c r="CR492" i="3"/>
  <c r="CV492" i="3"/>
  <c r="CZ492" i="3"/>
  <c r="DE492" i="3"/>
  <c r="DI492" i="3"/>
  <c r="DM492" i="3"/>
  <c r="DS492" i="3"/>
  <c r="DX492" i="3"/>
  <c r="EC492" i="3"/>
  <c r="EH492" i="3"/>
  <c r="GQ492" i="3"/>
  <c r="GU492" i="3"/>
  <c r="GZ492" i="3"/>
  <c r="HF492" i="3"/>
  <c r="HJ492" i="3"/>
  <c r="HN492" i="3"/>
  <c r="HR492" i="3"/>
  <c r="P492" i="3"/>
  <c r="P492" i="2"/>
  <c r="AC492" i="3"/>
  <c r="AG492" i="3"/>
  <c r="AK492" i="3"/>
  <c r="AO492" i="3"/>
  <c r="AS492" i="3"/>
  <c r="AW492" i="3"/>
  <c r="BB492" i="3"/>
  <c r="BF492" i="3"/>
  <c r="BJ492" i="3"/>
  <c r="BN492" i="3"/>
  <c r="BR492" i="3"/>
  <c r="CE492" i="3"/>
  <c r="CN492" i="3"/>
  <c r="CS492" i="3"/>
  <c r="CW492" i="3"/>
  <c r="DA492" i="3"/>
  <c r="DF492" i="3"/>
  <c r="DJ492" i="3"/>
  <c r="DN492" i="3"/>
  <c r="DT492" i="3"/>
  <c r="DY492" i="3"/>
  <c r="ED492" i="3"/>
  <c r="EI492" i="3"/>
  <c r="GK492" i="3"/>
  <c r="GR492" i="3"/>
  <c r="GV492" i="3"/>
  <c r="HA492" i="3"/>
  <c r="HG492" i="3"/>
  <c r="HK492" i="3"/>
  <c r="HO492" i="3"/>
  <c r="HS492" i="3"/>
  <c r="P505" i="4"/>
  <c r="EV488" i="3"/>
  <c r="EW488" i="3"/>
  <c r="EX488" i="3"/>
  <c r="FF488" i="3"/>
  <c r="FG488" i="3"/>
  <c r="FH488" i="3"/>
  <c r="FP488" i="3"/>
  <c r="FQ488" i="3"/>
  <c r="FR488" i="3"/>
  <c r="EL488" i="3"/>
  <c r="EM488" i="3"/>
  <c r="EN488" i="3"/>
  <c r="FZ488" i="3"/>
  <c r="GA488" i="3"/>
  <c r="GB488" i="3"/>
  <c r="S497" i="4"/>
  <c r="Z480" i="3"/>
  <c r="CA480" i="3"/>
  <c r="X480" i="3"/>
  <c r="FS480" i="3"/>
  <c r="EO480" i="3"/>
  <c r="EY480" i="3"/>
  <c r="FI480" i="3"/>
  <c r="GC480" i="3"/>
  <c r="EU480" i="3"/>
  <c r="ES480" i="3"/>
  <c r="FC480" i="3"/>
  <c r="FE480" i="3"/>
  <c r="FO480" i="3"/>
  <c r="FW480" i="3"/>
  <c r="FM480" i="3"/>
  <c r="GG480" i="3"/>
  <c r="FY480" i="3"/>
  <c r="GI480" i="3"/>
  <c r="EQ480" i="3"/>
  <c r="FD480" i="3"/>
  <c r="FK480" i="3"/>
  <c r="FX480" i="3"/>
  <c r="GE480" i="3"/>
  <c r="ER480" i="3"/>
  <c r="EZ480" i="3"/>
  <c r="FL480" i="3"/>
  <c r="FT480" i="3"/>
  <c r="GF480" i="3"/>
  <c r="ET480" i="3"/>
  <c r="FA480" i="3"/>
  <c r="FN480" i="3"/>
  <c r="FU480" i="3"/>
  <c r="GH480" i="3"/>
  <c r="EP480" i="3"/>
  <c r="FB480" i="3"/>
  <c r="FJ480" i="3"/>
  <c r="FV480" i="3"/>
  <c r="GD480" i="3"/>
  <c r="BY476" i="3"/>
  <c r="BW476" i="3"/>
  <c r="BX476" i="3"/>
  <c r="HT476" i="3"/>
  <c r="Q476" i="3"/>
  <c r="Q476" i="2"/>
  <c r="AD476" i="3"/>
  <c r="AH476" i="3"/>
  <c r="AL476" i="3"/>
  <c r="AP476" i="3"/>
  <c r="AT476" i="3"/>
  <c r="AY476" i="3"/>
  <c r="BC476" i="3"/>
  <c r="BG476" i="3"/>
  <c r="BK476" i="3"/>
  <c r="BO476" i="3"/>
  <c r="BS476" i="3"/>
  <c r="CI476" i="3"/>
  <c r="CO476" i="3"/>
  <c r="CT476" i="3"/>
  <c r="CX476" i="3"/>
  <c r="DB476" i="3"/>
  <c r="DG476" i="3"/>
  <c r="DK476" i="3"/>
  <c r="DO476" i="3"/>
  <c r="DV476" i="3"/>
  <c r="DZ476" i="3"/>
  <c r="EE476" i="3"/>
  <c r="EJ476" i="3"/>
  <c r="GL476" i="3"/>
  <c r="GS476" i="3"/>
  <c r="GX476" i="3"/>
  <c r="HB476" i="3"/>
  <c r="HH476" i="3"/>
  <c r="HL476" i="3"/>
  <c r="HP476" i="3"/>
  <c r="N476" i="3"/>
  <c r="R476" i="3"/>
  <c r="AE476" i="3"/>
  <c r="AI476" i="3"/>
  <c r="AM476" i="3"/>
  <c r="AQ476" i="3"/>
  <c r="AU476" i="3"/>
  <c r="AZ476" i="3"/>
  <c r="BD476" i="3"/>
  <c r="BH476" i="3"/>
  <c r="BL476" i="3"/>
  <c r="BP476" i="3"/>
  <c r="BU476" i="3"/>
  <c r="CK476" i="3"/>
  <c r="CQ476" i="3"/>
  <c r="CU476" i="3"/>
  <c r="CY476" i="3"/>
  <c r="DD476" i="3"/>
  <c r="DH476" i="3"/>
  <c r="DL476" i="3"/>
  <c r="DQ476" i="3"/>
  <c r="DW476" i="3"/>
  <c r="EA476" i="3"/>
  <c r="EG476" i="3"/>
  <c r="GM476" i="3"/>
  <c r="GT476" i="3"/>
  <c r="GY476" i="3"/>
  <c r="HD476" i="3"/>
  <c r="HI476" i="3"/>
  <c r="HM476" i="3"/>
  <c r="HQ476" i="3"/>
  <c r="CG476" i="3"/>
  <c r="B476" i="3"/>
  <c r="B476" i="2"/>
  <c r="GN476" i="3"/>
  <c r="GO476" i="3"/>
  <c r="F476" i="3"/>
  <c r="U476" i="2"/>
  <c r="O476" i="3"/>
  <c r="S476" i="3"/>
  <c r="S476" i="2"/>
  <c r="AA476" i="3"/>
  <c r="AF476" i="3"/>
  <c r="AJ476" i="3"/>
  <c r="AN476" i="3"/>
  <c r="AR476" i="3"/>
  <c r="AV476" i="3"/>
  <c r="BA476" i="3"/>
  <c r="BE476" i="3"/>
  <c r="BI476" i="3"/>
  <c r="BM476" i="3"/>
  <c r="BQ476" i="3"/>
  <c r="CL476" i="3"/>
  <c r="CR476" i="3"/>
  <c r="CV476" i="3"/>
  <c r="CZ476" i="3"/>
  <c r="DE476" i="3"/>
  <c r="DI476" i="3"/>
  <c r="DM476" i="3"/>
  <c r="DS476" i="3"/>
  <c r="DX476" i="3"/>
  <c r="EC476" i="3"/>
  <c r="EH476" i="3"/>
  <c r="GQ476" i="3"/>
  <c r="GU476" i="3"/>
  <c r="GZ476" i="3"/>
  <c r="HF476" i="3"/>
  <c r="HJ476" i="3"/>
  <c r="HN476" i="3"/>
  <c r="HR476" i="3"/>
  <c r="P476" i="3"/>
  <c r="P476" i="2"/>
  <c r="AC476" i="3"/>
  <c r="AG476" i="3"/>
  <c r="AK476" i="3"/>
  <c r="AO476" i="3"/>
  <c r="AS476" i="3"/>
  <c r="AW476" i="3"/>
  <c r="BB476" i="3"/>
  <c r="BF476" i="3"/>
  <c r="BJ476" i="3"/>
  <c r="BN476" i="3"/>
  <c r="BR476" i="3"/>
  <c r="CE476" i="3"/>
  <c r="CN476" i="3"/>
  <c r="CS476" i="3"/>
  <c r="CW476" i="3"/>
  <c r="DA476" i="3"/>
  <c r="DF476" i="3"/>
  <c r="DJ476" i="3"/>
  <c r="DN476" i="3"/>
  <c r="DT476" i="3"/>
  <c r="DY476" i="3"/>
  <c r="ED476" i="3"/>
  <c r="EI476" i="3"/>
  <c r="GK476" i="3"/>
  <c r="GR476" i="3"/>
  <c r="GV476" i="3"/>
  <c r="HA476" i="3"/>
  <c r="HG476" i="3"/>
  <c r="HK476" i="3"/>
  <c r="HO476" i="3"/>
  <c r="HS476" i="3"/>
  <c r="P489" i="4"/>
  <c r="EV472" i="3"/>
  <c r="EW472" i="3"/>
  <c r="EX472" i="3"/>
  <c r="FF472" i="3"/>
  <c r="FG472" i="3"/>
  <c r="FH472" i="3"/>
  <c r="EL472" i="3"/>
  <c r="EM472" i="3"/>
  <c r="EN472" i="3"/>
  <c r="FP472" i="3"/>
  <c r="FQ472" i="3"/>
  <c r="FR472" i="3"/>
  <c r="FZ472" i="3"/>
  <c r="GA472" i="3"/>
  <c r="GB472" i="3"/>
  <c r="X468" i="3"/>
  <c r="Z468" i="3"/>
  <c r="CA468" i="3"/>
  <c r="BX464" i="3"/>
  <c r="BY464" i="3"/>
  <c r="BW464" i="3"/>
  <c r="FS464" i="3"/>
  <c r="EO464" i="3"/>
  <c r="EY464" i="3"/>
  <c r="FI464" i="3"/>
  <c r="GC464" i="3"/>
  <c r="EU464" i="3"/>
  <c r="ES464" i="3"/>
  <c r="FC464" i="3"/>
  <c r="FE464" i="3"/>
  <c r="FO464" i="3"/>
  <c r="FW464" i="3"/>
  <c r="FM464" i="3"/>
  <c r="GG464" i="3"/>
  <c r="FY464" i="3"/>
  <c r="GI464" i="3"/>
  <c r="EP464" i="3"/>
  <c r="FB464" i="3"/>
  <c r="FJ464" i="3"/>
  <c r="FV464" i="3"/>
  <c r="GD464" i="3"/>
  <c r="EQ464" i="3"/>
  <c r="FD464" i="3"/>
  <c r="FK464" i="3"/>
  <c r="FX464" i="3"/>
  <c r="GE464" i="3"/>
  <c r="ER464" i="3"/>
  <c r="EZ464" i="3"/>
  <c r="FL464" i="3"/>
  <c r="FT464" i="3"/>
  <c r="GF464" i="3"/>
  <c r="FN464" i="3"/>
  <c r="ET464" i="3"/>
  <c r="FU464" i="3"/>
  <c r="FA464" i="3"/>
  <c r="GH464" i="3"/>
  <c r="HT460" i="3"/>
  <c r="P460" i="3"/>
  <c r="P460" i="2"/>
  <c r="AC460" i="3"/>
  <c r="AG460" i="3"/>
  <c r="AK460" i="3"/>
  <c r="AO460" i="3"/>
  <c r="AS460" i="3"/>
  <c r="AW460" i="3"/>
  <c r="BB460" i="3"/>
  <c r="BF460" i="3"/>
  <c r="BJ460" i="3"/>
  <c r="BN460" i="3"/>
  <c r="BR460" i="3"/>
  <c r="CE460" i="3"/>
  <c r="CN460" i="3"/>
  <c r="CS460" i="3"/>
  <c r="CW460" i="3"/>
  <c r="DA460" i="3"/>
  <c r="DF460" i="3"/>
  <c r="DJ460" i="3"/>
  <c r="DN460" i="3"/>
  <c r="DT460" i="3"/>
  <c r="DY460" i="3"/>
  <c r="ED460" i="3"/>
  <c r="EI460" i="3"/>
  <c r="GK460" i="3"/>
  <c r="GR460" i="3"/>
  <c r="GV460" i="3"/>
  <c r="HA460" i="3"/>
  <c r="HG460" i="3"/>
  <c r="HK460" i="3"/>
  <c r="HO460" i="3"/>
  <c r="HS460" i="3"/>
  <c r="Q460" i="3"/>
  <c r="Q460" i="2"/>
  <c r="AD460" i="3"/>
  <c r="AH460" i="3"/>
  <c r="AL460" i="3"/>
  <c r="AP460" i="3"/>
  <c r="AT460" i="3"/>
  <c r="AY460" i="3"/>
  <c r="BC460" i="3"/>
  <c r="BG460" i="3"/>
  <c r="BK460" i="3"/>
  <c r="BO460" i="3"/>
  <c r="BS460" i="3"/>
  <c r="CI460" i="3"/>
  <c r="CO460" i="3"/>
  <c r="CT460" i="3"/>
  <c r="CX460" i="3"/>
  <c r="DB460" i="3"/>
  <c r="DG460" i="3"/>
  <c r="DK460" i="3"/>
  <c r="DO460" i="3"/>
  <c r="DV460" i="3"/>
  <c r="DZ460" i="3"/>
  <c r="EE460" i="3"/>
  <c r="EJ460" i="3"/>
  <c r="GL460" i="3"/>
  <c r="GS460" i="3"/>
  <c r="GX460" i="3"/>
  <c r="HB460" i="3"/>
  <c r="HH460" i="3"/>
  <c r="HL460" i="3"/>
  <c r="HP460" i="3"/>
  <c r="N460" i="3"/>
  <c r="R460" i="3"/>
  <c r="AE460" i="3"/>
  <c r="AI460" i="3"/>
  <c r="AM460" i="3"/>
  <c r="AQ460" i="3"/>
  <c r="AU460" i="3"/>
  <c r="AZ460" i="3"/>
  <c r="BD460" i="3"/>
  <c r="BH460" i="3"/>
  <c r="BL460" i="3"/>
  <c r="BP460" i="3"/>
  <c r="BU460" i="3"/>
  <c r="CK460" i="3"/>
  <c r="CQ460" i="3"/>
  <c r="CU460" i="3"/>
  <c r="CY460" i="3"/>
  <c r="DD460" i="3"/>
  <c r="DH460" i="3"/>
  <c r="DL460" i="3"/>
  <c r="DQ460" i="3"/>
  <c r="DW460" i="3"/>
  <c r="EA460" i="3"/>
  <c r="EG460" i="3"/>
  <c r="GM460" i="3"/>
  <c r="GT460" i="3"/>
  <c r="GY460" i="3"/>
  <c r="HD460" i="3"/>
  <c r="HI460" i="3"/>
  <c r="HM460" i="3"/>
  <c r="HQ460" i="3"/>
  <c r="GN460" i="3"/>
  <c r="GO460" i="3"/>
  <c r="F460" i="3"/>
  <c r="U460" i="2"/>
  <c r="O460" i="3"/>
  <c r="AJ460" i="3"/>
  <c r="BA460" i="3"/>
  <c r="BQ460" i="3"/>
  <c r="CR460" i="3"/>
  <c r="DI460" i="3"/>
  <c r="EC460" i="3"/>
  <c r="GZ460" i="3"/>
  <c r="HR460" i="3"/>
  <c r="S460" i="3"/>
  <c r="S460" i="2"/>
  <c r="AN460" i="3"/>
  <c r="BE460" i="3"/>
  <c r="CV460" i="3"/>
  <c r="DM460" i="3"/>
  <c r="EH460" i="3"/>
  <c r="HF460" i="3"/>
  <c r="CG460" i="3"/>
  <c r="B460" i="3"/>
  <c r="B460" i="2"/>
  <c r="AA460" i="3"/>
  <c r="AR460" i="3"/>
  <c r="BI460" i="3"/>
  <c r="CZ460" i="3"/>
  <c r="DS460" i="3"/>
  <c r="GQ460" i="3"/>
  <c r="HJ460" i="3"/>
  <c r="AF460" i="3"/>
  <c r="AV460" i="3"/>
  <c r="BM460" i="3"/>
  <c r="CL460" i="3"/>
  <c r="DE460" i="3"/>
  <c r="DX460" i="3"/>
  <c r="GU460" i="3"/>
  <c r="HN460" i="3"/>
  <c r="P473" i="4"/>
  <c r="EV456" i="3"/>
  <c r="EW456" i="3"/>
  <c r="EX456" i="3"/>
  <c r="FF456" i="3"/>
  <c r="FG456" i="3"/>
  <c r="FH456" i="3"/>
  <c r="FP456" i="3"/>
  <c r="FQ456" i="3"/>
  <c r="FR456" i="3"/>
  <c r="FZ456" i="3"/>
  <c r="GA456" i="3"/>
  <c r="GB456" i="3"/>
  <c r="EL456" i="3"/>
  <c r="EM456" i="3"/>
  <c r="EN456" i="3"/>
  <c r="X452" i="3"/>
  <c r="Z452" i="3"/>
  <c r="CA452" i="3"/>
  <c r="BX448" i="3"/>
  <c r="BY448" i="3"/>
  <c r="BW448" i="3"/>
  <c r="FS448" i="3"/>
  <c r="EO448" i="3"/>
  <c r="EY448" i="3"/>
  <c r="FI448" i="3"/>
  <c r="GC448" i="3"/>
  <c r="EU448" i="3"/>
  <c r="ES448" i="3"/>
  <c r="FC448" i="3"/>
  <c r="FE448" i="3"/>
  <c r="FO448" i="3"/>
  <c r="FW448" i="3"/>
  <c r="FM448" i="3"/>
  <c r="GG448" i="3"/>
  <c r="FY448" i="3"/>
  <c r="GI448" i="3"/>
  <c r="EP448" i="3"/>
  <c r="FB448" i="3"/>
  <c r="FJ448" i="3"/>
  <c r="FV448" i="3"/>
  <c r="GD448" i="3"/>
  <c r="EQ448" i="3"/>
  <c r="FD448" i="3"/>
  <c r="FK448" i="3"/>
  <c r="FX448" i="3"/>
  <c r="GE448" i="3"/>
  <c r="ER448" i="3"/>
  <c r="EZ448" i="3"/>
  <c r="FL448" i="3"/>
  <c r="FT448" i="3"/>
  <c r="GF448" i="3"/>
  <c r="FN448" i="3"/>
  <c r="ET448" i="3"/>
  <c r="FU448" i="3"/>
  <c r="FA448" i="3"/>
  <c r="GH448" i="3"/>
  <c r="HT444" i="3"/>
  <c r="P444" i="3"/>
  <c r="P444" i="2"/>
  <c r="AC444" i="3"/>
  <c r="AG444" i="3"/>
  <c r="AK444" i="3"/>
  <c r="AO444" i="3"/>
  <c r="AS444" i="3"/>
  <c r="AW444" i="3"/>
  <c r="BB444" i="3"/>
  <c r="BF444" i="3"/>
  <c r="BJ444" i="3"/>
  <c r="BN444" i="3"/>
  <c r="BR444" i="3"/>
  <c r="CE444" i="3"/>
  <c r="CN444" i="3"/>
  <c r="CS444" i="3"/>
  <c r="CW444" i="3"/>
  <c r="DA444" i="3"/>
  <c r="DF444" i="3"/>
  <c r="DJ444" i="3"/>
  <c r="DN444" i="3"/>
  <c r="DT444" i="3"/>
  <c r="DY444" i="3"/>
  <c r="ED444" i="3"/>
  <c r="EI444" i="3"/>
  <c r="GK444" i="3"/>
  <c r="GR444" i="3"/>
  <c r="GV444" i="3"/>
  <c r="HA444" i="3"/>
  <c r="HG444" i="3"/>
  <c r="HK444" i="3"/>
  <c r="HO444" i="3"/>
  <c r="HS444" i="3"/>
  <c r="Q444" i="3"/>
  <c r="Q444" i="2"/>
  <c r="AD444" i="3"/>
  <c r="AH444" i="3"/>
  <c r="AL444" i="3"/>
  <c r="AP444" i="3"/>
  <c r="AT444" i="3"/>
  <c r="AY444" i="3"/>
  <c r="BC444" i="3"/>
  <c r="BG444" i="3"/>
  <c r="BK444" i="3"/>
  <c r="BO444" i="3"/>
  <c r="BS444" i="3"/>
  <c r="CI444" i="3"/>
  <c r="CO444" i="3"/>
  <c r="CT444" i="3"/>
  <c r="CX444" i="3"/>
  <c r="DB444" i="3"/>
  <c r="DG444" i="3"/>
  <c r="DK444" i="3"/>
  <c r="DO444" i="3"/>
  <c r="DV444" i="3"/>
  <c r="DZ444" i="3"/>
  <c r="EE444" i="3"/>
  <c r="EJ444" i="3"/>
  <c r="GL444" i="3"/>
  <c r="GS444" i="3"/>
  <c r="GX444" i="3"/>
  <c r="HB444" i="3"/>
  <c r="HH444" i="3"/>
  <c r="HL444" i="3"/>
  <c r="HP444" i="3"/>
  <c r="N444" i="3"/>
  <c r="R444" i="3"/>
  <c r="AE444" i="3"/>
  <c r="AI444" i="3"/>
  <c r="AM444" i="3"/>
  <c r="AQ444" i="3"/>
  <c r="AU444" i="3"/>
  <c r="AZ444" i="3"/>
  <c r="BD444" i="3"/>
  <c r="BH444" i="3"/>
  <c r="BL444" i="3"/>
  <c r="BP444" i="3"/>
  <c r="BU444" i="3"/>
  <c r="CK444" i="3"/>
  <c r="CQ444" i="3"/>
  <c r="CU444" i="3"/>
  <c r="CY444" i="3"/>
  <c r="DD444" i="3"/>
  <c r="DH444" i="3"/>
  <c r="DL444" i="3"/>
  <c r="DQ444" i="3"/>
  <c r="DW444" i="3"/>
  <c r="EA444" i="3"/>
  <c r="EG444" i="3"/>
  <c r="GM444" i="3"/>
  <c r="GT444" i="3"/>
  <c r="GY444" i="3"/>
  <c r="HD444" i="3"/>
  <c r="HI444" i="3"/>
  <c r="HM444" i="3"/>
  <c r="HQ444" i="3"/>
  <c r="GN444" i="3"/>
  <c r="GO444" i="3"/>
  <c r="F444" i="3"/>
  <c r="U444" i="2"/>
  <c r="O444" i="3"/>
  <c r="AJ444" i="3"/>
  <c r="BA444" i="3"/>
  <c r="BQ444" i="3"/>
  <c r="CR444" i="3"/>
  <c r="DI444" i="3"/>
  <c r="EC444" i="3"/>
  <c r="GZ444" i="3"/>
  <c r="HR444" i="3"/>
  <c r="S444" i="3"/>
  <c r="S444" i="2"/>
  <c r="AN444" i="3"/>
  <c r="BE444" i="3"/>
  <c r="CV444" i="3"/>
  <c r="DM444" i="3"/>
  <c r="EH444" i="3"/>
  <c r="HF444" i="3"/>
  <c r="CG444" i="3"/>
  <c r="B444" i="3"/>
  <c r="B444" i="2"/>
  <c r="AA444" i="3"/>
  <c r="AR444" i="3"/>
  <c r="BI444" i="3"/>
  <c r="CZ444" i="3"/>
  <c r="DS444" i="3"/>
  <c r="GQ444" i="3"/>
  <c r="HJ444" i="3"/>
  <c r="AF444" i="3"/>
  <c r="AV444" i="3"/>
  <c r="BM444" i="3"/>
  <c r="CL444" i="3"/>
  <c r="DE444" i="3"/>
  <c r="DX444" i="3"/>
  <c r="GU444" i="3"/>
  <c r="HN444" i="3"/>
  <c r="P457" i="4"/>
  <c r="EV440" i="3"/>
  <c r="EW440" i="3"/>
  <c r="EX440" i="3"/>
  <c r="FF440" i="3"/>
  <c r="FG440" i="3"/>
  <c r="FH440" i="3"/>
  <c r="EL440" i="3"/>
  <c r="EM440" i="3"/>
  <c r="EN440" i="3"/>
  <c r="FP440" i="3"/>
  <c r="FQ440" i="3"/>
  <c r="FR440" i="3"/>
  <c r="FZ440" i="3"/>
  <c r="GA440" i="3"/>
  <c r="GB440" i="3"/>
  <c r="X436" i="3"/>
  <c r="Z436" i="3"/>
  <c r="CA436" i="3"/>
  <c r="BX432" i="3"/>
  <c r="BY432" i="3"/>
  <c r="BW432" i="3"/>
  <c r="FS432" i="3"/>
  <c r="EO432" i="3"/>
  <c r="EY432" i="3"/>
  <c r="FI432" i="3"/>
  <c r="GC432" i="3"/>
  <c r="EU432" i="3"/>
  <c r="ES432" i="3"/>
  <c r="FC432" i="3"/>
  <c r="FE432" i="3"/>
  <c r="FO432" i="3"/>
  <c r="FW432" i="3"/>
  <c r="FM432" i="3"/>
  <c r="GG432" i="3"/>
  <c r="FY432" i="3"/>
  <c r="GI432" i="3"/>
  <c r="EP432" i="3"/>
  <c r="FB432" i="3"/>
  <c r="FJ432" i="3"/>
  <c r="FV432" i="3"/>
  <c r="GD432" i="3"/>
  <c r="EQ432" i="3"/>
  <c r="FD432" i="3"/>
  <c r="FK432" i="3"/>
  <c r="FX432" i="3"/>
  <c r="GE432" i="3"/>
  <c r="ER432" i="3"/>
  <c r="EZ432" i="3"/>
  <c r="FL432" i="3"/>
  <c r="FT432" i="3"/>
  <c r="GF432" i="3"/>
  <c r="FN432" i="3"/>
  <c r="ET432" i="3"/>
  <c r="FU432" i="3"/>
  <c r="FA432" i="3"/>
  <c r="GH432" i="3"/>
  <c r="HT428" i="3"/>
  <c r="P428" i="3"/>
  <c r="P428" i="2"/>
  <c r="AC428" i="3"/>
  <c r="AG428" i="3"/>
  <c r="AK428" i="3"/>
  <c r="AO428" i="3"/>
  <c r="AS428" i="3"/>
  <c r="AW428" i="3"/>
  <c r="BB428" i="3"/>
  <c r="BF428" i="3"/>
  <c r="BJ428" i="3"/>
  <c r="BN428" i="3"/>
  <c r="BR428" i="3"/>
  <c r="CE428" i="3"/>
  <c r="CN428" i="3"/>
  <c r="CS428" i="3"/>
  <c r="CW428" i="3"/>
  <c r="DA428" i="3"/>
  <c r="DF428" i="3"/>
  <c r="DJ428" i="3"/>
  <c r="DN428" i="3"/>
  <c r="DT428" i="3"/>
  <c r="DY428" i="3"/>
  <c r="ED428" i="3"/>
  <c r="EI428" i="3"/>
  <c r="GK428" i="3"/>
  <c r="GR428" i="3"/>
  <c r="GV428" i="3"/>
  <c r="HA428" i="3"/>
  <c r="HG428" i="3"/>
  <c r="HK428" i="3"/>
  <c r="HO428" i="3"/>
  <c r="HS428" i="3"/>
  <c r="Q428" i="3"/>
  <c r="Q428" i="2"/>
  <c r="AD428" i="3"/>
  <c r="AH428" i="3"/>
  <c r="AL428" i="3"/>
  <c r="AP428" i="3"/>
  <c r="AT428" i="3"/>
  <c r="AY428" i="3"/>
  <c r="BC428" i="3"/>
  <c r="BG428" i="3"/>
  <c r="BK428" i="3"/>
  <c r="BO428" i="3"/>
  <c r="BS428" i="3"/>
  <c r="CI428" i="3"/>
  <c r="CO428" i="3"/>
  <c r="CT428" i="3"/>
  <c r="CX428" i="3"/>
  <c r="DB428" i="3"/>
  <c r="DG428" i="3"/>
  <c r="DK428" i="3"/>
  <c r="DO428" i="3"/>
  <c r="DV428" i="3"/>
  <c r="DZ428" i="3"/>
  <c r="EE428" i="3"/>
  <c r="EJ428" i="3"/>
  <c r="GL428" i="3"/>
  <c r="GS428" i="3"/>
  <c r="GX428" i="3"/>
  <c r="HB428" i="3"/>
  <c r="HH428" i="3"/>
  <c r="HL428" i="3"/>
  <c r="HP428" i="3"/>
  <c r="N428" i="3"/>
  <c r="R428" i="3"/>
  <c r="AE428" i="3"/>
  <c r="AI428" i="3"/>
  <c r="AM428" i="3"/>
  <c r="AQ428" i="3"/>
  <c r="AU428" i="3"/>
  <c r="AZ428" i="3"/>
  <c r="BD428" i="3"/>
  <c r="BH428" i="3"/>
  <c r="BL428" i="3"/>
  <c r="BP428" i="3"/>
  <c r="BU428" i="3"/>
  <c r="CK428" i="3"/>
  <c r="CQ428" i="3"/>
  <c r="CU428" i="3"/>
  <c r="CY428" i="3"/>
  <c r="DD428" i="3"/>
  <c r="DH428" i="3"/>
  <c r="DL428" i="3"/>
  <c r="DQ428" i="3"/>
  <c r="DW428" i="3"/>
  <c r="EA428" i="3"/>
  <c r="EG428" i="3"/>
  <c r="GM428" i="3"/>
  <c r="GT428" i="3"/>
  <c r="GY428" i="3"/>
  <c r="HD428" i="3"/>
  <c r="HI428" i="3"/>
  <c r="HM428" i="3"/>
  <c r="HQ428" i="3"/>
  <c r="GN428" i="3"/>
  <c r="GO428" i="3"/>
  <c r="F428" i="3"/>
  <c r="U428" i="2"/>
  <c r="O428" i="3"/>
  <c r="AJ428" i="3"/>
  <c r="BA428" i="3"/>
  <c r="BQ428" i="3"/>
  <c r="CR428" i="3"/>
  <c r="DI428" i="3"/>
  <c r="EC428" i="3"/>
  <c r="GZ428" i="3"/>
  <c r="HR428" i="3"/>
  <c r="S428" i="3"/>
  <c r="S428" i="2"/>
  <c r="AN428" i="3"/>
  <c r="BE428" i="3"/>
  <c r="CV428" i="3"/>
  <c r="DM428" i="3"/>
  <c r="EH428" i="3"/>
  <c r="HF428" i="3"/>
  <c r="CG428" i="3"/>
  <c r="B428" i="3"/>
  <c r="B428" i="2"/>
  <c r="AA428" i="3"/>
  <c r="AR428" i="3"/>
  <c r="BI428" i="3"/>
  <c r="CZ428" i="3"/>
  <c r="DS428" i="3"/>
  <c r="GQ428" i="3"/>
  <c r="HJ428" i="3"/>
  <c r="AF428" i="3"/>
  <c r="AV428" i="3"/>
  <c r="BM428" i="3"/>
  <c r="CL428" i="3"/>
  <c r="DE428" i="3"/>
  <c r="DX428" i="3"/>
  <c r="GU428" i="3"/>
  <c r="HN428" i="3"/>
  <c r="P441" i="4"/>
  <c r="S437" i="4"/>
  <c r="EV424" i="3"/>
  <c r="EW424" i="3"/>
  <c r="EX424" i="3"/>
  <c r="FF424" i="3"/>
  <c r="FG424" i="3"/>
  <c r="FH424" i="3"/>
  <c r="FP424" i="3"/>
  <c r="FQ424" i="3"/>
  <c r="FR424" i="3"/>
  <c r="EL424" i="3"/>
  <c r="EM424" i="3"/>
  <c r="EN424" i="3"/>
  <c r="FZ424" i="3"/>
  <c r="GA424" i="3"/>
  <c r="GB424" i="3"/>
  <c r="X422" i="3"/>
  <c r="Z422" i="3"/>
  <c r="CA422" i="3"/>
  <c r="FS418" i="3"/>
  <c r="EO418" i="3"/>
  <c r="EY418" i="3"/>
  <c r="FI418" i="3"/>
  <c r="GC418" i="3"/>
  <c r="ES418" i="3"/>
  <c r="EU418" i="3"/>
  <c r="FM418" i="3"/>
  <c r="FY418" i="3"/>
  <c r="FC418" i="3"/>
  <c r="FE418" i="3"/>
  <c r="FO418" i="3"/>
  <c r="FW418" i="3"/>
  <c r="GI418" i="3"/>
  <c r="GG418" i="3"/>
  <c r="EQ418" i="3"/>
  <c r="FD418" i="3"/>
  <c r="FK418" i="3"/>
  <c r="FX418" i="3"/>
  <c r="GE418" i="3"/>
  <c r="ER418" i="3"/>
  <c r="EZ418" i="3"/>
  <c r="FL418" i="3"/>
  <c r="FT418" i="3"/>
  <c r="GF418" i="3"/>
  <c r="ET418" i="3"/>
  <c r="FA418" i="3"/>
  <c r="FN418" i="3"/>
  <c r="FU418" i="3"/>
  <c r="GH418" i="3"/>
  <c r="FJ418" i="3"/>
  <c r="EP418" i="3"/>
  <c r="FV418" i="3"/>
  <c r="FB418" i="3"/>
  <c r="GD418" i="3"/>
  <c r="HT414" i="3"/>
  <c r="Q414" i="3"/>
  <c r="Q414" i="2"/>
  <c r="AD414" i="3"/>
  <c r="AH414" i="3"/>
  <c r="AL414" i="3"/>
  <c r="AP414" i="3"/>
  <c r="AT414" i="3"/>
  <c r="AY414" i="3"/>
  <c r="BC414" i="3"/>
  <c r="BG414" i="3"/>
  <c r="BK414" i="3"/>
  <c r="BO414" i="3"/>
  <c r="BS414" i="3"/>
  <c r="CI414" i="3"/>
  <c r="CO414" i="3"/>
  <c r="CT414" i="3"/>
  <c r="CX414" i="3"/>
  <c r="DB414" i="3"/>
  <c r="DG414" i="3"/>
  <c r="DK414" i="3"/>
  <c r="DO414" i="3"/>
  <c r="DV414" i="3"/>
  <c r="DZ414" i="3"/>
  <c r="EE414" i="3"/>
  <c r="EJ414" i="3"/>
  <c r="GL414" i="3"/>
  <c r="GS414" i="3"/>
  <c r="GX414" i="3"/>
  <c r="HB414" i="3"/>
  <c r="HH414" i="3"/>
  <c r="HL414" i="3"/>
  <c r="HP414" i="3"/>
  <c r="N414" i="3"/>
  <c r="R414" i="3"/>
  <c r="AE414" i="3"/>
  <c r="AI414" i="3"/>
  <c r="AM414" i="3"/>
  <c r="AQ414" i="3"/>
  <c r="AU414" i="3"/>
  <c r="AZ414" i="3"/>
  <c r="BD414" i="3"/>
  <c r="BH414" i="3"/>
  <c r="BL414" i="3"/>
  <c r="BP414" i="3"/>
  <c r="BU414" i="3"/>
  <c r="CK414" i="3"/>
  <c r="CQ414" i="3"/>
  <c r="CU414" i="3"/>
  <c r="CY414" i="3"/>
  <c r="DD414" i="3"/>
  <c r="DH414" i="3"/>
  <c r="DL414" i="3"/>
  <c r="DQ414" i="3"/>
  <c r="DW414" i="3"/>
  <c r="EA414" i="3"/>
  <c r="EG414" i="3"/>
  <c r="GM414" i="3"/>
  <c r="GT414" i="3"/>
  <c r="GY414" i="3"/>
  <c r="HD414" i="3"/>
  <c r="HI414" i="3"/>
  <c r="HM414" i="3"/>
  <c r="HQ414" i="3"/>
  <c r="CG414" i="3"/>
  <c r="B414" i="3"/>
  <c r="B414" i="2"/>
  <c r="GN414" i="3"/>
  <c r="GO414" i="3"/>
  <c r="F414" i="3"/>
  <c r="U414" i="2"/>
  <c r="O414" i="3"/>
  <c r="S414" i="3"/>
  <c r="S414" i="2"/>
  <c r="AA414" i="3"/>
  <c r="AF414" i="3"/>
  <c r="AJ414" i="3"/>
  <c r="AN414" i="3"/>
  <c r="AR414" i="3"/>
  <c r="AV414" i="3"/>
  <c r="BA414" i="3"/>
  <c r="BE414" i="3"/>
  <c r="BI414" i="3"/>
  <c r="BM414" i="3"/>
  <c r="BQ414" i="3"/>
  <c r="CL414" i="3"/>
  <c r="CR414" i="3"/>
  <c r="CV414" i="3"/>
  <c r="CZ414" i="3"/>
  <c r="DE414" i="3"/>
  <c r="DI414" i="3"/>
  <c r="DM414" i="3"/>
  <c r="DS414" i="3"/>
  <c r="DX414" i="3"/>
  <c r="EC414" i="3"/>
  <c r="EH414" i="3"/>
  <c r="GQ414" i="3"/>
  <c r="GU414" i="3"/>
  <c r="GZ414" i="3"/>
  <c r="HF414" i="3"/>
  <c r="HJ414" i="3"/>
  <c r="HN414" i="3"/>
  <c r="HR414" i="3"/>
  <c r="AG414" i="3"/>
  <c r="AW414" i="3"/>
  <c r="BN414" i="3"/>
  <c r="CN414" i="3"/>
  <c r="DF414" i="3"/>
  <c r="DY414" i="3"/>
  <c r="GV414" i="3"/>
  <c r="HO414" i="3"/>
  <c r="P414" i="3"/>
  <c r="P414" i="2"/>
  <c r="AK414" i="3"/>
  <c r="BB414" i="3"/>
  <c r="BR414" i="3"/>
  <c r="CS414" i="3"/>
  <c r="DJ414" i="3"/>
  <c r="ED414" i="3"/>
  <c r="HA414" i="3"/>
  <c r="HS414" i="3"/>
  <c r="AO414" i="3"/>
  <c r="BF414" i="3"/>
  <c r="CW414" i="3"/>
  <c r="DN414" i="3"/>
  <c r="EI414" i="3"/>
  <c r="GK414" i="3"/>
  <c r="HG414" i="3"/>
  <c r="AC414" i="3"/>
  <c r="AS414" i="3"/>
  <c r="BJ414" i="3"/>
  <c r="CE414" i="3"/>
  <c r="DA414" i="3"/>
  <c r="DT414" i="3"/>
  <c r="GR414" i="3"/>
  <c r="HK414" i="3"/>
  <c r="P427" i="4"/>
  <c r="EL410" i="3"/>
  <c r="EM410" i="3"/>
  <c r="EN410" i="3"/>
  <c r="EV410" i="3"/>
  <c r="EW410" i="3"/>
  <c r="EX410" i="3"/>
  <c r="FF410" i="3"/>
  <c r="FG410" i="3"/>
  <c r="FH410" i="3"/>
  <c r="FZ410" i="3"/>
  <c r="GA410" i="3"/>
  <c r="GB410" i="3"/>
  <c r="FP410" i="3"/>
  <c r="FQ410" i="3"/>
  <c r="FR410" i="3"/>
  <c r="Z406" i="3"/>
  <c r="CA406" i="3"/>
  <c r="X406" i="3"/>
  <c r="FS402" i="3"/>
  <c r="EO402" i="3"/>
  <c r="EY402" i="3"/>
  <c r="FI402" i="3"/>
  <c r="GC402" i="3"/>
  <c r="ES402" i="3"/>
  <c r="EU402" i="3"/>
  <c r="FM402" i="3"/>
  <c r="FY402" i="3"/>
  <c r="FC402" i="3"/>
  <c r="FE402" i="3"/>
  <c r="FO402" i="3"/>
  <c r="FW402" i="3"/>
  <c r="GI402" i="3"/>
  <c r="GG402" i="3"/>
  <c r="EQ402" i="3"/>
  <c r="FD402" i="3"/>
  <c r="FK402" i="3"/>
  <c r="FX402" i="3"/>
  <c r="GE402" i="3"/>
  <c r="ER402" i="3"/>
  <c r="EZ402" i="3"/>
  <c r="FL402" i="3"/>
  <c r="FT402" i="3"/>
  <c r="GF402" i="3"/>
  <c r="ET402" i="3"/>
  <c r="FA402" i="3"/>
  <c r="FN402" i="3"/>
  <c r="FU402" i="3"/>
  <c r="GH402" i="3"/>
  <c r="FJ402" i="3"/>
  <c r="EP402" i="3"/>
  <c r="FV402" i="3"/>
  <c r="FB402" i="3"/>
  <c r="GD402" i="3"/>
  <c r="HT398" i="3"/>
  <c r="Q398" i="3"/>
  <c r="Q398" i="2"/>
  <c r="AD398" i="3"/>
  <c r="AH398" i="3"/>
  <c r="AL398" i="3"/>
  <c r="AP398" i="3"/>
  <c r="AT398" i="3"/>
  <c r="AY398" i="3"/>
  <c r="BC398" i="3"/>
  <c r="BG398" i="3"/>
  <c r="BK398" i="3"/>
  <c r="BO398" i="3"/>
  <c r="BS398" i="3"/>
  <c r="CI398" i="3"/>
  <c r="CO398" i="3"/>
  <c r="CT398" i="3"/>
  <c r="CX398" i="3"/>
  <c r="DB398" i="3"/>
  <c r="DG398" i="3"/>
  <c r="DK398" i="3"/>
  <c r="DO398" i="3"/>
  <c r="DV398" i="3"/>
  <c r="DZ398" i="3"/>
  <c r="EE398" i="3"/>
  <c r="EJ398" i="3"/>
  <c r="GL398" i="3"/>
  <c r="GS398" i="3"/>
  <c r="GX398" i="3"/>
  <c r="HB398" i="3"/>
  <c r="HH398" i="3"/>
  <c r="HL398" i="3"/>
  <c r="HP398" i="3"/>
  <c r="N398" i="3"/>
  <c r="R398" i="3"/>
  <c r="AE398" i="3"/>
  <c r="AI398" i="3"/>
  <c r="AM398" i="3"/>
  <c r="AQ398" i="3"/>
  <c r="AU398" i="3"/>
  <c r="AZ398" i="3"/>
  <c r="BD398" i="3"/>
  <c r="BH398" i="3"/>
  <c r="BL398" i="3"/>
  <c r="BP398" i="3"/>
  <c r="BU398" i="3"/>
  <c r="CK398" i="3"/>
  <c r="CQ398" i="3"/>
  <c r="CU398" i="3"/>
  <c r="CY398" i="3"/>
  <c r="DD398" i="3"/>
  <c r="DH398" i="3"/>
  <c r="DL398" i="3"/>
  <c r="DQ398" i="3"/>
  <c r="DW398" i="3"/>
  <c r="EA398" i="3"/>
  <c r="EG398" i="3"/>
  <c r="GM398" i="3"/>
  <c r="GT398" i="3"/>
  <c r="GY398" i="3"/>
  <c r="HD398" i="3"/>
  <c r="HI398" i="3"/>
  <c r="HM398" i="3"/>
  <c r="HQ398" i="3"/>
  <c r="CG398" i="3"/>
  <c r="B398" i="3"/>
  <c r="B398" i="2"/>
  <c r="GN398" i="3"/>
  <c r="GO398" i="3"/>
  <c r="F398" i="3"/>
  <c r="U398" i="2"/>
  <c r="O398" i="3"/>
  <c r="S398" i="3"/>
  <c r="S398" i="2"/>
  <c r="AA398" i="3"/>
  <c r="AF398" i="3"/>
  <c r="AJ398" i="3"/>
  <c r="AN398" i="3"/>
  <c r="AR398" i="3"/>
  <c r="AV398" i="3"/>
  <c r="BA398" i="3"/>
  <c r="BE398" i="3"/>
  <c r="BI398" i="3"/>
  <c r="BM398" i="3"/>
  <c r="BQ398" i="3"/>
  <c r="CL398" i="3"/>
  <c r="CR398" i="3"/>
  <c r="CV398" i="3"/>
  <c r="CZ398" i="3"/>
  <c r="DE398" i="3"/>
  <c r="DI398" i="3"/>
  <c r="DM398" i="3"/>
  <c r="DS398" i="3"/>
  <c r="DX398" i="3"/>
  <c r="EC398" i="3"/>
  <c r="EH398" i="3"/>
  <c r="GQ398" i="3"/>
  <c r="GU398" i="3"/>
  <c r="GZ398" i="3"/>
  <c r="HF398" i="3"/>
  <c r="HJ398" i="3"/>
  <c r="HN398" i="3"/>
  <c r="HR398" i="3"/>
  <c r="AG398" i="3"/>
  <c r="AW398" i="3"/>
  <c r="BN398" i="3"/>
  <c r="CN398" i="3"/>
  <c r="DF398" i="3"/>
  <c r="DY398" i="3"/>
  <c r="GV398" i="3"/>
  <c r="HO398" i="3"/>
  <c r="P398" i="3"/>
  <c r="P398" i="2"/>
  <c r="AK398" i="3"/>
  <c r="BB398" i="3"/>
  <c r="BR398" i="3"/>
  <c r="CS398" i="3"/>
  <c r="DJ398" i="3"/>
  <c r="ED398" i="3"/>
  <c r="HA398" i="3"/>
  <c r="HS398" i="3"/>
  <c r="AO398" i="3"/>
  <c r="BF398" i="3"/>
  <c r="CW398" i="3"/>
  <c r="DN398" i="3"/>
  <c r="EI398" i="3"/>
  <c r="GK398" i="3"/>
  <c r="HG398" i="3"/>
  <c r="AC398" i="3"/>
  <c r="AS398" i="3"/>
  <c r="BJ398" i="3"/>
  <c r="CE398" i="3"/>
  <c r="DA398" i="3"/>
  <c r="DT398" i="3"/>
  <c r="GR398" i="3"/>
  <c r="HK398" i="3"/>
  <c r="P411" i="4"/>
  <c r="EL394" i="3"/>
  <c r="EM394" i="3"/>
  <c r="EN394" i="3"/>
  <c r="EV394" i="3"/>
  <c r="EW394" i="3"/>
  <c r="EX394" i="3"/>
  <c r="FF394" i="3"/>
  <c r="FG394" i="3"/>
  <c r="FH394" i="3"/>
  <c r="FZ394" i="3"/>
  <c r="GA394" i="3"/>
  <c r="GB394" i="3"/>
  <c r="FP394" i="3"/>
  <c r="FQ394" i="3"/>
  <c r="FR394" i="3"/>
  <c r="Z390" i="3"/>
  <c r="CA390" i="3"/>
  <c r="X390" i="3"/>
  <c r="S403" i="4"/>
  <c r="FS386" i="3"/>
  <c r="EO386" i="3"/>
  <c r="EY386" i="3"/>
  <c r="FI386" i="3"/>
  <c r="GC386" i="3"/>
  <c r="ES386" i="3"/>
  <c r="EU386" i="3"/>
  <c r="FM386" i="3"/>
  <c r="FY386" i="3"/>
  <c r="FC386" i="3"/>
  <c r="FE386" i="3"/>
  <c r="FO386" i="3"/>
  <c r="FW386" i="3"/>
  <c r="GI386" i="3"/>
  <c r="GG386" i="3"/>
  <c r="EQ386" i="3"/>
  <c r="FD386" i="3"/>
  <c r="FK386" i="3"/>
  <c r="FX386" i="3"/>
  <c r="GE386" i="3"/>
  <c r="ER386" i="3"/>
  <c r="EZ386" i="3"/>
  <c r="FL386" i="3"/>
  <c r="FT386" i="3"/>
  <c r="GF386" i="3"/>
  <c r="ET386" i="3"/>
  <c r="FA386" i="3"/>
  <c r="FN386" i="3"/>
  <c r="FU386" i="3"/>
  <c r="GH386" i="3"/>
  <c r="FJ386" i="3"/>
  <c r="EP386" i="3"/>
  <c r="FV386" i="3"/>
  <c r="FB386" i="3"/>
  <c r="GD386" i="3"/>
  <c r="HT382" i="3"/>
  <c r="Q382" i="3"/>
  <c r="Q382" i="2"/>
  <c r="AD382" i="3"/>
  <c r="AH382" i="3"/>
  <c r="AL382" i="3"/>
  <c r="AP382" i="3"/>
  <c r="AT382" i="3"/>
  <c r="AY382" i="3"/>
  <c r="BC382" i="3"/>
  <c r="BG382" i="3"/>
  <c r="BK382" i="3"/>
  <c r="BO382" i="3"/>
  <c r="BS382" i="3"/>
  <c r="CI382" i="3"/>
  <c r="CO382" i="3"/>
  <c r="CT382" i="3"/>
  <c r="CX382" i="3"/>
  <c r="DB382" i="3"/>
  <c r="DG382" i="3"/>
  <c r="DK382" i="3"/>
  <c r="DO382" i="3"/>
  <c r="DV382" i="3"/>
  <c r="DZ382" i="3"/>
  <c r="EE382" i="3"/>
  <c r="EJ382" i="3"/>
  <c r="GL382" i="3"/>
  <c r="GS382" i="3"/>
  <c r="GX382" i="3"/>
  <c r="HB382" i="3"/>
  <c r="HH382" i="3"/>
  <c r="HL382" i="3"/>
  <c r="HP382" i="3"/>
  <c r="N382" i="3"/>
  <c r="R382" i="3"/>
  <c r="AE382" i="3"/>
  <c r="AI382" i="3"/>
  <c r="AM382" i="3"/>
  <c r="AQ382" i="3"/>
  <c r="AU382" i="3"/>
  <c r="AZ382" i="3"/>
  <c r="BD382" i="3"/>
  <c r="BH382" i="3"/>
  <c r="BL382" i="3"/>
  <c r="BP382" i="3"/>
  <c r="BU382" i="3"/>
  <c r="CK382" i="3"/>
  <c r="CQ382" i="3"/>
  <c r="CU382" i="3"/>
  <c r="CY382" i="3"/>
  <c r="DD382" i="3"/>
  <c r="DH382" i="3"/>
  <c r="DL382" i="3"/>
  <c r="DQ382" i="3"/>
  <c r="DW382" i="3"/>
  <c r="EA382" i="3"/>
  <c r="EG382" i="3"/>
  <c r="GM382" i="3"/>
  <c r="GT382" i="3"/>
  <c r="GY382" i="3"/>
  <c r="HD382" i="3"/>
  <c r="HI382" i="3"/>
  <c r="HM382" i="3"/>
  <c r="HQ382" i="3"/>
  <c r="CG382" i="3"/>
  <c r="B382" i="3"/>
  <c r="B382" i="2"/>
  <c r="GN382" i="3"/>
  <c r="GO382" i="3"/>
  <c r="F382" i="3"/>
  <c r="U382" i="2"/>
  <c r="O382" i="3"/>
  <c r="S382" i="3"/>
  <c r="S382" i="2"/>
  <c r="AA382" i="3"/>
  <c r="AF382" i="3"/>
  <c r="AJ382" i="3"/>
  <c r="AN382" i="3"/>
  <c r="AR382" i="3"/>
  <c r="AV382" i="3"/>
  <c r="BA382" i="3"/>
  <c r="BE382" i="3"/>
  <c r="BI382" i="3"/>
  <c r="BM382" i="3"/>
  <c r="BQ382" i="3"/>
  <c r="CL382" i="3"/>
  <c r="CR382" i="3"/>
  <c r="CV382" i="3"/>
  <c r="CZ382" i="3"/>
  <c r="DE382" i="3"/>
  <c r="DI382" i="3"/>
  <c r="DM382" i="3"/>
  <c r="DS382" i="3"/>
  <c r="DX382" i="3"/>
  <c r="EC382" i="3"/>
  <c r="EH382" i="3"/>
  <c r="GQ382" i="3"/>
  <c r="GU382" i="3"/>
  <c r="GZ382" i="3"/>
  <c r="HF382" i="3"/>
  <c r="HJ382" i="3"/>
  <c r="HN382" i="3"/>
  <c r="HR382" i="3"/>
  <c r="AG382" i="3"/>
  <c r="AW382" i="3"/>
  <c r="BN382" i="3"/>
  <c r="CN382" i="3"/>
  <c r="DF382" i="3"/>
  <c r="DY382" i="3"/>
  <c r="GV382" i="3"/>
  <c r="HO382" i="3"/>
  <c r="P382" i="3"/>
  <c r="P382" i="2"/>
  <c r="AK382" i="3"/>
  <c r="BB382" i="3"/>
  <c r="BR382" i="3"/>
  <c r="CS382" i="3"/>
  <c r="DJ382" i="3"/>
  <c r="ED382" i="3"/>
  <c r="HA382" i="3"/>
  <c r="HS382" i="3"/>
  <c r="AO382" i="3"/>
  <c r="BF382" i="3"/>
  <c r="CW382" i="3"/>
  <c r="DN382" i="3"/>
  <c r="EI382" i="3"/>
  <c r="GK382" i="3"/>
  <c r="HG382" i="3"/>
  <c r="AC382" i="3"/>
  <c r="AS382" i="3"/>
  <c r="BJ382" i="3"/>
  <c r="CE382" i="3"/>
  <c r="DA382" i="3"/>
  <c r="DT382" i="3"/>
  <c r="GR382" i="3"/>
  <c r="HK382" i="3"/>
  <c r="P395" i="4"/>
  <c r="EL378" i="3"/>
  <c r="EM378" i="3"/>
  <c r="EN378" i="3"/>
  <c r="EV378" i="3"/>
  <c r="EW378" i="3"/>
  <c r="EX378" i="3"/>
  <c r="FF378" i="3"/>
  <c r="FG378" i="3"/>
  <c r="FH378" i="3"/>
  <c r="FZ378" i="3"/>
  <c r="GA378" i="3"/>
  <c r="GB378" i="3"/>
  <c r="FP378" i="3"/>
  <c r="FQ378" i="3"/>
  <c r="FR378" i="3"/>
  <c r="Z374" i="3"/>
  <c r="CA374" i="3"/>
  <c r="X374" i="3"/>
  <c r="FS370" i="3"/>
  <c r="EO370" i="3"/>
  <c r="EY370" i="3"/>
  <c r="FI370" i="3"/>
  <c r="GC370" i="3"/>
  <c r="ES370" i="3"/>
  <c r="EU370" i="3"/>
  <c r="FM370" i="3"/>
  <c r="FY370" i="3"/>
  <c r="FC370" i="3"/>
  <c r="FE370" i="3"/>
  <c r="FO370" i="3"/>
  <c r="FW370" i="3"/>
  <c r="GI370" i="3"/>
  <c r="GG370" i="3"/>
  <c r="EQ370" i="3"/>
  <c r="FD370" i="3"/>
  <c r="FK370" i="3"/>
  <c r="FX370" i="3"/>
  <c r="GE370" i="3"/>
  <c r="ER370" i="3"/>
  <c r="EZ370" i="3"/>
  <c r="FL370" i="3"/>
  <c r="FT370" i="3"/>
  <c r="GF370" i="3"/>
  <c r="ET370" i="3"/>
  <c r="FA370" i="3"/>
  <c r="FN370" i="3"/>
  <c r="FU370" i="3"/>
  <c r="GH370" i="3"/>
  <c r="FJ370" i="3"/>
  <c r="EP370" i="3"/>
  <c r="FV370" i="3"/>
  <c r="FB370" i="3"/>
  <c r="GD370" i="3"/>
  <c r="HT366" i="3"/>
  <c r="N366" i="3"/>
  <c r="R366" i="3"/>
  <c r="AE366" i="3"/>
  <c r="AI366" i="3"/>
  <c r="AM366" i="3"/>
  <c r="AQ366" i="3"/>
  <c r="AU366" i="3"/>
  <c r="AZ366" i="3"/>
  <c r="BD366" i="3"/>
  <c r="BH366" i="3"/>
  <c r="BL366" i="3"/>
  <c r="BP366" i="3"/>
  <c r="BU366" i="3"/>
  <c r="CK366" i="3"/>
  <c r="CQ366" i="3"/>
  <c r="CU366" i="3"/>
  <c r="CY366" i="3"/>
  <c r="DD366" i="3"/>
  <c r="DH366" i="3"/>
  <c r="DL366" i="3"/>
  <c r="DQ366" i="3"/>
  <c r="DW366" i="3"/>
  <c r="EA366" i="3"/>
  <c r="EG366" i="3"/>
  <c r="GM366" i="3"/>
  <c r="GT366" i="3"/>
  <c r="GY366" i="3"/>
  <c r="HD366" i="3"/>
  <c r="HI366" i="3"/>
  <c r="HM366" i="3"/>
  <c r="HQ366" i="3"/>
  <c r="CG366" i="3"/>
  <c r="B366" i="3"/>
  <c r="B366" i="2"/>
  <c r="GN366" i="3"/>
  <c r="GO366" i="3"/>
  <c r="F366" i="3"/>
  <c r="U366" i="2"/>
  <c r="O366" i="3"/>
  <c r="S366" i="3"/>
  <c r="S366" i="2"/>
  <c r="AA366" i="3"/>
  <c r="AF366" i="3"/>
  <c r="AJ366" i="3"/>
  <c r="AN366" i="3"/>
  <c r="AR366" i="3"/>
  <c r="AV366" i="3"/>
  <c r="BA366" i="3"/>
  <c r="BE366" i="3"/>
  <c r="BI366" i="3"/>
  <c r="BM366" i="3"/>
  <c r="BQ366" i="3"/>
  <c r="CL366" i="3"/>
  <c r="CR366" i="3"/>
  <c r="CV366" i="3"/>
  <c r="CZ366" i="3"/>
  <c r="DE366" i="3"/>
  <c r="DI366" i="3"/>
  <c r="DM366" i="3"/>
  <c r="DS366" i="3"/>
  <c r="DX366" i="3"/>
  <c r="EC366" i="3"/>
  <c r="EH366" i="3"/>
  <c r="GQ366" i="3"/>
  <c r="GU366" i="3"/>
  <c r="GZ366" i="3"/>
  <c r="HF366" i="3"/>
  <c r="HJ366" i="3"/>
  <c r="HN366" i="3"/>
  <c r="HR366" i="3"/>
  <c r="P366" i="3"/>
  <c r="P366" i="2"/>
  <c r="AC366" i="3"/>
  <c r="AG366" i="3"/>
  <c r="AK366" i="3"/>
  <c r="AO366" i="3"/>
  <c r="AS366" i="3"/>
  <c r="AW366" i="3"/>
  <c r="BB366" i="3"/>
  <c r="BF366" i="3"/>
  <c r="BJ366" i="3"/>
  <c r="BN366" i="3"/>
  <c r="BR366" i="3"/>
  <c r="CE366" i="3"/>
  <c r="CN366" i="3"/>
  <c r="CS366" i="3"/>
  <c r="CW366" i="3"/>
  <c r="DA366" i="3"/>
  <c r="DF366" i="3"/>
  <c r="DJ366" i="3"/>
  <c r="DN366" i="3"/>
  <c r="DT366" i="3"/>
  <c r="DY366" i="3"/>
  <c r="ED366" i="3"/>
  <c r="EI366" i="3"/>
  <c r="GK366" i="3"/>
  <c r="GR366" i="3"/>
  <c r="GV366" i="3"/>
  <c r="HA366" i="3"/>
  <c r="HG366" i="3"/>
  <c r="HK366" i="3"/>
  <c r="HO366" i="3"/>
  <c r="HS366" i="3"/>
  <c r="AH366" i="3"/>
  <c r="AY366" i="3"/>
  <c r="BO366" i="3"/>
  <c r="CO366" i="3"/>
  <c r="DG366" i="3"/>
  <c r="DZ366" i="3"/>
  <c r="GX366" i="3"/>
  <c r="HP366" i="3"/>
  <c r="Q366" i="3"/>
  <c r="Q366" i="2"/>
  <c r="AL366" i="3"/>
  <c r="BC366" i="3"/>
  <c r="BS366" i="3"/>
  <c r="CT366" i="3"/>
  <c r="DK366" i="3"/>
  <c r="EE366" i="3"/>
  <c r="HB366" i="3"/>
  <c r="AP366" i="3"/>
  <c r="BG366" i="3"/>
  <c r="CX366" i="3"/>
  <c r="DO366" i="3"/>
  <c r="EJ366" i="3"/>
  <c r="GL366" i="3"/>
  <c r="HH366" i="3"/>
  <c r="AD366" i="3"/>
  <c r="AT366" i="3"/>
  <c r="BK366" i="3"/>
  <c r="CI366" i="3"/>
  <c r="DB366" i="3"/>
  <c r="DV366" i="3"/>
  <c r="GS366" i="3"/>
  <c r="HL366" i="3"/>
  <c r="P379" i="4"/>
  <c r="EL362" i="3"/>
  <c r="EM362" i="3"/>
  <c r="EN362" i="3"/>
  <c r="EV362" i="3"/>
  <c r="EW362" i="3"/>
  <c r="EX362" i="3"/>
  <c r="FF362" i="3"/>
  <c r="FG362" i="3"/>
  <c r="FH362" i="3"/>
  <c r="FZ362" i="3"/>
  <c r="GA362" i="3"/>
  <c r="GB362" i="3"/>
  <c r="FP362" i="3"/>
  <c r="FQ362" i="3"/>
  <c r="FR362" i="3"/>
  <c r="X358" i="3"/>
  <c r="Z358" i="3"/>
  <c r="CA358" i="3"/>
  <c r="BX354" i="3"/>
  <c r="BW354" i="3"/>
  <c r="BY354" i="3"/>
  <c r="FS354" i="3"/>
  <c r="EO354" i="3"/>
  <c r="EY354" i="3"/>
  <c r="FI354" i="3"/>
  <c r="GC354" i="3"/>
  <c r="ES354" i="3"/>
  <c r="EU354" i="3"/>
  <c r="FM354" i="3"/>
  <c r="FY354" i="3"/>
  <c r="FC354" i="3"/>
  <c r="FE354" i="3"/>
  <c r="FO354" i="3"/>
  <c r="FW354" i="3"/>
  <c r="GI354" i="3"/>
  <c r="GG354" i="3"/>
  <c r="EP354" i="3"/>
  <c r="FB354" i="3"/>
  <c r="FJ354" i="3"/>
  <c r="FV354" i="3"/>
  <c r="GD354" i="3"/>
  <c r="ER354" i="3"/>
  <c r="EZ354" i="3"/>
  <c r="FL354" i="3"/>
  <c r="FT354" i="3"/>
  <c r="GF354" i="3"/>
  <c r="ET354" i="3"/>
  <c r="FA354" i="3"/>
  <c r="FN354" i="3"/>
  <c r="FU354" i="3"/>
  <c r="GH354" i="3"/>
  <c r="FX354" i="3"/>
  <c r="FD354" i="3"/>
  <c r="GE354" i="3"/>
  <c r="FK354" i="3"/>
  <c r="EQ354" i="3"/>
  <c r="HT350" i="3"/>
  <c r="P350" i="3"/>
  <c r="P350" i="2"/>
  <c r="AC350" i="3"/>
  <c r="AG350" i="3"/>
  <c r="AK350" i="3"/>
  <c r="AO350" i="3"/>
  <c r="AS350" i="3"/>
  <c r="AW350" i="3"/>
  <c r="BB350" i="3"/>
  <c r="BF350" i="3"/>
  <c r="BJ350" i="3"/>
  <c r="BN350" i="3"/>
  <c r="BR350" i="3"/>
  <c r="CE350" i="3"/>
  <c r="CN350" i="3"/>
  <c r="CS350" i="3"/>
  <c r="CW350" i="3"/>
  <c r="DA350" i="3"/>
  <c r="DF350" i="3"/>
  <c r="DJ350" i="3"/>
  <c r="DN350" i="3"/>
  <c r="DT350" i="3"/>
  <c r="DY350" i="3"/>
  <c r="ED350" i="3"/>
  <c r="EI350" i="3"/>
  <c r="GK350" i="3"/>
  <c r="GR350" i="3"/>
  <c r="GV350" i="3"/>
  <c r="HA350" i="3"/>
  <c r="HG350" i="3"/>
  <c r="HK350" i="3"/>
  <c r="HO350" i="3"/>
  <c r="HS350" i="3"/>
  <c r="N350" i="3"/>
  <c r="R350" i="3"/>
  <c r="AE350" i="3"/>
  <c r="AI350" i="3"/>
  <c r="AM350" i="3"/>
  <c r="AQ350" i="3"/>
  <c r="AU350" i="3"/>
  <c r="AZ350" i="3"/>
  <c r="BD350" i="3"/>
  <c r="BH350" i="3"/>
  <c r="BL350" i="3"/>
  <c r="BP350" i="3"/>
  <c r="BU350" i="3"/>
  <c r="CK350" i="3"/>
  <c r="CQ350" i="3"/>
  <c r="CU350" i="3"/>
  <c r="CY350" i="3"/>
  <c r="DD350" i="3"/>
  <c r="DH350" i="3"/>
  <c r="DL350" i="3"/>
  <c r="DQ350" i="3"/>
  <c r="DW350" i="3"/>
  <c r="EA350" i="3"/>
  <c r="EG350" i="3"/>
  <c r="GM350" i="3"/>
  <c r="GT350" i="3"/>
  <c r="GY350" i="3"/>
  <c r="HD350" i="3"/>
  <c r="HI350" i="3"/>
  <c r="HM350" i="3"/>
  <c r="HQ350" i="3"/>
  <c r="CG350" i="3"/>
  <c r="B350" i="3"/>
  <c r="B350" i="2"/>
  <c r="GN350" i="3"/>
  <c r="GO350" i="3"/>
  <c r="F350" i="3"/>
  <c r="U350" i="2"/>
  <c r="O350" i="3"/>
  <c r="S350" i="3"/>
  <c r="S350" i="2"/>
  <c r="AA350" i="3"/>
  <c r="AF350" i="3"/>
  <c r="AJ350" i="3"/>
  <c r="AN350" i="3"/>
  <c r="AR350" i="3"/>
  <c r="AV350" i="3"/>
  <c r="BA350" i="3"/>
  <c r="BE350" i="3"/>
  <c r="BI350" i="3"/>
  <c r="BM350" i="3"/>
  <c r="BQ350" i="3"/>
  <c r="CL350" i="3"/>
  <c r="CR350" i="3"/>
  <c r="CV350" i="3"/>
  <c r="CZ350" i="3"/>
  <c r="DE350" i="3"/>
  <c r="DI350" i="3"/>
  <c r="DM350" i="3"/>
  <c r="DS350" i="3"/>
  <c r="DX350" i="3"/>
  <c r="EC350" i="3"/>
  <c r="EH350" i="3"/>
  <c r="GQ350" i="3"/>
  <c r="GU350" i="3"/>
  <c r="GZ350" i="3"/>
  <c r="HF350" i="3"/>
  <c r="HJ350" i="3"/>
  <c r="HN350" i="3"/>
  <c r="HR350" i="3"/>
  <c r="AP350" i="3"/>
  <c r="BG350" i="3"/>
  <c r="CX350" i="3"/>
  <c r="DO350" i="3"/>
  <c r="EJ350" i="3"/>
  <c r="GL350" i="3"/>
  <c r="HH350" i="3"/>
  <c r="AD350" i="3"/>
  <c r="AT350" i="3"/>
  <c r="BK350" i="3"/>
  <c r="CI350" i="3"/>
  <c r="DB350" i="3"/>
  <c r="DV350" i="3"/>
  <c r="GS350" i="3"/>
  <c r="HL350" i="3"/>
  <c r="AH350" i="3"/>
  <c r="AY350" i="3"/>
  <c r="BO350" i="3"/>
  <c r="CO350" i="3"/>
  <c r="DG350" i="3"/>
  <c r="DZ350" i="3"/>
  <c r="GX350" i="3"/>
  <c r="HP350" i="3"/>
  <c r="BC350" i="3"/>
  <c r="EE350" i="3"/>
  <c r="BS350" i="3"/>
  <c r="Q350" i="3"/>
  <c r="Q350" i="2"/>
  <c r="CT350" i="3"/>
  <c r="AL350" i="3"/>
  <c r="DK350" i="3"/>
  <c r="HB350" i="3"/>
  <c r="P363" i="4"/>
  <c r="EL346" i="3"/>
  <c r="EM346" i="3"/>
  <c r="EN346" i="3"/>
  <c r="EV346" i="3"/>
  <c r="EW346" i="3"/>
  <c r="EX346" i="3"/>
  <c r="FF346" i="3"/>
  <c r="FG346" i="3"/>
  <c r="FH346" i="3"/>
  <c r="FZ346" i="3"/>
  <c r="GA346" i="3"/>
  <c r="GB346" i="3"/>
  <c r="FP346" i="3"/>
  <c r="FQ346" i="3"/>
  <c r="FR346" i="3"/>
  <c r="X342" i="3"/>
  <c r="Z342" i="3"/>
  <c r="CA342" i="3"/>
  <c r="BX338" i="3"/>
  <c r="BY338" i="3"/>
  <c r="BW338" i="3"/>
  <c r="FS338" i="3"/>
  <c r="EO338" i="3"/>
  <c r="EY338" i="3"/>
  <c r="FI338" i="3"/>
  <c r="GC338" i="3"/>
  <c r="ES338" i="3"/>
  <c r="EU338" i="3"/>
  <c r="FM338" i="3"/>
  <c r="FY338" i="3"/>
  <c r="FC338" i="3"/>
  <c r="FE338" i="3"/>
  <c r="FO338" i="3"/>
  <c r="FW338" i="3"/>
  <c r="GI338" i="3"/>
  <c r="GG338" i="3"/>
  <c r="EP338" i="3"/>
  <c r="FB338" i="3"/>
  <c r="FJ338" i="3"/>
  <c r="FV338" i="3"/>
  <c r="GD338" i="3"/>
  <c r="EQ338" i="3"/>
  <c r="FD338" i="3"/>
  <c r="FK338" i="3"/>
  <c r="FX338" i="3"/>
  <c r="GE338" i="3"/>
  <c r="ER338" i="3"/>
  <c r="EZ338" i="3"/>
  <c r="FL338" i="3"/>
  <c r="FT338" i="3"/>
  <c r="GF338" i="3"/>
  <c r="ET338" i="3"/>
  <c r="FA338" i="3"/>
  <c r="FN338" i="3"/>
  <c r="FU338" i="3"/>
  <c r="GH338" i="3"/>
  <c r="HT334" i="3"/>
  <c r="P334" i="3"/>
  <c r="P334" i="2"/>
  <c r="AC334" i="3"/>
  <c r="AG334" i="3"/>
  <c r="AK334" i="3"/>
  <c r="AO334" i="3"/>
  <c r="AS334" i="3"/>
  <c r="AW334" i="3"/>
  <c r="BB334" i="3"/>
  <c r="BF334" i="3"/>
  <c r="BJ334" i="3"/>
  <c r="BN334" i="3"/>
  <c r="BR334" i="3"/>
  <c r="CE334" i="3"/>
  <c r="CN334" i="3"/>
  <c r="CS334" i="3"/>
  <c r="CW334" i="3"/>
  <c r="DA334" i="3"/>
  <c r="DF334" i="3"/>
  <c r="DJ334" i="3"/>
  <c r="DN334" i="3"/>
  <c r="DT334" i="3"/>
  <c r="DY334" i="3"/>
  <c r="ED334" i="3"/>
  <c r="EI334" i="3"/>
  <c r="GK334" i="3"/>
  <c r="GR334" i="3"/>
  <c r="GV334" i="3"/>
  <c r="HA334" i="3"/>
  <c r="HG334" i="3"/>
  <c r="HK334" i="3"/>
  <c r="HO334" i="3"/>
  <c r="HS334" i="3"/>
  <c r="Q334" i="3"/>
  <c r="Q334" i="2"/>
  <c r="AD334" i="3"/>
  <c r="AH334" i="3"/>
  <c r="AL334" i="3"/>
  <c r="AP334" i="3"/>
  <c r="AT334" i="3"/>
  <c r="AY334" i="3"/>
  <c r="BC334" i="3"/>
  <c r="BG334" i="3"/>
  <c r="BK334" i="3"/>
  <c r="BO334" i="3"/>
  <c r="BS334" i="3"/>
  <c r="CI334" i="3"/>
  <c r="CO334" i="3"/>
  <c r="CT334" i="3"/>
  <c r="CX334" i="3"/>
  <c r="DB334" i="3"/>
  <c r="DG334" i="3"/>
  <c r="DK334" i="3"/>
  <c r="DO334" i="3"/>
  <c r="DV334" i="3"/>
  <c r="DZ334" i="3"/>
  <c r="EE334" i="3"/>
  <c r="EJ334" i="3"/>
  <c r="GL334" i="3"/>
  <c r="GS334" i="3"/>
  <c r="GX334" i="3"/>
  <c r="HB334" i="3"/>
  <c r="HH334" i="3"/>
  <c r="HL334" i="3"/>
  <c r="HP334" i="3"/>
  <c r="N334" i="3"/>
  <c r="R334" i="3"/>
  <c r="AE334" i="3"/>
  <c r="AI334" i="3"/>
  <c r="AM334" i="3"/>
  <c r="AQ334" i="3"/>
  <c r="AU334" i="3"/>
  <c r="AZ334" i="3"/>
  <c r="BD334" i="3"/>
  <c r="BH334" i="3"/>
  <c r="BL334" i="3"/>
  <c r="BP334" i="3"/>
  <c r="BU334" i="3"/>
  <c r="CK334" i="3"/>
  <c r="CQ334" i="3"/>
  <c r="CU334" i="3"/>
  <c r="CY334" i="3"/>
  <c r="DD334" i="3"/>
  <c r="DH334" i="3"/>
  <c r="DL334" i="3"/>
  <c r="DQ334" i="3"/>
  <c r="DW334" i="3"/>
  <c r="EA334" i="3"/>
  <c r="EG334" i="3"/>
  <c r="GM334" i="3"/>
  <c r="GT334" i="3"/>
  <c r="GY334" i="3"/>
  <c r="HD334" i="3"/>
  <c r="HI334" i="3"/>
  <c r="HM334" i="3"/>
  <c r="HQ334" i="3"/>
  <c r="CG334" i="3"/>
  <c r="B334" i="3"/>
  <c r="B334" i="2"/>
  <c r="GN334" i="3"/>
  <c r="GO334" i="3"/>
  <c r="F334" i="3"/>
  <c r="U334" i="2"/>
  <c r="O334" i="3"/>
  <c r="S334" i="3"/>
  <c r="S334" i="2"/>
  <c r="AA334" i="3"/>
  <c r="AF334" i="3"/>
  <c r="AJ334" i="3"/>
  <c r="AN334" i="3"/>
  <c r="AR334" i="3"/>
  <c r="AV334" i="3"/>
  <c r="BA334" i="3"/>
  <c r="BE334" i="3"/>
  <c r="BI334" i="3"/>
  <c r="BM334" i="3"/>
  <c r="BQ334" i="3"/>
  <c r="CL334" i="3"/>
  <c r="CR334" i="3"/>
  <c r="CV334" i="3"/>
  <c r="CZ334" i="3"/>
  <c r="DE334" i="3"/>
  <c r="DI334" i="3"/>
  <c r="DM334" i="3"/>
  <c r="DS334" i="3"/>
  <c r="DX334" i="3"/>
  <c r="EC334" i="3"/>
  <c r="EH334" i="3"/>
  <c r="GQ334" i="3"/>
  <c r="GU334" i="3"/>
  <c r="GZ334" i="3"/>
  <c r="HF334" i="3"/>
  <c r="HJ334" i="3"/>
  <c r="HN334" i="3"/>
  <c r="HR334" i="3"/>
  <c r="P347" i="4"/>
  <c r="S343" i="4"/>
  <c r="EL330" i="3"/>
  <c r="EM330" i="3"/>
  <c r="EN330" i="3"/>
  <c r="EV330" i="3"/>
  <c r="EW330" i="3"/>
  <c r="EX330" i="3"/>
  <c r="FF330" i="3"/>
  <c r="FG330" i="3"/>
  <c r="FH330" i="3"/>
  <c r="FZ330" i="3"/>
  <c r="GA330" i="3"/>
  <c r="GB330" i="3"/>
  <c r="FP330" i="3"/>
  <c r="FQ330" i="3"/>
  <c r="FR330" i="3"/>
  <c r="X326" i="3"/>
  <c r="Z326" i="3"/>
  <c r="CA326" i="3"/>
  <c r="BX322" i="3"/>
  <c r="BY322" i="3"/>
  <c r="BW322" i="3"/>
  <c r="FS322" i="3"/>
  <c r="EO322" i="3"/>
  <c r="EY322" i="3"/>
  <c r="FI322" i="3"/>
  <c r="GC322" i="3"/>
  <c r="ES322" i="3"/>
  <c r="EU322" i="3"/>
  <c r="FM322" i="3"/>
  <c r="FY322" i="3"/>
  <c r="FC322" i="3"/>
  <c r="FE322" i="3"/>
  <c r="FO322" i="3"/>
  <c r="FW322" i="3"/>
  <c r="GI322" i="3"/>
  <c r="GG322" i="3"/>
  <c r="EP322" i="3"/>
  <c r="FB322" i="3"/>
  <c r="FJ322" i="3"/>
  <c r="FV322" i="3"/>
  <c r="GD322" i="3"/>
  <c r="EQ322" i="3"/>
  <c r="FD322" i="3"/>
  <c r="FK322" i="3"/>
  <c r="FX322" i="3"/>
  <c r="GE322" i="3"/>
  <c r="ER322" i="3"/>
  <c r="EZ322" i="3"/>
  <c r="FL322" i="3"/>
  <c r="FT322" i="3"/>
  <c r="GF322" i="3"/>
  <c r="ET322" i="3"/>
  <c r="FA322" i="3"/>
  <c r="FN322" i="3"/>
  <c r="FU322" i="3"/>
  <c r="GH322" i="3"/>
  <c r="Z318" i="3"/>
  <c r="CA318" i="3"/>
  <c r="X318" i="3"/>
  <c r="HT318" i="3"/>
  <c r="Q318" i="3"/>
  <c r="Q318" i="2"/>
  <c r="AD318" i="3"/>
  <c r="AH318" i="3"/>
  <c r="AL318" i="3"/>
  <c r="AP318" i="3"/>
  <c r="AT318" i="3"/>
  <c r="AY318" i="3"/>
  <c r="BC318" i="3"/>
  <c r="BG318" i="3"/>
  <c r="BK318" i="3"/>
  <c r="BO318" i="3"/>
  <c r="BS318" i="3"/>
  <c r="CI318" i="3"/>
  <c r="CO318" i="3"/>
  <c r="CT318" i="3"/>
  <c r="CX318" i="3"/>
  <c r="DB318" i="3"/>
  <c r="DG318" i="3"/>
  <c r="DK318" i="3"/>
  <c r="DO318" i="3"/>
  <c r="DV318" i="3"/>
  <c r="DZ318" i="3"/>
  <c r="EE318" i="3"/>
  <c r="EJ318" i="3"/>
  <c r="GL318" i="3"/>
  <c r="GS318" i="3"/>
  <c r="GX318" i="3"/>
  <c r="HB318" i="3"/>
  <c r="HH318" i="3"/>
  <c r="HL318" i="3"/>
  <c r="HP318" i="3"/>
  <c r="N318" i="3"/>
  <c r="R318" i="3"/>
  <c r="AE318" i="3"/>
  <c r="AI318" i="3"/>
  <c r="AM318" i="3"/>
  <c r="AQ318" i="3"/>
  <c r="AU318" i="3"/>
  <c r="AZ318" i="3"/>
  <c r="BD318" i="3"/>
  <c r="BH318" i="3"/>
  <c r="BL318" i="3"/>
  <c r="BP318" i="3"/>
  <c r="BU318" i="3"/>
  <c r="CK318" i="3"/>
  <c r="CQ318" i="3"/>
  <c r="CU318" i="3"/>
  <c r="CY318" i="3"/>
  <c r="DD318" i="3"/>
  <c r="DH318" i="3"/>
  <c r="DL318" i="3"/>
  <c r="DQ318" i="3"/>
  <c r="DW318" i="3"/>
  <c r="EA318" i="3"/>
  <c r="EG318" i="3"/>
  <c r="GM318" i="3"/>
  <c r="GT318" i="3"/>
  <c r="GY318" i="3"/>
  <c r="HD318" i="3"/>
  <c r="HI318" i="3"/>
  <c r="HM318" i="3"/>
  <c r="HQ318" i="3"/>
  <c r="CG318" i="3"/>
  <c r="B318" i="3"/>
  <c r="B318" i="2"/>
  <c r="GN318" i="3"/>
  <c r="GO318" i="3"/>
  <c r="F318" i="3"/>
  <c r="U318" i="2"/>
  <c r="O318" i="3"/>
  <c r="S318" i="3"/>
  <c r="S318" i="2"/>
  <c r="AA318" i="3"/>
  <c r="AF318" i="3"/>
  <c r="AJ318" i="3"/>
  <c r="AN318" i="3"/>
  <c r="AR318" i="3"/>
  <c r="AV318" i="3"/>
  <c r="BA318" i="3"/>
  <c r="BE318" i="3"/>
  <c r="BI318" i="3"/>
  <c r="BM318" i="3"/>
  <c r="BQ318" i="3"/>
  <c r="CL318" i="3"/>
  <c r="CR318" i="3"/>
  <c r="CV318" i="3"/>
  <c r="CZ318" i="3"/>
  <c r="DE318" i="3"/>
  <c r="DI318" i="3"/>
  <c r="DM318" i="3"/>
  <c r="DS318" i="3"/>
  <c r="DX318" i="3"/>
  <c r="EC318" i="3"/>
  <c r="EH318" i="3"/>
  <c r="GQ318" i="3"/>
  <c r="GU318" i="3"/>
  <c r="GZ318" i="3"/>
  <c r="HF318" i="3"/>
  <c r="HJ318" i="3"/>
  <c r="HN318" i="3"/>
  <c r="HR318" i="3"/>
  <c r="P318" i="3"/>
  <c r="P318" i="2"/>
  <c r="AC318" i="3"/>
  <c r="AG318" i="3"/>
  <c r="AK318" i="3"/>
  <c r="AO318" i="3"/>
  <c r="AS318" i="3"/>
  <c r="AW318" i="3"/>
  <c r="BB318" i="3"/>
  <c r="BF318" i="3"/>
  <c r="BJ318" i="3"/>
  <c r="BN318" i="3"/>
  <c r="BR318" i="3"/>
  <c r="CE318" i="3"/>
  <c r="CN318" i="3"/>
  <c r="CS318" i="3"/>
  <c r="CW318" i="3"/>
  <c r="DA318" i="3"/>
  <c r="DF318" i="3"/>
  <c r="DJ318" i="3"/>
  <c r="DN318" i="3"/>
  <c r="DT318" i="3"/>
  <c r="DY318" i="3"/>
  <c r="ED318" i="3"/>
  <c r="EI318" i="3"/>
  <c r="GK318" i="3"/>
  <c r="GR318" i="3"/>
  <c r="GV318" i="3"/>
  <c r="HA318" i="3"/>
  <c r="HG318" i="3"/>
  <c r="HK318" i="3"/>
  <c r="HO318" i="3"/>
  <c r="HS318" i="3"/>
  <c r="P331" i="4"/>
  <c r="BY314" i="3"/>
  <c r="BW314" i="3"/>
  <c r="BX314" i="3"/>
  <c r="EL314" i="3"/>
  <c r="EM314" i="3"/>
  <c r="EN314" i="3"/>
  <c r="EV314" i="3"/>
  <c r="EW314" i="3"/>
  <c r="EX314" i="3"/>
  <c r="FF314" i="3"/>
  <c r="FG314" i="3"/>
  <c r="FH314" i="3"/>
  <c r="FZ314" i="3"/>
  <c r="GA314" i="3"/>
  <c r="GB314" i="3"/>
  <c r="FP314" i="3"/>
  <c r="FQ314" i="3"/>
  <c r="FR314" i="3"/>
  <c r="S323" i="4"/>
  <c r="FS306" i="3"/>
  <c r="EO306" i="3"/>
  <c r="EY306" i="3"/>
  <c r="FI306" i="3"/>
  <c r="GC306" i="3"/>
  <c r="ES306" i="3"/>
  <c r="EU306" i="3"/>
  <c r="FM306" i="3"/>
  <c r="FY306" i="3"/>
  <c r="FC306" i="3"/>
  <c r="FE306" i="3"/>
  <c r="FO306" i="3"/>
  <c r="FW306" i="3"/>
  <c r="GI306" i="3"/>
  <c r="GG306" i="3"/>
  <c r="EQ306" i="3"/>
  <c r="FD306" i="3"/>
  <c r="FK306" i="3"/>
  <c r="FX306" i="3"/>
  <c r="GE306" i="3"/>
  <c r="ER306" i="3"/>
  <c r="EZ306" i="3"/>
  <c r="FL306" i="3"/>
  <c r="FT306" i="3"/>
  <c r="GF306" i="3"/>
  <c r="ET306" i="3"/>
  <c r="FA306" i="3"/>
  <c r="FN306" i="3"/>
  <c r="FU306" i="3"/>
  <c r="GH306" i="3"/>
  <c r="EP306" i="3"/>
  <c r="FB306" i="3"/>
  <c r="FJ306" i="3"/>
  <c r="FV306" i="3"/>
  <c r="GD306" i="3"/>
  <c r="HT302" i="3"/>
  <c r="N302" i="3"/>
  <c r="R302" i="3"/>
  <c r="AE302" i="3"/>
  <c r="AI302" i="3"/>
  <c r="AM302" i="3"/>
  <c r="AQ302" i="3"/>
  <c r="AU302" i="3"/>
  <c r="AZ302" i="3"/>
  <c r="BD302" i="3"/>
  <c r="BH302" i="3"/>
  <c r="BL302" i="3"/>
  <c r="BP302" i="3"/>
  <c r="BU302" i="3"/>
  <c r="CK302" i="3"/>
  <c r="CQ302" i="3"/>
  <c r="CU302" i="3"/>
  <c r="CY302" i="3"/>
  <c r="DD302" i="3"/>
  <c r="DH302" i="3"/>
  <c r="DL302" i="3"/>
  <c r="DQ302" i="3"/>
  <c r="DW302" i="3"/>
  <c r="EA302" i="3"/>
  <c r="EG302" i="3"/>
  <c r="GM302" i="3"/>
  <c r="GT302" i="3"/>
  <c r="GY302" i="3"/>
  <c r="HD302" i="3"/>
  <c r="HI302" i="3"/>
  <c r="HM302" i="3"/>
  <c r="HQ302" i="3"/>
  <c r="CG302" i="3"/>
  <c r="B302" i="3"/>
  <c r="B302" i="2"/>
  <c r="GN302" i="3"/>
  <c r="GO302" i="3"/>
  <c r="F302" i="3"/>
  <c r="U302" i="2"/>
  <c r="O302" i="3"/>
  <c r="S302" i="3"/>
  <c r="S302" i="2"/>
  <c r="AA302" i="3"/>
  <c r="AF302" i="3"/>
  <c r="AJ302" i="3"/>
  <c r="AN302" i="3"/>
  <c r="AR302" i="3"/>
  <c r="AV302" i="3"/>
  <c r="BA302" i="3"/>
  <c r="BE302" i="3"/>
  <c r="BI302" i="3"/>
  <c r="BM302" i="3"/>
  <c r="BQ302" i="3"/>
  <c r="CL302" i="3"/>
  <c r="CR302" i="3"/>
  <c r="CV302" i="3"/>
  <c r="CZ302" i="3"/>
  <c r="DE302" i="3"/>
  <c r="DI302" i="3"/>
  <c r="DM302" i="3"/>
  <c r="DS302" i="3"/>
  <c r="DX302" i="3"/>
  <c r="EC302" i="3"/>
  <c r="EH302" i="3"/>
  <c r="GQ302" i="3"/>
  <c r="GU302" i="3"/>
  <c r="GZ302" i="3"/>
  <c r="HF302" i="3"/>
  <c r="HJ302" i="3"/>
  <c r="HN302" i="3"/>
  <c r="HR302" i="3"/>
  <c r="P302" i="3"/>
  <c r="P302" i="2"/>
  <c r="AC302" i="3"/>
  <c r="AG302" i="3"/>
  <c r="AK302" i="3"/>
  <c r="AO302" i="3"/>
  <c r="AS302" i="3"/>
  <c r="AW302" i="3"/>
  <c r="BB302" i="3"/>
  <c r="BF302" i="3"/>
  <c r="BJ302" i="3"/>
  <c r="BN302" i="3"/>
  <c r="BR302" i="3"/>
  <c r="CE302" i="3"/>
  <c r="CN302" i="3"/>
  <c r="CS302" i="3"/>
  <c r="CW302" i="3"/>
  <c r="DA302" i="3"/>
  <c r="DF302" i="3"/>
  <c r="DJ302" i="3"/>
  <c r="DN302" i="3"/>
  <c r="DT302" i="3"/>
  <c r="DY302" i="3"/>
  <c r="ED302" i="3"/>
  <c r="EI302" i="3"/>
  <c r="GK302" i="3"/>
  <c r="GR302" i="3"/>
  <c r="GV302" i="3"/>
  <c r="HA302" i="3"/>
  <c r="HG302" i="3"/>
  <c r="HK302" i="3"/>
  <c r="HO302" i="3"/>
  <c r="HS302" i="3"/>
  <c r="Q302" i="3"/>
  <c r="Q302" i="2"/>
  <c r="AD302" i="3"/>
  <c r="AH302" i="3"/>
  <c r="AL302" i="3"/>
  <c r="AP302" i="3"/>
  <c r="AT302" i="3"/>
  <c r="AY302" i="3"/>
  <c r="BC302" i="3"/>
  <c r="BG302" i="3"/>
  <c r="BK302" i="3"/>
  <c r="BO302" i="3"/>
  <c r="BS302" i="3"/>
  <c r="CI302" i="3"/>
  <c r="CO302" i="3"/>
  <c r="CT302" i="3"/>
  <c r="CX302" i="3"/>
  <c r="DB302" i="3"/>
  <c r="DG302" i="3"/>
  <c r="DK302" i="3"/>
  <c r="DO302" i="3"/>
  <c r="DV302" i="3"/>
  <c r="DZ302" i="3"/>
  <c r="EE302" i="3"/>
  <c r="EJ302" i="3"/>
  <c r="GL302" i="3"/>
  <c r="GS302" i="3"/>
  <c r="GX302" i="3"/>
  <c r="HB302" i="3"/>
  <c r="HH302" i="3"/>
  <c r="HL302" i="3"/>
  <c r="HP302" i="3"/>
  <c r="P315" i="4"/>
  <c r="S311" i="4"/>
  <c r="EL298" i="3"/>
  <c r="EM298" i="3"/>
  <c r="EN298" i="3"/>
  <c r="EV298" i="3"/>
  <c r="EW298" i="3"/>
  <c r="EX298" i="3"/>
  <c r="FF298" i="3"/>
  <c r="FG298" i="3"/>
  <c r="FH298" i="3"/>
  <c r="FZ298" i="3"/>
  <c r="GA298" i="3"/>
  <c r="GB298" i="3"/>
  <c r="FP298" i="3"/>
  <c r="FQ298" i="3"/>
  <c r="FR298" i="3"/>
  <c r="Z294" i="3"/>
  <c r="CA294" i="3"/>
  <c r="X294" i="3"/>
  <c r="BW290" i="3"/>
  <c r="BX290" i="3"/>
  <c r="BY290" i="3"/>
  <c r="FS290" i="3"/>
  <c r="EO290" i="3"/>
  <c r="EY290" i="3"/>
  <c r="FI290" i="3"/>
  <c r="GC290" i="3"/>
  <c r="ES290" i="3"/>
  <c r="EU290" i="3"/>
  <c r="FM290" i="3"/>
  <c r="FY290" i="3"/>
  <c r="FC290" i="3"/>
  <c r="FE290" i="3"/>
  <c r="FO290" i="3"/>
  <c r="FW290" i="3"/>
  <c r="GI290" i="3"/>
  <c r="GG290" i="3"/>
  <c r="ER290" i="3"/>
  <c r="EZ290" i="3"/>
  <c r="FL290" i="3"/>
  <c r="FT290" i="3"/>
  <c r="GF290" i="3"/>
  <c r="ET290" i="3"/>
  <c r="FA290" i="3"/>
  <c r="FN290" i="3"/>
  <c r="FU290" i="3"/>
  <c r="GH290" i="3"/>
  <c r="EP290" i="3"/>
  <c r="FB290" i="3"/>
  <c r="FJ290" i="3"/>
  <c r="FV290" i="3"/>
  <c r="GD290" i="3"/>
  <c r="EQ290" i="3"/>
  <c r="FD290" i="3"/>
  <c r="FK290" i="3"/>
  <c r="FX290" i="3"/>
  <c r="GE290" i="3"/>
  <c r="HT286" i="3"/>
  <c r="N286" i="3"/>
  <c r="R286" i="3"/>
  <c r="AE286" i="3"/>
  <c r="AI286" i="3"/>
  <c r="AM286" i="3"/>
  <c r="AQ286" i="3"/>
  <c r="AU286" i="3"/>
  <c r="AZ286" i="3"/>
  <c r="BD286" i="3"/>
  <c r="BH286" i="3"/>
  <c r="BL286" i="3"/>
  <c r="BP286" i="3"/>
  <c r="BU286" i="3"/>
  <c r="CK286" i="3"/>
  <c r="CQ286" i="3"/>
  <c r="CU286" i="3"/>
  <c r="CY286" i="3"/>
  <c r="DD286" i="3"/>
  <c r="DH286" i="3"/>
  <c r="DL286" i="3"/>
  <c r="DQ286" i="3"/>
  <c r="DW286" i="3"/>
  <c r="EA286" i="3"/>
  <c r="EG286" i="3"/>
  <c r="GM286" i="3"/>
  <c r="GT286" i="3"/>
  <c r="GY286" i="3"/>
  <c r="HD286" i="3"/>
  <c r="HI286" i="3"/>
  <c r="HM286" i="3"/>
  <c r="HQ286" i="3"/>
  <c r="CG286" i="3"/>
  <c r="B286" i="3"/>
  <c r="B286" i="2"/>
  <c r="GN286" i="3"/>
  <c r="GO286" i="3"/>
  <c r="F286" i="3"/>
  <c r="U286" i="2"/>
  <c r="O286" i="3"/>
  <c r="S286" i="3"/>
  <c r="S286" i="2"/>
  <c r="AA286" i="3"/>
  <c r="AF286" i="3"/>
  <c r="AJ286" i="3"/>
  <c r="AN286" i="3"/>
  <c r="AR286" i="3"/>
  <c r="AV286" i="3"/>
  <c r="BA286" i="3"/>
  <c r="BE286" i="3"/>
  <c r="BI286" i="3"/>
  <c r="BM286" i="3"/>
  <c r="BQ286" i="3"/>
  <c r="CL286" i="3"/>
  <c r="CR286" i="3"/>
  <c r="CV286" i="3"/>
  <c r="CZ286" i="3"/>
  <c r="DE286" i="3"/>
  <c r="DI286" i="3"/>
  <c r="DM286" i="3"/>
  <c r="DS286" i="3"/>
  <c r="DX286" i="3"/>
  <c r="EC286" i="3"/>
  <c r="EH286" i="3"/>
  <c r="GQ286" i="3"/>
  <c r="GU286" i="3"/>
  <c r="GZ286" i="3"/>
  <c r="HF286" i="3"/>
  <c r="HJ286" i="3"/>
  <c r="HN286" i="3"/>
  <c r="HR286" i="3"/>
  <c r="P286" i="3"/>
  <c r="P286" i="2"/>
  <c r="AC286" i="3"/>
  <c r="AG286" i="3"/>
  <c r="AK286" i="3"/>
  <c r="AO286" i="3"/>
  <c r="AS286" i="3"/>
  <c r="AW286" i="3"/>
  <c r="BB286" i="3"/>
  <c r="BF286" i="3"/>
  <c r="BJ286" i="3"/>
  <c r="BN286" i="3"/>
  <c r="BR286" i="3"/>
  <c r="CE286" i="3"/>
  <c r="CN286" i="3"/>
  <c r="CS286" i="3"/>
  <c r="CW286" i="3"/>
  <c r="DA286" i="3"/>
  <c r="DF286" i="3"/>
  <c r="DJ286" i="3"/>
  <c r="DN286" i="3"/>
  <c r="DT286" i="3"/>
  <c r="DY286" i="3"/>
  <c r="ED286" i="3"/>
  <c r="EI286" i="3"/>
  <c r="GK286" i="3"/>
  <c r="GR286" i="3"/>
  <c r="GV286" i="3"/>
  <c r="HA286" i="3"/>
  <c r="HG286" i="3"/>
  <c r="HK286" i="3"/>
  <c r="HO286" i="3"/>
  <c r="HS286" i="3"/>
  <c r="Q286" i="3"/>
  <c r="Q286" i="2"/>
  <c r="AD286" i="3"/>
  <c r="AH286" i="3"/>
  <c r="AL286" i="3"/>
  <c r="AP286" i="3"/>
  <c r="AT286" i="3"/>
  <c r="AY286" i="3"/>
  <c r="BC286" i="3"/>
  <c r="BG286" i="3"/>
  <c r="BK286" i="3"/>
  <c r="BO286" i="3"/>
  <c r="BS286" i="3"/>
  <c r="CI286" i="3"/>
  <c r="CO286" i="3"/>
  <c r="CT286" i="3"/>
  <c r="CX286" i="3"/>
  <c r="DB286" i="3"/>
  <c r="DG286" i="3"/>
  <c r="DK286" i="3"/>
  <c r="DO286" i="3"/>
  <c r="DV286" i="3"/>
  <c r="DZ286" i="3"/>
  <c r="EE286" i="3"/>
  <c r="EJ286" i="3"/>
  <c r="GL286" i="3"/>
  <c r="GS286" i="3"/>
  <c r="GX286" i="3"/>
  <c r="HB286" i="3"/>
  <c r="HH286" i="3"/>
  <c r="HL286" i="3"/>
  <c r="HP286" i="3"/>
  <c r="P299" i="4"/>
  <c r="S295" i="4"/>
  <c r="EL282" i="3"/>
  <c r="EM282" i="3"/>
  <c r="EN282" i="3"/>
  <c r="EV282" i="3"/>
  <c r="EW282" i="3"/>
  <c r="EX282" i="3"/>
  <c r="FF282" i="3"/>
  <c r="FG282" i="3"/>
  <c r="FH282" i="3"/>
  <c r="FZ282" i="3"/>
  <c r="GA282" i="3"/>
  <c r="GB282" i="3"/>
  <c r="FP282" i="3"/>
  <c r="FQ282" i="3"/>
  <c r="FR282" i="3"/>
  <c r="Z278" i="3"/>
  <c r="CA278" i="3"/>
  <c r="X278" i="3"/>
  <c r="BW274" i="3"/>
  <c r="BX274" i="3"/>
  <c r="BY274" i="3"/>
  <c r="FS274" i="3"/>
  <c r="EO274" i="3"/>
  <c r="EY274" i="3"/>
  <c r="FI274" i="3"/>
  <c r="GC274" i="3"/>
  <c r="ES274" i="3"/>
  <c r="EU274" i="3"/>
  <c r="FM274" i="3"/>
  <c r="FY274" i="3"/>
  <c r="FC274" i="3"/>
  <c r="FE274" i="3"/>
  <c r="FO274" i="3"/>
  <c r="FW274" i="3"/>
  <c r="GI274" i="3"/>
  <c r="GG274" i="3"/>
  <c r="ER274" i="3"/>
  <c r="EZ274" i="3"/>
  <c r="FL274" i="3"/>
  <c r="FT274" i="3"/>
  <c r="GF274" i="3"/>
  <c r="ET274" i="3"/>
  <c r="FA274" i="3"/>
  <c r="FN274" i="3"/>
  <c r="FU274" i="3"/>
  <c r="GH274" i="3"/>
  <c r="EP274" i="3"/>
  <c r="FB274" i="3"/>
  <c r="FJ274" i="3"/>
  <c r="FV274" i="3"/>
  <c r="GD274" i="3"/>
  <c r="EQ274" i="3"/>
  <c r="FD274" i="3"/>
  <c r="FK274" i="3"/>
  <c r="FX274" i="3"/>
  <c r="GE274" i="3"/>
  <c r="HT270" i="3"/>
  <c r="N270" i="3"/>
  <c r="R270" i="3"/>
  <c r="AE270" i="3"/>
  <c r="AI270" i="3"/>
  <c r="AM270" i="3"/>
  <c r="AQ270" i="3"/>
  <c r="AU270" i="3"/>
  <c r="AZ270" i="3"/>
  <c r="BD270" i="3"/>
  <c r="BH270" i="3"/>
  <c r="BL270" i="3"/>
  <c r="BP270" i="3"/>
  <c r="BU270" i="3"/>
  <c r="CK270" i="3"/>
  <c r="CQ270" i="3"/>
  <c r="CU270" i="3"/>
  <c r="CY270" i="3"/>
  <c r="DD270" i="3"/>
  <c r="DH270" i="3"/>
  <c r="DL270" i="3"/>
  <c r="DQ270" i="3"/>
  <c r="DW270" i="3"/>
  <c r="EA270" i="3"/>
  <c r="EG270" i="3"/>
  <c r="GM270" i="3"/>
  <c r="GT270" i="3"/>
  <c r="GY270" i="3"/>
  <c r="HD270" i="3"/>
  <c r="HI270" i="3"/>
  <c r="HM270" i="3"/>
  <c r="HQ270" i="3"/>
  <c r="CG270" i="3"/>
  <c r="B270" i="3"/>
  <c r="B270" i="2"/>
  <c r="GN270" i="3"/>
  <c r="GO270" i="3"/>
  <c r="F270" i="3"/>
  <c r="U270" i="2"/>
  <c r="O270" i="3"/>
  <c r="S270" i="3"/>
  <c r="S270" i="2"/>
  <c r="AA270" i="3"/>
  <c r="AF270" i="3"/>
  <c r="AJ270" i="3"/>
  <c r="AN270" i="3"/>
  <c r="AR270" i="3"/>
  <c r="AV270" i="3"/>
  <c r="BA270" i="3"/>
  <c r="BE270" i="3"/>
  <c r="BI270" i="3"/>
  <c r="BM270" i="3"/>
  <c r="BQ270" i="3"/>
  <c r="CL270" i="3"/>
  <c r="CR270" i="3"/>
  <c r="CV270" i="3"/>
  <c r="CZ270" i="3"/>
  <c r="DE270" i="3"/>
  <c r="DI270" i="3"/>
  <c r="DM270" i="3"/>
  <c r="DS270" i="3"/>
  <c r="DX270" i="3"/>
  <c r="EC270" i="3"/>
  <c r="EH270" i="3"/>
  <c r="GQ270" i="3"/>
  <c r="GU270" i="3"/>
  <c r="GZ270" i="3"/>
  <c r="HF270" i="3"/>
  <c r="HJ270" i="3"/>
  <c r="HN270" i="3"/>
  <c r="HR270" i="3"/>
  <c r="P270" i="3"/>
  <c r="P270" i="2"/>
  <c r="AC270" i="3"/>
  <c r="AG270" i="3"/>
  <c r="AK270" i="3"/>
  <c r="AO270" i="3"/>
  <c r="AS270" i="3"/>
  <c r="AW270" i="3"/>
  <c r="BB270" i="3"/>
  <c r="BF270" i="3"/>
  <c r="BJ270" i="3"/>
  <c r="BN270" i="3"/>
  <c r="BR270" i="3"/>
  <c r="CE270" i="3"/>
  <c r="CN270" i="3"/>
  <c r="CS270" i="3"/>
  <c r="CW270" i="3"/>
  <c r="DA270" i="3"/>
  <c r="DF270" i="3"/>
  <c r="DJ270" i="3"/>
  <c r="DN270" i="3"/>
  <c r="DT270" i="3"/>
  <c r="DY270" i="3"/>
  <c r="ED270" i="3"/>
  <c r="EI270" i="3"/>
  <c r="GK270" i="3"/>
  <c r="GR270" i="3"/>
  <c r="GV270" i="3"/>
  <c r="HA270" i="3"/>
  <c r="HG270" i="3"/>
  <c r="HK270" i="3"/>
  <c r="HO270" i="3"/>
  <c r="HS270" i="3"/>
  <c r="Q270" i="3"/>
  <c r="Q270" i="2"/>
  <c r="AD270" i="3"/>
  <c r="AH270" i="3"/>
  <c r="AL270" i="3"/>
  <c r="AP270" i="3"/>
  <c r="AT270" i="3"/>
  <c r="AY270" i="3"/>
  <c r="BC270" i="3"/>
  <c r="BG270" i="3"/>
  <c r="BK270" i="3"/>
  <c r="BO270" i="3"/>
  <c r="BS270" i="3"/>
  <c r="CI270" i="3"/>
  <c r="CO270" i="3"/>
  <c r="CT270" i="3"/>
  <c r="CX270" i="3"/>
  <c r="DB270" i="3"/>
  <c r="DG270" i="3"/>
  <c r="DK270" i="3"/>
  <c r="DO270" i="3"/>
  <c r="DV270" i="3"/>
  <c r="DZ270" i="3"/>
  <c r="EE270" i="3"/>
  <c r="EJ270" i="3"/>
  <c r="GL270" i="3"/>
  <c r="GS270" i="3"/>
  <c r="GX270" i="3"/>
  <c r="HB270" i="3"/>
  <c r="HH270" i="3"/>
  <c r="HL270" i="3"/>
  <c r="HP270" i="3"/>
  <c r="P283" i="4"/>
  <c r="EL266" i="3"/>
  <c r="EM266" i="3"/>
  <c r="EN266" i="3"/>
  <c r="EV266" i="3"/>
  <c r="EW266" i="3"/>
  <c r="EX266" i="3"/>
  <c r="FF266" i="3"/>
  <c r="FG266" i="3"/>
  <c r="FH266" i="3"/>
  <c r="FZ266" i="3"/>
  <c r="GA266" i="3"/>
  <c r="GB266" i="3"/>
  <c r="FP266" i="3"/>
  <c r="FQ266" i="3"/>
  <c r="FR266" i="3"/>
  <c r="S275" i="4"/>
  <c r="X258" i="3"/>
  <c r="Z258" i="3"/>
  <c r="CA258" i="3"/>
  <c r="FS258" i="3"/>
  <c r="EO258" i="3"/>
  <c r="EY258" i="3"/>
  <c r="FI258" i="3"/>
  <c r="GC258" i="3"/>
  <c r="ES258" i="3"/>
  <c r="EU258" i="3"/>
  <c r="FM258" i="3"/>
  <c r="FY258" i="3"/>
  <c r="FC258" i="3"/>
  <c r="FE258" i="3"/>
  <c r="FO258" i="3"/>
  <c r="FW258" i="3"/>
  <c r="GI258" i="3"/>
  <c r="GG258" i="3"/>
  <c r="ET258" i="3"/>
  <c r="FA258" i="3"/>
  <c r="FN258" i="3"/>
  <c r="FU258" i="3"/>
  <c r="GH258" i="3"/>
  <c r="EP258" i="3"/>
  <c r="FB258" i="3"/>
  <c r="FJ258" i="3"/>
  <c r="FV258" i="3"/>
  <c r="GD258" i="3"/>
  <c r="EQ258" i="3"/>
  <c r="FD258" i="3"/>
  <c r="FK258" i="3"/>
  <c r="FX258" i="3"/>
  <c r="GE258" i="3"/>
  <c r="ER258" i="3"/>
  <c r="EZ258" i="3"/>
  <c r="FL258" i="3"/>
  <c r="FT258" i="3"/>
  <c r="GF258" i="3"/>
  <c r="BW254" i="3"/>
  <c r="BX254" i="3"/>
  <c r="BY254" i="3"/>
  <c r="HT254" i="3"/>
  <c r="CG254" i="3"/>
  <c r="B254" i="3"/>
  <c r="B254" i="2"/>
  <c r="GN254" i="3"/>
  <c r="GO254" i="3"/>
  <c r="F254" i="3"/>
  <c r="U254" i="2"/>
  <c r="O254" i="3"/>
  <c r="S254" i="3"/>
  <c r="S254" i="2"/>
  <c r="AA254" i="3"/>
  <c r="AF254" i="3"/>
  <c r="AJ254" i="3"/>
  <c r="AN254" i="3"/>
  <c r="AR254" i="3"/>
  <c r="AV254" i="3"/>
  <c r="BA254" i="3"/>
  <c r="BE254" i="3"/>
  <c r="BI254" i="3"/>
  <c r="BM254" i="3"/>
  <c r="BQ254" i="3"/>
  <c r="CL254" i="3"/>
  <c r="CR254" i="3"/>
  <c r="CV254" i="3"/>
  <c r="CZ254" i="3"/>
  <c r="DE254" i="3"/>
  <c r="DI254" i="3"/>
  <c r="DM254" i="3"/>
  <c r="DS254" i="3"/>
  <c r="DX254" i="3"/>
  <c r="EC254" i="3"/>
  <c r="EH254" i="3"/>
  <c r="GQ254" i="3"/>
  <c r="GU254" i="3"/>
  <c r="GZ254" i="3"/>
  <c r="HF254" i="3"/>
  <c r="HJ254" i="3"/>
  <c r="HN254" i="3"/>
  <c r="HR254" i="3"/>
  <c r="P254" i="3"/>
  <c r="P254" i="2"/>
  <c r="AC254" i="3"/>
  <c r="AG254" i="3"/>
  <c r="AK254" i="3"/>
  <c r="AO254" i="3"/>
  <c r="AS254" i="3"/>
  <c r="AW254" i="3"/>
  <c r="BB254" i="3"/>
  <c r="BF254" i="3"/>
  <c r="BJ254" i="3"/>
  <c r="BN254" i="3"/>
  <c r="BR254" i="3"/>
  <c r="CE254" i="3"/>
  <c r="CN254" i="3"/>
  <c r="CS254" i="3"/>
  <c r="CW254" i="3"/>
  <c r="DA254" i="3"/>
  <c r="DF254" i="3"/>
  <c r="DJ254" i="3"/>
  <c r="DN254" i="3"/>
  <c r="DT254" i="3"/>
  <c r="DY254" i="3"/>
  <c r="ED254" i="3"/>
  <c r="EI254" i="3"/>
  <c r="GK254" i="3"/>
  <c r="GR254" i="3"/>
  <c r="GV254" i="3"/>
  <c r="HA254" i="3"/>
  <c r="HG254" i="3"/>
  <c r="HK254" i="3"/>
  <c r="HO254" i="3"/>
  <c r="HS254" i="3"/>
  <c r="Q254" i="3"/>
  <c r="Q254" i="2"/>
  <c r="AD254" i="3"/>
  <c r="AH254" i="3"/>
  <c r="AL254" i="3"/>
  <c r="AP254" i="3"/>
  <c r="AT254" i="3"/>
  <c r="AY254" i="3"/>
  <c r="BC254" i="3"/>
  <c r="BG254" i="3"/>
  <c r="BK254" i="3"/>
  <c r="BO254" i="3"/>
  <c r="BS254" i="3"/>
  <c r="CI254" i="3"/>
  <c r="CO254" i="3"/>
  <c r="CT254" i="3"/>
  <c r="CX254" i="3"/>
  <c r="DB254" i="3"/>
  <c r="DG254" i="3"/>
  <c r="DK254" i="3"/>
  <c r="DO254" i="3"/>
  <c r="DV254" i="3"/>
  <c r="DZ254" i="3"/>
  <c r="EE254" i="3"/>
  <c r="EJ254" i="3"/>
  <c r="GL254" i="3"/>
  <c r="GS254" i="3"/>
  <c r="GX254" i="3"/>
  <c r="HB254" i="3"/>
  <c r="HH254" i="3"/>
  <c r="HL254" i="3"/>
  <c r="HP254" i="3"/>
  <c r="N254" i="3"/>
  <c r="R254" i="3"/>
  <c r="AE254" i="3"/>
  <c r="AI254" i="3"/>
  <c r="AM254" i="3"/>
  <c r="AQ254" i="3"/>
  <c r="AU254" i="3"/>
  <c r="AZ254" i="3"/>
  <c r="BD254" i="3"/>
  <c r="BH254" i="3"/>
  <c r="BL254" i="3"/>
  <c r="BP254" i="3"/>
  <c r="BU254" i="3"/>
  <c r="CK254" i="3"/>
  <c r="CQ254" i="3"/>
  <c r="CU254" i="3"/>
  <c r="CY254" i="3"/>
  <c r="DD254" i="3"/>
  <c r="DH254" i="3"/>
  <c r="DL254" i="3"/>
  <c r="DQ254" i="3"/>
  <c r="DW254" i="3"/>
  <c r="EA254" i="3"/>
  <c r="EG254" i="3"/>
  <c r="GM254" i="3"/>
  <c r="GT254" i="3"/>
  <c r="GY254" i="3"/>
  <c r="HD254" i="3"/>
  <c r="HI254" i="3"/>
  <c r="HM254" i="3"/>
  <c r="HQ254" i="3"/>
  <c r="P267" i="4"/>
  <c r="EL250" i="3"/>
  <c r="EM250" i="3"/>
  <c r="EN250" i="3"/>
  <c r="EV250" i="3"/>
  <c r="EW250" i="3"/>
  <c r="EX250" i="3"/>
  <c r="FF250" i="3"/>
  <c r="FG250" i="3"/>
  <c r="FH250" i="3"/>
  <c r="FZ250" i="3"/>
  <c r="GA250" i="3"/>
  <c r="GB250" i="3"/>
  <c r="FP250" i="3"/>
  <c r="FQ250" i="3"/>
  <c r="FR250" i="3"/>
  <c r="FS242" i="3"/>
  <c r="EO242" i="3"/>
  <c r="EY242" i="3"/>
  <c r="FI242" i="3"/>
  <c r="GC242" i="3"/>
  <c r="ES242" i="3"/>
  <c r="EU242" i="3"/>
  <c r="FM242" i="3"/>
  <c r="FY242" i="3"/>
  <c r="FC242" i="3"/>
  <c r="FE242" i="3"/>
  <c r="FO242" i="3"/>
  <c r="FW242" i="3"/>
  <c r="GI242" i="3"/>
  <c r="GG242" i="3"/>
  <c r="EQ242" i="3"/>
  <c r="FD242" i="3"/>
  <c r="FK242" i="3"/>
  <c r="FX242" i="3"/>
  <c r="GE242" i="3"/>
  <c r="ER242" i="3"/>
  <c r="EZ242" i="3"/>
  <c r="FL242" i="3"/>
  <c r="FT242" i="3"/>
  <c r="GF242" i="3"/>
  <c r="ET242" i="3"/>
  <c r="FA242" i="3"/>
  <c r="FN242" i="3"/>
  <c r="FU242" i="3"/>
  <c r="GH242" i="3"/>
  <c r="EP242" i="3"/>
  <c r="FB242" i="3"/>
  <c r="FJ242" i="3"/>
  <c r="FV242" i="3"/>
  <c r="GD242" i="3"/>
  <c r="Z238" i="3"/>
  <c r="CA238" i="3"/>
  <c r="X238" i="3"/>
  <c r="HT238" i="3"/>
  <c r="Q238" i="3"/>
  <c r="Q238" i="2"/>
  <c r="AD238" i="3"/>
  <c r="AH238" i="3"/>
  <c r="AL238" i="3"/>
  <c r="AP238" i="3"/>
  <c r="AT238" i="3"/>
  <c r="AY238" i="3"/>
  <c r="BC238" i="3"/>
  <c r="BG238" i="3"/>
  <c r="BK238" i="3"/>
  <c r="BO238" i="3"/>
  <c r="BS238" i="3"/>
  <c r="CI238" i="3"/>
  <c r="CO238" i="3"/>
  <c r="CT238" i="3"/>
  <c r="CX238" i="3"/>
  <c r="DB238" i="3"/>
  <c r="DG238" i="3"/>
  <c r="DK238" i="3"/>
  <c r="DO238" i="3"/>
  <c r="DV238" i="3"/>
  <c r="DZ238" i="3"/>
  <c r="EE238" i="3"/>
  <c r="EJ238" i="3"/>
  <c r="GL238" i="3"/>
  <c r="GS238" i="3"/>
  <c r="GX238" i="3"/>
  <c r="HB238" i="3"/>
  <c r="HH238" i="3"/>
  <c r="HL238" i="3"/>
  <c r="HP238" i="3"/>
  <c r="N238" i="3"/>
  <c r="R238" i="3"/>
  <c r="AE238" i="3"/>
  <c r="AI238" i="3"/>
  <c r="AM238" i="3"/>
  <c r="AQ238" i="3"/>
  <c r="AU238" i="3"/>
  <c r="AZ238" i="3"/>
  <c r="BD238" i="3"/>
  <c r="BH238" i="3"/>
  <c r="BL238" i="3"/>
  <c r="BP238" i="3"/>
  <c r="BU238" i="3"/>
  <c r="CK238" i="3"/>
  <c r="CQ238" i="3"/>
  <c r="CU238" i="3"/>
  <c r="CY238" i="3"/>
  <c r="DD238" i="3"/>
  <c r="DH238" i="3"/>
  <c r="DL238" i="3"/>
  <c r="DQ238" i="3"/>
  <c r="DW238" i="3"/>
  <c r="EA238" i="3"/>
  <c r="EG238" i="3"/>
  <c r="GM238" i="3"/>
  <c r="GT238" i="3"/>
  <c r="GY238" i="3"/>
  <c r="HD238" i="3"/>
  <c r="HI238" i="3"/>
  <c r="HM238" i="3"/>
  <c r="HQ238" i="3"/>
  <c r="CG238" i="3"/>
  <c r="B238" i="3"/>
  <c r="B238" i="2"/>
  <c r="GN238" i="3"/>
  <c r="GO238" i="3"/>
  <c r="F238" i="3"/>
  <c r="U238" i="2"/>
  <c r="O238" i="3"/>
  <c r="S238" i="3"/>
  <c r="S238" i="2"/>
  <c r="AA238" i="3"/>
  <c r="AF238" i="3"/>
  <c r="AJ238" i="3"/>
  <c r="AN238" i="3"/>
  <c r="AR238" i="3"/>
  <c r="AV238" i="3"/>
  <c r="BA238" i="3"/>
  <c r="BE238" i="3"/>
  <c r="BI238" i="3"/>
  <c r="BM238" i="3"/>
  <c r="BQ238" i="3"/>
  <c r="CL238" i="3"/>
  <c r="CR238" i="3"/>
  <c r="CV238" i="3"/>
  <c r="CZ238" i="3"/>
  <c r="DE238" i="3"/>
  <c r="DI238" i="3"/>
  <c r="DM238" i="3"/>
  <c r="DS238" i="3"/>
  <c r="DX238" i="3"/>
  <c r="EC238" i="3"/>
  <c r="EH238" i="3"/>
  <c r="GQ238" i="3"/>
  <c r="GU238" i="3"/>
  <c r="GZ238" i="3"/>
  <c r="HF238" i="3"/>
  <c r="HJ238" i="3"/>
  <c r="HN238" i="3"/>
  <c r="HR238" i="3"/>
  <c r="P238" i="3"/>
  <c r="P238" i="2"/>
  <c r="AC238" i="3"/>
  <c r="AG238" i="3"/>
  <c r="AK238" i="3"/>
  <c r="AO238" i="3"/>
  <c r="AS238" i="3"/>
  <c r="AW238" i="3"/>
  <c r="BB238" i="3"/>
  <c r="BF238" i="3"/>
  <c r="BJ238" i="3"/>
  <c r="BN238" i="3"/>
  <c r="BR238" i="3"/>
  <c r="CE238" i="3"/>
  <c r="CN238" i="3"/>
  <c r="CS238" i="3"/>
  <c r="CW238" i="3"/>
  <c r="DA238" i="3"/>
  <c r="DF238" i="3"/>
  <c r="DJ238" i="3"/>
  <c r="DN238" i="3"/>
  <c r="DT238" i="3"/>
  <c r="DY238" i="3"/>
  <c r="ED238" i="3"/>
  <c r="EI238" i="3"/>
  <c r="GK238" i="3"/>
  <c r="GR238" i="3"/>
  <c r="GV238" i="3"/>
  <c r="HA238" i="3"/>
  <c r="HG238" i="3"/>
  <c r="HK238" i="3"/>
  <c r="HO238" i="3"/>
  <c r="HS238" i="3"/>
  <c r="P251" i="4"/>
  <c r="BY234" i="3"/>
  <c r="BW234" i="3"/>
  <c r="BX234" i="3"/>
  <c r="EL234" i="3"/>
  <c r="EM234" i="3"/>
  <c r="EN234" i="3"/>
  <c r="EV234" i="3"/>
  <c r="EW234" i="3"/>
  <c r="EX234" i="3"/>
  <c r="FF234" i="3"/>
  <c r="FG234" i="3"/>
  <c r="FH234" i="3"/>
  <c r="FZ234" i="3"/>
  <c r="GA234" i="3"/>
  <c r="GB234" i="3"/>
  <c r="FP234" i="3"/>
  <c r="FQ234" i="3"/>
  <c r="FR234" i="3"/>
  <c r="S243" i="4"/>
  <c r="FS226" i="3"/>
  <c r="EO226" i="3"/>
  <c r="EY226" i="3"/>
  <c r="FI226" i="3"/>
  <c r="GC226" i="3"/>
  <c r="ES226" i="3"/>
  <c r="EU226" i="3"/>
  <c r="FM226" i="3"/>
  <c r="FY226" i="3"/>
  <c r="FC226" i="3"/>
  <c r="FE226" i="3"/>
  <c r="FO226" i="3"/>
  <c r="FW226" i="3"/>
  <c r="GI226" i="3"/>
  <c r="GG226" i="3"/>
  <c r="EQ226" i="3"/>
  <c r="FD226" i="3"/>
  <c r="FK226" i="3"/>
  <c r="FX226" i="3"/>
  <c r="GE226" i="3"/>
  <c r="ER226" i="3"/>
  <c r="EZ226" i="3"/>
  <c r="FL226" i="3"/>
  <c r="FT226" i="3"/>
  <c r="GF226" i="3"/>
  <c r="ET226" i="3"/>
  <c r="FA226" i="3"/>
  <c r="FN226" i="3"/>
  <c r="FU226" i="3"/>
  <c r="GH226" i="3"/>
  <c r="EP226" i="3"/>
  <c r="FB226" i="3"/>
  <c r="FJ226" i="3"/>
  <c r="FV226" i="3"/>
  <c r="GD226" i="3"/>
  <c r="Z222" i="3"/>
  <c r="CA222" i="3"/>
  <c r="X222" i="3"/>
  <c r="HT222" i="3"/>
  <c r="Q222" i="3"/>
  <c r="Q222" i="2"/>
  <c r="AD222" i="3"/>
  <c r="AH222" i="3"/>
  <c r="AL222" i="3"/>
  <c r="AP222" i="3"/>
  <c r="AT222" i="3"/>
  <c r="AY222" i="3"/>
  <c r="BC222" i="3"/>
  <c r="BG222" i="3"/>
  <c r="BK222" i="3"/>
  <c r="BO222" i="3"/>
  <c r="BS222" i="3"/>
  <c r="CI222" i="3"/>
  <c r="CO222" i="3"/>
  <c r="CT222" i="3"/>
  <c r="CX222" i="3"/>
  <c r="DB222" i="3"/>
  <c r="DG222" i="3"/>
  <c r="DK222" i="3"/>
  <c r="DO222" i="3"/>
  <c r="DV222" i="3"/>
  <c r="DZ222" i="3"/>
  <c r="EE222" i="3"/>
  <c r="EJ222" i="3"/>
  <c r="GL222" i="3"/>
  <c r="GS222" i="3"/>
  <c r="GX222" i="3"/>
  <c r="HB222" i="3"/>
  <c r="HH222" i="3"/>
  <c r="HL222" i="3"/>
  <c r="HP222" i="3"/>
  <c r="N222" i="3"/>
  <c r="R222" i="3"/>
  <c r="AE222" i="3"/>
  <c r="AI222" i="3"/>
  <c r="AM222" i="3"/>
  <c r="AQ222" i="3"/>
  <c r="AU222" i="3"/>
  <c r="AZ222" i="3"/>
  <c r="BD222" i="3"/>
  <c r="BH222" i="3"/>
  <c r="BL222" i="3"/>
  <c r="BP222" i="3"/>
  <c r="BU222" i="3"/>
  <c r="CK222" i="3"/>
  <c r="CQ222" i="3"/>
  <c r="CU222" i="3"/>
  <c r="CY222" i="3"/>
  <c r="DD222" i="3"/>
  <c r="DH222" i="3"/>
  <c r="DL222" i="3"/>
  <c r="DQ222" i="3"/>
  <c r="DW222" i="3"/>
  <c r="EA222" i="3"/>
  <c r="EG222" i="3"/>
  <c r="GM222" i="3"/>
  <c r="GT222" i="3"/>
  <c r="GY222" i="3"/>
  <c r="HD222" i="3"/>
  <c r="HI222" i="3"/>
  <c r="HM222" i="3"/>
  <c r="HQ222" i="3"/>
  <c r="CG222" i="3"/>
  <c r="B222" i="3"/>
  <c r="B222" i="2"/>
  <c r="GN222" i="3"/>
  <c r="GO222" i="3"/>
  <c r="F222" i="3"/>
  <c r="U222" i="2"/>
  <c r="O222" i="3"/>
  <c r="S222" i="3"/>
  <c r="S222" i="2"/>
  <c r="AA222" i="3"/>
  <c r="AF222" i="3"/>
  <c r="AJ222" i="3"/>
  <c r="AN222" i="3"/>
  <c r="AR222" i="3"/>
  <c r="AV222" i="3"/>
  <c r="BA222" i="3"/>
  <c r="BE222" i="3"/>
  <c r="BI222" i="3"/>
  <c r="BM222" i="3"/>
  <c r="BQ222" i="3"/>
  <c r="CL222" i="3"/>
  <c r="CR222" i="3"/>
  <c r="CV222" i="3"/>
  <c r="CZ222" i="3"/>
  <c r="DE222" i="3"/>
  <c r="DI222" i="3"/>
  <c r="DM222" i="3"/>
  <c r="DS222" i="3"/>
  <c r="DX222" i="3"/>
  <c r="EC222" i="3"/>
  <c r="EH222" i="3"/>
  <c r="GQ222" i="3"/>
  <c r="GU222" i="3"/>
  <c r="GZ222" i="3"/>
  <c r="HF222" i="3"/>
  <c r="HJ222" i="3"/>
  <c r="HN222" i="3"/>
  <c r="HR222" i="3"/>
  <c r="P222" i="3"/>
  <c r="P222" i="2"/>
  <c r="AC222" i="3"/>
  <c r="AG222" i="3"/>
  <c r="AK222" i="3"/>
  <c r="AO222" i="3"/>
  <c r="AS222" i="3"/>
  <c r="AW222" i="3"/>
  <c r="BB222" i="3"/>
  <c r="BF222" i="3"/>
  <c r="BJ222" i="3"/>
  <c r="BN222" i="3"/>
  <c r="BR222" i="3"/>
  <c r="CE222" i="3"/>
  <c r="CN222" i="3"/>
  <c r="CS222" i="3"/>
  <c r="CW222" i="3"/>
  <c r="DA222" i="3"/>
  <c r="DF222" i="3"/>
  <c r="DJ222" i="3"/>
  <c r="DN222" i="3"/>
  <c r="DT222" i="3"/>
  <c r="DY222" i="3"/>
  <c r="ED222" i="3"/>
  <c r="EI222" i="3"/>
  <c r="GK222" i="3"/>
  <c r="GR222" i="3"/>
  <c r="GV222" i="3"/>
  <c r="HA222" i="3"/>
  <c r="HG222" i="3"/>
  <c r="HK222" i="3"/>
  <c r="HO222" i="3"/>
  <c r="HS222" i="3"/>
  <c r="P235" i="4"/>
  <c r="S231" i="4"/>
  <c r="EL218" i="3"/>
  <c r="EM218" i="3"/>
  <c r="EN218" i="3"/>
  <c r="EV218" i="3"/>
  <c r="EW218" i="3"/>
  <c r="EX218" i="3"/>
  <c r="FF218" i="3"/>
  <c r="FG218" i="3"/>
  <c r="FH218" i="3"/>
  <c r="FZ218" i="3"/>
  <c r="GA218" i="3"/>
  <c r="GB218" i="3"/>
  <c r="FP218" i="3"/>
  <c r="FQ218" i="3"/>
  <c r="FR218" i="3"/>
  <c r="Z214" i="3"/>
  <c r="CA214" i="3"/>
  <c r="X214" i="3"/>
  <c r="BW210" i="3"/>
  <c r="BX210" i="3"/>
  <c r="BY210" i="3"/>
  <c r="FS210" i="3"/>
  <c r="EO210" i="3"/>
  <c r="EY210" i="3"/>
  <c r="FI210" i="3"/>
  <c r="GC210" i="3"/>
  <c r="ES210" i="3"/>
  <c r="EU210" i="3"/>
  <c r="FM210" i="3"/>
  <c r="FY210" i="3"/>
  <c r="FC210" i="3"/>
  <c r="FE210" i="3"/>
  <c r="FO210" i="3"/>
  <c r="FW210" i="3"/>
  <c r="GI210" i="3"/>
  <c r="GG210" i="3"/>
  <c r="ER210" i="3"/>
  <c r="EZ210" i="3"/>
  <c r="FL210" i="3"/>
  <c r="FT210" i="3"/>
  <c r="GF210" i="3"/>
  <c r="ET210" i="3"/>
  <c r="FA210" i="3"/>
  <c r="FN210" i="3"/>
  <c r="FU210" i="3"/>
  <c r="GH210" i="3"/>
  <c r="EP210" i="3"/>
  <c r="FB210" i="3"/>
  <c r="FJ210" i="3"/>
  <c r="FV210" i="3"/>
  <c r="GD210" i="3"/>
  <c r="EQ210" i="3"/>
  <c r="FD210" i="3"/>
  <c r="FK210" i="3"/>
  <c r="FX210" i="3"/>
  <c r="GE210" i="3"/>
  <c r="HT206" i="3"/>
  <c r="N206" i="3"/>
  <c r="R206" i="3"/>
  <c r="AE206" i="3"/>
  <c r="AI206" i="3"/>
  <c r="AM206" i="3"/>
  <c r="AQ206" i="3"/>
  <c r="AU206" i="3"/>
  <c r="AZ206" i="3"/>
  <c r="BD206" i="3"/>
  <c r="BH206" i="3"/>
  <c r="BL206" i="3"/>
  <c r="BP206" i="3"/>
  <c r="BU206" i="3"/>
  <c r="CK206" i="3"/>
  <c r="CQ206" i="3"/>
  <c r="CU206" i="3"/>
  <c r="CY206" i="3"/>
  <c r="DD206" i="3"/>
  <c r="DH206" i="3"/>
  <c r="DL206" i="3"/>
  <c r="DQ206" i="3"/>
  <c r="DW206" i="3"/>
  <c r="EA206" i="3"/>
  <c r="EG206" i="3"/>
  <c r="GM206" i="3"/>
  <c r="GT206" i="3"/>
  <c r="GY206" i="3"/>
  <c r="HD206" i="3"/>
  <c r="HI206" i="3"/>
  <c r="HM206" i="3"/>
  <c r="HQ206" i="3"/>
  <c r="CG206" i="3"/>
  <c r="B206" i="3"/>
  <c r="B206" i="2"/>
  <c r="GN206" i="3"/>
  <c r="GO206" i="3"/>
  <c r="F206" i="3"/>
  <c r="U206" i="2"/>
  <c r="O206" i="3"/>
  <c r="S206" i="3"/>
  <c r="S206" i="2"/>
  <c r="AA206" i="3"/>
  <c r="AF206" i="3"/>
  <c r="AJ206" i="3"/>
  <c r="AN206" i="3"/>
  <c r="AR206" i="3"/>
  <c r="AV206" i="3"/>
  <c r="BA206" i="3"/>
  <c r="BE206" i="3"/>
  <c r="BI206" i="3"/>
  <c r="BM206" i="3"/>
  <c r="BQ206" i="3"/>
  <c r="CL206" i="3"/>
  <c r="CR206" i="3"/>
  <c r="CV206" i="3"/>
  <c r="CZ206" i="3"/>
  <c r="DE206" i="3"/>
  <c r="DI206" i="3"/>
  <c r="DM206" i="3"/>
  <c r="DS206" i="3"/>
  <c r="DX206" i="3"/>
  <c r="EC206" i="3"/>
  <c r="EH206" i="3"/>
  <c r="GQ206" i="3"/>
  <c r="GU206" i="3"/>
  <c r="GZ206" i="3"/>
  <c r="HF206" i="3"/>
  <c r="HJ206" i="3"/>
  <c r="HN206" i="3"/>
  <c r="HR206" i="3"/>
  <c r="P206" i="3"/>
  <c r="P206" i="2"/>
  <c r="AC206" i="3"/>
  <c r="AG206" i="3"/>
  <c r="AK206" i="3"/>
  <c r="AO206" i="3"/>
  <c r="AS206" i="3"/>
  <c r="AW206" i="3"/>
  <c r="BB206" i="3"/>
  <c r="BF206" i="3"/>
  <c r="BJ206" i="3"/>
  <c r="BN206" i="3"/>
  <c r="BR206" i="3"/>
  <c r="CE206" i="3"/>
  <c r="CN206" i="3"/>
  <c r="CS206" i="3"/>
  <c r="CW206" i="3"/>
  <c r="DA206" i="3"/>
  <c r="DF206" i="3"/>
  <c r="DJ206" i="3"/>
  <c r="DN206" i="3"/>
  <c r="DT206" i="3"/>
  <c r="DY206" i="3"/>
  <c r="ED206" i="3"/>
  <c r="EI206" i="3"/>
  <c r="GK206" i="3"/>
  <c r="GR206" i="3"/>
  <c r="GV206" i="3"/>
  <c r="HA206" i="3"/>
  <c r="HG206" i="3"/>
  <c r="HK206" i="3"/>
  <c r="HO206" i="3"/>
  <c r="HS206" i="3"/>
  <c r="Q206" i="3"/>
  <c r="Q206" i="2"/>
  <c r="AD206" i="3"/>
  <c r="AH206" i="3"/>
  <c r="AL206" i="3"/>
  <c r="AP206" i="3"/>
  <c r="AT206" i="3"/>
  <c r="AY206" i="3"/>
  <c r="BC206" i="3"/>
  <c r="BG206" i="3"/>
  <c r="BK206" i="3"/>
  <c r="BO206" i="3"/>
  <c r="BS206" i="3"/>
  <c r="CI206" i="3"/>
  <c r="CO206" i="3"/>
  <c r="CT206" i="3"/>
  <c r="CX206" i="3"/>
  <c r="DB206" i="3"/>
  <c r="DG206" i="3"/>
  <c r="DK206" i="3"/>
  <c r="DO206" i="3"/>
  <c r="DV206" i="3"/>
  <c r="DZ206" i="3"/>
  <c r="EE206" i="3"/>
  <c r="EJ206" i="3"/>
  <c r="GL206" i="3"/>
  <c r="GS206" i="3"/>
  <c r="GX206" i="3"/>
  <c r="HB206" i="3"/>
  <c r="HH206" i="3"/>
  <c r="HL206" i="3"/>
  <c r="HP206" i="3"/>
  <c r="P219" i="4"/>
  <c r="EL202" i="3"/>
  <c r="EM202" i="3"/>
  <c r="EN202" i="3"/>
  <c r="EV202" i="3"/>
  <c r="EW202" i="3"/>
  <c r="EX202" i="3"/>
  <c r="FF202" i="3"/>
  <c r="FG202" i="3"/>
  <c r="FH202" i="3"/>
  <c r="FZ202" i="3"/>
  <c r="GA202" i="3"/>
  <c r="GB202" i="3"/>
  <c r="FP202" i="3"/>
  <c r="FQ202" i="3"/>
  <c r="FR202" i="3"/>
  <c r="Z198" i="3"/>
  <c r="CA198" i="3"/>
  <c r="X198" i="3"/>
  <c r="BW194" i="3"/>
  <c r="BX194" i="3"/>
  <c r="BY194" i="3"/>
  <c r="FS194" i="3"/>
  <c r="EO194" i="3"/>
  <c r="EY194" i="3"/>
  <c r="FI194" i="3"/>
  <c r="GC194" i="3"/>
  <c r="ES194" i="3"/>
  <c r="EU194" i="3"/>
  <c r="FM194" i="3"/>
  <c r="FY194" i="3"/>
  <c r="FC194" i="3"/>
  <c r="FE194" i="3"/>
  <c r="FO194" i="3"/>
  <c r="FW194" i="3"/>
  <c r="GI194" i="3"/>
  <c r="GG194" i="3"/>
  <c r="ER194" i="3"/>
  <c r="EZ194" i="3"/>
  <c r="FL194" i="3"/>
  <c r="FT194" i="3"/>
  <c r="GF194" i="3"/>
  <c r="ET194" i="3"/>
  <c r="FA194" i="3"/>
  <c r="FN194" i="3"/>
  <c r="FU194" i="3"/>
  <c r="GH194" i="3"/>
  <c r="EP194" i="3"/>
  <c r="FB194" i="3"/>
  <c r="FJ194" i="3"/>
  <c r="FV194" i="3"/>
  <c r="GD194" i="3"/>
  <c r="EQ194" i="3"/>
  <c r="FD194" i="3"/>
  <c r="FK194" i="3"/>
  <c r="FX194" i="3"/>
  <c r="GE194" i="3"/>
  <c r="BW190" i="3"/>
  <c r="BX190" i="3"/>
  <c r="BY190" i="3"/>
  <c r="HT190" i="3"/>
  <c r="CG190" i="3"/>
  <c r="B190" i="3"/>
  <c r="B190" i="2"/>
  <c r="GN190" i="3"/>
  <c r="GO190" i="3"/>
  <c r="F190" i="3"/>
  <c r="U190" i="2"/>
  <c r="O190" i="3"/>
  <c r="S190" i="3"/>
  <c r="S190" i="2"/>
  <c r="AA190" i="3"/>
  <c r="AF190" i="3"/>
  <c r="AJ190" i="3"/>
  <c r="AN190" i="3"/>
  <c r="AR190" i="3"/>
  <c r="AV190" i="3"/>
  <c r="BA190" i="3"/>
  <c r="BE190" i="3"/>
  <c r="BI190" i="3"/>
  <c r="BM190" i="3"/>
  <c r="BQ190" i="3"/>
  <c r="CL190" i="3"/>
  <c r="CR190" i="3"/>
  <c r="CV190" i="3"/>
  <c r="CZ190" i="3"/>
  <c r="DE190" i="3"/>
  <c r="DI190" i="3"/>
  <c r="DM190" i="3"/>
  <c r="DS190" i="3"/>
  <c r="DX190" i="3"/>
  <c r="EC190" i="3"/>
  <c r="EH190" i="3"/>
  <c r="P190" i="3"/>
  <c r="P190" i="2"/>
  <c r="AC190" i="3"/>
  <c r="AG190" i="3"/>
  <c r="AK190" i="3"/>
  <c r="AO190" i="3"/>
  <c r="AS190" i="3"/>
  <c r="AW190" i="3"/>
  <c r="BB190" i="3"/>
  <c r="BF190" i="3"/>
  <c r="BJ190" i="3"/>
  <c r="BN190" i="3"/>
  <c r="BR190" i="3"/>
  <c r="CE190" i="3"/>
  <c r="CN190" i="3"/>
  <c r="CS190" i="3"/>
  <c r="CW190" i="3"/>
  <c r="DA190" i="3"/>
  <c r="DF190" i="3"/>
  <c r="DJ190" i="3"/>
  <c r="DN190" i="3"/>
  <c r="DT190" i="3"/>
  <c r="DY190" i="3"/>
  <c r="ED190" i="3"/>
  <c r="EI190" i="3"/>
  <c r="GK190" i="3"/>
  <c r="GR190" i="3"/>
  <c r="GV190" i="3"/>
  <c r="HA190" i="3"/>
  <c r="HG190" i="3"/>
  <c r="HK190" i="3"/>
  <c r="HO190" i="3"/>
  <c r="HS190" i="3"/>
  <c r="Q190" i="3"/>
  <c r="Q190" i="2"/>
  <c r="AD190" i="3"/>
  <c r="AH190" i="3"/>
  <c r="AL190" i="3"/>
  <c r="AP190" i="3"/>
  <c r="AT190" i="3"/>
  <c r="AY190" i="3"/>
  <c r="BC190" i="3"/>
  <c r="BG190" i="3"/>
  <c r="BK190" i="3"/>
  <c r="BO190" i="3"/>
  <c r="BS190" i="3"/>
  <c r="CI190" i="3"/>
  <c r="CO190" i="3"/>
  <c r="CT190" i="3"/>
  <c r="CX190" i="3"/>
  <c r="DB190" i="3"/>
  <c r="DG190" i="3"/>
  <c r="DK190" i="3"/>
  <c r="DO190" i="3"/>
  <c r="DV190" i="3"/>
  <c r="DZ190" i="3"/>
  <c r="EE190" i="3"/>
  <c r="EJ190" i="3"/>
  <c r="GL190" i="3"/>
  <c r="GS190" i="3"/>
  <c r="GX190" i="3"/>
  <c r="HB190" i="3"/>
  <c r="HH190" i="3"/>
  <c r="HL190" i="3"/>
  <c r="HP190" i="3"/>
  <c r="N190" i="3"/>
  <c r="AI190" i="3"/>
  <c r="AZ190" i="3"/>
  <c r="BP190" i="3"/>
  <c r="CQ190" i="3"/>
  <c r="DH190" i="3"/>
  <c r="EA190" i="3"/>
  <c r="GQ190" i="3"/>
  <c r="GZ190" i="3"/>
  <c r="HJ190" i="3"/>
  <c r="HR190" i="3"/>
  <c r="R190" i="3"/>
  <c r="AM190" i="3"/>
  <c r="BD190" i="3"/>
  <c r="BU190" i="3"/>
  <c r="CU190" i="3"/>
  <c r="DL190" i="3"/>
  <c r="EG190" i="3"/>
  <c r="GT190" i="3"/>
  <c r="HD190" i="3"/>
  <c r="HM190" i="3"/>
  <c r="AQ190" i="3"/>
  <c r="BH190" i="3"/>
  <c r="CY190" i="3"/>
  <c r="DQ190" i="3"/>
  <c r="GU190" i="3"/>
  <c r="HF190" i="3"/>
  <c r="HN190" i="3"/>
  <c r="AE190" i="3"/>
  <c r="AU190" i="3"/>
  <c r="BL190" i="3"/>
  <c r="CK190" i="3"/>
  <c r="DD190" i="3"/>
  <c r="DW190" i="3"/>
  <c r="GM190" i="3"/>
  <c r="GY190" i="3"/>
  <c r="HI190" i="3"/>
  <c r="HQ190" i="3"/>
  <c r="P203" i="4"/>
  <c r="EL186" i="3"/>
  <c r="EM186" i="3"/>
  <c r="EN186" i="3"/>
  <c r="EV186" i="3"/>
  <c r="EW186" i="3"/>
  <c r="EX186" i="3"/>
  <c r="FF186" i="3"/>
  <c r="FG186" i="3"/>
  <c r="FH186" i="3"/>
  <c r="FZ186" i="3"/>
  <c r="GA186" i="3"/>
  <c r="GB186" i="3"/>
  <c r="FP186" i="3"/>
  <c r="FQ186" i="3"/>
  <c r="FR186" i="3"/>
  <c r="Z182" i="3"/>
  <c r="CA182" i="3"/>
  <c r="X182" i="3"/>
  <c r="BX178" i="3"/>
  <c r="BW178" i="3"/>
  <c r="BY178" i="3"/>
  <c r="FS178" i="3"/>
  <c r="EO178" i="3"/>
  <c r="EY178" i="3"/>
  <c r="FI178" i="3"/>
  <c r="GC178" i="3"/>
  <c r="ES178" i="3"/>
  <c r="EU178" i="3"/>
  <c r="FM178" i="3"/>
  <c r="FY178" i="3"/>
  <c r="FC178" i="3"/>
  <c r="FE178" i="3"/>
  <c r="FO178" i="3"/>
  <c r="FW178" i="3"/>
  <c r="GI178" i="3"/>
  <c r="GG178" i="3"/>
  <c r="EP178" i="3"/>
  <c r="FB178" i="3"/>
  <c r="FJ178" i="3"/>
  <c r="FV178" i="3"/>
  <c r="GD178" i="3"/>
  <c r="ER178" i="3"/>
  <c r="EZ178" i="3"/>
  <c r="FL178" i="3"/>
  <c r="FT178" i="3"/>
  <c r="GF178" i="3"/>
  <c r="FA178" i="3"/>
  <c r="FN178" i="3"/>
  <c r="EQ178" i="3"/>
  <c r="FD178" i="3"/>
  <c r="GE178" i="3"/>
  <c r="ET178" i="3"/>
  <c r="FU178" i="3"/>
  <c r="GH178" i="3"/>
  <c r="FX178" i="3"/>
  <c r="FK178" i="3"/>
  <c r="HT174" i="3"/>
  <c r="P174" i="3"/>
  <c r="P174" i="2"/>
  <c r="AC174" i="3"/>
  <c r="AG174" i="3"/>
  <c r="AK174" i="3"/>
  <c r="AO174" i="3"/>
  <c r="AS174" i="3"/>
  <c r="AW174" i="3"/>
  <c r="BB174" i="3"/>
  <c r="BF174" i="3"/>
  <c r="BJ174" i="3"/>
  <c r="BN174" i="3"/>
  <c r="BR174" i="3"/>
  <c r="CE174" i="3"/>
  <c r="CN174" i="3"/>
  <c r="CS174" i="3"/>
  <c r="CW174" i="3"/>
  <c r="DA174" i="3"/>
  <c r="DF174" i="3"/>
  <c r="DJ174" i="3"/>
  <c r="DN174" i="3"/>
  <c r="DT174" i="3"/>
  <c r="DY174" i="3"/>
  <c r="ED174" i="3"/>
  <c r="EI174" i="3"/>
  <c r="GK174" i="3"/>
  <c r="GR174" i="3"/>
  <c r="GV174" i="3"/>
  <c r="HA174" i="3"/>
  <c r="HG174" i="3"/>
  <c r="HK174" i="3"/>
  <c r="HO174" i="3"/>
  <c r="HS174" i="3"/>
  <c r="N174" i="3"/>
  <c r="R174" i="3"/>
  <c r="AE174" i="3"/>
  <c r="AI174" i="3"/>
  <c r="AM174" i="3"/>
  <c r="AQ174" i="3"/>
  <c r="AU174" i="3"/>
  <c r="AZ174" i="3"/>
  <c r="BD174" i="3"/>
  <c r="BH174" i="3"/>
  <c r="BL174" i="3"/>
  <c r="BP174" i="3"/>
  <c r="BU174" i="3"/>
  <c r="CK174" i="3"/>
  <c r="CQ174" i="3"/>
  <c r="CU174" i="3"/>
  <c r="CY174" i="3"/>
  <c r="DD174" i="3"/>
  <c r="DH174" i="3"/>
  <c r="DL174" i="3"/>
  <c r="DQ174" i="3"/>
  <c r="DW174" i="3"/>
  <c r="EA174" i="3"/>
  <c r="EG174" i="3"/>
  <c r="GM174" i="3"/>
  <c r="GT174" i="3"/>
  <c r="GY174" i="3"/>
  <c r="HD174" i="3"/>
  <c r="HI174" i="3"/>
  <c r="HM174" i="3"/>
  <c r="HQ174" i="3"/>
  <c r="CG174" i="3"/>
  <c r="B174" i="3"/>
  <c r="B174" i="2"/>
  <c r="GN174" i="3"/>
  <c r="GO174" i="3"/>
  <c r="F174" i="3"/>
  <c r="U174" i="2"/>
  <c r="O174" i="3"/>
  <c r="AA174" i="3"/>
  <c r="AJ174" i="3"/>
  <c r="AR174" i="3"/>
  <c r="BA174" i="3"/>
  <c r="BI174" i="3"/>
  <c r="BQ174" i="3"/>
  <c r="CR174" i="3"/>
  <c r="CZ174" i="3"/>
  <c r="DI174" i="3"/>
  <c r="DS174" i="3"/>
  <c r="EC174" i="3"/>
  <c r="GQ174" i="3"/>
  <c r="GZ174" i="3"/>
  <c r="HJ174" i="3"/>
  <c r="HR174" i="3"/>
  <c r="Q174" i="3"/>
  <c r="Q174" i="2"/>
  <c r="AD174" i="3"/>
  <c r="AL174" i="3"/>
  <c r="AT174" i="3"/>
  <c r="BC174" i="3"/>
  <c r="BK174" i="3"/>
  <c r="BS174" i="3"/>
  <c r="CI174" i="3"/>
  <c r="CT174" i="3"/>
  <c r="DB174" i="3"/>
  <c r="DK174" i="3"/>
  <c r="DV174" i="3"/>
  <c r="EE174" i="3"/>
  <c r="GS174" i="3"/>
  <c r="HB174" i="3"/>
  <c r="HL174" i="3"/>
  <c r="S174" i="3"/>
  <c r="S174" i="2"/>
  <c r="AF174" i="3"/>
  <c r="AN174" i="3"/>
  <c r="AV174" i="3"/>
  <c r="BE174" i="3"/>
  <c r="BM174" i="3"/>
  <c r="CL174" i="3"/>
  <c r="CV174" i="3"/>
  <c r="DE174" i="3"/>
  <c r="DM174" i="3"/>
  <c r="DX174" i="3"/>
  <c r="EH174" i="3"/>
  <c r="GU174" i="3"/>
  <c r="HF174" i="3"/>
  <c r="HN174" i="3"/>
  <c r="BG174" i="3"/>
  <c r="CX174" i="3"/>
  <c r="EJ174" i="3"/>
  <c r="GL174" i="3"/>
  <c r="AH174" i="3"/>
  <c r="BO174" i="3"/>
  <c r="DG174" i="3"/>
  <c r="GX174" i="3"/>
  <c r="AP174" i="3"/>
  <c r="DO174" i="3"/>
  <c r="HH174" i="3"/>
  <c r="AY174" i="3"/>
  <c r="CO174" i="3"/>
  <c r="DZ174" i="3"/>
  <c r="HP174" i="3"/>
  <c r="P187" i="4"/>
  <c r="EL170" i="3"/>
  <c r="EM170" i="3"/>
  <c r="EN170" i="3"/>
  <c r="EV170" i="3"/>
  <c r="EW170" i="3"/>
  <c r="EX170" i="3"/>
  <c r="FF170" i="3"/>
  <c r="FG170" i="3"/>
  <c r="FH170" i="3"/>
  <c r="FZ170" i="3"/>
  <c r="GA170" i="3"/>
  <c r="GB170" i="3"/>
  <c r="FP170" i="3"/>
  <c r="FQ170" i="3"/>
  <c r="FR170" i="3"/>
  <c r="S179" i="4"/>
  <c r="FS162" i="3"/>
  <c r="EO162" i="3"/>
  <c r="EY162" i="3"/>
  <c r="FI162" i="3"/>
  <c r="GC162" i="3"/>
  <c r="ES162" i="3"/>
  <c r="EU162" i="3"/>
  <c r="FM162" i="3"/>
  <c r="FY162" i="3"/>
  <c r="FC162" i="3"/>
  <c r="FE162" i="3"/>
  <c r="FO162" i="3"/>
  <c r="FW162" i="3"/>
  <c r="GI162" i="3"/>
  <c r="GG162" i="3"/>
  <c r="EQ162" i="3"/>
  <c r="FD162" i="3"/>
  <c r="FK162" i="3"/>
  <c r="FX162" i="3"/>
  <c r="GE162" i="3"/>
  <c r="ET162" i="3"/>
  <c r="FA162" i="3"/>
  <c r="FN162" i="3"/>
  <c r="FU162" i="3"/>
  <c r="GH162" i="3"/>
  <c r="EP162" i="3"/>
  <c r="FB162" i="3"/>
  <c r="GD162" i="3"/>
  <c r="ER162" i="3"/>
  <c r="FT162" i="3"/>
  <c r="GF162" i="3"/>
  <c r="FJ162" i="3"/>
  <c r="FV162" i="3"/>
  <c r="EZ162" i="3"/>
  <c r="FL162" i="3"/>
  <c r="X158" i="3"/>
  <c r="Z158" i="3"/>
  <c r="CA158" i="3"/>
  <c r="HT158" i="3"/>
  <c r="Q158" i="3"/>
  <c r="Q158" i="2"/>
  <c r="AD158" i="3"/>
  <c r="AH158" i="3"/>
  <c r="AL158" i="3"/>
  <c r="AP158" i="3"/>
  <c r="AT158" i="3"/>
  <c r="AY158" i="3"/>
  <c r="BC158" i="3"/>
  <c r="BG158" i="3"/>
  <c r="BK158" i="3"/>
  <c r="BO158" i="3"/>
  <c r="BS158" i="3"/>
  <c r="CI158" i="3"/>
  <c r="CO158" i="3"/>
  <c r="CT158" i="3"/>
  <c r="CX158" i="3"/>
  <c r="DB158" i="3"/>
  <c r="DG158" i="3"/>
  <c r="DK158" i="3"/>
  <c r="DO158" i="3"/>
  <c r="DV158" i="3"/>
  <c r="DZ158" i="3"/>
  <c r="EE158" i="3"/>
  <c r="EJ158" i="3"/>
  <c r="GL158" i="3"/>
  <c r="GS158" i="3"/>
  <c r="GX158" i="3"/>
  <c r="HB158" i="3"/>
  <c r="HH158" i="3"/>
  <c r="HL158" i="3"/>
  <c r="HP158" i="3"/>
  <c r="CG158" i="3"/>
  <c r="B158" i="3"/>
  <c r="B158" i="2"/>
  <c r="GN158" i="3"/>
  <c r="GO158" i="3"/>
  <c r="F158" i="3"/>
  <c r="U158" i="2"/>
  <c r="O158" i="3"/>
  <c r="S158" i="3"/>
  <c r="S158" i="2"/>
  <c r="AA158" i="3"/>
  <c r="AF158" i="3"/>
  <c r="AJ158" i="3"/>
  <c r="AN158" i="3"/>
  <c r="AR158" i="3"/>
  <c r="AV158" i="3"/>
  <c r="BA158" i="3"/>
  <c r="BE158" i="3"/>
  <c r="BI158" i="3"/>
  <c r="BM158" i="3"/>
  <c r="BQ158" i="3"/>
  <c r="CL158" i="3"/>
  <c r="CR158" i="3"/>
  <c r="CV158" i="3"/>
  <c r="CZ158" i="3"/>
  <c r="DE158" i="3"/>
  <c r="DI158" i="3"/>
  <c r="DM158" i="3"/>
  <c r="DS158" i="3"/>
  <c r="DX158" i="3"/>
  <c r="EC158" i="3"/>
  <c r="EH158" i="3"/>
  <c r="GQ158" i="3"/>
  <c r="GU158" i="3"/>
  <c r="GZ158" i="3"/>
  <c r="HF158" i="3"/>
  <c r="HJ158" i="3"/>
  <c r="HN158" i="3"/>
  <c r="HR158" i="3"/>
  <c r="P158" i="3"/>
  <c r="P158" i="2"/>
  <c r="AC158" i="3"/>
  <c r="AK158" i="3"/>
  <c r="AS158" i="3"/>
  <c r="BB158" i="3"/>
  <c r="BJ158" i="3"/>
  <c r="BR158" i="3"/>
  <c r="CE158" i="3"/>
  <c r="CS158" i="3"/>
  <c r="DA158" i="3"/>
  <c r="DJ158" i="3"/>
  <c r="DT158" i="3"/>
  <c r="ED158" i="3"/>
  <c r="GR158" i="3"/>
  <c r="HA158" i="3"/>
  <c r="HK158" i="3"/>
  <c r="HS158" i="3"/>
  <c r="R158" i="3"/>
  <c r="AE158" i="3"/>
  <c r="AM158" i="3"/>
  <c r="AU158" i="3"/>
  <c r="BD158" i="3"/>
  <c r="BL158" i="3"/>
  <c r="BU158" i="3"/>
  <c r="CK158" i="3"/>
  <c r="CU158" i="3"/>
  <c r="DD158" i="3"/>
  <c r="DL158" i="3"/>
  <c r="DW158" i="3"/>
  <c r="EG158" i="3"/>
  <c r="GT158" i="3"/>
  <c r="HD158" i="3"/>
  <c r="HM158" i="3"/>
  <c r="AG158" i="3"/>
  <c r="AO158" i="3"/>
  <c r="AW158" i="3"/>
  <c r="BF158" i="3"/>
  <c r="BN158" i="3"/>
  <c r="CN158" i="3"/>
  <c r="CW158" i="3"/>
  <c r="DF158" i="3"/>
  <c r="DN158" i="3"/>
  <c r="DY158" i="3"/>
  <c r="EI158" i="3"/>
  <c r="GK158" i="3"/>
  <c r="GV158" i="3"/>
  <c r="HG158" i="3"/>
  <c r="HO158" i="3"/>
  <c r="N158" i="3"/>
  <c r="AI158" i="3"/>
  <c r="AQ158" i="3"/>
  <c r="AZ158" i="3"/>
  <c r="BH158" i="3"/>
  <c r="BP158" i="3"/>
  <c r="CQ158" i="3"/>
  <c r="CY158" i="3"/>
  <c r="DH158" i="3"/>
  <c r="DQ158" i="3"/>
  <c r="EA158" i="3"/>
  <c r="GM158" i="3"/>
  <c r="GY158" i="3"/>
  <c r="HI158" i="3"/>
  <c r="HQ158" i="3"/>
  <c r="P171" i="4"/>
  <c r="BY154" i="3"/>
  <c r="BW154" i="3"/>
  <c r="BX154" i="3"/>
  <c r="EL154" i="3"/>
  <c r="EM154" i="3"/>
  <c r="EN154" i="3"/>
  <c r="EV154" i="3"/>
  <c r="EW154" i="3"/>
  <c r="EX154" i="3"/>
  <c r="FF154" i="3"/>
  <c r="FG154" i="3"/>
  <c r="FH154" i="3"/>
  <c r="FZ154" i="3"/>
  <c r="GA154" i="3"/>
  <c r="GB154" i="3"/>
  <c r="FP154" i="3"/>
  <c r="FQ154" i="3"/>
  <c r="FR154" i="3"/>
  <c r="S163" i="4"/>
  <c r="FS146" i="3"/>
  <c r="EO146" i="3"/>
  <c r="EY146" i="3"/>
  <c r="FI146" i="3"/>
  <c r="GC146" i="3"/>
  <c r="ES146" i="3"/>
  <c r="EU146" i="3"/>
  <c r="FM146" i="3"/>
  <c r="FY146" i="3"/>
  <c r="FC146" i="3"/>
  <c r="FE146" i="3"/>
  <c r="FO146" i="3"/>
  <c r="FW146" i="3"/>
  <c r="GI146" i="3"/>
  <c r="GG146" i="3"/>
  <c r="EQ146" i="3"/>
  <c r="FD146" i="3"/>
  <c r="FK146" i="3"/>
  <c r="FX146" i="3"/>
  <c r="GE146" i="3"/>
  <c r="ER146" i="3"/>
  <c r="EZ146" i="3"/>
  <c r="FL146" i="3"/>
  <c r="FT146" i="3"/>
  <c r="GF146" i="3"/>
  <c r="ET146" i="3"/>
  <c r="FA146" i="3"/>
  <c r="FN146" i="3"/>
  <c r="FU146" i="3"/>
  <c r="GH146" i="3"/>
  <c r="FB146" i="3"/>
  <c r="GD146" i="3"/>
  <c r="FJ146" i="3"/>
  <c r="EP146" i="3"/>
  <c r="FV146" i="3"/>
  <c r="BY142" i="3"/>
  <c r="BW142" i="3"/>
  <c r="BX142" i="3"/>
  <c r="HT142" i="3"/>
  <c r="Q142" i="3"/>
  <c r="Q142" i="2"/>
  <c r="AD142" i="3"/>
  <c r="AH142" i="3"/>
  <c r="AL142" i="3"/>
  <c r="AP142" i="3"/>
  <c r="AT142" i="3"/>
  <c r="AY142" i="3"/>
  <c r="BC142" i="3"/>
  <c r="BG142" i="3"/>
  <c r="BK142" i="3"/>
  <c r="BO142" i="3"/>
  <c r="BS142" i="3"/>
  <c r="CI142" i="3"/>
  <c r="CO142" i="3"/>
  <c r="CT142" i="3"/>
  <c r="CX142" i="3"/>
  <c r="DB142" i="3"/>
  <c r="DG142" i="3"/>
  <c r="DK142" i="3"/>
  <c r="DO142" i="3"/>
  <c r="DV142" i="3"/>
  <c r="DZ142" i="3"/>
  <c r="EE142" i="3"/>
  <c r="EJ142" i="3"/>
  <c r="GL142" i="3"/>
  <c r="GS142" i="3"/>
  <c r="GX142" i="3"/>
  <c r="HB142" i="3"/>
  <c r="HH142" i="3"/>
  <c r="HL142" i="3"/>
  <c r="HP142" i="3"/>
  <c r="N142" i="3"/>
  <c r="R142" i="3"/>
  <c r="AE142" i="3"/>
  <c r="AI142" i="3"/>
  <c r="AM142" i="3"/>
  <c r="AQ142" i="3"/>
  <c r="AU142" i="3"/>
  <c r="AZ142" i="3"/>
  <c r="BD142" i="3"/>
  <c r="BH142" i="3"/>
  <c r="BL142" i="3"/>
  <c r="BP142" i="3"/>
  <c r="BU142" i="3"/>
  <c r="CK142" i="3"/>
  <c r="CQ142" i="3"/>
  <c r="CU142" i="3"/>
  <c r="CY142" i="3"/>
  <c r="DD142" i="3"/>
  <c r="DH142" i="3"/>
  <c r="DL142" i="3"/>
  <c r="DQ142" i="3"/>
  <c r="DW142" i="3"/>
  <c r="EA142" i="3"/>
  <c r="EG142" i="3"/>
  <c r="GM142" i="3"/>
  <c r="GT142" i="3"/>
  <c r="GY142" i="3"/>
  <c r="HD142" i="3"/>
  <c r="HI142" i="3"/>
  <c r="HM142" i="3"/>
  <c r="HQ142" i="3"/>
  <c r="CG142" i="3"/>
  <c r="B142" i="3"/>
  <c r="B142" i="2"/>
  <c r="GN142" i="3"/>
  <c r="GO142" i="3"/>
  <c r="F142" i="3"/>
  <c r="U142" i="2"/>
  <c r="O142" i="3"/>
  <c r="S142" i="3"/>
  <c r="S142" i="2"/>
  <c r="AA142" i="3"/>
  <c r="AF142" i="3"/>
  <c r="AJ142" i="3"/>
  <c r="AN142" i="3"/>
  <c r="AR142" i="3"/>
  <c r="AV142" i="3"/>
  <c r="BA142" i="3"/>
  <c r="BE142" i="3"/>
  <c r="BI142" i="3"/>
  <c r="BM142" i="3"/>
  <c r="BQ142" i="3"/>
  <c r="CL142" i="3"/>
  <c r="CR142" i="3"/>
  <c r="CV142" i="3"/>
  <c r="CZ142" i="3"/>
  <c r="DE142" i="3"/>
  <c r="DI142" i="3"/>
  <c r="DM142" i="3"/>
  <c r="DS142" i="3"/>
  <c r="DX142" i="3"/>
  <c r="EC142" i="3"/>
  <c r="EH142" i="3"/>
  <c r="GQ142" i="3"/>
  <c r="GU142" i="3"/>
  <c r="GZ142" i="3"/>
  <c r="HF142" i="3"/>
  <c r="HJ142" i="3"/>
  <c r="HN142" i="3"/>
  <c r="HR142" i="3"/>
  <c r="AC142" i="3"/>
  <c r="AS142" i="3"/>
  <c r="BJ142" i="3"/>
  <c r="CE142" i="3"/>
  <c r="DA142" i="3"/>
  <c r="DT142" i="3"/>
  <c r="GR142" i="3"/>
  <c r="HK142" i="3"/>
  <c r="AG142" i="3"/>
  <c r="AW142" i="3"/>
  <c r="BN142" i="3"/>
  <c r="CN142" i="3"/>
  <c r="DF142" i="3"/>
  <c r="DY142" i="3"/>
  <c r="GV142" i="3"/>
  <c r="HO142" i="3"/>
  <c r="P142" i="3"/>
  <c r="P142" i="2"/>
  <c r="AK142" i="3"/>
  <c r="BB142" i="3"/>
  <c r="BR142" i="3"/>
  <c r="CS142" i="3"/>
  <c r="DJ142" i="3"/>
  <c r="ED142" i="3"/>
  <c r="HA142" i="3"/>
  <c r="HS142" i="3"/>
  <c r="AO142" i="3"/>
  <c r="BF142" i="3"/>
  <c r="CW142" i="3"/>
  <c r="DN142" i="3"/>
  <c r="EI142" i="3"/>
  <c r="GK142" i="3"/>
  <c r="HG142" i="3"/>
  <c r="P155" i="4"/>
  <c r="BY138" i="3"/>
  <c r="BW138" i="3"/>
  <c r="BX138" i="3"/>
  <c r="EL138" i="3"/>
  <c r="EM138" i="3"/>
  <c r="EN138" i="3"/>
  <c r="EV138" i="3"/>
  <c r="EW138" i="3"/>
  <c r="EX138" i="3"/>
  <c r="FF138" i="3"/>
  <c r="FG138" i="3"/>
  <c r="FH138" i="3"/>
  <c r="FZ138" i="3"/>
  <c r="GA138" i="3"/>
  <c r="GB138" i="3"/>
  <c r="FP138" i="3"/>
  <c r="FQ138" i="3"/>
  <c r="FR138" i="3"/>
  <c r="S147" i="4"/>
  <c r="FS130" i="3"/>
  <c r="EO130" i="3"/>
  <c r="EY130" i="3"/>
  <c r="FI130" i="3"/>
  <c r="GC130" i="3"/>
  <c r="ES130" i="3"/>
  <c r="EU130" i="3"/>
  <c r="FM130" i="3"/>
  <c r="FY130" i="3"/>
  <c r="FC130" i="3"/>
  <c r="FE130" i="3"/>
  <c r="FO130" i="3"/>
  <c r="FW130" i="3"/>
  <c r="GI130" i="3"/>
  <c r="GG130" i="3"/>
  <c r="EQ130" i="3"/>
  <c r="FD130" i="3"/>
  <c r="FK130" i="3"/>
  <c r="FX130" i="3"/>
  <c r="GE130" i="3"/>
  <c r="ER130" i="3"/>
  <c r="EZ130" i="3"/>
  <c r="FL130" i="3"/>
  <c r="FT130" i="3"/>
  <c r="GF130" i="3"/>
  <c r="ET130" i="3"/>
  <c r="FA130" i="3"/>
  <c r="FN130" i="3"/>
  <c r="FU130" i="3"/>
  <c r="GH130" i="3"/>
  <c r="EP130" i="3"/>
  <c r="FB130" i="3"/>
  <c r="FJ130" i="3"/>
  <c r="FV130" i="3"/>
  <c r="GD130" i="3"/>
  <c r="HT126" i="3"/>
  <c r="N126" i="3"/>
  <c r="R126" i="3"/>
  <c r="AE126" i="3"/>
  <c r="AI126" i="3"/>
  <c r="AM126" i="3"/>
  <c r="AQ126" i="3"/>
  <c r="AU126" i="3"/>
  <c r="AZ126" i="3"/>
  <c r="BD126" i="3"/>
  <c r="BH126" i="3"/>
  <c r="BL126" i="3"/>
  <c r="BP126" i="3"/>
  <c r="BU126" i="3"/>
  <c r="CK126" i="3"/>
  <c r="CQ126" i="3"/>
  <c r="CU126" i="3"/>
  <c r="CY126" i="3"/>
  <c r="DD126" i="3"/>
  <c r="DH126" i="3"/>
  <c r="DL126" i="3"/>
  <c r="DQ126" i="3"/>
  <c r="DW126" i="3"/>
  <c r="EA126" i="3"/>
  <c r="EG126" i="3"/>
  <c r="CG126" i="3"/>
  <c r="B126" i="3"/>
  <c r="B126" i="2"/>
  <c r="GN126" i="3"/>
  <c r="GO126" i="3"/>
  <c r="F126" i="3"/>
  <c r="U126" i="2"/>
  <c r="O126" i="3"/>
  <c r="S126" i="3"/>
  <c r="S126" i="2"/>
  <c r="AA126" i="3"/>
  <c r="AF126" i="3"/>
  <c r="AJ126" i="3"/>
  <c r="AN126" i="3"/>
  <c r="AR126" i="3"/>
  <c r="AV126" i="3"/>
  <c r="BA126" i="3"/>
  <c r="BE126" i="3"/>
  <c r="P126" i="3"/>
  <c r="P126" i="2"/>
  <c r="AC126" i="3"/>
  <c r="AG126" i="3"/>
  <c r="AK126" i="3"/>
  <c r="AO126" i="3"/>
  <c r="AS126" i="3"/>
  <c r="AW126" i="3"/>
  <c r="BB126" i="3"/>
  <c r="BF126" i="3"/>
  <c r="BJ126" i="3"/>
  <c r="BN126" i="3"/>
  <c r="BR126" i="3"/>
  <c r="Q126" i="3"/>
  <c r="Q126" i="2"/>
  <c r="AD126" i="3"/>
  <c r="AH126" i="3"/>
  <c r="AL126" i="3"/>
  <c r="AP126" i="3"/>
  <c r="AT126" i="3"/>
  <c r="AY126" i="3"/>
  <c r="BC126" i="3"/>
  <c r="BG126" i="3"/>
  <c r="BK126" i="3"/>
  <c r="BO126" i="3"/>
  <c r="BS126" i="3"/>
  <c r="CI126" i="3"/>
  <c r="CO126" i="3"/>
  <c r="CT126" i="3"/>
  <c r="CX126" i="3"/>
  <c r="CN126" i="3"/>
  <c r="CW126" i="3"/>
  <c r="DE126" i="3"/>
  <c r="DJ126" i="3"/>
  <c r="DO126" i="3"/>
  <c r="DX126" i="3"/>
  <c r="ED126" i="3"/>
  <c r="EJ126" i="3"/>
  <c r="GL126" i="3"/>
  <c r="GS126" i="3"/>
  <c r="GX126" i="3"/>
  <c r="HB126" i="3"/>
  <c r="HH126" i="3"/>
  <c r="HL126" i="3"/>
  <c r="HP126" i="3"/>
  <c r="BI126" i="3"/>
  <c r="CR126" i="3"/>
  <c r="CZ126" i="3"/>
  <c r="DF126" i="3"/>
  <c r="DK126" i="3"/>
  <c r="DS126" i="3"/>
  <c r="DY126" i="3"/>
  <c r="EE126" i="3"/>
  <c r="GM126" i="3"/>
  <c r="GT126" i="3"/>
  <c r="GY126" i="3"/>
  <c r="HD126" i="3"/>
  <c r="HI126" i="3"/>
  <c r="HM126" i="3"/>
  <c r="HQ126" i="3"/>
  <c r="BM126" i="3"/>
  <c r="CE126" i="3"/>
  <c r="CS126" i="3"/>
  <c r="DA126" i="3"/>
  <c r="DG126" i="3"/>
  <c r="DM126" i="3"/>
  <c r="DT126" i="3"/>
  <c r="DZ126" i="3"/>
  <c r="EH126" i="3"/>
  <c r="GQ126" i="3"/>
  <c r="GU126" i="3"/>
  <c r="GZ126" i="3"/>
  <c r="HF126" i="3"/>
  <c r="HJ126" i="3"/>
  <c r="HN126" i="3"/>
  <c r="HR126" i="3"/>
  <c r="BQ126" i="3"/>
  <c r="CL126" i="3"/>
  <c r="CV126" i="3"/>
  <c r="DB126" i="3"/>
  <c r="DI126" i="3"/>
  <c r="DN126" i="3"/>
  <c r="DV126" i="3"/>
  <c r="EC126" i="3"/>
  <c r="EI126" i="3"/>
  <c r="GK126" i="3"/>
  <c r="GR126" i="3"/>
  <c r="GV126" i="3"/>
  <c r="HA126" i="3"/>
  <c r="HG126" i="3"/>
  <c r="HK126" i="3"/>
  <c r="HO126" i="3"/>
  <c r="HS126" i="3"/>
  <c r="P139" i="4"/>
  <c r="S135" i="4"/>
  <c r="EL122" i="3"/>
  <c r="EM122" i="3"/>
  <c r="EN122" i="3"/>
  <c r="EV122" i="3"/>
  <c r="EW122" i="3"/>
  <c r="EX122" i="3"/>
  <c r="FF122" i="3"/>
  <c r="FG122" i="3"/>
  <c r="FH122" i="3"/>
  <c r="FZ122" i="3"/>
  <c r="GA122" i="3"/>
  <c r="GB122" i="3"/>
  <c r="FP122" i="3"/>
  <c r="FQ122" i="3"/>
  <c r="FR122" i="3"/>
  <c r="X114" i="3"/>
  <c r="Z114" i="3"/>
  <c r="CA114" i="3"/>
  <c r="FS114" i="3"/>
  <c r="EO114" i="3"/>
  <c r="EY114" i="3"/>
  <c r="FI114" i="3"/>
  <c r="GC114" i="3"/>
  <c r="ES114" i="3"/>
  <c r="EU114" i="3"/>
  <c r="FM114" i="3"/>
  <c r="FY114" i="3"/>
  <c r="FC114" i="3"/>
  <c r="FE114" i="3"/>
  <c r="FO114" i="3"/>
  <c r="FW114" i="3"/>
  <c r="GI114" i="3"/>
  <c r="GG114" i="3"/>
  <c r="ET114" i="3"/>
  <c r="FA114" i="3"/>
  <c r="FN114" i="3"/>
  <c r="FU114" i="3"/>
  <c r="GH114" i="3"/>
  <c r="EP114" i="3"/>
  <c r="FB114" i="3"/>
  <c r="FJ114" i="3"/>
  <c r="FV114" i="3"/>
  <c r="GD114" i="3"/>
  <c r="EQ114" i="3"/>
  <c r="FD114" i="3"/>
  <c r="FK114" i="3"/>
  <c r="FX114" i="3"/>
  <c r="GE114" i="3"/>
  <c r="ER114" i="3"/>
  <c r="EZ114" i="3"/>
  <c r="FL114" i="3"/>
  <c r="FT114" i="3"/>
  <c r="GF114" i="3"/>
  <c r="BW110" i="3"/>
  <c r="BX110" i="3"/>
  <c r="BY110" i="3"/>
  <c r="HT110" i="3"/>
  <c r="CG110" i="3"/>
  <c r="B110" i="3"/>
  <c r="B110" i="2"/>
  <c r="GN110" i="3"/>
  <c r="GO110" i="3"/>
  <c r="F110" i="3"/>
  <c r="U110" i="2"/>
  <c r="O110" i="3"/>
  <c r="S110" i="3"/>
  <c r="S110" i="2"/>
  <c r="AA110" i="3"/>
  <c r="AF110" i="3"/>
  <c r="AJ110" i="3"/>
  <c r="AN110" i="3"/>
  <c r="AR110" i="3"/>
  <c r="AV110" i="3"/>
  <c r="BA110" i="3"/>
  <c r="BE110" i="3"/>
  <c r="BI110" i="3"/>
  <c r="BM110" i="3"/>
  <c r="BQ110" i="3"/>
  <c r="CL110" i="3"/>
  <c r="CR110" i="3"/>
  <c r="CV110" i="3"/>
  <c r="CZ110" i="3"/>
  <c r="DE110" i="3"/>
  <c r="DI110" i="3"/>
  <c r="DM110" i="3"/>
  <c r="DS110" i="3"/>
  <c r="DX110" i="3"/>
  <c r="EC110" i="3"/>
  <c r="EH110" i="3"/>
  <c r="GQ110" i="3"/>
  <c r="GU110" i="3"/>
  <c r="GZ110" i="3"/>
  <c r="HF110" i="3"/>
  <c r="HJ110" i="3"/>
  <c r="HN110" i="3"/>
  <c r="HR110" i="3"/>
  <c r="P110" i="3"/>
  <c r="P110" i="2"/>
  <c r="AC110" i="3"/>
  <c r="AG110" i="3"/>
  <c r="AK110" i="3"/>
  <c r="AO110" i="3"/>
  <c r="AS110" i="3"/>
  <c r="AW110" i="3"/>
  <c r="BB110" i="3"/>
  <c r="BF110" i="3"/>
  <c r="BJ110" i="3"/>
  <c r="BN110" i="3"/>
  <c r="BR110" i="3"/>
  <c r="CE110" i="3"/>
  <c r="CN110" i="3"/>
  <c r="CS110" i="3"/>
  <c r="CW110" i="3"/>
  <c r="DA110" i="3"/>
  <c r="DF110" i="3"/>
  <c r="DJ110" i="3"/>
  <c r="DN110" i="3"/>
  <c r="DT110" i="3"/>
  <c r="DY110" i="3"/>
  <c r="ED110" i="3"/>
  <c r="EI110" i="3"/>
  <c r="GK110" i="3"/>
  <c r="GR110" i="3"/>
  <c r="GV110" i="3"/>
  <c r="HA110" i="3"/>
  <c r="HG110" i="3"/>
  <c r="HK110" i="3"/>
  <c r="HO110" i="3"/>
  <c r="HS110" i="3"/>
  <c r="Q110" i="3"/>
  <c r="Q110" i="2"/>
  <c r="AD110" i="3"/>
  <c r="AH110" i="3"/>
  <c r="AL110" i="3"/>
  <c r="AP110" i="3"/>
  <c r="AT110" i="3"/>
  <c r="AY110" i="3"/>
  <c r="BC110" i="3"/>
  <c r="BG110" i="3"/>
  <c r="BK110" i="3"/>
  <c r="BO110" i="3"/>
  <c r="BS110" i="3"/>
  <c r="CI110" i="3"/>
  <c r="CO110" i="3"/>
  <c r="CT110" i="3"/>
  <c r="CX110" i="3"/>
  <c r="DB110" i="3"/>
  <c r="DG110" i="3"/>
  <c r="DK110" i="3"/>
  <c r="DO110" i="3"/>
  <c r="DV110" i="3"/>
  <c r="DZ110" i="3"/>
  <c r="EE110" i="3"/>
  <c r="EJ110" i="3"/>
  <c r="GL110" i="3"/>
  <c r="GS110" i="3"/>
  <c r="GX110" i="3"/>
  <c r="HB110" i="3"/>
  <c r="HH110" i="3"/>
  <c r="HL110" i="3"/>
  <c r="HP110" i="3"/>
  <c r="N110" i="3"/>
  <c r="R110" i="3"/>
  <c r="AE110" i="3"/>
  <c r="AI110" i="3"/>
  <c r="AM110" i="3"/>
  <c r="AQ110" i="3"/>
  <c r="AU110" i="3"/>
  <c r="AZ110" i="3"/>
  <c r="BD110" i="3"/>
  <c r="BH110" i="3"/>
  <c r="BL110" i="3"/>
  <c r="BP110" i="3"/>
  <c r="BU110" i="3"/>
  <c r="CK110" i="3"/>
  <c r="CQ110" i="3"/>
  <c r="CU110" i="3"/>
  <c r="CY110" i="3"/>
  <c r="DD110" i="3"/>
  <c r="DH110" i="3"/>
  <c r="DL110" i="3"/>
  <c r="DQ110" i="3"/>
  <c r="DW110" i="3"/>
  <c r="EA110" i="3"/>
  <c r="EG110" i="3"/>
  <c r="GM110" i="3"/>
  <c r="GT110" i="3"/>
  <c r="GY110" i="3"/>
  <c r="HD110" i="3"/>
  <c r="HI110" i="3"/>
  <c r="HM110" i="3"/>
  <c r="HQ110" i="3"/>
  <c r="P123" i="4"/>
  <c r="EL106" i="3"/>
  <c r="EM106" i="3"/>
  <c r="EN106" i="3"/>
  <c r="EV106" i="3"/>
  <c r="EW106" i="3"/>
  <c r="EX106" i="3"/>
  <c r="FF106" i="3"/>
  <c r="FG106" i="3"/>
  <c r="FH106" i="3"/>
  <c r="FZ106" i="3"/>
  <c r="GA106" i="3"/>
  <c r="GB106" i="3"/>
  <c r="FP106" i="3"/>
  <c r="FQ106" i="3"/>
  <c r="FR106" i="3"/>
  <c r="X98" i="3"/>
  <c r="Z98" i="3"/>
  <c r="CA98" i="3"/>
  <c r="FS98" i="3"/>
  <c r="EO98" i="3"/>
  <c r="EY98" i="3"/>
  <c r="FI98" i="3"/>
  <c r="GC98" i="3"/>
  <c r="ES98" i="3"/>
  <c r="EU98" i="3"/>
  <c r="FM98" i="3"/>
  <c r="FY98" i="3"/>
  <c r="FC98" i="3"/>
  <c r="FE98" i="3"/>
  <c r="FO98" i="3"/>
  <c r="FW98" i="3"/>
  <c r="GI98" i="3"/>
  <c r="GG98" i="3"/>
  <c r="ET98" i="3"/>
  <c r="FA98" i="3"/>
  <c r="FN98" i="3"/>
  <c r="FU98" i="3"/>
  <c r="GH98" i="3"/>
  <c r="EP98" i="3"/>
  <c r="FB98" i="3"/>
  <c r="FJ98" i="3"/>
  <c r="FV98" i="3"/>
  <c r="GD98" i="3"/>
  <c r="EQ98" i="3"/>
  <c r="FD98" i="3"/>
  <c r="FK98" i="3"/>
  <c r="FX98" i="3"/>
  <c r="GE98" i="3"/>
  <c r="ER98" i="3"/>
  <c r="EZ98" i="3"/>
  <c r="FL98" i="3"/>
  <c r="FT98" i="3"/>
  <c r="GF98" i="3"/>
  <c r="Z94" i="3"/>
  <c r="CA94" i="3"/>
  <c r="X94" i="3"/>
  <c r="HT94" i="3"/>
  <c r="Q94" i="3"/>
  <c r="Q94" i="2"/>
  <c r="AD94" i="3"/>
  <c r="AH94" i="3"/>
  <c r="AL94" i="3"/>
  <c r="AP94" i="3"/>
  <c r="AT94" i="3"/>
  <c r="AY94" i="3"/>
  <c r="BC94" i="3"/>
  <c r="BG94" i="3"/>
  <c r="BK94" i="3"/>
  <c r="BO94" i="3"/>
  <c r="BS94" i="3"/>
  <c r="CI94" i="3"/>
  <c r="CO94" i="3"/>
  <c r="CT94" i="3"/>
  <c r="CX94" i="3"/>
  <c r="DB94" i="3"/>
  <c r="DG94" i="3"/>
  <c r="DK94" i="3"/>
  <c r="DO94" i="3"/>
  <c r="DV94" i="3"/>
  <c r="DZ94" i="3"/>
  <c r="EE94" i="3"/>
  <c r="EJ94" i="3"/>
  <c r="GL94" i="3"/>
  <c r="GS94" i="3"/>
  <c r="GX94" i="3"/>
  <c r="HB94" i="3"/>
  <c r="HH94" i="3"/>
  <c r="HL94" i="3"/>
  <c r="HP94" i="3"/>
  <c r="N94" i="3"/>
  <c r="R94" i="3"/>
  <c r="AE94" i="3"/>
  <c r="AI94" i="3"/>
  <c r="AM94" i="3"/>
  <c r="AQ94" i="3"/>
  <c r="AU94" i="3"/>
  <c r="AZ94" i="3"/>
  <c r="BD94" i="3"/>
  <c r="BH94" i="3"/>
  <c r="BL94" i="3"/>
  <c r="BP94" i="3"/>
  <c r="BU94" i="3"/>
  <c r="CK94" i="3"/>
  <c r="CQ94" i="3"/>
  <c r="CU94" i="3"/>
  <c r="CY94" i="3"/>
  <c r="DD94" i="3"/>
  <c r="DH94" i="3"/>
  <c r="DL94" i="3"/>
  <c r="DQ94" i="3"/>
  <c r="DW94" i="3"/>
  <c r="EA94" i="3"/>
  <c r="EG94" i="3"/>
  <c r="GM94" i="3"/>
  <c r="GT94" i="3"/>
  <c r="GY94" i="3"/>
  <c r="HD94" i="3"/>
  <c r="HI94" i="3"/>
  <c r="HM94" i="3"/>
  <c r="HQ94" i="3"/>
  <c r="CG94" i="3"/>
  <c r="B94" i="3"/>
  <c r="B94" i="2"/>
  <c r="GN94" i="3"/>
  <c r="GO94" i="3"/>
  <c r="F94" i="3"/>
  <c r="U94" i="2"/>
  <c r="O94" i="3"/>
  <c r="S94" i="3"/>
  <c r="S94" i="2"/>
  <c r="AA94" i="3"/>
  <c r="AF94" i="3"/>
  <c r="AJ94" i="3"/>
  <c r="AN94" i="3"/>
  <c r="AR94" i="3"/>
  <c r="AV94" i="3"/>
  <c r="BA94" i="3"/>
  <c r="BE94" i="3"/>
  <c r="BI94" i="3"/>
  <c r="BM94" i="3"/>
  <c r="BQ94" i="3"/>
  <c r="CL94" i="3"/>
  <c r="CR94" i="3"/>
  <c r="CV94" i="3"/>
  <c r="CZ94" i="3"/>
  <c r="DE94" i="3"/>
  <c r="DI94" i="3"/>
  <c r="DM94" i="3"/>
  <c r="DS94" i="3"/>
  <c r="DX94" i="3"/>
  <c r="EC94" i="3"/>
  <c r="EH94" i="3"/>
  <c r="GQ94" i="3"/>
  <c r="GU94" i="3"/>
  <c r="GZ94" i="3"/>
  <c r="HF94" i="3"/>
  <c r="HJ94" i="3"/>
  <c r="HN94" i="3"/>
  <c r="HR94" i="3"/>
  <c r="P94" i="3"/>
  <c r="P94" i="2"/>
  <c r="AC94" i="3"/>
  <c r="AG94" i="3"/>
  <c r="AK94" i="3"/>
  <c r="AO94" i="3"/>
  <c r="AS94" i="3"/>
  <c r="AW94" i="3"/>
  <c r="BB94" i="3"/>
  <c r="BF94" i="3"/>
  <c r="BJ94" i="3"/>
  <c r="BN94" i="3"/>
  <c r="BR94" i="3"/>
  <c r="CE94" i="3"/>
  <c r="CN94" i="3"/>
  <c r="CS94" i="3"/>
  <c r="CW94" i="3"/>
  <c r="DA94" i="3"/>
  <c r="DF94" i="3"/>
  <c r="DJ94" i="3"/>
  <c r="DN94" i="3"/>
  <c r="DT94" i="3"/>
  <c r="DY94" i="3"/>
  <c r="ED94" i="3"/>
  <c r="EI94" i="3"/>
  <c r="GK94" i="3"/>
  <c r="GR94" i="3"/>
  <c r="GV94" i="3"/>
  <c r="HA94" i="3"/>
  <c r="HG94" i="3"/>
  <c r="HK94" i="3"/>
  <c r="HO94" i="3"/>
  <c r="HS94" i="3"/>
  <c r="P107" i="4"/>
  <c r="BY90" i="3"/>
  <c r="BW90" i="3"/>
  <c r="BX90" i="3"/>
  <c r="EL90" i="3"/>
  <c r="EM90" i="3"/>
  <c r="EN90" i="3"/>
  <c r="EV90" i="3"/>
  <c r="EW90" i="3"/>
  <c r="EX90" i="3"/>
  <c r="FF90" i="3"/>
  <c r="FG90" i="3"/>
  <c r="FH90" i="3"/>
  <c r="FZ90" i="3"/>
  <c r="GA90" i="3"/>
  <c r="GB90" i="3"/>
  <c r="FP90" i="3"/>
  <c r="FQ90" i="3"/>
  <c r="FR90" i="3"/>
  <c r="FS82" i="3"/>
  <c r="EO82" i="3"/>
  <c r="EY82" i="3"/>
  <c r="FI82" i="3"/>
  <c r="GC82" i="3"/>
  <c r="ES82" i="3"/>
  <c r="EU82" i="3"/>
  <c r="FM82" i="3"/>
  <c r="FY82" i="3"/>
  <c r="FC82" i="3"/>
  <c r="FE82" i="3"/>
  <c r="FO82" i="3"/>
  <c r="FW82" i="3"/>
  <c r="GI82" i="3"/>
  <c r="GG82" i="3"/>
  <c r="EQ82" i="3"/>
  <c r="FD82" i="3"/>
  <c r="FK82" i="3"/>
  <c r="FX82" i="3"/>
  <c r="GE82" i="3"/>
  <c r="ER82" i="3"/>
  <c r="EZ82" i="3"/>
  <c r="FL82" i="3"/>
  <c r="FT82" i="3"/>
  <c r="GF82" i="3"/>
  <c r="ET82" i="3"/>
  <c r="FA82" i="3"/>
  <c r="FN82" i="3"/>
  <c r="FU82" i="3"/>
  <c r="GH82" i="3"/>
  <c r="EP82" i="3"/>
  <c r="FB82" i="3"/>
  <c r="FJ82" i="3"/>
  <c r="FV82" i="3"/>
  <c r="GD82" i="3"/>
  <c r="Z78" i="3"/>
  <c r="CA78" i="3"/>
  <c r="X78" i="3"/>
  <c r="HT78" i="3"/>
  <c r="Q78" i="3"/>
  <c r="Q78" i="2"/>
  <c r="AD78" i="3"/>
  <c r="AH78" i="3"/>
  <c r="AL78" i="3"/>
  <c r="AP78" i="3"/>
  <c r="AT78" i="3"/>
  <c r="AY78" i="3"/>
  <c r="BC78" i="3"/>
  <c r="BG78" i="3"/>
  <c r="BK78" i="3"/>
  <c r="BO78" i="3"/>
  <c r="BS78" i="3"/>
  <c r="CI78" i="3"/>
  <c r="CO78" i="3"/>
  <c r="CT78" i="3"/>
  <c r="CX78" i="3"/>
  <c r="DB78" i="3"/>
  <c r="DG78" i="3"/>
  <c r="DK78" i="3"/>
  <c r="DO78" i="3"/>
  <c r="DV78" i="3"/>
  <c r="DZ78" i="3"/>
  <c r="EE78" i="3"/>
  <c r="EJ78" i="3"/>
  <c r="GL78" i="3"/>
  <c r="GS78" i="3"/>
  <c r="GX78" i="3"/>
  <c r="HB78" i="3"/>
  <c r="HH78" i="3"/>
  <c r="HL78" i="3"/>
  <c r="HP78" i="3"/>
  <c r="N78" i="3"/>
  <c r="R78" i="3"/>
  <c r="AE78" i="3"/>
  <c r="AI78" i="3"/>
  <c r="AM78" i="3"/>
  <c r="AQ78" i="3"/>
  <c r="AU78" i="3"/>
  <c r="AZ78" i="3"/>
  <c r="BD78" i="3"/>
  <c r="BH78" i="3"/>
  <c r="BL78" i="3"/>
  <c r="BP78" i="3"/>
  <c r="BU78" i="3"/>
  <c r="CK78" i="3"/>
  <c r="CQ78" i="3"/>
  <c r="CU78" i="3"/>
  <c r="CY78" i="3"/>
  <c r="DD78" i="3"/>
  <c r="DH78" i="3"/>
  <c r="DL78" i="3"/>
  <c r="DQ78" i="3"/>
  <c r="DW78" i="3"/>
  <c r="EA78" i="3"/>
  <c r="EG78" i="3"/>
  <c r="GM78" i="3"/>
  <c r="GT78" i="3"/>
  <c r="GY78" i="3"/>
  <c r="HD78" i="3"/>
  <c r="HI78" i="3"/>
  <c r="HM78" i="3"/>
  <c r="HQ78" i="3"/>
  <c r="CG78" i="3"/>
  <c r="B78" i="3"/>
  <c r="B78" i="2"/>
  <c r="GN78" i="3"/>
  <c r="GO78" i="3"/>
  <c r="F78" i="3"/>
  <c r="U78" i="2"/>
  <c r="O78" i="3"/>
  <c r="S78" i="3"/>
  <c r="S78" i="2"/>
  <c r="AA78" i="3"/>
  <c r="AF78" i="3"/>
  <c r="AJ78" i="3"/>
  <c r="AN78" i="3"/>
  <c r="AR78" i="3"/>
  <c r="AV78" i="3"/>
  <c r="BA78" i="3"/>
  <c r="BE78" i="3"/>
  <c r="BI78" i="3"/>
  <c r="BM78" i="3"/>
  <c r="BQ78" i="3"/>
  <c r="CL78" i="3"/>
  <c r="CR78" i="3"/>
  <c r="CV78" i="3"/>
  <c r="CZ78" i="3"/>
  <c r="DE78" i="3"/>
  <c r="DI78" i="3"/>
  <c r="DM78" i="3"/>
  <c r="DS78" i="3"/>
  <c r="DX78" i="3"/>
  <c r="EC78" i="3"/>
  <c r="EH78" i="3"/>
  <c r="GQ78" i="3"/>
  <c r="GU78" i="3"/>
  <c r="GZ78" i="3"/>
  <c r="HF78" i="3"/>
  <c r="HJ78" i="3"/>
  <c r="HN78" i="3"/>
  <c r="HR78" i="3"/>
  <c r="P78" i="3"/>
  <c r="P78" i="2"/>
  <c r="AC78" i="3"/>
  <c r="AG78" i="3"/>
  <c r="AK78" i="3"/>
  <c r="AO78" i="3"/>
  <c r="AS78" i="3"/>
  <c r="AW78" i="3"/>
  <c r="BB78" i="3"/>
  <c r="BF78" i="3"/>
  <c r="BJ78" i="3"/>
  <c r="BN78" i="3"/>
  <c r="BR78" i="3"/>
  <c r="CE78" i="3"/>
  <c r="CN78" i="3"/>
  <c r="CS78" i="3"/>
  <c r="CW78" i="3"/>
  <c r="DA78" i="3"/>
  <c r="DF78" i="3"/>
  <c r="DJ78" i="3"/>
  <c r="DN78" i="3"/>
  <c r="DT78" i="3"/>
  <c r="DY78" i="3"/>
  <c r="ED78" i="3"/>
  <c r="EI78" i="3"/>
  <c r="GK78" i="3"/>
  <c r="GR78" i="3"/>
  <c r="GV78" i="3"/>
  <c r="HA78" i="3"/>
  <c r="HG78" i="3"/>
  <c r="HK78" i="3"/>
  <c r="HO78" i="3"/>
  <c r="HS78" i="3"/>
  <c r="P91" i="4"/>
  <c r="BY74" i="3"/>
  <c r="BW74" i="3"/>
  <c r="BX74" i="3"/>
  <c r="EL74" i="3"/>
  <c r="EM74" i="3"/>
  <c r="EN74" i="3"/>
  <c r="EV74" i="3"/>
  <c r="EW74" i="3"/>
  <c r="EX74" i="3"/>
  <c r="FF74" i="3"/>
  <c r="FG74" i="3"/>
  <c r="FH74" i="3"/>
  <c r="FZ74" i="3"/>
  <c r="GA74" i="3"/>
  <c r="GB74" i="3"/>
  <c r="FP74" i="3"/>
  <c r="FQ74" i="3"/>
  <c r="FR74" i="3"/>
  <c r="X66" i="3"/>
  <c r="Z66" i="3"/>
  <c r="CA66" i="3"/>
  <c r="FS66" i="3"/>
  <c r="EO66" i="3"/>
  <c r="EY66" i="3"/>
  <c r="FI66" i="3"/>
  <c r="GC66" i="3"/>
  <c r="ES66" i="3"/>
  <c r="EU66" i="3"/>
  <c r="FM66" i="3"/>
  <c r="FY66" i="3"/>
  <c r="FC66" i="3"/>
  <c r="FE66" i="3"/>
  <c r="FO66" i="3"/>
  <c r="FW66" i="3"/>
  <c r="GI66" i="3"/>
  <c r="GG66" i="3"/>
  <c r="ET66" i="3"/>
  <c r="FA66" i="3"/>
  <c r="FN66" i="3"/>
  <c r="FU66" i="3"/>
  <c r="GH66" i="3"/>
  <c r="EP66" i="3"/>
  <c r="FB66" i="3"/>
  <c r="FJ66" i="3"/>
  <c r="FV66" i="3"/>
  <c r="GD66" i="3"/>
  <c r="EQ66" i="3"/>
  <c r="FD66" i="3"/>
  <c r="FK66" i="3"/>
  <c r="FX66" i="3"/>
  <c r="GE66" i="3"/>
  <c r="FL66" i="3"/>
  <c r="ER66" i="3"/>
  <c r="FT66" i="3"/>
  <c r="EZ66" i="3"/>
  <c r="GF66" i="3"/>
  <c r="BW62" i="3"/>
  <c r="BX62" i="3"/>
  <c r="BY62" i="3"/>
  <c r="HT62" i="3"/>
  <c r="CG62" i="3"/>
  <c r="B62" i="3"/>
  <c r="B62" i="2"/>
  <c r="GN62" i="3"/>
  <c r="GO62" i="3"/>
  <c r="F62" i="3"/>
  <c r="U62" i="2"/>
  <c r="O62" i="3"/>
  <c r="S62" i="3"/>
  <c r="S62" i="2"/>
  <c r="AA62" i="3"/>
  <c r="AF62" i="3"/>
  <c r="AJ62" i="3"/>
  <c r="AN62" i="3"/>
  <c r="AR62" i="3"/>
  <c r="AV62" i="3"/>
  <c r="BA62" i="3"/>
  <c r="BE62" i="3"/>
  <c r="BI62" i="3"/>
  <c r="BM62" i="3"/>
  <c r="BQ62" i="3"/>
  <c r="CL62" i="3"/>
  <c r="CR62" i="3"/>
  <c r="CV62" i="3"/>
  <c r="CZ62" i="3"/>
  <c r="DE62" i="3"/>
  <c r="DI62" i="3"/>
  <c r="DM62" i="3"/>
  <c r="DS62" i="3"/>
  <c r="DX62" i="3"/>
  <c r="EC62" i="3"/>
  <c r="EH62" i="3"/>
  <c r="GQ62" i="3"/>
  <c r="GU62" i="3"/>
  <c r="GZ62" i="3"/>
  <c r="HF62" i="3"/>
  <c r="HJ62" i="3"/>
  <c r="HN62" i="3"/>
  <c r="HR62" i="3"/>
  <c r="P62" i="3"/>
  <c r="P62" i="2"/>
  <c r="AC62" i="3"/>
  <c r="AG62" i="3"/>
  <c r="AK62" i="3"/>
  <c r="AO62" i="3"/>
  <c r="AS62" i="3"/>
  <c r="AW62" i="3"/>
  <c r="BB62" i="3"/>
  <c r="BF62" i="3"/>
  <c r="BJ62" i="3"/>
  <c r="BN62" i="3"/>
  <c r="BR62" i="3"/>
  <c r="CE62" i="3"/>
  <c r="CN62" i="3"/>
  <c r="CS62" i="3"/>
  <c r="CW62" i="3"/>
  <c r="DA62" i="3"/>
  <c r="DF62" i="3"/>
  <c r="DJ62" i="3"/>
  <c r="DN62" i="3"/>
  <c r="DT62" i="3"/>
  <c r="DY62" i="3"/>
  <c r="ED62" i="3"/>
  <c r="EI62" i="3"/>
  <c r="GK62" i="3"/>
  <c r="GR62" i="3"/>
  <c r="GV62" i="3"/>
  <c r="HA62" i="3"/>
  <c r="HG62" i="3"/>
  <c r="HK62" i="3"/>
  <c r="HO62" i="3"/>
  <c r="HS62" i="3"/>
  <c r="Q62" i="3"/>
  <c r="Q62" i="2"/>
  <c r="AD62" i="3"/>
  <c r="AH62" i="3"/>
  <c r="AL62" i="3"/>
  <c r="AP62" i="3"/>
  <c r="AT62" i="3"/>
  <c r="AY62" i="3"/>
  <c r="BC62" i="3"/>
  <c r="BG62" i="3"/>
  <c r="BK62" i="3"/>
  <c r="BO62" i="3"/>
  <c r="BS62" i="3"/>
  <c r="CI62" i="3"/>
  <c r="CO62" i="3"/>
  <c r="CT62" i="3"/>
  <c r="CX62" i="3"/>
  <c r="DB62" i="3"/>
  <c r="DG62" i="3"/>
  <c r="DK62" i="3"/>
  <c r="DO62" i="3"/>
  <c r="DV62" i="3"/>
  <c r="DZ62" i="3"/>
  <c r="EE62" i="3"/>
  <c r="EJ62" i="3"/>
  <c r="GL62" i="3"/>
  <c r="GS62" i="3"/>
  <c r="GX62" i="3"/>
  <c r="HB62" i="3"/>
  <c r="HH62" i="3"/>
  <c r="HL62" i="3"/>
  <c r="HP62" i="3"/>
  <c r="N62" i="3"/>
  <c r="R62" i="3"/>
  <c r="AE62" i="3"/>
  <c r="AI62" i="3"/>
  <c r="AM62" i="3"/>
  <c r="AQ62" i="3"/>
  <c r="AU62" i="3"/>
  <c r="AZ62" i="3"/>
  <c r="BD62" i="3"/>
  <c r="BH62" i="3"/>
  <c r="BL62" i="3"/>
  <c r="BP62" i="3"/>
  <c r="BU62" i="3"/>
  <c r="CK62" i="3"/>
  <c r="CQ62" i="3"/>
  <c r="CU62" i="3"/>
  <c r="CY62" i="3"/>
  <c r="DD62" i="3"/>
  <c r="DH62" i="3"/>
  <c r="DL62" i="3"/>
  <c r="DQ62" i="3"/>
  <c r="DW62" i="3"/>
  <c r="EA62" i="3"/>
  <c r="EG62" i="3"/>
  <c r="GM62" i="3"/>
  <c r="GT62" i="3"/>
  <c r="GY62" i="3"/>
  <c r="HD62" i="3"/>
  <c r="HI62" i="3"/>
  <c r="HM62" i="3"/>
  <c r="HQ62" i="3"/>
  <c r="P75" i="4"/>
  <c r="EL58" i="3"/>
  <c r="EM58" i="3"/>
  <c r="EN58" i="3"/>
  <c r="EV58" i="3"/>
  <c r="EW58" i="3"/>
  <c r="EX58" i="3"/>
  <c r="FF58" i="3"/>
  <c r="FG58" i="3"/>
  <c r="FH58" i="3"/>
  <c r="FZ58" i="3"/>
  <c r="GA58" i="3"/>
  <c r="GB58" i="3"/>
  <c r="FP58" i="3"/>
  <c r="FQ58" i="3"/>
  <c r="FR58" i="3"/>
  <c r="X50" i="3"/>
  <c r="Z50" i="3"/>
  <c r="CA50" i="3"/>
  <c r="FS50" i="3"/>
  <c r="EO50" i="3"/>
  <c r="EY50" i="3"/>
  <c r="FI50" i="3"/>
  <c r="GC50" i="3"/>
  <c r="ES50" i="3"/>
  <c r="EU50" i="3"/>
  <c r="FM50" i="3"/>
  <c r="FY50" i="3"/>
  <c r="FC50" i="3"/>
  <c r="FE50" i="3"/>
  <c r="FO50" i="3"/>
  <c r="FW50" i="3"/>
  <c r="GI50" i="3"/>
  <c r="GG50" i="3"/>
  <c r="ET50" i="3"/>
  <c r="FA50" i="3"/>
  <c r="FN50" i="3"/>
  <c r="FU50" i="3"/>
  <c r="GH50" i="3"/>
  <c r="EP50" i="3"/>
  <c r="FB50" i="3"/>
  <c r="FJ50" i="3"/>
  <c r="FV50" i="3"/>
  <c r="GD50" i="3"/>
  <c r="EQ50" i="3"/>
  <c r="FD50" i="3"/>
  <c r="FK50" i="3"/>
  <c r="FX50" i="3"/>
  <c r="GE50" i="3"/>
  <c r="ER50" i="3"/>
  <c r="EZ50" i="3"/>
  <c r="FL50" i="3"/>
  <c r="FT50" i="3"/>
  <c r="GF50" i="3"/>
  <c r="DH40" i="3"/>
  <c r="DI40" i="3"/>
  <c r="J37" i="3"/>
  <c r="AW38" i="2"/>
  <c r="ED37" i="3"/>
  <c r="GS37" i="3"/>
  <c r="GK37" i="3"/>
  <c r="GL37" i="3"/>
  <c r="GM37" i="3"/>
  <c r="GN37" i="3"/>
  <c r="GO37" i="3"/>
  <c r="F37" i="3"/>
  <c r="U37" i="2"/>
  <c r="CU37" i="3"/>
  <c r="CV37" i="3"/>
  <c r="AC37" i="3"/>
  <c r="AG37" i="3"/>
  <c r="AK37" i="3"/>
  <c r="AO37" i="3"/>
  <c r="AS37" i="3"/>
  <c r="DX37" i="3"/>
  <c r="DY37" i="3"/>
  <c r="AF37" i="3"/>
  <c r="AL37" i="3"/>
  <c r="AQ37" i="3"/>
  <c r="AV37" i="3"/>
  <c r="GX37" i="3"/>
  <c r="HP37" i="3"/>
  <c r="HR37" i="3"/>
  <c r="N37" i="3"/>
  <c r="DL37" i="3"/>
  <c r="DM37" i="3"/>
  <c r="EE37" i="3"/>
  <c r="AH37" i="3"/>
  <c r="AM37" i="3"/>
  <c r="AR37" i="3"/>
  <c r="HS37" i="3"/>
  <c r="AE37" i="3"/>
  <c r="AP37" i="3"/>
  <c r="CW37" i="3"/>
  <c r="CX37" i="3"/>
  <c r="AI37" i="3"/>
  <c r="AT37" i="3"/>
  <c r="EH37" i="3"/>
  <c r="AJ37" i="3"/>
  <c r="AU37" i="3"/>
  <c r="EC37" i="3"/>
  <c r="AD37" i="3"/>
  <c r="AN37" i="3"/>
  <c r="O37" i="3"/>
  <c r="AY37" i="3"/>
  <c r="BC37" i="3"/>
  <c r="BG37" i="3"/>
  <c r="BK37" i="3"/>
  <c r="BO37" i="3"/>
  <c r="HA37" i="3"/>
  <c r="AZ37" i="3"/>
  <c r="BD37" i="3"/>
  <c r="BH37" i="3"/>
  <c r="BL37" i="3"/>
  <c r="BP37" i="3"/>
  <c r="BA37" i="3"/>
  <c r="BE37" i="3"/>
  <c r="BI37" i="3"/>
  <c r="BM37" i="3"/>
  <c r="BQ37" i="3"/>
  <c r="BB37" i="3"/>
  <c r="BF37" i="3"/>
  <c r="BJ37" i="3"/>
  <c r="BN37" i="3"/>
  <c r="BR37" i="3"/>
  <c r="CR34" i="3"/>
  <c r="BF28" i="2"/>
  <c r="EC27" i="3"/>
  <c r="AC27" i="3"/>
  <c r="AG27" i="3"/>
  <c r="AK27" i="3"/>
  <c r="AO27" i="3"/>
  <c r="AS27" i="3"/>
  <c r="HS27" i="3"/>
  <c r="EE27" i="3"/>
  <c r="AD27" i="3"/>
  <c r="AH27" i="3"/>
  <c r="AL27" i="3"/>
  <c r="AP27" i="3"/>
  <c r="AT27" i="3"/>
  <c r="GX27" i="3"/>
  <c r="HJ27" i="3"/>
  <c r="EH27" i="3"/>
  <c r="GK27" i="3"/>
  <c r="GL27" i="3"/>
  <c r="GM27" i="3"/>
  <c r="GN27" i="3"/>
  <c r="AE27" i="3"/>
  <c r="AI27" i="3"/>
  <c r="AM27" i="3"/>
  <c r="AQ27" i="3"/>
  <c r="AU27" i="3"/>
  <c r="N27" i="3"/>
  <c r="DL27" i="3"/>
  <c r="DM27" i="3"/>
  <c r="DX27" i="3"/>
  <c r="DY27" i="3"/>
  <c r="CW27" i="3"/>
  <c r="CX27" i="3"/>
  <c r="AF27" i="3"/>
  <c r="AJ27" i="3"/>
  <c r="AN27" i="3"/>
  <c r="AR27" i="3"/>
  <c r="AV27" i="3"/>
  <c r="HR27" i="3"/>
  <c r="O27" i="3"/>
  <c r="BA27" i="3"/>
  <c r="BE27" i="3"/>
  <c r="BI27" i="3"/>
  <c r="BM27" i="3"/>
  <c r="BQ27" i="3"/>
  <c r="BB27" i="3"/>
  <c r="BF27" i="3"/>
  <c r="BJ27" i="3"/>
  <c r="BN27" i="3"/>
  <c r="BR27" i="3"/>
  <c r="HA27" i="3"/>
  <c r="AY27" i="3"/>
  <c r="BC27" i="3"/>
  <c r="BG27" i="3"/>
  <c r="BK27" i="3"/>
  <c r="BO27" i="3"/>
  <c r="AZ27" i="3"/>
  <c r="BD27" i="3"/>
  <c r="BH27" i="3"/>
  <c r="BL27" i="3"/>
  <c r="BP27" i="3"/>
  <c r="BD27" i="2"/>
  <c r="FS515" i="3"/>
  <c r="EO515" i="3"/>
  <c r="FI515" i="3"/>
  <c r="EY515" i="3"/>
  <c r="GC515" i="3"/>
  <c r="ES515" i="3"/>
  <c r="FE515" i="3"/>
  <c r="FO515" i="3"/>
  <c r="EU515" i="3"/>
  <c r="FM515" i="3"/>
  <c r="FY515" i="3"/>
  <c r="FC515" i="3"/>
  <c r="GG515" i="3"/>
  <c r="FW515" i="3"/>
  <c r="GI515" i="3"/>
  <c r="ET515" i="3"/>
  <c r="FA515" i="3"/>
  <c r="FN515" i="3"/>
  <c r="FU515" i="3"/>
  <c r="GH515" i="3"/>
  <c r="EP515" i="3"/>
  <c r="FB515" i="3"/>
  <c r="FJ515" i="3"/>
  <c r="FV515" i="3"/>
  <c r="GD515" i="3"/>
  <c r="EQ515" i="3"/>
  <c r="FD515" i="3"/>
  <c r="FK515" i="3"/>
  <c r="FX515" i="3"/>
  <c r="GE515" i="3"/>
  <c r="ER515" i="3"/>
  <c r="EZ515" i="3"/>
  <c r="FL515" i="3"/>
  <c r="FT515" i="3"/>
  <c r="GF515" i="3"/>
  <c r="HT511" i="3"/>
  <c r="CG511" i="3"/>
  <c r="B511" i="3"/>
  <c r="B511" i="2"/>
  <c r="GN511" i="3"/>
  <c r="GO511" i="3"/>
  <c r="F511" i="3"/>
  <c r="U511" i="2"/>
  <c r="O511" i="3"/>
  <c r="S511" i="3"/>
  <c r="S511" i="2"/>
  <c r="AA511" i="3"/>
  <c r="AF511" i="3"/>
  <c r="AJ511" i="3"/>
  <c r="AN511" i="3"/>
  <c r="AR511" i="3"/>
  <c r="AV511" i="3"/>
  <c r="BA511" i="3"/>
  <c r="BE511" i="3"/>
  <c r="BI511" i="3"/>
  <c r="BM511" i="3"/>
  <c r="BQ511" i="3"/>
  <c r="CL511" i="3"/>
  <c r="CR511" i="3"/>
  <c r="CV511" i="3"/>
  <c r="CZ511" i="3"/>
  <c r="DE511" i="3"/>
  <c r="DI511" i="3"/>
  <c r="DM511" i="3"/>
  <c r="DS511" i="3"/>
  <c r="DX511" i="3"/>
  <c r="EC511" i="3"/>
  <c r="EH511" i="3"/>
  <c r="GQ511" i="3"/>
  <c r="GU511" i="3"/>
  <c r="GZ511" i="3"/>
  <c r="HF511" i="3"/>
  <c r="HJ511" i="3"/>
  <c r="HN511" i="3"/>
  <c r="HR511" i="3"/>
  <c r="P511" i="3"/>
  <c r="P511" i="2"/>
  <c r="AC511" i="3"/>
  <c r="AG511" i="3"/>
  <c r="AK511" i="3"/>
  <c r="AO511" i="3"/>
  <c r="AS511" i="3"/>
  <c r="AW511" i="3"/>
  <c r="BB511" i="3"/>
  <c r="BF511" i="3"/>
  <c r="BJ511" i="3"/>
  <c r="BN511" i="3"/>
  <c r="BR511" i="3"/>
  <c r="CE511" i="3"/>
  <c r="CN511" i="3"/>
  <c r="CS511" i="3"/>
  <c r="CW511" i="3"/>
  <c r="DA511" i="3"/>
  <c r="DF511" i="3"/>
  <c r="DJ511" i="3"/>
  <c r="DN511" i="3"/>
  <c r="DT511" i="3"/>
  <c r="DY511" i="3"/>
  <c r="ED511" i="3"/>
  <c r="EI511" i="3"/>
  <c r="GK511" i="3"/>
  <c r="GR511" i="3"/>
  <c r="GV511" i="3"/>
  <c r="HA511" i="3"/>
  <c r="HG511" i="3"/>
  <c r="HK511" i="3"/>
  <c r="HO511" i="3"/>
  <c r="HS511" i="3"/>
  <c r="Q511" i="3"/>
  <c r="Q511" i="2"/>
  <c r="AD511" i="3"/>
  <c r="AH511" i="3"/>
  <c r="AL511" i="3"/>
  <c r="AP511" i="3"/>
  <c r="AT511" i="3"/>
  <c r="AY511" i="3"/>
  <c r="BC511" i="3"/>
  <c r="BG511" i="3"/>
  <c r="BK511" i="3"/>
  <c r="BO511" i="3"/>
  <c r="BS511" i="3"/>
  <c r="CI511" i="3"/>
  <c r="CO511" i="3"/>
  <c r="CT511" i="3"/>
  <c r="CX511" i="3"/>
  <c r="DB511" i="3"/>
  <c r="DG511" i="3"/>
  <c r="DK511" i="3"/>
  <c r="DO511" i="3"/>
  <c r="DV511" i="3"/>
  <c r="DZ511" i="3"/>
  <c r="EE511" i="3"/>
  <c r="EJ511" i="3"/>
  <c r="GL511" i="3"/>
  <c r="GS511" i="3"/>
  <c r="GX511" i="3"/>
  <c r="HB511" i="3"/>
  <c r="HH511" i="3"/>
  <c r="HL511" i="3"/>
  <c r="HP511" i="3"/>
  <c r="N511" i="3"/>
  <c r="R511" i="3"/>
  <c r="AE511" i="3"/>
  <c r="AI511" i="3"/>
  <c r="AM511" i="3"/>
  <c r="AQ511" i="3"/>
  <c r="AU511" i="3"/>
  <c r="AZ511" i="3"/>
  <c r="BD511" i="3"/>
  <c r="BH511" i="3"/>
  <c r="BL511" i="3"/>
  <c r="BP511" i="3"/>
  <c r="BU511" i="3"/>
  <c r="CK511" i="3"/>
  <c r="CQ511" i="3"/>
  <c r="CU511" i="3"/>
  <c r="CY511" i="3"/>
  <c r="DD511" i="3"/>
  <c r="DH511" i="3"/>
  <c r="DL511" i="3"/>
  <c r="DQ511" i="3"/>
  <c r="DW511" i="3"/>
  <c r="EA511" i="3"/>
  <c r="EG511" i="3"/>
  <c r="GM511" i="3"/>
  <c r="GT511" i="3"/>
  <c r="GY511" i="3"/>
  <c r="HD511" i="3"/>
  <c r="HI511" i="3"/>
  <c r="HM511" i="3"/>
  <c r="HQ511" i="3"/>
  <c r="P524" i="4"/>
  <c r="X507" i="3"/>
  <c r="Z507" i="3"/>
  <c r="CA507" i="3"/>
  <c r="EL507" i="3"/>
  <c r="EM507" i="3"/>
  <c r="EN507" i="3"/>
  <c r="FF507" i="3"/>
  <c r="FG507" i="3"/>
  <c r="FH507" i="3"/>
  <c r="FP507" i="3"/>
  <c r="FQ507" i="3"/>
  <c r="FR507" i="3"/>
  <c r="EV507" i="3"/>
  <c r="EW507" i="3"/>
  <c r="EX507" i="3"/>
  <c r="FZ507" i="3"/>
  <c r="GA507" i="3"/>
  <c r="GB507" i="3"/>
  <c r="BW503" i="3"/>
  <c r="BX503" i="3"/>
  <c r="BY503" i="3"/>
  <c r="FS499" i="3"/>
  <c r="EO499" i="3"/>
  <c r="FI499" i="3"/>
  <c r="EY499" i="3"/>
  <c r="GC499" i="3"/>
  <c r="ES499" i="3"/>
  <c r="FE499" i="3"/>
  <c r="FO499" i="3"/>
  <c r="EU499" i="3"/>
  <c r="FM499" i="3"/>
  <c r="FY499" i="3"/>
  <c r="GG499" i="3"/>
  <c r="FW499" i="3"/>
  <c r="GI499" i="3"/>
  <c r="FC499" i="3"/>
  <c r="ET499" i="3"/>
  <c r="FA499" i="3"/>
  <c r="FN499" i="3"/>
  <c r="FU499" i="3"/>
  <c r="GH499" i="3"/>
  <c r="EP499" i="3"/>
  <c r="FB499" i="3"/>
  <c r="FJ499" i="3"/>
  <c r="FV499" i="3"/>
  <c r="GD499" i="3"/>
  <c r="EQ499" i="3"/>
  <c r="FD499" i="3"/>
  <c r="FK499" i="3"/>
  <c r="FX499" i="3"/>
  <c r="GE499" i="3"/>
  <c r="ER499" i="3"/>
  <c r="EZ499" i="3"/>
  <c r="FL499" i="3"/>
  <c r="FT499" i="3"/>
  <c r="GF499" i="3"/>
  <c r="HT495" i="3"/>
  <c r="CG495" i="3"/>
  <c r="B495" i="3"/>
  <c r="B495" i="2"/>
  <c r="GN495" i="3"/>
  <c r="GO495" i="3"/>
  <c r="F495" i="3"/>
  <c r="U495" i="2"/>
  <c r="O495" i="3"/>
  <c r="S495" i="3"/>
  <c r="S495" i="2"/>
  <c r="AA495" i="3"/>
  <c r="AF495" i="3"/>
  <c r="AJ495" i="3"/>
  <c r="AN495" i="3"/>
  <c r="AR495" i="3"/>
  <c r="AV495" i="3"/>
  <c r="BA495" i="3"/>
  <c r="BE495" i="3"/>
  <c r="BI495" i="3"/>
  <c r="BM495" i="3"/>
  <c r="BQ495" i="3"/>
  <c r="CL495" i="3"/>
  <c r="CR495" i="3"/>
  <c r="CV495" i="3"/>
  <c r="CZ495" i="3"/>
  <c r="DE495" i="3"/>
  <c r="DI495" i="3"/>
  <c r="DM495" i="3"/>
  <c r="DS495" i="3"/>
  <c r="DX495" i="3"/>
  <c r="EC495" i="3"/>
  <c r="EH495" i="3"/>
  <c r="GQ495" i="3"/>
  <c r="GU495" i="3"/>
  <c r="GZ495" i="3"/>
  <c r="HF495" i="3"/>
  <c r="HJ495" i="3"/>
  <c r="HN495" i="3"/>
  <c r="HR495" i="3"/>
  <c r="P495" i="3"/>
  <c r="P495" i="2"/>
  <c r="AC495" i="3"/>
  <c r="AG495" i="3"/>
  <c r="AK495" i="3"/>
  <c r="AO495" i="3"/>
  <c r="AS495" i="3"/>
  <c r="AW495" i="3"/>
  <c r="BB495" i="3"/>
  <c r="BF495" i="3"/>
  <c r="BJ495" i="3"/>
  <c r="BN495" i="3"/>
  <c r="BR495" i="3"/>
  <c r="CE495" i="3"/>
  <c r="CN495" i="3"/>
  <c r="CS495" i="3"/>
  <c r="CW495" i="3"/>
  <c r="DA495" i="3"/>
  <c r="DF495" i="3"/>
  <c r="DJ495" i="3"/>
  <c r="DN495" i="3"/>
  <c r="DT495" i="3"/>
  <c r="DY495" i="3"/>
  <c r="ED495" i="3"/>
  <c r="EI495" i="3"/>
  <c r="GK495" i="3"/>
  <c r="GR495" i="3"/>
  <c r="GV495" i="3"/>
  <c r="HA495" i="3"/>
  <c r="HG495" i="3"/>
  <c r="HK495" i="3"/>
  <c r="HO495" i="3"/>
  <c r="HS495" i="3"/>
  <c r="Q495" i="3"/>
  <c r="Q495" i="2"/>
  <c r="AD495" i="3"/>
  <c r="AH495" i="3"/>
  <c r="AL495" i="3"/>
  <c r="AP495" i="3"/>
  <c r="AT495" i="3"/>
  <c r="AY495" i="3"/>
  <c r="BC495" i="3"/>
  <c r="BG495" i="3"/>
  <c r="BK495" i="3"/>
  <c r="BO495" i="3"/>
  <c r="BS495" i="3"/>
  <c r="CI495" i="3"/>
  <c r="CO495" i="3"/>
  <c r="CT495" i="3"/>
  <c r="CX495" i="3"/>
  <c r="DB495" i="3"/>
  <c r="DG495" i="3"/>
  <c r="DK495" i="3"/>
  <c r="DO495" i="3"/>
  <c r="DV495" i="3"/>
  <c r="DZ495" i="3"/>
  <c r="EE495" i="3"/>
  <c r="EJ495" i="3"/>
  <c r="GL495" i="3"/>
  <c r="GS495" i="3"/>
  <c r="GX495" i="3"/>
  <c r="HB495" i="3"/>
  <c r="HH495" i="3"/>
  <c r="HL495" i="3"/>
  <c r="HP495" i="3"/>
  <c r="N495" i="3"/>
  <c r="R495" i="3"/>
  <c r="AE495" i="3"/>
  <c r="AI495" i="3"/>
  <c r="AM495" i="3"/>
  <c r="AQ495" i="3"/>
  <c r="AU495" i="3"/>
  <c r="AZ495" i="3"/>
  <c r="BD495" i="3"/>
  <c r="BH495" i="3"/>
  <c r="BL495" i="3"/>
  <c r="BP495" i="3"/>
  <c r="BU495" i="3"/>
  <c r="CK495" i="3"/>
  <c r="CQ495" i="3"/>
  <c r="CU495" i="3"/>
  <c r="CY495" i="3"/>
  <c r="DD495" i="3"/>
  <c r="DH495" i="3"/>
  <c r="DL495" i="3"/>
  <c r="DQ495" i="3"/>
  <c r="DW495" i="3"/>
  <c r="EA495" i="3"/>
  <c r="EG495" i="3"/>
  <c r="GM495" i="3"/>
  <c r="GT495" i="3"/>
  <c r="GY495" i="3"/>
  <c r="HD495" i="3"/>
  <c r="HI495" i="3"/>
  <c r="HM495" i="3"/>
  <c r="HQ495" i="3"/>
  <c r="P508" i="4"/>
  <c r="X491" i="3"/>
  <c r="Z491" i="3"/>
  <c r="CA491" i="3"/>
  <c r="EL491" i="3"/>
  <c r="EM491" i="3"/>
  <c r="EN491" i="3"/>
  <c r="FF491" i="3"/>
  <c r="FG491" i="3"/>
  <c r="FH491" i="3"/>
  <c r="EV491" i="3"/>
  <c r="EW491" i="3"/>
  <c r="EX491" i="3"/>
  <c r="FP491" i="3"/>
  <c r="FQ491" i="3"/>
  <c r="FR491" i="3"/>
  <c r="FZ491" i="3"/>
  <c r="GA491" i="3"/>
  <c r="GB491" i="3"/>
  <c r="BW487" i="3"/>
  <c r="BX487" i="3"/>
  <c r="BY487" i="3"/>
  <c r="FS483" i="3"/>
  <c r="EO483" i="3"/>
  <c r="FI483" i="3"/>
  <c r="EY483" i="3"/>
  <c r="GC483" i="3"/>
  <c r="ES483" i="3"/>
  <c r="FE483" i="3"/>
  <c r="FO483" i="3"/>
  <c r="EU483" i="3"/>
  <c r="FM483" i="3"/>
  <c r="FY483" i="3"/>
  <c r="FC483" i="3"/>
  <c r="GG483" i="3"/>
  <c r="FW483" i="3"/>
  <c r="GI483" i="3"/>
  <c r="ET483" i="3"/>
  <c r="FA483" i="3"/>
  <c r="FN483" i="3"/>
  <c r="FU483" i="3"/>
  <c r="GH483" i="3"/>
  <c r="EP483" i="3"/>
  <c r="FB483" i="3"/>
  <c r="FJ483" i="3"/>
  <c r="FV483" i="3"/>
  <c r="GD483" i="3"/>
  <c r="EQ483" i="3"/>
  <c r="FD483" i="3"/>
  <c r="FK483" i="3"/>
  <c r="FX483" i="3"/>
  <c r="GE483" i="3"/>
  <c r="ER483" i="3"/>
  <c r="EZ483" i="3"/>
  <c r="FL483" i="3"/>
  <c r="FT483" i="3"/>
  <c r="GF483" i="3"/>
  <c r="HT479" i="3"/>
  <c r="CG479" i="3"/>
  <c r="B479" i="3"/>
  <c r="B479" i="2"/>
  <c r="GN479" i="3"/>
  <c r="GO479" i="3"/>
  <c r="F479" i="3"/>
  <c r="U479" i="2"/>
  <c r="O479" i="3"/>
  <c r="S479" i="3"/>
  <c r="S479" i="2"/>
  <c r="AA479" i="3"/>
  <c r="AF479" i="3"/>
  <c r="AJ479" i="3"/>
  <c r="AN479" i="3"/>
  <c r="AR479" i="3"/>
  <c r="AV479" i="3"/>
  <c r="BA479" i="3"/>
  <c r="BE479" i="3"/>
  <c r="BI479" i="3"/>
  <c r="BM479" i="3"/>
  <c r="BQ479" i="3"/>
  <c r="CL479" i="3"/>
  <c r="CR479" i="3"/>
  <c r="CV479" i="3"/>
  <c r="CZ479" i="3"/>
  <c r="DE479" i="3"/>
  <c r="DI479" i="3"/>
  <c r="DM479" i="3"/>
  <c r="DS479" i="3"/>
  <c r="DX479" i="3"/>
  <c r="EC479" i="3"/>
  <c r="EH479" i="3"/>
  <c r="GQ479" i="3"/>
  <c r="GU479" i="3"/>
  <c r="GZ479" i="3"/>
  <c r="HF479" i="3"/>
  <c r="HJ479" i="3"/>
  <c r="HN479" i="3"/>
  <c r="HR479" i="3"/>
  <c r="P479" i="3"/>
  <c r="P479" i="2"/>
  <c r="AC479" i="3"/>
  <c r="AG479" i="3"/>
  <c r="AK479" i="3"/>
  <c r="AO479" i="3"/>
  <c r="AS479" i="3"/>
  <c r="AW479" i="3"/>
  <c r="BB479" i="3"/>
  <c r="BF479" i="3"/>
  <c r="BJ479" i="3"/>
  <c r="BN479" i="3"/>
  <c r="BR479" i="3"/>
  <c r="CE479" i="3"/>
  <c r="CN479" i="3"/>
  <c r="CS479" i="3"/>
  <c r="CW479" i="3"/>
  <c r="DA479" i="3"/>
  <c r="DF479" i="3"/>
  <c r="DJ479" i="3"/>
  <c r="DN479" i="3"/>
  <c r="DT479" i="3"/>
  <c r="DY479" i="3"/>
  <c r="ED479" i="3"/>
  <c r="EI479" i="3"/>
  <c r="GK479" i="3"/>
  <c r="GR479" i="3"/>
  <c r="GV479" i="3"/>
  <c r="HA479" i="3"/>
  <c r="HG479" i="3"/>
  <c r="HK479" i="3"/>
  <c r="HO479" i="3"/>
  <c r="HS479" i="3"/>
  <c r="Q479" i="3"/>
  <c r="Q479" i="2"/>
  <c r="AD479" i="3"/>
  <c r="AH479" i="3"/>
  <c r="AL479" i="3"/>
  <c r="AP479" i="3"/>
  <c r="AT479" i="3"/>
  <c r="AY479" i="3"/>
  <c r="BC479" i="3"/>
  <c r="BG479" i="3"/>
  <c r="BK479" i="3"/>
  <c r="BO479" i="3"/>
  <c r="BS479" i="3"/>
  <c r="CI479" i="3"/>
  <c r="CO479" i="3"/>
  <c r="CT479" i="3"/>
  <c r="CX479" i="3"/>
  <c r="DB479" i="3"/>
  <c r="DG479" i="3"/>
  <c r="DK479" i="3"/>
  <c r="DO479" i="3"/>
  <c r="DV479" i="3"/>
  <c r="DZ479" i="3"/>
  <c r="EE479" i="3"/>
  <c r="EJ479" i="3"/>
  <c r="GL479" i="3"/>
  <c r="GS479" i="3"/>
  <c r="GX479" i="3"/>
  <c r="HB479" i="3"/>
  <c r="HH479" i="3"/>
  <c r="HL479" i="3"/>
  <c r="HP479" i="3"/>
  <c r="N479" i="3"/>
  <c r="R479" i="3"/>
  <c r="AE479" i="3"/>
  <c r="AI479" i="3"/>
  <c r="AM479" i="3"/>
  <c r="AQ479" i="3"/>
  <c r="AU479" i="3"/>
  <c r="AZ479" i="3"/>
  <c r="BD479" i="3"/>
  <c r="BH479" i="3"/>
  <c r="BL479" i="3"/>
  <c r="BP479" i="3"/>
  <c r="BU479" i="3"/>
  <c r="CK479" i="3"/>
  <c r="CQ479" i="3"/>
  <c r="CU479" i="3"/>
  <c r="CY479" i="3"/>
  <c r="DD479" i="3"/>
  <c r="DH479" i="3"/>
  <c r="DL479" i="3"/>
  <c r="DQ479" i="3"/>
  <c r="DW479" i="3"/>
  <c r="EA479" i="3"/>
  <c r="EG479" i="3"/>
  <c r="GM479" i="3"/>
  <c r="GT479" i="3"/>
  <c r="GY479" i="3"/>
  <c r="HD479" i="3"/>
  <c r="HI479" i="3"/>
  <c r="HM479" i="3"/>
  <c r="HQ479" i="3"/>
  <c r="P492" i="4"/>
  <c r="X475" i="3"/>
  <c r="Z475" i="3"/>
  <c r="CA475" i="3"/>
  <c r="EL475" i="3"/>
  <c r="EM475" i="3"/>
  <c r="EN475" i="3"/>
  <c r="FF475" i="3"/>
  <c r="FG475" i="3"/>
  <c r="FH475" i="3"/>
  <c r="FP475" i="3"/>
  <c r="FQ475" i="3"/>
  <c r="FR475" i="3"/>
  <c r="EV475" i="3"/>
  <c r="EW475" i="3"/>
  <c r="EX475" i="3"/>
  <c r="FZ475" i="3"/>
  <c r="GA475" i="3"/>
  <c r="GB475" i="3"/>
  <c r="BY471" i="3"/>
  <c r="BW471" i="3"/>
  <c r="BX471" i="3"/>
  <c r="Z471" i="3"/>
  <c r="CA471" i="3"/>
  <c r="X471" i="3"/>
  <c r="BW467" i="3"/>
  <c r="BX467" i="3"/>
  <c r="BY467" i="3"/>
  <c r="FS467" i="3"/>
  <c r="EO467" i="3"/>
  <c r="FI467" i="3"/>
  <c r="EY467" i="3"/>
  <c r="GC467" i="3"/>
  <c r="ES467" i="3"/>
  <c r="FE467" i="3"/>
  <c r="EU467" i="3"/>
  <c r="FO467" i="3"/>
  <c r="FM467" i="3"/>
  <c r="FY467" i="3"/>
  <c r="GG467" i="3"/>
  <c r="FW467" i="3"/>
  <c r="GI467" i="3"/>
  <c r="FC467" i="3"/>
  <c r="ER467" i="3"/>
  <c r="EZ467" i="3"/>
  <c r="FL467" i="3"/>
  <c r="FT467" i="3"/>
  <c r="GF467" i="3"/>
  <c r="ET467" i="3"/>
  <c r="FA467" i="3"/>
  <c r="FN467" i="3"/>
  <c r="FU467" i="3"/>
  <c r="GH467" i="3"/>
  <c r="EP467" i="3"/>
  <c r="FB467" i="3"/>
  <c r="FJ467" i="3"/>
  <c r="FV467" i="3"/>
  <c r="GD467" i="3"/>
  <c r="EQ467" i="3"/>
  <c r="FX467" i="3"/>
  <c r="FD467" i="3"/>
  <c r="GE467" i="3"/>
  <c r="FK467" i="3"/>
  <c r="HT463" i="3"/>
  <c r="N463" i="3"/>
  <c r="R463" i="3"/>
  <c r="AE463" i="3"/>
  <c r="AI463" i="3"/>
  <c r="AM463" i="3"/>
  <c r="AQ463" i="3"/>
  <c r="AU463" i="3"/>
  <c r="AZ463" i="3"/>
  <c r="BD463" i="3"/>
  <c r="BH463" i="3"/>
  <c r="BL463" i="3"/>
  <c r="BP463" i="3"/>
  <c r="BU463" i="3"/>
  <c r="CK463" i="3"/>
  <c r="CQ463" i="3"/>
  <c r="CU463" i="3"/>
  <c r="CY463" i="3"/>
  <c r="DD463" i="3"/>
  <c r="DH463" i="3"/>
  <c r="DL463" i="3"/>
  <c r="DQ463" i="3"/>
  <c r="DW463" i="3"/>
  <c r="EA463" i="3"/>
  <c r="EG463" i="3"/>
  <c r="GM463" i="3"/>
  <c r="GT463" i="3"/>
  <c r="GY463" i="3"/>
  <c r="HD463" i="3"/>
  <c r="HI463" i="3"/>
  <c r="HM463" i="3"/>
  <c r="HQ463" i="3"/>
  <c r="CG463" i="3"/>
  <c r="B463" i="3"/>
  <c r="B463" i="2"/>
  <c r="GN463" i="3"/>
  <c r="GO463" i="3"/>
  <c r="F463" i="3"/>
  <c r="U463" i="2"/>
  <c r="O463" i="3"/>
  <c r="S463" i="3"/>
  <c r="S463" i="2"/>
  <c r="AA463" i="3"/>
  <c r="AF463" i="3"/>
  <c r="AJ463" i="3"/>
  <c r="AN463" i="3"/>
  <c r="AR463" i="3"/>
  <c r="AV463" i="3"/>
  <c r="BA463" i="3"/>
  <c r="BE463" i="3"/>
  <c r="BI463" i="3"/>
  <c r="BM463" i="3"/>
  <c r="BQ463" i="3"/>
  <c r="CL463" i="3"/>
  <c r="CR463" i="3"/>
  <c r="CV463" i="3"/>
  <c r="CZ463" i="3"/>
  <c r="DE463" i="3"/>
  <c r="DI463" i="3"/>
  <c r="DM463" i="3"/>
  <c r="DS463" i="3"/>
  <c r="DX463" i="3"/>
  <c r="EC463" i="3"/>
  <c r="EH463" i="3"/>
  <c r="GQ463" i="3"/>
  <c r="GU463" i="3"/>
  <c r="GZ463" i="3"/>
  <c r="HF463" i="3"/>
  <c r="HJ463" i="3"/>
  <c r="HN463" i="3"/>
  <c r="HR463" i="3"/>
  <c r="P463" i="3"/>
  <c r="P463" i="2"/>
  <c r="AC463" i="3"/>
  <c r="AG463" i="3"/>
  <c r="AK463" i="3"/>
  <c r="AO463" i="3"/>
  <c r="AS463" i="3"/>
  <c r="AW463" i="3"/>
  <c r="BB463" i="3"/>
  <c r="BF463" i="3"/>
  <c r="BJ463" i="3"/>
  <c r="BN463" i="3"/>
  <c r="BR463" i="3"/>
  <c r="CE463" i="3"/>
  <c r="CN463" i="3"/>
  <c r="CS463" i="3"/>
  <c r="CW463" i="3"/>
  <c r="DA463" i="3"/>
  <c r="DF463" i="3"/>
  <c r="DJ463" i="3"/>
  <c r="DN463" i="3"/>
  <c r="DT463" i="3"/>
  <c r="DY463" i="3"/>
  <c r="ED463" i="3"/>
  <c r="EI463" i="3"/>
  <c r="GK463" i="3"/>
  <c r="GR463" i="3"/>
  <c r="GV463" i="3"/>
  <c r="HA463" i="3"/>
  <c r="HG463" i="3"/>
  <c r="HK463" i="3"/>
  <c r="HO463" i="3"/>
  <c r="HS463" i="3"/>
  <c r="Q463" i="3"/>
  <c r="Q463" i="2"/>
  <c r="AL463" i="3"/>
  <c r="BC463" i="3"/>
  <c r="BS463" i="3"/>
  <c r="CT463" i="3"/>
  <c r="DK463" i="3"/>
  <c r="EE463" i="3"/>
  <c r="HB463" i="3"/>
  <c r="AP463" i="3"/>
  <c r="BG463" i="3"/>
  <c r="CX463" i="3"/>
  <c r="DO463" i="3"/>
  <c r="EJ463" i="3"/>
  <c r="GL463" i="3"/>
  <c r="HH463" i="3"/>
  <c r="AD463" i="3"/>
  <c r="AT463" i="3"/>
  <c r="BK463" i="3"/>
  <c r="CI463" i="3"/>
  <c r="DB463" i="3"/>
  <c r="DV463" i="3"/>
  <c r="GS463" i="3"/>
  <c r="HL463" i="3"/>
  <c r="AH463" i="3"/>
  <c r="AY463" i="3"/>
  <c r="BO463" i="3"/>
  <c r="CO463" i="3"/>
  <c r="DG463" i="3"/>
  <c r="DZ463" i="3"/>
  <c r="GX463" i="3"/>
  <c r="HP463" i="3"/>
  <c r="P476" i="4"/>
  <c r="S472" i="4"/>
  <c r="EL459" i="3"/>
  <c r="EM459" i="3"/>
  <c r="EN459" i="3"/>
  <c r="FF459" i="3"/>
  <c r="FG459" i="3"/>
  <c r="FH459" i="3"/>
  <c r="EV459" i="3"/>
  <c r="EW459" i="3"/>
  <c r="EX459" i="3"/>
  <c r="FP459" i="3"/>
  <c r="FQ459" i="3"/>
  <c r="FR459" i="3"/>
  <c r="FZ459" i="3"/>
  <c r="GA459" i="3"/>
  <c r="GB459" i="3"/>
  <c r="S468" i="4"/>
  <c r="Z455" i="3"/>
  <c r="CA455" i="3"/>
  <c r="X455" i="3"/>
  <c r="BW451" i="3"/>
  <c r="BX451" i="3"/>
  <c r="BY451" i="3"/>
  <c r="FS451" i="3"/>
  <c r="EO451" i="3"/>
  <c r="FI451" i="3"/>
  <c r="EY451" i="3"/>
  <c r="GC451" i="3"/>
  <c r="ES451" i="3"/>
  <c r="FE451" i="3"/>
  <c r="EU451" i="3"/>
  <c r="FO451" i="3"/>
  <c r="FM451" i="3"/>
  <c r="FY451" i="3"/>
  <c r="FC451" i="3"/>
  <c r="GG451" i="3"/>
  <c r="FW451" i="3"/>
  <c r="GI451" i="3"/>
  <c r="ER451" i="3"/>
  <c r="EZ451" i="3"/>
  <c r="FL451" i="3"/>
  <c r="FT451" i="3"/>
  <c r="GF451" i="3"/>
  <c r="ET451" i="3"/>
  <c r="FA451" i="3"/>
  <c r="FN451" i="3"/>
  <c r="FU451" i="3"/>
  <c r="GH451" i="3"/>
  <c r="EP451" i="3"/>
  <c r="FB451" i="3"/>
  <c r="FJ451" i="3"/>
  <c r="FV451" i="3"/>
  <c r="GD451" i="3"/>
  <c r="EQ451" i="3"/>
  <c r="FX451" i="3"/>
  <c r="FD451" i="3"/>
  <c r="GE451" i="3"/>
  <c r="FK451" i="3"/>
  <c r="HT447" i="3"/>
  <c r="N447" i="3"/>
  <c r="R447" i="3"/>
  <c r="AE447" i="3"/>
  <c r="AI447" i="3"/>
  <c r="AM447" i="3"/>
  <c r="AQ447" i="3"/>
  <c r="AU447" i="3"/>
  <c r="AZ447" i="3"/>
  <c r="BD447" i="3"/>
  <c r="BH447" i="3"/>
  <c r="BL447" i="3"/>
  <c r="BP447" i="3"/>
  <c r="BU447" i="3"/>
  <c r="CK447" i="3"/>
  <c r="CQ447" i="3"/>
  <c r="CU447" i="3"/>
  <c r="CY447" i="3"/>
  <c r="DD447" i="3"/>
  <c r="DH447" i="3"/>
  <c r="DL447" i="3"/>
  <c r="DQ447" i="3"/>
  <c r="DW447" i="3"/>
  <c r="EA447" i="3"/>
  <c r="EG447" i="3"/>
  <c r="GM447" i="3"/>
  <c r="GT447" i="3"/>
  <c r="GY447" i="3"/>
  <c r="HD447" i="3"/>
  <c r="HI447" i="3"/>
  <c r="HM447" i="3"/>
  <c r="HQ447" i="3"/>
  <c r="CG447" i="3"/>
  <c r="B447" i="3"/>
  <c r="B447" i="2"/>
  <c r="GN447" i="3"/>
  <c r="GO447" i="3"/>
  <c r="F447" i="3"/>
  <c r="U447" i="2"/>
  <c r="O447" i="3"/>
  <c r="S447" i="3"/>
  <c r="S447" i="2"/>
  <c r="AA447" i="3"/>
  <c r="AF447" i="3"/>
  <c r="AJ447" i="3"/>
  <c r="AN447" i="3"/>
  <c r="AR447" i="3"/>
  <c r="AV447" i="3"/>
  <c r="BA447" i="3"/>
  <c r="BE447" i="3"/>
  <c r="BI447" i="3"/>
  <c r="BM447" i="3"/>
  <c r="BQ447" i="3"/>
  <c r="CL447" i="3"/>
  <c r="CR447" i="3"/>
  <c r="CV447" i="3"/>
  <c r="CZ447" i="3"/>
  <c r="DE447" i="3"/>
  <c r="DI447" i="3"/>
  <c r="DM447" i="3"/>
  <c r="DS447" i="3"/>
  <c r="DX447" i="3"/>
  <c r="EC447" i="3"/>
  <c r="EH447" i="3"/>
  <c r="GQ447" i="3"/>
  <c r="GU447" i="3"/>
  <c r="GZ447" i="3"/>
  <c r="HF447" i="3"/>
  <c r="HJ447" i="3"/>
  <c r="HN447" i="3"/>
  <c r="HR447" i="3"/>
  <c r="P447" i="3"/>
  <c r="P447" i="2"/>
  <c r="AC447" i="3"/>
  <c r="AG447" i="3"/>
  <c r="AK447" i="3"/>
  <c r="AO447" i="3"/>
  <c r="AS447" i="3"/>
  <c r="AW447" i="3"/>
  <c r="BB447" i="3"/>
  <c r="BF447" i="3"/>
  <c r="BJ447" i="3"/>
  <c r="BN447" i="3"/>
  <c r="BR447" i="3"/>
  <c r="CE447" i="3"/>
  <c r="CN447" i="3"/>
  <c r="CS447" i="3"/>
  <c r="CW447" i="3"/>
  <c r="DA447" i="3"/>
  <c r="DF447" i="3"/>
  <c r="DJ447" i="3"/>
  <c r="DN447" i="3"/>
  <c r="DT447" i="3"/>
  <c r="DY447" i="3"/>
  <c r="ED447" i="3"/>
  <c r="EI447" i="3"/>
  <c r="GK447" i="3"/>
  <c r="GR447" i="3"/>
  <c r="GV447" i="3"/>
  <c r="HA447" i="3"/>
  <c r="HG447" i="3"/>
  <c r="HK447" i="3"/>
  <c r="HO447" i="3"/>
  <c r="HS447" i="3"/>
  <c r="Q447" i="3"/>
  <c r="Q447" i="2"/>
  <c r="AL447" i="3"/>
  <c r="BC447" i="3"/>
  <c r="BS447" i="3"/>
  <c r="CT447" i="3"/>
  <c r="DK447" i="3"/>
  <c r="EE447" i="3"/>
  <c r="HB447" i="3"/>
  <c r="AP447" i="3"/>
  <c r="BG447" i="3"/>
  <c r="CX447" i="3"/>
  <c r="DO447" i="3"/>
  <c r="EJ447" i="3"/>
  <c r="GL447" i="3"/>
  <c r="HH447" i="3"/>
  <c r="AD447" i="3"/>
  <c r="AT447" i="3"/>
  <c r="BK447" i="3"/>
  <c r="CI447" i="3"/>
  <c r="DB447" i="3"/>
  <c r="DV447" i="3"/>
  <c r="GS447" i="3"/>
  <c r="HL447" i="3"/>
  <c r="AH447" i="3"/>
  <c r="AY447" i="3"/>
  <c r="BO447" i="3"/>
  <c r="CO447" i="3"/>
  <c r="DG447" i="3"/>
  <c r="DZ447" i="3"/>
  <c r="GX447" i="3"/>
  <c r="HP447" i="3"/>
  <c r="P460" i="4"/>
  <c r="EL443" i="3"/>
  <c r="EM443" i="3"/>
  <c r="EN443" i="3"/>
  <c r="FF443" i="3"/>
  <c r="FG443" i="3"/>
  <c r="FH443" i="3"/>
  <c r="FP443" i="3"/>
  <c r="FQ443" i="3"/>
  <c r="FR443" i="3"/>
  <c r="EV443" i="3"/>
  <c r="EW443" i="3"/>
  <c r="EX443" i="3"/>
  <c r="FZ443" i="3"/>
  <c r="GA443" i="3"/>
  <c r="GB443" i="3"/>
  <c r="S452" i="4"/>
  <c r="Z439" i="3"/>
  <c r="CA439" i="3"/>
  <c r="X439" i="3"/>
  <c r="BW435" i="3"/>
  <c r="BX435" i="3"/>
  <c r="BY435" i="3"/>
  <c r="FS435" i="3"/>
  <c r="EO435" i="3"/>
  <c r="FI435" i="3"/>
  <c r="EY435" i="3"/>
  <c r="GC435" i="3"/>
  <c r="ES435" i="3"/>
  <c r="FE435" i="3"/>
  <c r="EU435" i="3"/>
  <c r="FO435" i="3"/>
  <c r="FM435" i="3"/>
  <c r="FY435" i="3"/>
  <c r="GG435" i="3"/>
  <c r="FW435" i="3"/>
  <c r="GI435" i="3"/>
  <c r="FC435" i="3"/>
  <c r="ER435" i="3"/>
  <c r="EZ435" i="3"/>
  <c r="FL435" i="3"/>
  <c r="FT435" i="3"/>
  <c r="GF435" i="3"/>
  <c r="ET435" i="3"/>
  <c r="FA435" i="3"/>
  <c r="FN435" i="3"/>
  <c r="FU435" i="3"/>
  <c r="GH435" i="3"/>
  <c r="EP435" i="3"/>
  <c r="FB435" i="3"/>
  <c r="FJ435" i="3"/>
  <c r="FV435" i="3"/>
  <c r="GD435" i="3"/>
  <c r="EQ435" i="3"/>
  <c r="FX435" i="3"/>
  <c r="FD435" i="3"/>
  <c r="GE435" i="3"/>
  <c r="FK435" i="3"/>
  <c r="HT431" i="3"/>
  <c r="N431" i="3"/>
  <c r="R431" i="3"/>
  <c r="AE431" i="3"/>
  <c r="AI431" i="3"/>
  <c r="AM431" i="3"/>
  <c r="AQ431" i="3"/>
  <c r="AU431" i="3"/>
  <c r="AZ431" i="3"/>
  <c r="BD431" i="3"/>
  <c r="BH431" i="3"/>
  <c r="BL431" i="3"/>
  <c r="BP431" i="3"/>
  <c r="BU431" i="3"/>
  <c r="CK431" i="3"/>
  <c r="CQ431" i="3"/>
  <c r="CU431" i="3"/>
  <c r="CY431" i="3"/>
  <c r="DD431" i="3"/>
  <c r="DH431" i="3"/>
  <c r="DL431" i="3"/>
  <c r="DQ431" i="3"/>
  <c r="DW431" i="3"/>
  <c r="EA431" i="3"/>
  <c r="EG431" i="3"/>
  <c r="GM431" i="3"/>
  <c r="GT431" i="3"/>
  <c r="GY431" i="3"/>
  <c r="HD431" i="3"/>
  <c r="HI431" i="3"/>
  <c r="HM431" i="3"/>
  <c r="HQ431" i="3"/>
  <c r="CG431" i="3"/>
  <c r="B431" i="3"/>
  <c r="B431" i="2"/>
  <c r="GN431" i="3"/>
  <c r="GO431" i="3"/>
  <c r="F431" i="3"/>
  <c r="U431" i="2"/>
  <c r="O431" i="3"/>
  <c r="S431" i="3"/>
  <c r="S431" i="2"/>
  <c r="AA431" i="3"/>
  <c r="AF431" i="3"/>
  <c r="AJ431" i="3"/>
  <c r="AN431" i="3"/>
  <c r="AR431" i="3"/>
  <c r="AV431" i="3"/>
  <c r="BA431" i="3"/>
  <c r="BE431" i="3"/>
  <c r="BI431" i="3"/>
  <c r="BM431" i="3"/>
  <c r="BQ431" i="3"/>
  <c r="CL431" i="3"/>
  <c r="CR431" i="3"/>
  <c r="CV431" i="3"/>
  <c r="CZ431" i="3"/>
  <c r="DE431" i="3"/>
  <c r="DI431" i="3"/>
  <c r="DM431" i="3"/>
  <c r="DS431" i="3"/>
  <c r="DX431" i="3"/>
  <c r="EC431" i="3"/>
  <c r="EH431" i="3"/>
  <c r="GQ431" i="3"/>
  <c r="GU431" i="3"/>
  <c r="GZ431" i="3"/>
  <c r="HF431" i="3"/>
  <c r="HJ431" i="3"/>
  <c r="HN431" i="3"/>
  <c r="HR431" i="3"/>
  <c r="P431" i="3"/>
  <c r="P431" i="2"/>
  <c r="AC431" i="3"/>
  <c r="AG431" i="3"/>
  <c r="AK431" i="3"/>
  <c r="AO431" i="3"/>
  <c r="AS431" i="3"/>
  <c r="AW431" i="3"/>
  <c r="BB431" i="3"/>
  <c r="BF431" i="3"/>
  <c r="BJ431" i="3"/>
  <c r="BN431" i="3"/>
  <c r="BR431" i="3"/>
  <c r="CE431" i="3"/>
  <c r="CN431" i="3"/>
  <c r="CS431" i="3"/>
  <c r="CW431" i="3"/>
  <c r="DA431" i="3"/>
  <c r="DF431" i="3"/>
  <c r="DJ431" i="3"/>
  <c r="DN431" i="3"/>
  <c r="DT431" i="3"/>
  <c r="DY431" i="3"/>
  <c r="ED431" i="3"/>
  <c r="EI431" i="3"/>
  <c r="GK431" i="3"/>
  <c r="GR431" i="3"/>
  <c r="GV431" i="3"/>
  <c r="HA431" i="3"/>
  <c r="HG431" i="3"/>
  <c r="HK431" i="3"/>
  <c r="HO431" i="3"/>
  <c r="HS431" i="3"/>
  <c r="Q431" i="3"/>
  <c r="Q431" i="2"/>
  <c r="AL431" i="3"/>
  <c r="BC431" i="3"/>
  <c r="BS431" i="3"/>
  <c r="CT431" i="3"/>
  <c r="DK431" i="3"/>
  <c r="EE431" i="3"/>
  <c r="HB431" i="3"/>
  <c r="AP431" i="3"/>
  <c r="BG431" i="3"/>
  <c r="CX431" i="3"/>
  <c r="DO431" i="3"/>
  <c r="EJ431" i="3"/>
  <c r="GL431" i="3"/>
  <c r="HH431" i="3"/>
  <c r="AD431" i="3"/>
  <c r="AT431" i="3"/>
  <c r="BK431" i="3"/>
  <c r="CI431" i="3"/>
  <c r="DB431" i="3"/>
  <c r="DV431" i="3"/>
  <c r="GS431" i="3"/>
  <c r="HL431" i="3"/>
  <c r="AH431" i="3"/>
  <c r="AY431" i="3"/>
  <c r="BO431" i="3"/>
  <c r="CO431" i="3"/>
  <c r="DG431" i="3"/>
  <c r="DZ431" i="3"/>
  <c r="GX431" i="3"/>
  <c r="HP431" i="3"/>
  <c r="P444" i="4"/>
  <c r="S440" i="4"/>
  <c r="EL427" i="3"/>
  <c r="EM427" i="3"/>
  <c r="EN427" i="3"/>
  <c r="FF427" i="3"/>
  <c r="FG427" i="3"/>
  <c r="FH427" i="3"/>
  <c r="EV427" i="3"/>
  <c r="EW427" i="3"/>
  <c r="EX427" i="3"/>
  <c r="FP427" i="3"/>
  <c r="FQ427" i="3"/>
  <c r="FR427" i="3"/>
  <c r="FZ427" i="3"/>
  <c r="GA427" i="3"/>
  <c r="GB427" i="3"/>
  <c r="S436" i="4"/>
  <c r="Z423" i="3"/>
  <c r="CA423" i="3"/>
  <c r="X423" i="3"/>
  <c r="BW421" i="3"/>
  <c r="BX421" i="3"/>
  <c r="BY421" i="3"/>
  <c r="FS421" i="3"/>
  <c r="EO421" i="3"/>
  <c r="EY421" i="3"/>
  <c r="FI421" i="3"/>
  <c r="GC421" i="3"/>
  <c r="EU421" i="3"/>
  <c r="FC421" i="3"/>
  <c r="FO421" i="3"/>
  <c r="FW421" i="3"/>
  <c r="ES421" i="3"/>
  <c r="FE421" i="3"/>
  <c r="FY421" i="3"/>
  <c r="GG421" i="3"/>
  <c r="FM421" i="3"/>
  <c r="GI421" i="3"/>
  <c r="ER421" i="3"/>
  <c r="EZ421" i="3"/>
  <c r="FL421" i="3"/>
  <c r="FT421" i="3"/>
  <c r="GF421" i="3"/>
  <c r="ET421" i="3"/>
  <c r="FA421" i="3"/>
  <c r="FN421" i="3"/>
  <c r="FU421" i="3"/>
  <c r="GH421" i="3"/>
  <c r="EP421" i="3"/>
  <c r="FB421" i="3"/>
  <c r="FJ421" i="3"/>
  <c r="FV421" i="3"/>
  <c r="GD421" i="3"/>
  <c r="FK421" i="3"/>
  <c r="EQ421" i="3"/>
  <c r="FX421" i="3"/>
  <c r="FD421" i="3"/>
  <c r="GE421" i="3"/>
  <c r="BW417" i="3"/>
  <c r="BX417" i="3"/>
  <c r="BY417" i="3"/>
  <c r="HT417" i="3"/>
  <c r="CG417" i="3"/>
  <c r="B417" i="3"/>
  <c r="B417" i="2"/>
  <c r="GN417" i="3"/>
  <c r="GO417" i="3"/>
  <c r="F417" i="3"/>
  <c r="U417" i="2"/>
  <c r="O417" i="3"/>
  <c r="S417" i="3"/>
  <c r="S417" i="2"/>
  <c r="AA417" i="3"/>
  <c r="AF417" i="3"/>
  <c r="AJ417" i="3"/>
  <c r="AN417" i="3"/>
  <c r="AR417" i="3"/>
  <c r="AV417" i="3"/>
  <c r="BA417" i="3"/>
  <c r="BE417" i="3"/>
  <c r="BI417" i="3"/>
  <c r="BM417" i="3"/>
  <c r="BQ417" i="3"/>
  <c r="CL417" i="3"/>
  <c r="CR417" i="3"/>
  <c r="CV417" i="3"/>
  <c r="CZ417" i="3"/>
  <c r="DE417" i="3"/>
  <c r="DI417" i="3"/>
  <c r="DM417" i="3"/>
  <c r="DS417" i="3"/>
  <c r="DX417" i="3"/>
  <c r="EC417" i="3"/>
  <c r="EH417" i="3"/>
  <c r="GQ417" i="3"/>
  <c r="GU417" i="3"/>
  <c r="GZ417" i="3"/>
  <c r="HF417" i="3"/>
  <c r="HJ417" i="3"/>
  <c r="HN417" i="3"/>
  <c r="HR417" i="3"/>
  <c r="P417" i="3"/>
  <c r="P417" i="2"/>
  <c r="AC417" i="3"/>
  <c r="AG417" i="3"/>
  <c r="AK417" i="3"/>
  <c r="AO417" i="3"/>
  <c r="AS417" i="3"/>
  <c r="AW417" i="3"/>
  <c r="BB417" i="3"/>
  <c r="BF417" i="3"/>
  <c r="BJ417" i="3"/>
  <c r="BN417" i="3"/>
  <c r="BR417" i="3"/>
  <c r="CE417" i="3"/>
  <c r="CN417" i="3"/>
  <c r="CS417" i="3"/>
  <c r="CW417" i="3"/>
  <c r="DA417" i="3"/>
  <c r="DF417" i="3"/>
  <c r="DJ417" i="3"/>
  <c r="DN417" i="3"/>
  <c r="DT417" i="3"/>
  <c r="DY417" i="3"/>
  <c r="ED417" i="3"/>
  <c r="EI417" i="3"/>
  <c r="GK417" i="3"/>
  <c r="GR417" i="3"/>
  <c r="GV417" i="3"/>
  <c r="HA417" i="3"/>
  <c r="HG417" i="3"/>
  <c r="HK417" i="3"/>
  <c r="HO417" i="3"/>
  <c r="HS417" i="3"/>
  <c r="Q417" i="3"/>
  <c r="Q417" i="2"/>
  <c r="AD417" i="3"/>
  <c r="AH417" i="3"/>
  <c r="AL417" i="3"/>
  <c r="AP417" i="3"/>
  <c r="AT417" i="3"/>
  <c r="AY417" i="3"/>
  <c r="BC417" i="3"/>
  <c r="BG417" i="3"/>
  <c r="BK417" i="3"/>
  <c r="BO417" i="3"/>
  <c r="BS417" i="3"/>
  <c r="CI417" i="3"/>
  <c r="CO417" i="3"/>
  <c r="CT417" i="3"/>
  <c r="CX417" i="3"/>
  <c r="DB417" i="3"/>
  <c r="DG417" i="3"/>
  <c r="DK417" i="3"/>
  <c r="DO417" i="3"/>
  <c r="DV417" i="3"/>
  <c r="DZ417" i="3"/>
  <c r="EE417" i="3"/>
  <c r="EJ417" i="3"/>
  <c r="GL417" i="3"/>
  <c r="GS417" i="3"/>
  <c r="GX417" i="3"/>
  <c r="HB417" i="3"/>
  <c r="HH417" i="3"/>
  <c r="HL417" i="3"/>
  <c r="HP417" i="3"/>
  <c r="N417" i="3"/>
  <c r="AI417" i="3"/>
  <c r="AZ417" i="3"/>
  <c r="BP417" i="3"/>
  <c r="CQ417" i="3"/>
  <c r="DH417" i="3"/>
  <c r="EA417" i="3"/>
  <c r="GY417" i="3"/>
  <c r="HQ417" i="3"/>
  <c r="R417" i="3"/>
  <c r="AM417" i="3"/>
  <c r="BD417" i="3"/>
  <c r="BU417" i="3"/>
  <c r="CU417" i="3"/>
  <c r="DL417" i="3"/>
  <c r="EG417" i="3"/>
  <c r="HD417" i="3"/>
  <c r="AQ417" i="3"/>
  <c r="BH417" i="3"/>
  <c r="CY417" i="3"/>
  <c r="DQ417" i="3"/>
  <c r="GM417" i="3"/>
  <c r="HI417" i="3"/>
  <c r="AE417" i="3"/>
  <c r="AU417" i="3"/>
  <c r="BL417" i="3"/>
  <c r="CK417" i="3"/>
  <c r="DD417" i="3"/>
  <c r="DW417" i="3"/>
  <c r="GT417" i="3"/>
  <c r="HM417" i="3"/>
  <c r="P430" i="4"/>
  <c r="EV413" i="3"/>
  <c r="EW413" i="3"/>
  <c r="EX413" i="3"/>
  <c r="EL413" i="3"/>
  <c r="EM413" i="3"/>
  <c r="EN413" i="3"/>
  <c r="FF413" i="3"/>
  <c r="FG413" i="3"/>
  <c r="FH413" i="3"/>
  <c r="FP413" i="3"/>
  <c r="FQ413" i="3"/>
  <c r="FR413" i="3"/>
  <c r="FZ413" i="3"/>
  <c r="GA413" i="3"/>
  <c r="GB413" i="3"/>
  <c r="X405" i="3"/>
  <c r="Z405" i="3"/>
  <c r="CA405" i="3"/>
  <c r="FS405" i="3"/>
  <c r="EO405" i="3"/>
  <c r="EY405" i="3"/>
  <c r="FI405" i="3"/>
  <c r="GC405" i="3"/>
  <c r="EU405" i="3"/>
  <c r="FC405" i="3"/>
  <c r="ES405" i="3"/>
  <c r="FO405" i="3"/>
  <c r="FW405" i="3"/>
  <c r="FY405" i="3"/>
  <c r="FE405" i="3"/>
  <c r="GG405" i="3"/>
  <c r="FM405" i="3"/>
  <c r="GI405" i="3"/>
  <c r="ET405" i="3"/>
  <c r="FA405" i="3"/>
  <c r="FN405" i="3"/>
  <c r="FU405" i="3"/>
  <c r="GH405" i="3"/>
  <c r="EP405" i="3"/>
  <c r="FB405" i="3"/>
  <c r="FJ405" i="3"/>
  <c r="FV405" i="3"/>
  <c r="GD405" i="3"/>
  <c r="EQ405" i="3"/>
  <c r="FD405" i="3"/>
  <c r="FK405" i="3"/>
  <c r="FX405" i="3"/>
  <c r="GE405" i="3"/>
  <c r="FL405" i="3"/>
  <c r="ER405" i="3"/>
  <c r="FT405" i="3"/>
  <c r="EZ405" i="3"/>
  <c r="GF405" i="3"/>
  <c r="BW401" i="3"/>
  <c r="BX401" i="3"/>
  <c r="BY401" i="3"/>
  <c r="HT401" i="3"/>
  <c r="CG401" i="3"/>
  <c r="B401" i="3"/>
  <c r="B401" i="2"/>
  <c r="GN401" i="3"/>
  <c r="GO401" i="3"/>
  <c r="F401" i="3"/>
  <c r="U401" i="2"/>
  <c r="O401" i="3"/>
  <c r="S401" i="3"/>
  <c r="S401" i="2"/>
  <c r="AA401" i="3"/>
  <c r="AF401" i="3"/>
  <c r="AJ401" i="3"/>
  <c r="AN401" i="3"/>
  <c r="AR401" i="3"/>
  <c r="AV401" i="3"/>
  <c r="BA401" i="3"/>
  <c r="BE401" i="3"/>
  <c r="BI401" i="3"/>
  <c r="BM401" i="3"/>
  <c r="BQ401" i="3"/>
  <c r="CL401" i="3"/>
  <c r="CR401" i="3"/>
  <c r="CV401" i="3"/>
  <c r="CZ401" i="3"/>
  <c r="DE401" i="3"/>
  <c r="DI401" i="3"/>
  <c r="DM401" i="3"/>
  <c r="DS401" i="3"/>
  <c r="DX401" i="3"/>
  <c r="EC401" i="3"/>
  <c r="EH401" i="3"/>
  <c r="GQ401" i="3"/>
  <c r="GU401" i="3"/>
  <c r="GZ401" i="3"/>
  <c r="HF401" i="3"/>
  <c r="HJ401" i="3"/>
  <c r="HN401" i="3"/>
  <c r="HR401" i="3"/>
  <c r="P401" i="3"/>
  <c r="P401" i="2"/>
  <c r="AC401" i="3"/>
  <c r="AG401" i="3"/>
  <c r="AK401" i="3"/>
  <c r="AO401" i="3"/>
  <c r="AS401" i="3"/>
  <c r="AW401" i="3"/>
  <c r="BB401" i="3"/>
  <c r="BF401" i="3"/>
  <c r="BJ401" i="3"/>
  <c r="BN401" i="3"/>
  <c r="BR401" i="3"/>
  <c r="CE401" i="3"/>
  <c r="CN401" i="3"/>
  <c r="CS401" i="3"/>
  <c r="CW401" i="3"/>
  <c r="DA401" i="3"/>
  <c r="DF401" i="3"/>
  <c r="DJ401" i="3"/>
  <c r="DN401" i="3"/>
  <c r="DT401" i="3"/>
  <c r="DY401" i="3"/>
  <c r="ED401" i="3"/>
  <c r="EI401" i="3"/>
  <c r="GK401" i="3"/>
  <c r="GR401" i="3"/>
  <c r="GV401" i="3"/>
  <c r="HA401" i="3"/>
  <c r="HG401" i="3"/>
  <c r="HK401" i="3"/>
  <c r="HO401" i="3"/>
  <c r="HS401" i="3"/>
  <c r="Q401" i="3"/>
  <c r="Q401" i="2"/>
  <c r="AD401" i="3"/>
  <c r="AH401" i="3"/>
  <c r="AL401" i="3"/>
  <c r="AP401" i="3"/>
  <c r="AT401" i="3"/>
  <c r="AY401" i="3"/>
  <c r="BC401" i="3"/>
  <c r="BG401" i="3"/>
  <c r="BK401" i="3"/>
  <c r="BO401" i="3"/>
  <c r="BS401" i="3"/>
  <c r="CI401" i="3"/>
  <c r="CO401" i="3"/>
  <c r="CT401" i="3"/>
  <c r="CX401" i="3"/>
  <c r="DB401" i="3"/>
  <c r="DG401" i="3"/>
  <c r="DK401" i="3"/>
  <c r="DO401" i="3"/>
  <c r="DV401" i="3"/>
  <c r="DZ401" i="3"/>
  <c r="EE401" i="3"/>
  <c r="EJ401" i="3"/>
  <c r="GL401" i="3"/>
  <c r="GS401" i="3"/>
  <c r="GX401" i="3"/>
  <c r="HB401" i="3"/>
  <c r="HH401" i="3"/>
  <c r="HL401" i="3"/>
  <c r="HP401" i="3"/>
  <c r="N401" i="3"/>
  <c r="AI401" i="3"/>
  <c r="AZ401" i="3"/>
  <c r="BP401" i="3"/>
  <c r="CQ401" i="3"/>
  <c r="DH401" i="3"/>
  <c r="EA401" i="3"/>
  <c r="GY401" i="3"/>
  <c r="HQ401" i="3"/>
  <c r="R401" i="3"/>
  <c r="AM401" i="3"/>
  <c r="BD401" i="3"/>
  <c r="BU401" i="3"/>
  <c r="CU401" i="3"/>
  <c r="DL401" i="3"/>
  <c r="EG401" i="3"/>
  <c r="HD401" i="3"/>
  <c r="AQ401" i="3"/>
  <c r="BH401" i="3"/>
  <c r="CY401" i="3"/>
  <c r="DQ401" i="3"/>
  <c r="GM401" i="3"/>
  <c r="HI401" i="3"/>
  <c r="AE401" i="3"/>
  <c r="AU401" i="3"/>
  <c r="BL401" i="3"/>
  <c r="CK401" i="3"/>
  <c r="DD401" i="3"/>
  <c r="DW401" i="3"/>
  <c r="GT401" i="3"/>
  <c r="HM401" i="3"/>
  <c r="P414" i="4"/>
  <c r="EV397" i="3"/>
  <c r="EW397" i="3"/>
  <c r="EX397" i="3"/>
  <c r="EL397" i="3"/>
  <c r="EM397" i="3"/>
  <c r="EN397" i="3"/>
  <c r="FF397" i="3"/>
  <c r="FG397" i="3"/>
  <c r="FH397" i="3"/>
  <c r="FP397" i="3"/>
  <c r="FQ397" i="3"/>
  <c r="FR397" i="3"/>
  <c r="FZ397" i="3"/>
  <c r="GA397" i="3"/>
  <c r="GB397" i="3"/>
  <c r="X389" i="3"/>
  <c r="Z389" i="3"/>
  <c r="CA389" i="3"/>
  <c r="FS389" i="3"/>
  <c r="EO389" i="3"/>
  <c r="EY389" i="3"/>
  <c r="FI389" i="3"/>
  <c r="GC389" i="3"/>
  <c r="EU389" i="3"/>
  <c r="FC389" i="3"/>
  <c r="FO389" i="3"/>
  <c r="FW389" i="3"/>
  <c r="FE389" i="3"/>
  <c r="FY389" i="3"/>
  <c r="GG389" i="3"/>
  <c r="ES389" i="3"/>
  <c r="FM389" i="3"/>
  <c r="GI389" i="3"/>
  <c r="ET389" i="3"/>
  <c r="FA389" i="3"/>
  <c r="FN389" i="3"/>
  <c r="FU389" i="3"/>
  <c r="GH389" i="3"/>
  <c r="EP389" i="3"/>
  <c r="FB389" i="3"/>
  <c r="FJ389" i="3"/>
  <c r="FV389" i="3"/>
  <c r="GD389" i="3"/>
  <c r="EQ389" i="3"/>
  <c r="FD389" i="3"/>
  <c r="FK389" i="3"/>
  <c r="FX389" i="3"/>
  <c r="GE389" i="3"/>
  <c r="FL389" i="3"/>
  <c r="ER389" i="3"/>
  <c r="FT389" i="3"/>
  <c r="EZ389" i="3"/>
  <c r="GF389" i="3"/>
  <c r="BW385" i="3"/>
  <c r="BX385" i="3"/>
  <c r="BY385" i="3"/>
  <c r="HT385" i="3"/>
  <c r="CG385" i="3"/>
  <c r="B385" i="3"/>
  <c r="B385" i="2"/>
  <c r="GN385" i="3"/>
  <c r="GO385" i="3"/>
  <c r="F385" i="3"/>
  <c r="U385" i="2"/>
  <c r="O385" i="3"/>
  <c r="S385" i="3"/>
  <c r="S385" i="2"/>
  <c r="AA385" i="3"/>
  <c r="AF385" i="3"/>
  <c r="AJ385" i="3"/>
  <c r="AN385" i="3"/>
  <c r="AR385" i="3"/>
  <c r="AV385" i="3"/>
  <c r="BA385" i="3"/>
  <c r="BE385" i="3"/>
  <c r="BI385" i="3"/>
  <c r="BM385" i="3"/>
  <c r="BQ385" i="3"/>
  <c r="CL385" i="3"/>
  <c r="CR385" i="3"/>
  <c r="CV385" i="3"/>
  <c r="CZ385" i="3"/>
  <c r="DE385" i="3"/>
  <c r="DI385" i="3"/>
  <c r="DM385" i="3"/>
  <c r="DS385" i="3"/>
  <c r="DX385" i="3"/>
  <c r="EC385" i="3"/>
  <c r="EH385" i="3"/>
  <c r="GQ385" i="3"/>
  <c r="GU385" i="3"/>
  <c r="GZ385" i="3"/>
  <c r="HF385" i="3"/>
  <c r="HJ385" i="3"/>
  <c r="HN385" i="3"/>
  <c r="HR385" i="3"/>
  <c r="P385" i="3"/>
  <c r="P385" i="2"/>
  <c r="AC385" i="3"/>
  <c r="AG385" i="3"/>
  <c r="AK385" i="3"/>
  <c r="AO385" i="3"/>
  <c r="AS385" i="3"/>
  <c r="AW385" i="3"/>
  <c r="BB385" i="3"/>
  <c r="BF385" i="3"/>
  <c r="BJ385" i="3"/>
  <c r="BN385" i="3"/>
  <c r="BR385" i="3"/>
  <c r="CE385" i="3"/>
  <c r="CN385" i="3"/>
  <c r="CS385" i="3"/>
  <c r="CW385" i="3"/>
  <c r="DA385" i="3"/>
  <c r="DF385" i="3"/>
  <c r="DJ385" i="3"/>
  <c r="DN385" i="3"/>
  <c r="DT385" i="3"/>
  <c r="DY385" i="3"/>
  <c r="ED385" i="3"/>
  <c r="EI385" i="3"/>
  <c r="GK385" i="3"/>
  <c r="GR385" i="3"/>
  <c r="GV385" i="3"/>
  <c r="HA385" i="3"/>
  <c r="HG385" i="3"/>
  <c r="HK385" i="3"/>
  <c r="HO385" i="3"/>
  <c r="HS385" i="3"/>
  <c r="Q385" i="3"/>
  <c r="Q385" i="2"/>
  <c r="AD385" i="3"/>
  <c r="AH385" i="3"/>
  <c r="AL385" i="3"/>
  <c r="AP385" i="3"/>
  <c r="AT385" i="3"/>
  <c r="AY385" i="3"/>
  <c r="BC385" i="3"/>
  <c r="BG385" i="3"/>
  <c r="BK385" i="3"/>
  <c r="BO385" i="3"/>
  <c r="BS385" i="3"/>
  <c r="CI385" i="3"/>
  <c r="CO385" i="3"/>
  <c r="CT385" i="3"/>
  <c r="CX385" i="3"/>
  <c r="DB385" i="3"/>
  <c r="DG385" i="3"/>
  <c r="DK385" i="3"/>
  <c r="DO385" i="3"/>
  <c r="DV385" i="3"/>
  <c r="DZ385" i="3"/>
  <c r="EE385" i="3"/>
  <c r="EJ385" i="3"/>
  <c r="GL385" i="3"/>
  <c r="GS385" i="3"/>
  <c r="GX385" i="3"/>
  <c r="HB385" i="3"/>
  <c r="HH385" i="3"/>
  <c r="HL385" i="3"/>
  <c r="HP385" i="3"/>
  <c r="N385" i="3"/>
  <c r="AI385" i="3"/>
  <c r="AZ385" i="3"/>
  <c r="BP385" i="3"/>
  <c r="CQ385" i="3"/>
  <c r="DH385" i="3"/>
  <c r="EA385" i="3"/>
  <c r="GY385" i="3"/>
  <c r="HQ385" i="3"/>
  <c r="R385" i="3"/>
  <c r="AM385" i="3"/>
  <c r="BD385" i="3"/>
  <c r="BU385" i="3"/>
  <c r="CU385" i="3"/>
  <c r="DL385" i="3"/>
  <c r="EG385" i="3"/>
  <c r="HD385" i="3"/>
  <c r="AQ385" i="3"/>
  <c r="BH385" i="3"/>
  <c r="CY385" i="3"/>
  <c r="DQ385" i="3"/>
  <c r="GM385" i="3"/>
  <c r="HI385" i="3"/>
  <c r="AE385" i="3"/>
  <c r="AU385" i="3"/>
  <c r="BL385" i="3"/>
  <c r="CK385" i="3"/>
  <c r="DD385" i="3"/>
  <c r="DW385" i="3"/>
  <c r="GT385" i="3"/>
  <c r="HM385" i="3"/>
  <c r="P398" i="4"/>
  <c r="EV381" i="3"/>
  <c r="EW381" i="3"/>
  <c r="EX381" i="3"/>
  <c r="EL381" i="3"/>
  <c r="EM381" i="3"/>
  <c r="EN381" i="3"/>
  <c r="FF381" i="3"/>
  <c r="FG381" i="3"/>
  <c r="FH381" i="3"/>
  <c r="FP381" i="3"/>
  <c r="FQ381" i="3"/>
  <c r="FR381" i="3"/>
  <c r="FZ381" i="3"/>
  <c r="GA381" i="3"/>
  <c r="GB381" i="3"/>
  <c r="S390" i="4"/>
  <c r="X373" i="3"/>
  <c r="Z373" i="3"/>
  <c r="CA373" i="3"/>
  <c r="FS373" i="3"/>
  <c r="EO373" i="3"/>
  <c r="EY373" i="3"/>
  <c r="FI373" i="3"/>
  <c r="GC373" i="3"/>
  <c r="EU373" i="3"/>
  <c r="FC373" i="3"/>
  <c r="ES373" i="3"/>
  <c r="FO373" i="3"/>
  <c r="FW373" i="3"/>
  <c r="FY373" i="3"/>
  <c r="FE373" i="3"/>
  <c r="GG373" i="3"/>
  <c r="FM373" i="3"/>
  <c r="GI373" i="3"/>
  <c r="ET373" i="3"/>
  <c r="FA373" i="3"/>
  <c r="FN373" i="3"/>
  <c r="FU373" i="3"/>
  <c r="GH373" i="3"/>
  <c r="EP373" i="3"/>
  <c r="FB373" i="3"/>
  <c r="FJ373" i="3"/>
  <c r="FV373" i="3"/>
  <c r="GD373" i="3"/>
  <c r="EQ373" i="3"/>
  <c r="FD373" i="3"/>
  <c r="FK373" i="3"/>
  <c r="FX373" i="3"/>
  <c r="GE373" i="3"/>
  <c r="FL373" i="3"/>
  <c r="ER373" i="3"/>
  <c r="FT373" i="3"/>
  <c r="EZ373" i="3"/>
  <c r="GF373" i="3"/>
  <c r="HT369" i="3"/>
  <c r="P369" i="3"/>
  <c r="P369" i="2"/>
  <c r="AA369" i="3"/>
  <c r="AF369" i="3"/>
  <c r="AJ369" i="3"/>
  <c r="AN369" i="3"/>
  <c r="AR369" i="3"/>
  <c r="AV369" i="3"/>
  <c r="BA369" i="3"/>
  <c r="BE369" i="3"/>
  <c r="BI369" i="3"/>
  <c r="BM369" i="3"/>
  <c r="BQ369" i="3"/>
  <c r="CL369" i="3"/>
  <c r="CR369" i="3"/>
  <c r="CV369" i="3"/>
  <c r="CZ369" i="3"/>
  <c r="DE369" i="3"/>
  <c r="DI369" i="3"/>
  <c r="DM369" i="3"/>
  <c r="DS369" i="3"/>
  <c r="DX369" i="3"/>
  <c r="EC369" i="3"/>
  <c r="EH369" i="3"/>
  <c r="GQ369" i="3"/>
  <c r="GU369" i="3"/>
  <c r="GZ369" i="3"/>
  <c r="HF369" i="3"/>
  <c r="HJ369" i="3"/>
  <c r="HN369" i="3"/>
  <c r="HR369" i="3"/>
  <c r="Q369" i="3"/>
  <c r="Q369" i="2"/>
  <c r="AC369" i="3"/>
  <c r="AG369" i="3"/>
  <c r="AK369" i="3"/>
  <c r="AO369" i="3"/>
  <c r="AS369" i="3"/>
  <c r="AW369" i="3"/>
  <c r="BB369" i="3"/>
  <c r="BF369" i="3"/>
  <c r="BJ369" i="3"/>
  <c r="BN369" i="3"/>
  <c r="BR369" i="3"/>
  <c r="CE369" i="3"/>
  <c r="CN369" i="3"/>
  <c r="CS369" i="3"/>
  <c r="CW369" i="3"/>
  <c r="DA369" i="3"/>
  <c r="DF369" i="3"/>
  <c r="DJ369" i="3"/>
  <c r="DN369" i="3"/>
  <c r="DT369" i="3"/>
  <c r="DY369" i="3"/>
  <c r="ED369" i="3"/>
  <c r="EI369" i="3"/>
  <c r="GK369" i="3"/>
  <c r="GR369" i="3"/>
  <c r="GV369" i="3"/>
  <c r="HA369" i="3"/>
  <c r="HG369" i="3"/>
  <c r="HK369" i="3"/>
  <c r="HO369" i="3"/>
  <c r="HS369" i="3"/>
  <c r="N369" i="3"/>
  <c r="R369" i="3"/>
  <c r="AD369" i="3"/>
  <c r="AH369" i="3"/>
  <c r="AL369" i="3"/>
  <c r="AP369" i="3"/>
  <c r="AT369" i="3"/>
  <c r="AY369" i="3"/>
  <c r="BC369" i="3"/>
  <c r="BG369" i="3"/>
  <c r="BK369" i="3"/>
  <c r="BO369" i="3"/>
  <c r="BS369" i="3"/>
  <c r="CI369" i="3"/>
  <c r="CO369" i="3"/>
  <c r="CT369" i="3"/>
  <c r="CX369" i="3"/>
  <c r="DB369" i="3"/>
  <c r="DG369" i="3"/>
  <c r="DK369" i="3"/>
  <c r="DO369" i="3"/>
  <c r="DV369" i="3"/>
  <c r="DZ369" i="3"/>
  <c r="EE369" i="3"/>
  <c r="EJ369" i="3"/>
  <c r="GL369" i="3"/>
  <c r="GS369" i="3"/>
  <c r="GX369" i="3"/>
  <c r="HB369" i="3"/>
  <c r="HH369" i="3"/>
  <c r="HL369" i="3"/>
  <c r="HP369" i="3"/>
  <c r="GN369" i="3"/>
  <c r="GO369" i="3"/>
  <c r="F369" i="3"/>
  <c r="U369" i="2"/>
  <c r="O369" i="3"/>
  <c r="AI369" i="3"/>
  <c r="AZ369" i="3"/>
  <c r="BP369" i="3"/>
  <c r="CQ369" i="3"/>
  <c r="DH369" i="3"/>
  <c r="EA369" i="3"/>
  <c r="GY369" i="3"/>
  <c r="HQ369" i="3"/>
  <c r="S369" i="3"/>
  <c r="S369" i="2"/>
  <c r="AM369" i="3"/>
  <c r="BD369" i="3"/>
  <c r="BU369" i="3"/>
  <c r="CU369" i="3"/>
  <c r="DL369" i="3"/>
  <c r="EG369" i="3"/>
  <c r="HD369" i="3"/>
  <c r="CG369" i="3"/>
  <c r="B369" i="3"/>
  <c r="B369" i="2"/>
  <c r="AQ369" i="3"/>
  <c r="BH369" i="3"/>
  <c r="CY369" i="3"/>
  <c r="DQ369" i="3"/>
  <c r="GM369" i="3"/>
  <c r="HI369" i="3"/>
  <c r="AE369" i="3"/>
  <c r="AU369" i="3"/>
  <c r="BL369" i="3"/>
  <c r="CK369" i="3"/>
  <c r="DD369" i="3"/>
  <c r="DW369" i="3"/>
  <c r="GT369" i="3"/>
  <c r="HM369" i="3"/>
  <c r="P382" i="4"/>
  <c r="S378" i="4"/>
  <c r="EV365" i="3"/>
  <c r="EW365" i="3"/>
  <c r="EX365" i="3"/>
  <c r="EL365" i="3"/>
  <c r="EM365" i="3"/>
  <c r="EN365" i="3"/>
  <c r="FF365" i="3"/>
  <c r="FG365" i="3"/>
  <c r="FH365" i="3"/>
  <c r="FP365" i="3"/>
  <c r="FQ365" i="3"/>
  <c r="FR365" i="3"/>
  <c r="FZ365" i="3"/>
  <c r="GA365" i="3"/>
  <c r="GB365" i="3"/>
  <c r="BX361" i="3"/>
  <c r="BW361" i="3"/>
  <c r="BY361" i="3"/>
  <c r="FS357" i="3"/>
  <c r="EO357" i="3"/>
  <c r="EY357" i="3"/>
  <c r="FI357" i="3"/>
  <c r="GC357" i="3"/>
  <c r="EU357" i="3"/>
  <c r="FC357" i="3"/>
  <c r="FO357" i="3"/>
  <c r="FW357" i="3"/>
  <c r="FE357" i="3"/>
  <c r="FY357" i="3"/>
  <c r="ES357" i="3"/>
  <c r="GG357" i="3"/>
  <c r="FM357" i="3"/>
  <c r="GI357" i="3"/>
  <c r="ER357" i="3"/>
  <c r="EZ357" i="3"/>
  <c r="FL357" i="3"/>
  <c r="FT357" i="3"/>
  <c r="GF357" i="3"/>
  <c r="EP357" i="3"/>
  <c r="FB357" i="3"/>
  <c r="FJ357" i="3"/>
  <c r="FV357" i="3"/>
  <c r="GD357" i="3"/>
  <c r="EQ357" i="3"/>
  <c r="FD357" i="3"/>
  <c r="GE357" i="3"/>
  <c r="ET357" i="3"/>
  <c r="FU357" i="3"/>
  <c r="GH357" i="3"/>
  <c r="FK357" i="3"/>
  <c r="FX357" i="3"/>
  <c r="FA357" i="3"/>
  <c r="FN357" i="3"/>
  <c r="HT353" i="3"/>
  <c r="N353" i="3"/>
  <c r="R353" i="3"/>
  <c r="AE353" i="3"/>
  <c r="AI353" i="3"/>
  <c r="AM353" i="3"/>
  <c r="AQ353" i="3"/>
  <c r="AU353" i="3"/>
  <c r="AZ353" i="3"/>
  <c r="BD353" i="3"/>
  <c r="BH353" i="3"/>
  <c r="BL353" i="3"/>
  <c r="BP353" i="3"/>
  <c r="BU353" i="3"/>
  <c r="CK353" i="3"/>
  <c r="CQ353" i="3"/>
  <c r="CU353" i="3"/>
  <c r="CY353" i="3"/>
  <c r="DD353" i="3"/>
  <c r="DH353" i="3"/>
  <c r="DL353" i="3"/>
  <c r="DQ353" i="3"/>
  <c r="DW353" i="3"/>
  <c r="EA353" i="3"/>
  <c r="EG353" i="3"/>
  <c r="GM353" i="3"/>
  <c r="GT353" i="3"/>
  <c r="GY353" i="3"/>
  <c r="HD353" i="3"/>
  <c r="HI353" i="3"/>
  <c r="HM353" i="3"/>
  <c r="HQ353" i="3"/>
  <c r="P353" i="3"/>
  <c r="P353" i="2"/>
  <c r="AC353" i="3"/>
  <c r="AG353" i="3"/>
  <c r="AK353" i="3"/>
  <c r="AO353" i="3"/>
  <c r="AS353" i="3"/>
  <c r="AW353" i="3"/>
  <c r="BB353" i="3"/>
  <c r="BF353" i="3"/>
  <c r="BJ353" i="3"/>
  <c r="BN353" i="3"/>
  <c r="BR353" i="3"/>
  <c r="CE353" i="3"/>
  <c r="CN353" i="3"/>
  <c r="CS353" i="3"/>
  <c r="CW353" i="3"/>
  <c r="DA353" i="3"/>
  <c r="DF353" i="3"/>
  <c r="DJ353" i="3"/>
  <c r="DN353" i="3"/>
  <c r="DT353" i="3"/>
  <c r="DY353" i="3"/>
  <c r="ED353" i="3"/>
  <c r="EI353" i="3"/>
  <c r="GK353" i="3"/>
  <c r="GR353" i="3"/>
  <c r="GV353" i="3"/>
  <c r="HA353" i="3"/>
  <c r="HG353" i="3"/>
  <c r="HK353" i="3"/>
  <c r="HO353" i="3"/>
  <c r="HS353" i="3"/>
  <c r="Q353" i="3"/>
  <c r="Q353" i="2"/>
  <c r="AD353" i="3"/>
  <c r="AH353" i="3"/>
  <c r="AL353" i="3"/>
  <c r="AP353" i="3"/>
  <c r="AT353" i="3"/>
  <c r="AY353" i="3"/>
  <c r="BC353" i="3"/>
  <c r="BG353" i="3"/>
  <c r="BK353" i="3"/>
  <c r="BO353" i="3"/>
  <c r="BS353" i="3"/>
  <c r="CI353" i="3"/>
  <c r="CO353" i="3"/>
  <c r="CT353" i="3"/>
  <c r="CX353" i="3"/>
  <c r="DB353" i="3"/>
  <c r="DG353" i="3"/>
  <c r="DK353" i="3"/>
  <c r="DO353" i="3"/>
  <c r="DV353" i="3"/>
  <c r="DZ353" i="3"/>
  <c r="EE353" i="3"/>
  <c r="EJ353" i="3"/>
  <c r="GL353" i="3"/>
  <c r="GS353" i="3"/>
  <c r="GX353" i="3"/>
  <c r="HB353" i="3"/>
  <c r="HH353" i="3"/>
  <c r="HL353" i="3"/>
  <c r="HP353" i="3"/>
  <c r="CG353" i="3"/>
  <c r="B353" i="3"/>
  <c r="B353" i="2"/>
  <c r="AA353" i="3"/>
  <c r="AR353" i="3"/>
  <c r="BI353" i="3"/>
  <c r="CZ353" i="3"/>
  <c r="DS353" i="3"/>
  <c r="GQ353" i="3"/>
  <c r="HJ353" i="3"/>
  <c r="AF353" i="3"/>
  <c r="AV353" i="3"/>
  <c r="BM353" i="3"/>
  <c r="CL353" i="3"/>
  <c r="DE353" i="3"/>
  <c r="DX353" i="3"/>
  <c r="GU353" i="3"/>
  <c r="HN353" i="3"/>
  <c r="GN353" i="3"/>
  <c r="GO353" i="3"/>
  <c r="F353" i="3"/>
  <c r="U353" i="2"/>
  <c r="O353" i="3"/>
  <c r="AJ353" i="3"/>
  <c r="BA353" i="3"/>
  <c r="BQ353" i="3"/>
  <c r="CR353" i="3"/>
  <c r="DI353" i="3"/>
  <c r="EC353" i="3"/>
  <c r="GZ353" i="3"/>
  <c r="HR353" i="3"/>
  <c r="S353" i="3"/>
  <c r="S353" i="2"/>
  <c r="CV353" i="3"/>
  <c r="AN353" i="3"/>
  <c r="DM353" i="3"/>
  <c r="HF353" i="3"/>
  <c r="BE353" i="3"/>
  <c r="EH353" i="3"/>
  <c r="P366" i="4"/>
  <c r="Z349" i="3"/>
  <c r="CA349" i="3"/>
  <c r="X349" i="3"/>
  <c r="EV349" i="3"/>
  <c r="EW349" i="3"/>
  <c r="EX349" i="3"/>
  <c r="EL349" i="3"/>
  <c r="EM349" i="3"/>
  <c r="EN349" i="3"/>
  <c r="FF349" i="3"/>
  <c r="FG349" i="3"/>
  <c r="FH349" i="3"/>
  <c r="FP349" i="3"/>
  <c r="FQ349" i="3"/>
  <c r="FR349" i="3"/>
  <c r="FZ349" i="3"/>
  <c r="GA349" i="3"/>
  <c r="GB349" i="3"/>
  <c r="BX345" i="3"/>
  <c r="BY345" i="3"/>
  <c r="BW345" i="3"/>
  <c r="BW341" i="3"/>
  <c r="BX341" i="3"/>
  <c r="BY341" i="3"/>
  <c r="FS341" i="3"/>
  <c r="EO341" i="3"/>
  <c r="EY341" i="3"/>
  <c r="FI341" i="3"/>
  <c r="GC341" i="3"/>
  <c r="EU341" i="3"/>
  <c r="FC341" i="3"/>
  <c r="ES341" i="3"/>
  <c r="FO341" i="3"/>
  <c r="FW341" i="3"/>
  <c r="FY341" i="3"/>
  <c r="FE341" i="3"/>
  <c r="GG341" i="3"/>
  <c r="FM341" i="3"/>
  <c r="GI341" i="3"/>
  <c r="ER341" i="3"/>
  <c r="EZ341" i="3"/>
  <c r="FL341" i="3"/>
  <c r="FT341" i="3"/>
  <c r="GF341" i="3"/>
  <c r="ET341" i="3"/>
  <c r="FA341" i="3"/>
  <c r="FN341" i="3"/>
  <c r="FU341" i="3"/>
  <c r="GH341" i="3"/>
  <c r="EP341" i="3"/>
  <c r="FB341" i="3"/>
  <c r="FJ341" i="3"/>
  <c r="FV341" i="3"/>
  <c r="GD341" i="3"/>
  <c r="EQ341" i="3"/>
  <c r="FD341" i="3"/>
  <c r="FK341" i="3"/>
  <c r="FX341" i="3"/>
  <c r="GE341" i="3"/>
  <c r="HT337" i="3"/>
  <c r="N337" i="3"/>
  <c r="R337" i="3"/>
  <c r="AE337" i="3"/>
  <c r="AI337" i="3"/>
  <c r="AM337" i="3"/>
  <c r="AQ337" i="3"/>
  <c r="AU337" i="3"/>
  <c r="AZ337" i="3"/>
  <c r="BD337" i="3"/>
  <c r="BH337" i="3"/>
  <c r="BL337" i="3"/>
  <c r="BP337" i="3"/>
  <c r="BU337" i="3"/>
  <c r="CK337" i="3"/>
  <c r="CQ337" i="3"/>
  <c r="CU337" i="3"/>
  <c r="CY337" i="3"/>
  <c r="DD337" i="3"/>
  <c r="DH337" i="3"/>
  <c r="DL337" i="3"/>
  <c r="DQ337" i="3"/>
  <c r="DW337" i="3"/>
  <c r="EA337" i="3"/>
  <c r="EG337" i="3"/>
  <c r="GM337" i="3"/>
  <c r="GT337" i="3"/>
  <c r="GY337" i="3"/>
  <c r="HD337" i="3"/>
  <c r="HI337" i="3"/>
  <c r="HM337" i="3"/>
  <c r="HQ337" i="3"/>
  <c r="CG337" i="3"/>
  <c r="B337" i="3"/>
  <c r="B337" i="2"/>
  <c r="GN337" i="3"/>
  <c r="GO337" i="3"/>
  <c r="F337" i="3"/>
  <c r="U337" i="2"/>
  <c r="O337" i="3"/>
  <c r="S337" i="3"/>
  <c r="S337" i="2"/>
  <c r="AA337" i="3"/>
  <c r="AF337" i="3"/>
  <c r="AJ337" i="3"/>
  <c r="AN337" i="3"/>
  <c r="AR337" i="3"/>
  <c r="AV337" i="3"/>
  <c r="BA337" i="3"/>
  <c r="BE337" i="3"/>
  <c r="BI337" i="3"/>
  <c r="BM337" i="3"/>
  <c r="BQ337" i="3"/>
  <c r="CL337" i="3"/>
  <c r="CR337" i="3"/>
  <c r="CV337" i="3"/>
  <c r="CZ337" i="3"/>
  <c r="DE337" i="3"/>
  <c r="DI337" i="3"/>
  <c r="DM337" i="3"/>
  <c r="DS337" i="3"/>
  <c r="DX337" i="3"/>
  <c r="EC337" i="3"/>
  <c r="EH337" i="3"/>
  <c r="GQ337" i="3"/>
  <c r="GU337" i="3"/>
  <c r="GZ337" i="3"/>
  <c r="HF337" i="3"/>
  <c r="HJ337" i="3"/>
  <c r="HN337" i="3"/>
  <c r="HR337" i="3"/>
  <c r="P337" i="3"/>
  <c r="P337" i="2"/>
  <c r="AC337" i="3"/>
  <c r="AG337" i="3"/>
  <c r="AK337" i="3"/>
  <c r="AO337" i="3"/>
  <c r="AS337" i="3"/>
  <c r="AW337" i="3"/>
  <c r="BB337" i="3"/>
  <c r="BF337" i="3"/>
  <c r="BJ337" i="3"/>
  <c r="BN337" i="3"/>
  <c r="BR337" i="3"/>
  <c r="CE337" i="3"/>
  <c r="CN337" i="3"/>
  <c r="CS337" i="3"/>
  <c r="CW337" i="3"/>
  <c r="DA337" i="3"/>
  <c r="DF337" i="3"/>
  <c r="DJ337" i="3"/>
  <c r="DN337" i="3"/>
  <c r="DT337" i="3"/>
  <c r="DY337" i="3"/>
  <c r="ED337" i="3"/>
  <c r="EI337" i="3"/>
  <c r="GK337" i="3"/>
  <c r="GR337" i="3"/>
  <c r="GV337" i="3"/>
  <c r="HA337" i="3"/>
  <c r="HG337" i="3"/>
  <c r="HK337" i="3"/>
  <c r="HO337" i="3"/>
  <c r="HS337" i="3"/>
  <c r="Q337" i="3"/>
  <c r="Q337" i="2"/>
  <c r="AD337" i="3"/>
  <c r="AH337" i="3"/>
  <c r="AL337" i="3"/>
  <c r="AP337" i="3"/>
  <c r="AT337" i="3"/>
  <c r="AY337" i="3"/>
  <c r="BC337" i="3"/>
  <c r="BG337" i="3"/>
  <c r="BK337" i="3"/>
  <c r="BO337" i="3"/>
  <c r="BS337" i="3"/>
  <c r="CI337" i="3"/>
  <c r="CO337" i="3"/>
  <c r="CT337" i="3"/>
  <c r="CX337" i="3"/>
  <c r="DB337" i="3"/>
  <c r="DG337" i="3"/>
  <c r="DK337" i="3"/>
  <c r="DO337" i="3"/>
  <c r="DV337" i="3"/>
  <c r="DZ337" i="3"/>
  <c r="EE337" i="3"/>
  <c r="EJ337" i="3"/>
  <c r="GL337" i="3"/>
  <c r="GS337" i="3"/>
  <c r="GX337" i="3"/>
  <c r="HB337" i="3"/>
  <c r="HH337" i="3"/>
  <c r="HL337" i="3"/>
  <c r="HP337" i="3"/>
  <c r="P350" i="4"/>
  <c r="S346" i="4"/>
  <c r="EV333" i="3"/>
  <c r="EW333" i="3"/>
  <c r="EX333" i="3"/>
  <c r="EL333" i="3"/>
  <c r="EM333" i="3"/>
  <c r="EN333" i="3"/>
  <c r="FF333" i="3"/>
  <c r="FG333" i="3"/>
  <c r="FH333" i="3"/>
  <c r="FP333" i="3"/>
  <c r="FQ333" i="3"/>
  <c r="FR333" i="3"/>
  <c r="FZ333" i="3"/>
  <c r="GA333" i="3"/>
  <c r="GB333" i="3"/>
  <c r="Z329" i="3"/>
  <c r="CA329" i="3"/>
  <c r="X329" i="3"/>
  <c r="BW325" i="3"/>
  <c r="BX325" i="3"/>
  <c r="BY325" i="3"/>
  <c r="FS325" i="3"/>
  <c r="EO325" i="3"/>
  <c r="EY325" i="3"/>
  <c r="FI325" i="3"/>
  <c r="GC325" i="3"/>
  <c r="EU325" i="3"/>
  <c r="FC325" i="3"/>
  <c r="FO325" i="3"/>
  <c r="FW325" i="3"/>
  <c r="FE325" i="3"/>
  <c r="FM325" i="3"/>
  <c r="ES325" i="3"/>
  <c r="FY325" i="3"/>
  <c r="GG325" i="3"/>
  <c r="GI325" i="3"/>
  <c r="ER325" i="3"/>
  <c r="EZ325" i="3"/>
  <c r="FL325" i="3"/>
  <c r="FT325" i="3"/>
  <c r="GF325" i="3"/>
  <c r="ET325" i="3"/>
  <c r="FA325" i="3"/>
  <c r="FN325" i="3"/>
  <c r="FU325" i="3"/>
  <c r="GH325" i="3"/>
  <c r="EP325" i="3"/>
  <c r="FB325" i="3"/>
  <c r="FJ325" i="3"/>
  <c r="FV325" i="3"/>
  <c r="GD325" i="3"/>
  <c r="EQ325" i="3"/>
  <c r="FD325" i="3"/>
  <c r="FK325" i="3"/>
  <c r="FX325" i="3"/>
  <c r="GE325" i="3"/>
  <c r="HT321" i="3"/>
  <c r="N321" i="3"/>
  <c r="R321" i="3"/>
  <c r="AE321" i="3"/>
  <c r="AI321" i="3"/>
  <c r="AM321" i="3"/>
  <c r="AQ321" i="3"/>
  <c r="AU321" i="3"/>
  <c r="AZ321" i="3"/>
  <c r="BD321" i="3"/>
  <c r="BH321" i="3"/>
  <c r="BL321" i="3"/>
  <c r="BP321" i="3"/>
  <c r="BU321" i="3"/>
  <c r="CK321" i="3"/>
  <c r="CQ321" i="3"/>
  <c r="CU321" i="3"/>
  <c r="CY321" i="3"/>
  <c r="DD321" i="3"/>
  <c r="DH321" i="3"/>
  <c r="DL321" i="3"/>
  <c r="DQ321" i="3"/>
  <c r="DW321" i="3"/>
  <c r="EA321" i="3"/>
  <c r="EG321" i="3"/>
  <c r="GM321" i="3"/>
  <c r="GT321" i="3"/>
  <c r="GY321" i="3"/>
  <c r="HD321" i="3"/>
  <c r="HI321" i="3"/>
  <c r="HM321" i="3"/>
  <c r="HQ321" i="3"/>
  <c r="CG321" i="3"/>
  <c r="B321" i="3"/>
  <c r="B321" i="2"/>
  <c r="GN321" i="3"/>
  <c r="GO321" i="3"/>
  <c r="F321" i="3"/>
  <c r="U321" i="2"/>
  <c r="O321" i="3"/>
  <c r="S321" i="3"/>
  <c r="S321" i="2"/>
  <c r="AA321" i="3"/>
  <c r="AF321" i="3"/>
  <c r="AJ321" i="3"/>
  <c r="AN321" i="3"/>
  <c r="AR321" i="3"/>
  <c r="AV321" i="3"/>
  <c r="BA321" i="3"/>
  <c r="BE321" i="3"/>
  <c r="BI321" i="3"/>
  <c r="BM321" i="3"/>
  <c r="BQ321" i="3"/>
  <c r="CL321" i="3"/>
  <c r="CR321" i="3"/>
  <c r="CV321" i="3"/>
  <c r="CZ321" i="3"/>
  <c r="DE321" i="3"/>
  <c r="DI321" i="3"/>
  <c r="DM321" i="3"/>
  <c r="DS321" i="3"/>
  <c r="DX321" i="3"/>
  <c r="EC321" i="3"/>
  <c r="EH321" i="3"/>
  <c r="GQ321" i="3"/>
  <c r="GU321" i="3"/>
  <c r="GZ321" i="3"/>
  <c r="HF321" i="3"/>
  <c r="HJ321" i="3"/>
  <c r="HN321" i="3"/>
  <c r="HR321" i="3"/>
  <c r="P321" i="3"/>
  <c r="P321" i="2"/>
  <c r="AC321" i="3"/>
  <c r="AG321" i="3"/>
  <c r="AK321" i="3"/>
  <c r="AO321" i="3"/>
  <c r="AS321" i="3"/>
  <c r="AW321" i="3"/>
  <c r="BB321" i="3"/>
  <c r="BF321" i="3"/>
  <c r="BJ321" i="3"/>
  <c r="BN321" i="3"/>
  <c r="BR321" i="3"/>
  <c r="CE321" i="3"/>
  <c r="CN321" i="3"/>
  <c r="CS321" i="3"/>
  <c r="CW321" i="3"/>
  <c r="DA321" i="3"/>
  <c r="DF321" i="3"/>
  <c r="DJ321" i="3"/>
  <c r="DN321" i="3"/>
  <c r="DT321" i="3"/>
  <c r="DY321" i="3"/>
  <c r="ED321" i="3"/>
  <c r="EI321" i="3"/>
  <c r="GK321" i="3"/>
  <c r="GR321" i="3"/>
  <c r="GV321" i="3"/>
  <c r="HA321" i="3"/>
  <c r="HG321" i="3"/>
  <c r="HK321" i="3"/>
  <c r="HO321" i="3"/>
  <c r="HS321" i="3"/>
  <c r="Q321" i="3"/>
  <c r="Q321" i="2"/>
  <c r="AD321" i="3"/>
  <c r="AH321" i="3"/>
  <c r="AL321" i="3"/>
  <c r="AP321" i="3"/>
  <c r="AT321" i="3"/>
  <c r="AY321" i="3"/>
  <c r="BC321" i="3"/>
  <c r="BG321" i="3"/>
  <c r="BK321" i="3"/>
  <c r="BO321" i="3"/>
  <c r="BS321" i="3"/>
  <c r="CI321" i="3"/>
  <c r="CO321" i="3"/>
  <c r="CT321" i="3"/>
  <c r="CX321" i="3"/>
  <c r="DB321" i="3"/>
  <c r="DG321" i="3"/>
  <c r="DK321" i="3"/>
  <c r="DO321" i="3"/>
  <c r="DV321" i="3"/>
  <c r="DZ321" i="3"/>
  <c r="EE321" i="3"/>
  <c r="EJ321" i="3"/>
  <c r="GL321" i="3"/>
  <c r="GS321" i="3"/>
  <c r="GX321" i="3"/>
  <c r="HB321" i="3"/>
  <c r="HH321" i="3"/>
  <c r="HL321" i="3"/>
  <c r="HP321" i="3"/>
  <c r="P334" i="4"/>
  <c r="EV317" i="3"/>
  <c r="EW317" i="3"/>
  <c r="EX317" i="3"/>
  <c r="EL317" i="3"/>
  <c r="EM317" i="3"/>
  <c r="EN317" i="3"/>
  <c r="FF317" i="3"/>
  <c r="FG317" i="3"/>
  <c r="FH317" i="3"/>
  <c r="FP317" i="3"/>
  <c r="FQ317" i="3"/>
  <c r="FR317" i="3"/>
  <c r="FZ317" i="3"/>
  <c r="GA317" i="3"/>
  <c r="GB317" i="3"/>
  <c r="S326" i="4"/>
  <c r="X309" i="3"/>
  <c r="Z309" i="3"/>
  <c r="CA309" i="3"/>
  <c r="FS309" i="3"/>
  <c r="EO309" i="3"/>
  <c r="EY309" i="3"/>
  <c r="FI309" i="3"/>
  <c r="GC309" i="3"/>
  <c r="EU309" i="3"/>
  <c r="FC309" i="3"/>
  <c r="ES309" i="3"/>
  <c r="FO309" i="3"/>
  <c r="FW309" i="3"/>
  <c r="FY309" i="3"/>
  <c r="FE309" i="3"/>
  <c r="FM309" i="3"/>
  <c r="GG309" i="3"/>
  <c r="GI309" i="3"/>
  <c r="ET309" i="3"/>
  <c r="FA309" i="3"/>
  <c r="FN309" i="3"/>
  <c r="FU309" i="3"/>
  <c r="GH309" i="3"/>
  <c r="EP309" i="3"/>
  <c r="FB309" i="3"/>
  <c r="FJ309" i="3"/>
  <c r="FV309" i="3"/>
  <c r="GD309" i="3"/>
  <c r="EQ309" i="3"/>
  <c r="FD309" i="3"/>
  <c r="FK309" i="3"/>
  <c r="FX309" i="3"/>
  <c r="GE309" i="3"/>
  <c r="ER309" i="3"/>
  <c r="EZ309" i="3"/>
  <c r="FL309" i="3"/>
  <c r="FT309" i="3"/>
  <c r="GF309" i="3"/>
  <c r="BW305" i="3"/>
  <c r="BX305" i="3"/>
  <c r="BY305" i="3"/>
  <c r="HT305" i="3"/>
  <c r="CG305" i="3"/>
  <c r="B305" i="3"/>
  <c r="B305" i="2"/>
  <c r="GN305" i="3"/>
  <c r="GO305" i="3"/>
  <c r="F305" i="3"/>
  <c r="U305" i="2"/>
  <c r="O305" i="3"/>
  <c r="S305" i="3"/>
  <c r="S305" i="2"/>
  <c r="AA305" i="3"/>
  <c r="AF305" i="3"/>
  <c r="AJ305" i="3"/>
  <c r="AN305" i="3"/>
  <c r="AR305" i="3"/>
  <c r="AV305" i="3"/>
  <c r="BA305" i="3"/>
  <c r="BE305" i="3"/>
  <c r="BI305" i="3"/>
  <c r="BM305" i="3"/>
  <c r="BQ305" i="3"/>
  <c r="CL305" i="3"/>
  <c r="CR305" i="3"/>
  <c r="CV305" i="3"/>
  <c r="CZ305" i="3"/>
  <c r="DE305" i="3"/>
  <c r="DI305" i="3"/>
  <c r="DM305" i="3"/>
  <c r="DS305" i="3"/>
  <c r="DX305" i="3"/>
  <c r="EC305" i="3"/>
  <c r="EH305" i="3"/>
  <c r="GQ305" i="3"/>
  <c r="GU305" i="3"/>
  <c r="GZ305" i="3"/>
  <c r="HF305" i="3"/>
  <c r="HJ305" i="3"/>
  <c r="HN305" i="3"/>
  <c r="HR305" i="3"/>
  <c r="P305" i="3"/>
  <c r="P305" i="2"/>
  <c r="AC305" i="3"/>
  <c r="AG305" i="3"/>
  <c r="AK305" i="3"/>
  <c r="AO305" i="3"/>
  <c r="AS305" i="3"/>
  <c r="AW305" i="3"/>
  <c r="BB305" i="3"/>
  <c r="BF305" i="3"/>
  <c r="BJ305" i="3"/>
  <c r="BN305" i="3"/>
  <c r="BR305" i="3"/>
  <c r="CE305" i="3"/>
  <c r="CN305" i="3"/>
  <c r="CS305" i="3"/>
  <c r="CW305" i="3"/>
  <c r="DA305" i="3"/>
  <c r="DF305" i="3"/>
  <c r="DJ305" i="3"/>
  <c r="DN305" i="3"/>
  <c r="DT305" i="3"/>
  <c r="DY305" i="3"/>
  <c r="ED305" i="3"/>
  <c r="EI305" i="3"/>
  <c r="GK305" i="3"/>
  <c r="GR305" i="3"/>
  <c r="GV305" i="3"/>
  <c r="HA305" i="3"/>
  <c r="HG305" i="3"/>
  <c r="HK305" i="3"/>
  <c r="HO305" i="3"/>
  <c r="HS305" i="3"/>
  <c r="Q305" i="3"/>
  <c r="Q305" i="2"/>
  <c r="AD305" i="3"/>
  <c r="AH305" i="3"/>
  <c r="AL305" i="3"/>
  <c r="AP305" i="3"/>
  <c r="AT305" i="3"/>
  <c r="AY305" i="3"/>
  <c r="BC305" i="3"/>
  <c r="BG305" i="3"/>
  <c r="BK305" i="3"/>
  <c r="BO305" i="3"/>
  <c r="BS305" i="3"/>
  <c r="CI305" i="3"/>
  <c r="CO305" i="3"/>
  <c r="CT305" i="3"/>
  <c r="CX305" i="3"/>
  <c r="DB305" i="3"/>
  <c r="DG305" i="3"/>
  <c r="DK305" i="3"/>
  <c r="DO305" i="3"/>
  <c r="DV305" i="3"/>
  <c r="DZ305" i="3"/>
  <c r="EE305" i="3"/>
  <c r="EJ305" i="3"/>
  <c r="GL305" i="3"/>
  <c r="GS305" i="3"/>
  <c r="GX305" i="3"/>
  <c r="HB305" i="3"/>
  <c r="HH305" i="3"/>
  <c r="HL305" i="3"/>
  <c r="HP305" i="3"/>
  <c r="N305" i="3"/>
  <c r="R305" i="3"/>
  <c r="AE305" i="3"/>
  <c r="AI305" i="3"/>
  <c r="AM305" i="3"/>
  <c r="AQ305" i="3"/>
  <c r="AU305" i="3"/>
  <c r="AZ305" i="3"/>
  <c r="BD305" i="3"/>
  <c r="BH305" i="3"/>
  <c r="BL305" i="3"/>
  <c r="BP305" i="3"/>
  <c r="BU305" i="3"/>
  <c r="CK305" i="3"/>
  <c r="CQ305" i="3"/>
  <c r="CU305" i="3"/>
  <c r="CY305" i="3"/>
  <c r="DD305" i="3"/>
  <c r="DH305" i="3"/>
  <c r="DL305" i="3"/>
  <c r="DQ305" i="3"/>
  <c r="DW305" i="3"/>
  <c r="EA305" i="3"/>
  <c r="EG305" i="3"/>
  <c r="GM305" i="3"/>
  <c r="GT305" i="3"/>
  <c r="GY305" i="3"/>
  <c r="HD305" i="3"/>
  <c r="HI305" i="3"/>
  <c r="HM305" i="3"/>
  <c r="HQ305" i="3"/>
  <c r="P318" i="4"/>
  <c r="S314" i="4"/>
  <c r="EV301" i="3"/>
  <c r="EW301" i="3"/>
  <c r="EX301" i="3"/>
  <c r="EL301" i="3"/>
  <c r="EM301" i="3"/>
  <c r="EN301" i="3"/>
  <c r="FF301" i="3"/>
  <c r="FG301" i="3"/>
  <c r="FH301" i="3"/>
  <c r="FP301" i="3"/>
  <c r="FQ301" i="3"/>
  <c r="FR301" i="3"/>
  <c r="FZ301" i="3"/>
  <c r="GA301" i="3"/>
  <c r="GB301" i="3"/>
  <c r="X297" i="3"/>
  <c r="Z297" i="3"/>
  <c r="CA297" i="3"/>
  <c r="BX293" i="3"/>
  <c r="BY293" i="3"/>
  <c r="BW293" i="3"/>
  <c r="FS293" i="3"/>
  <c r="EO293" i="3"/>
  <c r="EY293" i="3"/>
  <c r="FI293" i="3"/>
  <c r="GC293" i="3"/>
  <c r="EU293" i="3"/>
  <c r="FC293" i="3"/>
  <c r="FO293" i="3"/>
  <c r="FW293" i="3"/>
  <c r="ES293" i="3"/>
  <c r="FE293" i="3"/>
  <c r="FM293" i="3"/>
  <c r="FY293" i="3"/>
  <c r="GG293" i="3"/>
  <c r="GI293" i="3"/>
  <c r="EP293" i="3"/>
  <c r="FB293" i="3"/>
  <c r="FJ293" i="3"/>
  <c r="FV293" i="3"/>
  <c r="GD293" i="3"/>
  <c r="EQ293" i="3"/>
  <c r="FD293" i="3"/>
  <c r="FK293" i="3"/>
  <c r="FX293" i="3"/>
  <c r="GE293" i="3"/>
  <c r="ER293" i="3"/>
  <c r="EZ293" i="3"/>
  <c r="FL293" i="3"/>
  <c r="FT293" i="3"/>
  <c r="GF293" i="3"/>
  <c r="ET293" i="3"/>
  <c r="FA293" i="3"/>
  <c r="FN293" i="3"/>
  <c r="FU293" i="3"/>
  <c r="GH293" i="3"/>
  <c r="HT289" i="3"/>
  <c r="P289" i="3"/>
  <c r="P289" i="2"/>
  <c r="AC289" i="3"/>
  <c r="AG289" i="3"/>
  <c r="AK289" i="3"/>
  <c r="AO289" i="3"/>
  <c r="AS289" i="3"/>
  <c r="AW289" i="3"/>
  <c r="BB289" i="3"/>
  <c r="BF289" i="3"/>
  <c r="BJ289" i="3"/>
  <c r="BN289" i="3"/>
  <c r="BR289" i="3"/>
  <c r="CE289" i="3"/>
  <c r="CN289" i="3"/>
  <c r="CS289" i="3"/>
  <c r="CW289" i="3"/>
  <c r="DA289" i="3"/>
  <c r="DF289" i="3"/>
  <c r="DJ289" i="3"/>
  <c r="DN289" i="3"/>
  <c r="DT289" i="3"/>
  <c r="DY289" i="3"/>
  <c r="ED289" i="3"/>
  <c r="EI289" i="3"/>
  <c r="GK289" i="3"/>
  <c r="GR289" i="3"/>
  <c r="GV289" i="3"/>
  <c r="HA289" i="3"/>
  <c r="HG289" i="3"/>
  <c r="HK289" i="3"/>
  <c r="HO289" i="3"/>
  <c r="HS289" i="3"/>
  <c r="Q289" i="3"/>
  <c r="Q289" i="2"/>
  <c r="AD289" i="3"/>
  <c r="AH289" i="3"/>
  <c r="AL289" i="3"/>
  <c r="AP289" i="3"/>
  <c r="AT289" i="3"/>
  <c r="AY289" i="3"/>
  <c r="BC289" i="3"/>
  <c r="BG289" i="3"/>
  <c r="BK289" i="3"/>
  <c r="BO289" i="3"/>
  <c r="BS289" i="3"/>
  <c r="CI289" i="3"/>
  <c r="CO289" i="3"/>
  <c r="CT289" i="3"/>
  <c r="CX289" i="3"/>
  <c r="DB289" i="3"/>
  <c r="DG289" i="3"/>
  <c r="DK289" i="3"/>
  <c r="DO289" i="3"/>
  <c r="DV289" i="3"/>
  <c r="DZ289" i="3"/>
  <c r="EE289" i="3"/>
  <c r="EJ289" i="3"/>
  <c r="GL289" i="3"/>
  <c r="GS289" i="3"/>
  <c r="GX289" i="3"/>
  <c r="HB289" i="3"/>
  <c r="HH289" i="3"/>
  <c r="HL289" i="3"/>
  <c r="HP289" i="3"/>
  <c r="N289" i="3"/>
  <c r="R289" i="3"/>
  <c r="AE289" i="3"/>
  <c r="AI289" i="3"/>
  <c r="AM289" i="3"/>
  <c r="AQ289" i="3"/>
  <c r="AU289" i="3"/>
  <c r="AZ289" i="3"/>
  <c r="BD289" i="3"/>
  <c r="BH289" i="3"/>
  <c r="BL289" i="3"/>
  <c r="BP289" i="3"/>
  <c r="BU289" i="3"/>
  <c r="CK289" i="3"/>
  <c r="CQ289" i="3"/>
  <c r="CU289" i="3"/>
  <c r="CY289" i="3"/>
  <c r="DD289" i="3"/>
  <c r="DH289" i="3"/>
  <c r="DL289" i="3"/>
  <c r="DQ289" i="3"/>
  <c r="DW289" i="3"/>
  <c r="EA289" i="3"/>
  <c r="EG289" i="3"/>
  <c r="GM289" i="3"/>
  <c r="GT289" i="3"/>
  <c r="GY289" i="3"/>
  <c r="HD289" i="3"/>
  <c r="HI289" i="3"/>
  <c r="HM289" i="3"/>
  <c r="HQ289" i="3"/>
  <c r="CG289" i="3"/>
  <c r="B289" i="3"/>
  <c r="B289" i="2"/>
  <c r="GN289" i="3"/>
  <c r="GO289" i="3"/>
  <c r="F289" i="3"/>
  <c r="U289" i="2"/>
  <c r="O289" i="3"/>
  <c r="S289" i="3"/>
  <c r="S289" i="2"/>
  <c r="AA289" i="3"/>
  <c r="AF289" i="3"/>
  <c r="AJ289" i="3"/>
  <c r="AN289" i="3"/>
  <c r="AR289" i="3"/>
  <c r="AV289" i="3"/>
  <c r="BA289" i="3"/>
  <c r="BE289" i="3"/>
  <c r="BI289" i="3"/>
  <c r="BM289" i="3"/>
  <c r="BQ289" i="3"/>
  <c r="CL289" i="3"/>
  <c r="CR289" i="3"/>
  <c r="CV289" i="3"/>
  <c r="CZ289" i="3"/>
  <c r="DE289" i="3"/>
  <c r="DI289" i="3"/>
  <c r="DM289" i="3"/>
  <c r="DS289" i="3"/>
  <c r="DX289" i="3"/>
  <c r="EC289" i="3"/>
  <c r="EH289" i="3"/>
  <c r="GQ289" i="3"/>
  <c r="GU289" i="3"/>
  <c r="GZ289" i="3"/>
  <c r="HF289" i="3"/>
  <c r="HJ289" i="3"/>
  <c r="HN289" i="3"/>
  <c r="HR289" i="3"/>
  <c r="P302" i="4"/>
  <c r="S298" i="4"/>
  <c r="EV285" i="3"/>
  <c r="EW285" i="3"/>
  <c r="EX285" i="3"/>
  <c r="EL285" i="3"/>
  <c r="EM285" i="3"/>
  <c r="EN285" i="3"/>
  <c r="FF285" i="3"/>
  <c r="FG285" i="3"/>
  <c r="FH285" i="3"/>
  <c r="FP285" i="3"/>
  <c r="FQ285" i="3"/>
  <c r="FR285" i="3"/>
  <c r="FZ285" i="3"/>
  <c r="GA285" i="3"/>
  <c r="GB285" i="3"/>
  <c r="X281" i="3"/>
  <c r="Z281" i="3"/>
  <c r="CA281" i="3"/>
  <c r="BX277" i="3"/>
  <c r="BY277" i="3"/>
  <c r="BW277" i="3"/>
  <c r="FS277" i="3"/>
  <c r="EO277" i="3"/>
  <c r="EY277" i="3"/>
  <c r="FI277" i="3"/>
  <c r="GC277" i="3"/>
  <c r="EU277" i="3"/>
  <c r="FC277" i="3"/>
  <c r="ES277" i="3"/>
  <c r="FO277" i="3"/>
  <c r="FW277" i="3"/>
  <c r="FY277" i="3"/>
  <c r="FE277" i="3"/>
  <c r="FM277" i="3"/>
  <c r="GG277" i="3"/>
  <c r="GI277" i="3"/>
  <c r="EP277" i="3"/>
  <c r="FB277" i="3"/>
  <c r="FJ277" i="3"/>
  <c r="FV277" i="3"/>
  <c r="GD277" i="3"/>
  <c r="EQ277" i="3"/>
  <c r="FD277" i="3"/>
  <c r="FK277" i="3"/>
  <c r="FX277" i="3"/>
  <c r="GE277" i="3"/>
  <c r="ER277" i="3"/>
  <c r="EZ277" i="3"/>
  <c r="FL277" i="3"/>
  <c r="FT277" i="3"/>
  <c r="GF277" i="3"/>
  <c r="ET277" i="3"/>
  <c r="FA277" i="3"/>
  <c r="FN277" i="3"/>
  <c r="FU277" i="3"/>
  <c r="GH277" i="3"/>
  <c r="HT273" i="3"/>
  <c r="P273" i="3"/>
  <c r="P273" i="2"/>
  <c r="AC273" i="3"/>
  <c r="AG273" i="3"/>
  <c r="AK273" i="3"/>
  <c r="AO273" i="3"/>
  <c r="AS273" i="3"/>
  <c r="AW273" i="3"/>
  <c r="BB273" i="3"/>
  <c r="BF273" i="3"/>
  <c r="BJ273" i="3"/>
  <c r="BN273" i="3"/>
  <c r="BR273" i="3"/>
  <c r="CE273" i="3"/>
  <c r="CN273" i="3"/>
  <c r="CS273" i="3"/>
  <c r="CW273" i="3"/>
  <c r="DA273" i="3"/>
  <c r="DF273" i="3"/>
  <c r="DJ273" i="3"/>
  <c r="DN273" i="3"/>
  <c r="DT273" i="3"/>
  <c r="DY273" i="3"/>
  <c r="ED273" i="3"/>
  <c r="EI273" i="3"/>
  <c r="GK273" i="3"/>
  <c r="GR273" i="3"/>
  <c r="GV273" i="3"/>
  <c r="HA273" i="3"/>
  <c r="HG273" i="3"/>
  <c r="HK273" i="3"/>
  <c r="HO273" i="3"/>
  <c r="HS273" i="3"/>
  <c r="Q273" i="3"/>
  <c r="Q273" i="2"/>
  <c r="AD273" i="3"/>
  <c r="AH273" i="3"/>
  <c r="AL273" i="3"/>
  <c r="AP273" i="3"/>
  <c r="AT273" i="3"/>
  <c r="AY273" i="3"/>
  <c r="BC273" i="3"/>
  <c r="BG273" i="3"/>
  <c r="BK273" i="3"/>
  <c r="BO273" i="3"/>
  <c r="BS273" i="3"/>
  <c r="CI273" i="3"/>
  <c r="CO273" i="3"/>
  <c r="CT273" i="3"/>
  <c r="CX273" i="3"/>
  <c r="DB273" i="3"/>
  <c r="DG273" i="3"/>
  <c r="DK273" i="3"/>
  <c r="DO273" i="3"/>
  <c r="DV273" i="3"/>
  <c r="DZ273" i="3"/>
  <c r="EE273" i="3"/>
  <c r="EJ273" i="3"/>
  <c r="GL273" i="3"/>
  <c r="GS273" i="3"/>
  <c r="GX273" i="3"/>
  <c r="HB273" i="3"/>
  <c r="HH273" i="3"/>
  <c r="HL273" i="3"/>
  <c r="HP273" i="3"/>
  <c r="N273" i="3"/>
  <c r="R273" i="3"/>
  <c r="AE273" i="3"/>
  <c r="AI273" i="3"/>
  <c r="AM273" i="3"/>
  <c r="AQ273" i="3"/>
  <c r="AU273" i="3"/>
  <c r="AZ273" i="3"/>
  <c r="BD273" i="3"/>
  <c r="BH273" i="3"/>
  <c r="BL273" i="3"/>
  <c r="BP273" i="3"/>
  <c r="BU273" i="3"/>
  <c r="CK273" i="3"/>
  <c r="CQ273" i="3"/>
  <c r="CU273" i="3"/>
  <c r="CY273" i="3"/>
  <c r="DD273" i="3"/>
  <c r="DH273" i="3"/>
  <c r="DL273" i="3"/>
  <c r="DQ273" i="3"/>
  <c r="DW273" i="3"/>
  <c r="EA273" i="3"/>
  <c r="EG273" i="3"/>
  <c r="GM273" i="3"/>
  <c r="GT273" i="3"/>
  <c r="GY273" i="3"/>
  <c r="HD273" i="3"/>
  <c r="HI273" i="3"/>
  <c r="HM273" i="3"/>
  <c r="HQ273" i="3"/>
  <c r="CG273" i="3"/>
  <c r="B273" i="3"/>
  <c r="B273" i="2"/>
  <c r="GN273" i="3"/>
  <c r="GO273" i="3"/>
  <c r="F273" i="3"/>
  <c r="U273" i="2"/>
  <c r="O273" i="3"/>
  <c r="S273" i="3"/>
  <c r="S273" i="2"/>
  <c r="AA273" i="3"/>
  <c r="AF273" i="3"/>
  <c r="AJ273" i="3"/>
  <c r="AN273" i="3"/>
  <c r="AR273" i="3"/>
  <c r="AV273" i="3"/>
  <c r="BA273" i="3"/>
  <c r="BE273" i="3"/>
  <c r="BI273" i="3"/>
  <c r="BM273" i="3"/>
  <c r="BQ273" i="3"/>
  <c r="CL273" i="3"/>
  <c r="CR273" i="3"/>
  <c r="CV273" i="3"/>
  <c r="CZ273" i="3"/>
  <c r="DE273" i="3"/>
  <c r="DI273" i="3"/>
  <c r="DM273" i="3"/>
  <c r="DS273" i="3"/>
  <c r="DX273" i="3"/>
  <c r="EC273" i="3"/>
  <c r="EH273" i="3"/>
  <c r="GQ273" i="3"/>
  <c r="GU273" i="3"/>
  <c r="GZ273" i="3"/>
  <c r="HF273" i="3"/>
  <c r="HJ273" i="3"/>
  <c r="HN273" i="3"/>
  <c r="HR273" i="3"/>
  <c r="P286" i="4"/>
  <c r="BX269" i="3"/>
  <c r="BY269" i="3"/>
  <c r="BW269" i="3"/>
  <c r="EV269" i="3"/>
  <c r="EW269" i="3"/>
  <c r="EX269" i="3"/>
  <c r="EL269" i="3"/>
  <c r="EM269" i="3"/>
  <c r="EN269" i="3"/>
  <c r="FF269" i="3"/>
  <c r="FG269" i="3"/>
  <c r="FH269" i="3"/>
  <c r="FP269" i="3"/>
  <c r="FQ269" i="3"/>
  <c r="FR269" i="3"/>
  <c r="FZ269" i="3"/>
  <c r="GA269" i="3"/>
  <c r="GB269" i="3"/>
  <c r="S278" i="4"/>
  <c r="FS261" i="3"/>
  <c r="EO261" i="3"/>
  <c r="EY261" i="3"/>
  <c r="FI261" i="3"/>
  <c r="GC261" i="3"/>
  <c r="EU261" i="3"/>
  <c r="FC261" i="3"/>
  <c r="FO261" i="3"/>
  <c r="FW261" i="3"/>
  <c r="FE261" i="3"/>
  <c r="FM261" i="3"/>
  <c r="FY261" i="3"/>
  <c r="GG261" i="3"/>
  <c r="ES261" i="3"/>
  <c r="GI261" i="3"/>
  <c r="EQ261" i="3"/>
  <c r="FD261" i="3"/>
  <c r="FK261" i="3"/>
  <c r="FX261" i="3"/>
  <c r="GE261" i="3"/>
  <c r="ER261" i="3"/>
  <c r="EZ261" i="3"/>
  <c r="FL261" i="3"/>
  <c r="FT261" i="3"/>
  <c r="GF261" i="3"/>
  <c r="ET261" i="3"/>
  <c r="FA261" i="3"/>
  <c r="FN261" i="3"/>
  <c r="FU261" i="3"/>
  <c r="GH261" i="3"/>
  <c r="EP261" i="3"/>
  <c r="FB261" i="3"/>
  <c r="FJ261" i="3"/>
  <c r="FV261" i="3"/>
  <c r="GD261" i="3"/>
  <c r="Z257" i="3"/>
  <c r="CA257" i="3"/>
  <c r="X257" i="3"/>
  <c r="HT257" i="3"/>
  <c r="Q257" i="3"/>
  <c r="Q257" i="2"/>
  <c r="AD257" i="3"/>
  <c r="AH257" i="3"/>
  <c r="AL257" i="3"/>
  <c r="AP257" i="3"/>
  <c r="AT257" i="3"/>
  <c r="AY257" i="3"/>
  <c r="BC257" i="3"/>
  <c r="BG257" i="3"/>
  <c r="BK257" i="3"/>
  <c r="BO257" i="3"/>
  <c r="BS257" i="3"/>
  <c r="CI257" i="3"/>
  <c r="CO257" i="3"/>
  <c r="CT257" i="3"/>
  <c r="CX257" i="3"/>
  <c r="DB257" i="3"/>
  <c r="DG257" i="3"/>
  <c r="DK257" i="3"/>
  <c r="DO257" i="3"/>
  <c r="DV257" i="3"/>
  <c r="DZ257" i="3"/>
  <c r="EE257" i="3"/>
  <c r="EJ257" i="3"/>
  <c r="GL257" i="3"/>
  <c r="GS257" i="3"/>
  <c r="GX257" i="3"/>
  <c r="HB257" i="3"/>
  <c r="HH257" i="3"/>
  <c r="HL257" i="3"/>
  <c r="HP257" i="3"/>
  <c r="N257" i="3"/>
  <c r="R257" i="3"/>
  <c r="AE257" i="3"/>
  <c r="AI257" i="3"/>
  <c r="AM257" i="3"/>
  <c r="AQ257" i="3"/>
  <c r="AU257" i="3"/>
  <c r="AZ257" i="3"/>
  <c r="BD257" i="3"/>
  <c r="BH257" i="3"/>
  <c r="BL257" i="3"/>
  <c r="BP257" i="3"/>
  <c r="BU257" i="3"/>
  <c r="CK257" i="3"/>
  <c r="CQ257" i="3"/>
  <c r="CU257" i="3"/>
  <c r="CY257" i="3"/>
  <c r="DD257" i="3"/>
  <c r="DH257" i="3"/>
  <c r="DL257" i="3"/>
  <c r="DQ257" i="3"/>
  <c r="DW257" i="3"/>
  <c r="EA257" i="3"/>
  <c r="EG257" i="3"/>
  <c r="GM257" i="3"/>
  <c r="GT257" i="3"/>
  <c r="GY257" i="3"/>
  <c r="HD257" i="3"/>
  <c r="HI257" i="3"/>
  <c r="HM257" i="3"/>
  <c r="HQ257" i="3"/>
  <c r="CG257" i="3"/>
  <c r="B257" i="3"/>
  <c r="B257" i="2"/>
  <c r="GN257" i="3"/>
  <c r="GO257" i="3"/>
  <c r="F257" i="3"/>
  <c r="U257" i="2"/>
  <c r="O257" i="3"/>
  <c r="S257" i="3"/>
  <c r="S257" i="2"/>
  <c r="AA257" i="3"/>
  <c r="AF257" i="3"/>
  <c r="AJ257" i="3"/>
  <c r="AN257" i="3"/>
  <c r="AR257" i="3"/>
  <c r="AV257" i="3"/>
  <c r="BA257" i="3"/>
  <c r="BE257" i="3"/>
  <c r="BI257" i="3"/>
  <c r="BM257" i="3"/>
  <c r="BQ257" i="3"/>
  <c r="CL257" i="3"/>
  <c r="CR257" i="3"/>
  <c r="CV257" i="3"/>
  <c r="CZ257" i="3"/>
  <c r="DE257" i="3"/>
  <c r="DI257" i="3"/>
  <c r="DM257" i="3"/>
  <c r="DS257" i="3"/>
  <c r="DX257" i="3"/>
  <c r="EC257" i="3"/>
  <c r="EH257" i="3"/>
  <c r="GQ257" i="3"/>
  <c r="GU257" i="3"/>
  <c r="GZ257" i="3"/>
  <c r="HF257" i="3"/>
  <c r="HJ257" i="3"/>
  <c r="HN257" i="3"/>
  <c r="HR257" i="3"/>
  <c r="P257" i="3"/>
  <c r="P257" i="2"/>
  <c r="AC257" i="3"/>
  <c r="AG257" i="3"/>
  <c r="AK257" i="3"/>
  <c r="AO257" i="3"/>
  <c r="AS257" i="3"/>
  <c r="AW257" i="3"/>
  <c r="BB257" i="3"/>
  <c r="BF257" i="3"/>
  <c r="BJ257" i="3"/>
  <c r="BN257" i="3"/>
  <c r="BR257" i="3"/>
  <c r="CE257" i="3"/>
  <c r="CN257" i="3"/>
  <c r="CS257" i="3"/>
  <c r="CW257" i="3"/>
  <c r="DA257" i="3"/>
  <c r="DF257" i="3"/>
  <c r="DJ257" i="3"/>
  <c r="DN257" i="3"/>
  <c r="DT257" i="3"/>
  <c r="DY257" i="3"/>
  <c r="ED257" i="3"/>
  <c r="EI257" i="3"/>
  <c r="GK257" i="3"/>
  <c r="GR257" i="3"/>
  <c r="GV257" i="3"/>
  <c r="HA257" i="3"/>
  <c r="HG257" i="3"/>
  <c r="HK257" i="3"/>
  <c r="HO257" i="3"/>
  <c r="HS257" i="3"/>
  <c r="P270" i="4"/>
  <c r="BY253" i="3"/>
  <c r="BW253" i="3"/>
  <c r="BX253" i="3"/>
  <c r="EV253" i="3"/>
  <c r="EW253" i="3"/>
  <c r="EX253" i="3"/>
  <c r="EL253" i="3"/>
  <c r="EM253" i="3"/>
  <c r="EN253" i="3"/>
  <c r="FF253" i="3"/>
  <c r="FG253" i="3"/>
  <c r="FH253" i="3"/>
  <c r="FP253" i="3"/>
  <c r="FQ253" i="3"/>
  <c r="FR253" i="3"/>
  <c r="FZ253" i="3"/>
  <c r="GA253" i="3"/>
  <c r="GB253" i="3"/>
  <c r="S262" i="4"/>
  <c r="X245" i="3"/>
  <c r="Z245" i="3"/>
  <c r="CA245" i="3"/>
  <c r="FS245" i="3"/>
  <c r="EO245" i="3"/>
  <c r="EY245" i="3"/>
  <c r="FI245" i="3"/>
  <c r="GC245" i="3"/>
  <c r="EU245" i="3"/>
  <c r="FC245" i="3"/>
  <c r="ES245" i="3"/>
  <c r="FO245" i="3"/>
  <c r="FW245" i="3"/>
  <c r="FY245" i="3"/>
  <c r="FE245" i="3"/>
  <c r="FM245" i="3"/>
  <c r="GG245" i="3"/>
  <c r="GI245" i="3"/>
  <c r="ET245" i="3"/>
  <c r="FA245" i="3"/>
  <c r="FN245" i="3"/>
  <c r="FU245" i="3"/>
  <c r="GH245" i="3"/>
  <c r="EP245" i="3"/>
  <c r="FB245" i="3"/>
  <c r="FJ245" i="3"/>
  <c r="FV245" i="3"/>
  <c r="GD245" i="3"/>
  <c r="ER245" i="3"/>
  <c r="EZ245" i="3"/>
  <c r="FL245" i="3"/>
  <c r="FT245" i="3"/>
  <c r="GF245" i="3"/>
  <c r="FK245" i="3"/>
  <c r="EQ245" i="3"/>
  <c r="FX245" i="3"/>
  <c r="FD245" i="3"/>
  <c r="GE245" i="3"/>
  <c r="BW241" i="3"/>
  <c r="BX241" i="3"/>
  <c r="BY241" i="3"/>
  <c r="HT241" i="3"/>
  <c r="CG241" i="3"/>
  <c r="B241" i="3"/>
  <c r="B241" i="2"/>
  <c r="GN241" i="3"/>
  <c r="GO241" i="3"/>
  <c r="F241" i="3"/>
  <c r="U241" i="2"/>
  <c r="O241" i="3"/>
  <c r="S241" i="3"/>
  <c r="S241" i="2"/>
  <c r="AA241" i="3"/>
  <c r="AF241" i="3"/>
  <c r="AJ241" i="3"/>
  <c r="AN241" i="3"/>
  <c r="AR241" i="3"/>
  <c r="AV241" i="3"/>
  <c r="BA241" i="3"/>
  <c r="BE241" i="3"/>
  <c r="BI241" i="3"/>
  <c r="BM241" i="3"/>
  <c r="BQ241" i="3"/>
  <c r="CL241" i="3"/>
  <c r="CR241" i="3"/>
  <c r="CV241" i="3"/>
  <c r="CZ241" i="3"/>
  <c r="DE241" i="3"/>
  <c r="DI241" i="3"/>
  <c r="DM241" i="3"/>
  <c r="DS241" i="3"/>
  <c r="DX241" i="3"/>
  <c r="EC241" i="3"/>
  <c r="EH241" i="3"/>
  <c r="GQ241" i="3"/>
  <c r="GU241" i="3"/>
  <c r="GZ241" i="3"/>
  <c r="HF241" i="3"/>
  <c r="HJ241" i="3"/>
  <c r="HN241" i="3"/>
  <c r="HR241" i="3"/>
  <c r="P241" i="3"/>
  <c r="P241" i="2"/>
  <c r="AC241" i="3"/>
  <c r="AG241" i="3"/>
  <c r="AK241" i="3"/>
  <c r="AO241" i="3"/>
  <c r="AS241" i="3"/>
  <c r="AW241" i="3"/>
  <c r="BB241" i="3"/>
  <c r="BF241" i="3"/>
  <c r="BJ241" i="3"/>
  <c r="BN241" i="3"/>
  <c r="BR241" i="3"/>
  <c r="CE241" i="3"/>
  <c r="CN241" i="3"/>
  <c r="CS241" i="3"/>
  <c r="CW241" i="3"/>
  <c r="DA241" i="3"/>
  <c r="DF241" i="3"/>
  <c r="DJ241" i="3"/>
  <c r="DN241" i="3"/>
  <c r="DT241" i="3"/>
  <c r="DY241" i="3"/>
  <c r="ED241" i="3"/>
  <c r="EI241" i="3"/>
  <c r="GK241" i="3"/>
  <c r="GR241" i="3"/>
  <c r="GV241" i="3"/>
  <c r="HA241" i="3"/>
  <c r="HG241" i="3"/>
  <c r="HK241" i="3"/>
  <c r="HO241" i="3"/>
  <c r="HS241" i="3"/>
  <c r="Q241" i="3"/>
  <c r="Q241" i="2"/>
  <c r="AD241" i="3"/>
  <c r="AH241" i="3"/>
  <c r="AL241" i="3"/>
  <c r="AP241" i="3"/>
  <c r="AT241" i="3"/>
  <c r="AY241" i="3"/>
  <c r="BC241" i="3"/>
  <c r="BG241" i="3"/>
  <c r="BK241" i="3"/>
  <c r="BO241" i="3"/>
  <c r="BS241" i="3"/>
  <c r="CI241" i="3"/>
  <c r="CO241" i="3"/>
  <c r="CT241" i="3"/>
  <c r="CX241" i="3"/>
  <c r="DB241" i="3"/>
  <c r="DG241" i="3"/>
  <c r="DK241" i="3"/>
  <c r="DO241" i="3"/>
  <c r="DV241" i="3"/>
  <c r="DZ241" i="3"/>
  <c r="EE241" i="3"/>
  <c r="EJ241" i="3"/>
  <c r="GL241" i="3"/>
  <c r="GS241" i="3"/>
  <c r="GX241" i="3"/>
  <c r="HB241" i="3"/>
  <c r="HH241" i="3"/>
  <c r="HL241" i="3"/>
  <c r="HP241" i="3"/>
  <c r="N241" i="3"/>
  <c r="R241" i="3"/>
  <c r="AE241" i="3"/>
  <c r="AI241" i="3"/>
  <c r="AM241" i="3"/>
  <c r="AQ241" i="3"/>
  <c r="AU241" i="3"/>
  <c r="AZ241" i="3"/>
  <c r="BD241" i="3"/>
  <c r="BH241" i="3"/>
  <c r="BL241" i="3"/>
  <c r="BP241" i="3"/>
  <c r="BU241" i="3"/>
  <c r="CK241" i="3"/>
  <c r="CQ241" i="3"/>
  <c r="CU241" i="3"/>
  <c r="CY241" i="3"/>
  <c r="DD241" i="3"/>
  <c r="DH241" i="3"/>
  <c r="DL241" i="3"/>
  <c r="DQ241" i="3"/>
  <c r="DW241" i="3"/>
  <c r="EA241" i="3"/>
  <c r="EG241" i="3"/>
  <c r="GM241" i="3"/>
  <c r="GT241" i="3"/>
  <c r="GY241" i="3"/>
  <c r="HD241" i="3"/>
  <c r="HI241" i="3"/>
  <c r="HM241" i="3"/>
  <c r="HQ241" i="3"/>
  <c r="P254" i="4"/>
  <c r="EV237" i="3"/>
  <c r="EW237" i="3"/>
  <c r="EX237" i="3"/>
  <c r="EL237" i="3"/>
  <c r="EM237" i="3"/>
  <c r="EN237" i="3"/>
  <c r="FF237" i="3"/>
  <c r="FG237" i="3"/>
  <c r="FH237" i="3"/>
  <c r="FP237" i="3"/>
  <c r="FQ237" i="3"/>
  <c r="FR237" i="3"/>
  <c r="FZ237" i="3"/>
  <c r="GA237" i="3"/>
  <c r="GB237" i="3"/>
  <c r="S246" i="4"/>
  <c r="X229" i="3"/>
  <c r="Z229" i="3"/>
  <c r="CA229" i="3"/>
  <c r="FS229" i="3"/>
  <c r="EO229" i="3"/>
  <c r="EY229" i="3"/>
  <c r="FI229" i="3"/>
  <c r="GC229" i="3"/>
  <c r="EU229" i="3"/>
  <c r="FC229" i="3"/>
  <c r="FO229" i="3"/>
  <c r="FW229" i="3"/>
  <c r="FE229" i="3"/>
  <c r="FM229" i="3"/>
  <c r="FY229" i="3"/>
  <c r="ES229" i="3"/>
  <c r="GG229" i="3"/>
  <c r="GI229" i="3"/>
  <c r="ET229" i="3"/>
  <c r="FA229" i="3"/>
  <c r="FN229" i="3"/>
  <c r="FU229" i="3"/>
  <c r="GH229" i="3"/>
  <c r="EP229" i="3"/>
  <c r="FB229" i="3"/>
  <c r="FJ229" i="3"/>
  <c r="FV229" i="3"/>
  <c r="GD229" i="3"/>
  <c r="EQ229" i="3"/>
  <c r="FD229" i="3"/>
  <c r="FK229" i="3"/>
  <c r="FX229" i="3"/>
  <c r="GE229" i="3"/>
  <c r="ER229" i="3"/>
  <c r="EZ229" i="3"/>
  <c r="FL229" i="3"/>
  <c r="FT229" i="3"/>
  <c r="GF229" i="3"/>
  <c r="BW225" i="3"/>
  <c r="BX225" i="3"/>
  <c r="BY225" i="3"/>
  <c r="HT225" i="3"/>
  <c r="CG225" i="3"/>
  <c r="B225" i="3"/>
  <c r="B225" i="2"/>
  <c r="GN225" i="3"/>
  <c r="GO225" i="3"/>
  <c r="F225" i="3"/>
  <c r="U225" i="2"/>
  <c r="O225" i="3"/>
  <c r="S225" i="3"/>
  <c r="S225" i="2"/>
  <c r="AA225" i="3"/>
  <c r="AF225" i="3"/>
  <c r="AJ225" i="3"/>
  <c r="AN225" i="3"/>
  <c r="AR225" i="3"/>
  <c r="AV225" i="3"/>
  <c r="BA225" i="3"/>
  <c r="BE225" i="3"/>
  <c r="BI225" i="3"/>
  <c r="BM225" i="3"/>
  <c r="BQ225" i="3"/>
  <c r="CL225" i="3"/>
  <c r="CR225" i="3"/>
  <c r="CV225" i="3"/>
  <c r="CZ225" i="3"/>
  <c r="DE225" i="3"/>
  <c r="DI225" i="3"/>
  <c r="DM225" i="3"/>
  <c r="DS225" i="3"/>
  <c r="DX225" i="3"/>
  <c r="EC225" i="3"/>
  <c r="EH225" i="3"/>
  <c r="GQ225" i="3"/>
  <c r="GU225" i="3"/>
  <c r="GZ225" i="3"/>
  <c r="HF225" i="3"/>
  <c r="HJ225" i="3"/>
  <c r="HN225" i="3"/>
  <c r="HR225" i="3"/>
  <c r="P225" i="3"/>
  <c r="P225" i="2"/>
  <c r="AC225" i="3"/>
  <c r="AG225" i="3"/>
  <c r="AK225" i="3"/>
  <c r="AO225" i="3"/>
  <c r="AS225" i="3"/>
  <c r="AW225" i="3"/>
  <c r="BB225" i="3"/>
  <c r="BF225" i="3"/>
  <c r="BJ225" i="3"/>
  <c r="BN225" i="3"/>
  <c r="BR225" i="3"/>
  <c r="CE225" i="3"/>
  <c r="CN225" i="3"/>
  <c r="CS225" i="3"/>
  <c r="CW225" i="3"/>
  <c r="DA225" i="3"/>
  <c r="DF225" i="3"/>
  <c r="DJ225" i="3"/>
  <c r="DN225" i="3"/>
  <c r="DT225" i="3"/>
  <c r="DY225" i="3"/>
  <c r="ED225" i="3"/>
  <c r="EI225" i="3"/>
  <c r="GK225" i="3"/>
  <c r="GR225" i="3"/>
  <c r="GV225" i="3"/>
  <c r="HA225" i="3"/>
  <c r="HG225" i="3"/>
  <c r="HK225" i="3"/>
  <c r="HO225" i="3"/>
  <c r="HS225" i="3"/>
  <c r="Q225" i="3"/>
  <c r="Q225" i="2"/>
  <c r="AD225" i="3"/>
  <c r="AH225" i="3"/>
  <c r="AL225" i="3"/>
  <c r="AP225" i="3"/>
  <c r="AT225" i="3"/>
  <c r="AY225" i="3"/>
  <c r="BC225" i="3"/>
  <c r="BG225" i="3"/>
  <c r="BK225" i="3"/>
  <c r="BO225" i="3"/>
  <c r="BS225" i="3"/>
  <c r="CI225" i="3"/>
  <c r="CO225" i="3"/>
  <c r="CT225" i="3"/>
  <c r="CX225" i="3"/>
  <c r="DB225" i="3"/>
  <c r="DG225" i="3"/>
  <c r="DK225" i="3"/>
  <c r="DO225" i="3"/>
  <c r="DV225" i="3"/>
  <c r="DZ225" i="3"/>
  <c r="EE225" i="3"/>
  <c r="EJ225" i="3"/>
  <c r="GL225" i="3"/>
  <c r="GS225" i="3"/>
  <c r="GX225" i="3"/>
  <c r="HB225" i="3"/>
  <c r="HH225" i="3"/>
  <c r="HL225" i="3"/>
  <c r="HP225" i="3"/>
  <c r="N225" i="3"/>
  <c r="R225" i="3"/>
  <c r="AE225" i="3"/>
  <c r="AI225" i="3"/>
  <c r="AM225" i="3"/>
  <c r="AQ225" i="3"/>
  <c r="AU225" i="3"/>
  <c r="AZ225" i="3"/>
  <c r="BD225" i="3"/>
  <c r="BH225" i="3"/>
  <c r="BL225" i="3"/>
  <c r="BP225" i="3"/>
  <c r="BU225" i="3"/>
  <c r="CK225" i="3"/>
  <c r="CQ225" i="3"/>
  <c r="CU225" i="3"/>
  <c r="CY225" i="3"/>
  <c r="DD225" i="3"/>
  <c r="DH225" i="3"/>
  <c r="DL225" i="3"/>
  <c r="DQ225" i="3"/>
  <c r="DW225" i="3"/>
  <c r="EA225" i="3"/>
  <c r="EG225" i="3"/>
  <c r="GM225" i="3"/>
  <c r="GT225" i="3"/>
  <c r="GY225" i="3"/>
  <c r="HD225" i="3"/>
  <c r="HI225" i="3"/>
  <c r="HM225" i="3"/>
  <c r="HQ225" i="3"/>
  <c r="P238" i="4"/>
  <c r="EV221" i="3"/>
  <c r="EW221" i="3"/>
  <c r="EX221" i="3"/>
  <c r="EL221" i="3"/>
  <c r="EM221" i="3"/>
  <c r="EN221" i="3"/>
  <c r="FF221" i="3"/>
  <c r="FG221" i="3"/>
  <c r="FH221" i="3"/>
  <c r="FP221" i="3"/>
  <c r="FQ221" i="3"/>
  <c r="FR221" i="3"/>
  <c r="FZ221" i="3"/>
  <c r="GA221" i="3"/>
  <c r="GB221" i="3"/>
  <c r="X217" i="3"/>
  <c r="Z217" i="3"/>
  <c r="CA217" i="3"/>
  <c r="BX213" i="3"/>
  <c r="BY213" i="3"/>
  <c r="BW213" i="3"/>
  <c r="FS213" i="3"/>
  <c r="EO213" i="3"/>
  <c r="EY213" i="3"/>
  <c r="FI213" i="3"/>
  <c r="GC213" i="3"/>
  <c r="EU213" i="3"/>
  <c r="FC213" i="3"/>
  <c r="ES213" i="3"/>
  <c r="FO213" i="3"/>
  <c r="FW213" i="3"/>
  <c r="FY213" i="3"/>
  <c r="FE213" i="3"/>
  <c r="FM213" i="3"/>
  <c r="GG213" i="3"/>
  <c r="GI213" i="3"/>
  <c r="EP213" i="3"/>
  <c r="FB213" i="3"/>
  <c r="FJ213" i="3"/>
  <c r="FV213" i="3"/>
  <c r="GD213" i="3"/>
  <c r="EQ213" i="3"/>
  <c r="FD213" i="3"/>
  <c r="FK213" i="3"/>
  <c r="FX213" i="3"/>
  <c r="GE213" i="3"/>
  <c r="ER213" i="3"/>
  <c r="EZ213" i="3"/>
  <c r="FL213" i="3"/>
  <c r="FT213" i="3"/>
  <c r="GF213" i="3"/>
  <c r="ET213" i="3"/>
  <c r="FA213" i="3"/>
  <c r="FN213" i="3"/>
  <c r="FU213" i="3"/>
  <c r="GH213" i="3"/>
  <c r="HT209" i="3"/>
  <c r="P209" i="3"/>
  <c r="P209" i="2"/>
  <c r="AC209" i="3"/>
  <c r="AG209" i="3"/>
  <c r="AK209" i="3"/>
  <c r="AO209" i="3"/>
  <c r="AS209" i="3"/>
  <c r="AW209" i="3"/>
  <c r="BB209" i="3"/>
  <c r="BF209" i="3"/>
  <c r="BJ209" i="3"/>
  <c r="BN209" i="3"/>
  <c r="BR209" i="3"/>
  <c r="CE209" i="3"/>
  <c r="CN209" i="3"/>
  <c r="CS209" i="3"/>
  <c r="CW209" i="3"/>
  <c r="DA209" i="3"/>
  <c r="DF209" i="3"/>
  <c r="DJ209" i="3"/>
  <c r="DN209" i="3"/>
  <c r="DT209" i="3"/>
  <c r="DY209" i="3"/>
  <c r="ED209" i="3"/>
  <c r="EI209" i="3"/>
  <c r="GK209" i="3"/>
  <c r="GR209" i="3"/>
  <c r="GV209" i="3"/>
  <c r="HA209" i="3"/>
  <c r="HG209" i="3"/>
  <c r="HK209" i="3"/>
  <c r="HO209" i="3"/>
  <c r="HS209" i="3"/>
  <c r="Q209" i="3"/>
  <c r="Q209" i="2"/>
  <c r="AD209" i="3"/>
  <c r="AH209" i="3"/>
  <c r="AL209" i="3"/>
  <c r="AP209" i="3"/>
  <c r="AT209" i="3"/>
  <c r="AY209" i="3"/>
  <c r="BC209" i="3"/>
  <c r="BG209" i="3"/>
  <c r="BK209" i="3"/>
  <c r="BO209" i="3"/>
  <c r="BS209" i="3"/>
  <c r="CI209" i="3"/>
  <c r="CO209" i="3"/>
  <c r="CT209" i="3"/>
  <c r="CX209" i="3"/>
  <c r="DB209" i="3"/>
  <c r="DG209" i="3"/>
  <c r="DK209" i="3"/>
  <c r="DO209" i="3"/>
  <c r="DV209" i="3"/>
  <c r="DZ209" i="3"/>
  <c r="EE209" i="3"/>
  <c r="EJ209" i="3"/>
  <c r="GL209" i="3"/>
  <c r="GS209" i="3"/>
  <c r="GX209" i="3"/>
  <c r="HB209" i="3"/>
  <c r="HH209" i="3"/>
  <c r="HL209" i="3"/>
  <c r="HP209" i="3"/>
  <c r="N209" i="3"/>
  <c r="R209" i="3"/>
  <c r="AE209" i="3"/>
  <c r="AI209" i="3"/>
  <c r="AM209" i="3"/>
  <c r="AQ209" i="3"/>
  <c r="AU209" i="3"/>
  <c r="AZ209" i="3"/>
  <c r="BD209" i="3"/>
  <c r="BH209" i="3"/>
  <c r="BL209" i="3"/>
  <c r="BP209" i="3"/>
  <c r="BU209" i="3"/>
  <c r="CK209" i="3"/>
  <c r="CQ209" i="3"/>
  <c r="CU209" i="3"/>
  <c r="CY209" i="3"/>
  <c r="DD209" i="3"/>
  <c r="DH209" i="3"/>
  <c r="DL209" i="3"/>
  <c r="DQ209" i="3"/>
  <c r="DW209" i="3"/>
  <c r="EA209" i="3"/>
  <c r="EG209" i="3"/>
  <c r="GM209" i="3"/>
  <c r="GT209" i="3"/>
  <c r="GY209" i="3"/>
  <c r="HD209" i="3"/>
  <c r="HI209" i="3"/>
  <c r="HM209" i="3"/>
  <c r="HQ209" i="3"/>
  <c r="CG209" i="3"/>
  <c r="B209" i="3"/>
  <c r="B209" i="2"/>
  <c r="GN209" i="3"/>
  <c r="GO209" i="3"/>
  <c r="F209" i="3"/>
  <c r="U209" i="2"/>
  <c r="O209" i="3"/>
  <c r="S209" i="3"/>
  <c r="S209" i="2"/>
  <c r="AA209" i="3"/>
  <c r="AF209" i="3"/>
  <c r="AJ209" i="3"/>
  <c r="AN209" i="3"/>
  <c r="AR209" i="3"/>
  <c r="AV209" i="3"/>
  <c r="BA209" i="3"/>
  <c r="BE209" i="3"/>
  <c r="BI209" i="3"/>
  <c r="BM209" i="3"/>
  <c r="BQ209" i="3"/>
  <c r="CL209" i="3"/>
  <c r="CR209" i="3"/>
  <c r="CV209" i="3"/>
  <c r="CZ209" i="3"/>
  <c r="DE209" i="3"/>
  <c r="DI209" i="3"/>
  <c r="DM209" i="3"/>
  <c r="DS209" i="3"/>
  <c r="DX209" i="3"/>
  <c r="EC209" i="3"/>
  <c r="EH209" i="3"/>
  <c r="GQ209" i="3"/>
  <c r="GU209" i="3"/>
  <c r="GZ209" i="3"/>
  <c r="HF209" i="3"/>
  <c r="HJ209" i="3"/>
  <c r="HN209" i="3"/>
  <c r="HR209" i="3"/>
  <c r="P222" i="4"/>
  <c r="S218" i="4"/>
  <c r="EV205" i="3"/>
  <c r="EW205" i="3"/>
  <c r="EX205" i="3"/>
  <c r="EL205" i="3"/>
  <c r="EM205" i="3"/>
  <c r="EN205" i="3"/>
  <c r="FF205" i="3"/>
  <c r="FG205" i="3"/>
  <c r="FH205" i="3"/>
  <c r="FP205" i="3"/>
  <c r="FQ205" i="3"/>
  <c r="FR205" i="3"/>
  <c r="FZ205" i="3"/>
  <c r="GA205" i="3"/>
  <c r="GB205" i="3"/>
  <c r="X201" i="3"/>
  <c r="Z201" i="3"/>
  <c r="CA201" i="3"/>
  <c r="BX197" i="3"/>
  <c r="BY197" i="3"/>
  <c r="BW197" i="3"/>
  <c r="FS197" i="3"/>
  <c r="EO197" i="3"/>
  <c r="EY197" i="3"/>
  <c r="FI197" i="3"/>
  <c r="GC197" i="3"/>
  <c r="EU197" i="3"/>
  <c r="FC197" i="3"/>
  <c r="FO197" i="3"/>
  <c r="FW197" i="3"/>
  <c r="FE197" i="3"/>
  <c r="FM197" i="3"/>
  <c r="ES197" i="3"/>
  <c r="FY197" i="3"/>
  <c r="GG197" i="3"/>
  <c r="GI197" i="3"/>
  <c r="EP197" i="3"/>
  <c r="FB197" i="3"/>
  <c r="FJ197" i="3"/>
  <c r="FV197" i="3"/>
  <c r="GD197" i="3"/>
  <c r="EQ197" i="3"/>
  <c r="FD197" i="3"/>
  <c r="FK197" i="3"/>
  <c r="FX197" i="3"/>
  <c r="GE197" i="3"/>
  <c r="ER197" i="3"/>
  <c r="EZ197" i="3"/>
  <c r="FL197" i="3"/>
  <c r="FT197" i="3"/>
  <c r="GF197" i="3"/>
  <c r="ET197" i="3"/>
  <c r="FA197" i="3"/>
  <c r="FN197" i="3"/>
  <c r="FU197" i="3"/>
  <c r="GH197" i="3"/>
  <c r="HT193" i="3"/>
  <c r="P193" i="3"/>
  <c r="P193" i="2"/>
  <c r="AC193" i="3"/>
  <c r="AG193" i="3"/>
  <c r="AK193" i="3"/>
  <c r="AO193" i="3"/>
  <c r="AS193" i="3"/>
  <c r="AW193" i="3"/>
  <c r="BB193" i="3"/>
  <c r="BF193" i="3"/>
  <c r="BJ193" i="3"/>
  <c r="BN193" i="3"/>
  <c r="BR193" i="3"/>
  <c r="CE193" i="3"/>
  <c r="CN193" i="3"/>
  <c r="CS193" i="3"/>
  <c r="CW193" i="3"/>
  <c r="DA193" i="3"/>
  <c r="DF193" i="3"/>
  <c r="DJ193" i="3"/>
  <c r="DN193" i="3"/>
  <c r="DT193" i="3"/>
  <c r="DY193" i="3"/>
  <c r="ED193" i="3"/>
  <c r="EI193" i="3"/>
  <c r="GK193" i="3"/>
  <c r="GR193" i="3"/>
  <c r="GV193" i="3"/>
  <c r="HA193" i="3"/>
  <c r="HG193" i="3"/>
  <c r="HK193" i="3"/>
  <c r="HO193" i="3"/>
  <c r="HS193" i="3"/>
  <c r="Q193" i="3"/>
  <c r="Q193" i="2"/>
  <c r="AD193" i="3"/>
  <c r="AH193" i="3"/>
  <c r="AL193" i="3"/>
  <c r="AP193" i="3"/>
  <c r="AT193" i="3"/>
  <c r="AY193" i="3"/>
  <c r="BC193" i="3"/>
  <c r="BG193" i="3"/>
  <c r="BK193" i="3"/>
  <c r="BO193" i="3"/>
  <c r="BS193" i="3"/>
  <c r="CI193" i="3"/>
  <c r="CO193" i="3"/>
  <c r="CT193" i="3"/>
  <c r="CX193" i="3"/>
  <c r="DB193" i="3"/>
  <c r="DG193" i="3"/>
  <c r="DK193" i="3"/>
  <c r="DO193" i="3"/>
  <c r="DV193" i="3"/>
  <c r="DZ193" i="3"/>
  <c r="EE193" i="3"/>
  <c r="EJ193" i="3"/>
  <c r="GL193" i="3"/>
  <c r="GS193" i="3"/>
  <c r="GX193" i="3"/>
  <c r="HB193" i="3"/>
  <c r="HH193" i="3"/>
  <c r="HL193" i="3"/>
  <c r="HP193" i="3"/>
  <c r="N193" i="3"/>
  <c r="R193" i="3"/>
  <c r="AE193" i="3"/>
  <c r="AI193" i="3"/>
  <c r="AM193" i="3"/>
  <c r="AQ193" i="3"/>
  <c r="AU193" i="3"/>
  <c r="AZ193" i="3"/>
  <c r="BD193" i="3"/>
  <c r="BH193" i="3"/>
  <c r="BL193" i="3"/>
  <c r="BP193" i="3"/>
  <c r="BU193" i="3"/>
  <c r="CK193" i="3"/>
  <c r="CQ193" i="3"/>
  <c r="CU193" i="3"/>
  <c r="CY193" i="3"/>
  <c r="DD193" i="3"/>
  <c r="DH193" i="3"/>
  <c r="DL193" i="3"/>
  <c r="DQ193" i="3"/>
  <c r="DW193" i="3"/>
  <c r="EA193" i="3"/>
  <c r="EG193" i="3"/>
  <c r="GM193" i="3"/>
  <c r="GT193" i="3"/>
  <c r="GY193" i="3"/>
  <c r="HD193" i="3"/>
  <c r="HI193" i="3"/>
  <c r="HM193" i="3"/>
  <c r="HQ193" i="3"/>
  <c r="CG193" i="3"/>
  <c r="B193" i="3"/>
  <c r="B193" i="2"/>
  <c r="GN193" i="3"/>
  <c r="GO193" i="3"/>
  <c r="F193" i="3"/>
  <c r="U193" i="2"/>
  <c r="O193" i="3"/>
  <c r="S193" i="3"/>
  <c r="S193" i="2"/>
  <c r="AA193" i="3"/>
  <c r="AF193" i="3"/>
  <c r="AJ193" i="3"/>
  <c r="AN193" i="3"/>
  <c r="AR193" i="3"/>
  <c r="AV193" i="3"/>
  <c r="BA193" i="3"/>
  <c r="BE193" i="3"/>
  <c r="BI193" i="3"/>
  <c r="BM193" i="3"/>
  <c r="BQ193" i="3"/>
  <c r="CL193" i="3"/>
  <c r="CR193" i="3"/>
  <c r="CV193" i="3"/>
  <c r="CZ193" i="3"/>
  <c r="DE193" i="3"/>
  <c r="DI193" i="3"/>
  <c r="DM193" i="3"/>
  <c r="DS193" i="3"/>
  <c r="DX193" i="3"/>
  <c r="EC193" i="3"/>
  <c r="EH193" i="3"/>
  <c r="GQ193" i="3"/>
  <c r="GU193" i="3"/>
  <c r="GZ193" i="3"/>
  <c r="HF193" i="3"/>
  <c r="HJ193" i="3"/>
  <c r="HN193" i="3"/>
  <c r="HR193" i="3"/>
  <c r="P206" i="4"/>
  <c r="EV189" i="3"/>
  <c r="EW189" i="3"/>
  <c r="EX189" i="3"/>
  <c r="EL189" i="3"/>
  <c r="EM189" i="3"/>
  <c r="EN189" i="3"/>
  <c r="FF189" i="3"/>
  <c r="FG189" i="3"/>
  <c r="FH189" i="3"/>
  <c r="FP189" i="3"/>
  <c r="FQ189" i="3"/>
  <c r="FR189" i="3"/>
  <c r="FZ189" i="3"/>
  <c r="GA189" i="3"/>
  <c r="GB189" i="3"/>
  <c r="X185" i="3"/>
  <c r="CA185" i="3"/>
  <c r="Z185" i="3"/>
  <c r="BX181" i="3"/>
  <c r="BY181" i="3"/>
  <c r="BW181" i="3"/>
  <c r="FS181" i="3"/>
  <c r="EO181" i="3"/>
  <c r="EY181" i="3"/>
  <c r="FI181" i="3"/>
  <c r="GC181" i="3"/>
  <c r="EU181" i="3"/>
  <c r="FC181" i="3"/>
  <c r="ES181" i="3"/>
  <c r="FO181" i="3"/>
  <c r="FW181" i="3"/>
  <c r="FY181" i="3"/>
  <c r="FE181" i="3"/>
  <c r="FM181" i="3"/>
  <c r="GG181" i="3"/>
  <c r="GI181" i="3"/>
  <c r="EP181" i="3"/>
  <c r="FB181" i="3"/>
  <c r="FJ181" i="3"/>
  <c r="FV181" i="3"/>
  <c r="GD181" i="3"/>
  <c r="ER181" i="3"/>
  <c r="FA181" i="3"/>
  <c r="FK181" i="3"/>
  <c r="FT181" i="3"/>
  <c r="ET181" i="3"/>
  <c r="FD181" i="3"/>
  <c r="FL181" i="3"/>
  <c r="FU181" i="3"/>
  <c r="GE181" i="3"/>
  <c r="FN181" i="3"/>
  <c r="FX181" i="3"/>
  <c r="GF181" i="3"/>
  <c r="EQ181" i="3"/>
  <c r="EZ181" i="3"/>
  <c r="GH181" i="3"/>
  <c r="HT177" i="3"/>
  <c r="N177" i="3"/>
  <c r="R177" i="3"/>
  <c r="AE177" i="3"/>
  <c r="AI177" i="3"/>
  <c r="AM177" i="3"/>
  <c r="AQ177" i="3"/>
  <c r="AU177" i="3"/>
  <c r="AZ177" i="3"/>
  <c r="BD177" i="3"/>
  <c r="BH177" i="3"/>
  <c r="BL177" i="3"/>
  <c r="BP177" i="3"/>
  <c r="BU177" i="3"/>
  <c r="CK177" i="3"/>
  <c r="CQ177" i="3"/>
  <c r="CU177" i="3"/>
  <c r="CY177" i="3"/>
  <c r="DD177" i="3"/>
  <c r="DH177" i="3"/>
  <c r="DL177" i="3"/>
  <c r="DQ177" i="3"/>
  <c r="DW177" i="3"/>
  <c r="EA177" i="3"/>
  <c r="EG177" i="3"/>
  <c r="GM177" i="3"/>
  <c r="GT177" i="3"/>
  <c r="GY177" i="3"/>
  <c r="HD177" i="3"/>
  <c r="HI177" i="3"/>
  <c r="HM177" i="3"/>
  <c r="HQ177" i="3"/>
  <c r="P177" i="3"/>
  <c r="P177" i="2"/>
  <c r="AC177" i="3"/>
  <c r="AG177" i="3"/>
  <c r="AK177" i="3"/>
  <c r="AO177" i="3"/>
  <c r="AS177" i="3"/>
  <c r="AW177" i="3"/>
  <c r="BB177" i="3"/>
  <c r="BF177" i="3"/>
  <c r="BJ177" i="3"/>
  <c r="BN177" i="3"/>
  <c r="BR177" i="3"/>
  <c r="CE177" i="3"/>
  <c r="CN177" i="3"/>
  <c r="CS177" i="3"/>
  <c r="CW177" i="3"/>
  <c r="DA177" i="3"/>
  <c r="DF177" i="3"/>
  <c r="DJ177" i="3"/>
  <c r="DN177" i="3"/>
  <c r="DT177" i="3"/>
  <c r="DY177" i="3"/>
  <c r="ED177" i="3"/>
  <c r="EI177" i="3"/>
  <c r="GK177" i="3"/>
  <c r="GR177" i="3"/>
  <c r="GV177" i="3"/>
  <c r="HA177" i="3"/>
  <c r="HG177" i="3"/>
  <c r="HK177" i="3"/>
  <c r="HO177" i="3"/>
  <c r="HS177" i="3"/>
  <c r="Q177" i="3"/>
  <c r="Q177" i="2"/>
  <c r="AD177" i="3"/>
  <c r="AL177" i="3"/>
  <c r="AT177" i="3"/>
  <c r="BC177" i="3"/>
  <c r="BK177" i="3"/>
  <c r="BS177" i="3"/>
  <c r="CI177" i="3"/>
  <c r="CT177" i="3"/>
  <c r="DB177" i="3"/>
  <c r="DK177" i="3"/>
  <c r="DV177" i="3"/>
  <c r="EE177" i="3"/>
  <c r="GS177" i="3"/>
  <c r="HB177" i="3"/>
  <c r="HL177" i="3"/>
  <c r="S177" i="3"/>
  <c r="S177" i="2"/>
  <c r="AF177" i="3"/>
  <c r="AN177" i="3"/>
  <c r="AV177" i="3"/>
  <c r="BE177" i="3"/>
  <c r="BM177" i="3"/>
  <c r="CL177" i="3"/>
  <c r="CV177" i="3"/>
  <c r="DE177" i="3"/>
  <c r="DM177" i="3"/>
  <c r="DX177" i="3"/>
  <c r="EH177" i="3"/>
  <c r="GU177" i="3"/>
  <c r="HF177" i="3"/>
  <c r="HN177" i="3"/>
  <c r="AH177" i="3"/>
  <c r="AP177" i="3"/>
  <c r="AY177" i="3"/>
  <c r="BG177" i="3"/>
  <c r="BO177" i="3"/>
  <c r="CO177" i="3"/>
  <c r="CX177" i="3"/>
  <c r="DG177" i="3"/>
  <c r="DO177" i="3"/>
  <c r="DZ177" i="3"/>
  <c r="EJ177" i="3"/>
  <c r="GL177" i="3"/>
  <c r="GX177" i="3"/>
  <c r="HH177" i="3"/>
  <c r="HP177" i="3"/>
  <c r="AR177" i="3"/>
  <c r="DS177" i="3"/>
  <c r="HJ177" i="3"/>
  <c r="O177" i="3"/>
  <c r="BA177" i="3"/>
  <c r="CR177" i="3"/>
  <c r="EC177" i="3"/>
  <c r="HR177" i="3"/>
  <c r="CG177" i="3"/>
  <c r="B177" i="3"/>
  <c r="B177" i="2"/>
  <c r="AA177" i="3"/>
  <c r="BI177" i="3"/>
  <c r="CZ177" i="3"/>
  <c r="GQ177" i="3"/>
  <c r="GN177" i="3"/>
  <c r="GO177" i="3"/>
  <c r="F177" i="3"/>
  <c r="U177" i="2"/>
  <c r="AJ177" i="3"/>
  <c r="BQ177" i="3"/>
  <c r="DI177" i="3"/>
  <c r="GZ177" i="3"/>
  <c r="P190" i="4"/>
  <c r="Z173" i="3"/>
  <c r="CA173" i="3"/>
  <c r="X173" i="3"/>
  <c r="EV173" i="3"/>
  <c r="EW173" i="3"/>
  <c r="EX173" i="3"/>
  <c r="EL173" i="3"/>
  <c r="EM173" i="3"/>
  <c r="EN173" i="3"/>
  <c r="FF173" i="3"/>
  <c r="FG173" i="3"/>
  <c r="FH173" i="3"/>
  <c r="FP173" i="3"/>
  <c r="FQ173" i="3"/>
  <c r="FR173" i="3"/>
  <c r="FZ173" i="3"/>
  <c r="GA173" i="3"/>
  <c r="GB173" i="3"/>
  <c r="BX169" i="3"/>
  <c r="BW169" i="3"/>
  <c r="BY169" i="3"/>
  <c r="X165" i="3"/>
  <c r="Z165" i="3"/>
  <c r="CA165" i="3"/>
  <c r="FS165" i="3"/>
  <c r="EO165" i="3"/>
  <c r="EY165" i="3"/>
  <c r="FI165" i="3"/>
  <c r="GC165" i="3"/>
  <c r="EU165" i="3"/>
  <c r="FC165" i="3"/>
  <c r="FO165" i="3"/>
  <c r="FW165" i="3"/>
  <c r="ES165" i="3"/>
  <c r="FE165" i="3"/>
  <c r="FM165" i="3"/>
  <c r="FY165" i="3"/>
  <c r="GG165" i="3"/>
  <c r="GI165" i="3"/>
  <c r="ET165" i="3"/>
  <c r="FA165" i="3"/>
  <c r="FN165" i="3"/>
  <c r="FU165" i="3"/>
  <c r="GH165" i="3"/>
  <c r="EQ165" i="3"/>
  <c r="FD165" i="3"/>
  <c r="FK165" i="3"/>
  <c r="FX165" i="3"/>
  <c r="GE165" i="3"/>
  <c r="ER165" i="3"/>
  <c r="FT165" i="3"/>
  <c r="GF165" i="3"/>
  <c r="FJ165" i="3"/>
  <c r="FV165" i="3"/>
  <c r="EZ165" i="3"/>
  <c r="FL165" i="3"/>
  <c r="EP165" i="3"/>
  <c r="FB165" i="3"/>
  <c r="GD165" i="3"/>
  <c r="HT161" i="3"/>
  <c r="CG161" i="3"/>
  <c r="B161" i="3"/>
  <c r="B161" i="2"/>
  <c r="GN161" i="3"/>
  <c r="GO161" i="3"/>
  <c r="F161" i="3"/>
  <c r="U161" i="2"/>
  <c r="O161" i="3"/>
  <c r="S161" i="3"/>
  <c r="S161" i="2"/>
  <c r="AA161" i="3"/>
  <c r="AF161" i="3"/>
  <c r="AJ161" i="3"/>
  <c r="AN161" i="3"/>
  <c r="AR161" i="3"/>
  <c r="AV161" i="3"/>
  <c r="BA161" i="3"/>
  <c r="BE161" i="3"/>
  <c r="BI161" i="3"/>
  <c r="BM161" i="3"/>
  <c r="BQ161" i="3"/>
  <c r="CL161" i="3"/>
  <c r="CR161" i="3"/>
  <c r="CV161" i="3"/>
  <c r="CZ161" i="3"/>
  <c r="DE161" i="3"/>
  <c r="DI161" i="3"/>
  <c r="DM161" i="3"/>
  <c r="DS161" i="3"/>
  <c r="DX161" i="3"/>
  <c r="EC161" i="3"/>
  <c r="EH161" i="3"/>
  <c r="GQ161" i="3"/>
  <c r="GU161" i="3"/>
  <c r="GZ161" i="3"/>
  <c r="HF161" i="3"/>
  <c r="HJ161" i="3"/>
  <c r="HN161" i="3"/>
  <c r="HR161" i="3"/>
  <c r="Q161" i="3"/>
  <c r="Q161" i="2"/>
  <c r="AD161" i="3"/>
  <c r="AH161" i="3"/>
  <c r="AL161" i="3"/>
  <c r="AP161" i="3"/>
  <c r="AT161" i="3"/>
  <c r="AY161" i="3"/>
  <c r="BC161" i="3"/>
  <c r="BG161" i="3"/>
  <c r="BK161" i="3"/>
  <c r="BO161" i="3"/>
  <c r="BS161" i="3"/>
  <c r="CI161" i="3"/>
  <c r="CO161" i="3"/>
  <c r="CT161" i="3"/>
  <c r="CX161" i="3"/>
  <c r="DB161" i="3"/>
  <c r="DG161" i="3"/>
  <c r="DK161" i="3"/>
  <c r="DO161" i="3"/>
  <c r="DV161" i="3"/>
  <c r="DZ161" i="3"/>
  <c r="EE161" i="3"/>
  <c r="EJ161" i="3"/>
  <c r="GL161" i="3"/>
  <c r="GS161" i="3"/>
  <c r="GX161" i="3"/>
  <c r="HB161" i="3"/>
  <c r="HH161" i="3"/>
  <c r="HL161" i="3"/>
  <c r="HP161" i="3"/>
  <c r="R161" i="3"/>
  <c r="AE161" i="3"/>
  <c r="AM161" i="3"/>
  <c r="AU161" i="3"/>
  <c r="BD161" i="3"/>
  <c r="BL161" i="3"/>
  <c r="BU161" i="3"/>
  <c r="CK161" i="3"/>
  <c r="CU161" i="3"/>
  <c r="DD161" i="3"/>
  <c r="DL161" i="3"/>
  <c r="DW161" i="3"/>
  <c r="EG161" i="3"/>
  <c r="GT161" i="3"/>
  <c r="HD161" i="3"/>
  <c r="HM161" i="3"/>
  <c r="AG161" i="3"/>
  <c r="AO161" i="3"/>
  <c r="AW161" i="3"/>
  <c r="BF161" i="3"/>
  <c r="BN161" i="3"/>
  <c r="CN161" i="3"/>
  <c r="CW161" i="3"/>
  <c r="DF161" i="3"/>
  <c r="DN161" i="3"/>
  <c r="DY161" i="3"/>
  <c r="EI161" i="3"/>
  <c r="GK161" i="3"/>
  <c r="GV161" i="3"/>
  <c r="HG161" i="3"/>
  <c r="HO161" i="3"/>
  <c r="N161" i="3"/>
  <c r="AI161" i="3"/>
  <c r="AQ161" i="3"/>
  <c r="AZ161" i="3"/>
  <c r="BH161" i="3"/>
  <c r="BP161" i="3"/>
  <c r="CQ161" i="3"/>
  <c r="CY161" i="3"/>
  <c r="DH161" i="3"/>
  <c r="DQ161" i="3"/>
  <c r="EA161" i="3"/>
  <c r="GM161" i="3"/>
  <c r="GY161" i="3"/>
  <c r="HI161" i="3"/>
  <c r="HQ161" i="3"/>
  <c r="P161" i="3"/>
  <c r="P161" i="2"/>
  <c r="AC161" i="3"/>
  <c r="AK161" i="3"/>
  <c r="AS161" i="3"/>
  <c r="BB161" i="3"/>
  <c r="BJ161" i="3"/>
  <c r="BR161" i="3"/>
  <c r="CE161" i="3"/>
  <c r="CS161" i="3"/>
  <c r="DA161" i="3"/>
  <c r="DJ161" i="3"/>
  <c r="DT161" i="3"/>
  <c r="ED161" i="3"/>
  <c r="GR161" i="3"/>
  <c r="HA161" i="3"/>
  <c r="HK161" i="3"/>
  <c r="HS161" i="3"/>
  <c r="P174" i="4"/>
  <c r="EV157" i="3"/>
  <c r="EW157" i="3"/>
  <c r="EX157" i="3"/>
  <c r="EL157" i="3"/>
  <c r="EM157" i="3"/>
  <c r="EN157" i="3"/>
  <c r="FF157" i="3"/>
  <c r="FG157" i="3"/>
  <c r="FH157" i="3"/>
  <c r="FP157" i="3"/>
  <c r="FQ157" i="3"/>
  <c r="FR157" i="3"/>
  <c r="FZ157" i="3"/>
  <c r="GA157" i="3"/>
  <c r="GB157" i="3"/>
  <c r="BW153" i="3"/>
  <c r="BY153" i="3"/>
  <c r="BX153" i="3"/>
  <c r="X149" i="3"/>
  <c r="Z149" i="3"/>
  <c r="CA149" i="3"/>
  <c r="FS149" i="3"/>
  <c r="EO149" i="3"/>
  <c r="EY149" i="3"/>
  <c r="FI149" i="3"/>
  <c r="GC149" i="3"/>
  <c r="EU149" i="3"/>
  <c r="FC149" i="3"/>
  <c r="ES149" i="3"/>
  <c r="FO149" i="3"/>
  <c r="FW149" i="3"/>
  <c r="FY149" i="3"/>
  <c r="FE149" i="3"/>
  <c r="FM149" i="3"/>
  <c r="GG149" i="3"/>
  <c r="GI149" i="3"/>
  <c r="ET149" i="3"/>
  <c r="FA149" i="3"/>
  <c r="FN149" i="3"/>
  <c r="FU149" i="3"/>
  <c r="GH149" i="3"/>
  <c r="EP149" i="3"/>
  <c r="FB149" i="3"/>
  <c r="FJ149" i="3"/>
  <c r="FV149" i="3"/>
  <c r="GD149" i="3"/>
  <c r="EQ149" i="3"/>
  <c r="FD149" i="3"/>
  <c r="FK149" i="3"/>
  <c r="FX149" i="3"/>
  <c r="GE149" i="3"/>
  <c r="GF149" i="3"/>
  <c r="FL149" i="3"/>
  <c r="ER149" i="3"/>
  <c r="FT149" i="3"/>
  <c r="EZ149" i="3"/>
  <c r="BW145" i="3"/>
  <c r="BX145" i="3"/>
  <c r="BY145" i="3"/>
  <c r="HT145" i="3"/>
  <c r="CG145" i="3"/>
  <c r="B145" i="3"/>
  <c r="B145" i="2"/>
  <c r="GN145" i="3"/>
  <c r="GO145" i="3"/>
  <c r="F145" i="3"/>
  <c r="U145" i="2"/>
  <c r="O145" i="3"/>
  <c r="S145" i="3"/>
  <c r="S145" i="2"/>
  <c r="AA145" i="3"/>
  <c r="AF145" i="3"/>
  <c r="AJ145" i="3"/>
  <c r="AN145" i="3"/>
  <c r="AR145" i="3"/>
  <c r="AV145" i="3"/>
  <c r="BA145" i="3"/>
  <c r="BE145" i="3"/>
  <c r="BI145" i="3"/>
  <c r="BM145" i="3"/>
  <c r="BQ145" i="3"/>
  <c r="CL145" i="3"/>
  <c r="CR145" i="3"/>
  <c r="CV145" i="3"/>
  <c r="CZ145" i="3"/>
  <c r="DE145" i="3"/>
  <c r="DI145" i="3"/>
  <c r="DM145" i="3"/>
  <c r="DS145" i="3"/>
  <c r="DX145" i="3"/>
  <c r="EC145" i="3"/>
  <c r="EH145" i="3"/>
  <c r="GQ145" i="3"/>
  <c r="GU145" i="3"/>
  <c r="GZ145" i="3"/>
  <c r="HF145" i="3"/>
  <c r="HJ145" i="3"/>
  <c r="HN145" i="3"/>
  <c r="HR145" i="3"/>
  <c r="P145" i="3"/>
  <c r="P145" i="2"/>
  <c r="AC145" i="3"/>
  <c r="AG145" i="3"/>
  <c r="AK145" i="3"/>
  <c r="AO145" i="3"/>
  <c r="AS145" i="3"/>
  <c r="AW145" i="3"/>
  <c r="BB145" i="3"/>
  <c r="BF145" i="3"/>
  <c r="BJ145" i="3"/>
  <c r="BN145" i="3"/>
  <c r="BR145" i="3"/>
  <c r="CE145" i="3"/>
  <c r="CN145" i="3"/>
  <c r="CS145" i="3"/>
  <c r="CW145" i="3"/>
  <c r="DA145" i="3"/>
  <c r="DF145" i="3"/>
  <c r="DJ145" i="3"/>
  <c r="DN145" i="3"/>
  <c r="DT145" i="3"/>
  <c r="DY145" i="3"/>
  <c r="ED145" i="3"/>
  <c r="EI145" i="3"/>
  <c r="GK145" i="3"/>
  <c r="GR145" i="3"/>
  <c r="GV145" i="3"/>
  <c r="HA145" i="3"/>
  <c r="HG145" i="3"/>
  <c r="HK145" i="3"/>
  <c r="HO145" i="3"/>
  <c r="HS145" i="3"/>
  <c r="Q145" i="3"/>
  <c r="Q145" i="2"/>
  <c r="AD145" i="3"/>
  <c r="AH145" i="3"/>
  <c r="AL145" i="3"/>
  <c r="AP145" i="3"/>
  <c r="AT145" i="3"/>
  <c r="AY145" i="3"/>
  <c r="BC145" i="3"/>
  <c r="BG145" i="3"/>
  <c r="BK145" i="3"/>
  <c r="BO145" i="3"/>
  <c r="BS145" i="3"/>
  <c r="CI145" i="3"/>
  <c r="CO145" i="3"/>
  <c r="CT145" i="3"/>
  <c r="CX145" i="3"/>
  <c r="DB145" i="3"/>
  <c r="DG145" i="3"/>
  <c r="DK145" i="3"/>
  <c r="DO145" i="3"/>
  <c r="DV145" i="3"/>
  <c r="DZ145" i="3"/>
  <c r="EE145" i="3"/>
  <c r="EJ145" i="3"/>
  <c r="GL145" i="3"/>
  <c r="GS145" i="3"/>
  <c r="GX145" i="3"/>
  <c r="HB145" i="3"/>
  <c r="HH145" i="3"/>
  <c r="HL145" i="3"/>
  <c r="HP145" i="3"/>
  <c r="AE145" i="3"/>
  <c r="AU145" i="3"/>
  <c r="BL145" i="3"/>
  <c r="CK145" i="3"/>
  <c r="DD145" i="3"/>
  <c r="DW145" i="3"/>
  <c r="GT145" i="3"/>
  <c r="HM145" i="3"/>
  <c r="N145" i="3"/>
  <c r="AI145" i="3"/>
  <c r="AZ145" i="3"/>
  <c r="BP145" i="3"/>
  <c r="CQ145" i="3"/>
  <c r="DH145" i="3"/>
  <c r="EA145" i="3"/>
  <c r="GY145" i="3"/>
  <c r="HQ145" i="3"/>
  <c r="R145" i="3"/>
  <c r="AM145" i="3"/>
  <c r="BD145" i="3"/>
  <c r="BU145" i="3"/>
  <c r="CU145" i="3"/>
  <c r="DL145" i="3"/>
  <c r="EG145" i="3"/>
  <c r="HD145" i="3"/>
  <c r="AQ145" i="3"/>
  <c r="BH145" i="3"/>
  <c r="CY145" i="3"/>
  <c r="DQ145" i="3"/>
  <c r="GM145" i="3"/>
  <c r="HI145" i="3"/>
  <c r="P158" i="4"/>
  <c r="EV141" i="3"/>
  <c r="EW141" i="3"/>
  <c r="EX141" i="3"/>
  <c r="EL141" i="3"/>
  <c r="EM141" i="3"/>
  <c r="EN141" i="3"/>
  <c r="FF141" i="3"/>
  <c r="FG141" i="3"/>
  <c r="FH141" i="3"/>
  <c r="FP141" i="3"/>
  <c r="FQ141" i="3"/>
  <c r="FR141" i="3"/>
  <c r="FZ141" i="3"/>
  <c r="GA141" i="3"/>
  <c r="GB141" i="3"/>
  <c r="S150" i="4"/>
  <c r="X133" i="3"/>
  <c r="Z133" i="3"/>
  <c r="CA133" i="3"/>
  <c r="FS133" i="3"/>
  <c r="EO133" i="3"/>
  <c r="EY133" i="3"/>
  <c r="FI133" i="3"/>
  <c r="GC133" i="3"/>
  <c r="EU133" i="3"/>
  <c r="FC133" i="3"/>
  <c r="FO133" i="3"/>
  <c r="FW133" i="3"/>
  <c r="FE133" i="3"/>
  <c r="FM133" i="3"/>
  <c r="FY133" i="3"/>
  <c r="GG133" i="3"/>
  <c r="ES133" i="3"/>
  <c r="GI133" i="3"/>
  <c r="ET133" i="3"/>
  <c r="FA133" i="3"/>
  <c r="FN133" i="3"/>
  <c r="FU133" i="3"/>
  <c r="GH133" i="3"/>
  <c r="EP133" i="3"/>
  <c r="FB133" i="3"/>
  <c r="FJ133" i="3"/>
  <c r="FV133" i="3"/>
  <c r="GD133" i="3"/>
  <c r="EQ133" i="3"/>
  <c r="FD133" i="3"/>
  <c r="FK133" i="3"/>
  <c r="FX133" i="3"/>
  <c r="GE133" i="3"/>
  <c r="ER133" i="3"/>
  <c r="EZ133" i="3"/>
  <c r="FL133" i="3"/>
  <c r="FT133" i="3"/>
  <c r="GF133" i="3"/>
  <c r="BW129" i="3"/>
  <c r="BX129" i="3"/>
  <c r="BY129" i="3"/>
  <c r="HT129" i="3"/>
  <c r="CG129" i="3"/>
  <c r="B129" i="3"/>
  <c r="B129" i="2"/>
  <c r="GN129" i="3"/>
  <c r="GO129" i="3"/>
  <c r="F129" i="3"/>
  <c r="U129" i="2"/>
  <c r="O129" i="3"/>
  <c r="S129" i="3"/>
  <c r="S129" i="2"/>
  <c r="AA129" i="3"/>
  <c r="AF129" i="3"/>
  <c r="AJ129" i="3"/>
  <c r="AN129" i="3"/>
  <c r="AR129" i="3"/>
  <c r="AV129" i="3"/>
  <c r="BA129" i="3"/>
  <c r="BE129" i="3"/>
  <c r="BI129" i="3"/>
  <c r="BM129" i="3"/>
  <c r="BQ129" i="3"/>
  <c r="CL129" i="3"/>
  <c r="CR129" i="3"/>
  <c r="CV129" i="3"/>
  <c r="CZ129" i="3"/>
  <c r="DE129" i="3"/>
  <c r="DI129" i="3"/>
  <c r="DM129" i="3"/>
  <c r="DS129" i="3"/>
  <c r="DX129" i="3"/>
  <c r="EC129" i="3"/>
  <c r="EH129" i="3"/>
  <c r="GQ129" i="3"/>
  <c r="GU129" i="3"/>
  <c r="GZ129" i="3"/>
  <c r="HF129" i="3"/>
  <c r="HJ129" i="3"/>
  <c r="HN129" i="3"/>
  <c r="HR129" i="3"/>
  <c r="P129" i="3"/>
  <c r="P129" i="2"/>
  <c r="AC129" i="3"/>
  <c r="AG129" i="3"/>
  <c r="AK129" i="3"/>
  <c r="AO129" i="3"/>
  <c r="AS129" i="3"/>
  <c r="AW129" i="3"/>
  <c r="BB129" i="3"/>
  <c r="BF129" i="3"/>
  <c r="BJ129" i="3"/>
  <c r="BN129" i="3"/>
  <c r="BR129" i="3"/>
  <c r="CE129" i="3"/>
  <c r="CN129" i="3"/>
  <c r="CS129" i="3"/>
  <c r="CW129" i="3"/>
  <c r="DA129" i="3"/>
  <c r="DF129" i="3"/>
  <c r="DJ129" i="3"/>
  <c r="DN129" i="3"/>
  <c r="DT129" i="3"/>
  <c r="DY129" i="3"/>
  <c r="ED129" i="3"/>
  <c r="EI129" i="3"/>
  <c r="GK129" i="3"/>
  <c r="GR129" i="3"/>
  <c r="GV129" i="3"/>
  <c r="HA129" i="3"/>
  <c r="HG129" i="3"/>
  <c r="HK129" i="3"/>
  <c r="HO129" i="3"/>
  <c r="HS129" i="3"/>
  <c r="Q129" i="3"/>
  <c r="Q129" i="2"/>
  <c r="AD129" i="3"/>
  <c r="AH129" i="3"/>
  <c r="AL129" i="3"/>
  <c r="AP129" i="3"/>
  <c r="AT129" i="3"/>
  <c r="AY129" i="3"/>
  <c r="BC129" i="3"/>
  <c r="BG129" i="3"/>
  <c r="BK129" i="3"/>
  <c r="BO129" i="3"/>
  <c r="BS129" i="3"/>
  <c r="CI129" i="3"/>
  <c r="CO129" i="3"/>
  <c r="CT129" i="3"/>
  <c r="CX129" i="3"/>
  <c r="DB129" i="3"/>
  <c r="DG129" i="3"/>
  <c r="DK129" i="3"/>
  <c r="DO129" i="3"/>
  <c r="DV129" i="3"/>
  <c r="DZ129" i="3"/>
  <c r="EE129" i="3"/>
  <c r="EJ129" i="3"/>
  <c r="GL129" i="3"/>
  <c r="GS129" i="3"/>
  <c r="GX129" i="3"/>
  <c r="HB129" i="3"/>
  <c r="HH129" i="3"/>
  <c r="HL129" i="3"/>
  <c r="HP129" i="3"/>
  <c r="N129" i="3"/>
  <c r="R129" i="3"/>
  <c r="AE129" i="3"/>
  <c r="AI129" i="3"/>
  <c r="AM129" i="3"/>
  <c r="AQ129" i="3"/>
  <c r="AU129" i="3"/>
  <c r="AZ129" i="3"/>
  <c r="BD129" i="3"/>
  <c r="BH129" i="3"/>
  <c r="BL129" i="3"/>
  <c r="BP129" i="3"/>
  <c r="BU129" i="3"/>
  <c r="CK129" i="3"/>
  <c r="CQ129" i="3"/>
  <c r="CU129" i="3"/>
  <c r="CY129" i="3"/>
  <c r="DD129" i="3"/>
  <c r="DH129" i="3"/>
  <c r="DL129" i="3"/>
  <c r="DQ129" i="3"/>
  <c r="DW129" i="3"/>
  <c r="EA129" i="3"/>
  <c r="EG129" i="3"/>
  <c r="GM129" i="3"/>
  <c r="GT129" i="3"/>
  <c r="GY129" i="3"/>
  <c r="HD129" i="3"/>
  <c r="HI129" i="3"/>
  <c r="HM129" i="3"/>
  <c r="HQ129" i="3"/>
  <c r="P142" i="4"/>
  <c r="S138" i="4"/>
  <c r="EV125" i="3"/>
  <c r="EW125" i="3"/>
  <c r="EX125" i="3"/>
  <c r="EL125" i="3"/>
  <c r="EM125" i="3"/>
  <c r="EN125" i="3"/>
  <c r="FF125" i="3"/>
  <c r="FG125" i="3"/>
  <c r="FH125" i="3"/>
  <c r="FP125" i="3"/>
  <c r="FQ125" i="3"/>
  <c r="FR125" i="3"/>
  <c r="FZ125" i="3"/>
  <c r="GA125" i="3"/>
  <c r="GB125" i="3"/>
  <c r="X121" i="3"/>
  <c r="Z121" i="3"/>
  <c r="CA121" i="3"/>
  <c r="FS117" i="3"/>
  <c r="EO117" i="3"/>
  <c r="EY117" i="3"/>
  <c r="FI117" i="3"/>
  <c r="GC117" i="3"/>
  <c r="EU117" i="3"/>
  <c r="FC117" i="3"/>
  <c r="ES117" i="3"/>
  <c r="FO117" i="3"/>
  <c r="FW117" i="3"/>
  <c r="FY117" i="3"/>
  <c r="FE117" i="3"/>
  <c r="FM117" i="3"/>
  <c r="GG117" i="3"/>
  <c r="GI117" i="3"/>
  <c r="EQ117" i="3"/>
  <c r="FD117" i="3"/>
  <c r="FK117" i="3"/>
  <c r="FX117" i="3"/>
  <c r="GE117" i="3"/>
  <c r="ER117" i="3"/>
  <c r="EZ117" i="3"/>
  <c r="FL117" i="3"/>
  <c r="FT117" i="3"/>
  <c r="GF117" i="3"/>
  <c r="ET117" i="3"/>
  <c r="FA117" i="3"/>
  <c r="FN117" i="3"/>
  <c r="FU117" i="3"/>
  <c r="GH117" i="3"/>
  <c r="EP117" i="3"/>
  <c r="FB117" i="3"/>
  <c r="FJ117" i="3"/>
  <c r="FV117" i="3"/>
  <c r="GD117" i="3"/>
  <c r="Z113" i="3"/>
  <c r="CA113" i="3"/>
  <c r="X113" i="3"/>
  <c r="HT113" i="3"/>
  <c r="Q113" i="3"/>
  <c r="Q113" i="2"/>
  <c r="AD113" i="3"/>
  <c r="AH113" i="3"/>
  <c r="AL113" i="3"/>
  <c r="AP113" i="3"/>
  <c r="AT113" i="3"/>
  <c r="AY113" i="3"/>
  <c r="BC113" i="3"/>
  <c r="BG113" i="3"/>
  <c r="BK113" i="3"/>
  <c r="BO113" i="3"/>
  <c r="BS113" i="3"/>
  <c r="CI113" i="3"/>
  <c r="CO113" i="3"/>
  <c r="CT113" i="3"/>
  <c r="CX113" i="3"/>
  <c r="DB113" i="3"/>
  <c r="DG113" i="3"/>
  <c r="DK113" i="3"/>
  <c r="DO113" i="3"/>
  <c r="DV113" i="3"/>
  <c r="DZ113" i="3"/>
  <c r="EE113" i="3"/>
  <c r="EJ113" i="3"/>
  <c r="GL113" i="3"/>
  <c r="GS113" i="3"/>
  <c r="GX113" i="3"/>
  <c r="HB113" i="3"/>
  <c r="HH113" i="3"/>
  <c r="HL113" i="3"/>
  <c r="HP113" i="3"/>
  <c r="N113" i="3"/>
  <c r="R113" i="3"/>
  <c r="AE113" i="3"/>
  <c r="AI113" i="3"/>
  <c r="AM113" i="3"/>
  <c r="AQ113" i="3"/>
  <c r="AU113" i="3"/>
  <c r="AZ113" i="3"/>
  <c r="BD113" i="3"/>
  <c r="BH113" i="3"/>
  <c r="BL113" i="3"/>
  <c r="BP113" i="3"/>
  <c r="BU113" i="3"/>
  <c r="CK113" i="3"/>
  <c r="CQ113" i="3"/>
  <c r="CU113" i="3"/>
  <c r="CY113" i="3"/>
  <c r="DD113" i="3"/>
  <c r="DH113" i="3"/>
  <c r="DL113" i="3"/>
  <c r="DQ113" i="3"/>
  <c r="DW113" i="3"/>
  <c r="EA113" i="3"/>
  <c r="EG113" i="3"/>
  <c r="GM113" i="3"/>
  <c r="GT113" i="3"/>
  <c r="GY113" i="3"/>
  <c r="HD113" i="3"/>
  <c r="HI113" i="3"/>
  <c r="HM113" i="3"/>
  <c r="HQ113" i="3"/>
  <c r="CG113" i="3"/>
  <c r="B113" i="3"/>
  <c r="B113" i="2"/>
  <c r="GN113" i="3"/>
  <c r="GO113" i="3"/>
  <c r="F113" i="3"/>
  <c r="U113" i="2"/>
  <c r="O113" i="3"/>
  <c r="S113" i="3"/>
  <c r="S113" i="2"/>
  <c r="AA113" i="3"/>
  <c r="AF113" i="3"/>
  <c r="AJ113" i="3"/>
  <c r="AN113" i="3"/>
  <c r="AR113" i="3"/>
  <c r="AV113" i="3"/>
  <c r="BA113" i="3"/>
  <c r="BE113" i="3"/>
  <c r="BI113" i="3"/>
  <c r="BM113" i="3"/>
  <c r="BQ113" i="3"/>
  <c r="CL113" i="3"/>
  <c r="CR113" i="3"/>
  <c r="CV113" i="3"/>
  <c r="CZ113" i="3"/>
  <c r="DE113" i="3"/>
  <c r="DI113" i="3"/>
  <c r="DM113" i="3"/>
  <c r="DS113" i="3"/>
  <c r="DX113" i="3"/>
  <c r="EC113" i="3"/>
  <c r="EH113" i="3"/>
  <c r="GQ113" i="3"/>
  <c r="GU113" i="3"/>
  <c r="GZ113" i="3"/>
  <c r="HF113" i="3"/>
  <c r="HJ113" i="3"/>
  <c r="HN113" i="3"/>
  <c r="HR113" i="3"/>
  <c r="P113" i="3"/>
  <c r="P113" i="2"/>
  <c r="AC113" i="3"/>
  <c r="AG113" i="3"/>
  <c r="AK113" i="3"/>
  <c r="AO113" i="3"/>
  <c r="AS113" i="3"/>
  <c r="AW113" i="3"/>
  <c r="BB113" i="3"/>
  <c r="BF113" i="3"/>
  <c r="BJ113" i="3"/>
  <c r="BN113" i="3"/>
  <c r="BR113" i="3"/>
  <c r="CE113" i="3"/>
  <c r="CN113" i="3"/>
  <c r="CS113" i="3"/>
  <c r="CW113" i="3"/>
  <c r="DA113" i="3"/>
  <c r="DF113" i="3"/>
  <c r="DJ113" i="3"/>
  <c r="DN113" i="3"/>
  <c r="DT113" i="3"/>
  <c r="DY113" i="3"/>
  <c r="ED113" i="3"/>
  <c r="EI113" i="3"/>
  <c r="GK113" i="3"/>
  <c r="GR113" i="3"/>
  <c r="GV113" i="3"/>
  <c r="HA113" i="3"/>
  <c r="HG113" i="3"/>
  <c r="HK113" i="3"/>
  <c r="HO113" i="3"/>
  <c r="HS113" i="3"/>
  <c r="P126" i="4"/>
  <c r="BY109" i="3"/>
  <c r="BW109" i="3"/>
  <c r="BX109" i="3"/>
  <c r="EV109" i="3"/>
  <c r="EW109" i="3"/>
  <c r="EX109" i="3"/>
  <c r="EL109" i="3"/>
  <c r="EM109" i="3"/>
  <c r="EN109" i="3"/>
  <c r="FF109" i="3"/>
  <c r="FG109" i="3"/>
  <c r="FH109" i="3"/>
  <c r="FP109" i="3"/>
  <c r="FQ109" i="3"/>
  <c r="FR109" i="3"/>
  <c r="FZ109" i="3"/>
  <c r="GA109" i="3"/>
  <c r="GB109" i="3"/>
  <c r="FS101" i="3"/>
  <c r="EO101" i="3"/>
  <c r="EY101" i="3"/>
  <c r="FI101" i="3"/>
  <c r="GC101" i="3"/>
  <c r="EU101" i="3"/>
  <c r="FC101" i="3"/>
  <c r="FO101" i="3"/>
  <c r="FW101" i="3"/>
  <c r="FE101" i="3"/>
  <c r="FM101" i="3"/>
  <c r="FY101" i="3"/>
  <c r="ES101" i="3"/>
  <c r="GG101" i="3"/>
  <c r="GI101" i="3"/>
  <c r="EQ101" i="3"/>
  <c r="FD101" i="3"/>
  <c r="FK101" i="3"/>
  <c r="FX101" i="3"/>
  <c r="GE101" i="3"/>
  <c r="ER101" i="3"/>
  <c r="EZ101" i="3"/>
  <c r="FL101" i="3"/>
  <c r="FT101" i="3"/>
  <c r="GF101" i="3"/>
  <c r="ET101" i="3"/>
  <c r="FA101" i="3"/>
  <c r="FN101" i="3"/>
  <c r="FU101" i="3"/>
  <c r="GH101" i="3"/>
  <c r="EP101" i="3"/>
  <c r="FB101" i="3"/>
  <c r="FJ101" i="3"/>
  <c r="FV101" i="3"/>
  <c r="GD101" i="3"/>
  <c r="Z97" i="3"/>
  <c r="CA97" i="3"/>
  <c r="X97" i="3"/>
  <c r="HT97" i="3"/>
  <c r="CG97" i="3"/>
  <c r="B97" i="3"/>
  <c r="B97" i="2"/>
  <c r="GN97" i="3"/>
  <c r="GO97" i="3"/>
  <c r="F97" i="3"/>
  <c r="U97" i="2"/>
  <c r="O97" i="3"/>
  <c r="N97" i="3"/>
  <c r="R97" i="3"/>
  <c r="P97" i="3"/>
  <c r="P97" i="2"/>
  <c r="AD97" i="3"/>
  <c r="AH97" i="3"/>
  <c r="AL97" i="3"/>
  <c r="AP97" i="3"/>
  <c r="AT97" i="3"/>
  <c r="AY97" i="3"/>
  <c r="BC97" i="3"/>
  <c r="BG97" i="3"/>
  <c r="BK97" i="3"/>
  <c r="BO97" i="3"/>
  <c r="BS97" i="3"/>
  <c r="CI97" i="3"/>
  <c r="CO97" i="3"/>
  <c r="CT97" i="3"/>
  <c r="CX97" i="3"/>
  <c r="DB97" i="3"/>
  <c r="DG97" i="3"/>
  <c r="DK97" i="3"/>
  <c r="DO97" i="3"/>
  <c r="DV97" i="3"/>
  <c r="DZ97" i="3"/>
  <c r="EE97" i="3"/>
  <c r="EJ97" i="3"/>
  <c r="GL97" i="3"/>
  <c r="GS97" i="3"/>
  <c r="GX97" i="3"/>
  <c r="HB97" i="3"/>
  <c r="HH97" i="3"/>
  <c r="HL97" i="3"/>
  <c r="HP97" i="3"/>
  <c r="Q97" i="3"/>
  <c r="Q97" i="2"/>
  <c r="AE97" i="3"/>
  <c r="AI97" i="3"/>
  <c r="AM97" i="3"/>
  <c r="AQ97" i="3"/>
  <c r="AU97" i="3"/>
  <c r="AZ97" i="3"/>
  <c r="BD97" i="3"/>
  <c r="BH97" i="3"/>
  <c r="BL97" i="3"/>
  <c r="BP97" i="3"/>
  <c r="BU97" i="3"/>
  <c r="CK97" i="3"/>
  <c r="CQ97" i="3"/>
  <c r="CU97" i="3"/>
  <c r="CY97" i="3"/>
  <c r="DD97" i="3"/>
  <c r="DH97" i="3"/>
  <c r="DL97" i="3"/>
  <c r="DQ97" i="3"/>
  <c r="DW97" i="3"/>
  <c r="EA97" i="3"/>
  <c r="EG97" i="3"/>
  <c r="GM97" i="3"/>
  <c r="GT97" i="3"/>
  <c r="GY97" i="3"/>
  <c r="HD97" i="3"/>
  <c r="HI97" i="3"/>
  <c r="HM97" i="3"/>
  <c r="HQ97" i="3"/>
  <c r="S97" i="3"/>
  <c r="S97" i="2"/>
  <c r="AA97" i="3"/>
  <c r="AF97" i="3"/>
  <c r="AJ97" i="3"/>
  <c r="AN97" i="3"/>
  <c r="AR97" i="3"/>
  <c r="AV97" i="3"/>
  <c r="BA97" i="3"/>
  <c r="BE97" i="3"/>
  <c r="BI97" i="3"/>
  <c r="BM97" i="3"/>
  <c r="BQ97" i="3"/>
  <c r="CL97" i="3"/>
  <c r="CR97" i="3"/>
  <c r="CV97" i="3"/>
  <c r="CZ97" i="3"/>
  <c r="DE97" i="3"/>
  <c r="DI97" i="3"/>
  <c r="DM97" i="3"/>
  <c r="DS97" i="3"/>
  <c r="DX97" i="3"/>
  <c r="EC97" i="3"/>
  <c r="EH97" i="3"/>
  <c r="GQ97" i="3"/>
  <c r="GU97" i="3"/>
  <c r="GZ97" i="3"/>
  <c r="HF97" i="3"/>
  <c r="HJ97" i="3"/>
  <c r="HN97" i="3"/>
  <c r="HR97" i="3"/>
  <c r="AC97" i="3"/>
  <c r="AG97" i="3"/>
  <c r="AK97" i="3"/>
  <c r="AO97" i="3"/>
  <c r="AS97" i="3"/>
  <c r="AW97" i="3"/>
  <c r="BB97" i="3"/>
  <c r="BF97" i="3"/>
  <c r="BJ97" i="3"/>
  <c r="BN97" i="3"/>
  <c r="BR97" i="3"/>
  <c r="CE97" i="3"/>
  <c r="CN97" i="3"/>
  <c r="CS97" i="3"/>
  <c r="CW97" i="3"/>
  <c r="DA97" i="3"/>
  <c r="DF97" i="3"/>
  <c r="DJ97" i="3"/>
  <c r="DN97" i="3"/>
  <c r="DT97" i="3"/>
  <c r="DY97" i="3"/>
  <c r="ED97" i="3"/>
  <c r="EI97" i="3"/>
  <c r="GK97" i="3"/>
  <c r="GR97" i="3"/>
  <c r="GV97" i="3"/>
  <c r="HA97" i="3"/>
  <c r="HG97" i="3"/>
  <c r="HK97" i="3"/>
  <c r="HO97" i="3"/>
  <c r="HS97" i="3"/>
  <c r="P110" i="4"/>
  <c r="EV93" i="3"/>
  <c r="EW93" i="3"/>
  <c r="EX93" i="3"/>
  <c r="EL93" i="3"/>
  <c r="EM93" i="3"/>
  <c r="EN93" i="3"/>
  <c r="FF93" i="3"/>
  <c r="FG93" i="3"/>
  <c r="FH93" i="3"/>
  <c r="FP93" i="3"/>
  <c r="FQ93" i="3"/>
  <c r="FR93" i="3"/>
  <c r="FZ93" i="3"/>
  <c r="GA93" i="3"/>
  <c r="GB93" i="3"/>
  <c r="X85" i="3"/>
  <c r="Z85" i="3"/>
  <c r="CA85" i="3"/>
  <c r="FS85" i="3"/>
  <c r="EO85" i="3"/>
  <c r="EY85" i="3"/>
  <c r="FI85" i="3"/>
  <c r="GC85" i="3"/>
  <c r="EU85" i="3"/>
  <c r="FC85" i="3"/>
  <c r="ES85" i="3"/>
  <c r="FO85" i="3"/>
  <c r="FW85" i="3"/>
  <c r="FY85" i="3"/>
  <c r="FE85" i="3"/>
  <c r="FM85" i="3"/>
  <c r="GG85" i="3"/>
  <c r="GI85" i="3"/>
  <c r="ET85" i="3"/>
  <c r="FA85" i="3"/>
  <c r="FN85" i="3"/>
  <c r="FU85" i="3"/>
  <c r="GH85" i="3"/>
  <c r="EP85" i="3"/>
  <c r="FB85" i="3"/>
  <c r="FJ85" i="3"/>
  <c r="FV85" i="3"/>
  <c r="GD85" i="3"/>
  <c r="EQ85" i="3"/>
  <c r="FD85" i="3"/>
  <c r="FK85" i="3"/>
  <c r="FX85" i="3"/>
  <c r="GE85" i="3"/>
  <c r="ER85" i="3"/>
  <c r="EZ85" i="3"/>
  <c r="FL85" i="3"/>
  <c r="FT85" i="3"/>
  <c r="GF85" i="3"/>
  <c r="BW81" i="3"/>
  <c r="BX81" i="3"/>
  <c r="BY81" i="3"/>
  <c r="HT81" i="3"/>
  <c r="CG81" i="3"/>
  <c r="B81" i="3"/>
  <c r="B81" i="2"/>
  <c r="GN81" i="3"/>
  <c r="GO81" i="3"/>
  <c r="F81" i="3"/>
  <c r="U81" i="2"/>
  <c r="O81" i="3"/>
  <c r="S81" i="3"/>
  <c r="S81" i="2"/>
  <c r="AA81" i="3"/>
  <c r="AF81" i="3"/>
  <c r="AJ81" i="3"/>
  <c r="AN81" i="3"/>
  <c r="AR81" i="3"/>
  <c r="AV81" i="3"/>
  <c r="BA81" i="3"/>
  <c r="BE81" i="3"/>
  <c r="BI81" i="3"/>
  <c r="BM81" i="3"/>
  <c r="BQ81" i="3"/>
  <c r="CL81" i="3"/>
  <c r="CR81" i="3"/>
  <c r="CV81" i="3"/>
  <c r="CZ81" i="3"/>
  <c r="DE81" i="3"/>
  <c r="DI81" i="3"/>
  <c r="DM81" i="3"/>
  <c r="DS81" i="3"/>
  <c r="DX81" i="3"/>
  <c r="EC81" i="3"/>
  <c r="EH81" i="3"/>
  <c r="GQ81" i="3"/>
  <c r="GU81" i="3"/>
  <c r="GZ81" i="3"/>
  <c r="HF81" i="3"/>
  <c r="HJ81" i="3"/>
  <c r="HN81" i="3"/>
  <c r="HR81" i="3"/>
  <c r="P81" i="3"/>
  <c r="P81" i="2"/>
  <c r="AC81" i="3"/>
  <c r="AG81" i="3"/>
  <c r="AK81" i="3"/>
  <c r="AO81" i="3"/>
  <c r="AS81" i="3"/>
  <c r="AW81" i="3"/>
  <c r="BB81" i="3"/>
  <c r="BF81" i="3"/>
  <c r="BJ81" i="3"/>
  <c r="BN81" i="3"/>
  <c r="BR81" i="3"/>
  <c r="CE81" i="3"/>
  <c r="CN81" i="3"/>
  <c r="CS81" i="3"/>
  <c r="CW81" i="3"/>
  <c r="DA81" i="3"/>
  <c r="DF81" i="3"/>
  <c r="DJ81" i="3"/>
  <c r="DN81" i="3"/>
  <c r="DT81" i="3"/>
  <c r="DY81" i="3"/>
  <c r="ED81" i="3"/>
  <c r="EI81" i="3"/>
  <c r="GK81" i="3"/>
  <c r="GR81" i="3"/>
  <c r="GV81" i="3"/>
  <c r="HA81" i="3"/>
  <c r="HG81" i="3"/>
  <c r="HK81" i="3"/>
  <c r="HO81" i="3"/>
  <c r="HS81" i="3"/>
  <c r="Q81" i="3"/>
  <c r="Q81" i="2"/>
  <c r="AD81" i="3"/>
  <c r="AH81" i="3"/>
  <c r="AL81" i="3"/>
  <c r="AP81" i="3"/>
  <c r="AT81" i="3"/>
  <c r="AY81" i="3"/>
  <c r="BC81" i="3"/>
  <c r="BG81" i="3"/>
  <c r="BK81" i="3"/>
  <c r="BO81" i="3"/>
  <c r="BS81" i="3"/>
  <c r="CI81" i="3"/>
  <c r="CO81" i="3"/>
  <c r="CT81" i="3"/>
  <c r="CX81" i="3"/>
  <c r="DB81" i="3"/>
  <c r="DG81" i="3"/>
  <c r="DK81" i="3"/>
  <c r="DO81" i="3"/>
  <c r="DV81" i="3"/>
  <c r="DZ81" i="3"/>
  <c r="EE81" i="3"/>
  <c r="EJ81" i="3"/>
  <c r="GL81" i="3"/>
  <c r="GS81" i="3"/>
  <c r="GX81" i="3"/>
  <c r="HB81" i="3"/>
  <c r="HH81" i="3"/>
  <c r="HL81" i="3"/>
  <c r="HP81" i="3"/>
  <c r="N81" i="3"/>
  <c r="R81" i="3"/>
  <c r="AE81" i="3"/>
  <c r="AI81" i="3"/>
  <c r="AM81" i="3"/>
  <c r="AQ81" i="3"/>
  <c r="AU81" i="3"/>
  <c r="AZ81" i="3"/>
  <c r="BD81" i="3"/>
  <c r="BH81" i="3"/>
  <c r="BL81" i="3"/>
  <c r="BP81" i="3"/>
  <c r="BU81" i="3"/>
  <c r="CK81" i="3"/>
  <c r="CQ81" i="3"/>
  <c r="CU81" i="3"/>
  <c r="CY81" i="3"/>
  <c r="DD81" i="3"/>
  <c r="DH81" i="3"/>
  <c r="DL81" i="3"/>
  <c r="DQ81" i="3"/>
  <c r="DW81" i="3"/>
  <c r="EA81" i="3"/>
  <c r="EG81" i="3"/>
  <c r="GM81" i="3"/>
  <c r="GT81" i="3"/>
  <c r="GY81" i="3"/>
  <c r="HD81" i="3"/>
  <c r="HI81" i="3"/>
  <c r="HM81" i="3"/>
  <c r="HQ81" i="3"/>
  <c r="P94" i="4"/>
  <c r="EV77" i="3"/>
  <c r="EW77" i="3"/>
  <c r="EX77" i="3"/>
  <c r="EL77" i="3"/>
  <c r="EM77" i="3"/>
  <c r="EN77" i="3"/>
  <c r="FF77" i="3"/>
  <c r="FG77" i="3"/>
  <c r="FH77" i="3"/>
  <c r="FP77" i="3"/>
  <c r="FQ77" i="3"/>
  <c r="FR77" i="3"/>
  <c r="FZ77" i="3"/>
  <c r="GA77" i="3"/>
  <c r="GB77" i="3"/>
  <c r="S86" i="4"/>
  <c r="BW69" i="3"/>
  <c r="BX69" i="3"/>
  <c r="BY69" i="3"/>
  <c r="FS69" i="3"/>
  <c r="EO69" i="3"/>
  <c r="EY69" i="3"/>
  <c r="FI69" i="3"/>
  <c r="GC69" i="3"/>
  <c r="EU69" i="3"/>
  <c r="FC69" i="3"/>
  <c r="FO69" i="3"/>
  <c r="FW69" i="3"/>
  <c r="FE69" i="3"/>
  <c r="FM69" i="3"/>
  <c r="ES69" i="3"/>
  <c r="FY69" i="3"/>
  <c r="GG69" i="3"/>
  <c r="GI69" i="3"/>
  <c r="ET69" i="3"/>
  <c r="FA69" i="3"/>
  <c r="FN69" i="3"/>
  <c r="FU69" i="3"/>
  <c r="GH69" i="3"/>
  <c r="EP69" i="3"/>
  <c r="FB69" i="3"/>
  <c r="FJ69" i="3"/>
  <c r="FV69" i="3"/>
  <c r="GD69" i="3"/>
  <c r="EQ69" i="3"/>
  <c r="FD69" i="3"/>
  <c r="FK69" i="3"/>
  <c r="FX69" i="3"/>
  <c r="GE69" i="3"/>
  <c r="ER69" i="3"/>
  <c r="EZ69" i="3"/>
  <c r="FL69" i="3"/>
  <c r="FT69" i="3"/>
  <c r="GF69" i="3"/>
  <c r="Z65" i="3"/>
  <c r="CA65" i="3"/>
  <c r="X65" i="3"/>
  <c r="HT65" i="3"/>
  <c r="Q65" i="3"/>
  <c r="Q65" i="2"/>
  <c r="AD65" i="3"/>
  <c r="AH65" i="3"/>
  <c r="AL65" i="3"/>
  <c r="AP65" i="3"/>
  <c r="AT65" i="3"/>
  <c r="AY65" i="3"/>
  <c r="BC65" i="3"/>
  <c r="BG65" i="3"/>
  <c r="BK65" i="3"/>
  <c r="BO65" i="3"/>
  <c r="BS65" i="3"/>
  <c r="CI65" i="3"/>
  <c r="CO65" i="3"/>
  <c r="CT65" i="3"/>
  <c r="CX65" i="3"/>
  <c r="DB65" i="3"/>
  <c r="DG65" i="3"/>
  <c r="DK65" i="3"/>
  <c r="DO65" i="3"/>
  <c r="DV65" i="3"/>
  <c r="DZ65" i="3"/>
  <c r="EE65" i="3"/>
  <c r="EJ65" i="3"/>
  <c r="GL65" i="3"/>
  <c r="GS65" i="3"/>
  <c r="GX65" i="3"/>
  <c r="HB65" i="3"/>
  <c r="HH65" i="3"/>
  <c r="HL65" i="3"/>
  <c r="HP65" i="3"/>
  <c r="N65" i="3"/>
  <c r="R65" i="3"/>
  <c r="AE65" i="3"/>
  <c r="AI65" i="3"/>
  <c r="AM65" i="3"/>
  <c r="AQ65" i="3"/>
  <c r="AU65" i="3"/>
  <c r="AZ65" i="3"/>
  <c r="BD65" i="3"/>
  <c r="BH65" i="3"/>
  <c r="BL65" i="3"/>
  <c r="BP65" i="3"/>
  <c r="BU65" i="3"/>
  <c r="CK65" i="3"/>
  <c r="CQ65" i="3"/>
  <c r="CU65" i="3"/>
  <c r="CY65" i="3"/>
  <c r="DD65" i="3"/>
  <c r="DH65" i="3"/>
  <c r="DL65" i="3"/>
  <c r="DQ65" i="3"/>
  <c r="DW65" i="3"/>
  <c r="EA65" i="3"/>
  <c r="EG65" i="3"/>
  <c r="GM65" i="3"/>
  <c r="GT65" i="3"/>
  <c r="GY65" i="3"/>
  <c r="HD65" i="3"/>
  <c r="HI65" i="3"/>
  <c r="HM65" i="3"/>
  <c r="HQ65" i="3"/>
  <c r="CG65" i="3"/>
  <c r="B65" i="3"/>
  <c r="B65" i="2"/>
  <c r="GN65" i="3"/>
  <c r="GO65" i="3"/>
  <c r="F65" i="3"/>
  <c r="U65" i="2"/>
  <c r="O65" i="3"/>
  <c r="S65" i="3"/>
  <c r="S65" i="2"/>
  <c r="AA65" i="3"/>
  <c r="AF65" i="3"/>
  <c r="AJ65" i="3"/>
  <c r="AN65" i="3"/>
  <c r="AR65" i="3"/>
  <c r="AV65" i="3"/>
  <c r="BA65" i="3"/>
  <c r="BE65" i="3"/>
  <c r="BI65" i="3"/>
  <c r="BM65" i="3"/>
  <c r="BQ65" i="3"/>
  <c r="CL65" i="3"/>
  <c r="CR65" i="3"/>
  <c r="CV65" i="3"/>
  <c r="CZ65" i="3"/>
  <c r="DE65" i="3"/>
  <c r="DI65" i="3"/>
  <c r="DM65" i="3"/>
  <c r="DS65" i="3"/>
  <c r="DX65" i="3"/>
  <c r="EC65" i="3"/>
  <c r="EH65" i="3"/>
  <c r="GQ65" i="3"/>
  <c r="GU65" i="3"/>
  <c r="GZ65" i="3"/>
  <c r="HF65" i="3"/>
  <c r="HJ65" i="3"/>
  <c r="HN65" i="3"/>
  <c r="HR65" i="3"/>
  <c r="P65" i="3"/>
  <c r="P65" i="2"/>
  <c r="AC65" i="3"/>
  <c r="AG65" i="3"/>
  <c r="AK65" i="3"/>
  <c r="AO65" i="3"/>
  <c r="AS65" i="3"/>
  <c r="AW65" i="3"/>
  <c r="BB65" i="3"/>
  <c r="BF65" i="3"/>
  <c r="BJ65" i="3"/>
  <c r="BN65" i="3"/>
  <c r="BR65" i="3"/>
  <c r="CE65" i="3"/>
  <c r="CN65" i="3"/>
  <c r="CS65" i="3"/>
  <c r="CW65" i="3"/>
  <c r="DA65" i="3"/>
  <c r="DF65" i="3"/>
  <c r="DJ65" i="3"/>
  <c r="DN65" i="3"/>
  <c r="DT65" i="3"/>
  <c r="DY65" i="3"/>
  <c r="ED65" i="3"/>
  <c r="EI65" i="3"/>
  <c r="HA65" i="3"/>
  <c r="HS65" i="3"/>
  <c r="GK65" i="3"/>
  <c r="HG65" i="3"/>
  <c r="GR65" i="3"/>
  <c r="HK65" i="3"/>
  <c r="GV65" i="3"/>
  <c r="HO65" i="3"/>
  <c r="P78" i="4"/>
  <c r="BY61" i="3"/>
  <c r="BW61" i="3"/>
  <c r="BX61" i="3"/>
  <c r="EV61" i="3"/>
  <c r="EW61" i="3"/>
  <c r="EX61" i="3"/>
  <c r="FF61" i="3"/>
  <c r="FG61" i="3"/>
  <c r="FH61" i="3"/>
  <c r="FP61" i="3"/>
  <c r="FQ61" i="3"/>
  <c r="FR61" i="3"/>
  <c r="EL61" i="3"/>
  <c r="EM61" i="3"/>
  <c r="EN61" i="3"/>
  <c r="FZ61" i="3"/>
  <c r="GA61" i="3"/>
  <c r="GB61" i="3"/>
  <c r="S70" i="4"/>
  <c r="FS53" i="3"/>
  <c r="EO53" i="3"/>
  <c r="EY53" i="3"/>
  <c r="FI53" i="3"/>
  <c r="GC53" i="3"/>
  <c r="EU53" i="3"/>
  <c r="FC53" i="3"/>
  <c r="ES53" i="3"/>
  <c r="FO53" i="3"/>
  <c r="FW53" i="3"/>
  <c r="FY53" i="3"/>
  <c r="FE53" i="3"/>
  <c r="FM53" i="3"/>
  <c r="GG53" i="3"/>
  <c r="GI53" i="3"/>
  <c r="EQ53" i="3"/>
  <c r="FD53" i="3"/>
  <c r="FK53" i="3"/>
  <c r="FX53" i="3"/>
  <c r="GE53" i="3"/>
  <c r="ER53" i="3"/>
  <c r="EZ53" i="3"/>
  <c r="FL53" i="3"/>
  <c r="FT53" i="3"/>
  <c r="GF53" i="3"/>
  <c r="ET53" i="3"/>
  <c r="FA53" i="3"/>
  <c r="FN53" i="3"/>
  <c r="FU53" i="3"/>
  <c r="GH53" i="3"/>
  <c r="EP53" i="3"/>
  <c r="FB53" i="3"/>
  <c r="FJ53" i="3"/>
  <c r="FV53" i="3"/>
  <c r="GD53" i="3"/>
  <c r="Z49" i="3"/>
  <c r="CA49" i="3"/>
  <c r="X49" i="3"/>
  <c r="HT49" i="3"/>
  <c r="Q49" i="3"/>
  <c r="Q49" i="2"/>
  <c r="AD49" i="3"/>
  <c r="AH49" i="3"/>
  <c r="AL49" i="3"/>
  <c r="AP49" i="3"/>
  <c r="AT49" i="3"/>
  <c r="AY49" i="3"/>
  <c r="BC49" i="3"/>
  <c r="BG49" i="3"/>
  <c r="BK49" i="3"/>
  <c r="BO49" i="3"/>
  <c r="BS49" i="3"/>
  <c r="CI49" i="3"/>
  <c r="CO49" i="3"/>
  <c r="CT49" i="3"/>
  <c r="CX49" i="3"/>
  <c r="DB49" i="3"/>
  <c r="DG49" i="3"/>
  <c r="DK49" i="3"/>
  <c r="DO49" i="3"/>
  <c r="DV49" i="3"/>
  <c r="DZ49" i="3"/>
  <c r="EE49" i="3"/>
  <c r="EJ49" i="3"/>
  <c r="GL49" i="3"/>
  <c r="GS49" i="3"/>
  <c r="GX49" i="3"/>
  <c r="HB49" i="3"/>
  <c r="HH49" i="3"/>
  <c r="HL49" i="3"/>
  <c r="HP49" i="3"/>
  <c r="N49" i="3"/>
  <c r="R49" i="3"/>
  <c r="AE49" i="3"/>
  <c r="AI49" i="3"/>
  <c r="AM49" i="3"/>
  <c r="AQ49" i="3"/>
  <c r="AU49" i="3"/>
  <c r="AZ49" i="3"/>
  <c r="BD49" i="3"/>
  <c r="BH49" i="3"/>
  <c r="BL49" i="3"/>
  <c r="BP49" i="3"/>
  <c r="BU49" i="3"/>
  <c r="CK49" i="3"/>
  <c r="CQ49" i="3"/>
  <c r="CU49" i="3"/>
  <c r="CY49" i="3"/>
  <c r="DD49" i="3"/>
  <c r="DH49" i="3"/>
  <c r="DL49" i="3"/>
  <c r="DQ49" i="3"/>
  <c r="DW49" i="3"/>
  <c r="EA49" i="3"/>
  <c r="EG49" i="3"/>
  <c r="GM49" i="3"/>
  <c r="GT49" i="3"/>
  <c r="GY49" i="3"/>
  <c r="HD49" i="3"/>
  <c r="HI49" i="3"/>
  <c r="HM49" i="3"/>
  <c r="HQ49" i="3"/>
  <c r="CG49" i="3"/>
  <c r="B49" i="3"/>
  <c r="B49" i="2"/>
  <c r="GN49" i="3"/>
  <c r="GO49" i="3"/>
  <c r="F49" i="3"/>
  <c r="U49" i="2"/>
  <c r="O49" i="3"/>
  <c r="S49" i="3"/>
  <c r="S49" i="2"/>
  <c r="AA49" i="3"/>
  <c r="AF49" i="3"/>
  <c r="AJ49" i="3"/>
  <c r="AN49" i="3"/>
  <c r="AR49" i="3"/>
  <c r="AV49" i="3"/>
  <c r="BA49" i="3"/>
  <c r="BE49" i="3"/>
  <c r="BI49" i="3"/>
  <c r="BM49" i="3"/>
  <c r="BQ49" i="3"/>
  <c r="CL49" i="3"/>
  <c r="CR49" i="3"/>
  <c r="CV49" i="3"/>
  <c r="CZ49" i="3"/>
  <c r="DE49" i="3"/>
  <c r="DI49" i="3"/>
  <c r="DM49" i="3"/>
  <c r="DS49" i="3"/>
  <c r="DX49" i="3"/>
  <c r="EC49" i="3"/>
  <c r="EH49" i="3"/>
  <c r="GQ49" i="3"/>
  <c r="GU49" i="3"/>
  <c r="GZ49" i="3"/>
  <c r="HF49" i="3"/>
  <c r="HJ49" i="3"/>
  <c r="HN49" i="3"/>
  <c r="HR49" i="3"/>
  <c r="P49" i="3"/>
  <c r="P49" i="2"/>
  <c r="AC49" i="3"/>
  <c r="AG49" i="3"/>
  <c r="AK49" i="3"/>
  <c r="AO49" i="3"/>
  <c r="AS49" i="3"/>
  <c r="AW49" i="3"/>
  <c r="BB49" i="3"/>
  <c r="BF49" i="3"/>
  <c r="BJ49" i="3"/>
  <c r="BN49" i="3"/>
  <c r="BR49" i="3"/>
  <c r="CE49" i="3"/>
  <c r="CN49" i="3"/>
  <c r="CS49" i="3"/>
  <c r="CW49" i="3"/>
  <c r="DA49" i="3"/>
  <c r="DF49" i="3"/>
  <c r="DJ49" i="3"/>
  <c r="DN49" i="3"/>
  <c r="DT49" i="3"/>
  <c r="DY49" i="3"/>
  <c r="ED49" i="3"/>
  <c r="EI49" i="3"/>
  <c r="GK49" i="3"/>
  <c r="GR49" i="3"/>
  <c r="GV49" i="3"/>
  <c r="HA49" i="3"/>
  <c r="HG49" i="3"/>
  <c r="HK49" i="3"/>
  <c r="HO49" i="3"/>
  <c r="HS49" i="3"/>
  <c r="P62" i="4"/>
  <c r="EE45" i="3"/>
  <c r="GK45" i="3"/>
  <c r="GL45" i="3"/>
  <c r="GM45" i="3"/>
  <c r="GN45" i="3"/>
  <c r="AE45" i="3"/>
  <c r="AI45" i="3"/>
  <c r="AM45" i="3"/>
  <c r="AQ45" i="3"/>
  <c r="AU45" i="3"/>
  <c r="EH45" i="3"/>
  <c r="CW45" i="3"/>
  <c r="AF45" i="3"/>
  <c r="AJ45" i="3"/>
  <c r="AN45" i="3"/>
  <c r="AR45" i="3"/>
  <c r="AV45" i="3"/>
  <c r="HR45" i="3"/>
  <c r="N45" i="3"/>
  <c r="DL45" i="3"/>
  <c r="DM45" i="3"/>
  <c r="DX45" i="3"/>
  <c r="AC45" i="3"/>
  <c r="AG45" i="3"/>
  <c r="AK45" i="3"/>
  <c r="AO45" i="3"/>
  <c r="AS45" i="3"/>
  <c r="HS45" i="3"/>
  <c r="DJ45" i="3"/>
  <c r="DK45" i="3"/>
  <c r="AP45" i="3"/>
  <c r="EC45" i="3"/>
  <c r="AD45" i="3"/>
  <c r="AT45" i="3"/>
  <c r="AH45" i="3"/>
  <c r="AL45" i="3"/>
  <c r="GX45" i="3"/>
  <c r="HJ45" i="3"/>
  <c r="AY45" i="3"/>
  <c r="BC45" i="3"/>
  <c r="BG45" i="3"/>
  <c r="BK45" i="3"/>
  <c r="BO45" i="3"/>
  <c r="O45" i="3"/>
  <c r="DY45" i="3"/>
  <c r="AZ45" i="3"/>
  <c r="BD45" i="3"/>
  <c r="BH45" i="3"/>
  <c r="BL45" i="3"/>
  <c r="BP45" i="3"/>
  <c r="BA45" i="3"/>
  <c r="BE45" i="3"/>
  <c r="BI45" i="3"/>
  <c r="BM45" i="3"/>
  <c r="BQ45" i="3"/>
  <c r="HA45" i="3"/>
  <c r="CX45" i="3"/>
  <c r="BB45" i="3"/>
  <c r="BF45" i="3"/>
  <c r="BJ45" i="3"/>
  <c r="BN45" i="3"/>
  <c r="BR45" i="3"/>
  <c r="CA24" i="3"/>
  <c r="Z24" i="3"/>
  <c r="X24" i="3"/>
  <c r="CA26" i="3"/>
  <c r="Z26" i="3"/>
  <c r="X26" i="3"/>
  <c r="BH19" i="2"/>
  <c r="HF20" i="3"/>
  <c r="CQ20" i="3"/>
  <c r="Z518" i="3"/>
  <c r="CA518" i="3"/>
  <c r="X518" i="3"/>
  <c r="FS518" i="3"/>
  <c r="EO518" i="3"/>
  <c r="EY518" i="3"/>
  <c r="FI518" i="3"/>
  <c r="GC518" i="3"/>
  <c r="ES518" i="3"/>
  <c r="EU518" i="3"/>
  <c r="FC518" i="3"/>
  <c r="FE518" i="3"/>
  <c r="FM518" i="3"/>
  <c r="FY518" i="3"/>
  <c r="GI518" i="3"/>
  <c r="FO518" i="3"/>
  <c r="FW518" i="3"/>
  <c r="GG518" i="3"/>
  <c r="EQ518" i="3"/>
  <c r="FD518" i="3"/>
  <c r="FK518" i="3"/>
  <c r="FX518" i="3"/>
  <c r="GE518" i="3"/>
  <c r="ER518" i="3"/>
  <c r="EZ518" i="3"/>
  <c r="FL518" i="3"/>
  <c r="FT518" i="3"/>
  <c r="GF518" i="3"/>
  <c r="ET518" i="3"/>
  <c r="FA518" i="3"/>
  <c r="FN518" i="3"/>
  <c r="FU518" i="3"/>
  <c r="GH518" i="3"/>
  <c r="EP518" i="3"/>
  <c r="FB518" i="3"/>
  <c r="FJ518" i="3"/>
  <c r="FV518" i="3"/>
  <c r="GD518" i="3"/>
  <c r="BY514" i="3"/>
  <c r="BW514" i="3"/>
  <c r="BX514" i="3"/>
  <c r="HT514" i="3"/>
  <c r="Q514" i="3"/>
  <c r="Q514" i="2"/>
  <c r="AD514" i="3"/>
  <c r="AH514" i="3"/>
  <c r="AL514" i="3"/>
  <c r="AP514" i="3"/>
  <c r="AT514" i="3"/>
  <c r="AY514" i="3"/>
  <c r="BC514" i="3"/>
  <c r="BG514" i="3"/>
  <c r="BK514" i="3"/>
  <c r="BO514" i="3"/>
  <c r="BS514" i="3"/>
  <c r="CI514" i="3"/>
  <c r="CO514" i="3"/>
  <c r="CT514" i="3"/>
  <c r="CX514" i="3"/>
  <c r="DB514" i="3"/>
  <c r="DG514" i="3"/>
  <c r="DK514" i="3"/>
  <c r="DO514" i="3"/>
  <c r="DV514" i="3"/>
  <c r="DZ514" i="3"/>
  <c r="EE514" i="3"/>
  <c r="EJ514" i="3"/>
  <c r="GL514" i="3"/>
  <c r="GS514" i="3"/>
  <c r="GX514" i="3"/>
  <c r="HB514" i="3"/>
  <c r="HH514" i="3"/>
  <c r="HL514" i="3"/>
  <c r="HP514" i="3"/>
  <c r="N514" i="3"/>
  <c r="R514" i="3"/>
  <c r="AE514" i="3"/>
  <c r="AI514" i="3"/>
  <c r="AM514" i="3"/>
  <c r="AQ514" i="3"/>
  <c r="AU514" i="3"/>
  <c r="AZ514" i="3"/>
  <c r="BD514" i="3"/>
  <c r="BH514" i="3"/>
  <c r="BL514" i="3"/>
  <c r="BP514" i="3"/>
  <c r="BU514" i="3"/>
  <c r="CK514" i="3"/>
  <c r="CQ514" i="3"/>
  <c r="CU514" i="3"/>
  <c r="CY514" i="3"/>
  <c r="DD514" i="3"/>
  <c r="DH514" i="3"/>
  <c r="DL514" i="3"/>
  <c r="DQ514" i="3"/>
  <c r="DW514" i="3"/>
  <c r="EA514" i="3"/>
  <c r="EG514" i="3"/>
  <c r="GM514" i="3"/>
  <c r="GT514" i="3"/>
  <c r="GY514" i="3"/>
  <c r="HD514" i="3"/>
  <c r="HI514" i="3"/>
  <c r="HM514" i="3"/>
  <c r="HQ514" i="3"/>
  <c r="CG514" i="3"/>
  <c r="B514" i="3"/>
  <c r="B514" i="2"/>
  <c r="GN514" i="3"/>
  <c r="GO514" i="3"/>
  <c r="F514" i="3"/>
  <c r="U514" i="2"/>
  <c r="O514" i="3"/>
  <c r="S514" i="3"/>
  <c r="S514" i="2"/>
  <c r="AA514" i="3"/>
  <c r="AF514" i="3"/>
  <c r="AJ514" i="3"/>
  <c r="AN514" i="3"/>
  <c r="AR514" i="3"/>
  <c r="AV514" i="3"/>
  <c r="BA514" i="3"/>
  <c r="BE514" i="3"/>
  <c r="BI514" i="3"/>
  <c r="BM514" i="3"/>
  <c r="BQ514" i="3"/>
  <c r="CL514" i="3"/>
  <c r="CR514" i="3"/>
  <c r="CV514" i="3"/>
  <c r="CZ514" i="3"/>
  <c r="DE514" i="3"/>
  <c r="DI514" i="3"/>
  <c r="DM514" i="3"/>
  <c r="DS514" i="3"/>
  <c r="DX514" i="3"/>
  <c r="EC514" i="3"/>
  <c r="EH514" i="3"/>
  <c r="GQ514" i="3"/>
  <c r="GU514" i="3"/>
  <c r="GZ514" i="3"/>
  <c r="HF514" i="3"/>
  <c r="HJ514" i="3"/>
  <c r="HN514" i="3"/>
  <c r="HR514" i="3"/>
  <c r="P514" i="3"/>
  <c r="P514" i="2"/>
  <c r="AC514" i="3"/>
  <c r="AG514" i="3"/>
  <c r="AK514" i="3"/>
  <c r="AO514" i="3"/>
  <c r="AS514" i="3"/>
  <c r="AW514" i="3"/>
  <c r="BB514" i="3"/>
  <c r="BF514" i="3"/>
  <c r="BJ514" i="3"/>
  <c r="BN514" i="3"/>
  <c r="BR514" i="3"/>
  <c r="CE514" i="3"/>
  <c r="CN514" i="3"/>
  <c r="CS514" i="3"/>
  <c r="CW514" i="3"/>
  <c r="DA514" i="3"/>
  <c r="DF514" i="3"/>
  <c r="DJ514" i="3"/>
  <c r="DN514" i="3"/>
  <c r="DT514" i="3"/>
  <c r="DY514" i="3"/>
  <c r="ED514" i="3"/>
  <c r="EI514" i="3"/>
  <c r="GK514" i="3"/>
  <c r="GR514" i="3"/>
  <c r="GV514" i="3"/>
  <c r="HA514" i="3"/>
  <c r="HG514" i="3"/>
  <c r="HK514" i="3"/>
  <c r="HO514" i="3"/>
  <c r="HS514" i="3"/>
  <c r="P527" i="4"/>
  <c r="EL510" i="3"/>
  <c r="EM510" i="3"/>
  <c r="EN510" i="3"/>
  <c r="EV510" i="3"/>
  <c r="EW510" i="3"/>
  <c r="EX510" i="3"/>
  <c r="FZ510" i="3"/>
  <c r="GA510" i="3"/>
  <c r="GB510" i="3"/>
  <c r="FF510" i="3"/>
  <c r="FG510" i="3"/>
  <c r="FH510" i="3"/>
  <c r="FP510" i="3"/>
  <c r="FQ510" i="3"/>
  <c r="FR510" i="3"/>
  <c r="Z502" i="3"/>
  <c r="CA502" i="3"/>
  <c r="X502" i="3"/>
  <c r="FS502" i="3"/>
  <c r="EO502" i="3"/>
  <c r="EY502" i="3"/>
  <c r="FI502" i="3"/>
  <c r="GC502" i="3"/>
  <c r="ES502" i="3"/>
  <c r="EU502" i="3"/>
  <c r="FC502" i="3"/>
  <c r="FE502" i="3"/>
  <c r="FM502" i="3"/>
  <c r="FY502" i="3"/>
  <c r="GI502" i="3"/>
  <c r="FO502" i="3"/>
  <c r="FW502" i="3"/>
  <c r="GG502" i="3"/>
  <c r="EQ502" i="3"/>
  <c r="FD502" i="3"/>
  <c r="FK502" i="3"/>
  <c r="FX502" i="3"/>
  <c r="GE502" i="3"/>
  <c r="ER502" i="3"/>
  <c r="EZ502" i="3"/>
  <c r="FL502" i="3"/>
  <c r="FT502" i="3"/>
  <c r="GF502" i="3"/>
  <c r="ET502" i="3"/>
  <c r="FA502" i="3"/>
  <c r="FN502" i="3"/>
  <c r="FU502" i="3"/>
  <c r="GH502" i="3"/>
  <c r="EP502" i="3"/>
  <c r="FB502" i="3"/>
  <c r="FJ502" i="3"/>
  <c r="FV502" i="3"/>
  <c r="GD502" i="3"/>
  <c r="BY498" i="3"/>
  <c r="BW498" i="3"/>
  <c r="BX498" i="3"/>
  <c r="HT498" i="3"/>
  <c r="Q498" i="3"/>
  <c r="Q498" i="2"/>
  <c r="AD498" i="3"/>
  <c r="AH498" i="3"/>
  <c r="AL498" i="3"/>
  <c r="AP498" i="3"/>
  <c r="AT498" i="3"/>
  <c r="AY498" i="3"/>
  <c r="BC498" i="3"/>
  <c r="BG498" i="3"/>
  <c r="BK498" i="3"/>
  <c r="BO498" i="3"/>
  <c r="BS498" i="3"/>
  <c r="CI498" i="3"/>
  <c r="CO498" i="3"/>
  <c r="CT498" i="3"/>
  <c r="CX498" i="3"/>
  <c r="DB498" i="3"/>
  <c r="DG498" i="3"/>
  <c r="DK498" i="3"/>
  <c r="DO498" i="3"/>
  <c r="DV498" i="3"/>
  <c r="DZ498" i="3"/>
  <c r="EE498" i="3"/>
  <c r="EJ498" i="3"/>
  <c r="GL498" i="3"/>
  <c r="GS498" i="3"/>
  <c r="GX498" i="3"/>
  <c r="HB498" i="3"/>
  <c r="HH498" i="3"/>
  <c r="HL498" i="3"/>
  <c r="HP498" i="3"/>
  <c r="N498" i="3"/>
  <c r="R498" i="3"/>
  <c r="AE498" i="3"/>
  <c r="AI498" i="3"/>
  <c r="AM498" i="3"/>
  <c r="AQ498" i="3"/>
  <c r="AU498" i="3"/>
  <c r="AZ498" i="3"/>
  <c r="BD498" i="3"/>
  <c r="BH498" i="3"/>
  <c r="BL498" i="3"/>
  <c r="BP498" i="3"/>
  <c r="BU498" i="3"/>
  <c r="CK498" i="3"/>
  <c r="CQ498" i="3"/>
  <c r="CU498" i="3"/>
  <c r="CY498" i="3"/>
  <c r="DD498" i="3"/>
  <c r="DH498" i="3"/>
  <c r="DL498" i="3"/>
  <c r="DQ498" i="3"/>
  <c r="DW498" i="3"/>
  <c r="EA498" i="3"/>
  <c r="EG498" i="3"/>
  <c r="GM498" i="3"/>
  <c r="GT498" i="3"/>
  <c r="GY498" i="3"/>
  <c r="HD498" i="3"/>
  <c r="HI498" i="3"/>
  <c r="HM498" i="3"/>
  <c r="HQ498" i="3"/>
  <c r="CG498" i="3"/>
  <c r="B498" i="3"/>
  <c r="B498" i="2"/>
  <c r="GN498" i="3"/>
  <c r="GO498" i="3"/>
  <c r="F498" i="3"/>
  <c r="U498" i="2"/>
  <c r="O498" i="3"/>
  <c r="S498" i="3"/>
  <c r="S498" i="2"/>
  <c r="AA498" i="3"/>
  <c r="AF498" i="3"/>
  <c r="AJ498" i="3"/>
  <c r="AN498" i="3"/>
  <c r="AR498" i="3"/>
  <c r="AV498" i="3"/>
  <c r="BA498" i="3"/>
  <c r="BE498" i="3"/>
  <c r="BI498" i="3"/>
  <c r="BM498" i="3"/>
  <c r="BQ498" i="3"/>
  <c r="CL498" i="3"/>
  <c r="CR498" i="3"/>
  <c r="CV498" i="3"/>
  <c r="CZ498" i="3"/>
  <c r="DE498" i="3"/>
  <c r="DI498" i="3"/>
  <c r="DM498" i="3"/>
  <c r="DS498" i="3"/>
  <c r="DX498" i="3"/>
  <c r="EC498" i="3"/>
  <c r="EH498" i="3"/>
  <c r="GQ498" i="3"/>
  <c r="GU498" i="3"/>
  <c r="GZ498" i="3"/>
  <c r="HF498" i="3"/>
  <c r="HJ498" i="3"/>
  <c r="HN498" i="3"/>
  <c r="HR498" i="3"/>
  <c r="P498" i="3"/>
  <c r="P498" i="2"/>
  <c r="AC498" i="3"/>
  <c r="AG498" i="3"/>
  <c r="AK498" i="3"/>
  <c r="AO498" i="3"/>
  <c r="AS498" i="3"/>
  <c r="AW498" i="3"/>
  <c r="BB498" i="3"/>
  <c r="BF498" i="3"/>
  <c r="BJ498" i="3"/>
  <c r="BN498" i="3"/>
  <c r="BR498" i="3"/>
  <c r="CE498" i="3"/>
  <c r="CN498" i="3"/>
  <c r="CS498" i="3"/>
  <c r="CW498" i="3"/>
  <c r="DA498" i="3"/>
  <c r="DF498" i="3"/>
  <c r="DJ498" i="3"/>
  <c r="DN498" i="3"/>
  <c r="DT498" i="3"/>
  <c r="DY498" i="3"/>
  <c r="ED498" i="3"/>
  <c r="EI498" i="3"/>
  <c r="GK498" i="3"/>
  <c r="GR498" i="3"/>
  <c r="GV498" i="3"/>
  <c r="HA498" i="3"/>
  <c r="HG498" i="3"/>
  <c r="HK498" i="3"/>
  <c r="HO498" i="3"/>
  <c r="HS498" i="3"/>
  <c r="P511" i="4"/>
  <c r="EL494" i="3"/>
  <c r="EM494" i="3"/>
  <c r="EN494" i="3"/>
  <c r="EV494" i="3"/>
  <c r="EW494" i="3"/>
  <c r="EX494" i="3"/>
  <c r="FZ494" i="3"/>
  <c r="GA494" i="3"/>
  <c r="GB494" i="3"/>
  <c r="FF494" i="3"/>
  <c r="FG494" i="3"/>
  <c r="FH494" i="3"/>
  <c r="FP494" i="3"/>
  <c r="FQ494" i="3"/>
  <c r="FR494" i="3"/>
  <c r="Z486" i="3"/>
  <c r="CA486" i="3"/>
  <c r="X486" i="3"/>
  <c r="FS486" i="3"/>
  <c r="EO486" i="3"/>
  <c r="EY486" i="3"/>
  <c r="FI486" i="3"/>
  <c r="GC486" i="3"/>
  <c r="ES486" i="3"/>
  <c r="EU486" i="3"/>
  <c r="FC486" i="3"/>
  <c r="FE486" i="3"/>
  <c r="FM486" i="3"/>
  <c r="FY486" i="3"/>
  <c r="GI486" i="3"/>
  <c r="FO486" i="3"/>
  <c r="FW486" i="3"/>
  <c r="GG486" i="3"/>
  <c r="EQ486" i="3"/>
  <c r="FD486" i="3"/>
  <c r="FK486" i="3"/>
  <c r="FX486" i="3"/>
  <c r="GE486" i="3"/>
  <c r="ER486" i="3"/>
  <c r="EZ486" i="3"/>
  <c r="FL486" i="3"/>
  <c r="FT486" i="3"/>
  <c r="GF486" i="3"/>
  <c r="ET486" i="3"/>
  <c r="FA486" i="3"/>
  <c r="FN486" i="3"/>
  <c r="FU486" i="3"/>
  <c r="GH486" i="3"/>
  <c r="EP486" i="3"/>
  <c r="FB486" i="3"/>
  <c r="FJ486" i="3"/>
  <c r="FV486" i="3"/>
  <c r="GD486" i="3"/>
  <c r="BY482" i="3"/>
  <c r="BW482" i="3"/>
  <c r="BX482" i="3"/>
  <c r="HT482" i="3"/>
  <c r="Q482" i="3"/>
  <c r="Q482" i="2"/>
  <c r="AD482" i="3"/>
  <c r="AH482" i="3"/>
  <c r="AL482" i="3"/>
  <c r="AP482" i="3"/>
  <c r="AT482" i="3"/>
  <c r="AY482" i="3"/>
  <c r="BC482" i="3"/>
  <c r="BG482" i="3"/>
  <c r="BK482" i="3"/>
  <c r="BO482" i="3"/>
  <c r="BS482" i="3"/>
  <c r="CI482" i="3"/>
  <c r="CO482" i="3"/>
  <c r="CT482" i="3"/>
  <c r="CX482" i="3"/>
  <c r="DB482" i="3"/>
  <c r="DG482" i="3"/>
  <c r="DK482" i="3"/>
  <c r="DO482" i="3"/>
  <c r="DV482" i="3"/>
  <c r="DZ482" i="3"/>
  <c r="EE482" i="3"/>
  <c r="EJ482" i="3"/>
  <c r="GL482" i="3"/>
  <c r="GS482" i="3"/>
  <c r="GX482" i="3"/>
  <c r="HB482" i="3"/>
  <c r="HH482" i="3"/>
  <c r="HL482" i="3"/>
  <c r="HP482" i="3"/>
  <c r="N482" i="3"/>
  <c r="R482" i="3"/>
  <c r="AE482" i="3"/>
  <c r="AI482" i="3"/>
  <c r="AM482" i="3"/>
  <c r="AQ482" i="3"/>
  <c r="AU482" i="3"/>
  <c r="AZ482" i="3"/>
  <c r="BD482" i="3"/>
  <c r="BH482" i="3"/>
  <c r="BL482" i="3"/>
  <c r="BP482" i="3"/>
  <c r="BU482" i="3"/>
  <c r="CK482" i="3"/>
  <c r="CQ482" i="3"/>
  <c r="CU482" i="3"/>
  <c r="CY482" i="3"/>
  <c r="DD482" i="3"/>
  <c r="DH482" i="3"/>
  <c r="DL482" i="3"/>
  <c r="DQ482" i="3"/>
  <c r="DW482" i="3"/>
  <c r="EA482" i="3"/>
  <c r="EG482" i="3"/>
  <c r="GM482" i="3"/>
  <c r="GT482" i="3"/>
  <c r="GY482" i="3"/>
  <c r="HD482" i="3"/>
  <c r="HI482" i="3"/>
  <c r="HM482" i="3"/>
  <c r="HQ482" i="3"/>
  <c r="CG482" i="3"/>
  <c r="B482" i="3"/>
  <c r="B482" i="2"/>
  <c r="GN482" i="3"/>
  <c r="GO482" i="3"/>
  <c r="F482" i="3"/>
  <c r="U482" i="2"/>
  <c r="O482" i="3"/>
  <c r="S482" i="3"/>
  <c r="S482" i="2"/>
  <c r="AA482" i="3"/>
  <c r="AF482" i="3"/>
  <c r="AJ482" i="3"/>
  <c r="AN482" i="3"/>
  <c r="AR482" i="3"/>
  <c r="AV482" i="3"/>
  <c r="BA482" i="3"/>
  <c r="BE482" i="3"/>
  <c r="BI482" i="3"/>
  <c r="BM482" i="3"/>
  <c r="BQ482" i="3"/>
  <c r="CL482" i="3"/>
  <c r="CR482" i="3"/>
  <c r="CV482" i="3"/>
  <c r="CZ482" i="3"/>
  <c r="DE482" i="3"/>
  <c r="DI482" i="3"/>
  <c r="DM482" i="3"/>
  <c r="DS482" i="3"/>
  <c r="DX482" i="3"/>
  <c r="EC482" i="3"/>
  <c r="EH482" i="3"/>
  <c r="GQ482" i="3"/>
  <c r="GU482" i="3"/>
  <c r="GZ482" i="3"/>
  <c r="HF482" i="3"/>
  <c r="HJ482" i="3"/>
  <c r="HN482" i="3"/>
  <c r="HR482" i="3"/>
  <c r="P482" i="3"/>
  <c r="P482" i="2"/>
  <c r="AC482" i="3"/>
  <c r="AG482" i="3"/>
  <c r="AK482" i="3"/>
  <c r="AO482" i="3"/>
  <c r="AS482" i="3"/>
  <c r="AW482" i="3"/>
  <c r="BB482" i="3"/>
  <c r="BF482" i="3"/>
  <c r="BJ482" i="3"/>
  <c r="BN482" i="3"/>
  <c r="BR482" i="3"/>
  <c r="CE482" i="3"/>
  <c r="CN482" i="3"/>
  <c r="CS482" i="3"/>
  <c r="CW482" i="3"/>
  <c r="DA482" i="3"/>
  <c r="DF482" i="3"/>
  <c r="DJ482" i="3"/>
  <c r="DN482" i="3"/>
  <c r="DT482" i="3"/>
  <c r="DY482" i="3"/>
  <c r="ED482" i="3"/>
  <c r="EI482" i="3"/>
  <c r="GK482" i="3"/>
  <c r="GR482" i="3"/>
  <c r="GV482" i="3"/>
  <c r="HA482" i="3"/>
  <c r="HG482" i="3"/>
  <c r="HK482" i="3"/>
  <c r="HO482" i="3"/>
  <c r="HS482" i="3"/>
  <c r="P495" i="4"/>
  <c r="EL478" i="3"/>
  <c r="EM478" i="3"/>
  <c r="EN478" i="3"/>
  <c r="EV478" i="3"/>
  <c r="EW478" i="3"/>
  <c r="EX478" i="3"/>
  <c r="FZ478" i="3"/>
  <c r="GA478" i="3"/>
  <c r="GB478" i="3"/>
  <c r="FF478" i="3"/>
  <c r="FG478" i="3"/>
  <c r="FH478" i="3"/>
  <c r="FP478" i="3"/>
  <c r="FQ478" i="3"/>
  <c r="FR478" i="3"/>
  <c r="S487" i="4"/>
  <c r="X470" i="3"/>
  <c r="Z470" i="3"/>
  <c r="CA470" i="3"/>
  <c r="FS470" i="3"/>
  <c r="EO470" i="3"/>
  <c r="EY470" i="3"/>
  <c r="FI470" i="3"/>
  <c r="GC470" i="3"/>
  <c r="ES470" i="3"/>
  <c r="EU470" i="3"/>
  <c r="FC470" i="3"/>
  <c r="FE470" i="3"/>
  <c r="FM470" i="3"/>
  <c r="FY470" i="3"/>
  <c r="GI470" i="3"/>
  <c r="FO470" i="3"/>
  <c r="FW470" i="3"/>
  <c r="GG470" i="3"/>
  <c r="ET470" i="3"/>
  <c r="FA470" i="3"/>
  <c r="FN470" i="3"/>
  <c r="FU470" i="3"/>
  <c r="GH470" i="3"/>
  <c r="EP470" i="3"/>
  <c r="FB470" i="3"/>
  <c r="FJ470" i="3"/>
  <c r="FV470" i="3"/>
  <c r="GD470" i="3"/>
  <c r="EQ470" i="3"/>
  <c r="FD470" i="3"/>
  <c r="FK470" i="3"/>
  <c r="FX470" i="3"/>
  <c r="GE470" i="3"/>
  <c r="ER470" i="3"/>
  <c r="FT470" i="3"/>
  <c r="EZ470" i="3"/>
  <c r="GF470" i="3"/>
  <c r="FL470" i="3"/>
  <c r="HT466" i="3"/>
  <c r="P466" i="3"/>
  <c r="P466" i="2"/>
  <c r="AC466" i="3"/>
  <c r="AG466" i="3"/>
  <c r="AK466" i="3"/>
  <c r="AO466" i="3"/>
  <c r="AS466" i="3"/>
  <c r="AW466" i="3"/>
  <c r="BB466" i="3"/>
  <c r="BF466" i="3"/>
  <c r="BJ466" i="3"/>
  <c r="BN466" i="3"/>
  <c r="BR466" i="3"/>
  <c r="CE466" i="3"/>
  <c r="CN466" i="3"/>
  <c r="CS466" i="3"/>
  <c r="CW466" i="3"/>
  <c r="DA466" i="3"/>
  <c r="DF466" i="3"/>
  <c r="DJ466" i="3"/>
  <c r="DN466" i="3"/>
  <c r="DT466" i="3"/>
  <c r="DY466" i="3"/>
  <c r="ED466" i="3"/>
  <c r="EI466" i="3"/>
  <c r="GK466" i="3"/>
  <c r="GR466" i="3"/>
  <c r="GV466" i="3"/>
  <c r="HA466" i="3"/>
  <c r="HG466" i="3"/>
  <c r="HK466" i="3"/>
  <c r="HO466" i="3"/>
  <c r="HS466" i="3"/>
  <c r="Q466" i="3"/>
  <c r="Q466" i="2"/>
  <c r="AD466" i="3"/>
  <c r="AH466" i="3"/>
  <c r="AL466" i="3"/>
  <c r="AP466" i="3"/>
  <c r="AT466" i="3"/>
  <c r="AY466" i="3"/>
  <c r="BC466" i="3"/>
  <c r="BG466" i="3"/>
  <c r="BK466" i="3"/>
  <c r="BO466" i="3"/>
  <c r="BS466" i="3"/>
  <c r="CI466" i="3"/>
  <c r="CO466" i="3"/>
  <c r="CT466" i="3"/>
  <c r="CX466" i="3"/>
  <c r="DB466" i="3"/>
  <c r="DG466" i="3"/>
  <c r="DK466" i="3"/>
  <c r="DO466" i="3"/>
  <c r="DV466" i="3"/>
  <c r="DZ466" i="3"/>
  <c r="EE466" i="3"/>
  <c r="EJ466" i="3"/>
  <c r="GL466" i="3"/>
  <c r="GS466" i="3"/>
  <c r="GX466" i="3"/>
  <c r="HB466" i="3"/>
  <c r="HH466" i="3"/>
  <c r="HL466" i="3"/>
  <c r="HP466" i="3"/>
  <c r="N466" i="3"/>
  <c r="R466" i="3"/>
  <c r="AE466" i="3"/>
  <c r="AI466" i="3"/>
  <c r="AM466" i="3"/>
  <c r="AQ466" i="3"/>
  <c r="AU466" i="3"/>
  <c r="AZ466" i="3"/>
  <c r="BD466" i="3"/>
  <c r="BH466" i="3"/>
  <c r="BL466" i="3"/>
  <c r="BP466" i="3"/>
  <c r="BU466" i="3"/>
  <c r="CK466" i="3"/>
  <c r="CQ466" i="3"/>
  <c r="CU466" i="3"/>
  <c r="CY466" i="3"/>
  <c r="DD466" i="3"/>
  <c r="DH466" i="3"/>
  <c r="DL466" i="3"/>
  <c r="DQ466" i="3"/>
  <c r="DW466" i="3"/>
  <c r="EA466" i="3"/>
  <c r="EG466" i="3"/>
  <c r="GM466" i="3"/>
  <c r="GT466" i="3"/>
  <c r="GY466" i="3"/>
  <c r="HD466" i="3"/>
  <c r="HI466" i="3"/>
  <c r="HM466" i="3"/>
  <c r="HQ466" i="3"/>
  <c r="S466" i="3"/>
  <c r="S466" i="2"/>
  <c r="AN466" i="3"/>
  <c r="BE466" i="3"/>
  <c r="CV466" i="3"/>
  <c r="DM466" i="3"/>
  <c r="EH466" i="3"/>
  <c r="HF466" i="3"/>
  <c r="CG466" i="3"/>
  <c r="B466" i="3"/>
  <c r="B466" i="2"/>
  <c r="AA466" i="3"/>
  <c r="AR466" i="3"/>
  <c r="BI466" i="3"/>
  <c r="CZ466" i="3"/>
  <c r="DS466" i="3"/>
  <c r="GQ466" i="3"/>
  <c r="HJ466" i="3"/>
  <c r="AF466" i="3"/>
  <c r="AV466" i="3"/>
  <c r="BM466" i="3"/>
  <c r="CL466" i="3"/>
  <c r="DE466" i="3"/>
  <c r="DX466" i="3"/>
  <c r="GU466" i="3"/>
  <c r="HN466" i="3"/>
  <c r="GN466" i="3"/>
  <c r="GO466" i="3"/>
  <c r="F466" i="3"/>
  <c r="U466" i="2"/>
  <c r="O466" i="3"/>
  <c r="AJ466" i="3"/>
  <c r="BA466" i="3"/>
  <c r="BQ466" i="3"/>
  <c r="CR466" i="3"/>
  <c r="DI466" i="3"/>
  <c r="EC466" i="3"/>
  <c r="GZ466" i="3"/>
  <c r="HR466" i="3"/>
  <c r="P479" i="4"/>
  <c r="EL462" i="3"/>
  <c r="EM462" i="3"/>
  <c r="EN462" i="3"/>
  <c r="EV462" i="3"/>
  <c r="EW462" i="3"/>
  <c r="EX462" i="3"/>
  <c r="FZ462" i="3"/>
  <c r="GA462" i="3"/>
  <c r="GB462" i="3"/>
  <c r="FF462" i="3"/>
  <c r="FG462" i="3"/>
  <c r="FH462" i="3"/>
  <c r="FP462" i="3"/>
  <c r="FQ462" i="3"/>
  <c r="FR462" i="3"/>
  <c r="X458" i="3"/>
  <c r="Z458" i="3"/>
  <c r="CA458" i="3"/>
  <c r="BX454" i="3"/>
  <c r="BY454" i="3"/>
  <c r="BW454" i="3"/>
  <c r="FS454" i="3"/>
  <c r="EO454" i="3"/>
  <c r="EY454" i="3"/>
  <c r="FI454" i="3"/>
  <c r="GC454" i="3"/>
  <c r="ES454" i="3"/>
  <c r="EU454" i="3"/>
  <c r="FC454" i="3"/>
  <c r="FE454" i="3"/>
  <c r="FM454" i="3"/>
  <c r="FY454" i="3"/>
  <c r="GI454" i="3"/>
  <c r="FO454" i="3"/>
  <c r="FW454" i="3"/>
  <c r="GG454" i="3"/>
  <c r="EP454" i="3"/>
  <c r="FB454" i="3"/>
  <c r="FJ454" i="3"/>
  <c r="FV454" i="3"/>
  <c r="GD454" i="3"/>
  <c r="EQ454" i="3"/>
  <c r="FD454" i="3"/>
  <c r="FK454" i="3"/>
  <c r="FX454" i="3"/>
  <c r="GE454" i="3"/>
  <c r="ER454" i="3"/>
  <c r="EZ454" i="3"/>
  <c r="FL454" i="3"/>
  <c r="FT454" i="3"/>
  <c r="GF454" i="3"/>
  <c r="ET454" i="3"/>
  <c r="FU454" i="3"/>
  <c r="FA454" i="3"/>
  <c r="GH454" i="3"/>
  <c r="FN454" i="3"/>
  <c r="HT450" i="3"/>
  <c r="P450" i="3"/>
  <c r="P450" i="2"/>
  <c r="AC450" i="3"/>
  <c r="AG450" i="3"/>
  <c r="AK450" i="3"/>
  <c r="AO450" i="3"/>
  <c r="AS450" i="3"/>
  <c r="AW450" i="3"/>
  <c r="BB450" i="3"/>
  <c r="BF450" i="3"/>
  <c r="BJ450" i="3"/>
  <c r="BN450" i="3"/>
  <c r="BR450" i="3"/>
  <c r="CE450" i="3"/>
  <c r="CN450" i="3"/>
  <c r="CS450" i="3"/>
  <c r="CW450" i="3"/>
  <c r="DA450" i="3"/>
  <c r="DF450" i="3"/>
  <c r="DJ450" i="3"/>
  <c r="DN450" i="3"/>
  <c r="DT450" i="3"/>
  <c r="DY450" i="3"/>
  <c r="ED450" i="3"/>
  <c r="EI450" i="3"/>
  <c r="GK450" i="3"/>
  <c r="GR450" i="3"/>
  <c r="GV450" i="3"/>
  <c r="HA450" i="3"/>
  <c r="HG450" i="3"/>
  <c r="HK450" i="3"/>
  <c r="HO450" i="3"/>
  <c r="HS450" i="3"/>
  <c r="Q450" i="3"/>
  <c r="Q450" i="2"/>
  <c r="AD450" i="3"/>
  <c r="AH450" i="3"/>
  <c r="AL450" i="3"/>
  <c r="AP450" i="3"/>
  <c r="AT450" i="3"/>
  <c r="AY450" i="3"/>
  <c r="BC450" i="3"/>
  <c r="BG450" i="3"/>
  <c r="BK450" i="3"/>
  <c r="BO450" i="3"/>
  <c r="BS450" i="3"/>
  <c r="CI450" i="3"/>
  <c r="CO450" i="3"/>
  <c r="CT450" i="3"/>
  <c r="CX450" i="3"/>
  <c r="DB450" i="3"/>
  <c r="DG450" i="3"/>
  <c r="DK450" i="3"/>
  <c r="DO450" i="3"/>
  <c r="DV450" i="3"/>
  <c r="DZ450" i="3"/>
  <c r="EE450" i="3"/>
  <c r="EJ450" i="3"/>
  <c r="GL450" i="3"/>
  <c r="GS450" i="3"/>
  <c r="GX450" i="3"/>
  <c r="HB450" i="3"/>
  <c r="HH450" i="3"/>
  <c r="HL450" i="3"/>
  <c r="HP450" i="3"/>
  <c r="N450" i="3"/>
  <c r="R450" i="3"/>
  <c r="AE450" i="3"/>
  <c r="AI450" i="3"/>
  <c r="AM450" i="3"/>
  <c r="AQ450" i="3"/>
  <c r="AU450" i="3"/>
  <c r="AZ450" i="3"/>
  <c r="BD450" i="3"/>
  <c r="BH450" i="3"/>
  <c r="BL450" i="3"/>
  <c r="BP450" i="3"/>
  <c r="BU450" i="3"/>
  <c r="CK450" i="3"/>
  <c r="CQ450" i="3"/>
  <c r="CU450" i="3"/>
  <c r="CY450" i="3"/>
  <c r="DD450" i="3"/>
  <c r="DH450" i="3"/>
  <c r="DL450" i="3"/>
  <c r="DQ450" i="3"/>
  <c r="DW450" i="3"/>
  <c r="EA450" i="3"/>
  <c r="EG450" i="3"/>
  <c r="GM450" i="3"/>
  <c r="GT450" i="3"/>
  <c r="GY450" i="3"/>
  <c r="HD450" i="3"/>
  <c r="HI450" i="3"/>
  <c r="HM450" i="3"/>
  <c r="HQ450" i="3"/>
  <c r="S450" i="3"/>
  <c r="S450" i="2"/>
  <c r="AN450" i="3"/>
  <c r="BE450" i="3"/>
  <c r="CV450" i="3"/>
  <c r="DM450" i="3"/>
  <c r="EH450" i="3"/>
  <c r="HF450" i="3"/>
  <c r="CG450" i="3"/>
  <c r="B450" i="3"/>
  <c r="B450" i="2"/>
  <c r="AA450" i="3"/>
  <c r="AR450" i="3"/>
  <c r="BI450" i="3"/>
  <c r="CZ450" i="3"/>
  <c r="DS450" i="3"/>
  <c r="GQ450" i="3"/>
  <c r="HJ450" i="3"/>
  <c r="AF450" i="3"/>
  <c r="AV450" i="3"/>
  <c r="BM450" i="3"/>
  <c r="CL450" i="3"/>
  <c r="DE450" i="3"/>
  <c r="DX450" i="3"/>
  <c r="GU450" i="3"/>
  <c r="HN450" i="3"/>
  <c r="GN450" i="3"/>
  <c r="GO450" i="3"/>
  <c r="F450" i="3"/>
  <c r="U450" i="2"/>
  <c r="O450" i="3"/>
  <c r="AJ450" i="3"/>
  <c r="BA450" i="3"/>
  <c r="BQ450" i="3"/>
  <c r="CR450" i="3"/>
  <c r="DI450" i="3"/>
  <c r="EC450" i="3"/>
  <c r="GZ450" i="3"/>
  <c r="HR450" i="3"/>
  <c r="P463" i="4"/>
  <c r="EL446" i="3"/>
  <c r="EM446" i="3"/>
  <c r="EN446" i="3"/>
  <c r="EV446" i="3"/>
  <c r="EW446" i="3"/>
  <c r="EX446" i="3"/>
  <c r="FZ446" i="3"/>
  <c r="GA446" i="3"/>
  <c r="GB446" i="3"/>
  <c r="FF446" i="3"/>
  <c r="FG446" i="3"/>
  <c r="FH446" i="3"/>
  <c r="FP446" i="3"/>
  <c r="FQ446" i="3"/>
  <c r="FR446" i="3"/>
  <c r="X442" i="3"/>
  <c r="Z442" i="3"/>
  <c r="CA442" i="3"/>
  <c r="BX438" i="3"/>
  <c r="BY438" i="3"/>
  <c r="BW438" i="3"/>
  <c r="FS438" i="3"/>
  <c r="EO438" i="3"/>
  <c r="EY438" i="3"/>
  <c r="FI438" i="3"/>
  <c r="GC438" i="3"/>
  <c r="ES438" i="3"/>
  <c r="EU438" i="3"/>
  <c r="FC438" i="3"/>
  <c r="FE438" i="3"/>
  <c r="FM438" i="3"/>
  <c r="FY438" i="3"/>
  <c r="GI438" i="3"/>
  <c r="FO438" i="3"/>
  <c r="FW438" i="3"/>
  <c r="GG438" i="3"/>
  <c r="EP438" i="3"/>
  <c r="FB438" i="3"/>
  <c r="FJ438" i="3"/>
  <c r="FV438" i="3"/>
  <c r="GD438" i="3"/>
  <c r="EQ438" i="3"/>
  <c r="FD438" i="3"/>
  <c r="FK438" i="3"/>
  <c r="FX438" i="3"/>
  <c r="GE438" i="3"/>
  <c r="ER438" i="3"/>
  <c r="EZ438" i="3"/>
  <c r="FL438" i="3"/>
  <c r="FT438" i="3"/>
  <c r="GF438" i="3"/>
  <c r="ET438" i="3"/>
  <c r="FU438" i="3"/>
  <c r="FA438" i="3"/>
  <c r="GH438" i="3"/>
  <c r="FN438" i="3"/>
  <c r="HT434" i="3"/>
  <c r="P434" i="3"/>
  <c r="P434" i="2"/>
  <c r="AC434" i="3"/>
  <c r="AG434" i="3"/>
  <c r="AK434" i="3"/>
  <c r="AO434" i="3"/>
  <c r="AS434" i="3"/>
  <c r="AW434" i="3"/>
  <c r="BB434" i="3"/>
  <c r="BF434" i="3"/>
  <c r="BJ434" i="3"/>
  <c r="BN434" i="3"/>
  <c r="BR434" i="3"/>
  <c r="CE434" i="3"/>
  <c r="CN434" i="3"/>
  <c r="CS434" i="3"/>
  <c r="CW434" i="3"/>
  <c r="DA434" i="3"/>
  <c r="DF434" i="3"/>
  <c r="DJ434" i="3"/>
  <c r="DN434" i="3"/>
  <c r="DT434" i="3"/>
  <c r="DY434" i="3"/>
  <c r="ED434" i="3"/>
  <c r="EI434" i="3"/>
  <c r="GK434" i="3"/>
  <c r="GR434" i="3"/>
  <c r="GV434" i="3"/>
  <c r="HA434" i="3"/>
  <c r="HG434" i="3"/>
  <c r="HK434" i="3"/>
  <c r="HO434" i="3"/>
  <c r="HS434" i="3"/>
  <c r="Q434" i="3"/>
  <c r="Q434" i="2"/>
  <c r="AD434" i="3"/>
  <c r="AH434" i="3"/>
  <c r="AL434" i="3"/>
  <c r="AP434" i="3"/>
  <c r="AT434" i="3"/>
  <c r="AY434" i="3"/>
  <c r="BC434" i="3"/>
  <c r="BG434" i="3"/>
  <c r="BK434" i="3"/>
  <c r="BO434" i="3"/>
  <c r="BS434" i="3"/>
  <c r="CI434" i="3"/>
  <c r="CO434" i="3"/>
  <c r="CT434" i="3"/>
  <c r="CX434" i="3"/>
  <c r="DB434" i="3"/>
  <c r="DG434" i="3"/>
  <c r="DK434" i="3"/>
  <c r="DO434" i="3"/>
  <c r="DV434" i="3"/>
  <c r="DZ434" i="3"/>
  <c r="EE434" i="3"/>
  <c r="EJ434" i="3"/>
  <c r="GL434" i="3"/>
  <c r="GS434" i="3"/>
  <c r="GX434" i="3"/>
  <c r="HB434" i="3"/>
  <c r="HH434" i="3"/>
  <c r="HL434" i="3"/>
  <c r="HP434" i="3"/>
  <c r="N434" i="3"/>
  <c r="R434" i="3"/>
  <c r="AE434" i="3"/>
  <c r="AI434" i="3"/>
  <c r="AM434" i="3"/>
  <c r="AQ434" i="3"/>
  <c r="AU434" i="3"/>
  <c r="AZ434" i="3"/>
  <c r="BD434" i="3"/>
  <c r="BH434" i="3"/>
  <c r="BL434" i="3"/>
  <c r="BP434" i="3"/>
  <c r="BU434" i="3"/>
  <c r="CK434" i="3"/>
  <c r="CQ434" i="3"/>
  <c r="CU434" i="3"/>
  <c r="CY434" i="3"/>
  <c r="DD434" i="3"/>
  <c r="DH434" i="3"/>
  <c r="DL434" i="3"/>
  <c r="DQ434" i="3"/>
  <c r="DW434" i="3"/>
  <c r="EA434" i="3"/>
  <c r="EG434" i="3"/>
  <c r="GM434" i="3"/>
  <c r="GT434" i="3"/>
  <c r="GY434" i="3"/>
  <c r="HD434" i="3"/>
  <c r="HI434" i="3"/>
  <c r="HM434" i="3"/>
  <c r="HQ434" i="3"/>
  <c r="S434" i="3"/>
  <c r="S434" i="2"/>
  <c r="AN434" i="3"/>
  <c r="BE434" i="3"/>
  <c r="CV434" i="3"/>
  <c r="DM434" i="3"/>
  <c r="EH434" i="3"/>
  <c r="HF434" i="3"/>
  <c r="CG434" i="3"/>
  <c r="B434" i="3"/>
  <c r="B434" i="2"/>
  <c r="AA434" i="3"/>
  <c r="AR434" i="3"/>
  <c r="BI434" i="3"/>
  <c r="CZ434" i="3"/>
  <c r="DS434" i="3"/>
  <c r="GQ434" i="3"/>
  <c r="HJ434" i="3"/>
  <c r="AF434" i="3"/>
  <c r="AV434" i="3"/>
  <c r="BM434" i="3"/>
  <c r="CL434" i="3"/>
  <c r="DE434" i="3"/>
  <c r="DX434" i="3"/>
  <c r="GU434" i="3"/>
  <c r="HN434" i="3"/>
  <c r="GN434" i="3"/>
  <c r="GO434" i="3"/>
  <c r="F434" i="3"/>
  <c r="U434" i="2"/>
  <c r="O434" i="3"/>
  <c r="AJ434" i="3"/>
  <c r="BA434" i="3"/>
  <c r="BQ434" i="3"/>
  <c r="CR434" i="3"/>
  <c r="DI434" i="3"/>
  <c r="EC434" i="3"/>
  <c r="GZ434" i="3"/>
  <c r="HR434" i="3"/>
  <c r="P447" i="4"/>
  <c r="EL430" i="3"/>
  <c r="EM430" i="3"/>
  <c r="EN430" i="3"/>
  <c r="EV430" i="3"/>
  <c r="EW430" i="3"/>
  <c r="EX430" i="3"/>
  <c r="FZ430" i="3"/>
  <c r="GA430" i="3"/>
  <c r="GB430" i="3"/>
  <c r="FF430" i="3"/>
  <c r="FG430" i="3"/>
  <c r="FH430" i="3"/>
  <c r="FP430" i="3"/>
  <c r="FQ430" i="3"/>
  <c r="FR430" i="3"/>
  <c r="X426" i="3"/>
  <c r="Z426" i="3"/>
  <c r="CA426" i="3"/>
  <c r="BX420" i="3"/>
  <c r="BY420" i="3"/>
  <c r="BW420" i="3"/>
  <c r="FS420" i="3"/>
  <c r="EO420" i="3"/>
  <c r="EY420" i="3"/>
  <c r="FI420" i="3"/>
  <c r="GC420" i="3"/>
  <c r="EU420" i="3"/>
  <c r="ES420" i="3"/>
  <c r="FC420" i="3"/>
  <c r="FE420" i="3"/>
  <c r="FO420" i="3"/>
  <c r="FW420" i="3"/>
  <c r="FM420" i="3"/>
  <c r="FY420" i="3"/>
  <c r="GG420" i="3"/>
  <c r="GI420" i="3"/>
  <c r="EP420" i="3"/>
  <c r="FB420" i="3"/>
  <c r="FJ420" i="3"/>
  <c r="FV420" i="3"/>
  <c r="GD420" i="3"/>
  <c r="EQ420" i="3"/>
  <c r="FD420" i="3"/>
  <c r="FK420" i="3"/>
  <c r="FX420" i="3"/>
  <c r="GE420" i="3"/>
  <c r="ER420" i="3"/>
  <c r="EZ420" i="3"/>
  <c r="FL420" i="3"/>
  <c r="FT420" i="3"/>
  <c r="GF420" i="3"/>
  <c r="FA420" i="3"/>
  <c r="GH420" i="3"/>
  <c r="FN420" i="3"/>
  <c r="ET420" i="3"/>
  <c r="FU420" i="3"/>
  <c r="BY416" i="3"/>
  <c r="BW416" i="3"/>
  <c r="BX416" i="3"/>
  <c r="HT416" i="3"/>
  <c r="Q416" i="3"/>
  <c r="Q416" i="2"/>
  <c r="AD416" i="3"/>
  <c r="AH416" i="3"/>
  <c r="AL416" i="3"/>
  <c r="AP416" i="3"/>
  <c r="AT416" i="3"/>
  <c r="AY416" i="3"/>
  <c r="BC416" i="3"/>
  <c r="BG416" i="3"/>
  <c r="BK416" i="3"/>
  <c r="BO416" i="3"/>
  <c r="BS416" i="3"/>
  <c r="CI416" i="3"/>
  <c r="CO416" i="3"/>
  <c r="CT416" i="3"/>
  <c r="CX416" i="3"/>
  <c r="DB416" i="3"/>
  <c r="DG416" i="3"/>
  <c r="DK416" i="3"/>
  <c r="DO416" i="3"/>
  <c r="DV416" i="3"/>
  <c r="DZ416" i="3"/>
  <c r="EE416" i="3"/>
  <c r="EJ416" i="3"/>
  <c r="GL416" i="3"/>
  <c r="GS416" i="3"/>
  <c r="GX416" i="3"/>
  <c r="HB416" i="3"/>
  <c r="HH416" i="3"/>
  <c r="HL416" i="3"/>
  <c r="HP416" i="3"/>
  <c r="N416" i="3"/>
  <c r="R416" i="3"/>
  <c r="AE416" i="3"/>
  <c r="AI416" i="3"/>
  <c r="AM416" i="3"/>
  <c r="AQ416" i="3"/>
  <c r="AU416" i="3"/>
  <c r="AZ416" i="3"/>
  <c r="BD416" i="3"/>
  <c r="BH416" i="3"/>
  <c r="BL416" i="3"/>
  <c r="BP416" i="3"/>
  <c r="BU416" i="3"/>
  <c r="CK416" i="3"/>
  <c r="CQ416" i="3"/>
  <c r="CU416" i="3"/>
  <c r="CY416" i="3"/>
  <c r="DD416" i="3"/>
  <c r="DH416" i="3"/>
  <c r="DL416" i="3"/>
  <c r="DQ416" i="3"/>
  <c r="DW416" i="3"/>
  <c r="EA416" i="3"/>
  <c r="EG416" i="3"/>
  <c r="GM416" i="3"/>
  <c r="GT416" i="3"/>
  <c r="GY416" i="3"/>
  <c r="HD416" i="3"/>
  <c r="HI416" i="3"/>
  <c r="HM416" i="3"/>
  <c r="HQ416" i="3"/>
  <c r="CG416" i="3"/>
  <c r="B416" i="3"/>
  <c r="B416" i="2"/>
  <c r="GN416" i="3"/>
  <c r="GO416" i="3"/>
  <c r="F416" i="3"/>
  <c r="U416" i="2"/>
  <c r="O416" i="3"/>
  <c r="S416" i="3"/>
  <c r="S416" i="2"/>
  <c r="AA416" i="3"/>
  <c r="AF416" i="3"/>
  <c r="AJ416" i="3"/>
  <c r="AN416" i="3"/>
  <c r="AR416" i="3"/>
  <c r="AV416" i="3"/>
  <c r="BA416" i="3"/>
  <c r="BE416" i="3"/>
  <c r="BI416" i="3"/>
  <c r="BM416" i="3"/>
  <c r="BQ416" i="3"/>
  <c r="CL416" i="3"/>
  <c r="CR416" i="3"/>
  <c r="CV416" i="3"/>
  <c r="CZ416" i="3"/>
  <c r="DE416" i="3"/>
  <c r="DI416" i="3"/>
  <c r="DM416" i="3"/>
  <c r="DS416" i="3"/>
  <c r="DX416" i="3"/>
  <c r="EC416" i="3"/>
  <c r="EH416" i="3"/>
  <c r="GQ416" i="3"/>
  <c r="GU416" i="3"/>
  <c r="GZ416" i="3"/>
  <c r="HF416" i="3"/>
  <c r="HJ416" i="3"/>
  <c r="HN416" i="3"/>
  <c r="HR416" i="3"/>
  <c r="AC416" i="3"/>
  <c r="AS416" i="3"/>
  <c r="BJ416" i="3"/>
  <c r="CE416" i="3"/>
  <c r="DA416" i="3"/>
  <c r="DT416" i="3"/>
  <c r="GR416" i="3"/>
  <c r="HK416" i="3"/>
  <c r="AG416" i="3"/>
  <c r="AW416" i="3"/>
  <c r="BN416" i="3"/>
  <c r="CN416" i="3"/>
  <c r="DF416" i="3"/>
  <c r="DY416" i="3"/>
  <c r="GV416" i="3"/>
  <c r="HO416" i="3"/>
  <c r="P416" i="3"/>
  <c r="P416" i="2"/>
  <c r="AK416" i="3"/>
  <c r="BB416" i="3"/>
  <c r="BR416" i="3"/>
  <c r="CS416" i="3"/>
  <c r="DJ416" i="3"/>
  <c r="ED416" i="3"/>
  <c r="HA416" i="3"/>
  <c r="HS416" i="3"/>
  <c r="AO416" i="3"/>
  <c r="BF416" i="3"/>
  <c r="CW416" i="3"/>
  <c r="DN416" i="3"/>
  <c r="EI416" i="3"/>
  <c r="GK416" i="3"/>
  <c r="HG416" i="3"/>
  <c r="P429" i="4"/>
  <c r="BY412" i="3"/>
  <c r="BW412" i="3"/>
  <c r="BX412" i="3"/>
  <c r="FF412" i="3"/>
  <c r="FG412" i="3"/>
  <c r="FH412" i="3"/>
  <c r="FP412" i="3"/>
  <c r="FQ412" i="3"/>
  <c r="FR412" i="3"/>
  <c r="EL412" i="3"/>
  <c r="EM412" i="3"/>
  <c r="EN412" i="3"/>
  <c r="EV412" i="3"/>
  <c r="EW412" i="3"/>
  <c r="EX412" i="3"/>
  <c r="FZ412" i="3"/>
  <c r="GA412" i="3"/>
  <c r="GB412" i="3"/>
  <c r="FS404" i="3"/>
  <c r="EO404" i="3"/>
  <c r="EY404" i="3"/>
  <c r="FI404" i="3"/>
  <c r="GC404" i="3"/>
  <c r="EU404" i="3"/>
  <c r="ES404" i="3"/>
  <c r="FC404" i="3"/>
  <c r="FE404" i="3"/>
  <c r="FO404" i="3"/>
  <c r="FW404" i="3"/>
  <c r="FM404" i="3"/>
  <c r="FY404" i="3"/>
  <c r="GG404" i="3"/>
  <c r="GI404" i="3"/>
  <c r="EQ404" i="3"/>
  <c r="FD404" i="3"/>
  <c r="FK404" i="3"/>
  <c r="FX404" i="3"/>
  <c r="GE404" i="3"/>
  <c r="ER404" i="3"/>
  <c r="EZ404" i="3"/>
  <c r="FL404" i="3"/>
  <c r="FT404" i="3"/>
  <c r="GF404" i="3"/>
  <c r="ET404" i="3"/>
  <c r="FA404" i="3"/>
  <c r="FN404" i="3"/>
  <c r="FU404" i="3"/>
  <c r="GH404" i="3"/>
  <c r="FB404" i="3"/>
  <c r="GD404" i="3"/>
  <c r="FJ404" i="3"/>
  <c r="EP404" i="3"/>
  <c r="FV404" i="3"/>
  <c r="BY400" i="3"/>
  <c r="BW400" i="3"/>
  <c r="BX400" i="3"/>
  <c r="HT400" i="3"/>
  <c r="Q400" i="3"/>
  <c r="Q400" i="2"/>
  <c r="AD400" i="3"/>
  <c r="AH400" i="3"/>
  <c r="AL400" i="3"/>
  <c r="AP400" i="3"/>
  <c r="AT400" i="3"/>
  <c r="AY400" i="3"/>
  <c r="BC400" i="3"/>
  <c r="BG400" i="3"/>
  <c r="BK400" i="3"/>
  <c r="BO400" i="3"/>
  <c r="BS400" i="3"/>
  <c r="CI400" i="3"/>
  <c r="CO400" i="3"/>
  <c r="CT400" i="3"/>
  <c r="CX400" i="3"/>
  <c r="DB400" i="3"/>
  <c r="DG400" i="3"/>
  <c r="DK400" i="3"/>
  <c r="DO400" i="3"/>
  <c r="DV400" i="3"/>
  <c r="DZ400" i="3"/>
  <c r="EE400" i="3"/>
  <c r="EJ400" i="3"/>
  <c r="GL400" i="3"/>
  <c r="GS400" i="3"/>
  <c r="GX400" i="3"/>
  <c r="HB400" i="3"/>
  <c r="HH400" i="3"/>
  <c r="HL400" i="3"/>
  <c r="HP400" i="3"/>
  <c r="N400" i="3"/>
  <c r="R400" i="3"/>
  <c r="AE400" i="3"/>
  <c r="AI400" i="3"/>
  <c r="AM400" i="3"/>
  <c r="AQ400" i="3"/>
  <c r="AU400" i="3"/>
  <c r="AZ400" i="3"/>
  <c r="BD400" i="3"/>
  <c r="BH400" i="3"/>
  <c r="BL400" i="3"/>
  <c r="BP400" i="3"/>
  <c r="BU400" i="3"/>
  <c r="CK400" i="3"/>
  <c r="CQ400" i="3"/>
  <c r="CU400" i="3"/>
  <c r="CY400" i="3"/>
  <c r="DD400" i="3"/>
  <c r="DH400" i="3"/>
  <c r="DL400" i="3"/>
  <c r="DQ400" i="3"/>
  <c r="DW400" i="3"/>
  <c r="EA400" i="3"/>
  <c r="EG400" i="3"/>
  <c r="GM400" i="3"/>
  <c r="GT400" i="3"/>
  <c r="GY400" i="3"/>
  <c r="HD400" i="3"/>
  <c r="HI400" i="3"/>
  <c r="HM400" i="3"/>
  <c r="HQ400" i="3"/>
  <c r="CG400" i="3"/>
  <c r="B400" i="3"/>
  <c r="B400" i="2"/>
  <c r="GN400" i="3"/>
  <c r="GO400" i="3"/>
  <c r="F400" i="3"/>
  <c r="U400" i="2"/>
  <c r="O400" i="3"/>
  <c r="S400" i="3"/>
  <c r="S400" i="2"/>
  <c r="AA400" i="3"/>
  <c r="AF400" i="3"/>
  <c r="AJ400" i="3"/>
  <c r="AN400" i="3"/>
  <c r="AR400" i="3"/>
  <c r="AV400" i="3"/>
  <c r="BA400" i="3"/>
  <c r="BE400" i="3"/>
  <c r="BI400" i="3"/>
  <c r="BM400" i="3"/>
  <c r="BQ400" i="3"/>
  <c r="CL400" i="3"/>
  <c r="CR400" i="3"/>
  <c r="CV400" i="3"/>
  <c r="CZ400" i="3"/>
  <c r="DE400" i="3"/>
  <c r="DI400" i="3"/>
  <c r="DM400" i="3"/>
  <c r="DS400" i="3"/>
  <c r="DX400" i="3"/>
  <c r="EC400" i="3"/>
  <c r="EH400" i="3"/>
  <c r="GQ400" i="3"/>
  <c r="GU400" i="3"/>
  <c r="GZ400" i="3"/>
  <c r="HF400" i="3"/>
  <c r="HJ400" i="3"/>
  <c r="HN400" i="3"/>
  <c r="HR400" i="3"/>
  <c r="AC400" i="3"/>
  <c r="AS400" i="3"/>
  <c r="BJ400" i="3"/>
  <c r="CE400" i="3"/>
  <c r="DA400" i="3"/>
  <c r="DT400" i="3"/>
  <c r="GR400" i="3"/>
  <c r="HK400" i="3"/>
  <c r="AG400" i="3"/>
  <c r="AW400" i="3"/>
  <c r="BN400" i="3"/>
  <c r="CN400" i="3"/>
  <c r="DF400" i="3"/>
  <c r="DY400" i="3"/>
  <c r="GV400" i="3"/>
  <c r="HO400" i="3"/>
  <c r="P400" i="3"/>
  <c r="P400" i="2"/>
  <c r="AK400" i="3"/>
  <c r="BB400" i="3"/>
  <c r="BR400" i="3"/>
  <c r="CS400" i="3"/>
  <c r="DJ400" i="3"/>
  <c r="ED400" i="3"/>
  <c r="HA400" i="3"/>
  <c r="HS400" i="3"/>
  <c r="AO400" i="3"/>
  <c r="BF400" i="3"/>
  <c r="CW400" i="3"/>
  <c r="DN400" i="3"/>
  <c r="EI400" i="3"/>
  <c r="GK400" i="3"/>
  <c r="HG400" i="3"/>
  <c r="P413" i="4"/>
  <c r="BY396" i="3"/>
  <c r="BW396" i="3"/>
  <c r="BX396" i="3"/>
  <c r="FF396" i="3"/>
  <c r="FG396" i="3"/>
  <c r="FH396" i="3"/>
  <c r="EL396" i="3"/>
  <c r="EM396" i="3"/>
  <c r="EN396" i="3"/>
  <c r="EV396" i="3"/>
  <c r="EW396" i="3"/>
  <c r="EX396" i="3"/>
  <c r="FP396" i="3"/>
  <c r="FQ396" i="3"/>
  <c r="FR396" i="3"/>
  <c r="FZ396" i="3"/>
  <c r="GA396" i="3"/>
  <c r="GB396" i="3"/>
  <c r="S405" i="4"/>
  <c r="FS388" i="3"/>
  <c r="EO388" i="3"/>
  <c r="EY388" i="3"/>
  <c r="FI388" i="3"/>
  <c r="GC388" i="3"/>
  <c r="EU388" i="3"/>
  <c r="ES388" i="3"/>
  <c r="FC388" i="3"/>
  <c r="FE388" i="3"/>
  <c r="FO388" i="3"/>
  <c r="FW388" i="3"/>
  <c r="FM388" i="3"/>
  <c r="FY388" i="3"/>
  <c r="GG388" i="3"/>
  <c r="GI388" i="3"/>
  <c r="EQ388" i="3"/>
  <c r="FD388" i="3"/>
  <c r="FK388" i="3"/>
  <c r="FX388" i="3"/>
  <c r="GE388" i="3"/>
  <c r="ER388" i="3"/>
  <c r="EZ388" i="3"/>
  <c r="FL388" i="3"/>
  <c r="FT388" i="3"/>
  <c r="GF388" i="3"/>
  <c r="ET388" i="3"/>
  <c r="FA388" i="3"/>
  <c r="FN388" i="3"/>
  <c r="FU388" i="3"/>
  <c r="GH388" i="3"/>
  <c r="FB388" i="3"/>
  <c r="GD388" i="3"/>
  <c r="FJ388" i="3"/>
  <c r="EP388" i="3"/>
  <c r="FV388" i="3"/>
  <c r="BY384" i="3"/>
  <c r="BW384" i="3"/>
  <c r="BX384" i="3"/>
  <c r="HT384" i="3"/>
  <c r="Q384" i="3"/>
  <c r="Q384" i="2"/>
  <c r="AD384" i="3"/>
  <c r="AH384" i="3"/>
  <c r="AL384" i="3"/>
  <c r="AP384" i="3"/>
  <c r="AT384" i="3"/>
  <c r="AY384" i="3"/>
  <c r="BC384" i="3"/>
  <c r="BG384" i="3"/>
  <c r="BK384" i="3"/>
  <c r="BO384" i="3"/>
  <c r="BS384" i="3"/>
  <c r="CI384" i="3"/>
  <c r="CO384" i="3"/>
  <c r="CT384" i="3"/>
  <c r="CX384" i="3"/>
  <c r="DB384" i="3"/>
  <c r="DG384" i="3"/>
  <c r="DK384" i="3"/>
  <c r="DO384" i="3"/>
  <c r="DV384" i="3"/>
  <c r="DZ384" i="3"/>
  <c r="EE384" i="3"/>
  <c r="EJ384" i="3"/>
  <c r="GL384" i="3"/>
  <c r="GS384" i="3"/>
  <c r="GX384" i="3"/>
  <c r="HB384" i="3"/>
  <c r="HH384" i="3"/>
  <c r="HL384" i="3"/>
  <c r="HP384" i="3"/>
  <c r="N384" i="3"/>
  <c r="R384" i="3"/>
  <c r="AE384" i="3"/>
  <c r="AI384" i="3"/>
  <c r="AM384" i="3"/>
  <c r="AQ384" i="3"/>
  <c r="AU384" i="3"/>
  <c r="AZ384" i="3"/>
  <c r="BD384" i="3"/>
  <c r="BH384" i="3"/>
  <c r="BL384" i="3"/>
  <c r="BP384" i="3"/>
  <c r="BU384" i="3"/>
  <c r="CK384" i="3"/>
  <c r="CQ384" i="3"/>
  <c r="CU384" i="3"/>
  <c r="CY384" i="3"/>
  <c r="DD384" i="3"/>
  <c r="DH384" i="3"/>
  <c r="DL384" i="3"/>
  <c r="DQ384" i="3"/>
  <c r="DW384" i="3"/>
  <c r="EA384" i="3"/>
  <c r="EG384" i="3"/>
  <c r="GM384" i="3"/>
  <c r="GT384" i="3"/>
  <c r="GY384" i="3"/>
  <c r="HD384" i="3"/>
  <c r="HI384" i="3"/>
  <c r="HM384" i="3"/>
  <c r="HQ384" i="3"/>
  <c r="CG384" i="3"/>
  <c r="B384" i="3"/>
  <c r="B384" i="2"/>
  <c r="GN384" i="3"/>
  <c r="GO384" i="3"/>
  <c r="F384" i="3"/>
  <c r="U384" i="2"/>
  <c r="O384" i="3"/>
  <c r="S384" i="3"/>
  <c r="S384" i="2"/>
  <c r="AA384" i="3"/>
  <c r="AF384" i="3"/>
  <c r="AJ384" i="3"/>
  <c r="AN384" i="3"/>
  <c r="AR384" i="3"/>
  <c r="AV384" i="3"/>
  <c r="BA384" i="3"/>
  <c r="BE384" i="3"/>
  <c r="BI384" i="3"/>
  <c r="BM384" i="3"/>
  <c r="BQ384" i="3"/>
  <c r="CL384" i="3"/>
  <c r="CR384" i="3"/>
  <c r="CV384" i="3"/>
  <c r="CZ384" i="3"/>
  <c r="DE384" i="3"/>
  <c r="DI384" i="3"/>
  <c r="DM384" i="3"/>
  <c r="DS384" i="3"/>
  <c r="DX384" i="3"/>
  <c r="EC384" i="3"/>
  <c r="EH384" i="3"/>
  <c r="GQ384" i="3"/>
  <c r="GU384" i="3"/>
  <c r="GZ384" i="3"/>
  <c r="HF384" i="3"/>
  <c r="HJ384" i="3"/>
  <c r="HN384" i="3"/>
  <c r="HR384" i="3"/>
  <c r="AC384" i="3"/>
  <c r="AS384" i="3"/>
  <c r="BJ384" i="3"/>
  <c r="CE384" i="3"/>
  <c r="DA384" i="3"/>
  <c r="DT384" i="3"/>
  <c r="GR384" i="3"/>
  <c r="HK384" i="3"/>
  <c r="AG384" i="3"/>
  <c r="AW384" i="3"/>
  <c r="BN384" i="3"/>
  <c r="CN384" i="3"/>
  <c r="DF384" i="3"/>
  <c r="DY384" i="3"/>
  <c r="GV384" i="3"/>
  <c r="HO384" i="3"/>
  <c r="P384" i="3"/>
  <c r="P384" i="2"/>
  <c r="AK384" i="3"/>
  <c r="BB384" i="3"/>
  <c r="BR384" i="3"/>
  <c r="CS384" i="3"/>
  <c r="DJ384" i="3"/>
  <c r="ED384" i="3"/>
  <c r="HA384" i="3"/>
  <c r="HS384" i="3"/>
  <c r="AO384" i="3"/>
  <c r="BF384" i="3"/>
  <c r="CW384" i="3"/>
  <c r="DN384" i="3"/>
  <c r="EI384" i="3"/>
  <c r="GK384" i="3"/>
  <c r="HG384" i="3"/>
  <c r="P397" i="4"/>
  <c r="BY380" i="3"/>
  <c r="BW380" i="3"/>
  <c r="BX380" i="3"/>
  <c r="FF380" i="3"/>
  <c r="FG380" i="3"/>
  <c r="FH380" i="3"/>
  <c r="FP380" i="3"/>
  <c r="FQ380" i="3"/>
  <c r="FR380" i="3"/>
  <c r="EL380" i="3"/>
  <c r="EM380" i="3"/>
  <c r="EN380" i="3"/>
  <c r="FZ380" i="3"/>
  <c r="GA380" i="3"/>
  <c r="GB380" i="3"/>
  <c r="EV380" i="3"/>
  <c r="EW380" i="3"/>
  <c r="EX380" i="3"/>
  <c r="FS372" i="3"/>
  <c r="EO372" i="3"/>
  <c r="EY372" i="3"/>
  <c r="FI372" i="3"/>
  <c r="GC372" i="3"/>
  <c r="EU372" i="3"/>
  <c r="ES372" i="3"/>
  <c r="FC372" i="3"/>
  <c r="FE372" i="3"/>
  <c r="FO372" i="3"/>
  <c r="FW372" i="3"/>
  <c r="FM372" i="3"/>
  <c r="FY372" i="3"/>
  <c r="GG372" i="3"/>
  <c r="GI372" i="3"/>
  <c r="EQ372" i="3"/>
  <c r="FD372" i="3"/>
  <c r="FK372" i="3"/>
  <c r="FX372" i="3"/>
  <c r="GE372" i="3"/>
  <c r="ER372" i="3"/>
  <c r="EZ372" i="3"/>
  <c r="FL372" i="3"/>
  <c r="FT372" i="3"/>
  <c r="GF372" i="3"/>
  <c r="ET372" i="3"/>
  <c r="FA372" i="3"/>
  <c r="FN372" i="3"/>
  <c r="FU372" i="3"/>
  <c r="GH372" i="3"/>
  <c r="FB372" i="3"/>
  <c r="GD372" i="3"/>
  <c r="FJ372" i="3"/>
  <c r="EP372" i="3"/>
  <c r="FV372" i="3"/>
  <c r="HT368" i="3"/>
  <c r="N368" i="3"/>
  <c r="R368" i="3"/>
  <c r="AE368" i="3"/>
  <c r="AI368" i="3"/>
  <c r="AM368" i="3"/>
  <c r="AQ368" i="3"/>
  <c r="AU368" i="3"/>
  <c r="AZ368" i="3"/>
  <c r="BD368" i="3"/>
  <c r="BH368" i="3"/>
  <c r="BL368" i="3"/>
  <c r="BP368" i="3"/>
  <c r="BU368" i="3"/>
  <c r="CK368" i="3"/>
  <c r="CQ368" i="3"/>
  <c r="CU368" i="3"/>
  <c r="CY368" i="3"/>
  <c r="DD368" i="3"/>
  <c r="DH368" i="3"/>
  <c r="DL368" i="3"/>
  <c r="DQ368" i="3"/>
  <c r="DW368" i="3"/>
  <c r="EA368" i="3"/>
  <c r="EG368" i="3"/>
  <c r="GM368" i="3"/>
  <c r="GT368" i="3"/>
  <c r="GY368" i="3"/>
  <c r="HD368" i="3"/>
  <c r="HI368" i="3"/>
  <c r="HM368" i="3"/>
  <c r="HQ368" i="3"/>
  <c r="CG368" i="3"/>
  <c r="B368" i="3"/>
  <c r="B368" i="2"/>
  <c r="GN368" i="3"/>
  <c r="GO368" i="3"/>
  <c r="F368" i="3"/>
  <c r="U368" i="2"/>
  <c r="O368" i="3"/>
  <c r="S368" i="3"/>
  <c r="S368" i="2"/>
  <c r="AA368" i="3"/>
  <c r="AF368" i="3"/>
  <c r="AJ368" i="3"/>
  <c r="AN368" i="3"/>
  <c r="AR368" i="3"/>
  <c r="AV368" i="3"/>
  <c r="BA368" i="3"/>
  <c r="BE368" i="3"/>
  <c r="BI368" i="3"/>
  <c r="BM368" i="3"/>
  <c r="BQ368" i="3"/>
  <c r="CL368" i="3"/>
  <c r="CR368" i="3"/>
  <c r="CV368" i="3"/>
  <c r="CZ368" i="3"/>
  <c r="DE368" i="3"/>
  <c r="DI368" i="3"/>
  <c r="DM368" i="3"/>
  <c r="DS368" i="3"/>
  <c r="DX368" i="3"/>
  <c r="EC368" i="3"/>
  <c r="EH368" i="3"/>
  <c r="GQ368" i="3"/>
  <c r="GU368" i="3"/>
  <c r="GZ368" i="3"/>
  <c r="HF368" i="3"/>
  <c r="HJ368" i="3"/>
  <c r="HN368" i="3"/>
  <c r="HR368" i="3"/>
  <c r="P368" i="3"/>
  <c r="P368" i="2"/>
  <c r="AC368" i="3"/>
  <c r="AG368" i="3"/>
  <c r="AK368" i="3"/>
  <c r="AO368" i="3"/>
  <c r="AS368" i="3"/>
  <c r="AW368" i="3"/>
  <c r="BB368" i="3"/>
  <c r="BF368" i="3"/>
  <c r="BJ368" i="3"/>
  <c r="BN368" i="3"/>
  <c r="BR368" i="3"/>
  <c r="CE368" i="3"/>
  <c r="CN368" i="3"/>
  <c r="CS368" i="3"/>
  <c r="CW368" i="3"/>
  <c r="DA368" i="3"/>
  <c r="DF368" i="3"/>
  <c r="DJ368" i="3"/>
  <c r="DN368" i="3"/>
  <c r="DT368" i="3"/>
  <c r="DY368" i="3"/>
  <c r="ED368" i="3"/>
  <c r="EI368" i="3"/>
  <c r="GK368" i="3"/>
  <c r="GR368" i="3"/>
  <c r="GV368" i="3"/>
  <c r="HA368" i="3"/>
  <c r="HG368" i="3"/>
  <c r="HK368" i="3"/>
  <c r="HO368" i="3"/>
  <c r="HS368" i="3"/>
  <c r="AD368" i="3"/>
  <c r="AT368" i="3"/>
  <c r="BK368" i="3"/>
  <c r="CI368" i="3"/>
  <c r="DB368" i="3"/>
  <c r="DV368" i="3"/>
  <c r="GS368" i="3"/>
  <c r="HL368" i="3"/>
  <c r="AH368" i="3"/>
  <c r="AY368" i="3"/>
  <c r="BO368" i="3"/>
  <c r="CO368" i="3"/>
  <c r="DG368" i="3"/>
  <c r="DZ368" i="3"/>
  <c r="GX368" i="3"/>
  <c r="HP368" i="3"/>
  <c r="Q368" i="3"/>
  <c r="Q368" i="2"/>
  <c r="AL368" i="3"/>
  <c r="BC368" i="3"/>
  <c r="BS368" i="3"/>
  <c r="CT368" i="3"/>
  <c r="DK368" i="3"/>
  <c r="EE368" i="3"/>
  <c r="HB368" i="3"/>
  <c r="AP368" i="3"/>
  <c r="BG368" i="3"/>
  <c r="CX368" i="3"/>
  <c r="DO368" i="3"/>
  <c r="EJ368" i="3"/>
  <c r="GL368" i="3"/>
  <c r="HH368" i="3"/>
  <c r="P381" i="4"/>
  <c r="FF364" i="3"/>
  <c r="FG364" i="3"/>
  <c r="FH364" i="3"/>
  <c r="EL364" i="3"/>
  <c r="EM364" i="3"/>
  <c r="EN364" i="3"/>
  <c r="EV364" i="3"/>
  <c r="EW364" i="3"/>
  <c r="EX364" i="3"/>
  <c r="FP364" i="3"/>
  <c r="FQ364" i="3"/>
  <c r="FR364" i="3"/>
  <c r="FZ364" i="3"/>
  <c r="GA364" i="3"/>
  <c r="GB364" i="3"/>
  <c r="X360" i="3"/>
  <c r="Z360" i="3"/>
  <c r="CA360" i="3"/>
  <c r="BX356" i="3"/>
  <c r="BW356" i="3"/>
  <c r="BY356" i="3"/>
  <c r="FS356" i="3"/>
  <c r="EO356" i="3"/>
  <c r="EY356" i="3"/>
  <c r="FI356" i="3"/>
  <c r="GC356" i="3"/>
  <c r="EU356" i="3"/>
  <c r="ES356" i="3"/>
  <c r="FC356" i="3"/>
  <c r="FE356" i="3"/>
  <c r="FO356" i="3"/>
  <c r="FW356" i="3"/>
  <c r="FM356" i="3"/>
  <c r="FY356" i="3"/>
  <c r="GG356" i="3"/>
  <c r="GI356" i="3"/>
  <c r="EP356" i="3"/>
  <c r="FB356" i="3"/>
  <c r="FJ356" i="3"/>
  <c r="FV356" i="3"/>
  <c r="GD356" i="3"/>
  <c r="ER356" i="3"/>
  <c r="EZ356" i="3"/>
  <c r="FL356" i="3"/>
  <c r="FT356" i="3"/>
  <c r="GF356" i="3"/>
  <c r="ET356" i="3"/>
  <c r="FU356" i="3"/>
  <c r="GH356" i="3"/>
  <c r="FK356" i="3"/>
  <c r="FX356" i="3"/>
  <c r="FA356" i="3"/>
  <c r="FN356" i="3"/>
  <c r="GE356" i="3"/>
  <c r="EQ356" i="3"/>
  <c r="FD356" i="3"/>
  <c r="HT352" i="3"/>
  <c r="P352" i="3"/>
  <c r="P352" i="2"/>
  <c r="AC352" i="3"/>
  <c r="AG352" i="3"/>
  <c r="AK352" i="3"/>
  <c r="AO352" i="3"/>
  <c r="AS352" i="3"/>
  <c r="AW352" i="3"/>
  <c r="BB352" i="3"/>
  <c r="BF352" i="3"/>
  <c r="BJ352" i="3"/>
  <c r="BN352" i="3"/>
  <c r="BR352" i="3"/>
  <c r="CE352" i="3"/>
  <c r="CN352" i="3"/>
  <c r="CS352" i="3"/>
  <c r="CW352" i="3"/>
  <c r="DA352" i="3"/>
  <c r="DF352" i="3"/>
  <c r="DJ352" i="3"/>
  <c r="DN352" i="3"/>
  <c r="DT352" i="3"/>
  <c r="DY352" i="3"/>
  <c r="ED352" i="3"/>
  <c r="EI352" i="3"/>
  <c r="GK352" i="3"/>
  <c r="GR352" i="3"/>
  <c r="GV352" i="3"/>
  <c r="HA352" i="3"/>
  <c r="HG352" i="3"/>
  <c r="HK352" i="3"/>
  <c r="HO352" i="3"/>
  <c r="HS352" i="3"/>
  <c r="N352" i="3"/>
  <c r="R352" i="3"/>
  <c r="AE352" i="3"/>
  <c r="AI352" i="3"/>
  <c r="AM352" i="3"/>
  <c r="AQ352" i="3"/>
  <c r="AU352" i="3"/>
  <c r="AZ352" i="3"/>
  <c r="BD352" i="3"/>
  <c r="BH352" i="3"/>
  <c r="BL352" i="3"/>
  <c r="BP352" i="3"/>
  <c r="BU352" i="3"/>
  <c r="CK352" i="3"/>
  <c r="CQ352" i="3"/>
  <c r="CU352" i="3"/>
  <c r="CY352" i="3"/>
  <c r="DD352" i="3"/>
  <c r="DH352" i="3"/>
  <c r="DL352" i="3"/>
  <c r="DQ352" i="3"/>
  <c r="DW352" i="3"/>
  <c r="EA352" i="3"/>
  <c r="EG352" i="3"/>
  <c r="GM352" i="3"/>
  <c r="GT352" i="3"/>
  <c r="GY352" i="3"/>
  <c r="HD352" i="3"/>
  <c r="HI352" i="3"/>
  <c r="HM352" i="3"/>
  <c r="HQ352" i="3"/>
  <c r="CG352" i="3"/>
  <c r="B352" i="3"/>
  <c r="B352" i="2"/>
  <c r="GN352" i="3"/>
  <c r="GO352" i="3"/>
  <c r="F352" i="3"/>
  <c r="U352" i="2"/>
  <c r="O352" i="3"/>
  <c r="S352" i="3"/>
  <c r="S352" i="2"/>
  <c r="AA352" i="3"/>
  <c r="AF352" i="3"/>
  <c r="AJ352" i="3"/>
  <c r="AN352" i="3"/>
  <c r="AR352" i="3"/>
  <c r="AV352" i="3"/>
  <c r="BA352" i="3"/>
  <c r="BE352" i="3"/>
  <c r="BI352" i="3"/>
  <c r="BM352" i="3"/>
  <c r="BQ352" i="3"/>
  <c r="CL352" i="3"/>
  <c r="CR352" i="3"/>
  <c r="CV352" i="3"/>
  <c r="CZ352" i="3"/>
  <c r="DE352" i="3"/>
  <c r="DI352" i="3"/>
  <c r="DM352" i="3"/>
  <c r="DS352" i="3"/>
  <c r="DX352" i="3"/>
  <c r="EC352" i="3"/>
  <c r="EH352" i="3"/>
  <c r="GQ352" i="3"/>
  <c r="GU352" i="3"/>
  <c r="GZ352" i="3"/>
  <c r="HF352" i="3"/>
  <c r="HJ352" i="3"/>
  <c r="HN352" i="3"/>
  <c r="HR352" i="3"/>
  <c r="Q352" i="3"/>
  <c r="Q352" i="2"/>
  <c r="AL352" i="3"/>
  <c r="BC352" i="3"/>
  <c r="BS352" i="3"/>
  <c r="CT352" i="3"/>
  <c r="DK352" i="3"/>
  <c r="EE352" i="3"/>
  <c r="HB352" i="3"/>
  <c r="AP352" i="3"/>
  <c r="BG352" i="3"/>
  <c r="CX352" i="3"/>
  <c r="DO352" i="3"/>
  <c r="EJ352" i="3"/>
  <c r="GL352" i="3"/>
  <c r="HH352" i="3"/>
  <c r="AD352" i="3"/>
  <c r="AT352" i="3"/>
  <c r="BK352" i="3"/>
  <c r="CI352" i="3"/>
  <c r="DB352" i="3"/>
  <c r="DV352" i="3"/>
  <c r="GS352" i="3"/>
  <c r="HL352" i="3"/>
  <c r="BO352" i="3"/>
  <c r="CO352" i="3"/>
  <c r="AH352" i="3"/>
  <c r="DG352" i="3"/>
  <c r="GX352" i="3"/>
  <c r="AY352" i="3"/>
  <c r="DZ352" i="3"/>
  <c r="HP352" i="3"/>
  <c r="P365" i="4"/>
  <c r="S361" i="4"/>
  <c r="FF348" i="3"/>
  <c r="FG348" i="3"/>
  <c r="FH348" i="3"/>
  <c r="FP348" i="3"/>
  <c r="FQ348" i="3"/>
  <c r="FR348" i="3"/>
  <c r="EL348" i="3"/>
  <c r="EM348" i="3"/>
  <c r="EN348" i="3"/>
  <c r="EV348" i="3"/>
  <c r="EW348" i="3"/>
  <c r="EX348" i="3"/>
  <c r="FZ348" i="3"/>
  <c r="GA348" i="3"/>
  <c r="GB348" i="3"/>
  <c r="X344" i="3"/>
  <c r="Z344" i="3"/>
  <c r="CA344" i="3"/>
  <c r="BX340" i="3"/>
  <c r="BY340" i="3"/>
  <c r="BW340" i="3"/>
  <c r="FS340" i="3"/>
  <c r="EO340" i="3"/>
  <c r="EY340" i="3"/>
  <c r="FI340" i="3"/>
  <c r="GC340" i="3"/>
  <c r="EU340" i="3"/>
  <c r="ES340" i="3"/>
  <c r="FC340" i="3"/>
  <c r="FE340" i="3"/>
  <c r="FO340" i="3"/>
  <c r="FW340" i="3"/>
  <c r="FM340" i="3"/>
  <c r="FY340" i="3"/>
  <c r="GG340" i="3"/>
  <c r="GI340" i="3"/>
  <c r="EP340" i="3"/>
  <c r="FB340" i="3"/>
  <c r="FJ340" i="3"/>
  <c r="FV340" i="3"/>
  <c r="GD340" i="3"/>
  <c r="EQ340" i="3"/>
  <c r="FD340" i="3"/>
  <c r="FK340" i="3"/>
  <c r="FX340" i="3"/>
  <c r="GE340" i="3"/>
  <c r="ER340" i="3"/>
  <c r="EZ340" i="3"/>
  <c r="FL340" i="3"/>
  <c r="FT340" i="3"/>
  <c r="GF340" i="3"/>
  <c r="ET340" i="3"/>
  <c r="FA340" i="3"/>
  <c r="FN340" i="3"/>
  <c r="FU340" i="3"/>
  <c r="GH340" i="3"/>
  <c r="HT336" i="3"/>
  <c r="P336" i="3"/>
  <c r="P336" i="2"/>
  <c r="AC336" i="3"/>
  <c r="AG336" i="3"/>
  <c r="AK336" i="3"/>
  <c r="AO336" i="3"/>
  <c r="AS336" i="3"/>
  <c r="AW336" i="3"/>
  <c r="BB336" i="3"/>
  <c r="BF336" i="3"/>
  <c r="BJ336" i="3"/>
  <c r="BN336" i="3"/>
  <c r="BR336" i="3"/>
  <c r="CE336" i="3"/>
  <c r="CN336" i="3"/>
  <c r="CS336" i="3"/>
  <c r="CW336" i="3"/>
  <c r="DA336" i="3"/>
  <c r="DF336" i="3"/>
  <c r="DJ336" i="3"/>
  <c r="DN336" i="3"/>
  <c r="DT336" i="3"/>
  <c r="DY336" i="3"/>
  <c r="ED336" i="3"/>
  <c r="EI336" i="3"/>
  <c r="GK336" i="3"/>
  <c r="GR336" i="3"/>
  <c r="GV336" i="3"/>
  <c r="HA336" i="3"/>
  <c r="HG336" i="3"/>
  <c r="HK336" i="3"/>
  <c r="HO336" i="3"/>
  <c r="HS336" i="3"/>
  <c r="Q336" i="3"/>
  <c r="Q336" i="2"/>
  <c r="AD336" i="3"/>
  <c r="AH336" i="3"/>
  <c r="AL336" i="3"/>
  <c r="AP336" i="3"/>
  <c r="AT336" i="3"/>
  <c r="AY336" i="3"/>
  <c r="BC336" i="3"/>
  <c r="BG336" i="3"/>
  <c r="BK336" i="3"/>
  <c r="BO336" i="3"/>
  <c r="BS336" i="3"/>
  <c r="CI336" i="3"/>
  <c r="CO336" i="3"/>
  <c r="CT336" i="3"/>
  <c r="CX336" i="3"/>
  <c r="DB336" i="3"/>
  <c r="DG336" i="3"/>
  <c r="DK336" i="3"/>
  <c r="DO336" i="3"/>
  <c r="DV336" i="3"/>
  <c r="DZ336" i="3"/>
  <c r="EE336" i="3"/>
  <c r="EJ336" i="3"/>
  <c r="GL336" i="3"/>
  <c r="GS336" i="3"/>
  <c r="GX336" i="3"/>
  <c r="HB336" i="3"/>
  <c r="HH336" i="3"/>
  <c r="HL336" i="3"/>
  <c r="HP336" i="3"/>
  <c r="N336" i="3"/>
  <c r="R336" i="3"/>
  <c r="AE336" i="3"/>
  <c r="AI336" i="3"/>
  <c r="AM336" i="3"/>
  <c r="AQ336" i="3"/>
  <c r="AU336" i="3"/>
  <c r="AZ336" i="3"/>
  <c r="BD336" i="3"/>
  <c r="BH336" i="3"/>
  <c r="BL336" i="3"/>
  <c r="BP336" i="3"/>
  <c r="BU336" i="3"/>
  <c r="CK336" i="3"/>
  <c r="CQ336" i="3"/>
  <c r="CU336" i="3"/>
  <c r="CY336" i="3"/>
  <c r="DD336" i="3"/>
  <c r="DH336" i="3"/>
  <c r="DL336" i="3"/>
  <c r="DQ336" i="3"/>
  <c r="DW336" i="3"/>
  <c r="EA336" i="3"/>
  <c r="EG336" i="3"/>
  <c r="GM336" i="3"/>
  <c r="GT336" i="3"/>
  <c r="GY336" i="3"/>
  <c r="HD336" i="3"/>
  <c r="HI336" i="3"/>
  <c r="HM336" i="3"/>
  <c r="HQ336" i="3"/>
  <c r="CG336" i="3"/>
  <c r="B336" i="3"/>
  <c r="B336" i="2"/>
  <c r="GN336" i="3"/>
  <c r="GO336" i="3"/>
  <c r="F336" i="3"/>
  <c r="U336" i="2"/>
  <c r="O336" i="3"/>
  <c r="S336" i="3"/>
  <c r="S336" i="2"/>
  <c r="AA336" i="3"/>
  <c r="AF336" i="3"/>
  <c r="AJ336" i="3"/>
  <c r="AN336" i="3"/>
  <c r="AR336" i="3"/>
  <c r="AV336" i="3"/>
  <c r="BA336" i="3"/>
  <c r="BE336" i="3"/>
  <c r="BI336" i="3"/>
  <c r="BM336" i="3"/>
  <c r="BQ336" i="3"/>
  <c r="CL336" i="3"/>
  <c r="CR336" i="3"/>
  <c r="CV336" i="3"/>
  <c r="CZ336" i="3"/>
  <c r="DE336" i="3"/>
  <c r="DI336" i="3"/>
  <c r="DM336" i="3"/>
  <c r="DS336" i="3"/>
  <c r="DX336" i="3"/>
  <c r="EC336" i="3"/>
  <c r="EH336" i="3"/>
  <c r="GQ336" i="3"/>
  <c r="GU336" i="3"/>
  <c r="GZ336" i="3"/>
  <c r="HF336" i="3"/>
  <c r="HJ336" i="3"/>
  <c r="HN336" i="3"/>
  <c r="HR336" i="3"/>
  <c r="P349" i="4"/>
  <c r="S345" i="4"/>
  <c r="FF332" i="3"/>
  <c r="FG332" i="3"/>
  <c r="FH332" i="3"/>
  <c r="EL332" i="3"/>
  <c r="EM332" i="3"/>
  <c r="EN332" i="3"/>
  <c r="EV332" i="3"/>
  <c r="EW332" i="3"/>
  <c r="EX332" i="3"/>
  <c r="FP332" i="3"/>
  <c r="FQ332" i="3"/>
  <c r="FR332" i="3"/>
  <c r="FZ332" i="3"/>
  <c r="GA332" i="3"/>
  <c r="GB332" i="3"/>
  <c r="X328" i="3"/>
  <c r="Z328" i="3"/>
  <c r="CA328" i="3"/>
  <c r="BX324" i="3"/>
  <c r="BY324" i="3"/>
  <c r="BW324" i="3"/>
  <c r="FS324" i="3"/>
  <c r="EO324" i="3"/>
  <c r="EY324" i="3"/>
  <c r="FI324" i="3"/>
  <c r="GC324" i="3"/>
  <c r="EU324" i="3"/>
  <c r="ES324" i="3"/>
  <c r="FC324" i="3"/>
  <c r="FE324" i="3"/>
  <c r="FO324" i="3"/>
  <c r="FW324" i="3"/>
  <c r="FM324" i="3"/>
  <c r="FY324" i="3"/>
  <c r="GG324" i="3"/>
  <c r="GI324" i="3"/>
  <c r="EP324" i="3"/>
  <c r="FB324" i="3"/>
  <c r="FJ324" i="3"/>
  <c r="FV324" i="3"/>
  <c r="GD324" i="3"/>
  <c r="EQ324" i="3"/>
  <c r="FD324" i="3"/>
  <c r="FK324" i="3"/>
  <c r="FX324" i="3"/>
  <c r="GE324" i="3"/>
  <c r="ER324" i="3"/>
  <c r="EZ324" i="3"/>
  <c r="FL324" i="3"/>
  <c r="FT324" i="3"/>
  <c r="GF324" i="3"/>
  <c r="ET324" i="3"/>
  <c r="FA324" i="3"/>
  <c r="FN324" i="3"/>
  <c r="FU324" i="3"/>
  <c r="GH324" i="3"/>
  <c r="HT320" i="3"/>
  <c r="P320" i="3"/>
  <c r="P320" i="2"/>
  <c r="AC320" i="3"/>
  <c r="AG320" i="3"/>
  <c r="AK320" i="3"/>
  <c r="AO320" i="3"/>
  <c r="AS320" i="3"/>
  <c r="AW320" i="3"/>
  <c r="BB320" i="3"/>
  <c r="BF320" i="3"/>
  <c r="BJ320" i="3"/>
  <c r="BN320" i="3"/>
  <c r="BR320" i="3"/>
  <c r="CE320" i="3"/>
  <c r="CN320" i="3"/>
  <c r="CS320" i="3"/>
  <c r="CW320" i="3"/>
  <c r="DA320" i="3"/>
  <c r="DF320" i="3"/>
  <c r="DJ320" i="3"/>
  <c r="DN320" i="3"/>
  <c r="DT320" i="3"/>
  <c r="DY320" i="3"/>
  <c r="ED320" i="3"/>
  <c r="EI320" i="3"/>
  <c r="GK320" i="3"/>
  <c r="GR320" i="3"/>
  <c r="GV320" i="3"/>
  <c r="HA320" i="3"/>
  <c r="HG320" i="3"/>
  <c r="HK320" i="3"/>
  <c r="HO320" i="3"/>
  <c r="HS320" i="3"/>
  <c r="Q320" i="3"/>
  <c r="Q320" i="2"/>
  <c r="AD320" i="3"/>
  <c r="AH320" i="3"/>
  <c r="AL320" i="3"/>
  <c r="AP320" i="3"/>
  <c r="AT320" i="3"/>
  <c r="AY320" i="3"/>
  <c r="BC320" i="3"/>
  <c r="BG320" i="3"/>
  <c r="BK320" i="3"/>
  <c r="BO320" i="3"/>
  <c r="BS320" i="3"/>
  <c r="CI320" i="3"/>
  <c r="CO320" i="3"/>
  <c r="CT320" i="3"/>
  <c r="CX320" i="3"/>
  <c r="DB320" i="3"/>
  <c r="DG320" i="3"/>
  <c r="DK320" i="3"/>
  <c r="DO320" i="3"/>
  <c r="DV320" i="3"/>
  <c r="DZ320" i="3"/>
  <c r="EE320" i="3"/>
  <c r="EJ320" i="3"/>
  <c r="GL320" i="3"/>
  <c r="GS320" i="3"/>
  <c r="GX320" i="3"/>
  <c r="HB320" i="3"/>
  <c r="HH320" i="3"/>
  <c r="HL320" i="3"/>
  <c r="HP320" i="3"/>
  <c r="N320" i="3"/>
  <c r="R320" i="3"/>
  <c r="AE320" i="3"/>
  <c r="AI320" i="3"/>
  <c r="AM320" i="3"/>
  <c r="AQ320" i="3"/>
  <c r="AU320" i="3"/>
  <c r="AZ320" i="3"/>
  <c r="BD320" i="3"/>
  <c r="BH320" i="3"/>
  <c r="BL320" i="3"/>
  <c r="BP320" i="3"/>
  <c r="BU320" i="3"/>
  <c r="CK320" i="3"/>
  <c r="CQ320" i="3"/>
  <c r="CU320" i="3"/>
  <c r="CY320" i="3"/>
  <c r="DD320" i="3"/>
  <c r="DH320" i="3"/>
  <c r="DL320" i="3"/>
  <c r="DQ320" i="3"/>
  <c r="DW320" i="3"/>
  <c r="EA320" i="3"/>
  <c r="EG320" i="3"/>
  <c r="GM320" i="3"/>
  <c r="GT320" i="3"/>
  <c r="GY320" i="3"/>
  <c r="HD320" i="3"/>
  <c r="HI320" i="3"/>
  <c r="HM320" i="3"/>
  <c r="HQ320" i="3"/>
  <c r="CG320" i="3"/>
  <c r="B320" i="3"/>
  <c r="B320" i="2"/>
  <c r="GN320" i="3"/>
  <c r="GO320" i="3"/>
  <c r="F320" i="3"/>
  <c r="U320" i="2"/>
  <c r="O320" i="3"/>
  <c r="S320" i="3"/>
  <c r="S320" i="2"/>
  <c r="AA320" i="3"/>
  <c r="AF320" i="3"/>
  <c r="AJ320" i="3"/>
  <c r="AN320" i="3"/>
  <c r="AR320" i="3"/>
  <c r="AV320" i="3"/>
  <c r="BA320" i="3"/>
  <c r="BE320" i="3"/>
  <c r="BI320" i="3"/>
  <c r="BM320" i="3"/>
  <c r="BQ320" i="3"/>
  <c r="CL320" i="3"/>
  <c r="CR320" i="3"/>
  <c r="CV320" i="3"/>
  <c r="CZ320" i="3"/>
  <c r="DE320" i="3"/>
  <c r="DI320" i="3"/>
  <c r="DM320" i="3"/>
  <c r="DS320" i="3"/>
  <c r="DX320" i="3"/>
  <c r="EC320" i="3"/>
  <c r="EH320" i="3"/>
  <c r="GQ320" i="3"/>
  <c r="GU320" i="3"/>
  <c r="GZ320" i="3"/>
  <c r="HF320" i="3"/>
  <c r="HJ320" i="3"/>
  <c r="HN320" i="3"/>
  <c r="HR320" i="3"/>
  <c r="P333" i="4"/>
  <c r="BY316" i="3"/>
  <c r="BW316" i="3"/>
  <c r="BX316" i="3"/>
  <c r="FF316" i="3"/>
  <c r="FG316" i="3"/>
  <c r="FH316" i="3"/>
  <c r="FP316" i="3"/>
  <c r="FQ316" i="3"/>
  <c r="FR316" i="3"/>
  <c r="EL316" i="3"/>
  <c r="EM316" i="3"/>
  <c r="EN316" i="3"/>
  <c r="FZ316" i="3"/>
  <c r="GA316" i="3"/>
  <c r="GB316" i="3"/>
  <c r="EV316" i="3"/>
  <c r="EW316" i="3"/>
  <c r="EX316" i="3"/>
  <c r="FS308" i="3"/>
  <c r="EO308" i="3"/>
  <c r="EY308" i="3"/>
  <c r="FI308" i="3"/>
  <c r="GC308" i="3"/>
  <c r="EU308" i="3"/>
  <c r="ES308" i="3"/>
  <c r="FC308" i="3"/>
  <c r="FE308" i="3"/>
  <c r="FO308" i="3"/>
  <c r="FW308" i="3"/>
  <c r="FM308" i="3"/>
  <c r="FY308" i="3"/>
  <c r="GG308" i="3"/>
  <c r="GI308" i="3"/>
  <c r="EQ308" i="3"/>
  <c r="FD308" i="3"/>
  <c r="FK308" i="3"/>
  <c r="FX308" i="3"/>
  <c r="GE308" i="3"/>
  <c r="ER308" i="3"/>
  <c r="EZ308" i="3"/>
  <c r="FL308" i="3"/>
  <c r="FT308" i="3"/>
  <c r="GF308" i="3"/>
  <c r="ET308" i="3"/>
  <c r="FA308" i="3"/>
  <c r="FN308" i="3"/>
  <c r="FU308" i="3"/>
  <c r="GH308" i="3"/>
  <c r="EP308" i="3"/>
  <c r="FB308" i="3"/>
  <c r="FJ308" i="3"/>
  <c r="FV308" i="3"/>
  <c r="GD308" i="3"/>
  <c r="HT304" i="3"/>
  <c r="N304" i="3"/>
  <c r="R304" i="3"/>
  <c r="AE304" i="3"/>
  <c r="AI304" i="3"/>
  <c r="AM304" i="3"/>
  <c r="AQ304" i="3"/>
  <c r="AU304" i="3"/>
  <c r="AZ304" i="3"/>
  <c r="BD304" i="3"/>
  <c r="BH304" i="3"/>
  <c r="BL304" i="3"/>
  <c r="BP304" i="3"/>
  <c r="BU304" i="3"/>
  <c r="CK304" i="3"/>
  <c r="CQ304" i="3"/>
  <c r="CU304" i="3"/>
  <c r="CY304" i="3"/>
  <c r="DD304" i="3"/>
  <c r="DH304" i="3"/>
  <c r="DL304" i="3"/>
  <c r="DQ304" i="3"/>
  <c r="DW304" i="3"/>
  <c r="EA304" i="3"/>
  <c r="EG304" i="3"/>
  <c r="GM304" i="3"/>
  <c r="GT304" i="3"/>
  <c r="GY304" i="3"/>
  <c r="HD304" i="3"/>
  <c r="CG304" i="3"/>
  <c r="B304" i="3"/>
  <c r="B304" i="2"/>
  <c r="GN304" i="3"/>
  <c r="GO304" i="3"/>
  <c r="F304" i="3"/>
  <c r="U304" i="2"/>
  <c r="O304" i="3"/>
  <c r="S304" i="3"/>
  <c r="S304" i="2"/>
  <c r="AA304" i="3"/>
  <c r="AF304" i="3"/>
  <c r="AJ304" i="3"/>
  <c r="AN304" i="3"/>
  <c r="AR304" i="3"/>
  <c r="AV304" i="3"/>
  <c r="BA304" i="3"/>
  <c r="BE304" i="3"/>
  <c r="BI304" i="3"/>
  <c r="BM304" i="3"/>
  <c r="BQ304" i="3"/>
  <c r="CL304" i="3"/>
  <c r="CR304" i="3"/>
  <c r="CV304" i="3"/>
  <c r="CZ304" i="3"/>
  <c r="DE304" i="3"/>
  <c r="DI304" i="3"/>
  <c r="DM304" i="3"/>
  <c r="DS304" i="3"/>
  <c r="DX304" i="3"/>
  <c r="EC304" i="3"/>
  <c r="EH304" i="3"/>
  <c r="GQ304" i="3"/>
  <c r="GU304" i="3"/>
  <c r="GZ304" i="3"/>
  <c r="HF304" i="3"/>
  <c r="HJ304" i="3"/>
  <c r="P304" i="3"/>
  <c r="P304" i="2"/>
  <c r="AC304" i="3"/>
  <c r="AG304" i="3"/>
  <c r="AK304" i="3"/>
  <c r="AO304" i="3"/>
  <c r="AS304" i="3"/>
  <c r="AW304" i="3"/>
  <c r="BB304" i="3"/>
  <c r="BF304" i="3"/>
  <c r="BJ304" i="3"/>
  <c r="BN304" i="3"/>
  <c r="BR304" i="3"/>
  <c r="CE304" i="3"/>
  <c r="CN304" i="3"/>
  <c r="CS304" i="3"/>
  <c r="CW304" i="3"/>
  <c r="DA304" i="3"/>
  <c r="DF304" i="3"/>
  <c r="DJ304" i="3"/>
  <c r="DN304" i="3"/>
  <c r="DT304" i="3"/>
  <c r="DY304" i="3"/>
  <c r="ED304" i="3"/>
  <c r="EI304" i="3"/>
  <c r="GK304" i="3"/>
  <c r="Q304" i="3"/>
  <c r="Q304" i="2"/>
  <c r="AL304" i="3"/>
  <c r="BC304" i="3"/>
  <c r="BS304" i="3"/>
  <c r="CT304" i="3"/>
  <c r="DK304" i="3"/>
  <c r="EE304" i="3"/>
  <c r="GV304" i="3"/>
  <c r="HG304" i="3"/>
  <c r="HL304" i="3"/>
  <c r="HP304" i="3"/>
  <c r="AP304" i="3"/>
  <c r="BG304" i="3"/>
  <c r="CX304" i="3"/>
  <c r="DO304" i="3"/>
  <c r="EJ304" i="3"/>
  <c r="GL304" i="3"/>
  <c r="GX304" i="3"/>
  <c r="HH304" i="3"/>
  <c r="HM304" i="3"/>
  <c r="HQ304" i="3"/>
  <c r="AD304" i="3"/>
  <c r="AT304" i="3"/>
  <c r="BK304" i="3"/>
  <c r="CI304" i="3"/>
  <c r="DB304" i="3"/>
  <c r="DV304" i="3"/>
  <c r="GR304" i="3"/>
  <c r="HA304" i="3"/>
  <c r="HI304" i="3"/>
  <c r="HN304" i="3"/>
  <c r="HR304" i="3"/>
  <c r="AH304" i="3"/>
  <c r="AY304" i="3"/>
  <c r="BO304" i="3"/>
  <c r="CO304" i="3"/>
  <c r="DG304" i="3"/>
  <c r="DZ304" i="3"/>
  <c r="GS304" i="3"/>
  <c r="HB304" i="3"/>
  <c r="HK304" i="3"/>
  <c r="HO304" i="3"/>
  <c r="HS304" i="3"/>
  <c r="P317" i="4"/>
  <c r="S313" i="4"/>
  <c r="EV300" i="3"/>
  <c r="EW300" i="3"/>
  <c r="EX300" i="3"/>
  <c r="FF300" i="3"/>
  <c r="FG300" i="3"/>
  <c r="FH300" i="3"/>
  <c r="EL300" i="3"/>
  <c r="EM300" i="3"/>
  <c r="EN300" i="3"/>
  <c r="FP300" i="3"/>
  <c r="FQ300" i="3"/>
  <c r="FR300" i="3"/>
  <c r="FZ300" i="3"/>
  <c r="GA300" i="3"/>
  <c r="GB300" i="3"/>
  <c r="Z296" i="3"/>
  <c r="CA296" i="3"/>
  <c r="X296" i="3"/>
  <c r="BW292" i="3"/>
  <c r="BX292" i="3"/>
  <c r="BY292" i="3"/>
  <c r="FS292" i="3"/>
  <c r="EO292" i="3"/>
  <c r="EY292" i="3"/>
  <c r="FI292" i="3"/>
  <c r="GC292" i="3"/>
  <c r="EU292" i="3"/>
  <c r="ES292" i="3"/>
  <c r="FC292" i="3"/>
  <c r="FE292" i="3"/>
  <c r="FO292" i="3"/>
  <c r="FW292" i="3"/>
  <c r="FM292" i="3"/>
  <c r="FY292" i="3"/>
  <c r="GG292" i="3"/>
  <c r="GI292" i="3"/>
  <c r="ER292" i="3"/>
  <c r="EZ292" i="3"/>
  <c r="FL292" i="3"/>
  <c r="FT292" i="3"/>
  <c r="GF292" i="3"/>
  <c r="ET292" i="3"/>
  <c r="FA292" i="3"/>
  <c r="FN292" i="3"/>
  <c r="FU292" i="3"/>
  <c r="GH292" i="3"/>
  <c r="EP292" i="3"/>
  <c r="FB292" i="3"/>
  <c r="FJ292" i="3"/>
  <c r="FV292" i="3"/>
  <c r="GD292" i="3"/>
  <c r="EQ292" i="3"/>
  <c r="FD292" i="3"/>
  <c r="FK292" i="3"/>
  <c r="FX292" i="3"/>
  <c r="GE292" i="3"/>
  <c r="HT288" i="3"/>
  <c r="N288" i="3"/>
  <c r="R288" i="3"/>
  <c r="AE288" i="3"/>
  <c r="AI288" i="3"/>
  <c r="AM288" i="3"/>
  <c r="AQ288" i="3"/>
  <c r="AU288" i="3"/>
  <c r="AZ288" i="3"/>
  <c r="BD288" i="3"/>
  <c r="BH288" i="3"/>
  <c r="BL288" i="3"/>
  <c r="BP288" i="3"/>
  <c r="BU288" i="3"/>
  <c r="CK288" i="3"/>
  <c r="CQ288" i="3"/>
  <c r="CU288" i="3"/>
  <c r="CY288" i="3"/>
  <c r="DD288" i="3"/>
  <c r="DH288" i="3"/>
  <c r="DL288" i="3"/>
  <c r="DQ288" i="3"/>
  <c r="DW288" i="3"/>
  <c r="EA288" i="3"/>
  <c r="EG288" i="3"/>
  <c r="GM288" i="3"/>
  <c r="GT288" i="3"/>
  <c r="GY288" i="3"/>
  <c r="HD288" i="3"/>
  <c r="HI288" i="3"/>
  <c r="HM288" i="3"/>
  <c r="HQ288" i="3"/>
  <c r="CG288" i="3"/>
  <c r="B288" i="3"/>
  <c r="B288" i="2"/>
  <c r="GN288" i="3"/>
  <c r="GO288" i="3"/>
  <c r="F288" i="3"/>
  <c r="U288" i="2"/>
  <c r="O288" i="3"/>
  <c r="S288" i="3"/>
  <c r="S288" i="2"/>
  <c r="AA288" i="3"/>
  <c r="AF288" i="3"/>
  <c r="AJ288" i="3"/>
  <c r="AN288" i="3"/>
  <c r="AR288" i="3"/>
  <c r="AV288" i="3"/>
  <c r="BA288" i="3"/>
  <c r="BE288" i="3"/>
  <c r="BI288" i="3"/>
  <c r="BM288" i="3"/>
  <c r="BQ288" i="3"/>
  <c r="CL288" i="3"/>
  <c r="CR288" i="3"/>
  <c r="CV288" i="3"/>
  <c r="CZ288" i="3"/>
  <c r="DE288" i="3"/>
  <c r="DI288" i="3"/>
  <c r="DM288" i="3"/>
  <c r="DS288" i="3"/>
  <c r="DX288" i="3"/>
  <c r="EC288" i="3"/>
  <c r="EH288" i="3"/>
  <c r="GQ288" i="3"/>
  <c r="GU288" i="3"/>
  <c r="GZ288" i="3"/>
  <c r="HF288" i="3"/>
  <c r="HJ288" i="3"/>
  <c r="HN288" i="3"/>
  <c r="HR288" i="3"/>
  <c r="P288" i="3"/>
  <c r="P288" i="2"/>
  <c r="AC288" i="3"/>
  <c r="AG288" i="3"/>
  <c r="AK288" i="3"/>
  <c r="AO288" i="3"/>
  <c r="AS288" i="3"/>
  <c r="AW288" i="3"/>
  <c r="BB288" i="3"/>
  <c r="BF288" i="3"/>
  <c r="BJ288" i="3"/>
  <c r="BN288" i="3"/>
  <c r="BR288" i="3"/>
  <c r="CE288" i="3"/>
  <c r="CN288" i="3"/>
  <c r="CS288" i="3"/>
  <c r="CW288" i="3"/>
  <c r="DA288" i="3"/>
  <c r="DF288" i="3"/>
  <c r="DJ288" i="3"/>
  <c r="DN288" i="3"/>
  <c r="DT288" i="3"/>
  <c r="DY288" i="3"/>
  <c r="ED288" i="3"/>
  <c r="EI288" i="3"/>
  <c r="GK288" i="3"/>
  <c r="GR288" i="3"/>
  <c r="GV288" i="3"/>
  <c r="HA288" i="3"/>
  <c r="HG288" i="3"/>
  <c r="HK288" i="3"/>
  <c r="HO288" i="3"/>
  <c r="HS288" i="3"/>
  <c r="Q288" i="3"/>
  <c r="Q288" i="2"/>
  <c r="AD288" i="3"/>
  <c r="AH288" i="3"/>
  <c r="AL288" i="3"/>
  <c r="AP288" i="3"/>
  <c r="AT288" i="3"/>
  <c r="AY288" i="3"/>
  <c r="BC288" i="3"/>
  <c r="BG288" i="3"/>
  <c r="BK288" i="3"/>
  <c r="BO288" i="3"/>
  <c r="BS288" i="3"/>
  <c r="CI288" i="3"/>
  <c r="CO288" i="3"/>
  <c r="CT288" i="3"/>
  <c r="CX288" i="3"/>
  <c r="DB288" i="3"/>
  <c r="DG288" i="3"/>
  <c r="DK288" i="3"/>
  <c r="DO288" i="3"/>
  <c r="DV288" i="3"/>
  <c r="DZ288" i="3"/>
  <c r="EE288" i="3"/>
  <c r="EJ288" i="3"/>
  <c r="GL288" i="3"/>
  <c r="GS288" i="3"/>
  <c r="GX288" i="3"/>
  <c r="HB288" i="3"/>
  <c r="HH288" i="3"/>
  <c r="HL288" i="3"/>
  <c r="HP288" i="3"/>
  <c r="P301" i="4"/>
  <c r="S297" i="4"/>
  <c r="EV284" i="3"/>
  <c r="EW284" i="3"/>
  <c r="EX284" i="3"/>
  <c r="FF284" i="3"/>
  <c r="FG284" i="3"/>
  <c r="FH284" i="3"/>
  <c r="FP284" i="3"/>
  <c r="FQ284" i="3"/>
  <c r="FR284" i="3"/>
  <c r="EL284" i="3"/>
  <c r="EM284" i="3"/>
  <c r="EN284" i="3"/>
  <c r="FZ284" i="3"/>
  <c r="GA284" i="3"/>
  <c r="GB284" i="3"/>
  <c r="Z280" i="3"/>
  <c r="CA280" i="3"/>
  <c r="X280" i="3"/>
  <c r="BW276" i="3"/>
  <c r="BX276" i="3"/>
  <c r="BY276" i="3"/>
  <c r="FS276" i="3"/>
  <c r="EO276" i="3"/>
  <c r="EY276" i="3"/>
  <c r="FI276" i="3"/>
  <c r="GC276" i="3"/>
  <c r="EU276" i="3"/>
  <c r="ES276" i="3"/>
  <c r="FC276" i="3"/>
  <c r="FE276" i="3"/>
  <c r="FO276" i="3"/>
  <c r="FW276" i="3"/>
  <c r="FM276" i="3"/>
  <c r="FY276" i="3"/>
  <c r="GG276" i="3"/>
  <c r="GI276" i="3"/>
  <c r="ER276" i="3"/>
  <c r="EZ276" i="3"/>
  <c r="FL276" i="3"/>
  <c r="FT276" i="3"/>
  <c r="GF276" i="3"/>
  <c r="ET276" i="3"/>
  <c r="FA276" i="3"/>
  <c r="FN276" i="3"/>
  <c r="FU276" i="3"/>
  <c r="GH276" i="3"/>
  <c r="EP276" i="3"/>
  <c r="FB276" i="3"/>
  <c r="FJ276" i="3"/>
  <c r="FV276" i="3"/>
  <c r="GD276" i="3"/>
  <c r="EQ276" i="3"/>
  <c r="FD276" i="3"/>
  <c r="FK276" i="3"/>
  <c r="FX276" i="3"/>
  <c r="GE276" i="3"/>
  <c r="HT272" i="3"/>
  <c r="N272" i="3"/>
  <c r="R272" i="3"/>
  <c r="AE272" i="3"/>
  <c r="AI272" i="3"/>
  <c r="AM272" i="3"/>
  <c r="AQ272" i="3"/>
  <c r="AU272" i="3"/>
  <c r="AZ272" i="3"/>
  <c r="BD272" i="3"/>
  <c r="BH272" i="3"/>
  <c r="BL272" i="3"/>
  <c r="BP272" i="3"/>
  <c r="BU272" i="3"/>
  <c r="CK272" i="3"/>
  <c r="CQ272" i="3"/>
  <c r="CU272" i="3"/>
  <c r="CY272" i="3"/>
  <c r="DD272" i="3"/>
  <c r="DH272" i="3"/>
  <c r="DL272" i="3"/>
  <c r="DQ272" i="3"/>
  <c r="DW272" i="3"/>
  <c r="EA272" i="3"/>
  <c r="EG272" i="3"/>
  <c r="GM272" i="3"/>
  <c r="GT272" i="3"/>
  <c r="GY272" i="3"/>
  <c r="HD272" i="3"/>
  <c r="HI272" i="3"/>
  <c r="HM272" i="3"/>
  <c r="HQ272" i="3"/>
  <c r="CG272" i="3"/>
  <c r="B272" i="3"/>
  <c r="B272" i="2"/>
  <c r="GN272" i="3"/>
  <c r="GO272" i="3"/>
  <c r="F272" i="3"/>
  <c r="U272" i="2"/>
  <c r="O272" i="3"/>
  <c r="S272" i="3"/>
  <c r="S272" i="2"/>
  <c r="AA272" i="3"/>
  <c r="AF272" i="3"/>
  <c r="AJ272" i="3"/>
  <c r="AN272" i="3"/>
  <c r="AR272" i="3"/>
  <c r="AV272" i="3"/>
  <c r="BA272" i="3"/>
  <c r="BE272" i="3"/>
  <c r="BI272" i="3"/>
  <c r="BM272" i="3"/>
  <c r="BQ272" i="3"/>
  <c r="CL272" i="3"/>
  <c r="CR272" i="3"/>
  <c r="CV272" i="3"/>
  <c r="CZ272" i="3"/>
  <c r="DE272" i="3"/>
  <c r="DI272" i="3"/>
  <c r="DM272" i="3"/>
  <c r="DS272" i="3"/>
  <c r="DX272" i="3"/>
  <c r="EC272" i="3"/>
  <c r="EH272" i="3"/>
  <c r="GQ272" i="3"/>
  <c r="GU272" i="3"/>
  <c r="GZ272" i="3"/>
  <c r="HF272" i="3"/>
  <c r="HJ272" i="3"/>
  <c r="HN272" i="3"/>
  <c r="HR272" i="3"/>
  <c r="P272" i="3"/>
  <c r="P272" i="2"/>
  <c r="AC272" i="3"/>
  <c r="AG272" i="3"/>
  <c r="AK272" i="3"/>
  <c r="AO272" i="3"/>
  <c r="AS272" i="3"/>
  <c r="AW272" i="3"/>
  <c r="BB272" i="3"/>
  <c r="BF272" i="3"/>
  <c r="BJ272" i="3"/>
  <c r="BN272" i="3"/>
  <c r="BR272" i="3"/>
  <c r="CE272" i="3"/>
  <c r="CN272" i="3"/>
  <c r="CS272" i="3"/>
  <c r="CW272" i="3"/>
  <c r="DA272" i="3"/>
  <c r="DF272" i="3"/>
  <c r="DJ272" i="3"/>
  <c r="DN272" i="3"/>
  <c r="DT272" i="3"/>
  <c r="DY272" i="3"/>
  <c r="ED272" i="3"/>
  <c r="EI272" i="3"/>
  <c r="GK272" i="3"/>
  <c r="GR272" i="3"/>
  <c r="GV272" i="3"/>
  <c r="HA272" i="3"/>
  <c r="HG272" i="3"/>
  <c r="HK272" i="3"/>
  <c r="HO272" i="3"/>
  <c r="HS272" i="3"/>
  <c r="Q272" i="3"/>
  <c r="Q272" i="2"/>
  <c r="AD272" i="3"/>
  <c r="AH272" i="3"/>
  <c r="AL272" i="3"/>
  <c r="AP272" i="3"/>
  <c r="AT272" i="3"/>
  <c r="AY272" i="3"/>
  <c r="BC272" i="3"/>
  <c r="BG272" i="3"/>
  <c r="BK272" i="3"/>
  <c r="BO272" i="3"/>
  <c r="BS272" i="3"/>
  <c r="CI272" i="3"/>
  <c r="CO272" i="3"/>
  <c r="CT272" i="3"/>
  <c r="CX272" i="3"/>
  <c r="DB272" i="3"/>
  <c r="DG272" i="3"/>
  <c r="DK272" i="3"/>
  <c r="DO272" i="3"/>
  <c r="DV272" i="3"/>
  <c r="DZ272" i="3"/>
  <c r="EE272" i="3"/>
  <c r="EJ272" i="3"/>
  <c r="GL272" i="3"/>
  <c r="GS272" i="3"/>
  <c r="GX272" i="3"/>
  <c r="HB272" i="3"/>
  <c r="HH272" i="3"/>
  <c r="HL272" i="3"/>
  <c r="HP272" i="3"/>
  <c r="P285" i="4"/>
  <c r="EV268" i="3"/>
  <c r="EW268" i="3"/>
  <c r="EX268" i="3"/>
  <c r="FF268" i="3"/>
  <c r="FG268" i="3"/>
  <c r="FH268" i="3"/>
  <c r="EL268" i="3"/>
  <c r="EM268" i="3"/>
  <c r="EN268" i="3"/>
  <c r="FP268" i="3"/>
  <c r="FQ268" i="3"/>
  <c r="FR268" i="3"/>
  <c r="FZ268" i="3"/>
  <c r="GA268" i="3"/>
  <c r="GB268" i="3"/>
  <c r="X260" i="3"/>
  <c r="Z260" i="3"/>
  <c r="CA260" i="3"/>
  <c r="FS260" i="3"/>
  <c r="EO260" i="3"/>
  <c r="EY260" i="3"/>
  <c r="FI260" i="3"/>
  <c r="GC260" i="3"/>
  <c r="EU260" i="3"/>
  <c r="ES260" i="3"/>
  <c r="FC260" i="3"/>
  <c r="FE260" i="3"/>
  <c r="FO260" i="3"/>
  <c r="FW260" i="3"/>
  <c r="FM260" i="3"/>
  <c r="FY260" i="3"/>
  <c r="GG260" i="3"/>
  <c r="GI260" i="3"/>
  <c r="ET260" i="3"/>
  <c r="FA260" i="3"/>
  <c r="FN260" i="3"/>
  <c r="FU260" i="3"/>
  <c r="GH260" i="3"/>
  <c r="EP260" i="3"/>
  <c r="FB260" i="3"/>
  <c r="FJ260" i="3"/>
  <c r="FV260" i="3"/>
  <c r="GD260" i="3"/>
  <c r="EQ260" i="3"/>
  <c r="FD260" i="3"/>
  <c r="FK260" i="3"/>
  <c r="FX260" i="3"/>
  <c r="GE260" i="3"/>
  <c r="ER260" i="3"/>
  <c r="EZ260" i="3"/>
  <c r="FL260" i="3"/>
  <c r="FT260" i="3"/>
  <c r="GF260" i="3"/>
  <c r="BW256" i="3"/>
  <c r="BX256" i="3"/>
  <c r="BY256" i="3"/>
  <c r="HT256" i="3"/>
  <c r="CG256" i="3"/>
  <c r="B256" i="3"/>
  <c r="B256" i="2"/>
  <c r="GN256" i="3"/>
  <c r="GO256" i="3"/>
  <c r="F256" i="3"/>
  <c r="U256" i="2"/>
  <c r="O256" i="3"/>
  <c r="S256" i="3"/>
  <c r="S256" i="2"/>
  <c r="AA256" i="3"/>
  <c r="AF256" i="3"/>
  <c r="AJ256" i="3"/>
  <c r="AN256" i="3"/>
  <c r="AR256" i="3"/>
  <c r="AV256" i="3"/>
  <c r="BA256" i="3"/>
  <c r="BE256" i="3"/>
  <c r="BI256" i="3"/>
  <c r="BM256" i="3"/>
  <c r="BQ256" i="3"/>
  <c r="CL256" i="3"/>
  <c r="CR256" i="3"/>
  <c r="CV256" i="3"/>
  <c r="CZ256" i="3"/>
  <c r="DE256" i="3"/>
  <c r="DI256" i="3"/>
  <c r="DM256" i="3"/>
  <c r="DS256" i="3"/>
  <c r="DX256" i="3"/>
  <c r="EC256" i="3"/>
  <c r="EH256" i="3"/>
  <c r="GQ256" i="3"/>
  <c r="GU256" i="3"/>
  <c r="GZ256" i="3"/>
  <c r="HF256" i="3"/>
  <c r="HJ256" i="3"/>
  <c r="HN256" i="3"/>
  <c r="HR256" i="3"/>
  <c r="P256" i="3"/>
  <c r="P256" i="2"/>
  <c r="AC256" i="3"/>
  <c r="AG256" i="3"/>
  <c r="AK256" i="3"/>
  <c r="AO256" i="3"/>
  <c r="AS256" i="3"/>
  <c r="AW256" i="3"/>
  <c r="BB256" i="3"/>
  <c r="BF256" i="3"/>
  <c r="BJ256" i="3"/>
  <c r="BN256" i="3"/>
  <c r="BR256" i="3"/>
  <c r="CE256" i="3"/>
  <c r="CN256" i="3"/>
  <c r="CS256" i="3"/>
  <c r="CW256" i="3"/>
  <c r="DA256" i="3"/>
  <c r="DF256" i="3"/>
  <c r="DJ256" i="3"/>
  <c r="DN256" i="3"/>
  <c r="DT256" i="3"/>
  <c r="DY256" i="3"/>
  <c r="ED256" i="3"/>
  <c r="EI256" i="3"/>
  <c r="GK256" i="3"/>
  <c r="GR256" i="3"/>
  <c r="GV256" i="3"/>
  <c r="HA256" i="3"/>
  <c r="HG256" i="3"/>
  <c r="HK256" i="3"/>
  <c r="HO256" i="3"/>
  <c r="HS256" i="3"/>
  <c r="Q256" i="3"/>
  <c r="Q256" i="2"/>
  <c r="AD256" i="3"/>
  <c r="AH256" i="3"/>
  <c r="AL256" i="3"/>
  <c r="AP256" i="3"/>
  <c r="AT256" i="3"/>
  <c r="AY256" i="3"/>
  <c r="BC256" i="3"/>
  <c r="BG256" i="3"/>
  <c r="BK256" i="3"/>
  <c r="BO256" i="3"/>
  <c r="BS256" i="3"/>
  <c r="CI256" i="3"/>
  <c r="CO256" i="3"/>
  <c r="CT256" i="3"/>
  <c r="CX256" i="3"/>
  <c r="DB256" i="3"/>
  <c r="DG256" i="3"/>
  <c r="DK256" i="3"/>
  <c r="DO256" i="3"/>
  <c r="DV256" i="3"/>
  <c r="DZ256" i="3"/>
  <c r="EE256" i="3"/>
  <c r="EJ256" i="3"/>
  <c r="GL256" i="3"/>
  <c r="GS256" i="3"/>
  <c r="GX256" i="3"/>
  <c r="HB256" i="3"/>
  <c r="HH256" i="3"/>
  <c r="HL256" i="3"/>
  <c r="HP256" i="3"/>
  <c r="N256" i="3"/>
  <c r="R256" i="3"/>
  <c r="AE256" i="3"/>
  <c r="AI256" i="3"/>
  <c r="AM256" i="3"/>
  <c r="AQ256" i="3"/>
  <c r="AU256" i="3"/>
  <c r="AZ256" i="3"/>
  <c r="BD256" i="3"/>
  <c r="BH256" i="3"/>
  <c r="BL256" i="3"/>
  <c r="BP256" i="3"/>
  <c r="BU256" i="3"/>
  <c r="CK256" i="3"/>
  <c r="CQ256" i="3"/>
  <c r="CU256" i="3"/>
  <c r="CY256" i="3"/>
  <c r="DD256" i="3"/>
  <c r="DH256" i="3"/>
  <c r="DL256" i="3"/>
  <c r="DQ256" i="3"/>
  <c r="DW256" i="3"/>
  <c r="EA256" i="3"/>
  <c r="EG256" i="3"/>
  <c r="GM256" i="3"/>
  <c r="GT256" i="3"/>
  <c r="GY256" i="3"/>
  <c r="HD256" i="3"/>
  <c r="HI256" i="3"/>
  <c r="HM256" i="3"/>
  <c r="HQ256" i="3"/>
  <c r="P269" i="4"/>
  <c r="EV252" i="3"/>
  <c r="EW252" i="3"/>
  <c r="EX252" i="3"/>
  <c r="FF252" i="3"/>
  <c r="FG252" i="3"/>
  <c r="FH252" i="3"/>
  <c r="FP252" i="3"/>
  <c r="FQ252" i="3"/>
  <c r="FR252" i="3"/>
  <c r="EL252" i="3"/>
  <c r="EM252" i="3"/>
  <c r="EN252" i="3"/>
  <c r="FZ252" i="3"/>
  <c r="GA252" i="3"/>
  <c r="GB252" i="3"/>
  <c r="FS244" i="3"/>
  <c r="EO244" i="3"/>
  <c r="EY244" i="3"/>
  <c r="FI244" i="3"/>
  <c r="GC244" i="3"/>
  <c r="EU244" i="3"/>
  <c r="ES244" i="3"/>
  <c r="FC244" i="3"/>
  <c r="FE244" i="3"/>
  <c r="FO244" i="3"/>
  <c r="FW244" i="3"/>
  <c r="FM244" i="3"/>
  <c r="FY244" i="3"/>
  <c r="GG244" i="3"/>
  <c r="GI244" i="3"/>
  <c r="EQ244" i="3"/>
  <c r="FD244" i="3"/>
  <c r="FK244" i="3"/>
  <c r="FX244" i="3"/>
  <c r="GE244" i="3"/>
  <c r="ER244" i="3"/>
  <c r="EZ244" i="3"/>
  <c r="FL244" i="3"/>
  <c r="FT244" i="3"/>
  <c r="GF244" i="3"/>
  <c r="ET244" i="3"/>
  <c r="FA244" i="3"/>
  <c r="FN244" i="3"/>
  <c r="FU244" i="3"/>
  <c r="GH244" i="3"/>
  <c r="EP244" i="3"/>
  <c r="FB244" i="3"/>
  <c r="FJ244" i="3"/>
  <c r="FV244" i="3"/>
  <c r="GD244" i="3"/>
  <c r="Z240" i="3"/>
  <c r="CA240" i="3"/>
  <c r="X240" i="3"/>
  <c r="HT240" i="3"/>
  <c r="Q240" i="3"/>
  <c r="Q240" i="2"/>
  <c r="AD240" i="3"/>
  <c r="AH240" i="3"/>
  <c r="AL240" i="3"/>
  <c r="AP240" i="3"/>
  <c r="AT240" i="3"/>
  <c r="AY240" i="3"/>
  <c r="BC240" i="3"/>
  <c r="BG240" i="3"/>
  <c r="BK240" i="3"/>
  <c r="BO240" i="3"/>
  <c r="BS240" i="3"/>
  <c r="CI240" i="3"/>
  <c r="CO240" i="3"/>
  <c r="CT240" i="3"/>
  <c r="CX240" i="3"/>
  <c r="DB240" i="3"/>
  <c r="DG240" i="3"/>
  <c r="DK240" i="3"/>
  <c r="DO240" i="3"/>
  <c r="DV240" i="3"/>
  <c r="DZ240" i="3"/>
  <c r="EE240" i="3"/>
  <c r="EJ240" i="3"/>
  <c r="GL240" i="3"/>
  <c r="GS240" i="3"/>
  <c r="GX240" i="3"/>
  <c r="HB240" i="3"/>
  <c r="HH240" i="3"/>
  <c r="HL240" i="3"/>
  <c r="HP240" i="3"/>
  <c r="N240" i="3"/>
  <c r="R240" i="3"/>
  <c r="AE240" i="3"/>
  <c r="AI240" i="3"/>
  <c r="AM240" i="3"/>
  <c r="AQ240" i="3"/>
  <c r="AU240" i="3"/>
  <c r="AZ240" i="3"/>
  <c r="BD240" i="3"/>
  <c r="BH240" i="3"/>
  <c r="BL240" i="3"/>
  <c r="BP240" i="3"/>
  <c r="BU240" i="3"/>
  <c r="CK240" i="3"/>
  <c r="CQ240" i="3"/>
  <c r="CU240" i="3"/>
  <c r="CY240" i="3"/>
  <c r="DD240" i="3"/>
  <c r="DH240" i="3"/>
  <c r="DL240" i="3"/>
  <c r="DQ240" i="3"/>
  <c r="DW240" i="3"/>
  <c r="EA240" i="3"/>
  <c r="EG240" i="3"/>
  <c r="GM240" i="3"/>
  <c r="GT240" i="3"/>
  <c r="GY240" i="3"/>
  <c r="HD240" i="3"/>
  <c r="HI240" i="3"/>
  <c r="HM240" i="3"/>
  <c r="HQ240" i="3"/>
  <c r="CG240" i="3"/>
  <c r="B240" i="3"/>
  <c r="B240" i="2"/>
  <c r="GN240" i="3"/>
  <c r="GO240" i="3"/>
  <c r="F240" i="3"/>
  <c r="U240" i="2"/>
  <c r="O240" i="3"/>
  <c r="S240" i="3"/>
  <c r="S240" i="2"/>
  <c r="AA240" i="3"/>
  <c r="AF240" i="3"/>
  <c r="AJ240" i="3"/>
  <c r="AN240" i="3"/>
  <c r="AR240" i="3"/>
  <c r="AV240" i="3"/>
  <c r="BA240" i="3"/>
  <c r="BE240" i="3"/>
  <c r="BI240" i="3"/>
  <c r="BM240" i="3"/>
  <c r="BQ240" i="3"/>
  <c r="CL240" i="3"/>
  <c r="CR240" i="3"/>
  <c r="CV240" i="3"/>
  <c r="CZ240" i="3"/>
  <c r="DE240" i="3"/>
  <c r="DI240" i="3"/>
  <c r="DM240" i="3"/>
  <c r="DS240" i="3"/>
  <c r="DX240" i="3"/>
  <c r="EC240" i="3"/>
  <c r="EH240" i="3"/>
  <c r="GQ240" i="3"/>
  <c r="GU240" i="3"/>
  <c r="GZ240" i="3"/>
  <c r="HF240" i="3"/>
  <c r="HJ240" i="3"/>
  <c r="HN240" i="3"/>
  <c r="HR240" i="3"/>
  <c r="P240" i="3"/>
  <c r="P240" i="2"/>
  <c r="AC240" i="3"/>
  <c r="AG240" i="3"/>
  <c r="AK240" i="3"/>
  <c r="AO240" i="3"/>
  <c r="AS240" i="3"/>
  <c r="AW240" i="3"/>
  <c r="BB240" i="3"/>
  <c r="BF240" i="3"/>
  <c r="BJ240" i="3"/>
  <c r="BN240" i="3"/>
  <c r="BR240" i="3"/>
  <c r="CE240" i="3"/>
  <c r="CN240" i="3"/>
  <c r="CS240" i="3"/>
  <c r="CW240" i="3"/>
  <c r="DA240" i="3"/>
  <c r="DF240" i="3"/>
  <c r="DJ240" i="3"/>
  <c r="DN240" i="3"/>
  <c r="DT240" i="3"/>
  <c r="DY240" i="3"/>
  <c r="ED240" i="3"/>
  <c r="EI240" i="3"/>
  <c r="GK240" i="3"/>
  <c r="GR240" i="3"/>
  <c r="GV240" i="3"/>
  <c r="HA240" i="3"/>
  <c r="HG240" i="3"/>
  <c r="HK240" i="3"/>
  <c r="HO240" i="3"/>
  <c r="HS240" i="3"/>
  <c r="P253" i="4"/>
  <c r="BY236" i="3"/>
  <c r="BW236" i="3"/>
  <c r="BX236" i="3"/>
  <c r="EV236" i="3"/>
  <c r="EW236" i="3"/>
  <c r="EX236" i="3"/>
  <c r="FF236" i="3"/>
  <c r="FG236" i="3"/>
  <c r="FH236" i="3"/>
  <c r="EL236" i="3"/>
  <c r="EM236" i="3"/>
  <c r="EN236" i="3"/>
  <c r="FP236" i="3"/>
  <c r="FQ236" i="3"/>
  <c r="FR236" i="3"/>
  <c r="FZ236" i="3"/>
  <c r="GA236" i="3"/>
  <c r="GB236" i="3"/>
  <c r="FS228" i="3"/>
  <c r="EO228" i="3"/>
  <c r="EY228" i="3"/>
  <c r="FI228" i="3"/>
  <c r="GC228" i="3"/>
  <c r="EU228" i="3"/>
  <c r="ES228" i="3"/>
  <c r="FC228" i="3"/>
  <c r="FE228" i="3"/>
  <c r="FO228" i="3"/>
  <c r="FW228" i="3"/>
  <c r="FM228" i="3"/>
  <c r="FY228" i="3"/>
  <c r="GG228" i="3"/>
  <c r="GI228" i="3"/>
  <c r="EQ228" i="3"/>
  <c r="FD228" i="3"/>
  <c r="FK228" i="3"/>
  <c r="FX228" i="3"/>
  <c r="GE228" i="3"/>
  <c r="ER228" i="3"/>
  <c r="EZ228" i="3"/>
  <c r="FL228" i="3"/>
  <c r="FT228" i="3"/>
  <c r="GF228" i="3"/>
  <c r="ET228" i="3"/>
  <c r="FA228" i="3"/>
  <c r="FN228" i="3"/>
  <c r="FU228" i="3"/>
  <c r="GH228" i="3"/>
  <c r="EP228" i="3"/>
  <c r="FB228" i="3"/>
  <c r="FJ228" i="3"/>
  <c r="FV228" i="3"/>
  <c r="GD228" i="3"/>
  <c r="Z224" i="3"/>
  <c r="CA224" i="3"/>
  <c r="X224" i="3"/>
  <c r="HT224" i="3"/>
  <c r="Q224" i="3"/>
  <c r="Q224" i="2"/>
  <c r="AD224" i="3"/>
  <c r="AH224" i="3"/>
  <c r="AL224" i="3"/>
  <c r="AP224" i="3"/>
  <c r="AT224" i="3"/>
  <c r="AY224" i="3"/>
  <c r="BC224" i="3"/>
  <c r="BG224" i="3"/>
  <c r="BK224" i="3"/>
  <c r="BO224" i="3"/>
  <c r="BS224" i="3"/>
  <c r="CI224" i="3"/>
  <c r="CO224" i="3"/>
  <c r="CT224" i="3"/>
  <c r="CX224" i="3"/>
  <c r="DB224" i="3"/>
  <c r="DG224" i="3"/>
  <c r="DK224" i="3"/>
  <c r="DO224" i="3"/>
  <c r="DV224" i="3"/>
  <c r="DZ224" i="3"/>
  <c r="EE224" i="3"/>
  <c r="EJ224" i="3"/>
  <c r="GL224" i="3"/>
  <c r="GS224" i="3"/>
  <c r="GX224" i="3"/>
  <c r="HB224" i="3"/>
  <c r="HH224" i="3"/>
  <c r="HL224" i="3"/>
  <c r="HP224" i="3"/>
  <c r="N224" i="3"/>
  <c r="R224" i="3"/>
  <c r="AE224" i="3"/>
  <c r="AI224" i="3"/>
  <c r="AM224" i="3"/>
  <c r="AQ224" i="3"/>
  <c r="AU224" i="3"/>
  <c r="AZ224" i="3"/>
  <c r="BD224" i="3"/>
  <c r="BH224" i="3"/>
  <c r="BL224" i="3"/>
  <c r="BP224" i="3"/>
  <c r="BU224" i="3"/>
  <c r="CK224" i="3"/>
  <c r="CQ224" i="3"/>
  <c r="CU224" i="3"/>
  <c r="CY224" i="3"/>
  <c r="DD224" i="3"/>
  <c r="DH224" i="3"/>
  <c r="DL224" i="3"/>
  <c r="DQ224" i="3"/>
  <c r="DW224" i="3"/>
  <c r="EA224" i="3"/>
  <c r="EG224" i="3"/>
  <c r="GM224" i="3"/>
  <c r="GT224" i="3"/>
  <c r="GY224" i="3"/>
  <c r="HD224" i="3"/>
  <c r="HI224" i="3"/>
  <c r="HM224" i="3"/>
  <c r="HQ224" i="3"/>
  <c r="CG224" i="3"/>
  <c r="B224" i="3"/>
  <c r="B224" i="2"/>
  <c r="GN224" i="3"/>
  <c r="GO224" i="3"/>
  <c r="F224" i="3"/>
  <c r="U224" i="2"/>
  <c r="O224" i="3"/>
  <c r="S224" i="3"/>
  <c r="S224" i="2"/>
  <c r="AA224" i="3"/>
  <c r="AF224" i="3"/>
  <c r="AJ224" i="3"/>
  <c r="AN224" i="3"/>
  <c r="AR224" i="3"/>
  <c r="AV224" i="3"/>
  <c r="BA224" i="3"/>
  <c r="BE224" i="3"/>
  <c r="BI224" i="3"/>
  <c r="BM224" i="3"/>
  <c r="BQ224" i="3"/>
  <c r="CL224" i="3"/>
  <c r="CR224" i="3"/>
  <c r="CV224" i="3"/>
  <c r="CZ224" i="3"/>
  <c r="DE224" i="3"/>
  <c r="DI224" i="3"/>
  <c r="DM224" i="3"/>
  <c r="DS224" i="3"/>
  <c r="DX224" i="3"/>
  <c r="EC224" i="3"/>
  <c r="EH224" i="3"/>
  <c r="GQ224" i="3"/>
  <c r="GU224" i="3"/>
  <c r="GZ224" i="3"/>
  <c r="HF224" i="3"/>
  <c r="HJ224" i="3"/>
  <c r="HN224" i="3"/>
  <c r="HR224" i="3"/>
  <c r="P224" i="3"/>
  <c r="P224" i="2"/>
  <c r="AC224" i="3"/>
  <c r="AG224" i="3"/>
  <c r="AK224" i="3"/>
  <c r="AO224" i="3"/>
  <c r="AS224" i="3"/>
  <c r="AW224" i="3"/>
  <c r="BB224" i="3"/>
  <c r="BF224" i="3"/>
  <c r="BJ224" i="3"/>
  <c r="BN224" i="3"/>
  <c r="BR224" i="3"/>
  <c r="CE224" i="3"/>
  <c r="CN224" i="3"/>
  <c r="CS224" i="3"/>
  <c r="CW224" i="3"/>
  <c r="DA224" i="3"/>
  <c r="DF224" i="3"/>
  <c r="DJ224" i="3"/>
  <c r="DN224" i="3"/>
  <c r="DT224" i="3"/>
  <c r="DY224" i="3"/>
  <c r="ED224" i="3"/>
  <c r="EI224" i="3"/>
  <c r="GK224" i="3"/>
  <c r="GR224" i="3"/>
  <c r="GV224" i="3"/>
  <c r="HA224" i="3"/>
  <c r="HG224" i="3"/>
  <c r="HK224" i="3"/>
  <c r="HO224" i="3"/>
  <c r="HS224" i="3"/>
  <c r="P237" i="4"/>
  <c r="BY220" i="3"/>
  <c r="BW220" i="3"/>
  <c r="BX220" i="3"/>
  <c r="EV220" i="3"/>
  <c r="EW220" i="3"/>
  <c r="EX220" i="3"/>
  <c r="FF220" i="3"/>
  <c r="FG220" i="3"/>
  <c r="FH220" i="3"/>
  <c r="FP220" i="3"/>
  <c r="FQ220" i="3"/>
  <c r="FR220" i="3"/>
  <c r="EL220" i="3"/>
  <c r="EM220" i="3"/>
  <c r="EN220" i="3"/>
  <c r="FZ220" i="3"/>
  <c r="GA220" i="3"/>
  <c r="GB220" i="3"/>
  <c r="Z216" i="3"/>
  <c r="CA216" i="3"/>
  <c r="X216" i="3"/>
  <c r="BW212" i="3"/>
  <c r="BX212" i="3"/>
  <c r="BY212" i="3"/>
  <c r="FS212" i="3"/>
  <c r="EO212" i="3"/>
  <c r="EY212" i="3"/>
  <c r="FI212" i="3"/>
  <c r="GC212" i="3"/>
  <c r="EU212" i="3"/>
  <c r="ES212" i="3"/>
  <c r="FC212" i="3"/>
  <c r="FE212" i="3"/>
  <c r="FO212" i="3"/>
  <c r="FW212" i="3"/>
  <c r="FM212" i="3"/>
  <c r="FY212" i="3"/>
  <c r="GG212" i="3"/>
  <c r="GI212" i="3"/>
  <c r="ER212" i="3"/>
  <c r="EZ212" i="3"/>
  <c r="FL212" i="3"/>
  <c r="FT212" i="3"/>
  <c r="GF212" i="3"/>
  <c r="ET212" i="3"/>
  <c r="FA212" i="3"/>
  <c r="FN212" i="3"/>
  <c r="FU212" i="3"/>
  <c r="GH212" i="3"/>
  <c r="EP212" i="3"/>
  <c r="FB212" i="3"/>
  <c r="FJ212" i="3"/>
  <c r="FV212" i="3"/>
  <c r="GD212" i="3"/>
  <c r="EQ212" i="3"/>
  <c r="FD212" i="3"/>
  <c r="FK212" i="3"/>
  <c r="FX212" i="3"/>
  <c r="GE212" i="3"/>
  <c r="HT208" i="3"/>
  <c r="N208" i="3"/>
  <c r="R208" i="3"/>
  <c r="AE208" i="3"/>
  <c r="AI208" i="3"/>
  <c r="AM208" i="3"/>
  <c r="AQ208" i="3"/>
  <c r="AU208" i="3"/>
  <c r="AZ208" i="3"/>
  <c r="BD208" i="3"/>
  <c r="BH208" i="3"/>
  <c r="BL208" i="3"/>
  <c r="BP208" i="3"/>
  <c r="BU208" i="3"/>
  <c r="CK208" i="3"/>
  <c r="CQ208" i="3"/>
  <c r="CU208" i="3"/>
  <c r="CY208" i="3"/>
  <c r="DD208" i="3"/>
  <c r="DH208" i="3"/>
  <c r="DL208" i="3"/>
  <c r="DQ208" i="3"/>
  <c r="DW208" i="3"/>
  <c r="EA208" i="3"/>
  <c r="EG208" i="3"/>
  <c r="GM208" i="3"/>
  <c r="GT208" i="3"/>
  <c r="GY208" i="3"/>
  <c r="HD208" i="3"/>
  <c r="HI208" i="3"/>
  <c r="HM208" i="3"/>
  <c r="HQ208" i="3"/>
  <c r="CG208" i="3"/>
  <c r="B208" i="3"/>
  <c r="B208" i="2"/>
  <c r="GN208" i="3"/>
  <c r="GO208" i="3"/>
  <c r="F208" i="3"/>
  <c r="U208" i="2"/>
  <c r="O208" i="3"/>
  <c r="S208" i="3"/>
  <c r="S208" i="2"/>
  <c r="AA208" i="3"/>
  <c r="AF208" i="3"/>
  <c r="AJ208" i="3"/>
  <c r="AN208" i="3"/>
  <c r="AR208" i="3"/>
  <c r="AV208" i="3"/>
  <c r="BA208" i="3"/>
  <c r="BE208" i="3"/>
  <c r="BI208" i="3"/>
  <c r="BM208" i="3"/>
  <c r="BQ208" i="3"/>
  <c r="CL208" i="3"/>
  <c r="CR208" i="3"/>
  <c r="CV208" i="3"/>
  <c r="CZ208" i="3"/>
  <c r="DE208" i="3"/>
  <c r="DI208" i="3"/>
  <c r="DM208" i="3"/>
  <c r="DS208" i="3"/>
  <c r="DX208" i="3"/>
  <c r="EC208" i="3"/>
  <c r="EH208" i="3"/>
  <c r="GQ208" i="3"/>
  <c r="GU208" i="3"/>
  <c r="GZ208" i="3"/>
  <c r="HF208" i="3"/>
  <c r="HJ208" i="3"/>
  <c r="HN208" i="3"/>
  <c r="HR208" i="3"/>
  <c r="P208" i="3"/>
  <c r="P208" i="2"/>
  <c r="AC208" i="3"/>
  <c r="AG208" i="3"/>
  <c r="AK208" i="3"/>
  <c r="AO208" i="3"/>
  <c r="AS208" i="3"/>
  <c r="AW208" i="3"/>
  <c r="BB208" i="3"/>
  <c r="BF208" i="3"/>
  <c r="BJ208" i="3"/>
  <c r="BN208" i="3"/>
  <c r="BR208" i="3"/>
  <c r="CE208" i="3"/>
  <c r="CN208" i="3"/>
  <c r="CS208" i="3"/>
  <c r="CW208" i="3"/>
  <c r="DA208" i="3"/>
  <c r="DF208" i="3"/>
  <c r="DJ208" i="3"/>
  <c r="DN208" i="3"/>
  <c r="DT208" i="3"/>
  <c r="DY208" i="3"/>
  <c r="ED208" i="3"/>
  <c r="EI208" i="3"/>
  <c r="GK208" i="3"/>
  <c r="GR208" i="3"/>
  <c r="GV208" i="3"/>
  <c r="HA208" i="3"/>
  <c r="HG208" i="3"/>
  <c r="HK208" i="3"/>
  <c r="HO208" i="3"/>
  <c r="HS208" i="3"/>
  <c r="Q208" i="3"/>
  <c r="Q208" i="2"/>
  <c r="AD208" i="3"/>
  <c r="AH208" i="3"/>
  <c r="AL208" i="3"/>
  <c r="AP208" i="3"/>
  <c r="AT208" i="3"/>
  <c r="AY208" i="3"/>
  <c r="BC208" i="3"/>
  <c r="BG208" i="3"/>
  <c r="BK208" i="3"/>
  <c r="BO208" i="3"/>
  <c r="BS208" i="3"/>
  <c r="CI208" i="3"/>
  <c r="CO208" i="3"/>
  <c r="CT208" i="3"/>
  <c r="CX208" i="3"/>
  <c r="DB208" i="3"/>
  <c r="DG208" i="3"/>
  <c r="DK208" i="3"/>
  <c r="DO208" i="3"/>
  <c r="DV208" i="3"/>
  <c r="DZ208" i="3"/>
  <c r="EE208" i="3"/>
  <c r="EJ208" i="3"/>
  <c r="GL208" i="3"/>
  <c r="GS208" i="3"/>
  <c r="GX208" i="3"/>
  <c r="HB208" i="3"/>
  <c r="HH208" i="3"/>
  <c r="HL208" i="3"/>
  <c r="HP208" i="3"/>
  <c r="P221" i="4"/>
  <c r="S217" i="4"/>
  <c r="EV204" i="3"/>
  <c r="EW204" i="3"/>
  <c r="EX204" i="3"/>
  <c r="FF204" i="3"/>
  <c r="FG204" i="3"/>
  <c r="FH204" i="3"/>
  <c r="EL204" i="3"/>
  <c r="EM204" i="3"/>
  <c r="EN204" i="3"/>
  <c r="FP204" i="3"/>
  <c r="FQ204" i="3"/>
  <c r="FR204" i="3"/>
  <c r="FZ204" i="3"/>
  <c r="GA204" i="3"/>
  <c r="GB204" i="3"/>
  <c r="Z200" i="3"/>
  <c r="CA200" i="3"/>
  <c r="X200" i="3"/>
  <c r="BW196" i="3"/>
  <c r="BX196" i="3"/>
  <c r="BY196" i="3"/>
  <c r="FS196" i="3"/>
  <c r="EO196" i="3"/>
  <c r="EY196" i="3"/>
  <c r="FI196" i="3"/>
  <c r="GC196" i="3"/>
  <c r="EU196" i="3"/>
  <c r="ES196" i="3"/>
  <c r="FC196" i="3"/>
  <c r="FE196" i="3"/>
  <c r="FO196" i="3"/>
  <c r="FW196" i="3"/>
  <c r="FM196" i="3"/>
  <c r="FY196" i="3"/>
  <c r="GG196" i="3"/>
  <c r="GI196" i="3"/>
  <c r="ER196" i="3"/>
  <c r="EZ196" i="3"/>
  <c r="FL196" i="3"/>
  <c r="FT196" i="3"/>
  <c r="GF196" i="3"/>
  <c r="ET196" i="3"/>
  <c r="FA196" i="3"/>
  <c r="FN196" i="3"/>
  <c r="FU196" i="3"/>
  <c r="GH196" i="3"/>
  <c r="EP196" i="3"/>
  <c r="FB196" i="3"/>
  <c r="FJ196" i="3"/>
  <c r="FV196" i="3"/>
  <c r="GD196" i="3"/>
  <c r="EQ196" i="3"/>
  <c r="FD196" i="3"/>
  <c r="FK196" i="3"/>
  <c r="FX196" i="3"/>
  <c r="GE196" i="3"/>
  <c r="HT192" i="3"/>
  <c r="P192" i="3"/>
  <c r="P192" i="2"/>
  <c r="AC192" i="3"/>
  <c r="AG192" i="3"/>
  <c r="AK192" i="3"/>
  <c r="AO192" i="3"/>
  <c r="AS192" i="3"/>
  <c r="AW192" i="3"/>
  <c r="BB192" i="3"/>
  <c r="BF192" i="3"/>
  <c r="BJ192" i="3"/>
  <c r="BN192" i="3"/>
  <c r="BR192" i="3"/>
  <c r="Q192" i="3"/>
  <c r="Q192" i="2"/>
  <c r="AD192" i="3"/>
  <c r="AH192" i="3"/>
  <c r="AL192" i="3"/>
  <c r="AP192" i="3"/>
  <c r="AT192" i="3"/>
  <c r="AY192" i="3"/>
  <c r="S192" i="3"/>
  <c r="S192" i="2"/>
  <c r="AF192" i="3"/>
  <c r="AN192" i="3"/>
  <c r="AV192" i="3"/>
  <c r="BD192" i="3"/>
  <c r="BI192" i="3"/>
  <c r="BO192" i="3"/>
  <c r="BU192" i="3"/>
  <c r="CK192" i="3"/>
  <c r="CQ192" i="3"/>
  <c r="CU192" i="3"/>
  <c r="CY192" i="3"/>
  <c r="DD192" i="3"/>
  <c r="DH192" i="3"/>
  <c r="DL192" i="3"/>
  <c r="DQ192" i="3"/>
  <c r="DW192" i="3"/>
  <c r="EA192" i="3"/>
  <c r="EG192" i="3"/>
  <c r="GM192" i="3"/>
  <c r="GT192" i="3"/>
  <c r="GY192" i="3"/>
  <c r="HD192" i="3"/>
  <c r="HI192" i="3"/>
  <c r="HM192" i="3"/>
  <c r="HQ192" i="3"/>
  <c r="N192" i="3"/>
  <c r="AI192" i="3"/>
  <c r="AQ192" i="3"/>
  <c r="AZ192" i="3"/>
  <c r="BE192" i="3"/>
  <c r="BK192" i="3"/>
  <c r="BP192" i="3"/>
  <c r="CL192" i="3"/>
  <c r="CR192" i="3"/>
  <c r="CV192" i="3"/>
  <c r="CZ192" i="3"/>
  <c r="DE192" i="3"/>
  <c r="DI192" i="3"/>
  <c r="DM192" i="3"/>
  <c r="DS192" i="3"/>
  <c r="DX192" i="3"/>
  <c r="EC192" i="3"/>
  <c r="EH192" i="3"/>
  <c r="GQ192" i="3"/>
  <c r="GU192" i="3"/>
  <c r="GZ192" i="3"/>
  <c r="HF192" i="3"/>
  <c r="HJ192" i="3"/>
  <c r="HN192" i="3"/>
  <c r="HR192" i="3"/>
  <c r="CG192" i="3"/>
  <c r="B192" i="3"/>
  <c r="B192" i="2"/>
  <c r="GN192" i="3"/>
  <c r="GO192" i="3"/>
  <c r="F192" i="3"/>
  <c r="U192" i="2"/>
  <c r="O192" i="3"/>
  <c r="AA192" i="3"/>
  <c r="AJ192" i="3"/>
  <c r="AR192" i="3"/>
  <c r="BA192" i="3"/>
  <c r="BG192" i="3"/>
  <c r="BL192" i="3"/>
  <c r="BQ192" i="3"/>
  <c r="CE192" i="3"/>
  <c r="CN192" i="3"/>
  <c r="CS192" i="3"/>
  <c r="CW192" i="3"/>
  <c r="DA192" i="3"/>
  <c r="DF192" i="3"/>
  <c r="DJ192" i="3"/>
  <c r="DN192" i="3"/>
  <c r="DT192" i="3"/>
  <c r="DY192" i="3"/>
  <c r="ED192" i="3"/>
  <c r="EI192" i="3"/>
  <c r="GK192" i="3"/>
  <c r="GR192" i="3"/>
  <c r="GV192" i="3"/>
  <c r="HA192" i="3"/>
  <c r="HG192" i="3"/>
  <c r="HK192" i="3"/>
  <c r="HO192" i="3"/>
  <c r="HS192" i="3"/>
  <c r="R192" i="3"/>
  <c r="AE192" i="3"/>
  <c r="AM192" i="3"/>
  <c r="AU192" i="3"/>
  <c r="BC192" i="3"/>
  <c r="BH192" i="3"/>
  <c r="BM192" i="3"/>
  <c r="BS192" i="3"/>
  <c r="CI192" i="3"/>
  <c r="CO192" i="3"/>
  <c r="CT192" i="3"/>
  <c r="CX192" i="3"/>
  <c r="DB192" i="3"/>
  <c r="DG192" i="3"/>
  <c r="DK192" i="3"/>
  <c r="DO192" i="3"/>
  <c r="DV192" i="3"/>
  <c r="DZ192" i="3"/>
  <c r="EE192" i="3"/>
  <c r="EJ192" i="3"/>
  <c r="GL192" i="3"/>
  <c r="GS192" i="3"/>
  <c r="GX192" i="3"/>
  <c r="HB192" i="3"/>
  <c r="HH192" i="3"/>
  <c r="HL192" i="3"/>
  <c r="HP192" i="3"/>
  <c r="P205" i="4"/>
  <c r="EV188" i="3"/>
  <c r="EW188" i="3"/>
  <c r="EX188" i="3"/>
  <c r="FF188" i="3"/>
  <c r="FG188" i="3"/>
  <c r="FH188" i="3"/>
  <c r="FP188" i="3"/>
  <c r="FQ188" i="3"/>
  <c r="FR188" i="3"/>
  <c r="EL188" i="3"/>
  <c r="EM188" i="3"/>
  <c r="EN188" i="3"/>
  <c r="FZ188" i="3"/>
  <c r="GA188" i="3"/>
  <c r="GB188" i="3"/>
  <c r="FS180" i="3"/>
  <c r="EO180" i="3"/>
  <c r="EY180" i="3"/>
  <c r="FI180" i="3"/>
  <c r="GC180" i="3"/>
  <c r="EU180" i="3"/>
  <c r="ES180" i="3"/>
  <c r="FC180" i="3"/>
  <c r="FE180" i="3"/>
  <c r="FO180" i="3"/>
  <c r="FW180" i="3"/>
  <c r="FM180" i="3"/>
  <c r="FY180" i="3"/>
  <c r="GG180" i="3"/>
  <c r="GI180" i="3"/>
  <c r="ER180" i="3"/>
  <c r="EZ180" i="3"/>
  <c r="FL180" i="3"/>
  <c r="FT180" i="3"/>
  <c r="GF180" i="3"/>
  <c r="EQ180" i="3"/>
  <c r="FA180" i="3"/>
  <c r="FJ180" i="3"/>
  <c r="ET180" i="3"/>
  <c r="FB180" i="3"/>
  <c r="FK180" i="3"/>
  <c r="FU180" i="3"/>
  <c r="GD180" i="3"/>
  <c r="FD180" i="3"/>
  <c r="FN180" i="3"/>
  <c r="FV180" i="3"/>
  <c r="GE180" i="3"/>
  <c r="EP180" i="3"/>
  <c r="FX180" i="3"/>
  <c r="GH180" i="3"/>
  <c r="HT176" i="3"/>
  <c r="P176" i="3"/>
  <c r="P176" i="2"/>
  <c r="AC176" i="3"/>
  <c r="AG176" i="3"/>
  <c r="AK176" i="3"/>
  <c r="AO176" i="3"/>
  <c r="AS176" i="3"/>
  <c r="AW176" i="3"/>
  <c r="BB176" i="3"/>
  <c r="BF176" i="3"/>
  <c r="BJ176" i="3"/>
  <c r="BN176" i="3"/>
  <c r="BR176" i="3"/>
  <c r="CE176" i="3"/>
  <c r="CN176" i="3"/>
  <c r="CS176" i="3"/>
  <c r="CW176" i="3"/>
  <c r="DA176" i="3"/>
  <c r="DF176" i="3"/>
  <c r="DJ176" i="3"/>
  <c r="DN176" i="3"/>
  <c r="DT176" i="3"/>
  <c r="DY176" i="3"/>
  <c r="ED176" i="3"/>
  <c r="EI176" i="3"/>
  <c r="GK176" i="3"/>
  <c r="GR176" i="3"/>
  <c r="GV176" i="3"/>
  <c r="HA176" i="3"/>
  <c r="HG176" i="3"/>
  <c r="HK176" i="3"/>
  <c r="HO176" i="3"/>
  <c r="HS176" i="3"/>
  <c r="N176" i="3"/>
  <c r="R176" i="3"/>
  <c r="AE176" i="3"/>
  <c r="AI176" i="3"/>
  <c r="AM176" i="3"/>
  <c r="AQ176" i="3"/>
  <c r="AU176" i="3"/>
  <c r="AZ176" i="3"/>
  <c r="BD176" i="3"/>
  <c r="BH176" i="3"/>
  <c r="BL176" i="3"/>
  <c r="BP176" i="3"/>
  <c r="BU176" i="3"/>
  <c r="CK176" i="3"/>
  <c r="CQ176" i="3"/>
  <c r="CU176" i="3"/>
  <c r="CY176" i="3"/>
  <c r="DD176" i="3"/>
  <c r="DH176" i="3"/>
  <c r="DL176" i="3"/>
  <c r="DQ176" i="3"/>
  <c r="DW176" i="3"/>
  <c r="EA176" i="3"/>
  <c r="EG176" i="3"/>
  <c r="GM176" i="3"/>
  <c r="GT176" i="3"/>
  <c r="GY176" i="3"/>
  <c r="HD176" i="3"/>
  <c r="HI176" i="3"/>
  <c r="HM176" i="3"/>
  <c r="HQ176" i="3"/>
  <c r="S176" i="3"/>
  <c r="S176" i="2"/>
  <c r="AF176" i="3"/>
  <c r="AN176" i="3"/>
  <c r="AV176" i="3"/>
  <c r="BE176" i="3"/>
  <c r="BM176" i="3"/>
  <c r="CL176" i="3"/>
  <c r="CV176" i="3"/>
  <c r="DE176" i="3"/>
  <c r="DM176" i="3"/>
  <c r="DX176" i="3"/>
  <c r="EH176" i="3"/>
  <c r="GU176" i="3"/>
  <c r="HF176" i="3"/>
  <c r="HN176" i="3"/>
  <c r="AH176" i="3"/>
  <c r="AP176" i="3"/>
  <c r="AY176" i="3"/>
  <c r="BG176" i="3"/>
  <c r="BO176" i="3"/>
  <c r="CO176" i="3"/>
  <c r="CX176" i="3"/>
  <c r="DG176" i="3"/>
  <c r="DO176" i="3"/>
  <c r="DZ176" i="3"/>
  <c r="EJ176" i="3"/>
  <c r="GL176" i="3"/>
  <c r="GX176" i="3"/>
  <c r="HH176" i="3"/>
  <c r="HP176" i="3"/>
  <c r="CG176" i="3"/>
  <c r="B176" i="3"/>
  <c r="B176" i="2"/>
  <c r="GN176" i="3"/>
  <c r="GO176" i="3"/>
  <c r="F176" i="3"/>
  <c r="U176" i="2"/>
  <c r="O176" i="3"/>
  <c r="AA176" i="3"/>
  <c r="AJ176" i="3"/>
  <c r="AR176" i="3"/>
  <c r="BA176" i="3"/>
  <c r="BI176" i="3"/>
  <c r="BQ176" i="3"/>
  <c r="CR176" i="3"/>
  <c r="CZ176" i="3"/>
  <c r="DI176" i="3"/>
  <c r="DS176" i="3"/>
  <c r="EC176" i="3"/>
  <c r="GQ176" i="3"/>
  <c r="GZ176" i="3"/>
  <c r="HJ176" i="3"/>
  <c r="HR176" i="3"/>
  <c r="AL176" i="3"/>
  <c r="BS176" i="3"/>
  <c r="DK176" i="3"/>
  <c r="HB176" i="3"/>
  <c r="AT176" i="3"/>
  <c r="CI176" i="3"/>
  <c r="DV176" i="3"/>
  <c r="HL176" i="3"/>
  <c r="Q176" i="3"/>
  <c r="Q176" i="2"/>
  <c r="BC176" i="3"/>
  <c r="CT176" i="3"/>
  <c r="EE176" i="3"/>
  <c r="AD176" i="3"/>
  <c r="BK176" i="3"/>
  <c r="DB176" i="3"/>
  <c r="GS176" i="3"/>
  <c r="P189" i="4"/>
  <c r="EV172" i="3"/>
  <c r="EW172" i="3"/>
  <c r="EX172" i="3"/>
  <c r="FF172" i="3"/>
  <c r="FG172" i="3"/>
  <c r="FH172" i="3"/>
  <c r="EL172" i="3"/>
  <c r="EM172" i="3"/>
  <c r="EN172" i="3"/>
  <c r="FP172" i="3"/>
  <c r="FQ172" i="3"/>
  <c r="FR172" i="3"/>
  <c r="FZ172" i="3"/>
  <c r="GA172" i="3"/>
  <c r="GB172" i="3"/>
  <c r="FS164" i="3"/>
  <c r="EO164" i="3"/>
  <c r="EY164" i="3"/>
  <c r="FI164" i="3"/>
  <c r="GC164" i="3"/>
  <c r="EU164" i="3"/>
  <c r="ES164" i="3"/>
  <c r="FC164" i="3"/>
  <c r="FE164" i="3"/>
  <c r="FO164" i="3"/>
  <c r="FW164" i="3"/>
  <c r="FM164" i="3"/>
  <c r="FY164" i="3"/>
  <c r="GG164" i="3"/>
  <c r="GI164" i="3"/>
  <c r="EQ164" i="3"/>
  <c r="FD164" i="3"/>
  <c r="FK164" i="3"/>
  <c r="FX164" i="3"/>
  <c r="GE164" i="3"/>
  <c r="ET164" i="3"/>
  <c r="FA164" i="3"/>
  <c r="FN164" i="3"/>
  <c r="FU164" i="3"/>
  <c r="GH164" i="3"/>
  <c r="FJ164" i="3"/>
  <c r="FV164" i="3"/>
  <c r="EZ164" i="3"/>
  <c r="FL164" i="3"/>
  <c r="EP164" i="3"/>
  <c r="FB164" i="3"/>
  <c r="GD164" i="3"/>
  <c r="ER164" i="3"/>
  <c r="FT164" i="3"/>
  <c r="GF164" i="3"/>
  <c r="BY160" i="3"/>
  <c r="BW160" i="3"/>
  <c r="BX160" i="3"/>
  <c r="HT160" i="3"/>
  <c r="Q160" i="3"/>
  <c r="Q160" i="2"/>
  <c r="AD160" i="3"/>
  <c r="AH160" i="3"/>
  <c r="AL160" i="3"/>
  <c r="AP160" i="3"/>
  <c r="AT160" i="3"/>
  <c r="AY160" i="3"/>
  <c r="BC160" i="3"/>
  <c r="BG160" i="3"/>
  <c r="BK160" i="3"/>
  <c r="BO160" i="3"/>
  <c r="BS160" i="3"/>
  <c r="CI160" i="3"/>
  <c r="CO160" i="3"/>
  <c r="CT160" i="3"/>
  <c r="CX160" i="3"/>
  <c r="DB160" i="3"/>
  <c r="DG160" i="3"/>
  <c r="DK160" i="3"/>
  <c r="DO160" i="3"/>
  <c r="DV160" i="3"/>
  <c r="DZ160" i="3"/>
  <c r="EE160" i="3"/>
  <c r="EJ160" i="3"/>
  <c r="GL160" i="3"/>
  <c r="GS160" i="3"/>
  <c r="GX160" i="3"/>
  <c r="HB160" i="3"/>
  <c r="HH160" i="3"/>
  <c r="HL160" i="3"/>
  <c r="HP160" i="3"/>
  <c r="CG160" i="3"/>
  <c r="B160" i="3"/>
  <c r="B160" i="2"/>
  <c r="GN160" i="3"/>
  <c r="GO160" i="3"/>
  <c r="F160" i="3"/>
  <c r="U160" i="2"/>
  <c r="O160" i="3"/>
  <c r="S160" i="3"/>
  <c r="S160" i="2"/>
  <c r="AA160" i="3"/>
  <c r="AF160" i="3"/>
  <c r="AJ160" i="3"/>
  <c r="AN160" i="3"/>
  <c r="AR160" i="3"/>
  <c r="AV160" i="3"/>
  <c r="BA160" i="3"/>
  <c r="BE160" i="3"/>
  <c r="BI160" i="3"/>
  <c r="BM160" i="3"/>
  <c r="BQ160" i="3"/>
  <c r="CL160" i="3"/>
  <c r="CR160" i="3"/>
  <c r="CV160" i="3"/>
  <c r="CZ160" i="3"/>
  <c r="DE160" i="3"/>
  <c r="DI160" i="3"/>
  <c r="DM160" i="3"/>
  <c r="DS160" i="3"/>
  <c r="DX160" i="3"/>
  <c r="EC160" i="3"/>
  <c r="EH160" i="3"/>
  <c r="GQ160" i="3"/>
  <c r="GU160" i="3"/>
  <c r="GZ160" i="3"/>
  <c r="HF160" i="3"/>
  <c r="HJ160" i="3"/>
  <c r="HN160" i="3"/>
  <c r="HR160" i="3"/>
  <c r="AG160" i="3"/>
  <c r="AO160" i="3"/>
  <c r="AW160" i="3"/>
  <c r="BF160" i="3"/>
  <c r="BN160" i="3"/>
  <c r="CN160" i="3"/>
  <c r="CW160" i="3"/>
  <c r="DF160" i="3"/>
  <c r="DN160" i="3"/>
  <c r="DY160" i="3"/>
  <c r="EI160" i="3"/>
  <c r="GK160" i="3"/>
  <c r="GV160" i="3"/>
  <c r="HG160" i="3"/>
  <c r="HO160" i="3"/>
  <c r="N160" i="3"/>
  <c r="AI160" i="3"/>
  <c r="AQ160" i="3"/>
  <c r="AZ160" i="3"/>
  <c r="BH160" i="3"/>
  <c r="BP160" i="3"/>
  <c r="CQ160" i="3"/>
  <c r="CY160" i="3"/>
  <c r="DH160" i="3"/>
  <c r="DQ160" i="3"/>
  <c r="EA160" i="3"/>
  <c r="GM160" i="3"/>
  <c r="GY160" i="3"/>
  <c r="HI160" i="3"/>
  <c r="HQ160" i="3"/>
  <c r="P160" i="3"/>
  <c r="P160" i="2"/>
  <c r="AC160" i="3"/>
  <c r="AK160" i="3"/>
  <c r="AS160" i="3"/>
  <c r="BB160" i="3"/>
  <c r="BJ160" i="3"/>
  <c r="BR160" i="3"/>
  <c r="CE160" i="3"/>
  <c r="CS160" i="3"/>
  <c r="DA160" i="3"/>
  <c r="DJ160" i="3"/>
  <c r="DT160" i="3"/>
  <c r="ED160" i="3"/>
  <c r="GR160" i="3"/>
  <c r="HA160" i="3"/>
  <c r="HK160" i="3"/>
  <c r="HS160" i="3"/>
  <c r="R160" i="3"/>
  <c r="AE160" i="3"/>
  <c r="AM160" i="3"/>
  <c r="AU160" i="3"/>
  <c r="BD160" i="3"/>
  <c r="BL160" i="3"/>
  <c r="BU160" i="3"/>
  <c r="CK160" i="3"/>
  <c r="CU160" i="3"/>
  <c r="DD160" i="3"/>
  <c r="DL160" i="3"/>
  <c r="DW160" i="3"/>
  <c r="EG160" i="3"/>
  <c r="GT160" i="3"/>
  <c r="HD160" i="3"/>
  <c r="HM160" i="3"/>
  <c r="P173" i="4"/>
  <c r="X156" i="3"/>
  <c r="Z156" i="3"/>
  <c r="CA156" i="3"/>
  <c r="EL156" i="3"/>
  <c r="EM156" i="3"/>
  <c r="EN156" i="3"/>
  <c r="EV156" i="3"/>
  <c r="EW156" i="3"/>
  <c r="EX156" i="3"/>
  <c r="FF156" i="3"/>
  <c r="FG156" i="3"/>
  <c r="FH156" i="3"/>
  <c r="FP156" i="3"/>
  <c r="FQ156" i="3"/>
  <c r="FR156" i="3"/>
  <c r="FZ156" i="3"/>
  <c r="GA156" i="3"/>
  <c r="GB156" i="3"/>
  <c r="FS148" i="3"/>
  <c r="EO148" i="3"/>
  <c r="EY148" i="3"/>
  <c r="FI148" i="3"/>
  <c r="GC148" i="3"/>
  <c r="EU148" i="3"/>
  <c r="ES148" i="3"/>
  <c r="FC148" i="3"/>
  <c r="FE148" i="3"/>
  <c r="FO148" i="3"/>
  <c r="FW148" i="3"/>
  <c r="FM148" i="3"/>
  <c r="FY148" i="3"/>
  <c r="GG148" i="3"/>
  <c r="GI148" i="3"/>
  <c r="EQ148" i="3"/>
  <c r="FD148" i="3"/>
  <c r="FK148" i="3"/>
  <c r="FX148" i="3"/>
  <c r="GE148" i="3"/>
  <c r="ER148" i="3"/>
  <c r="EZ148" i="3"/>
  <c r="FL148" i="3"/>
  <c r="FT148" i="3"/>
  <c r="GF148" i="3"/>
  <c r="ET148" i="3"/>
  <c r="FA148" i="3"/>
  <c r="FN148" i="3"/>
  <c r="FU148" i="3"/>
  <c r="GH148" i="3"/>
  <c r="FV148" i="3"/>
  <c r="FB148" i="3"/>
  <c r="GD148" i="3"/>
  <c r="FJ148" i="3"/>
  <c r="EP148" i="3"/>
  <c r="Z144" i="3"/>
  <c r="CA144" i="3"/>
  <c r="X144" i="3"/>
  <c r="HT144" i="3"/>
  <c r="Q144" i="3"/>
  <c r="Q144" i="2"/>
  <c r="AD144" i="3"/>
  <c r="AH144" i="3"/>
  <c r="AL144" i="3"/>
  <c r="AP144" i="3"/>
  <c r="AT144" i="3"/>
  <c r="AY144" i="3"/>
  <c r="BC144" i="3"/>
  <c r="BG144" i="3"/>
  <c r="BK144" i="3"/>
  <c r="BO144" i="3"/>
  <c r="BS144" i="3"/>
  <c r="CI144" i="3"/>
  <c r="CO144" i="3"/>
  <c r="CT144" i="3"/>
  <c r="CX144" i="3"/>
  <c r="DB144" i="3"/>
  <c r="DG144" i="3"/>
  <c r="DK144" i="3"/>
  <c r="DO144" i="3"/>
  <c r="DV144" i="3"/>
  <c r="DZ144" i="3"/>
  <c r="EE144" i="3"/>
  <c r="EJ144" i="3"/>
  <c r="GL144" i="3"/>
  <c r="GS144" i="3"/>
  <c r="GX144" i="3"/>
  <c r="HB144" i="3"/>
  <c r="HH144" i="3"/>
  <c r="HL144" i="3"/>
  <c r="HP144" i="3"/>
  <c r="N144" i="3"/>
  <c r="R144" i="3"/>
  <c r="AE144" i="3"/>
  <c r="AI144" i="3"/>
  <c r="AM144" i="3"/>
  <c r="AQ144" i="3"/>
  <c r="AU144" i="3"/>
  <c r="AZ144" i="3"/>
  <c r="BD144" i="3"/>
  <c r="BH144" i="3"/>
  <c r="BL144" i="3"/>
  <c r="BP144" i="3"/>
  <c r="BU144" i="3"/>
  <c r="CK144" i="3"/>
  <c r="CQ144" i="3"/>
  <c r="CU144" i="3"/>
  <c r="CY144" i="3"/>
  <c r="DD144" i="3"/>
  <c r="DH144" i="3"/>
  <c r="DL144" i="3"/>
  <c r="DQ144" i="3"/>
  <c r="DW144" i="3"/>
  <c r="EA144" i="3"/>
  <c r="EG144" i="3"/>
  <c r="GM144" i="3"/>
  <c r="GT144" i="3"/>
  <c r="GY144" i="3"/>
  <c r="HD144" i="3"/>
  <c r="HI144" i="3"/>
  <c r="HM144" i="3"/>
  <c r="HQ144" i="3"/>
  <c r="CG144" i="3"/>
  <c r="B144" i="3"/>
  <c r="B144" i="2"/>
  <c r="GN144" i="3"/>
  <c r="GO144" i="3"/>
  <c r="F144" i="3"/>
  <c r="U144" i="2"/>
  <c r="O144" i="3"/>
  <c r="S144" i="3"/>
  <c r="S144" i="2"/>
  <c r="AA144" i="3"/>
  <c r="AF144" i="3"/>
  <c r="AJ144" i="3"/>
  <c r="AN144" i="3"/>
  <c r="AR144" i="3"/>
  <c r="AV144" i="3"/>
  <c r="BA144" i="3"/>
  <c r="BE144" i="3"/>
  <c r="BI144" i="3"/>
  <c r="BM144" i="3"/>
  <c r="BQ144" i="3"/>
  <c r="CL144" i="3"/>
  <c r="CR144" i="3"/>
  <c r="CV144" i="3"/>
  <c r="CZ144" i="3"/>
  <c r="DE144" i="3"/>
  <c r="DI144" i="3"/>
  <c r="DM144" i="3"/>
  <c r="DS144" i="3"/>
  <c r="DX144" i="3"/>
  <c r="EC144" i="3"/>
  <c r="EH144" i="3"/>
  <c r="GQ144" i="3"/>
  <c r="GU144" i="3"/>
  <c r="GZ144" i="3"/>
  <c r="HF144" i="3"/>
  <c r="HJ144" i="3"/>
  <c r="HN144" i="3"/>
  <c r="HR144" i="3"/>
  <c r="AO144" i="3"/>
  <c r="BF144" i="3"/>
  <c r="CW144" i="3"/>
  <c r="DN144" i="3"/>
  <c r="EI144" i="3"/>
  <c r="GK144" i="3"/>
  <c r="HG144" i="3"/>
  <c r="AC144" i="3"/>
  <c r="AS144" i="3"/>
  <c r="BJ144" i="3"/>
  <c r="CE144" i="3"/>
  <c r="DA144" i="3"/>
  <c r="DT144" i="3"/>
  <c r="GR144" i="3"/>
  <c r="HK144" i="3"/>
  <c r="AG144" i="3"/>
  <c r="AW144" i="3"/>
  <c r="BN144" i="3"/>
  <c r="CN144" i="3"/>
  <c r="DF144" i="3"/>
  <c r="DY144" i="3"/>
  <c r="GV144" i="3"/>
  <c r="HO144" i="3"/>
  <c r="P144" i="3"/>
  <c r="P144" i="2"/>
  <c r="AK144" i="3"/>
  <c r="BB144" i="3"/>
  <c r="BR144" i="3"/>
  <c r="CS144" i="3"/>
  <c r="DJ144" i="3"/>
  <c r="ED144" i="3"/>
  <c r="HA144" i="3"/>
  <c r="HS144" i="3"/>
  <c r="P157" i="4"/>
  <c r="Z140" i="3"/>
  <c r="CA140" i="3"/>
  <c r="X140" i="3"/>
  <c r="EL140" i="3"/>
  <c r="EM140" i="3"/>
  <c r="EN140" i="3"/>
  <c r="EV140" i="3"/>
  <c r="EW140" i="3"/>
  <c r="EX140" i="3"/>
  <c r="FF140" i="3"/>
  <c r="FG140" i="3"/>
  <c r="FH140" i="3"/>
  <c r="FP140" i="3"/>
  <c r="FQ140" i="3"/>
  <c r="FR140" i="3"/>
  <c r="FZ140" i="3"/>
  <c r="GA140" i="3"/>
  <c r="GB140" i="3"/>
  <c r="FS132" i="3"/>
  <c r="EO132" i="3"/>
  <c r="EY132" i="3"/>
  <c r="FI132" i="3"/>
  <c r="GC132" i="3"/>
  <c r="EU132" i="3"/>
  <c r="ES132" i="3"/>
  <c r="FC132" i="3"/>
  <c r="FE132" i="3"/>
  <c r="FO132" i="3"/>
  <c r="FW132" i="3"/>
  <c r="FM132" i="3"/>
  <c r="FY132" i="3"/>
  <c r="GG132" i="3"/>
  <c r="GI132" i="3"/>
  <c r="EQ132" i="3"/>
  <c r="FD132" i="3"/>
  <c r="FK132" i="3"/>
  <c r="FX132" i="3"/>
  <c r="GE132" i="3"/>
  <c r="ER132" i="3"/>
  <c r="EZ132" i="3"/>
  <c r="FL132" i="3"/>
  <c r="FT132" i="3"/>
  <c r="GF132" i="3"/>
  <c r="ET132" i="3"/>
  <c r="FA132" i="3"/>
  <c r="FN132" i="3"/>
  <c r="FU132" i="3"/>
  <c r="GH132" i="3"/>
  <c r="EP132" i="3"/>
  <c r="FB132" i="3"/>
  <c r="FJ132" i="3"/>
  <c r="FV132" i="3"/>
  <c r="GD132" i="3"/>
  <c r="Z128" i="3"/>
  <c r="CA128" i="3"/>
  <c r="X128" i="3"/>
  <c r="HT128" i="3"/>
  <c r="Q128" i="3"/>
  <c r="Q128" i="2"/>
  <c r="AD128" i="3"/>
  <c r="AH128" i="3"/>
  <c r="AL128" i="3"/>
  <c r="AP128" i="3"/>
  <c r="AT128" i="3"/>
  <c r="AY128" i="3"/>
  <c r="BC128" i="3"/>
  <c r="BG128" i="3"/>
  <c r="BK128" i="3"/>
  <c r="BO128" i="3"/>
  <c r="BS128" i="3"/>
  <c r="CI128" i="3"/>
  <c r="CO128" i="3"/>
  <c r="CT128" i="3"/>
  <c r="CX128" i="3"/>
  <c r="DB128" i="3"/>
  <c r="DG128" i="3"/>
  <c r="DK128" i="3"/>
  <c r="DO128" i="3"/>
  <c r="DV128" i="3"/>
  <c r="DZ128" i="3"/>
  <c r="EE128" i="3"/>
  <c r="EJ128" i="3"/>
  <c r="GL128" i="3"/>
  <c r="GS128" i="3"/>
  <c r="GX128" i="3"/>
  <c r="HB128" i="3"/>
  <c r="HH128" i="3"/>
  <c r="HL128" i="3"/>
  <c r="HP128" i="3"/>
  <c r="N128" i="3"/>
  <c r="R128" i="3"/>
  <c r="AE128" i="3"/>
  <c r="AI128" i="3"/>
  <c r="AM128" i="3"/>
  <c r="AQ128" i="3"/>
  <c r="AU128" i="3"/>
  <c r="AZ128" i="3"/>
  <c r="BD128" i="3"/>
  <c r="BH128" i="3"/>
  <c r="BL128" i="3"/>
  <c r="BP128" i="3"/>
  <c r="BU128" i="3"/>
  <c r="CK128" i="3"/>
  <c r="CQ128" i="3"/>
  <c r="CU128" i="3"/>
  <c r="CY128" i="3"/>
  <c r="DD128" i="3"/>
  <c r="DH128" i="3"/>
  <c r="DL128" i="3"/>
  <c r="DQ128" i="3"/>
  <c r="DW128" i="3"/>
  <c r="EA128" i="3"/>
  <c r="EG128" i="3"/>
  <c r="GM128" i="3"/>
  <c r="GT128" i="3"/>
  <c r="GY128" i="3"/>
  <c r="HD128" i="3"/>
  <c r="HI128" i="3"/>
  <c r="HM128" i="3"/>
  <c r="HQ128" i="3"/>
  <c r="CG128" i="3"/>
  <c r="B128" i="3"/>
  <c r="B128" i="2"/>
  <c r="GN128" i="3"/>
  <c r="GO128" i="3"/>
  <c r="F128" i="3"/>
  <c r="U128" i="2"/>
  <c r="O128" i="3"/>
  <c r="S128" i="3"/>
  <c r="S128" i="2"/>
  <c r="AA128" i="3"/>
  <c r="AF128" i="3"/>
  <c r="AJ128" i="3"/>
  <c r="AN128" i="3"/>
  <c r="AR128" i="3"/>
  <c r="AV128" i="3"/>
  <c r="BA128" i="3"/>
  <c r="BE128" i="3"/>
  <c r="BI128" i="3"/>
  <c r="BM128" i="3"/>
  <c r="BQ128" i="3"/>
  <c r="CL128" i="3"/>
  <c r="CR128" i="3"/>
  <c r="CV128" i="3"/>
  <c r="CZ128" i="3"/>
  <c r="DE128" i="3"/>
  <c r="DI128" i="3"/>
  <c r="DM128" i="3"/>
  <c r="DS128" i="3"/>
  <c r="DX128" i="3"/>
  <c r="EC128" i="3"/>
  <c r="EH128" i="3"/>
  <c r="GQ128" i="3"/>
  <c r="GU128" i="3"/>
  <c r="GZ128" i="3"/>
  <c r="HF128" i="3"/>
  <c r="HJ128" i="3"/>
  <c r="HN128" i="3"/>
  <c r="HR128" i="3"/>
  <c r="P128" i="3"/>
  <c r="P128" i="2"/>
  <c r="AC128" i="3"/>
  <c r="AG128" i="3"/>
  <c r="AK128" i="3"/>
  <c r="AO128" i="3"/>
  <c r="AS128" i="3"/>
  <c r="AW128" i="3"/>
  <c r="BB128" i="3"/>
  <c r="BF128" i="3"/>
  <c r="BJ128" i="3"/>
  <c r="BN128" i="3"/>
  <c r="BR128" i="3"/>
  <c r="CE128" i="3"/>
  <c r="CN128" i="3"/>
  <c r="CS128" i="3"/>
  <c r="CW128" i="3"/>
  <c r="DA128" i="3"/>
  <c r="DF128" i="3"/>
  <c r="DJ128" i="3"/>
  <c r="DN128" i="3"/>
  <c r="DT128" i="3"/>
  <c r="DY128" i="3"/>
  <c r="ED128" i="3"/>
  <c r="EI128" i="3"/>
  <c r="GK128" i="3"/>
  <c r="GR128" i="3"/>
  <c r="GV128" i="3"/>
  <c r="HA128" i="3"/>
  <c r="HG128" i="3"/>
  <c r="HK128" i="3"/>
  <c r="HO128" i="3"/>
  <c r="HS128" i="3"/>
  <c r="P141" i="4"/>
  <c r="S137" i="4"/>
  <c r="EL124" i="3"/>
  <c r="EM124" i="3"/>
  <c r="EN124" i="3"/>
  <c r="EV124" i="3"/>
  <c r="EW124" i="3"/>
  <c r="EX124" i="3"/>
  <c r="FF124" i="3"/>
  <c r="FG124" i="3"/>
  <c r="FH124" i="3"/>
  <c r="FP124" i="3"/>
  <c r="FQ124" i="3"/>
  <c r="FR124" i="3"/>
  <c r="FZ124" i="3"/>
  <c r="GA124" i="3"/>
  <c r="GB124" i="3"/>
  <c r="Z120" i="3"/>
  <c r="CA120" i="3"/>
  <c r="X120" i="3"/>
  <c r="X116" i="3"/>
  <c r="Z116" i="3"/>
  <c r="CA116" i="3"/>
  <c r="FS116" i="3"/>
  <c r="EO116" i="3"/>
  <c r="EY116" i="3"/>
  <c r="FI116" i="3"/>
  <c r="GC116" i="3"/>
  <c r="EU116" i="3"/>
  <c r="ES116" i="3"/>
  <c r="FC116" i="3"/>
  <c r="FE116" i="3"/>
  <c r="FO116" i="3"/>
  <c r="FW116" i="3"/>
  <c r="FM116" i="3"/>
  <c r="FY116" i="3"/>
  <c r="GG116" i="3"/>
  <c r="GI116" i="3"/>
  <c r="ET116" i="3"/>
  <c r="FA116" i="3"/>
  <c r="FN116" i="3"/>
  <c r="FU116" i="3"/>
  <c r="GH116" i="3"/>
  <c r="EP116" i="3"/>
  <c r="FB116" i="3"/>
  <c r="FJ116" i="3"/>
  <c r="FV116" i="3"/>
  <c r="GD116" i="3"/>
  <c r="EQ116" i="3"/>
  <c r="FD116" i="3"/>
  <c r="FK116" i="3"/>
  <c r="FX116" i="3"/>
  <c r="GE116" i="3"/>
  <c r="ER116" i="3"/>
  <c r="EZ116" i="3"/>
  <c r="FL116" i="3"/>
  <c r="FT116" i="3"/>
  <c r="GF116" i="3"/>
  <c r="BW112" i="3"/>
  <c r="BX112" i="3"/>
  <c r="BY112" i="3"/>
  <c r="HT112" i="3"/>
  <c r="CG112" i="3"/>
  <c r="B112" i="3"/>
  <c r="B112" i="2"/>
  <c r="GN112" i="3"/>
  <c r="GO112" i="3"/>
  <c r="F112" i="3"/>
  <c r="U112" i="2"/>
  <c r="O112" i="3"/>
  <c r="S112" i="3"/>
  <c r="S112" i="2"/>
  <c r="AA112" i="3"/>
  <c r="AF112" i="3"/>
  <c r="AJ112" i="3"/>
  <c r="AN112" i="3"/>
  <c r="AR112" i="3"/>
  <c r="AV112" i="3"/>
  <c r="BA112" i="3"/>
  <c r="BE112" i="3"/>
  <c r="BI112" i="3"/>
  <c r="BM112" i="3"/>
  <c r="BQ112" i="3"/>
  <c r="CL112" i="3"/>
  <c r="CR112" i="3"/>
  <c r="CV112" i="3"/>
  <c r="CZ112" i="3"/>
  <c r="DE112" i="3"/>
  <c r="DI112" i="3"/>
  <c r="DM112" i="3"/>
  <c r="DS112" i="3"/>
  <c r="DX112" i="3"/>
  <c r="EC112" i="3"/>
  <c r="EH112" i="3"/>
  <c r="GQ112" i="3"/>
  <c r="GU112" i="3"/>
  <c r="GZ112" i="3"/>
  <c r="HF112" i="3"/>
  <c r="HJ112" i="3"/>
  <c r="HN112" i="3"/>
  <c r="HR112" i="3"/>
  <c r="P112" i="3"/>
  <c r="P112" i="2"/>
  <c r="AC112" i="3"/>
  <c r="AG112" i="3"/>
  <c r="AK112" i="3"/>
  <c r="AO112" i="3"/>
  <c r="AS112" i="3"/>
  <c r="AW112" i="3"/>
  <c r="BB112" i="3"/>
  <c r="BF112" i="3"/>
  <c r="BJ112" i="3"/>
  <c r="BN112" i="3"/>
  <c r="BR112" i="3"/>
  <c r="CE112" i="3"/>
  <c r="CN112" i="3"/>
  <c r="CS112" i="3"/>
  <c r="CW112" i="3"/>
  <c r="DA112" i="3"/>
  <c r="DF112" i="3"/>
  <c r="DJ112" i="3"/>
  <c r="DN112" i="3"/>
  <c r="DT112" i="3"/>
  <c r="DY112" i="3"/>
  <c r="ED112" i="3"/>
  <c r="EI112" i="3"/>
  <c r="GK112" i="3"/>
  <c r="GR112" i="3"/>
  <c r="GV112" i="3"/>
  <c r="HA112" i="3"/>
  <c r="HG112" i="3"/>
  <c r="HK112" i="3"/>
  <c r="HO112" i="3"/>
  <c r="HS112" i="3"/>
  <c r="Q112" i="3"/>
  <c r="Q112" i="2"/>
  <c r="AD112" i="3"/>
  <c r="AH112" i="3"/>
  <c r="AL112" i="3"/>
  <c r="AP112" i="3"/>
  <c r="AT112" i="3"/>
  <c r="AY112" i="3"/>
  <c r="BC112" i="3"/>
  <c r="BG112" i="3"/>
  <c r="BK112" i="3"/>
  <c r="BO112" i="3"/>
  <c r="BS112" i="3"/>
  <c r="CI112" i="3"/>
  <c r="CO112" i="3"/>
  <c r="CT112" i="3"/>
  <c r="CX112" i="3"/>
  <c r="DB112" i="3"/>
  <c r="DG112" i="3"/>
  <c r="DK112" i="3"/>
  <c r="DO112" i="3"/>
  <c r="DV112" i="3"/>
  <c r="DZ112" i="3"/>
  <c r="EE112" i="3"/>
  <c r="EJ112" i="3"/>
  <c r="GL112" i="3"/>
  <c r="GS112" i="3"/>
  <c r="GX112" i="3"/>
  <c r="HB112" i="3"/>
  <c r="HH112" i="3"/>
  <c r="HL112" i="3"/>
  <c r="HP112" i="3"/>
  <c r="N112" i="3"/>
  <c r="R112" i="3"/>
  <c r="AE112" i="3"/>
  <c r="AI112" i="3"/>
  <c r="AM112" i="3"/>
  <c r="AQ112" i="3"/>
  <c r="AU112" i="3"/>
  <c r="AZ112" i="3"/>
  <c r="BD112" i="3"/>
  <c r="BH112" i="3"/>
  <c r="BL112" i="3"/>
  <c r="BP112" i="3"/>
  <c r="BU112" i="3"/>
  <c r="CK112" i="3"/>
  <c r="CQ112" i="3"/>
  <c r="CU112" i="3"/>
  <c r="CY112" i="3"/>
  <c r="DD112" i="3"/>
  <c r="DH112" i="3"/>
  <c r="DL112" i="3"/>
  <c r="DQ112" i="3"/>
  <c r="DW112" i="3"/>
  <c r="EA112" i="3"/>
  <c r="EG112" i="3"/>
  <c r="GM112" i="3"/>
  <c r="GT112" i="3"/>
  <c r="GY112" i="3"/>
  <c r="HD112" i="3"/>
  <c r="HI112" i="3"/>
  <c r="HM112" i="3"/>
  <c r="HQ112" i="3"/>
  <c r="P125" i="4"/>
  <c r="EL108" i="3"/>
  <c r="EM108" i="3"/>
  <c r="EN108" i="3"/>
  <c r="EV108" i="3"/>
  <c r="EW108" i="3"/>
  <c r="EX108" i="3"/>
  <c r="FF108" i="3"/>
  <c r="FG108" i="3"/>
  <c r="FH108" i="3"/>
  <c r="FP108" i="3"/>
  <c r="FQ108" i="3"/>
  <c r="FR108" i="3"/>
  <c r="FZ108" i="3"/>
  <c r="GA108" i="3"/>
  <c r="GB108" i="3"/>
  <c r="X100" i="3"/>
  <c r="Z100" i="3"/>
  <c r="CA100" i="3"/>
  <c r="FS100" i="3"/>
  <c r="EO100" i="3"/>
  <c r="EY100" i="3"/>
  <c r="FI100" i="3"/>
  <c r="GC100" i="3"/>
  <c r="EU100" i="3"/>
  <c r="ES100" i="3"/>
  <c r="FC100" i="3"/>
  <c r="FE100" i="3"/>
  <c r="FO100" i="3"/>
  <c r="FW100" i="3"/>
  <c r="FM100" i="3"/>
  <c r="FY100" i="3"/>
  <c r="GG100" i="3"/>
  <c r="GI100" i="3"/>
  <c r="ET100" i="3"/>
  <c r="FA100" i="3"/>
  <c r="FN100" i="3"/>
  <c r="FU100" i="3"/>
  <c r="GH100" i="3"/>
  <c r="EP100" i="3"/>
  <c r="FB100" i="3"/>
  <c r="FJ100" i="3"/>
  <c r="FV100" i="3"/>
  <c r="GD100" i="3"/>
  <c r="EQ100" i="3"/>
  <c r="FD100" i="3"/>
  <c r="FK100" i="3"/>
  <c r="FX100" i="3"/>
  <c r="GE100" i="3"/>
  <c r="ER100" i="3"/>
  <c r="EZ100" i="3"/>
  <c r="FL100" i="3"/>
  <c r="FT100" i="3"/>
  <c r="GF100" i="3"/>
  <c r="Z96" i="3"/>
  <c r="CA96" i="3"/>
  <c r="X96" i="3"/>
  <c r="HT96" i="3"/>
  <c r="Q96" i="3"/>
  <c r="Q96" i="2"/>
  <c r="AD96" i="3"/>
  <c r="AH96" i="3"/>
  <c r="AL96" i="3"/>
  <c r="AP96" i="3"/>
  <c r="AT96" i="3"/>
  <c r="AY96" i="3"/>
  <c r="BC96" i="3"/>
  <c r="BG96" i="3"/>
  <c r="BK96" i="3"/>
  <c r="BO96" i="3"/>
  <c r="BS96" i="3"/>
  <c r="CI96" i="3"/>
  <c r="CO96" i="3"/>
  <c r="CT96" i="3"/>
  <c r="CX96" i="3"/>
  <c r="DB96" i="3"/>
  <c r="DG96" i="3"/>
  <c r="DK96" i="3"/>
  <c r="DO96" i="3"/>
  <c r="DV96" i="3"/>
  <c r="DZ96" i="3"/>
  <c r="EE96" i="3"/>
  <c r="EJ96" i="3"/>
  <c r="GL96" i="3"/>
  <c r="GS96" i="3"/>
  <c r="GX96" i="3"/>
  <c r="HB96" i="3"/>
  <c r="HH96" i="3"/>
  <c r="HL96" i="3"/>
  <c r="HP96" i="3"/>
  <c r="N96" i="3"/>
  <c r="R96" i="3"/>
  <c r="AE96" i="3"/>
  <c r="AI96" i="3"/>
  <c r="AM96" i="3"/>
  <c r="AQ96" i="3"/>
  <c r="AU96" i="3"/>
  <c r="AZ96" i="3"/>
  <c r="BD96" i="3"/>
  <c r="BH96" i="3"/>
  <c r="BL96" i="3"/>
  <c r="BP96" i="3"/>
  <c r="BU96" i="3"/>
  <c r="CK96" i="3"/>
  <c r="CQ96" i="3"/>
  <c r="CU96" i="3"/>
  <c r="CY96" i="3"/>
  <c r="DD96" i="3"/>
  <c r="DH96" i="3"/>
  <c r="DL96" i="3"/>
  <c r="DQ96" i="3"/>
  <c r="DW96" i="3"/>
  <c r="EA96" i="3"/>
  <c r="EG96" i="3"/>
  <c r="GM96" i="3"/>
  <c r="GT96" i="3"/>
  <c r="GY96" i="3"/>
  <c r="HD96" i="3"/>
  <c r="HI96" i="3"/>
  <c r="HM96" i="3"/>
  <c r="HQ96" i="3"/>
  <c r="CG96" i="3"/>
  <c r="B96" i="3"/>
  <c r="B96" i="2"/>
  <c r="GN96" i="3"/>
  <c r="GO96" i="3"/>
  <c r="F96" i="3"/>
  <c r="U96" i="2"/>
  <c r="O96" i="3"/>
  <c r="S96" i="3"/>
  <c r="S96" i="2"/>
  <c r="AA96" i="3"/>
  <c r="AF96" i="3"/>
  <c r="AJ96" i="3"/>
  <c r="AN96" i="3"/>
  <c r="AR96" i="3"/>
  <c r="AV96" i="3"/>
  <c r="BA96" i="3"/>
  <c r="BE96" i="3"/>
  <c r="BI96" i="3"/>
  <c r="BM96" i="3"/>
  <c r="BQ96" i="3"/>
  <c r="CL96" i="3"/>
  <c r="CR96" i="3"/>
  <c r="CV96" i="3"/>
  <c r="CZ96" i="3"/>
  <c r="DE96" i="3"/>
  <c r="DI96" i="3"/>
  <c r="DM96" i="3"/>
  <c r="DS96" i="3"/>
  <c r="DX96" i="3"/>
  <c r="EC96" i="3"/>
  <c r="EH96" i="3"/>
  <c r="GQ96" i="3"/>
  <c r="GU96" i="3"/>
  <c r="GZ96" i="3"/>
  <c r="HF96" i="3"/>
  <c r="HJ96" i="3"/>
  <c r="HN96" i="3"/>
  <c r="HR96" i="3"/>
  <c r="P96" i="3"/>
  <c r="P96" i="2"/>
  <c r="AC96" i="3"/>
  <c r="AG96" i="3"/>
  <c r="AK96" i="3"/>
  <c r="AO96" i="3"/>
  <c r="AS96" i="3"/>
  <c r="AW96" i="3"/>
  <c r="BB96" i="3"/>
  <c r="BF96" i="3"/>
  <c r="BJ96" i="3"/>
  <c r="BN96" i="3"/>
  <c r="BR96" i="3"/>
  <c r="CE96" i="3"/>
  <c r="CN96" i="3"/>
  <c r="CS96" i="3"/>
  <c r="CW96" i="3"/>
  <c r="DA96" i="3"/>
  <c r="DF96" i="3"/>
  <c r="DJ96" i="3"/>
  <c r="DN96" i="3"/>
  <c r="DT96" i="3"/>
  <c r="DY96" i="3"/>
  <c r="ED96" i="3"/>
  <c r="EI96" i="3"/>
  <c r="GK96" i="3"/>
  <c r="GR96" i="3"/>
  <c r="GV96" i="3"/>
  <c r="HA96" i="3"/>
  <c r="HG96" i="3"/>
  <c r="HK96" i="3"/>
  <c r="HO96" i="3"/>
  <c r="HS96" i="3"/>
  <c r="P109" i="4"/>
  <c r="BY92" i="3"/>
  <c r="BW92" i="3"/>
  <c r="BX92" i="3"/>
  <c r="EL92" i="3"/>
  <c r="EM92" i="3"/>
  <c r="EN92" i="3"/>
  <c r="EV92" i="3"/>
  <c r="EW92" i="3"/>
  <c r="EX92" i="3"/>
  <c r="FF92" i="3"/>
  <c r="FG92" i="3"/>
  <c r="FH92" i="3"/>
  <c r="FP92" i="3"/>
  <c r="FQ92" i="3"/>
  <c r="FR92" i="3"/>
  <c r="FZ92" i="3"/>
  <c r="GA92" i="3"/>
  <c r="GB92" i="3"/>
  <c r="S101" i="4"/>
  <c r="FS84" i="3"/>
  <c r="EO84" i="3"/>
  <c r="EY84" i="3"/>
  <c r="FI84" i="3"/>
  <c r="GC84" i="3"/>
  <c r="EU84" i="3"/>
  <c r="ES84" i="3"/>
  <c r="FC84" i="3"/>
  <c r="FE84" i="3"/>
  <c r="FO84" i="3"/>
  <c r="FW84" i="3"/>
  <c r="FM84" i="3"/>
  <c r="FY84" i="3"/>
  <c r="GG84" i="3"/>
  <c r="GI84" i="3"/>
  <c r="EQ84" i="3"/>
  <c r="FD84" i="3"/>
  <c r="FK84" i="3"/>
  <c r="FX84" i="3"/>
  <c r="GE84" i="3"/>
  <c r="ER84" i="3"/>
  <c r="EZ84" i="3"/>
  <c r="FL84" i="3"/>
  <c r="FT84" i="3"/>
  <c r="GF84" i="3"/>
  <c r="ET84" i="3"/>
  <c r="FA84" i="3"/>
  <c r="FN84" i="3"/>
  <c r="FU84" i="3"/>
  <c r="GH84" i="3"/>
  <c r="EP84" i="3"/>
  <c r="FB84" i="3"/>
  <c r="FJ84" i="3"/>
  <c r="FV84" i="3"/>
  <c r="GD84" i="3"/>
  <c r="Z80" i="3"/>
  <c r="CA80" i="3"/>
  <c r="X80" i="3"/>
  <c r="HT80" i="3"/>
  <c r="Q80" i="3"/>
  <c r="Q80" i="2"/>
  <c r="AD80" i="3"/>
  <c r="AH80" i="3"/>
  <c r="AL80" i="3"/>
  <c r="AP80" i="3"/>
  <c r="AT80" i="3"/>
  <c r="AY80" i="3"/>
  <c r="BC80" i="3"/>
  <c r="BG80" i="3"/>
  <c r="BK80" i="3"/>
  <c r="BO80" i="3"/>
  <c r="BS80" i="3"/>
  <c r="CI80" i="3"/>
  <c r="CO80" i="3"/>
  <c r="CT80" i="3"/>
  <c r="CX80" i="3"/>
  <c r="DB80" i="3"/>
  <c r="DG80" i="3"/>
  <c r="DK80" i="3"/>
  <c r="DO80" i="3"/>
  <c r="DV80" i="3"/>
  <c r="DZ80" i="3"/>
  <c r="EE80" i="3"/>
  <c r="EJ80" i="3"/>
  <c r="GL80" i="3"/>
  <c r="GS80" i="3"/>
  <c r="GX80" i="3"/>
  <c r="HB80" i="3"/>
  <c r="HH80" i="3"/>
  <c r="HL80" i="3"/>
  <c r="HP80" i="3"/>
  <c r="N80" i="3"/>
  <c r="R80" i="3"/>
  <c r="AE80" i="3"/>
  <c r="AI80" i="3"/>
  <c r="AM80" i="3"/>
  <c r="AQ80" i="3"/>
  <c r="AU80" i="3"/>
  <c r="AZ80" i="3"/>
  <c r="BD80" i="3"/>
  <c r="BH80" i="3"/>
  <c r="BL80" i="3"/>
  <c r="BP80" i="3"/>
  <c r="BU80" i="3"/>
  <c r="CK80" i="3"/>
  <c r="CQ80" i="3"/>
  <c r="CU80" i="3"/>
  <c r="CY80" i="3"/>
  <c r="DD80" i="3"/>
  <c r="DH80" i="3"/>
  <c r="DL80" i="3"/>
  <c r="DQ80" i="3"/>
  <c r="DW80" i="3"/>
  <c r="EA80" i="3"/>
  <c r="EG80" i="3"/>
  <c r="GM80" i="3"/>
  <c r="GT80" i="3"/>
  <c r="GY80" i="3"/>
  <c r="HD80" i="3"/>
  <c r="HI80" i="3"/>
  <c r="HM80" i="3"/>
  <c r="HQ80" i="3"/>
  <c r="CG80" i="3"/>
  <c r="B80" i="3"/>
  <c r="B80" i="2"/>
  <c r="GN80" i="3"/>
  <c r="GO80" i="3"/>
  <c r="F80" i="3"/>
  <c r="U80" i="2"/>
  <c r="O80" i="3"/>
  <c r="S80" i="3"/>
  <c r="S80" i="2"/>
  <c r="AA80" i="3"/>
  <c r="AF80" i="3"/>
  <c r="AJ80" i="3"/>
  <c r="AN80" i="3"/>
  <c r="AR80" i="3"/>
  <c r="AV80" i="3"/>
  <c r="BA80" i="3"/>
  <c r="BE80" i="3"/>
  <c r="BI80" i="3"/>
  <c r="BM80" i="3"/>
  <c r="BQ80" i="3"/>
  <c r="CL80" i="3"/>
  <c r="CR80" i="3"/>
  <c r="CV80" i="3"/>
  <c r="CZ80" i="3"/>
  <c r="DE80" i="3"/>
  <c r="DI80" i="3"/>
  <c r="DM80" i="3"/>
  <c r="DS80" i="3"/>
  <c r="DX80" i="3"/>
  <c r="EC80" i="3"/>
  <c r="EH80" i="3"/>
  <c r="GQ80" i="3"/>
  <c r="GU80" i="3"/>
  <c r="GZ80" i="3"/>
  <c r="HF80" i="3"/>
  <c r="HJ80" i="3"/>
  <c r="HN80" i="3"/>
  <c r="HR80" i="3"/>
  <c r="P80" i="3"/>
  <c r="P80" i="2"/>
  <c r="AC80" i="3"/>
  <c r="AG80" i="3"/>
  <c r="AK80" i="3"/>
  <c r="AO80" i="3"/>
  <c r="AS80" i="3"/>
  <c r="AW80" i="3"/>
  <c r="BB80" i="3"/>
  <c r="BF80" i="3"/>
  <c r="BJ80" i="3"/>
  <c r="BN80" i="3"/>
  <c r="BR80" i="3"/>
  <c r="CE80" i="3"/>
  <c r="CN80" i="3"/>
  <c r="CS80" i="3"/>
  <c r="CW80" i="3"/>
  <c r="DA80" i="3"/>
  <c r="DF80" i="3"/>
  <c r="DJ80" i="3"/>
  <c r="DN80" i="3"/>
  <c r="DT80" i="3"/>
  <c r="DY80" i="3"/>
  <c r="ED80" i="3"/>
  <c r="EI80" i="3"/>
  <c r="GK80" i="3"/>
  <c r="GR80" i="3"/>
  <c r="GV80" i="3"/>
  <c r="HA80" i="3"/>
  <c r="HG80" i="3"/>
  <c r="HK80" i="3"/>
  <c r="HO80" i="3"/>
  <c r="HS80" i="3"/>
  <c r="P93" i="4"/>
  <c r="BY76" i="3"/>
  <c r="BW76" i="3"/>
  <c r="BX76" i="3"/>
  <c r="EL76" i="3"/>
  <c r="EM76" i="3"/>
  <c r="EN76" i="3"/>
  <c r="EV76" i="3"/>
  <c r="EW76" i="3"/>
  <c r="EX76" i="3"/>
  <c r="FF76" i="3"/>
  <c r="FG76" i="3"/>
  <c r="FH76" i="3"/>
  <c r="FP76" i="3"/>
  <c r="FQ76" i="3"/>
  <c r="FR76" i="3"/>
  <c r="FZ76" i="3"/>
  <c r="GA76" i="3"/>
  <c r="GB76" i="3"/>
  <c r="S85" i="4"/>
  <c r="X68" i="3"/>
  <c r="Z68" i="3"/>
  <c r="CA68" i="3"/>
  <c r="FS68" i="3"/>
  <c r="EO68" i="3"/>
  <c r="EY68" i="3"/>
  <c r="FI68" i="3"/>
  <c r="GC68" i="3"/>
  <c r="EU68" i="3"/>
  <c r="ES68" i="3"/>
  <c r="FC68" i="3"/>
  <c r="FE68" i="3"/>
  <c r="FO68" i="3"/>
  <c r="FW68" i="3"/>
  <c r="FM68" i="3"/>
  <c r="FY68" i="3"/>
  <c r="GG68" i="3"/>
  <c r="GI68" i="3"/>
  <c r="ER68" i="3"/>
  <c r="EZ68" i="3"/>
  <c r="FL68" i="3"/>
  <c r="FT68" i="3"/>
  <c r="GF68" i="3"/>
  <c r="ET68" i="3"/>
  <c r="FA68" i="3"/>
  <c r="FN68" i="3"/>
  <c r="FU68" i="3"/>
  <c r="GH68" i="3"/>
  <c r="EP68" i="3"/>
  <c r="FB68" i="3"/>
  <c r="FJ68" i="3"/>
  <c r="FV68" i="3"/>
  <c r="GD68" i="3"/>
  <c r="EQ68" i="3"/>
  <c r="FD68" i="3"/>
  <c r="FK68" i="3"/>
  <c r="FX68" i="3"/>
  <c r="GE68" i="3"/>
  <c r="BW64" i="3"/>
  <c r="BX64" i="3"/>
  <c r="BY64" i="3"/>
  <c r="HT64" i="3"/>
  <c r="CG64" i="3"/>
  <c r="B64" i="3"/>
  <c r="B64" i="2"/>
  <c r="GN64" i="3"/>
  <c r="GO64" i="3"/>
  <c r="F64" i="3"/>
  <c r="U64" i="2"/>
  <c r="O64" i="3"/>
  <c r="S64" i="3"/>
  <c r="S64" i="2"/>
  <c r="AA64" i="3"/>
  <c r="AF64" i="3"/>
  <c r="AJ64" i="3"/>
  <c r="AN64" i="3"/>
  <c r="AR64" i="3"/>
  <c r="AV64" i="3"/>
  <c r="BA64" i="3"/>
  <c r="BE64" i="3"/>
  <c r="BI64" i="3"/>
  <c r="BM64" i="3"/>
  <c r="BQ64" i="3"/>
  <c r="CL64" i="3"/>
  <c r="CR64" i="3"/>
  <c r="CV64" i="3"/>
  <c r="CZ64" i="3"/>
  <c r="DE64" i="3"/>
  <c r="DI64" i="3"/>
  <c r="DM64" i="3"/>
  <c r="DS64" i="3"/>
  <c r="DX64" i="3"/>
  <c r="EC64" i="3"/>
  <c r="EH64" i="3"/>
  <c r="GQ64" i="3"/>
  <c r="GU64" i="3"/>
  <c r="GZ64" i="3"/>
  <c r="HF64" i="3"/>
  <c r="HJ64" i="3"/>
  <c r="HN64" i="3"/>
  <c r="HR64" i="3"/>
  <c r="P64" i="3"/>
  <c r="P64" i="2"/>
  <c r="AC64" i="3"/>
  <c r="AG64" i="3"/>
  <c r="AK64" i="3"/>
  <c r="AO64" i="3"/>
  <c r="AS64" i="3"/>
  <c r="AW64" i="3"/>
  <c r="BB64" i="3"/>
  <c r="BF64" i="3"/>
  <c r="BJ64" i="3"/>
  <c r="BN64" i="3"/>
  <c r="BR64" i="3"/>
  <c r="CE64" i="3"/>
  <c r="CN64" i="3"/>
  <c r="CS64" i="3"/>
  <c r="CW64" i="3"/>
  <c r="DA64" i="3"/>
  <c r="DF64" i="3"/>
  <c r="DJ64" i="3"/>
  <c r="DN64" i="3"/>
  <c r="DT64" i="3"/>
  <c r="DY64" i="3"/>
  <c r="ED64" i="3"/>
  <c r="EI64" i="3"/>
  <c r="GK64" i="3"/>
  <c r="GR64" i="3"/>
  <c r="GV64" i="3"/>
  <c r="HA64" i="3"/>
  <c r="HG64" i="3"/>
  <c r="HK64" i="3"/>
  <c r="HO64" i="3"/>
  <c r="HS64" i="3"/>
  <c r="Q64" i="3"/>
  <c r="Q64" i="2"/>
  <c r="AD64" i="3"/>
  <c r="AH64" i="3"/>
  <c r="AL64" i="3"/>
  <c r="AP64" i="3"/>
  <c r="AT64" i="3"/>
  <c r="AY64" i="3"/>
  <c r="BC64" i="3"/>
  <c r="BG64" i="3"/>
  <c r="BK64" i="3"/>
  <c r="BO64" i="3"/>
  <c r="BS64" i="3"/>
  <c r="CI64" i="3"/>
  <c r="CO64" i="3"/>
  <c r="CT64" i="3"/>
  <c r="CX64" i="3"/>
  <c r="DB64" i="3"/>
  <c r="DG64" i="3"/>
  <c r="DK64" i="3"/>
  <c r="DO64" i="3"/>
  <c r="DV64" i="3"/>
  <c r="DZ64" i="3"/>
  <c r="EE64" i="3"/>
  <c r="EJ64" i="3"/>
  <c r="GL64" i="3"/>
  <c r="GS64" i="3"/>
  <c r="GX64" i="3"/>
  <c r="HB64" i="3"/>
  <c r="HH64" i="3"/>
  <c r="HL64" i="3"/>
  <c r="HP64" i="3"/>
  <c r="N64" i="3"/>
  <c r="R64" i="3"/>
  <c r="AE64" i="3"/>
  <c r="AI64" i="3"/>
  <c r="AM64" i="3"/>
  <c r="AQ64" i="3"/>
  <c r="AU64" i="3"/>
  <c r="AZ64" i="3"/>
  <c r="BD64" i="3"/>
  <c r="BH64" i="3"/>
  <c r="BL64" i="3"/>
  <c r="BP64" i="3"/>
  <c r="BU64" i="3"/>
  <c r="CK64" i="3"/>
  <c r="CQ64" i="3"/>
  <c r="CU64" i="3"/>
  <c r="CY64" i="3"/>
  <c r="DD64" i="3"/>
  <c r="DH64" i="3"/>
  <c r="DL64" i="3"/>
  <c r="DQ64" i="3"/>
  <c r="DW64" i="3"/>
  <c r="EA64" i="3"/>
  <c r="EG64" i="3"/>
  <c r="GM64" i="3"/>
  <c r="GT64" i="3"/>
  <c r="GY64" i="3"/>
  <c r="HD64" i="3"/>
  <c r="HI64" i="3"/>
  <c r="HM64" i="3"/>
  <c r="HQ64" i="3"/>
  <c r="P77" i="4"/>
  <c r="EL60" i="3"/>
  <c r="EM60" i="3"/>
  <c r="EN60" i="3"/>
  <c r="EV60" i="3"/>
  <c r="EW60" i="3"/>
  <c r="EX60" i="3"/>
  <c r="FF60" i="3"/>
  <c r="FG60" i="3"/>
  <c r="FH60" i="3"/>
  <c r="FP60" i="3"/>
  <c r="FQ60" i="3"/>
  <c r="FR60" i="3"/>
  <c r="FZ60" i="3"/>
  <c r="GA60" i="3"/>
  <c r="GB60" i="3"/>
  <c r="S69" i="4"/>
  <c r="X52" i="3"/>
  <c r="Z52" i="3"/>
  <c r="CA52" i="3"/>
  <c r="FS52" i="3"/>
  <c r="EO52" i="3"/>
  <c r="EY52" i="3"/>
  <c r="FI52" i="3"/>
  <c r="GC52" i="3"/>
  <c r="EU52" i="3"/>
  <c r="ES52" i="3"/>
  <c r="FC52" i="3"/>
  <c r="FE52" i="3"/>
  <c r="FO52" i="3"/>
  <c r="FW52" i="3"/>
  <c r="FM52" i="3"/>
  <c r="FY52" i="3"/>
  <c r="GG52" i="3"/>
  <c r="GI52" i="3"/>
  <c r="ET52" i="3"/>
  <c r="FA52" i="3"/>
  <c r="FN52" i="3"/>
  <c r="FU52" i="3"/>
  <c r="GH52" i="3"/>
  <c r="EP52" i="3"/>
  <c r="FB52" i="3"/>
  <c r="FJ52" i="3"/>
  <c r="FV52" i="3"/>
  <c r="GD52" i="3"/>
  <c r="EQ52" i="3"/>
  <c r="FD52" i="3"/>
  <c r="FK52" i="3"/>
  <c r="FX52" i="3"/>
  <c r="GE52" i="3"/>
  <c r="ER52" i="3"/>
  <c r="EZ52" i="3"/>
  <c r="FL52" i="3"/>
  <c r="FT52" i="3"/>
  <c r="GF52" i="3"/>
  <c r="BW48" i="3"/>
  <c r="BX48" i="3"/>
  <c r="BY48" i="3"/>
  <c r="HT48" i="3"/>
  <c r="CG48" i="3"/>
  <c r="B48" i="3"/>
  <c r="B48" i="2"/>
  <c r="GN48" i="3"/>
  <c r="GO48" i="3"/>
  <c r="F48" i="3"/>
  <c r="U48" i="2"/>
  <c r="O48" i="3"/>
  <c r="S48" i="3"/>
  <c r="S48" i="2"/>
  <c r="AA48" i="3"/>
  <c r="AF48" i="3"/>
  <c r="AJ48" i="3"/>
  <c r="AN48" i="3"/>
  <c r="AR48" i="3"/>
  <c r="AV48" i="3"/>
  <c r="BA48" i="3"/>
  <c r="BE48" i="3"/>
  <c r="BI48" i="3"/>
  <c r="BM48" i="3"/>
  <c r="BQ48" i="3"/>
  <c r="CL48" i="3"/>
  <c r="CR48" i="3"/>
  <c r="CV48" i="3"/>
  <c r="CZ48" i="3"/>
  <c r="DE48" i="3"/>
  <c r="DI48" i="3"/>
  <c r="DM48" i="3"/>
  <c r="DS48" i="3"/>
  <c r="DX48" i="3"/>
  <c r="EC48" i="3"/>
  <c r="EH48" i="3"/>
  <c r="GQ48" i="3"/>
  <c r="GU48" i="3"/>
  <c r="GZ48" i="3"/>
  <c r="HF48" i="3"/>
  <c r="HJ48" i="3"/>
  <c r="HN48" i="3"/>
  <c r="HR48" i="3"/>
  <c r="P48" i="3"/>
  <c r="P48" i="2"/>
  <c r="AC48" i="3"/>
  <c r="AG48" i="3"/>
  <c r="AK48" i="3"/>
  <c r="AO48" i="3"/>
  <c r="AS48" i="3"/>
  <c r="AW48" i="3"/>
  <c r="BB48" i="3"/>
  <c r="BF48" i="3"/>
  <c r="BJ48" i="3"/>
  <c r="BN48" i="3"/>
  <c r="BR48" i="3"/>
  <c r="CE48" i="3"/>
  <c r="CN48" i="3"/>
  <c r="CS48" i="3"/>
  <c r="CW48" i="3"/>
  <c r="DA48" i="3"/>
  <c r="DF48" i="3"/>
  <c r="DJ48" i="3"/>
  <c r="DN48" i="3"/>
  <c r="DT48" i="3"/>
  <c r="DY48" i="3"/>
  <c r="ED48" i="3"/>
  <c r="EI48" i="3"/>
  <c r="GK48" i="3"/>
  <c r="GR48" i="3"/>
  <c r="GV48" i="3"/>
  <c r="HA48" i="3"/>
  <c r="HG48" i="3"/>
  <c r="HK48" i="3"/>
  <c r="HO48" i="3"/>
  <c r="HS48" i="3"/>
  <c r="Q48" i="3"/>
  <c r="Q48" i="2"/>
  <c r="AD48" i="3"/>
  <c r="AH48" i="3"/>
  <c r="AL48" i="3"/>
  <c r="AP48" i="3"/>
  <c r="AT48" i="3"/>
  <c r="AY48" i="3"/>
  <c r="BC48" i="3"/>
  <c r="BG48" i="3"/>
  <c r="BK48" i="3"/>
  <c r="BO48" i="3"/>
  <c r="BS48" i="3"/>
  <c r="CI48" i="3"/>
  <c r="CO48" i="3"/>
  <c r="CT48" i="3"/>
  <c r="CX48" i="3"/>
  <c r="DB48" i="3"/>
  <c r="DG48" i="3"/>
  <c r="DK48" i="3"/>
  <c r="DO48" i="3"/>
  <c r="DV48" i="3"/>
  <c r="DZ48" i="3"/>
  <c r="EE48" i="3"/>
  <c r="EJ48" i="3"/>
  <c r="GL48" i="3"/>
  <c r="GS48" i="3"/>
  <c r="GX48" i="3"/>
  <c r="HB48" i="3"/>
  <c r="HH48" i="3"/>
  <c r="HL48" i="3"/>
  <c r="HP48" i="3"/>
  <c r="N48" i="3"/>
  <c r="R48" i="3"/>
  <c r="AE48" i="3"/>
  <c r="AI48" i="3"/>
  <c r="AM48" i="3"/>
  <c r="AQ48" i="3"/>
  <c r="AU48" i="3"/>
  <c r="AZ48" i="3"/>
  <c r="BD48" i="3"/>
  <c r="BH48" i="3"/>
  <c r="BL48" i="3"/>
  <c r="BP48" i="3"/>
  <c r="BU48" i="3"/>
  <c r="CK48" i="3"/>
  <c r="CQ48" i="3"/>
  <c r="CU48" i="3"/>
  <c r="CY48" i="3"/>
  <c r="DD48" i="3"/>
  <c r="DH48" i="3"/>
  <c r="DL48" i="3"/>
  <c r="DQ48" i="3"/>
  <c r="DW48" i="3"/>
  <c r="EA48" i="3"/>
  <c r="EG48" i="3"/>
  <c r="GM48" i="3"/>
  <c r="GT48" i="3"/>
  <c r="GY48" i="3"/>
  <c r="HD48" i="3"/>
  <c r="HI48" i="3"/>
  <c r="HM48" i="3"/>
  <c r="HQ48" i="3"/>
  <c r="P61" i="4"/>
  <c r="BD41" i="2"/>
  <c r="G39" i="3"/>
  <c r="AT40" i="2"/>
  <c r="BF33" i="2"/>
  <c r="CR19" i="3"/>
  <c r="S456" i="4"/>
  <c r="S115" i="4"/>
  <c r="S419" i="4"/>
  <c r="S73" i="4"/>
  <c r="S201" i="4"/>
  <c r="S523" i="4"/>
  <c r="S517" i="4"/>
  <c r="S68" i="4"/>
  <c r="S116" i="4"/>
  <c r="CS19" i="3"/>
  <c r="CT19" i="3"/>
  <c r="GO19" i="3"/>
  <c r="F19" i="3"/>
  <c r="U19" i="2"/>
  <c r="S325" i="4"/>
  <c r="S421" i="4"/>
  <c r="S484" i="4"/>
  <c r="S453" i="4"/>
  <c r="S89" i="4"/>
  <c r="S329" i="4"/>
  <c r="S425" i="4"/>
  <c r="S90" i="4"/>
  <c r="S167" i="4"/>
  <c r="S359" i="4"/>
  <c r="S423" i="4"/>
  <c r="S148" i="4"/>
  <c r="S100" i="4"/>
  <c r="S276" i="4"/>
  <c r="S443" i="4"/>
  <c r="S475" i="4"/>
  <c r="S118" i="4"/>
  <c r="S406" i="4"/>
  <c r="S215" i="4"/>
  <c r="S259" i="4"/>
  <c r="S387" i="4"/>
  <c r="S112" i="4"/>
  <c r="S144" i="4"/>
  <c r="S292" i="4"/>
  <c r="S320" i="4"/>
  <c r="S340" i="4"/>
  <c r="S356" i="4"/>
  <c r="S400" i="4"/>
  <c r="S432" i="4"/>
  <c r="S514" i="4"/>
  <c r="S324" i="4"/>
  <c r="S265" i="4"/>
  <c r="S234" i="4"/>
  <c r="S87" i="4"/>
  <c r="S103" i="4"/>
  <c r="S407" i="4"/>
  <c r="BF27" i="2"/>
  <c r="S198" i="4"/>
  <c r="HP24" i="3"/>
  <c r="S373" i="4"/>
  <c r="S466" i="4"/>
  <c r="BF30" i="2"/>
  <c r="S434" i="4"/>
  <c r="DH44" i="3"/>
  <c r="DI44" i="3"/>
  <c r="S279" i="4"/>
  <c r="HK24" i="3"/>
  <c r="DJ27" i="3"/>
  <c r="DK27" i="3"/>
  <c r="GS35" i="3"/>
  <c r="S277" i="4"/>
  <c r="S176" i="4"/>
  <c r="S170" i="4"/>
  <c r="S164" i="4"/>
  <c r="DJ23" i="3"/>
  <c r="DK23" i="3"/>
  <c r="S488" i="4"/>
  <c r="S169" i="4"/>
  <c r="S166" i="4"/>
  <c r="S182" i="4"/>
  <c r="BD30" i="2"/>
  <c r="GV32" i="3"/>
  <c r="GX35" i="3"/>
  <c r="HP35" i="3"/>
  <c r="S500" i="4"/>
  <c r="S516" i="4"/>
  <c r="GQ28" i="3"/>
  <c r="S261" i="4"/>
  <c r="S503" i="4"/>
  <c r="S519" i="4"/>
  <c r="S102" i="4"/>
  <c r="S67" i="4"/>
  <c r="S83" i="4"/>
  <c r="S99" i="4"/>
  <c r="S364" i="4"/>
  <c r="S153" i="4"/>
  <c r="S249" i="4"/>
  <c r="S122" i="4"/>
  <c r="GT28" i="3"/>
  <c r="S263" i="4"/>
  <c r="S391" i="4"/>
  <c r="S180" i="4"/>
  <c r="S316" i="4"/>
  <c r="S486" i="4"/>
  <c r="HK25" i="3"/>
  <c r="CS42" i="3"/>
  <c r="CT42" i="3"/>
  <c r="S60" i="4"/>
  <c r="GQ29" i="3"/>
  <c r="S300" i="4"/>
  <c r="DJ24" i="3"/>
  <c r="DK24" i="3"/>
  <c r="DJ30" i="3"/>
  <c r="DK30" i="3"/>
  <c r="HP29" i="3"/>
  <c r="DH29" i="3"/>
  <c r="DI29" i="3"/>
  <c r="HQ37" i="3"/>
  <c r="DJ25" i="3"/>
  <c r="DK25" i="3"/>
  <c r="DV25" i="3"/>
  <c r="DV29" i="3"/>
  <c r="DW29" i="3"/>
  <c r="DV24" i="3"/>
  <c r="DJ28" i="3"/>
  <c r="DK28" i="3"/>
  <c r="DV41" i="3"/>
  <c r="HP26" i="3"/>
  <c r="DV45" i="3"/>
  <c r="DW45" i="3"/>
  <c r="DJ37" i="3"/>
  <c r="DK37" i="3"/>
  <c r="GT30" i="3"/>
  <c r="GS29" i="3"/>
  <c r="S496" i="4"/>
  <c r="S512" i="4"/>
  <c r="S528" i="4"/>
  <c r="DV28" i="3"/>
  <c r="DW28" i="3"/>
  <c r="GR33" i="3"/>
  <c r="DV31" i="3"/>
  <c r="DV21" i="3"/>
  <c r="DJ36" i="3"/>
  <c r="DK36" i="3"/>
  <c r="DV42" i="3"/>
  <c r="DW42" i="3"/>
  <c r="GT25" i="3"/>
  <c r="HJ29" i="3"/>
  <c r="BS42" i="3"/>
  <c r="HP39" i="3"/>
  <c r="AW39" i="3"/>
  <c r="BU39" i="3"/>
  <c r="S181" i="4"/>
  <c r="HA26" i="3"/>
  <c r="AW42" i="3"/>
  <c r="BU42" i="3"/>
  <c r="HI42" i="3"/>
  <c r="CY42" i="3"/>
  <c r="CZ42" i="3"/>
  <c r="GQ37" i="3"/>
  <c r="HJ25" i="3"/>
  <c r="CQ35" i="3"/>
  <c r="CR35" i="3"/>
  <c r="DJ35" i="3"/>
  <c r="DK35" i="3"/>
  <c r="DV43" i="3"/>
  <c r="S360" i="4"/>
  <c r="GU28" i="3"/>
  <c r="DV33" i="3"/>
  <c r="GS33" i="3"/>
  <c r="GR31" i="3"/>
  <c r="DV26" i="3"/>
  <c r="DW26" i="3"/>
  <c r="S236" i="4"/>
  <c r="S252" i="4"/>
  <c r="HJ42" i="3"/>
  <c r="HP42" i="3"/>
  <c r="HK42" i="3"/>
  <c r="HQ42" i="3"/>
  <c r="DV37" i="3"/>
  <c r="DW37" i="3"/>
  <c r="DV35" i="3"/>
  <c r="DW35" i="3"/>
  <c r="BH20" i="2"/>
  <c r="S178" i="4"/>
  <c r="DJ41" i="3"/>
  <c r="DK41" i="3"/>
  <c r="S156" i="4"/>
  <c r="GO45" i="3"/>
  <c r="F45" i="3"/>
  <c r="U45" i="2"/>
  <c r="CS45" i="3"/>
  <c r="CT45" i="3"/>
  <c r="BS26" i="3"/>
  <c r="AW21" i="3"/>
  <c r="BU21" i="3"/>
  <c r="DV23" i="3"/>
  <c r="DW23" i="3"/>
  <c r="BS23" i="3"/>
  <c r="AW25" i="3"/>
  <c r="BU25" i="3"/>
  <c r="HI25" i="3"/>
  <c r="CY25" i="3"/>
  <c r="CZ25" i="3"/>
  <c r="BS28" i="3"/>
  <c r="AW27" i="3"/>
  <c r="BU27" i="3"/>
  <c r="HI27" i="3"/>
  <c r="CY27" i="3"/>
  <c r="CZ27" i="3"/>
  <c r="GU30" i="3"/>
  <c r="DD25" i="3"/>
  <c r="HI21" i="3"/>
  <c r="CY21" i="3"/>
  <c r="CZ21" i="3"/>
  <c r="BS35" i="3"/>
  <c r="GR35" i="3"/>
  <c r="AW35" i="3"/>
  <c r="BU35" i="3"/>
  <c r="HI35" i="3"/>
  <c r="CY35" i="3"/>
  <c r="CZ35" i="3"/>
  <c r="BS43" i="3"/>
  <c r="DJ43" i="3"/>
  <c r="DK43" i="3"/>
  <c r="AW29" i="3"/>
  <c r="BU29" i="3"/>
  <c r="HI29" i="3"/>
  <c r="CY29" i="3"/>
  <c r="CZ29" i="3"/>
  <c r="HP28" i="3"/>
  <c r="BS33" i="3"/>
  <c r="AW33" i="3"/>
  <c r="BU33" i="3"/>
  <c r="HI33" i="3"/>
  <c r="CY33" i="3"/>
  <c r="CZ33" i="3"/>
  <c r="DV39" i="3"/>
  <c r="DD39" i="3"/>
  <c r="DE39" i="3"/>
  <c r="GQ31" i="3"/>
  <c r="GV34" i="3"/>
  <c r="DN34" i="3"/>
  <c r="DO34" i="3"/>
  <c r="AW26" i="3"/>
  <c r="BU26" i="3"/>
  <c r="DH24" i="3"/>
  <c r="DI24" i="3"/>
  <c r="AW23" i="3"/>
  <c r="BU23" i="3"/>
  <c r="HI23" i="3"/>
  <c r="CY23" i="3"/>
  <c r="CZ23" i="3"/>
  <c r="AW37" i="3"/>
  <c r="BU37" i="3"/>
  <c r="HI37" i="3"/>
  <c r="CY37" i="3"/>
  <c r="CZ37" i="3"/>
  <c r="HJ37" i="3"/>
  <c r="BS29" i="3"/>
  <c r="S117" i="4"/>
  <c r="S149" i="4"/>
  <c r="S165" i="4"/>
  <c r="S245" i="4"/>
  <c r="BS45" i="3"/>
  <c r="AW45" i="3"/>
  <c r="BU45" i="3"/>
  <c r="HI45" i="3"/>
  <c r="CY45" i="3"/>
  <c r="CZ45" i="3"/>
  <c r="HP27" i="3"/>
  <c r="DV27" i="3"/>
  <c r="HK37" i="3"/>
  <c r="AW30" i="3"/>
  <c r="BU30" i="3"/>
  <c r="HI30" i="3"/>
  <c r="CY30" i="3"/>
  <c r="CZ30" i="3"/>
  <c r="GR30" i="3"/>
  <c r="BS25" i="3"/>
  <c r="HP25" i="3"/>
  <c r="AW43" i="3"/>
  <c r="BU43" i="3"/>
  <c r="HI43" i="3"/>
  <c r="CY43" i="3"/>
  <c r="CZ43" i="3"/>
  <c r="HP43" i="3"/>
  <c r="GT43" i="3"/>
  <c r="HI39" i="3"/>
  <c r="CY39" i="3"/>
  <c r="CZ39" i="3"/>
  <c r="DJ29" i="3"/>
  <c r="DK29" i="3"/>
  <c r="GU29" i="3"/>
  <c r="BS39" i="3"/>
  <c r="DJ39" i="3"/>
  <c r="DK39" i="3"/>
  <c r="AW41" i="3"/>
  <c r="BU41" i="3"/>
  <c r="HI41" i="3"/>
  <c r="CY41" i="3"/>
  <c r="CZ41" i="3"/>
  <c r="HJ41" i="3"/>
  <c r="DD41" i="3"/>
  <c r="BS31" i="3"/>
  <c r="AW31" i="3"/>
  <c r="BU31" i="3"/>
  <c r="HI31" i="3"/>
  <c r="CY31" i="3"/>
  <c r="CZ31" i="3"/>
  <c r="DJ31" i="3"/>
  <c r="DK31" i="3"/>
  <c r="AW24" i="3"/>
  <c r="BU24" i="3"/>
  <c r="HI24" i="3"/>
  <c r="CY24" i="3"/>
  <c r="CZ24" i="3"/>
  <c r="S183" i="4"/>
  <c r="BS21" i="3"/>
  <c r="HP23" i="3"/>
  <c r="DH23" i="3"/>
  <c r="DI23" i="3"/>
  <c r="HK23" i="3"/>
  <c r="CC47" i="3"/>
  <c r="R47" i="2"/>
  <c r="N60" i="4"/>
  <c r="K60" i="4"/>
  <c r="J60" i="4"/>
  <c r="BS37" i="3"/>
  <c r="AW28" i="3"/>
  <c r="BU28" i="3"/>
  <c r="HI28" i="3"/>
  <c r="CY28" i="3"/>
  <c r="CZ28" i="3"/>
  <c r="HI26" i="3"/>
  <c r="CY26" i="3"/>
  <c r="CZ26" i="3"/>
  <c r="BS27" i="3"/>
  <c r="BS30" i="3"/>
  <c r="DV30" i="3"/>
  <c r="DW30" i="3"/>
  <c r="DH25" i="3"/>
  <c r="DI25" i="3"/>
  <c r="GQ35" i="3"/>
  <c r="GR43" i="3"/>
  <c r="HJ43" i="3"/>
  <c r="DD43" i="3"/>
  <c r="DE43" i="3"/>
  <c r="HJ33" i="3"/>
  <c r="DD33" i="3"/>
  <c r="DE33" i="3"/>
  <c r="BS41" i="3"/>
  <c r="BS24" i="3"/>
  <c r="CS23" i="3"/>
  <c r="CT23" i="3"/>
  <c r="GO23" i="3"/>
  <c r="F23" i="3"/>
  <c r="U23" i="2"/>
  <c r="HJ23" i="3"/>
  <c r="GZ21" i="3"/>
  <c r="CK21" i="3"/>
  <c r="DW43" i="3"/>
  <c r="GO29" i="3"/>
  <c r="F29" i="3"/>
  <c r="U29" i="2"/>
  <c r="CS29" i="3"/>
  <c r="GR29" i="3"/>
  <c r="GO28" i="3"/>
  <c r="F28" i="3"/>
  <c r="U28" i="2"/>
  <c r="CS28" i="3"/>
  <c r="GR28" i="3"/>
  <c r="DW41" i="3"/>
  <c r="GO27" i="3"/>
  <c r="F27" i="3"/>
  <c r="U27" i="2"/>
  <c r="CS27" i="3"/>
  <c r="DH37" i="3"/>
  <c r="DI37" i="3"/>
  <c r="DE25" i="3"/>
  <c r="GO35" i="3"/>
  <c r="F35" i="3"/>
  <c r="U35" i="2"/>
  <c r="CS35" i="3"/>
  <c r="GU35" i="3"/>
  <c r="HJ21" i="3"/>
  <c r="DW39" i="3"/>
  <c r="GO21" i="3"/>
  <c r="F21" i="3"/>
  <c r="U21" i="2"/>
  <c r="CS21" i="3"/>
  <c r="GO25" i="3"/>
  <c r="F25" i="3"/>
  <c r="U25" i="2"/>
  <c r="CS25" i="3"/>
  <c r="GR25" i="3"/>
  <c r="HQ21" i="3"/>
  <c r="HP21" i="3"/>
  <c r="GO33" i="3"/>
  <c r="F33" i="3"/>
  <c r="U33" i="2"/>
  <c r="CS33" i="3"/>
  <c r="GO39" i="3"/>
  <c r="F39" i="3"/>
  <c r="U39" i="2"/>
  <c r="CS39" i="3"/>
  <c r="GO31" i="3"/>
  <c r="F31" i="3"/>
  <c r="U31" i="2"/>
  <c r="CS31" i="3"/>
  <c r="DW27" i="3"/>
  <c r="GO30" i="3"/>
  <c r="F30" i="3"/>
  <c r="U30" i="2"/>
  <c r="GS30" i="3"/>
  <c r="GV30" i="3"/>
  <c r="CS30" i="3"/>
  <c r="GO43" i="3"/>
  <c r="F43" i="3"/>
  <c r="U43" i="2"/>
  <c r="CS43" i="3"/>
  <c r="GQ43" i="3"/>
  <c r="DW33" i="3"/>
  <c r="GO41" i="3"/>
  <c r="F41" i="3"/>
  <c r="U41" i="2"/>
  <c r="CS41" i="3"/>
  <c r="GO26" i="3"/>
  <c r="F26" i="3"/>
  <c r="U26" i="2"/>
  <c r="CS26" i="3"/>
  <c r="GO24" i="3"/>
  <c r="F24" i="3"/>
  <c r="U24" i="2"/>
  <c r="CS24" i="3"/>
  <c r="DW24" i="3"/>
  <c r="DW21" i="3"/>
  <c r="CC224" i="3"/>
  <c r="R224" i="2"/>
  <c r="N237" i="4"/>
  <c r="K237" i="4"/>
  <c r="J237" i="4"/>
  <c r="CC256" i="3"/>
  <c r="R256" i="2"/>
  <c r="N269" i="4"/>
  <c r="K269" i="4"/>
  <c r="J269" i="4"/>
  <c r="CC304" i="3"/>
  <c r="R304" i="2"/>
  <c r="N317" i="4"/>
  <c r="K317" i="4"/>
  <c r="J317" i="4"/>
  <c r="CC81" i="3"/>
  <c r="R81" i="2"/>
  <c r="N94" i="4"/>
  <c r="K94" i="4"/>
  <c r="J94" i="4"/>
  <c r="CC129" i="3"/>
  <c r="R129" i="2"/>
  <c r="N142" i="4"/>
  <c r="K142" i="4"/>
  <c r="J142" i="4"/>
  <c r="S190" i="4"/>
  <c r="CC241" i="3"/>
  <c r="R241" i="2"/>
  <c r="N254" i="4"/>
  <c r="K254" i="4"/>
  <c r="J254" i="4"/>
  <c r="CC289" i="3"/>
  <c r="R289" i="2"/>
  <c r="N302" i="4"/>
  <c r="K302" i="4"/>
  <c r="J302" i="4"/>
  <c r="CC417" i="3"/>
  <c r="R417" i="2"/>
  <c r="N430" i="4"/>
  <c r="K430" i="4"/>
  <c r="J430" i="4"/>
  <c r="CC318" i="3"/>
  <c r="R318" i="2"/>
  <c r="N331" i="4"/>
  <c r="K331" i="4"/>
  <c r="J331" i="4"/>
  <c r="G40" i="3"/>
  <c r="AT41" i="2"/>
  <c r="G41" i="3"/>
  <c r="CC192" i="3"/>
  <c r="R192" i="2"/>
  <c r="N205" i="4"/>
  <c r="K205" i="4"/>
  <c r="J205" i="4"/>
  <c r="CC320" i="3"/>
  <c r="R320" i="2"/>
  <c r="N333" i="4"/>
  <c r="K333" i="4"/>
  <c r="J333" i="4"/>
  <c r="CC336" i="3"/>
  <c r="R336" i="2"/>
  <c r="N349" i="4"/>
  <c r="K349" i="4"/>
  <c r="J349" i="4"/>
  <c r="CC384" i="3"/>
  <c r="R384" i="2"/>
  <c r="N397" i="4"/>
  <c r="K397" i="4"/>
  <c r="J397" i="4"/>
  <c r="CC400" i="3"/>
  <c r="R400" i="2"/>
  <c r="N413" i="4"/>
  <c r="K413" i="4"/>
  <c r="J413" i="4"/>
  <c r="CC416" i="3"/>
  <c r="R416" i="2"/>
  <c r="N429" i="4"/>
  <c r="K429" i="4"/>
  <c r="J429" i="4"/>
  <c r="CC482" i="3"/>
  <c r="R482" i="2"/>
  <c r="N495" i="4"/>
  <c r="K495" i="4"/>
  <c r="J495" i="4"/>
  <c r="CC498" i="3"/>
  <c r="R498" i="2"/>
  <c r="N511" i="4"/>
  <c r="K511" i="4"/>
  <c r="J511" i="4"/>
  <c r="CC514" i="3"/>
  <c r="R514" i="2"/>
  <c r="N527" i="4"/>
  <c r="K527" i="4"/>
  <c r="J527" i="4"/>
  <c r="CR20" i="3"/>
  <c r="HQ45" i="3"/>
  <c r="HP45" i="3"/>
  <c r="CC193" i="3"/>
  <c r="R193" i="2"/>
  <c r="N206" i="4"/>
  <c r="K206" i="4"/>
  <c r="J206" i="4"/>
  <c r="CC209" i="3"/>
  <c r="R209" i="2"/>
  <c r="N222" i="4"/>
  <c r="K222" i="4"/>
  <c r="J222" i="4"/>
  <c r="CC447" i="3"/>
  <c r="R447" i="2"/>
  <c r="N460" i="4"/>
  <c r="K460" i="4"/>
  <c r="J460" i="4"/>
  <c r="HQ27" i="3"/>
  <c r="CC142" i="3"/>
  <c r="R142" i="2"/>
  <c r="N155" i="4"/>
  <c r="K155" i="4"/>
  <c r="J155" i="4"/>
  <c r="CC174" i="3"/>
  <c r="R174" i="2"/>
  <c r="N187" i="4"/>
  <c r="K187" i="4"/>
  <c r="J187" i="4"/>
  <c r="CC222" i="3"/>
  <c r="R222" i="2"/>
  <c r="N235" i="4"/>
  <c r="K235" i="4"/>
  <c r="J235" i="4"/>
  <c r="CC238" i="3"/>
  <c r="R238" i="2"/>
  <c r="N251" i="4"/>
  <c r="K251" i="4"/>
  <c r="J251" i="4"/>
  <c r="CC254" i="3"/>
  <c r="R254" i="2"/>
  <c r="N267" i="4"/>
  <c r="K267" i="4"/>
  <c r="J267" i="4"/>
  <c r="CC270" i="3"/>
  <c r="R270" i="2"/>
  <c r="N283" i="4"/>
  <c r="K283" i="4"/>
  <c r="J283" i="4"/>
  <c r="CC286" i="3"/>
  <c r="R286" i="2"/>
  <c r="N299" i="4"/>
  <c r="K299" i="4"/>
  <c r="J299" i="4"/>
  <c r="CC302" i="3"/>
  <c r="R302" i="2"/>
  <c r="N315" i="4"/>
  <c r="K315" i="4"/>
  <c r="J315" i="4"/>
  <c r="R428" i="2"/>
  <c r="CC428" i="3"/>
  <c r="N441" i="4"/>
  <c r="K441" i="4"/>
  <c r="J441" i="4"/>
  <c r="R444" i="2"/>
  <c r="CC444" i="3"/>
  <c r="N457" i="4"/>
  <c r="K457" i="4"/>
  <c r="J457" i="4"/>
  <c r="R460" i="2"/>
  <c r="CC460" i="3"/>
  <c r="N473" i="4"/>
  <c r="K473" i="4"/>
  <c r="J473" i="4"/>
  <c r="FH19" i="3"/>
  <c r="GU25" i="3"/>
  <c r="DL25" i="3"/>
  <c r="DM25" i="3"/>
  <c r="HQ20" i="3"/>
  <c r="HP20" i="3"/>
  <c r="CX35" i="3"/>
  <c r="HK35" i="3"/>
  <c r="DL35" i="3"/>
  <c r="DM35" i="3"/>
  <c r="DL43" i="3"/>
  <c r="DM43" i="3"/>
  <c r="CC139" i="3"/>
  <c r="N152" i="4"/>
  <c r="K152" i="4"/>
  <c r="J152" i="4"/>
  <c r="R139" i="2"/>
  <c r="CC219" i="3"/>
  <c r="R219" i="2"/>
  <c r="N232" i="4"/>
  <c r="K232" i="4"/>
  <c r="J232" i="4"/>
  <c r="CC429" i="3"/>
  <c r="R429" i="2"/>
  <c r="N442" i="4"/>
  <c r="K442" i="4"/>
  <c r="J442" i="4"/>
  <c r="CC445" i="3"/>
  <c r="R445" i="2"/>
  <c r="N458" i="4"/>
  <c r="K458" i="4"/>
  <c r="J458" i="4"/>
  <c r="CC461" i="3"/>
  <c r="R461" i="2"/>
  <c r="N474" i="4"/>
  <c r="K474" i="4"/>
  <c r="J474" i="4"/>
  <c r="S376" i="4"/>
  <c r="CC449" i="3"/>
  <c r="R449" i="2"/>
  <c r="N462" i="4"/>
  <c r="K462" i="4"/>
  <c r="J462" i="4"/>
  <c r="CC465" i="3"/>
  <c r="R465" i="2"/>
  <c r="N478" i="4"/>
  <c r="K478" i="4"/>
  <c r="J478" i="4"/>
  <c r="CC68" i="3"/>
  <c r="R68" i="2"/>
  <c r="N81" i="4"/>
  <c r="K81" i="4"/>
  <c r="J81" i="4"/>
  <c r="CC132" i="3"/>
  <c r="R132" i="2"/>
  <c r="N145" i="4"/>
  <c r="K145" i="4"/>
  <c r="J145" i="4"/>
  <c r="CC356" i="3"/>
  <c r="R356" i="2"/>
  <c r="N369" i="4"/>
  <c r="K369" i="4"/>
  <c r="J369" i="4"/>
  <c r="S381" i="4"/>
  <c r="CC372" i="3"/>
  <c r="R372" i="2"/>
  <c r="N385" i="4"/>
  <c r="K385" i="4"/>
  <c r="J385" i="4"/>
  <c r="CC388" i="3"/>
  <c r="R388" i="2"/>
  <c r="N401" i="4"/>
  <c r="K401" i="4"/>
  <c r="J401" i="4"/>
  <c r="CC404" i="3"/>
  <c r="R404" i="2"/>
  <c r="N417" i="4"/>
  <c r="K417" i="4"/>
  <c r="J417" i="4"/>
  <c r="R420" i="2"/>
  <c r="CC420" i="3"/>
  <c r="N433" i="4"/>
  <c r="K433" i="4"/>
  <c r="J433" i="4"/>
  <c r="S447" i="4"/>
  <c r="R438" i="2"/>
  <c r="CC438" i="3"/>
  <c r="N451" i="4"/>
  <c r="K451" i="4"/>
  <c r="J451" i="4"/>
  <c r="S463" i="4"/>
  <c r="R454" i="2"/>
  <c r="CC454" i="3"/>
  <c r="N467" i="4"/>
  <c r="K467" i="4"/>
  <c r="J467" i="4"/>
  <c r="S479" i="4"/>
  <c r="CC486" i="3"/>
  <c r="R486" i="2"/>
  <c r="N499" i="4"/>
  <c r="K499" i="4"/>
  <c r="J499" i="4"/>
  <c r="CC502" i="3"/>
  <c r="R502" i="2"/>
  <c r="N515" i="4"/>
  <c r="K515" i="4"/>
  <c r="J515" i="4"/>
  <c r="CC518" i="3"/>
  <c r="R518" i="2"/>
  <c r="N531" i="4"/>
  <c r="K531" i="4"/>
  <c r="J531" i="4"/>
  <c r="HK29" i="3"/>
  <c r="DD29" i="3"/>
  <c r="DL29" i="3"/>
  <c r="DM29" i="3"/>
  <c r="GV42" i="3"/>
  <c r="DN42" i="3"/>
  <c r="DO42" i="3"/>
  <c r="CC133" i="3"/>
  <c r="R133" i="2"/>
  <c r="N146" i="4"/>
  <c r="K146" i="4"/>
  <c r="J146" i="4"/>
  <c r="CC165" i="3"/>
  <c r="R165" i="2"/>
  <c r="N178" i="4"/>
  <c r="K178" i="4"/>
  <c r="J178" i="4"/>
  <c r="CC245" i="3"/>
  <c r="R245" i="2"/>
  <c r="N258" i="4"/>
  <c r="K258" i="4"/>
  <c r="J258" i="4"/>
  <c r="S286" i="4"/>
  <c r="CC277" i="3"/>
  <c r="R277" i="2"/>
  <c r="N290" i="4"/>
  <c r="K290" i="4"/>
  <c r="J290" i="4"/>
  <c r="S302" i="4"/>
  <c r="CC293" i="3"/>
  <c r="R293" i="2"/>
  <c r="N306" i="4"/>
  <c r="K306" i="4"/>
  <c r="J306" i="4"/>
  <c r="S334" i="4"/>
  <c r="S350" i="4"/>
  <c r="CC421" i="3"/>
  <c r="R421" i="2"/>
  <c r="N434" i="4"/>
  <c r="K434" i="4"/>
  <c r="J434" i="4"/>
  <c r="CC483" i="3"/>
  <c r="R483" i="2"/>
  <c r="N496" i="4"/>
  <c r="K496" i="4"/>
  <c r="J496" i="4"/>
  <c r="CC499" i="3"/>
  <c r="R499" i="2"/>
  <c r="N512" i="4"/>
  <c r="K512" i="4"/>
  <c r="J512" i="4"/>
  <c r="CC515" i="3"/>
  <c r="R515" i="2"/>
  <c r="N528" i="4"/>
  <c r="K528" i="4"/>
  <c r="J528" i="4"/>
  <c r="CC82" i="3"/>
  <c r="N95" i="4"/>
  <c r="K95" i="4"/>
  <c r="J95" i="4"/>
  <c r="R82" i="2"/>
  <c r="CC146" i="3"/>
  <c r="R146" i="2"/>
  <c r="N159" i="4"/>
  <c r="K159" i="4"/>
  <c r="J159" i="4"/>
  <c r="CC226" i="3"/>
  <c r="R226" i="2"/>
  <c r="N239" i="4"/>
  <c r="K239" i="4"/>
  <c r="J239" i="4"/>
  <c r="CC242" i="3"/>
  <c r="R242" i="2"/>
  <c r="N255" i="4"/>
  <c r="K255" i="4"/>
  <c r="J255" i="4"/>
  <c r="CC274" i="3"/>
  <c r="R274" i="2"/>
  <c r="N287" i="4"/>
  <c r="K287" i="4"/>
  <c r="J287" i="4"/>
  <c r="CC290" i="3"/>
  <c r="R290" i="2"/>
  <c r="N303" i="4"/>
  <c r="K303" i="4"/>
  <c r="J303" i="4"/>
  <c r="S367" i="4"/>
  <c r="CC402" i="3"/>
  <c r="R402" i="2"/>
  <c r="N415" i="4"/>
  <c r="K415" i="4"/>
  <c r="J415" i="4"/>
  <c r="J22" i="3"/>
  <c r="C36" i="3"/>
  <c r="AP37" i="2"/>
  <c r="L36" i="3"/>
  <c r="BF36" i="2"/>
  <c r="CC127" i="3"/>
  <c r="N140" i="4"/>
  <c r="K140" i="4"/>
  <c r="J140" i="4"/>
  <c r="R127" i="2"/>
  <c r="CC255" i="3"/>
  <c r="R255" i="2"/>
  <c r="N268" i="4"/>
  <c r="K268" i="4"/>
  <c r="J268" i="4"/>
  <c r="S296" i="4"/>
  <c r="GU33" i="3"/>
  <c r="HP33" i="3"/>
  <c r="DH33" i="3"/>
  <c r="DI33" i="3"/>
  <c r="CX39" i="3"/>
  <c r="HQ39" i="3"/>
  <c r="DH39" i="3"/>
  <c r="DI39" i="3"/>
  <c r="DL39" i="3"/>
  <c r="DM39" i="3"/>
  <c r="DE40" i="3"/>
  <c r="HP41" i="3"/>
  <c r="S61" i="4"/>
  <c r="CC56" i="3"/>
  <c r="R56" i="2"/>
  <c r="N69" i="4"/>
  <c r="K69" i="4"/>
  <c r="J69" i="4"/>
  <c r="S77" i="4"/>
  <c r="S189" i="4"/>
  <c r="CC184" i="3"/>
  <c r="R184" i="2"/>
  <c r="N197" i="4"/>
  <c r="K197" i="4"/>
  <c r="J197" i="4"/>
  <c r="CC312" i="3"/>
  <c r="R312" i="2"/>
  <c r="N325" i="4"/>
  <c r="K325" i="4"/>
  <c r="J325" i="4"/>
  <c r="S337" i="4"/>
  <c r="CC328" i="3"/>
  <c r="R328" i="2"/>
  <c r="N341" i="4"/>
  <c r="K341" i="4"/>
  <c r="J341" i="4"/>
  <c r="S353" i="4"/>
  <c r="S62" i="4"/>
  <c r="CC57" i="3"/>
  <c r="R57" i="2"/>
  <c r="N70" i="4"/>
  <c r="K70" i="4"/>
  <c r="J70" i="4"/>
  <c r="S78" i="4"/>
  <c r="CC105" i="3"/>
  <c r="R105" i="2"/>
  <c r="N118" i="4"/>
  <c r="K118" i="4"/>
  <c r="J118" i="4"/>
  <c r="S126" i="4"/>
  <c r="CC121" i="3"/>
  <c r="R121" i="2"/>
  <c r="N134" i="4"/>
  <c r="K134" i="4"/>
  <c r="J134" i="4"/>
  <c r="S142" i="4"/>
  <c r="CC137" i="3"/>
  <c r="R137" i="2"/>
  <c r="N150" i="4"/>
  <c r="K150" i="4"/>
  <c r="J150" i="4"/>
  <c r="S158" i="4"/>
  <c r="CC169" i="3"/>
  <c r="R169" i="2"/>
  <c r="N182" i="4"/>
  <c r="K182" i="4"/>
  <c r="J182" i="4"/>
  <c r="S448" i="4"/>
  <c r="CC455" i="3"/>
  <c r="R455" i="2"/>
  <c r="N468" i="4"/>
  <c r="K468" i="4"/>
  <c r="J468" i="4"/>
  <c r="S476" i="4"/>
  <c r="S171" i="4"/>
  <c r="CC310" i="3"/>
  <c r="R310" i="2"/>
  <c r="N323" i="4"/>
  <c r="K323" i="4"/>
  <c r="J323" i="4"/>
  <c r="S331" i="4"/>
  <c r="CC358" i="3"/>
  <c r="R358" i="2"/>
  <c r="N371" i="4"/>
  <c r="K371" i="4"/>
  <c r="J371" i="4"/>
  <c r="S427" i="4"/>
  <c r="R422" i="2"/>
  <c r="CC422" i="3"/>
  <c r="N435" i="4"/>
  <c r="K435" i="4"/>
  <c r="J435" i="4"/>
  <c r="S445" i="4"/>
  <c r="R436" i="2"/>
  <c r="CC436" i="3"/>
  <c r="N449" i="4"/>
  <c r="K449" i="4"/>
  <c r="J449" i="4"/>
  <c r="S461" i="4"/>
  <c r="R452" i="2"/>
  <c r="CC452" i="3"/>
  <c r="N465" i="4"/>
  <c r="K465" i="4"/>
  <c r="J465" i="4"/>
  <c r="S477" i="4"/>
  <c r="R468" i="2"/>
  <c r="CC468" i="3"/>
  <c r="N481" i="4"/>
  <c r="K481" i="4"/>
  <c r="J481" i="4"/>
  <c r="S489" i="4"/>
  <c r="S505" i="4"/>
  <c r="S521" i="4"/>
  <c r="HP31" i="3"/>
  <c r="DH31" i="3"/>
  <c r="DI31" i="3"/>
  <c r="FP21" i="3"/>
  <c r="FQ21" i="3"/>
  <c r="FR21" i="3"/>
  <c r="EL21" i="3"/>
  <c r="EV21" i="3"/>
  <c r="EW21" i="3"/>
  <c r="EX21" i="3"/>
  <c r="FF21" i="3"/>
  <c r="FZ21" i="3"/>
  <c r="GG21" i="3"/>
  <c r="CC51" i="3"/>
  <c r="R51" i="2"/>
  <c r="N64" i="4"/>
  <c r="K64" i="4"/>
  <c r="J64" i="4"/>
  <c r="S72" i="4"/>
  <c r="CC67" i="3"/>
  <c r="R67" i="2"/>
  <c r="N80" i="4"/>
  <c r="K80" i="4"/>
  <c r="J80" i="4"/>
  <c r="S88" i="4"/>
  <c r="CC83" i="3"/>
  <c r="N96" i="4"/>
  <c r="K96" i="4"/>
  <c r="J96" i="4"/>
  <c r="R83" i="2"/>
  <c r="S104" i="4"/>
  <c r="S188" i="4"/>
  <c r="S200" i="4"/>
  <c r="S284" i="4"/>
  <c r="CC275" i="3"/>
  <c r="R275" i="2"/>
  <c r="N288" i="4"/>
  <c r="K288" i="4"/>
  <c r="J288" i="4"/>
  <c r="CC291" i="3"/>
  <c r="R291" i="2"/>
  <c r="N304" i="4"/>
  <c r="K304" i="4"/>
  <c r="J304" i="4"/>
  <c r="S368" i="4"/>
  <c r="S380" i="4"/>
  <c r="CC419" i="3"/>
  <c r="R419" i="2"/>
  <c r="N432" i="4"/>
  <c r="K432" i="4"/>
  <c r="J432" i="4"/>
  <c r="CC175" i="3"/>
  <c r="R175" i="2"/>
  <c r="N188" i="4"/>
  <c r="K188" i="4"/>
  <c r="J188" i="4"/>
  <c r="CC287" i="3"/>
  <c r="R287" i="2"/>
  <c r="N300" i="4"/>
  <c r="K300" i="4"/>
  <c r="J300" i="4"/>
  <c r="CC351" i="3"/>
  <c r="R351" i="2"/>
  <c r="N364" i="4"/>
  <c r="K364" i="4"/>
  <c r="J364" i="4"/>
  <c r="CC124" i="3"/>
  <c r="R124" i="2"/>
  <c r="N137" i="4"/>
  <c r="K137" i="4"/>
  <c r="J137" i="4"/>
  <c r="CC188" i="3"/>
  <c r="R188" i="2"/>
  <c r="N201" i="4"/>
  <c r="K201" i="4"/>
  <c r="J201" i="4"/>
  <c r="CC364" i="3"/>
  <c r="R364" i="2"/>
  <c r="N377" i="4"/>
  <c r="K377" i="4"/>
  <c r="J377" i="4"/>
  <c r="CC380" i="3"/>
  <c r="R380" i="2"/>
  <c r="N393" i="4"/>
  <c r="K393" i="4"/>
  <c r="J393" i="4"/>
  <c r="CC396" i="3"/>
  <c r="R396" i="2"/>
  <c r="N409" i="4"/>
  <c r="K409" i="4"/>
  <c r="J409" i="4"/>
  <c r="CC412" i="3"/>
  <c r="R412" i="2"/>
  <c r="N425" i="4"/>
  <c r="K425" i="4"/>
  <c r="J425" i="4"/>
  <c r="DJ19" i="3"/>
  <c r="DK19" i="3"/>
  <c r="EH26" i="3"/>
  <c r="DD24" i="3"/>
  <c r="CC77" i="3"/>
  <c r="R77" i="2"/>
  <c r="N90" i="4"/>
  <c r="K90" i="4"/>
  <c r="J90" i="4"/>
  <c r="S98" i="4"/>
  <c r="CC93" i="3"/>
  <c r="R93" i="2"/>
  <c r="N106" i="4"/>
  <c r="K106" i="4"/>
  <c r="J106" i="4"/>
  <c r="CC141" i="3"/>
  <c r="R141" i="2"/>
  <c r="N154" i="4"/>
  <c r="K154" i="4"/>
  <c r="J154" i="4"/>
  <c r="CC157" i="3"/>
  <c r="R157" i="2"/>
  <c r="N170" i="4"/>
  <c r="K170" i="4"/>
  <c r="J170" i="4"/>
  <c r="CC221" i="3"/>
  <c r="R221" i="2"/>
  <c r="N234" i="4"/>
  <c r="K234" i="4"/>
  <c r="J234" i="4"/>
  <c r="S242" i="4"/>
  <c r="CC237" i="3"/>
  <c r="R237" i="2"/>
  <c r="N250" i="4"/>
  <c r="K250" i="4"/>
  <c r="J250" i="4"/>
  <c r="S258" i="4"/>
  <c r="CC253" i="3"/>
  <c r="R253" i="2"/>
  <c r="N266" i="4"/>
  <c r="K266" i="4"/>
  <c r="J266" i="4"/>
  <c r="S274" i="4"/>
  <c r="CC349" i="3"/>
  <c r="R349" i="2"/>
  <c r="N362" i="4"/>
  <c r="K362" i="4"/>
  <c r="J362" i="4"/>
  <c r="CC475" i="3"/>
  <c r="R475" i="2"/>
  <c r="N488" i="4"/>
  <c r="K488" i="4"/>
  <c r="J488" i="4"/>
  <c r="CC491" i="3"/>
  <c r="R491" i="2"/>
  <c r="N504" i="4"/>
  <c r="K504" i="4"/>
  <c r="J504" i="4"/>
  <c r="CC507" i="3"/>
  <c r="R507" i="2"/>
  <c r="N520" i="4"/>
  <c r="K520" i="4"/>
  <c r="J520" i="4"/>
  <c r="S63" i="4"/>
  <c r="CC58" i="3"/>
  <c r="R58" i="2"/>
  <c r="N71" i="4"/>
  <c r="K71" i="4"/>
  <c r="J71" i="4"/>
  <c r="S79" i="4"/>
  <c r="CC74" i="3"/>
  <c r="N87" i="4"/>
  <c r="K87" i="4"/>
  <c r="J87" i="4"/>
  <c r="R74" i="2"/>
  <c r="S95" i="4"/>
  <c r="CC90" i="3"/>
  <c r="N103" i="4"/>
  <c r="K103" i="4"/>
  <c r="J103" i="4"/>
  <c r="R90" i="2"/>
  <c r="S111" i="4"/>
  <c r="CC106" i="3"/>
  <c r="N119" i="4"/>
  <c r="K119" i="4"/>
  <c r="J119" i="4"/>
  <c r="R106" i="2"/>
  <c r="S127" i="4"/>
  <c r="CC122" i="3"/>
  <c r="R122" i="2"/>
  <c r="N135" i="4"/>
  <c r="K135" i="4"/>
  <c r="J135" i="4"/>
  <c r="CC154" i="3"/>
  <c r="R154" i="2"/>
  <c r="N167" i="4"/>
  <c r="K167" i="4"/>
  <c r="J167" i="4"/>
  <c r="CC170" i="3"/>
  <c r="R170" i="2"/>
  <c r="N183" i="4"/>
  <c r="K183" i="4"/>
  <c r="J183" i="4"/>
  <c r="CC202" i="3"/>
  <c r="R202" i="2"/>
  <c r="N215" i="4"/>
  <c r="K215" i="4"/>
  <c r="J215" i="4"/>
  <c r="CC218" i="3"/>
  <c r="R218" i="2"/>
  <c r="N231" i="4"/>
  <c r="K231" i="4"/>
  <c r="J231" i="4"/>
  <c r="CC362" i="3"/>
  <c r="R362" i="2"/>
  <c r="N375" i="4"/>
  <c r="K375" i="4"/>
  <c r="J375" i="4"/>
  <c r="S415" i="4"/>
  <c r="CC410" i="3"/>
  <c r="R410" i="2"/>
  <c r="N423" i="4"/>
  <c r="K423" i="4"/>
  <c r="J423" i="4"/>
  <c r="S493" i="4"/>
  <c r="S509" i="4"/>
  <c r="S525" i="4"/>
  <c r="BE23" i="2"/>
  <c r="BH23" i="2"/>
  <c r="BJ23" i="2"/>
  <c r="K23" i="3"/>
  <c r="AX24" i="2"/>
  <c r="HA21" i="3"/>
  <c r="HB21" i="3"/>
  <c r="CW21" i="3"/>
  <c r="FP36" i="3"/>
  <c r="FQ36" i="3"/>
  <c r="FR36" i="3"/>
  <c r="EL36" i="3"/>
  <c r="EM36" i="3"/>
  <c r="EN36" i="3"/>
  <c r="EV36" i="3"/>
  <c r="EW36" i="3"/>
  <c r="EX36" i="3"/>
  <c r="FF36" i="3"/>
  <c r="FG36" i="3"/>
  <c r="FH36" i="3"/>
  <c r="ED36" i="3"/>
  <c r="CU36" i="3"/>
  <c r="CV36" i="3"/>
  <c r="FZ36" i="3"/>
  <c r="CC55" i="3"/>
  <c r="R55" i="2"/>
  <c r="N68" i="4"/>
  <c r="K68" i="4"/>
  <c r="J68" i="4"/>
  <c r="S76" i="4"/>
  <c r="S168" i="4"/>
  <c r="CC183" i="3"/>
  <c r="R183" i="2"/>
  <c r="N196" i="4"/>
  <c r="K196" i="4"/>
  <c r="J196" i="4"/>
  <c r="CC311" i="3"/>
  <c r="R311" i="2"/>
  <c r="N324" i="4"/>
  <c r="K324" i="4"/>
  <c r="J324" i="4"/>
  <c r="S332" i="4"/>
  <c r="CC359" i="3"/>
  <c r="R359" i="2"/>
  <c r="N372" i="4"/>
  <c r="K372" i="4"/>
  <c r="J372" i="4"/>
  <c r="S396" i="4"/>
  <c r="S412" i="4"/>
  <c r="S428" i="4"/>
  <c r="CC425" i="3"/>
  <c r="R425" i="2"/>
  <c r="N438" i="4"/>
  <c r="K438" i="4"/>
  <c r="J438" i="4"/>
  <c r="CC441" i="3"/>
  <c r="R441" i="2"/>
  <c r="N454" i="4"/>
  <c r="K454" i="4"/>
  <c r="J454" i="4"/>
  <c r="CC457" i="3"/>
  <c r="R457" i="2"/>
  <c r="N470" i="4"/>
  <c r="K470" i="4"/>
  <c r="J470" i="4"/>
  <c r="R473" i="2"/>
  <c r="CC473" i="3"/>
  <c r="N486" i="4"/>
  <c r="K486" i="4"/>
  <c r="J486" i="4"/>
  <c r="CC489" i="3"/>
  <c r="R489" i="2"/>
  <c r="N502" i="4"/>
  <c r="K502" i="4"/>
  <c r="J502" i="4"/>
  <c r="CC505" i="3"/>
  <c r="R505" i="2"/>
  <c r="N518" i="4"/>
  <c r="K518" i="4"/>
  <c r="J518" i="4"/>
  <c r="S204" i="4"/>
  <c r="CC433" i="3"/>
  <c r="R433" i="2"/>
  <c r="N446" i="4"/>
  <c r="K446" i="4"/>
  <c r="J446" i="4"/>
  <c r="CT38" i="3"/>
  <c r="CC112" i="3"/>
  <c r="R112" i="2"/>
  <c r="N125" i="4"/>
  <c r="K125" i="4"/>
  <c r="J125" i="4"/>
  <c r="CC128" i="3"/>
  <c r="R128" i="2"/>
  <c r="N141" i="4"/>
  <c r="K141" i="4"/>
  <c r="J141" i="4"/>
  <c r="CC272" i="3"/>
  <c r="R272" i="2"/>
  <c r="N285" i="4"/>
  <c r="K285" i="4"/>
  <c r="J285" i="4"/>
  <c r="CC368" i="3"/>
  <c r="R368" i="2"/>
  <c r="N381" i="4"/>
  <c r="K381" i="4"/>
  <c r="J381" i="4"/>
  <c r="S366" i="4"/>
  <c r="CC385" i="3"/>
  <c r="R385" i="2"/>
  <c r="N398" i="4"/>
  <c r="K398" i="4"/>
  <c r="J398" i="4"/>
  <c r="CS37" i="3"/>
  <c r="FP39" i="3"/>
  <c r="FQ39" i="3"/>
  <c r="FR39" i="3"/>
  <c r="EL39" i="3"/>
  <c r="EM39" i="3"/>
  <c r="EN39" i="3"/>
  <c r="FF39" i="3"/>
  <c r="EV39" i="3"/>
  <c r="EW39" i="3"/>
  <c r="EX39" i="3"/>
  <c r="FZ39" i="3"/>
  <c r="GA39" i="3"/>
  <c r="GB39" i="3"/>
  <c r="FS19" i="3"/>
  <c r="FU19" i="3"/>
  <c r="FX19" i="3"/>
  <c r="EY19" i="3"/>
  <c r="FA19" i="3"/>
  <c r="FI19" i="3"/>
  <c r="FJ19" i="3"/>
  <c r="GC19" i="3"/>
  <c r="GE19" i="3"/>
  <c r="FM19" i="3"/>
  <c r="FO19" i="3"/>
  <c r="FC19" i="3"/>
  <c r="FW19" i="3"/>
  <c r="FE19" i="3"/>
  <c r="FY19" i="3"/>
  <c r="HB19" i="3"/>
  <c r="GG19" i="3"/>
  <c r="GZ19" i="3"/>
  <c r="GI19" i="3"/>
  <c r="CK19" i="3"/>
  <c r="HK45" i="3"/>
  <c r="DD45" i="3"/>
  <c r="CC161" i="3"/>
  <c r="R161" i="2"/>
  <c r="N174" i="4"/>
  <c r="K174" i="4"/>
  <c r="J174" i="4"/>
  <c r="CC305" i="3"/>
  <c r="R305" i="2"/>
  <c r="N318" i="4"/>
  <c r="K318" i="4"/>
  <c r="J318" i="4"/>
  <c r="CC321" i="3"/>
  <c r="R321" i="2"/>
  <c r="N334" i="4"/>
  <c r="K334" i="4"/>
  <c r="J334" i="4"/>
  <c r="CC337" i="3"/>
  <c r="R337" i="2"/>
  <c r="N350" i="4"/>
  <c r="K350" i="4"/>
  <c r="J350" i="4"/>
  <c r="CC463" i="3"/>
  <c r="R463" i="2"/>
  <c r="N476" i="4"/>
  <c r="K476" i="4"/>
  <c r="J476" i="4"/>
  <c r="HK27" i="3"/>
  <c r="DD27" i="3"/>
  <c r="DH27" i="3"/>
  <c r="DI27" i="3"/>
  <c r="GR37" i="3"/>
  <c r="GU37" i="3"/>
  <c r="DD37" i="3"/>
  <c r="GT37" i="3"/>
  <c r="J38" i="3"/>
  <c r="BD38" i="2"/>
  <c r="CC110" i="3"/>
  <c r="N123" i="4"/>
  <c r="K123" i="4"/>
  <c r="J123" i="4"/>
  <c r="R110" i="2"/>
  <c r="CC190" i="3"/>
  <c r="R190" i="2"/>
  <c r="N203" i="4"/>
  <c r="K203" i="4"/>
  <c r="J203" i="4"/>
  <c r="CC334" i="3"/>
  <c r="R334" i="2"/>
  <c r="N347" i="4"/>
  <c r="K347" i="4"/>
  <c r="J347" i="4"/>
  <c r="S379" i="4"/>
  <c r="CC382" i="3"/>
  <c r="R382" i="2"/>
  <c r="N395" i="4"/>
  <c r="K395" i="4"/>
  <c r="J395" i="4"/>
  <c r="HJ30" i="3"/>
  <c r="DD30" i="3"/>
  <c r="HP30" i="3"/>
  <c r="DW25" i="3"/>
  <c r="GQ25" i="3"/>
  <c r="GV25" i="3"/>
  <c r="D22" i="3"/>
  <c r="HG22" i="3"/>
  <c r="AQ23" i="2"/>
  <c r="D36" i="3"/>
  <c r="HG36" i="3"/>
  <c r="AQ37" i="2"/>
  <c r="HQ35" i="3"/>
  <c r="DH35" i="3"/>
  <c r="DI35" i="3"/>
  <c r="GS43" i="3"/>
  <c r="HQ43" i="3"/>
  <c r="DH43" i="3"/>
  <c r="DI43" i="3"/>
  <c r="CC171" i="3"/>
  <c r="R171" i="2"/>
  <c r="N184" i="4"/>
  <c r="K184" i="4"/>
  <c r="J184" i="4"/>
  <c r="CC331" i="3"/>
  <c r="R331" i="2"/>
  <c r="N344" i="4"/>
  <c r="K344" i="4"/>
  <c r="J344" i="4"/>
  <c r="CC347" i="3"/>
  <c r="R347" i="2"/>
  <c r="N360" i="4"/>
  <c r="K360" i="4"/>
  <c r="J360" i="4"/>
  <c r="CC164" i="3"/>
  <c r="R164" i="2"/>
  <c r="N177" i="4"/>
  <c r="K177" i="4"/>
  <c r="J177" i="4"/>
  <c r="CC196" i="3"/>
  <c r="R196" i="2"/>
  <c r="N209" i="4"/>
  <c r="K209" i="4"/>
  <c r="J209" i="4"/>
  <c r="CC212" i="3"/>
  <c r="R212" i="2"/>
  <c r="N225" i="4"/>
  <c r="K225" i="4"/>
  <c r="J225" i="4"/>
  <c r="CC260" i="3"/>
  <c r="R260" i="2"/>
  <c r="N273" i="4"/>
  <c r="K273" i="4"/>
  <c r="J273" i="4"/>
  <c r="S333" i="4"/>
  <c r="CC324" i="3"/>
  <c r="R324" i="2"/>
  <c r="N337" i="4"/>
  <c r="K337" i="4"/>
  <c r="J337" i="4"/>
  <c r="S349" i="4"/>
  <c r="CC340" i="3"/>
  <c r="R340" i="2"/>
  <c r="N353" i="4"/>
  <c r="K353" i="4"/>
  <c r="J353" i="4"/>
  <c r="S365" i="4"/>
  <c r="CC149" i="3"/>
  <c r="R149" i="2"/>
  <c r="N162" i="4"/>
  <c r="K162" i="4"/>
  <c r="J162" i="4"/>
  <c r="S206" i="4"/>
  <c r="CC197" i="3"/>
  <c r="R197" i="2"/>
  <c r="N210" i="4"/>
  <c r="K210" i="4"/>
  <c r="J210" i="4"/>
  <c r="S222" i="4"/>
  <c r="CC213" i="3"/>
  <c r="R213" i="2"/>
  <c r="N226" i="4"/>
  <c r="K226" i="4"/>
  <c r="J226" i="4"/>
  <c r="CC229" i="3"/>
  <c r="R229" i="2"/>
  <c r="N242" i="4"/>
  <c r="K242" i="4"/>
  <c r="J242" i="4"/>
  <c r="S370" i="4"/>
  <c r="S382" i="4"/>
  <c r="CC467" i="3"/>
  <c r="R467" i="2"/>
  <c r="N480" i="4"/>
  <c r="K480" i="4"/>
  <c r="J480" i="4"/>
  <c r="HJ28" i="3"/>
  <c r="DD28" i="3"/>
  <c r="GX38" i="3"/>
  <c r="CW38" i="3"/>
  <c r="CC66" i="3"/>
  <c r="R66" i="2"/>
  <c r="N79" i="4"/>
  <c r="K79" i="4"/>
  <c r="J79" i="4"/>
  <c r="S191" i="4"/>
  <c r="CC194" i="3"/>
  <c r="R194" i="2"/>
  <c r="N207" i="4"/>
  <c r="K207" i="4"/>
  <c r="J207" i="4"/>
  <c r="CC210" i="3"/>
  <c r="R210" i="2"/>
  <c r="N223" i="4"/>
  <c r="K223" i="4"/>
  <c r="J223" i="4"/>
  <c r="S283" i="4"/>
  <c r="S299" i="4"/>
  <c r="S315" i="4"/>
  <c r="CC306" i="3"/>
  <c r="R306" i="2"/>
  <c r="N319" i="4"/>
  <c r="K319" i="4"/>
  <c r="J319" i="4"/>
  <c r="CC322" i="3"/>
  <c r="R322" i="2"/>
  <c r="N335" i="4"/>
  <c r="K335" i="4"/>
  <c r="J335" i="4"/>
  <c r="S347" i="4"/>
  <c r="CC338" i="3"/>
  <c r="R338" i="2"/>
  <c r="N351" i="4"/>
  <c r="K351" i="4"/>
  <c r="J351" i="4"/>
  <c r="CC354" i="3"/>
  <c r="R354" i="2"/>
  <c r="N367" i="4"/>
  <c r="K367" i="4"/>
  <c r="J367" i="4"/>
  <c r="CC386" i="3"/>
  <c r="R386" i="2"/>
  <c r="N399" i="4"/>
  <c r="K399" i="4"/>
  <c r="J399" i="4"/>
  <c r="S441" i="4"/>
  <c r="CC432" i="3"/>
  <c r="R432" i="2"/>
  <c r="N445" i="4"/>
  <c r="K445" i="4"/>
  <c r="J445" i="4"/>
  <c r="S457" i="4"/>
  <c r="CC448" i="3"/>
  <c r="R448" i="2"/>
  <c r="N461" i="4"/>
  <c r="K461" i="4"/>
  <c r="J461" i="4"/>
  <c r="S473" i="4"/>
  <c r="CC464" i="3"/>
  <c r="R464" i="2"/>
  <c r="N477" i="4"/>
  <c r="K477" i="4"/>
  <c r="J477" i="4"/>
  <c r="GB19" i="3"/>
  <c r="CC95" i="3"/>
  <c r="N108" i="4"/>
  <c r="K108" i="4"/>
  <c r="J108" i="4"/>
  <c r="R95" i="2"/>
  <c r="CC191" i="3"/>
  <c r="R191" i="2"/>
  <c r="N204" i="4"/>
  <c r="K204" i="4"/>
  <c r="J204" i="4"/>
  <c r="CC367" i="3"/>
  <c r="R367" i="2"/>
  <c r="N380" i="4"/>
  <c r="K380" i="4"/>
  <c r="J380" i="4"/>
  <c r="GT33" i="3"/>
  <c r="CU39" i="3"/>
  <c r="CV39" i="3"/>
  <c r="HQ41" i="3"/>
  <c r="CC72" i="3"/>
  <c r="R72" i="2"/>
  <c r="N85" i="4"/>
  <c r="K85" i="4"/>
  <c r="J85" i="4"/>
  <c r="S93" i="4"/>
  <c r="CC88" i="3"/>
  <c r="R88" i="2"/>
  <c r="N101" i="4"/>
  <c r="K101" i="4"/>
  <c r="J101" i="4"/>
  <c r="S109" i="4"/>
  <c r="CC104" i="3"/>
  <c r="R104" i="2"/>
  <c r="N117" i="4"/>
  <c r="K117" i="4"/>
  <c r="J117" i="4"/>
  <c r="S125" i="4"/>
  <c r="CC120" i="3"/>
  <c r="R120" i="2"/>
  <c r="N133" i="4"/>
  <c r="K133" i="4"/>
  <c r="J133" i="4"/>
  <c r="CC200" i="3"/>
  <c r="R200" i="2"/>
  <c r="N213" i="4"/>
  <c r="K213" i="4"/>
  <c r="J213" i="4"/>
  <c r="CC216" i="3"/>
  <c r="R216" i="2"/>
  <c r="N229" i="4"/>
  <c r="K229" i="4"/>
  <c r="J229" i="4"/>
  <c r="CC280" i="3"/>
  <c r="R280" i="2"/>
  <c r="N293" i="4"/>
  <c r="K293" i="4"/>
  <c r="J293" i="4"/>
  <c r="CC296" i="3"/>
  <c r="R296" i="2"/>
  <c r="N309" i="4"/>
  <c r="K309" i="4"/>
  <c r="J309" i="4"/>
  <c r="CC376" i="3"/>
  <c r="R376" i="2"/>
  <c r="N389" i="4"/>
  <c r="K389" i="4"/>
  <c r="J389" i="4"/>
  <c r="S397" i="4"/>
  <c r="CC392" i="3"/>
  <c r="R392" i="2"/>
  <c r="N405" i="4"/>
  <c r="K405" i="4"/>
  <c r="J405" i="4"/>
  <c r="S413" i="4"/>
  <c r="CC408" i="3"/>
  <c r="R408" i="2"/>
  <c r="N421" i="4"/>
  <c r="K421" i="4"/>
  <c r="J421" i="4"/>
  <c r="S429" i="4"/>
  <c r="S495" i="4"/>
  <c r="S511" i="4"/>
  <c r="S527" i="4"/>
  <c r="GR20" i="3"/>
  <c r="GS20" i="3"/>
  <c r="GT20" i="3"/>
  <c r="GQ20" i="3"/>
  <c r="GU20" i="3"/>
  <c r="CC73" i="3"/>
  <c r="R73" i="2"/>
  <c r="N86" i="4"/>
  <c r="K86" i="4"/>
  <c r="J86" i="4"/>
  <c r="S94" i="4"/>
  <c r="CC89" i="3"/>
  <c r="R89" i="2"/>
  <c r="N102" i="4"/>
  <c r="K102" i="4"/>
  <c r="J102" i="4"/>
  <c r="CC153" i="3"/>
  <c r="R153" i="2"/>
  <c r="N166" i="4"/>
  <c r="K166" i="4"/>
  <c r="J166" i="4"/>
  <c r="CC185" i="3"/>
  <c r="R185" i="2"/>
  <c r="N198" i="4"/>
  <c r="K198" i="4"/>
  <c r="J198" i="4"/>
  <c r="S358" i="4"/>
  <c r="S374" i="4"/>
  <c r="S464" i="4"/>
  <c r="CC487" i="3"/>
  <c r="R487" i="2"/>
  <c r="N500" i="4"/>
  <c r="K500" i="4"/>
  <c r="J500" i="4"/>
  <c r="CC503" i="3"/>
  <c r="R503" i="2"/>
  <c r="N516" i="4"/>
  <c r="K516" i="4"/>
  <c r="J516" i="4"/>
  <c r="CC134" i="3"/>
  <c r="R134" i="2"/>
  <c r="N147" i="4"/>
  <c r="K147" i="4"/>
  <c r="J147" i="4"/>
  <c r="S155" i="4"/>
  <c r="CC182" i="3"/>
  <c r="R182" i="2"/>
  <c r="N195" i="4"/>
  <c r="K195" i="4"/>
  <c r="J195" i="4"/>
  <c r="S203" i="4"/>
  <c r="CC278" i="3"/>
  <c r="R278" i="2"/>
  <c r="N291" i="4"/>
  <c r="K291" i="4"/>
  <c r="J291" i="4"/>
  <c r="CC294" i="3"/>
  <c r="R294" i="2"/>
  <c r="N307" i="4"/>
  <c r="K307" i="4"/>
  <c r="J307" i="4"/>
  <c r="CC374" i="3"/>
  <c r="R374" i="2"/>
  <c r="N387" i="4"/>
  <c r="K387" i="4"/>
  <c r="J387" i="4"/>
  <c r="R484" i="2"/>
  <c r="CC484" i="3"/>
  <c r="N497" i="4"/>
  <c r="K497" i="4"/>
  <c r="J497" i="4"/>
  <c r="R500" i="2"/>
  <c r="CC500" i="3"/>
  <c r="N513" i="4"/>
  <c r="K513" i="4"/>
  <c r="J513" i="4"/>
  <c r="R516" i="2"/>
  <c r="CC516" i="3"/>
  <c r="N529" i="4"/>
  <c r="K529" i="4"/>
  <c r="J529" i="4"/>
  <c r="GV19" i="3"/>
  <c r="DN19" i="3"/>
  <c r="DW31" i="3"/>
  <c r="GS31" i="3"/>
  <c r="HK31" i="3"/>
  <c r="DD31" i="3"/>
  <c r="GU31" i="3"/>
  <c r="CC99" i="3"/>
  <c r="N112" i="4"/>
  <c r="K112" i="4"/>
  <c r="J112" i="4"/>
  <c r="R99" i="2"/>
  <c r="S120" i="4"/>
  <c r="CC115" i="3"/>
  <c r="N128" i="4"/>
  <c r="K128" i="4"/>
  <c r="J128" i="4"/>
  <c r="R115" i="2"/>
  <c r="CC147" i="3"/>
  <c r="N160" i="4"/>
  <c r="K160" i="4"/>
  <c r="J160" i="4"/>
  <c r="R147" i="2"/>
  <c r="CC227" i="3"/>
  <c r="R227" i="2"/>
  <c r="N240" i="4"/>
  <c r="K240" i="4"/>
  <c r="J240" i="4"/>
  <c r="S248" i="4"/>
  <c r="CC243" i="3"/>
  <c r="R243" i="2"/>
  <c r="N256" i="4"/>
  <c r="K256" i="4"/>
  <c r="J256" i="4"/>
  <c r="CC355" i="3"/>
  <c r="R355" i="2"/>
  <c r="N368" i="4"/>
  <c r="K368" i="4"/>
  <c r="J368" i="4"/>
  <c r="CC485" i="3"/>
  <c r="R485" i="2"/>
  <c r="N498" i="4"/>
  <c r="K498" i="4"/>
  <c r="J498" i="4"/>
  <c r="CC501" i="3"/>
  <c r="R501" i="2"/>
  <c r="N514" i="4"/>
  <c r="K514" i="4"/>
  <c r="J514" i="4"/>
  <c r="CC517" i="3"/>
  <c r="R517" i="2"/>
  <c r="N530" i="4"/>
  <c r="K530" i="4"/>
  <c r="J530" i="4"/>
  <c r="S136" i="4"/>
  <c r="S216" i="4"/>
  <c r="CC481" i="3"/>
  <c r="R481" i="2"/>
  <c r="N494" i="4"/>
  <c r="K494" i="4"/>
  <c r="J494" i="4"/>
  <c r="S133" i="4"/>
  <c r="CC172" i="3"/>
  <c r="R172" i="2"/>
  <c r="N185" i="4"/>
  <c r="K185" i="4"/>
  <c r="J185" i="4"/>
  <c r="CC348" i="3"/>
  <c r="R348" i="2"/>
  <c r="N361" i="4"/>
  <c r="K361" i="4"/>
  <c r="J361" i="4"/>
  <c r="S385" i="4"/>
  <c r="S401" i="4"/>
  <c r="S417" i="4"/>
  <c r="S439" i="4"/>
  <c r="R430" i="2"/>
  <c r="CC430" i="3"/>
  <c r="N443" i="4"/>
  <c r="K443" i="4"/>
  <c r="J443" i="4"/>
  <c r="S455" i="4"/>
  <c r="R446" i="2"/>
  <c r="CC446" i="3"/>
  <c r="N459" i="4"/>
  <c r="K459" i="4"/>
  <c r="J459" i="4"/>
  <c r="S471" i="4"/>
  <c r="R462" i="2"/>
  <c r="CC462" i="3"/>
  <c r="N475" i="4"/>
  <c r="K475" i="4"/>
  <c r="J475" i="4"/>
  <c r="S483" i="4"/>
  <c r="S499" i="4"/>
  <c r="S515" i="4"/>
  <c r="S531" i="4"/>
  <c r="HJ26" i="3"/>
  <c r="DD26" i="3"/>
  <c r="HS26" i="3"/>
  <c r="DJ26" i="3"/>
  <c r="DK26" i="3"/>
  <c r="S110" i="4"/>
  <c r="S114" i="4"/>
  <c r="CC109" i="3"/>
  <c r="R109" i="2"/>
  <c r="N122" i="4"/>
  <c r="K122" i="4"/>
  <c r="J122" i="4"/>
  <c r="S130" i="4"/>
  <c r="S174" i="4"/>
  <c r="S194" i="4"/>
  <c r="S214" i="4"/>
  <c r="CC205" i="3"/>
  <c r="R205" i="2"/>
  <c r="N218" i="4"/>
  <c r="K218" i="4"/>
  <c r="J218" i="4"/>
  <c r="S230" i="4"/>
  <c r="CC365" i="3"/>
  <c r="R365" i="2"/>
  <c r="N378" i="4"/>
  <c r="K378" i="4"/>
  <c r="J378" i="4"/>
  <c r="S386" i="4"/>
  <c r="S402" i="4"/>
  <c r="S418" i="4"/>
  <c r="CC459" i="3"/>
  <c r="R459" i="2"/>
  <c r="N472" i="4"/>
  <c r="K472" i="4"/>
  <c r="J472" i="4"/>
  <c r="S143" i="4"/>
  <c r="CC138" i="3"/>
  <c r="R138" i="2"/>
  <c r="N151" i="4"/>
  <c r="K151" i="4"/>
  <c r="J151" i="4"/>
  <c r="S159" i="4"/>
  <c r="S175" i="4"/>
  <c r="S211" i="4"/>
  <c r="S227" i="4"/>
  <c r="CC282" i="3"/>
  <c r="R282" i="2"/>
  <c r="N295" i="4"/>
  <c r="K295" i="4"/>
  <c r="J295" i="4"/>
  <c r="CC298" i="3"/>
  <c r="R298" i="2"/>
  <c r="N311" i="4"/>
  <c r="K311" i="4"/>
  <c r="J311" i="4"/>
  <c r="CC346" i="3"/>
  <c r="R346" i="2"/>
  <c r="N359" i="4"/>
  <c r="K359" i="4"/>
  <c r="J359" i="4"/>
  <c r="S399" i="4"/>
  <c r="CC394" i="3"/>
  <c r="R394" i="2"/>
  <c r="N407" i="4"/>
  <c r="K407" i="4"/>
  <c r="J407" i="4"/>
  <c r="S435" i="4"/>
  <c r="CC424" i="3"/>
  <c r="R424" i="2"/>
  <c r="N437" i="4"/>
  <c r="K437" i="4"/>
  <c r="J437" i="4"/>
  <c r="S449" i="4"/>
  <c r="CC440" i="3"/>
  <c r="R440" i="2"/>
  <c r="N453" i="4"/>
  <c r="K453" i="4"/>
  <c r="J453" i="4"/>
  <c r="S465" i="4"/>
  <c r="CC456" i="3"/>
  <c r="R456" i="2"/>
  <c r="N469" i="4"/>
  <c r="K469" i="4"/>
  <c r="J469" i="4"/>
  <c r="S481" i="4"/>
  <c r="CC472" i="3"/>
  <c r="R472" i="2"/>
  <c r="N485" i="4"/>
  <c r="K485" i="4"/>
  <c r="J485" i="4"/>
  <c r="R488" i="2"/>
  <c r="CC488" i="3"/>
  <c r="N501" i="4"/>
  <c r="K501" i="4"/>
  <c r="J501" i="4"/>
  <c r="R504" i="2"/>
  <c r="CC504" i="3"/>
  <c r="N517" i="4"/>
  <c r="K517" i="4"/>
  <c r="J517" i="4"/>
  <c r="EN516" i="3"/>
  <c r="EX19" i="3"/>
  <c r="HK21" i="3"/>
  <c r="HF21" i="3"/>
  <c r="CQ21" i="3"/>
  <c r="FP35" i="3"/>
  <c r="FQ35" i="3"/>
  <c r="FR35" i="3"/>
  <c r="EL35" i="3"/>
  <c r="EM35" i="3"/>
  <c r="EN35" i="3"/>
  <c r="FF35" i="3"/>
  <c r="FG35" i="3"/>
  <c r="FH35" i="3"/>
  <c r="EV35" i="3"/>
  <c r="EW35" i="3"/>
  <c r="EX35" i="3"/>
  <c r="FZ35" i="3"/>
  <c r="S208" i="4"/>
  <c r="CC199" i="3"/>
  <c r="R199" i="2"/>
  <c r="N212" i="4"/>
  <c r="K212" i="4"/>
  <c r="J212" i="4"/>
  <c r="S224" i="4"/>
  <c r="CC215" i="3"/>
  <c r="R215" i="2"/>
  <c r="N228" i="4"/>
  <c r="K228" i="4"/>
  <c r="J228" i="4"/>
  <c r="CC231" i="3"/>
  <c r="R231" i="2"/>
  <c r="N244" i="4"/>
  <c r="K244" i="4"/>
  <c r="J244" i="4"/>
  <c r="CC327" i="3"/>
  <c r="R327" i="2"/>
  <c r="N340" i="4"/>
  <c r="K340" i="4"/>
  <c r="J340" i="4"/>
  <c r="CC343" i="3"/>
  <c r="R343" i="2"/>
  <c r="N356" i="4"/>
  <c r="K356" i="4"/>
  <c r="J356" i="4"/>
  <c r="CC375" i="3"/>
  <c r="R375" i="2"/>
  <c r="N388" i="4"/>
  <c r="K388" i="4"/>
  <c r="J388" i="4"/>
  <c r="CC391" i="3"/>
  <c r="R391" i="2"/>
  <c r="N404" i="4"/>
  <c r="K404" i="4"/>
  <c r="J404" i="4"/>
  <c r="CC407" i="3"/>
  <c r="R407" i="2"/>
  <c r="N420" i="4"/>
  <c r="K420" i="4"/>
  <c r="J420" i="4"/>
  <c r="S442" i="4"/>
  <c r="S458" i="4"/>
  <c r="S474" i="4"/>
  <c r="S494" i="4"/>
  <c r="S510" i="4"/>
  <c r="S526" i="4"/>
  <c r="CC303" i="3"/>
  <c r="R303" i="2"/>
  <c r="N316" i="4"/>
  <c r="K316" i="4"/>
  <c r="J316" i="4"/>
  <c r="CC335" i="3"/>
  <c r="R335" i="2"/>
  <c r="N348" i="4"/>
  <c r="K348" i="4"/>
  <c r="J348" i="4"/>
  <c r="S404" i="4"/>
  <c r="S482" i="4"/>
  <c r="DN32" i="3"/>
  <c r="DO32" i="3"/>
  <c r="CT32" i="3"/>
  <c r="CC176" i="3"/>
  <c r="R176" i="2"/>
  <c r="N189" i="4"/>
  <c r="K189" i="4"/>
  <c r="J189" i="4"/>
  <c r="CC240" i="3"/>
  <c r="R240" i="2"/>
  <c r="N253" i="4"/>
  <c r="K253" i="4"/>
  <c r="J253" i="4"/>
  <c r="CC288" i="3"/>
  <c r="R288" i="2"/>
  <c r="N301" i="4"/>
  <c r="K301" i="4"/>
  <c r="J301" i="4"/>
  <c r="CC145" i="3"/>
  <c r="R145" i="2"/>
  <c r="N158" i="4"/>
  <c r="K158" i="4"/>
  <c r="J158" i="4"/>
  <c r="CC401" i="3"/>
  <c r="R401" i="2"/>
  <c r="N414" i="4"/>
  <c r="K414" i="4"/>
  <c r="J414" i="4"/>
  <c r="CC94" i="3"/>
  <c r="N107" i="4"/>
  <c r="K107" i="4"/>
  <c r="J107" i="4"/>
  <c r="R94" i="2"/>
  <c r="CC126" i="3"/>
  <c r="R126" i="2"/>
  <c r="N139" i="4"/>
  <c r="K139" i="4"/>
  <c r="J139" i="4"/>
  <c r="CC398" i="3"/>
  <c r="R398" i="2"/>
  <c r="N411" i="4"/>
  <c r="K411" i="4"/>
  <c r="J411" i="4"/>
  <c r="HQ30" i="3"/>
  <c r="L32" i="3"/>
  <c r="BF32" i="2"/>
  <c r="CC75" i="3"/>
  <c r="N88" i="4"/>
  <c r="K88" i="4"/>
  <c r="J88" i="4"/>
  <c r="R75" i="2"/>
  <c r="CC91" i="3"/>
  <c r="N104" i="4"/>
  <c r="K104" i="4"/>
  <c r="J104" i="4"/>
  <c r="R91" i="2"/>
  <c r="CC107" i="3"/>
  <c r="N120" i="4"/>
  <c r="K120" i="4"/>
  <c r="J120" i="4"/>
  <c r="R107" i="2"/>
  <c r="CC123" i="3"/>
  <c r="N136" i="4"/>
  <c r="K136" i="4"/>
  <c r="J136" i="4"/>
  <c r="R123" i="2"/>
  <c r="CC155" i="3"/>
  <c r="N168" i="4"/>
  <c r="K168" i="4"/>
  <c r="J168" i="4"/>
  <c r="R155" i="2"/>
  <c r="CC283" i="3"/>
  <c r="R283" i="2"/>
  <c r="N296" i="4"/>
  <c r="K296" i="4"/>
  <c r="J296" i="4"/>
  <c r="CC299" i="3"/>
  <c r="R299" i="2"/>
  <c r="N312" i="4"/>
  <c r="K312" i="4"/>
  <c r="J312" i="4"/>
  <c r="CC315" i="3"/>
  <c r="R315" i="2"/>
  <c r="N328" i="4"/>
  <c r="K328" i="4"/>
  <c r="J328" i="4"/>
  <c r="CC363" i="3"/>
  <c r="R363" i="2"/>
  <c r="N376" i="4"/>
  <c r="K376" i="4"/>
  <c r="J376" i="4"/>
  <c r="CC477" i="3"/>
  <c r="R477" i="2"/>
  <c r="N490" i="4"/>
  <c r="K490" i="4"/>
  <c r="J490" i="4"/>
  <c r="CC493" i="3"/>
  <c r="R493" i="2"/>
  <c r="N506" i="4"/>
  <c r="K506" i="4"/>
  <c r="J506" i="4"/>
  <c r="CC509" i="3"/>
  <c r="R509" i="2"/>
  <c r="N522" i="4"/>
  <c r="K522" i="4"/>
  <c r="J522" i="4"/>
  <c r="S312" i="4"/>
  <c r="CC399" i="3"/>
  <c r="R399" i="2"/>
  <c r="N412" i="4"/>
  <c r="K412" i="4"/>
  <c r="J412" i="4"/>
  <c r="CC52" i="3"/>
  <c r="R52" i="2"/>
  <c r="N65" i="4"/>
  <c r="K65" i="4"/>
  <c r="J65" i="4"/>
  <c r="CC100" i="3"/>
  <c r="R100" i="2"/>
  <c r="N113" i="4"/>
  <c r="K113" i="4"/>
  <c r="J113" i="4"/>
  <c r="CC116" i="3"/>
  <c r="R116" i="2"/>
  <c r="N129" i="4"/>
  <c r="K129" i="4"/>
  <c r="J129" i="4"/>
  <c r="S205" i="4"/>
  <c r="S221" i="4"/>
  <c r="CC228" i="3"/>
  <c r="R228" i="2"/>
  <c r="N241" i="4"/>
  <c r="K241" i="4"/>
  <c r="J241" i="4"/>
  <c r="CC244" i="3"/>
  <c r="R244" i="2"/>
  <c r="N257" i="4"/>
  <c r="K257" i="4"/>
  <c r="J257" i="4"/>
  <c r="CC276" i="3"/>
  <c r="R276" i="2"/>
  <c r="N289" i="4"/>
  <c r="K289" i="4"/>
  <c r="J289" i="4"/>
  <c r="CC292" i="3"/>
  <c r="R292" i="2"/>
  <c r="N305" i="4"/>
  <c r="K305" i="4"/>
  <c r="J305" i="4"/>
  <c r="FS20" i="3"/>
  <c r="FT20" i="3"/>
  <c r="EY20" i="3"/>
  <c r="EZ20" i="3"/>
  <c r="FI20" i="3"/>
  <c r="FK20" i="3"/>
  <c r="GC20" i="3"/>
  <c r="GD20" i="3"/>
  <c r="FC20" i="3"/>
  <c r="FO20" i="3"/>
  <c r="FM20" i="3"/>
  <c r="FW20" i="3"/>
  <c r="GI20" i="3"/>
  <c r="GZ20" i="3"/>
  <c r="FE20" i="3"/>
  <c r="FY20" i="3"/>
  <c r="CK20" i="3"/>
  <c r="HB20" i="3"/>
  <c r="GG20" i="3"/>
  <c r="CC53" i="3"/>
  <c r="R53" i="2"/>
  <c r="N66" i="4"/>
  <c r="K66" i="4"/>
  <c r="J66" i="4"/>
  <c r="CC85" i="3"/>
  <c r="R85" i="2"/>
  <c r="N98" i="4"/>
  <c r="K98" i="4"/>
  <c r="J98" i="4"/>
  <c r="CC261" i="3"/>
  <c r="R261" i="2"/>
  <c r="N274" i="4"/>
  <c r="K274" i="4"/>
  <c r="J274" i="4"/>
  <c r="CC309" i="3"/>
  <c r="R309" i="2"/>
  <c r="N322" i="4"/>
  <c r="K322" i="4"/>
  <c r="J322" i="4"/>
  <c r="R357" i="2"/>
  <c r="CC357" i="3"/>
  <c r="N370" i="4"/>
  <c r="K370" i="4"/>
  <c r="J370" i="4"/>
  <c r="CC373" i="3"/>
  <c r="R373" i="2"/>
  <c r="N386" i="4"/>
  <c r="K386" i="4"/>
  <c r="J386" i="4"/>
  <c r="CC389" i="3"/>
  <c r="R389" i="2"/>
  <c r="N402" i="4"/>
  <c r="K402" i="4"/>
  <c r="J402" i="4"/>
  <c r="CC405" i="3"/>
  <c r="R405" i="2"/>
  <c r="N418" i="4"/>
  <c r="K418" i="4"/>
  <c r="J418" i="4"/>
  <c r="CC451" i="3"/>
  <c r="R451" i="2"/>
  <c r="N464" i="4"/>
  <c r="K464" i="4"/>
  <c r="J464" i="4"/>
  <c r="HQ28" i="3"/>
  <c r="DH28" i="3"/>
  <c r="DI28" i="3"/>
  <c r="CC178" i="3"/>
  <c r="R178" i="2"/>
  <c r="N191" i="4"/>
  <c r="K191" i="4"/>
  <c r="J191" i="4"/>
  <c r="S219" i="4"/>
  <c r="S363" i="4"/>
  <c r="CC370" i="3"/>
  <c r="R370" i="2"/>
  <c r="N383" i="4"/>
  <c r="K383" i="4"/>
  <c r="J383" i="4"/>
  <c r="R480" i="2"/>
  <c r="CC480" i="3"/>
  <c r="N493" i="4"/>
  <c r="K493" i="4"/>
  <c r="J493" i="4"/>
  <c r="R496" i="2"/>
  <c r="CC496" i="3"/>
  <c r="N509" i="4"/>
  <c r="K509" i="4"/>
  <c r="J509" i="4"/>
  <c r="R512" i="2"/>
  <c r="CC512" i="3"/>
  <c r="N525" i="4"/>
  <c r="K525" i="4"/>
  <c r="J525" i="4"/>
  <c r="E22" i="3"/>
  <c r="HH22" i="3"/>
  <c r="AR23" i="2"/>
  <c r="CC63" i="3"/>
  <c r="R63" i="2"/>
  <c r="N76" i="4"/>
  <c r="K76" i="4"/>
  <c r="J76" i="4"/>
  <c r="CC79" i="3"/>
  <c r="N92" i="4"/>
  <c r="K92" i="4"/>
  <c r="J92" i="4"/>
  <c r="R79" i="2"/>
  <c r="CC271" i="3"/>
  <c r="R271" i="2"/>
  <c r="N284" i="4"/>
  <c r="K284" i="4"/>
  <c r="J284" i="4"/>
  <c r="CC383" i="3"/>
  <c r="R383" i="2"/>
  <c r="N396" i="4"/>
  <c r="K396" i="4"/>
  <c r="J396" i="4"/>
  <c r="CC513" i="3"/>
  <c r="R513" i="2"/>
  <c r="N526" i="4"/>
  <c r="K526" i="4"/>
  <c r="J526" i="4"/>
  <c r="S141" i="4"/>
  <c r="CC136" i="3"/>
  <c r="R136" i="2"/>
  <c r="N149" i="4"/>
  <c r="K149" i="4"/>
  <c r="J149" i="4"/>
  <c r="S157" i="4"/>
  <c r="S173" i="4"/>
  <c r="S193" i="4"/>
  <c r="S209" i="4"/>
  <c r="S225" i="4"/>
  <c r="CC248" i="3"/>
  <c r="R248" i="2"/>
  <c r="N261" i="4"/>
  <c r="K261" i="4"/>
  <c r="J261" i="4"/>
  <c r="S269" i="4"/>
  <c r="CC264" i="3"/>
  <c r="R264" i="2"/>
  <c r="N277" i="4"/>
  <c r="K277" i="4"/>
  <c r="J277" i="4"/>
  <c r="S289" i="4"/>
  <c r="S305" i="4"/>
  <c r="CC360" i="3"/>
  <c r="R360" i="2"/>
  <c r="N373" i="4"/>
  <c r="K373" i="4"/>
  <c r="J373" i="4"/>
  <c r="CC474" i="3"/>
  <c r="R474" i="2"/>
  <c r="N487" i="4"/>
  <c r="K487" i="4"/>
  <c r="J487" i="4"/>
  <c r="CC490" i="3"/>
  <c r="R490" i="2"/>
  <c r="N503" i="4"/>
  <c r="K503" i="4"/>
  <c r="J503" i="4"/>
  <c r="CC506" i="3"/>
  <c r="R506" i="2"/>
  <c r="N519" i="4"/>
  <c r="K519" i="4"/>
  <c r="J519" i="4"/>
  <c r="S82" i="4"/>
  <c r="S210" i="4"/>
  <c r="CC201" i="3"/>
  <c r="R201" i="2"/>
  <c r="N214" i="4"/>
  <c r="K214" i="4"/>
  <c r="J214" i="4"/>
  <c r="S226" i="4"/>
  <c r="CC217" i="3"/>
  <c r="R217" i="2"/>
  <c r="N230" i="4"/>
  <c r="K230" i="4"/>
  <c r="J230" i="4"/>
  <c r="S238" i="4"/>
  <c r="CC233" i="3"/>
  <c r="R233" i="2"/>
  <c r="N246" i="4"/>
  <c r="K246" i="4"/>
  <c r="J246" i="4"/>
  <c r="S254" i="4"/>
  <c r="CC329" i="3"/>
  <c r="R329" i="2"/>
  <c r="N342" i="4"/>
  <c r="K342" i="4"/>
  <c r="J342" i="4"/>
  <c r="CC345" i="3"/>
  <c r="R345" i="2"/>
  <c r="N358" i="4"/>
  <c r="K358" i="4"/>
  <c r="J358" i="4"/>
  <c r="R361" i="2"/>
  <c r="CC361" i="3"/>
  <c r="N374" i="4"/>
  <c r="K374" i="4"/>
  <c r="J374" i="4"/>
  <c r="CC377" i="3"/>
  <c r="R377" i="2"/>
  <c r="N390" i="4"/>
  <c r="K390" i="4"/>
  <c r="J390" i="4"/>
  <c r="S398" i="4"/>
  <c r="CC393" i="3"/>
  <c r="R393" i="2"/>
  <c r="N406" i="4"/>
  <c r="K406" i="4"/>
  <c r="J406" i="4"/>
  <c r="S414" i="4"/>
  <c r="CC409" i="3"/>
  <c r="R409" i="2"/>
  <c r="N422" i="4"/>
  <c r="K422" i="4"/>
  <c r="J422" i="4"/>
  <c r="S430" i="4"/>
  <c r="CC423" i="3"/>
  <c r="R423" i="2"/>
  <c r="N436" i="4"/>
  <c r="K436" i="4"/>
  <c r="J436" i="4"/>
  <c r="S444" i="4"/>
  <c r="S480" i="4"/>
  <c r="R471" i="2"/>
  <c r="CC471" i="3"/>
  <c r="N484" i="4"/>
  <c r="K484" i="4"/>
  <c r="J484" i="4"/>
  <c r="CC54" i="3"/>
  <c r="R54" i="2"/>
  <c r="N67" i="4"/>
  <c r="K67" i="4"/>
  <c r="J67" i="4"/>
  <c r="S75" i="4"/>
  <c r="CC198" i="3"/>
  <c r="R198" i="2"/>
  <c r="N211" i="4"/>
  <c r="K211" i="4"/>
  <c r="J211" i="4"/>
  <c r="CC214" i="3"/>
  <c r="R214" i="2"/>
  <c r="N227" i="4"/>
  <c r="K227" i="4"/>
  <c r="J227" i="4"/>
  <c r="CC246" i="3"/>
  <c r="R246" i="2"/>
  <c r="N259" i="4"/>
  <c r="K259" i="4"/>
  <c r="J259" i="4"/>
  <c r="S267" i="4"/>
  <c r="CC262" i="3"/>
  <c r="R262" i="2"/>
  <c r="N275" i="4"/>
  <c r="K275" i="4"/>
  <c r="J275" i="4"/>
  <c r="S287" i="4"/>
  <c r="S303" i="4"/>
  <c r="S335" i="4"/>
  <c r="CC326" i="3"/>
  <c r="R326" i="2"/>
  <c r="N339" i="4"/>
  <c r="K339" i="4"/>
  <c r="J339" i="4"/>
  <c r="S351" i="4"/>
  <c r="CC342" i="3"/>
  <c r="R342" i="2"/>
  <c r="N355" i="4"/>
  <c r="K355" i="4"/>
  <c r="J355" i="4"/>
  <c r="S395" i="4"/>
  <c r="CC390" i="3"/>
  <c r="R390" i="2"/>
  <c r="N403" i="4"/>
  <c r="K403" i="4"/>
  <c r="J403" i="4"/>
  <c r="BW21" i="3"/>
  <c r="HL21" i="3"/>
  <c r="BY21" i="3"/>
  <c r="BX21" i="3"/>
  <c r="S264" i="4"/>
  <c r="CC259" i="3"/>
  <c r="R259" i="2"/>
  <c r="N272" i="4"/>
  <c r="K272" i="4"/>
  <c r="J272" i="4"/>
  <c r="S280" i="4"/>
  <c r="CC437" i="3"/>
  <c r="R437" i="2"/>
  <c r="N450" i="4"/>
  <c r="K450" i="4"/>
  <c r="J450" i="4"/>
  <c r="CC453" i="3"/>
  <c r="R453" i="2"/>
  <c r="N466" i="4"/>
  <c r="K466" i="4"/>
  <c r="J466" i="4"/>
  <c r="CC469" i="3"/>
  <c r="R469" i="2"/>
  <c r="N482" i="4"/>
  <c r="K482" i="4"/>
  <c r="J482" i="4"/>
  <c r="S490" i="4"/>
  <c r="S506" i="4"/>
  <c r="S522" i="4"/>
  <c r="S344" i="4"/>
  <c r="S145" i="4"/>
  <c r="CC140" i="3"/>
  <c r="R140" i="2"/>
  <c r="N153" i="4"/>
  <c r="K153" i="4"/>
  <c r="J153" i="4"/>
  <c r="S177" i="4"/>
  <c r="CC204" i="3"/>
  <c r="R204" i="2"/>
  <c r="N217" i="4"/>
  <c r="K217" i="4"/>
  <c r="J217" i="4"/>
  <c r="CC284" i="3"/>
  <c r="R284" i="2"/>
  <c r="N297" i="4"/>
  <c r="K297" i="4"/>
  <c r="J297" i="4"/>
  <c r="CC300" i="3"/>
  <c r="R300" i="2"/>
  <c r="N313" i="4"/>
  <c r="K313" i="4"/>
  <c r="J313" i="4"/>
  <c r="S341" i="4"/>
  <c r="CC332" i="3"/>
  <c r="R332" i="2"/>
  <c r="N345" i="4"/>
  <c r="K345" i="4"/>
  <c r="J345" i="4"/>
  <c r="S357" i="4"/>
  <c r="CC478" i="3"/>
  <c r="R478" i="2"/>
  <c r="N491" i="4"/>
  <c r="K491" i="4"/>
  <c r="J491" i="4"/>
  <c r="CC494" i="3"/>
  <c r="R494" i="2"/>
  <c r="N507" i="4"/>
  <c r="K507" i="4"/>
  <c r="J507" i="4"/>
  <c r="CC510" i="3"/>
  <c r="R510" i="2"/>
  <c r="N523" i="4"/>
  <c r="K523" i="4"/>
  <c r="J523" i="4"/>
  <c r="FP29" i="3"/>
  <c r="FQ29" i="3"/>
  <c r="FR29" i="3"/>
  <c r="EL29" i="3"/>
  <c r="EM29" i="3"/>
  <c r="EN29" i="3"/>
  <c r="EV29" i="3"/>
  <c r="FF29" i="3"/>
  <c r="FG29" i="3"/>
  <c r="FH29" i="3"/>
  <c r="FZ29" i="3"/>
  <c r="GA29" i="3"/>
  <c r="GB29" i="3"/>
  <c r="HQ26" i="3"/>
  <c r="DH26" i="3"/>
  <c r="DI26" i="3"/>
  <c r="DD34" i="3"/>
  <c r="S66" i="4"/>
  <c r="CC61" i="3"/>
  <c r="R61" i="2"/>
  <c r="N74" i="4"/>
  <c r="K74" i="4"/>
  <c r="J74" i="4"/>
  <c r="S186" i="4"/>
  <c r="CC189" i="3"/>
  <c r="R189" i="2"/>
  <c r="N202" i="4"/>
  <c r="K202" i="4"/>
  <c r="J202" i="4"/>
  <c r="CC333" i="3"/>
  <c r="R333" i="2"/>
  <c r="N346" i="4"/>
  <c r="K346" i="4"/>
  <c r="J346" i="4"/>
  <c r="CC443" i="3"/>
  <c r="R443" i="2"/>
  <c r="N456" i="4"/>
  <c r="K456" i="4"/>
  <c r="J456" i="4"/>
  <c r="S492" i="4"/>
  <c r="S508" i="4"/>
  <c r="S524" i="4"/>
  <c r="FP38" i="3"/>
  <c r="EL38" i="3"/>
  <c r="EM38" i="3"/>
  <c r="EN38" i="3"/>
  <c r="EV38" i="3"/>
  <c r="EW38" i="3"/>
  <c r="EX38" i="3"/>
  <c r="FF38" i="3"/>
  <c r="FG38" i="3"/>
  <c r="FH38" i="3"/>
  <c r="FZ38" i="3"/>
  <c r="GA38" i="3"/>
  <c r="GB38" i="3"/>
  <c r="ED38" i="3"/>
  <c r="CU38" i="3"/>
  <c r="CV38" i="3"/>
  <c r="S195" i="4"/>
  <c r="S239" i="4"/>
  <c r="CC234" i="3"/>
  <c r="R234" i="2"/>
  <c r="N247" i="4"/>
  <c r="K247" i="4"/>
  <c r="J247" i="4"/>
  <c r="S255" i="4"/>
  <c r="CC250" i="3"/>
  <c r="R250" i="2"/>
  <c r="N263" i="4"/>
  <c r="K263" i="4"/>
  <c r="J263" i="4"/>
  <c r="S271" i="4"/>
  <c r="CC266" i="3"/>
  <c r="R266" i="2"/>
  <c r="N279" i="4"/>
  <c r="K279" i="4"/>
  <c r="J279" i="4"/>
  <c r="S291" i="4"/>
  <c r="S307" i="4"/>
  <c r="S319" i="4"/>
  <c r="CC314" i="3"/>
  <c r="R314" i="2"/>
  <c r="N327" i="4"/>
  <c r="K327" i="4"/>
  <c r="J327" i="4"/>
  <c r="S339" i="4"/>
  <c r="CC330" i="3"/>
  <c r="R330" i="2"/>
  <c r="N343" i="4"/>
  <c r="K343" i="4"/>
  <c r="J343" i="4"/>
  <c r="S355" i="4"/>
  <c r="S383" i="4"/>
  <c r="CC378" i="3"/>
  <c r="R378" i="2"/>
  <c r="N391" i="4"/>
  <c r="K391" i="4"/>
  <c r="J391" i="4"/>
  <c r="J32" i="3"/>
  <c r="BD32" i="2"/>
  <c r="BX22" i="3"/>
  <c r="BW22" i="3"/>
  <c r="HL22" i="3"/>
  <c r="BY22" i="3"/>
  <c r="HM22" i="3"/>
  <c r="HN22" i="3"/>
  <c r="GY22" i="3"/>
  <c r="HN21" i="3"/>
  <c r="CU21" i="3"/>
  <c r="CV21" i="3"/>
  <c r="G44" i="3"/>
  <c r="AT45" i="2"/>
  <c r="G45" i="3"/>
  <c r="CC119" i="3"/>
  <c r="N132" i="4"/>
  <c r="K132" i="4"/>
  <c r="J132" i="4"/>
  <c r="R119" i="2"/>
  <c r="S140" i="4"/>
  <c r="CC135" i="3"/>
  <c r="N148" i="4"/>
  <c r="K148" i="4"/>
  <c r="J148" i="4"/>
  <c r="R135" i="2"/>
  <c r="CC247" i="3"/>
  <c r="R247" i="2"/>
  <c r="N260" i="4"/>
  <c r="K260" i="4"/>
  <c r="J260" i="4"/>
  <c r="S268" i="4"/>
  <c r="CC263" i="3"/>
  <c r="R263" i="2"/>
  <c r="N276" i="4"/>
  <c r="K276" i="4"/>
  <c r="J276" i="4"/>
  <c r="S288" i="4"/>
  <c r="CC279" i="3"/>
  <c r="R279" i="2"/>
  <c r="N292" i="4"/>
  <c r="K292" i="4"/>
  <c r="J292" i="4"/>
  <c r="S304" i="4"/>
  <c r="CC295" i="3"/>
  <c r="R295" i="2"/>
  <c r="N308" i="4"/>
  <c r="K308" i="4"/>
  <c r="J308" i="4"/>
  <c r="S336" i="4"/>
  <c r="S352" i="4"/>
  <c r="CC143" i="3"/>
  <c r="N156" i="4"/>
  <c r="K156" i="4"/>
  <c r="J156" i="4"/>
  <c r="R143" i="2"/>
  <c r="S420" i="4"/>
  <c r="CC144" i="3"/>
  <c r="R144" i="2"/>
  <c r="N157" i="4"/>
  <c r="K157" i="4"/>
  <c r="J157" i="4"/>
  <c r="CC225" i="3"/>
  <c r="R225" i="2"/>
  <c r="N238" i="4"/>
  <c r="K238" i="4"/>
  <c r="J238" i="4"/>
  <c r="CC257" i="3"/>
  <c r="R257" i="2"/>
  <c r="N270" i="4"/>
  <c r="K270" i="4"/>
  <c r="J270" i="4"/>
  <c r="CC273" i="3"/>
  <c r="R273" i="2"/>
  <c r="N286" i="4"/>
  <c r="K286" i="4"/>
  <c r="J286" i="4"/>
  <c r="CC62" i="3"/>
  <c r="R62" i="2"/>
  <c r="N75" i="4"/>
  <c r="K75" i="4"/>
  <c r="J75" i="4"/>
  <c r="CC78" i="3"/>
  <c r="N91" i="4"/>
  <c r="K91" i="4"/>
  <c r="J91" i="4"/>
  <c r="R78" i="2"/>
  <c r="CC366" i="3"/>
  <c r="R366" i="2"/>
  <c r="N379" i="4"/>
  <c r="K379" i="4"/>
  <c r="J379" i="4"/>
  <c r="CC48" i="3"/>
  <c r="R48" i="2"/>
  <c r="N61" i="4"/>
  <c r="K61" i="4"/>
  <c r="J61" i="4"/>
  <c r="CC64" i="3"/>
  <c r="R64" i="2"/>
  <c r="N77" i="4"/>
  <c r="K77" i="4"/>
  <c r="J77" i="4"/>
  <c r="CC80" i="3"/>
  <c r="R80" i="2"/>
  <c r="N93" i="4"/>
  <c r="K93" i="4"/>
  <c r="J93" i="4"/>
  <c r="CC96" i="3"/>
  <c r="R96" i="2"/>
  <c r="N109" i="4"/>
  <c r="K109" i="4"/>
  <c r="J109" i="4"/>
  <c r="CC160" i="3"/>
  <c r="R160" i="2"/>
  <c r="N173" i="4"/>
  <c r="K173" i="4"/>
  <c r="J173" i="4"/>
  <c r="CC208" i="3"/>
  <c r="R208" i="2"/>
  <c r="N221" i="4"/>
  <c r="K221" i="4"/>
  <c r="J221" i="4"/>
  <c r="CC352" i="3"/>
  <c r="R352" i="2"/>
  <c r="N365" i="4"/>
  <c r="K365" i="4"/>
  <c r="J365" i="4"/>
  <c r="CC434" i="3"/>
  <c r="R434" i="2"/>
  <c r="N447" i="4"/>
  <c r="K447" i="4"/>
  <c r="J447" i="4"/>
  <c r="CC450" i="3"/>
  <c r="R450" i="2"/>
  <c r="N463" i="4"/>
  <c r="K463" i="4"/>
  <c r="J463" i="4"/>
  <c r="CC466" i="3"/>
  <c r="R466" i="2"/>
  <c r="N479" i="4"/>
  <c r="K479" i="4"/>
  <c r="J479" i="4"/>
  <c r="DH45" i="3"/>
  <c r="DI45" i="3"/>
  <c r="CC49" i="3"/>
  <c r="R49" i="2"/>
  <c r="N62" i="4"/>
  <c r="K62" i="4"/>
  <c r="J62" i="4"/>
  <c r="CC65" i="3"/>
  <c r="R65" i="2"/>
  <c r="N78" i="4"/>
  <c r="K78" i="4"/>
  <c r="J78" i="4"/>
  <c r="CC97" i="3"/>
  <c r="R97" i="2"/>
  <c r="N110" i="4"/>
  <c r="K110" i="4"/>
  <c r="J110" i="4"/>
  <c r="CC113" i="3"/>
  <c r="R113" i="2"/>
  <c r="N126" i="4"/>
  <c r="K126" i="4"/>
  <c r="J126" i="4"/>
  <c r="CC177" i="3"/>
  <c r="R177" i="2"/>
  <c r="N190" i="4"/>
  <c r="K190" i="4"/>
  <c r="J190" i="4"/>
  <c r="CC353" i="3"/>
  <c r="R353" i="2"/>
  <c r="N366" i="4"/>
  <c r="K366" i="4"/>
  <c r="J366" i="4"/>
  <c r="CC369" i="3"/>
  <c r="R369" i="2"/>
  <c r="N382" i="4"/>
  <c r="K382" i="4"/>
  <c r="J382" i="4"/>
  <c r="CC431" i="3"/>
  <c r="R431" i="2"/>
  <c r="N444" i="4"/>
  <c r="K444" i="4"/>
  <c r="J444" i="4"/>
  <c r="CC479" i="3"/>
  <c r="R479" i="2"/>
  <c r="N492" i="4"/>
  <c r="K492" i="4"/>
  <c r="J492" i="4"/>
  <c r="CC495" i="3"/>
  <c r="R495" i="2"/>
  <c r="N508" i="4"/>
  <c r="K508" i="4"/>
  <c r="J508" i="4"/>
  <c r="CC511" i="3"/>
  <c r="R511" i="2"/>
  <c r="N524" i="4"/>
  <c r="K524" i="4"/>
  <c r="J524" i="4"/>
  <c r="CC158" i="3"/>
  <c r="R158" i="2"/>
  <c r="N171" i="4"/>
  <c r="K171" i="4"/>
  <c r="J171" i="4"/>
  <c r="S187" i="4"/>
  <c r="CC206" i="3"/>
  <c r="R206" i="2"/>
  <c r="N219" i="4"/>
  <c r="K219" i="4"/>
  <c r="J219" i="4"/>
  <c r="CC350" i="3"/>
  <c r="R350" i="2"/>
  <c r="N363" i="4"/>
  <c r="K363" i="4"/>
  <c r="J363" i="4"/>
  <c r="CC414" i="3"/>
  <c r="R414" i="2"/>
  <c r="N427" i="4"/>
  <c r="K427" i="4"/>
  <c r="J427" i="4"/>
  <c r="R476" i="2"/>
  <c r="CC476" i="3"/>
  <c r="N489" i="4"/>
  <c r="K489" i="4"/>
  <c r="J489" i="4"/>
  <c r="R492" i="2"/>
  <c r="CC492" i="3"/>
  <c r="N505" i="4"/>
  <c r="K505" i="4"/>
  <c r="J505" i="4"/>
  <c r="R508" i="2"/>
  <c r="CC508" i="3"/>
  <c r="N521" i="4"/>
  <c r="K521" i="4"/>
  <c r="J521" i="4"/>
  <c r="GX22" i="3"/>
  <c r="CW22" i="3"/>
  <c r="BD36" i="2"/>
  <c r="J36" i="3"/>
  <c r="CC59" i="3"/>
  <c r="R59" i="2"/>
  <c r="N72" i="4"/>
  <c r="K72" i="4"/>
  <c r="J72" i="4"/>
  <c r="CC187" i="3"/>
  <c r="R187" i="2"/>
  <c r="N200" i="4"/>
  <c r="K200" i="4"/>
  <c r="J200" i="4"/>
  <c r="CC203" i="3"/>
  <c r="R203" i="2"/>
  <c r="N216" i="4"/>
  <c r="K216" i="4"/>
  <c r="J216" i="4"/>
  <c r="CC235" i="3"/>
  <c r="R235" i="2"/>
  <c r="N248" i="4"/>
  <c r="K248" i="4"/>
  <c r="J248" i="4"/>
  <c r="CC251" i="3"/>
  <c r="R251" i="2"/>
  <c r="N264" i="4"/>
  <c r="K264" i="4"/>
  <c r="J264" i="4"/>
  <c r="CC267" i="3"/>
  <c r="R267" i="2"/>
  <c r="N280" i="4"/>
  <c r="K280" i="4"/>
  <c r="J280" i="4"/>
  <c r="CC379" i="3"/>
  <c r="R379" i="2"/>
  <c r="N392" i="4"/>
  <c r="K392" i="4"/>
  <c r="J392" i="4"/>
  <c r="CC395" i="3"/>
  <c r="R395" i="2"/>
  <c r="N408" i="4"/>
  <c r="K408" i="4"/>
  <c r="J408" i="4"/>
  <c r="CC411" i="3"/>
  <c r="R411" i="2"/>
  <c r="N424" i="4"/>
  <c r="K424" i="4"/>
  <c r="J424" i="4"/>
  <c r="S184" i="4"/>
  <c r="S232" i="4"/>
  <c r="CC497" i="3"/>
  <c r="R497" i="2"/>
  <c r="N510" i="4"/>
  <c r="K510" i="4"/>
  <c r="J510" i="4"/>
  <c r="CC84" i="3"/>
  <c r="R84" i="2"/>
  <c r="N97" i="4"/>
  <c r="K97" i="4"/>
  <c r="J97" i="4"/>
  <c r="CC148" i="3"/>
  <c r="R148" i="2"/>
  <c r="N161" i="4"/>
  <c r="K161" i="4"/>
  <c r="J161" i="4"/>
  <c r="CC180" i="3"/>
  <c r="R180" i="2"/>
  <c r="N193" i="4"/>
  <c r="K193" i="4"/>
  <c r="J193" i="4"/>
  <c r="S285" i="4"/>
  <c r="S301" i="4"/>
  <c r="S317" i="4"/>
  <c r="CC308" i="3"/>
  <c r="R308" i="2"/>
  <c r="N321" i="4"/>
  <c r="K321" i="4"/>
  <c r="J321" i="4"/>
  <c r="S369" i="4"/>
  <c r="CC470" i="3"/>
  <c r="R470" i="2"/>
  <c r="N483" i="4"/>
  <c r="K483" i="4"/>
  <c r="J483" i="4"/>
  <c r="HJ20" i="3"/>
  <c r="HK20" i="3"/>
  <c r="CC69" i="3"/>
  <c r="R69" i="2"/>
  <c r="N82" i="4"/>
  <c r="K82" i="4"/>
  <c r="J82" i="4"/>
  <c r="CC101" i="3"/>
  <c r="R101" i="2"/>
  <c r="N114" i="4"/>
  <c r="K114" i="4"/>
  <c r="J114" i="4"/>
  <c r="CC117" i="3"/>
  <c r="R117" i="2"/>
  <c r="N130" i="4"/>
  <c r="K130" i="4"/>
  <c r="J130" i="4"/>
  <c r="CC181" i="3"/>
  <c r="R181" i="2"/>
  <c r="N194" i="4"/>
  <c r="K194" i="4"/>
  <c r="J194" i="4"/>
  <c r="CC325" i="3"/>
  <c r="R325" i="2"/>
  <c r="N338" i="4"/>
  <c r="K338" i="4"/>
  <c r="J338" i="4"/>
  <c r="CC341" i="3"/>
  <c r="R341" i="2"/>
  <c r="N354" i="4"/>
  <c r="K354" i="4"/>
  <c r="J354" i="4"/>
  <c r="CC435" i="3"/>
  <c r="R435" i="2"/>
  <c r="N448" i="4"/>
  <c r="K448" i="4"/>
  <c r="J448" i="4"/>
  <c r="CX28" i="3"/>
  <c r="L38" i="3"/>
  <c r="BF38" i="2"/>
  <c r="CC50" i="3"/>
  <c r="R50" i="2"/>
  <c r="N63" i="4"/>
  <c r="K63" i="4"/>
  <c r="J63" i="4"/>
  <c r="CC98" i="3"/>
  <c r="N111" i="4"/>
  <c r="K111" i="4"/>
  <c r="J111" i="4"/>
  <c r="R98" i="2"/>
  <c r="CC114" i="3"/>
  <c r="N127" i="4"/>
  <c r="K127" i="4"/>
  <c r="J127" i="4"/>
  <c r="R114" i="2"/>
  <c r="S139" i="4"/>
  <c r="CC130" i="3"/>
  <c r="R130" i="2"/>
  <c r="N143" i="4"/>
  <c r="K143" i="4"/>
  <c r="J143" i="4"/>
  <c r="CC162" i="3"/>
  <c r="R162" i="2"/>
  <c r="N175" i="4"/>
  <c r="K175" i="4"/>
  <c r="J175" i="4"/>
  <c r="CC258" i="3"/>
  <c r="R258" i="2"/>
  <c r="N271" i="4"/>
  <c r="K271" i="4"/>
  <c r="J271" i="4"/>
  <c r="CC418" i="3"/>
  <c r="R418" i="2"/>
  <c r="N431" i="4"/>
  <c r="K431" i="4"/>
  <c r="J431" i="4"/>
  <c r="E36" i="3"/>
  <c r="HH36" i="3"/>
  <c r="AR37" i="2"/>
  <c r="GX36" i="3"/>
  <c r="CW36" i="3"/>
  <c r="CC111" i="3"/>
  <c r="N124" i="4"/>
  <c r="K124" i="4"/>
  <c r="J124" i="4"/>
  <c r="R111" i="2"/>
  <c r="CC207" i="3"/>
  <c r="R207" i="2"/>
  <c r="N220" i="4"/>
  <c r="K220" i="4"/>
  <c r="J220" i="4"/>
  <c r="CC319" i="3"/>
  <c r="R319" i="2"/>
  <c r="N332" i="4"/>
  <c r="K332" i="4"/>
  <c r="J332" i="4"/>
  <c r="CC415" i="3"/>
  <c r="R415" i="2"/>
  <c r="N428" i="4"/>
  <c r="K428" i="4"/>
  <c r="J428" i="4"/>
  <c r="ED39" i="3"/>
  <c r="CC152" i="3"/>
  <c r="R152" i="2"/>
  <c r="N165" i="4"/>
  <c r="K165" i="4"/>
  <c r="J165" i="4"/>
  <c r="CC168" i="3"/>
  <c r="R168" i="2"/>
  <c r="N181" i="4"/>
  <c r="K181" i="4"/>
  <c r="J181" i="4"/>
  <c r="S197" i="4"/>
  <c r="S237" i="4"/>
  <c r="CC232" i="3"/>
  <c r="R232" i="2"/>
  <c r="N245" i="4"/>
  <c r="K245" i="4"/>
  <c r="J245" i="4"/>
  <c r="S253" i="4"/>
  <c r="CC344" i="3"/>
  <c r="R344" i="2"/>
  <c r="N357" i="4"/>
  <c r="K357" i="4"/>
  <c r="J357" i="4"/>
  <c r="S433" i="4"/>
  <c r="CC426" i="3"/>
  <c r="R426" i="2"/>
  <c r="N439" i="4"/>
  <c r="K439" i="4"/>
  <c r="J439" i="4"/>
  <c r="S451" i="4"/>
  <c r="CC442" i="3"/>
  <c r="R442" i="2"/>
  <c r="N455" i="4"/>
  <c r="K455" i="4"/>
  <c r="J455" i="4"/>
  <c r="S467" i="4"/>
  <c r="CC458" i="3"/>
  <c r="R458" i="2"/>
  <c r="N471" i="4"/>
  <c r="K471" i="4"/>
  <c r="J471" i="4"/>
  <c r="DJ34" i="3"/>
  <c r="DK34" i="3"/>
  <c r="CC249" i="3"/>
  <c r="R249" i="2"/>
  <c r="N262" i="4"/>
  <c r="K262" i="4"/>
  <c r="J262" i="4"/>
  <c r="S270" i="4"/>
  <c r="CC265" i="3"/>
  <c r="R265" i="2"/>
  <c r="N278" i="4"/>
  <c r="K278" i="4"/>
  <c r="J278" i="4"/>
  <c r="S290" i="4"/>
  <c r="CC281" i="3"/>
  <c r="R281" i="2"/>
  <c r="N294" i="4"/>
  <c r="K294" i="4"/>
  <c r="J294" i="4"/>
  <c r="S306" i="4"/>
  <c r="CC297" i="3"/>
  <c r="R297" i="2"/>
  <c r="N310" i="4"/>
  <c r="K310" i="4"/>
  <c r="J310" i="4"/>
  <c r="S318" i="4"/>
  <c r="CC313" i="3"/>
  <c r="R313" i="2"/>
  <c r="N326" i="4"/>
  <c r="K326" i="4"/>
  <c r="J326" i="4"/>
  <c r="S338" i="4"/>
  <c r="S354" i="4"/>
  <c r="CC439" i="3"/>
  <c r="R439" i="2"/>
  <c r="N452" i="4"/>
  <c r="K452" i="4"/>
  <c r="J452" i="4"/>
  <c r="S460" i="4"/>
  <c r="CC70" i="3"/>
  <c r="N83" i="4"/>
  <c r="K83" i="4"/>
  <c r="J83" i="4"/>
  <c r="R70" i="2"/>
  <c r="S91" i="4"/>
  <c r="CC86" i="3"/>
  <c r="N99" i="4"/>
  <c r="K99" i="4"/>
  <c r="J99" i="4"/>
  <c r="R86" i="2"/>
  <c r="S107" i="4"/>
  <c r="CC102" i="3"/>
  <c r="N115" i="4"/>
  <c r="K115" i="4"/>
  <c r="J115" i="4"/>
  <c r="R102" i="2"/>
  <c r="S123" i="4"/>
  <c r="CC118" i="3"/>
  <c r="N131" i="4"/>
  <c r="K131" i="4"/>
  <c r="J131" i="4"/>
  <c r="R118" i="2"/>
  <c r="CC150" i="3"/>
  <c r="R150" i="2"/>
  <c r="N163" i="4"/>
  <c r="K163" i="4"/>
  <c r="J163" i="4"/>
  <c r="CC166" i="3"/>
  <c r="R166" i="2"/>
  <c r="N179" i="4"/>
  <c r="K179" i="4"/>
  <c r="J179" i="4"/>
  <c r="S207" i="4"/>
  <c r="S223" i="4"/>
  <c r="S235" i="4"/>
  <c r="CC230" i="3"/>
  <c r="R230" i="2"/>
  <c r="N243" i="4"/>
  <c r="K243" i="4"/>
  <c r="J243" i="4"/>
  <c r="S251" i="4"/>
  <c r="S371" i="4"/>
  <c r="S411" i="4"/>
  <c r="CC406" i="3"/>
  <c r="R406" i="2"/>
  <c r="N419" i="4"/>
  <c r="K419" i="4"/>
  <c r="J419" i="4"/>
  <c r="G22" i="3"/>
  <c r="AT23" i="2"/>
  <c r="CC131" i="3"/>
  <c r="N144" i="4"/>
  <c r="K144" i="4"/>
  <c r="J144" i="4"/>
  <c r="R131" i="2"/>
  <c r="S152" i="4"/>
  <c r="CC163" i="3"/>
  <c r="R163" i="2"/>
  <c r="N176" i="4"/>
  <c r="K176" i="4"/>
  <c r="J176" i="4"/>
  <c r="CC179" i="3"/>
  <c r="R179" i="2"/>
  <c r="N192" i="4"/>
  <c r="K192" i="4"/>
  <c r="J192" i="4"/>
  <c r="CC195" i="3"/>
  <c r="R195" i="2"/>
  <c r="N208" i="4"/>
  <c r="K208" i="4"/>
  <c r="J208" i="4"/>
  <c r="S220" i="4"/>
  <c r="CC211" i="3"/>
  <c r="R211" i="2"/>
  <c r="N224" i="4"/>
  <c r="K224" i="4"/>
  <c r="J224" i="4"/>
  <c r="CC307" i="3"/>
  <c r="R307" i="2"/>
  <c r="N320" i="4"/>
  <c r="K320" i="4"/>
  <c r="J320" i="4"/>
  <c r="S328" i="4"/>
  <c r="CC323" i="3"/>
  <c r="R323" i="2"/>
  <c r="N336" i="4"/>
  <c r="K336" i="4"/>
  <c r="J336" i="4"/>
  <c r="CC339" i="3"/>
  <c r="R339" i="2"/>
  <c r="N352" i="4"/>
  <c r="K352" i="4"/>
  <c r="J352" i="4"/>
  <c r="CC371" i="3"/>
  <c r="R371" i="2"/>
  <c r="N384" i="4"/>
  <c r="K384" i="4"/>
  <c r="J384" i="4"/>
  <c r="S392" i="4"/>
  <c r="CC387" i="3"/>
  <c r="R387" i="2"/>
  <c r="N400" i="4"/>
  <c r="K400" i="4"/>
  <c r="J400" i="4"/>
  <c r="S408" i="4"/>
  <c r="CC403" i="3"/>
  <c r="R403" i="2"/>
  <c r="N416" i="4"/>
  <c r="K416" i="4"/>
  <c r="J416" i="4"/>
  <c r="S424" i="4"/>
  <c r="S462" i="4"/>
  <c r="S478" i="4"/>
  <c r="S65" i="4"/>
  <c r="CC60" i="3"/>
  <c r="R60" i="2"/>
  <c r="N73" i="4"/>
  <c r="K73" i="4"/>
  <c r="J73" i="4"/>
  <c r="S81" i="4"/>
  <c r="CC76" i="3"/>
  <c r="R76" i="2"/>
  <c r="N89" i="4"/>
  <c r="K89" i="4"/>
  <c r="J89" i="4"/>
  <c r="S97" i="4"/>
  <c r="CC92" i="3"/>
  <c r="R92" i="2"/>
  <c r="N105" i="4"/>
  <c r="K105" i="4"/>
  <c r="J105" i="4"/>
  <c r="S113" i="4"/>
  <c r="CC108" i="3"/>
  <c r="R108" i="2"/>
  <c r="N121" i="4"/>
  <c r="K121" i="4"/>
  <c r="J121" i="4"/>
  <c r="S129" i="4"/>
  <c r="S161" i="4"/>
  <c r="CC156" i="3"/>
  <c r="R156" i="2"/>
  <c r="N169" i="4"/>
  <c r="K169" i="4"/>
  <c r="J169" i="4"/>
  <c r="S213" i="4"/>
  <c r="S229" i="4"/>
  <c r="CC220" i="3"/>
  <c r="R220" i="2"/>
  <c r="N233" i="4"/>
  <c r="K233" i="4"/>
  <c r="J233" i="4"/>
  <c r="S241" i="4"/>
  <c r="CC236" i="3"/>
  <c r="R236" i="2"/>
  <c r="N249" i="4"/>
  <c r="K249" i="4"/>
  <c r="J249" i="4"/>
  <c r="S257" i="4"/>
  <c r="CC252" i="3"/>
  <c r="R252" i="2"/>
  <c r="N265" i="4"/>
  <c r="K265" i="4"/>
  <c r="J265" i="4"/>
  <c r="S273" i="4"/>
  <c r="CC268" i="3"/>
  <c r="R268" i="2"/>
  <c r="N281" i="4"/>
  <c r="K281" i="4"/>
  <c r="J281" i="4"/>
  <c r="S293" i="4"/>
  <c r="S309" i="4"/>
  <c r="S321" i="4"/>
  <c r="CC316" i="3"/>
  <c r="R316" i="2"/>
  <c r="N329" i="4"/>
  <c r="K329" i="4"/>
  <c r="J329" i="4"/>
  <c r="G26" i="3"/>
  <c r="AT27" i="2"/>
  <c r="G27" i="3"/>
  <c r="CX26" i="3"/>
  <c r="S134" i="4"/>
  <c r="CC125" i="3"/>
  <c r="R125" i="2"/>
  <c r="N138" i="4"/>
  <c r="K138" i="4"/>
  <c r="J138" i="4"/>
  <c r="S146" i="4"/>
  <c r="S162" i="4"/>
  <c r="CC173" i="3"/>
  <c r="R173" i="2"/>
  <c r="N186" i="4"/>
  <c r="K186" i="4"/>
  <c r="J186" i="4"/>
  <c r="CC269" i="3"/>
  <c r="R269" i="2"/>
  <c r="N282" i="4"/>
  <c r="K282" i="4"/>
  <c r="J282" i="4"/>
  <c r="S294" i="4"/>
  <c r="CC285" i="3"/>
  <c r="R285" i="2"/>
  <c r="N298" i="4"/>
  <c r="K298" i="4"/>
  <c r="J298" i="4"/>
  <c r="S310" i="4"/>
  <c r="CC301" i="3"/>
  <c r="R301" i="2"/>
  <c r="N314" i="4"/>
  <c r="K314" i="4"/>
  <c r="J314" i="4"/>
  <c r="S322" i="4"/>
  <c r="CC317" i="3"/>
  <c r="R317" i="2"/>
  <c r="N330" i="4"/>
  <c r="K330" i="4"/>
  <c r="J330" i="4"/>
  <c r="S342" i="4"/>
  <c r="S362" i="4"/>
  <c r="CC381" i="3"/>
  <c r="R381" i="2"/>
  <c r="N394" i="4"/>
  <c r="K394" i="4"/>
  <c r="J394" i="4"/>
  <c r="CC397" i="3"/>
  <c r="R397" i="2"/>
  <c r="N410" i="4"/>
  <c r="K410" i="4"/>
  <c r="J410" i="4"/>
  <c r="CC413" i="3"/>
  <c r="R413" i="2"/>
  <c r="N426" i="4"/>
  <c r="K426" i="4"/>
  <c r="J426" i="4"/>
  <c r="CC427" i="3"/>
  <c r="R427" i="2"/>
  <c r="N440" i="4"/>
  <c r="K440" i="4"/>
  <c r="J440" i="4"/>
  <c r="FP37" i="3"/>
  <c r="EL37" i="3"/>
  <c r="EM37" i="3"/>
  <c r="EN37" i="3"/>
  <c r="EV37" i="3"/>
  <c r="EW37" i="3"/>
  <c r="EX37" i="3"/>
  <c r="FF37" i="3"/>
  <c r="FG37" i="3"/>
  <c r="FH37" i="3"/>
  <c r="FZ37" i="3"/>
  <c r="GA37" i="3"/>
  <c r="GB37" i="3"/>
  <c r="CC186" i="3"/>
  <c r="R186" i="2"/>
  <c r="N199" i="4"/>
  <c r="K199" i="4"/>
  <c r="J199" i="4"/>
  <c r="S375" i="4"/>
  <c r="S431" i="4"/>
  <c r="FR19" i="3"/>
  <c r="C22" i="3"/>
  <c r="HM21" i="3"/>
  <c r="HS21" i="3"/>
  <c r="DJ21" i="3"/>
  <c r="DK21" i="3"/>
  <c r="ED21" i="3"/>
  <c r="FP43" i="3"/>
  <c r="FQ43" i="3"/>
  <c r="FR43" i="3"/>
  <c r="EL43" i="3"/>
  <c r="FF43" i="3"/>
  <c r="FG43" i="3"/>
  <c r="FH43" i="3"/>
  <c r="EV43" i="3"/>
  <c r="EW43" i="3"/>
  <c r="EX43" i="3"/>
  <c r="FZ43" i="3"/>
  <c r="GA43" i="3"/>
  <c r="GB43" i="3"/>
  <c r="CC71" i="3"/>
  <c r="N84" i="4"/>
  <c r="K84" i="4"/>
  <c r="J84" i="4"/>
  <c r="R71" i="2"/>
  <c r="S92" i="4"/>
  <c r="CC87" i="3"/>
  <c r="N100" i="4"/>
  <c r="K100" i="4"/>
  <c r="J100" i="4"/>
  <c r="R87" i="2"/>
  <c r="S108" i="4"/>
  <c r="CC103" i="3"/>
  <c r="N116" i="4"/>
  <c r="K116" i="4"/>
  <c r="J116" i="4"/>
  <c r="R103" i="2"/>
  <c r="S124" i="4"/>
  <c r="CC151" i="3"/>
  <c r="N164" i="4"/>
  <c r="K164" i="4"/>
  <c r="J164" i="4"/>
  <c r="R151" i="2"/>
  <c r="CC167" i="3"/>
  <c r="R167" i="2"/>
  <c r="N180" i="4"/>
  <c r="K180" i="4"/>
  <c r="J180" i="4"/>
  <c r="S192" i="4"/>
  <c r="CC159" i="3"/>
  <c r="R159" i="2"/>
  <c r="N172" i="4"/>
  <c r="K172" i="4"/>
  <c r="J172" i="4"/>
  <c r="CC223" i="3"/>
  <c r="R223" i="2"/>
  <c r="N236" i="4"/>
  <c r="K236" i="4"/>
  <c r="J236" i="4"/>
  <c r="CC239" i="3"/>
  <c r="R239" i="2"/>
  <c r="N252" i="4"/>
  <c r="K252" i="4"/>
  <c r="J252" i="4"/>
  <c r="HJ35" i="3"/>
  <c r="DD35" i="3"/>
  <c r="DE35" i="3"/>
  <c r="GV33" i="3"/>
  <c r="GV35" i="3"/>
  <c r="GV29" i="3"/>
  <c r="DN29" i="3"/>
  <c r="DO29" i="3"/>
  <c r="GV28" i="3"/>
  <c r="GE20" i="3"/>
  <c r="GH20" i="3"/>
  <c r="FK19" i="3"/>
  <c r="FN19" i="3"/>
  <c r="FT19" i="3"/>
  <c r="FV19" i="3"/>
  <c r="DH42" i="3"/>
  <c r="DI42" i="3"/>
  <c r="DD42" i="3"/>
  <c r="DE42" i="3"/>
  <c r="DD20" i="3"/>
  <c r="FJ20" i="3"/>
  <c r="FL20" i="3"/>
  <c r="GV31" i="3"/>
  <c r="GV20" i="3"/>
  <c r="DN20" i="3"/>
  <c r="DO20" i="3"/>
  <c r="GV37" i="3"/>
  <c r="EZ19" i="3"/>
  <c r="FB19" i="3"/>
  <c r="DD23" i="3"/>
  <c r="DE23" i="3"/>
  <c r="DE26" i="3"/>
  <c r="DE28" i="3"/>
  <c r="DE31" i="3"/>
  <c r="DE27" i="3"/>
  <c r="DE45" i="3"/>
  <c r="DE29" i="3"/>
  <c r="FP26" i="3"/>
  <c r="FQ26" i="3"/>
  <c r="FR26" i="3"/>
  <c r="EL26" i="3"/>
  <c r="EM26" i="3"/>
  <c r="EN26" i="3"/>
  <c r="EV26" i="3"/>
  <c r="FF26" i="3"/>
  <c r="FG26" i="3"/>
  <c r="FH26" i="3"/>
  <c r="FZ26" i="3"/>
  <c r="GA26" i="3"/>
  <c r="GB26" i="3"/>
  <c r="ED26" i="3"/>
  <c r="CU26" i="3"/>
  <c r="CV26" i="3"/>
  <c r="GS39" i="3"/>
  <c r="GR39" i="3"/>
  <c r="GT39" i="3"/>
  <c r="GQ39" i="3"/>
  <c r="GU39" i="3"/>
  <c r="E37" i="3"/>
  <c r="HH37" i="3"/>
  <c r="AR38" i="2"/>
  <c r="HQ22" i="3"/>
  <c r="HP22" i="3"/>
  <c r="GU38" i="3"/>
  <c r="GR38" i="3"/>
  <c r="GS38" i="3"/>
  <c r="GQ38" i="3"/>
  <c r="GT38" i="3"/>
  <c r="DE34" i="3"/>
  <c r="FA20" i="3"/>
  <c r="FD20" i="3"/>
  <c r="HP32" i="3"/>
  <c r="HQ32" i="3"/>
  <c r="CX38" i="3"/>
  <c r="D23" i="3"/>
  <c r="HG23" i="3"/>
  <c r="AQ24" i="2"/>
  <c r="GT36" i="3"/>
  <c r="GQ36" i="3"/>
  <c r="GU36" i="3"/>
  <c r="GR36" i="3"/>
  <c r="GS36" i="3"/>
  <c r="BJ24" i="2"/>
  <c r="K24" i="3"/>
  <c r="BE24" i="2"/>
  <c r="BH24" i="2"/>
  <c r="AX25" i="2"/>
  <c r="FG21" i="3"/>
  <c r="HQ36" i="3"/>
  <c r="HP36" i="3"/>
  <c r="FS22" i="3"/>
  <c r="EO22" i="3"/>
  <c r="CG22" i="3"/>
  <c r="EY22" i="3"/>
  <c r="FI22" i="3"/>
  <c r="GC22" i="3"/>
  <c r="HT22" i="3"/>
  <c r="EP22" i="3"/>
  <c r="EU22" i="3"/>
  <c r="FM22" i="3"/>
  <c r="FJ22" i="3"/>
  <c r="ES22" i="3"/>
  <c r="FC22" i="3"/>
  <c r="FE22" i="3"/>
  <c r="EZ22" i="3"/>
  <c r="FW22" i="3"/>
  <c r="FT22" i="3"/>
  <c r="EQ22" i="3"/>
  <c r="FY22" i="3"/>
  <c r="FU22" i="3"/>
  <c r="GE22" i="3"/>
  <c r="FO22" i="3"/>
  <c r="FK22" i="3"/>
  <c r="GG22" i="3"/>
  <c r="FA22" i="3"/>
  <c r="GI22" i="3"/>
  <c r="GD22" i="3"/>
  <c r="R22" i="3"/>
  <c r="FD22" i="3"/>
  <c r="FX22" i="3"/>
  <c r="GZ22" i="3"/>
  <c r="ER22" i="3"/>
  <c r="FL22" i="3"/>
  <c r="GF22" i="3"/>
  <c r="EG22" i="3"/>
  <c r="DZ22" i="3"/>
  <c r="ET22" i="3"/>
  <c r="FN22" i="3"/>
  <c r="GH22" i="3"/>
  <c r="HB22" i="3"/>
  <c r="FB22" i="3"/>
  <c r="FV22" i="3"/>
  <c r="CT24" i="3"/>
  <c r="DN31" i="3"/>
  <c r="DO31" i="3"/>
  <c r="CT31" i="3"/>
  <c r="CT21" i="3"/>
  <c r="GI21" i="3"/>
  <c r="FY21" i="3"/>
  <c r="FC21" i="3"/>
  <c r="EY21" i="3"/>
  <c r="HQ38" i="3"/>
  <c r="HP38" i="3"/>
  <c r="DH38" i="3"/>
  <c r="DI38" i="3"/>
  <c r="DE20" i="3"/>
  <c r="HJ36" i="3"/>
  <c r="HK36" i="3"/>
  <c r="DD36" i="3"/>
  <c r="FP45" i="3"/>
  <c r="FQ45" i="3"/>
  <c r="FR45" i="3"/>
  <c r="EL45" i="3"/>
  <c r="EV45" i="3"/>
  <c r="EW45" i="3"/>
  <c r="EX45" i="3"/>
  <c r="FF45" i="3"/>
  <c r="FG45" i="3"/>
  <c r="FH45" i="3"/>
  <c r="FZ45" i="3"/>
  <c r="GA45" i="3"/>
  <c r="GB45" i="3"/>
  <c r="CU45" i="3"/>
  <c r="CV45" i="3"/>
  <c r="ED45" i="3"/>
  <c r="HJ32" i="3"/>
  <c r="HK32" i="3"/>
  <c r="E23" i="3"/>
  <c r="HH23" i="3"/>
  <c r="AR24" i="2"/>
  <c r="DH30" i="3"/>
  <c r="DI30" i="3"/>
  <c r="HJ38" i="3"/>
  <c r="HK38" i="3"/>
  <c r="CL19" i="3"/>
  <c r="DN37" i="3"/>
  <c r="DO37" i="3"/>
  <c r="CT37" i="3"/>
  <c r="DD21" i="3"/>
  <c r="DH21" i="3"/>
  <c r="DI21" i="3"/>
  <c r="CX21" i="3"/>
  <c r="BW23" i="3"/>
  <c r="HL23" i="3"/>
  <c r="BY23" i="3"/>
  <c r="BX23" i="3"/>
  <c r="BX24" i="3"/>
  <c r="BJ25" i="2"/>
  <c r="K25" i="3"/>
  <c r="BX25" i="3"/>
  <c r="BJ26" i="2"/>
  <c r="K26" i="3"/>
  <c r="BX26" i="3"/>
  <c r="BJ27" i="2"/>
  <c r="K27" i="3"/>
  <c r="BX27" i="3"/>
  <c r="BJ28" i="2"/>
  <c r="K28" i="3"/>
  <c r="BX28" i="3"/>
  <c r="BJ29" i="2"/>
  <c r="K29" i="3"/>
  <c r="BX29" i="3"/>
  <c r="BJ30" i="2"/>
  <c r="K30" i="3"/>
  <c r="BX30" i="3"/>
  <c r="BJ31" i="2"/>
  <c r="K31" i="3"/>
  <c r="BX31" i="3"/>
  <c r="BJ32" i="2"/>
  <c r="K32" i="3"/>
  <c r="BX32" i="3"/>
  <c r="BJ33" i="2"/>
  <c r="K33" i="3"/>
  <c r="BX33" i="3"/>
  <c r="BJ34" i="2"/>
  <c r="K34" i="3"/>
  <c r="BX34" i="3"/>
  <c r="BJ35" i="2"/>
  <c r="K35" i="3"/>
  <c r="BX35" i="3"/>
  <c r="BJ36" i="2"/>
  <c r="K36" i="3"/>
  <c r="BX36" i="3"/>
  <c r="BJ37" i="2"/>
  <c r="K37" i="3"/>
  <c r="BX37" i="3"/>
  <c r="BJ38" i="2"/>
  <c r="K38" i="3"/>
  <c r="BX38" i="3"/>
  <c r="BJ39" i="2"/>
  <c r="K39" i="3"/>
  <c r="BX39" i="3"/>
  <c r="BJ40" i="2"/>
  <c r="K40" i="3"/>
  <c r="BX40" i="3"/>
  <c r="BJ41" i="2"/>
  <c r="K41" i="3"/>
  <c r="BX41" i="3"/>
  <c r="BJ42" i="2"/>
  <c r="K42" i="3"/>
  <c r="BX42" i="3"/>
  <c r="BJ43" i="2"/>
  <c r="K43" i="3"/>
  <c r="BX43" i="3"/>
  <c r="BJ44" i="2"/>
  <c r="K44" i="3"/>
  <c r="BX44" i="3"/>
  <c r="BJ45" i="2"/>
  <c r="K45" i="3"/>
  <c r="BX45" i="3"/>
  <c r="BY18" i="3"/>
  <c r="HO23" i="3"/>
  <c r="HN23" i="3"/>
  <c r="GY23" i="3"/>
  <c r="GZ23" i="3"/>
  <c r="HM23" i="3"/>
  <c r="C37" i="3"/>
  <c r="AP38" i="2"/>
  <c r="FP41" i="3"/>
  <c r="FQ41" i="3"/>
  <c r="FR41" i="3"/>
  <c r="EL41" i="3"/>
  <c r="EM41" i="3"/>
  <c r="EN41" i="3"/>
  <c r="EV41" i="3"/>
  <c r="EW41" i="3"/>
  <c r="EX41" i="3"/>
  <c r="FF41" i="3"/>
  <c r="FZ41" i="3"/>
  <c r="GA41" i="3"/>
  <c r="GB41" i="3"/>
  <c r="CU41" i="3"/>
  <c r="CV41" i="3"/>
  <c r="ED41" i="3"/>
  <c r="CT41" i="3"/>
  <c r="GV43" i="3"/>
  <c r="DN43" i="3"/>
  <c r="DO43" i="3"/>
  <c r="CT30" i="3"/>
  <c r="DN30" i="3"/>
  <c r="DO30" i="3"/>
  <c r="DN25" i="3"/>
  <c r="DO25" i="3"/>
  <c r="CT25" i="3"/>
  <c r="DN35" i="3"/>
  <c r="CT35" i="3"/>
  <c r="FM21" i="3"/>
  <c r="C23" i="3"/>
  <c r="G23" i="3"/>
  <c r="AT24" i="2"/>
  <c r="G24" i="3"/>
  <c r="DH36" i="3"/>
  <c r="DI36" i="3"/>
  <c r="CX36" i="3"/>
  <c r="FP44" i="3"/>
  <c r="FQ44" i="3"/>
  <c r="FR44" i="3"/>
  <c r="ED44" i="3"/>
  <c r="EL44" i="3"/>
  <c r="CU44" i="3"/>
  <c r="CV44" i="3"/>
  <c r="EV44" i="3"/>
  <c r="EW44" i="3"/>
  <c r="EX44" i="3"/>
  <c r="FF44" i="3"/>
  <c r="FG44" i="3"/>
  <c r="FH44" i="3"/>
  <c r="FZ44" i="3"/>
  <c r="GA44" i="3"/>
  <c r="GB44" i="3"/>
  <c r="CL20" i="3"/>
  <c r="FU20" i="3"/>
  <c r="FX20" i="3"/>
  <c r="DO19" i="3"/>
  <c r="D37" i="3"/>
  <c r="HG37" i="3"/>
  <c r="AQ38" i="2"/>
  <c r="DE30" i="3"/>
  <c r="GH19" i="3"/>
  <c r="GD19" i="3"/>
  <c r="FD19" i="3"/>
  <c r="CK23" i="3"/>
  <c r="HB23" i="3"/>
  <c r="HF36" i="3"/>
  <c r="CQ36" i="3"/>
  <c r="FP40" i="3"/>
  <c r="FQ40" i="3"/>
  <c r="FR40" i="3"/>
  <c r="EL40" i="3"/>
  <c r="EM40" i="3"/>
  <c r="EN40" i="3"/>
  <c r="EV40" i="3"/>
  <c r="EW40" i="3"/>
  <c r="EX40" i="3"/>
  <c r="CU40" i="3"/>
  <c r="CV40" i="3"/>
  <c r="ED40" i="3"/>
  <c r="FF40" i="3"/>
  <c r="FZ40" i="3"/>
  <c r="GA40" i="3"/>
  <c r="GB40" i="3"/>
  <c r="CT26" i="3"/>
  <c r="CT43" i="3"/>
  <c r="DE41" i="3"/>
  <c r="CT33" i="3"/>
  <c r="DN33" i="3"/>
  <c r="DO33" i="3"/>
  <c r="CL21" i="3"/>
  <c r="FW21" i="3"/>
  <c r="FS21" i="3"/>
  <c r="GR21" i="3"/>
  <c r="GT21" i="3"/>
  <c r="GQ21" i="3"/>
  <c r="GU21" i="3"/>
  <c r="GS21" i="3"/>
  <c r="HF22" i="3"/>
  <c r="CQ22" i="3"/>
  <c r="S35" i="4"/>
  <c r="P35" i="4"/>
  <c r="FP27" i="3"/>
  <c r="FQ27" i="3"/>
  <c r="FR27" i="3"/>
  <c r="EL27" i="3"/>
  <c r="EM27" i="3"/>
  <c r="EN27" i="3"/>
  <c r="EV27" i="3"/>
  <c r="FF27" i="3"/>
  <c r="FG27" i="3"/>
  <c r="FH27" i="3"/>
  <c r="FZ27" i="3"/>
  <c r="GA27" i="3"/>
  <c r="GB27" i="3"/>
  <c r="ED27" i="3"/>
  <c r="CU27" i="3"/>
  <c r="CV27" i="3"/>
  <c r="FP22" i="3"/>
  <c r="EL22" i="3"/>
  <c r="ED22" i="3"/>
  <c r="EV22" i="3"/>
  <c r="FF22" i="3"/>
  <c r="FG22" i="3"/>
  <c r="FH22" i="3"/>
  <c r="FZ22" i="3"/>
  <c r="GA22" i="3"/>
  <c r="GB22" i="3"/>
  <c r="CU22" i="3"/>
  <c r="CV22" i="3"/>
  <c r="CX22" i="3"/>
  <c r="CR21" i="3"/>
  <c r="DE37" i="3"/>
  <c r="FL19" i="3"/>
  <c r="DE24" i="3"/>
  <c r="GA21" i="3"/>
  <c r="DH41" i="3"/>
  <c r="DI41" i="3"/>
  <c r="HJ22" i="3"/>
  <c r="HK22" i="3"/>
  <c r="HO19" i="3"/>
  <c r="DF19" i="3"/>
  <c r="HO20" i="3"/>
  <c r="DF20" i="3"/>
  <c r="DG20" i="3"/>
  <c r="HO22" i="3"/>
  <c r="DF22" i="3"/>
  <c r="DG22" i="3"/>
  <c r="HO21" i="3"/>
  <c r="DF21" i="3"/>
  <c r="DG21" i="3"/>
  <c r="DH20" i="3"/>
  <c r="DI20" i="3"/>
  <c r="CT39" i="3"/>
  <c r="CT27" i="3"/>
  <c r="CT28" i="3"/>
  <c r="DN28" i="3"/>
  <c r="DO28" i="3"/>
  <c r="CT29" i="3"/>
  <c r="FO21" i="3"/>
  <c r="FE21" i="3"/>
  <c r="DH22" i="3"/>
  <c r="DI22" i="3"/>
  <c r="FN20" i="3"/>
  <c r="DD38" i="3"/>
  <c r="DE38" i="3"/>
  <c r="FV20" i="3"/>
  <c r="DD22" i="3"/>
  <c r="DD32" i="3"/>
  <c r="DE32" i="3"/>
  <c r="FB20" i="3"/>
  <c r="GV39" i="3"/>
  <c r="DN39" i="3"/>
  <c r="DO39" i="3"/>
  <c r="DE22" i="3"/>
  <c r="DB22" i="3"/>
  <c r="EW22" i="3"/>
  <c r="GV21" i="3"/>
  <c r="DN21" i="3"/>
  <c r="FU21" i="3"/>
  <c r="FT21" i="3"/>
  <c r="GF19" i="3"/>
  <c r="D38" i="3"/>
  <c r="HG38" i="3"/>
  <c r="AQ39" i="2"/>
  <c r="GS44" i="3"/>
  <c r="GT44" i="3"/>
  <c r="GQ44" i="3"/>
  <c r="GU44" i="3"/>
  <c r="GR44" i="3"/>
  <c r="C24" i="3"/>
  <c r="E24" i="3"/>
  <c r="HH24" i="3"/>
  <c r="AR25" i="2"/>
  <c r="EA22" i="3"/>
  <c r="DT22" i="3"/>
  <c r="DS22" i="3"/>
  <c r="AX26" i="2"/>
  <c r="BE25" i="2"/>
  <c r="BH25" i="2"/>
  <c r="D24" i="3"/>
  <c r="HG24" i="3"/>
  <c r="AQ25" i="2"/>
  <c r="GQ22" i="3"/>
  <c r="GU22" i="3"/>
  <c r="GR22" i="3"/>
  <c r="GS22" i="3"/>
  <c r="GT22" i="3"/>
  <c r="GR27" i="3"/>
  <c r="GT27" i="3"/>
  <c r="GQ27" i="3"/>
  <c r="GU27" i="3"/>
  <c r="GS27" i="3"/>
  <c r="CR22" i="3"/>
  <c r="CO22" i="3"/>
  <c r="GT40" i="3"/>
  <c r="GQ40" i="3"/>
  <c r="GU40" i="3"/>
  <c r="GR40" i="3"/>
  <c r="GS40" i="3"/>
  <c r="CL23" i="3"/>
  <c r="DE36" i="3"/>
  <c r="HF23" i="3"/>
  <c r="CQ23" i="3"/>
  <c r="DO35" i="3"/>
  <c r="DQ20" i="3"/>
  <c r="HD20" i="3"/>
  <c r="HT20" i="3"/>
  <c r="CG20" i="3"/>
  <c r="DE21" i="3"/>
  <c r="DA21" i="3"/>
  <c r="CN21" i="3"/>
  <c r="GR45" i="3"/>
  <c r="GT45" i="3"/>
  <c r="GU45" i="3"/>
  <c r="GQ45" i="3"/>
  <c r="GS45" i="3"/>
  <c r="EI22" i="3"/>
  <c r="EJ22" i="3"/>
  <c r="EM22" i="3"/>
  <c r="EN22" i="3"/>
  <c r="B22" i="3"/>
  <c r="B22" i="2"/>
  <c r="HB24" i="3"/>
  <c r="CK24" i="3"/>
  <c r="E38" i="3"/>
  <c r="HH38" i="3"/>
  <c r="AR39" i="2"/>
  <c r="GU26" i="3"/>
  <c r="GS26" i="3"/>
  <c r="GR26" i="3"/>
  <c r="GT26" i="3"/>
  <c r="GQ26" i="3"/>
  <c r="GF20" i="3"/>
  <c r="DG19" i="3"/>
  <c r="DB19" i="3"/>
  <c r="CO19" i="3"/>
  <c r="DA19" i="3"/>
  <c r="CN19" i="3"/>
  <c r="FP24" i="3"/>
  <c r="FQ24" i="3"/>
  <c r="FR24" i="3"/>
  <c r="EL24" i="3"/>
  <c r="EV24" i="3"/>
  <c r="EW24" i="3"/>
  <c r="EX24" i="3"/>
  <c r="FF24" i="3"/>
  <c r="FG24" i="3"/>
  <c r="FH24" i="3"/>
  <c r="FZ24" i="3"/>
  <c r="GA24" i="3"/>
  <c r="GB24" i="3"/>
  <c r="CU24" i="3"/>
  <c r="CV24" i="3"/>
  <c r="ED24" i="3"/>
  <c r="GT41" i="3"/>
  <c r="GQ41" i="3"/>
  <c r="GU41" i="3"/>
  <c r="GS41" i="3"/>
  <c r="GR41" i="3"/>
  <c r="C38" i="3"/>
  <c r="AP39" i="2"/>
  <c r="DF23" i="3"/>
  <c r="DA20" i="3"/>
  <c r="CN20" i="3"/>
  <c r="S22" i="2"/>
  <c r="AA22" i="3"/>
  <c r="BW24" i="3"/>
  <c r="HL24" i="3"/>
  <c r="BY24" i="3"/>
  <c r="HO24" i="3"/>
  <c r="HN24" i="3"/>
  <c r="GY24" i="3"/>
  <c r="GZ24" i="3"/>
  <c r="HM24" i="3"/>
  <c r="GV36" i="3"/>
  <c r="DN36" i="3"/>
  <c r="DO36" i="3"/>
  <c r="GV38" i="3"/>
  <c r="DN38" i="3"/>
  <c r="DO38" i="3"/>
  <c r="GB21" i="3"/>
  <c r="GC21" i="3"/>
  <c r="FQ22" i="3"/>
  <c r="CR36" i="3"/>
  <c r="DQ19" i="3"/>
  <c r="HD19" i="3"/>
  <c r="HT19" i="3"/>
  <c r="FP23" i="3"/>
  <c r="EL23" i="3"/>
  <c r="CU23" i="3"/>
  <c r="CV23" i="3"/>
  <c r="EV23" i="3"/>
  <c r="FF23" i="3"/>
  <c r="FZ23" i="3"/>
  <c r="ED23" i="3"/>
  <c r="HF37" i="3"/>
  <c r="CQ37" i="3"/>
  <c r="DB20" i="3"/>
  <c r="CO20" i="3"/>
  <c r="FA21" i="3"/>
  <c r="EZ21" i="3"/>
  <c r="CC22" i="3"/>
  <c r="N35" i="4"/>
  <c r="K35" i="4"/>
  <c r="J35" i="4"/>
  <c r="R22" i="2"/>
  <c r="FH21" i="3"/>
  <c r="FI21" i="3"/>
  <c r="DH32" i="3"/>
  <c r="DI32" i="3"/>
  <c r="FP519" i="3"/>
  <c r="DF24" i="3"/>
  <c r="GV44" i="3"/>
  <c r="DN44" i="3"/>
  <c r="DO44" i="3"/>
  <c r="GV45" i="3"/>
  <c r="DN45" i="3"/>
  <c r="DO45" i="3"/>
  <c r="FK21" i="3"/>
  <c r="FJ21" i="3"/>
  <c r="CR37" i="3"/>
  <c r="FG23" i="3"/>
  <c r="FM23" i="3"/>
  <c r="FO23" i="3"/>
  <c r="FQ23" i="3"/>
  <c r="FW23" i="3"/>
  <c r="FY23" i="3"/>
  <c r="FR22" i="3"/>
  <c r="FF519" i="3"/>
  <c r="HF38" i="3"/>
  <c r="CQ38" i="3"/>
  <c r="GV41" i="3"/>
  <c r="DN41" i="3"/>
  <c r="DO41" i="3"/>
  <c r="GV26" i="3"/>
  <c r="DN26" i="3"/>
  <c r="DO26" i="3"/>
  <c r="CL24" i="3"/>
  <c r="FY24" i="3"/>
  <c r="FC24" i="3"/>
  <c r="GC24" i="3"/>
  <c r="FS24" i="3"/>
  <c r="GV22" i="3"/>
  <c r="DN22" i="3"/>
  <c r="BW25" i="3"/>
  <c r="HL25" i="3"/>
  <c r="BY25" i="3"/>
  <c r="HO25" i="3"/>
  <c r="GY25" i="3"/>
  <c r="GZ25" i="3"/>
  <c r="HM25" i="3"/>
  <c r="HN25" i="3"/>
  <c r="AQ40" i="2"/>
  <c r="D39" i="3"/>
  <c r="HG39" i="3"/>
  <c r="DO21" i="3"/>
  <c r="DB21" i="3"/>
  <c r="CO21" i="3"/>
  <c r="DQ21" i="3"/>
  <c r="HD21" i="3"/>
  <c r="HT21" i="3"/>
  <c r="CG21" i="3"/>
  <c r="GA23" i="3"/>
  <c r="FZ519" i="3"/>
  <c r="GI23" i="3"/>
  <c r="GG23" i="3"/>
  <c r="FB21" i="3"/>
  <c r="EW23" i="3"/>
  <c r="FE23" i="3"/>
  <c r="FC23" i="3"/>
  <c r="AR40" i="2"/>
  <c r="E39" i="3"/>
  <c r="HH39" i="3"/>
  <c r="FW24" i="3"/>
  <c r="FO24" i="3"/>
  <c r="FI24" i="3"/>
  <c r="GV27" i="3"/>
  <c r="DN27" i="3"/>
  <c r="DO27" i="3"/>
  <c r="FS25" i="3"/>
  <c r="FU25" i="3"/>
  <c r="EO25" i="3"/>
  <c r="FI25" i="3"/>
  <c r="GC25" i="3"/>
  <c r="GE25" i="3"/>
  <c r="EU25" i="3"/>
  <c r="EQ25" i="3"/>
  <c r="FJ25" i="3"/>
  <c r="FK25" i="3"/>
  <c r="ES25" i="3"/>
  <c r="FM25" i="3"/>
  <c r="FY25" i="3"/>
  <c r="FO25" i="3"/>
  <c r="FW25" i="3"/>
  <c r="GG25" i="3"/>
  <c r="GI25" i="3"/>
  <c r="CK25" i="3"/>
  <c r="HB25" i="3"/>
  <c r="C25" i="3"/>
  <c r="EL519" i="3"/>
  <c r="FD21" i="3"/>
  <c r="GT23" i="3"/>
  <c r="GS23" i="3"/>
  <c r="GU23" i="3"/>
  <c r="GQ23" i="3"/>
  <c r="GR23" i="3"/>
  <c r="CG19" i="3"/>
  <c r="DG23" i="3"/>
  <c r="GQ24" i="3"/>
  <c r="GU24" i="3"/>
  <c r="GS24" i="3"/>
  <c r="GR24" i="3"/>
  <c r="GT24" i="3"/>
  <c r="GG24" i="3"/>
  <c r="FE24" i="3"/>
  <c r="EY24" i="3"/>
  <c r="GV40" i="3"/>
  <c r="DN40" i="3"/>
  <c r="DO40" i="3"/>
  <c r="D25" i="3"/>
  <c r="HG25" i="3"/>
  <c r="AQ26" i="2"/>
  <c r="BE26" i="2"/>
  <c r="BH26" i="2"/>
  <c r="AX27" i="2"/>
  <c r="HF24" i="3"/>
  <c r="CQ24" i="3"/>
  <c r="FV21" i="3"/>
  <c r="EV519" i="3"/>
  <c r="GE21" i="3"/>
  <c r="GD21" i="3"/>
  <c r="DG24" i="3"/>
  <c r="AP40" i="2"/>
  <c r="C39" i="3"/>
  <c r="GI24" i="3"/>
  <c r="FM24" i="3"/>
  <c r="EI20" i="3"/>
  <c r="EJ20" i="3"/>
  <c r="EM20" i="3"/>
  <c r="B20" i="3"/>
  <c r="B20" i="2"/>
  <c r="CR23" i="3"/>
  <c r="E25" i="3"/>
  <c r="HH25" i="3"/>
  <c r="AR26" i="2"/>
  <c r="FX21" i="3"/>
  <c r="EX22" i="3"/>
  <c r="GD25" i="3"/>
  <c r="FT25" i="3"/>
  <c r="GV23" i="3"/>
  <c r="DN23" i="3"/>
  <c r="DO23" i="3"/>
  <c r="DB23" i="3"/>
  <c r="CO23" i="3"/>
  <c r="EN20" i="3"/>
  <c r="DO22" i="3"/>
  <c r="DA22" i="3"/>
  <c r="CN22" i="3"/>
  <c r="DQ22" i="3"/>
  <c r="HD22" i="3"/>
  <c r="BW26" i="3"/>
  <c r="HL26" i="3"/>
  <c r="BY26" i="3"/>
  <c r="HO26" i="3"/>
  <c r="GY26" i="3"/>
  <c r="GZ26" i="3"/>
  <c r="HM26" i="3"/>
  <c r="HN26" i="3"/>
  <c r="CL25" i="3"/>
  <c r="GB23" i="3"/>
  <c r="GC23" i="3"/>
  <c r="D40" i="3"/>
  <c r="HG40" i="3"/>
  <c r="AQ41" i="2"/>
  <c r="FU24" i="3"/>
  <c r="FT24" i="3"/>
  <c r="CR38" i="3"/>
  <c r="FH23" i="3"/>
  <c r="FI23" i="3"/>
  <c r="CR24" i="3"/>
  <c r="HF25" i="3"/>
  <c r="CQ25" i="3"/>
  <c r="FJ24" i="3"/>
  <c r="FK24" i="3"/>
  <c r="HF39" i="3"/>
  <c r="CQ39" i="3"/>
  <c r="FS26" i="3"/>
  <c r="FT26" i="3"/>
  <c r="EO26" i="3"/>
  <c r="EP26" i="3"/>
  <c r="FI26" i="3"/>
  <c r="FK26" i="3"/>
  <c r="GC26" i="3"/>
  <c r="GE26" i="3"/>
  <c r="ES26" i="3"/>
  <c r="EU26" i="3"/>
  <c r="FM26" i="3"/>
  <c r="FW26" i="3"/>
  <c r="FY26" i="3"/>
  <c r="GG26" i="3"/>
  <c r="FO26" i="3"/>
  <c r="GI26" i="3"/>
  <c r="CK26" i="3"/>
  <c r="HB26" i="3"/>
  <c r="EI19" i="3"/>
  <c r="EJ19" i="3"/>
  <c r="EM19" i="3"/>
  <c r="B19" i="3"/>
  <c r="B19" i="2"/>
  <c r="C40" i="3"/>
  <c r="AP41" i="2"/>
  <c r="GF21" i="3"/>
  <c r="D26" i="3"/>
  <c r="HG26" i="3"/>
  <c r="AQ27" i="2"/>
  <c r="GV24" i="3"/>
  <c r="DN24" i="3"/>
  <c r="DQ24" i="3"/>
  <c r="HD24" i="3"/>
  <c r="HT24" i="3"/>
  <c r="CG24" i="3"/>
  <c r="E26" i="3"/>
  <c r="HH26" i="3"/>
  <c r="AR27" i="2"/>
  <c r="GH21" i="3"/>
  <c r="AX28" i="2"/>
  <c r="BE27" i="2"/>
  <c r="BH27" i="2"/>
  <c r="EZ24" i="3"/>
  <c r="FA24" i="3"/>
  <c r="DA23" i="3"/>
  <c r="CN23" i="3"/>
  <c r="C26" i="3"/>
  <c r="EP25" i="3"/>
  <c r="EX23" i="3"/>
  <c r="EY23" i="3"/>
  <c r="B21" i="3"/>
  <c r="B21" i="2"/>
  <c r="EI21" i="3"/>
  <c r="EJ21" i="3"/>
  <c r="EM21" i="3"/>
  <c r="GD24" i="3"/>
  <c r="GE24" i="3"/>
  <c r="FR23" i="3"/>
  <c r="FS23" i="3"/>
  <c r="FL21" i="3"/>
  <c r="E40" i="3"/>
  <c r="HH40" i="3"/>
  <c r="AR41" i="2"/>
  <c r="DF25" i="3"/>
  <c r="FN21" i="3"/>
  <c r="FU26" i="3"/>
  <c r="EQ26" i="3"/>
  <c r="DQ23" i="3"/>
  <c r="HD23" i="3"/>
  <c r="HT23" i="3"/>
  <c r="GD26" i="3"/>
  <c r="FJ26" i="3"/>
  <c r="EN19" i="3"/>
  <c r="EN21" i="3"/>
  <c r="EO21" i="3"/>
  <c r="CL26" i="3"/>
  <c r="CR39" i="3"/>
  <c r="DQ25" i="3"/>
  <c r="HD25" i="3"/>
  <c r="HT25" i="3"/>
  <c r="CG25" i="3"/>
  <c r="CR25" i="3"/>
  <c r="DF26" i="3"/>
  <c r="AR42" i="2"/>
  <c r="E41" i="3"/>
  <c r="HH41" i="3"/>
  <c r="EZ23" i="3"/>
  <c r="FB24" i="3"/>
  <c r="FA23" i="3"/>
  <c r="FD24" i="3"/>
  <c r="HF26" i="3"/>
  <c r="CQ26" i="3"/>
  <c r="BW27" i="3"/>
  <c r="HL27" i="3"/>
  <c r="BY27" i="3"/>
  <c r="HO27" i="3"/>
  <c r="HM27" i="3"/>
  <c r="HN27" i="3"/>
  <c r="GY27" i="3"/>
  <c r="GZ27" i="3"/>
  <c r="D27" i="3"/>
  <c r="HG27" i="3"/>
  <c r="AQ28" i="2"/>
  <c r="FU23" i="3"/>
  <c r="FT23" i="3"/>
  <c r="FV24" i="3"/>
  <c r="FS27" i="3"/>
  <c r="EO27" i="3"/>
  <c r="EP27" i="3"/>
  <c r="FI27" i="3"/>
  <c r="FJ27" i="3"/>
  <c r="GC27" i="3"/>
  <c r="GE27" i="3"/>
  <c r="ES27" i="3"/>
  <c r="EU27" i="3"/>
  <c r="FM27" i="3"/>
  <c r="FO27" i="3"/>
  <c r="FW27" i="3"/>
  <c r="FY27" i="3"/>
  <c r="GG27" i="3"/>
  <c r="FT27" i="3"/>
  <c r="GI27" i="3"/>
  <c r="CK27" i="3"/>
  <c r="HB27" i="3"/>
  <c r="E27" i="3"/>
  <c r="HH27" i="3"/>
  <c r="AR28" i="2"/>
  <c r="AP42" i="2"/>
  <c r="C41" i="3"/>
  <c r="CG23" i="3"/>
  <c r="B24" i="3"/>
  <c r="B24" i="2"/>
  <c r="EI24" i="3"/>
  <c r="EJ24" i="3"/>
  <c r="EM24" i="3"/>
  <c r="DG25" i="3"/>
  <c r="DB25" i="3"/>
  <c r="DA25" i="3"/>
  <c r="CN25" i="3"/>
  <c r="AX29" i="2"/>
  <c r="BE28" i="2"/>
  <c r="BH28" i="2"/>
  <c r="HF40" i="3"/>
  <c r="CQ40" i="3"/>
  <c r="GD23" i="3"/>
  <c r="GF24" i="3"/>
  <c r="GE23" i="3"/>
  <c r="GH24" i="3"/>
  <c r="C27" i="3"/>
  <c r="DO24" i="3"/>
  <c r="DB24" i="3"/>
  <c r="CO24" i="3"/>
  <c r="DA24" i="3"/>
  <c r="CN24" i="3"/>
  <c r="FJ23" i="3"/>
  <c r="FL24" i="3"/>
  <c r="FK23" i="3"/>
  <c r="FN26" i="3"/>
  <c r="AQ42" i="2"/>
  <c r="D41" i="3"/>
  <c r="HG41" i="3"/>
  <c r="FN24" i="3"/>
  <c r="FL27" i="3"/>
  <c r="FK27" i="3"/>
  <c r="FN27" i="3"/>
  <c r="FV27" i="3"/>
  <c r="GH27" i="3"/>
  <c r="AA21" i="3"/>
  <c r="R21" i="3"/>
  <c r="EP21" i="3"/>
  <c r="EQ21" i="3"/>
  <c r="EN24" i="3"/>
  <c r="FS28" i="3"/>
  <c r="FU28" i="3"/>
  <c r="EO28" i="3"/>
  <c r="EQ28" i="3"/>
  <c r="FI28" i="3"/>
  <c r="FJ28" i="3"/>
  <c r="GC28" i="3"/>
  <c r="GD28" i="3"/>
  <c r="EU28" i="3"/>
  <c r="ES28" i="3"/>
  <c r="FO28" i="3"/>
  <c r="FM28" i="3"/>
  <c r="FW28" i="3"/>
  <c r="GI28" i="3"/>
  <c r="FY28" i="3"/>
  <c r="GG28" i="3"/>
  <c r="CK28" i="3"/>
  <c r="HB28" i="3"/>
  <c r="FX23" i="3"/>
  <c r="FX25" i="3"/>
  <c r="EO20" i="3"/>
  <c r="FL23" i="3"/>
  <c r="FL25" i="3"/>
  <c r="FL26" i="3"/>
  <c r="HF27" i="3"/>
  <c r="CQ27" i="3"/>
  <c r="GF23" i="3"/>
  <c r="GF25" i="3"/>
  <c r="GF26" i="3"/>
  <c r="BE29" i="2"/>
  <c r="BH29" i="2"/>
  <c r="AX30" i="2"/>
  <c r="E28" i="3"/>
  <c r="HH28" i="3"/>
  <c r="AR29" i="2"/>
  <c r="CL27" i="3"/>
  <c r="GD27" i="3"/>
  <c r="GF27" i="3"/>
  <c r="FU27" i="3"/>
  <c r="FX27" i="3"/>
  <c r="D28" i="3"/>
  <c r="HG28" i="3"/>
  <c r="AQ29" i="2"/>
  <c r="DF27" i="3"/>
  <c r="FB23" i="3"/>
  <c r="E42" i="3"/>
  <c r="HH42" i="3"/>
  <c r="AR43" i="2"/>
  <c r="FX26" i="3"/>
  <c r="C28" i="3"/>
  <c r="GH23" i="3"/>
  <c r="GH25" i="3"/>
  <c r="GH26" i="3"/>
  <c r="C42" i="3"/>
  <c r="AP43" i="2"/>
  <c r="EQ27" i="3"/>
  <c r="D42" i="3"/>
  <c r="HG42" i="3"/>
  <c r="AQ43" i="2"/>
  <c r="FN23" i="3"/>
  <c r="FN25" i="3"/>
  <c r="FX24" i="3"/>
  <c r="CR40" i="3"/>
  <c r="B23" i="3"/>
  <c r="B23" i="2"/>
  <c r="EI23" i="3"/>
  <c r="EJ23" i="3"/>
  <c r="EM23" i="3"/>
  <c r="FV23" i="3"/>
  <c r="FV25" i="3"/>
  <c r="FV26" i="3"/>
  <c r="CR26" i="3"/>
  <c r="DQ26" i="3"/>
  <c r="HD26" i="3"/>
  <c r="HT26" i="3"/>
  <c r="CG26" i="3"/>
  <c r="CO25" i="3"/>
  <c r="EO19" i="3"/>
  <c r="HF41" i="3"/>
  <c r="CQ41" i="3"/>
  <c r="DG26" i="3"/>
  <c r="DB26" i="3"/>
  <c r="DA26" i="3"/>
  <c r="CN26" i="3"/>
  <c r="B25" i="3"/>
  <c r="B25" i="2"/>
  <c r="EI25" i="3"/>
  <c r="EJ25" i="3"/>
  <c r="EW25" i="3"/>
  <c r="BW28" i="3"/>
  <c r="HL28" i="3"/>
  <c r="BY28" i="3"/>
  <c r="HO28" i="3"/>
  <c r="GY28" i="3"/>
  <c r="GZ28" i="3"/>
  <c r="HM28" i="3"/>
  <c r="HN28" i="3"/>
  <c r="FD23" i="3"/>
  <c r="FT28" i="3"/>
  <c r="FV28" i="3"/>
  <c r="GE28" i="3"/>
  <c r="GH28" i="3"/>
  <c r="EP28" i="3"/>
  <c r="DF28" i="3"/>
  <c r="DG28" i="3"/>
  <c r="DB28" i="3"/>
  <c r="FK28" i="3"/>
  <c r="FN28" i="3"/>
  <c r="FX28" i="3"/>
  <c r="FL28" i="3"/>
  <c r="EX25" i="3"/>
  <c r="EY25" i="3"/>
  <c r="EN23" i="3"/>
  <c r="EO23" i="3"/>
  <c r="DG27" i="3"/>
  <c r="DB27" i="3"/>
  <c r="DA27" i="3"/>
  <c r="B26" i="3"/>
  <c r="B26" i="2"/>
  <c r="EI26" i="3"/>
  <c r="EJ26" i="3"/>
  <c r="EW26" i="3"/>
  <c r="HF28" i="3"/>
  <c r="CQ28" i="3"/>
  <c r="AX31" i="2"/>
  <c r="BE30" i="2"/>
  <c r="BH30" i="2"/>
  <c r="DA28" i="3"/>
  <c r="AA19" i="3"/>
  <c r="EQ19" i="3"/>
  <c r="EP19" i="3"/>
  <c r="EP20" i="3"/>
  <c r="ER21" i="3"/>
  <c r="CO26" i="3"/>
  <c r="C43" i="3"/>
  <c r="AP44" i="2"/>
  <c r="E29" i="3"/>
  <c r="HH29" i="3"/>
  <c r="AR30" i="2"/>
  <c r="BW29" i="3"/>
  <c r="HL29" i="3"/>
  <c r="BY29" i="3"/>
  <c r="HO29" i="3"/>
  <c r="HM29" i="3"/>
  <c r="GY29" i="3"/>
  <c r="GZ29" i="3"/>
  <c r="HN29" i="3"/>
  <c r="AA20" i="3"/>
  <c r="R20" i="3"/>
  <c r="EQ20" i="3"/>
  <c r="CL28" i="3"/>
  <c r="GF28" i="3"/>
  <c r="HF42" i="3"/>
  <c r="CQ42" i="3"/>
  <c r="FS29" i="3"/>
  <c r="FT29" i="3"/>
  <c r="EO29" i="3"/>
  <c r="EQ29" i="3"/>
  <c r="FI29" i="3"/>
  <c r="FJ29" i="3"/>
  <c r="FL29" i="3"/>
  <c r="GC29" i="3"/>
  <c r="GD29" i="3"/>
  <c r="EU29" i="3"/>
  <c r="ES29" i="3"/>
  <c r="FY29" i="3"/>
  <c r="FO29" i="3"/>
  <c r="GG29" i="3"/>
  <c r="FW29" i="3"/>
  <c r="GI29" i="3"/>
  <c r="FM29" i="3"/>
  <c r="CK29" i="3"/>
  <c r="HB29" i="3"/>
  <c r="CC21" i="3"/>
  <c r="R21" i="2"/>
  <c r="N34" i="4"/>
  <c r="EG21" i="3"/>
  <c r="DZ21" i="3"/>
  <c r="D43" i="3"/>
  <c r="HG43" i="3"/>
  <c r="AQ44" i="2"/>
  <c r="E43" i="3"/>
  <c r="HH43" i="3"/>
  <c r="AR44" i="2"/>
  <c r="CR41" i="3"/>
  <c r="C29" i="3"/>
  <c r="D29" i="3"/>
  <c r="HG29" i="3"/>
  <c r="AQ30" i="2"/>
  <c r="CR27" i="3"/>
  <c r="CO27" i="3"/>
  <c r="CN27" i="3"/>
  <c r="DQ27" i="3"/>
  <c r="HD27" i="3"/>
  <c r="HT27" i="3"/>
  <c r="EP29" i="3"/>
  <c r="ER20" i="3"/>
  <c r="GE29" i="3"/>
  <c r="GH29" i="3"/>
  <c r="FK29" i="3"/>
  <c r="ET20" i="3"/>
  <c r="EO24" i="3"/>
  <c r="FU29" i="3"/>
  <c r="FX29" i="3"/>
  <c r="FV29" i="3"/>
  <c r="EX26" i="3"/>
  <c r="EY26" i="3"/>
  <c r="GF29" i="3"/>
  <c r="CG27" i="3"/>
  <c r="CL29" i="3"/>
  <c r="Q20" i="3"/>
  <c r="Q20" i="2"/>
  <c r="EU20" i="3"/>
  <c r="HF29" i="3"/>
  <c r="CQ29" i="3"/>
  <c r="FN29" i="3"/>
  <c r="CR42" i="3"/>
  <c r="CC20" i="3"/>
  <c r="R20" i="2"/>
  <c r="N33" i="4"/>
  <c r="EG20" i="3"/>
  <c r="DZ20" i="3"/>
  <c r="ET19" i="3"/>
  <c r="AX32" i="2"/>
  <c r="BE31" i="2"/>
  <c r="BH31" i="2"/>
  <c r="P21" i="3"/>
  <c r="ES21" i="3"/>
  <c r="R19" i="3"/>
  <c r="ET21" i="3"/>
  <c r="CR28" i="3"/>
  <c r="CO28" i="3"/>
  <c r="DQ28" i="3"/>
  <c r="HD28" i="3"/>
  <c r="HT28" i="3"/>
  <c r="CG28" i="3"/>
  <c r="CN28" i="3"/>
  <c r="D30" i="3"/>
  <c r="HG30" i="3"/>
  <c r="AQ31" i="2"/>
  <c r="E44" i="3"/>
  <c r="HH44" i="3"/>
  <c r="AR45" i="2"/>
  <c r="E45" i="3"/>
  <c r="HH45" i="3"/>
  <c r="EA21" i="3"/>
  <c r="DT21" i="3"/>
  <c r="DS21" i="3"/>
  <c r="CI21" i="3"/>
  <c r="S21" i="3"/>
  <c r="DF29" i="3"/>
  <c r="C44" i="3"/>
  <c r="AP45" i="2"/>
  <c r="C45" i="3"/>
  <c r="BW30" i="3"/>
  <c r="HL30" i="3"/>
  <c r="BY30" i="3"/>
  <c r="HO30" i="3"/>
  <c r="GY30" i="3"/>
  <c r="GZ30" i="3"/>
  <c r="HM30" i="3"/>
  <c r="HN30" i="3"/>
  <c r="EZ25" i="3"/>
  <c r="FA25" i="3"/>
  <c r="AA25" i="3"/>
  <c r="R25" i="3"/>
  <c r="C30" i="3"/>
  <c r="D44" i="3"/>
  <c r="HG44" i="3"/>
  <c r="AQ45" i="2"/>
  <c r="D45" i="3"/>
  <c r="HG45" i="3"/>
  <c r="P20" i="3"/>
  <c r="ES20" i="3"/>
  <c r="E30" i="3"/>
  <c r="HH30" i="3"/>
  <c r="AR31" i="2"/>
  <c r="HF43" i="3"/>
  <c r="CQ43" i="3"/>
  <c r="ER19" i="3"/>
  <c r="FS30" i="3"/>
  <c r="FT30" i="3"/>
  <c r="FV30" i="3"/>
  <c r="EO30" i="3"/>
  <c r="EY30" i="3"/>
  <c r="EZ30" i="3"/>
  <c r="GC30" i="3"/>
  <c r="GD30" i="3"/>
  <c r="GF30" i="3"/>
  <c r="ES30" i="3"/>
  <c r="EP30" i="3"/>
  <c r="EU30" i="3"/>
  <c r="FC30" i="3"/>
  <c r="FE30" i="3"/>
  <c r="FW30" i="3"/>
  <c r="FY30" i="3"/>
  <c r="GG30" i="3"/>
  <c r="GI30" i="3"/>
  <c r="HB30" i="3"/>
  <c r="CK30" i="3"/>
  <c r="AA23" i="3"/>
  <c r="R23" i="3"/>
  <c r="EP23" i="3"/>
  <c r="EQ23" i="3"/>
  <c r="ET23" i="3"/>
  <c r="AA24" i="3"/>
  <c r="R24" i="3"/>
  <c r="EP24" i="3"/>
  <c r="EQ24" i="3"/>
  <c r="FU30" i="3"/>
  <c r="FX30" i="3"/>
  <c r="FA30" i="3"/>
  <c r="ER24" i="3"/>
  <c r="GE30" i="3"/>
  <c r="GH30" i="3"/>
  <c r="EZ26" i="3"/>
  <c r="FA26" i="3"/>
  <c r="FD26" i="3"/>
  <c r="FE26" i="3"/>
  <c r="AA26" i="3"/>
  <c r="R26" i="3"/>
  <c r="Q23" i="3"/>
  <c r="Q23" i="2"/>
  <c r="EU23" i="3"/>
  <c r="ER26" i="3"/>
  <c r="C31" i="3"/>
  <c r="CC25" i="3"/>
  <c r="N38" i="4"/>
  <c r="R25" i="2"/>
  <c r="EG25" i="3"/>
  <c r="DZ25" i="3"/>
  <c r="DF30" i="3"/>
  <c r="DG29" i="3"/>
  <c r="DB29" i="3"/>
  <c r="DA29" i="3"/>
  <c r="ET28" i="3"/>
  <c r="Q21" i="3"/>
  <c r="Q21" i="2"/>
  <c r="EU21" i="3"/>
  <c r="P21" i="2"/>
  <c r="BE32" i="2"/>
  <c r="BH32" i="2"/>
  <c r="AX33" i="2"/>
  <c r="CC23" i="3"/>
  <c r="R23" i="2"/>
  <c r="N36" i="4"/>
  <c r="EG23" i="3"/>
  <c r="DZ23" i="3"/>
  <c r="ER30" i="3"/>
  <c r="CR43" i="3"/>
  <c r="ET24" i="3"/>
  <c r="ER23" i="3"/>
  <c r="ER29" i="3"/>
  <c r="CL30" i="3"/>
  <c r="ER25" i="3"/>
  <c r="P20" i="2"/>
  <c r="HF30" i="3"/>
  <c r="CQ30" i="3"/>
  <c r="FD25" i="3"/>
  <c r="FE25" i="3"/>
  <c r="CC19" i="3"/>
  <c r="R19" i="2"/>
  <c r="N32" i="4"/>
  <c r="EG19" i="3"/>
  <c r="DZ19" i="3"/>
  <c r="ET26" i="3"/>
  <c r="Q26" i="3"/>
  <c r="Q26" i="2"/>
  <c r="DS20" i="3"/>
  <c r="EA20" i="3"/>
  <c r="DT20" i="3"/>
  <c r="CI20" i="3"/>
  <c r="S20" i="3"/>
  <c r="CN29" i="3"/>
  <c r="DQ29" i="3"/>
  <c r="HD29" i="3"/>
  <c r="HT29" i="3"/>
  <c r="CG29" i="3"/>
  <c r="CR29" i="3"/>
  <c r="CO29" i="3"/>
  <c r="HF45" i="3"/>
  <c r="CQ45" i="3"/>
  <c r="P24" i="3"/>
  <c r="ES24" i="3"/>
  <c r="ER27" i="3"/>
  <c r="P19" i="3"/>
  <c r="ES19" i="3"/>
  <c r="E31" i="3"/>
  <c r="HH31" i="3"/>
  <c r="AR32" i="2"/>
  <c r="FB25" i="3"/>
  <c r="FC25" i="3"/>
  <c r="S21" i="2"/>
  <c r="CE21" i="3"/>
  <c r="S34" i="4"/>
  <c r="P34" i="4"/>
  <c r="K34" i="4"/>
  <c r="D31" i="3"/>
  <c r="HG31" i="3"/>
  <c r="AQ32" i="2"/>
  <c r="B28" i="3"/>
  <c r="B28" i="2"/>
  <c r="EI28" i="3"/>
  <c r="EJ28" i="3"/>
  <c r="EW28" i="3"/>
  <c r="BW31" i="3"/>
  <c r="HL31" i="3"/>
  <c r="BY31" i="3"/>
  <c r="HO31" i="3"/>
  <c r="GY31" i="3"/>
  <c r="HN31" i="3"/>
  <c r="HM31" i="3"/>
  <c r="ET25" i="3"/>
  <c r="Q25" i="3"/>
  <c r="Q25" i="2"/>
  <c r="CC24" i="3"/>
  <c r="R24" i="2"/>
  <c r="N37" i="4"/>
  <c r="EG24" i="3"/>
  <c r="DZ24" i="3"/>
  <c r="ET27" i="3"/>
  <c r="EQ30" i="3"/>
  <c r="ET30" i="3"/>
  <c r="ER28" i="3"/>
  <c r="HF44" i="3"/>
  <c r="CQ44" i="3"/>
  <c r="FS31" i="3"/>
  <c r="FU31" i="3"/>
  <c r="FX31" i="3"/>
  <c r="EO31" i="3"/>
  <c r="EY31" i="3"/>
  <c r="FA31" i="3"/>
  <c r="GC31" i="3"/>
  <c r="GE31" i="3"/>
  <c r="GH31" i="3"/>
  <c r="ES31" i="3"/>
  <c r="EU31" i="3"/>
  <c r="FC31" i="3"/>
  <c r="FE31" i="3"/>
  <c r="FW31" i="3"/>
  <c r="FY31" i="3"/>
  <c r="GG31" i="3"/>
  <c r="GI31" i="3"/>
  <c r="GZ31" i="3"/>
  <c r="CK31" i="3"/>
  <c r="HB31" i="3"/>
  <c r="Q19" i="3"/>
  <c r="Q19" i="2"/>
  <c r="EU19" i="3"/>
  <c r="B27" i="3"/>
  <c r="B27" i="2"/>
  <c r="EI27" i="3"/>
  <c r="EJ27" i="3"/>
  <c r="EW27" i="3"/>
  <c r="ET29" i="3"/>
  <c r="FT31" i="3"/>
  <c r="FV31" i="3"/>
  <c r="P25" i="3"/>
  <c r="EZ31" i="3"/>
  <c r="EX27" i="3"/>
  <c r="EY27" i="3"/>
  <c r="EX28" i="3"/>
  <c r="EY28" i="3"/>
  <c r="EA24" i="3"/>
  <c r="DT24" i="3"/>
  <c r="DS24" i="3"/>
  <c r="CI24" i="3"/>
  <c r="S24" i="3"/>
  <c r="GD31" i="3"/>
  <c r="GF31" i="3"/>
  <c r="E32" i="3"/>
  <c r="HH32" i="3"/>
  <c r="AR33" i="2"/>
  <c r="E33" i="3"/>
  <c r="HH33" i="3"/>
  <c r="CR45" i="3"/>
  <c r="DQ30" i="3"/>
  <c r="HD30" i="3"/>
  <c r="HT30" i="3"/>
  <c r="CG30" i="3"/>
  <c r="CR30" i="3"/>
  <c r="P25" i="2"/>
  <c r="EO32" i="3"/>
  <c r="EQ32" i="3"/>
  <c r="EY32" i="3"/>
  <c r="EZ32" i="3"/>
  <c r="FI32" i="3"/>
  <c r="FK32" i="3"/>
  <c r="GC32" i="3"/>
  <c r="GD32" i="3"/>
  <c r="EP32" i="3"/>
  <c r="EU32" i="3"/>
  <c r="ES32" i="3"/>
  <c r="FM32" i="3"/>
  <c r="FO32" i="3"/>
  <c r="FE32" i="3"/>
  <c r="FC32" i="3"/>
  <c r="GI32" i="3"/>
  <c r="GG32" i="3"/>
  <c r="HB32" i="3"/>
  <c r="CK32" i="3"/>
  <c r="D32" i="3"/>
  <c r="HG32" i="3"/>
  <c r="AQ33" i="2"/>
  <c r="D33" i="3"/>
  <c r="HG33" i="3"/>
  <c r="CL31" i="3"/>
  <c r="EQ31" i="3"/>
  <c r="ET31" i="3"/>
  <c r="P23" i="3"/>
  <c r="ES23" i="3"/>
  <c r="EP31" i="3"/>
  <c r="CR44" i="3"/>
  <c r="EA19" i="3"/>
  <c r="DT19" i="3"/>
  <c r="DS19" i="3"/>
  <c r="CI19" i="3"/>
  <c r="S19" i="3"/>
  <c r="Q24" i="3"/>
  <c r="Q24" i="2"/>
  <c r="EU24" i="3"/>
  <c r="BY32" i="3"/>
  <c r="HO32" i="3"/>
  <c r="BW32" i="3"/>
  <c r="HL32" i="3"/>
  <c r="HN32" i="3"/>
  <c r="GY32" i="3"/>
  <c r="GZ32" i="3"/>
  <c r="HM32" i="3"/>
  <c r="DG30" i="3"/>
  <c r="DB30" i="3"/>
  <c r="DA30" i="3"/>
  <c r="CN30" i="3"/>
  <c r="CC26" i="3"/>
  <c r="R26" i="2"/>
  <c r="N39" i="4"/>
  <c r="EG26" i="3"/>
  <c r="DZ26" i="3"/>
  <c r="EA23" i="3"/>
  <c r="DT23" i="3"/>
  <c r="DS23" i="3"/>
  <c r="CI23" i="3"/>
  <c r="S23" i="3"/>
  <c r="EA25" i="3"/>
  <c r="DT25" i="3"/>
  <c r="DS25" i="3"/>
  <c r="CI25" i="3"/>
  <c r="S25" i="3"/>
  <c r="C32" i="3"/>
  <c r="C33" i="3"/>
  <c r="DF31" i="3"/>
  <c r="P19" i="2"/>
  <c r="P24" i="2"/>
  <c r="B29" i="3"/>
  <c r="B29" i="2"/>
  <c r="EI29" i="3"/>
  <c r="EJ29" i="3"/>
  <c r="EW29" i="3"/>
  <c r="CE20" i="3"/>
  <c r="S33" i="4"/>
  <c r="P33" i="4"/>
  <c r="K33" i="4"/>
  <c r="S20" i="2"/>
  <c r="AX34" i="2"/>
  <c r="BE33" i="2"/>
  <c r="BH33" i="2"/>
  <c r="HF31" i="3"/>
  <c r="CQ31" i="3"/>
  <c r="FB26" i="3"/>
  <c r="FC26" i="3"/>
  <c r="GE32" i="3"/>
  <c r="GH32" i="3"/>
  <c r="FJ32" i="3"/>
  <c r="GF32" i="3"/>
  <c r="FA32" i="3"/>
  <c r="ER32" i="3"/>
  <c r="CO30" i="3"/>
  <c r="ET32" i="3"/>
  <c r="FA27" i="3"/>
  <c r="EZ27" i="3"/>
  <c r="AA27" i="3"/>
  <c r="BW33" i="3"/>
  <c r="HL33" i="3"/>
  <c r="BY33" i="3"/>
  <c r="HO33" i="3"/>
  <c r="HN33" i="3"/>
  <c r="GY33" i="3"/>
  <c r="GZ33" i="3"/>
  <c r="HM33" i="3"/>
  <c r="CE23" i="3"/>
  <c r="S36" i="4"/>
  <c r="P36" i="4"/>
  <c r="K36" i="4"/>
  <c r="S23" i="2"/>
  <c r="FS33" i="3"/>
  <c r="FU33" i="3"/>
  <c r="EO33" i="3"/>
  <c r="FI33" i="3"/>
  <c r="FJ33" i="3"/>
  <c r="EY33" i="3"/>
  <c r="FA33" i="3"/>
  <c r="EU33" i="3"/>
  <c r="FE33" i="3"/>
  <c r="ES33" i="3"/>
  <c r="FM33" i="3"/>
  <c r="FW33" i="3"/>
  <c r="FO33" i="3"/>
  <c r="FK33" i="3"/>
  <c r="FY33" i="3"/>
  <c r="FC33" i="3"/>
  <c r="CK33" i="3"/>
  <c r="HB33" i="3"/>
  <c r="DG31" i="3"/>
  <c r="DB31" i="3"/>
  <c r="DA31" i="3"/>
  <c r="CN31" i="3"/>
  <c r="EA26" i="3"/>
  <c r="DT26" i="3"/>
  <c r="DS26" i="3"/>
  <c r="CI26" i="3"/>
  <c r="S26" i="3"/>
  <c r="CE19" i="3"/>
  <c r="S32" i="4"/>
  <c r="P32" i="4"/>
  <c r="K32" i="4"/>
  <c r="J32" i="4"/>
  <c r="J33" i="4"/>
  <c r="S19" i="2"/>
  <c r="CL32" i="3"/>
  <c r="EX29" i="3"/>
  <c r="EY29" i="3"/>
  <c r="HF33" i="3"/>
  <c r="CQ33" i="3"/>
  <c r="P26" i="3"/>
  <c r="B30" i="3"/>
  <c r="B30" i="2"/>
  <c r="EI30" i="3"/>
  <c r="EJ30" i="3"/>
  <c r="FG30" i="3"/>
  <c r="S24" i="2"/>
  <c r="CE24" i="3"/>
  <c r="S37" i="4"/>
  <c r="P37" i="4"/>
  <c r="K37" i="4"/>
  <c r="S25" i="2"/>
  <c r="CE25" i="3"/>
  <c r="S38" i="4"/>
  <c r="P38" i="4"/>
  <c r="K38" i="4"/>
  <c r="DQ31" i="3"/>
  <c r="HD31" i="3"/>
  <c r="HT31" i="3"/>
  <c r="CG31" i="3"/>
  <c r="CR31" i="3"/>
  <c r="BE34" i="2"/>
  <c r="BH34" i="2"/>
  <c r="AX35" i="2"/>
  <c r="HF32" i="3"/>
  <c r="CQ32" i="3"/>
  <c r="DF32" i="3"/>
  <c r="ER31" i="3"/>
  <c r="P23" i="2"/>
  <c r="EZ28" i="3"/>
  <c r="FB28" i="3"/>
  <c r="FA28" i="3"/>
  <c r="FD28" i="3"/>
  <c r="AA28" i="3"/>
  <c r="R28" i="3"/>
  <c r="DF33" i="3"/>
  <c r="CO31" i="3"/>
  <c r="FT33" i="3"/>
  <c r="FH30" i="3"/>
  <c r="FI30" i="3"/>
  <c r="EZ29" i="3"/>
  <c r="FB29" i="3"/>
  <c r="FA29" i="3"/>
  <c r="FD29" i="3"/>
  <c r="AA29" i="3"/>
  <c r="R29" i="3"/>
  <c r="DG32" i="3"/>
  <c r="DB32" i="3"/>
  <c r="DA32" i="3"/>
  <c r="CN32" i="3"/>
  <c r="FS34" i="3"/>
  <c r="FU34" i="3"/>
  <c r="EO34" i="3"/>
  <c r="EQ34" i="3"/>
  <c r="EY34" i="3"/>
  <c r="EZ34" i="3"/>
  <c r="FI34" i="3"/>
  <c r="FK34" i="3"/>
  <c r="ES34" i="3"/>
  <c r="EP34" i="3"/>
  <c r="EU34" i="3"/>
  <c r="FC34" i="3"/>
  <c r="FE34" i="3"/>
  <c r="FM34" i="3"/>
  <c r="FT34" i="3"/>
  <c r="FY34" i="3"/>
  <c r="FO34" i="3"/>
  <c r="FW34" i="3"/>
  <c r="HB34" i="3"/>
  <c r="CK34" i="3"/>
  <c r="S26" i="2"/>
  <c r="CE26" i="3"/>
  <c r="S39" i="4"/>
  <c r="P39" i="4"/>
  <c r="K39" i="4"/>
  <c r="EZ33" i="3"/>
  <c r="FB33" i="3"/>
  <c r="FB27" i="3"/>
  <c r="FB32" i="3"/>
  <c r="B31" i="3"/>
  <c r="B31" i="2"/>
  <c r="EI31" i="3"/>
  <c r="EJ31" i="3"/>
  <c r="FG31" i="3"/>
  <c r="FE28" i="3"/>
  <c r="Q28" i="3"/>
  <c r="Q28" i="2"/>
  <c r="DQ32" i="3"/>
  <c r="HD32" i="3"/>
  <c r="HT32" i="3"/>
  <c r="CG32" i="3"/>
  <c r="CR32" i="3"/>
  <c r="CO32" i="3"/>
  <c r="HM34" i="3"/>
  <c r="HN34" i="3"/>
  <c r="BW34" i="3"/>
  <c r="HL34" i="3"/>
  <c r="BY34" i="3"/>
  <c r="HO34" i="3"/>
  <c r="GY34" i="3"/>
  <c r="GZ34" i="3"/>
  <c r="CR33" i="3"/>
  <c r="DQ33" i="3"/>
  <c r="HD33" i="3"/>
  <c r="HT33" i="3"/>
  <c r="CG33" i="3"/>
  <c r="CL33" i="3"/>
  <c r="FD27" i="3"/>
  <c r="FD30" i="3"/>
  <c r="FD31" i="3"/>
  <c r="FD32" i="3"/>
  <c r="FC28" i="3"/>
  <c r="P28" i="3"/>
  <c r="DG33" i="3"/>
  <c r="DB33" i="3"/>
  <c r="DA33" i="3"/>
  <c r="CN33" i="3"/>
  <c r="CC28" i="3"/>
  <c r="R28" i="2"/>
  <c r="N41" i="4"/>
  <c r="EG28" i="3"/>
  <c r="DZ28" i="3"/>
  <c r="AX36" i="2"/>
  <c r="BE35" i="2"/>
  <c r="BH35" i="2"/>
  <c r="P26" i="2"/>
  <c r="J34" i="4"/>
  <c r="EP33" i="3"/>
  <c r="EQ33" i="3"/>
  <c r="R27" i="3"/>
  <c r="FB30" i="3"/>
  <c r="FB31" i="3"/>
  <c r="FB34" i="3"/>
  <c r="FJ34" i="3"/>
  <c r="FA34" i="3"/>
  <c r="FD34" i="3"/>
  <c r="ET34" i="3"/>
  <c r="FH31" i="3"/>
  <c r="FI31" i="3"/>
  <c r="ET33" i="3"/>
  <c r="CC27" i="3"/>
  <c r="R27" i="2"/>
  <c r="N40" i="4"/>
  <c r="EG27" i="3"/>
  <c r="DZ27" i="3"/>
  <c r="EA28" i="3"/>
  <c r="DT28" i="3"/>
  <c r="DS28" i="3"/>
  <c r="CI28" i="3"/>
  <c r="S28" i="3"/>
  <c r="FE27" i="3"/>
  <c r="Q27" i="3"/>
  <c r="Q27" i="2"/>
  <c r="B33" i="3"/>
  <c r="B33" i="2"/>
  <c r="EI33" i="3"/>
  <c r="EJ33" i="3"/>
  <c r="GA33" i="3"/>
  <c r="J36" i="4"/>
  <c r="J37" i="4"/>
  <c r="FC27" i="3"/>
  <c r="P27" i="3"/>
  <c r="CC29" i="3"/>
  <c r="N42" i="4"/>
  <c r="R29" i="2"/>
  <c r="EG29" i="3"/>
  <c r="DZ29" i="3"/>
  <c r="FJ30" i="3"/>
  <c r="FK30" i="3"/>
  <c r="AA30" i="3"/>
  <c r="BW35" i="3"/>
  <c r="HL35" i="3"/>
  <c r="BY35" i="3"/>
  <c r="HO35" i="3"/>
  <c r="HN35" i="3"/>
  <c r="HM35" i="3"/>
  <c r="GY35" i="3"/>
  <c r="GZ35" i="3"/>
  <c r="FE29" i="3"/>
  <c r="Q29" i="3"/>
  <c r="Q29" i="2"/>
  <c r="ER33" i="3"/>
  <c r="FS35" i="3"/>
  <c r="FT35" i="3"/>
  <c r="EO35" i="3"/>
  <c r="EY35" i="3"/>
  <c r="EZ35" i="3"/>
  <c r="FB35" i="3"/>
  <c r="FI35" i="3"/>
  <c r="FJ35" i="3"/>
  <c r="ES35" i="3"/>
  <c r="EP35" i="3"/>
  <c r="FA35" i="3"/>
  <c r="FD35" i="3"/>
  <c r="FM35" i="3"/>
  <c r="FC35" i="3"/>
  <c r="FE35" i="3"/>
  <c r="FW35" i="3"/>
  <c r="EU35" i="3"/>
  <c r="FO35" i="3"/>
  <c r="FY35" i="3"/>
  <c r="CK35" i="3"/>
  <c r="HB35" i="3"/>
  <c r="CO33" i="3"/>
  <c r="FC29" i="3"/>
  <c r="P29" i="3"/>
  <c r="BE36" i="2"/>
  <c r="BH36" i="2"/>
  <c r="AX37" i="2"/>
  <c r="P28" i="2"/>
  <c r="DF34" i="3"/>
  <c r="B32" i="3"/>
  <c r="B32" i="2"/>
  <c r="EI32" i="3"/>
  <c r="EJ32" i="3"/>
  <c r="FQ32" i="3"/>
  <c r="CL34" i="3"/>
  <c r="ER34" i="3"/>
  <c r="FD33" i="3"/>
  <c r="FU35" i="3"/>
  <c r="FK35" i="3"/>
  <c r="DF35" i="3"/>
  <c r="FR32" i="3"/>
  <c r="FS32" i="3"/>
  <c r="GB33" i="3"/>
  <c r="GC33" i="3"/>
  <c r="HM36" i="3"/>
  <c r="HN36" i="3"/>
  <c r="BW36" i="3"/>
  <c r="HL36" i="3"/>
  <c r="BY36" i="3"/>
  <c r="HO36" i="3"/>
  <c r="DF36" i="3"/>
  <c r="GY36" i="3"/>
  <c r="EA29" i="3"/>
  <c r="DT29" i="3"/>
  <c r="DS29" i="3"/>
  <c r="CI29" i="3"/>
  <c r="S29" i="3"/>
  <c r="P27" i="2"/>
  <c r="DG35" i="3"/>
  <c r="DB35" i="3"/>
  <c r="CO35" i="3"/>
  <c r="DA35" i="3"/>
  <c r="CN35" i="3"/>
  <c r="DQ35" i="3"/>
  <c r="HD35" i="3"/>
  <c r="HT35" i="3"/>
  <c r="CG35" i="3"/>
  <c r="R30" i="3"/>
  <c r="FK31" i="3"/>
  <c r="FN31" i="3"/>
  <c r="FJ31" i="3"/>
  <c r="FL31" i="3"/>
  <c r="AA31" i="3"/>
  <c r="R31" i="3"/>
  <c r="DG34" i="3"/>
  <c r="DB34" i="3"/>
  <c r="CO34" i="3"/>
  <c r="DA34" i="3"/>
  <c r="CN34" i="3"/>
  <c r="DQ34" i="3"/>
  <c r="HD34" i="3"/>
  <c r="HT34" i="3"/>
  <c r="CG34" i="3"/>
  <c r="AX38" i="2"/>
  <c r="BE37" i="2"/>
  <c r="BH37" i="2"/>
  <c r="ER35" i="3"/>
  <c r="FN30" i="3"/>
  <c r="FN33" i="3"/>
  <c r="FN34" i="3"/>
  <c r="J38" i="4"/>
  <c r="P29" i="2"/>
  <c r="CL35" i="3"/>
  <c r="FS36" i="3"/>
  <c r="FT36" i="3"/>
  <c r="EO36" i="3"/>
  <c r="EQ36" i="3"/>
  <c r="EY36" i="3"/>
  <c r="FA36" i="3"/>
  <c r="FD36" i="3"/>
  <c r="FI36" i="3"/>
  <c r="EU36" i="3"/>
  <c r="ES36" i="3"/>
  <c r="FM36" i="3"/>
  <c r="FC36" i="3"/>
  <c r="FO36" i="3"/>
  <c r="FJ36" i="3"/>
  <c r="FW36" i="3"/>
  <c r="FK36" i="3"/>
  <c r="FN36" i="3"/>
  <c r="FY36" i="3"/>
  <c r="FE36" i="3"/>
  <c r="HB36" i="3"/>
  <c r="GZ36" i="3"/>
  <c r="CK36" i="3"/>
  <c r="EQ35" i="3"/>
  <c r="ET35" i="3"/>
  <c r="FL30" i="3"/>
  <c r="FL33" i="3"/>
  <c r="S28" i="2"/>
  <c r="CE28" i="3"/>
  <c r="S41" i="4"/>
  <c r="P41" i="4"/>
  <c r="K41" i="4"/>
  <c r="EA27" i="3"/>
  <c r="DT27" i="3"/>
  <c r="DS27" i="3"/>
  <c r="CI27" i="3"/>
  <c r="S27" i="3"/>
  <c r="FL32" i="3"/>
  <c r="FL34" i="3"/>
  <c r="FL36" i="3"/>
  <c r="FU36" i="3"/>
  <c r="ET36" i="3"/>
  <c r="BE38" i="2"/>
  <c r="BH38" i="2"/>
  <c r="AX39" i="2"/>
  <c r="FM31" i="3"/>
  <c r="P31" i="3"/>
  <c r="CC30" i="3"/>
  <c r="R30" i="2"/>
  <c r="N43" i="4"/>
  <c r="EG30" i="3"/>
  <c r="DZ30" i="3"/>
  <c r="S29" i="2"/>
  <c r="CE29" i="3"/>
  <c r="S42" i="4"/>
  <c r="P42" i="4"/>
  <c r="K42" i="4"/>
  <c r="FL35" i="3"/>
  <c r="FN35" i="3"/>
  <c r="J39" i="4"/>
  <c r="FO30" i="3"/>
  <c r="Q30" i="3"/>
  <c r="Q30" i="2"/>
  <c r="EI34" i="3"/>
  <c r="EJ34" i="3"/>
  <c r="GA34" i="3"/>
  <c r="B34" i="3"/>
  <c r="B34" i="2"/>
  <c r="FO31" i="3"/>
  <c r="Q31" i="3"/>
  <c r="Q31" i="2"/>
  <c r="B35" i="3"/>
  <c r="B35" i="2"/>
  <c r="EI35" i="3"/>
  <c r="EJ35" i="3"/>
  <c r="GA35" i="3"/>
  <c r="GE33" i="3"/>
  <c r="GH33" i="3"/>
  <c r="GI33" i="3"/>
  <c r="GD33" i="3"/>
  <c r="GF33" i="3"/>
  <c r="GG33" i="3"/>
  <c r="AA33" i="3"/>
  <c r="R33" i="3"/>
  <c r="FT32" i="3"/>
  <c r="FU32" i="3"/>
  <c r="AA32" i="3"/>
  <c r="R32" i="3"/>
  <c r="S27" i="2"/>
  <c r="CE27" i="3"/>
  <c r="S40" i="4"/>
  <c r="P40" i="4"/>
  <c r="K40" i="4"/>
  <c r="J40" i="4"/>
  <c r="J41" i="4"/>
  <c r="CL36" i="3"/>
  <c r="EO37" i="3"/>
  <c r="EQ37" i="3"/>
  <c r="ET37" i="3"/>
  <c r="EY37" i="3"/>
  <c r="FA37" i="3"/>
  <c r="FD37" i="3"/>
  <c r="FI37" i="3"/>
  <c r="FJ37" i="3"/>
  <c r="FL37" i="3"/>
  <c r="GC37" i="3"/>
  <c r="GD37" i="3"/>
  <c r="EU37" i="3"/>
  <c r="FE37" i="3"/>
  <c r="EZ37" i="3"/>
  <c r="FC37" i="3"/>
  <c r="FO37" i="3"/>
  <c r="ES37" i="3"/>
  <c r="FM37" i="3"/>
  <c r="GG37" i="3"/>
  <c r="GI37" i="3"/>
  <c r="CK37" i="3"/>
  <c r="HB37" i="3"/>
  <c r="DG36" i="3"/>
  <c r="DB36" i="3"/>
  <c r="CO36" i="3"/>
  <c r="DQ36" i="3"/>
  <c r="HD36" i="3"/>
  <c r="HT36" i="3"/>
  <c r="CG36" i="3"/>
  <c r="DA36" i="3"/>
  <c r="CN36" i="3"/>
  <c r="FM30" i="3"/>
  <c r="P30" i="3"/>
  <c r="EZ36" i="3"/>
  <c r="FB36" i="3"/>
  <c r="EP36" i="3"/>
  <c r="ER36" i="3"/>
  <c r="FN32" i="3"/>
  <c r="BY37" i="3"/>
  <c r="HO37" i="3"/>
  <c r="BW37" i="3"/>
  <c r="HL37" i="3"/>
  <c r="GY37" i="3"/>
  <c r="GZ37" i="3"/>
  <c r="HN37" i="3"/>
  <c r="HM37" i="3"/>
  <c r="CC31" i="3"/>
  <c r="R31" i="2"/>
  <c r="N44" i="4"/>
  <c r="EG31" i="3"/>
  <c r="DZ31" i="3"/>
  <c r="GE37" i="3"/>
  <c r="FK37" i="3"/>
  <c r="FN37" i="3"/>
  <c r="DF37" i="3"/>
  <c r="DG37" i="3"/>
  <c r="DB37" i="3"/>
  <c r="CO37" i="3"/>
  <c r="EP37" i="3"/>
  <c r="ER37" i="3"/>
  <c r="FB37" i="3"/>
  <c r="GB35" i="3"/>
  <c r="GB34" i="3"/>
  <c r="GC34" i="3"/>
  <c r="J42" i="4"/>
  <c r="EA30" i="3"/>
  <c r="DT30" i="3"/>
  <c r="DS30" i="3"/>
  <c r="CI30" i="3"/>
  <c r="S30" i="3"/>
  <c r="BW38" i="3"/>
  <c r="HL38" i="3"/>
  <c r="BY38" i="3"/>
  <c r="HO38" i="3"/>
  <c r="HM38" i="3"/>
  <c r="HN38" i="3"/>
  <c r="GY38" i="3"/>
  <c r="GZ38" i="3"/>
  <c r="FV32" i="3"/>
  <c r="FV33" i="3"/>
  <c r="P33" i="3"/>
  <c r="FV34" i="3"/>
  <c r="FV35" i="3"/>
  <c r="CL37" i="3"/>
  <c r="CC33" i="3"/>
  <c r="N46" i="4"/>
  <c r="R33" i="2"/>
  <c r="EG33" i="3"/>
  <c r="DZ33" i="3"/>
  <c r="P31" i="2"/>
  <c r="EO38" i="3"/>
  <c r="EQ38" i="3"/>
  <c r="ET38" i="3"/>
  <c r="EY38" i="3"/>
  <c r="FA38" i="3"/>
  <c r="FD38" i="3"/>
  <c r="FI38" i="3"/>
  <c r="FJ38" i="3"/>
  <c r="FL38" i="3"/>
  <c r="GC38" i="3"/>
  <c r="GD38" i="3"/>
  <c r="ES38" i="3"/>
  <c r="EU38" i="3"/>
  <c r="FC38" i="3"/>
  <c r="FE38" i="3"/>
  <c r="FO38" i="3"/>
  <c r="GI38" i="3"/>
  <c r="FM38" i="3"/>
  <c r="GG38" i="3"/>
  <c r="HB38" i="3"/>
  <c r="CK38" i="3"/>
  <c r="EA31" i="3"/>
  <c r="DT31" i="3"/>
  <c r="DS31" i="3"/>
  <c r="CI31" i="3"/>
  <c r="S31" i="3"/>
  <c r="P30" i="2"/>
  <c r="EI36" i="3"/>
  <c r="EJ36" i="3"/>
  <c r="GA36" i="3"/>
  <c r="B36" i="3"/>
  <c r="B36" i="2"/>
  <c r="CC32" i="3"/>
  <c r="R32" i="2"/>
  <c r="N45" i="4"/>
  <c r="EG32" i="3"/>
  <c r="DZ32" i="3"/>
  <c r="FX32" i="3"/>
  <c r="FY32" i="3"/>
  <c r="FX33" i="3"/>
  <c r="Q33" i="3"/>
  <c r="Q33" i="2"/>
  <c r="FX34" i="3"/>
  <c r="FX35" i="3"/>
  <c r="FX36" i="3"/>
  <c r="AX40" i="2"/>
  <c r="BE39" i="2"/>
  <c r="BH39" i="2"/>
  <c r="FV36" i="3"/>
  <c r="FK38" i="3"/>
  <c r="FN38" i="3"/>
  <c r="DQ37" i="3"/>
  <c r="HD37" i="3"/>
  <c r="HT37" i="3"/>
  <c r="CG37" i="3"/>
  <c r="GC35" i="3"/>
  <c r="GD35" i="3"/>
  <c r="DA37" i="3"/>
  <c r="CN37" i="3"/>
  <c r="GE38" i="3"/>
  <c r="EZ38" i="3"/>
  <c r="FB38" i="3"/>
  <c r="GB36" i="3"/>
  <c r="GB519" i="3"/>
  <c r="GA519" i="3"/>
  <c r="FS39" i="3"/>
  <c r="FT39" i="3"/>
  <c r="EO39" i="3"/>
  <c r="EP39" i="3"/>
  <c r="EY39" i="3"/>
  <c r="FA39" i="3"/>
  <c r="FD39" i="3"/>
  <c r="GC39" i="3"/>
  <c r="GE39" i="3"/>
  <c r="ES39" i="3"/>
  <c r="FC39" i="3"/>
  <c r="EU39" i="3"/>
  <c r="FE39" i="3"/>
  <c r="FY39" i="3"/>
  <c r="GG39" i="3"/>
  <c r="GI39" i="3"/>
  <c r="FW39" i="3"/>
  <c r="HB39" i="3"/>
  <c r="CK39" i="3"/>
  <c r="EA32" i="3"/>
  <c r="DT32" i="3"/>
  <c r="DS32" i="3"/>
  <c r="CI32" i="3"/>
  <c r="S32" i="3"/>
  <c r="P33" i="2"/>
  <c r="GD34" i="3"/>
  <c r="GE34" i="3"/>
  <c r="AA34" i="3"/>
  <c r="R34" i="3"/>
  <c r="BW39" i="3"/>
  <c r="HL39" i="3"/>
  <c r="BY39" i="3"/>
  <c r="HO39" i="3"/>
  <c r="HM39" i="3"/>
  <c r="HN39" i="3"/>
  <c r="GY39" i="3"/>
  <c r="GZ39" i="3"/>
  <c r="Q32" i="3"/>
  <c r="Q32" i="2"/>
  <c r="S31" i="2"/>
  <c r="CE31" i="3"/>
  <c r="S44" i="4"/>
  <c r="P44" i="4"/>
  <c r="K44" i="4"/>
  <c r="FW32" i="3"/>
  <c r="P32" i="3"/>
  <c r="S30" i="2"/>
  <c r="CE30" i="3"/>
  <c r="S43" i="4"/>
  <c r="P43" i="4"/>
  <c r="K43" i="4"/>
  <c r="J43" i="4"/>
  <c r="B37" i="3"/>
  <c r="B37" i="2"/>
  <c r="EI37" i="3"/>
  <c r="EJ37" i="3"/>
  <c r="FQ37" i="3"/>
  <c r="BE40" i="2"/>
  <c r="BH40" i="2"/>
  <c r="AX41" i="2"/>
  <c r="CL38" i="3"/>
  <c r="EP38" i="3"/>
  <c r="ER38" i="3"/>
  <c r="EA33" i="3"/>
  <c r="DT33" i="3"/>
  <c r="DS33" i="3"/>
  <c r="CI33" i="3"/>
  <c r="S33" i="3"/>
  <c r="DF38" i="3"/>
  <c r="AA35" i="3"/>
  <c r="R35" i="3"/>
  <c r="CC35" i="3"/>
  <c r="GE35" i="3"/>
  <c r="EZ39" i="3"/>
  <c r="FB39" i="3"/>
  <c r="GD39" i="3"/>
  <c r="FU39" i="3"/>
  <c r="ER39" i="3"/>
  <c r="FR37" i="3"/>
  <c r="FS37" i="3"/>
  <c r="S33" i="2"/>
  <c r="CE33" i="3"/>
  <c r="S46" i="4"/>
  <c r="P46" i="4"/>
  <c r="K46" i="4"/>
  <c r="FS40" i="3"/>
  <c r="FT40" i="3"/>
  <c r="EO40" i="3"/>
  <c r="EP40" i="3"/>
  <c r="ER40" i="3"/>
  <c r="EY40" i="3"/>
  <c r="GC40" i="3"/>
  <c r="GD40" i="3"/>
  <c r="EU40" i="3"/>
  <c r="ES40" i="3"/>
  <c r="EZ40" i="3"/>
  <c r="FB40" i="3"/>
  <c r="FE40" i="3"/>
  <c r="FW40" i="3"/>
  <c r="FC40" i="3"/>
  <c r="FY40" i="3"/>
  <c r="GG40" i="3"/>
  <c r="FA40" i="3"/>
  <c r="FD40" i="3"/>
  <c r="GI40" i="3"/>
  <c r="HB40" i="3"/>
  <c r="CK40" i="3"/>
  <c r="DF39" i="3"/>
  <c r="GF34" i="3"/>
  <c r="GF35" i="3"/>
  <c r="GC36" i="3"/>
  <c r="HN40" i="3"/>
  <c r="BW40" i="3"/>
  <c r="HL40" i="3"/>
  <c r="BY40" i="3"/>
  <c r="HO40" i="3"/>
  <c r="HM40" i="3"/>
  <c r="GY40" i="3"/>
  <c r="GZ40" i="3"/>
  <c r="J44" i="4"/>
  <c r="S32" i="2"/>
  <c r="CE32" i="3"/>
  <c r="S45" i="4"/>
  <c r="P45" i="4"/>
  <c r="K45" i="4"/>
  <c r="GH35" i="3"/>
  <c r="DG38" i="3"/>
  <c r="DB38" i="3"/>
  <c r="CO38" i="3"/>
  <c r="DA38" i="3"/>
  <c r="CN38" i="3"/>
  <c r="DQ38" i="3"/>
  <c r="HD38" i="3"/>
  <c r="HT38" i="3"/>
  <c r="CG38" i="3"/>
  <c r="CC34" i="3"/>
  <c r="R34" i="2"/>
  <c r="N47" i="4"/>
  <c r="EG34" i="3"/>
  <c r="DZ34" i="3"/>
  <c r="EQ39" i="3"/>
  <c r="ET39" i="3"/>
  <c r="AX42" i="2"/>
  <c r="BE41" i="2"/>
  <c r="BH41" i="2"/>
  <c r="P32" i="2"/>
  <c r="GH34" i="3"/>
  <c r="CL39" i="3"/>
  <c r="N48" i="4"/>
  <c r="EG35" i="3"/>
  <c r="DZ35" i="3"/>
  <c r="R35" i="2"/>
  <c r="J45" i="4"/>
  <c r="FU40" i="3"/>
  <c r="GE40" i="3"/>
  <c r="GI35" i="3"/>
  <c r="Q35" i="3"/>
  <c r="Q35" i="2"/>
  <c r="GG35" i="3"/>
  <c r="P35" i="3"/>
  <c r="CL40" i="3"/>
  <c r="BE42" i="2"/>
  <c r="BH42" i="2"/>
  <c r="AX43" i="2"/>
  <c r="DS34" i="3"/>
  <c r="CI34" i="3"/>
  <c r="S34" i="3"/>
  <c r="EA34" i="3"/>
  <c r="DT34" i="3"/>
  <c r="DF40" i="3"/>
  <c r="FU37" i="3"/>
  <c r="FT37" i="3"/>
  <c r="AA37" i="3"/>
  <c r="R37" i="3"/>
  <c r="BW41" i="3"/>
  <c r="HL41" i="3"/>
  <c r="BY41" i="3"/>
  <c r="HO41" i="3"/>
  <c r="GY41" i="3"/>
  <c r="GZ41" i="3"/>
  <c r="HN41" i="3"/>
  <c r="HM41" i="3"/>
  <c r="GG34" i="3"/>
  <c r="P34" i="3"/>
  <c r="J46" i="4"/>
  <c r="B38" i="3"/>
  <c r="B38" i="2"/>
  <c r="EI38" i="3"/>
  <c r="EJ38" i="3"/>
  <c r="FQ38" i="3"/>
  <c r="DS35" i="3"/>
  <c r="CI35" i="3"/>
  <c r="S35" i="3"/>
  <c r="EA35" i="3"/>
  <c r="DT35" i="3"/>
  <c r="GI34" i="3"/>
  <c r="Q34" i="3"/>
  <c r="Q34" i="2"/>
  <c r="FS41" i="3"/>
  <c r="FU41" i="3"/>
  <c r="EO41" i="3"/>
  <c r="EQ41" i="3"/>
  <c r="EY41" i="3"/>
  <c r="EZ41" i="3"/>
  <c r="FB41" i="3"/>
  <c r="GC41" i="3"/>
  <c r="GE41" i="3"/>
  <c r="EU41" i="3"/>
  <c r="EP41" i="3"/>
  <c r="ER41" i="3"/>
  <c r="FE41" i="3"/>
  <c r="FA41" i="3"/>
  <c r="FD41" i="3"/>
  <c r="FW41" i="3"/>
  <c r="FC41" i="3"/>
  <c r="FY41" i="3"/>
  <c r="ES41" i="3"/>
  <c r="GG41" i="3"/>
  <c r="GI41" i="3"/>
  <c r="HB41" i="3"/>
  <c r="CK41" i="3"/>
  <c r="GE36" i="3"/>
  <c r="GD36" i="3"/>
  <c r="AA36" i="3"/>
  <c r="R36" i="3"/>
  <c r="DG39" i="3"/>
  <c r="DB39" i="3"/>
  <c r="CO39" i="3"/>
  <c r="DA39" i="3"/>
  <c r="CN39" i="3"/>
  <c r="DQ39" i="3"/>
  <c r="HD39" i="3"/>
  <c r="HT39" i="3"/>
  <c r="CG39" i="3"/>
  <c r="EQ40" i="3"/>
  <c r="ET40" i="3"/>
  <c r="FT41" i="3"/>
  <c r="GD41" i="3"/>
  <c r="GF41" i="3"/>
  <c r="ET41" i="3"/>
  <c r="GF36" i="3"/>
  <c r="GF38" i="3"/>
  <c r="GF39" i="3"/>
  <c r="GF37" i="3"/>
  <c r="GH36" i="3"/>
  <c r="GH38" i="3"/>
  <c r="GH37" i="3"/>
  <c r="GH40" i="3"/>
  <c r="GH39" i="3"/>
  <c r="GH41" i="3"/>
  <c r="FR38" i="3"/>
  <c r="FR519" i="3"/>
  <c r="FQ519" i="3"/>
  <c r="FS38" i="3"/>
  <c r="FV37" i="3"/>
  <c r="CE34" i="3"/>
  <c r="S47" i="4"/>
  <c r="P47" i="4"/>
  <c r="K47" i="4"/>
  <c r="J47" i="4"/>
  <c r="S34" i="2"/>
  <c r="HN42" i="3"/>
  <c r="BW42" i="3"/>
  <c r="HL42" i="3"/>
  <c r="BY42" i="3"/>
  <c r="HO42" i="3"/>
  <c r="HM42" i="3"/>
  <c r="GY42" i="3"/>
  <c r="CL41" i="3"/>
  <c r="P34" i="2"/>
  <c r="FX37" i="3"/>
  <c r="P35" i="2"/>
  <c r="CC36" i="3"/>
  <c r="R36" i="2"/>
  <c r="N49" i="4"/>
  <c r="EG36" i="3"/>
  <c r="DZ36" i="3"/>
  <c r="S35" i="2"/>
  <c r="CE35" i="3"/>
  <c r="S48" i="4"/>
  <c r="P48" i="4"/>
  <c r="K48" i="4"/>
  <c r="DF41" i="3"/>
  <c r="DG40" i="3"/>
  <c r="DB40" i="3"/>
  <c r="CO40" i="3"/>
  <c r="DA40" i="3"/>
  <c r="CN40" i="3"/>
  <c r="DQ40" i="3"/>
  <c r="HD40" i="3"/>
  <c r="HT40" i="3"/>
  <c r="CG40" i="3"/>
  <c r="AX44" i="2"/>
  <c r="BE43" i="2"/>
  <c r="BH43" i="2"/>
  <c r="B39" i="3"/>
  <c r="B39" i="2"/>
  <c r="EI39" i="3"/>
  <c r="EJ39" i="3"/>
  <c r="FG39" i="3"/>
  <c r="CC37" i="3"/>
  <c r="N50" i="4"/>
  <c r="R37" i="2"/>
  <c r="EG37" i="3"/>
  <c r="DZ37" i="3"/>
  <c r="FS42" i="3"/>
  <c r="FT42" i="3"/>
  <c r="EO42" i="3"/>
  <c r="EP42" i="3"/>
  <c r="ER42" i="3"/>
  <c r="FI42" i="3"/>
  <c r="FJ42" i="3"/>
  <c r="GC42" i="3"/>
  <c r="GD42" i="3"/>
  <c r="GF42" i="3"/>
  <c r="ES42" i="3"/>
  <c r="EU42" i="3"/>
  <c r="FM42" i="3"/>
  <c r="FY42" i="3"/>
  <c r="FW42" i="3"/>
  <c r="GI42" i="3"/>
  <c r="FO42" i="3"/>
  <c r="GG42" i="3"/>
  <c r="CK42" i="3"/>
  <c r="HB42" i="3"/>
  <c r="FU42" i="3"/>
  <c r="GZ42" i="3"/>
  <c r="GF40" i="3"/>
  <c r="GE42" i="3"/>
  <c r="GH42" i="3"/>
  <c r="FK42" i="3"/>
  <c r="DF42" i="3"/>
  <c r="J48" i="4"/>
  <c r="FH39" i="3"/>
  <c r="FI39" i="3"/>
  <c r="DG41" i="3"/>
  <c r="DB41" i="3"/>
  <c r="CO41" i="3"/>
  <c r="DA41" i="3"/>
  <c r="CN41" i="3"/>
  <c r="DQ41" i="3"/>
  <c r="HD41" i="3"/>
  <c r="HT41" i="3"/>
  <c r="CG41" i="3"/>
  <c r="DG42" i="3"/>
  <c r="DB42" i="3"/>
  <c r="CO42" i="3"/>
  <c r="DA42" i="3"/>
  <c r="CN42" i="3"/>
  <c r="DQ42" i="3"/>
  <c r="HD42" i="3"/>
  <c r="HT42" i="3"/>
  <c r="CG42" i="3"/>
  <c r="DS37" i="3"/>
  <c r="CI37" i="3"/>
  <c r="S37" i="3"/>
  <c r="EA37" i="3"/>
  <c r="DT37" i="3"/>
  <c r="BE44" i="2"/>
  <c r="BH44" i="2"/>
  <c r="AX45" i="2"/>
  <c r="EI40" i="3"/>
  <c r="EJ40" i="3"/>
  <c r="FG40" i="3"/>
  <c r="B40" i="3"/>
  <c r="B40" i="2"/>
  <c r="FY37" i="3"/>
  <c r="Q37" i="3"/>
  <c r="Q37" i="2"/>
  <c r="FW37" i="3"/>
  <c r="P37" i="3"/>
  <c r="BW43" i="3"/>
  <c r="HL43" i="3"/>
  <c r="BY43" i="3"/>
  <c r="HO43" i="3"/>
  <c r="GY43" i="3"/>
  <c r="HN43" i="3"/>
  <c r="HM43" i="3"/>
  <c r="FT38" i="3"/>
  <c r="FV42" i="3"/>
  <c r="FU38" i="3"/>
  <c r="AA38" i="3"/>
  <c r="R38" i="3"/>
  <c r="GI36" i="3"/>
  <c r="Q36" i="3"/>
  <c r="Q36" i="2"/>
  <c r="GG36" i="3"/>
  <c r="P36" i="3"/>
  <c r="CL42" i="3"/>
  <c r="EQ42" i="3"/>
  <c r="ET42" i="3"/>
  <c r="FS43" i="3"/>
  <c r="FU43" i="3"/>
  <c r="FX43" i="3"/>
  <c r="EY43" i="3"/>
  <c r="FA43" i="3"/>
  <c r="FI43" i="3"/>
  <c r="FJ43" i="3"/>
  <c r="GC43" i="3"/>
  <c r="GE43" i="3"/>
  <c r="GH43" i="3"/>
  <c r="FE43" i="3"/>
  <c r="FM43" i="3"/>
  <c r="FO43" i="3"/>
  <c r="FY43" i="3"/>
  <c r="GG43" i="3"/>
  <c r="FW43" i="3"/>
  <c r="GI43" i="3"/>
  <c r="FC43" i="3"/>
  <c r="FT43" i="3"/>
  <c r="CK43" i="3"/>
  <c r="HB43" i="3"/>
  <c r="GZ43" i="3"/>
  <c r="DS36" i="3"/>
  <c r="CI36" i="3"/>
  <c r="S36" i="3"/>
  <c r="EA36" i="3"/>
  <c r="DT36" i="3"/>
  <c r="FV43" i="3"/>
  <c r="EZ43" i="3"/>
  <c r="FK43" i="3"/>
  <c r="GD43" i="3"/>
  <c r="GF43" i="3"/>
  <c r="FH40" i="3"/>
  <c r="FI40" i="3"/>
  <c r="FK39" i="3"/>
  <c r="FJ39" i="3"/>
  <c r="AA39" i="3"/>
  <c r="R39" i="3"/>
  <c r="FS44" i="3"/>
  <c r="FT44" i="3"/>
  <c r="FV44" i="3"/>
  <c r="EY44" i="3"/>
  <c r="FA44" i="3"/>
  <c r="FI44" i="3"/>
  <c r="FJ44" i="3"/>
  <c r="GC44" i="3"/>
  <c r="GD44" i="3"/>
  <c r="GF44" i="3"/>
  <c r="FC44" i="3"/>
  <c r="FE44" i="3"/>
  <c r="FM44" i="3"/>
  <c r="FO44" i="3"/>
  <c r="FW44" i="3"/>
  <c r="GG44" i="3"/>
  <c r="FY44" i="3"/>
  <c r="GI44" i="3"/>
  <c r="CK44" i="3"/>
  <c r="HB44" i="3"/>
  <c r="EI42" i="3"/>
  <c r="EJ42" i="3"/>
  <c r="EW42" i="3"/>
  <c r="B42" i="3"/>
  <c r="B42" i="2"/>
  <c r="B41" i="3"/>
  <c r="B41" i="2"/>
  <c r="EI41" i="3"/>
  <c r="EJ41" i="3"/>
  <c r="FG41" i="3"/>
  <c r="P36" i="2"/>
  <c r="CC38" i="3"/>
  <c r="R38" i="2"/>
  <c r="N51" i="4"/>
  <c r="EG38" i="3"/>
  <c r="DZ38" i="3"/>
  <c r="HM44" i="3"/>
  <c r="HN44" i="3"/>
  <c r="BW44" i="3"/>
  <c r="HL44" i="3"/>
  <c r="BY44" i="3"/>
  <c r="HO44" i="3"/>
  <c r="GY44" i="3"/>
  <c r="GZ44" i="3"/>
  <c r="CL43" i="3"/>
  <c r="FX38" i="3"/>
  <c r="FX41" i="3"/>
  <c r="FX40" i="3"/>
  <c r="FX42" i="3"/>
  <c r="FX39" i="3"/>
  <c r="DF43" i="3"/>
  <c r="P37" i="2"/>
  <c r="CE36" i="3"/>
  <c r="S49" i="4"/>
  <c r="P49" i="4"/>
  <c r="K49" i="4"/>
  <c r="J49" i="4"/>
  <c r="S36" i="2"/>
  <c r="FV38" i="3"/>
  <c r="FV41" i="3"/>
  <c r="FV40" i="3"/>
  <c r="FV39" i="3"/>
  <c r="BE45" i="2"/>
  <c r="BH45" i="2"/>
  <c r="S37" i="2"/>
  <c r="CE37" i="3"/>
  <c r="S50" i="4"/>
  <c r="P50" i="4"/>
  <c r="K50" i="4"/>
  <c r="EZ44" i="3"/>
  <c r="FK44" i="3"/>
  <c r="FU44" i="3"/>
  <c r="FX44" i="3"/>
  <c r="GE44" i="3"/>
  <c r="GH44" i="3"/>
  <c r="J50" i="4"/>
  <c r="EX42" i="3"/>
  <c r="EX519" i="3"/>
  <c r="EW519" i="3"/>
  <c r="FH41" i="3"/>
  <c r="FH519" i="3"/>
  <c r="FG519" i="3"/>
  <c r="FK40" i="3"/>
  <c r="FN40" i="3"/>
  <c r="FJ40" i="3"/>
  <c r="FL40" i="3"/>
  <c r="AA40" i="3"/>
  <c r="R40" i="3"/>
  <c r="FY38" i="3"/>
  <c r="Q38" i="3"/>
  <c r="Q38" i="2"/>
  <c r="DF44" i="3"/>
  <c r="BW45" i="3"/>
  <c r="HL45" i="3"/>
  <c r="BY45" i="3"/>
  <c r="HM45" i="3"/>
  <c r="GY45" i="3"/>
  <c r="GZ45" i="3"/>
  <c r="HN45" i="3"/>
  <c r="CC39" i="3"/>
  <c r="R39" i="2"/>
  <c r="N52" i="4"/>
  <c r="EG39" i="3"/>
  <c r="DZ39" i="3"/>
  <c r="FW38" i="3"/>
  <c r="P38" i="3"/>
  <c r="FL39" i="3"/>
  <c r="FS45" i="3"/>
  <c r="FS519" i="3"/>
  <c r="AK15" i="1"/>
  <c r="AO15" i="1"/>
  <c r="M44" i="1"/>
  <c r="AH24" i="1"/>
  <c r="EY45" i="3"/>
  <c r="FI45" i="3"/>
  <c r="FJ45" i="3"/>
  <c r="GC45" i="3"/>
  <c r="GC519" i="3"/>
  <c r="AK16" i="1"/>
  <c r="AO16" i="1"/>
  <c r="P44" i="1"/>
  <c r="AH25" i="1"/>
  <c r="FC45" i="3"/>
  <c r="FM45" i="3"/>
  <c r="FE45" i="3"/>
  <c r="FO45" i="3"/>
  <c r="FW45" i="3"/>
  <c r="GG45" i="3"/>
  <c r="GG519" i="3"/>
  <c r="FY45" i="3"/>
  <c r="GI45" i="3"/>
  <c r="GI519" i="3"/>
  <c r="FK45" i="3"/>
  <c r="GE45" i="3"/>
  <c r="GE519" i="3"/>
  <c r="FT45" i="3"/>
  <c r="FT519" i="3"/>
  <c r="FA45" i="3"/>
  <c r="HB45" i="3"/>
  <c r="CK45" i="3"/>
  <c r="DG43" i="3"/>
  <c r="DB43" i="3"/>
  <c r="CO43" i="3"/>
  <c r="DA43" i="3"/>
  <c r="CN43" i="3"/>
  <c r="DQ43" i="3"/>
  <c r="HD43" i="3"/>
  <c r="HT43" i="3"/>
  <c r="CG43" i="3"/>
  <c r="EA38" i="3"/>
  <c r="DT38" i="3"/>
  <c r="DS38" i="3"/>
  <c r="CI38" i="3"/>
  <c r="S38" i="3"/>
  <c r="CL44" i="3"/>
  <c r="FN39" i="3"/>
  <c r="FW519" i="3"/>
  <c r="HO45" i="3"/>
  <c r="GD45" i="3"/>
  <c r="GD519" i="3"/>
  <c r="EY42" i="3"/>
  <c r="EY519" i="3"/>
  <c r="AK13" i="1"/>
  <c r="AO13" i="1"/>
  <c r="I44" i="1"/>
  <c r="AH22" i="1"/>
  <c r="FU45" i="3"/>
  <c r="FU519" i="3"/>
  <c r="GH45" i="3"/>
  <c r="GH519" i="3"/>
  <c r="GF45" i="3"/>
  <c r="GF519" i="3"/>
  <c r="FY519" i="3"/>
  <c r="FV45" i="3"/>
  <c r="FV519" i="3"/>
  <c r="S38" i="2"/>
  <c r="CE38" i="3"/>
  <c r="FX45" i="3"/>
  <c r="FX519" i="3"/>
  <c r="FO39" i="3"/>
  <c r="Q39" i="3"/>
  <c r="Q39" i="2"/>
  <c r="B43" i="3"/>
  <c r="B43" i="2"/>
  <c r="EI43" i="3"/>
  <c r="EJ43" i="3"/>
  <c r="EM43" i="3"/>
  <c r="CL45" i="3"/>
  <c r="EZ45" i="3"/>
  <c r="CC40" i="3"/>
  <c r="R40" i="2"/>
  <c r="N53" i="4"/>
  <c r="K53" i="4"/>
  <c r="J53" i="4"/>
  <c r="EG40" i="3"/>
  <c r="DZ40" i="3"/>
  <c r="FI41" i="3"/>
  <c r="FI519" i="3"/>
  <c r="AK14" i="1"/>
  <c r="AO14" i="1"/>
  <c r="K44" i="1"/>
  <c r="AH23" i="1"/>
  <c r="FA42" i="3"/>
  <c r="FA519" i="3"/>
  <c r="EZ42" i="3"/>
  <c r="AA42" i="3"/>
  <c r="R42" i="3"/>
  <c r="EA39" i="3"/>
  <c r="DT39" i="3"/>
  <c r="DS39" i="3"/>
  <c r="CI39" i="3"/>
  <c r="S39" i="3"/>
  <c r="DG44" i="3"/>
  <c r="DB44" i="3"/>
  <c r="CO44" i="3"/>
  <c r="DA44" i="3"/>
  <c r="CN44" i="3"/>
  <c r="DQ44" i="3"/>
  <c r="HD44" i="3"/>
  <c r="HT44" i="3"/>
  <c r="CG44" i="3"/>
  <c r="FM40" i="3"/>
  <c r="P40" i="3"/>
  <c r="FM39" i="3"/>
  <c r="P39" i="3"/>
  <c r="FO40" i="3"/>
  <c r="Q40" i="3"/>
  <c r="Q40" i="2"/>
  <c r="P38" i="2"/>
  <c r="S51" i="4"/>
  <c r="P51" i="4"/>
  <c r="K51" i="4"/>
  <c r="J51" i="4"/>
  <c r="DF45" i="3"/>
  <c r="EN43" i="3"/>
  <c r="EO43" i="3"/>
  <c r="P39" i="2"/>
  <c r="P40" i="2"/>
  <c r="DG45" i="3"/>
  <c r="DB45" i="3"/>
  <c r="CO45" i="3"/>
  <c r="DA45" i="3"/>
  <c r="CN45" i="3"/>
  <c r="DQ45" i="3"/>
  <c r="HD45" i="3"/>
  <c r="HT45" i="3"/>
  <c r="S39" i="2"/>
  <c r="CE39" i="3"/>
  <c r="S52" i="4"/>
  <c r="P52" i="4"/>
  <c r="K52" i="4"/>
  <c r="J52" i="4"/>
  <c r="FB42" i="3"/>
  <c r="FB43" i="3"/>
  <c r="FB44" i="3"/>
  <c r="CC42" i="3"/>
  <c r="N55" i="4"/>
  <c r="K55" i="4"/>
  <c r="J55" i="4"/>
  <c r="R42" i="2"/>
  <c r="EG42" i="3"/>
  <c r="DZ42" i="3"/>
  <c r="EA40" i="3"/>
  <c r="DT40" i="3"/>
  <c r="DS40" i="3"/>
  <c r="EZ519" i="3"/>
  <c r="FB45" i="3"/>
  <c r="EI44" i="3"/>
  <c r="EJ44" i="3"/>
  <c r="EM44" i="3"/>
  <c r="B44" i="3"/>
  <c r="B44" i="2"/>
  <c r="FD42" i="3"/>
  <c r="FD43" i="3"/>
  <c r="FD44" i="3"/>
  <c r="FK41" i="3"/>
  <c r="FJ41" i="3"/>
  <c r="AA41" i="3"/>
  <c r="R41" i="3"/>
  <c r="FD45" i="3"/>
  <c r="CI40" i="3"/>
  <c r="S40" i="3"/>
  <c r="EN44" i="3"/>
  <c r="EO44" i="3"/>
  <c r="CC41" i="3"/>
  <c r="R41" i="2"/>
  <c r="N54" i="4"/>
  <c r="EG41" i="3"/>
  <c r="DZ41" i="3"/>
  <c r="CH9" i="3"/>
  <c r="CG45" i="3"/>
  <c r="AA43" i="3"/>
  <c r="R43" i="3"/>
  <c r="EP43" i="3"/>
  <c r="ER43" i="3"/>
  <c r="EQ43" i="3"/>
  <c r="ET43" i="3"/>
  <c r="FE42" i="3"/>
  <c r="FE519" i="3"/>
  <c r="FC42" i="3"/>
  <c r="FC519" i="3"/>
  <c r="FL41" i="3"/>
  <c r="FL42" i="3"/>
  <c r="P42" i="3"/>
  <c r="FL45" i="3"/>
  <c r="FJ519" i="3"/>
  <c r="FL44" i="3"/>
  <c r="FL43" i="3"/>
  <c r="CE40" i="3"/>
  <c r="S53" i="4"/>
  <c r="P53" i="4"/>
  <c r="S40" i="2"/>
  <c r="FN41" i="3"/>
  <c r="FN42" i="3"/>
  <c r="Q42" i="3"/>
  <c r="Q42" i="2"/>
  <c r="FN45" i="3"/>
  <c r="FN43" i="3"/>
  <c r="FK519" i="3"/>
  <c r="FN44" i="3"/>
  <c r="FD519" i="3"/>
  <c r="FB519" i="3"/>
  <c r="DS42" i="3"/>
  <c r="EA42" i="3"/>
  <c r="DT42" i="3"/>
  <c r="P42" i="2"/>
  <c r="Q43" i="3"/>
  <c r="Q43" i="2"/>
  <c r="EU43" i="3"/>
  <c r="P43" i="3"/>
  <c r="ES43" i="3"/>
  <c r="EA41" i="3"/>
  <c r="DT41" i="3"/>
  <c r="DS41" i="3"/>
  <c r="CI41" i="3"/>
  <c r="S41" i="3"/>
  <c r="FN519" i="3"/>
  <c r="FL519" i="3"/>
  <c r="CI42" i="3"/>
  <c r="S42" i="3"/>
  <c r="CC43" i="3"/>
  <c r="R43" i="2"/>
  <c r="N56" i="4"/>
  <c r="EG43" i="3"/>
  <c r="DZ43" i="3"/>
  <c r="AA44" i="3"/>
  <c r="R44" i="3"/>
  <c r="EP44" i="3"/>
  <c r="ER44" i="3"/>
  <c r="EQ44" i="3"/>
  <c r="ET44" i="3"/>
  <c r="FO41" i="3"/>
  <c r="FO519" i="3"/>
  <c r="Q41" i="3"/>
  <c r="Q41" i="2"/>
  <c r="FM41" i="3"/>
  <c r="FM519" i="3"/>
  <c r="P41" i="3"/>
  <c r="B45" i="3"/>
  <c r="B45" i="2"/>
  <c r="EI45" i="3"/>
  <c r="EJ45" i="3"/>
  <c r="EM45" i="3"/>
  <c r="EN45" i="3"/>
  <c r="EN519" i="3"/>
  <c r="EM519" i="3"/>
  <c r="EM520" i="3"/>
  <c r="EN520" i="3"/>
  <c r="P43" i="2"/>
  <c r="S41" i="2"/>
  <c r="CE41" i="3"/>
  <c r="S54" i="4"/>
  <c r="P54" i="4"/>
  <c r="K54" i="4"/>
  <c r="J54" i="4"/>
  <c r="P44" i="3"/>
  <c r="ES44" i="3"/>
  <c r="CC44" i="3"/>
  <c r="R44" i="2"/>
  <c r="N57" i="4"/>
  <c r="EG44" i="3"/>
  <c r="DZ44" i="3"/>
  <c r="P41" i="2"/>
  <c r="Q44" i="3"/>
  <c r="Q44" i="2"/>
  <c r="EU44" i="3"/>
  <c r="EA43" i="3"/>
  <c r="DT43" i="3"/>
  <c r="DS43" i="3"/>
  <c r="CI43" i="3"/>
  <c r="S43" i="3"/>
  <c r="CE42" i="3"/>
  <c r="S55" i="4"/>
  <c r="P55" i="4"/>
  <c r="S42" i="2"/>
  <c r="EO45" i="3"/>
  <c r="AA45" i="3"/>
  <c r="S43" i="2"/>
  <c r="CE43" i="3"/>
  <c r="S56" i="4"/>
  <c r="P56" i="4"/>
  <c r="K56" i="4"/>
  <c r="J56" i="4"/>
  <c r="EA44" i="3"/>
  <c r="DT44" i="3"/>
  <c r="DS44" i="3"/>
  <c r="CI44" i="3"/>
  <c r="S44" i="3"/>
  <c r="P44" i="2"/>
  <c r="EQ45" i="3"/>
  <c r="EQ519" i="3"/>
  <c r="EP45" i="3"/>
  <c r="EO519" i="3"/>
  <c r="AK12" i="1"/>
  <c r="AO12" i="1"/>
  <c r="G41" i="1"/>
  <c r="AH18" i="1"/>
  <c r="CE44" i="3"/>
  <c r="S57" i="4"/>
  <c r="P57" i="4"/>
  <c r="K57" i="4"/>
  <c r="J57" i="4"/>
  <c r="S44" i="2"/>
  <c r="EP519" i="3"/>
  <c r="ER45" i="3"/>
  <c r="AA519" i="3"/>
  <c r="R45" i="3"/>
  <c r="ET45" i="3"/>
  <c r="Q45" i="3"/>
  <c r="Q45" i="2"/>
  <c r="G44" i="1"/>
  <c r="AH21" i="1"/>
  <c r="AH29" i="1"/>
  <c r="CH8" i="3"/>
  <c r="CC45" i="3"/>
  <c r="N58" i="4"/>
  <c r="R45" i="2"/>
  <c r="EG45" i="3"/>
  <c r="DZ45" i="3"/>
  <c r="P45" i="3"/>
  <c r="ER519" i="3"/>
  <c r="ES45" i="3"/>
  <c r="ES519" i="3"/>
  <c r="EU45" i="3"/>
  <c r="EU519" i="3"/>
  <c r="ET519" i="3"/>
  <c r="GM10" i="3"/>
  <c r="GM11" i="3"/>
  <c r="K1" i="2"/>
  <c r="GM14" i="3"/>
  <c r="T19" i="3"/>
  <c r="CH10" i="3"/>
  <c r="F18" i="1"/>
  <c r="GM15" i="3"/>
  <c r="A1" i="4"/>
  <c r="GM13" i="3"/>
  <c r="K1" i="3"/>
  <c r="GM12" i="3"/>
  <c r="V19" i="2"/>
  <c r="P45" i="2"/>
  <c r="EA45" i="3"/>
  <c r="DT45" i="3"/>
  <c r="DS45" i="3"/>
  <c r="CI45" i="3"/>
  <c r="S45" i="3"/>
  <c r="Z12" i="1"/>
  <c r="Z46" i="1"/>
  <c r="C5" i="1"/>
  <c r="H21" i="1"/>
  <c r="V269" i="2"/>
  <c r="T469" i="3"/>
  <c r="V119" i="2"/>
  <c r="T319" i="3"/>
  <c r="V369" i="2"/>
  <c r="T269" i="3"/>
  <c r="V469" i="2"/>
  <c r="V419" i="2"/>
  <c r="V69" i="2"/>
  <c r="V169" i="2"/>
  <c r="T419" i="3"/>
  <c r="T219" i="3"/>
  <c r="V219" i="2"/>
  <c r="V319" i="2"/>
  <c r="T369" i="3"/>
  <c r="T169" i="3"/>
  <c r="T119" i="3"/>
  <c r="T69" i="3"/>
  <c r="Q7" i="4"/>
  <c r="A31" i="4"/>
  <c r="F20" i="1"/>
  <c r="M18" i="1"/>
  <c r="S3" i="4"/>
  <c r="A3" i="4"/>
  <c r="F21" i="1"/>
  <c r="N10" i="3"/>
  <c r="L17" i="1"/>
  <c r="S6" i="4"/>
  <c r="A6" i="4"/>
  <c r="M20" i="1"/>
  <c r="Q9" i="3"/>
  <c r="L19" i="1"/>
  <c r="P8" i="3"/>
  <c r="M19" i="1"/>
  <c r="H18" i="1"/>
  <c r="O7" i="3"/>
  <c r="M17" i="1"/>
  <c r="Q6" i="3"/>
  <c r="S4" i="4"/>
  <c r="A4" i="4"/>
  <c r="F17" i="1"/>
  <c r="F19" i="1"/>
  <c r="F29" i="1"/>
  <c r="N11" i="2"/>
  <c r="H20" i="1"/>
  <c r="AP15" i="1"/>
  <c r="N6" i="2"/>
  <c r="H19" i="1"/>
  <c r="AP14" i="1"/>
  <c r="L18" i="1"/>
  <c r="H17" i="1"/>
  <c r="O6" i="3"/>
  <c r="L20" i="1"/>
  <c r="L21" i="1"/>
  <c r="L29" i="1"/>
  <c r="P11" i="3"/>
  <c r="S5" i="4"/>
  <c r="A5" i="4"/>
  <c r="M21" i="1"/>
  <c r="P10" i="3"/>
  <c r="P9" i="3"/>
  <c r="N8" i="2"/>
  <c r="N11" i="3"/>
  <c r="P10" i="2"/>
  <c r="N7" i="3"/>
  <c r="N7" i="2"/>
  <c r="O10" i="3"/>
  <c r="AP16" i="1"/>
  <c r="O10" i="2"/>
  <c r="N9" i="3"/>
  <c r="N9" i="2"/>
  <c r="Q7" i="3"/>
  <c r="Q7" i="2"/>
  <c r="P6" i="3"/>
  <c r="P6" i="2"/>
  <c r="A27" i="4"/>
  <c r="A22" i="4"/>
  <c r="A21" i="4"/>
  <c r="A24" i="4"/>
  <c r="K58" i="4"/>
  <c r="J58" i="4"/>
  <c r="J532" i="4"/>
  <c r="H35" i="4"/>
  <c r="D35" i="4"/>
  <c r="A35" i="4"/>
  <c r="H34" i="4"/>
  <c r="D34" i="4"/>
  <c r="A34" i="4"/>
  <c r="H33" i="4"/>
  <c r="D33" i="4"/>
  <c r="A33" i="4"/>
  <c r="Q10" i="3"/>
  <c r="Q10" i="2"/>
  <c r="M29" i="1"/>
  <c r="Q8" i="3"/>
  <c r="Q8" i="2"/>
  <c r="O7" i="2"/>
  <c r="AP13" i="1"/>
  <c r="S45" i="2"/>
  <c r="CE45" i="3"/>
  <c r="S58" i="4"/>
  <c r="P58" i="4"/>
  <c r="H29" i="1"/>
  <c r="O8" i="3"/>
  <c r="P7" i="3"/>
  <c r="P7" i="2"/>
  <c r="O6" i="2"/>
  <c r="H32" i="4"/>
  <c r="D32" i="4"/>
  <c r="H36" i="4"/>
  <c r="D36" i="4"/>
  <c r="H37" i="4"/>
  <c r="D37" i="4"/>
  <c r="H43" i="4"/>
  <c r="D43" i="4"/>
  <c r="H38" i="4"/>
  <c r="D38" i="4"/>
  <c r="H40" i="4"/>
  <c r="D40" i="4"/>
  <c r="H41" i="4"/>
  <c r="D41" i="4"/>
  <c r="H42" i="4"/>
  <c r="D42" i="4"/>
  <c r="H39" i="4"/>
  <c r="D39" i="4"/>
  <c r="A40" i="4"/>
  <c r="A41" i="4"/>
  <c r="A42" i="4"/>
  <c r="A16" i="4"/>
  <c r="A17" i="4"/>
  <c r="A18" i="4"/>
  <c r="A23" i="4"/>
  <c r="O8" i="2"/>
  <c r="N10" i="2"/>
  <c r="P8" i="2"/>
  <c r="A38" i="4"/>
  <c r="A39" i="4"/>
  <c r="A32" i="4"/>
  <c r="A29" i="4"/>
  <c r="A30" i="4"/>
  <c r="A14" i="4"/>
  <c r="A19" i="4"/>
  <c r="A43" i="4"/>
  <c r="A36" i="4"/>
  <c r="A37" i="4"/>
  <c r="A28" i="4"/>
  <c r="A25" i="4"/>
  <c r="A26" i="4"/>
  <c r="O9" i="2"/>
  <c r="O9" i="3"/>
  <c r="AP12" i="1"/>
  <c r="AP17" i="1"/>
  <c r="H41" i="1"/>
  <c r="S20" i="4"/>
  <c r="D20" i="4"/>
  <c r="A20" i="4"/>
  <c r="N6" i="3"/>
  <c r="Q6" i="2"/>
  <c r="Q9" i="2"/>
  <c r="P9" i="2"/>
  <c r="P11" i="2"/>
  <c r="N8" i="3"/>
  <c r="Q11" i="3"/>
  <c r="Q11" i="2"/>
  <c r="H360" i="4"/>
  <c r="D360" i="4"/>
  <c r="A360" i="4"/>
  <c r="H275" i="4"/>
  <c r="D275" i="4"/>
  <c r="A275" i="4"/>
  <c r="H76" i="4"/>
  <c r="D76" i="4"/>
  <c r="A76" i="4"/>
  <c r="H420" i="4"/>
  <c r="D420" i="4"/>
  <c r="A420" i="4"/>
  <c r="H233" i="4"/>
  <c r="D233" i="4"/>
  <c r="A233" i="4"/>
  <c r="H433" i="4"/>
  <c r="D433" i="4"/>
  <c r="A433" i="4"/>
  <c r="H162" i="4"/>
  <c r="D162" i="4"/>
  <c r="A162" i="4"/>
  <c r="H108" i="4"/>
  <c r="D108" i="4"/>
  <c r="A108" i="4"/>
  <c r="H254" i="4"/>
  <c r="D254" i="4"/>
  <c r="A254" i="4"/>
  <c r="H480" i="4"/>
  <c r="D480" i="4"/>
  <c r="A480" i="4"/>
  <c r="H131" i="4"/>
  <c r="D131" i="4"/>
  <c r="A131" i="4"/>
  <c r="H204" i="4"/>
  <c r="D204" i="4"/>
  <c r="A204" i="4"/>
  <c r="H391" i="4"/>
  <c r="D391" i="4"/>
  <c r="A391" i="4"/>
  <c r="H168" i="4"/>
  <c r="D168" i="4"/>
  <c r="A168" i="4"/>
  <c r="H69" i="4"/>
  <c r="D69" i="4"/>
  <c r="A69" i="4"/>
  <c r="H305" i="4"/>
  <c r="D305" i="4"/>
  <c r="A305" i="4"/>
  <c r="H489" i="4"/>
  <c r="D489" i="4"/>
  <c r="A489" i="4"/>
  <c r="H52" i="4"/>
  <c r="D52" i="4"/>
  <c r="A52" i="4"/>
  <c r="H479" i="4"/>
  <c r="D479" i="4"/>
  <c r="A479" i="4"/>
  <c r="H115" i="4"/>
  <c r="D115" i="4"/>
  <c r="A115" i="4"/>
  <c r="H308" i="4"/>
  <c r="D308" i="4"/>
  <c r="A308" i="4"/>
  <c r="H417" i="4"/>
  <c r="D417" i="4"/>
  <c r="A417" i="4"/>
  <c r="H116" i="4"/>
  <c r="D116" i="4"/>
  <c r="A116" i="4"/>
  <c r="H428" i="4"/>
  <c r="D428" i="4"/>
  <c r="A428" i="4"/>
  <c r="H59" i="4"/>
  <c r="D59" i="4"/>
  <c r="A59" i="4"/>
  <c r="H523" i="4"/>
  <c r="D523" i="4"/>
  <c r="A523" i="4"/>
  <c r="H418" i="4"/>
  <c r="D418" i="4"/>
  <c r="A418" i="4"/>
  <c r="H513" i="4"/>
  <c r="D513" i="4"/>
  <c r="A513" i="4"/>
  <c r="H72" i="4"/>
  <c r="D72" i="4"/>
  <c r="A72" i="4"/>
  <c r="H332" i="4"/>
  <c r="D332" i="4"/>
  <c r="A332" i="4"/>
  <c r="H177" i="4"/>
  <c r="D177" i="4"/>
  <c r="A177" i="4"/>
  <c r="H303" i="4"/>
  <c r="D303" i="4"/>
  <c r="A303" i="4"/>
  <c r="H121" i="4"/>
  <c r="D121" i="4"/>
  <c r="A121" i="4"/>
  <c r="H449" i="4"/>
  <c r="D449" i="4"/>
  <c r="A449" i="4"/>
  <c r="H415" i="4"/>
  <c r="D415" i="4"/>
  <c r="A415" i="4"/>
  <c r="H484" i="4"/>
  <c r="D484" i="4"/>
  <c r="A484" i="4"/>
  <c r="H367" i="4"/>
  <c r="D367" i="4"/>
  <c r="A367" i="4"/>
  <c r="H51" i="4"/>
  <c r="D51" i="4"/>
  <c r="A51" i="4"/>
  <c r="H165" i="4"/>
  <c r="D165" i="4"/>
  <c r="A165" i="4"/>
  <c r="H386" i="4"/>
  <c r="D386" i="4"/>
  <c r="A386" i="4"/>
  <c r="H465" i="4"/>
  <c r="D465" i="4"/>
  <c r="A465" i="4"/>
  <c r="H423" i="4"/>
  <c r="D423" i="4"/>
  <c r="A423" i="4"/>
  <c r="H223" i="4"/>
  <c r="D223" i="4"/>
  <c r="A223" i="4"/>
  <c r="H376" i="4"/>
  <c r="D376" i="4"/>
  <c r="A376" i="4"/>
  <c r="H307" i="4"/>
  <c r="D307" i="4"/>
  <c r="A307" i="4"/>
  <c r="H62" i="4"/>
  <c r="D62" i="4"/>
  <c r="A62" i="4"/>
  <c r="H211" i="4"/>
  <c r="D211" i="4"/>
  <c r="A211" i="4"/>
  <c r="H263" i="4"/>
  <c r="D263" i="4"/>
  <c r="A263" i="4"/>
  <c r="H292" i="4"/>
  <c r="D292" i="4"/>
  <c r="A292" i="4"/>
  <c r="H54" i="4"/>
  <c r="D54" i="4"/>
  <c r="A54" i="4"/>
  <c r="H161" i="4"/>
  <c r="D161" i="4"/>
  <c r="A161" i="4"/>
  <c r="H75" i="4"/>
  <c r="D75" i="4"/>
  <c r="A75" i="4"/>
  <c r="H129" i="4"/>
  <c r="D129" i="4"/>
  <c r="A129" i="4"/>
  <c r="H318" i="4"/>
  <c r="D318" i="4"/>
  <c r="A318" i="4"/>
  <c r="H467" i="4"/>
  <c r="D467" i="4"/>
  <c r="A467" i="4"/>
  <c r="H123" i="4"/>
  <c r="D123" i="4"/>
  <c r="A123" i="4"/>
  <c r="H531" i="4"/>
  <c r="D531" i="4"/>
  <c r="A531" i="4"/>
  <c r="H78" i="4"/>
  <c r="D78" i="4"/>
  <c r="A78" i="4"/>
  <c r="H364" i="4"/>
  <c r="D364" i="4"/>
  <c r="A364" i="4"/>
  <c r="H145" i="4"/>
  <c r="D145" i="4"/>
  <c r="A145" i="4"/>
  <c r="H530" i="4"/>
  <c r="D530" i="4"/>
  <c r="A530" i="4"/>
  <c r="H111" i="4"/>
  <c r="D111" i="4"/>
  <c r="A111" i="4"/>
  <c r="H416" i="4"/>
  <c r="D416" i="4"/>
  <c r="A416" i="4"/>
  <c r="H105" i="4"/>
  <c r="D105" i="4"/>
  <c r="A105" i="4"/>
  <c r="H460" i="4"/>
  <c r="D460" i="4"/>
  <c r="A460" i="4"/>
  <c r="H193" i="4"/>
  <c r="D193" i="4"/>
  <c r="A193" i="4"/>
  <c r="H190" i="4"/>
  <c r="D190" i="4"/>
  <c r="A190" i="4"/>
  <c r="H405" i="4"/>
  <c r="D405" i="4"/>
  <c r="A405" i="4"/>
  <c r="H126" i="4"/>
  <c r="D126" i="4"/>
  <c r="A126" i="4"/>
  <c r="H300" i="4"/>
  <c r="D300" i="4"/>
  <c r="A300" i="4"/>
  <c r="H425" i="4"/>
  <c r="D425" i="4"/>
  <c r="A425" i="4"/>
  <c r="H310" i="4"/>
  <c r="D310" i="4"/>
  <c r="A310" i="4"/>
  <c r="H208" i="4"/>
  <c r="D208" i="4"/>
  <c r="A208" i="4"/>
  <c r="H81" i="4"/>
  <c r="D81" i="4"/>
  <c r="A81" i="4"/>
  <c r="H448" i="4"/>
  <c r="D448" i="4"/>
  <c r="A448" i="4"/>
  <c r="H508" i="4"/>
  <c r="D508" i="4"/>
  <c r="A508" i="4"/>
  <c r="H337" i="4"/>
  <c r="D337" i="4"/>
  <c r="A337" i="4"/>
  <c r="H100" i="4"/>
  <c r="D100" i="4"/>
  <c r="A100" i="4"/>
  <c r="H438" i="4"/>
  <c r="D438" i="4"/>
  <c r="A438" i="4"/>
  <c r="H241" i="4"/>
  <c r="D241" i="4"/>
  <c r="A241" i="4"/>
  <c r="H65" i="4"/>
  <c r="D65" i="4"/>
  <c r="A65" i="4"/>
  <c r="H498" i="4"/>
  <c r="D498" i="4"/>
  <c r="A498" i="4"/>
  <c r="H374" i="4"/>
  <c r="D374" i="4"/>
  <c r="A374" i="4"/>
  <c r="H82" i="4"/>
  <c r="D82" i="4"/>
  <c r="A82" i="4"/>
  <c r="H245" i="4"/>
  <c r="D245" i="4"/>
  <c r="A245" i="4"/>
  <c r="H127" i="4"/>
  <c r="D127" i="4"/>
  <c r="A127" i="4"/>
  <c r="H437" i="4"/>
  <c r="D437" i="4"/>
  <c r="A437" i="4"/>
  <c r="H356" i="4"/>
  <c r="D356" i="4"/>
  <c r="A356" i="4"/>
  <c r="H435" i="4"/>
  <c r="D435" i="4"/>
  <c r="A435" i="4"/>
  <c r="H497" i="4"/>
  <c r="D497" i="4"/>
  <c r="A497" i="4"/>
  <c r="H169" i="4"/>
  <c r="D169" i="4"/>
  <c r="A169" i="4"/>
  <c r="H257" i="4"/>
  <c r="D257" i="4"/>
  <c r="A257" i="4"/>
  <c r="H403" i="4"/>
  <c r="D403" i="4"/>
  <c r="A403" i="4"/>
  <c r="H304" i="4"/>
  <c r="D304" i="4"/>
  <c r="A304" i="4"/>
  <c r="H510" i="4"/>
  <c r="D510" i="4"/>
  <c r="A510" i="4"/>
  <c r="H469" i="4"/>
  <c r="D469" i="4"/>
  <c r="A469" i="4"/>
  <c r="H216" i="4"/>
  <c r="D216" i="4"/>
  <c r="A216" i="4"/>
  <c r="H385" i="4"/>
  <c r="D385" i="4"/>
  <c r="A385" i="4"/>
  <c r="H274" i="4"/>
  <c r="D274" i="4"/>
  <c r="A274" i="4"/>
  <c r="H331" i="4"/>
  <c r="D331" i="4"/>
  <c r="A331" i="4"/>
  <c r="H379" i="4"/>
  <c r="D379" i="4"/>
  <c r="A379" i="4"/>
  <c r="H46" i="4"/>
  <c r="D46" i="4"/>
  <c r="A46" i="4"/>
  <c r="H228" i="4"/>
  <c r="D228" i="4"/>
  <c r="A228" i="4"/>
  <c r="H315" i="4"/>
  <c r="D315" i="4"/>
  <c r="A315" i="4"/>
  <c r="H492" i="4"/>
  <c r="D492" i="4"/>
  <c r="A492" i="4"/>
  <c r="H164" i="4"/>
  <c r="D164" i="4"/>
  <c r="A164" i="4"/>
  <c r="H176" i="4"/>
  <c r="D176" i="4"/>
  <c r="A176" i="4"/>
  <c r="H361" i="4"/>
  <c r="D361" i="4"/>
  <c r="A361" i="4"/>
  <c r="H258" i="4"/>
  <c r="D258" i="4"/>
  <c r="A258" i="4"/>
  <c r="H382" i="4"/>
  <c r="D382" i="4"/>
  <c r="A382" i="4"/>
  <c r="H49" i="4"/>
  <c r="D49" i="4"/>
  <c r="A49" i="4"/>
  <c r="H181" i="4"/>
  <c r="D181" i="4"/>
  <c r="A181" i="4"/>
  <c r="H187" i="4"/>
  <c r="D187" i="4"/>
  <c r="A187" i="4"/>
  <c r="H377" i="4"/>
  <c r="D377" i="4"/>
  <c r="A377" i="4"/>
  <c r="H146" i="4"/>
  <c r="D146" i="4"/>
  <c r="A146" i="4"/>
  <c r="H101" i="4"/>
  <c r="D101" i="4"/>
  <c r="A101" i="4"/>
  <c r="H80" i="4"/>
  <c r="D80" i="4"/>
  <c r="A80" i="4"/>
  <c r="H309" i="4"/>
  <c r="D309" i="4"/>
  <c r="A309" i="4"/>
  <c r="H184" i="4"/>
  <c r="D184" i="4"/>
  <c r="A184" i="4"/>
  <c r="H396" i="4"/>
  <c r="D396" i="4"/>
  <c r="A396" i="4"/>
  <c r="H207" i="4"/>
  <c r="D207" i="4"/>
  <c r="A207" i="4"/>
  <c r="H172" i="4"/>
  <c r="D172" i="4"/>
  <c r="A172" i="4"/>
  <c r="H120" i="4"/>
  <c r="D120" i="4"/>
  <c r="A120" i="4"/>
  <c r="H334" i="4"/>
  <c r="D334" i="4"/>
  <c r="A334" i="4"/>
  <c r="H444" i="4"/>
  <c r="D444" i="4"/>
  <c r="A444" i="4"/>
  <c r="H264" i="4"/>
  <c r="D264" i="4"/>
  <c r="A264" i="4"/>
  <c r="H443" i="4"/>
  <c r="D443" i="4"/>
  <c r="A443" i="4"/>
  <c r="H380" i="4"/>
  <c r="D380" i="4"/>
  <c r="A380" i="4"/>
  <c r="H321" i="4"/>
  <c r="D321" i="4"/>
  <c r="A321" i="4"/>
  <c r="H270" i="4"/>
  <c r="D270" i="4"/>
  <c r="A270" i="4"/>
  <c r="H387" i="4"/>
  <c r="D387" i="4"/>
  <c r="A387" i="4"/>
  <c r="H209" i="4"/>
  <c r="D209" i="4"/>
  <c r="A209" i="4"/>
  <c r="H236" i="4"/>
  <c r="D236" i="4"/>
  <c r="A236" i="4"/>
  <c r="H372" i="4"/>
  <c r="D372" i="4"/>
  <c r="A372" i="4"/>
  <c r="H446" i="4"/>
  <c r="D446" i="4"/>
  <c r="A446" i="4"/>
  <c r="H182" i="4"/>
  <c r="D182" i="4"/>
  <c r="A182" i="4"/>
  <c r="H134" i="4"/>
  <c r="D134" i="4"/>
  <c r="A134" i="4"/>
  <c r="H297" i="4"/>
  <c r="D297" i="4"/>
  <c r="A297" i="4"/>
  <c r="H140" i="4"/>
  <c r="D140" i="4"/>
  <c r="A140" i="4"/>
  <c r="H272" i="4"/>
  <c r="D272" i="4"/>
  <c r="A272" i="4"/>
  <c r="H118" i="4"/>
  <c r="D118" i="4"/>
  <c r="A118" i="4"/>
  <c r="H401" i="4"/>
  <c r="D401" i="4"/>
  <c r="A401" i="4"/>
  <c r="H295" i="4"/>
  <c r="D295" i="4"/>
  <c r="A295" i="4"/>
  <c r="H320" i="4"/>
  <c r="D320" i="4"/>
  <c r="A320" i="4"/>
  <c r="H114" i="4"/>
  <c r="D114" i="4"/>
  <c r="A114" i="4"/>
  <c r="H439" i="4"/>
  <c r="D439" i="4"/>
  <c r="A439" i="4"/>
  <c r="H102" i="4"/>
  <c r="D102" i="4"/>
  <c r="A102" i="4"/>
  <c r="H98" i="4"/>
  <c r="D98" i="4"/>
  <c r="A98" i="4"/>
  <c r="H74" i="4"/>
  <c r="D74" i="4"/>
  <c r="A74" i="4"/>
  <c r="H468" i="4"/>
  <c r="D468" i="4"/>
  <c r="A468" i="4"/>
  <c r="H325" i="4"/>
  <c r="D325" i="4"/>
  <c r="A325" i="4"/>
  <c r="H91" i="4"/>
  <c r="D91" i="4"/>
  <c r="A91" i="4"/>
  <c r="H197" i="4"/>
  <c r="D197" i="4"/>
  <c r="A197" i="4"/>
  <c r="H400" i="4"/>
  <c r="D400" i="4"/>
  <c r="A400" i="4"/>
  <c r="H278" i="4"/>
  <c r="D278" i="4"/>
  <c r="A278" i="4"/>
  <c r="H328" i="4"/>
  <c r="D328" i="4"/>
  <c r="A328" i="4"/>
  <c r="H511" i="4"/>
  <c r="D511" i="4"/>
  <c r="A511" i="4"/>
  <c r="H277" i="4"/>
  <c r="D277" i="4"/>
  <c r="A277" i="4"/>
  <c r="H178" i="4"/>
  <c r="D178" i="4"/>
  <c r="A178" i="4"/>
  <c r="H113" i="4"/>
  <c r="D113" i="4"/>
  <c r="A113" i="4"/>
  <c r="H339" i="4"/>
  <c r="D339" i="4"/>
  <c r="A339" i="4"/>
  <c r="H330" i="4"/>
  <c r="D330" i="4"/>
  <c r="A330" i="4"/>
  <c r="H335" i="4"/>
  <c r="D335" i="4"/>
  <c r="A335" i="4"/>
  <c r="H171" i="4"/>
  <c r="D171" i="4"/>
  <c r="A171" i="4"/>
  <c r="H68" i="4"/>
  <c r="D68" i="4"/>
  <c r="A68" i="4"/>
  <c r="H235" i="4"/>
  <c r="D235" i="4"/>
  <c r="A235" i="4"/>
  <c r="H527" i="4"/>
  <c r="D527" i="4"/>
  <c r="A527" i="4"/>
  <c r="H533" i="4"/>
  <c r="D533" i="4"/>
  <c r="A533" i="4"/>
  <c r="H485" i="4"/>
  <c r="D485" i="4"/>
  <c r="A485" i="4"/>
  <c r="H99" i="4"/>
  <c r="D99" i="4"/>
  <c r="A99" i="4"/>
  <c r="H58" i="4"/>
  <c r="D58" i="4"/>
  <c r="A58" i="4"/>
  <c r="H57" i="4"/>
  <c r="D57" i="4"/>
  <c r="A57" i="4"/>
  <c r="H412" i="4"/>
  <c r="D412" i="4"/>
  <c r="A412" i="4"/>
  <c r="H313" i="4"/>
  <c r="D313" i="4"/>
  <c r="A313" i="4"/>
  <c r="H371" i="4"/>
  <c r="D371" i="4"/>
  <c r="A371" i="4"/>
  <c r="H55" i="4"/>
  <c r="D55" i="4"/>
  <c r="A55" i="4"/>
  <c r="H504" i="4"/>
  <c r="D504" i="4"/>
  <c r="A504" i="4"/>
  <c r="H355" i="4"/>
  <c r="D355" i="4"/>
  <c r="A355" i="4"/>
  <c r="H314" i="4"/>
  <c r="D314" i="4"/>
  <c r="A314" i="4"/>
  <c r="H73" i="4"/>
  <c r="D73" i="4"/>
  <c r="A73" i="4"/>
  <c r="H135" i="4"/>
  <c r="D135" i="4"/>
  <c r="A135" i="4"/>
  <c r="H175" i="4"/>
  <c r="D175" i="4"/>
  <c r="A175" i="4"/>
  <c r="H66" i="4"/>
  <c r="D66" i="4"/>
  <c r="A66" i="4"/>
  <c r="H179" i="4"/>
  <c r="D179" i="4"/>
  <c r="A179" i="4"/>
  <c r="H404" i="4"/>
  <c r="D404" i="4"/>
  <c r="A404" i="4"/>
  <c r="H474" i="4"/>
  <c r="D474" i="4"/>
  <c r="A474" i="4"/>
  <c r="H375" i="4"/>
  <c r="D375" i="4"/>
  <c r="A375" i="4"/>
  <c r="H338" i="4"/>
  <c r="D338" i="4"/>
  <c r="A338" i="4"/>
  <c r="H112" i="4"/>
  <c r="D112" i="4"/>
  <c r="A112" i="4"/>
  <c r="H156" i="4"/>
  <c r="D156" i="4"/>
  <c r="A156" i="4"/>
  <c r="H526" i="4"/>
  <c r="D526" i="4"/>
  <c r="A526" i="4"/>
  <c r="H267" i="4"/>
  <c r="D267" i="4"/>
  <c r="A267" i="4"/>
  <c r="H507" i="4"/>
  <c r="D507" i="4"/>
  <c r="A507" i="4"/>
  <c r="H455" i="4"/>
  <c r="D455" i="4"/>
  <c r="A455" i="4"/>
  <c r="H369" i="4"/>
  <c r="D369" i="4"/>
  <c r="A369" i="4"/>
  <c r="H251" i="4"/>
  <c r="D251" i="4"/>
  <c r="A251" i="4"/>
  <c r="H390" i="4"/>
  <c r="D390" i="4"/>
  <c r="A390" i="4"/>
  <c r="H478" i="4"/>
  <c r="D478" i="4"/>
  <c r="A478" i="4"/>
  <c r="H124" i="4"/>
  <c r="D124" i="4"/>
  <c r="A124" i="4"/>
  <c r="H351" i="4"/>
  <c r="D351" i="4"/>
  <c r="A351" i="4"/>
  <c r="H496" i="4"/>
  <c r="D496" i="4"/>
  <c r="A496" i="4"/>
  <c r="H71" i="4"/>
  <c r="D71" i="4"/>
  <c r="A71" i="4"/>
  <c r="H383" i="4"/>
  <c r="D383" i="4"/>
  <c r="A383" i="4"/>
  <c r="H329" i="4"/>
  <c r="D329" i="4"/>
  <c r="A329" i="4"/>
  <c r="H191" i="4"/>
  <c r="D191" i="4"/>
  <c r="A191" i="4"/>
  <c r="H107" i="4"/>
  <c r="D107" i="4"/>
  <c r="A107" i="4"/>
  <c r="H426" i="4"/>
  <c r="D426" i="4"/>
  <c r="A426" i="4"/>
  <c r="H519" i="4"/>
  <c r="D519" i="4"/>
  <c r="A519" i="4"/>
  <c r="H471" i="4"/>
  <c r="D471" i="4"/>
  <c r="A471" i="4"/>
  <c r="H242" i="4"/>
  <c r="D242" i="4"/>
  <c r="A242" i="4"/>
  <c r="H488" i="4"/>
  <c r="D488" i="4"/>
  <c r="A488" i="4"/>
  <c r="H349" i="4"/>
  <c r="D349" i="4"/>
  <c r="A349" i="4"/>
  <c r="H253" i="4"/>
  <c r="D253" i="4"/>
  <c r="A253" i="4"/>
  <c r="H247" i="4"/>
  <c r="D247" i="4"/>
  <c r="A247" i="4"/>
  <c r="H279" i="4"/>
  <c r="D279" i="4"/>
  <c r="A279" i="4"/>
  <c r="H89" i="4"/>
  <c r="D89" i="4"/>
  <c r="A89" i="4"/>
  <c r="H201" i="4"/>
  <c r="D201" i="4"/>
  <c r="A201" i="4"/>
  <c r="H514" i="4"/>
  <c r="D514" i="4"/>
  <c r="A514" i="4"/>
  <c r="H442" i="4"/>
  <c r="D442" i="4"/>
  <c r="A442" i="4"/>
  <c r="H225" i="4"/>
  <c r="D225" i="4"/>
  <c r="A225" i="4"/>
  <c r="H487" i="4"/>
  <c r="D487" i="4"/>
  <c r="A487" i="4"/>
  <c r="H290" i="4"/>
  <c r="D290" i="4"/>
  <c r="A290" i="4"/>
  <c r="H500" i="4"/>
  <c r="D500" i="4"/>
  <c r="A500" i="4"/>
  <c r="H232" i="4"/>
  <c r="D232" i="4"/>
  <c r="A232" i="4"/>
  <c r="H210" i="4"/>
  <c r="D210" i="4"/>
  <c r="A210" i="4"/>
  <c r="H60" i="4"/>
  <c r="D60" i="4"/>
  <c r="A60" i="4"/>
  <c r="H222" i="4"/>
  <c r="D222" i="4"/>
  <c r="A222" i="4"/>
  <c r="H109" i="4"/>
  <c r="D109" i="4"/>
  <c r="A109" i="4"/>
  <c r="H289" i="4"/>
  <c r="D289" i="4"/>
  <c r="A289" i="4"/>
  <c r="H282" i="4"/>
  <c r="D282" i="4"/>
  <c r="A282" i="4"/>
  <c r="H103" i="4"/>
  <c r="D103" i="4"/>
  <c r="A103" i="4"/>
  <c r="H520" i="4"/>
  <c r="D520" i="4"/>
  <c r="A520" i="4"/>
  <c r="H86" i="4"/>
  <c r="D86" i="4"/>
  <c r="A86" i="4"/>
  <c r="H410" i="4"/>
  <c r="D410" i="4"/>
  <c r="A410" i="4"/>
  <c r="H119" i="4"/>
  <c r="D119" i="4"/>
  <c r="A119" i="4"/>
  <c r="H411" i="4"/>
  <c r="D411" i="4"/>
  <c r="A411" i="4"/>
  <c r="H302" i="4"/>
  <c r="D302" i="4"/>
  <c r="A302" i="4"/>
  <c r="H354" i="4"/>
  <c r="D354" i="4"/>
  <c r="A354" i="4"/>
  <c r="H319" i="4"/>
  <c r="D319" i="4"/>
  <c r="A319" i="4"/>
  <c r="H447" i="4"/>
  <c r="D447" i="4"/>
  <c r="A447" i="4"/>
  <c r="H524" i="4"/>
  <c r="D524" i="4"/>
  <c r="A524" i="4"/>
  <c r="H341" i="4"/>
  <c r="D341" i="4"/>
  <c r="A341" i="4"/>
  <c r="H348" i="4"/>
  <c r="D348" i="4"/>
  <c r="A348" i="4"/>
  <c r="H61" i="4"/>
  <c r="D61" i="4"/>
  <c r="A61" i="4"/>
  <c r="H521" i="4"/>
  <c r="D521" i="4"/>
  <c r="A521" i="4"/>
  <c r="H294" i="4"/>
  <c r="D294" i="4"/>
  <c r="A294" i="4"/>
  <c r="H336" i="4"/>
  <c r="D336" i="4"/>
  <c r="A336" i="4"/>
  <c r="H472" i="4"/>
  <c r="D472" i="4"/>
  <c r="A472" i="4"/>
  <c r="H518" i="4"/>
  <c r="D518" i="4"/>
  <c r="A518" i="4"/>
  <c r="H212" i="4"/>
  <c r="D212" i="4"/>
  <c r="A212" i="4"/>
  <c r="H200" i="4"/>
  <c r="D200" i="4"/>
  <c r="A200" i="4"/>
  <c r="H163" i="4"/>
  <c r="D163" i="4"/>
  <c r="A163" i="4"/>
  <c r="H90" i="4"/>
  <c r="D90" i="4"/>
  <c r="A90" i="4"/>
  <c r="H461" i="4"/>
  <c r="D461" i="4"/>
  <c r="A461" i="4"/>
  <c r="H196" i="4"/>
  <c r="D196" i="4"/>
  <c r="A196" i="4"/>
  <c r="H148" i="4"/>
  <c r="D148" i="4"/>
  <c r="A148" i="4"/>
  <c r="H344" i="4"/>
  <c r="D344" i="4"/>
  <c r="A344" i="4"/>
  <c r="H198" i="4"/>
  <c r="D198" i="4"/>
  <c r="A198" i="4"/>
  <c r="H262" i="4"/>
  <c r="D262" i="4"/>
  <c r="A262" i="4"/>
  <c r="H273" i="4"/>
  <c r="D273" i="4"/>
  <c r="A273" i="4"/>
  <c r="H517" i="4"/>
  <c r="D517" i="4"/>
  <c r="A517" i="4"/>
  <c r="H144" i="4"/>
  <c r="D144" i="4"/>
  <c r="A144" i="4"/>
  <c r="H477" i="4"/>
  <c r="D477" i="4"/>
  <c r="A477" i="4"/>
  <c r="H248" i="4"/>
  <c r="D248" i="4"/>
  <c r="A248" i="4"/>
  <c r="H503" i="4"/>
  <c r="D503" i="4"/>
  <c r="A503" i="4"/>
  <c r="H288" i="4"/>
  <c r="D288" i="4"/>
  <c r="A288" i="4"/>
  <c r="H185" i="4"/>
  <c r="D185" i="4"/>
  <c r="A185" i="4"/>
  <c r="H516" i="4"/>
  <c r="D516" i="4"/>
  <c r="A516" i="4"/>
  <c r="H152" i="4"/>
  <c r="D152" i="4"/>
  <c r="A152" i="4"/>
  <c r="H47" i="4"/>
  <c r="D47" i="4"/>
  <c r="A47" i="4"/>
  <c r="H358" i="4"/>
  <c r="D358" i="4"/>
  <c r="A358" i="4"/>
  <c r="H464" i="4"/>
  <c r="D464" i="4"/>
  <c r="A464" i="4"/>
  <c r="H424" i="4"/>
  <c r="D424" i="4"/>
  <c r="A424" i="4"/>
  <c r="H482" i="4"/>
  <c r="D482" i="4"/>
  <c r="A482" i="4"/>
  <c r="H419" i="4"/>
  <c r="D419" i="4"/>
  <c r="A419" i="4"/>
  <c r="H256" i="4"/>
  <c r="D256" i="4"/>
  <c r="A256" i="4"/>
  <c r="H173" i="4"/>
  <c r="D173" i="4"/>
  <c r="A173" i="4"/>
  <c r="H452" i="4"/>
  <c r="D452" i="4"/>
  <c r="A452" i="4"/>
  <c r="H238" i="4"/>
  <c r="D238" i="4"/>
  <c r="A238" i="4"/>
  <c r="H92" i="4"/>
  <c r="D92" i="4"/>
  <c r="A92" i="4"/>
  <c r="H286" i="4"/>
  <c r="D286" i="4"/>
  <c r="A286" i="4"/>
  <c r="H525" i="4"/>
  <c r="D525" i="4"/>
  <c r="A525" i="4"/>
  <c r="H237" i="4"/>
  <c r="D237" i="4"/>
  <c r="A237" i="4"/>
  <c r="H393" i="4"/>
  <c r="D393" i="4"/>
  <c r="A393" i="4"/>
  <c r="H281" i="4"/>
  <c r="D281" i="4"/>
  <c r="A281" i="4"/>
  <c r="H77" i="4"/>
  <c r="D77" i="4"/>
  <c r="A77" i="4"/>
  <c r="H132" i="4"/>
  <c r="D132" i="4"/>
  <c r="A132" i="4"/>
  <c r="H427" i="4"/>
  <c r="D427" i="4"/>
  <c r="A427" i="4"/>
  <c r="H88" i="4"/>
  <c r="D88" i="4"/>
  <c r="A88" i="4"/>
  <c r="H394" i="4"/>
  <c r="D394" i="4"/>
  <c r="A394" i="4"/>
  <c r="H312" i="4"/>
  <c r="D312" i="4"/>
  <c r="A312" i="4"/>
  <c r="H227" i="4"/>
  <c r="D227" i="4"/>
  <c r="A227" i="4"/>
  <c r="H346" i="4"/>
  <c r="D346" i="4"/>
  <c r="A346" i="4"/>
  <c r="H373" i="4"/>
  <c r="D373" i="4"/>
  <c r="A373" i="4"/>
  <c r="H246" i="4"/>
  <c r="D246" i="4"/>
  <c r="A246" i="4"/>
  <c r="H323" i="4"/>
  <c r="D323" i="4"/>
  <c r="A323" i="4"/>
  <c r="H399" i="4"/>
  <c r="D399" i="4"/>
  <c r="A399" i="4"/>
  <c r="H224" i="4"/>
  <c r="D224" i="4"/>
  <c r="A224" i="4"/>
  <c r="H470" i="4"/>
  <c r="D470" i="4"/>
  <c r="A470" i="4"/>
  <c r="H362" i="4"/>
  <c r="D362" i="4"/>
  <c r="A362" i="4"/>
  <c r="H276" i="4"/>
  <c r="D276" i="4"/>
  <c r="A276" i="4"/>
  <c r="H466" i="4"/>
  <c r="D466" i="4"/>
  <c r="A466" i="4"/>
  <c r="H436" i="4"/>
  <c r="D436" i="4"/>
  <c r="A436" i="4"/>
  <c r="H431" i="4"/>
  <c r="D431" i="4"/>
  <c r="A431" i="4"/>
  <c r="H368" i="4"/>
  <c r="D368" i="4"/>
  <c r="A368" i="4"/>
  <c r="H45" i="4"/>
  <c r="D45" i="4"/>
  <c r="A45" i="4"/>
  <c r="H219" i="4"/>
  <c r="D219" i="4"/>
  <c r="A219" i="4"/>
  <c r="H44" i="4"/>
  <c r="D44" i="4"/>
  <c r="A44" i="4"/>
  <c r="H48" i="4"/>
  <c r="D48" i="4"/>
  <c r="A48" i="4"/>
  <c r="H457" i="4"/>
  <c r="D457" i="4"/>
  <c r="A457" i="4"/>
  <c r="H296" i="4"/>
  <c r="D296" i="4"/>
  <c r="A296" i="4"/>
  <c r="H215" i="4"/>
  <c r="D215" i="4"/>
  <c r="A215" i="4"/>
  <c r="H451" i="4"/>
  <c r="D451" i="4"/>
  <c r="A451" i="4"/>
  <c r="H515" i="4"/>
  <c r="D515" i="4"/>
  <c r="A515" i="4"/>
  <c r="H213" i="4"/>
  <c r="D213" i="4"/>
  <c r="A213" i="4"/>
  <c r="H203" i="4"/>
  <c r="D203" i="4"/>
  <c r="A203" i="4"/>
  <c r="H84" i="4"/>
  <c r="D84" i="4"/>
  <c r="A84" i="4"/>
  <c r="H189" i="4"/>
  <c r="D189" i="4"/>
  <c r="A189" i="4"/>
  <c r="H239" i="4"/>
  <c r="D239" i="4"/>
  <c r="A239" i="4"/>
  <c r="H316" i="4"/>
  <c r="D316" i="4"/>
  <c r="A316" i="4"/>
  <c r="H298" i="4"/>
  <c r="D298" i="4"/>
  <c r="A298" i="4"/>
  <c r="H486" i="4"/>
  <c r="D486" i="4"/>
  <c r="A486" i="4"/>
  <c r="H529" i="4"/>
  <c r="D529" i="4"/>
  <c r="A529" i="4"/>
  <c r="H205" i="4"/>
  <c r="D205" i="4"/>
  <c r="A205" i="4"/>
  <c r="H342" i="4"/>
  <c r="D342" i="4"/>
  <c r="A342" i="4"/>
  <c r="H149" i="4"/>
  <c r="D149" i="4"/>
  <c r="A149" i="4"/>
  <c r="H174" i="4"/>
  <c r="D174" i="4"/>
  <c r="A174" i="4"/>
  <c r="H397" i="4"/>
  <c r="D397" i="4"/>
  <c r="A397" i="4"/>
  <c r="H322" i="4"/>
  <c r="D322" i="4"/>
  <c r="A322" i="4"/>
  <c r="H230" i="4"/>
  <c r="D230" i="4"/>
  <c r="A230" i="4"/>
  <c r="H192" i="4"/>
  <c r="D192" i="4"/>
  <c r="A192" i="4"/>
  <c r="H220" i="4"/>
  <c r="D220" i="4"/>
  <c r="A220" i="4"/>
  <c r="H284" i="4"/>
  <c r="D284" i="4"/>
  <c r="A284" i="4"/>
  <c r="H139" i="4"/>
  <c r="D139" i="4"/>
  <c r="A139" i="4"/>
  <c r="H459" i="4"/>
  <c r="D459" i="4"/>
  <c r="A459" i="4"/>
  <c r="H217" i="4"/>
  <c r="D217" i="4"/>
  <c r="A217" i="4"/>
  <c r="H93" i="4"/>
  <c r="D93" i="4"/>
  <c r="A93" i="4"/>
  <c r="H158" i="4"/>
  <c r="D158" i="4"/>
  <c r="A158" i="4"/>
  <c r="H430" i="4"/>
  <c r="D430" i="4"/>
  <c r="A430" i="4"/>
  <c r="H343" i="4"/>
  <c r="D343" i="4"/>
  <c r="A343" i="4"/>
  <c r="H499" i="4"/>
  <c r="D499" i="4"/>
  <c r="A499" i="4"/>
  <c r="H214" i="4"/>
  <c r="D214" i="4"/>
  <c r="A214" i="4"/>
  <c r="H333" i="4"/>
  <c r="D333" i="4"/>
  <c r="A333" i="4"/>
  <c r="H392" i="4"/>
  <c r="D392" i="4"/>
  <c r="A392" i="4"/>
  <c r="H154" i="4"/>
  <c r="D154" i="4"/>
  <c r="A154" i="4"/>
  <c r="H490" i="4"/>
  <c r="D490" i="4"/>
  <c r="A490" i="4"/>
  <c r="H301" i="4"/>
  <c r="D301" i="4"/>
  <c r="A301" i="4"/>
  <c r="H83" i="4"/>
  <c r="D83" i="4"/>
  <c r="A83" i="4"/>
  <c r="H347" i="4"/>
  <c r="D347" i="4"/>
  <c r="A347" i="4"/>
  <c r="H363" i="4"/>
  <c r="D363" i="4"/>
  <c r="A363" i="4"/>
  <c r="H157" i="4"/>
  <c r="D157" i="4"/>
  <c r="A157" i="4"/>
  <c r="H287" i="4"/>
  <c r="D287" i="4"/>
  <c r="A287" i="4"/>
  <c r="H186" i="4"/>
  <c r="D186" i="4"/>
  <c r="A186" i="4"/>
  <c r="H327" i="4"/>
  <c r="D327" i="4"/>
  <c r="A327" i="4"/>
  <c r="H87" i="4"/>
  <c r="D87" i="4"/>
  <c r="A87" i="4"/>
  <c r="H117" i="4"/>
  <c r="D117" i="4"/>
  <c r="A117" i="4"/>
  <c r="H384" i="4"/>
  <c r="D384" i="4"/>
  <c r="A384" i="4"/>
  <c r="H125" i="4"/>
  <c r="D125" i="4"/>
  <c r="A125" i="4"/>
  <c r="H194" i="4"/>
  <c r="D194" i="4"/>
  <c r="A194" i="4"/>
  <c r="H166" i="4"/>
  <c r="D166" i="4"/>
  <c r="A166" i="4"/>
  <c r="H64" i="4"/>
  <c r="D64" i="4"/>
  <c r="A64" i="4"/>
  <c r="H456" i="4"/>
  <c r="D456" i="4"/>
  <c r="A456" i="4"/>
  <c r="H406" i="4"/>
  <c r="D406" i="4"/>
  <c r="A406" i="4"/>
  <c r="H421" i="4"/>
  <c r="D421" i="4"/>
  <c r="A421" i="4"/>
  <c r="H180" i="4"/>
  <c r="D180" i="4"/>
  <c r="A180" i="4"/>
  <c r="H255" i="4"/>
  <c r="D255" i="4"/>
  <c r="A255" i="4"/>
  <c r="H268" i="4"/>
  <c r="D268" i="4"/>
  <c r="A268" i="4"/>
  <c r="H352" i="4"/>
  <c r="D352" i="4"/>
  <c r="A352" i="4"/>
  <c r="H326" i="4"/>
  <c r="D326" i="4"/>
  <c r="A326" i="4"/>
  <c r="H350" i="4"/>
  <c r="D350" i="4"/>
  <c r="A350" i="4"/>
  <c r="H432" i="4"/>
  <c r="D432" i="4"/>
  <c r="A432" i="4"/>
  <c r="H79" i="4"/>
  <c r="D79" i="4"/>
  <c r="A79" i="4"/>
  <c r="H266" i="4"/>
  <c r="D266" i="4"/>
  <c r="A266" i="4"/>
  <c r="H183" i="4"/>
  <c r="D183" i="4"/>
  <c r="A183" i="4"/>
  <c r="H244" i="4"/>
  <c r="D244" i="4"/>
  <c r="A244" i="4"/>
  <c r="H234" i="4"/>
  <c r="D234" i="4"/>
  <c r="A234" i="4"/>
  <c r="H445" i="4"/>
  <c r="D445" i="4"/>
  <c r="A445" i="4"/>
  <c r="H388" i="4"/>
  <c r="D388" i="4"/>
  <c r="A388" i="4"/>
  <c r="H153" i="4"/>
  <c r="D153" i="4"/>
  <c r="A153" i="4"/>
  <c r="H122" i="4"/>
  <c r="D122" i="4"/>
  <c r="A122" i="4"/>
  <c r="H167" i="4"/>
  <c r="D167" i="4"/>
  <c r="A167" i="4"/>
  <c r="H95" i="4"/>
  <c r="D95" i="4"/>
  <c r="A95" i="4"/>
  <c r="H483" i="4"/>
  <c r="D483" i="4"/>
  <c r="A483" i="4"/>
  <c r="H293" i="4"/>
  <c r="D293" i="4"/>
  <c r="A293" i="4"/>
  <c r="H481" i="4"/>
  <c r="D481" i="4"/>
  <c r="A481" i="4"/>
  <c r="H501" i="4"/>
  <c r="D501" i="4"/>
  <c r="A501" i="4"/>
  <c r="H280" i="4"/>
  <c r="D280" i="4"/>
  <c r="A280" i="4"/>
  <c r="H249" i="4"/>
  <c r="D249" i="4"/>
  <c r="A249" i="4"/>
  <c r="H202" i="4"/>
  <c r="D202" i="4"/>
  <c r="A202" i="4"/>
  <c r="H381" i="4"/>
  <c r="D381" i="4"/>
  <c r="A381" i="4"/>
  <c r="H218" i="4"/>
  <c r="D218" i="4"/>
  <c r="A218" i="4"/>
  <c r="H53" i="4"/>
  <c r="D53" i="4"/>
  <c r="A53" i="4"/>
  <c r="H345" i="4"/>
  <c r="D345" i="4"/>
  <c r="A345" i="4"/>
  <c r="H229" i="4"/>
  <c r="D229" i="4"/>
  <c r="A229" i="4"/>
  <c r="H206" i="4"/>
  <c r="D206" i="4"/>
  <c r="A206" i="4"/>
  <c r="H128" i="4"/>
  <c r="D128" i="4"/>
  <c r="A128" i="4"/>
  <c r="H199" i="4"/>
  <c r="D199" i="4"/>
  <c r="A199" i="4"/>
  <c r="H299" i="4"/>
  <c r="D299" i="4"/>
  <c r="A299" i="4"/>
  <c r="H463" i="4"/>
  <c r="D463" i="4"/>
  <c r="A463" i="4"/>
  <c r="H221" i="4"/>
  <c r="D221" i="4"/>
  <c r="A221" i="4"/>
  <c r="H136" i="4"/>
  <c r="D136" i="4"/>
  <c r="A136" i="4"/>
  <c r="H252" i="4"/>
  <c r="D252" i="4"/>
  <c r="A252" i="4"/>
  <c r="H306" i="4"/>
  <c r="D306" i="4"/>
  <c r="A306" i="4"/>
  <c r="H359" i="4"/>
  <c r="D359" i="4"/>
  <c r="A359" i="4"/>
  <c r="H67" i="4"/>
  <c r="D67" i="4"/>
  <c r="A67" i="4"/>
  <c r="H512" i="4"/>
  <c r="D512" i="4"/>
  <c r="A512" i="4"/>
  <c r="H505" i="4"/>
  <c r="D505" i="4"/>
  <c r="A505" i="4"/>
  <c r="H458" i="4"/>
  <c r="D458" i="4"/>
  <c r="A458" i="4"/>
  <c r="H260" i="4"/>
  <c r="D260" i="4"/>
  <c r="A260" i="4"/>
  <c r="H340" i="4"/>
  <c r="D340" i="4"/>
  <c r="A340" i="4"/>
  <c r="H250" i="4"/>
  <c r="D250" i="4"/>
  <c r="A250" i="4"/>
  <c r="H106" i="4"/>
  <c r="D106" i="4"/>
  <c r="A106" i="4"/>
  <c r="H70" i="4"/>
  <c r="D70" i="4"/>
  <c r="A70" i="4"/>
  <c r="H473" i="4"/>
  <c r="D473" i="4"/>
  <c r="A473" i="4"/>
  <c r="H365" i="4"/>
  <c r="D365" i="4"/>
  <c r="A365" i="4"/>
  <c r="H414" i="4"/>
  <c r="D414" i="4"/>
  <c r="A414" i="4"/>
  <c r="H453" i="4"/>
  <c r="D453" i="4"/>
  <c r="A453" i="4"/>
  <c r="H409" i="4"/>
  <c r="D409" i="4"/>
  <c r="A409" i="4"/>
  <c r="H155" i="4"/>
  <c r="D155" i="4"/>
  <c r="A155" i="4"/>
  <c r="H110" i="4"/>
  <c r="D110" i="4"/>
  <c r="A110" i="4"/>
  <c r="H130" i="4"/>
  <c r="D130" i="4"/>
  <c r="A130" i="4"/>
  <c r="H138" i="4"/>
  <c r="D138" i="4"/>
  <c r="A138" i="4"/>
  <c r="H440" i="4"/>
  <c r="D440" i="4"/>
  <c r="A440" i="4"/>
  <c r="H150" i="4"/>
  <c r="D150" i="4"/>
  <c r="A150" i="4"/>
  <c r="H353" i="4"/>
  <c r="D353" i="4"/>
  <c r="A353" i="4"/>
  <c r="H402" i="4"/>
  <c r="D402" i="4"/>
  <c r="A402" i="4"/>
  <c r="H269" i="4"/>
  <c r="D269" i="4"/>
  <c r="A269" i="4"/>
  <c r="H506" i="4"/>
  <c r="D506" i="4"/>
  <c r="A506" i="4"/>
  <c r="H56" i="4"/>
  <c r="D56" i="4"/>
  <c r="A56" i="4"/>
  <c r="H151" i="4"/>
  <c r="D151" i="4"/>
  <c r="A151" i="4"/>
  <c r="H285" i="4"/>
  <c r="D285" i="4"/>
  <c r="A285" i="4"/>
  <c r="H231" i="4"/>
  <c r="D231" i="4"/>
  <c r="A231" i="4"/>
  <c r="H317" i="4"/>
  <c r="D317" i="4"/>
  <c r="A317" i="4"/>
  <c r="H495" i="4"/>
  <c r="D495" i="4"/>
  <c r="A495" i="4"/>
  <c r="H188" i="4"/>
  <c r="D188" i="4"/>
  <c r="A188" i="4"/>
  <c r="H283" i="4"/>
  <c r="D283" i="4"/>
  <c r="A283" i="4"/>
  <c r="H94" i="4"/>
  <c r="D94" i="4"/>
  <c r="A94" i="4"/>
  <c r="H50" i="4"/>
  <c r="D50" i="4"/>
  <c r="A50" i="4"/>
  <c r="H491" i="4"/>
  <c r="D491" i="4"/>
  <c r="A491" i="4"/>
  <c r="H195" i="4"/>
  <c r="D195" i="4"/>
  <c r="A195" i="4"/>
  <c r="H259" i="4"/>
  <c r="D259" i="4"/>
  <c r="A259" i="4"/>
  <c r="H240" i="4"/>
  <c r="D240" i="4"/>
  <c r="A240" i="4"/>
  <c r="H462" i="4"/>
  <c r="D462" i="4"/>
  <c r="A462" i="4"/>
  <c r="H366" i="4"/>
  <c r="D366" i="4"/>
  <c r="A366" i="4"/>
  <c r="H265" i="4"/>
  <c r="D265" i="4"/>
  <c r="A265" i="4"/>
  <c r="H143" i="4"/>
  <c r="D143" i="4"/>
  <c r="A143" i="4"/>
  <c r="H311" i="4"/>
  <c r="D311" i="4"/>
  <c r="A311" i="4"/>
  <c r="H389" i="4"/>
  <c r="D389" i="4"/>
  <c r="A389" i="4"/>
  <c r="H454" i="4"/>
  <c r="D454" i="4"/>
  <c r="A454" i="4"/>
  <c r="H226" i="4"/>
  <c r="D226" i="4"/>
  <c r="A226" i="4"/>
  <c r="H291" i="4"/>
  <c r="D291" i="4"/>
  <c r="A291" i="4"/>
  <c r="H493" i="4"/>
  <c r="D493" i="4"/>
  <c r="A493" i="4"/>
  <c r="H159" i="4"/>
  <c r="D159" i="4"/>
  <c r="A159" i="4"/>
  <c r="H422" i="4"/>
  <c r="D422" i="4"/>
  <c r="A422" i="4"/>
  <c r="H85" i="4"/>
  <c r="D85" i="4"/>
  <c r="A85" i="4"/>
  <c r="H141" i="4"/>
  <c r="D141" i="4"/>
  <c r="A141" i="4"/>
  <c r="H147" i="4"/>
  <c r="D147" i="4"/>
  <c r="A147" i="4"/>
  <c r="H170" i="4"/>
  <c r="D170" i="4"/>
  <c r="A170" i="4"/>
  <c r="H441" i="4"/>
  <c r="D441" i="4"/>
  <c r="A441" i="4"/>
  <c r="H142" i="4"/>
  <c r="D142" i="4"/>
  <c r="A142" i="4"/>
  <c r="H502" i="4"/>
  <c r="D502" i="4"/>
  <c r="A502" i="4"/>
  <c r="H97" i="4"/>
  <c r="D97" i="4"/>
  <c r="A97" i="4"/>
  <c r="H408" i="4"/>
  <c r="D408" i="4"/>
  <c r="A408" i="4"/>
  <c r="H261" i="4"/>
  <c r="D261" i="4"/>
  <c r="A261" i="4"/>
  <c r="H475" i="4"/>
  <c r="D475" i="4"/>
  <c r="A475" i="4"/>
  <c r="H494" i="4"/>
  <c r="D494" i="4"/>
  <c r="A494" i="4"/>
  <c r="H271" i="4"/>
  <c r="D271" i="4"/>
  <c r="A271" i="4"/>
  <c r="H522" i="4"/>
  <c r="D522" i="4"/>
  <c r="A522" i="4"/>
  <c r="H476" i="4"/>
  <c r="D476" i="4"/>
  <c r="A476" i="4"/>
  <c r="H407" i="4"/>
  <c r="D407" i="4"/>
  <c r="A407" i="4"/>
  <c r="H137" i="4"/>
  <c r="D137" i="4"/>
  <c r="A137" i="4"/>
  <c r="H370" i="4"/>
  <c r="D370" i="4"/>
  <c r="A370" i="4"/>
  <c r="H378" i="4"/>
  <c r="D378" i="4"/>
  <c r="A378" i="4"/>
  <c r="H96" i="4"/>
  <c r="D96" i="4"/>
  <c r="A96" i="4"/>
  <c r="H509" i="4"/>
  <c r="D509" i="4"/>
  <c r="A509" i="4"/>
  <c r="H528" i="4"/>
  <c r="D528" i="4"/>
  <c r="A528" i="4"/>
  <c r="H160" i="4"/>
  <c r="D160" i="4"/>
  <c r="A160" i="4"/>
  <c r="H450" i="4"/>
  <c r="D450" i="4"/>
  <c r="A450" i="4"/>
  <c r="H395" i="4"/>
  <c r="D395" i="4"/>
  <c r="A395" i="4"/>
  <c r="H243" i="4"/>
  <c r="D243" i="4"/>
  <c r="A243" i="4"/>
  <c r="H133" i="4"/>
  <c r="D133" i="4"/>
  <c r="A133" i="4"/>
  <c r="H63" i="4"/>
  <c r="D63" i="4"/>
  <c r="A63" i="4"/>
  <c r="H429" i="4"/>
  <c r="D429" i="4"/>
  <c r="A429" i="4"/>
  <c r="H434" i="4"/>
  <c r="D434" i="4"/>
  <c r="A434" i="4"/>
  <c r="H357" i="4"/>
  <c r="D357" i="4"/>
  <c r="A357" i="4"/>
  <c r="H398" i="4"/>
  <c r="D398" i="4"/>
  <c r="A398" i="4"/>
  <c r="H104" i="4"/>
  <c r="D104" i="4"/>
  <c r="A104" i="4"/>
  <c r="H324" i="4"/>
  <c r="D324" i="4"/>
  <c r="A324" i="4"/>
  <c r="H532" i="4"/>
  <c r="D532" i="4"/>
  <c r="A532" i="4"/>
  <c r="H413" i="4"/>
  <c r="D413" i="4"/>
  <c r="A413" i="4"/>
  <c r="O11" i="3"/>
  <c r="O11" i="2"/>
  <c r="T29" i="1"/>
  <c r="O12" i="3"/>
  <c r="O12" i="2"/>
  <c r="S15" i="4"/>
  <c r="D15" i="4"/>
  <c r="A15" i="4"/>
</calcChain>
</file>

<file path=xl/comments1.xml><?xml version="1.0" encoding="utf-8"?>
<comments xmlns="http://schemas.openxmlformats.org/spreadsheetml/2006/main">
  <authors>
    <author xml:space="preserve"> </author>
  </authors>
  <commentList>
    <comment ref="Q16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▼をクリックしてコードナンバーを選択して下さい。
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C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>西暦４桁で入力</t>
        </r>
      </text>
    </comment>
    <comment ref="D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数字、1桁または ２桁入力 </t>
        </r>
      </text>
    </comment>
    <comment ref="E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数字、1桁または ２桁入力 
</t>
        </r>
      </text>
    </comment>
    <comment ref="F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>１２：３４形式で入力
コロン「：」を省略して、
１２３４と入力も可</t>
        </r>
      </text>
    </comment>
    <comment ref="G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２８、５０、１４４、４３０、１２００で入力
</t>
        </r>
      </text>
    </comment>
    <comment ref="H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>ＣＷ、ＳＳＢ、ＦＭ、ＡＭで入力</t>
        </r>
      </text>
    </comment>
    <comment ref="I18" authorId="0" shapeId="0">
      <text>
        <r>
          <rPr>
            <b/>
            <sz val="16"/>
            <color indexed="10"/>
            <rFont val="ＭＳ Ｐゴシック"/>
            <family val="3"/>
            <charset val="128"/>
          </rPr>
          <t>入力必須</t>
        </r>
      </text>
    </comment>
    <comment ref="N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得点に計上しない、交信は、「０」と入力
有効交信の得点「１」は、入力省略可
</t>
        </r>
      </text>
    </comment>
    <comment ref="O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社団局オペレータ名や
得点を０とした理由等を
メモとして入力
</t>
        </r>
      </text>
    </comment>
    <comment ref="P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>自動で抽出した、テールレターマルチ</t>
        </r>
      </text>
    </comment>
    <comment ref="Q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自動で抽出した開局年マルチ
</t>
        </r>
      </text>
    </comment>
    <comment ref="R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有効得点１の交信が、得点に反映されます。
</t>
        </r>
      </text>
    </comment>
    <comment ref="S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>交信データの自動集計処理をして、重複交信や県外局同士の交信など、交信得点を０にした理由を表示します。</t>
        </r>
      </text>
    </comment>
    <comment ref="AP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>西暦４桁で入力</t>
        </r>
      </text>
    </comment>
    <comment ref="AQ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>８月は、０８と入力</t>
        </r>
      </text>
    </comment>
    <comment ref="AU18" authorId="0" shapeId="0">
      <text>
        <r>
          <rPr>
            <b/>
            <sz val="9"/>
            <color indexed="8"/>
            <rFont val="ＭＳ Ｐゴシック"/>
            <family val="3"/>
            <charset val="128"/>
          </rPr>
          <t>ＣＷ、ＳＳＢ、ＦＭ、ＡＭで入力</t>
        </r>
      </text>
    </comment>
  </commentList>
</comments>
</file>

<file path=xl/sharedStrings.xml><?xml version="1.0" encoding="utf-8"?>
<sst xmlns="http://schemas.openxmlformats.org/spreadsheetml/2006/main" count="1010" uniqueCount="536">
  <si>
    <t>：必須入力</t>
  </si>
  <si>
    <t>：必要に応じて入力</t>
  </si>
  <si>
    <t>：入力不要（自動処理）</t>
  </si>
  <si>
    <t>電子申請支援ツール</t>
  </si>
  <si>
    <t>ﾁｪｯｸﾛｸﾞ判別　ﾁｪｯｸﾛｸﾞ=1</t>
  </si>
  <si>
    <t>Office Check</t>
  </si>
  <si>
    <t>注：</t>
  </si>
  <si>
    <r>
      <rPr>
        <sz val="11"/>
        <rFont val="ＭＳ Ｐゴシック"/>
        <family val="3"/>
        <charset val="128"/>
      </rPr>
      <t>・シートに</t>
    </r>
    <r>
      <rPr>
        <sz val="11"/>
        <color indexed="10"/>
        <rFont val="ＭＳ Ｐゴシック"/>
        <family val="3"/>
        <charset val="128"/>
      </rPr>
      <t>★、</t>
    </r>
    <r>
      <rPr>
        <b/>
        <sz val="11"/>
        <color indexed="10"/>
        <rFont val="ＭＳ Ｐゴシック"/>
        <family val="3"/>
        <charset val="128"/>
      </rPr>
      <t>＃</t>
    </r>
    <r>
      <rPr>
        <sz val="11"/>
        <rFont val="ＭＳ Ｐゴシック"/>
        <family val="3"/>
        <charset val="128"/>
      </rPr>
      <t>が出ている場合は正しい形式で入力してください。</t>
    </r>
  </si>
  <si>
    <t>MicrosoftOffice=1</t>
  </si>
  <si>
    <r>
      <rPr>
        <sz val="11"/>
        <rFont val="ＭＳ Ｐゴシック"/>
        <family val="3"/>
        <charset val="128"/>
      </rPr>
      <t>・</t>
    </r>
    <r>
      <rPr>
        <b/>
        <sz val="11"/>
        <rFont val="ＭＳ Ｐゴシック"/>
        <family val="3"/>
        <charset val="128"/>
      </rPr>
      <t>（メモ）</t>
    </r>
    <r>
      <rPr>
        <sz val="11"/>
        <rFont val="ＭＳ Ｐゴシック"/>
        <family val="3"/>
        <charset val="128"/>
      </rPr>
      <t>の欄は電子申請提出用に出力しません。</t>
    </r>
  </si>
  <si>
    <t>LibreOfficeCALC=0</t>
  </si>
  <si>
    <t>整理Ｎｏ．</t>
  </si>
  <si>
    <t>コールサイン</t>
  </si>
  <si>
    <t>Call Er check</t>
  </si>
  <si>
    <t xml:space="preserve"> JARL奈良県支部 V/UHFコンテスト用サマリーシート</t>
  </si>
  <si>
    <t>Microsoft</t>
  </si>
  <si>
    <t>LibreOffice</t>
  </si>
  <si>
    <t>コンテストの名称</t>
  </si>
  <si>
    <t>参加部門及び種目など</t>
  </si>
  <si>
    <t>バンド</t>
  </si>
  <si>
    <t>交信得点</t>
  </si>
  <si>
    <t>空中線電力</t>
  </si>
  <si>
    <t>電力入力</t>
  </si>
  <si>
    <t>入力エラー</t>
  </si>
  <si>
    <t>エラー</t>
  </si>
  <si>
    <t>参加バンド空中線電力</t>
  </si>
  <si>
    <t>以下に表示用</t>
  </si>
  <si>
    <t>Call文字</t>
  </si>
  <si>
    <t>得  点</t>
  </si>
  <si>
    <t>第1ﾏﾙﾁ</t>
  </si>
  <si>
    <t>第2ﾏﾙﾁ</t>
  </si>
  <si>
    <t>第</t>
  </si>
  <si>
    <t>回奈良V/UHFコンテスト</t>
  </si>
  <si>
    <t>表示順</t>
  </si>
  <si>
    <t>ｺｰﾄﾞﾅﾝﾊﾞｰ</t>
  </si>
  <si>
    <t xml:space="preserve"> 名   称</t>
  </si>
  <si>
    <t>エラー個数</t>
  </si>
  <si>
    <t>有=1</t>
  </si>
  <si>
    <t>W</t>
  </si>
  <si>
    <t>W.</t>
  </si>
  <si>
    <t>Check</t>
  </si>
  <si>
    <t>ﾁｪｯｸ用Table</t>
  </si>
  <si>
    <t>1.9 MHz</t>
  </si>
  <si>
    <t>NC28</t>
  </si>
  <si>
    <t>GC1200</t>
  </si>
  <si>
    <t>県外局電信1200MHz部門</t>
  </si>
  <si>
    <t>コンテスト名称</t>
  </si>
  <si>
    <t>3.5 MHz</t>
  </si>
  <si>
    <t>NC50</t>
  </si>
  <si>
    <t>GC144</t>
  </si>
  <si>
    <t>県外局電信144MHz部門</t>
  </si>
  <si>
    <t>Ｃａｌｌ</t>
  </si>
  <si>
    <t>7 MHz</t>
  </si>
  <si>
    <t>NC144</t>
  </si>
  <si>
    <t>GC28</t>
  </si>
  <si>
    <t>県外局電信28MHz部門</t>
  </si>
  <si>
    <t>〒</t>
  </si>
  <si>
    <t>14 MHz</t>
  </si>
  <si>
    <t xml:space="preserve">   名              称</t>
  </si>
  <si>
    <t>NC430</t>
  </si>
  <si>
    <t>GC430</t>
  </si>
  <si>
    <t>県外局電信430MHz部門</t>
  </si>
  <si>
    <t>住所</t>
  </si>
  <si>
    <t>21 MHz</t>
  </si>
  <si>
    <t>NXM</t>
  </si>
  <si>
    <t>NC1200</t>
  </si>
  <si>
    <t>GC50</t>
  </si>
  <si>
    <t>県外局電信50MHz部門</t>
  </si>
  <si>
    <t>局免許者名</t>
  </si>
  <si>
    <t>28 MHz</t>
  </si>
  <si>
    <t>NCM</t>
  </si>
  <si>
    <t>GCM</t>
  </si>
  <si>
    <t>県外局電信マルチ部門</t>
  </si>
  <si>
    <t>Ｍａｉｌアドレス</t>
  </si>
  <si>
    <t>最大空中線電力⇒</t>
  </si>
  <si>
    <t>50 MHz</t>
  </si>
  <si>
    <t>NX28</t>
  </si>
  <si>
    <t>GX1200</t>
  </si>
  <si>
    <t>県外局電信電話1200MHｚ部門</t>
  </si>
  <si>
    <t>最大空中線電力</t>
  </si>
  <si>
    <t>144 MHz</t>
  </si>
  <si>
    <t>↑ｺｰﾄﾞﾅﾝﾊﾞｰ入力枠内にｶｰｿﾙを置きｺｰﾄﾞを選択して下さい。</t>
  </si>
  <si>
    <t>NX50</t>
  </si>
  <si>
    <t>GX144</t>
  </si>
  <si>
    <t>県外局電信電話144MHｚ部門</t>
  </si>
  <si>
    <t>申請日</t>
  </si>
  <si>
    <t>430 MHz</t>
  </si>
  <si>
    <t>NX144</t>
  </si>
  <si>
    <t>GX28</t>
  </si>
  <si>
    <t>県外局電信電話28MHｚ部門</t>
  </si>
  <si>
    <t>署名</t>
  </si>
  <si>
    <t>1200 MHz</t>
  </si>
  <si>
    <t>NX430</t>
  </si>
  <si>
    <t>GX430</t>
  </si>
  <si>
    <t>県外局電信電話430MHｚ部門</t>
  </si>
  <si>
    <t>28空中線電力</t>
  </si>
  <si>
    <t>2400 MHz</t>
  </si>
  <si>
    <t>NX1200</t>
  </si>
  <si>
    <t>GX50</t>
  </si>
  <si>
    <t>県外局電信電話50MHｚ部門</t>
  </si>
  <si>
    <t>50空中線電力</t>
  </si>
  <si>
    <t>5600 MHz</t>
  </si>
  <si>
    <t>↑ｺｰﾙｻｲﾝ入力 20文字以内</t>
  </si>
  <si>
    <t>GXM</t>
  </si>
  <si>
    <t>県外局電信電話マルチ部門</t>
  </si>
  <si>
    <t>144空中線電力</t>
  </si>
  <si>
    <t>10.1 ＧHz</t>
  </si>
  <si>
    <t>運用者のコールサイン</t>
  </si>
  <si>
    <t>県内局電信1200MHz部門</t>
  </si>
  <si>
    <t>430空中線電力</t>
  </si>
  <si>
    <t>（ｼﾝｸﾞﾙｵﾍﾟで上記と異なる場合）</t>
  </si>
  <si>
    <t>県内局電信144MHz部門</t>
  </si>
  <si>
    <t>1200空中線電力</t>
  </si>
  <si>
    <t>県内局電信28MHz部門</t>
  </si>
  <si>
    <t>運用地</t>
  </si>
  <si>
    <t>県内局電信430MHz部門</t>
  </si>
  <si>
    <t>総得点</t>
  </si>
  <si>
    <t>県内局電信50MHz部門</t>
  </si>
  <si>
    <t>合計</t>
  </si>
  <si>
    <t>×</t>
  </si>
  <si>
    <t>＝</t>
  </si>
  <si>
    <t>県内局電信マルチ部門</t>
  </si>
  <si>
    <t>計</t>
  </si>
  <si>
    <t>↑ﾌｨｰﾙﾄﾞﾃﾞｰｺﾝﾃｽﾄの場合は、局種係数を記入</t>
  </si>
  <si>
    <t>県内局電信電話1200MHｚ部門</t>
  </si>
  <si>
    <t>連絡先：</t>
  </si>
  <si>
    <t>県内局電信電話144MHｚ部門</t>
  </si>
  <si>
    <t xml:space="preserve">住所 </t>
  </si>
  <si>
    <t>県内局電信電話28MHｚ部門</t>
  </si>
  <si>
    <t>TEL ：</t>
  </si>
  <si>
    <r>
      <rPr>
        <b/>
        <sz val="11"/>
        <rFont val="ＭＳ Ｐ明朝"/>
        <family val="1"/>
        <charset val="128"/>
      </rPr>
      <t>（メモ）</t>
    </r>
    <r>
      <rPr>
        <sz val="11"/>
        <rFont val="ＭＳ Ｐ明朝"/>
        <family val="1"/>
        <charset val="128"/>
      </rPr>
      <t>登録クラブ対抗</t>
    </r>
  </si>
  <si>
    <t>県内局電信電話430MHｚ部門</t>
  </si>
  <si>
    <t>局免許者の氏名 （ 社団の名称 ）  ：</t>
  </si>
  <si>
    <t>　</t>
  </si>
  <si>
    <t>登録クラブ番       号</t>
  </si>
  <si>
    <t>県内局電信電話50MHｚ部門</t>
  </si>
  <si>
    <t xml:space="preserve"> Ｅ－Ｍａｉｌ ：</t>
  </si>
  <si>
    <t>登録クラブ</t>
  </si>
  <si>
    <t>県内局電信電話マルチ部門</t>
  </si>
  <si>
    <t>局免許者 の無線従事者資格  ：</t>
  </si>
  <si>
    <t>（メモ）</t>
  </si>
  <si>
    <t>名       称</t>
  </si>
  <si>
    <t>ﾁｪｯｸﾛｸﾞ</t>
  </si>
  <si>
    <t>チェックログ</t>
  </si>
  <si>
    <t>運 用 地  ：</t>
  </si>
  <si>
    <t>コンテスト中使用した</t>
  </si>
  <si>
    <t>（移動運用の場合は記入必須）</t>
  </si>
  <si>
    <t>最大空中線電力 ：</t>
  </si>
  <si>
    <t>使用電源 ：</t>
  </si>
  <si>
    <t>２８Ｍ</t>
  </si>
  <si>
    <t>５０Ｍ</t>
  </si>
  <si>
    <t>144Ｍ</t>
  </si>
  <si>
    <t>430Ｍ</t>
  </si>
  <si>
    <t>1200Ｍ</t>
  </si>
  <si>
    <t>参加バンド別最大空中線電力（W)</t>
  </si>
  <si>
    <r>
      <rPr>
        <b/>
        <sz val="11"/>
        <rFont val="ＭＳ Ｐ明朝"/>
        <family val="1"/>
        <charset val="128"/>
      </rPr>
      <t>（メモ）</t>
    </r>
    <r>
      <rPr>
        <sz val="11"/>
        <rFont val="ＭＳ Ｐ明朝"/>
        <family val="1"/>
        <charset val="128"/>
      </rPr>
      <t xml:space="preserve">使用した設備（リグ名称 （自作の場合は終段管名称 ・個数）、空中線） ： </t>
    </r>
  </si>
  <si>
    <t>意見（マルチオペ、ゲストオペの場合は、運用者のコールサイン (氏名） および無線従事者の資格を記入）</t>
  </si>
  <si>
    <t>コメント：</t>
  </si>
  <si>
    <t>ﾏﾙﾁｵﾍﾟﾘｽﾄ:</t>
  </si>
  <si>
    <t xml:space="preserve">   私は、ＪＡＲＬ制定のコンテスト規約、奈良V/UHFコンテストおよび電波法令にしたがい運用した結果、ここに提出する</t>
  </si>
  <si>
    <t>サマリーシートおよびログシートなどが事実と相違ないものであることを、私の名誉において誓います。</t>
  </si>
  <si>
    <t xml:space="preserve">局免許者（社団の代表者）の署名     </t>
  </si>
  <si>
    <t>ツール提供に関する安全宣言</t>
  </si>
  <si>
    <t>数字</t>
  </si>
  <si>
    <t xml:space="preserve">       名   称</t>
  </si>
  <si>
    <t>この電子申請支援ツールのEXCELシートは</t>
  </si>
  <si>
    <t>マクロコマンドを一切使用せず総てOfficeの</t>
  </si>
  <si>
    <t>基本関数のみで作成しております。</t>
  </si>
  <si>
    <t>その為お使いのパソコンのオペレーティング</t>
  </si>
  <si>
    <t>システム、ネットワーク、他のアプリケーション</t>
  </si>
  <si>
    <t>やデータに悪影響を与えることは一切.ありま</t>
  </si>
  <si>
    <t>せん。　安心してご利用ください。</t>
  </si>
  <si>
    <t>/</t>
  </si>
  <si>
    <t>文字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</si>
  <si>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</si>
  <si>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</si>
  <si>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</si>
  <si>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</si>
  <si>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</si>
  <si>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</si>
  <si>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</si>
  <si>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</si>
  <si>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</si>
  <si>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</si>
  <si>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</si>
  <si>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</si>
  <si>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</si>
  <si>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</si>
  <si>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</si>
  <si>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</si>
  <si>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</si>
  <si>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</si>
  <si>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</si>
  <si>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</si>
  <si>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</si>
  <si>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</si>
  <si>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</si>
  <si>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</si>
  <si>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</si>
  <si>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Ø</t>
  </si>
  <si>
    <t>P</t>
  </si>
  <si>
    <t>Q</t>
  </si>
  <si>
    <t>R</t>
  </si>
  <si>
    <t>S</t>
  </si>
  <si>
    <t>T</t>
  </si>
  <si>
    <t>U</t>
  </si>
  <si>
    <t>V</t>
  </si>
  <si>
    <t>X</t>
  </si>
  <si>
    <t>Y</t>
  </si>
  <si>
    <t>Z</t>
  </si>
  <si>
    <t xml:space="preserve"> </t>
  </si>
  <si>
    <t>ø</t>
  </si>
  <si>
    <t>入力シート</t>
  </si>
  <si>
    <t>Hamlogからのデータ取込み</t>
  </si>
  <si>
    <t>Hamlogから このEXCELシートに</t>
  </si>
  <si>
    <t>BAND　</t>
  </si>
  <si>
    <t>得点</t>
  </si>
  <si>
    <t>M1</t>
  </si>
  <si>
    <t>M2</t>
  </si>
  <si>
    <t>データを取り込んだ場合 時刻が</t>
  </si>
  <si>
    <t>28MHz</t>
  </si>
  <si>
    <t>（12：34）の表示でなく、内部</t>
  </si>
  <si>
    <t>注）</t>
  </si>
  <si>
    <r>
      <rPr>
        <sz val="11"/>
        <rFont val="ＭＳ Ｐゴシック"/>
        <family val="3"/>
        <charset val="128"/>
      </rPr>
      <t>・</t>
    </r>
    <r>
      <rPr>
        <b/>
        <sz val="11"/>
        <color indexed="10"/>
        <rFont val="ＭＳ Ｐゴシック"/>
        <family val="3"/>
        <charset val="128"/>
      </rPr>
      <t>交信局（Call Sign</t>
    </r>
    <r>
      <rPr>
        <sz val="11"/>
        <rFont val="ＭＳ Ｐゴシック"/>
        <family val="3"/>
        <charset val="128"/>
      </rPr>
      <t>）は入力必須。他は</t>
    </r>
    <r>
      <rPr>
        <b/>
        <sz val="11"/>
        <color indexed="10"/>
        <rFont val="ＭＳ Ｐゴシック"/>
        <family val="3"/>
        <charset val="128"/>
      </rPr>
      <t>前列に同じ</t>
    </r>
    <r>
      <rPr>
        <sz val="11"/>
        <rFont val="ＭＳ Ｐゴシック"/>
        <family val="3"/>
        <charset val="128"/>
      </rPr>
      <t>場合 省略可。</t>
    </r>
  </si>
  <si>
    <t>50MHz</t>
  </si>
  <si>
    <t>データ（0．5678等）を表示する</t>
  </si>
  <si>
    <t>19列目以降の関数処理　</t>
  </si>
  <si>
    <r>
      <rPr>
        <sz val="11"/>
        <rFont val="ＭＳ Ｐゴシック"/>
        <family val="3"/>
        <charset val="128"/>
      </rPr>
      <t>・列を空けたり、小計等入れずに</t>
    </r>
    <r>
      <rPr>
        <b/>
        <sz val="11"/>
        <color indexed="10"/>
        <rFont val="ＭＳ Ｐゴシック"/>
        <family val="3"/>
        <charset val="128"/>
      </rPr>
      <t>データのみ入力</t>
    </r>
    <r>
      <rPr>
        <sz val="11"/>
        <rFont val="ＭＳ Ｐゴシック"/>
        <family val="3"/>
        <charset val="128"/>
      </rPr>
      <t>してください。</t>
    </r>
  </si>
  <si>
    <t>144MHz</t>
  </si>
  <si>
    <t>ことがあります。　EXCELでは</t>
  </si>
  <si>
    <t>他の列と関数が異なるセル（コピーして貼付け　禁止）</t>
  </si>
  <si>
    <r>
      <rPr>
        <sz val="11"/>
        <rFont val="ＭＳ Ｐゴシック"/>
        <family val="3"/>
        <charset val="128"/>
      </rPr>
      <t>・得点に挙げない交信は</t>
    </r>
    <r>
      <rPr>
        <b/>
        <sz val="11"/>
        <color indexed="10"/>
        <rFont val="ＭＳ Ｐゴシック"/>
        <family val="3"/>
        <charset val="128"/>
      </rPr>
      <t>Pts得点欄</t>
    </r>
    <r>
      <rPr>
        <sz val="11"/>
        <rFont val="ＭＳ Ｐゴシック"/>
        <family val="3"/>
        <charset val="128"/>
      </rPr>
      <t>に数字の”</t>
    </r>
    <r>
      <rPr>
        <b/>
        <u/>
        <sz val="11"/>
        <color indexed="10"/>
        <rFont val="ＭＳ Ｐゴシック"/>
        <family val="3"/>
        <charset val="128"/>
      </rPr>
      <t>０</t>
    </r>
    <r>
      <rPr>
        <sz val="11"/>
        <rFont val="ＭＳ Ｐゴシック"/>
        <family val="3"/>
        <charset val="128"/>
      </rPr>
      <t>”を入力してください。</t>
    </r>
  </si>
  <si>
    <t>430MHz</t>
  </si>
  <si>
    <t>以下の通り正常に取込んでおり</t>
  </si>
  <si>
    <t>同色の列と関数が同じセル（コピーして貼付け　可能）</t>
  </si>
  <si>
    <r>
      <rPr>
        <sz val="11"/>
        <rFont val="ＭＳ Ｐゴシック"/>
        <family val="3"/>
        <charset val="128"/>
      </rPr>
      <t>・</t>
    </r>
    <r>
      <rPr>
        <b/>
        <sz val="11"/>
        <color indexed="10"/>
        <rFont val="ＭＳ Ｐゴシック"/>
        <family val="3"/>
        <charset val="128"/>
      </rPr>
      <t>受信レポート欄</t>
    </r>
    <r>
      <rPr>
        <sz val="11"/>
        <rFont val="ＭＳ Ｐゴシック"/>
        <family val="3"/>
        <charset val="128"/>
      </rPr>
      <t>に”</t>
    </r>
    <r>
      <rPr>
        <b/>
        <sz val="11"/>
        <color indexed="10"/>
        <rFont val="ＭＳ Ｐゴシック"/>
        <family val="3"/>
        <charset val="128"/>
      </rPr>
      <t>？</t>
    </r>
    <r>
      <rPr>
        <sz val="11"/>
        <rFont val="ＭＳ Ｐゴシック"/>
        <family val="3"/>
        <charset val="128"/>
      </rPr>
      <t>”の入力があると得点計算から除外されます。</t>
    </r>
  </si>
  <si>
    <t>1200MHz</t>
  </si>
  <si>
    <t>再入力する必要はありません。</t>
  </si>
  <si>
    <t>全項目</t>
  </si>
  <si>
    <t>関数　未使用　直接入力</t>
  </si>
  <si>
    <t>尚、訂正する場合「JST時:分」欄に</t>
  </si>
  <si>
    <t>空白</t>
  </si>
  <si>
    <r>
      <rPr>
        <sz val="11"/>
        <rFont val="ＭＳ Ｐゴシック"/>
        <family val="3"/>
        <charset val="128"/>
      </rPr>
      <t>・正確な入力内容は「</t>
    </r>
    <r>
      <rPr>
        <b/>
        <u/>
        <sz val="11"/>
        <color indexed="10"/>
        <rFont val="ＭＳ Ｐゴシック"/>
        <family val="3"/>
        <charset val="128"/>
      </rPr>
      <t>LOG確認シート</t>
    </r>
    <r>
      <rPr>
        <sz val="11"/>
        <rFont val="ＭＳ Ｐゴシック"/>
        <family val="3"/>
        <charset val="128"/>
      </rPr>
      <t>」で確認できます。</t>
    </r>
  </si>
  <si>
    <t>数字4桁(1234)または(12：34)</t>
  </si>
  <si>
    <t>　個数</t>
  </si>
  <si>
    <t>↓↓</t>
  </si>
  <si>
    <r>
      <rPr>
        <sz val="11"/>
        <rFont val="ＭＳ Ｐゴシック"/>
        <family val="3"/>
        <charset val="128"/>
      </rPr>
      <t>Pts 得点：空白は”</t>
    </r>
    <r>
      <rPr>
        <b/>
        <sz val="11"/>
        <color indexed="10"/>
        <rFont val="ＭＳ Ｐゴシック"/>
        <family val="3"/>
        <charset val="128"/>
      </rPr>
      <t>１</t>
    </r>
    <r>
      <rPr>
        <sz val="11"/>
        <rFont val="ＭＳ Ｐゴシック"/>
        <family val="3"/>
        <charset val="128"/>
      </rPr>
      <t>”</t>
    </r>
  </si>
  <si>
    <t>↓↓↓</t>
  </si>
  <si>
    <t>入力で修正可能です。</t>
  </si>
  <si>
    <t>奈良県支部V/UHF Contest　ＬＯＧ ＳＨＥＥＴ（ログシート）</t>
  </si>
  <si>
    <t>Ｃａｌｌｓｉｇｎ（ｺｰﾙｻｲﾝ)：</t>
  </si>
  <si>
    <t xml:space="preserve">Date Time </t>
  </si>
  <si>
    <t>JST</t>
  </si>
  <si>
    <t>Ｂａｎｄ</t>
  </si>
  <si>
    <t>Mode</t>
  </si>
  <si>
    <t>Station Wkd</t>
  </si>
  <si>
    <t>Exchange(ｺﾝﾃｽﾄﾅﾝﾊﾞｰ)</t>
  </si>
  <si>
    <t>Pts</t>
  </si>
  <si>
    <t>備 考</t>
  </si>
  <si>
    <t>Multi</t>
  </si>
  <si>
    <t>有効</t>
  </si>
  <si>
    <t>得点無効、</t>
  </si>
  <si>
    <t>年</t>
  </si>
  <si>
    <t>月</t>
  </si>
  <si>
    <t>日</t>
  </si>
  <si>
    <t>Time</t>
  </si>
  <si>
    <t>Band</t>
  </si>
  <si>
    <t>Call</t>
  </si>
  <si>
    <t>Snt 1</t>
  </si>
  <si>
    <t>Snt 2</t>
  </si>
  <si>
    <t>Rcv 1</t>
  </si>
  <si>
    <t>Rcv 2</t>
  </si>
  <si>
    <t>Pts得点</t>
  </si>
  <si>
    <t>備考欄</t>
  </si>
  <si>
    <t>空白個数</t>
  </si>
  <si>
    <t>列入力</t>
  </si>
  <si>
    <t>ｺﾝﾃｽﾄ No</t>
  </si>
  <si>
    <t>Sent 1</t>
  </si>
  <si>
    <t>Sent 2</t>
  </si>
  <si>
    <t>?　数</t>
  </si>
  <si>
    <t>　　　入力チェック</t>
  </si>
  <si>
    <t>時:分</t>
  </si>
  <si>
    <t>（ﾊﾞﾝﾄﾞ）</t>
  </si>
  <si>
    <t>（ﾓｰﾄﾞ）</t>
  </si>
  <si>
    <t>交信局</t>
  </si>
  <si>
    <t>Sent(送信)</t>
  </si>
  <si>
    <t>Received(受信)</t>
  </si>
  <si>
    <t>Ｍ１</t>
  </si>
  <si>
    <t>Ｍ２</t>
  </si>
  <si>
    <t>エラー理由</t>
  </si>
  <si>
    <t>空白=1</t>
  </si>
  <si>
    <t>無=0</t>
  </si>
  <si>
    <t>SentRST</t>
  </si>
  <si>
    <t>Sent</t>
  </si>
  <si>
    <t>RecvRST</t>
  </si>
  <si>
    <t>Recv</t>
  </si>
  <si>
    <t>?有=1</t>
  </si>
  <si>
    <t>?有&gt;0</t>
  </si>
  <si>
    <t>SentCHK</t>
  </si>
  <si>
    <t>RcevCHK</t>
  </si>
  <si>
    <t>28</t>
  </si>
  <si>
    <t>CW</t>
  </si>
  <si>
    <t>SSB</t>
  </si>
  <si>
    <t>50</t>
  </si>
  <si>
    <t>144</t>
  </si>
  <si>
    <t>430</t>
  </si>
  <si>
    <t>FM</t>
  </si>
  <si>
    <t>1200</t>
  </si>
  <si>
    <t>確認シート</t>
  </si>
  <si>
    <t>コードNo.県内外</t>
  </si>
  <si>
    <t>ER MSG MsOffice用</t>
  </si>
  <si>
    <t>★サマリーにエラーがあります確認してください</t>
  </si>
  <si>
    <t>＊＊＊形式上のエラーがあります。 正確な電子申請用データ　作成、表示出来ません。</t>
  </si>
  <si>
    <t>コードNo.Mode</t>
  </si>
  <si>
    <t>ER MSG LibreOffice用</t>
  </si>
  <si>
    <t>★サマリｌにエラｌがあります確認してください</t>
  </si>
  <si>
    <r>
      <rPr>
        <sz val="11"/>
        <rFont val="ＭＳ Ｐゴシック"/>
        <family val="3"/>
        <charset val="128"/>
      </rPr>
      <t>再度「サマリーシート」、「LOG入力」のシートをチェックしてエラーマーク「</t>
    </r>
    <r>
      <rPr>
        <sz val="11"/>
        <color indexed="10"/>
        <rFont val="ＭＳ Ｐゴシック"/>
        <family val="3"/>
        <charset val="128"/>
      </rPr>
      <t>★、</t>
    </r>
    <r>
      <rPr>
        <b/>
        <sz val="11"/>
        <color indexed="10"/>
        <rFont val="ＭＳ Ｐゴシック"/>
        <family val="3"/>
        <charset val="128"/>
      </rPr>
      <t>＃</t>
    </r>
    <r>
      <rPr>
        <sz val="11"/>
        <rFont val="ＭＳ Ｐゴシック"/>
        <family val="3"/>
        <charset val="128"/>
      </rPr>
      <t>」のついているところを修正してください。</t>
    </r>
  </si>
  <si>
    <t>コードNo.Band</t>
  </si>
  <si>
    <t>★LOG入力にエラーがあります確認してください</t>
  </si>
  <si>
    <t>LOGシートの入力は備考欄、メモの欄　を除き、半角英数字で入力してください。漢数字や年号の入力はエラーとなります。</t>
  </si>
  <si>
    <t>★ＬОＧ入力にエラｌがあります確認してください</t>
  </si>
  <si>
    <t>ｴﾗｰ箇所</t>
  </si>
  <si>
    <t>ｴﾗｰ個数</t>
  </si>
  <si>
    <t>開局年度範囲チェック用</t>
  </si>
  <si>
    <t>★エラーがあります確認してください</t>
  </si>
  <si>
    <t>・この画面でデータ入力や変更はできません。</t>
  </si>
  <si>
    <t>ｻﾏﾘｰER</t>
  </si>
  <si>
    <t>Today yyyy</t>
  </si>
  <si>
    <t>Today yy</t>
  </si>
  <si>
    <t>確認終了年</t>
  </si>
  <si>
    <t>★エラｌがあります確認してください</t>
  </si>
  <si>
    <t>バンド別時間帯チェック　Ｔａｂｌｅ</t>
  </si>
  <si>
    <t>・データ入力は　「LOG 入力」シート　で行ってください</t>
  </si>
  <si>
    <t>LOGER</t>
  </si>
  <si>
    <t>表示Sheet</t>
  </si>
  <si>
    <t>表示エラーメッセージ</t>
  </si>
  <si>
    <t>＊＊＊電子申請提出の準備ができました。この EXCEL全体をメールに添付しても　受付サーバーに届きません。</t>
  </si>
  <si>
    <t>総Total</t>
  </si>
  <si>
    <t>サマリーSheetER表示</t>
  </si>
  <si>
    <r>
      <rPr>
        <sz val="11"/>
        <rFont val="ＭＳ Ｐゴシック"/>
        <family val="3"/>
        <charset val="128"/>
      </rPr>
      <t>このシートの</t>
    </r>
    <r>
      <rPr>
        <sz val="11"/>
        <color indexed="10"/>
        <rFont val="ＭＳ Ｐゴシック"/>
        <family val="3"/>
        <charset val="128"/>
      </rPr>
      <t>　</t>
    </r>
    <r>
      <rPr>
        <b/>
        <sz val="11"/>
        <color indexed="10"/>
        <rFont val="ＭＳ Ｐゴシック"/>
        <family val="3"/>
        <charset val="128"/>
      </rPr>
      <t>&lt;SUMMARYSHEET VERSION=R*.*&gt;</t>
    </r>
    <r>
      <rPr>
        <sz val="11"/>
        <rFont val="ＭＳ Ｐゴシック"/>
        <family val="3"/>
        <charset val="128"/>
      </rPr>
      <t>の列から</t>
    </r>
    <r>
      <rPr>
        <b/>
        <sz val="11"/>
        <color indexed="10"/>
        <rFont val="ＭＳ Ｐゴシック"/>
        <family val="3"/>
        <charset val="128"/>
      </rPr>
      <t>&lt;/LOGSHEET&gt;</t>
    </r>
    <r>
      <rPr>
        <sz val="11"/>
        <rFont val="ＭＳ Ｐゴシック"/>
        <family val="3"/>
        <charset val="128"/>
      </rPr>
      <t>の列まで全てをコピーし　</t>
    </r>
    <r>
      <rPr>
        <b/>
        <sz val="11"/>
        <color indexed="10"/>
        <rFont val="ＭＳ Ｐゴシック"/>
        <family val="3"/>
        <charset val="128"/>
      </rPr>
      <t>メール本文に</t>
    </r>
  </si>
  <si>
    <t>LOG入力SheetER表示 横書き</t>
  </si>
  <si>
    <r>
      <rPr>
        <b/>
        <sz val="11"/>
        <color indexed="10"/>
        <rFont val="ＭＳ Ｐゴシック"/>
        <family val="3"/>
        <charset val="128"/>
      </rPr>
      <t>TEXTデータで貼り付け</t>
    </r>
    <r>
      <rPr>
        <sz val="11"/>
        <rFont val="ＭＳ Ｐゴシック"/>
        <family val="3"/>
        <charset val="128"/>
      </rPr>
      <t>　メール件名に</t>
    </r>
    <r>
      <rPr>
        <b/>
        <sz val="11"/>
        <color indexed="10"/>
        <rFont val="ＭＳ Ｐゴシック"/>
        <family val="3"/>
        <charset val="128"/>
      </rPr>
      <t>「コールサイン」</t>
    </r>
    <r>
      <rPr>
        <sz val="11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「参加部門コード」《例JA3QRV    NXM等》</t>
    </r>
    <r>
      <rPr>
        <sz val="11"/>
        <rFont val="ＭＳ Ｐゴシック"/>
        <family val="3"/>
        <charset val="128"/>
      </rPr>
      <t>を記入して</t>
    </r>
  </si>
  <si>
    <t>LOG入力SheetER表示 縦書き</t>
  </si>
  <si>
    <r>
      <rPr>
        <sz val="11"/>
        <rFont val="ＭＳ Ｐゴシック"/>
        <family val="3"/>
        <charset val="128"/>
      </rPr>
      <t>奈良U/Uコンテスト受付　Mailアドレス　</t>
    </r>
    <r>
      <rPr>
        <b/>
        <sz val="11"/>
        <color indexed="10"/>
        <rFont val="ＭＳ Ｐゴシック"/>
        <family val="3"/>
        <charset val="128"/>
      </rPr>
      <t>naratest@jarl.com</t>
    </r>
    <r>
      <rPr>
        <sz val="11"/>
        <rFont val="ＭＳ Ｐゴシック"/>
        <family val="3"/>
        <charset val="128"/>
      </rPr>
      <t>　まで　送信してください。</t>
    </r>
  </si>
  <si>
    <t>LOG確認SheetER表示 横書き</t>
  </si>
  <si>
    <t>尚、チェックログのため詳細チェックは行っておりません。各自確認をお願いします。＊＊＊</t>
  </si>
  <si>
    <t>LOG確認SheetER表示 縦書き</t>
  </si>
  <si>
    <t>電子申請提出用SheetER表示</t>
  </si>
  <si>
    <t>SntRpt</t>
  </si>
  <si>
    <t>Snt,RST</t>
  </si>
  <si>
    <t xml:space="preserve">Rcv,Rpt </t>
  </si>
  <si>
    <t>Rcv,RST</t>
  </si>
  <si>
    <t>Rcv</t>
  </si>
  <si>
    <t xml:space="preserve">       Microsoft Office用　Call 文字　チェック    alphabet、数字</t>
  </si>
  <si>
    <t xml:space="preserve">       LibreOffice　CALC用　Call 文字　チェック    alphabet、数字</t>
  </si>
  <si>
    <t>Snt　Rpt</t>
  </si>
  <si>
    <t>SntRpt同一性チェック</t>
  </si>
  <si>
    <t>HTML用</t>
  </si>
  <si>
    <t>電子申請用備考欄</t>
  </si>
  <si>
    <t>有効得点除くエラー有無</t>
  </si>
  <si>
    <t>代表</t>
  </si>
  <si>
    <t>優先ﾒｯｾｰｼﾞ</t>
  </si>
  <si>
    <t>入力、論理チェック</t>
  </si>
  <si>
    <t>入力チェック</t>
  </si>
  <si>
    <t xml:space="preserve"> Ｒｅｐｏｒｔ　入力チェック</t>
  </si>
  <si>
    <t>入力Error</t>
  </si>
  <si>
    <t>論理ﾁｪｯｸ　Warning</t>
  </si>
  <si>
    <t>◎論理ﾁｪｯｸ　Warning</t>
  </si>
  <si>
    <t>band</t>
  </si>
  <si>
    <t>参加</t>
  </si>
  <si>
    <t>Pts、有効Pts</t>
  </si>
  <si>
    <t>受信RptN</t>
  </si>
  <si>
    <t>県内外</t>
  </si>
  <si>
    <t>ｶﾃｺﾞﾘｰCHK後</t>
  </si>
  <si>
    <t>28Mhz</t>
  </si>
  <si>
    <t>50Mhz</t>
  </si>
  <si>
    <t>144Mhz</t>
  </si>
  <si>
    <t>430Mhz</t>
  </si>
  <si>
    <t>1200Mhz</t>
  </si>
  <si>
    <t>入力</t>
  </si>
  <si>
    <t>入力 Time</t>
  </si>
  <si>
    <t>時間内交信</t>
  </si>
  <si>
    <t>Phone=１</t>
  </si>
  <si>
    <t>２桁＝１</t>
  </si>
  <si>
    <t>入力他エラー</t>
  </si>
  <si>
    <t>yy CHK</t>
  </si>
  <si>
    <t>mm CHK</t>
  </si>
  <si>
    <t>dd CHK</t>
  </si>
  <si>
    <t>Call CHK</t>
  </si>
  <si>
    <t>Snt Rst</t>
  </si>
  <si>
    <t>Snt Rpt</t>
  </si>
  <si>
    <t>Rcv Rst</t>
  </si>
  <si>
    <t>Rcv Rpt</t>
  </si>
  <si>
    <t>Error</t>
  </si>
  <si>
    <t>Call ﾁｪｯｸ用Table</t>
  </si>
  <si>
    <t>モード</t>
  </si>
  <si>
    <t>無=1</t>
  </si>
  <si>
    <t>テール</t>
  </si>
  <si>
    <t>1桁目</t>
  </si>
  <si>
    <t>2桁目</t>
  </si>
  <si>
    <t>3桁目</t>
  </si>
  <si>
    <t>4桁目</t>
  </si>
  <si>
    <t>5桁目</t>
  </si>
  <si>
    <t>6桁目</t>
  </si>
  <si>
    <t>7桁目</t>
  </si>
  <si>
    <t>8桁目</t>
  </si>
  <si>
    <t>9桁目</t>
  </si>
  <si>
    <t>10桁目</t>
  </si>
  <si>
    <t>11桁目</t>
  </si>
  <si>
    <t>12桁目</t>
  </si>
  <si>
    <t>13桁目</t>
  </si>
  <si>
    <t>14桁目</t>
  </si>
  <si>
    <t>15桁目</t>
  </si>
  <si>
    <t>16桁目</t>
  </si>
  <si>
    <t>17桁目</t>
  </si>
  <si>
    <t>18桁目</t>
  </si>
  <si>
    <t>19桁目</t>
  </si>
  <si>
    <t>20桁目</t>
  </si>
  <si>
    <t>ER=1</t>
  </si>
  <si>
    <t>年（2桁）</t>
  </si>
  <si>
    <t>Pts表示</t>
  </si>
  <si>
    <t>メッセージ</t>
  </si>
  <si>
    <r>
      <rPr>
        <sz val="11"/>
        <rFont val="ＭＳ Ｐゴシック"/>
        <family val="3"/>
        <charset val="128"/>
      </rPr>
      <t>あり　</t>
    </r>
    <r>
      <rPr>
        <sz val="11"/>
        <color indexed="10"/>
        <rFont val="ＭＳ Ｐゴシック"/>
        <family val="3"/>
        <charset val="128"/>
      </rPr>
      <t>★</t>
    </r>
    <r>
      <rPr>
        <sz val="11"/>
        <rFont val="ＭＳ Ｐゴシック"/>
        <family val="3"/>
        <charset val="128"/>
      </rPr>
      <t>　　無し　””</t>
    </r>
  </si>
  <si>
    <t>エラーメッセージ　1</t>
  </si>
  <si>
    <t>レポート未確認</t>
  </si>
  <si>
    <t>エラーメッセージ</t>
  </si>
  <si>
    <t>年月日 エラー</t>
  </si>
  <si>
    <t>時刻 エラー</t>
  </si>
  <si>
    <t>BAND エラー</t>
  </si>
  <si>
    <t>MODE エラー</t>
  </si>
  <si>
    <t>CALL エラー</t>
  </si>
  <si>
    <t xml:space="preserve"> Ｒｅｐｏｒｔ　エラー</t>
  </si>
  <si>
    <t>Sent RST エラー</t>
  </si>
  <si>
    <t>Sent RPT エラー</t>
  </si>
  <si>
    <t>Rcv RST エラー</t>
  </si>
  <si>
    <t>Rcv RPT エラー</t>
  </si>
  <si>
    <t>Pts エラー</t>
  </si>
  <si>
    <t>時間外交信</t>
  </si>
  <si>
    <t>有無　有=1</t>
  </si>
  <si>
    <t>参加部門外</t>
  </si>
  <si>
    <t>県外局間交信</t>
  </si>
  <si>
    <t>重複交信</t>
  </si>
  <si>
    <t>CW 1</t>
  </si>
  <si>
    <t>value</t>
  </si>
  <si>
    <t>不一致   1</t>
  </si>
  <si>
    <t>　　N　　1</t>
  </si>
  <si>
    <t>有効Pts</t>
  </si>
  <si>
    <t>周波数</t>
  </si>
  <si>
    <t>ﾃｰﾙ</t>
  </si>
  <si>
    <t>開局年</t>
  </si>
  <si>
    <t>M１</t>
  </si>
  <si>
    <t>M２</t>
  </si>
  <si>
    <t>　Time</t>
  </si>
  <si>
    <t xml:space="preserve">  hh:mm</t>
  </si>
  <si>
    <t>hh:mm</t>
  </si>
  <si>
    <t>範囲チェック</t>
  </si>
  <si>
    <t>表示</t>
  </si>
  <si>
    <t>内 1   外 0</t>
  </si>
  <si>
    <t xml:space="preserve"> /CW=２</t>
  </si>
  <si>
    <t>Len</t>
  </si>
  <si>
    <t>/３桁=2</t>
  </si>
  <si>
    <t>有無　有＝１</t>
  </si>
  <si>
    <t>Len ER=1</t>
  </si>
  <si>
    <t>範囲外=1</t>
  </si>
  <si>
    <t>"N" ER=1</t>
  </si>
  <si>
    <t>同一チェック</t>
  </si>
  <si>
    <t>Len,ER=1</t>
  </si>
  <si>
    <t>Total</t>
  </si>
  <si>
    <t>alphabet、数字</t>
  </si>
  <si>
    <t>AM</t>
  </si>
  <si>
    <t>ｻﾏﾘｰ,LOG 入力エラー</t>
  </si>
  <si>
    <t>　　　　　有：１ 無：０</t>
  </si>
  <si>
    <t>ﾁｪｯｸﾛｸﾞ：０</t>
  </si>
  <si>
    <t>All Log Data 作成</t>
  </si>
  <si>
    <t xml:space="preserve">&lt;SUMMARYSHEET VERSION=R2.0&gt; / </t>
  </si>
  <si>
    <t>&lt;CONTESTNAME&gt;</t>
  </si>
  <si>
    <t>&lt;/CONTESTNAME&gt;</t>
  </si>
  <si>
    <t>&lt;CATEGORYCODE&gt;</t>
  </si>
  <si>
    <t>&lt;/CATEGORYCODE&gt;</t>
  </si>
  <si>
    <t>&lt;CATEGORYNAME&gt;</t>
  </si>
  <si>
    <t>&lt;/CATEGORYNAME&gt;</t>
  </si>
  <si>
    <t>&lt;CALLSIGN&gt;</t>
  </si>
  <si>
    <t>&lt;/CALLSIGN&gt;</t>
  </si>
  <si>
    <t>&lt;OPCALLSIGN&gt;</t>
  </si>
  <si>
    <t>&lt;/OPCALLSIGN&gt;</t>
  </si>
  <si>
    <t>&lt;TOTALSCORE&gt;</t>
  </si>
  <si>
    <t>&lt;/TOTALSCORE&gt;</t>
  </si>
  <si>
    <t>&lt;ADDRESS&gt;</t>
  </si>
  <si>
    <t>&lt;/ADDRESS&gt;</t>
  </si>
  <si>
    <t>&lt;NAME&gt;</t>
  </si>
  <si>
    <t>&lt;/NAME&gt;</t>
  </si>
  <si>
    <t>&lt;TEL&gt;</t>
  </si>
  <si>
    <t>&lt;/TEL&gt;</t>
  </si>
  <si>
    <t>&lt;EMAIL&gt;</t>
  </si>
  <si>
    <t>&lt;/EMAIL&gt;</t>
  </si>
  <si>
    <t>&lt;POWER&gt;</t>
  </si>
  <si>
    <t>&lt;/POWER&gt;</t>
  </si>
  <si>
    <t>&lt;OPPLACE&gt;</t>
  </si>
  <si>
    <t>&lt;/OPPLACE&gt;</t>
  </si>
  <si>
    <t>&lt;COMMENTS&gt;</t>
  </si>
  <si>
    <t>&lt;/COMMENTS&gt;</t>
  </si>
  <si>
    <t>&lt;MULTIOPLIST&gt;</t>
  </si>
  <si>
    <t>&lt;/MULTIOPLIST&gt;</t>
  </si>
  <si>
    <t>&lt;REGCLUBNUMBER&gt;</t>
  </si>
  <si>
    <t>&lt;/REGCLUBNUMBER&gt;</t>
  </si>
  <si>
    <t>&lt;OATH&gt;私は、ＪＡＲＬ制定のコンテスト規約、奈良V/UHFコンテストおよび電波法令にしたがい運用した結果、ここに提出する</t>
  </si>
  <si>
    <t>サマリーシートおよびログシートなどが事実と相違ないものであることを、私の名誉において誓います。&lt;/OATH&gt;</t>
  </si>
  <si>
    <t>&lt;DATE&gt;</t>
  </si>
  <si>
    <t>&lt;/DATE&gt;</t>
  </si>
  <si>
    <t>IF(N32=1,T32,"")</t>
  </si>
  <si>
    <t>&lt;SIGNATURE&gt;</t>
  </si>
  <si>
    <t>&lt;/SIGNATURE&gt;</t>
  </si>
  <si>
    <t>&lt;/SUMMARYSHEET&gt;</t>
  </si>
  <si>
    <t>Seq</t>
  </si>
  <si>
    <t>空白行前詰</t>
  </si>
  <si>
    <t>前詰め</t>
  </si>
  <si>
    <t>非該当　Data　消去</t>
  </si>
  <si>
    <t>Log　Data　End　Search</t>
  </si>
  <si>
    <t>&lt;LOGSHEET TYPE=CSV&gt;</t>
  </si>
  <si>
    <t>DATE(JST),TIME,BAND,MODE,CALLSIGN,SENTNo,RCVNo,Multi1,Multi2,PTS,Remarks </t>
  </si>
  <si>
    <t>&lt;/LOGSHEET&gt;</t>
  </si>
  <si>
    <t>賞状、副賞、飛び賞等送付する場合がありますので正確な住所、電話番号をご記入ください。</t>
    <rPh sb="0" eb="2">
      <t>ショウジョウ</t>
    </rPh>
    <rPh sb="3" eb="5">
      <t>フクショウ</t>
    </rPh>
    <rPh sb="6" eb="7">
      <t>ト</t>
    </rPh>
    <rPh sb="8" eb="9">
      <t>ショウ</t>
    </rPh>
    <rPh sb="9" eb="10">
      <t>トウ</t>
    </rPh>
    <rPh sb="10" eb="12">
      <t>ソウフ</t>
    </rPh>
    <rPh sb="14" eb="16">
      <t>バアイ</t>
    </rPh>
    <rPh sb="23" eb="25">
      <t>セイカク</t>
    </rPh>
    <rPh sb="26" eb="28">
      <t>ジュウショ</t>
    </rPh>
    <rPh sb="29" eb="31">
      <t>デンワ</t>
    </rPh>
    <rPh sb="31" eb="33">
      <t>バンゴウ</t>
    </rPh>
    <rPh sb="35" eb="37">
      <t>キニュウ</t>
    </rPh>
    <phoneticPr fontId="46"/>
  </si>
  <si>
    <t>DownLoadFailの編集有効操作</t>
    <rPh sb="13" eb="15">
      <t>ヘンシュウ</t>
    </rPh>
    <rPh sb="15" eb="17">
      <t>ユウコウ</t>
    </rPh>
    <rPh sb="17" eb="19">
      <t>ソウサ</t>
    </rPh>
    <phoneticPr fontId="46"/>
  </si>
  <si>
    <t>安全宣言文</t>
    <phoneticPr fontId="46"/>
  </si>
  <si>
    <t>【編集】を有効にする操作</t>
    <rPh sb="1" eb="3">
      <t>ヘンシュウ</t>
    </rPh>
    <rPh sb="5" eb="7">
      <t>ユウコウ</t>
    </rPh>
    <rPh sb="10" eb="12">
      <t>ソウサ</t>
    </rPh>
    <phoneticPr fontId="46"/>
  </si>
  <si>
    <t>インターネット上の場所から入手したExcelシートの</t>
    <rPh sb="7" eb="8">
      <t>ウエ</t>
    </rPh>
    <rPh sb="9" eb="11">
      <t>バショ</t>
    </rPh>
    <rPh sb="13" eb="15">
      <t>ニュウシュ</t>
    </rPh>
    <phoneticPr fontId="46"/>
  </si>
  <si>
    <t>使用に関して使用者に注意を促す為　Excel画面に</t>
    <rPh sb="0" eb="2">
      <t>シヨウ</t>
    </rPh>
    <rPh sb="3" eb="4">
      <t>カン</t>
    </rPh>
    <rPh sb="6" eb="9">
      <t>シヨウシャ</t>
    </rPh>
    <rPh sb="10" eb="12">
      <t>チュウイ</t>
    </rPh>
    <rPh sb="13" eb="14">
      <t>ウナガ</t>
    </rPh>
    <rPh sb="15" eb="16">
      <t>タメ</t>
    </rPh>
    <phoneticPr fontId="46"/>
  </si>
  <si>
    <t>【安全で無い】旨の注意が表示され【保護されたビュー】</t>
    <rPh sb="1" eb="3">
      <t>アンゼン</t>
    </rPh>
    <rPh sb="4" eb="5">
      <t>ナ</t>
    </rPh>
    <rPh sb="7" eb="8">
      <t>ムネ</t>
    </rPh>
    <rPh sb="9" eb="11">
      <t>チュウイ</t>
    </rPh>
    <rPh sb="12" eb="14">
      <t>ヒョウジ</t>
    </rPh>
    <phoneticPr fontId="46"/>
  </si>
  <si>
    <t>扱いとなっています。Excel画面の【編集を有効にする】</t>
    <rPh sb="0" eb="1">
      <t>アツカ</t>
    </rPh>
    <phoneticPr fontId="46"/>
  </si>
  <si>
    <t>をクリックし【編集を有効】にしてからご使用ください。</t>
    <rPh sb="7" eb="9">
      <t>ヘンシュウ</t>
    </rPh>
    <rPh sb="10" eb="12">
      <t>ユウコウ</t>
    </rPh>
    <phoneticPr fontId="46"/>
  </si>
  <si>
    <r>
      <t xml:space="preserve">印 </t>
    </r>
    <r>
      <rPr>
        <sz val="9"/>
        <rFont val="ＭＳ Ｐ明朝"/>
        <family val="1"/>
        <charset val="128"/>
      </rPr>
      <t>(省略可)</t>
    </r>
    <rPh sb="3" eb="5">
      <t>ショウリャク</t>
    </rPh>
    <rPh sb="5" eb="6">
      <t>カ</t>
    </rPh>
    <phoneticPr fontId="46"/>
  </si>
  <si>
    <t>空中線電力0.5W未満は０W、0.5W以上１W</t>
    <rPh sb="0" eb="3">
      <t>クウチュウセン</t>
    </rPh>
    <rPh sb="3" eb="5">
      <t>デンリョク</t>
    </rPh>
    <rPh sb="9" eb="11">
      <t>ミマン</t>
    </rPh>
    <rPh sb="19" eb="21">
      <t>イジョウ</t>
    </rPh>
    <phoneticPr fontId="46"/>
  </si>
  <si>
    <t>未満は１W表示。提出データは入力値です。</t>
    <rPh sb="0" eb="2">
      <t>ミマン</t>
    </rPh>
    <rPh sb="5" eb="7">
      <t>ヒョウジ</t>
    </rPh>
    <rPh sb="8" eb="10">
      <t>テイシュツ</t>
    </rPh>
    <rPh sb="14" eb="17">
      <t>ニュウリョクチ</t>
    </rPh>
    <phoneticPr fontId="46"/>
  </si>
  <si>
    <t>（日付入力例 : 2022/8/31）</t>
    <phoneticPr fontId="46"/>
  </si>
  <si>
    <t>↑数字２桁入力</t>
    <rPh sb="1" eb="3">
      <t>スウジ</t>
    </rPh>
    <rPh sb="4" eb="5">
      <t>ケタ</t>
    </rPh>
    <phoneticPr fontId="46"/>
  </si>
  <si>
    <t>Ver3.1e</t>
    <phoneticPr fontId="4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</si>
</sst>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[$-411]yyyy&quot;年&quot;m&quot;月&quot;d&quot;日&quot;"/>
    <numFmt numFmtId="178" formatCode="[$-411]h:mm"/>
    <numFmt numFmtId="179" formatCode="0;[Red]0"/>
    <numFmt numFmtId="180" formatCode="0_);\(0\)"/>
  </numFmts>
  <fonts count="55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8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name val="ＭＳ Ｐ明朝"/>
      <family val="1"/>
      <charset val="128"/>
    </font>
    <font>
      <u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4"/>
      <name val="ＭＳ Ｐゴシック"/>
      <family val="3"/>
      <charset val="128"/>
    </font>
    <font>
      <sz val="12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sz val="16"/>
      <name val="ＭＳ Ｐゴシック"/>
      <family val="3"/>
      <charset val="128"/>
    </font>
    <font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4"/>
      <name val="ＭＳ Ｐ明朝"/>
      <family val="1"/>
      <charset val="128"/>
    </font>
    <font>
      <u/>
      <sz val="11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0"/>
      <name val="ＭＳ Ｐ明朝"/>
      <family val="1"/>
      <charset val="128"/>
    </font>
    <font>
      <b/>
      <sz val="9"/>
      <color indexed="8"/>
      <name val="ＭＳ Ｐゴシック"/>
      <family val="3"/>
      <charset val="128"/>
    </font>
    <font>
      <sz val="18"/>
      <color indexed="10"/>
      <name val="ＭＳ Ｐゴシック"/>
      <family val="3"/>
      <charset val="128"/>
    </font>
    <font>
      <b/>
      <sz val="20"/>
      <color indexed="10"/>
      <name val="ＭＳ Ｐゴシック"/>
      <family val="3"/>
      <charset val="128"/>
    </font>
    <font>
      <b/>
      <u/>
      <sz val="11"/>
      <color indexed="10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明朝"/>
      <family val="1"/>
      <charset val="128"/>
    </font>
    <font>
      <sz val="11"/>
      <color indexed="60"/>
      <name val="游ゴシック"/>
      <family val="3"/>
      <charset val="128"/>
    </font>
    <font>
      <sz val="11"/>
      <name val="ＭＳ Ｐゴシック"/>
      <family val="3"/>
      <charset val="128"/>
    </font>
    <font>
      <sz val="11"/>
      <color indexed="20"/>
      <name val="游ゴシック"/>
      <family val="3"/>
      <charset val="128"/>
    </font>
    <font>
      <sz val="11"/>
      <color indexed="17"/>
      <name val="游ゴシック"/>
      <family val="3"/>
      <charset val="128"/>
    </font>
    <font>
      <b/>
      <sz val="10"/>
      <color indexed="10"/>
      <name val="ＭＳ Ｐ明朝"/>
      <family val="1"/>
      <charset val="128"/>
    </font>
  </fonts>
  <fills count="3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5"/>
      </patternFill>
    </fill>
    <fill>
      <patternFill patternType="solid">
        <fgColor indexed="22"/>
        <bgColor indexed="31"/>
      </patternFill>
    </fill>
    <fill>
      <patternFill patternType="solid">
        <fgColor indexed="42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64"/>
      </patternFill>
    </fill>
  </fills>
  <borders count="14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/>
      <top style="medium">
        <color indexed="8"/>
      </top>
      <bottom style="double">
        <color indexed="8"/>
      </bottom>
      <diagonal/>
    </border>
    <border>
      <left/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medium">
        <color indexed="8"/>
      </right>
      <top/>
      <bottom style="double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ashed">
        <color indexed="8"/>
      </bottom>
      <diagonal/>
    </border>
    <border>
      <left style="thin">
        <color indexed="8"/>
      </left>
      <right/>
      <top style="thin">
        <color indexed="8"/>
      </top>
      <bottom style="dashed">
        <color indexed="8"/>
      </bottom>
      <diagonal/>
    </border>
    <border>
      <left/>
      <right/>
      <top style="thin">
        <color indexed="8"/>
      </top>
      <bottom style="dashed">
        <color indexed="8"/>
      </bottom>
      <diagonal/>
    </border>
    <border>
      <left/>
      <right style="thin">
        <color indexed="8"/>
      </right>
      <top style="thin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ashed">
        <color indexed="8"/>
      </top>
      <bottom style="thin">
        <color indexed="8"/>
      </bottom>
      <diagonal/>
    </border>
    <border>
      <left style="thin">
        <color indexed="8"/>
      </left>
      <right/>
      <top style="dashed">
        <color indexed="8"/>
      </top>
      <bottom style="thin">
        <color indexed="8"/>
      </bottom>
      <diagonal/>
    </border>
    <border>
      <left style="thin">
        <color indexed="8"/>
      </left>
      <right/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/>
      <bottom style="dashed">
        <color indexed="8"/>
      </bottom>
      <diagonal/>
    </border>
    <border>
      <left style="thin">
        <color indexed="8"/>
      </left>
      <right/>
      <top style="dashed">
        <color indexed="8"/>
      </top>
      <bottom style="dashed">
        <color indexed="8"/>
      </bottom>
      <diagonal/>
    </border>
    <border>
      <left style="dotted">
        <color indexed="8"/>
      </left>
      <right style="thin">
        <color indexed="8"/>
      </right>
      <top style="thin">
        <color indexed="8"/>
      </top>
      <bottom style="dashed">
        <color indexed="8"/>
      </bottom>
      <diagonal/>
    </border>
    <border>
      <left style="dotted">
        <color indexed="8"/>
      </left>
      <right/>
      <top style="thin">
        <color indexed="8"/>
      </top>
      <bottom style="dashed">
        <color indexed="8"/>
      </bottom>
      <diagonal/>
    </border>
    <border>
      <left/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/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dotted">
        <color indexed="8"/>
      </left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dotted">
        <color indexed="8"/>
      </left>
      <right/>
      <top style="dashed">
        <color indexed="8"/>
      </top>
      <bottom style="dashed">
        <color indexed="8"/>
      </bottom>
      <diagonal/>
    </border>
    <border>
      <left style="dotted">
        <color indexed="8"/>
      </left>
      <right style="thin">
        <color indexed="8"/>
      </right>
      <top style="dashed">
        <color indexed="8"/>
      </top>
      <bottom style="thin">
        <color indexed="8"/>
      </bottom>
      <diagonal/>
    </border>
    <border>
      <left style="dotted">
        <color indexed="8"/>
      </left>
      <right/>
      <top style="dashed">
        <color indexed="8"/>
      </top>
      <bottom style="thin">
        <color indexed="8"/>
      </bottom>
      <diagonal/>
    </border>
    <border>
      <left/>
      <right style="thin">
        <color indexed="8"/>
      </right>
      <top style="dash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medium">
        <color indexed="8"/>
      </right>
      <top style="double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/>
      <top style="medium">
        <color indexed="8"/>
      </top>
      <bottom style="double">
        <color indexed="8"/>
      </bottom>
      <diagonal/>
    </border>
    <border>
      <left/>
      <right style="medium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dashed">
        <color indexed="8"/>
      </bottom>
      <diagonal/>
    </border>
    <border>
      <left style="dotted">
        <color indexed="8"/>
      </left>
      <right style="thin">
        <color indexed="8"/>
      </right>
      <top/>
      <bottom style="dashed">
        <color indexed="8"/>
      </bottom>
      <diagonal/>
    </border>
    <border>
      <left style="dotted">
        <color indexed="8"/>
      </left>
      <right/>
      <top/>
      <bottom style="dashed">
        <color indexed="8"/>
      </bottom>
      <diagonal/>
    </border>
    <border>
      <left/>
      <right style="thin">
        <color indexed="8"/>
      </right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double">
        <color indexed="8"/>
      </top>
      <bottom/>
      <diagonal/>
    </border>
  </borders>
  <cellStyleXfs count="4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20" borderId="1" applyNumberFormat="0" applyAlignment="0" applyProtection="0"/>
    <xf numFmtId="0" fontId="50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51" fillId="23" borderId="2" applyNumberFormat="0" applyFont="0" applyAlignment="0" applyProtection="0">
      <alignment vertical="center"/>
    </xf>
    <xf numFmtId="0" fontId="51" fillId="24" borderId="2" applyNumberFormat="0" applyAlignment="0" applyProtection="0"/>
    <xf numFmtId="0" fontId="6" fillId="0" borderId="3" applyNumberFormat="0" applyFill="0" applyAlignment="0" applyProtection="0"/>
    <xf numFmtId="0" fontId="52" fillId="25" borderId="0" applyNumberFormat="0" applyBorder="0" applyAlignment="0" applyProtection="0">
      <alignment vertical="center"/>
    </xf>
    <xf numFmtId="0" fontId="9" fillId="3" borderId="0" applyNumberFormat="0" applyBorder="0" applyAlignment="0" applyProtection="0"/>
    <xf numFmtId="0" fontId="14" fillId="26" borderId="4" applyNumberFormat="0" applyAlignment="0" applyProtection="0"/>
    <xf numFmtId="0" fontId="16" fillId="0" borderId="0" applyNumberFormat="0" applyFill="0" applyBorder="0" applyAlignment="0" applyProtection="0"/>
    <xf numFmtId="38" fontId="51" fillId="0" borderId="0" applyFill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8" fillId="26" borderId="9" applyNumberFormat="0" applyAlignment="0" applyProtection="0"/>
    <xf numFmtId="0" fontId="15" fillId="0" borderId="0" applyNumberFormat="0" applyFill="0" applyBorder="0" applyAlignment="0" applyProtection="0"/>
    <xf numFmtId="0" fontId="7" fillId="7" borderId="4" applyNumberFormat="0" applyAlignment="0" applyProtection="0"/>
    <xf numFmtId="0" fontId="53" fillId="27" borderId="0" applyNumberFormat="0" applyBorder="0" applyAlignment="0" applyProtection="0">
      <alignment vertical="center"/>
    </xf>
    <xf numFmtId="0" fontId="10" fillId="4" borderId="0" applyNumberFormat="0" applyBorder="0" applyAlignment="0" applyProtection="0"/>
  </cellStyleXfs>
  <cellXfs count="692">
    <xf numFmtId="0" fontId="0" fillId="0" borderId="0" xfId="0"/>
    <xf numFmtId="0" fontId="0" fillId="0" borderId="0" xfId="0" applyProtection="1"/>
    <xf numFmtId="0" fontId="0" fillId="0" borderId="0" xfId="0" applyAlignment="1" applyProtection="1">
      <alignment horizontal="left"/>
    </xf>
    <xf numFmtId="0" fontId="0" fillId="0" borderId="0" xfId="0" applyFill="1" applyProtection="1"/>
    <xf numFmtId="0" fontId="0" fillId="4" borderId="10" xfId="0" applyFill="1" applyBorder="1" applyProtection="1"/>
    <xf numFmtId="0" fontId="0" fillId="0" borderId="0" xfId="0" applyFont="1" applyProtection="1"/>
    <xf numFmtId="0" fontId="0" fillId="28" borderId="10" xfId="0" applyFill="1" applyBorder="1" applyProtection="1"/>
    <xf numFmtId="0" fontId="0" fillId="0" borderId="11" xfId="0" applyFont="1" applyFill="1" applyBorder="1" applyProtection="1"/>
    <xf numFmtId="0" fontId="0" fillId="0" borderId="12" xfId="0" applyFont="1" applyBorder="1" applyProtection="1"/>
    <xf numFmtId="0" fontId="0" fillId="0" borderId="13" xfId="0" applyBorder="1" applyProtection="1"/>
    <xf numFmtId="0" fontId="0" fillId="0" borderId="0" xfId="0" applyFont="1" applyAlignment="1" applyProtection="1">
      <alignment horizontal="right"/>
    </xf>
    <xf numFmtId="0" fontId="0" fillId="0" borderId="0" xfId="0" applyFont="1" applyFill="1" applyProtection="1"/>
    <xf numFmtId="0" fontId="0" fillId="28" borderId="14" xfId="0" applyFill="1" applyBorder="1" applyAlignment="1" applyProtection="1">
      <alignment horizontal="center"/>
    </xf>
    <xf numFmtId="0" fontId="0" fillId="0" borderId="15" xfId="0" applyFont="1" applyFill="1" applyBorder="1" applyProtection="1"/>
    <xf numFmtId="0" fontId="0" fillId="0" borderId="16" xfId="0" applyFill="1" applyBorder="1" applyProtection="1"/>
    <xf numFmtId="0" fontId="20" fillId="0" borderId="0" xfId="0" applyFont="1" applyFill="1" applyAlignment="1" applyProtection="1">
      <alignment vertical="center" wrapText="1"/>
    </xf>
    <xf numFmtId="0" fontId="22" fillId="0" borderId="0" xfId="0" applyFont="1" applyProtection="1"/>
    <xf numFmtId="0" fontId="0" fillId="0" borderId="17" xfId="0" applyFont="1" applyFill="1" applyBorder="1" applyProtection="1"/>
    <xf numFmtId="0" fontId="0" fillId="0" borderId="18" xfId="0" applyBorder="1" applyProtection="1"/>
    <xf numFmtId="0" fontId="0" fillId="28" borderId="17" xfId="0" applyFill="1" applyBorder="1" applyProtection="1"/>
    <xf numFmtId="0" fontId="0" fillId="28" borderId="18" xfId="0" applyFill="1" applyBorder="1" applyProtection="1"/>
    <xf numFmtId="0" fontId="23" fillId="0" borderId="19" xfId="0" applyFont="1" applyBorder="1" applyProtection="1"/>
    <xf numFmtId="0" fontId="0" fillId="0" borderId="19" xfId="0" applyBorder="1" applyProtection="1"/>
    <xf numFmtId="0" fontId="0" fillId="0" borderId="20" xfId="0" applyFont="1" applyFill="1" applyBorder="1" applyProtection="1"/>
    <xf numFmtId="0" fontId="0" fillId="28" borderId="21" xfId="0" applyFill="1" applyBorder="1" applyProtection="1"/>
    <xf numFmtId="0" fontId="0" fillId="0" borderId="22" xfId="0" applyFont="1" applyBorder="1" applyProtection="1"/>
    <xf numFmtId="0" fontId="0" fillId="28" borderId="23" xfId="0" applyFill="1" applyBorder="1" applyProtection="1"/>
    <xf numFmtId="0" fontId="24" fillId="0" borderId="0" xfId="0" applyFont="1" applyProtection="1"/>
    <xf numFmtId="0" fontId="25" fillId="0" borderId="0" xfId="0" applyFont="1" applyProtection="1"/>
    <xf numFmtId="0" fontId="0" fillId="0" borderId="0" xfId="0" applyBorder="1" applyProtection="1"/>
    <xf numFmtId="0" fontId="0" fillId="0" borderId="24" xfId="0" applyFont="1" applyBorder="1" applyProtection="1"/>
    <xf numFmtId="0" fontId="23" fillId="0" borderId="0" xfId="0" applyFont="1" applyProtection="1"/>
    <xf numFmtId="0" fontId="0" fillId="0" borderId="22" xfId="0" applyBorder="1" applyProtection="1"/>
    <xf numFmtId="0" fontId="23" fillId="0" borderId="25" xfId="0" applyFont="1" applyFill="1" applyBorder="1" applyProtection="1"/>
    <xf numFmtId="0" fontId="0" fillId="0" borderId="21" xfId="0" applyFill="1" applyBorder="1" applyProtection="1"/>
    <xf numFmtId="0" fontId="0" fillId="0" borderId="26" xfId="0" applyFont="1" applyBorder="1" applyProtection="1"/>
    <xf numFmtId="0" fontId="0" fillId="0" borderId="27" xfId="0" applyFont="1" applyBorder="1" applyProtection="1"/>
    <xf numFmtId="0" fontId="0" fillId="0" borderId="28" xfId="0" applyFont="1" applyFill="1" applyBorder="1" applyProtection="1"/>
    <xf numFmtId="0" fontId="0" fillId="0" borderId="0" xfId="0" applyFill="1" applyBorder="1" applyProtection="1"/>
    <xf numFmtId="0" fontId="0" fillId="0" borderId="24" xfId="0" applyFont="1" applyBorder="1" applyAlignment="1" applyProtection="1">
      <alignment horizontal="center"/>
    </xf>
    <xf numFmtId="0" fontId="0" fillId="0" borderId="29" xfId="0" applyFont="1" applyBorder="1" applyProtection="1"/>
    <xf numFmtId="0" fontId="0" fillId="0" borderId="30" xfId="0" applyFont="1" applyFill="1" applyBorder="1" applyAlignment="1" applyProtection="1">
      <alignment horizontal="left"/>
    </xf>
    <xf numFmtId="0" fontId="0" fillId="0" borderId="31" xfId="0" applyFill="1" applyBorder="1" applyProtection="1"/>
    <xf numFmtId="0" fontId="23" fillId="0" borderId="32" xfId="0" applyFont="1" applyBorder="1" applyAlignment="1" applyProtection="1">
      <alignment horizontal="center" vertical="center"/>
    </xf>
    <xf numFmtId="0" fontId="23" fillId="0" borderId="10" xfId="0" applyFont="1" applyBorder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23" fillId="0" borderId="32" xfId="0" applyFont="1" applyBorder="1" applyAlignment="1" applyProtection="1">
      <alignment horizontal="center" vertical="center" shrinkToFit="1"/>
    </xf>
    <xf numFmtId="0" fontId="27" fillId="0" borderId="0" xfId="0" applyFont="1" applyProtection="1"/>
    <xf numFmtId="0" fontId="0" fillId="0" borderId="33" xfId="0" applyFont="1" applyBorder="1" applyProtection="1"/>
    <xf numFmtId="0" fontId="23" fillId="0" borderId="34" xfId="0" applyFont="1" applyFill="1" applyBorder="1" applyProtection="1"/>
    <xf numFmtId="0" fontId="23" fillId="0" borderId="35" xfId="0" applyFont="1" applyFill="1" applyBorder="1" applyProtection="1"/>
    <xf numFmtId="0" fontId="0" fillId="0" borderId="36" xfId="0" applyBorder="1" applyProtection="1"/>
    <xf numFmtId="0" fontId="0" fillId="0" borderId="10" xfId="0" applyFont="1" applyBorder="1" applyProtection="1"/>
    <xf numFmtId="0" fontId="0" fillId="0" borderId="37" xfId="0" applyFont="1" applyBorder="1" applyProtection="1"/>
    <xf numFmtId="0" fontId="0" fillId="0" borderId="17" xfId="0" applyFont="1" applyFill="1" applyBorder="1" applyAlignment="1" applyProtection="1">
      <alignment horizontal="left"/>
    </xf>
    <xf numFmtId="0" fontId="0" fillId="0" borderId="18" xfId="0" applyFill="1" applyBorder="1" applyProtection="1"/>
    <xf numFmtId="0" fontId="23" fillId="0" borderId="32" xfId="0" applyFont="1" applyBorder="1" applyAlignment="1" applyProtection="1">
      <alignment horizontal="right"/>
    </xf>
    <xf numFmtId="0" fontId="23" fillId="0" borderId="38" xfId="0" applyFont="1" applyBorder="1" applyAlignment="1" applyProtection="1">
      <alignment horizontal="right"/>
    </xf>
    <xf numFmtId="0" fontId="23" fillId="0" borderId="39" xfId="0" applyFont="1" applyBorder="1" applyAlignment="1" applyProtection="1">
      <alignment horizontal="center"/>
    </xf>
    <xf numFmtId="0" fontId="23" fillId="0" borderId="40" xfId="0" applyFont="1" applyBorder="1" applyProtection="1"/>
    <xf numFmtId="0" fontId="23" fillId="0" borderId="41" xfId="0" applyFont="1" applyBorder="1" applyProtection="1"/>
    <xf numFmtId="0" fontId="23" fillId="0" borderId="42" xfId="0" applyFont="1" applyBorder="1" applyAlignment="1" applyProtection="1">
      <alignment horizontal="center"/>
    </xf>
    <xf numFmtId="0" fontId="23" fillId="0" borderId="0" xfId="0" applyFont="1" applyBorder="1" applyProtection="1"/>
    <xf numFmtId="0" fontId="23" fillId="0" borderId="43" xfId="0" applyFont="1" applyBorder="1" applyProtection="1"/>
    <xf numFmtId="0" fontId="23" fillId="0" borderId="44" xfId="0" applyFont="1" applyBorder="1" applyAlignment="1" applyProtection="1">
      <alignment horizontal="center"/>
    </xf>
    <xf numFmtId="0" fontId="0" fillId="28" borderId="45" xfId="0" applyFont="1" applyFill="1" applyBorder="1" applyProtection="1"/>
    <xf numFmtId="0" fontId="0" fillId="28" borderId="46" xfId="0" applyFont="1" applyFill="1" applyBorder="1" applyProtection="1"/>
    <xf numFmtId="0" fontId="0" fillId="28" borderId="37" xfId="0" applyFont="1" applyFill="1" applyBorder="1" applyProtection="1"/>
    <xf numFmtId="0" fontId="0" fillId="28" borderId="26" xfId="0" applyFont="1" applyFill="1" applyBorder="1" applyProtection="1"/>
    <xf numFmtId="0" fontId="0" fillId="28" borderId="28" xfId="0" applyFill="1" applyBorder="1" applyProtection="1"/>
    <xf numFmtId="0" fontId="0" fillId="28" borderId="36" xfId="0" applyFill="1" applyBorder="1" applyProtection="1"/>
    <xf numFmtId="0" fontId="0" fillId="28" borderId="37" xfId="0" applyFill="1" applyBorder="1" applyProtection="1"/>
    <xf numFmtId="0" fontId="0" fillId="28" borderId="0" xfId="0" applyFill="1"/>
    <xf numFmtId="0" fontId="0" fillId="28" borderId="0" xfId="0" applyFill="1" applyProtection="1"/>
    <xf numFmtId="0" fontId="0" fillId="7" borderId="24" xfId="0" applyFill="1" applyBorder="1" applyProtection="1"/>
    <xf numFmtId="0" fontId="0" fillId="7" borderId="0" xfId="0" applyFill="1" applyBorder="1" applyAlignment="1" applyProtection="1">
      <alignment horizontal="left"/>
    </xf>
    <xf numFmtId="0" fontId="0" fillId="7" borderId="0" xfId="0" applyFill="1" applyProtection="1"/>
    <xf numFmtId="0" fontId="23" fillId="0" borderId="43" xfId="0" applyFont="1" applyBorder="1" applyAlignment="1" applyProtection="1">
      <alignment horizontal="right"/>
    </xf>
    <xf numFmtId="0" fontId="23" fillId="0" borderId="47" xfId="0" applyFont="1" applyBorder="1" applyAlignment="1" applyProtection="1">
      <alignment horizontal="center"/>
    </xf>
    <xf numFmtId="0" fontId="23" fillId="0" borderId="48" xfId="0" applyFont="1" applyBorder="1" applyProtection="1"/>
    <xf numFmtId="0" fontId="23" fillId="0" borderId="49" xfId="0" applyFont="1" applyBorder="1" applyProtection="1"/>
    <xf numFmtId="0" fontId="23" fillId="0" borderId="50" xfId="0" applyFont="1" applyBorder="1" applyAlignment="1" applyProtection="1">
      <alignment horizontal="center"/>
    </xf>
    <xf numFmtId="0" fontId="23" fillId="0" borderId="51" xfId="0" applyFont="1" applyBorder="1" applyProtection="1"/>
    <xf numFmtId="0" fontId="0" fillId="7" borderId="29" xfId="0" applyFill="1" applyBorder="1" applyProtection="1"/>
    <xf numFmtId="0" fontId="23" fillId="0" borderId="32" xfId="0" applyFont="1" applyBorder="1" applyProtection="1"/>
    <xf numFmtId="0" fontId="23" fillId="0" borderId="52" xfId="0" applyFont="1" applyBorder="1" applyProtection="1"/>
    <xf numFmtId="0" fontId="0" fillId="0" borderId="46" xfId="0" applyBorder="1" applyProtection="1"/>
    <xf numFmtId="0" fontId="23" fillId="0" borderId="0" xfId="0" applyFont="1" applyFill="1" applyBorder="1" applyProtection="1"/>
    <xf numFmtId="0" fontId="23" fillId="0" borderId="53" xfId="0" applyFont="1" applyBorder="1" applyAlignment="1" applyProtection="1">
      <alignment horizontal="center"/>
    </xf>
    <xf numFmtId="0" fontId="0" fillId="28" borderId="10" xfId="0" applyFill="1" applyBorder="1" applyAlignment="1" applyProtection="1">
      <alignment horizontal="right"/>
    </xf>
    <xf numFmtId="0" fontId="23" fillId="28" borderId="47" xfId="0" applyFont="1" applyFill="1" applyBorder="1" applyAlignment="1" applyProtection="1">
      <alignment horizontal="center"/>
    </xf>
    <xf numFmtId="0" fontId="23" fillId="0" borderId="0" xfId="0" applyFont="1" applyFill="1" applyProtection="1"/>
    <xf numFmtId="0" fontId="23" fillId="28" borderId="48" xfId="0" applyFont="1" applyFill="1" applyBorder="1" applyAlignment="1" applyProtection="1">
      <alignment horizontal="center"/>
    </xf>
    <xf numFmtId="0" fontId="0" fillId="28" borderId="54" xfId="0" applyFill="1" applyBorder="1" applyProtection="1"/>
    <xf numFmtId="0" fontId="0" fillId="28" borderId="54" xfId="0" applyFont="1" applyFill="1" applyBorder="1" applyAlignment="1" applyProtection="1">
      <alignment horizontal="right"/>
    </xf>
    <xf numFmtId="0" fontId="0" fillId="28" borderId="55" xfId="0" applyFill="1" applyBorder="1" applyProtection="1"/>
    <xf numFmtId="0" fontId="30" fillId="0" borderId="0" xfId="0" applyFont="1" applyProtection="1"/>
    <xf numFmtId="0" fontId="27" fillId="0" borderId="0" xfId="0" applyNumberFormat="1" applyFont="1" applyProtection="1"/>
    <xf numFmtId="0" fontId="23" fillId="0" borderId="47" xfId="0" applyFont="1" applyFill="1" applyBorder="1" applyAlignment="1" applyProtection="1">
      <alignment horizontal="center"/>
    </xf>
    <xf numFmtId="0" fontId="23" fillId="0" borderId="48" xfId="0" applyFont="1" applyFill="1" applyBorder="1" applyAlignment="1" applyProtection="1">
      <alignment horizontal="center"/>
    </xf>
    <xf numFmtId="0" fontId="23" fillId="0" borderId="50" xfId="0" applyFont="1" applyFill="1" applyBorder="1" applyAlignment="1" applyProtection="1">
      <alignment horizontal="center"/>
    </xf>
    <xf numFmtId="0" fontId="23" fillId="28" borderId="32" xfId="0" applyFont="1" applyFill="1" applyBorder="1" applyAlignment="1" applyProtection="1">
      <alignment horizontal="right"/>
    </xf>
    <xf numFmtId="0" fontId="23" fillId="28" borderId="48" xfId="0" applyFont="1" applyFill="1" applyBorder="1" applyProtection="1"/>
    <xf numFmtId="0" fontId="23" fillId="28" borderId="49" xfId="0" applyFont="1" applyFill="1" applyBorder="1" applyProtection="1"/>
    <xf numFmtId="0" fontId="23" fillId="28" borderId="50" xfId="0" applyFont="1" applyFill="1" applyBorder="1" applyAlignment="1" applyProtection="1">
      <alignment horizontal="center"/>
    </xf>
    <xf numFmtId="0" fontId="23" fillId="28" borderId="51" xfId="0" applyFont="1" applyFill="1" applyBorder="1" applyProtection="1"/>
    <xf numFmtId="0" fontId="23" fillId="0" borderId="32" xfId="0" applyFont="1" applyFill="1" applyBorder="1" applyAlignment="1" applyProtection="1">
      <alignment horizontal="right"/>
    </xf>
    <xf numFmtId="0" fontId="23" fillId="0" borderId="56" xfId="0" applyFont="1" applyBorder="1" applyAlignment="1" applyProtection="1">
      <alignment horizontal="right"/>
    </xf>
    <xf numFmtId="0" fontId="23" fillId="0" borderId="57" xfId="0" applyFont="1" applyBorder="1" applyAlignment="1" applyProtection="1">
      <alignment horizontal="center"/>
    </xf>
    <xf numFmtId="0" fontId="23" fillId="0" borderId="58" xfId="0" applyFont="1" applyBorder="1" applyProtection="1"/>
    <xf numFmtId="0" fontId="23" fillId="0" borderId="59" xfId="0" applyFont="1" applyBorder="1" applyProtection="1"/>
    <xf numFmtId="0" fontId="23" fillId="0" borderId="60" xfId="0" applyFont="1" applyBorder="1" applyAlignment="1" applyProtection="1">
      <alignment horizontal="center"/>
    </xf>
    <xf numFmtId="0" fontId="0" fillId="28" borderId="61" xfId="0" applyFill="1" applyBorder="1" applyProtection="1"/>
    <xf numFmtId="0" fontId="0" fillId="28" borderId="62" xfId="0" applyFill="1" applyBorder="1" applyProtection="1"/>
    <xf numFmtId="0" fontId="23" fillId="0" borderId="0" xfId="0" applyFont="1" applyAlignment="1" applyProtection="1">
      <alignment horizontal="center" vertical="center"/>
    </xf>
    <xf numFmtId="0" fontId="23" fillId="28" borderId="6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vertical="center"/>
    </xf>
    <xf numFmtId="0" fontId="23" fillId="0" borderId="0" xfId="0" applyFont="1" applyFill="1" applyBorder="1" applyAlignment="1" applyProtection="1">
      <alignment horizontal="center" vertical="center"/>
    </xf>
    <xf numFmtId="0" fontId="23" fillId="28" borderId="56" xfId="0" applyFont="1" applyFill="1" applyBorder="1" applyAlignment="1" applyProtection="1">
      <alignment horizontal="center" vertical="center"/>
    </xf>
    <xf numFmtId="0" fontId="23" fillId="0" borderId="10" xfId="0" applyFont="1" applyFill="1" applyBorder="1" applyAlignment="1" applyProtection="1">
      <alignment horizontal="center" vertical="center"/>
    </xf>
    <xf numFmtId="0" fontId="0" fillId="28" borderId="20" xfId="0" applyFont="1" applyFill="1" applyBorder="1" applyProtection="1"/>
    <xf numFmtId="0" fontId="33" fillId="0" borderId="0" xfId="0" applyFont="1" applyProtection="1"/>
    <xf numFmtId="0" fontId="34" fillId="0" borderId="0" xfId="0" applyFont="1" applyProtection="1"/>
    <xf numFmtId="0" fontId="23" fillId="0" borderId="0" xfId="0" applyFont="1" applyAlignment="1" applyProtection="1">
      <alignment horizontal="right"/>
    </xf>
    <xf numFmtId="0" fontId="0" fillId="7" borderId="64" xfId="0" applyFill="1" applyBorder="1" applyProtection="1"/>
    <xf numFmtId="0" fontId="0" fillId="7" borderId="14" xfId="0" applyFill="1" applyBorder="1" applyProtection="1"/>
    <xf numFmtId="0" fontId="35" fillId="0" borderId="0" xfId="0" applyFont="1" applyProtection="1"/>
    <xf numFmtId="0" fontId="33" fillId="0" borderId="32" xfId="0" applyFont="1" applyBorder="1" applyAlignment="1" applyProtection="1">
      <alignment vertical="center" wrapText="1"/>
    </xf>
    <xf numFmtId="0" fontId="33" fillId="0" borderId="43" xfId="0" applyFont="1" applyBorder="1" applyProtection="1"/>
    <xf numFmtId="0" fontId="35" fillId="0" borderId="0" xfId="0" applyFont="1" applyAlignment="1" applyProtection="1">
      <alignment horizontal="right"/>
    </xf>
    <xf numFmtId="0" fontId="33" fillId="0" borderId="56" xfId="0" applyFont="1" applyBorder="1" applyAlignment="1" applyProtection="1">
      <alignment vertical="top"/>
    </xf>
    <xf numFmtId="0" fontId="0" fillId="28" borderId="65" xfId="0" applyFont="1" applyFill="1" applyBorder="1" applyProtection="1"/>
    <xf numFmtId="0" fontId="0" fillId="28" borderId="66" xfId="0" applyFont="1" applyFill="1" applyBorder="1" applyProtection="1"/>
    <xf numFmtId="0" fontId="0" fillId="28" borderId="55" xfId="0" applyFont="1" applyFill="1" applyBorder="1" applyProtection="1"/>
    <xf numFmtId="0" fontId="33" fillId="0" borderId="0" xfId="0" applyFont="1" applyAlignment="1" applyProtection="1">
      <alignment vertical="top"/>
    </xf>
    <xf numFmtId="0" fontId="26" fillId="0" borderId="0" xfId="0" applyFont="1" applyProtection="1"/>
    <xf numFmtId="0" fontId="35" fillId="0" borderId="0" xfId="0" applyFont="1" applyBorder="1" applyAlignment="1" applyProtection="1">
      <alignment horizontal="right"/>
    </xf>
    <xf numFmtId="0" fontId="20" fillId="0" borderId="0" xfId="0" applyFont="1" applyFill="1" applyAlignment="1" applyProtection="1">
      <alignment vertical="center"/>
    </xf>
    <xf numFmtId="0" fontId="23" fillId="0" borderId="0" xfId="0" applyFont="1" applyBorder="1" applyAlignment="1" applyProtection="1">
      <alignment horizontal="right"/>
    </xf>
    <xf numFmtId="0" fontId="27" fillId="0" borderId="0" xfId="0" applyFont="1" applyBorder="1" applyProtection="1"/>
    <xf numFmtId="176" fontId="0" fillId="4" borderId="19" xfId="0" applyNumberFormat="1" applyFill="1" applyBorder="1" applyAlignment="1" applyProtection="1">
      <alignment horizontal="right"/>
      <protection locked="0"/>
    </xf>
    <xf numFmtId="0" fontId="20" fillId="28" borderId="0" xfId="0" applyFont="1" applyFill="1" applyAlignment="1" applyProtection="1">
      <alignment vertical="center"/>
    </xf>
    <xf numFmtId="0" fontId="20" fillId="7" borderId="0" xfId="0" applyFont="1" applyFill="1" applyAlignment="1" applyProtection="1">
      <alignment vertical="center"/>
    </xf>
    <xf numFmtId="0" fontId="35" fillId="0" borderId="0" xfId="0" applyFont="1" applyBorder="1" applyProtection="1"/>
    <xf numFmtId="0" fontId="0" fillId="28" borderId="67" xfId="0" applyFill="1" applyBorder="1" applyProtection="1"/>
    <xf numFmtId="0" fontId="38" fillId="28" borderId="24" xfId="0" applyFont="1" applyFill="1" applyBorder="1" applyAlignment="1" applyProtection="1">
      <alignment horizontal="center"/>
    </xf>
    <xf numFmtId="0" fontId="0" fillId="7" borderId="26" xfId="0" applyFill="1" applyBorder="1" applyAlignment="1" applyProtection="1">
      <alignment horizontal="left"/>
    </xf>
    <xf numFmtId="0" fontId="0" fillId="7" borderId="28" xfId="0" applyFont="1" applyFill="1" applyBorder="1" applyProtection="1"/>
    <xf numFmtId="0" fontId="39" fillId="28" borderId="68" xfId="0" applyFont="1" applyFill="1" applyBorder="1" applyProtection="1"/>
    <xf numFmtId="0" fontId="35" fillId="28" borderId="69" xfId="0" applyFont="1" applyFill="1" applyBorder="1" applyAlignment="1" applyProtection="1">
      <alignment horizontal="left"/>
    </xf>
    <xf numFmtId="0" fontId="21" fillId="28" borderId="24" xfId="0" applyFont="1" applyFill="1" applyBorder="1" applyProtection="1"/>
    <xf numFmtId="0" fontId="0" fillId="7" borderId="36" xfId="0" applyFill="1" applyBorder="1" applyAlignment="1" applyProtection="1">
      <alignment horizontal="left"/>
    </xf>
    <xf numFmtId="0" fontId="0" fillId="7" borderId="37" xfId="0" applyFont="1" applyFill="1" applyBorder="1" applyProtection="1"/>
    <xf numFmtId="0" fontId="21" fillId="28" borderId="70" xfId="0" applyFont="1" applyFill="1" applyBorder="1" applyProtection="1"/>
    <xf numFmtId="0" fontId="21" fillId="28" borderId="35" xfId="0" applyFont="1" applyFill="1" applyBorder="1" applyProtection="1"/>
    <xf numFmtId="0" fontId="21" fillId="28" borderId="29" xfId="0" applyFont="1" applyFill="1" applyBorder="1" applyProtection="1"/>
    <xf numFmtId="0" fontId="21" fillId="28" borderId="36" xfId="0" applyFont="1" applyFill="1" applyBorder="1" applyProtection="1"/>
    <xf numFmtId="0" fontId="21" fillId="28" borderId="37" xfId="0" applyFont="1" applyFill="1" applyBorder="1" applyProtection="1"/>
    <xf numFmtId="0" fontId="0" fillId="0" borderId="0" xfId="0" applyFont="1" applyFill="1" applyBorder="1" applyProtection="1"/>
    <xf numFmtId="0" fontId="21" fillId="28" borderId="14" xfId="0" applyFont="1" applyFill="1" applyBorder="1" applyProtection="1"/>
    <xf numFmtId="0" fontId="21" fillId="28" borderId="71" xfId="0" applyFont="1" applyFill="1" applyBorder="1" applyProtection="1"/>
    <xf numFmtId="0" fontId="21" fillId="28" borderId="55" xfId="0" applyFont="1" applyFill="1" applyBorder="1" applyProtection="1"/>
    <xf numFmtId="0" fontId="0" fillId="7" borderId="71" xfId="0" applyFont="1" applyFill="1" applyBorder="1" applyAlignment="1" applyProtection="1">
      <alignment horizontal="left"/>
    </xf>
    <xf numFmtId="0" fontId="0" fillId="7" borderId="55" xfId="0" applyFont="1" applyFill="1" applyBorder="1" applyProtection="1"/>
    <xf numFmtId="0" fontId="0" fillId="7" borderId="20" xfId="0" applyFont="1" applyFill="1" applyBorder="1" applyAlignment="1" applyProtection="1">
      <alignment horizontal="left"/>
    </xf>
    <xf numFmtId="0" fontId="0" fillId="7" borderId="23" xfId="0" applyFont="1" applyFill="1" applyBorder="1" applyProtection="1"/>
    <xf numFmtId="0" fontId="16" fillId="0" borderId="0" xfId="0" applyFont="1" applyProtection="1"/>
    <xf numFmtId="49" fontId="0" fillId="0" borderId="0" xfId="0" applyNumberFormat="1" applyAlignment="1" applyProtection="1">
      <alignment horizontal="left"/>
    </xf>
    <xf numFmtId="178" fontId="0" fillId="0" borderId="0" xfId="0" applyNumberFormat="1" applyAlignment="1" applyProtection="1">
      <alignment horizontal="center"/>
    </xf>
    <xf numFmtId="0" fontId="16" fillId="0" borderId="0" xfId="0" applyFont="1" applyFill="1" applyProtection="1"/>
    <xf numFmtId="0" fontId="19" fillId="0" borderId="0" xfId="0" applyFont="1" applyFill="1" applyBorder="1" applyAlignment="1" applyProtection="1">
      <alignment horizontal="left"/>
    </xf>
    <xf numFmtId="0" fontId="19" fillId="0" borderId="0" xfId="0" applyFont="1" applyFill="1" applyBorder="1" applyProtection="1"/>
    <xf numFmtId="178" fontId="19" fillId="0" borderId="0" xfId="0" applyNumberFormat="1" applyFont="1" applyFill="1" applyBorder="1" applyAlignment="1" applyProtection="1">
      <alignment horizontal="center"/>
    </xf>
    <xf numFmtId="0" fontId="0" fillId="28" borderId="72" xfId="0" applyFont="1" applyFill="1" applyBorder="1" applyProtection="1"/>
    <xf numFmtId="0" fontId="0" fillId="28" borderId="73" xfId="0" applyFill="1" applyBorder="1" applyProtection="1"/>
    <xf numFmtId="0" fontId="0" fillId="28" borderId="74" xfId="0" applyFill="1" applyBorder="1" applyProtection="1"/>
    <xf numFmtId="0" fontId="0" fillId="28" borderId="75" xfId="0" applyFill="1" applyBorder="1" applyProtection="1"/>
    <xf numFmtId="0" fontId="19" fillId="22" borderId="12" xfId="0" applyFont="1" applyFill="1" applyBorder="1" applyAlignment="1" applyProtection="1">
      <alignment horizontal="left"/>
    </xf>
    <xf numFmtId="0" fontId="0" fillId="22" borderId="76" xfId="0" applyFill="1" applyBorder="1" applyProtection="1"/>
    <xf numFmtId="0" fontId="0" fillId="22" borderId="76" xfId="0" applyFill="1" applyBorder="1" applyAlignment="1" applyProtection="1">
      <alignment horizontal="left"/>
    </xf>
    <xf numFmtId="0" fontId="0" fillId="22" borderId="13" xfId="0" applyFill="1" applyBorder="1" applyProtection="1"/>
    <xf numFmtId="0" fontId="0" fillId="0" borderId="0" xfId="0" applyFill="1" applyBorder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0" borderId="0" xfId="0" applyFill="1" applyAlignment="1" applyProtection="1">
      <alignment horizontal="right"/>
    </xf>
    <xf numFmtId="0" fontId="0" fillId="26" borderId="10" xfId="0" applyFill="1" applyBorder="1" applyProtection="1"/>
    <xf numFmtId="0" fontId="34" fillId="0" borderId="0" xfId="0" applyFont="1" applyFill="1" applyBorder="1" applyAlignment="1" applyProtection="1">
      <alignment horizontal="left"/>
    </xf>
    <xf numFmtId="0" fontId="34" fillId="0" borderId="0" xfId="0" applyFont="1" applyFill="1" applyBorder="1" applyProtection="1"/>
    <xf numFmtId="178" fontId="34" fillId="0" borderId="0" xfId="0" applyNumberFormat="1" applyFont="1" applyFill="1" applyBorder="1" applyAlignment="1" applyProtection="1">
      <alignment horizontal="center"/>
    </xf>
    <xf numFmtId="0" fontId="0" fillId="0" borderId="56" xfId="0" applyFont="1" applyFill="1" applyBorder="1" applyProtection="1"/>
    <xf numFmtId="0" fontId="0" fillId="0" borderId="19" xfId="0" applyFill="1" applyBorder="1" applyProtection="1"/>
    <xf numFmtId="0" fontId="0" fillId="0" borderId="34" xfId="0" applyFill="1" applyBorder="1" applyProtection="1"/>
    <xf numFmtId="0" fontId="34" fillId="22" borderId="15" xfId="0" applyFont="1" applyFill="1" applyBorder="1" applyAlignment="1" applyProtection="1">
      <alignment horizontal="left"/>
    </xf>
    <xf numFmtId="0" fontId="0" fillId="22" borderId="0" xfId="0" applyFill="1" applyBorder="1" applyProtection="1"/>
    <xf numFmtId="0" fontId="0" fillId="22" borderId="0" xfId="0" applyFill="1" applyBorder="1" applyAlignment="1" applyProtection="1">
      <alignment horizontal="left"/>
    </xf>
    <xf numFmtId="0" fontId="0" fillId="22" borderId="16" xfId="0" applyFill="1" applyBorder="1" applyProtection="1"/>
    <xf numFmtId="0" fontId="0" fillId="28" borderId="10" xfId="0" applyFont="1" applyFill="1" applyBorder="1" applyAlignment="1" applyProtection="1">
      <alignment horizontal="center"/>
    </xf>
    <xf numFmtId="49" fontId="0" fillId="28" borderId="10" xfId="0" applyNumberFormat="1" applyFont="1" applyFill="1" applyBorder="1" applyAlignment="1" applyProtection="1">
      <alignment horizontal="center"/>
    </xf>
    <xf numFmtId="0" fontId="0" fillId="28" borderId="32" xfId="0" applyFont="1" applyFill="1" applyBorder="1" applyProtection="1"/>
    <xf numFmtId="0" fontId="0" fillId="28" borderId="73" xfId="0" applyFont="1" applyFill="1" applyBorder="1" applyAlignment="1" applyProtection="1">
      <alignment horizontal="right"/>
    </xf>
    <xf numFmtId="0" fontId="0" fillId="28" borderId="32" xfId="0" applyFill="1" applyBorder="1" applyAlignment="1" applyProtection="1">
      <alignment horizontal="right"/>
    </xf>
    <xf numFmtId="0" fontId="0" fillId="28" borderId="46" xfId="0" applyFill="1" applyBorder="1" applyAlignment="1" applyProtection="1">
      <alignment horizontal="right"/>
    </xf>
    <xf numFmtId="49" fontId="0" fillId="28" borderId="46" xfId="0" applyNumberFormat="1" applyFill="1" applyBorder="1" applyAlignment="1" applyProtection="1">
      <alignment horizontal="right"/>
    </xf>
    <xf numFmtId="0" fontId="0" fillId="28" borderId="10" xfId="0" applyFont="1" applyFill="1" applyBorder="1" applyProtection="1"/>
    <xf numFmtId="0" fontId="0" fillId="0" borderId="76" xfId="0" applyBorder="1" applyProtection="1"/>
    <xf numFmtId="0" fontId="0" fillId="0" borderId="76" xfId="0" applyFont="1" applyFill="1" applyBorder="1" applyProtection="1"/>
    <xf numFmtId="0" fontId="0" fillId="0" borderId="76" xfId="0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0" fillId="7" borderId="77" xfId="0" applyFill="1" applyBorder="1" applyProtection="1"/>
    <xf numFmtId="0" fontId="0" fillId="0" borderId="0" xfId="0" applyBorder="1" applyAlignment="1" applyProtection="1">
      <alignment horizontal="left"/>
    </xf>
    <xf numFmtId="0" fontId="0" fillId="0" borderId="16" xfId="0" applyBorder="1" applyAlignment="1" applyProtection="1">
      <alignment horizontal="left"/>
    </xf>
    <xf numFmtId="0" fontId="21" fillId="0" borderId="0" xfId="0" applyFont="1" applyProtection="1"/>
    <xf numFmtId="0" fontId="0" fillId="0" borderId="52" xfId="0" applyFont="1" applyBorder="1" applyProtection="1"/>
    <xf numFmtId="0" fontId="0" fillId="0" borderId="52" xfId="0" applyBorder="1" applyAlignment="1" applyProtection="1">
      <alignment horizontal="left"/>
    </xf>
    <xf numFmtId="0" fontId="0" fillId="0" borderId="52" xfId="0" applyFill="1" applyBorder="1" applyProtection="1"/>
    <xf numFmtId="0" fontId="0" fillId="0" borderId="78" xfId="0" applyBorder="1" applyAlignment="1" applyProtection="1">
      <alignment horizontal="left"/>
    </xf>
    <xf numFmtId="0" fontId="0" fillId="28" borderId="52" xfId="0" applyFont="1" applyFill="1" applyBorder="1" applyAlignment="1" applyProtection="1">
      <alignment horizontal="right"/>
    </xf>
    <xf numFmtId="0" fontId="0" fillId="28" borderId="79" xfId="0" applyFont="1" applyFill="1" applyBorder="1" applyAlignment="1" applyProtection="1">
      <alignment horizontal="center"/>
    </xf>
    <xf numFmtId="0" fontId="0" fillId="4" borderId="36" xfId="0" applyFill="1" applyBorder="1" applyProtection="1"/>
    <xf numFmtId="0" fontId="0" fillId="28" borderId="52" xfId="0" applyFill="1" applyBorder="1" applyAlignment="1" applyProtection="1">
      <alignment horizontal="right"/>
    </xf>
    <xf numFmtId="0" fontId="0" fillId="28" borderId="56" xfId="0" applyFill="1" applyBorder="1" applyAlignment="1" applyProtection="1">
      <alignment horizontal="right"/>
    </xf>
    <xf numFmtId="49" fontId="0" fillId="28" borderId="10" xfId="0" applyNumberFormat="1" applyFill="1" applyBorder="1" applyAlignment="1" applyProtection="1">
      <alignment horizontal="right"/>
    </xf>
    <xf numFmtId="0" fontId="0" fillId="28" borderId="80" xfId="0" applyFont="1" applyFill="1" applyBorder="1" applyAlignment="1" applyProtection="1">
      <alignment horizontal="center"/>
    </xf>
    <xf numFmtId="0" fontId="0" fillId="26" borderId="81" xfId="0" applyFill="1" applyBorder="1" applyProtection="1"/>
    <xf numFmtId="0" fontId="0" fillId="0" borderId="54" xfId="0" applyFont="1" applyBorder="1" applyProtection="1"/>
    <xf numFmtId="0" fontId="0" fillId="0" borderId="54" xfId="0" applyBorder="1" applyAlignment="1" applyProtection="1">
      <alignment horizontal="left"/>
    </xf>
    <xf numFmtId="0" fontId="0" fillId="0" borderId="54" xfId="0" applyFill="1" applyBorder="1" applyProtection="1"/>
    <xf numFmtId="0" fontId="0" fillId="0" borderId="18" xfId="0" applyBorder="1" applyAlignment="1" applyProtection="1">
      <alignment horizontal="left"/>
    </xf>
    <xf numFmtId="0" fontId="0" fillId="28" borderId="32" xfId="0" applyFill="1" applyBorder="1" applyAlignment="1" applyProtection="1">
      <alignment horizontal="left"/>
    </xf>
    <xf numFmtId="38" fontId="0" fillId="28" borderId="10" xfId="0" applyNumberFormat="1" applyFill="1" applyBorder="1" applyAlignment="1" applyProtection="1">
      <alignment horizontal="center"/>
    </xf>
    <xf numFmtId="0" fontId="0" fillId="0" borderId="0" xfId="0" applyFont="1" applyAlignment="1" applyProtection="1">
      <alignment horizontal="left"/>
    </xf>
    <xf numFmtId="178" fontId="19" fillId="0" borderId="0" xfId="0" applyNumberFormat="1" applyFont="1" applyAlignment="1" applyProtection="1">
      <alignment horizontal="center"/>
    </xf>
    <xf numFmtId="49" fontId="0" fillId="0" borderId="0" xfId="0" applyNumberFormat="1" applyFont="1" applyFill="1" applyAlignment="1" applyProtection="1">
      <alignment horizontal="left"/>
    </xf>
    <xf numFmtId="0" fontId="34" fillId="22" borderId="17" xfId="0" applyFont="1" applyFill="1" applyBorder="1" applyAlignment="1" applyProtection="1">
      <alignment horizontal="left"/>
    </xf>
    <xf numFmtId="0" fontId="0" fillId="22" borderId="54" xfId="0" applyFill="1" applyBorder="1" applyProtection="1"/>
    <xf numFmtId="0" fontId="0" fillId="22" borderId="54" xfId="0" applyFill="1" applyBorder="1" applyAlignment="1" applyProtection="1">
      <alignment horizontal="left"/>
    </xf>
    <xf numFmtId="0" fontId="0" fillId="22" borderId="18" xfId="0" applyFont="1" applyFill="1" applyBorder="1" applyProtection="1"/>
    <xf numFmtId="0" fontId="0" fillId="28" borderId="67" xfId="0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left"/>
    </xf>
    <xf numFmtId="0" fontId="21" fillId="28" borderId="19" xfId="0" applyFont="1" applyFill="1" applyBorder="1" applyProtection="1"/>
    <xf numFmtId="0" fontId="44" fillId="28" borderId="19" xfId="0" applyFont="1" applyFill="1" applyBorder="1" applyProtection="1"/>
    <xf numFmtId="0" fontId="0" fillId="0" borderId="0" xfId="0" applyFill="1" applyAlignment="1" applyProtection="1"/>
    <xf numFmtId="49" fontId="0" fillId="0" borderId="0" xfId="0" applyNumberFormat="1" applyFont="1" applyAlignment="1" applyProtection="1">
      <alignment horizontal="left"/>
    </xf>
    <xf numFmtId="178" fontId="0" fillId="0" borderId="0" xfId="0" applyNumberFormat="1" applyFont="1" applyAlignment="1" applyProtection="1">
      <alignment horizontal="center"/>
    </xf>
    <xf numFmtId="0" fontId="16" fillId="0" borderId="82" xfId="0" applyFont="1" applyBorder="1" applyProtection="1"/>
    <xf numFmtId="0" fontId="0" fillId="0" borderId="83" xfId="0" applyFont="1" applyBorder="1" applyProtection="1"/>
    <xf numFmtId="0" fontId="0" fillId="0" borderId="84" xfId="0" applyFont="1" applyBorder="1" applyAlignment="1" applyProtection="1">
      <alignment horizontal="right"/>
    </xf>
    <xf numFmtId="0" fontId="0" fillId="0" borderId="82" xfId="0" applyFont="1" applyBorder="1" applyAlignment="1" applyProtection="1">
      <alignment horizontal="left"/>
    </xf>
    <xf numFmtId="0" fontId="19" fillId="0" borderId="83" xfId="0" applyFont="1" applyBorder="1" applyAlignment="1" applyProtection="1">
      <alignment horizontal="center"/>
    </xf>
    <xf numFmtId="0" fontId="0" fillId="0" borderId="83" xfId="0" applyFont="1" applyFill="1" applyBorder="1" applyProtection="1"/>
    <xf numFmtId="49" fontId="0" fillId="0" borderId="82" xfId="0" applyNumberFormat="1" applyFont="1" applyBorder="1" applyAlignment="1" applyProtection="1">
      <alignment horizontal="center"/>
    </xf>
    <xf numFmtId="0" fontId="0" fillId="0" borderId="82" xfId="0" applyFont="1" applyFill="1" applyBorder="1" applyProtection="1"/>
    <xf numFmtId="0" fontId="0" fillId="0" borderId="82" xfId="0" applyFont="1" applyFill="1" applyBorder="1" applyAlignment="1" applyProtection="1">
      <alignment horizontal="center"/>
    </xf>
    <xf numFmtId="178" fontId="0" fillId="0" borderId="82" xfId="0" applyNumberFormat="1" applyFont="1" applyFill="1" applyBorder="1" applyAlignment="1" applyProtection="1">
      <alignment horizontal="center"/>
    </xf>
    <xf numFmtId="0" fontId="0" fillId="0" borderId="10" xfId="0" applyFont="1" applyBorder="1" applyAlignment="1" applyProtection="1">
      <alignment horizontal="center"/>
    </xf>
    <xf numFmtId="0" fontId="0" fillId="0" borderId="10" xfId="0" applyFont="1" applyFill="1" applyBorder="1" applyAlignment="1" applyProtection="1">
      <alignment horizontal="center"/>
    </xf>
    <xf numFmtId="0" fontId="0" fillId="0" borderId="85" xfId="0" applyFont="1" applyBorder="1" applyAlignment="1" applyProtection="1">
      <alignment horizontal="right"/>
    </xf>
    <xf numFmtId="0" fontId="0" fillId="0" borderId="83" xfId="0" applyFont="1" applyBorder="1" applyAlignment="1" applyProtection="1">
      <alignment horizontal="left"/>
    </xf>
    <xf numFmtId="0" fontId="0" fillId="0" borderId="82" xfId="0" applyFont="1" applyBorder="1" applyAlignment="1" applyProtection="1">
      <alignment horizontal="center"/>
    </xf>
    <xf numFmtId="0" fontId="0" fillId="0" borderId="32" xfId="0" applyFont="1" applyFill="1" applyBorder="1" applyProtection="1"/>
    <xf numFmtId="0" fontId="0" fillId="0" borderId="46" xfId="0" applyFill="1" applyBorder="1" applyAlignment="1" applyProtection="1">
      <alignment horizontal="left"/>
    </xf>
    <xf numFmtId="0" fontId="16" fillId="0" borderId="86" xfId="0" applyFont="1" applyBorder="1" applyProtection="1"/>
    <xf numFmtId="0" fontId="0" fillId="0" borderId="87" xfId="0" applyFont="1" applyBorder="1" applyAlignment="1" applyProtection="1">
      <alignment horizontal="center"/>
    </xf>
    <xf numFmtId="0" fontId="0" fillId="0" borderId="86" xfId="0" applyFont="1" applyBorder="1" applyAlignment="1" applyProtection="1">
      <alignment horizontal="center"/>
    </xf>
    <xf numFmtId="0" fontId="0" fillId="0" borderId="86" xfId="0" applyFont="1" applyBorder="1" applyAlignment="1" applyProtection="1">
      <alignment horizontal="left"/>
    </xf>
    <xf numFmtId="0" fontId="0" fillId="0" borderId="87" xfId="0" applyFont="1" applyBorder="1" applyProtection="1"/>
    <xf numFmtId="0" fontId="0" fillId="0" borderId="86" xfId="0" applyFont="1" applyBorder="1" applyProtection="1"/>
    <xf numFmtId="0" fontId="19" fillId="0" borderId="87" xfId="0" applyFont="1" applyBorder="1" applyAlignment="1" applyProtection="1">
      <alignment horizontal="center"/>
    </xf>
    <xf numFmtId="0" fontId="0" fillId="0" borderId="87" xfId="0" applyFont="1" applyFill="1" applyBorder="1" applyProtection="1"/>
    <xf numFmtId="49" fontId="0" fillId="0" borderId="80" xfId="0" applyNumberFormat="1" applyBorder="1" applyAlignment="1" applyProtection="1">
      <alignment horizontal="left"/>
    </xf>
    <xf numFmtId="0" fontId="0" fillId="0" borderId="63" xfId="0" applyFont="1" applyFill="1" applyBorder="1" applyProtection="1"/>
    <xf numFmtId="0" fontId="0" fillId="0" borderId="63" xfId="0" applyFont="1" applyFill="1" applyBorder="1" applyAlignment="1" applyProtection="1">
      <alignment horizontal="center"/>
    </xf>
    <xf numFmtId="178" fontId="0" fillId="0" borderId="86" xfId="0" applyNumberFormat="1" applyFont="1" applyFill="1" applyBorder="1" applyAlignment="1" applyProtection="1">
      <alignment horizontal="center"/>
    </xf>
    <xf numFmtId="0" fontId="0" fillId="0" borderId="88" xfId="0" applyFont="1" applyBorder="1" applyAlignment="1" applyProtection="1">
      <alignment horizontal="center"/>
    </xf>
    <xf numFmtId="0" fontId="0" fillId="0" borderId="89" xfId="0" applyFont="1" applyBorder="1" applyAlignment="1" applyProtection="1">
      <alignment horizontal="center"/>
    </xf>
    <xf numFmtId="0" fontId="0" fillId="0" borderId="88" xfId="0" applyFont="1" applyBorder="1" applyAlignment="1" applyProtection="1">
      <alignment horizontal="left"/>
    </xf>
    <xf numFmtId="0" fontId="0" fillId="0" borderId="89" xfId="0" applyFont="1" applyBorder="1" applyProtection="1"/>
    <xf numFmtId="0" fontId="0" fillId="0" borderId="79" xfId="0" applyFont="1" applyBorder="1" applyProtection="1"/>
    <xf numFmtId="0" fontId="0" fillId="0" borderId="63" xfId="0" applyFont="1" applyFill="1" applyBorder="1" applyAlignment="1" applyProtection="1">
      <alignment horizontal="left"/>
    </xf>
    <xf numFmtId="0" fontId="16" fillId="28" borderId="90" xfId="0" applyFont="1" applyFill="1" applyBorder="1" applyProtection="1"/>
    <xf numFmtId="49" fontId="0" fillId="4" borderId="91" xfId="0" applyNumberFormat="1" applyFont="1" applyFill="1" applyBorder="1" applyAlignment="1" applyProtection="1">
      <alignment horizontal="right"/>
      <protection locked="0"/>
    </xf>
    <xf numFmtId="49" fontId="0" fillId="4" borderId="83" xfId="0" applyNumberFormat="1" applyFont="1" applyFill="1" applyBorder="1" applyAlignment="1" applyProtection="1">
      <alignment horizontal="right"/>
      <protection locked="0"/>
    </xf>
    <xf numFmtId="49" fontId="0" fillId="4" borderId="82" xfId="0" applyNumberFormat="1" applyFont="1" applyFill="1" applyBorder="1" applyAlignment="1" applyProtection="1">
      <alignment horizontal="left"/>
      <protection locked="0"/>
    </xf>
    <xf numFmtId="49" fontId="0" fillId="4" borderId="91" xfId="0" applyNumberFormat="1" applyFont="1" applyFill="1" applyBorder="1" applyProtection="1">
      <protection locked="0"/>
    </xf>
    <xf numFmtId="49" fontId="0" fillId="4" borderId="92" xfId="0" applyNumberFormat="1" applyFont="1" applyFill="1" applyBorder="1" applyProtection="1">
      <protection locked="0"/>
    </xf>
    <xf numFmtId="49" fontId="0" fillId="4" borderId="91" xfId="0" applyNumberFormat="1" applyFont="1" applyFill="1" applyBorder="1" applyAlignment="1" applyProtection="1">
      <alignment horizontal="left"/>
      <protection locked="0"/>
    </xf>
    <xf numFmtId="49" fontId="0" fillId="4" borderId="93" xfId="0" applyNumberFormat="1" applyFont="1" applyFill="1" applyBorder="1" applyAlignment="1" applyProtection="1">
      <alignment horizontal="left"/>
      <protection locked="0"/>
    </xf>
    <xf numFmtId="49" fontId="0" fillId="4" borderId="94" xfId="0" applyNumberFormat="1" applyFont="1" applyFill="1" applyBorder="1" applyAlignment="1" applyProtection="1">
      <alignment horizontal="left"/>
      <protection locked="0"/>
    </xf>
    <xf numFmtId="49" fontId="0" fillId="26" borderId="92" xfId="0" applyNumberFormat="1" applyFill="1" applyBorder="1" applyAlignment="1" applyProtection="1">
      <alignment horizontal="center"/>
      <protection locked="0"/>
    </xf>
    <xf numFmtId="49" fontId="0" fillId="26" borderId="82" xfId="0" applyNumberFormat="1" applyFill="1" applyBorder="1" applyAlignment="1" applyProtection="1">
      <alignment horizontal="left"/>
      <protection locked="0"/>
    </xf>
    <xf numFmtId="49" fontId="0" fillId="28" borderId="95" xfId="0" applyNumberFormat="1" applyFill="1" applyBorder="1" applyProtection="1"/>
    <xf numFmtId="49" fontId="0" fillId="28" borderId="96" xfId="0" applyNumberFormat="1" applyFill="1" applyBorder="1" applyProtection="1"/>
    <xf numFmtId="0" fontId="0" fillId="28" borderId="97" xfId="0" applyNumberFormat="1" applyFill="1" applyBorder="1" applyAlignment="1" applyProtection="1">
      <alignment horizontal="center"/>
    </xf>
    <xf numFmtId="0" fontId="0" fillId="28" borderId="97" xfId="0" applyNumberFormat="1" applyFill="1" applyBorder="1" applyAlignment="1" applyProtection="1">
      <alignment horizontal="left"/>
    </xf>
    <xf numFmtId="178" fontId="0" fillId="28" borderId="82" xfId="0" applyNumberFormat="1" applyFill="1" applyBorder="1" applyAlignment="1" applyProtection="1">
      <alignment horizontal="center"/>
    </xf>
    <xf numFmtId="0" fontId="0" fillId="28" borderId="79" xfId="0" applyFill="1" applyBorder="1" applyProtection="1"/>
    <xf numFmtId="0" fontId="0" fillId="28" borderId="80" xfId="0" applyFill="1" applyBorder="1" applyProtection="1"/>
    <xf numFmtId="0" fontId="0" fillId="7" borderId="10" xfId="0" applyNumberFormat="1" applyFill="1" applyBorder="1" applyAlignment="1" applyProtection="1">
      <alignment horizontal="right"/>
      <protection locked="0"/>
    </xf>
    <xf numFmtId="0" fontId="0" fillId="7" borderId="10" xfId="0" applyNumberFormat="1" applyFill="1" applyBorder="1" applyAlignment="1" applyProtection="1">
      <alignment horizontal="left"/>
      <protection locked="0"/>
    </xf>
    <xf numFmtId="0" fontId="0" fillId="7" borderId="10" xfId="0" applyNumberFormat="1" applyFill="1" applyBorder="1" applyProtection="1">
      <protection locked="0"/>
    </xf>
    <xf numFmtId="0" fontId="0" fillId="28" borderId="79" xfId="0" applyNumberFormat="1" applyFill="1" applyBorder="1" applyProtection="1">
      <protection locked="0"/>
    </xf>
    <xf numFmtId="0" fontId="0" fillId="7" borderId="10" xfId="0" applyFill="1" applyBorder="1" applyProtection="1"/>
    <xf numFmtId="0" fontId="0" fillId="28" borderId="10" xfId="0" applyFill="1" applyBorder="1" applyAlignment="1" applyProtection="1">
      <alignment horizontal="left"/>
    </xf>
    <xf numFmtId="0" fontId="16" fillId="28" borderId="98" xfId="0" applyFont="1" applyFill="1" applyBorder="1" applyProtection="1"/>
    <xf numFmtId="49" fontId="0" fillId="4" borderId="92" xfId="0" applyNumberFormat="1" applyFill="1" applyBorder="1" applyAlignment="1" applyProtection="1">
      <alignment horizontal="right"/>
      <protection locked="0"/>
    </xf>
    <xf numFmtId="49" fontId="0" fillId="4" borderId="96" xfId="0" applyNumberFormat="1" applyFont="1" applyFill="1" applyBorder="1" applyAlignment="1" applyProtection="1">
      <alignment horizontal="left"/>
      <protection locked="0"/>
    </xf>
    <xf numFmtId="49" fontId="0" fillId="4" borderId="92" xfId="0" applyNumberFormat="1" applyFill="1" applyBorder="1" applyAlignment="1" applyProtection="1">
      <alignment horizontal="left"/>
      <protection locked="0"/>
    </xf>
    <xf numFmtId="49" fontId="0" fillId="4" borderId="99" xfId="0" applyNumberFormat="1" applyFill="1" applyBorder="1" applyAlignment="1" applyProtection="1">
      <alignment horizontal="left"/>
      <protection locked="0"/>
    </xf>
    <xf numFmtId="49" fontId="0" fillId="4" borderId="100" xfId="0" applyNumberFormat="1" applyFont="1" applyFill="1" applyBorder="1" applyAlignment="1" applyProtection="1">
      <alignment horizontal="left"/>
      <protection locked="0"/>
    </xf>
    <xf numFmtId="49" fontId="0" fillId="26" borderId="96" xfId="0" applyNumberFormat="1" applyFill="1" applyBorder="1" applyAlignment="1" applyProtection="1">
      <alignment horizontal="left"/>
      <protection locked="0"/>
    </xf>
    <xf numFmtId="49" fontId="0" fillId="28" borderId="97" xfId="0" applyNumberFormat="1" applyFill="1" applyBorder="1" applyAlignment="1" applyProtection="1">
      <alignment horizontal="left"/>
    </xf>
    <xf numFmtId="178" fontId="0" fillId="28" borderId="96" xfId="0" applyNumberFormat="1" applyFont="1" applyFill="1" applyBorder="1" applyAlignment="1" applyProtection="1">
      <alignment horizontal="center"/>
    </xf>
    <xf numFmtId="0" fontId="0" fillId="28" borderId="79" xfId="0" applyNumberFormat="1" applyFill="1" applyBorder="1" applyAlignment="1" applyProtection="1">
      <alignment horizontal="right"/>
      <protection locked="0"/>
    </xf>
    <xf numFmtId="0" fontId="0" fillId="28" borderId="79" xfId="0" applyNumberFormat="1" applyFill="1" applyBorder="1" applyAlignment="1" applyProtection="1">
      <alignment horizontal="left"/>
      <protection locked="0"/>
    </xf>
    <xf numFmtId="0" fontId="0" fillId="28" borderId="10" xfId="0" applyNumberFormat="1" applyFill="1" applyBorder="1" applyAlignment="1" applyProtection="1">
      <alignment horizontal="right"/>
      <protection locked="0"/>
    </xf>
    <xf numFmtId="49" fontId="0" fillId="28" borderId="10" xfId="0" applyNumberFormat="1" applyFont="1" applyFill="1" applyBorder="1" applyAlignment="1" applyProtection="1">
      <alignment horizontal="right"/>
      <protection locked="0"/>
    </xf>
    <xf numFmtId="49" fontId="0" fillId="28" borderId="10" xfId="0" applyNumberFormat="1" applyFill="1" applyBorder="1" applyAlignment="1" applyProtection="1">
      <alignment horizontal="left"/>
      <protection locked="0"/>
    </xf>
    <xf numFmtId="0" fontId="0" fillId="28" borderId="10" xfId="0" applyNumberFormat="1" applyFill="1" applyBorder="1" applyProtection="1">
      <protection locked="0"/>
    </xf>
    <xf numFmtId="49" fontId="0" fillId="28" borderId="10" xfId="0" applyNumberFormat="1" applyFont="1" applyFill="1" applyBorder="1" applyProtection="1">
      <protection locked="0"/>
    </xf>
    <xf numFmtId="0" fontId="0" fillId="28" borderId="10" xfId="0" applyNumberFormat="1" applyFill="1" applyBorder="1" applyAlignment="1" applyProtection="1">
      <alignment horizontal="left"/>
      <protection locked="0"/>
    </xf>
    <xf numFmtId="49" fontId="0" fillId="4" borderId="92" xfId="0" applyNumberFormat="1" applyFont="1" applyFill="1" applyBorder="1" applyAlignment="1" applyProtection="1">
      <alignment horizontal="right"/>
      <protection locked="0"/>
    </xf>
    <xf numFmtId="49" fontId="0" fillId="4" borderId="92" xfId="0" applyNumberFormat="1" applyFont="1" applyFill="1" applyBorder="1" applyAlignment="1" applyProtection="1">
      <alignment horizontal="left"/>
      <protection locked="0"/>
    </xf>
    <xf numFmtId="49" fontId="0" fillId="26" borderId="96" xfId="0" applyNumberFormat="1" applyFont="1" applyFill="1" applyBorder="1" applyAlignment="1" applyProtection="1">
      <alignment horizontal="left"/>
      <protection locked="0"/>
    </xf>
    <xf numFmtId="49" fontId="0" fillId="28" borderId="10" xfId="0" applyNumberFormat="1" applyFill="1" applyBorder="1" applyAlignment="1" applyProtection="1">
      <alignment horizontal="right"/>
      <protection locked="0"/>
    </xf>
    <xf numFmtId="49" fontId="0" fillId="28" borderId="10" xfId="0" applyNumberFormat="1" applyFill="1" applyBorder="1" applyProtection="1">
      <protection locked="0"/>
    </xf>
    <xf numFmtId="49" fontId="0" fillId="28" borderId="10" xfId="0" applyNumberFormat="1" applyFont="1" applyFill="1" applyBorder="1" applyAlignment="1" applyProtection="1">
      <alignment horizontal="left"/>
      <protection locked="0"/>
    </xf>
    <xf numFmtId="178" fontId="0" fillId="28" borderId="96" xfId="0" applyNumberFormat="1" applyFill="1" applyBorder="1" applyAlignment="1" applyProtection="1">
      <alignment horizontal="center"/>
    </xf>
    <xf numFmtId="49" fontId="0" fillId="4" borderId="87" xfId="0" applyNumberFormat="1" applyFill="1" applyBorder="1" applyAlignment="1" applyProtection="1">
      <alignment horizontal="right"/>
      <protection locked="0"/>
    </xf>
    <xf numFmtId="49" fontId="0" fillId="4" borderId="87" xfId="0" applyNumberFormat="1" applyFont="1" applyFill="1" applyBorder="1" applyAlignment="1" applyProtection="1">
      <alignment horizontal="right"/>
      <protection locked="0"/>
    </xf>
    <xf numFmtId="49" fontId="0" fillId="4" borderId="86" xfId="0" applyNumberFormat="1" applyFont="1" applyFill="1" applyBorder="1" applyAlignment="1" applyProtection="1">
      <alignment horizontal="left"/>
      <protection locked="0"/>
    </xf>
    <xf numFmtId="49" fontId="0" fillId="4" borderId="87" xfId="0" applyNumberFormat="1" applyFont="1" applyFill="1" applyBorder="1" applyProtection="1">
      <protection locked="0"/>
    </xf>
    <xf numFmtId="49" fontId="0" fillId="4" borderId="87" xfId="0" applyNumberFormat="1" applyFont="1" applyFill="1" applyBorder="1" applyAlignment="1" applyProtection="1">
      <alignment horizontal="left"/>
      <protection locked="0"/>
    </xf>
    <xf numFmtId="49" fontId="0" fillId="4" borderId="101" xfId="0" applyNumberFormat="1" applyFont="1" applyFill="1" applyBorder="1" applyAlignment="1" applyProtection="1">
      <alignment horizontal="left"/>
      <protection locked="0"/>
    </xf>
    <xf numFmtId="49" fontId="0" fillId="4" borderId="102" xfId="0" applyNumberFormat="1" applyFont="1" applyFill="1" applyBorder="1" applyAlignment="1" applyProtection="1">
      <alignment horizontal="left"/>
      <protection locked="0"/>
    </xf>
    <xf numFmtId="49" fontId="0" fillId="26" borderId="87" xfId="0" applyNumberFormat="1" applyFill="1" applyBorder="1" applyAlignment="1" applyProtection="1">
      <alignment horizontal="center"/>
      <protection locked="0"/>
    </xf>
    <xf numFmtId="49" fontId="0" fillId="26" borderId="86" xfId="0" applyNumberFormat="1" applyFont="1" applyFill="1" applyBorder="1" applyAlignment="1" applyProtection="1">
      <alignment horizontal="left"/>
      <protection locked="0"/>
    </xf>
    <xf numFmtId="49" fontId="0" fillId="28" borderId="103" xfId="0" applyNumberFormat="1" applyFill="1" applyBorder="1" applyProtection="1"/>
    <xf numFmtId="49" fontId="0" fillId="28" borderId="86" xfId="0" applyNumberFormat="1" applyFill="1" applyBorder="1" applyProtection="1"/>
    <xf numFmtId="0" fontId="0" fillId="28" borderId="86" xfId="0" applyNumberFormat="1" applyFill="1" applyBorder="1" applyAlignment="1" applyProtection="1">
      <alignment horizontal="center"/>
    </xf>
    <xf numFmtId="49" fontId="0" fillId="28" borderId="86" xfId="0" applyNumberFormat="1" applyFill="1" applyBorder="1" applyAlignment="1" applyProtection="1">
      <alignment horizontal="left"/>
    </xf>
    <xf numFmtId="178" fontId="0" fillId="28" borderId="86" xfId="0" applyNumberFormat="1" applyFont="1" applyFill="1" applyBorder="1" applyAlignment="1" applyProtection="1">
      <alignment horizontal="center"/>
    </xf>
    <xf numFmtId="49" fontId="0" fillId="26" borderId="83" xfId="0" applyNumberFormat="1" applyFill="1" applyBorder="1" applyAlignment="1" applyProtection="1">
      <alignment horizontal="center"/>
      <protection locked="0"/>
    </xf>
    <xf numFmtId="49" fontId="0" fillId="4" borderId="99" xfId="0" applyNumberFormat="1" applyFont="1" applyFill="1" applyBorder="1" applyAlignment="1" applyProtection="1">
      <alignment horizontal="left"/>
      <protection locked="0"/>
    </xf>
    <xf numFmtId="49" fontId="0" fillId="4" borderId="96" xfId="0" applyNumberFormat="1" applyFill="1" applyBorder="1" applyAlignment="1" applyProtection="1">
      <alignment horizontal="left"/>
      <protection locked="0"/>
    </xf>
    <xf numFmtId="49" fontId="0" fillId="4" borderId="91" xfId="0" applyNumberFormat="1" applyFill="1" applyBorder="1" applyAlignment="1" applyProtection="1">
      <alignment horizontal="right"/>
      <protection locked="0"/>
    </xf>
    <xf numFmtId="49" fontId="0" fillId="4" borderId="83" xfId="0" applyNumberFormat="1" applyFill="1" applyBorder="1" applyAlignment="1" applyProtection="1">
      <alignment horizontal="right"/>
      <protection locked="0"/>
    </xf>
    <xf numFmtId="49" fontId="0" fillId="4" borderId="82" xfId="0" applyNumberFormat="1" applyFill="1" applyBorder="1" applyAlignment="1" applyProtection="1">
      <alignment horizontal="left"/>
      <protection locked="0"/>
    </xf>
    <xf numFmtId="49" fontId="0" fillId="4" borderId="91" xfId="0" applyNumberFormat="1" applyFill="1" applyBorder="1" applyProtection="1">
      <protection locked="0"/>
    </xf>
    <xf numFmtId="49" fontId="0" fillId="4" borderId="91" xfId="0" applyNumberFormat="1" applyFill="1" applyBorder="1" applyAlignment="1" applyProtection="1">
      <alignment horizontal="left"/>
      <protection locked="0"/>
    </xf>
    <xf numFmtId="0" fontId="16" fillId="28" borderId="104" xfId="0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0" fontId="0" fillId="0" borderId="0" xfId="0" applyFont="1" applyFill="1" applyBorder="1" applyAlignment="1" applyProtection="1">
      <alignment horizontal="center"/>
    </xf>
    <xf numFmtId="49" fontId="0" fillId="0" borderId="0" xfId="0" applyNumberFormat="1" applyBorder="1" applyAlignment="1" applyProtection="1">
      <alignment horizontal="left"/>
    </xf>
    <xf numFmtId="176" fontId="0" fillId="0" borderId="0" xfId="0" applyNumberFormat="1" applyFont="1" applyFill="1" applyBorder="1" applyAlignment="1" applyProtection="1">
      <alignment horizontal="center"/>
    </xf>
    <xf numFmtId="178" fontId="0" fillId="0" borderId="0" xfId="0" applyNumberFormat="1" applyBorder="1" applyAlignment="1" applyProtection="1">
      <alignment horizontal="center"/>
    </xf>
    <xf numFmtId="176" fontId="0" fillId="0" borderId="0" xfId="0" applyNumberFormat="1" applyFill="1" applyAlignment="1" applyProtection="1">
      <alignment horizontal="right"/>
    </xf>
    <xf numFmtId="0" fontId="0" fillId="0" borderId="0" xfId="0" applyFont="1" applyFill="1" applyAlignment="1" applyProtection="1">
      <alignment horizontal="right"/>
    </xf>
    <xf numFmtId="178" fontId="0" fillId="0" borderId="0" xfId="0" applyNumberFormat="1" applyFill="1" applyProtection="1"/>
    <xf numFmtId="0" fontId="0" fillId="0" borderId="0" xfId="0" applyNumberFormat="1" applyFill="1" applyProtection="1"/>
    <xf numFmtId="0" fontId="0" fillId="0" borderId="0" xfId="0" applyFill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178" fontId="0" fillId="0" borderId="0" xfId="0" applyNumberFormat="1" applyFill="1" applyBorder="1" applyProtection="1"/>
    <xf numFmtId="178" fontId="0" fillId="0" borderId="0" xfId="0" applyNumberFormat="1" applyFill="1" applyAlignment="1" applyProtection="1">
      <alignment horizontal="left"/>
    </xf>
    <xf numFmtId="176" fontId="0" fillId="0" borderId="0" xfId="0" applyNumberFormat="1" applyFill="1" applyAlignment="1" applyProtection="1">
      <alignment horizontal="left"/>
    </xf>
    <xf numFmtId="0" fontId="0" fillId="0" borderId="0" xfId="0" applyNumberFormat="1" applyFont="1" applyFill="1" applyProtection="1"/>
    <xf numFmtId="0" fontId="0" fillId="28" borderId="105" xfId="0" applyFont="1" applyFill="1" applyBorder="1" applyProtection="1"/>
    <xf numFmtId="0" fontId="0" fillId="28" borderId="106" xfId="0" applyNumberFormat="1" applyFill="1" applyBorder="1" applyProtection="1"/>
    <xf numFmtId="178" fontId="0" fillId="28" borderId="107" xfId="0" applyNumberFormat="1" applyFill="1" applyBorder="1" applyProtection="1"/>
    <xf numFmtId="0" fontId="19" fillId="28" borderId="106" xfId="0" applyFont="1" applyFill="1" applyBorder="1" applyAlignment="1" applyProtection="1">
      <alignment horizontal="left"/>
    </xf>
    <xf numFmtId="0" fontId="19" fillId="28" borderId="107" xfId="0" applyFont="1" applyFill="1" applyBorder="1" applyProtection="1"/>
    <xf numFmtId="0" fontId="19" fillId="28" borderId="108" xfId="0" applyFont="1" applyFill="1" applyBorder="1" applyProtection="1"/>
    <xf numFmtId="0" fontId="19" fillId="0" borderId="0" xfId="0" applyFont="1" applyFill="1" applyProtection="1"/>
    <xf numFmtId="0" fontId="0" fillId="0" borderId="109" xfId="0" applyFont="1" applyFill="1" applyBorder="1" applyProtection="1"/>
    <xf numFmtId="0" fontId="0" fillId="28" borderId="67" xfId="0" applyFill="1" applyBorder="1" applyAlignment="1" applyProtection="1"/>
    <xf numFmtId="0" fontId="0" fillId="0" borderId="110" xfId="0" applyFill="1" applyBorder="1" applyAlignment="1" applyProtection="1"/>
    <xf numFmtId="0" fontId="0" fillId="0" borderId="111" xfId="0" applyFill="1" applyBorder="1" applyAlignment="1" applyProtection="1"/>
    <xf numFmtId="0" fontId="0" fillId="0" borderId="0" xfId="0" applyFill="1" applyBorder="1" applyAlignment="1" applyProtection="1"/>
    <xf numFmtId="0" fontId="0" fillId="28" borderId="43" xfId="0" applyFont="1" applyFill="1" applyBorder="1" applyProtection="1"/>
    <xf numFmtId="0" fontId="0" fillId="28" borderId="0" xfId="0" applyFont="1" applyFill="1" applyBorder="1" applyProtection="1"/>
    <xf numFmtId="0" fontId="0" fillId="28" borderId="112" xfId="0" applyFill="1" applyBorder="1" applyProtection="1"/>
    <xf numFmtId="0" fontId="0" fillId="28" borderId="113" xfId="0" applyFont="1" applyFill="1" applyBorder="1" applyProtection="1"/>
    <xf numFmtId="0" fontId="0" fillId="28" borderId="32" xfId="0" applyNumberFormat="1" applyFill="1" applyBorder="1" applyProtection="1"/>
    <xf numFmtId="0" fontId="0" fillId="28" borderId="114" xfId="0" applyFont="1" applyFill="1" applyBorder="1" applyProtection="1"/>
    <xf numFmtId="178" fontId="0" fillId="28" borderId="19" xfId="0" applyNumberFormat="1" applyFill="1" applyBorder="1" applyProtection="1"/>
    <xf numFmtId="0" fontId="19" fillId="28" borderId="32" xfId="0" applyFont="1" applyFill="1" applyBorder="1" applyAlignment="1" applyProtection="1">
      <alignment horizontal="left"/>
    </xf>
    <xf numFmtId="0" fontId="19" fillId="28" borderId="52" xfId="0" applyFont="1" applyFill="1" applyBorder="1" applyProtection="1"/>
    <xf numFmtId="0" fontId="19" fillId="28" borderId="78" xfId="0" applyFont="1" applyFill="1" applyBorder="1" applyProtection="1"/>
    <xf numFmtId="49" fontId="0" fillId="0" borderId="0" xfId="0" applyNumberFormat="1" applyFill="1" applyBorder="1" applyProtection="1"/>
    <xf numFmtId="0" fontId="0" fillId="0" borderId="0" xfId="0" applyFont="1" applyFill="1"/>
    <xf numFmtId="0" fontId="0" fillId="28" borderId="56" xfId="0" applyFont="1" applyFill="1" applyBorder="1" applyProtection="1"/>
    <xf numFmtId="0" fontId="0" fillId="28" borderId="34" xfId="0" applyFill="1" applyBorder="1" applyProtection="1"/>
    <xf numFmtId="0" fontId="0" fillId="28" borderId="115" xfId="0" applyNumberFormat="1" applyFill="1" applyBorder="1" applyProtection="1"/>
    <xf numFmtId="0" fontId="19" fillId="28" borderId="32" xfId="0" applyFont="1" applyFill="1" applyBorder="1" applyProtection="1"/>
    <xf numFmtId="178" fontId="19" fillId="0" borderId="0" xfId="0" applyNumberFormat="1" applyFont="1" applyFill="1" applyBorder="1" applyAlignment="1" applyProtection="1">
      <alignment horizontal="left"/>
    </xf>
    <xf numFmtId="49" fontId="0" fillId="0" borderId="0" xfId="0" applyNumberFormat="1" applyFill="1" applyProtection="1"/>
    <xf numFmtId="0" fontId="0" fillId="0" borderId="0" xfId="0" applyFont="1" applyFill="1" applyAlignment="1" applyProtection="1">
      <alignment horizontal="left"/>
    </xf>
    <xf numFmtId="0" fontId="0" fillId="0" borderId="56" xfId="0" applyFill="1" applyBorder="1" applyProtection="1"/>
    <xf numFmtId="176" fontId="0" fillId="0" borderId="0" xfId="0" applyNumberFormat="1" applyFill="1" applyBorder="1" applyProtection="1"/>
    <xf numFmtId="178" fontId="0" fillId="0" borderId="0" xfId="0" applyNumberFormat="1" applyFill="1" applyBorder="1" applyAlignment="1" applyProtection="1">
      <alignment horizontal="left"/>
    </xf>
    <xf numFmtId="0" fontId="0" fillId="0" borderId="13" xfId="0" applyFont="1" applyFill="1" applyBorder="1" applyProtection="1"/>
    <xf numFmtId="0" fontId="0" fillId="28" borderId="116" xfId="0" applyFont="1" applyFill="1" applyBorder="1" applyProtection="1"/>
    <xf numFmtId="0" fontId="0" fillId="28" borderId="76" xfId="0" applyFont="1" applyFill="1" applyBorder="1" applyProtection="1"/>
    <xf numFmtId="0" fontId="0" fillId="28" borderId="13" xfId="0" applyFill="1" applyBorder="1" applyProtection="1"/>
    <xf numFmtId="0" fontId="0" fillId="28" borderId="12" xfId="0" applyFont="1" applyFill="1" applyBorder="1" applyProtection="1"/>
    <xf numFmtId="178" fontId="0" fillId="28" borderId="76" xfId="0" applyNumberFormat="1" applyFill="1" applyBorder="1" applyProtection="1"/>
    <xf numFmtId="176" fontId="0" fillId="28" borderId="76" xfId="0" applyNumberFormat="1" applyFill="1" applyBorder="1" applyProtection="1"/>
    <xf numFmtId="0" fontId="21" fillId="0" borderId="0" xfId="0" applyFont="1" applyFill="1" applyProtection="1"/>
    <xf numFmtId="0" fontId="21" fillId="0" borderId="0" xfId="0" applyFont="1" applyFill="1" applyAlignment="1" applyProtection="1">
      <alignment horizontal="right"/>
    </xf>
    <xf numFmtId="178" fontId="21" fillId="0" borderId="0" xfId="0" applyNumberFormat="1" applyFont="1" applyFill="1" applyProtection="1"/>
    <xf numFmtId="0" fontId="21" fillId="0" borderId="0" xfId="0" applyNumberFormat="1" applyFont="1" applyFill="1" applyProtection="1"/>
    <xf numFmtId="0" fontId="0" fillId="7" borderId="117" xfId="0" applyFill="1" applyBorder="1" applyProtection="1"/>
    <xf numFmtId="0" fontId="0" fillId="0" borderId="110" xfId="0" applyFont="1" applyBorder="1" applyProtection="1"/>
    <xf numFmtId="0" fontId="0" fillId="0" borderId="110" xfId="0" applyBorder="1" applyAlignment="1" applyProtection="1">
      <alignment horizontal="left"/>
    </xf>
    <xf numFmtId="0" fontId="0" fillId="0" borderId="118" xfId="0" applyFill="1" applyBorder="1" applyProtection="1"/>
    <xf numFmtId="0" fontId="0" fillId="28" borderId="70" xfId="0" applyFont="1" applyFill="1" applyBorder="1" applyProtection="1"/>
    <xf numFmtId="0" fontId="0" fillId="28" borderId="56" xfId="0" applyFill="1" applyBorder="1" applyAlignment="1" applyProtection="1">
      <alignment horizontal="left"/>
    </xf>
    <xf numFmtId="0" fontId="0" fillId="28" borderId="119" xfId="0" applyFill="1" applyBorder="1" applyProtection="1"/>
    <xf numFmtId="178" fontId="0" fillId="28" borderId="109" xfId="0" applyNumberFormat="1" applyFont="1" applyFill="1" applyBorder="1" applyProtection="1"/>
    <xf numFmtId="176" fontId="0" fillId="28" borderId="110" xfId="0" applyNumberFormat="1" applyFill="1" applyBorder="1" applyProtection="1"/>
    <xf numFmtId="0" fontId="0" fillId="28" borderId="110" xfId="0" applyFill="1" applyBorder="1" applyProtection="1"/>
    <xf numFmtId="0" fontId="0" fillId="28" borderId="118" xfId="0" applyFill="1" applyBorder="1" applyProtection="1"/>
    <xf numFmtId="0" fontId="0" fillId="28" borderId="17" xfId="0" applyFont="1" applyFill="1" applyBorder="1" applyProtection="1"/>
    <xf numFmtId="178" fontId="0" fillId="28" borderId="54" xfId="0" applyNumberFormat="1" applyFill="1" applyBorder="1" applyProtection="1"/>
    <xf numFmtId="0" fontId="19" fillId="28" borderId="115" xfId="0" applyFont="1" applyFill="1" applyBorder="1" applyProtection="1"/>
    <xf numFmtId="0" fontId="19" fillId="28" borderId="54" xfId="0" applyFont="1" applyFill="1" applyBorder="1" applyProtection="1"/>
    <xf numFmtId="0" fontId="19" fillId="28" borderId="18" xfId="0" applyFont="1" applyFill="1" applyBorder="1" applyProtection="1"/>
    <xf numFmtId="0" fontId="0" fillId="28" borderId="81" xfId="0" applyFont="1" applyFill="1" applyBorder="1" applyProtection="1"/>
    <xf numFmtId="0" fontId="0" fillId="28" borderId="78" xfId="0" applyFill="1" applyBorder="1" applyProtection="1"/>
    <xf numFmtId="0" fontId="0" fillId="28" borderId="120" xfId="0" applyFill="1" applyBorder="1" applyAlignment="1" applyProtection="1">
      <alignment horizontal="center"/>
    </xf>
    <xf numFmtId="0" fontId="0" fillId="28" borderId="121" xfId="0" applyFill="1" applyBorder="1" applyAlignment="1" applyProtection="1">
      <alignment horizontal="center"/>
    </xf>
    <xf numFmtId="178" fontId="0" fillId="28" borderId="122" xfId="0" applyNumberFormat="1" applyFill="1" applyBorder="1" applyProtection="1"/>
    <xf numFmtId="178" fontId="0" fillId="28" borderId="123" xfId="0" applyNumberFormat="1" applyFont="1" applyFill="1" applyBorder="1" applyProtection="1"/>
    <xf numFmtId="178" fontId="0" fillId="28" borderId="124" xfId="0" applyNumberFormat="1" applyFill="1" applyBorder="1" applyProtection="1"/>
    <xf numFmtId="0" fontId="0" fillId="28" borderId="125" xfId="0" applyFont="1" applyFill="1" applyBorder="1" applyProtection="1"/>
    <xf numFmtId="0" fontId="0" fillId="28" borderId="124" xfId="0" applyFill="1" applyBorder="1" applyProtection="1"/>
    <xf numFmtId="0" fontId="0" fillId="28" borderId="126" xfId="0" applyFill="1" applyBorder="1" applyProtection="1"/>
    <xf numFmtId="0" fontId="0" fillId="28" borderId="63" xfId="0" applyFill="1" applyBorder="1" applyProtection="1"/>
    <xf numFmtId="0" fontId="0" fillId="28" borderId="35" xfId="0" applyFill="1" applyBorder="1" applyProtection="1"/>
    <xf numFmtId="0" fontId="19" fillId="0" borderId="0" xfId="0" applyFont="1" applyFill="1"/>
    <xf numFmtId="0" fontId="0" fillId="28" borderId="71" xfId="0" applyFont="1" applyFill="1" applyBorder="1" applyProtection="1"/>
    <xf numFmtId="0" fontId="0" fillId="28" borderId="54" xfId="0" applyFill="1" applyBorder="1" applyAlignment="1" applyProtection="1">
      <alignment horizontal="left"/>
    </xf>
    <xf numFmtId="0" fontId="0" fillId="28" borderId="56" xfId="0" applyNumberFormat="1" applyFill="1" applyBorder="1" applyAlignment="1" applyProtection="1">
      <alignment horizontal="left"/>
    </xf>
    <xf numFmtId="0" fontId="0" fillId="28" borderId="19" xfId="0" applyFill="1" applyBorder="1" applyProtection="1"/>
    <xf numFmtId="176" fontId="0" fillId="28" borderId="36" xfId="0" applyNumberFormat="1" applyFill="1" applyBorder="1" applyAlignment="1" applyProtection="1">
      <alignment horizontal="right"/>
    </xf>
    <xf numFmtId="176" fontId="0" fillId="28" borderId="46" xfId="0" applyNumberFormat="1" applyFill="1" applyBorder="1" applyAlignment="1" applyProtection="1">
      <alignment horizontal="right"/>
    </xf>
    <xf numFmtId="176" fontId="0" fillId="28" borderId="10" xfId="0" applyNumberFormat="1" applyFill="1" applyBorder="1" applyAlignment="1" applyProtection="1">
      <alignment horizontal="right"/>
    </xf>
    <xf numFmtId="176" fontId="0" fillId="28" borderId="37" xfId="0" applyNumberFormat="1" applyFill="1" applyBorder="1" applyAlignment="1" applyProtection="1">
      <alignment horizontal="right"/>
    </xf>
    <xf numFmtId="0" fontId="16" fillId="0" borderId="0" xfId="0" applyFont="1" applyFill="1" applyBorder="1" applyProtection="1"/>
    <xf numFmtId="178" fontId="0" fillId="28" borderId="52" xfId="0" applyNumberFormat="1" applyFill="1" applyBorder="1" applyProtection="1"/>
    <xf numFmtId="0" fontId="0" fillId="28" borderId="32" xfId="0" applyNumberFormat="1" applyFill="1" applyBorder="1" applyAlignment="1" applyProtection="1">
      <alignment horizontal="left"/>
    </xf>
    <xf numFmtId="0" fontId="0" fillId="28" borderId="52" xfId="0" applyFill="1" applyBorder="1" applyProtection="1"/>
    <xf numFmtId="176" fontId="0" fillId="28" borderId="71" xfId="0" applyNumberFormat="1" applyFill="1" applyBorder="1" applyAlignment="1" applyProtection="1">
      <alignment horizontal="right"/>
    </xf>
    <xf numFmtId="176" fontId="0" fillId="28" borderId="66" xfId="0" applyNumberFormat="1" applyFill="1" applyBorder="1" applyAlignment="1" applyProtection="1">
      <alignment horizontal="right"/>
    </xf>
    <xf numFmtId="176" fontId="0" fillId="28" borderId="127" xfId="0" applyNumberFormat="1" applyFill="1" applyBorder="1" applyAlignment="1" applyProtection="1">
      <alignment horizontal="right"/>
    </xf>
    <xf numFmtId="176" fontId="0" fillId="28" borderId="55" xfId="0" applyNumberFormat="1" applyFill="1" applyBorder="1" applyAlignment="1" applyProtection="1">
      <alignment horizontal="right"/>
    </xf>
    <xf numFmtId="178" fontId="0" fillId="28" borderId="0" xfId="0" applyNumberFormat="1" applyFill="1" applyBorder="1" applyProtection="1"/>
    <xf numFmtId="38" fontId="0" fillId="0" borderId="0" xfId="0" applyNumberFormat="1" applyFill="1" applyBorder="1" applyAlignment="1" applyProtection="1">
      <alignment horizontal="center"/>
    </xf>
    <xf numFmtId="0" fontId="16" fillId="0" borderId="0" xfId="0" applyFont="1" applyFill="1"/>
    <xf numFmtId="178" fontId="0" fillId="0" borderId="0" xfId="0" applyNumberFormat="1" applyFont="1" applyFill="1" applyProtection="1"/>
    <xf numFmtId="0" fontId="21" fillId="28" borderId="19" xfId="0" applyNumberFormat="1" applyFont="1" applyFill="1" applyBorder="1" applyProtection="1"/>
    <xf numFmtId="0" fontId="44" fillId="28" borderId="19" xfId="0" applyFont="1" applyFill="1" applyBorder="1" applyAlignment="1" applyProtection="1">
      <alignment horizontal="left"/>
    </xf>
    <xf numFmtId="0" fontId="0" fillId="28" borderId="17" xfId="0" applyFont="1" applyFill="1" applyBorder="1" applyAlignment="1" applyProtection="1"/>
    <xf numFmtId="0" fontId="0" fillId="28" borderId="115" xfId="0" applyFill="1" applyBorder="1" applyAlignment="1" applyProtection="1">
      <alignment horizontal="left"/>
    </xf>
    <xf numFmtId="176" fontId="0" fillId="0" borderId="0" xfId="0" applyNumberFormat="1" applyFont="1" applyFill="1" applyAlignment="1" applyProtection="1">
      <alignment horizontal="right"/>
    </xf>
    <xf numFmtId="0" fontId="0" fillId="0" borderId="0" xfId="0" applyFont="1" applyFill="1" applyAlignment="1" applyProtection="1">
      <alignment horizontal="center"/>
    </xf>
    <xf numFmtId="0" fontId="16" fillId="28" borderId="82" xfId="0" applyFont="1" applyFill="1" applyBorder="1" applyProtection="1"/>
    <xf numFmtId="0" fontId="0" fillId="28" borderId="83" xfId="0" applyFont="1" applyFill="1" applyBorder="1" applyProtection="1"/>
    <xf numFmtId="0" fontId="0" fillId="28" borderId="84" xfId="0" applyFont="1" applyFill="1" applyBorder="1" applyAlignment="1" applyProtection="1">
      <alignment horizontal="right"/>
    </xf>
    <xf numFmtId="178" fontId="0" fillId="28" borderId="82" xfId="0" applyNumberFormat="1" applyFont="1" applyFill="1" applyBorder="1" applyAlignment="1" applyProtection="1">
      <alignment horizontal="center"/>
    </xf>
    <xf numFmtId="0" fontId="0" fillId="28" borderId="82" xfId="0" applyNumberFormat="1" applyFont="1" applyFill="1" applyBorder="1" applyProtection="1"/>
    <xf numFmtId="0" fontId="0" fillId="28" borderId="83" xfId="0" applyFont="1" applyFill="1" applyBorder="1" applyAlignment="1" applyProtection="1">
      <alignment horizontal="center"/>
    </xf>
    <xf numFmtId="49" fontId="0" fillId="28" borderId="82" xfId="0" applyNumberFormat="1" applyFont="1" applyFill="1" applyBorder="1" applyAlignment="1" applyProtection="1">
      <alignment horizontal="center"/>
    </xf>
    <xf numFmtId="0" fontId="0" fillId="28" borderId="82" xfId="0" applyFont="1" applyFill="1" applyBorder="1" applyProtection="1"/>
    <xf numFmtId="0" fontId="0" fillId="28" borderId="82" xfId="0" applyFont="1" applyFill="1" applyBorder="1" applyAlignment="1" applyProtection="1">
      <alignment horizontal="center"/>
    </xf>
    <xf numFmtId="0" fontId="0" fillId="28" borderId="32" xfId="0" applyFont="1" applyFill="1" applyBorder="1" applyAlignment="1" applyProtection="1">
      <alignment horizontal="center"/>
    </xf>
    <xf numFmtId="0" fontId="0" fillId="28" borderId="52" xfId="0" applyFont="1" applyFill="1" applyBorder="1" applyProtection="1"/>
    <xf numFmtId="0" fontId="0" fillId="28" borderId="85" xfId="0" applyFont="1" applyFill="1" applyBorder="1" applyProtection="1"/>
    <xf numFmtId="0" fontId="0" fillId="28" borderId="46" xfId="0" applyFill="1" applyBorder="1" applyProtection="1"/>
    <xf numFmtId="0" fontId="0" fillId="28" borderId="32" xfId="0" applyFont="1" applyFill="1" applyBorder="1" applyAlignment="1" applyProtection="1"/>
    <xf numFmtId="0" fontId="0" fillId="28" borderId="0" xfId="0" applyFont="1" applyFill="1" applyBorder="1" applyAlignment="1" applyProtection="1">
      <alignment horizontal="center"/>
    </xf>
    <xf numFmtId="0" fontId="22" fillId="28" borderId="0" xfId="0" applyFont="1" applyFill="1" applyProtection="1"/>
    <xf numFmtId="0" fontId="0" fillId="28" borderId="0" xfId="0" applyFill="1" applyBorder="1"/>
    <xf numFmtId="0" fontId="22" fillId="28" borderId="0" xfId="0" applyFont="1" applyFill="1" applyAlignment="1" applyProtection="1">
      <alignment horizontal="left"/>
    </xf>
    <xf numFmtId="0" fontId="0" fillId="28" borderId="0" xfId="0" applyFont="1" applyFill="1" applyAlignment="1" applyProtection="1">
      <alignment horizontal="center"/>
    </xf>
    <xf numFmtId="178" fontId="0" fillId="28" borderId="0" xfId="0" applyNumberFormat="1" applyFont="1" applyFill="1" applyAlignment="1" applyProtection="1">
      <alignment horizontal="left"/>
    </xf>
    <xf numFmtId="0" fontId="0" fillId="28" borderId="0" xfId="0" applyFont="1" applyFill="1" applyAlignment="1" applyProtection="1">
      <alignment horizontal="left"/>
    </xf>
    <xf numFmtId="0" fontId="0" fillId="28" borderId="0" xfId="0" applyFont="1" applyFill="1" applyBorder="1" applyAlignment="1" applyProtection="1"/>
    <xf numFmtId="0" fontId="16" fillId="28" borderId="86" xfId="0" applyFont="1" applyFill="1" applyBorder="1" applyProtection="1"/>
    <xf numFmtId="0" fontId="0" fillId="28" borderId="87" xfId="0" applyFont="1" applyFill="1" applyBorder="1" applyAlignment="1" applyProtection="1">
      <alignment horizontal="center"/>
    </xf>
    <xf numFmtId="0" fontId="0" fillId="28" borderId="86" xfId="0" applyFont="1" applyFill="1" applyBorder="1" applyAlignment="1" applyProtection="1">
      <alignment horizontal="center"/>
    </xf>
    <xf numFmtId="0" fontId="0" fillId="28" borderId="86" xfId="0" applyNumberFormat="1" applyFont="1" applyFill="1" applyBorder="1" applyProtection="1"/>
    <xf numFmtId="0" fontId="0" fillId="28" borderId="86" xfId="0" applyFont="1" applyFill="1" applyBorder="1" applyProtection="1"/>
    <xf numFmtId="0" fontId="0" fillId="28" borderId="87" xfId="0" applyFont="1" applyFill="1" applyBorder="1" applyProtection="1"/>
    <xf numFmtId="49" fontId="0" fillId="28" borderId="80" xfId="0" applyNumberFormat="1" applyFont="1" applyFill="1" applyBorder="1" applyAlignment="1" applyProtection="1">
      <alignment horizontal="left"/>
    </xf>
    <xf numFmtId="0" fontId="0" fillId="28" borderId="63" xfId="0" applyFont="1" applyFill="1" applyBorder="1" applyProtection="1"/>
    <xf numFmtId="0" fontId="0" fillId="28" borderId="63" xfId="0" applyFont="1" applyFill="1" applyBorder="1" applyAlignment="1" applyProtection="1">
      <alignment horizontal="center"/>
    </xf>
    <xf numFmtId="0" fontId="0" fillId="28" borderId="34" xfId="0" applyFont="1" applyFill="1" applyBorder="1" applyProtection="1"/>
    <xf numFmtId="0" fontId="0" fillId="28" borderId="19" xfId="0" applyFont="1" applyFill="1" applyBorder="1" applyAlignment="1" applyProtection="1">
      <alignment horizontal="center"/>
    </xf>
    <xf numFmtId="0" fontId="0" fillId="28" borderId="19" xfId="0" applyNumberFormat="1" applyFill="1" applyBorder="1" applyProtection="1"/>
    <xf numFmtId="0" fontId="0" fillId="28" borderId="19" xfId="0" applyFill="1" applyBorder="1" applyAlignment="1" applyProtection="1">
      <alignment horizontal="left"/>
    </xf>
    <xf numFmtId="0" fontId="0" fillId="28" borderId="0" xfId="0" applyFont="1" applyFill="1" applyAlignment="1" applyProtection="1">
      <alignment horizontal="right"/>
    </xf>
    <xf numFmtId="178" fontId="0" fillId="28" borderId="19" xfId="0" applyNumberFormat="1" applyFont="1" applyFill="1" applyBorder="1" applyAlignment="1" applyProtection="1">
      <alignment horizontal="left"/>
    </xf>
    <xf numFmtId="0" fontId="0" fillId="28" borderId="0" xfId="0" applyFont="1" applyFill="1" applyBorder="1" applyAlignment="1" applyProtection="1">
      <alignment horizontal="left"/>
    </xf>
    <xf numFmtId="0" fontId="0" fillId="28" borderId="91" xfId="0" applyNumberFormat="1" applyFill="1" applyBorder="1" applyAlignment="1" applyProtection="1">
      <alignment horizontal="right"/>
    </xf>
    <xf numFmtId="49" fontId="0" fillId="28" borderId="83" xfId="0" applyNumberFormat="1" applyFill="1" applyBorder="1" applyAlignment="1" applyProtection="1">
      <alignment horizontal="right"/>
    </xf>
    <xf numFmtId="178" fontId="0" fillId="28" borderId="82" xfId="0" applyNumberFormat="1" applyFill="1" applyBorder="1" applyProtection="1"/>
    <xf numFmtId="0" fontId="0" fillId="28" borderId="97" xfId="0" applyNumberFormat="1" applyFill="1" applyBorder="1" applyAlignment="1" applyProtection="1">
      <alignment horizontal="right"/>
    </xf>
    <xf numFmtId="49" fontId="0" fillId="28" borderId="91" xfId="0" applyNumberFormat="1" applyFont="1" applyFill="1" applyBorder="1" applyProtection="1"/>
    <xf numFmtId="49" fontId="0" fillId="28" borderId="91" xfId="0" applyNumberFormat="1" applyFill="1" applyBorder="1" applyProtection="1"/>
    <xf numFmtId="0" fontId="0" fillId="28" borderId="91" xfId="0" applyNumberFormat="1" applyFill="1" applyBorder="1" applyAlignment="1" applyProtection="1">
      <alignment horizontal="left"/>
    </xf>
    <xf numFmtId="0" fontId="0" fillId="28" borderId="93" xfId="0" applyNumberFormat="1" applyFill="1" applyBorder="1" applyAlignment="1" applyProtection="1">
      <alignment horizontal="left"/>
    </xf>
    <xf numFmtId="0" fontId="0" fillId="28" borderId="91" xfId="0" applyNumberFormat="1" applyFont="1" applyFill="1" applyBorder="1" applyAlignment="1" applyProtection="1">
      <alignment horizontal="left"/>
    </xf>
    <xf numFmtId="0" fontId="0" fillId="28" borderId="92" xfId="0" applyNumberFormat="1" applyFill="1" applyBorder="1" applyAlignment="1" applyProtection="1">
      <alignment horizontal="center"/>
    </xf>
    <xf numFmtId="0" fontId="0" fillId="28" borderId="82" xfId="0" applyNumberFormat="1" applyFill="1" applyBorder="1" applyAlignment="1" applyProtection="1">
      <alignment horizontal="left"/>
    </xf>
    <xf numFmtId="0" fontId="0" fillId="28" borderId="95" xfId="0" applyNumberFormat="1" applyFill="1" applyBorder="1" applyProtection="1"/>
    <xf numFmtId="0" fontId="0" fillId="28" borderId="96" xfId="0" applyNumberFormat="1" applyFill="1" applyBorder="1" applyProtection="1"/>
    <xf numFmtId="0" fontId="0" fillId="28" borderId="92" xfId="0" applyNumberFormat="1" applyFill="1" applyBorder="1" applyProtection="1"/>
    <xf numFmtId="0" fontId="0" fillId="28" borderId="82" xfId="0" applyNumberFormat="1" applyFill="1" applyBorder="1" applyProtection="1"/>
    <xf numFmtId="0" fontId="0" fillId="28" borderId="128" xfId="0" applyNumberFormat="1" applyFill="1" applyBorder="1" applyProtection="1"/>
    <xf numFmtId="176" fontId="0" fillId="28" borderId="128" xfId="0" applyNumberFormat="1" applyFill="1" applyBorder="1" applyAlignment="1" applyProtection="1">
      <alignment horizontal="right"/>
    </xf>
    <xf numFmtId="0" fontId="0" fillId="28" borderId="10" xfId="0" applyNumberFormat="1" applyFill="1" applyBorder="1" applyProtection="1"/>
    <xf numFmtId="0" fontId="0" fillId="28" borderId="97" xfId="0" applyNumberFormat="1" applyFill="1" applyBorder="1" applyProtection="1"/>
    <xf numFmtId="0" fontId="0" fillId="28" borderId="82" xfId="0" applyFill="1" applyBorder="1" applyProtection="1"/>
    <xf numFmtId="0" fontId="0" fillId="28" borderId="10" xfId="0" applyNumberFormat="1" applyFill="1" applyBorder="1" applyAlignment="1" applyProtection="1">
      <alignment horizontal="center"/>
    </xf>
    <xf numFmtId="0" fontId="16" fillId="28" borderId="0" xfId="0" applyFont="1" applyFill="1" applyBorder="1" applyAlignment="1" applyProtection="1">
      <alignment horizontal="center"/>
    </xf>
    <xf numFmtId="0" fontId="0" fillId="28" borderId="0" xfId="0" applyNumberFormat="1" applyFill="1" applyProtection="1"/>
    <xf numFmtId="0" fontId="0" fillId="28" borderId="27" xfId="0" applyFill="1" applyBorder="1" applyProtection="1"/>
    <xf numFmtId="0" fontId="0" fillId="28" borderId="27" xfId="0" applyNumberFormat="1" applyFill="1" applyBorder="1" applyProtection="1"/>
    <xf numFmtId="0" fontId="0" fillId="28" borderId="28" xfId="0" applyNumberFormat="1" applyFill="1" applyBorder="1" applyProtection="1"/>
    <xf numFmtId="0" fontId="0" fillId="28" borderId="0" xfId="0" applyNumberFormat="1" applyFill="1" applyBorder="1" applyProtection="1"/>
    <xf numFmtId="0" fontId="0" fillId="7" borderId="26" xfId="0" applyFont="1" applyFill="1" applyBorder="1" applyProtection="1"/>
    <xf numFmtId="0" fontId="0" fillId="7" borderId="28" xfId="0" applyFill="1" applyBorder="1" applyProtection="1"/>
    <xf numFmtId="0" fontId="16" fillId="28" borderId="96" xfId="0" applyFont="1" applyFill="1" applyBorder="1" applyProtection="1"/>
    <xf numFmtId="0" fontId="0" fillId="28" borderId="92" xfId="0" applyNumberFormat="1" applyFill="1" applyBorder="1" applyAlignment="1" applyProtection="1">
      <alignment horizontal="right"/>
    </xf>
    <xf numFmtId="49" fontId="0" fillId="28" borderId="92" xfId="0" applyNumberFormat="1" applyFont="1" applyFill="1" applyBorder="1" applyAlignment="1" applyProtection="1">
      <alignment horizontal="right"/>
    </xf>
    <xf numFmtId="178" fontId="0" fillId="28" borderId="96" xfId="0" applyNumberFormat="1" applyFont="1" applyFill="1" applyBorder="1" applyProtection="1"/>
    <xf numFmtId="0" fontId="0" fillId="28" borderId="96" xfId="0" applyNumberFormat="1" applyFill="1" applyBorder="1" applyAlignment="1" applyProtection="1">
      <alignment horizontal="right"/>
    </xf>
    <xf numFmtId="49" fontId="0" fillId="28" borderId="92" xfId="0" applyNumberFormat="1" applyFill="1" applyBorder="1" applyProtection="1"/>
    <xf numFmtId="49" fontId="0" fillId="28" borderId="96" xfId="0" applyNumberFormat="1" applyFont="1" applyFill="1" applyBorder="1" applyAlignment="1" applyProtection="1">
      <alignment horizontal="left"/>
    </xf>
    <xf numFmtId="0" fontId="0" fillId="28" borderId="37" xfId="0" applyNumberFormat="1" applyFill="1" applyBorder="1" applyProtection="1"/>
    <xf numFmtId="0" fontId="0" fillId="7" borderId="36" xfId="0" applyFont="1" applyFill="1" applyBorder="1" applyProtection="1"/>
    <xf numFmtId="0" fontId="0" fillId="7" borderId="37" xfId="0" applyFill="1" applyBorder="1" applyProtection="1"/>
    <xf numFmtId="49" fontId="0" fillId="28" borderId="92" xfId="0" applyNumberFormat="1" applyFont="1" applyFill="1" applyBorder="1" applyProtection="1"/>
    <xf numFmtId="0" fontId="0" fillId="28" borderId="92" xfId="0" applyNumberFormat="1" applyFill="1" applyBorder="1" applyAlignment="1" applyProtection="1">
      <alignment horizontal="left"/>
    </xf>
    <xf numFmtId="0" fontId="0" fillId="28" borderId="99" xfId="0" applyNumberFormat="1" applyFill="1" applyBorder="1" applyAlignment="1" applyProtection="1">
      <alignment horizontal="left"/>
    </xf>
    <xf numFmtId="0" fontId="0" fillId="28" borderId="100" xfId="0" applyNumberFormat="1" applyFill="1" applyBorder="1" applyAlignment="1" applyProtection="1">
      <alignment horizontal="left"/>
    </xf>
    <xf numFmtId="0" fontId="0" fillId="7" borderId="71" xfId="0" applyFont="1" applyFill="1" applyBorder="1" applyProtection="1"/>
    <xf numFmtId="0" fontId="0" fillId="7" borderId="55" xfId="0" applyFill="1" applyBorder="1" applyProtection="1"/>
    <xf numFmtId="49" fontId="0" fillId="28" borderId="87" xfId="0" applyNumberFormat="1" applyFill="1" applyBorder="1" applyAlignment="1" applyProtection="1">
      <alignment horizontal="right"/>
    </xf>
    <xf numFmtId="49" fontId="0" fillId="28" borderId="87" xfId="0" applyNumberFormat="1" applyFont="1" applyFill="1" applyBorder="1" applyAlignment="1" applyProtection="1">
      <alignment horizontal="right"/>
    </xf>
    <xf numFmtId="178" fontId="0" fillId="28" borderId="86" xfId="0" applyNumberFormat="1" applyFont="1" applyFill="1" applyBorder="1" applyProtection="1"/>
    <xf numFmtId="0" fontId="0" fillId="28" borderId="86" xfId="0" applyNumberFormat="1" applyFill="1" applyBorder="1" applyAlignment="1" applyProtection="1">
      <alignment horizontal="right"/>
    </xf>
    <xf numFmtId="0" fontId="0" fillId="28" borderId="87" xfId="0" applyNumberFormat="1" applyFill="1" applyBorder="1" applyProtection="1"/>
    <xf numFmtId="49" fontId="0" fillId="28" borderId="87" xfId="0" applyNumberFormat="1" applyFont="1" applyFill="1" applyBorder="1" applyProtection="1"/>
    <xf numFmtId="0" fontId="0" fillId="28" borderId="87" xfId="0" applyNumberFormat="1" applyFill="1" applyBorder="1" applyAlignment="1" applyProtection="1">
      <alignment horizontal="left"/>
    </xf>
    <xf numFmtId="0" fontId="0" fillId="28" borderId="101" xfId="0" applyNumberFormat="1" applyFill="1" applyBorder="1" applyAlignment="1" applyProtection="1">
      <alignment horizontal="left"/>
    </xf>
    <xf numFmtId="0" fontId="0" fillId="28" borderId="102" xfId="0" applyNumberFormat="1" applyFill="1" applyBorder="1" applyAlignment="1" applyProtection="1">
      <alignment horizontal="left"/>
    </xf>
    <xf numFmtId="49" fontId="0" fillId="28" borderId="86" xfId="0" applyNumberFormat="1" applyFont="1" applyFill="1" applyBorder="1" applyAlignment="1" applyProtection="1">
      <alignment horizontal="left"/>
    </xf>
    <xf numFmtId="0" fontId="0" fillId="28" borderId="86" xfId="0" applyNumberFormat="1" applyFill="1" applyBorder="1" applyAlignment="1" applyProtection="1">
      <alignment horizontal="left"/>
    </xf>
    <xf numFmtId="176" fontId="0" fillId="28" borderId="103" xfId="0" applyNumberFormat="1" applyFill="1" applyBorder="1" applyAlignment="1" applyProtection="1">
      <alignment horizontal="right"/>
    </xf>
    <xf numFmtId="0" fontId="16" fillId="28" borderId="97" xfId="0" applyFont="1" applyFill="1" applyBorder="1" applyProtection="1"/>
    <xf numFmtId="49" fontId="0" fillId="28" borderId="91" xfId="0" applyNumberFormat="1" applyFill="1" applyBorder="1" applyAlignment="1" applyProtection="1">
      <alignment horizontal="right"/>
    </xf>
    <xf numFmtId="49" fontId="0" fillId="28" borderId="91" xfId="0" applyNumberFormat="1" applyFont="1" applyFill="1" applyBorder="1" applyAlignment="1" applyProtection="1">
      <alignment horizontal="right"/>
    </xf>
    <xf numFmtId="178" fontId="0" fillId="28" borderId="97" xfId="0" applyNumberFormat="1" applyFont="1" applyFill="1" applyBorder="1" applyProtection="1"/>
    <xf numFmtId="0" fontId="0" fillId="28" borderId="91" xfId="0" applyNumberFormat="1" applyFill="1" applyBorder="1" applyProtection="1"/>
    <xf numFmtId="0" fontId="0" fillId="28" borderId="129" xfId="0" applyNumberFormat="1" applyFill="1" applyBorder="1" applyAlignment="1" applyProtection="1">
      <alignment horizontal="left"/>
    </xf>
    <xf numFmtId="0" fontId="0" fillId="28" borderId="130" xfId="0" applyNumberFormat="1" applyFill="1" applyBorder="1" applyAlignment="1" applyProtection="1">
      <alignment horizontal="left"/>
    </xf>
    <xf numFmtId="0" fontId="0" fillId="28" borderId="91" xfId="0" applyNumberFormat="1" applyFill="1" applyBorder="1" applyAlignment="1" applyProtection="1">
      <alignment horizontal="center"/>
    </xf>
    <xf numFmtId="49" fontId="0" fillId="28" borderId="97" xfId="0" applyNumberFormat="1" applyFont="1" applyFill="1" applyBorder="1" applyAlignment="1" applyProtection="1">
      <alignment horizontal="left"/>
    </xf>
    <xf numFmtId="49" fontId="0" fillId="28" borderId="97" xfId="0" applyNumberFormat="1" applyFill="1" applyBorder="1" applyProtection="1"/>
    <xf numFmtId="49" fontId="0" fillId="28" borderId="92" xfId="0" applyNumberFormat="1" applyFill="1" applyBorder="1" applyAlignment="1" applyProtection="1">
      <alignment horizontal="right"/>
    </xf>
    <xf numFmtId="0" fontId="0" fillId="7" borderId="70" xfId="0" applyFont="1" applyFill="1" applyBorder="1" applyAlignment="1" applyProtection="1">
      <alignment horizontal="left"/>
    </xf>
    <xf numFmtId="0" fontId="0" fillId="7" borderId="35" xfId="0" applyFont="1" applyFill="1" applyBorder="1" applyProtection="1"/>
    <xf numFmtId="0" fontId="0" fillId="28" borderId="96" xfId="0" applyNumberFormat="1" applyFill="1" applyBorder="1" applyAlignment="1" applyProtection="1">
      <alignment horizontal="center"/>
    </xf>
    <xf numFmtId="176" fontId="0" fillId="28" borderId="95" xfId="0" applyNumberFormat="1" applyFill="1" applyBorder="1" applyAlignment="1" applyProtection="1">
      <alignment horizontal="right"/>
    </xf>
    <xf numFmtId="0" fontId="0" fillId="28" borderId="96" xfId="0" applyNumberFormat="1" applyFill="1" applyBorder="1" applyAlignment="1" applyProtection="1">
      <alignment horizontal="left"/>
    </xf>
    <xf numFmtId="49" fontId="0" fillId="28" borderId="96" xfId="0" applyNumberFormat="1" applyFill="1" applyBorder="1" applyAlignment="1" applyProtection="1">
      <alignment horizontal="right"/>
    </xf>
    <xf numFmtId="49" fontId="0" fillId="28" borderId="92" xfId="0" applyNumberFormat="1" applyFont="1" applyFill="1" applyBorder="1" applyAlignment="1" applyProtection="1">
      <alignment horizontal="left"/>
    </xf>
    <xf numFmtId="49" fontId="0" fillId="28" borderId="99" xfId="0" applyNumberFormat="1" applyFont="1" applyFill="1" applyBorder="1" applyAlignment="1" applyProtection="1">
      <alignment horizontal="left"/>
    </xf>
    <xf numFmtId="49" fontId="0" fillId="28" borderId="86" xfId="0" applyNumberFormat="1" applyFill="1" applyBorder="1" applyAlignment="1" applyProtection="1">
      <alignment horizontal="right"/>
    </xf>
    <xf numFmtId="49" fontId="0" fillId="28" borderId="87" xfId="0" applyNumberFormat="1" applyFont="1" applyFill="1" applyBorder="1" applyAlignment="1" applyProtection="1">
      <alignment horizontal="left"/>
    </xf>
    <xf numFmtId="49" fontId="0" fillId="28" borderId="101" xfId="0" applyNumberFormat="1" applyFont="1" applyFill="1" applyBorder="1" applyAlignment="1" applyProtection="1">
      <alignment horizontal="left"/>
    </xf>
    <xf numFmtId="49" fontId="0" fillId="28" borderId="97" xfId="0" applyNumberFormat="1" applyFont="1" applyFill="1" applyBorder="1" applyAlignment="1" applyProtection="1">
      <alignment horizontal="right"/>
    </xf>
    <xf numFmtId="49" fontId="0" fillId="28" borderId="91" xfId="0" applyNumberFormat="1" applyFont="1" applyFill="1" applyBorder="1" applyAlignment="1" applyProtection="1">
      <alignment horizontal="left"/>
    </xf>
    <xf numFmtId="49" fontId="0" fillId="28" borderId="129" xfId="0" applyNumberFormat="1" applyFont="1" applyFill="1" applyBorder="1" applyAlignment="1" applyProtection="1">
      <alignment horizontal="left"/>
    </xf>
    <xf numFmtId="49" fontId="0" fillId="28" borderId="96" xfId="0" applyNumberFormat="1" applyFont="1" applyFill="1" applyBorder="1" applyAlignment="1" applyProtection="1">
      <alignment horizontal="right"/>
    </xf>
    <xf numFmtId="49" fontId="0" fillId="28" borderId="86" xfId="0" applyNumberFormat="1" applyFont="1" applyFill="1" applyBorder="1" applyAlignment="1" applyProtection="1">
      <alignment horizontal="right"/>
    </xf>
    <xf numFmtId="49" fontId="0" fillId="28" borderId="87" xfId="0" applyNumberFormat="1" applyFill="1" applyBorder="1" applyProtection="1"/>
    <xf numFmtId="0" fontId="0" fillId="28" borderId="87" xfId="0" applyNumberFormat="1" applyFill="1" applyBorder="1" applyAlignment="1" applyProtection="1">
      <alignment horizontal="center"/>
    </xf>
    <xf numFmtId="178" fontId="0" fillId="28" borderId="86" xfId="0" applyNumberFormat="1" applyFill="1" applyBorder="1" applyProtection="1"/>
    <xf numFmtId="49" fontId="0" fillId="28" borderId="87" xfId="0" applyNumberFormat="1" applyFill="1" applyBorder="1" applyAlignment="1" applyProtection="1">
      <alignment horizontal="left"/>
    </xf>
    <xf numFmtId="49" fontId="0" fillId="28" borderId="101" xfId="0" applyNumberFormat="1" applyFill="1" applyBorder="1" applyAlignment="1" applyProtection="1">
      <alignment horizontal="left"/>
    </xf>
    <xf numFmtId="0" fontId="16" fillId="28" borderId="96" xfId="0" applyNumberFormat="1" applyFont="1" applyFill="1" applyBorder="1" applyProtection="1"/>
    <xf numFmtId="49" fontId="0" fillId="28" borderId="92" xfId="0" applyNumberFormat="1" applyFill="1" applyBorder="1" applyAlignment="1" applyProtection="1">
      <alignment horizontal="left"/>
    </xf>
    <xf numFmtId="178" fontId="0" fillId="28" borderId="96" xfId="0" applyNumberFormat="1" applyFill="1" applyBorder="1" applyProtection="1"/>
    <xf numFmtId="49" fontId="0" fillId="28" borderId="99" xfId="0" applyNumberFormat="1" applyFill="1" applyBorder="1" applyAlignment="1" applyProtection="1">
      <alignment horizontal="left"/>
    </xf>
    <xf numFmtId="176" fontId="0" fillId="28" borderId="131" xfId="0" applyNumberFormat="1" applyFill="1" applyBorder="1" applyAlignment="1" applyProtection="1">
      <alignment horizontal="right"/>
    </xf>
    <xf numFmtId="0" fontId="0" fillId="28" borderId="79" xfId="0" applyNumberFormat="1" applyFill="1" applyBorder="1" applyProtection="1"/>
    <xf numFmtId="0" fontId="0" fillId="28" borderId="62" xfId="0" applyNumberFormat="1" applyFill="1" applyBorder="1" applyProtection="1"/>
    <xf numFmtId="0" fontId="0" fillId="7" borderId="67" xfId="0" applyFill="1" applyBorder="1" applyAlignment="1" applyProtection="1">
      <alignment horizontal="center"/>
    </xf>
    <xf numFmtId="176" fontId="0" fillId="7" borderId="67" xfId="0" applyNumberFormat="1" applyFill="1" applyBorder="1" applyAlignment="1" applyProtection="1">
      <alignment horizontal="center"/>
    </xf>
    <xf numFmtId="0" fontId="0" fillId="7" borderId="20" xfId="0" applyFill="1" applyBorder="1" applyProtection="1"/>
    <xf numFmtId="0" fontId="0" fillId="7" borderId="132" xfId="0" applyFill="1" applyBorder="1" applyProtection="1"/>
    <xf numFmtId="0" fontId="0" fillId="7" borderId="23" xfId="0" applyFill="1" applyBorder="1" applyProtection="1"/>
    <xf numFmtId="49" fontId="0" fillId="0" borderId="0" xfId="0" applyNumberFormat="1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</xf>
    <xf numFmtId="0" fontId="0" fillId="0" borderId="0" xfId="0" applyFill="1"/>
    <xf numFmtId="0" fontId="0" fillId="28" borderId="79" xfId="0" applyFont="1" applyFill="1" applyBorder="1"/>
    <xf numFmtId="0" fontId="0" fillId="28" borderId="80" xfId="0" applyFont="1" applyFill="1" applyBorder="1"/>
    <xf numFmtId="0" fontId="0" fillId="28" borderId="10" xfId="0" applyFill="1" applyBorder="1" applyAlignment="1">
      <alignment horizontal="center"/>
    </xf>
    <xf numFmtId="0" fontId="0" fillId="28" borderId="0" xfId="0" applyFont="1" applyFill="1" applyAlignment="1">
      <alignment horizontal="center"/>
    </xf>
    <xf numFmtId="0" fontId="0" fillId="29" borderId="0" xfId="0" applyFont="1" applyFill="1" applyProtection="1"/>
    <xf numFmtId="0" fontId="0" fillId="28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Protection="1">
      <protection locked="0"/>
    </xf>
    <xf numFmtId="49" fontId="0" fillId="4" borderId="92" xfId="0" applyNumberFormat="1" applyFill="1" applyBorder="1" applyProtection="1">
      <protection locked="0"/>
    </xf>
    <xf numFmtId="0" fontId="0" fillId="0" borderId="14" xfId="0" applyBorder="1" applyAlignment="1" applyProtection="1">
      <alignment horizontal="center"/>
    </xf>
    <xf numFmtId="0" fontId="0" fillId="28" borderId="83" xfId="0" applyNumberFormat="1" applyFont="1" applyFill="1" applyBorder="1" applyAlignment="1" applyProtection="1">
      <alignment horizontal="left"/>
    </xf>
    <xf numFmtId="0" fontId="47" fillId="28" borderId="24" xfId="0" applyFont="1" applyFill="1" applyBorder="1" applyAlignment="1" applyProtection="1">
      <alignment horizontal="center"/>
    </xf>
    <xf numFmtId="0" fontId="48" fillId="28" borderId="24" xfId="0" applyFont="1" applyFill="1" applyBorder="1" applyProtection="1"/>
    <xf numFmtId="0" fontId="48" fillId="28" borderId="29" xfId="0" applyFont="1" applyFill="1" applyBorder="1" applyProtection="1"/>
    <xf numFmtId="0" fontId="48" fillId="28" borderId="14" xfId="0" applyFont="1" applyFill="1" applyBorder="1" applyProtection="1"/>
    <xf numFmtId="176" fontId="0" fillId="4" borderId="19" xfId="37" applyNumberFormat="1" applyFont="1" applyFill="1" applyBorder="1" applyAlignment="1" applyProtection="1">
      <alignment horizontal="right"/>
      <protection locked="0"/>
    </xf>
    <xf numFmtId="0" fontId="23" fillId="30" borderId="133" xfId="0" applyFont="1" applyFill="1" applyBorder="1" applyProtection="1"/>
    <xf numFmtId="0" fontId="23" fillId="30" borderId="134" xfId="0" applyFont="1" applyFill="1" applyBorder="1" applyProtection="1"/>
    <xf numFmtId="0" fontId="23" fillId="30" borderId="135" xfId="0" applyFont="1" applyFill="1" applyBorder="1" applyProtection="1"/>
    <xf numFmtId="0" fontId="23" fillId="30" borderId="136" xfId="0" applyFont="1" applyFill="1" applyBorder="1" applyProtection="1"/>
    <xf numFmtId="0" fontId="54" fillId="30" borderId="137" xfId="0" applyFont="1" applyFill="1" applyBorder="1" applyProtection="1"/>
    <xf numFmtId="0" fontId="54" fillId="30" borderId="138" xfId="0" applyFont="1" applyFill="1" applyBorder="1" applyProtection="1"/>
    <xf numFmtId="0" fontId="23" fillId="4" borderId="19" xfId="0" applyFont="1" applyFill="1" applyBorder="1" applyProtection="1">
      <protection locked="0"/>
    </xf>
    <xf numFmtId="49" fontId="0" fillId="4" borderId="94" xfId="0" applyNumberFormat="1" applyFill="1" applyBorder="1" applyAlignment="1" applyProtection="1">
      <alignment horizontal="left"/>
      <protection locked="0"/>
    </xf>
    <xf numFmtId="49" fontId="0" fillId="4" borderId="100" xfId="0" applyNumberFormat="1" applyFill="1" applyBorder="1" applyAlignment="1" applyProtection="1">
      <alignment horizontal="left"/>
      <protection locked="0"/>
    </xf>
    <xf numFmtId="49" fontId="0" fillId="4" borderId="93" xfId="0" applyNumberFormat="1" applyFill="1" applyBorder="1" applyAlignment="1" applyProtection="1">
      <alignment horizontal="left"/>
      <protection locked="0"/>
    </xf>
    <xf numFmtId="0" fontId="0" fillId="26" borderId="10" xfId="0" applyFill="1" applyBorder="1" applyAlignment="1" applyProtection="1">
      <alignment horizontal="center"/>
    </xf>
    <xf numFmtId="0" fontId="18" fillId="0" borderId="124" xfId="0" applyFont="1" applyBorder="1" applyAlignment="1" applyProtection="1">
      <alignment horizontal="center"/>
    </xf>
    <xf numFmtId="0" fontId="20" fillId="0" borderId="139" xfId="0" applyFont="1" applyFill="1" applyBorder="1" applyAlignment="1" applyProtection="1">
      <alignment horizontal="left" vertical="center" wrapText="1"/>
    </xf>
    <xf numFmtId="0" fontId="0" fillId="0" borderId="24" xfId="0" applyFont="1" applyFill="1" applyBorder="1" applyAlignment="1">
      <alignment horizontal="center"/>
    </xf>
    <xf numFmtId="0" fontId="28" fillId="28" borderId="46" xfId="0" applyFont="1" applyFill="1" applyBorder="1" applyAlignment="1" applyProtection="1">
      <alignment horizontal="left" vertical="center"/>
    </xf>
    <xf numFmtId="0" fontId="0" fillId="0" borderId="67" xfId="0" applyFont="1" applyFill="1" applyBorder="1" applyAlignment="1" applyProtection="1">
      <alignment horizontal="center"/>
    </xf>
    <xf numFmtId="0" fontId="0" fillId="0" borderId="14" xfId="0" applyFont="1" applyFill="1" applyBorder="1" applyAlignment="1">
      <alignment horizontal="center"/>
    </xf>
    <xf numFmtId="0" fontId="20" fillId="0" borderId="0" xfId="0" applyFont="1" applyFill="1" applyBorder="1" applyAlignment="1" applyProtection="1">
      <alignment horizontal="left" vertical="center" wrapText="1"/>
    </xf>
    <xf numFmtId="0" fontId="23" fillId="0" borderId="10" xfId="0" applyFont="1" applyBorder="1" applyAlignment="1" applyProtection="1">
      <alignment horizontal="center" vertical="center"/>
    </xf>
    <xf numFmtId="0" fontId="26" fillId="0" borderId="10" xfId="0" applyFont="1" applyBorder="1" applyAlignment="1" applyProtection="1">
      <alignment horizontal="center" vertical="center" shrinkToFit="1"/>
    </xf>
    <xf numFmtId="0" fontId="28" fillId="28" borderId="32" xfId="0" applyFont="1" applyFill="1" applyBorder="1" applyAlignment="1" applyProtection="1">
      <alignment horizontal="right" vertical="center"/>
    </xf>
    <xf numFmtId="176" fontId="28" fillId="4" borderId="52" xfId="0" applyNumberFormat="1" applyFont="1" applyFill="1" applyBorder="1" applyAlignment="1" applyProtection="1">
      <alignment horizontal="center" vertical="center"/>
      <protection locked="0"/>
    </xf>
    <xf numFmtId="0" fontId="23" fillId="28" borderId="47" xfId="0" applyFont="1" applyFill="1" applyBorder="1" applyAlignment="1" applyProtection="1">
      <alignment horizontal="center"/>
    </xf>
    <xf numFmtId="0" fontId="23" fillId="28" borderId="80" xfId="0" applyFont="1" applyFill="1" applyBorder="1" applyAlignment="1" applyProtection="1">
      <alignment horizontal="center"/>
    </xf>
    <xf numFmtId="0" fontId="29" fillId="4" borderId="10" xfId="0" applyFont="1" applyFill="1" applyBorder="1" applyAlignment="1" applyProtection="1">
      <alignment horizontal="center" vertical="center"/>
      <protection locked="0"/>
    </xf>
    <xf numFmtId="0" fontId="29" fillId="28" borderId="10" xfId="0" applyFont="1" applyFill="1" applyBorder="1" applyAlignment="1" applyProtection="1">
      <alignment horizontal="center" vertical="center" wrapText="1"/>
    </xf>
    <xf numFmtId="0" fontId="23" fillId="28" borderId="47" xfId="0" applyNumberFormat="1" applyFont="1" applyFill="1" applyBorder="1" applyAlignment="1" applyProtection="1">
      <alignment horizontal="center"/>
    </xf>
    <xf numFmtId="0" fontId="23" fillId="0" borderId="80" xfId="0" applyFont="1" applyFill="1" applyBorder="1" applyAlignment="1" applyProtection="1">
      <alignment horizontal="center" vertical="center"/>
    </xf>
    <xf numFmtId="0" fontId="31" fillId="4" borderId="10" xfId="0" applyFont="1" applyFill="1" applyBorder="1" applyAlignment="1" applyProtection="1">
      <alignment horizontal="center" vertical="center"/>
      <protection locked="0"/>
    </xf>
    <xf numFmtId="0" fontId="32" fillId="26" borderId="10" xfId="0" applyFont="1" applyFill="1" applyBorder="1" applyAlignment="1" applyProtection="1">
      <alignment horizontal="center" vertical="center"/>
      <protection locked="0"/>
    </xf>
    <xf numFmtId="38" fontId="32" fillId="28" borderId="10" xfId="37" applyFont="1" applyFill="1" applyBorder="1" applyAlignment="1" applyProtection="1">
      <alignment horizontal="center" vertical="center"/>
    </xf>
    <xf numFmtId="0" fontId="36" fillId="4" borderId="19" xfId="0" applyFont="1" applyFill="1" applyBorder="1" applyAlignment="1" applyProtection="1">
      <alignment horizontal="center"/>
      <protection locked="0"/>
    </xf>
    <xf numFmtId="0" fontId="29" fillId="0" borderId="10" xfId="0" applyFont="1" applyFill="1" applyBorder="1" applyAlignment="1" applyProtection="1">
      <alignment horizontal="center" vertical="center"/>
      <protection locked="0"/>
    </xf>
    <xf numFmtId="0" fontId="37" fillId="4" borderId="0" xfId="29" applyNumberFormat="1" applyFont="1" applyFill="1" applyBorder="1" applyAlignment="1" applyProtection="1">
      <protection locked="0"/>
    </xf>
    <xf numFmtId="0" fontId="23" fillId="0" borderId="19" xfId="0" applyFont="1" applyFill="1" applyBorder="1" applyAlignment="1" applyProtection="1">
      <alignment horizontal="left"/>
      <protection locked="0"/>
    </xf>
    <xf numFmtId="0" fontId="23" fillId="4" borderId="19" xfId="0" applyFont="1" applyFill="1" applyBorder="1" applyAlignment="1" applyProtection="1">
      <alignment horizontal="left"/>
      <protection locked="0"/>
    </xf>
    <xf numFmtId="0" fontId="23" fillId="4" borderId="52" xfId="0" applyFont="1" applyFill="1" applyBorder="1" applyAlignment="1" applyProtection="1">
      <alignment horizontal="left"/>
      <protection locked="0"/>
    </xf>
    <xf numFmtId="49" fontId="23" fillId="4" borderId="52" xfId="0" applyNumberFormat="1" applyFont="1" applyFill="1" applyBorder="1" applyAlignment="1" applyProtection="1">
      <alignment horizontal="left"/>
      <protection locked="0"/>
    </xf>
    <xf numFmtId="0" fontId="23" fillId="28" borderId="10" xfId="0" applyFont="1" applyFill="1" applyBorder="1" applyAlignment="1" applyProtection="1">
      <alignment horizontal="center" vertical="center"/>
    </xf>
    <xf numFmtId="0" fontId="23" fillId="0" borderId="112" xfId="0" applyFont="1" applyFill="1" applyBorder="1" applyAlignment="1" applyProtection="1">
      <alignment horizontal="center" vertical="center"/>
    </xf>
    <xf numFmtId="180" fontId="0" fillId="4" borderId="19" xfId="0" applyNumberFormat="1" applyFill="1" applyBorder="1" applyAlignment="1" applyProtection="1">
      <alignment horizontal="right"/>
      <protection locked="0"/>
    </xf>
    <xf numFmtId="0" fontId="23" fillId="26" borderId="19" xfId="0" applyFont="1" applyFill="1" applyBorder="1" applyAlignment="1" applyProtection="1">
      <alignment horizontal="left"/>
      <protection locked="0"/>
    </xf>
    <xf numFmtId="176" fontId="23" fillId="28" borderId="19" xfId="0" applyNumberFormat="1" applyFont="1" applyFill="1" applyBorder="1" applyAlignment="1" applyProtection="1">
      <alignment horizontal="center"/>
    </xf>
    <xf numFmtId="0" fontId="23" fillId="0" borderId="19" xfId="0" applyFont="1" applyBorder="1" applyAlignment="1" applyProtection="1">
      <alignment horizontal="left"/>
      <protection locked="0"/>
    </xf>
    <xf numFmtId="0" fontId="23" fillId="0" borderId="0" xfId="0" applyFont="1" applyBorder="1" applyAlignment="1" applyProtection="1">
      <alignment horizontal="right"/>
    </xf>
    <xf numFmtId="0" fontId="23" fillId="0" borderId="0" xfId="0" applyFont="1" applyBorder="1" applyAlignment="1" applyProtection="1">
      <alignment horizontal="left"/>
    </xf>
    <xf numFmtId="177" fontId="0" fillId="4" borderId="19" xfId="0" applyNumberFormat="1" applyFill="1" applyBorder="1" applyAlignment="1" applyProtection="1">
      <alignment horizontal="center"/>
      <protection locked="0"/>
    </xf>
    <xf numFmtId="0" fontId="0" fillId="4" borderId="19" xfId="0" applyFill="1" applyBorder="1" applyAlignment="1" applyProtection="1">
      <alignment horizontal="center"/>
      <protection locked="0"/>
    </xf>
    <xf numFmtId="0" fontId="0" fillId="4" borderId="19" xfId="0" applyFont="1" applyFill="1" applyBorder="1" applyAlignment="1" applyProtection="1">
      <alignment horizontal="center"/>
      <protection locked="0"/>
    </xf>
    <xf numFmtId="0" fontId="21" fillId="28" borderId="67" xfId="0" applyFont="1" applyFill="1" applyBorder="1" applyAlignment="1" applyProtection="1">
      <alignment horizontal="center"/>
    </xf>
    <xf numFmtId="0" fontId="23" fillId="26" borderId="52" xfId="0" applyFont="1" applyFill="1" applyBorder="1" applyAlignment="1" applyProtection="1">
      <alignment horizontal="left"/>
      <protection locked="0"/>
    </xf>
    <xf numFmtId="0" fontId="0" fillId="0" borderId="10" xfId="0" applyFont="1" applyBorder="1" applyAlignment="1" applyProtection="1">
      <alignment horizontal="center"/>
    </xf>
    <xf numFmtId="0" fontId="0" fillId="0" borderId="87" xfId="0" applyFont="1" applyBorder="1" applyAlignment="1" applyProtection="1">
      <alignment horizontal="center"/>
    </xf>
    <xf numFmtId="0" fontId="41" fillId="0" borderId="19" xfId="0" applyFont="1" applyBorder="1" applyAlignment="1" applyProtection="1">
      <alignment horizontal="left" vertical="center" wrapText="1"/>
    </xf>
    <xf numFmtId="0" fontId="42" fillId="0" borderId="67" xfId="0" applyFont="1" applyFill="1" applyBorder="1" applyAlignment="1" applyProtection="1">
      <alignment horizontal="center" vertical="center"/>
    </xf>
    <xf numFmtId="0" fontId="0" fillId="28" borderId="10" xfId="0" applyFont="1" applyFill="1" applyBorder="1" applyAlignment="1" applyProtection="1">
      <alignment horizontal="center"/>
    </xf>
    <xf numFmtId="0" fontId="0" fillId="28" borderId="79" xfId="0" applyFill="1" applyBorder="1" applyAlignment="1" applyProtection="1">
      <alignment horizontal="center"/>
    </xf>
    <xf numFmtId="0" fontId="20" fillId="0" borderId="43" xfId="0" applyNumberFormat="1" applyFont="1" applyBorder="1" applyAlignment="1" applyProtection="1">
      <alignment horizontal="center" vertical="center" textRotation="255" wrapText="1"/>
    </xf>
    <xf numFmtId="0" fontId="20" fillId="0" borderId="43" xfId="0" applyFont="1" applyBorder="1" applyAlignment="1" applyProtection="1">
      <alignment horizontal="center" vertical="center" textRotation="255" wrapText="1"/>
    </xf>
    <xf numFmtId="0" fontId="44" fillId="28" borderId="19" xfId="0" applyFont="1" applyFill="1" applyBorder="1" applyAlignment="1" applyProtection="1">
      <alignment horizontal="center"/>
    </xf>
    <xf numFmtId="0" fontId="0" fillId="0" borderId="83" xfId="0" applyFont="1" applyBorder="1" applyAlignment="1" applyProtection="1">
      <alignment horizontal="center"/>
    </xf>
    <xf numFmtId="0" fontId="20" fillId="0" borderId="19" xfId="0" applyFont="1" applyBorder="1" applyAlignment="1" applyProtection="1">
      <alignment horizontal="left" vertical="center" wrapText="1"/>
    </xf>
    <xf numFmtId="0" fontId="0" fillId="28" borderId="28" xfId="0" applyFont="1" applyFill="1" applyBorder="1" applyAlignment="1" applyProtection="1">
      <alignment horizontal="center"/>
    </xf>
    <xf numFmtId="0" fontId="0" fillId="28" borderId="37" xfId="0" applyFont="1" applyFill="1" applyBorder="1" applyAlignment="1" applyProtection="1">
      <alignment horizontal="center"/>
    </xf>
    <xf numFmtId="0" fontId="0" fillId="28" borderId="55" xfId="0" applyFill="1" applyBorder="1" applyAlignment="1" applyProtection="1">
      <alignment horizontal="center"/>
    </xf>
    <xf numFmtId="179" fontId="0" fillId="28" borderId="55" xfId="0" applyNumberFormat="1" applyFill="1" applyBorder="1" applyAlignment="1" applyProtection="1">
      <alignment horizontal="center"/>
    </xf>
    <xf numFmtId="0" fontId="0" fillId="28" borderId="83" xfId="0" applyFont="1" applyFill="1" applyBorder="1" applyAlignment="1" applyProtection="1">
      <alignment horizontal="center"/>
    </xf>
    <xf numFmtId="0" fontId="0" fillId="28" borderId="87" xfId="0" applyFont="1" applyFill="1" applyBorder="1" applyAlignment="1" applyProtection="1">
      <alignment horizontal="center"/>
    </xf>
    <xf numFmtId="0" fontId="20" fillId="0" borderId="0" xfId="0" applyFont="1" applyFill="1" applyBorder="1" applyAlignment="1">
      <alignment horizontal="center" vertical="center"/>
    </xf>
  </cellXfs>
  <cellStyles count="4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どちらでもない 1" xfId="28"/>
    <cellStyle name="ハイパーリンク" xfId="29" builtinId="8"/>
    <cellStyle name="メモ" xfId="30" builtinId="10" customBuiltin="1"/>
    <cellStyle name="メモ 1" xfId="31"/>
    <cellStyle name="リンク セル" xfId="32" builtinId="24" customBuiltin="1"/>
    <cellStyle name="悪い" xfId="33" builtinId="27" customBuiltin="1"/>
    <cellStyle name="悪い 1" xfId="34"/>
    <cellStyle name="計算" xfId="35" builtinId="22" customBuiltin="1"/>
    <cellStyle name="警告文" xfId="36" builtinId="11" customBuiltin="1"/>
    <cellStyle name="桁区切り" xfId="37" builtinId="6"/>
    <cellStyle name="見出し 1" xfId="38" builtinId="16" customBuiltin="1"/>
    <cellStyle name="見出し 2" xfId="39" builtinId="17" customBuiltin="1"/>
    <cellStyle name="見出し 3" xfId="40" builtinId="18" customBuiltin="1"/>
    <cellStyle name="見出し 4" xfId="41" builtinId="19" customBuiltin="1"/>
    <cellStyle name="集計" xfId="42" builtinId="25" customBuiltin="1"/>
    <cellStyle name="出力" xfId="43" builtinId="21" customBuiltin="1"/>
    <cellStyle name="説明文" xfId="44" builtinId="53" customBuiltin="1"/>
    <cellStyle name="入力" xfId="45" builtinId="20" customBuiltin="1"/>
    <cellStyle name="標準" xfId="0" builtinId="0"/>
    <cellStyle name="良い" xfId="46" builtinId="26" customBuiltin="1"/>
    <cellStyle name="良い 1" xfId="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9525</xdr:colOff>
      <xdr:row>15</xdr:row>
      <xdr:rowOff>95250</xdr:rowOff>
    </xdr:from>
    <xdr:to>
      <xdr:col>25</xdr:col>
      <xdr:colOff>2933700</xdr:colOff>
      <xdr:row>41</xdr:row>
      <xdr:rowOff>19050</xdr:rowOff>
    </xdr:to>
    <xdr:pic>
      <xdr:nvPicPr>
        <xdr:cNvPr id="1038" name="Picture 89">
          <a:extLst>
            <a:ext uri="{FF2B5EF4-FFF2-40B4-BE49-F238E27FC236}">
              <a16:creationId xmlns:a16="http://schemas.microsoft.com/office/drawing/2014/main" id="{EEF9B1D4-405E-A343-4FF1-7211C1727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933700"/>
          <a:ext cx="2924175" cy="489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25</xdr:col>
      <xdr:colOff>19050</xdr:colOff>
      <xdr:row>1</xdr:row>
      <xdr:rowOff>0</xdr:rowOff>
    </xdr:from>
    <xdr:to>
      <xdr:col>25</xdr:col>
      <xdr:colOff>2933700</xdr:colOff>
      <xdr:row>8</xdr:row>
      <xdr:rowOff>95250</xdr:rowOff>
    </xdr:to>
    <xdr:pic>
      <xdr:nvPicPr>
        <xdr:cNvPr id="1039" name="Picture 94">
          <a:extLst>
            <a:ext uri="{FF2B5EF4-FFF2-40B4-BE49-F238E27FC236}">
              <a16:creationId xmlns:a16="http://schemas.microsoft.com/office/drawing/2014/main" id="{6DD49F0C-30D0-857A-E129-21B2D024E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71450"/>
          <a:ext cx="2914650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25</xdr:col>
      <xdr:colOff>19050</xdr:colOff>
      <xdr:row>8</xdr:row>
      <xdr:rowOff>161925</xdr:rowOff>
    </xdr:from>
    <xdr:to>
      <xdr:col>25</xdr:col>
      <xdr:colOff>2933700</xdr:colOff>
      <xdr:row>14</xdr:row>
      <xdr:rowOff>133350</xdr:rowOff>
    </xdr:to>
    <xdr:pic>
      <xdr:nvPicPr>
        <xdr:cNvPr id="1040" name="Picture 10">
          <a:extLst>
            <a:ext uri="{FF2B5EF4-FFF2-40B4-BE49-F238E27FC236}">
              <a16:creationId xmlns:a16="http://schemas.microsoft.com/office/drawing/2014/main" id="{88D0F679-C527-37A2-765E-E1BF65690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609725"/>
          <a:ext cx="29146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</xdr:row>
      <xdr:rowOff>66675</xdr:rowOff>
    </xdr:from>
    <xdr:to>
      <xdr:col>20</xdr:col>
      <xdr:colOff>533400</xdr:colOff>
      <xdr:row>11</xdr:row>
      <xdr:rowOff>85725</xdr:rowOff>
    </xdr:to>
    <xdr:pic>
      <xdr:nvPicPr>
        <xdr:cNvPr id="2066" name="Picture 27">
          <a:extLst>
            <a:ext uri="{FF2B5EF4-FFF2-40B4-BE49-F238E27FC236}">
              <a16:creationId xmlns:a16="http://schemas.microsoft.com/office/drawing/2014/main" id="{2F8A3245-AF08-CB6F-9296-60199C224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238125"/>
          <a:ext cx="1762125" cy="1657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</sheetPr>
  <dimension ref="B1:BN112"/>
  <sheetViews>
    <sheetView tabSelected="1" zoomScaleSheetLayoutView="100" workbookViewId="0">
      <selection activeCell="S11" sqref="S11:S12"/>
    </sheetView>
  </sheetViews>
  <sheetFormatPr defaultRowHeight="13.5" x14ac:dyDescent="0.15"/>
  <cols>
    <col min="1" max="1" width="1.125" style="1" customWidth="1"/>
    <col min="2" max="2" width="2.5" style="1" customWidth="1"/>
    <col min="3" max="3" width="12.25" style="1" customWidth="1"/>
    <col min="4" max="4" width="2.25" style="1" customWidth="1"/>
    <col min="5" max="5" width="2.5" style="1" customWidth="1"/>
    <col min="6" max="6" width="11.25" style="1" customWidth="1"/>
    <col min="7" max="7" width="2.5" style="1" customWidth="1"/>
    <col min="8" max="8" width="5.625" style="1" customWidth="1"/>
    <col min="9" max="9" width="2.5" style="1" customWidth="1"/>
    <col min="10" max="10" width="5.625" style="1" customWidth="1"/>
    <col min="11" max="11" width="2.5" style="1" customWidth="1"/>
    <col min="12" max="12" width="5.625" style="1" customWidth="1"/>
    <col min="13" max="13" width="2.125" style="1" customWidth="1"/>
    <col min="14" max="14" width="4.375" style="1" customWidth="1"/>
    <col min="15" max="15" width="1.625" style="1" customWidth="1"/>
    <col min="16" max="16" width="2.5" style="1" customWidth="1"/>
    <col min="17" max="17" width="6" style="1" customWidth="1"/>
    <col min="18" max="18" width="2.125" style="1" customWidth="1"/>
    <col min="19" max="19" width="4.625" style="1" customWidth="1"/>
    <col min="20" max="20" width="8.75" style="1" customWidth="1"/>
    <col min="21" max="21" width="3.625" style="1" customWidth="1"/>
    <col min="22" max="22" width="4.125" style="1" customWidth="1"/>
    <col min="23" max="23" width="4.625" style="1" customWidth="1"/>
    <col min="24" max="24" width="9.375" style="1" customWidth="1"/>
    <col min="25" max="25" width="1.375" style="1" customWidth="1"/>
    <col min="26" max="26" width="38.875" style="1" customWidth="1"/>
    <col min="27" max="27" width="2.25" style="1" customWidth="1"/>
    <col min="28" max="28" width="3.5" style="1" hidden="1" customWidth="1"/>
    <col min="29" max="29" width="7.5" style="1" hidden="1" customWidth="1"/>
    <col min="30" max="30" width="11" style="1" hidden="1" customWidth="1"/>
    <col min="31" max="31" width="26.875" style="1" hidden="1" customWidth="1"/>
    <col min="32" max="32" width="2.375" style="1" hidden="1" customWidth="1"/>
    <col min="33" max="33" width="14.25" style="1" hidden="1" customWidth="1"/>
    <col min="34" max="34" width="3.125" style="1" hidden="1" customWidth="1"/>
    <col min="35" max="35" width="2.125" style="1" hidden="1" customWidth="1"/>
    <col min="36" max="36" width="8.25" style="1" hidden="1" customWidth="1"/>
    <col min="37" max="37" width="8.5" style="1" hidden="1" customWidth="1"/>
    <col min="38" max="39" width="10.375" style="1" hidden="1" customWidth="1"/>
    <col min="40" max="40" width="9.25" style="1" hidden="1" customWidth="1"/>
    <col min="41" max="41" width="10.375" style="1" hidden="1" customWidth="1"/>
    <col min="42" max="42" width="19.75" style="1" hidden="1" customWidth="1"/>
    <col min="43" max="43" width="1.625" style="1" hidden="1" customWidth="1"/>
    <col min="44" max="44" width="2" style="1" hidden="1" customWidth="1"/>
    <col min="45" max="45" width="9.625" hidden="1" customWidth="1"/>
    <col min="46" max="46" width="28.125" style="1" hidden="1" customWidth="1"/>
    <col min="47" max="47" width="1.75" style="1" hidden="1" customWidth="1"/>
    <col min="48" max="48" width="2.125" style="1" hidden="1" customWidth="1"/>
    <col min="49" max="49" width="38.75" style="1" hidden="1" customWidth="1"/>
    <col min="50" max="50" width="2.5" style="1" hidden="1" customWidth="1"/>
    <col min="51" max="51" width="41.75" style="1" hidden="1" customWidth="1"/>
    <col min="52" max="56" width="2.5" style="1" hidden="1" customWidth="1"/>
    <col min="57" max="57" width="10.375" style="1" hidden="1" customWidth="1"/>
    <col min="58" max="58" width="2.375" style="1" hidden="1" customWidth="1"/>
    <col min="59" max="59" width="9.625" style="1" hidden="1" customWidth="1"/>
    <col min="60" max="60" width="2" style="1" hidden="1" customWidth="1"/>
    <col min="61" max="61" width="6.375" style="2" hidden="1" customWidth="1"/>
    <col min="62" max="62" width="6.125" style="1" hidden="1" customWidth="1"/>
    <col min="63" max="63" width="2.375" style="1" hidden="1" customWidth="1"/>
    <col min="64" max="64" width="2.375" style="1" customWidth="1"/>
    <col min="65" max="16384" width="9" style="1"/>
  </cols>
  <sheetData>
    <row r="1" spans="2:63" x14ac:dyDescent="0.15">
      <c r="C1" s="1" t="s">
        <v>535</v>
      </c>
    </row>
    <row r="2" spans="2:63" ht="14.25" thickBot="1" x14ac:dyDescent="0.2">
      <c r="B2" s="3"/>
      <c r="C2" s="3"/>
      <c r="D2" s="3"/>
      <c r="E2" s="3"/>
      <c r="F2" s="4"/>
      <c r="G2" s="5" t="s">
        <v>0</v>
      </c>
      <c r="L2" s="633"/>
      <c r="M2" s="633"/>
      <c r="N2" s="5" t="s">
        <v>1</v>
      </c>
      <c r="T2" s="6"/>
      <c r="U2" s="1" t="s">
        <v>2</v>
      </c>
    </row>
    <row r="3" spans="2:63" ht="14.25" thickBot="1" x14ac:dyDescent="0.2">
      <c r="C3" s="634" t="s">
        <v>3</v>
      </c>
      <c r="D3" s="634"/>
      <c r="E3" s="634"/>
      <c r="F3" s="634"/>
      <c r="G3" s="634"/>
      <c r="H3" s="634"/>
      <c r="N3" s="5"/>
      <c r="U3" s="5"/>
      <c r="AE3" s="7" t="s">
        <v>4</v>
      </c>
      <c r="AG3" s="8" t="s">
        <v>5</v>
      </c>
      <c r="AH3" s="9"/>
    </row>
    <row r="4" spans="2:63" s="3" customFormat="1" ht="15" thickTop="1" thickBot="1" x14ac:dyDescent="0.2">
      <c r="C4" s="634"/>
      <c r="D4" s="634"/>
      <c r="E4" s="634"/>
      <c r="F4" s="634"/>
      <c r="G4" s="634"/>
      <c r="H4" s="634"/>
      <c r="I4" s="1"/>
      <c r="J4" s="1"/>
      <c r="K4" s="10" t="s">
        <v>6</v>
      </c>
      <c r="L4" s="1" t="s">
        <v>7</v>
      </c>
      <c r="M4" s="1"/>
      <c r="U4" s="11"/>
      <c r="Z4" s="1"/>
      <c r="AE4" s="12">
        <f>IF($Q$16="ﾁｪｯｸﾛｸﾞ",1,0)</f>
        <v>0</v>
      </c>
      <c r="AG4" s="13" t="s">
        <v>8</v>
      </c>
      <c r="AH4" s="14"/>
      <c r="BI4" s="2"/>
    </row>
    <row r="5" spans="2:63" s="3" customFormat="1" ht="13.5" customHeight="1" thickTop="1" thickBot="1" x14ac:dyDescent="0.2">
      <c r="C5" s="635" t="str">
        <f ca="1">LOG確認!$GM$10</f>
        <v>★エラーがあります確認してください</v>
      </c>
      <c r="D5" s="635"/>
      <c r="E5" s="635"/>
      <c r="F5" s="635"/>
      <c r="G5" s="635"/>
      <c r="H5" s="635"/>
      <c r="I5" s="15"/>
      <c r="J5" s="15"/>
      <c r="K5" s="15"/>
      <c r="L5" s="1" t="s">
        <v>9</v>
      </c>
      <c r="M5" s="1"/>
      <c r="U5" s="11"/>
      <c r="Z5" s="1"/>
      <c r="AB5" s="1"/>
      <c r="AE5" s="16"/>
      <c r="AG5" s="17" t="s">
        <v>10</v>
      </c>
      <c r="AH5" s="18"/>
      <c r="BI5" s="2"/>
    </row>
    <row r="6" spans="2:63" ht="15" customHeight="1" thickTop="1" thickBot="1" x14ac:dyDescent="0.2">
      <c r="C6" s="635"/>
      <c r="D6" s="635"/>
      <c r="E6" s="635"/>
      <c r="F6" s="635"/>
      <c r="G6" s="635"/>
      <c r="H6" s="635"/>
      <c r="I6" s="15"/>
      <c r="J6" s="15"/>
      <c r="K6" s="48"/>
      <c r="Z6" s="3"/>
      <c r="AC6" s="16"/>
      <c r="AD6" s="16"/>
      <c r="AE6" s="16"/>
      <c r="AF6" s="16"/>
      <c r="AG6" s="19">
        <f>IF(ASC(ISERROR(VLOOKUP("#",$BI$61:$BI$108,1,FALSE)))="TRUE",1,0)</f>
        <v>1</v>
      </c>
      <c r="AH6" s="20"/>
      <c r="AI6" s="16"/>
      <c r="AJ6" s="16"/>
      <c r="AK6" s="16"/>
      <c r="AL6" s="16"/>
      <c r="AM6" s="16"/>
      <c r="AN6" s="16"/>
      <c r="AO6" s="16"/>
      <c r="AP6" s="16"/>
      <c r="AQ6" s="16"/>
      <c r="AR6" s="16"/>
    </row>
    <row r="7" spans="2:63" ht="15" customHeight="1" thickTop="1" thickBot="1" x14ac:dyDescent="0.2">
      <c r="C7" s="635"/>
      <c r="D7" s="635"/>
      <c r="E7" s="635"/>
      <c r="F7" s="635"/>
      <c r="G7" s="635"/>
      <c r="H7" s="635"/>
      <c r="I7" s="15"/>
      <c r="J7" s="15"/>
      <c r="K7" s="15"/>
      <c r="Z7" s="3"/>
      <c r="AC7" s="16"/>
      <c r="AD7" s="16"/>
      <c r="AE7" s="16"/>
      <c r="AF7" s="16"/>
      <c r="AG7" s="16"/>
      <c r="AI7" s="16"/>
      <c r="AJ7" s="16"/>
      <c r="AK7" s="16"/>
      <c r="AL7" s="16"/>
      <c r="AM7" s="16"/>
      <c r="AN7" s="16"/>
      <c r="AO7" s="16"/>
      <c r="AP7" s="16"/>
      <c r="AQ7" s="16"/>
      <c r="AR7" s="16"/>
    </row>
    <row r="8" spans="2:63" ht="13.5" customHeight="1" thickBot="1" x14ac:dyDescent="0.2">
      <c r="C8" s="15"/>
      <c r="D8" s="15"/>
      <c r="E8" s="15"/>
      <c r="F8" s="15"/>
      <c r="G8" s="15"/>
      <c r="H8" s="15"/>
      <c r="I8" s="15"/>
      <c r="J8" s="15"/>
      <c r="K8" s="15"/>
      <c r="V8" s="21" t="s">
        <v>11</v>
      </c>
      <c r="W8" s="22"/>
      <c r="X8" s="22"/>
      <c r="Z8" s="3"/>
      <c r="AD8" s="23" t="s">
        <v>12</v>
      </c>
      <c r="AE8" s="24" t="str">
        <f>SUBSTITUTE(ASC(UPPER(SUBSTITUTE((SUBSTITUTE(Q21,0,"ø")),"ø","Ø")))," ","")</f>
        <v/>
      </c>
      <c r="AG8" s="25" t="s">
        <v>13</v>
      </c>
      <c r="AH8" s="26">
        <f>IF(LEN(Q21)-LEN(SUBSTITUTE(Q21,"/",""))&gt;1,1,(IF(AG6=1,IF(BE32=0,0,1),IF(BG32=0,0,1))))</f>
        <v>0</v>
      </c>
    </row>
    <row r="9" spans="2:63" ht="21" customHeight="1" thickBot="1" x14ac:dyDescent="0.25">
      <c r="C9" s="27" t="s">
        <v>14</v>
      </c>
      <c r="D9" s="27"/>
      <c r="E9" s="28"/>
      <c r="V9" s="29"/>
      <c r="W9" s="29"/>
      <c r="X9" s="29"/>
      <c r="BE9" s="30" t="s">
        <v>15</v>
      </c>
      <c r="BG9" s="30" t="s">
        <v>16</v>
      </c>
    </row>
    <row r="10" spans="2:63" ht="14.25" thickBot="1" x14ac:dyDescent="0.2">
      <c r="Q10" s="31" t="s">
        <v>17</v>
      </c>
      <c r="AC10" s="32"/>
      <c r="AD10" s="33" t="s">
        <v>18</v>
      </c>
      <c r="AE10" s="34"/>
      <c r="AJ10" s="35" t="s">
        <v>19</v>
      </c>
      <c r="AK10" s="36" t="s">
        <v>20</v>
      </c>
      <c r="AL10" s="36" t="s">
        <v>21</v>
      </c>
      <c r="AM10" s="36" t="s">
        <v>22</v>
      </c>
      <c r="AN10" s="36" t="s">
        <v>23</v>
      </c>
      <c r="AO10" s="36" t="s">
        <v>24</v>
      </c>
      <c r="AP10" s="37" t="s">
        <v>25</v>
      </c>
      <c r="AQ10" s="38"/>
      <c r="AS10" s="636" t="s">
        <v>26</v>
      </c>
      <c r="AT10" s="636"/>
      <c r="AW10" s="39" t="s">
        <v>26</v>
      </c>
      <c r="AY10" s="39" t="s">
        <v>26</v>
      </c>
      <c r="BE10" s="40" t="s">
        <v>27</v>
      </c>
      <c r="BG10" s="40" t="s">
        <v>27</v>
      </c>
      <c r="BI10" s="41" t="s">
        <v>27</v>
      </c>
      <c r="BJ10" s="42"/>
      <c r="BK10" s="29"/>
    </row>
    <row r="11" spans="2:63" ht="20.25" customHeight="1" thickBot="1" x14ac:dyDescent="0.2">
      <c r="C11" s="43" t="s">
        <v>19</v>
      </c>
      <c r="D11" s="43"/>
      <c r="E11" s="43"/>
      <c r="F11" s="44" t="str">
        <f>IF(Q16="ﾁｪｯｸﾛｸﾞ","チェック局数","交信局数")</f>
        <v>交信局数</v>
      </c>
      <c r="G11" s="45"/>
      <c r="H11" s="641" t="s">
        <v>28</v>
      </c>
      <c r="I11" s="641"/>
      <c r="J11" s="641"/>
      <c r="K11" s="46"/>
      <c r="L11" s="47" t="s">
        <v>29</v>
      </c>
      <c r="M11" s="642" t="s">
        <v>30</v>
      </c>
      <c r="N11" s="642"/>
      <c r="O11" s="31"/>
      <c r="P11" s="48" t="str">
        <f>IF(IF(S11=" ",0,IF(S11="　",0,IF(LEN(S11)=0,0,IF(S11&lt;49,0,IF(S11&gt;100,0,1)))))=1," ","★")</f>
        <v>★</v>
      </c>
      <c r="Q11" s="643" t="s">
        <v>31</v>
      </c>
      <c r="R11" s="643"/>
      <c r="S11" s="644"/>
      <c r="T11" s="637" t="s">
        <v>32</v>
      </c>
      <c r="U11" s="637"/>
      <c r="V11" s="637"/>
      <c r="W11" s="637"/>
      <c r="X11" s="637"/>
      <c r="AC11" s="49" t="s">
        <v>33</v>
      </c>
      <c r="AD11" s="50" t="s">
        <v>34</v>
      </c>
      <c r="AE11" s="51" t="s">
        <v>35</v>
      </c>
      <c r="AG11" s="638" t="s">
        <v>36</v>
      </c>
      <c r="AH11" s="638"/>
      <c r="AJ11" s="52"/>
      <c r="AK11" s="53" t="s">
        <v>37</v>
      </c>
      <c r="AL11" s="53" t="s">
        <v>38</v>
      </c>
      <c r="AM11" s="53" t="s">
        <v>37</v>
      </c>
      <c r="AN11" s="53" t="s">
        <v>37</v>
      </c>
      <c r="AO11" s="53" t="s">
        <v>37</v>
      </c>
      <c r="AP11" s="54" t="s">
        <v>39</v>
      </c>
      <c r="AQ11" s="38"/>
      <c r="AS11" s="639">
        <v>3</v>
      </c>
      <c r="AT11" s="639"/>
      <c r="AW11" s="616" t="s">
        <v>523</v>
      </c>
      <c r="AY11" s="616" t="s">
        <v>522</v>
      </c>
      <c r="BE11" s="40" t="s">
        <v>40</v>
      </c>
      <c r="BG11" s="40" t="s">
        <v>40</v>
      </c>
      <c r="BI11" s="55" t="s">
        <v>41</v>
      </c>
      <c r="BJ11" s="56"/>
    </row>
    <row r="12" spans="2:63" ht="13.5" customHeight="1" x14ac:dyDescent="0.15">
      <c r="C12" s="57" t="s">
        <v>42</v>
      </c>
      <c r="D12" s="58"/>
      <c r="E12" s="58"/>
      <c r="F12" s="59"/>
      <c r="G12" s="31"/>
      <c r="H12" s="60"/>
      <c r="I12" s="61"/>
      <c r="J12" s="62"/>
      <c r="K12" s="63"/>
      <c r="L12" s="60"/>
      <c r="M12" s="64"/>
      <c r="N12" s="65"/>
      <c r="O12" s="31"/>
      <c r="P12" s="31"/>
      <c r="Q12" s="643"/>
      <c r="R12" s="643"/>
      <c r="S12" s="644"/>
      <c r="T12" s="637"/>
      <c r="U12" s="637"/>
      <c r="V12" s="637"/>
      <c r="W12" s="637"/>
      <c r="X12" s="637"/>
      <c r="Z12" s="640" t="str">
        <f ca="1">LOG確認!$GM$10</f>
        <v>★エラーがあります確認してください</v>
      </c>
      <c r="AC12" s="66" t="s">
        <v>43</v>
      </c>
      <c r="AD12" s="67" t="s">
        <v>44</v>
      </c>
      <c r="AE12" s="68" t="s">
        <v>45</v>
      </c>
      <c r="AG12" s="69" t="s">
        <v>46</v>
      </c>
      <c r="AH12" s="70">
        <f>IF(P11="★",1,0)</f>
        <v>1</v>
      </c>
      <c r="AJ12" s="71">
        <v>28</v>
      </c>
      <c r="AK12" s="6">
        <f ca="1">IF(LOG確認!EO519=0,0,1)</f>
        <v>0</v>
      </c>
      <c r="AL12" s="6">
        <f>H44</f>
        <v>0</v>
      </c>
      <c r="AM12" s="6">
        <f>IF(AL12=0,0,IF(AL12=" ",0,IF(AL12="　",0,IF(LEN(AL12)=0,0,1))))</f>
        <v>0</v>
      </c>
      <c r="AN12" s="6">
        <f>IF((TYPE(VALUE(AL12)))="VALUE",1,IF(AL12&gt;1,0,IF(AL12&gt;9999,1,0)))</f>
        <v>0</v>
      </c>
      <c r="AO12" s="6">
        <f ca="1">IF(AN12=1,1,IF(AK12=1,IF(AM12=1,0,1),0))</f>
        <v>0</v>
      </c>
      <c r="AP12" s="72">
        <f ca="1">IF(H17=0,0,AL12)</f>
        <v>0</v>
      </c>
      <c r="AQ12" s="38"/>
      <c r="AS12" s="73"/>
      <c r="AT12" s="74"/>
      <c r="AW12" s="74"/>
      <c r="AY12" s="74"/>
      <c r="BE12" s="75">
        <f>IF(ASC(ISERROR(VLOOKUP(LEFT($AE$8,1),$BI$61:$BI$108,1,FALSE)))="TRUE",1,0)</f>
        <v>1</v>
      </c>
      <c r="BG12" s="75" t="str">
        <f>ASC(ISERROR(VLOOKUP(LEFT($AE$8,1),$BI$61:$BI$108,1,FALSE)))</f>
        <v>TRUE</v>
      </c>
      <c r="BI12" s="76"/>
      <c r="BJ12" s="77"/>
    </row>
    <row r="13" spans="2:63" ht="13.5" customHeight="1" x14ac:dyDescent="0.15">
      <c r="C13" s="57" t="s">
        <v>47</v>
      </c>
      <c r="D13" s="78"/>
      <c r="E13" s="78"/>
      <c r="F13" s="79"/>
      <c r="G13" s="31"/>
      <c r="H13" s="80"/>
      <c r="I13" s="81"/>
      <c r="J13" s="82"/>
      <c r="K13" s="63"/>
      <c r="L13" s="80"/>
      <c r="M13" s="83"/>
      <c r="N13" s="82"/>
      <c r="O13" s="31"/>
      <c r="P13" s="31"/>
      <c r="S13" s="97" t="s">
        <v>534</v>
      </c>
      <c r="Z13" s="640"/>
      <c r="AC13" s="66" t="s">
        <v>48</v>
      </c>
      <c r="AD13" s="67" t="s">
        <v>49</v>
      </c>
      <c r="AE13" s="68" t="s">
        <v>50</v>
      </c>
      <c r="AG13" s="71" t="s">
        <v>51</v>
      </c>
      <c r="AH13" s="72">
        <f>IF(P21="★",1,0)</f>
        <v>1</v>
      </c>
      <c r="AJ13" s="71">
        <v>50</v>
      </c>
      <c r="AK13" s="6">
        <f ca="1">IF(LOG確認!EY519=0,0,1)</f>
        <v>0</v>
      </c>
      <c r="AL13" s="6">
        <f>J44</f>
        <v>0</v>
      </c>
      <c r="AM13" s="6">
        <f>IF(AL13=0,0,IF(AL13=" ",0,IF(AL13="　",0,IF(LEN(AL13)=0,0,1))))</f>
        <v>0</v>
      </c>
      <c r="AN13" s="6">
        <f>IF((TYPE(VALUE(AL13)))="VALUE",1,IF(AL13&gt;1,0,IF(AL13&gt;9999,1,0)))</f>
        <v>0</v>
      </c>
      <c r="AO13" s="6">
        <f ca="1">IF(AN13=1,1,IF(AK13=1,IF(AM13=1,0,1),0))</f>
        <v>0</v>
      </c>
      <c r="AP13" s="72">
        <f ca="1">IF(H18=0,0,AL13)</f>
        <v>0</v>
      </c>
      <c r="AQ13" s="38"/>
      <c r="AS13" s="73"/>
      <c r="AT13" s="74"/>
      <c r="AW13" s="74"/>
      <c r="AY13" s="74"/>
      <c r="BE13" s="84">
        <f>IF(ASC(ISERROR(VLOOKUP(MID($AE$8,2,1),$BI$61:$BI$108,1,FALSE)))="TRUE",1,0)</f>
        <v>1</v>
      </c>
      <c r="BG13" s="84" t="str">
        <f>ASC(ISERROR(VLOOKUP(MID($AE$8,2,1),$BI$61:$BI$108,1,FALSE)))</f>
        <v>TRUE</v>
      </c>
      <c r="BI13" s="76"/>
      <c r="BJ13" s="77"/>
    </row>
    <row r="14" spans="2:63" ht="13.5" customHeight="1" x14ac:dyDescent="0.15">
      <c r="C14" s="57" t="s">
        <v>52</v>
      </c>
      <c r="D14" s="78"/>
      <c r="E14" s="78"/>
      <c r="F14" s="79"/>
      <c r="G14" s="31"/>
      <c r="H14" s="80"/>
      <c r="I14" s="81"/>
      <c r="J14" s="82"/>
      <c r="K14" s="63"/>
      <c r="L14" s="80"/>
      <c r="M14" s="83"/>
      <c r="N14" s="82"/>
      <c r="O14" s="31"/>
      <c r="P14" s="31"/>
      <c r="Q14" s="31" t="s">
        <v>18</v>
      </c>
      <c r="R14" s="31"/>
      <c r="S14" s="31"/>
      <c r="T14" s="31"/>
      <c r="U14" s="31"/>
      <c r="V14" s="31"/>
      <c r="W14" s="31"/>
      <c r="Z14" s="640"/>
      <c r="AC14" s="66" t="s">
        <v>53</v>
      </c>
      <c r="AD14" s="67" t="s">
        <v>54</v>
      </c>
      <c r="AE14" s="68" t="s">
        <v>55</v>
      </c>
      <c r="AG14" s="71" t="s">
        <v>56</v>
      </c>
      <c r="AH14" s="72">
        <f>IF(E31="★",1,0)</f>
        <v>1</v>
      </c>
      <c r="AJ14" s="71">
        <v>144</v>
      </c>
      <c r="AK14" s="6">
        <f ca="1">IF(LOG確認!FI519=0,0,1)</f>
        <v>0</v>
      </c>
      <c r="AL14" s="6">
        <f>L44</f>
        <v>0</v>
      </c>
      <c r="AM14" s="6">
        <f>IF(AL14=0,0,IF(AL14=" ",0,IF(AL14="　",0,IF(LEN(AL14)=0,0,1))))</f>
        <v>0</v>
      </c>
      <c r="AN14" s="6">
        <f>IF((TYPE(VALUE(AL14)))="VALUE",1,IF(AL14&gt;1,0,IF(AL14&gt;9999,1,0)))</f>
        <v>0</v>
      </c>
      <c r="AO14" s="6">
        <f ca="1">IF(AN14=1,1,IF(AK14=1,IF(AM14=1,0,1),0))</f>
        <v>0</v>
      </c>
      <c r="AP14" s="72">
        <f ca="1">IF(H19=0,0,AL14)</f>
        <v>0</v>
      </c>
      <c r="AQ14" s="38"/>
      <c r="AS14" s="73"/>
      <c r="AT14" s="74"/>
      <c r="AW14" s="74"/>
      <c r="AY14" s="74"/>
      <c r="BE14" s="84">
        <f>IF(ASC(ISERROR(VLOOKUP(MID($AE$8,3,1),$BI$61:$BI$108,1,FALSE)))="TRUE",1,0)</f>
        <v>1</v>
      </c>
      <c r="BG14" s="84" t="str">
        <f>ASC(ISERROR(VLOOKUP(MID($AE$8,3,1),$BI$61:$BI$108,1,FALSE)))</f>
        <v>TRUE</v>
      </c>
      <c r="BI14" s="76"/>
      <c r="BJ14" s="77"/>
    </row>
    <row r="15" spans="2:63" x14ac:dyDescent="0.15">
      <c r="C15" s="57" t="s">
        <v>57</v>
      </c>
      <c r="D15" s="78"/>
      <c r="E15" s="78"/>
      <c r="F15" s="79"/>
      <c r="G15" s="31"/>
      <c r="H15" s="80"/>
      <c r="I15" s="81"/>
      <c r="J15" s="82"/>
      <c r="K15" s="63"/>
      <c r="L15" s="80"/>
      <c r="M15" s="83"/>
      <c r="N15" s="82"/>
      <c r="O15" s="31"/>
      <c r="P15" s="31"/>
      <c r="Q15" s="85" t="s">
        <v>34</v>
      </c>
      <c r="R15" s="86"/>
      <c r="S15" s="86"/>
      <c r="T15" s="85" t="s">
        <v>58</v>
      </c>
      <c r="U15" s="86"/>
      <c r="V15" s="86"/>
      <c r="W15" s="86"/>
      <c r="X15" s="87"/>
      <c r="AC15" s="66" t="s">
        <v>59</v>
      </c>
      <c r="AD15" s="67" t="s">
        <v>60</v>
      </c>
      <c r="AE15" s="68" t="s">
        <v>61</v>
      </c>
      <c r="AG15" s="71" t="s">
        <v>62</v>
      </c>
      <c r="AH15" s="72">
        <f>IF(E32="★",1,0)</f>
        <v>1</v>
      </c>
      <c r="AJ15" s="71">
        <v>430</v>
      </c>
      <c r="AK15" s="6">
        <f ca="1">IF(LOG確認!FS519=0,0,1)</f>
        <v>0</v>
      </c>
      <c r="AL15" s="6">
        <f>N44</f>
        <v>0</v>
      </c>
      <c r="AM15" s="6">
        <f>IF(AL15=0,0,IF(AL15=" ",0,IF(AL15="　",0,IF(LEN(AL15)=0,0,1))))</f>
        <v>0</v>
      </c>
      <c r="AN15" s="6">
        <f>IF((TYPE(VALUE(AL15)))="VALUE",1,IF(AL15&gt;1,0,IF(AL15&gt;9999,1,0)))</f>
        <v>0</v>
      </c>
      <c r="AO15" s="6">
        <f ca="1">IF(AN15=1,1,IF(AK15=1,IF(AM15=1,0,1),0))</f>
        <v>0</v>
      </c>
      <c r="AP15" s="72">
        <f ca="1">IF(H20=0,0,AL15)</f>
        <v>0</v>
      </c>
      <c r="AQ15" s="38"/>
      <c r="AS15" s="73"/>
      <c r="AT15" s="74"/>
      <c r="AW15" s="74"/>
      <c r="AY15" s="74"/>
      <c r="BE15" s="84">
        <f>IF(ASC(ISERROR(VLOOKUP(MID($AE$8,4,1),$BI$61:$BI$108,1,FALSE)))="TRUE",1,0)</f>
        <v>1</v>
      </c>
      <c r="BG15" s="84" t="str">
        <f>ASC(ISERROR(VLOOKUP(MID($AE$8,4,1),$BI$61:$BI$108,1,FALSE)))</f>
        <v>TRUE</v>
      </c>
      <c r="BI15" s="76"/>
      <c r="BJ15" s="77"/>
    </row>
    <row r="16" spans="2:63" ht="13.5" customHeight="1" x14ac:dyDescent="0.15">
      <c r="C16" s="57" t="s">
        <v>63</v>
      </c>
      <c r="D16" s="78"/>
      <c r="E16" s="78"/>
      <c r="F16" s="79"/>
      <c r="G16" s="31"/>
      <c r="H16" s="80"/>
      <c r="I16" s="81"/>
      <c r="J16" s="82"/>
      <c r="K16" s="88"/>
      <c r="L16" s="80"/>
      <c r="M16" s="83"/>
      <c r="N16" s="89"/>
      <c r="O16" s="31"/>
      <c r="P16" s="48"/>
      <c r="Q16" s="647" t="s">
        <v>64</v>
      </c>
      <c r="R16" s="647"/>
      <c r="S16" s="647"/>
      <c r="T16" s="648" t="str">
        <f>VLOOKUP(Q16,AD12:AE36,2)</f>
        <v>県内局電信電話マルチ部門</v>
      </c>
      <c r="U16" s="648"/>
      <c r="V16" s="648"/>
      <c r="W16" s="648"/>
      <c r="X16" s="648"/>
      <c r="AC16" s="66" t="s">
        <v>65</v>
      </c>
      <c r="AD16" s="67" t="s">
        <v>66</v>
      </c>
      <c r="AE16" s="68" t="s">
        <v>67</v>
      </c>
      <c r="AG16" s="71" t="s">
        <v>68</v>
      </c>
      <c r="AH16" s="72">
        <f>IF(I34="★",1,0)</f>
        <v>1</v>
      </c>
      <c r="AJ16" s="71">
        <v>1200</v>
      </c>
      <c r="AK16" s="6">
        <f ca="1">IF(LOG確認!GC519=0,0,1)</f>
        <v>0</v>
      </c>
      <c r="AL16" s="90">
        <f>Q44</f>
        <v>0</v>
      </c>
      <c r="AM16" s="6">
        <f>IF(AL16=0,0,IF(AL16=" ",0,IF(AL16="　",0,IF(LEN(AL16)=0,0,1))))</f>
        <v>0</v>
      </c>
      <c r="AN16" s="6">
        <f>IF((TYPE(VALUE(AL16)))="VALUE",1,IF(AL16&gt;1,0,IF(AL16&gt;9999,1,0)))</f>
        <v>0</v>
      </c>
      <c r="AO16" s="6">
        <f ca="1">IF(AN16=1,1,IF(AK16=1,IF(AM16=1,0,1),0))</f>
        <v>0</v>
      </c>
      <c r="AP16" s="72">
        <f ca="1">IF(H21=0,0,AL16)</f>
        <v>0</v>
      </c>
      <c r="AQ16" s="38"/>
      <c r="AS16" s="73"/>
      <c r="AT16" s="74"/>
      <c r="AW16" s="74"/>
      <c r="AY16" s="74"/>
      <c r="BE16" s="84">
        <f>IF(ASC(ISERROR(VLOOKUP(MID($AE$8,5,1),$BI$61:$BI$108,1,FALSE)))="TRUE",1,0)</f>
        <v>1</v>
      </c>
      <c r="BG16" s="84" t="str">
        <f>ASC(ISERROR(VLOOKUP(MID($AE$8,5,1),$BI$61:$BI$108,1,FALSE)))</f>
        <v>TRUE</v>
      </c>
      <c r="BI16" s="76"/>
      <c r="BJ16" s="77"/>
    </row>
    <row r="17" spans="3:62" ht="13.5" customHeight="1" thickBot="1" x14ac:dyDescent="0.2">
      <c r="C17" s="57" t="s">
        <v>69</v>
      </c>
      <c r="D17" s="78"/>
      <c r="E17" s="78"/>
      <c r="F17" s="91" t="str">
        <f ca="1">IF(LOG確認!$CH$10=0,LOG確認!EL519,"")</f>
        <v/>
      </c>
      <c r="G17" s="92"/>
      <c r="H17" s="649" t="str">
        <f ca="1">IF($AE$4=1,"",IF(LOG確認!$CH$10=0,LOG確認!EO519,""))</f>
        <v/>
      </c>
      <c r="I17" s="649"/>
      <c r="J17" s="649"/>
      <c r="K17" s="88"/>
      <c r="L17" s="93" t="str">
        <f ca="1">IF($AE$4=1,"",IF(LOG確認!$CH$10=0,LOG確認!ES519,""))</f>
        <v/>
      </c>
      <c r="M17" s="645" t="str">
        <f ca="1">IF($AE$4=1,"",IF(LOG確認!$CH$10=0,LOG確認!EU519,""))</f>
        <v/>
      </c>
      <c r="N17" s="645"/>
      <c r="O17" s="31"/>
      <c r="P17" s="98" t="str">
        <f>IF(IF(Q16=" ",1,IF(Q16="　",1,IF(LEN(Q16)=0,1,IF(AH4=1,1,0))))=1,"★","")</f>
        <v/>
      </c>
      <c r="Q17" s="647"/>
      <c r="R17" s="647"/>
      <c r="S17" s="647"/>
      <c r="T17" s="648"/>
      <c r="U17" s="648"/>
      <c r="V17" s="648"/>
      <c r="W17" s="648"/>
      <c r="X17" s="648"/>
      <c r="AC17" s="66" t="s">
        <v>70</v>
      </c>
      <c r="AD17" s="67" t="s">
        <v>71</v>
      </c>
      <c r="AE17" s="68" t="s">
        <v>72</v>
      </c>
      <c r="AG17" s="71" t="s">
        <v>73</v>
      </c>
      <c r="AH17" s="72">
        <f>IF(E35="★",1,0)</f>
        <v>1</v>
      </c>
      <c r="AJ17" s="19"/>
      <c r="AK17" s="94"/>
      <c r="AL17" s="94"/>
      <c r="AM17" s="94"/>
      <c r="AN17" s="94"/>
      <c r="AO17" s="95" t="s">
        <v>74</v>
      </c>
      <c r="AP17" s="96">
        <f ca="1">IF(SUM(AO12:AO16)=0,MAX(AP12:AP16),0)</f>
        <v>0</v>
      </c>
      <c r="AQ17" s="38"/>
      <c r="AS17" s="73"/>
      <c r="AT17" s="74"/>
      <c r="AW17" s="74"/>
      <c r="AY17" s="74"/>
      <c r="BE17" s="84">
        <f>IF(ASC(ISERROR(VLOOKUP(MID($AE$8,6,1),$BI$61:$BI$108,1,FALSE)))="TRUE",1,0)</f>
        <v>1</v>
      </c>
      <c r="BG17" s="84" t="str">
        <f>ASC(ISERROR(VLOOKUP(MID($AE$8,6,1),$BI$61:$BI$108,1,FALSE)))</f>
        <v>TRUE</v>
      </c>
      <c r="BI17" s="76"/>
      <c r="BJ17" s="77"/>
    </row>
    <row r="18" spans="3:62" ht="13.5" customHeight="1" x14ac:dyDescent="0.15">
      <c r="C18" s="57" t="s">
        <v>75</v>
      </c>
      <c r="D18" s="78"/>
      <c r="E18" s="78"/>
      <c r="F18" s="91" t="str">
        <f ca="1">IF(LOG確認!$CH$10=0,LOG確認!EV519,"")</f>
        <v/>
      </c>
      <c r="G18" s="92"/>
      <c r="H18" s="645" t="str">
        <f ca="1">IF($AE$4=1,"",IF(LOG確認!$CH$10=0,LOG確認!EY519,""))</f>
        <v/>
      </c>
      <c r="I18" s="645"/>
      <c r="J18" s="645"/>
      <c r="K18" s="88"/>
      <c r="L18" s="93" t="str">
        <f ca="1">IF($AE$4=1,"",IF(LOG確認!$CH$10=0,LOG確認!FC519,""))</f>
        <v/>
      </c>
      <c r="M18" s="645" t="str">
        <f ca="1">IF($AE$4=1,"",IF(LOG確認!$CH$10=0,LOG確認!FE519,""))</f>
        <v/>
      </c>
      <c r="N18" s="645"/>
      <c r="O18" s="31"/>
      <c r="P18" s="31"/>
      <c r="Q18" s="647"/>
      <c r="R18" s="647"/>
      <c r="S18" s="647"/>
      <c r="T18" s="648"/>
      <c r="U18" s="648"/>
      <c r="V18" s="648"/>
      <c r="W18" s="648"/>
      <c r="X18" s="648"/>
      <c r="AC18" s="66" t="s">
        <v>76</v>
      </c>
      <c r="AD18" s="67" t="s">
        <v>77</v>
      </c>
      <c r="AE18" s="68" t="s">
        <v>78</v>
      </c>
      <c r="AG18" s="71" t="s">
        <v>79</v>
      </c>
      <c r="AH18" s="72">
        <f ca="1">IF(G41="★",1,0)</f>
        <v>0</v>
      </c>
      <c r="AQ18" s="3"/>
      <c r="AS18" s="73"/>
      <c r="AT18" s="74"/>
      <c r="AW18" s="74"/>
      <c r="AY18" s="74"/>
      <c r="BE18" s="84">
        <f>IF(ASC(ISERROR(VLOOKUP(MID($AE$8,7,1),$BI$61:$BI$108,1,FALSE)))="TRUE",1,0)</f>
        <v>1</v>
      </c>
      <c r="BG18" s="84" t="str">
        <f>ASC(ISERROR(VLOOKUP(MID($AE$8,7,1),$BI$61:$BI$108,1,FALSE)))</f>
        <v>TRUE</v>
      </c>
      <c r="BI18" s="76"/>
      <c r="BJ18" s="77"/>
    </row>
    <row r="19" spans="3:62" ht="13.5" customHeight="1" x14ac:dyDescent="0.15">
      <c r="C19" s="57" t="s">
        <v>80</v>
      </c>
      <c r="D19" s="78"/>
      <c r="E19" s="78"/>
      <c r="F19" s="91" t="str">
        <f ca="1">IF(LOG確認!$CH$10=0,LOG確認!FF519,"")</f>
        <v/>
      </c>
      <c r="G19" s="92"/>
      <c r="H19" s="645" t="str">
        <f ca="1">IF($AE$4=1,"",IF(LOG確認!$CH$10=0,LOG確認!FI519,""))</f>
        <v/>
      </c>
      <c r="I19" s="645"/>
      <c r="J19" s="645"/>
      <c r="K19" s="88"/>
      <c r="L19" s="93" t="str">
        <f ca="1">IF($AE$4=1,"",IF(LOG確認!$CH$10=0,LOG確認!FM519,""))</f>
        <v/>
      </c>
      <c r="M19" s="646" t="str">
        <f ca="1">IF($AE$4=1,"",IF(LOG確認!$CH$10=0,LOG確認!FO519,""))</f>
        <v/>
      </c>
      <c r="N19" s="646"/>
      <c r="O19" s="31"/>
      <c r="P19" s="31"/>
      <c r="Q19" s="97" t="s">
        <v>81</v>
      </c>
      <c r="AC19" s="66" t="s">
        <v>82</v>
      </c>
      <c r="AD19" s="67" t="s">
        <v>83</v>
      </c>
      <c r="AE19" s="68" t="s">
        <v>84</v>
      </c>
      <c r="AG19" s="71" t="s">
        <v>85</v>
      </c>
      <c r="AH19" s="72">
        <f>IF(E59="★",1,0)</f>
        <v>1</v>
      </c>
      <c r="AQ19" s="3"/>
      <c r="AS19" s="73"/>
      <c r="AT19" s="74"/>
      <c r="AW19" s="74"/>
      <c r="AY19" s="74"/>
      <c r="BE19" s="84">
        <f>IF(ASC(ISERROR(VLOOKUP(MID($AE$8,8,1),$BI$61:$BI$108,1,FALSE)))="TRUE",1,0)</f>
        <v>1</v>
      </c>
      <c r="BG19" s="84" t="str">
        <f>ASC(ISERROR(VLOOKUP(MID($AE$8,8,1),$BI$61:$BI$108,1,FALSE)))</f>
        <v>TRUE</v>
      </c>
      <c r="BI19" s="76"/>
      <c r="BJ19" s="77"/>
    </row>
    <row r="20" spans="3:62" ht="13.5" customHeight="1" x14ac:dyDescent="0.15">
      <c r="C20" s="57" t="s">
        <v>86</v>
      </c>
      <c r="D20" s="78"/>
      <c r="E20" s="78"/>
      <c r="F20" s="91" t="str">
        <f ca="1">IF(LOG確認!$CH$10=0,LOG確認!FP519,"")</f>
        <v/>
      </c>
      <c r="G20" s="92"/>
      <c r="H20" s="645" t="str">
        <f ca="1">IF($AE$4=1,"",IF(LOG確認!$CH$10=0,LOG確認!FS519,""))</f>
        <v/>
      </c>
      <c r="I20" s="645"/>
      <c r="J20" s="645"/>
      <c r="K20" s="88"/>
      <c r="L20" s="93" t="str">
        <f ca="1">IF($AE$4=1,"",IF(LOG確認!$CH$10=0,LOG確認!FW519,""))</f>
        <v/>
      </c>
      <c r="M20" s="645" t="str">
        <f ca="1">IF($AE$4=1,"",IF(LOG確認!$CH$10=0,LOG確認!FY519,""))</f>
        <v/>
      </c>
      <c r="N20" s="645"/>
      <c r="O20" s="31"/>
      <c r="P20" s="31"/>
      <c r="Q20" s="1" t="s">
        <v>12</v>
      </c>
      <c r="AC20" s="66" t="s">
        <v>87</v>
      </c>
      <c r="AD20" s="67" t="s">
        <v>88</v>
      </c>
      <c r="AE20" s="68" t="s">
        <v>89</v>
      </c>
      <c r="AG20" s="71" t="s">
        <v>90</v>
      </c>
      <c r="AH20" s="72">
        <f>IF(S59="★",1,0)</f>
        <v>1</v>
      </c>
      <c r="AS20" s="73"/>
      <c r="AT20" s="74"/>
      <c r="AW20" s="74"/>
      <c r="AY20" s="74"/>
      <c r="BE20" s="84">
        <f>IF(ASC(ISERROR(VLOOKUP(MID($AE$8,9,1),$BI$61:$BI$108,1,FALSE)))="TRUE",1,0)</f>
        <v>1</v>
      </c>
      <c r="BG20" s="84" t="str">
        <f>ASC(ISERROR(VLOOKUP(MID($AE$8,9,1),$BI$61:$BI$108,1,FALSE)))</f>
        <v>TRUE</v>
      </c>
      <c r="BI20" s="76"/>
      <c r="BJ20" s="77"/>
    </row>
    <row r="21" spans="3:62" x14ac:dyDescent="0.15">
      <c r="C21" s="57" t="s">
        <v>91</v>
      </c>
      <c r="D21" s="78"/>
      <c r="E21" s="78"/>
      <c r="F21" s="91" t="str">
        <f ca="1">IF(LOG確認!$CH$10=0,LOG確認!FZ519,"")</f>
        <v/>
      </c>
      <c r="G21" s="92"/>
      <c r="H21" s="645" t="str">
        <f ca="1">IF($AE$4=1,"",IF(LOG確認!$CH$10=0,LOG確認!GC519,""))</f>
        <v/>
      </c>
      <c r="I21" s="645"/>
      <c r="J21" s="645"/>
      <c r="K21" s="88"/>
      <c r="L21" s="93" t="str">
        <f ca="1">IF($AE$4=1,"",IF(LOG確認!$CH$10=0,LOG確認!GG519,""))</f>
        <v/>
      </c>
      <c r="M21" s="646" t="str">
        <f ca="1">IF($AE$4=1,"",IF(LOG確認!$CH$10=0,LOG確認!GI519,""))</f>
        <v/>
      </c>
      <c r="N21" s="646"/>
      <c r="O21" s="31"/>
      <c r="P21" s="98" t="str">
        <f>IF(IF(Q21=" ",1,IF(Q21="　",1,IF(LEN(Q21)=0,1,IF(AH8=1,1,0))))=1,"★","")</f>
        <v>★</v>
      </c>
      <c r="Q21" s="651"/>
      <c r="R21" s="651"/>
      <c r="S21" s="651"/>
      <c r="T21" s="651"/>
      <c r="U21" s="651"/>
      <c r="V21" s="651"/>
      <c r="W21" s="651"/>
      <c r="X21" s="651"/>
      <c r="AC21" s="66" t="s">
        <v>92</v>
      </c>
      <c r="AD21" s="67" t="s">
        <v>93</v>
      </c>
      <c r="AE21" s="68" t="s">
        <v>94</v>
      </c>
      <c r="AG21" s="71" t="s">
        <v>95</v>
      </c>
      <c r="AH21" s="72">
        <f ca="1">IF(G44="★",1,0)</f>
        <v>0</v>
      </c>
      <c r="AS21" s="73"/>
      <c r="AT21" s="74"/>
      <c r="AW21" s="74"/>
      <c r="AY21" s="74"/>
      <c r="BE21" s="84">
        <f>IF(ASC(ISERROR(VLOOKUP(MID($AE$8,10,1),$BI$61:$BI$108,1,FALSE)))="TRUE",1,0)</f>
        <v>1</v>
      </c>
      <c r="BG21" s="84" t="str">
        <f>ASC(ISERROR(VLOOKUP(MID($AE$8,10,1),$BI$61:$BI$108,1,FALSE)))</f>
        <v>TRUE</v>
      </c>
      <c r="BI21" s="76"/>
      <c r="BJ21" s="77"/>
    </row>
    <row r="22" spans="3:62" x14ac:dyDescent="0.15">
      <c r="C22" s="57" t="s">
        <v>96</v>
      </c>
      <c r="D22" s="78"/>
      <c r="E22" s="78"/>
      <c r="F22" s="99"/>
      <c r="G22" s="92"/>
      <c r="H22" s="80"/>
      <c r="I22" s="81"/>
      <c r="J22" s="82"/>
      <c r="K22" s="88"/>
      <c r="L22" s="100"/>
      <c r="M22" s="83"/>
      <c r="N22" s="101"/>
      <c r="O22" s="31"/>
      <c r="P22" s="31"/>
      <c r="Q22" s="651"/>
      <c r="R22" s="651"/>
      <c r="S22" s="651"/>
      <c r="T22" s="651"/>
      <c r="U22" s="651"/>
      <c r="V22" s="651"/>
      <c r="W22" s="651"/>
      <c r="X22" s="651"/>
      <c r="AC22" s="66" t="s">
        <v>97</v>
      </c>
      <c r="AD22" s="67" t="s">
        <v>98</v>
      </c>
      <c r="AE22" s="68" t="s">
        <v>99</v>
      </c>
      <c r="AG22" s="71" t="s">
        <v>100</v>
      </c>
      <c r="AH22" s="72">
        <f ca="1">IF(I44="★",1,0)</f>
        <v>0</v>
      </c>
      <c r="AS22" s="73"/>
      <c r="AT22" s="74"/>
      <c r="AW22" s="74"/>
      <c r="AY22" s="74"/>
      <c r="BE22" s="84">
        <f>IF(ASC(ISERROR(VLOOKUP(MID($AE$8,11,1),$BI$61:$BI$108,1,FALSE)))="TRUE",1,0)</f>
        <v>1</v>
      </c>
      <c r="BG22" s="84" t="str">
        <f>ASC(ISERROR(VLOOKUP(MID($AE$8,11,1),$BI$61:$BI$108,1,FALSE)))</f>
        <v>TRUE</v>
      </c>
      <c r="BI22" s="76"/>
      <c r="BJ22" s="77"/>
    </row>
    <row r="23" spans="3:62" x14ac:dyDescent="0.15">
      <c r="C23" s="57" t="s">
        <v>101</v>
      </c>
      <c r="D23" s="78"/>
      <c r="E23" s="78"/>
      <c r="F23" s="99"/>
      <c r="G23" s="92"/>
      <c r="H23" s="80"/>
      <c r="I23" s="81"/>
      <c r="J23" s="82"/>
      <c r="K23" s="88"/>
      <c r="L23" s="100"/>
      <c r="M23" s="83"/>
      <c r="N23" s="101"/>
      <c r="O23" s="31"/>
      <c r="P23" s="31"/>
      <c r="Q23" s="97" t="s">
        <v>102</v>
      </c>
      <c r="AC23" s="66" t="s">
        <v>64</v>
      </c>
      <c r="AD23" s="67" t="s">
        <v>103</v>
      </c>
      <c r="AE23" s="68" t="s">
        <v>104</v>
      </c>
      <c r="AG23" s="71" t="s">
        <v>105</v>
      </c>
      <c r="AH23" s="72">
        <f ca="1">IF(K44="★",1,0)</f>
        <v>0</v>
      </c>
      <c r="AS23" s="73"/>
      <c r="AT23" s="74"/>
      <c r="AW23" s="74"/>
      <c r="AY23" s="74"/>
      <c r="BE23" s="84">
        <f>IF(ASC(ISERROR(VLOOKUP(MID($AE$8,12,1),$BI$61:$BI$108,1,FALSE)))="TRUE",1,0)</f>
        <v>1</v>
      </c>
      <c r="BG23" s="84" t="str">
        <f>ASC(ISERROR(VLOOKUP(MID($AE$8,12,1),$BI$61:$BI$108,1,FALSE)))</f>
        <v>TRUE</v>
      </c>
      <c r="BI23" s="76"/>
      <c r="BJ23" s="77"/>
    </row>
    <row r="24" spans="3:62" x14ac:dyDescent="0.15">
      <c r="C24" s="57" t="s">
        <v>106</v>
      </c>
      <c r="D24" s="78"/>
      <c r="E24" s="78"/>
      <c r="F24" s="99"/>
      <c r="G24" s="92"/>
      <c r="H24" s="80"/>
      <c r="I24" s="81"/>
      <c r="J24" s="82"/>
      <c r="K24" s="88"/>
      <c r="L24" s="100"/>
      <c r="M24" s="83"/>
      <c r="N24" s="101"/>
      <c r="O24" s="31"/>
      <c r="P24" s="31"/>
      <c r="Q24" s="31" t="s">
        <v>107</v>
      </c>
      <c r="R24" s="31"/>
      <c r="S24" s="31"/>
      <c r="T24" s="31"/>
      <c r="U24" s="31"/>
      <c r="V24" s="31"/>
      <c r="AC24" s="66" t="s">
        <v>54</v>
      </c>
      <c r="AD24" s="67" t="s">
        <v>65</v>
      </c>
      <c r="AE24" s="68" t="s">
        <v>108</v>
      </c>
      <c r="AG24" s="71" t="s">
        <v>109</v>
      </c>
      <c r="AH24" s="72">
        <f ca="1">IF(M44="★",1,0)</f>
        <v>0</v>
      </c>
      <c r="AS24" s="73"/>
      <c r="AT24" s="74"/>
      <c r="AW24" s="74"/>
      <c r="AY24" s="74"/>
      <c r="BE24" s="84">
        <f>IF(ASC(ISERROR(VLOOKUP(MID($AE$8,13,1),$BI$61:$BI$108,1,FALSE)))="TRUE",1,0)</f>
        <v>1</v>
      </c>
      <c r="BG24" s="84" t="str">
        <f>ASC(ISERROR(VLOOKUP(MID($AE$8,13,1),$BI$61:$BI$108,1,FALSE)))</f>
        <v>TRUE</v>
      </c>
      <c r="BI24" s="76"/>
      <c r="BJ24" s="77"/>
    </row>
    <row r="25" spans="3:62" x14ac:dyDescent="0.15">
      <c r="C25" s="57"/>
      <c r="D25" s="78"/>
      <c r="E25" s="78"/>
      <c r="F25" s="79"/>
      <c r="G25" s="31"/>
      <c r="H25" s="80"/>
      <c r="I25" s="81"/>
      <c r="J25" s="82"/>
      <c r="K25" s="63"/>
      <c r="L25" s="80"/>
      <c r="M25" s="83"/>
      <c r="N25" s="82"/>
      <c r="O25" s="31"/>
      <c r="P25" s="31"/>
      <c r="Q25" s="31" t="s">
        <v>110</v>
      </c>
      <c r="R25" s="31"/>
      <c r="S25" s="31"/>
      <c r="T25" s="31"/>
      <c r="U25" s="31"/>
      <c r="V25" s="31"/>
      <c r="AC25" s="66" t="s">
        <v>66</v>
      </c>
      <c r="AD25" s="67" t="s">
        <v>53</v>
      </c>
      <c r="AE25" s="68" t="s">
        <v>111</v>
      </c>
      <c r="AG25" s="71" t="s">
        <v>112</v>
      </c>
      <c r="AH25" s="72">
        <f ca="1">IF(P44="★",1,0)</f>
        <v>0</v>
      </c>
      <c r="AS25" s="73"/>
      <c r="AT25" s="74"/>
      <c r="AW25" s="74"/>
      <c r="AY25" s="74"/>
      <c r="BE25" s="84">
        <f>IF(ASC(ISERROR(VLOOKUP(MID($AE$8,14,1),$BI$61:$BI$108,1,FALSE)))="TRUE",1,0)</f>
        <v>1</v>
      </c>
      <c r="BG25" s="84" t="str">
        <f>ASC(ISERROR(VLOOKUP(MID($AE$8,14,1),$BI$61:$BI$108,1,FALSE)))</f>
        <v>TRUE</v>
      </c>
      <c r="BI25" s="76"/>
      <c r="BJ25" s="77"/>
    </row>
    <row r="26" spans="3:62" x14ac:dyDescent="0.15">
      <c r="C26" s="57"/>
      <c r="D26" s="78"/>
      <c r="E26" s="78"/>
      <c r="F26" s="79"/>
      <c r="G26" s="31"/>
      <c r="H26" s="80"/>
      <c r="I26" s="81"/>
      <c r="J26" s="82"/>
      <c r="K26" s="63"/>
      <c r="L26" s="80"/>
      <c r="M26" s="83"/>
      <c r="N26" s="82"/>
      <c r="O26" s="31"/>
      <c r="P26" s="31"/>
      <c r="Q26" s="652"/>
      <c r="R26" s="652"/>
      <c r="S26" s="652"/>
      <c r="T26" s="652"/>
      <c r="U26" s="652"/>
      <c r="V26" s="652"/>
      <c r="W26" s="652"/>
      <c r="X26" s="652"/>
      <c r="AC26" s="66" t="s">
        <v>49</v>
      </c>
      <c r="AD26" s="67" t="s">
        <v>43</v>
      </c>
      <c r="AE26" s="68" t="s">
        <v>113</v>
      </c>
      <c r="AG26" s="71" t="s">
        <v>114</v>
      </c>
      <c r="AH26" s="72">
        <f>IF(R38="★",1,0)</f>
        <v>0</v>
      </c>
      <c r="AS26" s="73"/>
      <c r="AT26" s="74"/>
      <c r="AW26" s="74"/>
      <c r="AY26" s="74"/>
      <c r="BE26" s="84">
        <f>IF(ASC(ISERROR(VLOOKUP(MID($AE$8,15,1),$BI$61:$BI$108,1,FALSE)))="TRUE",1,0)</f>
        <v>1</v>
      </c>
      <c r="BG26" s="84" t="str">
        <f>ASC(ISERROR(VLOOKUP(MID($AE$8,15,1),$BI$61:$BI$108,1,FALSE)))</f>
        <v>TRUE</v>
      </c>
      <c r="BI26" s="76"/>
      <c r="BJ26" s="77"/>
    </row>
    <row r="27" spans="3:62" x14ac:dyDescent="0.15">
      <c r="C27" s="102" t="str">
        <f>IF($AE$4=1,"バンド未確認","")</f>
        <v/>
      </c>
      <c r="D27" s="78"/>
      <c r="E27" s="78"/>
      <c r="F27" s="91" t="str">
        <f>IF($AE$4=1,LOG確認!V519-SUM(F17:F21),"")</f>
        <v/>
      </c>
      <c r="G27" s="31"/>
      <c r="H27" s="103"/>
      <c r="I27" s="104"/>
      <c r="J27" s="105"/>
      <c r="K27" s="63"/>
      <c r="L27" s="103"/>
      <c r="M27" s="106"/>
      <c r="N27" s="105"/>
      <c r="O27" s="31"/>
      <c r="P27" s="31"/>
      <c r="Q27" s="652"/>
      <c r="R27" s="652"/>
      <c r="S27" s="652"/>
      <c r="T27" s="652"/>
      <c r="U27" s="652"/>
      <c r="V27" s="652"/>
      <c r="W27" s="652"/>
      <c r="X27" s="652"/>
      <c r="AC27" s="66" t="s">
        <v>60</v>
      </c>
      <c r="AD27" s="67" t="s">
        <v>59</v>
      </c>
      <c r="AE27" s="68" t="s">
        <v>115</v>
      </c>
      <c r="AG27" s="71"/>
      <c r="AH27" s="72"/>
      <c r="AS27" s="73"/>
      <c r="AT27" s="74"/>
      <c r="AW27" s="74"/>
      <c r="AY27" s="74"/>
      <c r="BE27" s="84">
        <f>IF(ASC(ISERROR(VLOOKUP(MID($AE$8,16,1),$BI$61:$BI$108,1,FALSE)))="TRUE",1,0)</f>
        <v>1</v>
      </c>
      <c r="BG27" s="84" t="str">
        <f>ASC(ISERROR(VLOOKUP(MID($AE$8,16,1),$BI$61:$BI$108,1,FALSE)))</f>
        <v>TRUE</v>
      </c>
      <c r="BI27" s="76"/>
      <c r="BJ27" s="77"/>
    </row>
    <row r="28" spans="3:62" ht="14.25" thickBot="1" x14ac:dyDescent="0.2">
      <c r="C28" s="107"/>
      <c r="D28" s="108"/>
      <c r="E28" s="108"/>
      <c r="F28" s="109"/>
      <c r="G28" s="31"/>
      <c r="H28" s="110"/>
      <c r="I28" s="111"/>
      <c r="J28" s="112"/>
      <c r="K28" s="63"/>
      <c r="L28" s="110"/>
      <c r="M28" s="83"/>
      <c r="N28" s="89"/>
      <c r="O28" s="31"/>
      <c r="P28" s="31"/>
      <c r="Q28" s="31"/>
      <c r="R28" s="31"/>
      <c r="S28" s="31"/>
      <c r="T28" s="31" t="s">
        <v>116</v>
      </c>
      <c r="U28" s="31"/>
      <c r="V28" s="31"/>
      <c r="AC28" s="66" t="s">
        <v>44</v>
      </c>
      <c r="AD28" s="67" t="s">
        <v>48</v>
      </c>
      <c r="AE28" s="68" t="s">
        <v>117</v>
      </c>
      <c r="AG28" s="113"/>
      <c r="AH28" s="114"/>
      <c r="AS28" s="73"/>
      <c r="AT28" s="74"/>
      <c r="AW28" s="74"/>
      <c r="AY28" s="74"/>
      <c r="BE28" s="84">
        <f>IF(ASC(ISERROR(VLOOKUP(MID($AE$8,17,1),$BI$61:$BI$108,1,FALSE)))="TRUE",1,0)</f>
        <v>1</v>
      </c>
      <c r="BG28" s="84" t="str">
        <f>ASC(ISERROR(VLOOKUP(MID($AE$8,17,1),$BI$61:$BI$108,1,FALSE)))</f>
        <v>TRUE</v>
      </c>
      <c r="BI28" s="76"/>
      <c r="BJ28" s="77"/>
    </row>
    <row r="29" spans="3:62" ht="25.5" customHeight="1" thickBot="1" x14ac:dyDescent="0.2">
      <c r="C29" s="115" t="s">
        <v>118</v>
      </c>
      <c r="D29" s="115"/>
      <c r="E29" s="115"/>
      <c r="F29" s="116" t="str">
        <f ca="1">IF(LOG確認!$CH$10=0,SUM(F17:F28),"")</f>
        <v/>
      </c>
      <c r="G29" s="117"/>
      <c r="H29" s="661" t="str">
        <f ca="1">IF($AE$4=1,"",IF(LOG確認!$CH$10=0,SUM(H17:H21),""))</f>
        <v/>
      </c>
      <c r="I29" s="661"/>
      <c r="J29" s="661"/>
      <c r="K29" s="118" t="s">
        <v>119</v>
      </c>
      <c r="L29" s="119" t="str">
        <f ca="1">IF($AE$4=1,"",IF(LOG確認!$CH$10=0,SUM(L17:L21),""))</f>
        <v/>
      </c>
      <c r="M29" s="661" t="str">
        <f ca="1">IF($AE$4=1,"",IF(LOG確認!$CH$10=0,SUM(M17:M21),""))</f>
        <v/>
      </c>
      <c r="N29" s="661"/>
      <c r="O29" s="662" t="s">
        <v>119</v>
      </c>
      <c r="P29" s="662"/>
      <c r="Q29" s="120"/>
      <c r="R29" s="650" t="s">
        <v>120</v>
      </c>
      <c r="S29" s="650"/>
      <c r="T29" s="653" t="str">
        <f ca="1">IF($AE$4=1,"",IF(LOG確認!$CH$10=0,H29*L29*M29,""))</f>
        <v/>
      </c>
      <c r="U29" s="653"/>
      <c r="V29" s="653"/>
      <c r="W29" s="653"/>
      <c r="X29" s="653"/>
      <c r="AC29" s="66" t="s">
        <v>71</v>
      </c>
      <c r="AD29" s="67" t="s">
        <v>70</v>
      </c>
      <c r="AE29" s="68" t="s">
        <v>121</v>
      </c>
      <c r="AG29" s="121" t="s">
        <v>122</v>
      </c>
      <c r="AH29" s="26">
        <f ca="1">SUM(AH12:AH28)</f>
        <v>8</v>
      </c>
      <c r="AS29" s="73"/>
      <c r="AT29" s="74"/>
      <c r="AW29" s="74"/>
      <c r="AY29" s="74"/>
      <c r="BE29" s="84">
        <f>IF(ASC(ISERROR(VLOOKUP(MID($AE$8,18,1),$BI$61:$BI$108,1,FALSE)))="TRUE",1,0)</f>
        <v>1</v>
      </c>
      <c r="BG29" s="84" t="str">
        <f>ASC(ISERROR(VLOOKUP(MID($AE$8,18,1),$BI$61:$BI$108,1,FALSE)))</f>
        <v>TRUE</v>
      </c>
      <c r="BI29" s="76"/>
      <c r="BJ29" s="77"/>
    </row>
    <row r="30" spans="3:62" x14ac:dyDescent="0.15"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122" t="s">
        <v>123</v>
      </c>
      <c r="R30" s="123"/>
      <c r="AC30" s="66" t="s">
        <v>88</v>
      </c>
      <c r="AD30" s="67" t="s">
        <v>97</v>
      </c>
      <c r="AE30" s="68" t="s">
        <v>124</v>
      </c>
      <c r="AS30" s="73"/>
      <c r="AT30" s="74"/>
      <c r="AW30" s="74"/>
      <c r="AY30" s="74"/>
      <c r="BE30" s="84">
        <f>IF(ASC(ISERROR(VLOOKUP(MID($AE$8,19,1),$BI$61:$BI$108,1,FALSE)))="TRUE",1,0)</f>
        <v>1</v>
      </c>
      <c r="BG30" s="84" t="str">
        <f>ASC(ISERROR(VLOOKUP(MID($AE$8,19,1),$BI$61:$BI$108,1,FALSE)))</f>
        <v>TRUE</v>
      </c>
      <c r="BI30" s="76"/>
      <c r="BJ30" s="77"/>
    </row>
    <row r="31" spans="3:62" ht="17.25" customHeight="1" thickBot="1" x14ac:dyDescent="0.2">
      <c r="C31" s="124" t="s">
        <v>125</v>
      </c>
      <c r="D31" s="31" t="s">
        <v>56</v>
      </c>
      <c r="E31" s="48" t="str">
        <f>IF(IF(F31=" ",0,IF(F31="　",0,IF(LEN(F31)=0,0,1)))=1," ","★")</f>
        <v>★</v>
      </c>
      <c r="F31" s="629"/>
      <c r="G31" s="97" t="s">
        <v>521</v>
      </c>
      <c r="H31" s="31"/>
      <c r="I31" s="31"/>
      <c r="J31" s="31"/>
      <c r="K31" s="31"/>
      <c r="L31" s="31"/>
      <c r="M31" s="31"/>
      <c r="N31" s="31"/>
      <c r="O31" s="31"/>
      <c r="P31" s="31"/>
      <c r="Q31" s="123"/>
      <c r="R31" s="123"/>
      <c r="AC31" s="66" t="s">
        <v>98</v>
      </c>
      <c r="AD31" s="67" t="s">
        <v>87</v>
      </c>
      <c r="AE31" s="68" t="s">
        <v>126</v>
      </c>
      <c r="AS31" s="73"/>
      <c r="AT31" s="74"/>
      <c r="AW31" s="74"/>
      <c r="AY31" s="74"/>
      <c r="BE31" s="125">
        <f>IF(ASC(ISERROR(VLOOKUP(MID($AE$8,20,1),$BI$61:$BI$108,1,FALSE)))="TRUE",1,0)</f>
        <v>1</v>
      </c>
      <c r="BG31" s="125" t="str">
        <f>ASC(ISERROR(VLOOKUP(MID($AE$8,20,1),$BI$61:$BI$108,1,FALSE)))</f>
        <v>TRUE</v>
      </c>
      <c r="BI31" s="76"/>
      <c r="BJ31" s="77"/>
    </row>
    <row r="32" spans="3:62" ht="17.25" customHeight="1" thickTop="1" thickBot="1" x14ac:dyDescent="0.2">
      <c r="C32" s="124"/>
      <c r="D32" s="124" t="s">
        <v>127</v>
      </c>
      <c r="E32" s="48" t="str">
        <f>IF(IF(F32=" ",0,IF(F32="　",0,IF(LEN(F32)=0,0,1)))=1," ","★")</f>
        <v>★</v>
      </c>
      <c r="F32" s="658"/>
      <c r="G32" s="658"/>
      <c r="H32" s="658"/>
      <c r="I32" s="658"/>
      <c r="J32" s="658"/>
      <c r="K32" s="658"/>
      <c r="L32" s="658"/>
      <c r="M32" s="658"/>
      <c r="N32" s="658"/>
      <c r="O32" s="658"/>
      <c r="P32" s="658"/>
      <c r="Q32" s="658"/>
      <c r="R32" s="63"/>
      <c r="S32" s="63"/>
      <c r="T32" s="63"/>
      <c r="U32" s="63"/>
      <c r="V32" s="63"/>
      <c r="W32" s="63"/>
      <c r="X32" s="63"/>
      <c r="AC32" s="66" t="s">
        <v>83</v>
      </c>
      <c r="AD32" s="67" t="s">
        <v>76</v>
      </c>
      <c r="AE32" s="68" t="s">
        <v>128</v>
      </c>
      <c r="AS32" s="73"/>
      <c r="AT32" s="74"/>
      <c r="AW32" s="74"/>
      <c r="AY32" s="74"/>
      <c r="BE32" s="126">
        <f>IF(COUNTA(BE12:BE31)-LEN(AE8)=SUM(BE12:BE31),0,1)</f>
        <v>0</v>
      </c>
      <c r="BG32" s="126" t="e">
        <f>IF(COUNTA(BG12:BG31)-LEN(AE8)=(BG12+BG13+BG14+BG15+BG16+BG17+BG18+BG19+BG20+BG21+BG22+BG23+BG24+BG25+BG26+BG27+BG28+BG29+BG30+BG31),0,1)</f>
        <v>#VALUE!</v>
      </c>
      <c r="BI32" s="76"/>
      <c r="BJ32" s="77"/>
    </row>
    <row r="33" spans="2:62" ht="17.25" customHeight="1" x14ac:dyDescent="0.15">
      <c r="C33" s="31"/>
      <c r="D33" s="31"/>
      <c r="E33" s="31"/>
      <c r="F33" s="659"/>
      <c r="G33" s="659"/>
      <c r="H33" s="659"/>
      <c r="I33" s="48"/>
      <c r="J33" s="31" t="s">
        <v>129</v>
      </c>
      <c r="K33" s="31"/>
      <c r="L33" s="660"/>
      <c r="M33" s="660"/>
      <c r="N33" s="660"/>
      <c r="O33" s="660"/>
      <c r="P33" s="660"/>
      <c r="Q33" s="660"/>
      <c r="R33" s="31"/>
      <c r="S33" s="31"/>
      <c r="T33" s="127" t="s">
        <v>130</v>
      </c>
      <c r="U33" s="31"/>
      <c r="V33" s="31"/>
      <c r="W33" s="31"/>
      <c r="X33" s="31"/>
      <c r="AC33" s="66" t="s">
        <v>93</v>
      </c>
      <c r="AD33" s="67" t="s">
        <v>92</v>
      </c>
      <c r="AE33" s="68" t="s">
        <v>131</v>
      </c>
      <c r="AS33" s="73"/>
      <c r="AT33" s="74"/>
      <c r="AW33" s="74"/>
      <c r="AY33" s="74"/>
      <c r="BI33" s="76"/>
      <c r="BJ33" s="77"/>
    </row>
    <row r="34" spans="2:62" ht="24" customHeight="1" x14ac:dyDescent="0.2">
      <c r="C34" s="31" t="s">
        <v>132</v>
      </c>
      <c r="D34" s="31"/>
      <c r="E34" s="31"/>
      <c r="F34" s="31"/>
      <c r="G34" s="31"/>
      <c r="H34" s="31" t="s">
        <v>133</v>
      </c>
      <c r="I34" s="48" t="str">
        <f>IF(IF(J34=" ",0,IF(J34="　",0,IF(LEN(J34)=0,0,1)))=1," ","★")</f>
        <v>★</v>
      </c>
      <c r="J34" s="654"/>
      <c r="K34" s="654"/>
      <c r="L34" s="654"/>
      <c r="M34" s="654"/>
      <c r="N34" s="654"/>
      <c r="O34" s="654"/>
      <c r="P34" s="654"/>
      <c r="Q34" s="654"/>
      <c r="R34" s="31"/>
      <c r="S34" s="31"/>
      <c r="T34" s="128" t="s">
        <v>134</v>
      </c>
      <c r="U34" s="655"/>
      <c r="V34" s="655"/>
      <c r="W34" s="655"/>
      <c r="X34" s="655"/>
      <c r="AC34" s="66" t="s">
        <v>77</v>
      </c>
      <c r="AD34" s="67" t="s">
        <v>82</v>
      </c>
      <c r="AE34" s="68" t="s">
        <v>135</v>
      </c>
      <c r="AS34" s="73"/>
      <c r="AT34" s="74"/>
      <c r="AW34" s="74"/>
      <c r="AY34" s="74"/>
      <c r="BI34" s="76"/>
      <c r="BJ34" s="77"/>
    </row>
    <row r="35" spans="2:62" ht="21" customHeight="1" x14ac:dyDescent="0.15">
      <c r="C35" s="31" t="s">
        <v>136</v>
      </c>
      <c r="D35" s="31"/>
      <c r="E35" s="48" t="str">
        <f>IF(IF(F35=" ",0,IF(F35="　",0,IF(LEN(F35)=0,0,1)))=1," ","★")</f>
        <v>★</v>
      </c>
      <c r="F35" s="656"/>
      <c r="G35" s="656"/>
      <c r="H35" s="656"/>
      <c r="I35" s="656"/>
      <c r="J35" s="656"/>
      <c r="K35" s="656"/>
      <c r="L35" s="656"/>
      <c r="M35" s="656"/>
      <c r="N35" s="656"/>
      <c r="O35" s="656"/>
      <c r="P35" s="656"/>
      <c r="Q35" s="656"/>
      <c r="R35" s="31"/>
      <c r="S35" s="31"/>
      <c r="T35" s="129" t="s">
        <v>137</v>
      </c>
      <c r="U35" s="655"/>
      <c r="V35" s="655"/>
      <c r="W35" s="655"/>
      <c r="X35" s="655"/>
      <c r="AC35" s="66" t="s">
        <v>103</v>
      </c>
      <c r="AD35" s="67" t="s">
        <v>64</v>
      </c>
      <c r="AE35" s="68" t="s">
        <v>138</v>
      </c>
      <c r="AS35" s="73"/>
      <c r="AT35" s="74"/>
      <c r="AW35" s="74"/>
      <c r="AY35" s="74"/>
      <c r="BI35" s="76"/>
      <c r="BJ35" s="77"/>
    </row>
    <row r="36" spans="2:62" ht="21" customHeight="1" thickBot="1" x14ac:dyDescent="0.2">
      <c r="C36" s="31" t="s">
        <v>139</v>
      </c>
      <c r="D36" s="31"/>
      <c r="E36" s="31"/>
      <c r="F36" s="31"/>
      <c r="G36" s="31"/>
      <c r="H36" s="31"/>
      <c r="I36" s="130" t="s">
        <v>140</v>
      </c>
      <c r="J36" s="657"/>
      <c r="K36" s="657"/>
      <c r="L36" s="657"/>
      <c r="M36" s="657"/>
      <c r="N36" s="657"/>
      <c r="O36" s="657"/>
      <c r="P36" s="657"/>
      <c r="Q36" s="657"/>
      <c r="R36" s="31"/>
      <c r="S36" s="31"/>
      <c r="T36" s="131" t="s">
        <v>141</v>
      </c>
      <c r="U36" s="655"/>
      <c r="V36" s="655"/>
      <c r="W36" s="655"/>
      <c r="X36" s="655"/>
      <c r="AC36" s="132" t="s">
        <v>142</v>
      </c>
      <c r="AD36" s="133" t="s">
        <v>142</v>
      </c>
      <c r="AE36" s="134" t="s">
        <v>143</v>
      </c>
      <c r="AS36" s="73"/>
      <c r="AT36" s="74"/>
      <c r="AW36" s="74"/>
      <c r="AY36" s="74"/>
      <c r="BI36" s="76"/>
      <c r="BJ36" s="77"/>
    </row>
    <row r="37" spans="2:62" ht="5.25" customHeight="1" x14ac:dyDescent="0.15"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AS37" s="73"/>
      <c r="AT37" s="74"/>
      <c r="AW37" s="74"/>
      <c r="AY37" s="74"/>
      <c r="BI37" s="76"/>
      <c r="BJ37" s="77"/>
    </row>
    <row r="38" spans="2:62" ht="19.5" customHeight="1" x14ac:dyDescent="0.15"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 t="s">
        <v>144</v>
      </c>
      <c r="P38" s="31"/>
      <c r="Q38" s="31"/>
      <c r="R38" s="48" t="str">
        <f>IF(IF((ISERROR(SEARCHB("/",SUBSTITUTE(AE8,"／","/"))))*1=1,0,1)=0,"",IF(IF(S38=" ",0,IF(S38="　",0,IF(LEN(S38)=0,0,1)))=1," ","★"))</f>
        <v/>
      </c>
      <c r="S38" s="664"/>
      <c r="T38" s="664"/>
      <c r="U38" s="664"/>
      <c r="V38" s="664"/>
      <c r="W38" s="664"/>
      <c r="X38" s="664"/>
      <c r="AS38" s="73"/>
      <c r="AT38" s="74"/>
      <c r="AW38" s="74"/>
      <c r="AY38" s="74"/>
      <c r="BI38" s="76"/>
      <c r="BJ38" s="77"/>
    </row>
    <row r="39" spans="2:62" ht="16.5" customHeight="1" x14ac:dyDescent="0.15">
      <c r="C39" s="31" t="s">
        <v>145</v>
      </c>
      <c r="D39" s="31"/>
      <c r="E39" s="31"/>
      <c r="F39" s="31"/>
      <c r="G39" s="63"/>
      <c r="H39" s="31"/>
      <c r="I39" s="31"/>
      <c r="J39" s="31"/>
      <c r="K39" s="31"/>
      <c r="L39" s="31"/>
      <c r="M39" s="31"/>
      <c r="N39" s="31"/>
      <c r="O39" s="135" t="s">
        <v>146</v>
      </c>
      <c r="P39" s="136"/>
      <c r="Q39" s="31"/>
      <c r="R39" s="31"/>
      <c r="S39" s="31"/>
      <c r="T39" s="31"/>
      <c r="U39" s="31"/>
      <c r="V39" s="31"/>
      <c r="W39" s="31"/>
      <c r="X39" s="31"/>
      <c r="AS39" s="73"/>
      <c r="AT39" s="74"/>
      <c r="AW39" s="74"/>
      <c r="AY39" s="74"/>
      <c r="BI39" s="76"/>
      <c r="BJ39" s="77"/>
    </row>
    <row r="40" spans="2:62" ht="2.25" customHeight="1" x14ac:dyDescent="0.15">
      <c r="C40" s="31"/>
      <c r="D40" s="31"/>
      <c r="E40" s="31"/>
      <c r="F40" s="31"/>
      <c r="G40" s="63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AS40" s="73"/>
      <c r="AT40" s="74"/>
      <c r="AW40" s="74"/>
      <c r="AY40" s="74"/>
      <c r="BI40" s="76"/>
      <c r="BJ40" s="77"/>
    </row>
    <row r="41" spans="2:62" ht="15" customHeight="1" x14ac:dyDescent="0.15">
      <c r="C41" s="31" t="s">
        <v>147</v>
      </c>
      <c r="D41" s="31"/>
      <c r="E41" s="31"/>
      <c r="F41" s="31"/>
      <c r="G41" s="48" t="str">
        <f ca="1">IF($AE$4=1,"",IF(AO12=1,"★",IF(AO13=1,"★",IF(AO14=1,"★",IF(AO15=1,"★",IF(AO16=1,"★",""))))))</f>
        <v/>
      </c>
      <c r="H41" s="665">
        <f ca="1">IF($AE$4=1,"",AP17)</f>
        <v>0</v>
      </c>
      <c r="I41" s="665"/>
      <c r="J41" s="63" t="s">
        <v>38</v>
      </c>
      <c r="K41" s="31"/>
      <c r="L41" s="31"/>
      <c r="M41" s="31"/>
      <c r="N41" s="31"/>
      <c r="O41" s="31" t="s">
        <v>148</v>
      </c>
      <c r="P41" s="31"/>
      <c r="Q41" s="31"/>
      <c r="R41" s="31"/>
      <c r="S41" s="137" t="s">
        <v>140</v>
      </c>
      <c r="T41" s="666"/>
      <c r="U41" s="666"/>
      <c r="V41" s="666"/>
      <c r="W41" s="666"/>
      <c r="X41" s="666"/>
      <c r="AS41" s="73"/>
      <c r="AT41" s="74"/>
      <c r="AW41" s="74"/>
      <c r="AY41" s="74"/>
      <c r="BI41" s="76"/>
      <c r="BJ41" s="77"/>
    </row>
    <row r="42" spans="2:62" ht="5.25" customHeight="1" thickBot="1" x14ac:dyDescent="0.2">
      <c r="C42" s="31"/>
      <c r="D42" s="31"/>
      <c r="E42" s="31"/>
      <c r="F42" s="31"/>
      <c r="G42" s="63"/>
      <c r="H42" s="63"/>
      <c r="I42" s="63"/>
      <c r="J42" s="63"/>
      <c r="K42" s="31"/>
      <c r="L42" s="31"/>
      <c r="M42" s="31"/>
      <c r="N42" s="31"/>
      <c r="O42" s="31"/>
      <c r="P42" s="31"/>
      <c r="Q42" s="31"/>
      <c r="R42" s="31"/>
      <c r="S42" s="63"/>
      <c r="T42" s="63"/>
      <c r="U42" s="63"/>
      <c r="V42" s="63"/>
      <c r="W42" s="63"/>
      <c r="X42" s="63"/>
      <c r="AS42" s="73"/>
      <c r="AT42" s="74"/>
      <c r="AW42" s="74"/>
      <c r="AY42" s="74"/>
      <c r="BE42" s="138"/>
      <c r="BI42" s="76"/>
      <c r="BJ42" s="77"/>
    </row>
    <row r="43" spans="2:62" ht="15" customHeight="1" x14ac:dyDescent="0.15">
      <c r="C43" s="31"/>
      <c r="D43" s="31"/>
      <c r="E43" s="31"/>
      <c r="F43" s="31"/>
      <c r="G43" s="63"/>
      <c r="H43" s="139" t="s">
        <v>149</v>
      </c>
      <c r="I43" s="63"/>
      <c r="J43" s="139" t="s">
        <v>150</v>
      </c>
      <c r="K43" s="31"/>
      <c r="L43" s="124" t="s">
        <v>151</v>
      </c>
      <c r="M43" s="31"/>
      <c r="N43" s="667" t="s">
        <v>152</v>
      </c>
      <c r="O43" s="667"/>
      <c r="P43" s="31"/>
      <c r="Q43" s="668" t="s">
        <v>153</v>
      </c>
      <c r="R43" s="668"/>
      <c r="S43" s="627" t="s">
        <v>531</v>
      </c>
      <c r="T43" s="623"/>
      <c r="U43" s="623"/>
      <c r="V43" s="623"/>
      <c r="W43" s="623"/>
      <c r="X43" s="624"/>
      <c r="AS43" s="73"/>
      <c r="AT43" s="74"/>
      <c r="AW43" s="74"/>
      <c r="AY43" s="74"/>
      <c r="BE43" s="138"/>
      <c r="BI43" s="76"/>
      <c r="BJ43" s="77"/>
    </row>
    <row r="44" spans="2:62" ht="15" customHeight="1" thickBot="1" x14ac:dyDescent="0.2">
      <c r="C44" s="31"/>
      <c r="D44" s="31"/>
      <c r="E44" s="31"/>
      <c r="F44" s="124" t="s">
        <v>154</v>
      </c>
      <c r="G44" s="140" t="str">
        <f ca="1">IF($AE$4=1,"",IF(AO12=1,"★",""))</f>
        <v/>
      </c>
      <c r="H44" s="141"/>
      <c r="I44" s="140" t="str">
        <f ca="1">IF($AE$4=1,"",IF(AO13=1,"★",""))</f>
        <v/>
      </c>
      <c r="J44" s="141"/>
      <c r="K44" s="140" t="str">
        <f ca="1">IF($AE$4=1,"",IF(AO14=1,"★",""))</f>
        <v/>
      </c>
      <c r="L44" s="141"/>
      <c r="M44" s="140" t="str">
        <f ca="1">IF($AE$4=1,"",IF(AO15=1,"★",""))</f>
        <v/>
      </c>
      <c r="N44" s="663"/>
      <c r="O44" s="663"/>
      <c r="P44" s="140" t="str">
        <f ca="1">IF($AE$4=1,"",IF(AO16=1,"★",""))</f>
        <v/>
      </c>
      <c r="Q44" s="622"/>
      <c r="R44" s="63"/>
      <c r="S44" s="628" t="s">
        <v>532</v>
      </c>
      <c r="T44" s="625"/>
      <c r="U44" s="625"/>
      <c r="V44" s="625"/>
      <c r="W44" s="625"/>
      <c r="X44" s="626"/>
      <c r="AS44" s="73"/>
      <c r="AT44" s="74"/>
      <c r="AW44" s="74"/>
      <c r="AY44" s="74"/>
      <c r="BI44" s="76"/>
      <c r="BJ44" s="77"/>
    </row>
    <row r="45" spans="2:62" ht="6" customHeight="1" x14ac:dyDescent="0.15">
      <c r="C45" s="31"/>
      <c r="D45" s="31"/>
      <c r="E45" s="31"/>
      <c r="F45" s="124"/>
      <c r="G45" s="63"/>
      <c r="H45" s="63"/>
      <c r="I45" s="63"/>
      <c r="J45" s="63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Z45" s="15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42"/>
      <c r="AT45" s="142"/>
      <c r="AU45" s="138"/>
      <c r="AV45" s="138"/>
      <c r="AW45" s="142"/>
      <c r="AX45" s="138"/>
      <c r="AY45" s="142"/>
      <c r="AZ45" s="138"/>
      <c r="BA45" s="138"/>
      <c r="BB45" s="138"/>
      <c r="BC45" s="138"/>
      <c r="BD45" s="138"/>
      <c r="BF45" s="138"/>
      <c r="BG45" s="138"/>
      <c r="BH45" s="138"/>
      <c r="BI45" s="76"/>
      <c r="BJ45" s="143"/>
    </row>
    <row r="46" spans="2:62" ht="19.5" customHeight="1" x14ac:dyDescent="0.15">
      <c r="C46" s="144" t="s">
        <v>155</v>
      </c>
      <c r="D46" s="144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Z46" s="640" t="str">
        <f ca="1">LOG確認!$GM$10</f>
        <v>★エラーがあります確認してください</v>
      </c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42"/>
      <c r="AT46" s="142"/>
      <c r="AU46" s="138"/>
      <c r="AV46" s="138"/>
      <c r="AW46" s="142"/>
      <c r="AX46" s="138"/>
      <c r="AY46" s="142"/>
      <c r="AZ46" s="138"/>
      <c r="BA46" s="138"/>
      <c r="BB46" s="138"/>
      <c r="BC46" s="138"/>
      <c r="BD46" s="138"/>
      <c r="BF46" s="138"/>
      <c r="BG46" s="138"/>
      <c r="BH46" s="138"/>
      <c r="BI46" s="76"/>
      <c r="BJ46" s="143"/>
    </row>
    <row r="47" spans="2:62" ht="19.5" customHeight="1" x14ac:dyDescent="0.15">
      <c r="B47" s="48"/>
      <c r="C47" s="657"/>
      <c r="D47" s="657"/>
      <c r="E47" s="657"/>
      <c r="F47" s="657"/>
      <c r="G47" s="657"/>
      <c r="H47" s="657"/>
      <c r="I47" s="657"/>
      <c r="J47" s="657"/>
      <c r="K47" s="657"/>
      <c r="L47" s="657"/>
      <c r="M47" s="657"/>
      <c r="N47" s="657"/>
      <c r="O47" s="657"/>
      <c r="P47" s="657"/>
      <c r="Q47" s="657"/>
      <c r="R47" s="657"/>
      <c r="S47" s="657"/>
      <c r="T47" s="657"/>
      <c r="U47" s="657"/>
      <c r="V47" s="657"/>
      <c r="W47" s="657"/>
      <c r="X47" s="657"/>
      <c r="Z47" s="640"/>
      <c r="AS47" s="73"/>
      <c r="AT47" s="74"/>
      <c r="AW47" s="74"/>
      <c r="AY47" s="74"/>
      <c r="BI47" s="76"/>
      <c r="BJ47" s="77"/>
    </row>
    <row r="48" spans="2:62" ht="19.5" customHeight="1" x14ac:dyDescent="0.15">
      <c r="C48" s="657"/>
      <c r="D48" s="657"/>
      <c r="E48" s="657"/>
      <c r="F48" s="657"/>
      <c r="G48" s="657"/>
      <c r="H48" s="657"/>
      <c r="I48" s="657"/>
      <c r="J48" s="657"/>
      <c r="K48" s="657"/>
      <c r="L48" s="657"/>
      <c r="M48" s="657"/>
      <c r="N48" s="657"/>
      <c r="O48" s="657"/>
      <c r="P48" s="657"/>
      <c r="Q48" s="657"/>
      <c r="R48" s="657"/>
      <c r="S48" s="657"/>
      <c r="T48" s="657"/>
      <c r="U48" s="657"/>
      <c r="V48" s="657"/>
      <c r="W48" s="657"/>
      <c r="X48" s="657"/>
      <c r="Z48" s="640"/>
      <c r="AS48" s="73"/>
      <c r="AT48" s="74"/>
      <c r="AW48" s="74"/>
      <c r="AY48" s="74"/>
      <c r="BI48" s="76"/>
      <c r="BJ48" s="77"/>
    </row>
    <row r="49" spans="3:62" ht="19.5" customHeight="1" x14ac:dyDescent="0.15">
      <c r="C49" s="657"/>
      <c r="D49" s="657"/>
      <c r="E49" s="657"/>
      <c r="F49" s="657"/>
      <c r="G49" s="657"/>
      <c r="H49" s="657"/>
      <c r="I49" s="657"/>
      <c r="J49" s="657"/>
      <c r="K49" s="657"/>
      <c r="L49" s="657"/>
      <c r="M49" s="657"/>
      <c r="N49" s="657"/>
      <c r="O49" s="657"/>
      <c r="P49" s="657"/>
      <c r="Q49" s="657"/>
      <c r="R49" s="657"/>
      <c r="S49" s="657"/>
      <c r="T49" s="657"/>
      <c r="U49" s="657"/>
      <c r="V49" s="657"/>
      <c r="W49" s="657"/>
      <c r="X49" s="657"/>
      <c r="AS49" s="73"/>
      <c r="AT49" s="74"/>
      <c r="AW49" s="74"/>
      <c r="AY49" s="74"/>
      <c r="BI49" s="76"/>
      <c r="BJ49" s="77"/>
    </row>
    <row r="50" spans="3:62" ht="7.5" customHeight="1" x14ac:dyDescent="0.15"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AS50" s="73"/>
      <c r="AT50" s="74"/>
      <c r="AW50" s="74"/>
      <c r="AY50" s="74"/>
      <c r="BI50" s="76"/>
      <c r="BJ50" s="77"/>
    </row>
    <row r="51" spans="3:62" ht="19.5" customHeight="1" x14ac:dyDescent="0.15">
      <c r="C51" s="63" t="s">
        <v>156</v>
      </c>
      <c r="D51" s="63"/>
      <c r="E51" s="63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AS51" s="73"/>
      <c r="AT51" s="74"/>
      <c r="AW51" s="74"/>
      <c r="AY51" s="74"/>
      <c r="BI51" s="76"/>
      <c r="BJ51" s="77"/>
    </row>
    <row r="52" spans="3:62" ht="19.5" customHeight="1" x14ac:dyDescent="0.15">
      <c r="C52" s="63" t="s">
        <v>157</v>
      </c>
      <c r="D52" s="63"/>
      <c r="E52" s="48"/>
      <c r="F52" s="664"/>
      <c r="G52" s="664"/>
      <c r="H52" s="664"/>
      <c r="I52" s="664"/>
      <c r="J52" s="664"/>
      <c r="K52" s="664"/>
      <c r="L52" s="664"/>
      <c r="M52" s="664"/>
      <c r="N52" s="664"/>
      <c r="O52" s="664"/>
      <c r="P52" s="664"/>
      <c r="Q52" s="664"/>
      <c r="R52" s="664"/>
      <c r="S52" s="664"/>
      <c r="T52" s="664"/>
      <c r="U52" s="664"/>
      <c r="V52" s="664"/>
      <c r="W52" s="664"/>
      <c r="X52" s="664"/>
      <c r="AS52" s="73"/>
      <c r="AT52" s="74"/>
      <c r="AW52" s="74"/>
      <c r="AY52" s="74"/>
      <c r="BI52" s="76"/>
      <c r="BJ52" s="77"/>
    </row>
    <row r="53" spans="3:62" ht="19.5" customHeight="1" x14ac:dyDescent="0.15">
      <c r="C53" s="63" t="s">
        <v>158</v>
      </c>
      <c r="D53" s="63"/>
      <c r="E53" s="48"/>
      <c r="F53" s="673"/>
      <c r="G53" s="673"/>
      <c r="H53" s="673"/>
      <c r="I53" s="673"/>
      <c r="J53" s="673"/>
      <c r="K53" s="673"/>
      <c r="L53" s="673"/>
      <c r="M53" s="673"/>
      <c r="N53" s="673"/>
      <c r="O53" s="673"/>
      <c r="P53" s="673"/>
      <c r="Q53" s="673"/>
      <c r="R53" s="673"/>
      <c r="S53" s="673"/>
      <c r="T53" s="673"/>
      <c r="U53" s="673"/>
      <c r="V53" s="673"/>
      <c r="W53" s="673"/>
      <c r="X53" s="673"/>
      <c r="AS53" s="73"/>
      <c r="AT53" s="74"/>
      <c r="AW53" s="74"/>
      <c r="AY53" s="74"/>
      <c r="BI53" s="76"/>
      <c r="BJ53" s="77"/>
    </row>
    <row r="54" spans="3:62" ht="19.5" customHeight="1" x14ac:dyDescent="0.15">
      <c r="C54" s="63"/>
      <c r="D54" s="63"/>
      <c r="E54" s="63"/>
      <c r="F54" s="673"/>
      <c r="G54" s="673"/>
      <c r="H54" s="673"/>
      <c r="I54" s="673"/>
      <c r="J54" s="673"/>
      <c r="K54" s="673"/>
      <c r="L54" s="673"/>
      <c r="M54" s="673"/>
      <c r="N54" s="673"/>
      <c r="O54" s="673"/>
      <c r="P54" s="673"/>
      <c r="Q54" s="673"/>
      <c r="R54" s="673"/>
      <c r="S54" s="673"/>
      <c r="T54" s="673"/>
      <c r="U54" s="673"/>
      <c r="V54" s="673"/>
      <c r="W54" s="673"/>
      <c r="X54" s="673"/>
      <c r="AS54" s="73"/>
      <c r="AT54" s="74"/>
      <c r="AW54" s="74"/>
      <c r="AY54" s="74"/>
      <c r="BI54" s="76"/>
      <c r="BJ54" s="77"/>
    </row>
    <row r="55" spans="3:62" ht="11.25" customHeight="1" x14ac:dyDescent="0.15"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AS55" s="73"/>
      <c r="AT55" s="74"/>
      <c r="AW55" s="74"/>
      <c r="AY55" s="74"/>
      <c r="BI55" s="76"/>
      <c r="BJ55" s="77"/>
    </row>
    <row r="56" spans="3:62" ht="15.75" customHeight="1" x14ac:dyDescent="0.15">
      <c r="C56" s="31" t="s">
        <v>159</v>
      </c>
      <c r="D56" s="31"/>
      <c r="E56" s="122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AS56" s="73"/>
      <c r="AT56" s="74"/>
      <c r="AW56" s="74"/>
      <c r="AY56" s="74"/>
      <c r="BI56" s="76"/>
      <c r="BJ56" s="77"/>
    </row>
    <row r="57" spans="3:62" ht="15.75" customHeight="1" x14ac:dyDescent="0.15">
      <c r="C57" s="31" t="s">
        <v>160</v>
      </c>
      <c r="D57" s="31"/>
      <c r="E57" s="122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AS57" s="73"/>
      <c r="AT57" s="74"/>
      <c r="AW57" s="74"/>
      <c r="AY57" s="74"/>
      <c r="BI57" s="76"/>
      <c r="BJ57" s="77"/>
    </row>
    <row r="58" spans="3:62" ht="11.25" customHeight="1" thickBot="1" x14ac:dyDescent="0.2"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AS58" s="73"/>
      <c r="AT58" s="74"/>
      <c r="AW58" s="74"/>
      <c r="AY58" s="74"/>
      <c r="BI58" s="76"/>
      <c r="BJ58" s="77"/>
    </row>
    <row r="59" spans="3:62" ht="17.25" customHeight="1" thickBot="1" x14ac:dyDescent="0.2">
      <c r="C59" s="124" t="s">
        <v>85</v>
      </c>
      <c r="D59" s="124"/>
      <c r="E59" s="48" t="str">
        <f>IF(IF(F59=" ",0,IF(F59="　",0,IF(LEN(F59)=0,0,1)))=1," ","★")</f>
        <v>★</v>
      </c>
      <c r="F59" s="669"/>
      <c r="G59" s="669"/>
      <c r="H59" s="669"/>
      <c r="I59" s="31"/>
      <c r="J59" s="31" t="s">
        <v>161</v>
      </c>
      <c r="K59" s="31"/>
      <c r="L59" s="31"/>
      <c r="M59" s="31"/>
      <c r="N59" s="31"/>
      <c r="O59" s="31"/>
      <c r="P59" s="31"/>
      <c r="Q59" s="31"/>
      <c r="R59" s="31"/>
      <c r="S59" s="48" t="str">
        <f>IF(IF(T59=" ",0,IF(T59="　",0,IF(LEN(T59)=0,0,1)))=1," ","★")</f>
        <v>★</v>
      </c>
      <c r="T59" s="670"/>
      <c r="U59" s="671"/>
      <c r="V59" s="671"/>
      <c r="W59" s="671"/>
      <c r="X59" s="31" t="s">
        <v>530</v>
      </c>
      <c r="AE59" s="145" t="str">
        <f>TEXT(F59,"yyyy年mm月dd日")</f>
        <v>1900年01月00日</v>
      </c>
      <c r="AS59" s="73"/>
      <c r="AT59" s="74"/>
      <c r="AW59" s="74"/>
      <c r="AY59" s="74"/>
      <c r="BI59" s="76"/>
      <c r="BJ59" s="77"/>
    </row>
    <row r="60" spans="3:62" ht="18.75" customHeight="1" thickBot="1" x14ac:dyDescent="0.2">
      <c r="F60" s="122" t="s">
        <v>533</v>
      </c>
      <c r="BI60" s="1"/>
    </row>
    <row r="61" spans="3:62" ht="15" customHeight="1" thickBot="1" x14ac:dyDescent="0.25">
      <c r="AS61" s="672" t="s">
        <v>18</v>
      </c>
      <c r="AT61" s="672"/>
      <c r="AW61" s="146" t="s">
        <v>162</v>
      </c>
      <c r="AY61" s="618" t="s">
        <v>524</v>
      </c>
      <c r="BI61" s="147">
        <v>0</v>
      </c>
      <c r="BJ61" s="148" t="s">
        <v>163</v>
      </c>
    </row>
    <row r="62" spans="3:62" ht="15" customHeight="1" thickBot="1" x14ac:dyDescent="0.2">
      <c r="S62" s="138"/>
      <c r="AS62" s="149" t="s">
        <v>34</v>
      </c>
      <c r="AT62" s="150" t="s">
        <v>164</v>
      </c>
      <c r="AW62" s="151" t="s">
        <v>165</v>
      </c>
      <c r="AY62" s="619" t="s">
        <v>525</v>
      </c>
      <c r="BI62" s="152">
        <v>1</v>
      </c>
      <c r="BJ62" s="153" t="s">
        <v>163</v>
      </c>
    </row>
    <row r="63" spans="3:62" ht="15" customHeight="1" thickTop="1" x14ac:dyDescent="0.15">
      <c r="S63" s="138"/>
      <c r="Y63" s="38"/>
      <c r="AA63" s="38"/>
      <c r="AB63" s="38"/>
      <c r="AC63" s="38"/>
      <c r="AD63" s="38"/>
      <c r="AS63" s="154" t="s">
        <v>43</v>
      </c>
      <c r="AT63" s="155" t="s">
        <v>113</v>
      </c>
      <c r="AW63" s="156" t="s">
        <v>166</v>
      </c>
      <c r="AY63" s="620" t="s">
        <v>526</v>
      </c>
      <c r="BI63" s="152">
        <v>2</v>
      </c>
      <c r="BJ63" s="153" t="s">
        <v>163</v>
      </c>
    </row>
    <row r="64" spans="3:62" ht="15" customHeight="1" x14ac:dyDescent="0.15">
      <c r="Y64" s="38"/>
      <c r="AA64" s="88"/>
      <c r="AB64" s="38"/>
      <c r="AC64" s="38"/>
      <c r="AS64" s="157" t="s">
        <v>48</v>
      </c>
      <c r="AT64" s="158" t="s">
        <v>117</v>
      </c>
      <c r="AW64" s="156" t="s">
        <v>167</v>
      </c>
      <c r="AY64" s="620" t="s">
        <v>527</v>
      </c>
      <c r="BI64" s="152">
        <v>3</v>
      </c>
      <c r="BJ64" s="153" t="s">
        <v>163</v>
      </c>
    </row>
    <row r="65" spans="25:62" ht="15" customHeight="1" x14ac:dyDescent="0.15">
      <c r="Y65" s="38"/>
      <c r="Z65" s="38"/>
      <c r="AA65" s="88"/>
      <c r="AB65" s="88"/>
      <c r="AC65" s="88"/>
      <c r="AS65" s="157" t="s">
        <v>53</v>
      </c>
      <c r="AT65" s="158" t="s">
        <v>111</v>
      </c>
      <c r="AW65" s="156" t="s">
        <v>168</v>
      </c>
      <c r="AY65" s="620" t="s">
        <v>528</v>
      </c>
      <c r="BI65" s="152">
        <v>4</v>
      </c>
      <c r="BJ65" s="153" t="s">
        <v>163</v>
      </c>
    </row>
    <row r="66" spans="25:62" ht="15" customHeight="1" thickBot="1" x14ac:dyDescent="0.2">
      <c r="Y66" s="38"/>
      <c r="Z66" s="88"/>
      <c r="AA66" s="159"/>
      <c r="AB66" s="159"/>
      <c r="AC66" s="159"/>
      <c r="AS66" s="157" t="s">
        <v>59</v>
      </c>
      <c r="AT66" s="158" t="s">
        <v>115</v>
      </c>
      <c r="AW66" s="156" t="s">
        <v>169</v>
      </c>
      <c r="AY66" s="621" t="s">
        <v>529</v>
      </c>
      <c r="BI66" s="152">
        <v>5</v>
      </c>
      <c r="BJ66" s="153" t="s">
        <v>163</v>
      </c>
    </row>
    <row r="67" spans="25:62" ht="15" customHeight="1" x14ac:dyDescent="0.15">
      <c r="Y67" s="38"/>
      <c r="Z67" s="88"/>
      <c r="AA67" s="159"/>
      <c r="AB67" s="159"/>
      <c r="AC67" s="159"/>
      <c r="AS67" s="157" t="s">
        <v>65</v>
      </c>
      <c r="AT67" s="158" t="s">
        <v>108</v>
      </c>
      <c r="AW67" s="156" t="s">
        <v>170</v>
      </c>
      <c r="BI67" s="152">
        <v>6</v>
      </c>
      <c r="BJ67" s="153" t="s">
        <v>163</v>
      </c>
    </row>
    <row r="68" spans="25:62" ht="15" customHeight="1" thickBot="1" x14ac:dyDescent="0.2">
      <c r="Y68" s="38"/>
      <c r="Z68" s="159"/>
      <c r="AA68" s="159"/>
      <c r="AB68" s="159"/>
      <c r="AC68" s="159"/>
      <c r="AS68" s="157" t="s">
        <v>70</v>
      </c>
      <c r="AT68" s="158" t="s">
        <v>121</v>
      </c>
      <c r="AW68" s="160" t="s">
        <v>171</v>
      </c>
      <c r="BI68" s="152">
        <v>7</v>
      </c>
      <c r="BJ68" s="153" t="s">
        <v>163</v>
      </c>
    </row>
    <row r="69" spans="25:62" ht="15" customHeight="1" x14ac:dyDescent="0.15">
      <c r="Y69" s="38"/>
      <c r="Z69" s="159"/>
      <c r="AA69" s="159"/>
      <c r="AB69" s="159"/>
      <c r="AC69" s="159"/>
      <c r="AS69" s="157" t="s">
        <v>76</v>
      </c>
      <c r="AT69" s="158" t="s">
        <v>128</v>
      </c>
      <c r="BI69" s="152">
        <v>8</v>
      </c>
      <c r="BJ69" s="153" t="s">
        <v>163</v>
      </c>
    </row>
    <row r="70" spans="25:62" ht="15" customHeight="1" x14ac:dyDescent="0.15">
      <c r="Y70" s="38"/>
      <c r="Z70" s="159"/>
      <c r="AA70" s="159"/>
      <c r="AB70" s="159"/>
      <c r="AC70" s="159"/>
      <c r="AS70" s="157" t="s">
        <v>82</v>
      </c>
      <c r="AT70" s="158" t="s">
        <v>135</v>
      </c>
      <c r="BI70" s="152">
        <v>9</v>
      </c>
      <c r="BJ70" s="153" t="s">
        <v>163</v>
      </c>
    </row>
    <row r="71" spans="25:62" ht="15" customHeight="1" x14ac:dyDescent="0.15">
      <c r="Y71" s="38"/>
      <c r="Z71" s="159"/>
      <c r="AA71" s="159"/>
      <c r="AB71" s="159"/>
      <c r="AC71" s="159"/>
      <c r="AS71" s="157" t="s">
        <v>87</v>
      </c>
      <c r="AT71" s="158" t="s">
        <v>126</v>
      </c>
      <c r="BI71" s="152" t="s">
        <v>172</v>
      </c>
      <c r="BJ71" s="153" t="s">
        <v>173</v>
      </c>
    </row>
    <row r="72" spans="25:62" ht="15" customHeight="1" x14ac:dyDescent="0.15">
      <c r="Y72" s="38"/>
      <c r="Z72" s="159"/>
      <c r="AA72" s="159"/>
      <c r="AB72" s="159"/>
      <c r="AC72" s="159"/>
      <c r="AS72" s="157" t="s">
        <v>92</v>
      </c>
      <c r="AT72" s="158" t="s">
        <v>131</v>
      </c>
      <c r="BI72" s="152" t="s">
        <v>174</v>
      </c>
      <c r="BJ72" s="153" t="s">
        <v>173</v>
      </c>
    </row>
    <row r="73" spans="25:62" ht="15" customHeight="1" x14ac:dyDescent="0.15">
      <c r="Y73" s="38"/>
      <c r="Z73" s="159"/>
      <c r="AA73" s="159"/>
      <c r="AB73" s="159"/>
      <c r="AC73" s="159"/>
      <c r="AS73" s="157" t="s">
        <v>97</v>
      </c>
      <c r="AT73" s="158" t="s">
        <v>124</v>
      </c>
      <c r="BI73" s="152" t="s">
        <v>175</v>
      </c>
      <c r="BJ73" s="153" t="s">
        <v>173</v>
      </c>
    </row>
    <row r="74" spans="25:62" ht="15" customHeight="1" x14ac:dyDescent="0.15">
      <c r="Y74" s="38"/>
      <c r="Z74" s="159"/>
      <c r="AA74" s="159"/>
      <c r="AB74" s="159"/>
      <c r="AC74" s="159"/>
      <c r="AS74" s="157" t="s">
        <v>64</v>
      </c>
      <c r="AT74" s="158" t="s">
        <v>138</v>
      </c>
      <c r="BI74" s="152" t="s">
        <v>176</v>
      </c>
      <c r="BJ74" s="153" t="s">
        <v>173</v>
      </c>
    </row>
    <row r="75" spans="25:62" ht="15" customHeight="1" x14ac:dyDescent="0.15">
      <c r="Y75" s="38"/>
      <c r="Z75" s="159"/>
      <c r="AA75" s="159"/>
      <c r="AB75" s="159"/>
      <c r="AC75" s="159"/>
      <c r="AS75" s="157" t="s">
        <v>54</v>
      </c>
      <c r="AT75" s="158" t="s">
        <v>55</v>
      </c>
      <c r="BI75" s="152" t="s">
        <v>177</v>
      </c>
      <c r="BJ75" s="153" t="s">
        <v>173</v>
      </c>
    </row>
    <row r="76" spans="25:62" ht="15" customHeight="1" x14ac:dyDescent="0.15">
      <c r="Y76" s="38"/>
      <c r="Z76" s="159"/>
      <c r="AA76" s="159"/>
      <c r="AB76" s="159"/>
      <c r="AC76" s="159"/>
      <c r="AS76" s="157" t="s">
        <v>66</v>
      </c>
      <c r="AT76" s="158" t="s">
        <v>67</v>
      </c>
      <c r="BI76" s="152" t="s">
        <v>178</v>
      </c>
      <c r="BJ76" s="153" t="s">
        <v>173</v>
      </c>
    </row>
    <row r="77" spans="25:62" ht="15" customHeight="1" x14ac:dyDescent="0.15">
      <c r="Y77" s="38"/>
      <c r="Z77" s="159"/>
      <c r="AA77" s="159"/>
      <c r="AB77" s="159"/>
      <c r="AC77" s="159"/>
      <c r="AS77" s="157" t="s">
        <v>49</v>
      </c>
      <c r="AT77" s="158" t="s">
        <v>50</v>
      </c>
      <c r="BI77" s="152" t="s">
        <v>179</v>
      </c>
      <c r="BJ77" s="153" t="s">
        <v>173</v>
      </c>
    </row>
    <row r="78" spans="25:62" ht="15" customHeight="1" x14ac:dyDescent="0.15">
      <c r="Y78" s="38"/>
      <c r="Z78" s="159"/>
      <c r="AA78" s="159"/>
      <c r="AB78" s="159"/>
      <c r="AC78" s="159"/>
      <c r="AS78" s="157" t="s">
        <v>60</v>
      </c>
      <c r="AT78" s="158" t="s">
        <v>61</v>
      </c>
      <c r="BI78" s="152" t="s">
        <v>180</v>
      </c>
      <c r="BJ78" s="153" t="s">
        <v>173</v>
      </c>
    </row>
    <row r="79" spans="25:62" ht="15" customHeight="1" x14ac:dyDescent="0.15">
      <c r="Y79" s="38"/>
      <c r="Z79" s="159"/>
      <c r="AA79" s="159"/>
      <c r="AB79" s="159"/>
      <c r="AC79" s="159"/>
      <c r="AS79" s="157" t="s">
        <v>44</v>
      </c>
      <c r="AT79" s="158" t="s">
        <v>45</v>
      </c>
      <c r="BI79" s="152" t="s">
        <v>181</v>
      </c>
      <c r="BJ79" s="153" t="s">
        <v>173</v>
      </c>
    </row>
    <row r="80" spans="25:62" ht="15" customHeight="1" x14ac:dyDescent="0.15">
      <c r="Y80" s="38"/>
      <c r="Z80" s="159"/>
      <c r="AA80" s="159"/>
      <c r="AB80" s="159"/>
      <c r="AC80" s="159"/>
      <c r="AS80" s="157" t="s">
        <v>71</v>
      </c>
      <c r="AT80" s="158" t="s">
        <v>72</v>
      </c>
      <c r="BI80" s="152" t="s">
        <v>182</v>
      </c>
      <c r="BJ80" s="153" t="s">
        <v>173</v>
      </c>
    </row>
    <row r="81" spans="25:66" ht="15" customHeight="1" x14ac:dyDescent="0.15">
      <c r="Y81" s="38"/>
      <c r="Z81" s="159"/>
      <c r="AA81" s="159"/>
      <c r="AB81" s="159"/>
      <c r="AC81" s="159"/>
      <c r="AS81" s="157" t="s">
        <v>88</v>
      </c>
      <c r="AT81" s="158" t="s">
        <v>89</v>
      </c>
      <c r="BI81" s="152" t="s">
        <v>183</v>
      </c>
      <c r="BJ81" s="153" t="s">
        <v>173</v>
      </c>
    </row>
    <row r="82" spans="25:66" ht="15" customHeight="1" x14ac:dyDescent="0.15">
      <c r="Y82" s="38"/>
      <c r="Z82" s="159"/>
      <c r="AA82" s="159"/>
      <c r="AB82" s="159"/>
      <c r="AC82" s="159"/>
      <c r="AS82" s="157" t="s">
        <v>98</v>
      </c>
      <c r="AT82" s="158" t="s">
        <v>99</v>
      </c>
      <c r="BI82" s="152" t="s">
        <v>184</v>
      </c>
      <c r="BJ82" s="153" t="s">
        <v>173</v>
      </c>
    </row>
    <row r="83" spans="25:66" ht="15" customHeight="1" x14ac:dyDescent="0.15">
      <c r="Y83" s="38"/>
      <c r="Z83" s="159"/>
      <c r="AA83" s="159"/>
      <c r="AB83" s="159"/>
      <c r="AC83" s="159"/>
      <c r="AS83" s="157" t="s">
        <v>83</v>
      </c>
      <c r="AT83" s="158" t="s">
        <v>84</v>
      </c>
      <c r="BI83" s="152" t="s">
        <v>185</v>
      </c>
      <c r="BJ83" s="153" t="s">
        <v>173</v>
      </c>
    </row>
    <row r="84" spans="25:66" ht="15" customHeight="1" x14ac:dyDescent="0.15">
      <c r="Y84" s="38"/>
      <c r="Z84" s="159"/>
      <c r="AA84" s="159"/>
      <c r="AB84" s="159"/>
      <c r="AC84" s="159"/>
      <c r="AS84" s="157" t="s">
        <v>93</v>
      </c>
      <c r="AT84" s="158" t="s">
        <v>94</v>
      </c>
      <c r="BI84" s="152" t="s">
        <v>186</v>
      </c>
      <c r="BJ84" s="153" t="s">
        <v>173</v>
      </c>
    </row>
    <row r="85" spans="25:66" ht="15" customHeight="1" x14ac:dyDescent="0.15">
      <c r="Y85" s="38"/>
      <c r="Z85" s="159"/>
      <c r="AA85" s="159"/>
      <c r="AB85" s="159"/>
      <c r="AC85" s="159"/>
      <c r="AS85" s="157" t="s">
        <v>77</v>
      </c>
      <c r="AT85" s="158" t="s">
        <v>78</v>
      </c>
      <c r="BI85" s="152" t="s">
        <v>187</v>
      </c>
      <c r="BJ85" s="153" t="s">
        <v>173</v>
      </c>
    </row>
    <row r="86" spans="25:66" ht="15" customHeight="1" x14ac:dyDescent="0.15">
      <c r="Y86" s="38"/>
      <c r="Z86" s="159"/>
      <c r="AA86" s="159"/>
      <c r="AB86" s="159"/>
      <c r="AC86" s="159"/>
      <c r="AS86" s="157" t="s">
        <v>103</v>
      </c>
      <c r="AT86" s="158" t="s">
        <v>104</v>
      </c>
      <c r="BI86" s="152" t="s">
        <v>188</v>
      </c>
      <c r="BJ86" s="153" t="s">
        <v>173</v>
      </c>
    </row>
    <row r="87" spans="25:66" ht="15" customHeight="1" thickBot="1" x14ac:dyDescent="0.2">
      <c r="Y87" s="38"/>
      <c r="Z87" s="159"/>
      <c r="AA87" s="159"/>
      <c r="AB87" s="159"/>
      <c r="AC87" s="159"/>
      <c r="AS87" s="161" t="s">
        <v>142</v>
      </c>
      <c r="AT87" s="162" t="s">
        <v>143</v>
      </c>
      <c r="BI87" s="152" t="s">
        <v>189</v>
      </c>
      <c r="BJ87" s="153" t="s">
        <v>173</v>
      </c>
    </row>
    <row r="88" spans="25:66" ht="15" customHeight="1" x14ac:dyDescent="0.15">
      <c r="Y88" s="38"/>
      <c r="Z88" s="159"/>
      <c r="AA88" s="159"/>
      <c r="AB88" s="159"/>
      <c r="AC88" s="159"/>
      <c r="BI88" s="152" t="s">
        <v>190</v>
      </c>
      <c r="BJ88" s="153" t="s">
        <v>173</v>
      </c>
    </row>
    <row r="89" spans="25:66" x14ac:dyDescent="0.15">
      <c r="Y89" s="38"/>
      <c r="Z89" s="159"/>
      <c r="AA89" s="159"/>
      <c r="AB89" s="159"/>
      <c r="AC89" s="159"/>
      <c r="BI89" s="152" t="s">
        <v>191</v>
      </c>
      <c r="BJ89" s="153" t="s">
        <v>173</v>
      </c>
    </row>
    <row r="90" spans="25:66" x14ac:dyDescent="0.15">
      <c r="Y90" s="38"/>
      <c r="Z90" s="159"/>
      <c r="AA90" s="159"/>
      <c r="AB90" s="159"/>
      <c r="AC90" s="159"/>
      <c r="BI90" s="152" t="s">
        <v>192</v>
      </c>
      <c r="BJ90" s="153" t="s">
        <v>173</v>
      </c>
    </row>
    <row r="91" spans="25:66" x14ac:dyDescent="0.15">
      <c r="Y91" s="38"/>
      <c r="Z91" s="159"/>
      <c r="AA91" s="38"/>
      <c r="AB91" s="38"/>
      <c r="AC91" s="38"/>
      <c r="AD91" s="38"/>
      <c r="BI91" s="152" t="s">
        <v>193</v>
      </c>
      <c r="BJ91" s="153" t="s">
        <v>173</v>
      </c>
      <c r="BN91"/>
    </row>
    <row r="92" spans="25:66" x14ac:dyDescent="0.15">
      <c r="Y92" s="38"/>
      <c r="Z92" s="159"/>
      <c r="AA92" s="38"/>
      <c r="AB92" s="38"/>
      <c r="AC92" s="38"/>
      <c r="AD92" s="38"/>
      <c r="BI92" s="152" t="s">
        <v>194</v>
      </c>
      <c r="BJ92" s="153" t="s">
        <v>173</v>
      </c>
      <c r="BN92"/>
    </row>
    <row r="93" spans="25:66" x14ac:dyDescent="0.15">
      <c r="Z93" s="38"/>
      <c r="BI93" s="152" t="s">
        <v>195</v>
      </c>
      <c r="BJ93" s="153" t="s">
        <v>173</v>
      </c>
    </row>
    <row r="94" spans="25:66" x14ac:dyDescent="0.15">
      <c r="Z94" s="38"/>
      <c r="BI94" s="152" t="s">
        <v>196</v>
      </c>
      <c r="BJ94" s="153" t="s">
        <v>173</v>
      </c>
    </row>
    <row r="95" spans="25:66" x14ac:dyDescent="0.15">
      <c r="BI95" s="152" t="s">
        <v>197</v>
      </c>
      <c r="BJ95" s="153" t="s">
        <v>173</v>
      </c>
    </row>
    <row r="96" spans="25:66" x14ac:dyDescent="0.15">
      <c r="BI96" s="152" t="s">
        <v>198</v>
      </c>
      <c r="BJ96" s="153" t="s">
        <v>173</v>
      </c>
    </row>
    <row r="97" spans="61:62" x14ac:dyDescent="0.15">
      <c r="BI97" s="152" t="s">
        <v>199</v>
      </c>
      <c r="BJ97" s="153" t="s">
        <v>173</v>
      </c>
    </row>
    <row r="98" spans="61:62" x14ac:dyDescent="0.15">
      <c r="BI98" s="152" t="s">
        <v>200</v>
      </c>
      <c r="BJ98" s="153" t="s">
        <v>173</v>
      </c>
    </row>
    <row r="99" spans="61:62" x14ac:dyDescent="0.15">
      <c r="BI99" s="152" t="s">
        <v>201</v>
      </c>
      <c r="BJ99" s="153" t="s">
        <v>173</v>
      </c>
    </row>
    <row r="100" spans="61:62" x14ac:dyDescent="0.15">
      <c r="BI100" s="152" t="s">
        <v>202</v>
      </c>
      <c r="BJ100" s="153" t="s">
        <v>173</v>
      </c>
    </row>
    <row r="101" spans="61:62" x14ac:dyDescent="0.15">
      <c r="BI101" s="152" t="s">
        <v>203</v>
      </c>
      <c r="BJ101" s="153" t="s">
        <v>173</v>
      </c>
    </row>
    <row r="102" spans="61:62" x14ac:dyDescent="0.15">
      <c r="BI102" s="152" t="s">
        <v>204</v>
      </c>
      <c r="BJ102" s="153" t="s">
        <v>173</v>
      </c>
    </row>
    <row r="103" spans="61:62" x14ac:dyDescent="0.15">
      <c r="BI103" s="152" t="s">
        <v>205</v>
      </c>
      <c r="BJ103" s="153" t="s">
        <v>173</v>
      </c>
    </row>
    <row r="104" spans="61:62" x14ac:dyDescent="0.15">
      <c r="BI104" s="152" t="s">
        <v>206</v>
      </c>
      <c r="BJ104" s="153" t="s">
        <v>173</v>
      </c>
    </row>
    <row r="105" spans="61:62" x14ac:dyDescent="0.15">
      <c r="BI105" s="152" t="s">
        <v>38</v>
      </c>
      <c r="BJ105" s="153" t="s">
        <v>173</v>
      </c>
    </row>
    <row r="106" spans="61:62" x14ac:dyDescent="0.15">
      <c r="BI106" s="152" t="s">
        <v>207</v>
      </c>
      <c r="BJ106" s="153" t="s">
        <v>173</v>
      </c>
    </row>
    <row r="107" spans="61:62" x14ac:dyDescent="0.15">
      <c r="BI107" s="152" t="s">
        <v>208</v>
      </c>
      <c r="BJ107" s="153" t="s">
        <v>173</v>
      </c>
    </row>
    <row r="108" spans="61:62" ht="14.25" thickBot="1" x14ac:dyDescent="0.2">
      <c r="BI108" s="163" t="s">
        <v>209</v>
      </c>
      <c r="BJ108" s="164" t="s">
        <v>173</v>
      </c>
    </row>
    <row r="109" spans="61:62" x14ac:dyDescent="0.15">
      <c r="BI109" s="2" t="s">
        <v>133</v>
      </c>
    </row>
    <row r="110" spans="61:62" x14ac:dyDescent="0.15">
      <c r="BI110" s="2" t="s">
        <v>210</v>
      </c>
    </row>
    <row r="111" spans="61:62" ht="14.25" thickBot="1" x14ac:dyDescent="0.2"/>
    <row r="112" spans="61:62" ht="14.25" thickBot="1" x14ac:dyDescent="0.2">
      <c r="BI112" s="165" t="s">
        <v>211</v>
      </c>
      <c r="BJ112" s="166" t="s">
        <v>173</v>
      </c>
    </row>
  </sheetData>
  <sheetProtection password="C10D" sheet="1" objects="1" scenarios="1" selectLockedCells="1"/>
  <mergeCells count="55">
    <mergeCell ref="Q43:R43"/>
    <mergeCell ref="F59:H59"/>
    <mergeCell ref="T59:W59"/>
    <mergeCell ref="AS61:AT61"/>
    <mergeCell ref="C49:X49"/>
    <mergeCell ref="F52:X52"/>
    <mergeCell ref="F53:X53"/>
    <mergeCell ref="F54:X54"/>
    <mergeCell ref="M29:N29"/>
    <mergeCell ref="O29:P29"/>
    <mergeCell ref="N44:O44"/>
    <mergeCell ref="Z46:Z48"/>
    <mergeCell ref="C47:X47"/>
    <mergeCell ref="C48:X48"/>
    <mergeCell ref="S38:X38"/>
    <mergeCell ref="H41:I41"/>
    <mergeCell ref="T41:X41"/>
    <mergeCell ref="N43:O43"/>
    <mergeCell ref="T29:X29"/>
    <mergeCell ref="J34:Q34"/>
    <mergeCell ref="U34:X34"/>
    <mergeCell ref="F35:Q35"/>
    <mergeCell ref="U35:X36"/>
    <mergeCell ref="J36:Q36"/>
    <mergeCell ref="F32:Q32"/>
    <mergeCell ref="F33:H33"/>
    <mergeCell ref="L33:Q33"/>
    <mergeCell ref="H29:J29"/>
    <mergeCell ref="T16:X18"/>
    <mergeCell ref="H17:J17"/>
    <mergeCell ref="M17:N17"/>
    <mergeCell ref="H18:J18"/>
    <mergeCell ref="M18:N18"/>
    <mergeCell ref="R29:S29"/>
    <mergeCell ref="H21:J21"/>
    <mergeCell ref="M21:N21"/>
    <mergeCell ref="Q21:X22"/>
    <mergeCell ref="Q26:X27"/>
    <mergeCell ref="Q11:R12"/>
    <mergeCell ref="S11:S12"/>
    <mergeCell ref="H19:J19"/>
    <mergeCell ref="M19:N19"/>
    <mergeCell ref="H20:J20"/>
    <mergeCell ref="M20:N20"/>
    <mergeCell ref="Q16:S18"/>
    <mergeCell ref="L2:M2"/>
    <mergeCell ref="C3:H4"/>
    <mergeCell ref="C5:H7"/>
    <mergeCell ref="AS10:AT10"/>
    <mergeCell ref="T11:X12"/>
    <mergeCell ref="AG11:AH11"/>
    <mergeCell ref="AS11:AT11"/>
    <mergeCell ref="Z12:Z14"/>
    <mergeCell ref="H11:J11"/>
    <mergeCell ref="M11:N11"/>
  </mergeCells>
  <phoneticPr fontId="46"/>
  <dataValidations count="3">
    <dataValidation type="list" allowBlank="1" showErrorMessage="1" sqref="Q16:S18">
      <formula1>$AC$12:$AC$36</formula1>
      <formula2>0</formula2>
    </dataValidation>
    <dataValidation allowBlank="1" showErrorMessage="1" sqref="S11:S12 N44:O44 Q21:X22 F31 L33:Q33 F35:Q35">
      <formula1>0</formula1>
      <formula2>0</formula2>
    </dataValidation>
    <dataValidation allowBlank="1" showErrorMessage="1" sqref="Q44 L44 J44 H44"/>
  </dataValidations>
  <pageMargins left="0.59027777777777779" right="0.19652777777777777" top="0.98402777777777772" bottom="0.98402777777777772" header="0.51180555555555551" footer="0.51180555555555551"/>
  <pageSetup paperSize="9" scale="85" firstPageNumber="0" orientation="portrait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BX522"/>
  <sheetViews>
    <sheetView zoomScaleSheetLayoutView="100" workbookViewId="0">
      <selection activeCell="C19" sqref="C19"/>
    </sheetView>
  </sheetViews>
  <sheetFormatPr defaultRowHeight="13.5" x14ac:dyDescent="0.15"/>
  <cols>
    <col min="1" max="1" width="4.5" style="1" customWidth="1"/>
    <col min="2" max="2" width="2.625" style="167" customWidth="1"/>
    <col min="3" max="3" width="5.375" style="1" customWidth="1"/>
    <col min="4" max="4" width="3.75" style="10" customWidth="1"/>
    <col min="5" max="5" width="3.625" style="10" customWidth="1"/>
    <col min="6" max="6" width="6.125" style="2" customWidth="1"/>
    <col min="7" max="7" width="6.5" style="1" customWidth="1"/>
    <col min="8" max="8" width="6.25" style="1" customWidth="1"/>
    <col min="9" max="9" width="15" style="1" customWidth="1"/>
    <col min="10" max="13" width="6.375" style="1" customWidth="1"/>
    <col min="14" max="14" width="4.125" style="1" customWidth="1"/>
    <col min="15" max="15" width="14.875" style="168" customWidth="1"/>
    <col min="16" max="17" width="4.25" style="3" customWidth="1"/>
    <col min="18" max="18" width="4.125" style="3" customWidth="1"/>
    <col min="19" max="19" width="14.75" style="2" customWidth="1"/>
    <col min="20" max="20" width="1.375" style="1" customWidth="1"/>
    <col min="21" max="21" width="7.125" style="169" customWidth="1"/>
    <col min="22" max="22" width="6.875" style="1" customWidth="1"/>
    <col min="23" max="23" width="1.75" style="1" customWidth="1"/>
    <col min="24" max="24" width="2.125" style="1" hidden="1" customWidth="1"/>
    <col min="25" max="28" width="6.625" style="1" hidden="1" customWidth="1"/>
    <col min="29" max="37" width="7" style="38" hidden="1" customWidth="1"/>
    <col min="38" max="38" width="8.125" style="38" hidden="1" customWidth="1"/>
    <col min="39" max="39" width="1.375" style="1" hidden="1" customWidth="1"/>
    <col min="40" max="40" width="6.375" style="1" hidden="1" customWidth="1"/>
    <col min="41" max="41" width="1.5" style="1" hidden="1" customWidth="1"/>
    <col min="42" max="42" width="6.25" style="1" hidden="1" customWidth="1"/>
    <col min="43" max="44" width="4" style="1" hidden="1" customWidth="1"/>
    <col min="45" max="46" width="5.625" style="2" hidden="1" customWidth="1"/>
    <col min="47" max="47" width="6.125" style="1" hidden="1" customWidth="1"/>
    <col min="48" max="48" width="14" style="1" hidden="1" customWidth="1"/>
    <col min="49" max="49" width="7.625" style="2" hidden="1" customWidth="1"/>
    <col min="50" max="50" width="5.25" style="2" hidden="1" customWidth="1"/>
    <col min="51" max="51" width="7.625" style="2" hidden="1" customWidth="1"/>
    <col min="52" max="52" width="5.125" style="1" hidden="1" customWidth="1"/>
    <col min="53" max="53" width="5.5" style="1" hidden="1" customWidth="1"/>
    <col min="54" max="54" width="2.125" style="1" hidden="1" customWidth="1"/>
    <col min="55" max="60" width="5.375" style="1" hidden="1" customWidth="1"/>
    <col min="61" max="61" width="2.125" style="1" hidden="1" customWidth="1"/>
    <col min="62" max="62" width="8.375" style="1" hidden="1" customWidth="1"/>
    <col min="63" max="63" width="8.375" style="2" hidden="1" customWidth="1"/>
    <col min="64" max="64" width="2" style="1" hidden="1" customWidth="1"/>
    <col min="65" max="65" width="2.25" customWidth="1"/>
    <col min="76" max="76" width="9" style="29"/>
    <col min="77" max="16384" width="9" style="1"/>
  </cols>
  <sheetData>
    <row r="1" spans="1:64" ht="13.5" customHeight="1" x14ac:dyDescent="0.15">
      <c r="C1" s="1" t="str">
        <f>ｻﾏﾘｰ!C1</f>
        <v>Ver3.1e</v>
      </c>
      <c r="D1" s="1"/>
      <c r="G1" s="5"/>
      <c r="K1" s="676" t="str">
        <f ca="1">LOG確認!$GM$11</f>
        <v>★サマリーにエラーがあります確認してください</v>
      </c>
      <c r="L1" s="676"/>
      <c r="M1" s="676"/>
      <c r="N1" s="676"/>
      <c r="O1" s="676"/>
      <c r="P1" s="676"/>
      <c r="Q1" s="676"/>
    </row>
    <row r="2" spans="1:64" ht="6.75" customHeight="1" x14ac:dyDescent="0.15">
      <c r="D2" s="1"/>
      <c r="G2" s="5"/>
      <c r="K2" s="676"/>
      <c r="L2" s="676"/>
      <c r="M2" s="676"/>
      <c r="N2" s="676"/>
      <c r="O2" s="676"/>
      <c r="P2" s="676"/>
      <c r="Q2" s="676"/>
    </row>
    <row r="3" spans="1:64" ht="13.5" customHeight="1" x14ac:dyDescent="0.15">
      <c r="A3" s="3"/>
      <c r="B3" s="170"/>
      <c r="C3" s="677" t="s">
        <v>212</v>
      </c>
      <c r="D3" s="677"/>
      <c r="E3" s="677"/>
      <c r="F3" s="677"/>
      <c r="H3" s="4"/>
      <c r="I3" s="5" t="s">
        <v>0</v>
      </c>
      <c r="K3" s="676"/>
      <c r="L3" s="676"/>
      <c r="M3" s="676"/>
      <c r="N3" s="676"/>
      <c r="O3" s="676"/>
      <c r="P3" s="676"/>
      <c r="Q3" s="676"/>
      <c r="S3" s="171"/>
      <c r="T3" s="172"/>
      <c r="U3" s="173"/>
      <c r="V3" s="3"/>
      <c r="W3" s="3"/>
      <c r="X3" s="3"/>
      <c r="Y3" s="3"/>
      <c r="Z3" s="174" t="s">
        <v>4</v>
      </c>
      <c r="AA3" s="175"/>
      <c r="AB3" s="176"/>
      <c r="AC3" s="177"/>
      <c r="AF3" s="178" t="s">
        <v>213</v>
      </c>
      <c r="AG3" s="179"/>
      <c r="AH3" s="180"/>
      <c r="AI3" s="181"/>
      <c r="AO3" s="3"/>
      <c r="AP3" s="3"/>
      <c r="AQ3" s="3"/>
      <c r="AV3" s="3"/>
      <c r="AY3" s="182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183"/>
      <c r="BL3" s="3"/>
    </row>
    <row r="4" spans="1:64" ht="13.5" customHeight="1" x14ac:dyDescent="0.15">
      <c r="A4" s="3"/>
      <c r="B4" s="184"/>
      <c r="C4" s="677"/>
      <c r="D4" s="677"/>
      <c r="E4" s="677"/>
      <c r="F4" s="677"/>
      <c r="H4" s="185"/>
      <c r="I4" s="5" t="s">
        <v>1</v>
      </c>
      <c r="K4" s="676"/>
      <c r="L4" s="676"/>
      <c r="M4" s="676"/>
      <c r="N4" s="676"/>
      <c r="O4" s="676"/>
      <c r="P4" s="676"/>
      <c r="Q4" s="676"/>
      <c r="S4" s="186"/>
      <c r="T4" s="187"/>
      <c r="U4" s="188"/>
      <c r="V4" s="3"/>
      <c r="W4" s="3"/>
      <c r="X4" s="3"/>
      <c r="Y4" s="3"/>
      <c r="Z4" s="189"/>
      <c r="AA4" s="145">
        <f>IF(ｻﾏﾘｰ!$Q$16="ﾁｪｯｸﾛｸﾞ",1,0)</f>
        <v>0</v>
      </c>
      <c r="AB4" s="190"/>
      <c r="AC4" s="191"/>
      <c r="AF4" s="192" t="s">
        <v>214</v>
      </c>
      <c r="AG4" s="193"/>
      <c r="AH4" s="194"/>
      <c r="AI4" s="195"/>
      <c r="AO4" s="3"/>
      <c r="AY4" s="182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183"/>
      <c r="BL4" s="3"/>
    </row>
    <row r="5" spans="1:64" ht="14.25" customHeight="1" x14ac:dyDescent="0.15">
      <c r="A5" s="3"/>
      <c r="B5" s="3"/>
      <c r="C5" s="677"/>
      <c r="D5" s="677"/>
      <c r="E5" s="677"/>
      <c r="F5" s="677"/>
      <c r="H5" s="6"/>
      <c r="I5" s="168" t="s">
        <v>2</v>
      </c>
      <c r="K5" s="678" t="s">
        <v>215</v>
      </c>
      <c r="L5" s="678"/>
      <c r="M5" s="679" t="str">
        <f>ｻﾏﾘｰ!F11</f>
        <v>交信局数</v>
      </c>
      <c r="N5" s="679"/>
      <c r="O5" s="197" t="s">
        <v>216</v>
      </c>
      <c r="P5" s="196" t="s">
        <v>217</v>
      </c>
      <c r="Q5" s="196" t="s">
        <v>218</v>
      </c>
      <c r="S5" s="186"/>
      <c r="T5" s="187"/>
      <c r="U5" s="188"/>
      <c r="V5" s="3"/>
      <c r="W5" s="3"/>
      <c r="X5" s="3"/>
      <c r="AD5" s="1"/>
      <c r="AF5" s="192" t="s">
        <v>219</v>
      </c>
      <c r="AG5" s="193"/>
      <c r="AH5" s="194"/>
      <c r="AI5" s="195"/>
      <c r="AO5" s="3"/>
      <c r="AP5" s="3"/>
      <c r="AQ5" s="3"/>
      <c r="AV5" s="3"/>
      <c r="AY5" s="182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183"/>
      <c r="BL5" s="3"/>
    </row>
    <row r="6" spans="1:64" x14ac:dyDescent="0.15">
      <c r="B6" s="1"/>
      <c r="D6" s="1"/>
      <c r="J6" s="10"/>
      <c r="K6" s="198"/>
      <c r="L6" s="199" t="s">
        <v>220</v>
      </c>
      <c r="M6" s="200"/>
      <c r="N6" s="201" t="str">
        <f ca="1">ｻﾏﾘｰ!$F$17</f>
        <v/>
      </c>
      <c r="O6" s="202" t="str">
        <f ca="1">ｻﾏﾘｰ!H17</f>
        <v/>
      </c>
      <c r="P6" s="203" t="str">
        <f ca="1">ｻﾏﾘｰ!$L$17</f>
        <v/>
      </c>
      <c r="Q6" s="203" t="str">
        <f ca="1">ｻﾏﾘｰ!$M$17</f>
        <v/>
      </c>
      <c r="S6" s="186"/>
      <c r="T6" s="187"/>
      <c r="U6" s="188"/>
      <c r="V6" s="3"/>
      <c r="W6" s="3"/>
      <c r="X6" s="3"/>
      <c r="AF6" s="192" t="s">
        <v>221</v>
      </c>
      <c r="AG6" s="193"/>
      <c r="AH6" s="194"/>
      <c r="AI6" s="195"/>
      <c r="AO6" s="3"/>
      <c r="AY6" s="182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183"/>
      <c r="BL6" s="3"/>
    </row>
    <row r="7" spans="1:64" x14ac:dyDescent="0.15">
      <c r="A7" s="10" t="s">
        <v>222</v>
      </c>
      <c r="B7" s="1" t="s">
        <v>223</v>
      </c>
      <c r="J7" s="10"/>
      <c r="K7" s="198"/>
      <c r="L7" s="199" t="s">
        <v>224</v>
      </c>
      <c r="M7" s="200"/>
      <c r="N7" s="201" t="str">
        <f ca="1">ｻﾏﾘｰ!$F$18</f>
        <v/>
      </c>
      <c r="O7" s="202" t="str">
        <f ca="1">ｻﾏﾘｰ!H18</f>
        <v/>
      </c>
      <c r="P7" s="203" t="str">
        <f ca="1">ｻﾏﾘｰ!$L$18</f>
        <v/>
      </c>
      <c r="Q7" s="203" t="str">
        <f ca="1">ｻﾏﾘｰ!$M$18</f>
        <v/>
      </c>
      <c r="S7" s="186"/>
      <c r="T7" s="187"/>
      <c r="U7" s="188"/>
      <c r="V7" s="3"/>
      <c r="W7" s="3"/>
      <c r="X7" s="3"/>
      <c r="AF7" s="192" t="s">
        <v>225</v>
      </c>
      <c r="AG7" s="193"/>
      <c r="AH7" s="194"/>
      <c r="AI7" s="195"/>
      <c r="AO7" s="3"/>
      <c r="AP7" s="8"/>
      <c r="AQ7" s="204"/>
      <c r="AR7" s="205" t="s">
        <v>226</v>
      </c>
      <c r="AS7" s="206"/>
      <c r="AT7" s="206"/>
      <c r="AU7" s="204"/>
      <c r="AV7" s="204"/>
      <c r="AW7" s="207"/>
      <c r="AY7" s="182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183"/>
      <c r="BL7" s="3"/>
    </row>
    <row r="8" spans="1:64" x14ac:dyDescent="0.15">
      <c r="B8" s="1" t="s">
        <v>227</v>
      </c>
      <c r="D8" s="1"/>
      <c r="J8" s="10"/>
      <c r="K8" s="198"/>
      <c r="L8" s="199" t="s">
        <v>228</v>
      </c>
      <c r="M8" s="200"/>
      <c r="N8" s="201" t="str">
        <f ca="1">ｻﾏﾘｰ!$F$19</f>
        <v/>
      </c>
      <c r="O8" s="202" t="str">
        <f ca="1">ｻﾏﾘｰ!$H$19</f>
        <v/>
      </c>
      <c r="P8" s="203" t="str">
        <f ca="1">ｻﾏﾘｰ!$L$19</f>
        <v/>
      </c>
      <c r="Q8" s="203" t="str">
        <f ca="1">ｻﾏﾘｰ!$M$19</f>
        <v/>
      </c>
      <c r="S8" s="186"/>
      <c r="T8" s="187"/>
      <c r="U8" s="188"/>
      <c r="V8" s="3"/>
      <c r="W8" s="3"/>
      <c r="X8" s="3"/>
      <c r="AF8" s="192" t="s">
        <v>229</v>
      </c>
      <c r="AG8" s="193"/>
      <c r="AH8" s="194"/>
      <c r="AI8" s="195"/>
      <c r="AO8" s="3"/>
      <c r="AP8" s="208"/>
      <c r="AQ8" s="29" t="s">
        <v>230</v>
      </c>
      <c r="AR8" s="29"/>
      <c r="AS8" s="209"/>
      <c r="AT8" s="209"/>
      <c r="AU8" s="29"/>
      <c r="AV8" s="38"/>
      <c r="AW8" s="210"/>
      <c r="AY8" s="182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183"/>
      <c r="BL8" s="3"/>
    </row>
    <row r="9" spans="1:64" x14ac:dyDescent="0.15">
      <c r="B9" s="1" t="s">
        <v>231</v>
      </c>
      <c r="D9" s="211"/>
      <c r="J9" s="10"/>
      <c r="K9" s="198"/>
      <c r="L9" s="199" t="s">
        <v>232</v>
      </c>
      <c r="M9" s="200"/>
      <c r="N9" s="201" t="str">
        <f ca="1">ｻﾏﾘｰ!$F$20</f>
        <v/>
      </c>
      <c r="O9" s="202" t="str">
        <f ca="1">ｻﾏﾘｰ!H20</f>
        <v/>
      </c>
      <c r="P9" s="203" t="str">
        <f ca="1">ｻﾏﾘｰ!$L$20</f>
        <v/>
      </c>
      <c r="Q9" s="203" t="str">
        <f ca="1">ｻﾏﾘｰ!$M$20</f>
        <v/>
      </c>
      <c r="S9" s="186"/>
      <c r="T9" s="187"/>
      <c r="U9" s="188"/>
      <c r="V9" s="3"/>
      <c r="W9" s="3"/>
      <c r="X9" s="3"/>
      <c r="Y9" s="3"/>
      <c r="Z9" s="3"/>
      <c r="AB9" s="2"/>
      <c r="AC9" s="2"/>
      <c r="AE9" s="3"/>
      <c r="AF9" s="192" t="s">
        <v>233</v>
      </c>
      <c r="AG9" s="193"/>
      <c r="AH9" s="194"/>
      <c r="AI9" s="195"/>
      <c r="AO9" s="3"/>
      <c r="AP9" s="71"/>
      <c r="AQ9" s="212" t="s">
        <v>234</v>
      </c>
      <c r="AR9" s="212"/>
      <c r="AS9" s="213"/>
      <c r="AT9" s="213"/>
      <c r="AU9" s="212"/>
      <c r="AV9" s="214"/>
      <c r="AW9" s="215"/>
      <c r="AY9" s="182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183"/>
      <c r="BL9" s="3"/>
    </row>
    <row r="10" spans="1:64" x14ac:dyDescent="0.15">
      <c r="B10" s="1" t="s">
        <v>235</v>
      </c>
      <c r="K10" s="198"/>
      <c r="L10" s="216" t="s">
        <v>236</v>
      </c>
      <c r="M10" s="200"/>
      <c r="N10" s="201" t="str">
        <f ca="1">ｻﾏﾘｰ!$F$21</f>
        <v/>
      </c>
      <c r="O10" s="202" t="str">
        <f ca="1">ｻﾏﾘｰ!$H$21</f>
        <v/>
      </c>
      <c r="P10" s="203" t="str">
        <f ca="1">ｻﾏﾘｰ!$L$21</f>
        <v/>
      </c>
      <c r="Q10" s="203" t="str">
        <f ca="1">ｻﾏﾘｰ!$M$21</f>
        <v/>
      </c>
      <c r="S10" s="186"/>
      <c r="T10" s="187"/>
      <c r="U10" s="188"/>
      <c r="Y10" s="3"/>
      <c r="Z10" s="3"/>
      <c r="AB10" s="2"/>
      <c r="AC10" s="2"/>
      <c r="AD10" s="1"/>
      <c r="AE10" s="3"/>
      <c r="AF10" s="192" t="s">
        <v>237</v>
      </c>
      <c r="AG10" s="193"/>
      <c r="AH10" s="194"/>
      <c r="AI10" s="195"/>
      <c r="AL10" s="217" t="s">
        <v>238</v>
      </c>
      <c r="AP10" s="218"/>
      <c r="AQ10" s="212" t="s">
        <v>239</v>
      </c>
      <c r="AR10" s="212"/>
      <c r="AS10" s="213"/>
      <c r="AT10" s="213"/>
      <c r="AU10" s="212"/>
      <c r="AV10" s="214"/>
      <c r="AW10" s="215"/>
      <c r="AY10" s="182"/>
    </row>
    <row r="11" spans="1:64" x14ac:dyDescent="0.15">
      <c r="B11" s="1" t="s">
        <v>7</v>
      </c>
      <c r="K11" s="198"/>
      <c r="L11" s="219" t="str">
        <f>IF($AA$4=1,"バンド未確認","計    ")</f>
        <v xml:space="preserve">計    </v>
      </c>
      <c r="M11" s="220"/>
      <c r="N11" s="219" t="str">
        <f ca="1">IF($AA$4=1,ｻﾏﾘｰ!$F$27,ｻﾏﾘｰ!$F$29)</f>
        <v/>
      </c>
      <c r="O11" s="221" t="str">
        <f ca="1">ｻﾏﾘｰ!H29</f>
        <v/>
      </c>
      <c r="P11" s="203" t="str">
        <f ca="1">ｻﾏﾘｰ!L29</f>
        <v/>
      </c>
      <c r="Q11" s="203" t="str">
        <f ca="1">ｻﾏﾘｰ!M29</f>
        <v/>
      </c>
      <c r="S11" s="186"/>
      <c r="T11" s="187"/>
      <c r="U11" s="188"/>
      <c r="Y11" s="3"/>
      <c r="Z11" s="3"/>
      <c r="AB11" s="2"/>
      <c r="AC11" s="2"/>
      <c r="AD11" s="1"/>
      <c r="AE11" s="3"/>
      <c r="AF11" s="192" t="s">
        <v>240</v>
      </c>
      <c r="AG11" s="193"/>
      <c r="AH11" s="194"/>
      <c r="AI11" s="195"/>
      <c r="AL11" s="222" t="s">
        <v>241</v>
      </c>
      <c r="AP11" s="223"/>
      <c r="AQ11" s="224" t="s">
        <v>239</v>
      </c>
      <c r="AR11" s="224"/>
      <c r="AS11" s="225"/>
      <c r="AT11" s="225"/>
      <c r="AU11" s="224"/>
      <c r="AV11" s="226"/>
      <c r="AW11" s="227"/>
    </row>
    <row r="12" spans="1:64" x14ac:dyDescent="0.15">
      <c r="B12" s="1" t="s">
        <v>242</v>
      </c>
      <c r="K12" s="198"/>
      <c r="L12" s="219" t="str">
        <f>IF($AA$4=1,"計    ","")</f>
        <v/>
      </c>
      <c r="M12" s="228"/>
      <c r="N12" s="219" t="str">
        <f>IF($AA$4=1,ｻﾏﾘｰ!$F$29,"総得点")</f>
        <v>総得点</v>
      </c>
      <c r="O12" s="229" t="str">
        <f ca="1">ｻﾏﾘｰ!T29</f>
        <v/>
      </c>
      <c r="P12" s="229"/>
      <c r="Q12" s="229"/>
      <c r="S12" s="186"/>
      <c r="T12" s="187"/>
      <c r="U12" s="188"/>
      <c r="Y12" s="3"/>
      <c r="Z12" s="3"/>
      <c r="AA12" s="3"/>
      <c r="AB12" s="3"/>
      <c r="AF12" s="192" t="s">
        <v>243</v>
      </c>
      <c r="AG12" s="193"/>
      <c r="AH12" s="194"/>
      <c r="AI12" s="195"/>
      <c r="AL12" s="222" t="s">
        <v>244</v>
      </c>
      <c r="AY12" s="182"/>
    </row>
    <row r="13" spans="1:64" x14ac:dyDescent="0.15">
      <c r="A13" s="5"/>
      <c r="F13" s="230"/>
      <c r="G13" s="5"/>
      <c r="H13" s="5"/>
      <c r="I13" s="5"/>
      <c r="J13" s="5"/>
      <c r="K13" s="5"/>
      <c r="N13" s="231" t="s">
        <v>245</v>
      </c>
      <c r="O13" s="232" t="s">
        <v>246</v>
      </c>
      <c r="S13" s="186"/>
      <c r="T13" s="187"/>
      <c r="U13" s="231" t="s">
        <v>247</v>
      </c>
      <c r="V13" s="3"/>
      <c r="W13" s="3"/>
      <c r="X13" s="3"/>
      <c r="Y13" s="3"/>
      <c r="Z13" s="3"/>
      <c r="AA13" s="3"/>
      <c r="AB13" s="3"/>
      <c r="AF13" s="233" t="s">
        <v>248</v>
      </c>
      <c r="AG13" s="234"/>
      <c r="AH13" s="235"/>
      <c r="AI13" s="236"/>
      <c r="AL13" s="237">
        <v>13</v>
      </c>
      <c r="AO13" s="3"/>
      <c r="AU13" s="38"/>
      <c r="AY13" s="182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183"/>
      <c r="BL13" s="3"/>
    </row>
    <row r="14" spans="1:64" x14ac:dyDescent="0.15">
      <c r="A14" s="5"/>
      <c r="C14" s="5" t="s">
        <v>249</v>
      </c>
      <c r="F14" s="230"/>
      <c r="G14" s="5"/>
      <c r="H14" s="5"/>
      <c r="I14" s="5"/>
      <c r="J14" s="5"/>
      <c r="K14" s="5"/>
      <c r="N14" s="3"/>
      <c r="O14" s="232"/>
      <c r="S14" s="186"/>
      <c r="T14" s="187"/>
      <c r="U14" s="231"/>
      <c r="V14" s="3"/>
      <c r="W14" s="3"/>
      <c r="X14" s="3"/>
      <c r="Y14" s="3"/>
      <c r="Z14" s="3"/>
      <c r="AA14" s="3"/>
      <c r="AB14" s="3"/>
      <c r="AM14" s="3"/>
      <c r="AN14" s="3"/>
      <c r="AO14" s="3"/>
      <c r="AX14" s="238"/>
      <c r="AY14" s="182"/>
      <c r="AZ14" s="3"/>
      <c r="BA14" s="3"/>
      <c r="BB14" s="3"/>
      <c r="BC14" s="3"/>
      <c r="BD14" s="3"/>
      <c r="BF14" s="3"/>
      <c r="BG14" s="3"/>
      <c r="BH14" s="3"/>
      <c r="BI14" s="3"/>
      <c r="BJ14" s="3"/>
      <c r="BK14" s="183"/>
      <c r="BL14" s="3"/>
    </row>
    <row r="15" spans="1:64" x14ac:dyDescent="0.15">
      <c r="A15" s="5"/>
      <c r="C15" s="5" t="s">
        <v>250</v>
      </c>
      <c r="F15" s="230"/>
      <c r="G15" s="239" t="str">
        <f>ｻﾏﾘｰ!AE8</f>
        <v/>
      </c>
      <c r="H15" s="239"/>
      <c r="J15" s="240" t="str">
        <f>ｻﾏﾘｰ!Q16</f>
        <v>NXM</v>
      </c>
      <c r="L15" s="682" t="str">
        <f>ｻﾏﾘｰ!T16</f>
        <v>県内局電信電話マルチ部門</v>
      </c>
      <c r="M15" s="682"/>
      <c r="N15" s="682"/>
      <c r="O15" s="682"/>
      <c r="P15" s="241"/>
      <c r="AF15" s="38" t="str">
        <f>ASC(N24)</f>
        <v/>
      </c>
    </row>
    <row r="16" spans="1:64" ht="6.75" customHeight="1" x14ac:dyDescent="0.15">
      <c r="A16" s="5"/>
      <c r="C16" s="5"/>
      <c r="F16" s="230"/>
      <c r="G16" s="5"/>
      <c r="H16" s="5"/>
      <c r="I16" s="5"/>
      <c r="J16" s="5"/>
      <c r="K16" s="5"/>
      <c r="L16" s="5"/>
      <c r="M16" s="5"/>
      <c r="N16" s="5"/>
      <c r="O16" s="242"/>
      <c r="P16" s="11"/>
      <c r="Q16" s="11"/>
      <c r="R16" s="11"/>
      <c r="S16" s="230"/>
      <c r="T16" s="5"/>
      <c r="U16" s="243"/>
      <c r="V16" s="5"/>
      <c r="W16" s="5"/>
      <c r="X16" s="5"/>
      <c r="Y16" s="5"/>
      <c r="Z16" s="5"/>
      <c r="AA16" s="5"/>
      <c r="AB16" s="5"/>
      <c r="AM16" s="5"/>
      <c r="AN16" s="5"/>
      <c r="AO16" s="5"/>
      <c r="AP16" s="5"/>
      <c r="AQ16" s="5"/>
      <c r="AR16" s="5"/>
      <c r="AS16" s="230"/>
      <c r="AT16" s="230"/>
      <c r="AU16" s="5"/>
      <c r="AV16" s="5"/>
      <c r="AW16" s="230"/>
      <c r="AX16" s="230"/>
      <c r="AY16" s="230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230"/>
      <c r="BL16" s="5"/>
    </row>
    <row r="17" spans="1:64" x14ac:dyDescent="0.15">
      <c r="A17" s="5"/>
      <c r="B17" s="244"/>
      <c r="C17" s="245" t="s">
        <v>251</v>
      </c>
      <c r="D17" s="246"/>
      <c r="E17" s="246"/>
      <c r="F17" s="247" t="s">
        <v>252</v>
      </c>
      <c r="G17" s="245" t="s">
        <v>253</v>
      </c>
      <c r="H17" s="245" t="s">
        <v>254</v>
      </c>
      <c r="I17" s="248" t="s">
        <v>255</v>
      </c>
      <c r="J17" s="683" t="s">
        <v>256</v>
      </c>
      <c r="K17" s="683"/>
      <c r="L17" s="683"/>
      <c r="M17" s="683"/>
      <c r="N17" s="249" t="s">
        <v>257</v>
      </c>
      <c r="O17" s="250" t="s">
        <v>258</v>
      </c>
      <c r="P17" s="249" t="s">
        <v>259</v>
      </c>
      <c r="Q17" s="251" t="s">
        <v>259</v>
      </c>
      <c r="R17" s="251" t="s">
        <v>260</v>
      </c>
      <c r="S17" s="252" t="s">
        <v>261</v>
      </c>
      <c r="T17" s="29"/>
      <c r="U17" s="253" t="s">
        <v>252</v>
      </c>
      <c r="V17" s="29"/>
      <c r="W17" s="29"/>
      <c r="X17" s="29"/>
      <c r="Y17" s="254" t="s">
        <v>262</v>
      </c>
      <c r="Z17" s="254" t="s">
        <v>263</v>
      </c>
      <c r="AA17" s="255" t="s">
        <v>264</v>
      </c>
      <c r="AB17" s="255" t="s">
        <v>265</v>
      </c>
      <c r="AC17" s="255" t="s">
        <v>266</v>
      </c>
      <c r="AD17" s="255" t="s">
        <v>254</v>
      </c>
      <c r="AE17" s="255" t="s">
        <v>267</v>
      </c>
      <c r="AF17" s="255" t="s">
        <v>268</v>
      </c>
      <c r="AG17" s="255" t="s">
        <v>269</v>
      </c>
      <c r="AH17" s="255" t="s">
        <v>270</v>
      </c>
      <c r="AI17" s="255" t="s">
        <v>271</v>
      </c>
      <c r="AJ17" s="255" t="s">
        <v>272</v>
      </c>
      <c r="AK17" s="255" t="s">
        <v>273</v>
      </c>
      <c r="AL17" s="255" t="s">
        <v>274</v>
      </c>
      <c r="AM17" s="29"/>
      <c r="AN17" s="254" t="s">
        <v>275</v>
      </c>
      <c r="AO17" s="29"/>
      <c r="AP17" s="245" t="s">
        <v>251</v>
      </c>
      <c r="AQ17" s="246"/>
      <c r="AR17" s="256"/>
      <c r="AS17" s="257" t="s">
        <v>252</v>
      </c>
      <c r="AT17" s="257" t="s">
        <v>253</v>
      </c>
      <c r="AU17" s="245" t="s">
        <v>254</v>
      </c>
      <c r="AV17" s="258" t="s">
        <v>255</v>
      </c>
      <c r="AW17" s="674" t="s">
        <v>276</v>
      </c>
      <c r="AX17" s="674"/>
      <c r="AY17" s="674"/>
      <c r="AZ17" s="674"/>
      <c r="BA17" s="255" t="s">
        <v>257</v>
      </c>
      <c r="BB17" s="29"/>
      <c r="BC17" s="53" t="s">
        <v>267</v>
      </c>
      <c r="BD17" s="53" t="s">
        <v>277</v>
      </c>
      <c r="BE17" s="53" t="s">
        <v>278</v>
      </c>
      <c r="BF17" s="53" t="s">
        <v>270</v>
      </c>
      <c r="BG17" s="53" t="s">
        <v>271</v>
      </c>
      <c r="BH17" s="53" t="s">
        <v>279</v>
      </c>
      <c r="BI17" s="29"/>
      <c r="BJ17" s="259" t="s">
        <v>280</v>
      </c>
      <c r="BK17" s="260"/>
      <c r="BL17" s="29"/>
    </row>
    <row r="18" spans="1:64" x14ac:dyDescent="0.15">
      <c r="A18" s="5"/>
      <c r="B18" s="261"/>
      <c r="C18" s="262" t="s">
        <v>262</v>
      </c>
      <c r="D18" s="262" t="s">
        <v>263</v>
      </c>
      <c r="E18" s="263" t="s">
        <v>264</v>
      </c>
      <c r="F18" s="264" t="s">
        <v>281</v>
      </c>
      <c r="G18" s="265" t="s">
        <v>282</v>
      </c>
      <c r="H18" s="266" t="s">
        <v>283</v>
      </c>
      <c r="I18" s="267" t="s">
        <v>284</v>
      </c>
      <c r="J18" s="675" t="s">
        <v>285</v>
      </c>
      <c r="K18" s="675"/>
      <c r="L18" s="675" t="s">
        <v>286</v>
      </c>
      <c r="M18" s="675"/>
      <c r="N18" s="268" t="s">
        <v>216</v>
      </c>
      <c r="O18" s="269"/>
      <c r="P18" s="268" t="s">
        <v>287</v>
      </c>
      <c r="Q18" s="270" t="s">
        <v>288</v>
      </c>
      <c r="R18" s="270" t="s">
        <v>216</v>
      </c>
      <c r="S18" s="271" t="s">
        <v>289</v>
      </c>
      <c r="T18" s="29"/>
      <c r="U18" s="272" t="s">
        <v>281</v>
      </c>
      <c r="V18" s="29"/>
      <c r="W18" s="29"/>
      <c r="X18" s="29"/>
      <c r="Y18" s="255" t="s">
        <v>290</v>
      </c>
      <c r="Z18" s="255" t="s">
        <v>290</v>
      </c>
      <c r="AA18" s="255" t="s">
        <v>290</v>
      </c>
      <c r="AB18" s="255" t="s">
        <v>290</v>
      </c>
      <c r="AC18" s="255" t="s">
        <v>290</v>
      </c>
      <c r="AD18" s="255" t="s">
        <v>290</v>
      </c>
      <c r="AE18" s="255" t="s">
        <v>290</v>
      </c>
      <c r="AF18" s="255" t="s">
        <v>290</v>
      </c>
      <c r="AG18" s="255" t="s">
        <v>290</v>
      </c>
      <c r="AH18" s="255" t="s">
        <v>290</v>
      </c>
      <c r="AI18" s="255" t="s">
        <v>290</v>
      </c>
      <c r="AJ18" s="255" t="s">
        <v>290</v>
      </c>
      <c r="AK18" s="255" t="s">
        <v>290</v>
      </c>
      <c r="AL18" s="255"/>
      <c r="AM18" s="29"/>
      <c r="AN18" s="254" t="s">
        <v>291</v>
      </c>
      <c r="AO18" s="29"/>
      <c r="AP18" s="273" t="s">
        <v>262</v>
      </c>
      <c r="AQ18" s="273" t="s">
        <v>263</v>
      </c>
      <c r="AR18" s="274" t="s">
        <v>264</v>
      </c>
      <c r="AS18" s="275" t="s">
        <v>281</v>
      </c>
      <c r="AT18" s="275" t="s">
        <v>282</v>
      </c>
      <c r="AU18" s="276" t="s">
        <v>283</v>
      </c>
      <c r="AV18" s="274" t="s">
        <v>284</v>
      </c>
      <c r="AW18" s="277" t="s">
        <v>292</v>
      </c>
      <c r="AX18" s="277" t="s">
        <v>293</v>
      </c>
      <c r="AY18" s="277" t="s">
        <v>294</v>
      </c>
      <c r="AZ18" s="277" t="s">
        <v>295</v>
      </c>
      <c r="BA18" s="255" t="s">
        <v>216</v>
      </c>
      <c r="BB18" s="29"/>
      <c r="BC18" s="53" t="s">
        <v>296</v>
      </c>
      <c r="BD18" s="53" t="s">
        <v>296</v>
      </c>
      <c r="BE18" s="53" t="s">
        <v>296</v>
      </c>
      <c r="BF18" s="53" t="s">
        <v>296</v>
      </c>
      <c r="BG18" s="53" t="s">
        <v>296</v>
      </c>
      <c r="BH18" s="53" t="s">
        <v>297</v>
      </c>
      <c r="BI18" s="29"/>
      <c r="BJ18" s="270" t="s">
        <v>298</v>
      </c>
      <c r="BK18" s="278" t="s">
        <v>299</v>
      </c>
      <c r="BL18" s="29"/>
    </row>
    <row r="19" spans="1:64" ht="13.5" customHeight="1" x14ac:dyDescent="0.15">
      <c r="A19" s="5"/>
      <c r="B19" s="279" t="str">
        <f ca="1">LOG確認!B19</f>
        <v/>
      </c>
      <c r="C19" s="344"/>
      <c r="D19" s="281"/>
      <c r="E19" s="281"/>
      <c r="F19" s="282"/>
      <c r="G19" s="280"/>
      <c r="H19" s="283"/>
      <c r="I19" s="615"/>
      <c r="J19" s="285"/>
      <c r="K19" s="632"/>
      <c r="L19" s="285"/>
      <c r="M19" s="630"/>
      <c r="N19" s="288"/>
      <c r="O19" s="289"/>
      <c r="P19" s="290" t="str">
        <f ca="1">LOG確認!P19</f>
        <v/>
      </c>
      <c r="Q19" s="291" t="str">
        <f ca="1">LOG確認!Q19</f>
        <v/>
      </c>
      <c r="R19" s="292" t="str">
        <f ca="1">LOG確認!R19</f>
        <v/>
      </c>
      <c r="S19" s="293" t="str">
        <f ca="1">LOG確認!S19</f>
        <v/>
      </c>
      <c r="T19" s="29"/>
      <c r="U19" s="294" t="str">
        <f ca="1">LOG確認!F19</f>
        <v/>
      </c>
      <c r="V19" s="680" t="str">
        <f ca="1">LOG確認!$GM$12</f>
        <v>★サマリｌにエラｌがあります確認してください</v>
      </c>
      <c r="W19" s="29"/>
      <c r="X19" s="29"/>
      <c r="Y19" s="295">
        <f t="shared" ref="Y19:Y82" si="0">IF(SUBSTITUTE(SUBSTITUTE(C19,"　","")," ","")="",1,IF((VALUE((TYPE(VALUE(C19)))))=16,0,IF(VALUE(C19)=0,1,0)))</f>
        <v>1</v>
      </c>
      <c r="Z19" s="295">
        <f t="shared" ref="Z19:Z82" si="1">IF(SUBSTITUTE(SUBSTITUTE(D19,"　","")," ","")="",1,IF((VALUE((TYPE(VALUE(D19)))))=16,0,IF(VALUE(D19)=0,1,0)))</f>
        <v>1</v>
      </c>
      <c r="AA19" s="295">
        <f t="shared" ref="AA19:AA82" si="2">IF(SUBSTITUTE(SUBSTITUTE(E19,"　","")," ","")="",1,IF((VALUE((TYPE(VALUE(E19)))))=16,0,IF(VALUE(E19)=0,1,0)))</f>
        <v>1</v>
      </c>
      <c r="AB19" s="295">
        <f t="shared" ref="AB19:AB82" si="3">IF(SUBSTITUTE(SUBSTITUTE(F19,"　","")," ","")="",1,IF((VALUE((TYPE(VALUE(F19)))))=16,0,IF(VALUE(F19)=0,1,0)))</f>
        <v>1</v>
      </c>
      <c r="AC19" s="295">
        <f t="shared" ref="AC19:AC82" si="4">IF(SUBSTITUTE(SUBSTITUTE(G19,"　","")," ","")="",1,IF((VALUE((TYPE(VALUE(G19)))))=16,0,IF(VALUE(G19)=0,1,0)))</f>
        <v>1</v>
      </c>
      <c r="AD19" s="295">
        <f t="shared" ref="AD19:AD82" si="5">IF(SUBSTITUTE(SUBSTITUTE(H19,"　","")," ","")="",1,IF((VALUE((TYPE(VALUE(H19)))))=16,0,IF(VALUE(H19)=0,1,0)))</f>
        <v>1</v>
      </c>
      <c r="AE19" s="295">
        <f t="shared" ref="AE19:AE82" si="6">IF(SUBSTITUTE(SUBSTITUTE(I19,"　","")," ","")="",1,IF((VALUE((TYPE(VALUE(I19)))))=16,0,IF(VALUE(I19)=0,1,0)))</f>
        <v>1</v>
      </c>
      <c r="AF19" s="295">
        <f t="shared" ref="AF19:AF82" si="7">IF(SUBSTITUTE(SUBSTITUTE(J19,"　","")," ","")="",1,IF((VALUE((TYPE(VALUE(J19)))))=16,0,IF(VALUE(J19)=0,1,0)))</f>
        <v>1</v>
      </c>
      <c r="AG19" s="295">
        <f t="shared" ref="AG19:AG82" si="8">IF(SUBSTITUTE(SUBSTITUTE(K19,"　","")," ","")="",1,IF((VALUE((TYPE(VALUE(K19)))))=16,0,IF(VALUE(K19)=0,1,0)))</f>
        <v>1</v>
      </c>
      <c r="AH19" s="295">
        <f t="shared" ref="AH19:AH82" si="9">IF(SUBSTITUTE(SUBSTITUTE(L19,"　","")," ","")="",1,IF((VALUE((TYPE(VALUE(L19)))))=16,0,IF(VALUE(L19)=0,1,0)))</f>
        <v>1</v>
      </c>
      <c r="AI19" s="295">
        <f>IF(SUBSTITUTE(SUBSTITUTE(M19,"　","")," ","")="",1,0)</f>
        <v>1</v>
      </c>
      <c r="AJ19" s="296">
        <f t="shared" ref="AJ19:AJ82" ca="1" si="10">IF((IF(CELL("type",N19)="v",0,IF(CELL("type",N19)="b",1,0)))=1,1,IF((IF(N19=0,0,IF(SUBSTITUTE(SUBSTITUTE(N19,"　","")," ","")="",1,0)))=1,1,0))</f>
        <v>1</v>
      </c>
      <c r="AK19" s="295">
        <f t="shared" ref="AK19:AK82" si="11">IF(SUBSTITUTE(SUBSTITUTE(O19,"　","")," ","")="",1,IF((VALUE((TYPE(VALUE(O19)))))=16,0,IF(VALUE(O19)=0,1,0)))</f>
        <v>1</v>
      </c>
      <c r="AL19" s="295">
        <f t="shared" ref="AL19:AL82" ca="1" si="12">SUM(Y19:AK19)</f>
        <v>13</v>
      </c>
      <c r="AM19" s="29"/>
      <c r="AN19" s="295">
        <f t="shared" ref="AN19:AN82" ca="1" si="13">IF($AL$13=$AL19,1,0)</f>
        <v>1</v>
      </c>
      <c r="AO19" s="29"/>
      <c r="AP19" s="297" t="str">
        <f ca="1">IF($AN19=1,"",C19)</f>
        <v/>
      </c>
      <c r="AQ19" s="297" t="str">
        <f ca="1">IF($AN19=1,"",D19)</f>
        <v/>
      </c>
      <c r="AR19" s="297" t="str">
        <f ca="1">IF($AN19=1,"",E19)</f>
        <v/>
      </c>
      <c r="AS19" s="298" t="str">
        <f ca="1">IF($AN19=1,"",F19)</f>
        <v/>
      </c>
      <c r="AT19" s="298" t="str">
        <f ca="1">IF($AN19=1,"",G19)</f>
        <v/>
      </c>
      <c r="AU19" s="299" t="str">
        <f ca="1">IF($AN19=1,"",ASC(UPPER(H19)))</f>
        <v/>
      </c>
      <c r="AV19" s="300" t="str">
        <f t="shared" ref="AV19:AV82" ca="1" si="14">IF($AN19=1,"",(SUBSTITUTE(ASC(UPPER(SUBSTITUTE((SUBSTITUTE(I19,0,"ø")),"ø","Ø")))," ","")))</f>
        <v/>
      </c>
      <c r="AW19" s="301" t="str">
        <f ca="1">IF($AN19=1,"",J19)</f>
        <v/>
      </c>
      <c r="AX19" s="298" t="str">
        <f ca="1">IF($AN19=1,"",ASC(UPPER(K19)))</f>
        <v/>
      </c>
      <c r="AY19" s="301" t="str">
        <f ca="1">IF($AN19=1,"",L19)</f>
        <v/>
      </c>
      <c r="AZ19" s="298" t="str">
        <f ca="1">IF($AN19=1,"",ASC(UPPER(M19)))</f>
        <v/>
      </c>
      <c r="BA19" s="6" t="str">
        <f t="shared" ref="BA19:BA82" ca="1" si="15">IF($AN19=1,"",IF(AJ19=1,"1",IF(N19=0,"0",UPPER(N19))))</f>
        <v/>
      </c>
      <c r="BB19" s="29"/>
      <c r="BC19" s="6" t="str">
        <f t="shared" ref="BC19:BC82" ca="1" si="16">IF(AN19=1,"",IF((ISERROR(SEARCHB("？",SUBSTITUTE(I19,"?","？"))))*1=1,0,1))</f>
        <v/>
      </c>
      <c r="BD19" s="6" t="str">
        <f t="shared" ref="BD19:BD82" ca="1" si="17">IF(AN19=1,"",IF((ISERROR(SEARCHB("？",SUBSTITUTE(AW19,"?","？"))))*1=1,0,1))</f>
        <v/>
      </c>
      <c r="BE19" s="6" t="str">
        <f t="shared" ref="BE19:BE82" ca="1" si="18">IF(AN19=1,"",IF((ISERROR(SEARCHB("？",SUBSTITUTE(AX19,"?","？"))))*1=1,0,1))</f>
        <v/>
      </c>
      <c r="BF19" s="6" t="str">
        <f t="shared" ref="BF19:BF82" ca="1" si="19">IF(AN19=1,"",IF((ISERROR(SEARCHB("？",SUBSTITUTE(AY19,"?","？"))))*1=1,0,1))</f>
        <v/>
      </c>
      <c r="BG19" s="6" t="str">
        <f t="shared" ref="BG19:BG82" ca="1" si="20">IF(AN19=1,"",IF((ISERROR(SEARCHB("？",SUBSTITUTE(AZ19,"?","？"))))*1=1,0,1))</f>
        <v/>
      </c>
      <c r="BH19" s="6" t="str">
        <f t="shared" ref="BH19:BH82" ca="1" si="21">IF(AN19=1,"",SUM(BC19:BG19))</f>
        <v/>
      </c>
      <c r="BI19" s="29"/>
      <c r="BJ19" s="302" t="str">
        <f t="shared" ref="BJ19:BJ82" ca="1" si="22">IF(AN19=1,"",IF((VALUE((TYPE(VALUE(VALUE(LEFT(AX19,1)))))))=16,AX19,IF(LEN(AX19)&gt;2,AX19,IF(LEN(AX19)=2,IF(RIGHT(AX19,1)="N",CONCATENATE("0",AX19),AX19),IF(LEN(AX19)=1,IF(TYPE(VALUE(AX19))=1,CONCATENATE("0",AX19),AX19))))))</f>
        <v/>
      </c>
      <c r="BK19" s="302" t="str">
        <f t="shared" ref="BK19:BK82" ca="1" si="23">IF(AN19=1,"",IF((VALUE((TYPE(VALUE(VALUE(LEFT(AZ19,1)))))))=16,AZ19,IF(LEN(AZ19)&gt;2,AZ19,IF(LEN(AZ19)=2,IF(RIGHT(AZ19,1)="N",CONCATENATE("0",AZ19),AZ19),IF(LEN(AZ19)=1,IF(TYPE(VALUE(AZ19))=1,CONCATENATE("0",AZ19),AZ19))))))</f>
        <v/>
      </c>
      <c r="BL19" s="29"/>
    </row>
    <row r="20" spans="1:64" x14ac:dyDescent="0.15">
      <c r="A20" s="5"/>
      <c r="B20" s="303" t="str">
        <f ca="1">LOG確認!B20</f>
        <v/>
      </c>
      <c r="C20" s="304"/>
      <c r="D20" s="280"/>
      <c r="E20" s="280"/>
      <c r="F20" s="305"/>
      <c r="G20" s="304"/>
      <c r="H20" s="284"/>
      <c r="I20" s="284"/>
      <c r="J20" s="306"/>
      <c r="K20" s="307"/>
      <c r="L20" s="306"/>
      <c r="M20" s="631"/>
      <c r="N20" s="288"/>
      <c r="O20" s="309"/>
      <c r="P20" s="290" t="str">
        <f ca="1">LOG確認!P20</f>
        <v/>
      </c>
      <c r="Q20" s="291" t="str">
        <f ca="1">LOG確認!Q20</f>
        <v/>
      </c>
      <c r="R20" s="292" t="str">
        <f ca="1">LOG確認!R20</f>
        <v/>
      </c>
      <c r="S20" s="310" t="str">
        <f ca="1">LOG確認!S20</f>
        <v/>
      </c>
      <c r="T20" s="29"/>
      <c r="U20" s="311" t="str">
        <f ca="1">LOG確認!F20</f>
        <v/>
      </c>
      <c r="V20" s="680"/>
      <c r="W20" s="29"/>
      <c r="X20" s="29"/>
      <c r="Y20" s="6">
        <f t="shared" si="0"/>
        <v>1</v>
      </c>
      <c r="Z20" s="6">
        <f t="shared" si="1"/>
        <v>1</v>
      </c>
      <c r="AA20" s="6">
        <f t="shared" si="2"/>
        <v>1</v>
      </c>
      <c r="AB20" s="6">
        <f t="shared" si="3"/>
        <v>1</v>
      </c>
      <c r="AC20" s="6">
        <f t="shared" si="4"/>
        <v>1</v>
      </c>
      <c r="AD20" s="6">
        <f t="shared" si="5"/>
        <v>1</v>
      </c>
      <c r="AE20" s="6">
        <f t="shared" si="6"/>
        <v>1</v>
      </c>
      <c r="AF20" s="6">
        <f t="shared" si="7"/>
        <v>1</v>
      </c>
      <c r="AG20" s="6">
        <f t="shared" si="8"/>
        <v>1</v>
      </c>
      <c r="AH20" s="6">
        <f t="shared" si="9"/>
        <v>1</v>
      </c>
      <c r="AI20" s="6">
        <f>IF(SUBSTITUTE(SUBSTITUTE(M20,"　","")," ","")="",1,0)</f>
        <v>1</v>
      </c>
      <c r="AJ20" s="6">
        <f t="shared" ca="1" si="10"/>
        <v>1</v>
      </c>
      <c r="AK20" s="6">
        <f t="shared" si="11"/>
        <v>1</v>
      </c>
      <c r="AL20" s="6">
        <f t="shared" ca="1" si="12"/>
        <v>13</v>
      </c>
      <c r="AM20" s="53"/>
      <c r="AN20" s="6">
        <f t="shared" ca="1" si="13"/>
        <v>1</v>
      </c>
      <c r="AO20" s="29"/>
      <c r="AP20" s="312" t="str">
        <f t="shared" ref="AP20:AP83" ca="1" si="24">IF($AN20=1,"",IF(Y20=1,AP19,C20))</f>
        <v/>
      </c>
      <c r="AQ20" s="312" t="str">
        <f t="shared" ref="AQ20:AQ83" ca="1" si="25">IF($AN20=1,"",IF(Z20=1,AQ19,D20))</f>
        <v/>
      </c>
      <c r="AR20" s="312" t="str">
        <f t="shared" ref="AR20:AR83" ca="1" si="26">IF($AN20=1,"",IF(AA20=1,AR19,E20))</f>
        <v/>
      </c>
      <c r="AS20" s="313" t="str">
        <f t="shared" ref="AS20:AS83" ca="1" si="27">IF($AN20=1,"",IF(AB20=1,AS19,F20))</f>
        <v/>
      </c>
      <c r="AT20" s="313" t="str">
        <f t="shared" ref="AT20:AT83" ca="1" si="28">IF($AN20=1,"",IF(AC20=1,AT19,G20))</f>
        <v/>
      </c>
      <c r="AU20" s="300" t="str">
        <f t="shared" ref="AU20:AU83" ca="1" si="29">IF($AN20=1,"",IF(AD20=1,AU19,ASC(UPPER(H20))))</f>
        <v/>
      </c>
      <c r="AV20" s="300" t="str">
        <f t="shared" ca="1" si="14"/>
        <v/>
      </c>
      <c r="AW20" s="295" t="str">
        <f t="shared" ref="AW20:AW83" ca="1" si="30">IF($AN20=1,"",IF(AF20=1,AW19,J20))</f>
        <v/>
      </c>
      <c r="AX20" s="313" t="str">
        <f t="shared" ref="AX20:AX83" ca="1" si="31">IF($AN20=1,"",IF(AG20=1,AX19,ASC(UPPER(K20))))</f>
        <v/>
      </c>
      <c r="AY20" s="295" t="str">
        <f t="shared" ref="AY20:AY83" ca="1" si="32">IF($AN20=1,"",IF(AH20=1,AY19,L20))</f>
        <v/>
      </c>
      <c r="AZ20" s="300" t="str">
        <f t="shared" ref="AZ20:AZ83" ca="1" si="33">IF($AN20=1,"",IF(AI20=1,AZ19,ASC(UPPER(M20))))</f>
        <v/>
      </c>
      <c r="BA20" s="6" t="str">
        <f t="shared" ca="1" si="15"/>
        <v/>
      </c>
      <c r="BB20" s="29"/>
      <c r="BC20" s="6" t="str">
        <f t="shared" ca="1" si="16"/>
        <v/>
      </c>
      <c r="BD20" s="6" t="str">
        <f t="shared" ca="1" si="17"/>
        <v/>
      </c>
      <c r="BE20" s="6" t="str">
        <f t="shared" ca="1" si="18"/>
        <v/>
      </c>
      <c r="BF20" s="6" t="str">
        <f t="shared" ca="1" si="19"/>
        <v/>
      </c>
      <c r="BG20" s="6" t="str">
        <f t="shared" ca="1" si="20"/>
        <v/>
      </c>
      <c r="BH20" s="6" t="str">
        <f t="shared" ca="1" si="21"/>
        <v/>
      </c>
      <c r="BI20" s="29"/>
      <c r="BJ20" s="302" t="str">
        <f t="shared" ca="1" si="22"/>
        <v/>
      </c>
      <c r="BK20" s="302" t="str">
        <f t="shared" ca="1" si="23"/>
        <v/>
      </c>
      <c r="BL20" s="29"/>
    </row>
    <row r="21" spans="1:64" x14ac:dyDescent="0.15">
      <c r="A21" s="5"/>
      <c r="B21" s="303" t="str">
        <f ca="1">LOG確認!B21</f>
        <v/>
      </c>
      <c r="C21" s="304"/>
      <c r="D21" s="280"/>
      <c r="E21" s="280"/>
      <c r="F21" s="305"/>
      <c r="G21" s="304"/>
      <c r="H21" s="284"/>
      <c r="I21" s="284"/>
      <c r="J21" s="306"/>
      <c r="K21" s="307"/>
      <c r="L21" s="306"/>
      <c r="M21" s="308"/>
      <c r="N21" s="288"/>
      <c r="O21" s="309"/>
      <c r="P21" s="290" t="str">
        <f ca="1">LOG確認!P21</f>
        <v/>
      </c>
      <c r="Q21" s="291" t="str">
        <f ca="1">LOG確認!Q21</f>
        <v/>
      </c>
      <c r="R21" s="292" t="str">
        <f ca="1">LOG確認!R21</f>
        <v/>
      </c>
      <c r="S21" s="310" t="str">
        <f ca="1">LOG確認!S21</f>
        <v/>
      </c>
      <c r="T21" s="29"/>
      <c r="U21" s="311" t="str">
        <f ca="1">LOG確認!F21</f>
        <v/>
      </c>
      <c r="V21" s="680"/>
      <c r="W21" s="29"/>
      <c r="X21" s="29"/>
      <c r="Y21" s="6">
        <f t="shared" si="0"/>
        <v>1</v>
      </c>
      <c r="Z21" s="6">
        <f t="shared" si="1"/>
        <v>1</v>
      </c>
      <c r="AA21" s="6">
        <f t="shared" si="2"/>
        <v>1</v>
      </c>
      <c r="AB21" s="6">
        <f t="shared" si="3"/>
        <v>1</v>
      </c>
      <c r="AC21" s="6">
        <f t="shared" si="4"/>
        <v>1</v>
      </c>
      <c r="AD21" s="6">
        <f t="shared" si="5"/>
        <v>1</v>
      </c>
      <c r="AE21" s="6">
        <f t="shared" si="6"/>
        <v>1</v>
      </c>
      <c r="AF21" s="6">
        <f t="shared" si="7"/>
        <v>1</v>
      </c>
      <c r="AG21" s="6">
        <f t="shared" si="8"/>
        <v>1</v>
      </c>
      <c r="AH21" s="6">
        <f t="shared" si="9"/>
        <v>1</v>
      </c>
      <c r="AI21" s="6">
        <f t="shared" ref="AI21:AI84" si="34">IF(SUBSTITUTE(SUBSTITUTE(M21,"　","")," ","")="",1,0)</f>
        <v>1</v>
      </c>
      <c r="AJ21" s="6">
        <f t="shared" ca="1" si="10"/>
        <v>1</v>
      </c>
      <c r="AK21" s="6">
        <f t="shared" si="11"/>
        <v>1</v>
      </c>
      <c r="AL21" s="6">
        <f t="shared" ca="1" si="12"/>
        <v>13</v>
      </c>
      <c r="AM21" s="53"/>
      <c r="AN21" s="6">
        <f t="shared" ca="1" si="13"/>
        <v>1</v>
      </c>
      <c r="AO21" s="29"/>
      <c r="AP21" s="314" t="str">
        <f t="shared" ca="1" si="24"/>
        <v/>
      </c>
      <c r="AQ21" s="315" t="str">
        <f t="shared" ca="1" si="25"/>
        <v/>
      </c>
      <c r="AR21" s="315" t="str">
        <f t="shared" ca="1" si="26"/>
        <v/>
      </c>
      <c r="AS21" s="316" t="str">
        <f t="shared" ca="1" si="27"/>
        <v/>
      </c>
      <c r="AT21" s="316" t="str">
        <f t="shared" ca="1" si="28"/>
        <v/>
      </c>
      <c r="AU21" s="317" t="str">
        <f t="shared" ca="1" si="29"/>
        <v/>
      </c>
      <c r="AV21" s="318" t="str">
        <f t="shared" ca="1" si="14"/>
        <v/>
      </c>
      <c r="AW21" s="6" t="str">
        <f t="shared" ca="1" si="30"/>
        <v/>
      </c>
      <c r="AX21" s="319" t="str">
        <f t="shared" ca="1" si="31"/>
        <v/>
      </c>
      <c r="AY21" s="316" t="str">
        <f t="shared" ca="1" si="32"/>
        <v/>
      </c>
      <c r="AZ21" s="317" t="str">
        <f t="shared" ca="1" si="33"/>
        <v/>
      </c>
      <c r="BA21" s="6" t="str">
        <f t="shared" ca="1" si="15"/>
        <v/>
      </c>
      <c r="BB21" s="29"/>
      <c r="BC21" s="6" t="str">
        <f t="shared" ca="1" si="16"/>
        <v/>
      </c>
      <c r="BD21" s="6" t="str">
        <f t="shared" ca="1" si="17"/>
        <v/>
      </c>
      <c r="BE21" s="6" t="str">
        <f t="shared" ca="1" si="18"/>
        <v/>
      </c>
      <c r="BF21" s="6" t="str">
        <f t="shared" ca="1" si="19"/>
        <v/>
      </c>
      <c r="BG21" s="6" t="str">
        <f t="shared" ca="1" si="20"/>
        <v/>
      </c>
      <c r="BH21" s="6" t="str">
        <f t="shared" ca="1" si="21"/>
        <v/>
      </c>
      <c r="BI21" s="29"/>
      <c r="BJ21" s="302" t="str">
        <f t="shared" ca="1" si="22"/>
        <v/>
      </c>
      <c r="BK21" s="302" t="str">
        <f t="shared" ca="1" si="23"/>
        <v/>
      </c>
      <c r="BL21" s="29"/>
    </row>
    <row r="22" spans="1:64" x14ac:dyDescent="0.15">
      <c r="A22" s="5"/>
      <c r="B22" s="303" t="str">
        <f ca="1">LOG確認!B22</f>
        <v/>
      </c>
      <c r="C22" s="304"/>
      <c r="D22" s="280"/>
      <c r="E22" s="280"/>
      <c r="F22" s="305"/>
      <c r="G22" s="320"/>
      <c r="H22" s="284"/>
      <c r="I22" s="284"/>
      <c r="J22" s="306"/>
      <c r="K22" s="307"/>
      <c r="L22" s="321"/>
      <c r="M22" s="308"/>
      <c r="N22" s="288"/>
      <c r="O22" s="322"/>
      <c r="P22" s="290" t="str">
        <f ca="1">LOG確認!P22</f>
        <v/>
      </c>
      <c r="Q22" s="291" t="str">
        <f ca="1">LOG確認!Q22</f>
        <v/>
      </c>
      <c r="R22" s="292" t="str">
        <f ca="1">LOG確認!R22</f>
        <v/>
      </c>
      <c r="S22" s="310" t="str">
        <f ca="1">LOG確認!S22</f>
        <v/>
      </c>
      <c r="T22" s="29"/>
      <c r="U22" s="311" t="str">
        <f ca="1">LOG確認!F22</f>
        <v/>
      </c>
      <c r="V22" s="680"/>
      <c r="W22" s="29"/>
      <c r="X22" s="29"/>
      <c r="Y22" s="6">
        <f t="shared" si="0"/>
        <v>1</v>
      </c>
      <c r="Z22" s="6">
        <f t="shared" si="1"/>
        <v>1</v>
      </c>
      <c r="AA22" s="6">
        <f t="shared" si="2"/>
        <v>1</v>
      </c>
      <c r="AB22" s="6">
        <f t="shared" si="3"/>
        <v>1</v>
      </c>
      <c r="AC22" s="6">
        <f t="shared" si="4"/>
        <v>1</v>
      </c>
      <c r="AD22" s="6">
        <f t="shared" si="5"/>
        <v>1</v>
      </c>
      <c r="AE22" s="6">
        <f t="shared" si="6"/>
        <v>1</v>
      </c>
      <c r="AF22" s="6">
        <f t="shared" si="7"/>
        <v>1</v>
      </c>
      <c r="AG22" s="6">
        <f t="shared" si="8"/>
        <v>1</v>
      </c>
      <c r="AH22" s="6">
        <f t="shared" si="9"/>
        <v>1</v>
      </c>
      <c r="AI22" s="6">
        <f t="shared" si="34"/>
        <v>1</v>
      </c>
      <c r="AJ22" s="6">
        <f t="shared" ca="1" si="10"/>
        <v>1</v>
      </c>
      <c r="AK22" s="6">
        <f t="shared" si="11"/>
        <v>1</v>
      </c>
      <c r="AL22" s="6">
        <f t="shared" ca="1" si="12"/>
        <v>13</v>
      </c>
      <c r="AM22" s="53"/>
      <c r="AN22" s="6">
        <f t="shared" ca="1" si="13"/>
        <v>1</v>
      </c>
      <c r="AO22" s="29"/>
      <c r="AP22" s="323" t="str">
        <f t="shared" ca="1" si="24"/>
        <v/>
      </c>
      <c r="AQ22" s="315" t="str">
        <f t="shared" ca="1" si="25"/>
        <v/>
      </c>
      <c r="AR22" s="315" t="str">
        <f t="shared" ca="1" si="26"/>
        <v/>
      </c>
      <c r="AS22" s="319" t="str">
        <f t="shared" ca="1" si="27"/>
        <v/>
      </c>
      <c r="AT22" s="319" t="str">
        <f t="shared" ca="1" si="28"/>
        <v/>
      </c>
      <c r="AU22" s="317" t="str">
        <f t="shared" ca="1" si="29"/>
        <v/>
      </c>
      <c r="AV22" s="324" t="str">
        <f t="shared" ca="1" si="14"/>
        <v/>
      </c>
      <c r="AW22" s="6" t="str">
        <f t="shared" ca="1" si="30"/>
        <v/>
      </c>
      <c r="AX22" s="319" t="str">
        <f t="shared" ca="1" si="31"/>
        <v/>
      </c>
      <c r="AY22" s="319" t="str">
        <f t="shared" ca="1" si="32"/>
        <v/>
      </c>
      <c r="AZ22" s="317" t="str">
        <f t="shared" ca="1" si="33"/>
        <v/>
      </c>
      <c r="BA22" s="6" t="str">
        <f t="shared" ca="1" si="15"/>
        <v/>
      </c>
      <c r="BB22" s="29"/>
      <c r="BC22" s="6" t="str">
        <f t="shared" ca="1" si="16"/>
        <v/>
      </c>
      <c r="BD22" s="6" t="str">
        <f t="shared" ca="1" si="17"/>
        <v/>
      </c>
      <c r="BE22" s="6" t="str">
        <f t="shared" ca="1" si="18"/>
        <v/>
      </c>
      <c r="BF22" s="6" t="str">
        <f t="shared" ca="1" si="19"/>
        <v/>
      </c>
      <c r="BG22" s="6" t="str">
        <f t="shared" ca="1" si="20"/>
        <v/>
      </c>
      <c r="BH22" s="6" t="str">
        <f t="shared" ca="1" si="21"/>
        <v/>
      </c>
      <c r="BI22" s="29"/>
      <c r="BJ22" s="302" t="str">
        <f t="shared" ca="1" si="22"/>
        <v/>
      </c>
      <c r="BK22" s="302" t="str">
        <f t="shared" ca="1" si="23"/>
        <v/>
      </c>
      <c r="BL22" s="29"/>
    </row>
    <row r="23" spans="1:64" x14ac:dyDescent="0.15">
      <c r="A23" s="5"/>
      <c r="B23" s="303" t="str">
        <f ca="1">LOG確認!B23</f>
        <v/>
      </c>
      <c r="C23" s="304"/>
      <c r="D23" s="280"/>
      <c r="E23" s="280"/>
      <c r="F23" s="305"/>
      <c r="G23" s="304"/>
      <c r="H23" s="284"/>
      <c r="I23" s="284"/>
      <c r="J23" s="306"/>
      <c r="K23" s="307"/>
      <c r="L23" s="306"/>
      <c r="M23" s="308"/>
      <c r="N23" s="288"/>
      <c r="O23" s="322"/>
      <c r="P23" s="290" t="str">
        <f ca="1">LOG確認!P23</f>
        <v/>
      </c>
      <c r="Q23" s="291" t="str">
        <f ca="1">LOG確認!Q23</f>
        <v/>
      </c>
      <c r="R23" s="292" t="str">
        <f ca="1">LOG確認!R23</f>
        <v/>
      </c>
      <c r="S23" s="310" t="str">
        <f ca="1">LOG確認!S23</f>
        <v/>
      </c>
      <c r="T23" s="29"/>
      <c r="U23" s="311" t="str">
        <f ca="1">LOG確認!F23</f>
        <v/>
      </c>
      <c r="V23" s="680"/>
      <c r="W23" s="29"/>
      <c r="X23" s="29"/>
      <c r="Y23" s="6">
        <f t="shared" si="0"/>
        <v>1</v>
      </c>
      <c r="Z23" s="6">
        <f t="shared" si="1"/>
        <v>1</v>
      </c>
      <c r="AA23" s="6">
        <f t="shared" si="2"/>
        <v>1</v>
      </c>
      <c r="AB23" s="6">
        <f t="shared" si="3"/>
        <v>1</v>
      </c>
      <c r="AC23" s="6">
        <f t="shared" si="4"/>
        <v>1</v>
      </c>
      <c r="AD23" s="6">
        <f t="shared" si="5"/>
        <v>1</v>
      </c>
      <c r="AE23" s="6">
        <f t="shared" si="6"/>
        <v>1</v>
      </c>
      <c r="AF23" s="6">
        <f t="shared" si="7"/>
        <v>1</v>
      </c>
      <c r="AG23" s="6">
        <f t="shared" si="8"/>
        <v>1</v>
      </c>
      <c r="AH23" s="6">
        <f t="shared" si="9"/>
        <v>1</v>
      </c>
      <c r="AI23" s="6">
        <f t="shared" si="34"/>
        <v>1</v>
      </c>
      <c r="AJ23" s="6">
        <f t="shared" ca="1" si="10"/>
        <v>1</v>
      </c>
      <c r="AK23" s="6">
        <f t="shared" si="11"/>
        <v>1</v>
      </c>
      <c r="AL23" s="6">
        <f t="shared" ca="1" si="12"/>
        <v>13</v>
      </c>
      <c r="AM23" s="53"/>
      <c r="AN23" s="6">
        <f t="shared" ca="1" si="13"/>
        <v>1</v>
      </c>
      <c r="AO23" s="29"/>
      <c r="AP23" s="323" t="str">
        <f t="shared" ca="1" si="24"/>
        <v/>
      </c>
      <c r="AQ23" s="323" t="str">
        <f t="shared" ca="1" si="25"/>
        <v/>
      </c>
      <c r="AR23" s="323" t="str">
        <f t="shared" ca="1" si="26"/>
        <v/>
      </c>
      <c r="AS23" s="325" t="str">
        <f t="shared" ca="1" si="27"/>
        <v/>
      </c>
      <c r="AT23" s="325" t="str">
        <f t="shared" ca="1" si="28"/>
        <v/>
      </c>
      <c r="AU23" s="317" t="str">
        <f t="shared" ca="1" si="29"/>
        <v/>
      </c>
      <c r="AV23" s="318" t="str">
        <f t="shared" ca="1" si="14"/>
        <v/>
      </c>
      <c r="AW23" s="6" t="str">
        <f t="shared" ca="1" si="30"/>
        <v/>
      </c>
      <c r="AX23" s="319" t="str">
        <f t="shared" ca="1" si="31"/>
        <v/>
      </c>
      <c r="AY23" s="325" t="str">
        <f t="shared" ca="1" si="32"/>
        <v/>
      </c>
      <c r="AZ23" s="317" t="str">
        <f t="shared" ca="1" si="33"/>
        <v/>
      </c>
      <c r="BA23" s="6" t="str">
        <f t="shared" ca="1" si="15"/>
        <v/>
      </c>
      <c r="BB23" s="29"/>
      <c r="BC23" s="6" t="str">
        <f t="shared" ca="1" si="16"/>
        <v/>
      </c>
      <c r="BD23" s="6" t="str">
        <f t="shared" ca="1" si="17"/>
        <v/>
      </c>
      <c r="BE23" s="6" t="str">
        <f t="shared" ca="1" si="18"/>
        <v/>
      </c>
      <c r="BF23" s="6" t="str">
        <f t="shared" ca="1" si="19"/>
        <v/>
      </c>
      <c r="BG23" s="6" t="str">
        <f t="shared" ca="1" si="20"/>
        <v/>
      </c>
      <c r="BH23" s="6" t="str">
        <f t="shared" ca="1" si="21"/>
        <v/>
      </c>
      <c r="BI23" s="29"/>
      <c r="BJ23" s="302" t="str">
        <f t="shared" ca="1" si="22"/>
        <v/>
      </c>
      <c r="BK23" s="302" t="str">
        <f t="shared" ca="1" si="23"/>
        <v/>
      </c>
      <c r="BL23" s="29"/>
    </row>
    <row r="24" spans="1:64" x14ac:dyDescent="0.15">
      <c r="A24" s="5"/>
      <c r="B24" s="303" t="str">
        <f ca="1">LOG確認!B24</f>
        <v/>
      </c>
      <c r="C24" s="304"/>
      <c r="D24" s="280"/>
      <c r="E24" s="280"/>
      <c r="F24" s="305"/>
      <c r="G24" s="320"/>
      <c r="H24" s="284"/>
      <c r="I24" s="284"/>
      <c r="J24" s="321"/>
      <c r="K24" s="307"/>
      <c r="L24" s="306"/>
      <c r="M24" s="308"/>
      <c r="N24" s="288"/>
      <c r="O24" s="309"/>
      <c r="P24" s="290" t="str">
        <f ca="1">LOG確認!P24</f>
        <v/>
      </c>
      <c r="Q24" s="291" t="str">
        <f ca="1">LOG確認!Q24</f>
        <v/>
      </c>
      <c r="R24" s="292" t="str">
        <f ca="1">LOG確認!R24</f>
        <v/>
      </c>
      <c r="S24" s="310" t="str">
        <f ca="1">LOG確認!S24</f>
        <v/>
      </c>
      <c r="T24" s="29"/>
      <c r="U24" s="326" t="str">
        <f ca="1">LOG確認!F24</f>
        <v/>
      </c>
      <c r="V24" s="680"/>
      <c r="W24" s="29"/>
      <c r="X24" s="29"/>
      <c r="Y24" s="6">
        <f t="shared" si="0"/>
        <v>1</v>
      </c>
      <c r="Z24" s="6">
        <f t="shared" si="1"/>
        <v>1</v>
      </c>
      <c r="AA24" s="6">
        <f t="shared" si="2"/>
        <v>1</v>
      </c>
      <c r="AB24" s="6">
        <f t="shared" si="3"/>
        <v>1</v>
      </c>
      <c r="AC24" s="6">
        <f t="shared" si="4"/>
        <v>1</v>
      </c>
      <c r="AD24" s="6">
        <f t="shared" si="5"/>
        <v>1</v>
      </c>
      <c r="AE24" s="6">
        <f t="shared" si="6"/>
        <v>1</v>
      </c>
      <c r="AF24" s="6">
        <f t="shared" si="7"/>
        <v>1</v>
      </c>
      <c r="AG24" s="6">
        <f t="shared" si="8"/>
        <v>1</v>
      </c>
      <c r="AH24" s="6">
        <f t="shared" si="9"/>
        <v>1</v>
      </c>
      <c r="AI24" s="6">
        <f t="shared" si="34"/>
        <v>1</v>
      </c>
      <c r="AJ24" s="6">
        <f t="shared" ca="1" si="10"/>
        <v>1</v>
      </c>
      <c r="AK24" s="6">
        <f t="shared" si="11"/>
        <v>1</v>
      </c>
      <c r="AL24" s="6">
        <f t="shared" ca="1" si="12"/>
        <v>13</v>
      </c>
      <c r="AM24" s="53"/>
      <c r="AN24" s="6">
        <f t="shared" ca="1" si="13"/>
        <v>1</v>
      </c>
      <c r="AO24" s="29"/>
      <c r="AP24" s="323" t="str">
        <f t="shared" ca="1" si="24"/>
        <v/>
      </c>
      <c r="AQ24" s="315" t="str">
        <f t="shared" ca="1" si="25"/>
        <v/>
      </c>
      <c r="AR24" s="315" t="str">
        <f t="shared" ca="1" si="26"/>
        <v/>
      </c>
      <c r="AS24" s="325" t="str">
        <f t="shared" ca="1" si="27"/>
        <v/>
      </c>
      <c r="AT24" s="325" t="str">
        <f t="shared" ca="1" si="28"/>
        <v/>
      </c>
      <c r="AU24" s="317" t="str">
        <f t="shared" ca="1" si="29"/>
        <v/>
      </c>
      <c r="AV24" s="318" t="str">
        <f t="shared" ca="1" si="14"/>
        <v/>
      </c>
      <c r="AW24" s="6" t="str">
        <f t="shared" ca="1" si="30"/>
        <v/>
      </c>
      <c r="AX24" s="319" t="str">
        <f t="shared" ca="1" si="31"/>
        <v/>
      </c>
      <c r="AY24" s="325" t="str">
        <f t="shared" ca="1" si="32"/>
        <v/>
      </c>
      <c r="AZ24" s="317" t="str">
        <f t="shared" ca="1" si="33"/>
        <v/>
      </c>
      <c r="BA24" s="6" t="str">
        <f t="shared" ca="1" si="15"/>
        <v/>
      </c>
      <c r="BB24" s="29"/>
      <c r="BC24" s="6" t="str">
        <f t="shared" ca="1" si="16"/>
        <v/>
      </c>
      <c r="BD24" s="6" t="str">
        <f t="shared" ca="1" si="17"/>
        <v/>
      </c>
      <c r="BE24" s="6" t="str">
        <f t="shared" ca="1" si="18"/>
        <v/>
      </c>
      <c r="BF24" s="6" t="str">
        <f t="shared" ca="1" si="19"/>
        <v/>
      </c>
      <c r="BG24" s="6" t="str">
        <f t="shared" ca="1" si="20"/>
        <v/>
      </c>
      <c r="BH24" s="6" t="str">
        <f t="shared" ca="1" si="21"/>
        <v/>
      </c>
      <c r="BI24" s="29"/>
      <c r="BJ24" s="302" t="str">
        <f t="shared" ca="1" si="22"/>
        <v/>
      </c>
      <c r="BK24" s="302" t="str">
        <f t="shared" ca="1" si="23"/>
        <v/>
      </c>
      <c r="BL24" s="29"/>
    </row>
    <row r="25" spans="1:64" x14ac:dyDescent="0.15">
      <c r="A25" s="5"/>
      <c r="B25" s="303" t="str">
        <f ca="1">LOG確認!B25</f>
        <v/>
      </c>
      <c r="C25" s="304"/>
      <c r="D25" s="280"/>
      <c r="E25" s="280"/>
      <c r="F25" s="305"/>
      <c r="G25" s="304"/>
      <c r="H25" s="284"/>
      <c r="I25" s="284"/>
      <c r="J25" s="306"/>
      <c r="K25" s="307"/>
      <c r="L25" s="306"/>
      <c r="M25" s="308"/>
      <c r="N25" s="288"/>
      <c r="O25" s="322"/>
      <c r="P25" s="290" t="str">
        <f ca="1">LOG確認!P25</f>
        <v/>
      </c>
      <c r="Q25" s="291" t="str">
        <f ca="1">LOG確認!Q25</f>
        <v/>
      </c>
      <c r="R25" s="292" t="str">
        <f ca="1">LOG確認!R25</f>
        <v/>
      </c>
      <c r="S25" s="310" t="str">
        <f ca="1">LOG確認!S25</f>
        <v/>
      </c>
      <c r="T25" s="29"/>
      <c r="U25" s="311" t="str">
        <f ca="1">LOG確認!F25</f>
        <v/>
      </c>
      <c r="V25" s="680"/>
      <c r="W25" s="29"/>
      <c r="X25" s="29"/>
      <c r="Y25" s="6">
        <f t="shared" si="0"/>
        <v>1</v>
      </c>
      <c r="Z25" s="6">
        <f t="shared" si="1"/>
        <v>1</v>
      </c>
      <c r="AA25" s="6">
        <f t="shared" si="2"/>
        <v>1</v>
      </c>
      <c r="AB25" s="6">
        <f t="shared" si="3"/>
        <v>1</v>
      </c>
      <c r="AC25" s="6">
        <f t="shared" si="4"/>
        <v>1</v>
      </c>
      <c r="AD25" s="6">
        <f t="shared" si="5"/>
        <v>1</v>
      </c>
      <c r="AE25" s="6">
        <f t="shared" si="6"/>
        <v>1</v>
      </c>
      <c r="AF25" s="6">
        <f t="shared" si="7"/>
        <v>1</v>
      </c>
      <c r="AG25" s="6">
        <f t="shared" si="8"/>
        <v>1</v>
      </c>
      <c r="AH25" s="6">
        <f t="shared" si="9"/>
        <v>1</v>
      </c>
      <c r="AI25" s="6">
        <f t="shared" si="34"/>
        <v>1</v>
      </c>
      <c r="AJ25" s="6">
        <f t="shared" ca="1" si="10"/>
        <v>1</v>
      </c>
      <c r="AK25" s="6">
        <f t="shared" si="11"/>
        <v>1</v>
      </c>
      <c r="AL25" s="6">
        <f t="shared" ca="1" si="12"/>
        <v>13</v>
      </c>
      <c r="AM25" s="53"/>
      <c r="AN25" s="6">
        <f t="shared" ca="1" si="13"/>
        <v>1</v>
      </c>
      <c r="AO25" s="29"/>
      <c r="AP25" s="323" t="str">
        <f t="shared" ca="1" si="24"/>
        <v/>
      </c>
      <c r="AQ25" s="315" t="str">
        <f t="shared" ca="1" si="25"/>
        <v/>
      </c>
      <c r="AR25" s="315" t="str">
        <f t="shared" ca="1" si="26"/>
        <v/>
      </c>
      <c r="AS25" s="325" t="str">
        <f t="shared" ca="1" si="27"/>
        <v/>
      </c>
      <c r="AT25" s="325" t="str">
        <f t="shared" ca="1" si="28"/>
        <v/>
      </c>
      <c r="AU25" s="317" t="str">
        <f t="shared" ca="1" si="29"/>
        <v/>
      </c>
      <c r="AV25" s="324" t="str">
        <f t="shared" ca="1" si="14"/>
        <v/>
      </c>
      <c r="AW25" s="6" t="str">
        <f t="shared" ca="1" si="30"/>
        <v/>
      </c>
      <c r="AX25" s="319" t="str">
        <f t="shared" ca="1" si="31"/>
        <v/>
      </c>
      <c r="AY25" s="325" t="str">
        <f t="shared" ca="1" si="32"/>
        <v/>
      </c>
      <c r="AZ25" s="317" t="str">
        <f t="shared" ca="1" si="33"/>
        <v/>
      </c>
      <c r="BA25" s="6" t="str">
        <f t="shared" ca="1" si="15"/>
        <v/>
      </c>
      <c r="BB25" s="29"/>
      <c r="BC25" s="6" t="str">
        <f t="shared" ca="1" si="16"/>
        <v/>
      </c>
      <c r="BD25" s="6" t="str">
        <f t="shared" ca="1" si="17"/>
        <v/>
      </c>
      <c r="BE25" s="6" t="str">
        <f t="shared" ca="1" si="18"/>
        <v/>
      </c>
      <c r="BF25" s="6" t="str">
        <f t="shared" ca="1" si="19"/>
        <v/>
      </c>
      <c r="BG25" s="6" t="str">
        <f t="shared" ca="1" si="20"/>
        <v/>
      </c>
      <c r="BH25" s="6" t="str">
        <f t="shared" ca="1" si="21"/>
        <v/>
      </c>
      <c r="BI25" s="29"/>
      <c r="BJ25" s="302" t="str">
        <f t="shared" ca="1" si="22"/>
        <v/>
      </c>
      <c r="BK25" s="302" t="str">
        <f t="shared" ca="1" si="23"/>
        <v/>
      </c>
      <c r="BL25" s="29"/>
    </row>
    <row r="26" spans="1:64" x14ac:dyDescent="0.15">
      <c r="A26" s="5"/>
      <c r="B26" s="303" t="str">
        <f ca="1">LOG確認!B26</f>
        <v/>
      </c>
      <c r="C26" s="304"/>
      <c r="D26" s="280"/>
      <c r="E26" s="280"/>
      <c r="F26" s="305"/>
      <c r="G26" s="304"/>
      <c r="H26" s="284"/>
      <c r="I26" s="284"/>
      <c r="J26" s="306"/>
      <c r="K26" s="307"/>
      <c r="L26" s="306"/>
      <c r="M26" s="308"/>
      <c r="N26" s="288"/>
      <c r="O26" s="322"/>
      <c r="P26" s="290" t="str">
        <f ca="1">LOG確認!P26</f>
        <v/>
      </c>
      <c r="Q26" s="291" t="str">
        <f ca="1">LOG確認!Q26</f>
        <v/>
      </c>
      <c r="R26" s="292" t="str">
        <f ca="1">LOG確認!R26</f>
        <v/>
      </c>
      <c r="S26" s="310" t="str">
        <f ca="1">LOG確認!S26</f>
        <v/>
      </c>
      <c r="T26" s="29"/>
      <c r="U26" s="311" t="str">
        <f ca="1">LOG確認!F26</f>
        <v/>
      </c>
      <c r="V26" s="680"/>
      <c r="W26" s="29"/>
      <c r="X26" s="29"/>
      <c r="Y26" s="6">
        <f t="shared" si="0"/>
        <v>1</v>
      </c>
      <c r="Z26" s="6">
        <f t="shared" si="1"/>
        <v>1</v>
      </c>
      <c r="AA26" s="6">
        <f t="shared" si="2"/>
        <v>1</v>
      </c>
      <c r="AB26" s="6">
        <f t="shared" si="3"/>
        <v>1</v>
      </c>
      <c r="AC26" s="6">
        <f t="shared" si="4"/>
        <v>1</v>
      </c>
      <c r="AD26" s="6">
        <f t="shared" si="5"/>
        <v>1</v>
      </c>
      <c r="AE26" s="6">
        <f t="shared" si="6"/>
        <v>1</v>
      </c>
      <c r="AF26" s="6">
        <f t="shared" si="7"/>
        <v>1</v>
      </c>
      <c r="AG26" s="6">
        <f t="shared" si="8"/>
        <v>1</v>
      </c>
      <c r="AH26" s="6">
        <f t="shared" si="9"/>
        <v>1</v>
      </c>
      <c r="AI26" s="6">
        <f t="shared" si="34"/>
        <v>1</v>
      </c>
      <c r="AJ26" s="6">
        <f t="shared" ca="1" si="10"/>
        <v>1</v>
      </c>
      <c r="AK26" s="6">
        <f t="shared" si="11"/>
        <v>1</v>
      </c>
      <c r="AL26" s="6">
        <f t="shared" ca="1" si="12"/>
        <v>13</v>
      </c>
      <c r="AM26" s="53"/>
      <c r="AN26" s="6">
        <f t="shared" ca="1" si="13"/>
        <v>1</v>
      </c>
      <c r="AO26" s="29"/>
      <c r="AP26" s="323" t="str">
        <f t="shared" ca="1" si="24"/>
        <v/>
      </c>
      <c r="AQ26" s="315" t="str">
        <f t="shared" ca="1" si="25"/>
        <v/>
      </c>
      <c r="AR26" s="315" t="str">
        <f t="shared" ca="1" si="26"/>
        <v/>
      </c>
      <c r="AS26" s="325" t="str">
        <f t="shared" ca="1" si="27"/>
        <v/>
      </c>
      <c r="AT26" s="325" t="str">
        <f t="shared" ca="1" si="28"/>
        <v/>
      </c>
      <c r="AU26" s="317" t="str">
        <f t="shared" ca="1" si="29"/>
        <v/>
      </c>
      <c r="AV26" s="324" t="str">
        <f t="shared" ca="1" si="14"/>
        <v/>
      </c>
      <c r="AW26" s="6" t="str">
        <f t="shared" ca="1" si="30"/>
        <v/>
      </c>
      <c r="AX26" s="319" t="str">
        <f t="shared" ca="1" si="31"/>
        <v/>
      </c>
      <c r="AY26" s="325" t="str">
        <f t="shared" ca="1" si="32"/>
        <v/>
      </c>
      <c r="AZ26" s="317" t="str">
        <f t="shared" ca="1" si="33"/>
        <v/>
      </c>
      <c r="BA26" s="6" t="str">
        <f t="shared" ca="1" si="15"/>
        <v/>
      </c>
      <c r="BB26" s="29"/>
      <c r="BC26" s="6" t="str">
        <f t="shared" ca="1" si="16"/>
        <v/>
      </c>
      <c r="BD26" s="6" t="str">
        <f t="shared" ca="1" si="17"/>
        <v/>
      </c>
      <c r="BE26" s="6" t="str">
        <f t="shared" ca="1" si="18"/>
        <v/>
      </c>
      <c r="BF26" s="6" t="str">
        <f t="shared" ca="1" si="19"/>
        <v/>
      </c>
      <c r="BG26" s="6" t="str">
        <f t="shared" ca="1" si="20"/>
        <v/>
      </c>
      <c r="BH26" s="6" t="str">
        <f t="shared" ca="1" si="21"/>
        <v/>
      </c>
      <c r="BI26" s="29"/>
      <c r="BJ26" s="302" t="str">
        <f t="shared" ca="1" si="22"/>
        <v/>
      </c>
      <c r="BK26" s="302" t="str">
        <f t="shared" ca="1" si="23"/>
        <v/>
      </c>
      <c r="BL26" s="29"/>
    </row>
    <row r="27" spans="1:64" x14ac:dyDescent="0.15">
      <c r="A27" s="5"/>
      <c r="B27" s="303" t="str">
        <f ca="1">LOG確認!B27</f>
        <v/>
      </c>
      <c r="C27" s="304"/>
      <c r="D27" s="280"/>
      <c r="E27" s="280"/>
      <c r="F27" s="305"/>
      <c r="G27" s="320"/>
      <c r="H27" s="284"/>
      <c r="I27" s="284"/>
      <c r="J27" s="306"/>
      <c r="K27" s="307"/>
      <c r="L27" s="306"/>
      <c r="M27" s="308"/>
      <c r="N27" s="288"/>
      <c r="O27" s="322"/>
      <c r="P27" s="290" t="str">
        <f ca="1">LOG確認!P27</f>
        <v/>
      </c>
      <c r="Q27" s="291" t="str">
        <f ca="1">LOG確認!Q27</f>
        <v/>
      </c>
      <c r="R27" s="292" t="str">
        <f ca="1">LOG確認!R27</f>
        <v/>
      </c>
      <c r="S27" s="310" t="str">
        <f ca="1">LOG確認!S27</f>
        <v/>
      </c>
      <c r="T27" s="29"/>
      <c r="U27" s="326" t="str">
        <f ca="1">LOG確認!F27</f>
        <v/>
      </c>
      <c r="V27" s="680"/>
      <c r="W27" s="29"/>
      <c r="X27" s="29"/>
      <c r="Y27" s="6">
        <f t="shared" si="0"/>
        <v>1</v>
      </c>
      <c r="Z27" s="6">
        <f t="shared" si="1"/>
        <v>1</v>
      </c>
      <c r="AA27" s="6">
        <f t="shared" si="2"/>
        <v>1</v>
      </c>
      <c r="AB27" s="6">
        <f t="shared" si="3"/>
        <v>1</v>
      </c>
      <c r="AC27" s="6">
        <f t="shared" si="4"/>
        <v>1</v>
      </c>
      <c r="AD27" s="6">
        <f t="shared" si="5"/>
        <v>1</v>
      </c>
      <c r="AE27" s="6">
        <f t="shared" si="6"/>
        <v>1</v>
      </c>
      <c r="AF27" s="6">
        <f t="shared" si="7"/>
        <v>1</v>
      </c>
      <c r="AG27" s="6">
        <f t="shared" si="8"/>
        <v>1</v>
      </c>
      <c r="AH27" s="6">
        <f t="shared" si="9"/>
        <v>1</v>
      </c>
      <c r="AI27" s="6">
        <f t="shared" si="34"/>
        <v>1</v>
      </c>
      <c r="AJ27" s="6">
        <f t="shared" ca="1" si="10"/>
        <v>1</v>
      </c>
      <c r="AK27" s="6">
        <f t="shared" si="11"/>
        <v>1</v>
      </c>
      <c r="AL27" s="6">
        <f t="shared" ca="1" si="12"/>
        <v>13</v>
      </c>
      <c r="AM27" s="53"/>
      <c r="AN27" s="6">
        <f t="shared" ca="1" si="13"/>
        <v>1</v>
      </c>
      <c r="AO27" s="29"/>
      <c r="AP27" s="323" t="str">
        <f t="shared" ca="1" si="24"/>
        <v/>
      </c>
      <c r="AQ27" s="315" t="str">
        <f t="shared" ca="1" si="25"/>
        <v/>
      </c>
      <c r="AR27" s="315" t="str">
        <f t="shared" ca="1" si="26"/>
        <v/>
      </c>
      <c r="AS27" s="316" t="str">
        <f t="shared" ca="1" si="27"/>
        <v/>
      </c>
      <c r="AT27" s="316" t="str">
        <f t="shared" ca="1" si="28"/>
        <v/>
      </c>
      <c r="AU27" s="317" t="str">
        <f t="shared" ca="1" si="29"/>
        <v/>
      </c>
      <c r="AV27" s="317" t="str">
        <f t="shared" ca="1" si="14"/>
        <v/>
      </c>
      <c r="AW27" s="6" t="str">
        <f t="shared" ca="1" si="30"/>
        <v/>
      </c>
      <c r="AX27" s="319" t="str">
        <f t="shared" ca="1" si="31"/>
        <v/>
      </c>
      <c r="AY27" s="316" t="str">
        <f t="shared" ca="1" si="32"/>
        <v/>
      </c>
      <c r="AZ27" s="317" t="str">
        <f t="shared" ca="1" si="33"/>
        <v/>
      </c>
      <c r="BA27" s="6" t="str">
        <f t="shared" ca="1" si="15"/>
        <v/>
      </c>
      <c r="BB27" s="29"/>
      <c r="BC27" s="6" t="str">
        <f t="shared" ca="1" si="16"/>
        <v/>
      </c>
      <c r="BD27" s="6" t="str">
        <f t="shared" ca="1" si="17"/>
        <v/>
      </c>
      <c r="BE27" s="6" t="str">
        <f t="shared" ca="1" si="18"/>
        <v/>
      </c>
      <c r="BF27" s="6" t="str">
        <f t="shared" ca="1" si="19"/>
        <v/>
      </c>
      <c r="BG27" s="6" t="str">
        <f t="shared" ca="1" si="20"/>
        <v/>
      </c>
      <c r="BH27" s="6" t="str">
        <f t="shared" ca="1" si="21"/>
        <v/>
      </c>
      <c r="BI27" s="29"/>
      <c r="BJ27" s="302" t="str">
        <f t="shared" ca="1" si="22"/>
        <v/>
      </c>
      <c r="BK27" s="302" t="str">
        <f t="shared" ca="1" si="23"/>
        <v/>
      </c>
      <c r="BL27" s="29"/>
    </row>
    <row r="28" spans="1:64" x14ac:dyDescent="0.15">
      <c r="A28" s="5">
        <v>10</v>
      </c>
      <c r="B28" s="303" t="str">
        <f ca="1">LOG確認!B28</f>
        <v/>
      </c>
      <c r="C28" s="327"/>
      <c r="D28" s="327"/>
      <c r="E28" s="328"/>
      <c r="F28" s="329"/>
      <c r="G28" s="327"/>
      <c r="H28" s="330"/>
      <c r="I28" s="330"/>
      <c r="J28" s="331"/>
      <c r="K28" s="332"/>
      <c r="L28" s="331"/>
      <c r="M28" s="333"/>
      <c r="N28" s="334"/>
      <c r="O28" s="335"/>
      <c r="P28" s="336" t="str">
        <f ca="1">LOG確認!P28</f>
        <v/>
      </c>
      <c r="Q28" s="337" t="str">
        <f ca="1">LOG確認!Q28</f>
        <v/>
      </c>
      <c r="R28" s="338" t="str">
        <f ca="1">LOG確認!R28</f>
        <v/>
      </c>
      <c r="S28" s="339" t="str">
        <f ca="1">LOG確認!S28</f>
        <v/>
      </c>
      <c r="T28" s="29"/>
      <c r="U28" s="340" t="str">
        <f ca="1">LOG確認!F28</f>
        <v/>
      </c>
      <c r="V28" s="680"/>
      <c r="W28" s="29"/>
      <c r="X28" s="29"/>
      <c r="Y28" s="6">
        <f t="shared" si="0"/>
        <v>1</v>
      </c>
      <c r="Z28" s="6">
        <f t="shared" si="1"/>
        <v>1</v>
      </c>
      <c r="AA28" s="6">
        <f t="shared" si="2"/>
        <v>1</v>
      </c>
      <c r="AB28" s="6">
        <f t="shared" si="3"/>
        <v>1</v>
      </c>
      <c r="AC28" s="6">
        <f t="shared" si="4"/>
        <v>1</v>
      </c>
      <c r="AD28" s="6">
        <f t="shared" si="5"/>
        <v>1</v>
      </c>
      <c r="AE28" s="6">
        <f t="shared" si="6"/>
        <v>1</v>
      </c>
      <c r="AF28" s="6">
        <f t="shared" si="7"/>
        <v>1</v>
      </c>
      <c r="AG28" s="6">
        <f t="shared" si="8"/>
        <v>1</v>
      </c>
      <c r="AH28" s="6">
        <f t="shared" si="9"/>
        <v>1</v>
      </c>
      <c r="AI28" s="6">
        <f t="shared" si="34"/>
        <v>1</v>
      </c>
      <c r="AJ28" s="6">
        <f t="shared" ca="1" si="10"/>
        <v>1</v>
      </c>
      <c r="AK28" s="6">
        <f t="shared" si="11"/>
        <v>1</v>
      </c>
      <c r="AL28" s="6">
        <f t="shared" ca="1" si="12"/>
        <v>13</v>
      </c>
      <c r="AM28" s="53"/>
      <c r="AN28" s="6">
        <f t="shared" ca="1" si="13"/>
        <v>1</v>
      </c>
      <c r="AO28" s="29"/>
      <c r="AP28" s="323" t="str">
        <f t="shared" ca="1" si="24"/>
        <v/>
      </c>
      <c r="AQ28" s="315" t="str">
        <f t="shared" ca="1" si="25"/>
        <v/>
      </c>
      <c r="AR28" s="315" t="str">
        <f t="shared" ca="1" si="26"/>
        <v/>
      </c>
      <c r="AS28" s="325" t="str">
        <f t="shared" ca="1" si="27"/>
        <v/>
      </c>
      <c r="AT28" s="325" t="str">
        <f t="shared" ca="1" si="28"/>
        <v/>
      </c>
      <c r="AU28" s="317" t="str">
        <f t="shared" ca="1" si="29"/>
        <v/>
      </c>
      <c r="AV28" s="318" t="str">
        <f t="shared" ca="1" si="14"/>
        <v/>
      </c>
      <c r="AW28" s="6" t="str">
        <f t="shared" ca="1" si="30"/>
        <v/>
      </c>
      <c r="AX28" s="319" t="str">
        <f t="shared" ca="1" si="31"/>
        <v/>
      </c>
      <c r="AY28" s="325" t="str">
        <f t="shared" ca="1" si="32"/>
        <v/>
      </c>
      <c r="AZ28" s="317" t="str">
        <f t="shared" ca="1" si="33"/>
        <v/>
      </c>
      <c r="BA28" s="6" t="str">
        <f t="shared" ca="1" si="15"/>
        <v/>
      </c>
      <c r="BB28" s="29"/>
      <c r="BC28" s="6" t="str">
        <f t="shared" ca="1" si="16"/>
        <v/>
      </c>
      <c r="BD28" s="6" t="str">
        <f t="shared" ca="1" si="17"/>
        <v/>
      </c>
      <c r="BE28" s="6" t="str">
        <f t="shared" ca="1" si="18"/>
        <v/>
      </c>
      <c r="BF28" s="6" t="str">
        <f t="shared" ca="1" si="19"/>
        <v/>
      </c>
      <c r="BG28" s="6" t="str">
        <f t="shared" ca="1" si="20"/>
        <v/>
      </c>
      <c r="BH28" s="6" t="str">
        <f t="shared" ca="1" si="21"/>
        <v/>
      </c>
      <c r="BI28" s="29"/>
      <c r="BJ28" s="302" t="str">
        <f t="shared" ca="1" si="22"/>
        <v/>
      </c>
      <c r="BK28" s="302" t="str">
        <f t="shared" ca="1" si="23"/>
        <v/>
      </c>
      <c r="BL28" s="29"/>
    </row>
    <row r="29" spans="1:64" x14ac:dyDescent="0.15">
      <c r="A29" s="5"/>
      <c r="B29" s="279" t="str">
        <f ca="1">LOG確認!B29</f>
        <v/>
      </c>
      <c r="C29" s="280"/>
      <c r="D29" s="281"/>
      <c r="E29" s="281"/>
      <c r="F29" s="282"/>
      <c r="G29" s="280"/>
      <c r="H29" s="283"/>
      <c r="I29" s="284"/>
      <c r="J29" s="285"/>
      <c r="K29" s="286"/>
      <c r="L29" s="285"/>
      <c r="M29" s="287"/>
      <c r="N29" s="341"/>
      <c r="O29" s="289"/>
      <c r="P29" s="290" t="str">
        <f ca="1">LOG確認!P29</f>
        <v/>
      </c>
      <c r="Q29" s="291" t="str">
        <f ca="1">LOG確認!Q29</f>
        <v/>
      </c>
      <c r="R29" s="292" t="str">
        <f ca="1">LOG確認!R29</f>
        <v/>
      </c>
      <c r="S29" s="310" t="str">
        <f ca="1">LOG確認!S29</f>
        <v/>
      </c>
      <c r="T29" s="29"/>
      <c r="U29" s="294" t="str">
        <f ca="1">LOG確認!F29</f>
        <v/>
      </c>
      <c r="V29" s="680"/>
      <c r="W29" s="29"/>
      <c r="X29" s="29"/>
      <c r="Y29" s="6">
        <f t="shared" si="0"/>
        <v>1</v>
      </c>
      <c r="Z29" s="6">
        <f t="shared" si="1"/>
        <v>1</v>
      </c>
      <c r="AA29" s="6">
        <f t="shared" si="2"/>
        <v>1</v>
      </c>
      <c r="AB29" s="6">
        <f t="shared" si="3"/>
        <v>1</v>
      </c>
      <c r="AC29" s="6">
        <f t="shared" si="4"/>
        <v>1</v>
      </c>
      <c r="AD29" s="6">
        <f t="shared" si="5"/>
        <v>1</v>
      </c>
      <c r="AE29" s="6">
        <f t="shared" si="6"/>
        <v>1</v>
      </c>
      <c r="AF29" s="6">
        <f t="shared" si="7"/>
        <v>1</v>
      </c>
      <c r="AG29" s="6">
        <f t="shared" si="8"/>
        <v>1</v>
      </c>
      <c r="AH29" s="6">
        <f t="shared" si="9"/>
        <v>1</v>
      </c>
      <c r="AI29" s="6">
        <f t="shared" si="34"/>
        <v>1</v>
      </c>
      <c r="AJ29" s="6">
        <f t="shared" ca="1" si="10"/>
        <v>1</v>
      </c>
      <c r="AK29" s="6">
        <f t="shared" si="11"/>
        <v>1</v>
      </c>
      <c r="AL29" s="6">
        <f t="shared" ca="1" si="12"/>
        <v>13</v>
      </c>
      <c r="AM29" s="53"/>
      <c r="AN29" s="6">
        <f t="shared" ca="1" si="13"/>
        <v>1</v>
      </c>
      <c r="AO29" s="29"/>
      <c r="AP29" s="315" t="str">
        <f t="shared" ca="1" si="24"/>
        <v/>
      </c>
      <c r="AQ29" s="323" t="str">
        <f t="shared" ca="1" si="25"/>
        <v/>
      </c>
      <c r="AR29" s="323" t="str">
        <f t="shared" ca="1" si="26"/>
        <v/>
      </c>
      <c r="AS29" s="319" t="str">
        <f t="shared" ca="1" si="27"/>
        <v/>
      </c>
      <c r="AT29" s="319" t="str">
        <f t="shared" ca="1" si="28"/>
        <v/>
      </c>
      <c r="AU29" s="317" t="str">
        <f t="shared" ca="1" si="29"/>
        <v/>
      </c>
      <c r="AV29" s="324" t="str">
        <f t="shared" ca="1" si="14"/>
        <v/>
      </c>
      <c r="AW29" s="6" t="str">
        <f t="shared" ca="1" si="30"/>
        <v/>
      </c>
      <c r="AX29" s="319" t="str">
        <f t="shared" ca="1" si="31"/>
        <v/>
      </c>
      <c r="AY29" s="319" t="str">
        <f t="shared" ca="1" si="32"/>
        <v/>
      </c>
      <c r="AZ29" s="317" t="str">
        <f t="shared" ca="1" si="33"/>
        <v/>
      </c>
      <c r="BA29" s="6" t="str">
        <f t="shared" ca="1" si="15"/>
        <v/>
      </c>
      <c r="BB29" s="29"/>
      <c r="BC29" s="6" t="str">
        <f t="shared" ca="1" si="16"/>
        <v/>
      </c>
      <c r="BD29" s="6" t="str">
        <f t="shared" ca="1" si="17"/>
        <v/>
      </c>
      <c r="BE29" s="6" t="str">
        <f t="shared" ca="1" si="18"/>
        <v/>
      </c>
      <c r="BF29" s="6" t="str">
        <f t="shared" ca="1" si="19"/>
        <v/>
      </c>
      <c r="BG29" s="6" t="str">
        <f t="shared" ca="1" si="20"/>
        <v/>
      </c>
      <c r="BH29" s="6" t="str">
        <f t="shared" ca="1" si="21"/>
        <v/>
      </c>
      <c r="BI29" s="29"/>
      <c r="BJ29" s="302" t="str">
        <f t="shared" ca="1" si="22"/>
        <v/>
      </c>
      <c r="BK29" s="302" t="str">
        <f t="shared" ca="1" si="23"/>
        <v/>
      </c>
      <c r="BL29" s="29"/>
    </row>
    <row r="30" spans="1:64" x14ac:dyDescent="0.15">
      <c r="A30" s="5"/>
      <c r="B30" s="303" t="str">
        <f ca="1">LOG確認!B30</f>
        <v/>
      </c>
      <c r="C30" s="304"/>
      <c r="D30" s="280"/>
      <c r="E30" s="280"/>
      <c r="F30" s="305"/>
      <c r="G30" s="320"/>
      <c r="H30" s="284"/>
      <c r="I30" s="284"/>
      <c r="J30" s="306"/>
      <c r="K30" s="307"/>
      <c r="L30" s="306"/>
      <c r="M30" s="308"/>
      <c r="N30" s="288"/>
      <c r="O30" s="309"/>
      <c r="P30" s="290" t="str">
        <f ca="1">LOG確認!P30</f>
        <v/>
      </c>
      <c r="Q30" s="291" t="str">
        <f ca="1">LOG確認!Q30</f>
        <v/>
      </c>
      <c r="R30" s="292" t="str">
        <f ca="1">LOG確認!R30</f>
        <v/>
      </c>
      <c r="S30" s="310" t="str">
        <f ca="1">LOG確認!S30</f>
        <v/>
      </c>
      <c r="T30" s="29"/>
      <c r="U30" s="311" t="str">
        <f ca="1">LOG確認!F30</f>
        <v/>
      </c>
      <c r="V30" s="680"/>
      <c r="W30" s="29"/>
      <c r="X30" s="29"/>
      <c r="Y30" s="6">
        <f t="shared" si="0"/>
        <v>1</v>
      </c>
      <c r="Z30" s="6">
        <f t="shared" si="1"/>
        <v>1</v>
      </c>
      <c r="AA30" s="6">
        <f t="shared" si="2"/>
        <v>1</v>
      </c>
      <c r="AB30" s="6">
        <f t="shared" si="3"/>
        <v>1</v>
      </c>
      <c r="AC30" s="6">
        <f t="shared" si="4"/>
        <v>1</v>
      </c>
      <c r="AD30" s="6">
        <f t="shared" si="5"/>
        <v>1</v>
      </c>
      <c r="AE30" s="6">
        <f t="shared" si="6"/>
        <v>1</v>
      </c>
      <c r="AF30" s="6">
        <f t="shared" si="7"/>
        <v>1</v>
      </c>
      <c r="AG30" s="6">
        <f t="shared" si="8"/>
        <v>1</v>
      </c>
      <c r="AH30" s="6">
        <f t="shared" si="9"/>
        <v>1</v>
      </c>
      <c r="AI30" s="6">
        <f t="shared" si="34"/>
        <v>1</v>
      </c>
      <c r="AJ30" s="6">
        <f t="shared" ca="1" si="10"/>
        <v>1</v>
      </c>
      <c r="AK30" s="6">
        <f t="shared" si="11"/>
        <v>1</v>
      </c>
      <c r="AL30" s="6">
        <f t="shared" ca="1" si="12"/>
        <v>13</v>
      </c>
      <c r="AM30" s="53"/>
      <c r="AN30" s="6">
        <f t="shared" ca="1" si="13"/>
        <v>1</v>
      </c>
      <c r="AO30" s="29"/>
      <c r="AP30" s="323" t="str">
        <f t="shared" ca="1" si="24"/>
        <v/>
      </c>
      <c r="AQ30" s="315" t="str">
        <f t="shared" ca="1" si="25"/>
        <v/>
      </c>
      <c r="AR30" s="315" t="str">
        <f t="shared" ca="1" si="26"/>
        <v/>
      </c>
      <c r="AS30" s="319" t="str">
        <f t="shared" ca="1" si="27"/>
        <v/>
      </c>
      <c r="AT30" s="319" t="str">
        <f t="shared" ca="1" si="28"/>
        <v/>
      </c>
      <c r="AU30" s="317" t="str">
        <f t="shared" ca="1" si="29"/>
        <v/>
      </c>
      <c r="AV30" s="318" t="str">
        <f t="shared" ca="1" si="14"/>
        <v/>
      </c>
      <c r="AW30" s="6" t="str">
        <f t="shared" ca="1" si="30"/>
        <v/>
      </c>
      <c r="AX30" s="319" t="str">
        <f t="shared" ca="1" si="31"/>
        <v/>
      </c>
      <c r="AY30" s="319" t="str">
        <f t="shared" ca="1" si="32"/>
        <v/>
      </c>
      <c r="AZ30" s="317" t="str">
        <f t="shared" ca="1" si="33"/>
        <v/>
      </c>
      <c r="BA30" s="6" t="str">
        <f t="shared" ca="1" si="15"/>
        <v/>
      </c>
      <c r="BB30" s="29"/>
      <c r="BC30" s="6" t="str">
        <f t="shared" ca="1" si="16"/>
        <v/>
      </c>
      <c r="BD30" s="6" t="str">
        <f t="shared" ca="1" si="17"/>
        <v/>
      </c>
      <c r="BE30" s="6" t="str">
        <f t="shared" ca="1" si="18"/>
        <v/>
      </c>
      <c r="BF30" s="6" t="str">
        <f t="shared" ca="1" si="19"/>
        <v/>
      </c>
      <c r="BG30" s="6" t="str">
        <f t="shared" ca="1" si="20"/>
        <v/>
      </c>
      <c r="BH30" s="6" t="str">
        <f t="shared" ca="1" si="21"/>
        <v/>
      </c>
      <c r="BI30" s="29"/>
      <c r="BJ30" s="302" t="str">
        <f t="shared" ca="1" si="22"/>
        <v/>
      </c>
      <c r="BK30" s="302" t="str">
        <f t="shared" ca="1" si="23"/>
        <v/>
      </c>
      <c r="BL30" s="29"/>
    </row>
    <row r="31" spans="1:64" x14ac:dyDescent="0.15">
      <c r="A31" s="5"/>
      <c r="B31" s="303" t="str">
        <f ca="1">LOG確認!B31</f>
        <v/>
      </c>
      <c r="C31" s="304"/>
      <c r="D31" s="280"/>
      <c r="E31" s="280"/>
      <c r="F31" s="305"/>
      <c r="G31" s="320"/>
      <c r="H31" s="284"/>
      <c r="I31" s="284"/>
      <c r="J31" s="306"/>
      <c r="K31" s="342"/>
      <c r="L31" s="321"/>
      <c r="M31" s="308"/>
      <c r="N31" s="288"/>
      <c r="O31" s="322"/>
      <c r="P31" s="290" t="str">
        <f ca="1">LOG確認!P31</f>
        <v/>
      </c>
      <c r="Q31" s="291" t="str">
        <f ca="1">LOG確認!Q31</f>
        <v/>
      </c>
      <c r="R31" s="292" t="str">
        <f ca="1">LOG確認!R31</f>
        <v/>
      </c>
      <c r="S31" s="310" t="str">
        <f ca="1">LOG確認!S31</f>
        <v/>
      </c>
      <c r="T31" s="29"/>
      <c r="U31" s="311" t="str">
        <f ca="1">LOG確認!F31</f>
        <v/>
      </c>
      <c r="V31" s="680"/>
      <c r="W31" s="29"/>
      <c r="X31" s="29"/>
      <c r="Y31" s="6">
        <f t="shared" si="0"/>
        <v>1</v>
      </c>
      <c r="Z31" s="6">
        <f t="shared" si="1"/>
        <v>1</v>
      </c>
      <c r="AA31" s="6">
        <f t="shared" si="2"/>
        <v>1</v>
      </c>
      <c r="AB31" s="6">
        <f t="shared" si="3"/>
        <v>1</v>
      </c>
      <c r="AC31" s="6">
        <f t="shared" si="4"/>
        <v>1</v>
      </c>
      <c r="AD31" s="6">
        <f t="shared" si="5"/>
        <v>1</v>
      </c>
      <c r="AE31" s="6">
        <f t="shared" si="6"/>
        <v>1</v>
      </c>
      <c r="AF31" s="6">
        <f t="shared" si="7"/>
        <v>1</v>
      </c>
      <c r="AG31" s="6">
        <f t="shared" si="8"/>
        <v>1</v>
      </c>
      <c r="AH31" s="6">
        <f t="shared" si="9"/>
        <v>1</v>
      </c>
      <c r="AI31" s="6">
        <f t="shared" si="34"/>
        <v>1</v>
      </c>
      <c r="AJ31" s="6">
        <f t="shared" ca="1" si="10"/>
        <v>1</v>
      </c>
      <c r="AK31" s="6">
        <f t="shared" si="11"/>
        <v>1</v>
      </c>
      <c r="AL31" s="6">
        <f t="shared" ca="1" si="12"/>
        <v>13</v>
      </c>
      <c r="AM31" s="53"/>
      <c r="AN31" s="6">
        <f t="shared" ca="1" si="13"/>
        <v>1</v>
      </c>
      <c r="AO31" s="29"/>
      <c r="AP31" s="323" t="str">
        <f t="shared" ca="1" si="24"/>
        <v/>
      </c>
      <c r="AQ31" s="315" t="str">
        <f t="shared" ca="1" si="25"/>
        <v/>
      </c>
      <c r="AR31" s="315" t="str">
        <f t="shared" ca="1" si="26"/>
        <v/>
      </c>
      <c r="AS31" s="316" t="str">
        <f t="shared" ca="1" si="27"/>
        <v/>
      </c>
      <c r="AT31" s="316" t="str">
        <f t="shared" ca="1" si="28"/>
        <v/>
      </c>
      <c r="AU31" s="317" t="str">
        <f t="shared" ca="1" si="29"/>
        <v/>
      </c>
      <c r="AV31" s="318" t="str">
        <f t="shared" ca="1" si="14"/>
        <v/>
      </c>
      <c r="AW31" s="6" t="str">
        <f t="shared" ca="1" si="30"/>
        <v/>
      </c>
      <c r="AX31" s="319" t="str">
        <f t="shared" ca="1" si="31"/>
        <v/>
      </c>
      <c r="AY31" s="316" t="str">
        <f t="shared" ca="1" si="32"/>
        <v/>
      </c>
      <c r="AZ31" s="317" t="str">
        <f t="shared" ca="1" si="33"/>
        <v/>
      </c>
      <c r="BA31" s="6" t="str">
        <f t="shared" ca="1" si="15"/>
        <v/>
      </c>
      <c r="BB31" s="29"/>
      <c r="BC31" s="6" t="str">
        <f t="shared" ca="1" si="16"/>
        <v/>
      </c>
      <c r="BD31" s="6" t="str">
        <f t="shared" ca="1" si="17"/>
        <v/>
      </c>
      <c r="BE31" s="6" t="str">
        <f t="shared" ca="1" si="18"/>
        <v/>
      </c>
      <c r="BF31" s="6" t="str">
        <f t="shared" ca="1" si="19"/>
        <v/>
      </c>
      <c r="BG31" s="6" t="str">
        <f t="shared" ca="1" si="20"/>
        <v/>
      </c>
      <c r="BH31" s="6" t="str">
        <f t="shared" ca="1" si="21"/>
        <v/>
      </c>
      <c r="BI31" s="29"/>
      <c r="BJ31" s="302" t="str">
        <f t="shared" ca="1" si="22"/>
        <v/>
      </c>
      <c r="BK31" s="302" t="str">
        <f t="shared" ca="1" si="23"/>
        <v/>
      </c>
      <c r="BL31" s="29"/>
    </row>
    <row r="32" spans="1:64" x14ac:dyDescent="0.15">
      <c r="A32" s="5"/>
      <c r="B32" s="303" t="str">
        <f ca="1">LOG確認!B32</f>
        <v/>
      </c>
      <c r="C32" s="304"/>
      <c r="D32" s="280"/>
      <c r="E32" s="280"/>
      <c r="F32" s="305"/>
      <c r="G32" s="320"/>
      <c r="H32" s="284"/>
      <c r="I32" s="284"/>
      <c r="J32" s="321"/>
      <c r="K32" s="342"/>
      <c r="L32" s="306"/>
      <c r="M32" s="308"/>
      <c r="N32" s="288"/>
      <c r="O32" s="309"/>
      <c r="P32" s="290" t="str">
        <f ca="1">LOG確認!P32</f>
        <v/>
      </c>
      <c r="Q32" s="291" t="str">
        <f ca="1">LOG確認!Q32</f>
        <v/>
      </c>
      <c r="R32" s="292" t="str">
        <f ca="1">LOG確認!R32</f>
        <v/>
      </c>
      <c r="S32" s="310" t="str">
        <f ca="1">LOG確認!S32</f>
        <v/>
      </c>
      <c r="T32" s="29"/>
      <c r="U32" s="311" t="str">
        <f ca="1">LOG確認!F32</f>
        <v/>
      </c>
      <c r="V32" s="680"/>
      <c r="W32" s="29"/>
      <c r="X32" s="29"/>
      <c r="Y32" s="6">
        <f t="shared" si="0"/>
        <v>1</v>
      </c>
      <c r="Z32" s="6">
        <f t="shared" si="1"/>
        <v>1</v>
      </c>
      <c r="AA32" s="6">
        <f t="shared" si="2"/>
        <v>1</v>
      </c>
      <c r="AB32" s="6">
        <f t="shared" si="3"/>
        <v>1</v>
      </c>
      <c r="AC32" s="6">
        <f t="shared" si="4"/>
        <v>1</v>
      </c>
      <c r="AD32" s="6">
        <f t="shared" si="5"/>
        <v>1</v>
      </c>
      <c r="AE32" s="6">
        <f t="shared" si="6"/>
        <v>1</v>
      </c>
      <c r="AF32" s="6">
        <f t="shared" si="7"/>
        <v>1</v>
      </c>
      <c r="AG32" s="6">
        <f t="shared" si="8"/>
        <v>1</v>
      </c>
      <c r="AH32" s="6">
        <f t="shared" si="9"/>
        <v>1</v>
      </c>
      <c r="AI32" s="6">
        <f t="shared" si="34"/>
        <v>1</v>
      </c>
      <c r="AJ32" s="6">
        <f t="shared" ca="1" si="10"/>
        <v>1</v>
      </c>
      <c r="AK32" s="6">
        <f t="shared" si="11"/>
        <v>1</v>
      </c>
      <c r="AL32" s="6">
        <f t="shared" ca="1" si="12"/>
        <v>13</v>
      </c>
      <c r="AM32" s="53"/>
      <c r="AN32" s="6">
        <f t="shared" ca="1" si="13"/>
        <v>1</v>
      </c>
      <c r="AO32" s="29"/>
      <c r="AP32" s="323" t="str">
        <f t="shared" ca="1" si="24"/>
        <v/>
      </c>
      <c r="AQ32" s="315" t="str">
        <f t="shared" ca="1" si="25"/>
        <v/>
      </c>
      <c r="AR32" s="315" t="str">
        <f t="shared" ca="1" si="26"/>
        <v/>
      </c>
      <c r="AS32" s="319" t="str">
        <f t="shared" ca="1" si="27"/>
        <v/>
      </c>
      <c r="AT32" s="319" t="str">
        <f t="shared" ca="1" si="28"/>
        <v/>
      </c>
      <c r="AU32" s="317" t="str">
        <f t="shared" ca="1" si="29"/>
        <v/>
      </c>
      <c r="AV32" s="324" t="str">
        <f t="shared" ca="1" si="14"/>
        <v/>
      </c>
      <c r="AW32" s="6" t="str">
        <f t="shared" ca="1" si="30"/>
        <v/>
      </c>
      <c r="AX32" s="319" t="str">
        <f t="shared" ca="1" si="31"/>
        <v/>
      </c>
      <c r="AY32" s="319" t="str">
        <f t="shared" ca="1" si="32"/>
        <v/>
      </c>
      <c r="AZ32" s="317" t="str">
        <f t="shared" ca="1" si="33"/>
        <v/>
      </c>
      <c r="BA32" s="6" t="str">
        <f t="shared" ca="1" si="15"/>
        <v/>
      </c>
      <c r="BB32" s="29"/>
      <c r="BC32" s="6" t="str">
        <f t="shared" ca="1" si="16"/>
        <v/>
      </c>
      <c r="BD32" s="6" t="str">
        <f t="shared" ca="1" si="17"/>
        <v/>
      </c>
      <c r="BE32" s="6" t="str">
        <f t="shared" ca="1" si="18"/>
        <v/>
      </c>
      <c r="BF32" s="6" t="str">
        <f t="shared" ca="1" si="19"/>
        <v/>
      </c>
      <c r="BG32" s="6" t="str">
        <f t="shared" ca="1" si="20"/>
        <v/>
      </c>
      <c r="BH32" s="6" t="str">
        <f t="shared" ca="1" si="21"/>
        <v/>
      </c>
      <c r="BI32" s="29"/>
      <c r="BJ32" s="302" t="str">
        <f t="shared" ca="1" si="22"/>
        <v/>
      </c>
      <c r="BK32" s="302" t="str">
        <f t="shared" ca="1" si="23"/>
        <v/>
      </c>
      <c r="BL32" s="29"/>
    </row>
    <row r="33" spans="1:64" x14ac:dyDescent="0.15">
      <c r="A33" s="5"/>
      <c r="B33" s="303" t="str">
        <f ca="1">LOG確認!B33</f>
        <v/>
      </c>
      <c r="C33" s="304"/>
      <c r="D33" s="280"/>
      <c r="E33" s="280"/>
      <c r="F33" s="305"/>
      <c r="G33" s="320"/>
      <c r="H33" s="284"/>
      <c r="I33" s="284"/>
      <c r="J33" s="321"/>
      <c r="K33" s="307"/>
      <c r="L33" s="306"/>
      <c r="M33" s="308"/>
      <c r="N33" s="288"/>
      <c r="O33" s="309"/>
      <c r="P33" s="290" t="str">
        <f ca="1">LOG確認!P33</f>
        <v/>
      </c>
      <c r="Q33" s="291" t="str">
        <f ca="1">LOG確認!Q33</f>
        <v/>
      </c>
      <c r="R33" s="292" t="str">
        <f ca="1">LOG確認!R33</f>
        <v/>
      </c>
      <c r="S33" s="310" t="str">
        <f ca="1">LOG確認!S33</f>
        <v/>
      </c>
      <c r="T33" s="29"/>
      <c r="U33" s="311" t="str">
        <f ca="1">LOG確認!F33</f>
        <v/>
      </c>
      <c r="V33" s="680"/>
      <c r="W33" s="29"/>
      <c r="X33" s="29"/>
      <c r="Y33" s="6">
        <f t="shared" si="0"/>
        <v>1</v>
      </c>
      <c r="Z33" s="6">
        <f t="shared" si="1"/>
        <v>1</v>
      </c>
      <c r="AA33" s="6">
        <f t="shared" si="2"/>
        <v>1</v>
      </c>
      <c r="AB33" s="6">
        <f t="shared" si="3"/>
        <v>1</v>
      </c>
      <c r="AC33" s="6">
        <f t="shared" si="4"/>
        <v>1</v>
      </c>
      <c r="AD33" s="6">
        <f t="shared" si="5"/>
        <v>1</v>
      </c>
      <c r="AE33" s="6">
        <f t="shared" si="6"/>
        <v>1</v>
      </c>
      <c r="AF33" s="6">
        <f t="shared" si="7"/>
        <v>1</v>
      </c>
      <c r="AG33" s="6">
        <f t="shared" si="8"/>
        <v>1</v>
      </c>
      <c r="AH33" s="6">
        <f t="shared" si="9"/>
        <v>1</v>
      </c>
      <c r="AI33" s="6">
        <f t="shared" si="34"/>
        <v>1</v>
      </c>
      <c r="AJ33" s="6">
        <f t="shared" ca="1" si="10"/>
        <v>1</v>
      </c>
      <c r="AK33" s="6">
        <f t="shared" si="11"/>
        <v>1</v>
      </c>
      <c r="AL33" s="6">
        <f t="shared" ca="1" si="12"/>
        <v>13</v>
      </c>
      <c r="AM33" s="53"/>
      <c r="AN33" s="6">
        <f t="shared" ca="1" si="13"/>
        <v>1</v>
      </c>
      <c r="AO33" s="29"/>
      <c r="AP33" s="323" t="str">
        <f t="shared" ca="1" si="24"/>
        <v/>
      </c>
      <c r="AQ33" s="323" t="str">
        <f t="shared" ca="1" si="25"/>
        <v/>
      </c>
      <c r="AR33" s="323" t="str">
        <f t="shared" ca="1" si="26"/>
        <v/>
      </c>
      <c r="AS33" s="325" t="str">
        <f t="shared" ca="1" si="27"/>
        <v/>
      </c>
      <c r="AT33" s="325" t="str">
        <f t="shared" ca="1" si="28"/>
        <v/>
      </c>
      <c r="AU33" s="317" t="str">
        <f t="shared" ca="1" si="29"/>
        <v/>
      </c>
      <c r="AV33" s="318" t="str">
        <f t="shared" ca="1" si="14"/>
        <v/>
      </c>
      <c r="AW33" s="6" t="str">
        <f t="shared" ca="1" si="30"/>
        <v/>
      </c>
      <c r="AX33" s="319" t="str">
        <f t="shared" ca="1" si="31"/>
        <v/>
      </c>
      <c r="AY33" s="325" t="str">
        <f t="shared" ca="1" si="32"/>
        <v/>
      </c>
      <c r="AZ33" s="317" t="str">
        <f t="shared" ca="1" si="33"/>
        <v/>
      </c>
      <c r="BA33" s="6" t="str">
        <f t="shared" ca="1" si="15"/>
        <v/>
      </c>
      <c r="BB33" s="29"/>
      <c r="BC33" s="6" t="str">
        <f t="shared" ca="1" si="16"/>
        <v/>
      </c>
      <c r="BD33" s="6" t="str">
        <f t="shared" ca="1" si="17"/>
        <v/>
      </c>
      <c r="BE33" s="6" t="str">
        <f t="shared" ca="1" si="18"/>
        <v/>
      </c>
      <c r="BF33" s="6" t="str">
        <f t="shared" ca="1" si="19"/>
        <v/>
      </c>
      <c r="BG33" s="6" t="str">
        <f t="shared" ca="1" si="20"/>
        <v/>
      </c>
      <c r="BH33" s="6" t="str">
        <f t="shared" ca="1" si="21"/>
        <v/>
      </c>
      <c r="BI33" s="29"/>
      <c r="BJ33" s="302" t="str">
        <f t="shared" ca="1" si="22"/>
        <v/>
      </c>
      <c r="BK33" s="302" t="str">
        <f t="shared" ca="1" si="23"/>
        <v/>
      </c>
      <c r="BL33" s="29"/>
    </row>
    <row r="34" spans="1:64" x14ac:dyDescent="0.15">
      <c r="A34" s="5"/>
      <c r="B34" s="303" t="str">
        <f ca="1">LOG確認!B34</f>
        <v/>
      </c>
      <c r="C34" s="304"/>
      <c r="D34" s="280"/>
      <c r="E34" s="280"/>
      <c r="F34" s="305"/>
      <c r="G34" s="320"/>
      <c r="H34" s="284"/>
      <c r="I34" s="284"/>
      <c r="J34" s="306"/>
      <c r="K34" s="307"/>
      <c r="L34" s="321"/>
      <c r="M34" s="308"/>
      <c r="N34" s="288"/>
      <c r="O34" s="322"/>
      <c r="P34" s="290" t="str">
        <f ca="1">LOG確認!P34</f>
        <v/>
      </c>
      <c r="Q34" s="291" t="str">
        <f ca="1">LOG確認!Q34</f>
        <v/>
      </c>
      <c r="R34" s="292" t="str">
        <f ca="1">LOG確認!R34</f>
        <v/>
      </c>
      <c r="S34" s="310" t="str">
        <f ca="1">LOG確認!S34</f>
        <v/>
      </c>
      <c r="T34" s="29"/>
      <c r="U34" s="326" t="str">
        <f ca="1">LOG確認!F34</f>
        <v/>
      </c>
      <c r="V34" s="680"/>
      <c r="W34" s="29"/>
      <c r="X34" s="29"/>
      <c r="Y34" s="6">
        <f t="shared" si="0"/>
        <v>1</v>
      </c>
      <c r="Z34" s="6">
        <f t="shared" si="1"/>
        <v>1</v>
      </c>
      <c r="AA34" s="6">
        <f t="shared" si="2"/>
        <v>1</v>
      </c>
      <c r="AB34" s="6">
        <f t="shared" si="3"/>
        <v>1</v>
      </c>
      <c r="AC34" s="6">
        <f t="shared" si="4"/>
        <v>1</v>
      </c>
      <c r="AD34" s="6">
        <f t="shared" si="5"/>
        <v>1</v>
      </c>
      <c r="AE34" s="6">
        <f t="shared" si="6"/>
        <v>1</v>
      </c>
      <c r="AF34" s="6">
        <f t="shared" si="7"/>
        <v>1</v>
      </c>
      <c r="AG34" s="6">
        <f t="shared" si="8"/>
        <v>1</v>
      </c>
      <c r="AH34" s="6">
        <f t="shared" si="9"/>
        <v>1</v>
      </c>
      <c r="AI34" s="6">
        <f t="shared" si="34"/>
        <v>1</v>
      </c>
      <c r="AJ34" s="6">
        <f t="shared" ca="1" si="10"/>
        <v>1</v>
      </c>
      <c r="AK34" s="6">
        <f t="shared" si="11"/>
        <v>1</v>
      </c>
      <c r="AL34" s="6">
        <f t="shared" ca="1" si="12"/>
        <v>13</v>
      </c>
      <c r="AM34" s="53"/>
      <c r="AN34" s="6">
        <f t="shared" ca="1" si="13"/>
        <v>1</v>
      </c>
      <c r="AO34" s="29"/>
      <c r="AP34" s="323" t="str">
        <f t="shared" ca="1" si="24"/>
        <v/>
      </c>
      <c r="AQ34" s="315" t="str">
        <f t="shared" ca="1" si="25"/>
        <v/>
      </c>
      <c r="AR34" s="315" t="str">
        <f t="shared" ca="1" si="26"/>
        <v/>
      </c>
      <c r="AS34" s="325" t="str">
        <f t="shared" ca="1" si="27"/>
        <v/>
      </c>
      <c r="AT34" s="325" t="str">
        <f t="shared" ca="1" si="28"/>
        <v/>
      </c>
      <c r="AU34" s="317" t="str">
        <f t="shared" ca="1" si="29"/>
        <v/>
      </c>
      <c r="AV34" s="318" t="str">
        <f t="shared" ca="1" si="14"/>
        <v/>
      </c>
      <c r="AW34" s="6" t="str">
        <f t="shared" ca="1" si="30"/>
        <v/>
      </c>
      <c r="AX34" s="319" t="str">
        <f t="shared" ca="1" si="31"/>
        <v/>
      </c>
      <c r="AY34" s="325" t="str">
        <f t="shared" ca="1" si="32"/>
        <v/>
      </c>
      <c r="AZ34" s="317" t="str">
        <f t="shared" ca="1" si="33"/>
        <v/>
      </c>
      <c r="BA34" s="6" t="str">
        <f t="shared" ca="1" si="15"/>
        <v/>
      </c>
      <c r="BB34" s="29"/>
      <c r="BC34" s="6" t="str">
        <f t="shared" ca="1" si="16"/>
        <v/>
      </c>
      <c r="BD34" s="6" t="str">
        <f t="shared" ca="1" si="17"/>
        <v/>
      </c>
      <c r="BE34" s="6" t="str">
        <f t="shared" ca="1" si="18"/>
        <v/>
      </c>
      <c r="BF34" s="6" t="str">
        <f t="shared" ca="1" si="19"/>
        <v/>
      </c>
      <c r="BG34" s="6" t="str">
        <f t="shared" ca="1" si="20"/>
        <v/>
      </c>
      <c r="BH34" s="6" t="str">
        <f t="shared" ca="1" si="21"/>
        <v/>
      </c>
      <c r="BI34" s="29"/>
      <c r="BJ34" s="302" t="str">
        <f t="shared" ca="1" si="22"/>
        <v/>
      </c>
      <c r="BK34" s="302" t="str">
        <f t="shared" ca="1" si="23"/>
        <v/>
      </c>
      <c r="BL34" s="29"/>
    </row>
    <row r="35" spans="1:64" x14ac:dyDescent="0.15">
      <c r="A35" s="5"/>
      <c r="B35" s="303" t="str">
        <f ca="1">LOG確認!B35</f>
        <v/>
      </c>
      <c r="C35" s="304"/>
      <c r="D35" s="280"/>
      <c r="E35" s="280"/>
      <c r="F35" s="305"/>
      <c r="G35" s="320"/>
      <c r="H35" s="284"/>
      <c r="I35" s="284"/>
      <c r="J35" s="321"/>
      <c r="K35" s="342"/>
      <c r="L35" s="306"/>
      <c r="M35" s="308"/>
      <c r="N35" s="288"/>
      <c r="O35" s="309"/>
      <c r="P35" s="290" t="str">
        <f ca="1">LOG確認!P35</f>
        <v/>
      </c>
      <c r="Q35" s="291" t="str">
        <f ca="1">LOG確認!Q35</f>
        <v/>
      </c>
      <c r="R35" s="292" t="str">
        <f ca="1">LOG確認!R35</f>
        <v/>
      </c>
      <c r="S35" s="310" t="str">
        <f ca="1">LOG確認!S35</f>
        <v/>
      </c>
      <c r="T35" s="29"/>
      <c r="U35" s="311" t="str">
        <f ca="1">LOG確認!F35</f>
        <v/>
      </c>
      <c r="V35" s="680"/>
      <c r="W35" s="29"/>
      <c r="X35" s="29"/>
      <c r="Y35" s="6">
        <f t="shared" si="0"/>
        <v>1</v>
      </c>
      <c r="Z35" s="6">
        <f t="shared" si="1"/>
        <v>1</v>
      </c>
      <c r="AA35" s="6">
        <f t="shared" si="2"/>
        <v>1</v>
      </c>
      <c r="AB35" s="6">
        <f t="shared" si="3"/>
        <v>1</v>
      </c>
      <c r="AC35" s="6">
        <f t="shared" si="4"/>
        <v>1</v>
      </c>
      <c r="AD35" s="6">
        <f t="shared" si="5"/>
        <v>1</v>
      </c>
      <c r="AE35" s="6">
        <f t="shared" si="6"/>
        <v>1</v>
      </c>
      <c r="AF35" s="6">
        <f t="shared" si="7"/>
        <v>1</v>
      </c>
      <c r="AG35" s="6">
        <f t="shared" si="8"/>
        <v>1</v>
      </c>
      <c r="AH35" s="6">
        <f t="shared" si="9"/>
        <v>1</v>
      </c>
      <c r="AI35" s="6">
        <f t="shared" si="34"/>
        <v>1</v>
      </c>
      <c r="AJ35" s="6">
        <f t="shared" ca="1" si="10"/>
        <v>1</v>
      </c>
      <c r="AK35" s="6">
        <f t="shared" si="11"/>
        <v>1</v>
      </c>
      <c r="AL35" s="6">
        <f t="shared" ca="1" si="12"/>
        <v>13</v>
      </c>
      <c r="AM35" s="53"/>
      <c r="AN35" s="6">
        <f t="shared" ca="1" si="13"/>
        <v>1</v>
      </c>
      <c r="AO35" s="29"/>
      <c r="AP35" s="323" t="str">
        <f t="shared" ca="1" si="24"/>
        <v/>
      </c>
      <c r="AQ35" s="315" t="str">
        <f t="shared" ca="1" si="25"/>
        <v/>
      </c>
      <c r="AR35" s="315" t="str">
        <f t="shared" ca="1" si="26"/>
        <v/>
      </c>
      <c r="AS35" s="325" t="str">
        <f t="shared" ca="1" si="27"/>
        <v/>
      </c>
      <c r="AT35" s="325" t="str">
        <f t="shared" ca="1" si="28"/>
        <v/>
      </c>
      <c r="AU35" s="317" t="str">
        <f t="shared" ca="1" si="29"/>
        <v/>
      </c>
      <c r="AV35" s="324" t="str">
        <f t="shared" ca="1" si="14"/>
        <v/>
      </c>
      <c r="AW35" s="6" t="str">
        <f t="shared" ca="1" si="30"/>
        <v/>
      </c>
      <c r="AX35" s="319" t="str">
        <f t="shared" ca="1" si="31"/>
        <v/>
      </c>
      <c r="AY35" s="325" t="str">
        <f t="shared" ca="1" si="32"/>
        <v/>
      </c>
      <c r="AZ35" s="317" t="str">
        <f t="shared" ca="1" si="33"/>
        <v/>
      </c>
      <c r="BA35" s="6" t="str">
        <f t="shared" ca="1" si="15"/>
        <v/>
      </c>
      <c r="BB35" s="29"/>
      <c r="BC35" s="6" t="str">
        <f t="shared" ca="1" si="16"/>
        <v/>
      </c>
      <c r="BD35" s="6" t="str">
        <f t="shared" ca="1" si="17"/>
        <v/>
      </c>
      <c r="BE35" s="6" t="str">
        <f t="shared" ca="1" si="18"/>
        <v/>
      </c>
      <c r="BF35" s="6" t="str">
        <f t="shared" ca="1" si="19"/>
        <v/>
      </c>
      <c r="BG35" s="6" t="str">
        <f t="shared" ca="1" si="20"/>
        <v/>
      </c>
      <c r="BH35" s="6" t="str">
        <f t="shared" ca="1" si="21"/>
        <v/>
      </c>
      <c r="BI35" s="29"/>
      <c r="BJ35" s="302" t="str">
        <f t="shared" ca="1" si="22"/>
        <v/>
      </c>
      <c r="BK35" s="302" t="str">
        <f t="shared" ca="1" si="23"/>
        <v/>
      </c>
      <c r="BL35" s="29"/>
    </row>
    <row r="36" spans="1:64" x14ac:dyDescent="0.15">
      <c r="A36" s="5"/>
      <c r="B36" s="303" t="str">
        <f ca="1">LOG確認!B36</f>
        <v/>
      </c>
      <c r="C36" s="304"/>
      <c r="D36" s="280"/>
      <c r="E36" s="280"/>
      <c r="F36" s="305"/>
      <c r="G36" s="320"/>
      <c r="H36" s="284"/>
      <c r="I36" s="284"/>
      <c r="J36" s="321"/>
      <c r="K36" s="307"/>
      <c r="L36" s="306"/>
      <c r="M36" s="308"/>
      <c r="N36" s="288"/>
      <c r="O36" s="309"/>
      <c r="P36" s="290" t="str">
        <f ca="1">LOG確認!P36</f>
        <v/>
      </c>
      <c r="Q36" s="291" t="str">
        <f ca="1">LOG確認!Q36</f>
        <v/>
      </c>
      <c r="R36" s="292" t="str">
        <f ca="1">LOG確認!R36</f>
        <v/>
      </c>
      <c r="S36" s="310" t="str">
        <f ca="1">LOG確認!S36</f>
        <v/>
      </c>
      <c r="T36" s="29"/>
      <c r="U36" s="311" t="str">
        <f ca="1">LOG確認!F36</f>
        <v/>
      </c>
      <c r="V36" s="680"/>
      <c r="W36" s="29"/>
      <c r="X36" s="29"/>
      <c r="Y36" s="6">
        <f t="shared" si="0"/>
        <v>1</v>
      </c>
      <c r="Z36" s="6">
        <f t="shared" si="1"/>
        <v>1</v>
      </c>
      <c r="AA36" s="6">
        <f t="shared" si="2"/>
        <v>1</v>
      </c>
      <c r="AB36" s="6">
        <f t="shared" si="3"/>
        <v>1</v>
      </c>
      <c r="AC36" s="6">
        <f t="shared" si="4"/>
        <v>1</v>
      </c>
      <c r="AD36" s="6">
        <f t="shared" si="5"/>
        <v>1</v>
      </c>
      <c r="AE36" s="6">
        <f t="shared" si="6"/>
        <v>1</v>
      </c>
      <c r="AF36" s="6">
        <f t="shared" si="7"/>
        <v>1</v>
      </c>
      <c r="AG36" s="6">
        <f t="shared" si="8"/>
        <v>1</v>
      </c>
      <c r="AH36" s="6">
        <f t="shared" si="9"/>
        <v>1</v>
      </c>
      <c r="AI36" s="6">
        <f t="shared" si="34"/>
        <v>1</v>
      </c>
      <c r="AJ36" s="6">
        <f t="shared" ca="1" si="10"/>
        <v>1</v>
      </c>
      <c r="AK36" s="6">
        <f t="shared" si="11"/>
        <v>1</v>
      </c>
      <c r="AL36" s="6">
        <f t="shared" ca="1" si="12"/>
        <v>13</v>
      </c>
      <c r="AM36" s="53"/>
      <c r="AN36" s="6">
        <f t="shared" ca="1" si="13"/>
        <v>1</v>
      </c>
      <c r="AO36" s="29"/>
      <c r="AP36" s="323" t="str">
        <f t="shared" ca="1" si="24"/>
        <v/>
      </c>
      <c r="AQ36" s="315" t="str">
        <f t="shared" ca="1" si="25"/>
        <v/>
      </c>
      <c r="AR36" s="315" t="str">
        <f t="shared" ca="1" si="26"/>
        <v/>
      </c>
      <c r="AS36" s="325" t="str">
        <f t="shared" ca="1" si="27"/>
        <v/>
      </c>
      <c r="AT36" s="325" t="str">
        <f t="shared" ca="1" si="28"/>
        <v/>
      </c>
      <c r="AU36" s="317" t="str">
        <f t="shared" ca="1" si="29"/>
        <v/>
      </c>
      <c r="AV36" s="318" t="str">
        <f t="shared" ca="1" si="14"/>
        <v/>
      </c>
      <c r="AW36" s="6" t="str">
        <f t="shared" ca="1" si="30"/>
        <v/>
      </c>
      <c r="AX36" s="319" t="str">
        <f t="shared" ca="1" si="31"/>
        <v/>
      </c>
      <c r="AY36" s="325" t="str">
        <f t="shared" ca="1" si="32"/>
        <v/>
      </c>
      <c r="AZ36" s="317" t="str">
        <f t="shared" ca="1" si="33"/>
        <v/>
      </c>
      <c r="BA36" s="6" t="str">
        <f t="shared" ca="1" si="15"/>
        <v/>
      </c>
      <c r="BB36" s="29"/>
      <c r="BC36" s="6" t="str">
        <f t="shared" ca="1" si="16"/>
        <v/>
      </c>
      <c r="BD36" s="6" t="str">
        <f t="shared" ca="1" si="17"/>
        <v/>
      </c>
      <c r="BE36" s="6" t="str">
        <f t="shared" ca="1" si="18"/>
        <v/>
      </c>
      <c r="BF36" s="6" t="str">
        <f t="shared" ca="1" si="19"/>
        <v/>
      </c>
      <c r="BG36" s="6" t="str">
        <f t="shared" ca="1" si="20"/>
        <v/>
      </c>
      <c r="BH36" s="6" t="str">
        <f t="shared" ca="1" si="21"/>
        <v/>
      </c>
      <c r="BI36" s="29"/>
      <c r="BJ36" s="302" t="str">
        <f t="shared" ca="1" si="22"/>
        <v/>
      </c>
      <c r="BK36" s="302" t="str">
        <f t="shared" ca="1" si="23"/>
        <v/>
      </c>
      <c r="BL36" s="29"/>
    </row>
    <row r="37" spans="1:64" x14ac:dyDescent="0.15">
      <c r="A37" s="5"/>
      <c r="B37" s="303" t="str">
        <f ca="1">LOG確認!B37</f>
        <v/>
      </c>
      <c r="C37" s="304"/>
      <c r="D37" s="280"/>
      <c r="E37" s="280"/>
      <c r="F37" s="305"/>
      <c r="G37" s="320"/>
      <c r="H37" s="284"/>
      <c r="I37" s="284"/>
      <c r="J37" s="306"/>
      <c r="K37" s="342"/>
      <c r="L37" s="321"/>
      <c r="M37" s="308"/>
      <c r="N37" s="288"/>
      <c r="O37" s="322"/>
      <c r="P37" s="290" t="str">
        <f ca="1">LOG確認!P37</f>
        <v/>
      </c>
      <c r="Q37" s="291" t="str">
        <f ca="1">LOG確認!Q37</f>
        <v/>
      </c>
      <c r="R37" s="292" t="str">
        <f ca="1">LOG確認!R37</f>
        <v/>
      </c>
      <c r="S37" s="310" t="str">
        <f ca="1">LOG確認!S37</f>
        <v/>
      </c>
      <c r="T37" s="29"/>
      <c r="U37" s="326" t="str">
        <f ca="1">LOG確認!F37</f>
        <v/>
      </c>
      <c r="V37" s="680"/>
      <c r="W37" s="29"/>
      <c r="X37" s="29"/>
      <c r="Y37" s="6">
        <f t="shared" si="0"/>
        <v>1</v>
      </c>
      <c r="Z37" s="6">
        <f t="shared" si="1"/>
        <v>1</v>
      </c>
      <c r="AA37" s="6">
        <f t="shared" si="2"/>
        <v>1</v>
      </c>
      <c r="AB37" s="6">
        <f t="shared" si="3"/>
        <v>1</v>
      </c>
      <c r="AC37" s="6">
        <f t="shared" si="4"/>
        <v>1</v>
      </c>
      <c r="AD37" s="6">
        <f t="shared" si="5"/>
        <v>1</v>
      </c>
      <c r="AE37" s="6">
        <f t="shared" si="6"/>
        <v>1</v>
      </c>
      <c r="AF37" s="6">
        <f t="shared" si="7"/>
        <v>1</v>
      </c>
      <c r="AG37" s="6">
        <f t="shared" si="8"/>
        <v>1</v>
      </c>
      <c r="AH37" s="6">
        <f t="shared" si="9"/>
        <v>1</v>
      </c>
      <c r="AI37" s="6">
        <f t="shared" si="34"/>
        <v>1</v>
      </c>
      <c r="AJ37" s="6">
        <f t="shared" ca="1" si="10"/>
        <v>1</v>
      </c>
      <c r="AK37" s="6">
        <f t="shared" si="11"/>
        <v>1</v>
      </c>
      <c r="AL37" s="6">
        <f t="shared" ca="1" si="12"/>
        <v>13</v>
      </c>
      <c r="AM37" s="53"/>
      <c r="AN37" s="6">
        <f t="shared" ca="1" si="13"/>
        <v>1</v>
      </c>
      <c r="AO37" s="29"/>
      <c r="AP37" s="323" t="str">
        <f t="shared" ca="1" si="24"/>
        <v/>
      </c>
      <c r="AQ37" s="315" t="str">
        <f t="shared" ca="1" si="25"/>
        <v/>
      </c>
      <c r="AR37" s="315" t="str">
        <f t="shared" ca="1" si="26"/>
        <v/>
      </c>
      <c r="AS37" s="316" t="str">
        <f t="shared" ca="1" si="27"/>
        <v/>
      </c>
      <c r="AT37" s="316" t="str">
        <f t="shared" ca="1" si="28"/>
        <v/>
      </c>
      <c r="AU37" s="317" t="str">
        <f t="shared" ca="1" si="29"/>
        <v/>
      </c>
      <c r="AV37" s="318" t="str">
        <f t="shared" ca="1" si="14"/>
        <v/>
      </c>
      <c r="AW37" s="6" t="str">
        <f t="shared" ca="1" si="30"/>
        <v/>
      </c>
      <c r="AX37" s="319" t="str">
        <f t="shared" ca="1" si="31"/>
        <v/>
      </c>
      <c r="AY37" s="316" t="str">
        <f t="shared" ca="1" si="32"/>
        <v/>
      </c>
      <c r="AZ37" s="317" t="str">
        <f t="shared" ca="1" si="33"/>
        <v/>
      </c>
      <c r="BA37" s="6" t="str">
        <f t="shared" ca="1" si="15"/>
        <v/>
      </c>
      <c r="BB37" s="29"/>
      <c r="BC37" s="6" t="str">
        <f t="shared" ca="1" si="16"/>
        <v/>
      </c>
      <c r="BD37" s="6" t="str">
        <f t="shared" ca="1" si="17"/>
        <v/>
      </c>
      <c r="BE37" s="6" t="str">
        <f t="shared" ca="1" si="18"/>
        <v/>
      </c>
      <c r="BF37" s="6" t="str">
        <f t="shared" ca="1" si="19"/>
        <v/>
      </c>
      <c r="BG37" s="6" t="str">
        <f t="shared" ca="1" si="20"/>
        <v/>
      </c>
      <c r="BH37" s="6" t="str">
        <f t="shared" ca="1" si="21"/>
        <v/>
      </c>
      <c r="BI37" s="29"/>
      <c r="BJ37" s="302" t="str">
        <f t="shared" ca="1" si="22"/>
        <v/>
      </c>
      <c r="BK37" s="302" t="str">
        <f t="shared" ca="1" si="23"/>
        <v/>
      </c>
      <c r="BL37" s="29"/>
    </row>
    <row r="38" spans="1:64" x14ac:dyDescent="0.15">
      <c r="A38" s="5">
        <v>20</v>
      </c>
      <c r="B38" s="303" t="str">
        <f ca="1">LOG確認!B38</f>
        <v/>
      </c>
      <c r="C38" s="327"/>
      <c r="D38" s="328"/>
      <c r="E38" s="328"/>
      <c r="F38" s="329"/>
      <c r="G38" s="328"/>
      <c r="H38" s="330"/>
      <c r="I38" s="330"/>
      <c r="J38" s="331"/>
      <c r="K38" s="332"/>
      <c r="L38" s="331"/>
      <c r="M38" s="333"/>
      <c r="N38" s="334"/>
      <c r="O38" s="335"/>
      <c r="P38" s="336" t="str">
        <f ca="1">LOG確認!P38</f>
        <v/>
      </c>
      <c r="Q38" s="337" t="str">
        <f ca="1">LOG確認!Q38</f>
        <v/>
      </c>
      <c r="R38" s="338" t="str">
        <f ca="1">LOG確認!R38</f>
        <v/>
      </c>
      <c r="S38" s="339" t="str">
        <f ca="1">LOG確認!S38</f>
        <v/>
      </c>
      <c r="T38" s="29"/>
      <c r="U38" s="340" t="str">
        <f ca="1">LOG確認!F38</f>
        <v/>
      </c>
      <c r="V38" s="680"/>
      <c r="W38" s="29"/>
      <c r="X38" s="29"/>
      <c r="Y38" s="6">
        <f t="shared" si="0"/>
        <v>1</v>
      </c>
      <c r="Z38" s="6">
        <f t="shared" si="1"/>
        <v>1</v>
      </c>
      <c r="AA38" s="6">
        <f t="shared" si="2"/>
        <v>1</v>
      </c>
      <c r="AB38" s="6">
        <f t="shared" si="3"/>
        <v>1</v>
      </c>
      <c r="AC38" s="6">
        <f t="shared" si="4"/>
        <v>1</v>
      </c>
      <c r="AD38" s="6">
        <f t="shared" si="5"/>
        <v>1</v>
      </c>
      <c r="AE38" s="6">
        <f t="shared" si="6"/>
        <v>1</v>
      </c>
      <c r="AF38" s="6">
        <f t="shared" si="7"/>
        <v>1</v>
      </c>
      <c r="AG38" s="6">
        <f t="shared" si="8"/>
        <v>1</v>
      </c>
      <c r="AH38" s="6">
        <f t="shared" si="9"/>
        <v>1</v>
      </c>
      <c r="AI38" s="6">
        <f t="shared" si="34"/>
        <v>1</v>
      </c>
      <c r="AJ38" s="6">
        <f t="shared" ca="1" si="10"/>
        <v>1</v>
      </c>
      <c r="AK38" s="6">
        <f t="shared" si="11"/>
        <v>1</v>
      </c>
      <c r="AL38" s="6">
        <f t="shared" ca="1" si="12"/>
        <v>13</v>
      </c>
      <c r="AM38" s="53"/>
      <c r="AN38" s="6">
        <f t="shared" ca="1" si="13"/>
        <v>1</v>
      </c>
      <c r="AO38" s="29"/>
      <c r="AP38" s="323" t="str">
        <f t="shared" ca="1" si="24"/>
        <v/>
      </c>
      <c r="AQ38" s="315" t="str">
        <f t="shared" ca="1" si="25"/>
        <v/>
      </c>
      <c r="AR38" s="315" t="str">
        <f t="shared" ca="1" si="26"/>
        <v/>
      </c>
      <c r="AS38" s="325" t="str">
        <f t="shared" ca="1" si="27"/>
        <v/>
      </c>
      <c r="AT38" s="325" t="str">
        <f t="shared" ca="1" si="28"/>
        <v/>
      </c>
      <c r="AU38" s="317" t="str">
        <f t="shared" ca="1" si="29"/>
        <v/>
      </c>
      <c r="AV38" s="318" t="str">
        <f t="shared" ca="1" si="14"/>
        <v/>
      </c>
      <c r="AW38" s="6" t="str">
        <f t="shared" ca="1" si="30"/>
        <v/>
      </c>
      <c r="AX38" s="319" t="str">
        <f t="shared" ca="1" si="31"/>
        <v/>
      </c>
      <c r="AY38" s="325" t="str">
        <f t="shared" ca="1" si="32"/>
        <v/>
      </c>
      <c r="AZ38" s="317" t="str">
        <f t="shared" ca="1" si="33"/>
        <v/>
      </c>
      <c r="BA38" s="6" t="str">
        <f t="shared" ca="1" si="15"/>
        <v/>
      </c>
      <c r="BB38" s="29"/>
      <c r="BC38" s="6" t="str">
        <f t="shared" ca="1" si="16"/>
        <v/>
      </c>
      <c r="BD38" s="6" t="str">
        <f t="shared" ca="1" si="17"/>
        <v/>
      </c>
      <c r="BE38" s="6" t="str">
        <f t="shared" ca="1" si="18"/>
        <v/>
      </c>
      <c r="BF38" s="6" t="str">
        <f t="shared" ca="1" si="19"/>
        <v/>
      </c>
      <c r="BG38" s="6" t="str">
        <f t="shared" ca="1" si="20"/>
        <v/>
      </c>
      <c r="BH38" s="6" t="str">
        <f t="shared" ca="1" si="21"/>
        <v/>
      </c>
      <c r="BI38" s="29"/>
      <c r="BJ38" s="302" t="str">
        <f t="shared" ca="1" si="22"/>
        <v/>
      </c>
      <c r="BK38" s="302" t="str">
        <f t="shared" ca="1" si="23"/>
        <v/>
      </c>
      <c r="BL38" s="29"/>
    </row>
    <row r="39" spans="1:64" x14ac:dyDescent="0.15">
      <c r="A39" s="5"/>
      <c r="B39" s="279" t="str">
        <f ca="1">LOG確認!B39</f>
        <v/>
      </c>
      <c r="C39" s="304"/>
      <c r="D39" s="280"/>
      <c r="E39" s="280"/>
      <c r="F39" s="305"/>
      <c r="G39" s="320"/>
      <c r="H39" s="284"/>
      <c r="I39" s="284"/>
      <c r="J39" s="306"/>
      <c r="K39" s="342"/>
      <c r="L39" s="306"/>
      <c r="M39" s="308"/>
      <c r="N39" s="288"/>
      <c r="O39" s="309"/>
      <c r="P39" s="290" t="str">
        <f ca="1">LOG確認!P39</f>
        <v/>
      </c>
      <c r="Q39" s="291" t="str">
        <f ca="1">LOG確認!Q39</f>
        <v/>
      </c>
      <c r="R39" s="292" t="str">
        <f ca="1">LOG確認!R39</f>
        <v/>
      </c>
      <c r="S39" s="310" t="str">
        <f ca="1">LOG確認!S39</f>
        <v/>
      </c>
      <c r="T39" s="29"/>
      <c r="U39" s="294" t="str">
        <f ca="1">LOG確認!F39</f>
        <v/>
      </c>
      <c r="V39" s="680"/>
      <c r="W39" s="29"/>
      <c r="X39" s="29"/>
      <c r="Y39" s="6">
        <f t="shared" si="0"/>
        <v>1</v>
      </c>
      <c r="Z39" s="6">
        <f t="shared" si="1"/>
        <v>1</v>
      </c>
      <c r="AA39" s="6">
        <f t="shared" si="2"/>
        <v>1</v>
      </c>
      <c r="AB39" s="6">
        <f t="shared" si="3"/>
        <v>1</v>
      </c>
      <c r="AC39" s="6">
        <f t="shared" si="4"/>
        <v>1</v>
      </c>
      <c r="AD39" s="6">
        <f t="shared" si="5"/>
        <v>1</v>
      </c>
      <c r="AE39" s="6">
        <f t="shared" si="6"/>
        <v>1</v>
      </c>
      <c r="AF39" s="6">
        <f t="shared" si="7"/>
        <v>1</v>
      </c>
      <c r="AG39" s="6">
        <f t="shared" si="8"/>
        <v>1</v>
      </c>
      <c r="AH39" s="6">
        <f t="shared" si="9"/>
        <v>1</v>
      </c>
      <c r="AI39" s="6">
        <f t="shared" si="34"/>
        <v>1</v>
      </c>
      <c r="AJ39" s="6">
        <f t="shared" ca="1" si="10"/>
        <v>1</v>
      </c>
      <c r="AK39" s="6">
        <f t="shared" si="11"/>
        <v>1</v>
      </c>
      <c r="AL39" s="6">
        <f t="shared" ca="1" si="12"/>
        <v>13</v>
      </c>
      <c r="AM39" s="53"/>
      <c r="AN39" s="6">
        <f t="shared" ca="1" si="13"/>
        <v>1</v>
      </c>
      <c r="AO39" s="29"/>
      <c r="AP39" s="315" t="str">
        <f t="shared" ca="1" si="24"/>
        <v/>
      </c>
      <c r="AQ39" s="323" t="str">
        <f t="shared" ca="1" si="25"/>
        <v/>
      </c>
      <c r="AR39" s="323" t="str">
        <f t="shared" ca="1" si="26"/>
        <v/>
      </c>
      <c r="AS39" s="319" t="str">
        <f t="shared" ca="1" si="27"/>
        <v/>
      </c>
      <c r="AT39" s="319" t="str">
        <f t="shared" ca="1" si="28"/>
        <v/>
      </c>
      <c r="AU39" s="317" t="str">
        <f t="shared" ca="1" si="29"/>
        <v/>
      </c>
      <c r="AV39" s="324" t="str">
        <f t="shared" ca="1" si="14"/>
        <v/>
      </c>
      <c r="AW39" s="6" t="str">
        <f t="shared" ca="1" si="30"/>
        <v/>
      </c>
      <c r="AX39" s="319" t="str">
        <f t="shared" ca="1" si="31"/>
        <v/>
      </c>
      <c r="AY39" s="319" t="str">
        <f t="shared" ca="1" si="32"/>
        <v/>
      </c>
      <c r="AZ39" s="317" t="str">
        <f t="shared" ca="1" si="33"/>
        <v/>
      </c>
      <c r="BA39" s="6" t="str">
        <f t="shared" ca="1" si="15"/>
        <v/>
      </c>
      <c r="BB39" s="29"/>
      <c r="BC39" s="6" t="str">
        <f t="shared" ca="1" si="16"/>
        <v/>
      </c>
      <c r="BD39" s="6" t="str">
        <f t="shared" ca="1" si="17"/>
        <v/>
      </c>
      <c r="BE39" s="6" t="str">
        <f t="shared" ca="1" si="18"/>
        <v/>
      </c>
      <c r="BF39" s="6" t="str">
        <f t="shared" ca="1" si="19"/>
        <v/>
      </c>
      <c r="BG39" s="6" t="str">
        <f t="shared" ca="1" si="20"/>
        <v/>
      </c>
      <c r="BH39" s="6" t="str">
        <f t="shared" ca="1" si="21"/>
        <v/>
      </c>
      <c r="BI39" s="29"/>
      <c r="BJ39" s="302" t="str">
        <f t="shared" ca="1" si="22"/>
        <v/>
      </c>
      <c r="BK39" s="302" t="str">
        <f t="shared" ca="1" si="23"/>
        <v/>
      </c>
      <c r="BL39" s="29"/>
    </row>
    <row r="40" spans="1:64" x14ac:dyDescent="0.15">
      <c r="A40" s="5"/>
      <c r="B40" s="303" t="str">
        <f ca="1">LOG確認!B40</f>
        <v/>
      </c>
      <c r="C40" s="304"/>
      <c r="D40" s="280"/>
      <c r="E40" s="280"/>
      <c r="F40" s="305"/>
      <c r="G40" s="320"/>
      <c r="H40" s="284"/>
      <c r="I40" s="284"/>
      <c r="J40" s="321"/>
      <c r="K40" s="342"/>
      <c r="L40" s="321"/>
      <c r="M40" s="308"/>
      <c r="N40" s="288"/>
      <c r="O40" s="309"/>
      <c r="P40" s="290" t="str">
        <f ca="1">LOG確認!P40</f>
        <v/>
      </c>
      <c r="Q40" s="291" t="str">
        <f ca="1">LOG確認!Q40</f>
        <v/>
      </c>
      <c r="R40" s="292" t="str">
        <f ca="1">LOG確認!R40</f>
        <v/>
      </c>
      <c r="S40" s="310" t="str">
        <f ca="1">LOG確認!S40</f>
        <v/>
      </c>
      <c r="T40" s="29"/>
      <c r="U40" s="311" t="str">
        <f ca="1">LOG確認!F40</f>
        <v/>
      </c>
      <c r="V40" s="680"/>
      <c r="W40" s="29"/>
      <c r="X40" s="29"/>
      <c r="Y40" s="6">
        <f t="shared" si="0"/>
        <v>1</v>
      </c>
      <c r="Z40" s="6">
        <f t="shared" si="1"/>
        <v>1</v>
      </c>
      <c r="AA40" s="6">
        <f t="shared" si="2"/>
        <v>1</v>
      </c>
      <c r="AB40" s="6">
        <f t="shared" si="3"/>
        <v>1</v>
      </c>
      <c r="AC40" s="6">
        <f t="shared" si="4"/>
        <v>1</v>
      </c>
      <c r="AD40" s="6">
        <f t="shared" si="5"/>
        <v>1</v>
      </c>
      <c r="AE40" s="6">
        <f t="shared" si="6"/>
        <v>1</v>
      </c>
      <c r="AF40" s="6">
        <f t="shared" si="7"/>
        <v>1</v>
      </c>
      <c r="AG40" s="6">
        <f t="shared" si="8"/>
        <v>1</v>
      </c>
      <c r="AH40" s="6">
        <f t="shared" si="9"/>
        <v>1</v>
      </c>
      <c r="AI40" s="6">
        <f t="shared" si="34"/>
        <v>1</v>
      </c>
      <c r="AJ40" s="6">
        <f t="shared" ca="1" si="10"/>
        <v>1</v>
      </c>
      <c r="AK40" s="6">
        <f t="shared" si="11"/>
        <v>1</v>
      </c>
      <c r="AL40" s="6">
        <f t="shared" ca="1" si="12"/>
        <v>13</v>
      </c>
      <c r="AM40" s="53"/>
      <c r="AN40" s="6">
        <f t="shared" ca="1" si="13"/>
        <v>1</v>
      </c>
      <c r="AO40" s="29"/>
      <c r="AP40" s="323" t="str">
        <f t="shared" ca="1" si="24"/>
        <v/>
      </c>
      <c r="AQ40" s="315" t="str">
        <f t="shared" ca="1" si="25"/>
        <v/>
      </c>
      <c r="AR40" s="315" t="str">
        <f t="shared" ca="1" si="26"/>
        <v/>
      </c>
      <c r="AS40" s="319" t="str">
        <f t="shared" ca="1" si="27"/>
        <v/>
      </c>
      <c r="AT40" s="319" t="str">
        <f t="shared" ca="1" si="28"/>
        <v/>
      </c>
      <c r="AU40" s="317" t="str">
        <f t="shared" ca="1" si="29"/>
        <v/>
      </c>
      <c r="AV40" s="318" t="str">
        <f t="shared" ca="1" si="14"/>
        <v/>
      </c>
      <c r="AW40" s="6" t="str">
        <f t="shared" ca="1" si="30"/>
        <v/>
      </c>
      <c r="AX40" s="319" t="str">
        <f t="shared" ca="1" si="31"/>
        <v/>
      </c>
      <c r="AY40" s="319" t="str">
        <f t="shared" ca="1" si="32"/>
        <v/>
      </c>
      <c r="AZ40" s="317" t="str">
        <f t="shared" ca="1" si="33"/>
        <v/>
      </c>
      <c r="BA40" s="6" t="str">
        <f t="shared" ca="1" si="15"/>
        <v/>
      </c>
      <c r="BB40" s="29"/>
      <c r="BC40" s="6" t="str">
        <f t="shared" ca="1" si="16"/>
        <v/>
      </c>
      <c r="BD40" s="6" t="str">
        <f t="shared" ca="1" si="17"/>
        <v/>
      </c>
      <c r="BE40" s="6" t="str">
        <f t="shared" ca="1" si="18"/>
        <v/>
      </c>
      <c r="BF40" s="6" t="str">
        <f t="shared" ca="1" si="19"/>
        <v/>
      </c>
      <c r="BG40" s="6" t="str">
        <f t="shared" ca="1" si="20"/>
        <v/>
      </c>
      <c r="BH40" s="6" t="str">
        <f t="shared" ca="1" si="21"/>
        <v/>
      </c>
      <c r="BI40" s="29"/>
      <c r="BJ40" s="302" t="str">
        <f t="shared" ca="1" si="22"/>
        <v/>
      </c>
      <c r="BK40" s="302" t="str">
        <f t="shared" ca="1" si="23"/>
        <v/>
      </c>
      <c r="BL40" s="29"/>
    </row>
    <row r="41" spans="1:64" x14ac:dyDescent="0.15">
      <c r="A41" s="5"/>
      <c r="B41" s="303" t="str">
        <f ca="1">LOG確認!B41</f>
        <v/>
      </c>
      <c r="C41" s="304"/>
      <c r="D41" s="280"/>
      <c r="E41" s="280"/>
      <c r="F41" s="305"/>
      <c r="G41" s="320"/>
      <c r="H41" s="284"/>
      <c r="I41" s="284"/>
      <c r="J41" s="306"/>
      <c r="K41" s="342"/>
      <c r="L41" s="321"/>
      <c r="M41" s="308"/>
      <c r="N41" s="288"/>
      <c r="O41" s="322"/>
      <c r="P41" s="290" t="str">
        <f ca="1">LOG確認!P41</f>
        <v/>
      </c>
      <c r="Q41" s="291" t="str">
        <f ca="1">LOG確認!Q41</f>
        <v/>
      </c>
      <c r="R41" s="292" t="str">
        <f ca="1">LOG確認!R41</f>
        <v/>
      </c>
      <c r="S41" s="310" t="str">
        <f ca="1">LOG確認!S41</f>
        <v/>
      </c>
      <c r="T41" s="29"/>
      <c r="U41" s="311" t="str">
        <f ca="1">LOG確認!F41</f>
        <v/>
      </c>
      <c r="V41" s="680"/>
      <c r="W41" s="29"/>
      <c r="X41" s="29"/>
      <c r="Y41" s="6">
        <f t="shared" si="0"/>
        <v>1</v>
      </c>
      <c r="Z41" s="6">
        <f t="shared" si="1"/>
        <v>1</v>
      </c>
      <c r="AA41" s="6">
        <f t="shared" si="2"/>
        <v>1</v>
      </c>
      <c r="AB41" s="6">
        <f t="shared" si="3"/>
        <v>1</v>
      </c>
      <c r="AC41" s="6">
        <f t="shared" si="4"/>
        <v>1</v>
      </c>
      <c r="AD41" s="6">
        <f t="shared" si="5"/>
        <v>1</v>
      </c>
      <c r="AE41" s="6">
        <f t="shared" si="6"/>
        <v>1</v>
      </c>
      <c r="AF41" s="6">
        <f t="shared" si="7"/>
        <v>1</v>
      </c>
      <c r="AG41" s="6">
        <f t="shared" si="8"/>
        <v>1</v>
      </c>
      <c r="AH41" s="6">
        <f t="shared" si="9"/>
        <v>1</v>
      </c>
      <c r="AI41" s="6">
        <f t="shared" si="34"/>
        <v>1</v>
      </c>
      <c r="AJ41" s="6">
        <f t="shared" ca="1" si="10"/>
        <v>1</v>
      </c>
      <c r="AK41" s="6">
        <f t="shared" si="11"/>
        <v>1</v>
      </c>
      <c r="AL41" s="6">
        <f t="shared" ca="1" si="12"/>
        <v>13</v>
      </c>
      <c r="AM41" s="53"/>
      <c r="AN41" s="6">
        <f t="shared" ca="1" si="13"/>
        <v>1</v>
      </c>
      <c r="AO41" s="29"/>
      <c r="AP41" s="323" t="str">
        <f t="shared" ca="1" si="24"/>
        <v/>
      </c>
      <c r="AQ41" s="315" t="str">
        <f t="shared" ca="1" si="25"/>
        <v/>
      </c>
      <c r="AR41" s="315" t="str">
        <f t="shared" ca="1" si="26"/>
        <v/>
      </c>
      <c r="AS41" s="316" t="str">
        <f t="shared" ca="1" si="27"/>
        <v/>
      </c>
      <c r="AT41" s="316" t="str">
        <f t="shared" ca="1" si="28"/>
        <v/>
      </c>
      <c r="AU41" s="317" t="str">
        <f t="shared" ca="1" si="29"/>
        <v/>
      </c>
      <c r="AV41" s="318" t="str">
        <f t="shared" ca="1" si="14"/>
        <v/>
      </c>
      <c r="AW41" s="6" t="str">
        <f t="shared" ca="1" si="30"/>
        <v/>
      </c>
      <c r="AX41" s="319" t="str">
        <f t="shared" ca="1" si="31"/>
        <v/>
      </c>
      <c r="AY41" s="316" t="str">
        <f t="shared" ca="1" si="32"/>
        <v/>
      </c>
      <c r="AZ41" s="317" t="str">
        <f t="shared" ca="1" si="33"/>
        <v/>
      </c>
      <c r="BA41" s="6" t="str">
        <f t="shared" ca="1" si="15"/>
        <v/>
      </c>
      <c r="BB41" s="29"/>
      <c r="BC41" s="6" t="str">
        <f t="shared" ca="1" si="16"/>
        <v/>
      </c>
      <c r="BD41" s="6" t="str">
        <f t="shared" ca="1" si="17"/>
        <v/>
      </c>
      <c r="BE41" s="6" t="str">
        <f t="shared" ca="1" si="18"/>
        <v/>
      </c>
      <c r="BF41" s="6" t="str">
        <f t="shared" ca="1" si="19"/>
        <v/>
      </c>
      <c r="BG41" s="6" t="str">
        <f t="shared" ca="1" si="20"/>
        <v/>
      </c>
      <c r="BH41" s="6" t="str">
        <f t="shared" ca="1" si="21"/>
        <v/>
      </c>
      <c r="BI41" s="29"/>
      <c r="BJ41" s="302" t="str">
        <f t="shared" ca="1" si="22"/>
        <v/>
      </c>
      <c r="BK41" s="302" t="str">
        <f t="shared" ca="1" si="23"/>
        <v/>
      </c>
      <c r="BL41" s="29"/>
    </row>
    <row r="42" spans="1:64" x14ac:dyDescent="0.15">
      <c r="A42" s="5"/>
      <c r="B42" s="303" t="str">
        <f ca="1">LOG確認!B42</f>
        <v/>
      </c>
      <c r="C42" s="304"/>
      <c r="D42" s="280"/>
      <c r="E42" s="280"/>
      <c r="F42" s="305"/>
      <c r="G42" s="304"/>
      <c r="H42" s="284"/>
      <c r="I42" s="284"/>
      <c r="J42" s="306"/>
      <c r="K42" s="342"/>
      <c r="L42" s="306"/>
      <c r="M42" s="308"/>
      <c r="N42" s="288"/>
      <c r="O42" s="322"/>
      <c r="P42" s="290" t="str">
        <f ca="1">LOG確認!P42</f>
        <v/>
      </c>
      <c r="Q42" s="291" t="str">
        <f ca="1">LOG確認!Q42</f>
        <v/>
      </c>
      <c r="R42" s="292" t="str">
        <f ca="1">LOG確認!R42</f>
        <v/>
      </c>
      <c r="S42" s="310" t="str">
        <f ca="1">LOG確認!S42</f>
        <v/>
      </c>
      <c r="T42" s="29"/>
      <c r="U42" s="311" t="str">
        <f ca="1">LOG確認!F42</f>
        <v/>
      </c>
      <c r="V42" s="680"/>
      <c r="W42" s="29"/>
      <c r="X42" s="29"/>
      <c r="Y42" s="6">
        <f t="shared" si="0"/>
        <v>1</v>
      </c>
      <c r="Z42" s="6">
        <f t="shared" si="1"/>
        <v>1</v>
      </c>
      <c r="AA42" s="6">
        <f t="shared" si="2"/>
        <v>1</v>
      </c>
      <c r="AB42" s="6">
        <f t="shared" si="3"/>
        <v>1</v>
      </c>
      <c r="AC42" s="6">
        <f t="shared" si="4"/>
        <v>1</v>
      </c>
      <c r="AD42" s="6">
        <f t="shared" si="5"/>
        <v>1</v>
      </c>
      <c r="AE42" s="6">
        <f t="shared" si="6"/>
        <v>1</v>
      </c>
      <c r="AF42" s="6">
        <f t="shared" si="7"/>
        <v>1</v>
      </c>
      <c r="AG42" s="6">
        <f t="shared" si="8"/>
        <v>1</v>
      </c>
      <c r="AH42" s="6">
        <f t="shared" si="9"/>
        <v>1</v>
      </c>
      <c r="AI42" s="6">
        <f t="shared" si="34"/>
        <v>1</v>
      </c>
      <c r="AJ42" s="6">
        <f t="shared" ca="1" si="10"/>
        <v>1</v>
      </c>
      <c r="AK42" s="6">
        <f t="shared" si="11"/>
        <v>1</v>
      </c>
      <c r="AL42" s="6">
        <f t="shared" ca="1" si="12"/>
        <v>13</v>
      </c>
      <c r="AM42" s="53"/>
      <c r="AN42" s="6">
        <f t="shared" ca="1" si="13"/>
        <v>1</v>
      </c>
      <c r="AO42" s="29"/>
      <c r="AP42" s="323" t="str">
        <f t="shared" ca="1" si="24"/>
        <v/>
      </c>
      <c r="AQ42" s="315" t="str">
        <f t="shared" ca="1" si="25"/>
        <v/>
      </c>
      <c r="AR42" s="315" t="str">
        <f t="shared" ca="1" si="26"/>
        <v/>
      </c>
      <c r="AS42" s="319" t="str">
        <f t="shared" ca="1" si="27"/>
        <v/>
      </c>
      <c r="AT42" s="319" t="str">
        <f t="shared" ca="1" si="28"/>
        <v/>
      </c>
      <c r="AU42" s="317" t="str">
        <f t="shared" ca="1" si="29"/>
        <v/>
      </c>
      <c r="AV42" s="324" t="str">
        <f t="shared" ca="1" si="14"/>
        <v/>
      </c>
      <c r="AW42" s="6" t="str">
        <f t="shared" ca="1" si="30"/>
        <v/>
      </c>
      <c r="AX42" s="319" t="str">
        <f t="shared" ca="1" si="31"/>
        <v/>
      </c>
      <c r="AY42" s="319" t="str">
        <f t="shared" ca="1" si="32"/>
        <v/>
      </c>
      <c r="AZ42" s="317" t="str">
        <f t="shared" ca="1" si="33"/>
        <v/>
      </c>
      <c r="BA42" s="6" t="str">
        <f t="shared" ca="1" si="15"/>
        <v/>
      </c>
      <c r="BB42" s="29"/>
      <c r="BC42" s="6" t="str">
        <f t="shared" ca="1" si="16"/>
        <v/>
      </c>
      <c r="BD42" s="6" t="str">
        <f t="shared" ca="1" si="17"/>
        <v/>
      </c>
      <c r="BE42" s="6" t="str">
        <f t="shared" ca="1" si="18"/>
        <v/>
      </c>
      <c r="BF42" s="6" t="str">
        <f t="shared" ca="1" si="19"/>
        <v/>
      </c>
      <c r="BG42" s="6" t="str">
        <f t="shared" ca="1" si="20"/>
        <v/>
      </c>
      <c r="BH42" s="6" t="str">
        <f t="shared" ca="1" si="21"/>
        <v/>
      </c>
      <c r="BI42" s="29"/>
      <c r="BJ42" s="302" t="str">
        <f t="shared" ca="1" si="22"/>
        <v/>
      </c>
      <c r="BK42" s="302" t="str">
        <f t="shared" ca="1" si="23"/>
        <v/>
      </c>
      <c r="BL42" s="29"/>
    </row>
    <row r="43" spans="1:64" x14ac:dyDescent="0.15">
      <c r="A43" s="5"/>
      <c r="B43" s="303" t="str">
        <f ca="1">LOG確認!B43</f>
        <v/>
      </c>
      <c r="C43" s="304"/>
      <c r="D43" s="280"/>
      <c r="E43" s="280"/>
      <c r="F43" s="305"/>
      <c r="G43" s="304"/>
      <c r="H43" s="284"/>
      <c r="I43" s="284"/>
      <c r="J43" s="321"/>
      <c r="K43" s="342"/>
      <c r="L43" s="306"/>
      <c r="M43" s="308"/>
      <c r="N43" s="288"/>
      <c r="O43" s="309"/>
      <c r="P43" s="290" t="str">
        <f ca="1">LOG確認!P43</f>
        <v/>
      </c>
      <c r="Q43" s="291" t="str">
        <f ca="1">LOG確認!Q43</f>
        <v/>
      </c>
      <c r="R43" s="292" t="str">
        <f ca="1">LOG確認!R43</f>
        <v/>
      </c>
      <c r="S43" s="310" t="str">
        <f ca="1">LOG確認!S43</f>
        <v/>
      </c>
      <c r="T43" s="29"/>
      <c r="U43" s="311" t="str">
        <f ca="1">LOG確認!F43</f>
        <v/>
      </c>
      <c r="V43" s="680"/>
      <c r="W43" s="29"/>
      <c r="X43" s="29"/>
      <c r="Y43" s="6">
        <f t="shared" si="0"/>
        <v>1</v>
      </c>
      <c r="Z43" s="6">
        <f t="shared" si="1"/>
        <v>1</v>
      </c>
      <c r="AA43" s="6">
        <f t="shared" si="2"/>
        <v>1</v>
      </c>
      <c r="AB43" s="6">
        <f t="shared" si="3"/>
        <v>1</v>
      </c>
      <c r="AC43" s="6">
        <f t="shared" si="4"/>
        <v>1</v>
      </c>
      <c r="AD43" s="6">
        <f t="shared" si="5"/>
        <v>1</v>
      </c>
      <c r="AE43" s="6">
        <f t="shared" si="6"/>
        <v>1</v>
      </c>
      <c r="AF43" s="6">
        <f t="shared" si="7"/>
        <v>1</v>
      </c>
      <c r="AG43" s="6">
        <f t="shared" si="8"/>
        <v>1</v>
      </c>
      <c r="AH43" s="6">
        <f t="shared" si="9"/>
        <v>1</v>
      </c>
      <c r="AI43" s="6">
        <f t="shared" si="34"/>
        <v>1</v>
      </c>
      <c r="AJ43" s="6">
        <f t="shared" ca="1" si="10"/>
        <v>1</v>
      </c>
      <c r="AK43" s="6">
        <f t="shared" si="11"/>
        <v>1</v>
      </c>
      <c r="AL43" s="6">
        <f t="shared" ca="1" si="12"/>
        <v>13</v>
      </c>
      <c r="AM43" s="53"/>
      <c r="AN43" s="6">
        <f t="shared" ca="1" si="13"/>
        <v>1</v>
      </c>
      <c r="AO43" s="29"/>
      <c r="AP43" s="323" t="str">
        <f t="shared" ca="1" si="24"/>
        <v/>
      </c>
      <c r="AQ43" s="323" t="str">
        <f t="shared" ca="1" si="25"/>
        <v/>
      </c>
      <c r="AR43" s="323" t="str">
        <f t="shared" ca="1" si="26"/>
        <v/>
      </c>
      <c r="AS43" s="325" t="str">
        <f t="shared" ca="1" si="27"/>
        <v/>
      </c>
      <c r="AT43" s="325" t="str">
        <f t="shared" ca="1" si="28"/>
        <v/>
      </c>
      <c r="AU43" s="317" t="str">
        <f t="shared" ca="1" si="29"/>
        <v/>
      </c>
      <c r="AV43" s="318" t="str">
        <f t="shared" ca="1" si="14"/>
        <v/>
      </c>
      <c r="AW43" s="6" t="str">
        <f t="shared" ca="1" si="30"/>
        <v/>
      </c>
      <c r="AX43" s="319" t="str">
        <f t="shared" ca="1" si="31"/>
        <v/>
      </c>
      <c r="AY43" s="325" t="str">
        <f t="shared" ca="1" si="32"/>
        <v/>
      </c>
      <c r="AZ43" s="317" t="str">
        <f t="shared" ca="1" si="33"/>
        <v/>
      </c>
      <c r="BA43" s="6" t="str">
        <f t="shared" ca="1" si="15"/>
        <v/>
      </c>
      <c r="BB43" s="29"/>
      <c r="BC43" s="6" t="str">
        <f t="shared" ca="1" si="16"/>
        <v/>
      </c>
      <c r="BD43" s="6" t="str">
        <f t="shared" ca="1" si="17"/>
        <v/>
      </c>
      <c r="BE43" s="6" t="str">
        <f t="shared" ca="1" si="18"/>
        <v/>
      </c>
      <c r="BF43" s="6" t="str">
        <f t="shared" ca="1" si="19"/>
        <v/>
      </c>
      <c r="BG43" s="6" t="str">
        <f t="shared" ca="1" si="20"/>
        <v/>
      </c>
      <c r="BH43" s="6" t="str">
        <f t="shared" ca="1" si="21"/>
        <v/>
      </c>
      <c r="BI43" s="29"/>
      <c r="BJ43" s="302" t="str">
        <f t="shared" ca="1" si="22"/>
        <v/>
      </c>
      <c r="BK43" s="302" t="str">
        <f t="shared" ca="1" si="23"/>
        <v/>
      </c>
      <c r="BL43" s="29"/>
    </row>
    <row r="44" spans="1:64" x14ac:dyDescent="0.15">
      <c r="A44" s="5"/>
      <c r="B44" s="303" t="str">
        <f ca="1">LOG確認!B44</f>
        <v/>
      </c>
      <c r="C44" s="304"/>
      <c r="D44" s="280"/>
      <c r="E44" s="280"/>
      <c r="F44" s="305"/>
      <c r="G44" s="304"/>
      <c r="H44" s="284"/>
      <c r="I44" s="284"/>
      <c r="J44" s="321"/>
      <c r="K44" s="342"/>
      <c r="L44" s="306"/>
      <c r="M44" s="308"/>
      <c r="N44" s="288"/>
      <c r="O44" s="309"/>
      <c r="P44" s="290" t="str">
        <f ca="1">LOG確認!P44</f>
        <v/>
      </c>
      <c r="Q44" s="291" t="str">
        <f ca="1">LOG確認!Q44</f>
        <v/>
      </c>
      <c r="R44" s="292" t="str">
        <f ca="1">LOG確認!R44</f>
        <v/>
      </c>
      <c r="S44" s="310" t="str">
        <f ca="1">LOG確認!S44</f>
        <v/>
      </c>
      <c r="T44" s="29"/>
      <c r="U44" s="326" t="str">
        <f ca="1">LOG確認!F44</f>
        <v/>
      </c>
      <c r="V44" s="680"/>
      <c r="W44" s="29"/>
      <c r="X44" s="29"/>
      <c r="Y44" s="6">
        <f t="shared" si="0"/>
        <v>1</v>
      </c>
      <c r="Z44" s="6">
        <f t="shared" si="1"/>
        <v>1</v>
      </c>
      <c r="AA44" s="6">
        <f t="shared" si="2"/>
        <v>1</v>
      </c>
      <c r="AB44" s="6">
        <f t="shared" si="3"/>
        <v>1</v>
      </c>
      <c r="AC44" s="6">
        <f t="shared" si="4"/>
        <v>1</v>
      </c>
      <c r="AD44" s="6">
        <f t="shared" si="5"/>
        <v>1</v>
      </c>
      <c r="AE44" s="6">
        <f t="shared" si="6"/>
        <v>1</v>
      </c>
      <c r="AF44" s="6">
        <f t="shared" si="7"/>
        <v>1</v>
      </c>
      <c r="AG44" s="6">
        <f t="shared" si="8"/>
        <v>1</v>
      </c>
      <c r="AH44" s="6">
        <f t="shared" si="9"/>
        <v>1</v>
      </c>
      <c r="AI44" s="6">
        <f t="shared" si="34"/>
        <v>1</v>
      </c>
      <c r="AJ44" s="6">
        <f t="shared" ca="1" si="10"/>
        <v>1</v>
      </c>
      <c r="AK44" s="6">
        <f t="shared" si="11"/>
        <v>1</v>
      </c>
      <c r="AL44" s="6">
        <f t="shared" ca="1" si="12"/>
        <v>13</v>
      </c>
      <c r="AM44" s="53"/>
      <c r="AN44" s="6">
        <f t="shared" ca="1" si="13"/>
        <v>1</v>
      </c>
      <c r="AO44" s="29"/>
      <c r="AP44" s="323" t="str">
        <f t="shared" ca="1" si="24"/>
        <v/>
      </c>
      <c r="AQ44" s="315" t="str">
        <f t="shared" ca="1" si="25"/>
        <v/>
      </c>
      <c r="AR44" s="315" t="str">
        <f t="shared" ca="1" si="26"/>
        <v/>
      </c>
      <c r="AS44" s="325" t="str">
        <f t="shared" ca="1" si="27"/>
        <v/>
      </c>
      <c r="AT44" s="325" t="str">
        <f t="shared" ca="1" si="28"/>
        <v/>
      </c>
      <c r="AU44" s="317" t="str">
        <f t="shared" ca="1" si="29"/>
        <v/>
      </c>
      <c r="AV44" s="318" t="str">
        <f t="shared" ca="1" si="14"/>
        <v/>
      </c>
      <c r="AW44" s="6" t="str">
        <f t="shared" ca="1" si="30"/>
        <v/>
      </c>
      <c r="AX44" s="319" t="str">
        <f t="shared" ca="1" si="31"/>
        <v/>
      </c>
      <c r="AY44" s="325" t="str">
        <f t="shared" ca="1" si="32"/>
        <v/>
      </c>
      <c r="AZ44" s="317" t="str">
        <f t="shared" ca="1" si="33"/>
        <v/>
      </c>
      <c r="BA44" s="6" t="str">
        <f t="shared" ca="1" si="15"/>
        <v/>
      </c>
      <c r="BB44" s="29"/>
      <c r="BC44" s="6" t="str">
        <f t="shared" ca="1" si="16"/>
        <v/>
      </c>
      <c r="BD44" s="6" t="str">
        <f t="shared" ca="1" si="17"/>
        <v/>
      </c>
      <c r="BE44" s="6" t="str">
        <f t="shared" ca="1" si="18"/>
        <v/>
      </c>
      <c r="BF44" s="6" t="str">
        <f t="shared" ca="1" si="19"/>
        <v/>
      </c>
      <c r="BG44" s="6" t="str">
        <f t="shared" ca="1" si="20"/>
        <v/>
      </c>
      <c r="BH44" s="6" t="str">
        <f t="shared" ca="1" si="21"/>
        <v/>
      </c>
      <c r="BI44" s="29"/>
      <c r="BJ44" s="302" t="str">
        <f t="shared" ca="1" si="22"/>
        <v/>
      </c>
      <c r="BK44" s="302" t="str">
        <f t="shared" ca="1" si="23"/>
        <v/>
      </c>
      <c r="BL44" s="29"/>
    </row>
    <row r="45" spans="1:64" x14ac:dyDescent="0.15">
      <c r="A45" s="5"/>
      <c r="B45" s="303" t="str">
        <f ca="1">LOG確認!B45</f>
        <v/>
      </c>
      <c r="C45" s="304"/>
      <c r="D45" s="280"/>
      <c r="E45" s="280"/>
      <c r="F45" s="305"/>
      <c r="G45" s="320"/>
      <c r="H45" s="284"/>
      <c r="I45" s="284"/>
      <c r="J45" s="321"/>
      <c r="K45" s="342"/>
      <c r="L45" s="306"/>
      <c r="M45" s="308"/>
      <c r="N45" s="288"/>
      <c r="O45" s="309"/>
      <c r="P45" s="290" t="str">
        <f ca="1">LOG確認!P45</f>
        <v/>
      </c>
      <c r="Q45" s="291" t="str">
        <f ca="1">LOG確認!Q45</f>
        <v/>
      </c>
      <c r="R45" s="292" t="str">
        <f ca="1">LOG確認!R45</f>
        <v/>
      </c>
      <c r="S45" s="310" t="str">
        <f ca="1">LOG確認!S45</f>
        <v/>
      </c>
      <c r="T45" s="29"/>
      <c r="U45" s="311" t="str">
        <f ca="1">LOG確認!F45</f>
        <v/>
      </c>
      <c r="V45" s="680"/>
      <c r="W45" s="29"/>
      <c r="X45" s="29"/>
      <c r="Y45" s="6">
        <f t="shared" si="0"/>
        <v>1</v>
      </c>
      <c r="Z45" s="6">
        <f t="shared" si="1"/>
        <v>1</v>
      </c>
      <c r="AA45" s="6">
        <f t="shared" si="2"/>
        <v>1</v>
      </c>
      <c r="AB45" s="6">
        <f t="shared" si="3"/>
        <v>1</v>
      </c>
      <c r="AC45" s="6">
        <f t="shared" si="4"/>
        <v>1</v>
      </c>
      <c r="AD45" s="6">
        <f t="shared" si="5"/>
        <v>1</v>
      </c>
      <c r="AE45" s="6">
        <f t="shared" si="6"/>
        <v>1</v>
      </c>
      <c r="AF45" s="6">
        <f t="shared" si="7"/>
        <v>1</v>
      </c>
      <c r="AG45" s="6">
        <f t="shared" si="8"/>
        <v>1</v>
      </c>
      <c r="AH45" s="6">
        <f t="shared" si="9"/>
        <v>1</v>
      </c>
      <c r="AI45" s="6">
        <f t="shared" si="34"/>
        <v>1</v>
      </c>
      <c r="AJ45" s="6">
        <f t="shared" ca="1" si="10"/>
        <v>1</v>
      </c>
      <c r="AK45" s="6">
        <f t="shared" si="11"/>
        <v>1</v>
      </c>
      <c r="AL45" s="6">
        <f t="shared" ca="1" si="12"/>
        <v>13</v>
      </c>
      <c r="AM45" s="53"/>
      <c r="AN45" s="6">
        <f t="shared" ca="1" si="13"/>
        <v>1</v>
      </c>
      <c r="AO45" s="29"/>
      <c r="AP45" s="323" t="str">
        <f t="shared" ca="1" si="24"/>
        <v/>
      </c>
      <c r="AQ45" s="315" t="str">
        <f t="shared" ca="1" si="25"/>
        <v/>
      </c>
      <c r="AR45" s="315" t="str">
        <f t="shared" ca="1" si="26"/>
        <v/>
      </c>
      <c r="AS45" s="325" t="str">
        <f t="shared" ca="1" si="27"/>
        <v/>
      </c>
      <c r="AT45" s="325" t="str">
        <f t="shared" ca="1" si="28"/>
        <v/>
      </c>
      <c r="AU45" s="317" t="str">
        <f t="shared" ca="1" si="29"/>
        <v/>
      </c>
      <c r="AV45" s="324" t="str">
        <f t="shared" ca="1" si="14"/>
        <v/>
      </c>
      <c r="AW45" s="6" t="str">
        <f t="shared" ca="1" si="30"/>
        <v/>
      </c>
      <c r="AX45" s="319" t="str">
        <f t="shared" ca="1" si="31"/>
        <v/>
      </c>
      <c r="AY45" s="325" t="str">
        <f t="shared" ca="1" si="32"/>
        <v/>
      </c>
      <c r="AZ45" s="317" t="str">
        <f t="shared" ca="1" si="33"/>
        <v/>
      </c>
      <c r="BA45" s="6" t="str">
        <f t="shared" ca="1" si="15"/>
        <v/>
      </c>
      <c r="BB45" s="29"/>
      <c r="BC45" s="6" t="str">
        <f t="shared" ca="1" si="16"/>
        <v/>
      </c>
      <c r="BD45" s="6" t="str">
        <f t="shared" ca="1" si="17"/>
        <v/>
      </c>
      <c r="BE45" s="6" t="str">
        <f t="shared" ca="1" si="18"/>
        <v/>
      </c>
      <c r="BF45" s="6" t="str">
        <f t="shared" ca="1" si="19"/>
        <v/>
      </c>
      <c r="BG45" s="6" t="str">
        <f t="shared" ca="1" si="20"/>
        <v/>
      </c>
      <c r="BH45" s="6" t="str">
        <f t="shared" ca="1" si="21"/>
        <v/>
      </c>
      <c r="BI45" s="29"/>
      <c r="BJ45" s="302" t="str">
        <f t="shared" ca="1" si="22"/>
        <v/>
      </c>
      <c r="BK45" s="302" t="str">
        <f t="shared" ca="1" si="23"/>
        <v/>
      </c>
      <c r="BL45" s="29"/>
    </row>
    <row r="46" spans="1:64" x14ac:dyDescent="0.15">
      <c r="A46" s="5"/>
      <c r="B46" s="303" t="str">
        <f ca="1">LOG確認!B46</f>
        <v/>
      </c>
      <c r="C46" s="304"/>
      <c r="D46" s="280"/>
      <c r="E46" s="280"/>
      <c r="F46" s="343"/>
      <c r="G46" s="304"/>
      <c r="H46" s="284"/>
      <c r="I46" s="284"/>
      <c r="J46" s="306"/>
      <c r="K46" s="342"/>
      <c r="L46" s="321"/>
      <c r="M46" s="308"/>
      <c r="N46" s="288"/>
      <c r="O46" s="322"/>
      <c r="P46" s="290" t="str">
        <f ca="1">LOG確認!P46</f>
        <v/>
      </c>
      <c r="Q46" s="291" t="str">
        <f ca="1">LOG確認!Q46</f>
        <v/>
      </c>
      <c r="R46" s="292" t="str">
        <f ca="1">LOG確認!R46</f>
        <v/>
      </c>
      <c r="S46" s="310" t="str">
        <f ca="1">LOG確認!S46</f>
        <v/>
      </c>
      <c r="T46" s="29"/>
      <c r="U46" s="311" t="str">
        <f ca="1">LOG確認!F46</f>
        <v/>
      </c>
      <c r="V46" s="680"/>
      <c r="W46" s="29"/>
      <c r="X46" s="29"/>
      <c r="Y46" s="6">
        <f t="shared" si="0"/>
        <v>1</v>
      </c>
      <c r="Z46" s="6">
        <f t="shared" si="1"/>
        <v>1</v>
      </c>
      <c r="AA46" s="6">
        <f t="shared" si="2"/>
        <v>1</v>
      </c>
      <c r="AB46" s="6">
        <f t="shared" si="3"/>
        <v>1</v>
      </c>
      <c r="AC46" s="6">
        <f t="shared" si="4"/>
        <v>1</v>
      </c>
      <c r="AD46" s="6">
        <f t="shared" si="5"/>
        <v>1</v>
      </c>
      <c r="AE46" s="6">
        <f t="shared" si="6"/>
        <v>1</v>
      </c>
      <c r="AF46" s="6">
        <f t="shared" si="7"/>
        <v>1</v>
      </c>
      <c r="AG46" s="6">
        <f t="shared" si="8"/>
        <v>1</v>
      </c>
      <c r="AH46" s="6">
        <f t="shared" si="9"/>
        <v>1</v>
      </c>
      <c r="AI46" s="6">
        <f t="shared" si="34"/>
        <v>1</v>
      </c>
      <c r="AJ46" s="6">
        <f t="shared" ca="1" si="10"/>
        <v>1</v>
      </c>
      <c r="AK46" s="6">
        <f t="shared" si="11"/>
        <v>1</v>
      </c>
      <c r="AL46" s="6">
        <f t="shared" ca="1" si="12"/>
        <v>13</v>
      </c>
      <c r="AM46" s="53"/>
      <c r="AN46" s="6">
        <f t="shared" ca="1" si="13"/>
        <v>1</v>
      </c>
      <c r="AO46" s="29"/>
      <c r="AP46" s="323" t="str">
        <f t="shared" ca="1" si="24"/>
        <v/>
      </c>
      <c r="AQ46" s="315" t="str">
        <f t="shared" ca="1" si="25"/>
        <v/>
      </c>
      <c r="AR46" s="315" t="str">
        <f t="shared" ca="1" si="26"/>
        <v/>
      </c>
      <c r="AS46" s="325" t="str">
        <f t="shared" ca="1" si="27"/>
        <v/>
      </c>
      <c r="AT46" s="325" t="str">
        <f t="shared" ca="1" si="28"/>
        <v/>
      </c>
      <c r="AU46" s="317" t="str">
        <f t="shared" ca="1" si="29"/>
        <v/>
      </c>
      <c r="AV46" s="318" t="str">
        <f t="shared" ca="1" si="14"/>
        <v/>
      </c>
      <c r="AW46" s="6" t="str">
        <f t="shared" ca="1" si="30"/>
        <v/>
      </c>
      <c r="AX46" s="319" t="str">
        <f t="shared" ca="1" si="31"/>
        <v/>
      </c>
      <c r="AY46" s="325" t="str">
        <f t="shared" ca="1" si="32"/>
        <v/>
      </c>
      <c r="AZ46" s="317" t="str">
        <f t="shared" ca="1" si="33"/>
        <v/>
      </c>
      <c r="BA46" s="6" t="str">
        <f t="shared" ca="1" si="15"/>
        <v/>
      </c>
      <c r="BB46" s="29"/>
      <c r="BC46" s="6" t="str">
        <f t="shared" ca="1" si="16"/>
        <v/>
      </c>
      <c r="BD46" s="6" t="str">
        <f t="shared" ca="1" si="17"/>
        <v/>
      </c>
      <c r="BE46" s="6" t="str">
        <f t="shared" ca="1" si="18"/>
        <v/>
      </c>
      <c r="BF46" s="6" t="str">
        <f t="shared" ca="1" si="19"/>
        <v/>
      </c>
      <c r="BG46" s="6" t="str">
        <f t="shared" ca="1" si="20"/>
        <v/>
      </c>
      <c r="BH46" s="6" t="str">
        <f t="shared" ca="1" si="21"/>
        <v/>
      </c>
      <c r="BI46" s="29"/>
      <c r="BJ46" s="302" t="str">
        <f t="shared" ca="1" si="22"/>
        <v/>
      </c>
      <c r="BK46" s="302" t="str">
        <f t="shared" ca="1" si="23"/>
        <v/>
      </c>
      <c r="BL46" s="29"/>
    </row>
    <row r="47" spans="1:64" x14ac:dyDescent="0.15">
      <c r="A47" s="5"/>
      <c r="B47" s="303" t="str">
        <f ca="1">LOG確認!B47</f>
        <v/>
      </c>
      <c r="C47" s="304"/>
      <c r="D47" s="280"/>
      <c r="E47" s="280"/>
      <c r="F47" s="305"/>
      <c r="G47" s="304"/>
      <c r="H47" s="284"/>
      <c r="I47" s="284"/>
      <c r="J47" s="306"/>
      <c r="K47" s="307"/>
      <c r="L47" s="306"/>
      <c r="M47" s="308"/>
      <c r="N47" s="288"/>
      <c r="O47" s="322"/>
      <c r="P47" s="290" t="str">
        <f ca="1">LOG確認!P47</f>
        <v/>
      </c>
      <c r="Q47" s="291" t="str">
        <f ca="1">LOG確認!Q47</f>
        <v/>
      </c>
      <c r="R47" s="292" t="str">
        <f ca="1">LOG確認!R47</f>
        <v/>
      </c>
      <c r="S47" s="310" t="str">
        <f ca="1">LOG確認!S47</f>
        <v/>
      </c>
      <c r="T47" s="29"/>
      <c r="U47" s="326" t="str">
        <f ca="1">LOG確認!F47</f>
        <v/>
      </c>
      <c r="V47" s="680"/>
      <c r="W47" s="29"/>
      <c r="X47" s="29"/>
      <c r="Y47" s="6">
        <f t="shared" si="0"/>
        <v>1</v>
      </c>
      <c r="Z47" s="6">
        <f t="shared" si="1"/>
        <v>1</v>
      </c>
      <c r="AA47" s="6">
        <f t="shared" si="2"/>
        <v>1</v>
      </c>
      <c r="AB47" s="6">
        <f t="shared" si="3"/>
        <v>1</v>
      </c>
      <c r="AC47" s="6">
        <f t="shared" si="4"/>
        <v>1</v>
      </c>
      <c r="AD47" s="6">
        <f t="shared" si="5"/>
        <v>1</v>
      </c>
      <c r="AE47" s="6">
        <f t="shared" si="6"/>
        <v>1</v>
      </c>
      <c r="AF47" s="6">
        <f t="shared" si="7"/>
        <v>1</v>
      </c>
      <c r="AG47" s="6">
        <f t="shared" si="8"/>
        <v>1</v>
      </c>
      <c r="AH47" s="6">
        <f t="shared" si="9"/>
        <v>1</v>
      </c>
      <c r="AI47" s="6">
        <f t="shared" si="34"/>
        <v>1</v>
      </c>
      <c r="AJ47" s="6">
        <f t="shared" ca="1" si="10"/>
        <v>1</v>
      </c>
      <c r="AK47" s="6">
        <f t="shared" si="11"/>
        <v>1</v>
      </c>
      <c r="AL47" s="6">
        <f t="shared" ca="1" si="12"/>
        <v>13</v>
      </c>
      <c r="AM47" s="53"/>
      <c r="AN47" s="6">
        <f t="shared" ca="1" si="13"/>
        <v>1</v>
      </c>
      <c r="AO47" s="29"/>
      <c r="AP47" s="323" t="str">
        <f t="shared" ca="1" si="24"/>
        <v/>
      </c>
      <c r="AQ47" s="315" t="str">
        <f t="shared" ca="1" si="25"/>
        <v/>
      </c>
      <c r="AR47" s="315" t="str">
        <f t="shared" ca="1" si="26"/>
        <v/>
      </c>
      <c r="AS47" s="316" t="str">
        <f t="shared" ca="1" si="27"/>
        <v/>
      </c>
      <c r="AT47" s="316" t="str">
        <f t="shared" ca="1" si="28"/>
        <v/>
      </c>
      <c r="AU47" s="317" t="str">
        <f t="shared" ca="1" si="29"/>
        <v/>
      </c>
      <c r="AV47" s="318" t="str">
        <f t="shared" ca="1" si="14"/>
        <v/>
      </c>
      <c r="AW47" s="6" t="str">
        <f t="shared" ca="1" si="30"/>
        <v/>
      </c>
      <c r="AX47" s="319" t="str">
        <f t="shared" ca="1" si="31"/>
        <v/>
      </c>
      <c r="AY47" s="316" t="str">
        <f t="shared" ca="1" si="32"/>
        <v/>
      </c>
      <c r="AZ47" s="317" t="str">
        <f t="shared" ca="1" si="33"/>
        <v/>
      </c>
      <c r="BA47" s="6" t="str">
        <f t="shared" ca="1" si="15"/>
        <v/>
      </c>
      <c r="BB47" s="29"/>
      <c r="BC47" s="6" t="str">
        <f t="shared" ca="1" si="16"/>
        <v/>
      </c>
      <c r="BD47" s="6" t="str">
        <f t="shared" ca="1" si="17"/>
        <v/>
      </c>
      <c r="BE47" s="6" t="str">
        <f t="shared" ca="1" si="18"/>
        <v/>
      </c>
      <c r="BF47" s="6" t="str">
        <f t="shared" ca="1" si="19"/>
        <v/>
      </c>
      <c r="BG47" s="6" t="str">
        <f t="shared" ca="1" si="20"/>
        <v/>
      </c>
      <c r="BH47" s="6" t="str">
        <f t="shared" ca="1" si="21"/>
        <v/>
      </c>
      <c r="BI47" s="29"/>
      <c r="BJ47" s="302" t="str">
        <f t="shared" ca="1" si="22"/>
        <v/>
      </c>
      <c r="BK47" s="302" t="str">
        <f t="shared" ca="1" si="23"/>
        <v/>
      </c>
      <c r="BL47" s="29"/>
    </row>
    <row r="48" spans="1:64" x14ac:dyDescent="0.15">
      <c r="A48" s="5">
        <v>30</v>
      </c>
      <c r="B48" s="303" t="str">
        <f ca="1">LOG確認!B48</f>
        <v/>
      </c>
      <c r="C48" s="327"/>
      <c r="D48" s="328"/>
      <c r="E48" s="328"/>
      <c r="F48" s="329"/>
      <c r="G48" s="328"/>
      <c r="H48" s="330"/>
      <c r="I48" s="330"/>
      <c r="J48" s="331"/>
      <c r="K48" s="332"/>
      <c r="L48" s="331"/>
      <c r="M48" s="333"/>
      <c r="N48" s="334"/>
      <c r="O48" s="335"/>
      <c r="P48" s="336" t="str">
        <f ca="1">LOG確認!P48</f>
        <v/>
      </c>
      <c r="Q48" s="337" t="str">
        <f ca="1">LOG確認!Q48</f>
        <v/>
      </c>
      <c r="R48" s="338" t="str">
        <f ca="1">LOG確認!R48</f>
        <v/>
      </c>
      <c r="S48" s="339" t="str">
        <f ca="1">LOG確認!S48</f>
        <v/>
      </c>
      <c r="T48" s="29"/>
      <c r="U48" s="340" t="str">
        <f ca="1">LOG確認!F48</f>
        <v/>
      </c>
      <c r="V48" s="680"/>
      <c r="W48" s="29"/>
      <c r="X48" s="29"/>
      <c r="Y48" s="6">
        <f t="shared" si="0"/>
        <v>1</v>
      </c>
      <c r="Z48" s="6">
        <f t="shared" si="1"/>
        <v>1</v>
      </c>
      <c r="AA48" s="6">
        <f t="shared" si="2"/>
        <v>1</v>
      </c>
      <c r="AB48" s="6">
        <f t="shared" si="3"/>
        <v>1</v>
      </c>
      <c r="AC48" s="6">
        <f t="shared" si="4"/>
        <v>1</v>
      </c>
      <c r="AD48" s="6">
        <f t="shared" si="5"/>
        <v>1</v>
      </c>
      <c r="AE48" s="6">
        <f t="shared" si="6"/>
        <v>1</v>
      </c>
      <c r="AF48" s="6">
        <f t="shared" si="7"/>
        <v>1</v>
      </c>
      <c r="AG48" s="6">
        <f t="shared" si="8"/>
        <v>1</v>
      </c>
      <c r="AH48" s="6">
        <f t="shared" si="9"/>
        <v>1</v>
      </c>
      <c r="AI48" s="6">
        <f t="shared" si="34"/>
        <v>1</v>
      </c>
      <c r="AJ48" s="6">
        <f t="shared" ca="1" si="10"/>
        <v>1</v>
      </c>
      <c r="AK48" s="6">
        <f t="shared" si="11"/>
        <v>1</v>
      </c>
      <c r="AL48" s="6">
        <f t="shared" ca="1" si="12"/>
        <v>13</v>
      </c>
      <c r="AM48" s="53"/>
      <c r="AN48" s="6">
        <f t="shared" ca="1" si="13"/>
        <v>1</v>
      </c>
      <c r="AO48" s="29"/>
      <c r="AP48" s="323" t="str">
        <f t="shared" ca="1" si="24"/>
        <v/>
      </c>
      <c r="AQ48" s="315" t="str">
        <f t="shared" ca="1" si="25"/>
        <v/>
      </c>
      <c r="AR48" s="315" t="str">
        <f t="shared" ca="1" si="26"/>
        <v/>
      </c>
      <c r="AS48" s="325" t="str">
        <f t="shared" ca="1" si="27"/>
        <v/>
      </c>
      <c r="AT48" s="325" t="str">
        <f t="shared" ca="1" si="28"/>
        <v/>
      </c>
      <c r="AU48" s="317" t="str">
        <f t="shared" ca="1" si="29"/>
        <v/>
      </c>
      <c r="AV48" s="318" t="str">
        <f t="shared" ca="1" si="14"/>
        <v/>
      </c>
      <c r="AW48" s="6" t="str">
        <f t="shared" ca="1" si="30"/>
        <v/>
      </c>
      <c r="AX48" s="319" t="str">
        <f t="shared" ca="1" si="31"/>
        <v/>
      </c>
      <c r="AY48" s="325" t="str">
        <f t="shared" ca="1" si="32"/>
        <v/>
      </c>
      <c r="AZ48" s="317" t="str">
        <f t="shared" ca="1" si="33"/>
        <v/>
      </c>
      <c r="BA48" s="6" t="str">
        <f t="shared" ca="1" si="15"/>
        <v/>
      </c>
      <c r="BB48" s="29"/>
      <c r="BC48" s="6" t="str">
        <f t="shared" ca="1" si="16"/>
        <v/>
      </c>
      <c r="BD48" s="6" t="str">
        <f t="shared" ca="1" si="17"/>
        <v/>
      </c>
      <c r="BE48" s="6" t="str">
        <f t="shared" ca="1" si="18"/>
        <v/>
      </c>
      <c r="BF48" s="6" t="str">
        <f t="shared" ca="1" si="19"/>
        <v/>
      </c>
      <c r="BG48" s="6" t="str">
        <f t="shared" ca="1" si="20"/>
        <v/>
      </c>
      <c r="BH48" s="6" t="str">
        <f t="shared" ca="1" si="21"/>
        <v/>
      </c>
      <c r="BI48" s="29"/>
      <c r="BJ48" s="302" t="str">
        <f t="shared" ca="1" si="22"/>
        <v/>
      </c>
      <c r="BK48" s="302" t="str">
        <f t="shared" ca="1" si="23"/>
        <v/>
      </c>
      <c r="BL48" s="29"/>
    </row>
    <row r="49" spans="1:64" x14ac:dyDescent="0.15">
      <c r="A49" s="5"/>
      <c r="B49" s="279" t="str">
        <f ca="1">LOG確認!B49</f>
        <v/>
      </c>
      <c r="C49" s="344"/>
      <c r="D49" s="345"/>
      <c r="E49" s="345"/>
      <c r="F49" s="346"/>
      <c r="G49" s="344"/>
      <c r="H49" s="347"/>
      <c r="I49" s="284"/>
      <c r="J49" s="348"/>
      <c r="K49" s="286"/>
      <c r="L49" s="285"/>
      <c r="M49" s="287"/>
      <c r="N49" s="341"/>
      <c r="O49" s="289"/>
      <c r="P49" s="290" t="str">
        <f ca="1">LOG確認!P49</f>
        <v/>
      </c>
      <c r="Q49" s="291" t="str">
        <f ca="1">LOG確認!Q49</f>
        <v/>
      </c>
      <c r="R49" s="292" t="str">
        <f ca="1">LOG確認!R49</f>
        <v/>
      </c>
      <c r="S49" s="310" t="str">
        <f ca="1">LOG確認!S49</f>
        <v/>
      </c>
      <c r="T49" s="29"/>
      <c r="U49" s="294" t="str">
        <f ca="1">LOG確認!F49</f>
        <v/>
      </c>
      <c r="V49" s="680"/>
      <c r="W49" s="29"/>
      <c r="X49" s="29"/>
      <c r="Y49" s="6">
        <f t="shared" si="0"/>
        <v>1</v>
      </c>
      <c r="Z49" s="6">
        <f t="shared" si="1"/>
        <v>1</v>
      </c>
      <c r="AA49" s="6">
        <f t="shared" si="2"/>
        <v>1</v>
      </c>
      <c r="AB49" s="6">
        <f t="shared" si="3"/>
        <v>1</v>
      </c>
      <c r="AC49" s="6">
        <f t="shared" si="4"/>
        <v>1</v>
      </c>
      <c r="AD49" s="6">
        <f t="shared" si="5"/>
        <v>1</v>
      </c>
      <c r="AE49" s="6">
        <f t="shared" si="6"/>
        <v>1</v>
      </c>
      <c r="AF49" s="6">
        <f t="shared" si="7"/>
        <v>1</v>
      </c>
      <c r="AG49" s="6">
        <f t="shared" si="8"/>
        <v>1</v>
      </c>
      <c r="AH49" s="6">
        <f t="shared" si="9"/>
        <v>1</v>
      </c>
      <c r="AI49" s="6">
        <f t="shared" si="34"/>
        <v>1</v>
      </c>
      <c r="AJ49" s="6">
        <f t="shared" ca="1" si="10"/>
        <v>1</v>
      </c>
      <c r="AK49" s="6">
        <f t="shared" si="11"/>
        <v>1</v>
      </c>
      <c r="AL49" s="6">
        <f t="shared" ca="1" si="12"/>
        <v>13</v>
      </c>
      <c r="AM49" s="53"/>
      <c r="AN49" s="6">
        <f t="shared" ca="1" si="13"/>
        <v>1</v>
      </c>
      <c r="AO49" s="29"/>
      <c r="AP49" s="315" t="str">
        <f t="shared" ca="1" si="24"/>
        <v/>
      </c>
      <c r="AQ49" s="323" t="str">
        <f t="shared" ca="1" si="25"/>
        <v/>
      </c>
      <c r="AR49" s="323" t="str">
        <f t="shared" ca="1" si="26"/>
        <v/>
      </c>
      <c r="AS49" s="319" t="str">
        <f t="shared" ca="1" si="27"/>
        <v/>
      </c>
      <c r="AT49" s="319" t="str">
        <f t="shared" ca="1" si="28"/>
        <v/>
      </c>
      <c r="AU49" s="317" t="str">
        <f t="shared" ca="1" si="29"/>
        <v/>
      </c>
      <c r="AV49" s="324" t="str">
        <f t="shared" ca="1" si="14"/>
        <v/>
      </c>
      <c r="AW49" s="319" t="str">
        <f t="shared" ca="1" si="30"/>
        <v/>
      </c>
      <c r="AX49" s="319" t="str">
        <f t="shared" ca="1" si="31"/>
        <v/>
      </c>
      <c r="AY49" s="319" t="str">
        <f t="shared" ca="1" si="32"/>
        <v/>
      </c>
      <c r="AZ49" s="317" t="str">
        <f t="shared" ca="1" si="33"/>
        <v/>
      </c>
      <c r="BA49" s="6" t="str">
        <f t="shared" ca="1" si="15"/>
        <v/>
      </c>
      <c r="BB49" s="29"/>
      <c r="BC49" s="6" t="str">
        <f t="shared" ca="1" si="16"/>
        <v/>
      </c>
      <c r="BD49" s="6" t="str">
        <f t="shared" ca="1" si="17"/>
        <v/>
      </c>
      <c r="BE49" s="6" t="str">
        <f t="shared" ca="1" si="18"/>
        <v/>
      </c>
      <c r="BF49" s="6" t="str">
        <f t="shared" ca="1" si="19"/>
        <v/>
      </c>
      <c r="BG49" s="6" t="str">
        <f t="shared" ca="1" si="20"/>
        <v/>
      </c>
      <c r="BH49" s="6" t="str">
        <f t="shared" ca="1" si="21"/>
        <v/>
      </c>
      <c r="BI49" s="29"/>
      <c r="BJ49" s="302" t="str">
        <f t="shared" ca="1" si="22"/>
        <v/>
      </c>
      <c r="BK49" s="302" t="str">
        <f t="shared" ca="1" si="23"/>
        <v/>
      </c>
      <c r="BL49" s="29"/>
    </row>
    <row r="50" spans="1:64" x14ac:dyDescent="0.15">
      <c r="A50" s="5"/>
      <c r="B50" s="303" t="str">
        <f ca="1">LOG確認!B50</f>
        <v/>
      </c>
      <c r="C50" s="304"/>
      <c r="D50" s="280"/>
      <c r="E50" s="280"/>
      <c r="F50" s="305"/>
      <c r="G50" s="304"/>
      <c r="H50" s="284"/>
      <c r="I50" s="284"/>
      <c r="J50" s="306"/>
      <c r="K50" s="307"/>
      <c r="L50" s="306"/>
      <c r="M50" s="308"/>
      <c r="N50" s="288"/>
      <c r="O50" s="309"/>
      <c r="P50" s="290" t="str">
        <f ca="1">LOG確認!P50</f>
        <v/>
      </c>
      <c r="Q50" s="291" t="str">
        <f ca="1">LOG確認!Q50</f>
        <v/>
      </c>
      <c r="R50" s="292" t="str">
        <f ca="1">LOG確認!R50</f>
        <v/>
      </c>
      <c r="S50" s="310" t="str">
        <f ca="1">LOG確認!S50</f>
        <v/>
      </c>
      <c r="T50" s="29"/>
      <c r="U50" s="311" t="str">
        <f ca="1">LOG確認!F50</f>
        <v/>
      </c>
      <c r="V50" s="680"/>
      <c r="W50" s="29"/>
      <c r="X50" s="29"/>
      <c r="Y50" s="6">
        <f t="shared" si="0"/>
        <v>1</v>
      </c>
      <c r="Z50" s="6">
        <f t="shared" si="1"/>
        <v>1</v>
      </c>
      <c r="AA50" s="6">
        <f t="shared" si="2"/>
        <v>1</v>
      </c>
      <c r="AB50" s="6">
        <f t="shared" si="3"/>
        <v>1</v>
      </c>
      <c r="AC50" s="6">
        <f t="shared" si="4"/>
        <v>1</v>
      </c>
      <c r="AD50" s="6">
        <f t="shared" si="5"/>
        <v>1</v>
      </c>
      <c r="AE50" s="6">
        <f t="shared" si="6"/>
        <v>1</v>
      </c>
      <c r="AF50" s="6">
        <f t="shared" si="7"/>
        <v>1</v>
      </c>
      <c r="AG50" s="6">
        <f t="shared" si="8"/>
        <v>1</v>
      </c>
      <c r="AH50" s="6">
        <f t="shared" si="9"/>
        <v>1</v>
      </c>
      <c r="AI50" s="6">
        <f t="shared" si="34"/>
        <v>1</v>
      </c>
      <c r="AJ50" s="6">
        <f t="shared" ca="1" si="10"/>
        <v>1</v>
      </c>
      <c r="AK50" s="6">
        <f t="shared" si="11"/>
        <v>1</v>
      </c>
      <c r="AL50" s="6">
        <f t="shared" ca="1" si="12"/>
        <v>13</v>
      </c>
      <c r="AM50" s="53"/>
      <c r="AN50" s="6">
        <f t="shared" ca="1" si="13"/>
        <v>1</v>
      </c>
      <c r="AO50" s="29"/>
      <c r="AP50" s="323" t="str">
        <f t="shared" ca="1" si="24"/>
        <v/>
      </c>
      <c r="AQ50" s="315" t="str">
        <f t="shared" ca="1" si="25"/>
        <v/>
      </c>
      <c r="AR50" s="315" t="str">
        <f t="shared" ca="1" si="26"/>
        <v/>
      </c>
      <c r="AS50" s="319" t="str">
        <f t="shared" ca="1" si="27"/>
        <v/>
      </c>
      <c r="AT50" s="319" t="str">
        <f t="shared" ca="1" si="28"/>
        <v/>
      </c>
      <c r="AU50" s="317" t="str">
        <f t="shared" ca="1" si="29"/>
        <v/>
      </c>
      <c r="AV50" s="318" t="str">
        <f t="shared" ca="1" si="14"/>
        <v/>
      </c>
      <c r="AW50" s="319" t="str">
        <f t="shared" ca="1" si="30"/>
        <v/>
      </c>
      <c r="AX50" s="319" t="str">
        <f t="shared" ca="1" si="31"/>
        <v/>
      </c>
      <c r="AY50" s="319" t="str">
        <f t="shared" ca="1" si="32"/>
        <v/>
      </c>
      <c r="AZ50" s="317" t="str">
        <f t="shared" ca="1" si="33"/>
        <v/>
      </c>
      <c r="BA50" s="6" t="str">
        <f t="shared" ca="1" si="15"/>
        <v/>
      </c>
      <c r="BB50" s="29"/>
      <c r="BC50" s="6" t="str">
        <f t="shared" ca="1" si="16"/>
        <v/>
      </c>
      <c r="BD50" s="6" t="str">
        <f t="shared" ca="1" si="17"/>
        <v/>
      </c>
      <c r="BE50" s="6" t="str">
        <f t="shared" ca="1" si="18"/>
        <v/>
      </c>
      <c r="BF50" s="6" t="str">
        <f t="shared" ca="1" si="19"/>
        <v/>
      </c>
      <c r="BG50" s="6" t="str">
        <f t="shared" ca="1" si="20"/>
        <v/>
      </c>
      <c r="BH50" s="6" t="str">
        <f t="shared" ca="1" si="21"/>
        <v/>
      </c>
      <c r="BI50" s="29"/>
      <c r="BJ50" s="302" t="str">
        <f t="shared" ca="1" si="22"/>
        <v/>
      </c>
      <c r="BK50" s="302" t="str">
        <f t="shared" ca="1" si="23"/>
        <v/>
      </c>
      <c r="BL50" s="29"/>
    </row>
    <row r="51" spans="1:64" x14ac:dyDescent="0.15">
      <c r="A51" s="5"/>
      <c r="B51" s="303" t="str">
        <f ca="1">LOG確認!B51</f>
        <v/>
      </c>
      <c r="C51" s="304"/>
      <c r="D51" s="280"/>
      <c r="E51" s="280"/>
      <c r="F51" s="305"/>
      <c r="G51" s="320"/>
      <c r="H51" s="284"/>
      <c r="I51" s="284"/>
      <c r="J51" s="306"/>
      <c r="K51" s="342"/>
      <c r="L51" s="321"/>
      <c r="M51" s="308"/>
      <c r="N51" s="288"/>
      <c r="O51" s="322"/>
      <c r="P51" s="290" t="str">
        <f ca="1">LOG確認!P51</f>
        <v/>
      </c>
      <c r="Q51" s="291" t="str">
        <f ca="1">LOG確認!Q51</f>
        <v/>
      </c>
      <c r="R51" s="292" t="str">
        <f ca="1">LOG確認!R51</f>
        <v/>
      </c>
      <c r="S51" s="310" t="str">
        <f ca="1">LOG確認!S51</f>
        <v/>
      </c>
      <c r="T51" s="29"/>
      <c r="U51" s="311" t="str">
        <f ca="1">LOG確認!F51</f>
        <v/>
      </c>
      <c r="V51" s="680"/>
      <c r="W51" s="29"/>
      <c r="X51" s="29"/>
      <c r="Y51" s="6">
        <f t="shared" si="0"/>
        <v>1</v>
      </c>
      <c r="Z51" s="6">
        <f t="shared" si="1"/>
        <v>1</v>
      </c>
      <c r="AA51" s="6">
        <f t="shared" si="2"/>
        <v>1</v>
      </c>
      <c r="AB51" s="6">
        <f t="shared" si="3"/>
        <v>1</v>
      </c>
      <c r="AC51" s="6">
        <f t="shared" si="4"/>
        <v>1</v>
      </c>
      <c r="AD51" s="6">
        <f t="shared" si="5"/>
        <v>1</v>
      </c>
      <c r="AE51" s="6">
        <f t="shared" si="6"/>
        <v>1</v>
      </c>
      <c r="AF51" s="6">
        <f t="shared" si="7"/>
        <v>1</v>
      </c>
      <c r="AG51" s="6">
        <f t="shared" si="8"/>
        <v>1</v>
      </c>
      <c r="AH51" s="6">
        <f t="shared" si="9"/>
        <v>1</v>
      </c>
      <c r="AI51" s="6">
        <f t="shared" si="34"/>
        <v>1</v>
      </c>
      <c r="AJ51" s="6">
        <f t="shared" ca="1" si="10"/>
        <v>1</v>
      </c>
      <c r="AK51" s="6">
        <f t="shared" si="11"/>
        <v>1</v>
      </c>
      <c r="AL51" s="6">
        <f t="shared" ca="1" si="12"/>
        <v>13</v>
      </c>
      <c r="AM51" s="53"/>
      <c r="AN51" s="6">
        <f t="shared" ca="1" si="13"/>
        <v>1</v>
      </c>
      <c r="AO51" s="29"/>
      <c r="AP51" s="323" t="str">
        <f t="shared" ca="1" si="24"/>
        <v/>
      </c>
      <c r="AQ51" s="315" t="str">
        <f t="shared" ca="1" si="25"/>
        <v/>
      </c>
      <c r="AR51" s="315" t="str">
        <f t="shared" ca="1" si="26"/>
        <v/>
      </c>
      <c r="AS51" s="316" t="str">
        <f t="shared" ca="1" si="27"/>
        <v/>
      </c>
      <c r="AT51" s="316" t="str">
        <f t="shared" ca="1" si="28"/>
        <v/>
      </c>
      <c r="AU51" s="317" t="str">
        <f t="shared" ca="1" si="29"/>
        <v/>
      </c>
      <c r="AV51" s="318" t="str">
        <f t="shared" ca="1" si="14"/>
        <v/>
      </c>
      <c r="AW51" s="316" t="str">
        <f t="shared" ca="1" si="30"/>
        <v/>
      </c>
      <c r="AX51" s="319" t="str">
        <f t="shared" ca="1" si="31"/>
        <v/>
      </c>
      <c r="AY51" s="316" t="str">
        <f t="shared" ca="1" si="32"/>
        <v/>
      </c>
      <c r="AZ51" s="317" t="str">
        <f t="shared" ca="1" si="33"/>
        <v/>
      </c>
      <c r="BA51" s="6" t="str">
        <f t="shared" ca="1" si="15"/>
        <v/>
      </c>
      <c r="BB51" s="29"/>
      <c r="BC51" s="6" t="str">
        <f t="shared" ca="1" si="16"/>
        <v/>
      </c>
      <c r="BD51" s="6" t="str">
        <f t="shared" ca="1" si="17"/>
        <v/>
      </c>
      <c r="BE51" s="6" t="str">
        <f t="shared" ca="1" si="18"/>
        <v/>
      </c>
      <c r="BF51" s="6" t="str">
        <f t="shared" ca="1" si="19"/>
        <v/>
      </c>
      <c r="BG51" s="6" t="str">
        <f t="shared" ca="1" si="20"/>
        <v/>
      </c>
      <c r="BH51" s="6" t="str">
        <f t="shared" ca="1" si="21"/>
        <v/>
      </c>
      <c r="BI51" s="29"/>
      <c r="BJ51" s="302" t="str">
        <f t="shared" ca="1" si="22"/>
        <v/>
      </c>
      <c r="BK51" s="302" t="str">
        <f t="shared" ca="1" si="23"/>
        <v/>
      </c>
      <c r="BL51" s="29"/>
    </row>
    <row r="52" spans="1:64" x14ac:dyDescent="0.15">
      <c r="A52" s="5"/>
      <c r="B52" s="303" t="str">
        <f ca="1">LOG確認!B52</f>
        <v/>
      </c>
      <c r="C52" s="304"/>
      <c r="D52" s="280"/>
      <c r="E52" s="280"/>
      <c r="F52" s="305"/>
      <c r="G52" s="320"/>
      <c r="H52" s="284"/>
      <c r="I52" s="284"/>
      <c r="J52" s="306"/>
      <c r="K52" s="342"/>
      <c r="L52" s="306"/>
      <c r="M52" s="308"/>
      <c r="N52" s="288"/>
      <c r="O52" s="322"/>
      <c r="P52" s="290" t="str">
        <f ca="1">LOG確認!P52</f>
        <v/>
      </c>
      <c r="Q52" s="291" t="str">
        <f ca="1">LOG確認!Q52</f>
        <v/>
      </c>
      <c r="R52" s="292" t="str">
        <f ca="1">LOG確認!R52</f>
        <v/>
      </c>
      <c r="S52" s="310" t="str">
        <f ca="1">LOG確認!S52</f>
        <v/>
      </c>
      <c r="T52" s="29"/>
      <c r="U52" s="311" t="str">
        <f ca="1">LOG確認!F52</f>
        <v/>
      </c>
      <c r="V52" s="680"/>
      <c r="W52" s="29"/>
      <c r="X52" s="29"/>
      <c r="Y52" s="6">
        <f t="shared" si="0"/>
        <v>1</v>
      </c>
      <c r="Z52" s="6">
        <f t="shared" si="1"/>
        <v>1</v>
      </c>
      <c r="AA52" s="6">
        <f t="shared" si="2"/>
        <v>1</v>
      </c>
      <c r="AB52" s="6">
        <f t="shared" si="3"/>
        <v>1</v>
      </c>
      <c r="AC52" s="6">
        <f t="shared" si="4"/>
        <v>1</v>
      </c>
      <c r="AD52" s="6">
        <f t="shared" si="5"/>
        <v>1</v>
      </c>
      <c r="AE52" s="6">
        <f t="shared" si="6"/>
        <v>1</v>
      </c>
      <c r="AF52" s="6">
        <f t="shared" si="7"/>
        <v>1</v>
      </c>
      <c r="AG52" s="6">
        <f t="shared" si="8"/>
        <v>1</v>
      </c>
      <c r="AH52" s="6">
        <f t="shared" si="9"/>
        <v>1</v>
      </c>
      <c r="AI52" s="6">
        <f t="shared" si="34"/>
        <v>1</v>
      </c>
      <c r="AJ52" s="6">
        <f t="shared" ca="1" si="10"/>
        <v>1</v>
      </c>
      <c r="AK52" s="6">
        <f t="shared" si="11"/>
        <v>1</v>
      </c>
      <c r="AL52" s="6">
        <f t="shared" ca="1" si="12"/>
        <v>13</v>
      </c>
      <c r="AM52" s="53"/>
      <c r="AN52" s="6">
        <f t="shared" ca="1" si="13"/>
        <v>1</v>
      </c>
      <c r="AO52" s="29"/>
      <c r="AP52" s="323" t="str">
        <f t="shared" ca="1" si="24"/>
        <v/>
      </c>
      <c r="AQ52" s="315" t="str">
        <f t="shared" ca="1" si="25"/>
        <v/>
      </c>
      <c r="AR52" s="315" t="str">
        <f t="shared" ca="1" si="26"/>
        <v/>
      </c>
      <c r="AS52" s="319" t="str">
        <f t="shared" ca="1" si="27"/>
        <v/>
      </c>
      <c r="AT52" s="319" t="str">
        <f t="shared" ca="1" si="28"/>
        <v/>
      </c>
      <c r="AU52" s="317" t="str">
        <f t="shared" ca="1" si="29"/>
        <v/>
      </c>
      <c r="AV52" s="324" t="str">
        <f t="shared" ca="1" si="14"/>
        <v/>
      </c>
      <c r="AW52" s="319" t="str">
        <f t="shared" ca="1" si="30"/>
        <v/>
      </c>
      <c r="AX52" s="319" t="str">
        <f t="shared" ca="1" si="31"/>
        <v/>
      </c>
      <c r="AY52" s="319" t="str">
        <f t="shared" ca="1" si="32"/>
        <v/>
      </c>
      <c r="AZ52" s="317" t="str">
        <f t="shared" ca="1" si="33"/>
        <v/>
      </c>
      <c r="BA52" s="6" t="str">
        <f t="shared" ca="1" si="15"/>
        <v/>
      </c>
      <c r="BB52" s="29"/>
      <c r="BC52" s="6" t="str">
        <f t="shared" ca="1" si="16"/>
        <v/>
      </c>
      <c r="BD52" s="6" t="str">
        <f t="shared" ca="1" si="17"/>
        <v/>
      </c>
      <c r="BE52" s="6" t="str">
        <f t="shared" ca="1" si="18"/>
        <v/>
      </c>
      <c r="BF52" s="6" t="str">
        <f t="shared" ca="1" si="19"/>
        <v/>
      </c>
      <c r="BG52" s="6" t="str">
        <f t="shared" ca="1" si="20"/>
        <v/>
      </c>
      <c r="BH52" s="6" t="str">
        <f t="shared" ca="1" si="21"/>
        <v/>
      </c>
      <c r="BI52" s="29"/>
      <c r="BJ52" s="302" t="str">
        <f t="shared" ca="1" si="22"/>
        <v/>
      </c>
      <c r="BK52" s="302" t="str">
        <f t="shared" ca="1" si="23"/>
        <v/>
      </c>
      <c r="BL52" s="29"/>
    </row>
    <row r="53" spans="1:64" x14ac:dyDescent="0.15">
      <c r="A53" s="5"/>
      <c r="B53" s="303" t="str">
        <f ca="1">LOG確認!B53</f>
        <v/>
      </c>
      <c r="C53" s="304"/>
      <c r="D53" s="280"/>
      <c r="E53" s="280"/>
      <c r="F53" s="305"/>
      <c r="G53" s="320"/>
      <c r="H53" s="284"/>
      <c r="I53" s="284"/>
      <c r="J53" s="306"/>
      <c r="K53" s="307"/>
      <c r="L53" s="306"/>
      <c r="M53" s="308"/>
      <c r="N53" s="288"/>
      <c r="O53" s="322"/>
      <c r="P53" s="290" t="str">
        <f ca="1">LOG確認!P53</f>
        <v/>
      </c>
      <c r="Q53" s="291" t="str">
        <f ca="1">LOG確認!Q53</f>
        <v/>
      </c>
      <c r="R53" s="292" t="str">
        <f ca="1">LOG確認!R53</f>
        <v/>
      </c>
      <c r="S53" s="310" t="str">
        <f ca="1">LOG確認!S53</f>
        <v/>
      </c>
      <c r="T53" s="29"/>
      <c r="U53" s="311" t="str">
        <f ca="1">LOG確認!F53</f>
        <v/>
      </c>
      <c r="V53" s="680"/>
      <c r="W53" s="29"/>
      <c r="X53" s="29"/>
      <c r="Y53" s="6">
        <f t="shared" si="0"/>
        <v>1</v>
      </c>
      <c r="Z53" s="6">
        <f t="shared" si="1"/>
        <v>1</v>
      </c>
      <c r="AA53" s="6">
        <f t="shared" si="2"/>
        <v>1</v>
      </c>
      <c r="AB53" s="6">
        <f t="shared" si="3"/>
        <v>1</v>
      </c>
      <c r="AC53" s="6">
        <f t="shared" si="4"/>
        <v>1</v>
      </c>
      <c r="AD53" s="6">
        <f t="shared" si="5"/>
        <v>1</v>
      </c>
      <c r="AE53" s="6">
        <f t="shared" si="6"/>
        <v>1</v>
      </c>
      <c r="AF53" s="6">
        <f t="shared" si="7"/>
        <v>1</v>
      </c>
      <c r="AG53" s="6">
        <f t="shared" si="8"/>
        <v>1</v>
      </c>
      <c r="AH53" s="6">
        <f t="shared" si="9"/>
        <v>1</v>
      </c>
      <c r="AI53" s="6">
        <f t="shared" si="34"/>
        <v>1</v>
      </c>
      <c r="AJ53" s="6">
        <f t="shared" ca="1" si="10"/>
        <v>1</v>
      </c>
      <c r="AK53" s="6">
        <f t="shared" si="11"/>
        <v>1</v>
      </c>
      <c r="AL53" s="6">
        <f t="shared" ca="1" si="12"/>
        <v>13</v>
      </c>
      <c r="AM53" s="53"/>
      <c r="AN53" s="6">
        <f t="shared" ca="1" si="13"/>
        <v>1</v>
      </c>
      <c r="AO53" s="29"/>
      <c r="AP53" s="323" t="str">
        <f t="shared" ca="1" si="24"/>
        <v/>
      </c>
      <c r="AQ53" s="323" t="str">
        <f t="shared" ca="1" si="25"/>
        <v/>
      </c>
      <c r="AR53" s="323" t="str">
        <f t="shared" ca="1" si="26"/>
        <v/>
      </c>
      <c r="AS53" s="325" t="str">
        <f t="shared" ca="1" si="27"/>
        <v/>
      </c>
      <c r="AT53" s="325" t="str">
        <f t="shared" ca="1" si="28"/>
        <v/>
      </c>
      <c r="AU53" s="317" t="str">
        <f t="shared" ca="1" si="29"/>
        <v/>
      </c>
      <c r="AV53" s="318" t="str">
        <f t="shared" ca="1" si="14"/>
        <v/>
      </c>
      <c r="AW53" s="325" t="str">
        <f t="shared" ca="1" si="30"/>
        <v/>
      </c>
      <c r="AX53" s="319" t="str">
        <f t="shared" ca="1" si="31"/>
        <v/>
      </c>
      <c r="AY53" s="325" t="str">
        <f t="shared" ca="1" si="32"/>
        <v/>
      </c>
      <c r="AZ53" s="317" t="str">
        <f t="shared" ca="1" si="33"/>
        <v/>
      </c>
      <c r="BA53" s="6" t="str">
        <f t="shared" ca="1" si="15"/>
        <v/>
      </c>
      <c r="BB53" s="29"/>
      <c r="BC53" s="6" t="str">
        <f t="shared" ca="1" si="16"/>
        <v/>
      </c>
      <c r="BD53" s="6" t="str">
        <f t="shared" ca="1" si="17"/>
        <v/>
      </c>
      <c r="BE53" s="6" t="str">
        <f t="shared" ca="1" si="18"/>
        <v/>
      </c>
      <c r="BF53" s="6" t="str">
        <f t="shared" ca="1" si="19"/>
        <v/>
      </c>
      <c r="BG53" s="6" t="str">
        <f t="shared" ca="1" si="20"/>
        <v/>
      </c>
      <c r="BH53" s="6" t="str">
        <f t="shared" ca="1" si="21"/>
        <v/>
      </c>
      <c r="BI53" s="29"/>
      <c r="BJ53" s="302" t="str">
        <f t="shared" ca="1" si="22"/>
        <v/>
      </c>
      <c r="BK53" s="302" t="str">
        <f t="shared" ca="1" si="23"/>
        <v/>
      </c>
      <c r="BL53" s="29"/>
    </row>
    <row r="54" spans="1:64" x14ac:dyDescent="0.15">
      <c r="A54" s="5"/>
      <c r="B54" s="303" t="str">
        <f ca="1">LOG確認!B54</f>
        <v/>
      </c>
      <c r="C54" s="304"/>
      <c r="D54" s="280"/>
      <c r="E54" s="282"/>
      <c r="F54" s="305"/>
      <c r="G54" s="320"/>
      <c r="H54" s="284"/>
      <c r="I54" s="284"/>
      <c r="J54" s="321"/>
      <c r="K54" s="342"/>
      <c r="L54" s="321"/>
      <c r="M54" s="308"/>
      <c r="N54" s="288"/>
      <c r="O54" s="309"/>
      <c r="P54" s="290" t="str">
        <f ca="1">LOG確認!P54</f>
        <v/>
      </c>
      <c r="Q54" s="291" t="str">
        <f ca="1">LOG確認!Q54</f>
        <v/>
      </c>
      <c r="R54" s="292" t="str">
        <f ca="1">LOG確認!R54</f>
        <v/>
      </c>
      <c r="S54" s="310" t="str">
        <f ca="1">LOG確認!S54</f>
        <v/>
      </c>
      <c r="T54" s="29"/>
      <c r="U54" s="326" t="str">
        <f ca="1">LOG確認!F54</f>
        <v/>
      </c>
      <c r="V54" s="680"/>
      <c r="W54" s="29"/>
      <c r="X54" s="29"/>
      <c r="Y54" s="6">
        <f t="shared" si="0"/>
        <v>1</v>
      </c>
      <c r="Z54" s="6">
        <f t="shared" si="1"/>
        <v>1</v>
      </c>
      <c r="AA54" s="6">
        <f t="shared" si="2"/>
        <v>1</v>
      </c>
      <c r="AB54" s="6">
        <f t="shared" si="3"/>
        <v>1</v>
      </c>
      <c r="AC54" s="6">
        <f t="shared" si="4"/>
        <v>1</v>
      </c>
      <c r="AD54" s="6">
        <f t="shared" si="5"/>
        <v>1</v>
      </c>
      <c r="AE54" s="6">
        <f t="shared" si="6"/>
        <v>1</v>
      </c>
      <c r="AF54" s="6">
        <f t="shared" si="7"/>
        <v>1</v>
      </c>
      <c r="AG54" s="6">
        <f t="shared" si="8"/>
        <v>1</v>
      </c>
      <c r="AH54" s="6">
        <f t="shared" si="9"/>
        <v>1</v>
      </c>
      <c r="AI54" s="6">
        <f t="shared" si="34"/>
        <v>1</v>
      </c>
      <c r="AJ54" s="6">
        <f t="shared" ca="1" si="10"/>
        <v>1</v>
      </c>
      <c r="AK54" s="6">
        <f t="shared" si="11"/>
        <v>1</v>
      </c>
      <c r="AL54" s="6">
        <f t="shared" ca="1" si="12"/>
        <v>13</v>
      </c>
      <c r="AM54" s="53"/>
      <c r="AN54" s="6">
        <f t="shared" ca="1" si="13"/>
        <v>1</v>
      </c>
      <c r="AO54" s="29"/>
      <c r="AP54" s="323" t="str">
        <f t="shared" ca="1" si="24"/>
        <v/>
      </c>
      <c r="AQ54" s="315" t="str">
        <f t="shared" ca="1" si="25"/>
        <v/>
      </c>
      <c r="AR54" s="315" t="str">
        <f t="shared" ca="1" si="26"/>
        <v/>
      </c>
      <c r="AS54" s="325" t="str">
        <f t="shared" ca="1" si="27"/>
        <v/>
      </c>
      <c r="AT54" s="325" t="str">
        <f t="shared" ca="1" si="28"/>
        <v/>
      </c>
      <c r="AU54" s="317" t="str">
        <f t="shared" ca="1" si="29"/>
        <v/>
      </c>
      <c r="AV54" s="318" t="str">
        <f t="shared" ca="1" si="14"/>
        <v/>
      </c>
      <c r="AW54" s="325" t="str">
        <f t="shared" ca="1" si="30"/>
        <v/>
      </c>
      <c r="AX54" s="319" t="str">
        <f t="shared" ca="1" si="31"/>
        <v/>
      </c>
      <c r="AY54" s="325" t="str">
        <f t="shared" ca="1" si="32"/>
        <v/>
      </c>
      <c r="AZ54" s="317" t="str">
        <f t="shared" ca="1" si="33"/>
        <v/>
      </c>
      <c r="BA54" s="6" t="str">
        <f t="shared" ca="1" si="15"/>
        <v/>
      </c>
      <c r="BB54" s="29"/>
      <c r="BC54" s="6" t="str">
        <f t="shared" ca="1" si="16"/>
        <v/>
      </c>
      <c r="BD54" s="6" t="str">
        <f t="shared" ca="1" si="17"/>
        <v/>
      </c>
      <c r="BE54" s="6" t="str">
        <f t="shared" ca="1" si="18"/>
        <v/>
      </c>
      <c r="BF54" s="6" t="str">
        <f t="shared" ca="1" si="19"/>
        <v/>
      </c>
      <c r="BG54" s="6" t="str">
        <f t="shared" ca="1" si="20"/>
        <v/>
      </c>
      <c r="BH54" s="6" t="str">
        <f t="shared" ca="1" si="21"/>
        <v/>
      </c>
      <c r="BI54" s="29"/>
      <c r="BJ54" s="302" t="str">
        <f t="shared" ca="1" si="22"/>
        <v/>
      </c>
      <c r="BK54" s="302" t="str">
        <f t="shared" ca="1" si="23"/>
        <v/>
      </c>
      <c r="BL54" s="29"/>
    </row>
    <row r="55" spans="1:64" x14ac:dyDescent="0.15">
      <c r="A55" s="5"/>
      <c r="B55" s="303" t="str">
        <f ca="1">LOG確認!B55</f>
        <v/>
      </c>
      <c r="C55" s="304"/>
      <c r="D55" s="280"/>
      <c r="E55" s="280"/>
      <c r="F55" s="305"/>
      <c r="G55" s="320"/>
      <c r="H55" s="284"/>
      <c r="I55" s="284"/>
      <c r="J55" s="321"/>
      <c r="K55" s="342"/>
      <c r="L55" s="321"/>
      <c r="M55" s="308"/>
      <c r="N55" s="288"/>
      <c r="O55" s="322"/>
      <c r="P55" s="290" t="str">
        <f ca="1">LOG確認!P55</f>
        <v/>
      </c>
      <c r="Q55" s="291" t="str">
        <f ca="1">LOG確認!Q55</f>
        <v/>
      </c>
      <c r="R55" s="292" t="str">
        <f ca="1">LOG確認!R55</f>
        <v/>
      </c>
      <c r="S55" s="310" t="str">
        <f ca="1">LOG確認!S55</f>
        <v/>
      </c>
      <c r="T55" s="29"/>
      <c r="U55" s="311" t="str">
        <f ca="1">LOG確認!F55</f>
        <v/>
      </c>
      <c r="V55" s="680"/>
      <c r="W55" s="29"/>
      <c r="X55" s="29"/>
      <c r="Y55" s="6">
        <f t="shared" si="0"/>
        <v>1</v>
      </c>
      <c r="Z55" s="6">
        <f t="shared" si="1"/>
        <v>1</v>
      </c>
      <c r="AA55" s="6">
        <f t="shared" si="2"/>
        <v>1</v>
      </c>
      <c r="AB55" s="6">
        <f t="shared" si="3"/>
        <v>1</v>
      </c>
      <c r="AC55" s="6">
        <f t="shared" si="4"/>
        <v>1</v>
      </c>
      <c r="AD55" s="6">
        <f t="shared" si="5"/>
        <v>1</v>
      </c>
      <c r="AE55" s="6">
        <f t="shared" si="6"/>
        <v>1</v>
      </c>
      <c r="AF55" s="6">
        <f t="shared" si="7"/>
        <v>1</v>
      </c>
      <c r="AG55" s="6">
        <f t="shared" si="8"/>
        <v>1</v>
      </c>
      <c r="AH55" s="6">
        <f t="shared" si="9"/>
        <v>1</v>
      </c>
      <c r="AI55" s="6">
        <f t="shared" si="34"/>
        <v>1</v>
      </c>
      <c r="AJ55" s="6">
        <f t="shared" ca="1" si="10"/>
        <v>1</v>
      </c>
      <c r="AK55" s="6">
        <f t="shared" si="11"/>
        <v>1</v>
      </c>
      <c r="AL55" s="6">
        <f t="shared" ca="1" si="12"/>
        <v>13</v>
      </c>
      <c r="AM55" s="53"/>
      <c r="AN55" s="6">
        <f t="shared" ca="1" si="13"/>
        <v>1</v>
      </c>
      <c r="AO55" s="29"/>
      <c r="AP55" s="323" t="str">
        <f t="shared" ca="1" si="24"/>
        <v/>
      </c>
      <c r="AQ55" s="315" t="str">
        <f t="shared" ca="1" si="25"/>
        <v/>
      </c>
      <c r="AR55" s="315" t="str">
        <f t="shared" ca="1" si="26"/>
        <v/>
      </c>
      <c r="AS55" s="325" t="str">
        <f t="shared" ca="1" si="27"/>
        <v/>
      </c>
      <c r="AT55" s="325" t="str">
        <f t="shared" ca="1" si="28"/>
        <v/>
      </c>
      <c r="AU55" s="317" t="str">
        <f t="shared" ca="1" si="29"/>
        <v/>
      </c>
      <c r="AV55" s="324" t="str">
        <f t="shared" ca="1" si="14"/>
        <v/>
      </c>
      <c r="AW55" s="325" t="str">
        <f t="shared" ca="1" si="30"/>
        <v/>
      </c>
      <c r="AX55" s="319" t="str">
        <f t="shared" ca="1" si="31"/>
        <v/>
      </c>
      <c r="AY55" s="325" t="str">
        <f t="shared" ca="1" si="32"/>
        <v/>
      </c>
      <c r="AZ55" s="317" t="str">
        <f t="shared" ca="1" si="33"/>
        <v/>
      </c>
      <c r="BA55" s="6" t="str">
        <f t="shared" ca="1" si="15"/>
        <v/>
      </c>
      <c r="BB55" s="29"/>
      <c r="BC55" s="6" t="str">
        <f t="shared" ca="1" si="16"/>
        <v/>
      </c>
      <c r="BD55" s="6" t="str">
        <f t="shared" ca="1" si="17"/>
        <v/>
      </c>
      <c r="BE55" s="6" t="str">
        <f t="shared" ca="1" si="18"/>
        <v/>
      </c>
      <c r="BF55" s="6" t="str">
        <f t="shared" ca="1" si="19"/>
        <v/>
      </c>
      <c r="BG55" s="6" t="str">
        <f t="shared" ca="1" si="20"/>
        <v/>
      </c>
      <c r="BH55" s="6" t="str">
        <f t="shared" ca="1" si="21"/>
        <v/>
      </c>
      <c r="BI55" s="29"/>
      <c r="BJ55" s="302" t="str">
        <f t="shared" ca="1" si="22"/>
        <v/>
      </c>
      <c r="BK55" s="302" t="str">
        <f t="shared" ca="1" si="23"/>
        <v/>
      </c>
      <c r="BL55" s="29"/>
    </row>
    <row r="56" spans="1:64" x14ac:dyDescent="0.15">
      <c r="A56" s="5"/>
      <c r="B56" s="303" t="str">
        <f ca="1">LOG確認!B56</f>
        <v/>
      </c>
      <c r="C56" s="304"/>
      <c r="D56" s="280"/>
      <c r="E56" s="280"/>
      <c r="F56" s="305"/>
      <c r="G56" s="320"/>
      <c r="H56" s="284"/>
      <c r="I56" s="284"/>
      <c r="J56" s="306"/>
      <c r="K56" s="342"/>
      <c r="L56" s="321"/>
      <c r="M56" s="308"/>
      <c r="N56" s="288"/>
      <c r="O56" s="322"/>
      <c r="P56" s="290" t="str">
        <f ca="1">LOG確認!P56</f>
        <v/>
      </c>
      <c r="Q56" s="291" t="str">
        <f ca="1">LOG確認!Q56</f>
        <v/>
      </c>
      <c r="R56" s="292" t="str">
        <f ca="1">LOG確認!R56</f>
        <v/>
      </c>
      <c r="S56" s="310" t="str">
        <f ca="1">LOG確認!S56</f>
        <v/>
      </c>
      <c r="T56" s="29"/>
      <c r="U56" s="311" t="str">
        <f ca="1">LOG確認!F56</f>
        <v/>
      </c>
      <c r="V56" s="680"/>
      <c r="W56" s="29"/>
      <c r="X56" s="29"/>
      <c r="Y56" s="6">
        <f t="shared" si="0"/>
        <v>1</v>
      </c>
      <c r="Z56" s="6">
        <f t="shared" si="1"/>
        <v>1</v>
      </c>
      <c r="AA56" s="6">
        <f t="shared" si="2"/>
        <v>1</v>
      </c>
      <c r="AB56" s="6">
        <f t="shared" si="3"/>
        <v>1</v>
      </c>
      <c r="AC56" s="6">
        <f t="shared" si="4"/>
        <v>1</v>
      </c>
      <c r="AD56" s="6">
        <f t="shared" si="5"/>
        <v>1</v>
      </c>
      <c r="AE56" s="6">
        <f t="shared" si="6"/>
        <v>1</v>
      </c>
      <c r="AF56" s="6">
        <f t="shared" si="7"/>
        <v>1</v>
      </c>
      <c r="AG56" s="6">
        <f t="shared" si="8"/>
        <v>1</v>
      </c>
      <c r="AH56" s="6">
        <f t="shared" si="9"/>
        <v>1</v>
      </c>
      <c r="AI56" s="6">
        <f t="shared" si="34"/>
        <v>1</v>
      </c>
      <c r="AJ56" s="6">
        <f t="shared" ca="1" si="10"/>
        <v>1</v>
      </c>
      <c r="AK56" s="6">
        <f t="shared" si="11"/>
        <v>1</v>
      </c>
      <c r="AL56" s="6">
        <f t="shared" ca="1" si="12"/>
        <v>13</v>
      </c>
      <c r="AM56" s="53"/>
      <c r="AN56" s="6">
        <f t="shared" ca="1" si="13"/>
        <v>1</v>
      </c>
      <c r="AO56" s="29"/>
      <c r="AP56" s="323" t="str">
        <f t="shared" ca="1" si="24"/>
        <v/>
      </c>
      <c r="AQ56" s="315" t="str">
        <f t="shared" ca="1" si="25"/>
        <v/>
      </c>
      <c r="AR56" s="315" t="str">
        <f t="shared" ca="1" si="26"/>
        <v/>
      </c>
      <c r="AS56" s="325" t="str">
        <f t="shared" ca="1" si="27"/>
        <v/>
      </c>
      <c r="AT56" s="325" t="str">
        <f t="shared" ca="1" si="28"/>
        <v/>
      </c>
      <c r="AU56" s="317" t="str">
        <f t="shared" ca="1" si="29"/>
        <v/>
      </c>
      <c r="AV56" s="318" t="str">
        <f t="shared" ca="1" si="14"/>
        <v/>
      </c>
      <c r="AW56" s="325" t="str">
        <f t="shared" ca="1" si="30"/>
        <v/>
      </c>
      <c r="AX56" s="319" t="str">
        <f t="shared" ca="1" si="31"/>
        <v/>
      </c>
      <c r="AY56" s="325" t="str">
        <f t="shared" ca="1" si="32"/>
        <v/>
      </c>
      <c r="AZ56" s="317" t="str">
        <f t="shared" ca="1" si="33"/>
        <v/>
      </c>
      <c r="BA56" s="6" t="str">
        <f t="shared" ca="1" si="15"/>
        <v/>
      </c>
      <c r="BB56" s="29"/>
      <c r="BC56" s="6" t="str">
        <f t="shared" ca="1" si="16"/>
        <v/>
      </c>
      <c r="BD56" s="6" t="str">
        <f t="shared" ca="1" si="17"/>
        <v/>
      </c>
      <c r="BE56" s="6" t="str">
        <f t="shared" ca="1" si="18"/>
        <v/>
      </c>
      <c r="BF56" s="6" t="str">
        <f t="shared" ca="1" si="19"/>
        <v/>
      </c>
      <c r="BG56" s="6" t="str">
        <f t="shared" ca="1" si="20"/>
        <v/>
      </c>
      <c r="BH56" s="6" t="str">
        <f t="shared" ca="1" si="21"/>
        <v/>
      </c>
      <c r="BI56" s="29"/>
      <c r="BJ56" s="302" t="str">
        <f t="shared" ca="1" si="22"/>
        <v/>
      </c>
      <c r="BK56" s="302" t="str">
        <f t="shared" ca="1" si="23"/>
        <v/>
      </c>
      <c r="BL56" s="29"/>
    </row>
    <row r="57" spans="1:64" x14ac:dyDescent="0.15">
      <c r="A57" s="5"/>
      <c r="B57" s="303" t="str">
        <f ca="1">LOG確認!B57</f>
        <v/>
      </c>
      <c r="C57" s="304"/>
      <c r="D57" s="280"/>
      <c r="E57" s="280"/>
      <c r="F57" s="305"/>
      <c r="G57" s="320"/>
      <c r="H57" s="284"/>
      <c r="I57" s="284"/>
      <c r="J57" s="306"/>
      <c r="K57" s="342"/>
      <c r="L57" s="306"/>
      <c r="M57" s="308"/>
      <c r="N57" s="288"/>
      <c r="O57" s="322"/>
      <c r="P57" s="290" t="str">
        <f ca="1">LOG確認!P57</f>
        <v/>
      </c>
      <c r="Q57" s="291" t="str">
        <f ca="1">LOG確認!Q57</f>
        <v/>
      </c>
      <c r="R57" s="292" t="str">
        <f ca="1">LOG確認!R57</f>
        <v/>
      </c>
      <c r="S57" s="310" t="str">
        <f ca="1">LOG確認!S57</f>
        <v/>
      </c>
      <c r="T57" s="29"/>
      <c r="U57" s="326" t="str">
        <f ca="1">LOG確認!F57</f>
        <v/>
      </c>
      <c r="V57" s="680"/>
      <c r="W57" s="29"/>
      <c r="X57" s="29"/>
      <c r="Y57" s="6">
        <f t="shared" si="0"/>
        <v>1</v>
      </c>
      <c r="Z57" s="6">
        <f t="shared" si="1"/>
        <v>1</v>
      </c>
      <c r="AA57" s="6">
        <f t="shared" si="2"/>
        <v>1</v>
      </c>
      <c r="AB57" s="6">
        <f t="shared" si="3"/>
        <v>1</v>
      </c>
      <c r="AC57" s="6">
        <f t="shared" si="4"/>
        <v>1</v>
      </c>
      <c r="AD57" s="6">
        <f t="shared" si="5"/>
        <v>1</v>
      </c>
      <c r="AE57" s="6">
        <f t="shared" si="6"/>
        <v>1</v>
      </c>
      <c r="AF57" s="6">
        <f t="shared" si="7"/>
        <v>1</v>
      </c>
      <c r="AG57" s="6">
        <f t="shared" si="8"/>
        <v>1</v>
      </c>
      <c r="AH57" s="6">
        <f t="shared" si="9"/>
        <v>1</v>
      </c>
      <c r="AI57" s="6">
        <f t="shared" si="34"/>
        <v>1</v>
      </c>
      <c r="AJ57" s="6">
        <f t="shared" ca="1" si="10"/>
        <v>1</v>
      </c>
      <c r="AK57" s="6">
        <f t="shared" si="11"/>
        <v>1</v>
      </c>
      <c r="AL57" s="6">
        <f t="shared" ca="1" si="12"/>
        <v>13</v>
      </c>
      <c r="AM57" s="53"/>
      <c r="AN57" s="6">
        <f t="shared" ca="1" si="13"/>
        <v>1</v>
      </c>
      <c r="AO57" s="29"/>
      <c r="AP57" s="323" t="str">
        <f t="shared" ca="1" si="24"/>
        <v/>
      </c>
      <c r="AQ57" s="315" t="str">
        <f t="shared" ca="1" si="25"/>
        <v/>
      </c>
      <c r="AR57" s="315" t="str">
        <f t="shared" ca="1" si="26"/>
        <v/>
      </c>
      <c r="AS57" s="316" t="str">
        <f t="shared" ca="1" si="27"/>
        <v/>
      </c>
      <c r="AT57" s="316" t="str">
        <f t="shared" ca="1" si="28"/>
        <v/>
      </c>
      <c r="AU57" s="317" t="str">
        <f t="shared" ca="1" si="29"/>
        <v/>
      </c>
      <c r="AV57" s="318" t="str">
        <f t="shared" ca="1" si="14"/>
        <v/>
      </c>
      <c r="AW57" s="316" t="str">
        <f t="shared" ca="1" si="30"/>
        <v/>
      </c>
      <c r="AX57" s="319" t="str">
        <f t="shared" ca="1" si="31"/>
        <v/>
      </c>
      <c r="AY57" s="316" t="str">
        <f t="shared" ca="1" si="32"/>
        <v/>
      </c>
      <c r="AZ57" s="317" t="str">
        <f t="shared" ca="1" si="33"/>
        <v/>
      </c>
      <c r="BA57" s="6" t="str">
        <f t="shared" ca="1" si="15"/>
        <v/>
      </c>
      <c r="BB57" s="29"/>
      <c r="BC57" s="6" t="str">
        <f t="shared" ca="1" si="16"/>
        <v/>
      </c>
      <c r="BD57" s="6" t="str">
        <f t="shared" ca="1" si="17"/>
        <v/>
      </c>
      <c r="BE57" s="6" t="str">
        <f t="shared" ca="1" si="18"/>
        <v/>
      </c>
      <c r="BF57" s="6" t="str">
        <f t="shared" ca="1" si="19"/>
        <v/>
      </c>
      <c r="BG57" s="6" t="str">
        <f t="shared" ca="1" si="20"/>
        <v/>
      </c>
      <c r="BH57" s="6" t="str">
        <f t="shared" ca="1" si="21"/>
        <v/>
      </c>
      <c r="BI57" s="29"/>
      <c r="BJ57" s="302" t="str">
        <f t="shared" ca="1" si="22"/>
        <v/>
      </c>
      <c r="BK57" s="302" t="str">
        <f t="shared" ca="1" si="23"/>
        <v/>
      </c>
      <c r="BL57" s="29"/>
    </row>
    <row r="58" spans="1:64" x14ac:dyDescent="0.15">
      <c r="A58" s="5">
        <v>40</v>
      </c>
      <c r="B58" s="303" t="str">
        <f ca="1">LOG確認!B58</f>
        <v/>
      </c>
      <c r="C58" s="327"/>
      <c r="D58" s="328"/>
      <c r="E58" s="328"/>
      <c r="F58" s="329"/>
      <c r="G58" s="328"/>
      <c r="H58" s="330"/>
      <c r="I58" s="330"/>
      <c r="J58" s="331"/>
      <c r="K58" s="332"/>
      <c r="L58" s="331"/>
      <c r="M58" s="333"/>
      <c r="N58" s="334"/>
      <c r="O58" s="335"/>
      <c r="P58" s="336" t="str">
        <f ca="1">LOG確認!P58</f>
        <v/>
      </c>
      <c r="Q58" s="337" t="str">
        <f ca="1">LOG確認!Q58</f>
        <v/>
      </c>
      <c r="R58" s="338" t="str">
        <f ca="1">LOG確認!R58</f>
        <v/>
      </c>
      <c r="S58" s="339" t="str">
        <f ca="1">LOG確認!S58</f>
        <v/>
      </c>
      <c r="T58" s="29"/>
      <c r="U58" s="340" t="str">
        <f ca="1">LOG確認!F58</f>
        <v/>
      </c>
      <c r="V58" s="680"/>
      <c r="W58" s="29"/>
      <c r="X58" s="29"/>
      <c r="Y58" s="6">
        <f t="shared" si="0"/>
        <v>1</v>
      </c>
      <c r="Z58" s="6">
        <f t="shared" si="1"/>
        <v>1</v>
      </c>
      <c r="AA58" s="6">
        <f t="shared" si="2"/>
        <v>1</v>
      </c>
      <c r="AB58" s="6">
        <f t="shared" si="3"/>
        <v>1</v>
      </c>
      <c r="AC58" s="6">
        <f t="shared" si="4"/>
        <v>1</v>
      </c>
      <c r="AD58" s="6">
        <f t="shared" si="5"/>
        <v>1</v>
      </c>
      <c r="AE58" s="6">
        <f t="shared" si="6"/>
        <v>1</v>
      </c>
      <c r="AF58" s="6">
        <f t="shared" si="7"/>
        <v>1</v>
      </c>
      <c r="AG58" s="6">
        <f t="shared" si="8"/>
        <v>1</v>
      </c>
      <c r="AH58" s="6">
        <f t="shared" si="9"/>
        <v>1</v>
      </c>
      <c r="AI58" s="6">
        <f t="shared" si="34"/>
        <v>1</v>
      </c>
      <c r="AJ58" s="6">
        <f t="shared" ca="1" si="10"/>
        <v>1</v>
      </c>
      <c r="AK58" s="6">
        <f t="shared" si="11"/>
        <v>1</v>
      </c>
      <c r="AL58" s="6">
        <f t="shared" ca="1" si="12"/>
        <v>13</v>
      </c>
      <c r="AM58" s="53"/>
      <c r="AN58" s="6">
        <f t="shared" ca="1" si="13"/>
        <v>1</v>
      </c>
      <c r="AO58" s="29"/>
      <c r="AP58" s="323" t="str">
        <f t="shared" ca="1" si="24"/>
        <v/>
      </c>
      <c r="AQ58" s="315" t="str">
        <f t="shared" ca="1" si="25"/>
        <v/>
      </c>
      <c r="AR58" s="315" t="str">
        <f t="shared" ca="1" si="26"/>
        <v/>
      </c>
      <c r="AS58" s="325" t="str">
        <f t="shared" ca="1" si="27"/>
        <v/>
      </c>
      <c r="AT58" s="325" t="str">
        <f t="shared" ca="1" si="28"/>
        <v/>
      </c>
      <c r="AU58" s="317" t="str">
        <f t="shared" ca="1" si="29"/>
        <v/>
      </c>
      <c r="AV58" s="318" t="str">
        <f t="shared" ca="1" si="14"/>
        <v/>
      </c>
      <c r="AW58" s="325" t="str">
        <f t="shared" ca="1" si="30"/>
        <v/>
      </c>
      <c r="AX58" s="319" t="str">
        <f t="shared" ca="1" si="31"/>
        <v/>
      </c>
      <c r="AY58" s="325" t="str">
        <f t="shared" ca="1" si="32"/>
        <v/>
      </c>
      <c r="AZ58" s="317" t="str">
        <f t="shared" ca="1" si="33"/>
        <v/>
      </c>
      <c r="BA58" s="6" t="str">
        <f t="shared" ca="1" si="15"/>
        <v/>
      </c>
      <c r="BB58" s="29"/>
      <c r="BC58" s="6" t="str">
        <f t="shared" ca="1" si="16"/>
        <v/>
      </c>
      <c r="BD58" s="6" t="str">
        <f t="shared" ca="1" si="17"/>
        <v/>
      </c>
      <c r="BE58" s="6" t="str">
        <f t="shared" ca="1" si="18"/>
        <v/>
      </c>
      <c r="BF58" s="6" t="str">
        <f t="shared" ca="1" si="19"/>
        <v/>
      </c>
      <c r="BG58" s="6" t="str">
        <f t="shared" ca="1" si="20"/>
        <v/>
      </c>
      <c r="BH58" s="6" t="str">
        <f t="shared" ca="1" si="21"/>
        <v/>
      </c>
      <c r="BI58" s="29"/>
      <c r="BJ58" s="302" t="str">
        <f t="shared" ca="1" si="22"/>
        <v/>
      </c>
      <c r="BK58" s="302" t="str">
        <f t="shared" ca="1" si="23"/>
        <v/>
      </c>
      <c r="BL58" s="29"/>
    </row>
    <row r="59" spans="1:64" x14ac:dyDescent="0.15">
      <c r="A59" s="5"/>
      <c r="B59" s="279" t="str">
        <f ca="1">LOG確認!B59</f>
        <v/>
      </c>
      <c r="C59" s="280"/>
      <c r="D59" s="281"/>
      <c r="E59" s="281"/>
      <c r="F59" s="282"/>
      <c r="G59" s="280"/>
      <c r="H59" s="283"/>
      <c r="I59" s="284"/>
      <c r="J59" s="285"/>
      <c r="K59" s="286"/>
      <c r="L59" s="285"/>
      <c r="M59" s="287"/>
      <c r="N59" s="341"/>
      <c r="O59" s="289"/>
      <c r="P59" s="290" t="str">
        <f ca="1">LOG確認!P59</f>
        <v/>
      </c>
      <c r="Q59" s="291" t="str">
        <f ca="1">LOG確認!Q59</f>
        <v/>
      </c>
      <c r="R59" s="292" t="str">
        <f ca="1">LOG確認!R59</f>
        <v/>
      </c>
      <c r="S59" s="310" t="str">
        <f ca="1">LOG確認!S59</f>
        <v/>
      </c>
      <c r="T59" s="29"/>
      <c r="U59" s="294" t="str">
        <f ca="1">LOG確認!F59</f>
        <v/>
      </c>
      <c r="V59" s="29"/>
      <c r="W59" s="29"/>
      <c r="X59" s="29"/>
      <c r="Y59" s="6">
        <f t="shared" si="0"/>
        <v>1</v>
      </c>
      <c r="Z59" s="6">
        <f t="shared" si="1"/>
        <v>1</v>
      </c>
      <c r="AA59" s="6">
        <f t="shared" si="2"/>
        <v>1</v>
      </c>
      <c r="AB59" s="6">
        <f t="shared" si="3"/>
        <v>1</v>
      </c>
      <c r="AC59" s="6">
        <f t="shared" si="4"/>
        <v>1</v>
      </c>
      <c r="AD59" s="6">
        <f t="shared" si="5"/>
        <v>1</v>
      </c>
      <c r="AE59" s="6">
        <f t="shared" si="6"/>
        <v>1</v>
      </c>
      <c r="AF59" s="6">
        <f t="shared" si="7"/>
        <v>1</v>
      </c>
      <c r="AG59" s="6">
        <f t="shared" si="8"/>
        <v>1</v>
      </c>
      <c r="AH59" s="6">
        <f t="shared" si="9"/>
        <v>1</v>
      </c>
      <c r="AI59" s="6">
        <f t="shared" si="34"/>
        <v>1</v>
      </c>
      <c r="AJ59" s="6">
        <f t="shared" ca="1" si="10"/>
        <v>1</v>
      </c>
      <c r="AK59" s="6">
        <f t="shared" si="11"/>
        <v>1</v>
      </c>
      <c r="AL59" s="6">
        <f t="shared" ca="1" si="12"/>
        <v>13</v>
      </c>
      <c r="AM59" s="53"/>
      <c r="AN59" s="6">
        <f t="shared" ca="1" si="13"/>
        <v>1</v>
      </c>
      <c r="AO59" s="29"/>
      <c r="AP59" s="315" t="str">
        <f t="shared" ca="1" si="24"/>
        <v/>
      </c>
      <c r="AQ59" s="323" t="str">
        <f t="shared" ca="1" si="25"/>
        <v/>
      </c>
      <c r="AR59" s="323" t="str">
        <f t="shared" ca="1" si="26"/>
        <v/>
      </c>
      <c r="AS59" s="319" t="str">
        <f t="shared" ca="1" si="27"/>
        <v/>
      </c>
      <c r="AT59" s="319" t="str">
        <f t="shared" ca="1" si="28"/>
        <v/>
      </c>
      <c r="AU59" s="317" t="str">
        <f t="shared" ca="1" si="29"/>
        <v/>
      </c>
      <c r="AV59" s="324" t="str">
        <f t="shared" ca="1" si="14"/>
        <v/>
      </c>
      <c r="AW59" s="319" t="str">
        <f t="shared" ca="1" si="30"/>
        <v/>
      </c>
      <c r="AX59" s="319" t="str">
        <f t="shared" ca="1" si="31"/>
        <v/>
      </c>
      <c r="AY59" s="319" t="str">
        <f t="shared" ca="1" si="32"/>
        <v/>
      </c>
      <c r="AZ59" s="317" t="str">
        <f t="shared" ca="1" si="33"/>
        <v/>
      </c>
      <c r="BA59" s="6" t="str">
        <f t="shared" ca="1" si="15"/>
        <v/>
      </c>
      <c r="BB59" s="29"/>
      <c r="BC59" s="6" t="str">
        <f t="shared" ca="1" si="16"/>
        <v/>
      </c>
      <c r="BD59" s="6" t="str">
        <f t="shared" ca="1" si="17"/>
        <v/>
      </c>
      <c r="BE59" s="6" t="str">
        <f t="shared" ca="1" si="18"/>
        <v/>
      </c>
      <c r="BF59" s="6" t="str">
        <f t="shared" ca="1" si="19"/>
        <v/>
      </c>
      <c r="BG59" s="6" t="str">
        <f t="shared" ca="1" si="20"/>
        <v/>
      </c>
      <c r="BH59" s="6" t="str">
        <f t="shared" ca="1" si="21"/>
        <v/>
      </c>
      <c r="BI59" s="29"/>
      <c r="BJ59" s="302" t="str">
        <f t="shared" ca="1" si="22"/>
        <v/>
      </c>
      <c r="BK59" s="302" t="str">
        <f t="shared" ca="1" si="23"/>
        <v/>
      </c>
      <c r="BL59" s="29"/>
    </row>
    <row r="60" spans="1:64" x14ac:dyDescent="0.15">
      <c r="A60" s="5"/>
      <c r="B60" s="303" t="str">
        <f ca="1">LOG確認!B60</f>
        <v/>
      </c>
      <c r="C60" s="304"/>
      <c r="D60" s="280"/>
      <c r="E60" s="280"/>
      <c r="F60" s="305"/>
      <c r="G60" s="320"/>
      <c r="H60" s="284"/>
      <c r="I60" s="284"/>
      <c r="J60" s="321"/>
      <c r="K60" s="342"/>
      <c r="L60" s="306"/>
      <c r="M60" s="308"/>
      <c r="N60" s="288"/>
      <c r="O60" s="309"/>
      <c r="P60" s="290" t="str">
        <f ca="1">LOG確認!P60</f>
        <v/>
      </c>
      <c r="Q60" s="291" t="str">
        <f ca="1">LOG確認!Q60</f>
        <v/>
      </c>
      <c r="R60" s="292" t="str">
        <f ca="1">LOG確認!R60</f>
        <v/>
      </c>
      <c r="S60" s="310" t="str">
        <f ca="1">LOG確認!S60</f>
        <v/>
      </c>
      <c r="T60" s="29"/>
      <c r="U60" s="311" t="str">
        <f ca="1">LOG確認!F60</f>
        <v/>
      </c>
      <c r="V60" s="29"/>
      <c r="W60" s="29"/>
      <c r="X60" s="29"/>
      <c r="Y60" s="6">
        <f t="shared" si="0"/>
        <v>1</v>
      </c>
      <c r="Z60" s="6">
        <f t="shared" si="1"/>
        <v>1</v>
      </c>
      <c r="AA60" s="6">
        <f t="shared" si="2"/>
        <v>1</v>
      </c>
      <c r="AB60" s="6">
        <f t="shared" si="3"/>
        <v>1</v>
      </c>
      <c r="AC60" s="6">
        <f t="shared" si="4"/>
        <v>1</v>
      </c>
      <c r="AD60" s="6">
        <f t="shared" si="5"/>
        <v>1</v>
      </c>
      <c r="AE60" s="6">
        <f t="shared" si="6"/>
        <v>1</v>
      </c>
      <c r="AF60" s="6">
        <f t="shared" si="7"/>
        <v>1</v>
      </c>
      <c r="AG60" s="6">
        <f t="shared" si="8"/>
        <v>1</v>
      </c>
      <c r="AH60" s="6">
        <f t="shared" si="9"/>
        <v>1</v>
      </c>
      <c r="AI60" s="6">
        <f t="shared" si="34"/>
        <v>1</v>
      </c>
      <c r="AJ60" s="6">
        <f t="shared" ca="1" si="10"/>
        <v>1</v>
      </c>
      <c r="AK60" s="6">
        <f t="shared" si="11"/>
        <v>1</v>
      </c>
      <c r="AL60" s="6">
        <f t="shared" ca="1" si="12"/>
        <v>13</v>
      </c>
      <c r="AM60" s="53"/>
      <c r="AN60" s="6">
        <f t="shared" ca="1" si="13"/>
        <v>1</v>
      </c>
      <c r="AO60" s="29"/>
      <c r="AP60" s="323" t="str">
        <f t="shared" ca="1" si="24"/>
        <v/>
      </c>
      <c r="AQ60" s="315" t="str">
        <f t="shared" ca="1" si="25"/>
        <v/>
      </c>
      <c r="AR60" s="315" t="str">
        <f t="shared" ca="1" si="26"/>
        <v/>
      </c>
      <c r="AS60" s="319" t="str">
        <f t="shared" ca="1" si="27"/>
        <v/>
      </c>
      <c r="AT60" s="319" t="str">
        <f t="shared" ca="1" si="28"/>
        <v/>
      </c>
      <c r="AU60" s="317" t="str">
        <f t="shared" ca="1" si="29"/>
        <v/>
      </c>
      <c r="AV60" s="318" t="str">
        <f t="shared" ca="1" si="14"/>
        <v/>
      </c>
      <c r="AW60" s="319" t="str">
        <f t="shared" ca="1" si="30"/>
        <v/>
      </c>
      <c r="AX60" s="319" t="str">
        <f t="shared" ca="1" si="31"/>
        <v/>
      </c>
      <c r="AY60" s="319" t="str">
        <f t="shared" ca="1" si="32"/>
        <v/>
      </c>
      <c r="AZ60" s="317" t="str">
        <f t="shared" ca="1" si="33"/>
        <v/>
      </c>
      <c r="BA60" s="6" t="str">
        <f t="shared" ca="1" si="15"/>
        <v/>
      </c>
      <c r="BB60" s="29"/>
      <c r="BC60" s="6" t="str">
        <f t="shared" ca="1" si="16"/>
        <v/>
      </c>
      <c r="BD60" s="6" t="str">
        <f t="shared" ca="1" si="17"/>
        <v/>
      </c>
      <c r="BE60" s="6" t="str">
        <f t="shared" ca="1" si="18"/>
        <v/>
      </c>
      <c r="BF60" s="6" t="str">
        <f t="shared" ca="1" si="19"/>
        <v/>
      </c>
      <c r="BG60" s="6" t="str">
        <f t="shared" ca="1" si="20"/>
        <v/>
      </c>
      <c r="BH60" s="6" t="str">
        <f t="shared" ca="1" si="21"/>
        <v/>
      </c>
      <c r="BI60" s="29"/>
      <c r="BJ60" s="302" t="str">
        <f t="shared" ca="1" si="22"/>
        <v/>
      </c>
      <c r="BK60" s="302" t="str">
        <f t="shared" ca="1" si="23"/>
        <v/>
      </c>
      <c r="BL60" s="29"/>
    </row>
    <row r="61" spans="1:64" x14ac:dyDescent="0.15">
      <c r="A61" s="5"/>
      <c r="B61" s="303" t="str">
        <f ca="1">LOG確認!B61</f>
        <v/>
      </c>
      <c r="C61" s="304"/>
      <c r="D61" s="280"/>
      <c r="E61" s="280"/>
      <c r="F61" s="305"/>
      <c r="G61" s="320"/>
      <c r="H61" s="284"/>
      <c r="I61" s="284"/>
      <c r="J61" s="306"/>
      <c r="K61" s="342"/>
      <c r="L61" s="321"/>
      <c r="M61" s="308"/>
      <c r="N61" s="288"/>
      <c r="O61" s="322"/>
      <c r="P61" s="290" t="str">
        <f ca="1">LOG確認!P61</f>
        <v/>
      </c>
      <c r="Q61" s="291" t="str">
        <f ca="1">LOG確認!Q61</f>
        <v/>
      </c>
      <c r="R61" s="292" t="str">
        <f ca="1">LOG確認!R61</f>
        <v/>
      </c>
      <c r="S61" s="310" t="str">
        <f ca="1">LOG確認!S61</f>
        <v/>
      </c>
      <c r="T61" s="29"/>
      <c r="U61" s="311" t="str">
        <f ca="1">LOG確認!F61</f>
        <v/>
      </c>
      <c r="V61" s="29"/>
      <c r="W61" s="29"/>
      <c r="X61" s="29"/>
      <c r="Y61" s="6">
        <f t="shared" si="0"/>
        <v>1</v>
      </c>
      <c r="Z61" s="6">
        <f t="shared" si="1"/>
        <v>1</v>
      </c>
      <c r="AA61" s="6">
        <f t="shared" si="2"/>
        <v>1</v>
      </c>
      <c r="AB61" s="6">
        <f t="shared" si="3"/>
        <v>1</v>
      </c>
      <c r="AC61" s="6">
        <f t="shared" si="4"/>
        <v>1</v>
      </c>
      <c r="AD61" s="6">
        <f t="shared" si="5"/>
        <v>1</v>
      </c>
      <c r="AE61" s="6">
        <f t="shared" si="6"/>
        <v>1</v>
      </c>
      <c r="AF61" s="6">
        <f t="shared" si="7"/>
        <v>1</v>
      </c>
      <c r="AG61" s="6">
        <f t="shared" si="8"/>
        <v>1</v>
      </c>
      <c r="AH61" s="6">
        <f t="shared" si="9"/>
        <v>1</v>
      </c>
      <c r="AI61" s="6">
        <f t="shared" si="34"/>
        <v>1</v>
      </c>
      <c r="AJ61" s="6">
        <f t="shared" ca="1" si="10"/>
        <v>1</v>
      </c>
      <c r="AK61" s="6">
        <f t="shared" si="11"/>
        <v>1</v>
      </c>
      <c r="AL61" s="6">
        <f t="shared" ca="1" si="12"/>
        <v>13</v>
      </c>
      <c r="AM61" s="53"/>
      <c r="AN61" s="6">
        <f t="shared" ca="1" si="13"/>
        <v>1</v>
      </c>
      <c r="AO61" s="29"/>
      <c r="AP61" s="323" t="str">
        <f t="shared" ca="1" si="24"/>
        <v/>
      </c>
      <c r="AQ61" s="315" t="str">
        <f t="shared" ca="1" si="25"/>
        <v/>
      </c>
      <c r="AR61" s="315" t="str">
        <f t="shared" ca="1" si="26"/>
        <v/>
      </c>
      <c r="AS61" s="316" t="str">
        <f t="shared" ca="1" si="27"/>
        <v/>
      </c>
      <c r="AT61" s="316" t="str">
        <f t="shared" ca="1" si="28"/>
        <v/>
      </c>
      <c r="AU61" s="317" t="str">
        <f t="shared" ca="1" si="29"/>
        <v/>
      </c>
      <c r="AV61" s="318" t="str">
        <f t="shared" ca="1" si="14"/>
        <v/>
      </c>
      <c r="AW61" s="316" t="str">
        <f t="shared" ca="1" si="30"/>
        <v/>
      </c>
      <c r="AX61" s="319" t="str">
        <f t="shared" ca="1" si="31"/>
        <v/>
      </c>
      <c r="AY61" s="316" t="str">
        <f t="shared" ca="1" si="32"/>
        <v/>
      </c>
      <c r="AZ61" s="317" t="str">
        <f t="shared" ca="1" si="33"/>
        <v/>
      </c>
      <c r="BA61" s="6" t="str">
        <f t="shared" ca="1" si="15"/>
        <v/>
      </c>
      <c r="BB61" s="29"/>
      <c r="BC61" s="6" t="str">
        <f t="shared" ca="1" si="16"/>
        <v/>
      </c>
      <c r="BD61" s="6" t="str">
        <f t="shared" ca="1" si="17"/>
        <v/>
      </c>
      <c r="BE61" s="6" t="str">
        <f t="shared" ca="1" si="18"/>
        <v/>
      </c>
      <c r="BF61" s="6" t="str">
        <f t="shared" ca="1" si="19"/>
        <v/>
      </c>
      <c r="BG61" s="6" t="str">
        <f t="shared" ca="1" si="20"/>
        <v/>
      </c>
      <c r="BH61" s="6" t="str">
        <f t="shared" ca="1" si="21"/>
        <v/>
      </c>
      <c r="BI61" s="29"/>
      <c r="BJ61" s="302" t="str">
        <f t="shared" ca="1" si="22"/>
        <v/>
      </c>
      <c r="BK61" s="302" t="str">
        <f t="shared" ca="1" si="23"/>
        <v/>
      </c>
      <c r="BL61" s="29"/>
    </row>
    <row r="62" spans="1:64" x14ac:dyDescent="0.15">
      <c r="A62" s="5"/>
      <c r="B62" s="303" t="str">
        <f ca="1">LOG確認!B62</f>
        <v/>
      </c>
      <c r="C62" s="304"/>
      <c r="D62" s="280"/>
      <c r="E62" s="280"/>
      <c r="F62" s="305"/>
      <c r="G62" s="320"/>
      <c r="H62" s="284"/>
      <c r="I62" s="284"/>
      <c r="J62" s="306"/>
      <c r="K62" s="307"/>
      <c r="L62" s="321"/>
      <c r="M62" s="308"/>
      <c r="N62" s="288"/>
      <c r="O62" s="322"/>
      <c r="P62" s="290" t="str">
        <f ca="1">LOG確認!P62</f>
        <v/>
      </c>
      <c r="Q62" s="291" t="str">
        <f ca="1">LOG確認!Q62</f>
        <v/>
      </c>
      <c r="R62" s="292" t="str">
        <f ca="1">LOG確認!R62</f>
        <v/>
      </c>
      <c r="S62" s="310" t="str">
        <f ca="1">LOG確認!S62</f>
        <v/>
      </c>
      <c r="T62" s="29"/>
      <c r="U62" s="311" t="str">
        <f ca="1">LOG確認!F62</f>
        <v/>
      </c>
      <c r="V62" s="29"/>
      <c r="W62" s="29"/>
      <c r="X62" s="29"/>
      <c r="Y62" s="6">
        <f t="shared" si="0"/>
        <v>1</v>
      </c>
      <c r="Z62" s="6">
        <f t="shared" si="1"/>
        <v>1</v>
      </c>
      <c r="AA62" s="6">
        <f t="shared" si="2"/>
        <v>1</v>
      </c>
      <c r="AB62" s="6">
        <f t="shared" si="3"/>
        <v>1</v>
      </c>
      <c r="AC62" s="6">
        <f t="shared" si="4"/>
        <v>1</v>
      </c>
      <c r="AD62" s="6">
        <f t="shared" si="5"/>
        <v>1</v>
      </c>
      <c r="AE62" s="6">
        <f t="shared" si="6"/>
        <v>1</v>
      </c>
      <c r="AF62" s="6">
        <f t="shared" si="7"/>
        <v>1</v>
      </c>
      <c r="AG62" s="6">
        <f t="shared" si="8"/>
        <v>1</v>
      </c>
      <c r="AH62" s="6">
        <f t="shared" si="9"/>
        <v>1</v>
      </c>
      <c r="AI62" s="6">
        <f t="shared" si="34"/>
        <v>1</v>
      </c>
      <c r="AJ62" s="6">
        <f t="shared" ca="1" si="10"/>
        <v>1</v>
      </c>
      <c r="AK62" s="6">
        <f t="shared" si="11"/>
        <v>1</v>
      </c>
      <c r="AL62" s="6">
        <f t="shared" ca="1" si="12"/>
        <v>13</v>
      </c>
      <c r="AM62" s="53"/>
      <c r="AN62" s="6">
        <f t="shared" ca="1" si="13"/>
        <v>1</v>
      </c>
      <c r="AO62" s="29"/>
      <c r="AP62" s="323" t="str">
        <f t="shared" ca="1" si="24"/>
        <v/>
      </c>
      <c r="AQ62" s="315" t="str">
        <f t="shared" ca="1" si="25"/>
        <v/>
      </c>
      <c r="AR62" s="315" t="str">
        <f t="shared" ca="1" si="26"/>
        <v/>
      </c>
      <c r="AS62" s="319" t="str">
        <f t="shared" ca="1" si="27"/>
        <v/>
      </c>
      <c r="AT62" s="319" t="str">
        <f t="shared" ca="1" si="28"/>
        <v/>
      </c>
      <c r="AU62" s="317" t="str">
        <f t="shared" ca="1" si="29"/>
        <v/>
      </c>
      <c r="AV62" s="324" t="str">
        <f t="shared" ca="1" si="14"/>
        <v/>
      </c>
      <c r="AW62" s="319" t="str">
        <f t="shared" ca="1" si="30"/>
        <v/>
      </c>
      <c r="AX62" s="319" t="str">
        <f t="shared" ca="1" si="31"/>
        <v/>
      </c>
      <c r="AY62" s="319" t="str">
        <f t="shared" ca="1" si="32"/>
        <v/>
      </c>
      <c r="AZ62" s="317" t="str">
        <f t="shared" ca="1" si="33"/>
        <v/>
      </c>
      <c r="BA62" s="6" t="str">
        <f t="shared" ca="1" si="15"/>
        <v/>
      </c>
      <c r="BB62" s="29"/>
      <c r="BC62" s="6" t="str">
        <f t="shared" ca="1" si="16"/>
        <v/>
      </c>
      <c r="BD62" s="6" t="str">
        <f t="shared" ca="1" si="17"/>
        <v/>
      </c>
      <c r="BE62" s="6" t="str">
        <f t="shared" ca="1" si="18"/>
        <v/>
      </c>
      <c r="BF62" s="6" t="str">
        <f t="shared" ca="1" si="19"/>
        <v/>
      </c>
      <c r="BG62" s="6" t="str">
        <f t="shared" ca="1" si="20"/>
        <v/>
      </c>
      <c r="BH62" s="6" t="str">
        <f t="shared" ca="1" si="21"/>
        <v/>
      </c>
      <c r="BI62" s="29"/>
      <c r="BJ62" s="302" t="str">
        <f t="shared" ca="1" si="22"/>
        <v/>
      </c>
      <c r="BK62" s="302" t="str">
        <f t="shared" ca="1" si="23"/>
        <v/>
      </c>
      <c r="BL62" s="29"/>
    </row>
    <row r="63" spans="1:64" x14ac:dyDescent="0.15">
      <c r="A63" s="5"/>
      <c r="B63" s="303" t="str">
        <f ca="1">LOG確認!B63</f>
        <v/>
      </c>
      <c r="C63" s="304"/>
      <c r="D63" s="280"/>
      <c r="E63" s="280"/>
      <c r="F63" s="305"/>
      <c r="G63" s="320"/>
      <c r="H63" s="284"/>
      <c r="I63" s="284"/>
      <c r="J63" s="306"/>
      <c r="K63" s="307"/>
      <c r="L63" s="306"/>
      <c r="M63" s="308"/>
      <c r="N63" s="288"/>
      <c r="O63" s="322"/>
      <c r="P63" s="290" t="str">
        <f ca="1">LOG確認!P63</f>
        <v/>
      </c>
      <c r="Q63" s="291" t="str">
        <f ca="1">LOG確認!Q63</f>
        <v/>
      </c>
      <c r="R63" s="292" t="str">
        <f ca="1">LOG確認!R63</f>
        <v/>
      </c>
      <c r="S63" s="310" t="str">
        <f ca="1">LOG確認!S63</f>
        <v/>
      </c>
      <c r="T63" s="29"/>
      <c r="U63" s="311" t="str">
        <f ca="1">LOG確認!F63</f>
        <v/>
      </c>
      <c r="V63" s="29"/>
      <c r="W63" s="29"/>
      <c r="X63" s="29"/>
      <c r="Y63" s="6">
        <f t="shared" si="0"/>
        <v>1</v>
      </c>
      <c r="Z63" s="6">
        <f t="shared" si="1"/>
        <v>1</v>
      </c>
      <c r="AA63" s="6">
        <f t="shared" si="2"/>
        <v>1</v>
      </c>
      <c r="AB63" s="6">
        <f t="shared" si="3"/>
        <v>1</v>
      </c>
      <c r="AC63" s="6">
        <f t="shared" si="4"/>
        <v>1</v>
      </c>
      <c r="AD63" s="6">
        <f t="shared" si="5"/>
        <v>1</v>
      </c>
      <c r="AE63" s="6">
        <f t="shared" si="6"/>
        <v>1</v>
      </c>
      <c r="AF63" s="6">
        <f t="shared" si="7"/>
        <v>1</v>
      </c>
      <c r="AG63" s="6">
        <f t="shared" si="8"/>
        <v>1</v>
      </c>
      <c r="AH63" s="6">
        <f t="shared" si="9"/>
        <v>1</v>
      </c>
      <c r="AI63" s="6">
        <f t="shared" si="34"/>
        <v>1</v>
      </c>
      <c r="AJ63" s="6">
        <f t="shared" ca="1" si="10"/>
        <v>1</v>
      </c>
      <c r="AK63" s="6">
        <f t="shared" si="11"/>
        <v>1</v>
      </c>
      <c r="AL63" s="6">
        <f t="shared" ca="1" si="12"/>
        <v>13</v>
      </c>
      <c r="AM63" s="53"/>
      <c r="AN63" s="6">
        <f t="shared" ca="1" si="13"/>
        <v>1</v>
      </c>
      <c r="AO63" s="29"/>
      <c r="AP63" s="323" t="str">
        <f t="shared" ca="1" si="24"/>
        <v/>
      </c>
      <c r="AQ63" s="323" t="str">
        <f t="shared" ca="1" si="25"/>
        <v/>
      </c>
      <c r="AR63" s="323" t="str">
        <f t="shared" ca="1" si="26"/>
        <v/>
      </c>
      <c r="AS63" s="325" t="str">
        <f t="shared" ca="1" si="27"/>
        <v/>
      </c>
      <c r="AT63" s="325" t="str">
        <f t="shared" ca="1" si="28"/>
        <v/>
      </c>
      <c r="AU63" s="317" t="str">
        <f t="shared" ca="1" si="29"/>
        <v/>
      </c>
      <c r="AV63" s="318" t="str">
        <f t="shared" ca="1" si="14"/>
        <v/>
      </c>
      <c r="AW63" s="325" t="str">
        <f t="shared" ca="1" si="30"/>
        <v/>
      </c>
      <c r="AX63" s="319" t="str">
        <f t="shared" ca="1" si="31"/>
        <v/>
      </c>
      <c r="AY63" s="325" t="str">
        <f t="shared" ca="1" si="32"/>
        <v/>
      </c>
      <c r="AZ63" s="317" t="str">
        <f t="shared" ca="1" si="33"/>
        <v/>
      </c>
      <c r="BA63" s="6" t="str">
        <f t="shared" ca="1" si="15"/>
        <v/>
      </c>
      <c r="BB63" s="29"/>
      <c r="BC63" s="6" t="str">
        <f t="shared" ca="1" si="16"/>
        <v/>
      </c>
      <c r="BD63" s="6" t="str">
        <f t="shared" ca="1" si="17"/>
        <v/>
      </c>
      <c r="BE63" s="6" t="str">
        <f t="shared" ca="1" si="18"/>
        <v/>
      </c>
      <c r="BF63" s="6" t="str">
        <f t="shared" ca="1" si="19"/>
        <v/>
      </c>
      <c r="BG63" s="6" t="str">
        <f t="shared" ca="1" si="20"/>
        <v/>
      </c>
      <c r="BH63" s="6" t="str">
        <f t="shared" ca="1" si="21"/>
        <v/>
      </c>
      <c r="BI63" s="29"/>
      <c r="BJ63" s="302" t="str">
        <f t="shared" ca="1" si="22"/>
        <v/>
      </c>
      <c r="BK63" s="302" t="str">
        <f t="shared" ca="1" si="23"/>
        <v/>
      </c>
      <c r="BL63" s="29"/>
    </row>
    <row r="64" spans="1:64" x14ac:dyDescent="0.15">
      <c r="A64" s="5"/>
      <c r="B64" s="303" t="str">
        <f ca="1">LOG確認!B64</f>
        <v/>
      </c>
      <c r="C64" s="304"/>
      <c r="D64" s="280"/>
      <c r="E64" s="280"/>
      <c r="F64" s="305"/>
      <c r="G64" s="320"/>
      <c r="H64" s="284"/>
      <c r="I64" s="284"/>
      <c r="J64" s="306"/>
      <c r="K64" s="342"/>
      <c r="L64" s="321"/>
      <c r="M64" s="308"/>
      <c r="N64" s="288"/>
      <c r="O64" s="309"/>
      <c r="P64" s="290" t="str">
        <f ca="1">LOG確認!P64</f>
        <v/>
      </c>
      <c r="Q64" s="291" t="str">
        <f ca="1">LOG確認!Q64</f>
        <v/>
      </c>
      <c r="R64" s="292" t="str">
        <f ca="1">LOG確認!R64</f>
        <v/>
      </c>
      <c r="S64" s="310" t="str">
        <f ca="1">LOG確認!S64</f>
        <v/>
      </c>
      <c r="T64" s="29"/>
      <c r="U64" s="326" t="str">
        <f ca="1">LOG確認!F64</f>
        <v/>
      </c>
      <c r="V64" s="29"/>
      <c r="W64" s="29"/>
      <c r="X64" s="29"/>
      <c r="Y64" s="6">
        <f t="shared" si="0"/>
        <v>1</v>
      </c>
      <c r="Z64" s="6">
        <f t="shared" si="1"/>
        <v>1</v>
      </c>
      <c r="AA64" s="6">
        <f t="shared" si="2"/>
        <v>1</v>
      </c>
      <c r="AB64" s="6">
        <f t="shared" si="3"/>
        <v>1</v>
      </c>
      <c r="AC64" s="6">
        <f t="shared" si="4"/>
        <v>1</v>
      </c>
      <c r="AD64" s="6">
        <f t="shared" si="5"/>
        <v>1</v>
      </c>
      <c r="AE64" s="6">
        <f t="shared" si="6"/>
        <v>1</v>
      </c>
      <c r="AF64" s="6">
        <f t="shared" si="7"/>
        <v>1</v>
      </c>
      <c r="AG64" s="6">
        <f t="shared" si="8"/>
        <v>1</v>
      </c>
      <c r="AH64" s="6">
        <f t="shared" si="9"/>
        <v>1</v>
      </c>
      <c r="AI64" s="6">
        <f t="shared" si="34"/>
        <v>1</v>
      </c>
      <c r="AJ64" s="6">
        <f t="shared" ca="1" si="10"/>
        <v>1</v>
      </c>
      <c r="AK64" s="6">
        <f t="shared" si="11"/>
        <v>1</v>
      </c>
      <c r="AL64" s="6">
        <f t="shared" ca="1" si="12"/>
        <v>13</v>
      </c>
      <c r="AM64" s="53"/>
      <c r="AN64" s="6">
        <f t="shared" ca="1" si="13"/>
        <v>1</v>
      </c>
      <c r="AO64" s="29"/>
      <c r="AP64" s="323" t="str">
        <f t="shared" ca="1" si="24"/>
        <v/>
      </c>
      <c r="AQ64" s="315" t="str">
        <f t="shared" ca="1" si="25"/>
        <v/>
      </c>
      <c r="AR64" s="315" t="str">
        <f t="shared" ca="1" si="26"/>
        <v/>
      </c>
      <c r="AS64" s="325" t="str">
        <f t="shared" ca="1" si="27"/>
        <v/>
      </c>
      <c r="AT64" s="325" t="str">
        <f t="shared" ca="1" si="28"/>
        <v/>
      </c>
      <c r="AU64" s="317" t="str">
        <f t="shared" ca="1" si="29"/>
        <v/>
      </c>
      <c r="AV64" s="318" t="str">
        <f t="shared" ca="1" si="14"/>
        <v/>
      </c>
      <c r="AW64" s="325" t="str">
        <f t="shared" ca="1" si="30"/>
        <v/>
      </c>
      <c r="AX64" s="319" t="str">
        <f t="shared" ca="1" si="31"/>
        <v/>
      </c>
      <c r="AY64" s="325" t="str">
        <f t="shared" ca="1" si="32"/>
        <v/>
      </c>
      <c r="AZ64" s="317" t="str">
        <f t="shared" ca="1" si="33"/>
        <v/>
      </c>
      <c r="BA64" s="6" t="str">
        <f t="shared" ca="1" si="15"/>
        <v/>
      </c>
      <c r="BB64" s="29"/>
      <c r="BC64" s="6" t="str">
        <f t="shared" ca="1" si="16"/>
        <v/>
      </c>
      <c r="BD64" s="6" t="str">
        <f t="shared" ca="1" si="17"/>
        <v/>
      </c>
      <c r="BE64" s="6" t="str">
        <f t="shared" ca="1" si="18"/>
        <v/>
      </c>
      <c r="BF64" s="6" t="str">
        <f t="shared" ca="1" si="19"/>
        <v/>
      </c>
      <c r="BG64" s="6" t="str">
        <f t="shared" ca="1" si="20"/>
        <v/>
      </c>
      <c r="BH64" s="6" t="str">
        <f t="shared" ca="1" si="21"/>
        <v/>
      </c>
      <c r="BI64" s="29"/>
      <c r="BJ64" s="302" t="str">
        <f t="shared" ca="1" si="22"/>
        <v/>
      </c>
      <c r="BK64" s="302" t="str">
        <f t="shared" ca="1" si="23"/>
        <v/>
      </c>
      <c r="BL64" s="29"/>
    </row>
    <row r="65" spans="1:64" x14ac:dyDescent="0.15">
      <c r="A65" s="5"/>
      <c r="B65" s="303" t="str">
        <f ca="1">LOG確認!B65</f>
        <v/>
      </c>
      <c r="C65" s="304"/>
      <c r="D65" s="280"/>
      <c r="E65" s="280"/>
      <c r="F65" s="305"/>
      <c r="G65" s="320"/>
      <c r="H65" s="284"/>
      <c r="I65" s="284"/>
      <c r="J65" s="321"/>
      <c r="K65" s="342"/>
      <c r="L65" s="306"/>
      <c r="M65" s="308"/>
      <c r="N65" s="288"/>
      <c r="O65" s="322"/>
      <c r="P65" s="290" t="str">
        <f ca="1">LOG確認!P65</f>
        <v/>
      </c>
      <c r="Q65" s="291" t="str">
        <f ca="1">LOG確認!Q65</f>
        <v/>
      </c>
      <c r="R65" s="292" t="str">
        <f ca="1">LOG確認!R65</f>
        <v/>
      </c>
      <c r="S65" s="310" t="str">
        <f ca="1">LOG確認!S65</f>
        <v/>
      </c>
      <c r="T65" s="29"/>
      <c r="U65" s="311" t="str">
        <f ca="1">LOG確認!F65</f>
        <v/>
      </c>
      <c r="V65" s="29"/>
      <c r="W65" s="29"/>
      <c r="X65" s="29"/>
      <c r="Y65" s="6">
        <f t="shared" si="0"/>
        <v>1</v>
      </c>
      <c r="Z65" s="6">
        <f t="shared" si="1"/>
        <v>1</v>
      </c>
      <c r="AA65" s="6">
        <f t="shared" si="2"/>
        <v>1</v>
      </c>
      <c r="AB65" s="6">
        <f t="shared" si="3"/>
        <v>1</v>
      </c>
      <c r="AC65" s="6">
        <f t="shared" si="4"/>
        <v>1</v>
      </c>
      <c r="AD65" s="6">
        <f t="shared" si="5"/>
        <v>1</v>
      </c>
      <c r="AE65" s="6">
        <f t="shared" si="6"/>
        <v>1</v>
      </c>
      <c r="AF65" s="6">
        <f t="shared" si="7"/>
        <v>1</v>
      </c>
      <c r="AG65" s="6">
        <f t="shared" si="8"/>
        <v>1</v>
      </c>
      <c r="AH65" s="6">
        <f t="shared" si="9"/>
        <v>1</v>
      </c>
      <c r="AI65" s="6">
        <f t="shared" si="34"/>
        <v>1</v>
      </c>
      <c r="AJ65" s="6">
        <f t="shared" ca="1" si="10"/>
        <v>1</v>
      </c>
      <c r="AK65" s="6">
        <f t="shared" si="11"/>
        <v>1</v>
      </c>
      <c r="AL65" s="6">
        <f t="shared" ca="1" si="12"/>
        <v>13</v>
      </c>
      <c r="AM65" s="53"/>
      <c r="AN65" s="6">
        <f t="shared" ca="1" si="13"/>
        <v>1</v>
      </c>
      <c r="AO65" s="29"/>
      <c r="AP65" s="323" t="str">
        <f t="shared" ca="1" si="24"/>
        <v/>
      </c>
      <c r="AQ65" s="315" t="str">
        <f t="shared" ca="1" si="25"/>
        <v/>
      </c>
      <c r="AR65" s="315" t="str">
        <f t="shared" ca="1" si="26"/>
        <v/>
      </c>
      <c r="AS65" s="325" t="str">
        <f t="shared" ca="1" si="27"/>
        <v/>
      </c>
      <c r="AT65" s="325" t="str">
        <f t="shared" ca="1" si="28"/>
        <v/>
      </c>
      <c r="AU65" s="317" t="str">
        <f t="shared" ca="1" si="29"/>
        <v/>
      </c>
      <c r="AV65" s="324" t="str">
        <f t="shared" ca="1" si="14"/>
        <v/>
      </c>
      <c r="AW65" s="325" t="str">
        <f t="shared" ca="1" si="30"/>
        <v/>
      </c>
      <c r="AX65" s="319" t="str">
        <f t="shared" ca="1" si="31"/>
        <v/>
      </c>
      <c r="AY65" s="325" t="str">
        <f t="shared" ca="1" si="32"/>
        <v/>
      </c>
      <c r="AZ65" s="317" t="str">
        <f t="shared" ca="1" si="33"/>
        <v/>
      </c>
      <c r="BA65" s="6" t="str">
        <f t="shared" ca="1" si="15"/>
        <v/>
      </c>
      <c r="BB65" s="29"/>
      <c r="BC65" s="6" t="str">
        <f t="shared" ca="1" si="16"/>
        <v/>
      </c>
      <c r="BD65" s="6" t="str">
        <f t="shared" ca="1" si="17"/>
        <v/>
      </c>
      <c r="BE65" s="6" t="str">
        <f t="shared" ca="1" si="18"/>
        <v/>
      </c>
      <c r="BF65" s="6" t="str">
        <f t="shared" ca="1" si="19"/>
        <v/>
      </c>
      <c r="BG65" s="6" t="str">
        <f t="shared" ca="1" si="20"/>
        <v/>
      </c>
      <c r="BH65" s="6" t="str">
        <f t="shared" ca="1" si="21"/>
        <v/>
      </c>
      <c r="BI65" s="29"/>
      <c r="BJ65" s="302" t="str">
        <f t="shared" ca="1" si="22"/>
        <v/>
      </c>
      <c r="BK65" s="302" t="str">
        <f t="shared" ca="1" si="23"/>
        <v/>
      </c>
      <c r="BL65" s="29"/>
    </row>
    <row r="66" spans="1:64" x14ac:dyDescent="0.15">
      <c r="A66" s="5"/>
      <c r="B66" s="303" t="str">
        <f ca="1">LOG確認!B66</f>
        <v/>
      </c>
      <c r="C66" s="304"/>
      <c r="D66" s="280"/>
      <c r="E66" s="280"/>
      <c r="F66" s="305"/>
      <c r="G66" s="320"/>
      <c r="H66" s="284"/>
      <c r="I66" s="284"/>
      <c r="J66" s="306"/>
      <c r="K66" s="342"/>
      <c r="L66" s="306"/>
      <c r="M66" s="308"/>
      <c r="N66" s="288"/>
      <c r="O66" s="322"/>
      <c r="P66" s="290" t="str">
        <f ca="1">LOG確認!P66</f>
        <v/>
      </c>
      <c r="Q66" s="291" t="str">
        <f ca="1">LOG確認!Q66</f>
        <v/>
      </c>
      <c r="R66" s="292" t="str">
        <f ca="1">LOG確認!R66</f>
        <v/>
      </c>
      <c r="S66" s="310" t="str">
        <f ca="1">LOG確認!S66</f>
        <v/>
      </c>
      <c r="T66" s="29"/>
      <c r="U66" s="311" t="str">
        <f ca="1">LOG確認!F66</f>
        <v/>
      </c>
      <c r="V66" s="29"/>
      <c r="W66" s="29"/>
      <c r="X66" s="29"/>
      <c r="Y66" s="6">
        <f t="shared" si="0"/>
        <v>1</v>
      </c>
      <c r="Z66" s="6">
        <f t="shared" si="1"/>
        <v>1</v>
      </c>
      <c r="AA66" s="6">
        <f t="shared" si="2"/>
        <v>1</v>
      </c>
      <c r="AB66" s="6">
        <f t="shared" si="3"/>
        <v>1</v>
      </c>
      <c r="AC66" s="6">
        <f t="shared" si="4"/>
        <v>1</v>
      </c>
      <c r="AD66" s="6">
        <f t="shared" si="5"/>
        <v>1</v>
      </c>
      <c r="AE66" s="6">
        <f t="shared" si="6"/>
        <v>1</v>
      </c>
      <c r="AF66" s="6">
        <f t="shared" si="7"/>
        <v>1</v>
      </c>
      <c r="AG66" s="6">
        <f t="shared" si="8"/>
        <v>1</v>
      </c>
      <c r="AH66" s="6">
        <f t="shared" si="9"/>
        <v>1</v>
      </c>
      <c r="AI66" s="6">
        <f t="shared" si="34"/>
        <v>1</v>
      </c>
      <c r="AJ66" s="6">
        <f t="shared" ca="1" si="10"/>
        <v>1</v>
      </c>
      <c r="AK66" s="6">
        <f t="shared" si="11"/>
        <v>1</v>
      </c>
      <c r="AL66" s="6">
        <f t="shared" ca="1" si="12"/>
        <v>13</v>
      </c>
      <c r="AM66" s="53"/>
      <c r="AN66" s="6">
        <f t="shared" ca="1" si="13"/>
        <v>1</v>
      </c>
      <c r="AO66" s="29"/>
      <c r="AP66" s="323" t="str">
        <f t="shared" ca="1" si="24"/>
        <v/>
      </c>
      <c r="AQ66" s="315" t="str">
        <f t="shared" ca="1" si="25"/>
        <v/>
      </c>
      <c r="AR66" s="315" t="str">
        <f t="shared" ca="1" si="26"/>
        <v/>
      </c>
      <c r="AS66" s="325" t="str">
        <f t="shared" ca="1" si="27"/>
        <v/>
      </c>
      <c r="AT66" s="325" t="str">
        <f t="shared" ca="1" si="28"/>
        <v/>
      </c>
      <c r="AU66" s="317" t="str">
        <f t="shared" ca="1" si="29"/>
        <v/>
      </c>
      <c r="AV66" s="318" t="str">
        <f t="shared" ca="1" si="14"/>
        <v/>
      </c>
      <c r="AW66" s="325" t="str">
        <f t="shared" ca="1" si="30"/>
        <v/>
      </c>
      <c r="AX66" s="319" t="str">
        <f t="shared" ca="1" si="31"/>
        <v/>
      </c>
      <c r="AY66" s="325" t="str">
        <f t="shared" ca="1" si="32"/>
        <v/>
      </c>
      <c r="AZ66" s="317" t="str">
        <f t="shared" ca="1" si="33"/>
        <v/>
      </c>
      <c r="BA66" s="6" t="str">
        <f t="shared" ca="1" si="15"/>
        <v/>
      </c>
      <c r="BB66" s="29"/>
      <c r="BC66" s="6" t="str">
        <f t="shared" ca="1" si="16"/>
        <v/>
      </c>
      <c r="BD66" s="6" t="str">
        <f t="shared" ca="1" si="17"/>
        <v/>
      </c>
      <c r="BE66" s="6" t="str">
        <f t="shared" ca="1" si="18"/>
        <v/>
      </c>
      <c r="BF66" s="6" t="str">
        <f t="shared" ca="1" si="19"/>
        <v/>
      </c>
      <c r="BG66" s="6" t="str">
        <f t="shared" ca="1" si="20"/>
        <v/>
      </c>
      <c r="BH66" s="6" t="str">
        <f t="shared" ca="1" si="21"/>
        <v/>
      </c>
      <c r="BI66" s="29"/>
      <c r="BJ66" s="302" t="str">
        <f t="shared" ca="1" si="22"/>
        <v/>
      </c>
      <c r="BK66" s="302" t="str">
        <f t="shared" ca="1" si="23"/>
        <v/>
      </c>
      <c r="BL66" s="29"/>
    </row>
    <row r="67" spans="1:64" x14ac:dyDescent="0.15">
      <c r="A67" s="5"/>
      <c r="B67" s="303" t="str">
        <f ca="1">LOG確認!B67</f>
        <v/>
      </c>
      <c r="C67" s="304"/>
      <c r="D67" s="280"/>
      <c r="E67" s="280"/>
      <c r="F67" s="305"/>
      <c r="G67" s="320"/>
      <c r="H67" s="284"/>
      <c r="I67" s="284"/>
      <c r="J67" s="306"/>
      <c r="K67" s="342"/>
      <c r="L67" s="306"/>
      <c r="M67" s="308"/>
      <c r="N67" s="288"/>
      <c r="O67" s="322"/>
      <c r="P67" s="290" t="str">
        <f ca="1">LOG確認!P67</f>
        <v/>
      </c>
      <c r="Q67" s="291" t="str">
        <f ca="1">LOG確認!Q67</f>
        <v/>
      </c>
      <c r="R67" s="292" t="str">
        <f ca="1">LOG確認!R67</f>
        <v/>
      </c>
      <c r="S67" s="310" t="str">
        <f ca="1">LOG確認!S67</f>
        <v/>
      </c>
      <c r="T67" s="29"/>
      <c r="U67" s="326" t="str">
        <f ca="1">LOG確認!F67</f>
        <v/>
      </c>
      <c r="V67" s="29"/>
      <c r="W67" s="29"/>
      <c r="X67" s="29"/>
      <c r="Y67" s="6">
        <f t="shared" si="0"/>
        <v>1</v>
      </c>
      <c r="Z67" s="6">
        <f t="shared" si="1"/>
        <v>1</v>
      </c>
      <c r="AA67" s="6">
        <f t="shared" si="2"/>
        <v>1</v>
      </c>
      <c r="AB67" s="6">
        <f t="shared" si="3"/>
        <v>1</v>
      </c>
      <c r="AC67" s="6">
        <f t="shared" si="4"/>
        <v>1</v>
      </c>
      <c r="AD67" s="6">
        <f t="shared" si="5"/>
        <v>1</v>
      </c>
      <c r="AE67" s="6">
        <f t="shared" si="6"/>
        <v>1</v>
      </c>
      <c r="AF67" s="6">
        <f t="shared" si="7"/>
        <v>1</v>
      </c>
      <c r="AG67" s="6">
        <f t="shared" si="8"/>
        <v>1</v>
      </c>
      <c r="AH67" s="6">
        <f t="shared" si="9"/>
        <v>1</v>
      </c>
      <c r="AI67" s="6">
        <f t="shared" si="34"/>
        <v>1</v>
      </c>
      <c r="AJ67" s="6">
        <f t="shared" ca="1" si="10"/>
        <v>1</v>
      </c>
      <c r="AK67" s="6">
        <f t="shared" si="11"/>
        <v>1</v>
      </c>
      <c r="AL67" s="6">
        <f t="shared" ca="1" si="12"/>
        <v>13</v>
      </c>
      <c r="AM67" s="53"/>
      <c r="AN67" s="6">
        <f t="shared" ca="1" si="13"/>
        <v>1</v>
      </c>
      <c r="AO67" s="29"/>
      <c r="AP67" s="323" t="str">
        <f t="shared" ca="1" si="24"/>
        <v/>
      </c>
      <c r="AQ67" s="315" t="str">
        <f t="shared" ca="1" si="25"/>
        <v/>
      </c>
      <c r="AR67" s="315" t="str">
        <f t="shared" ca="1" si="26"/>
        <v/>
      </c>
      <c r="AS67" s="316" t="str">
        <f t="shared" ca="1" si="27"/>
        <v/>
      </c>
      <c r="AT67" s="316" t="str">
        <f t="shared" ca="1" si="28"/>
        <v/>
      </c>
      <c r="AU67" s="317" t="str">
        <f t="shared" ca="1" si="29"/>
        <v/>
      </c>
      <c r="AV67" s="318" t="str">
        <f t="shared" ca="1" si="14"/>
        <v/>
      </c>
      <c r="AW67" s="316" t="str">
        <f t="shared" ca="1" si="30"/>
        <v/>
      </c>
      <c r="AX67" s="319" t="str">
        <f t="shared" ca="1" si="31"/>
        <v/>
      </c>
      <c r="AY67" s="316" t="str">
        <f t="shared" ca="1" si="32"/>
        <v/>
      </c>
      <c r="AZ67" s="317" t="str">
        <f t="shared" ca="1" si="33"/>
        <v/>
      </c>
      <c r="BA67" s="6" t="str">
        <f t="shared" ca="1" si="15"/>
        <v/>
      </c>
      <c r="BB67" s="29"/>
      <c r="BC67" s="6" t="str">
        <f t="shared" ca="1" si="16"/>
        <v/>
      </c>
      <c r="BD67" s="6" t="str">
        <f t="shared" ca="1" si="17"/>
        <v/>
      </c>
      <c r="BE67" s="6" t="str">
        <f t="shared" ca="1" si="18"/>
        <v/>
      </c>
      <c r="BF67" s="6" t="str">
        <f t="shared" ca="1" si="19"/>
        <v/>
      </c>
      <c r="BG67" s="6" t="str">
        <f t="shared" ca="1" si="20"/>
        <v/>
      </c>
      <c r="BH67" s="6" t="str">
        <f t="shared" ca="1" si="21"/>
        <v/>
      </c>
      <c r="BI67" s="29"/>
      <c r="BJ67" s="302" t="str">
        <f t="shared" ca="1" si="22"/>
        <v/>
      </c>
      <c r="BK67" s="302" t="str">
        <f t="shared" ca="1" si="23"/>
        <v/>
      </c>
      <c r="BL67" s="29"/>
    </row>
    <row r="68" spans="1:64" x14ac:dyDescent="0.15">
      <c r="A68" s="5">
        <v>50</v>
      </c>
      <c r="B68" s="303" t="str">
        <f ca="1">LOG確認!B68</f>
        <v/>
      </c>
      <c r="C68" s="327"/>
      <c r="D68" s="328"/>
      <c r="E68" s="328"/>
      <c r="F68" s="329"/>
      <c r="G68" s="328"/>
      <c r="H68" s="330"/>
      <c r="I68" s="330"/>
      <c r="J68" s="331"/>
      <c r="K68" s="332"/>
      <c r="L68" s="331"/>
      <c r="M68" s="333"/>
      <c r="N68" s="334"/>
      <c r="O68" s="335"/>
      <c r="P68" s="336" t="str">
        <f ca="1">LOG確認!P68</f>
        <v/>
      </c>
      <c r="Q68" s="337" t="str">
        <f ca="1">LOG確認!Q68</f>
        <v/>
      </c>
      <c r="R68" s="338" t="str">
        <f ca="1">LOG確認!R68</f>
        <v/>
      </c>
      <c r="S68" s="339" t="str">
        <f ca="1">LOG確認!S68</f>
        <v/>
      </c>
      <c r="T68" s="29"/>
      <c r="U68" s="340" t="str">
        <f ca="1">LOG確認!F68</f>
        <v/>
      </c>
      <c r="V68" s="29"/>
      <c r="W68" s="29"/>
      <c r="X68" s="29"/>
      <c r="Y68" s="6">
        <f t="shared" si="0"/>
        <v>1</v>
      </c>
      <c r="Z68" s="6">
        <f t="shared" si="1"/>
        <v>1</v>
      </c>
      <c r="AA68" s="6">
        <f t="shared" si="2"/>
        <v>1</v>
      </c>
      <c r="AB68" s="6">
        <f t="shared" si="3"/>
        <v>1</v>
      </c>
      <c r="AC68" s="6">
        <f t="shared" si="4"/>
        <v>1</v>
      </c>
      <c r="AD68" s="6">
        <f t="shared" si="5"/>
        <v>1</v>
      </c>
      <c r="AE68" s="6">
        <f t="shared" si="6"/>
        <v>1</v>
      </c>
      <c r="AF68" s="6">
        <f t="shared" si="7"/>
        <v>1</v>
      </c>
      <c r="AG68" s="6">
        <f t="shared" si="8"/>
        <v>1</v>
      </c>
      <c r="AH68" s="6">
        <f t="shared" si="9"/>
        <v>1</v>
      </c>
      <c r="AI68" s="6">
        <f t="shared" si="34"/>
        <v>1</v>
      </c>
      <c r="AJ68" s="6">
        <f t="shared" ca="1" si="10"/>
        <v>1</v>
      </c>
      <c r="AK68" s="6">
        <f t="shared" si="11"/>
        <v>1</v>
      </c>
      <c r="AL68" s="6">
        <f t="shared" ca="1" si="12"/>
        <v>13</v>
      </c>
      <c r="AM68" s="53"/>
      <c r="AN68" s="6">
        <f t="shared" ca="1" si="13"/>
        <v>1</v>
      </c>
      <c r="AO68" s="29"/>
      <c r="AP68" s="323" t="str">
        <f t="shared" ca="1" si="24"/>
        <v/>
      </c>
      <c r="AQ68" s="315" t="str">
        <f t="shared" ca="1" si="25"/>
        <v/>
      </c>
      <c r="AR68" s="315" t="str">
        <f t="shared" ca="1" si="26"/>
        <v/>
      </c>
      <c r="AS68" s="325" t="str">
        <f t="shared" ca="1" si="27"/>
        <v/>
      </c>
      <c r="AT68" s="325" t="str">
        <f t="shared" ca="1" si="28"/>
        <v/>
      </c>
      <c r="AU68" s="317" t="str">
        <f t="shared" ca="1" si="29"/>
        <v/>
      </c>
      <c r="AV68" s="318" t="str">
        <f t="shared" ca="1" si="14"/>
        <v/>
      </c>
      <c r="AW68" s="325" t="str">
        <f t="shared" ca="1" si="30"/>
        <v/>
      </c>
      <c r="AX68" s="319" t="str">
        <f t="shared" ca="1" si="31"/>
        <v/>
      </c>
      <c r="AY68" s="325" t="str">
        <f t="shared" ca="1" si="32"/>
        <v/>
      </c>
      <c r="AZ68" s="317" t="str">
        <f t="shared" ca="1" si="33"/>
        <v/>
      </c>
      <c r="BA68" s="6" t="str">
        <f t="shared" ca="1" si="15"/>
        <v/>
      </c>
      <c r="BB68" s="29"/>
      <c r="BC68" s="6" t="str">
        <f t="shared" ca="1" si="16"/>
        <v/>
      </c>
      <c r="BD68" s="6" t="str">
        <f t="shared" ca="1" si="17"/>
        <v/>
      </c>
      <c r="BE68" s="6" t="str">
        <f t="shared" ca="1" si="18"/>
        <v/>
      </c>
      <c r="BF68" s="6" t="str">
        <f t="shared" ca="1" si="19"/>
        <v/>
      </c>
      <c r="BG68" s="6" t="str">
        <f t="shared" ca="1" si="20"/>
        <v/>
      </c>
      <c r="BH68" s="6" t="str">
        <f t="shared" ca="1" si="21"/>
        <v/>
      </c>
      <c r="BI68" s="29"/>
      <c r="BJ68" s="302" t="str">
        <f t="shared" ca="1" si="22"/>
        <v/>
      </c>
      <c r="BK68" s="302" t="str">
        <f t="shared" ca="1" si="23"/>
        <v/>
      </c>
      <c r="BL68" s="29"/>
    </row>
    <row r="69" spans="1:64" ht="13.5" customHeight="1" x14ac:dyDescent="0.15">
      <c r="A69" s="5"/>
      <c r="B69" s="279" t="str">
        <f ca="1">LOG確認!B69</f>
        <v/>
      </c>
      <c r="C69" s="280"/>
      <c r="D69" s="281"/>
      <c r="E69" s="281"/>
      <c r="F69" s="282"/>
      <c r="G69" s="280"/>
      <c r="H69" s="283"/>
      <c r="I69" s="284"/>
      <c r="J69" s="285"/>
      <c r="K69" s="286"/>
      <c r="L69" s="285"/>
      <c r="M69" s="287"/>
      <c r="N69" s="341"/>
      <c r="O69" s="289"/>
      <c r="P69" s="290" t="str">
        <f ca="1">LOG確認!P69</f>
        <v/>
      </c>
      <c r="Q69" s="291" t="str">
        <f ca="1">LOG確認!Q69</f>
        <v/>
      </c>
      <c r="R69" s="292" t="str">
        <f ca="1">LOG確認!R69</f>
        <v/>
      </c>
      <c r="S69" s="310" t="str">
        <f ca="1">LOG確認!S69</f>
        <v/>
      </c>
      <c r="T69" s="29"/>
      <c r="U69" s="294" t="str">
        <f ca="1">LOG確認!F69</f>
        <v/>
      </c>
      <c r="V69" s="681" t="str">
        <f ca="1">LOG確認!$GM$12</f>
        <v>★サマリｌにエラｌがあります確認してください</v>
      </c>
      <c r="W69" s="29"/>
      <c r="X69" s="29"/>
      <c r="Y69" s="6">
        <f t="shared" si="0"/>
        <v>1</v>
      </c>
      <c r="Z69" s="6">
        <f t="shared" si="1"/>
        <v>1</v>
      </c>
      <c r="AA69" s="6">
        <f t="shared" si="2"/>
        <v>1</v>
      </c>
      <c r="AB69" s="6">
        <f t="shared" si="3"/>
        <v>1</v>
      </c>
      <c r="AC69" s="6">
        <f t="shared" si="4"/>
        <v>1</v>
      </c>
      <c r="AD69" s="6">
        <f t="shared" si="5"/>
        <v>1</v>
      </c>
      <c r="AE69" s="6">
        <f t="shared" si="6"/>
        <v>1</v>
      </c>
      <c r="AF69" s="6">
        <f t="shared" si="7"/>
        <v>1</v>
      </c>
      <c r="AG69" s="6">
        <f t="shared" si="8"/>
        <v>1</v>
      </c>
      <c r="AH69" s="6">
        <f t="shared" si="9"/>
        <v>1</v>
      </c>
      <c r="AI69" s="6">
        <f t="shared" si="34"/>
        <v>1</v>
      </c>
      <c r="AJ69" s="6">
        <f t="shared" ca="1" si="10"/>
        <v>1</v>
      </c>
      <c r="AK69" s="6">
        <f t="shared" si="11"/>
        <v>1</v>
      </c>
      <c r="AL69" s="6">
        <f t="shared" ca="1" si="12"/>
        <v>13</v>
      </c>
      <c r="AM69" s="53"/>
      <c r="AN69" s="6">
        <f t="shared" ca="1" si="13"/>
        <v>1</v>
      </c>
      <c r="AO69" s="29"/>
      <c r="AP69" s="315" t="str">
        <f t="shared" ca="1" si="24"/>
        <v/>
      </c>
      <c r="AQ69" s="323" t="str">
        <f t="shared" ca="1" si="25"/>
        <v/>
      </c>
      <c r="AR69" s="323" t="str">
        <f t="shared" ca="1" si="26"/>
        <v/>
      </c>
      <c r="AS69" s="319" t="str">
        <f t="shared" ca="1" si="27"/>
        <v/>
      </c>
      <c r="AT69" s="319" t="str">
        <f t="shared" ca="1" si="28"/>
        <v/>
      </c>
      <c r="AU69" s="317" t="str">
        <f t="shared" ca="1" si="29"/>
        <v/>
      </c>
      <c r="AV69" s="324" t="str">
        <f t="shared" ca="1" si="14"/>
        <v/>
      </c>
      <c r="AW69" s="319" t="str">
        <f t="shared" ca="1" si="30"/>
        <v/>
      </c>
      <c r="AX69" s="319" t="str">
        <f t="shared" ca="1" si="31"/>
        <v/>
      </c>
      <c r="AY69" s="319" t="str">
        <f t="shared" ca="1" si="32"/>
        <v/>
      </c>
      <c r="AZ69" s="317" t="str">
        <f t="shared" ca="1" si="33"/>
        <v/>
      </c>
      <c r="BA69" s="6" t="str">
        <f t="shared" ca="1" si="15"/>
        <v/>
      </c>
      <c r="BB69" s="29"/>
      <c r="BC69" s="6" t="str">
        <f t="shared" ca="1" si="16"/>
        <v/>
      </c>
      <c r="BD69" s="6" t="str">
        <f t="shared" ca="1" si="17"/>
        <v/>
      </c>
      <c r="BE69" s="6" t="str">
        <f t="shared" ca="1" si="18"/>
        <v/>
      </c>
      <c r="BF69" s="6" t="str">
        <f t="shared" ca="1" si="19"/>
        <v/>
      </c>
      <c r="BG69" s="6" t="str">
        <f t="shared" ca="1" si="20"/>
        <v/>
      </c>
      <c r="BH69" s="6" t="str">
        <f t="shared" ca="1" si="21"/>
        <v/>
      </c>
      <c r="BI69" s="29"/>
      <c r="BJ69" s="302" t="str">
        <f t="shared" ca="1" si="22"/>
        <v/>
      </c>
      <c r="BK69" s="302" t="str">
        <f t="shared" ca="1" si="23"/>
        <v/>
      </c>
      <c r="BL69" s="29"/>
    </row>
    <row r="70" spans="1:64" x14ac:dyDescent="0.15">
      <c r="A70" s="5"/>
      <c r="B70" s="303" t="str">
        <f ca="1">LOG確認!B70</f>
        <v/>
      </c>
      <c r="C70" s="304"/>
      <c r="D70" s="280"/>
      <c r="E70" s="280"/>
      <c r="F70" s="305"/>
      <c r="G70" s="320"/>
      <c r="H70" s="284"/>
      <c r="I70" s="284"/>
      <c r="J70" s="321"/>
      <c r="K70" s="342"/>
      <c r="L70" s="306"/>
      <c r="M70" s="308"/>
      <c r="N70" s="288"/>
      <c r="O70" s="309"/>
      <c r="P70" s="290" t="str">
        <f ca="1">LOG確認!P70</f>
        <v/>
      </c>
      <c r="Q70" s="291" t="str">
        <f ca="1">LOG確認!Q70</f>
        <v/>
      </c>
      <c r="R70" s="292" t="str">
        <f ca="1">LOG確認!R70</f>
        <v/>
      </c>
      <c r="S70" s="310" t="str">
        <f ca="1">LOG確認!S70</f>
        <v/>
      </c>
      <c r="T70" s="29"/>
      <c r="U70" s="311" t="str">
        <f ca="1">LOG確認!F70</f>
        <v/>
      </c>
      <c r="V70" s="681"/>
      <c r="W70" s="29"/>
      <c r="X70" s="29"/>
      <c r="Y70" s="6">
        <f t="shared" si="0"/>
        <v>1</v>
      </c>
      <c r="Z70" s="6">
        <f t="shared" si="1"/>
        <v>1</v>
      </c>
      <c r="AA70" s="6">
        <f t="shared" si="2"/>
        <v>1</v>
      </c>
      <c r="AB70" s="6">
        <f t="shared" si="3"/>
        <v>1</v>
      </c>
      <c r="AC70" s="6">
        <f t="shared" si="4"/>
        <v>1</v>
      </c>
      <c r="AD70" s="6">
        <f t="shared" si="5"/>
        <v>1</v>
      </c>
      <c r="AE70" s="6">
        <f t="shared" si="6"/>
        <v>1</v>
      </c>
      <c r="AF70" s="6">
        <f t="shared" si="7"/>
        <v>1</v>
      </c>
      <c r="AG70" s="6">
        <f t="shared" si="8"/>
        <v>1</v>
      </c>
      <c r="AH70" s="6">
        <f t="shared" si="9"/>
        <v>1</v>
      </c>
      <c r="AI70" s="6">
        <f t="shared" si="34"/>
        <v>1</v>
      </c>
      <c r="AJ70" s="6">
        <f t="shared" ca="1" si="10"/>
        <v>1</v>
      </c>
      <c r="AK70" s="6">
        <f t="shared" si="11"/>
        <v>1</v>
      </c>
      <c r="AL70" s="6">
        <f t="shared" ca="1" si="12"/>
        <v>13</v>
      </c>
      <c r="AM70" s="53"/>
      <c r="AN70" s="6">
        <f t="shared" ca="1" si="13"/>
        <v>1</v>
      </c>
      <c r="AO70" s="29"/>
      <c r="AP70" s="323" t="str">
        <f t="shared" ca="1" si="24"/>
        <v/>
      </c>
      <c r="AQ70" s="315" t="str">
        <f t="shared" ca="1" si="25"/>
        <v/>
      </c>
      <c r="AR70" s="315" t="str">
        <f t="shared" ca="1" si="26"/>
        <v/>
      </c>
      <c r="AS70" s="319" t="str">
        <f t="shared" ca="1" si="27"/>
        <v/>
      </c>
      <c r="AT70" s="319" t="str">
        <f t="shared" ca="1" si="28"/>
        <v/>
      </c>
      <c r="AU70" s="317" t="str">
        <f t="shared" ca="1" si="29"/>
        <v/>
      </c>
      <c r="AV70" s="318" t="str">
        <f t="shared" ca="1" si="14"/>
        <v/>
      </c>
      <c r="AW70" s="319" t="str">
        <f t="shared" ca="1" si="30"/>
        <v/>
      </c>
      <c r="AX70" s="319" t="str">
        <f t="shared" ca="1" si="31"/>
        <v/>
      </c>
      <c r="AY70" s="319" t="str">
        <f t="shared" ca="1" si="32"/>
        <v/>
      </c>
      <c r="AZ70" s="317" t="str">
        <f t="shared" ca="1" si="33"/>
        <v/>
      </c>
      <c r="BA70" s="6" t="str">
        <f t="shared" ca="1" si="15"/>
        <v/>
      </c>
      <c r="BB70" s="29"/>
      <c r="BC70" s="6" t="str">
        <f t="shared" ca="1" si="16"/>
        <v/>
      </c>
      <c r="BD70" s="6" t="str">
        <f t="shared" ca="1" si="17"/>
        <v/>
      </c>
      <c r="BE70" s="6" t="str">
        <f t="shared" ca="1" si="18"/>
        <v/>
      </c>
      <c r="BF70" s="6" t="str">
        <f t="shared" ca="1" si="19"/>
        <v/>
      </c>
      <c r="BG70" s="6" t="str">
        <f t="shared" ca="1" si="20"/>
        <v/>
      </c>
      <c r="BH70" s="6" t="str">
        <f t="shared" ca="1" si="21"/>
        <v/>
      </c>
      <c r="BI70" s="29"/>
      <c r="BJ70" s="302" t="str">
        <f t="shared" ca="1" si="22"/>
        <v/>
      </c>
      <c r="BK70" s="302" t="str">
        <f t="shared" ca="1" si="23"/>
        <v/>
      </c>
      <c r="BL70" s="29"/>
    </row>
    <row r="71" spans="1:64" x14ac:dyDescent="0.15">
      <c r="A71" s="5"/>
      <c r="B71" s="303" t="str">
        <f ca="1">LOG確認!B71</f>
        <v/>
      </c>
      <c r="C71" s="304"/>
      <c r="D71" s="280"/>
      <c r="E71" s="280"/>
      <c r="F71" s="305"/>
      <c r="G71" s="320"/>
      <c r="H71" s="284"/>
      <c r="I71" s="284"/>
      <c r="J71" s="306"/>
      <c r="K71" s="342"/>
      <c r="L71" s="321"/>
      <c r="M71" s="308"/>
      <c r="N71" s="288"/>
      <c r="O71" s="322"/>
      <c r="P71" s="290" t="str">
        <f ca="1">LOG確認!P71</f>
        <v/>
      </c>
      <c r="Q71" s="291" t="str">
        <f ca="1">LOG確認!Q71</f>
        <v/>
      </c>
      <c r="R71" s="292" t="str">
        <f ca="1">LOG確認!R71</f>
        <v/>
      </c>
      <c r="S71" s="310" t="str">
        <f ca="1">LOG確認!S71</f>
        <v/>
      </c>
      <c r="T71" s="29"/>
      <c r="U71" s="311" t="str">
        <f ca="1">LOG確認!F71</f>
        <v/>
      </c>
      <c r="V71" s="681"/>
      <c r="W71" s="29"/>
      <c r="X71" s="29"/>
      <c r="Y71" s="6">
        <f t="shared" si="0"/>
        <v>1</v>
      </c>
      <c r="Z71" s="6">
        <f t="shared" si="1"/>
        <v>1</v>
      </c>
      <c r="AA71" s="6">
        <f t="shared" si="2"/>
        <v>1</v>
      </c>
      <c r="AB71" s="6">
        <f t="shared" si="3"/>
        <v>1</v>
      </c>
      <c r="AC71" s="6">
        <f t="shared" si="4"/>
        <v>1</v>
      </c>
      <c r="AD71" s="6">
        <f t="shared" si="5"/>
        <v>1</v>
      </c>
      <c r="AE71" s="6">
        <f t="shared" si="6"/>
        <v>1</v>
      </c>
      <c r="AF71" s="6">
        <f t="shared" si="7"/>
        <v>1</v>
      </c>
      <c r="AG71" s="6">
        <f t="shared" si="8"/>
        <v>1</v>
      </c>
      <c r="AH71" s="6">
        <f t="shared" si="9"/>
        <v>1</v>
      </c>
      <c r="AI71" s="6">
        <f t="shared" si="34"/>
        <v>1</v>
      </c>
      <c r="AJ71" s="6">
        <f t="shared" ca="1" si="10"/>
        <v>1</v>
      </c>
      <c r="AK71" s="6">
        <f t="shared" si="11"/>
        <v>1</v>
      </c>
      <c r="AL71" s="6">
        <f t="shared" ca="1" si="12"/>
        <v>13</v>
      </c>
      <c r="AM71" s="53"/>
      <c r="AN71" s="6">
        <f t="shared" ca="1" si="13"/>
        <v>1</v>
      </c>
      <c r="AO71" s="29"/>
      <c r="AP71" s="323" t="str">
        <f t="shared" ca="1" si="24"/>
        <v/>
      </c>
      <c r="AQ71" s="315" t="str">
        <f t="shared" ca="1" si="25"/>
        <v/>
      </c>
      <c r="AR71" s="315" t="str">
        <f t="shared" ca="1" si="26"/>
        <v/>
      </c>
      <c r="AS71" s="316" t="str">
        <f t="shared" ca="1" si="27"/>
        <v/>
      </c>
      <c r="AT71" s="316" t="str">
        <f t="shared" ca="1" si="28"/>
        <v/>
      </c>
      <c r="AU71" s="317" t="str">
        <f t="shared" ca="1" si="29"/>
        <v/>
      </c>
      <c r="AV71" s="318" t="str">
        <f t="shared" ca="1" si="14"/>
        <v/>
      </c>
      <c r="AW71" s="316" t="str">
        <f t="shared" ca="1" si="30"/>
        <v/>
      </c>
      <c r="AX71" s="319" t="str">
        <f t="shared" ca="1" si="31"/>
        <v/>
      </c>
      <c r="AY71" s="316" t="str">
        <f t="shared" ca="1" si="32"/>
        <v/>
      </c>
      <c r="AZ71" s="317" t="str">
        <f t="shared" ca="1" si="33"/>
        <v/>
      </c>
      <c r="BA71" s="6" t="str">
        <f t="shared" ca="1" si="15"/>
        <v/>
      </c>
      <c r="BB71" s="29"/>
      <c r="BC71" s="6" t="str">
        <f t="shared" ca="1" si="16"/>
        <v/>
      </c>
      <c r="BD71" s="6" t="str">
        <f t="shared" ca="1" si="17"/>
        <v/>
      </c>
      <c r="BE71" s="6" t="str">
        <f t="shared" ca="1" si="18"/>
        <v/>
      </c>
      <c r="BF71" s="6" t="str">
        <f t="shared" ca="1" si="19"/>
        <v/>
      </c>
      <c r="BG71" s="6" t="str">
        <f t="shared" ca="1" si="20"/>
        <v/>
      </c>
      <c r="BH71" s="6" t="str">
        <f t="shared" ca="1" si="21"/>
        <v/>
      </c>
      <c r="BI71" s="29"/>
      <c r="BJ71" s="302" t="str">
        <f t="shared" ca="1" si="22"/>
        <v/>
      </c>
      <c r="BK71" s="302" t="str">
        <f t="shared" ca="1" si="23"/>
        <v/>
      </c>
      <c r="BL71" s="29"/>
    </row>
    <row r="72" spans="1:64" x14ac:dyDescent="0.15">
      <c r="A72" s="5"/>
      <c r="B72" s="303" t="str">
        <f ca="1">LOG確認!B72</f>
        <v/>
      </c>
      <c r="C72" s="304"/>
      <c r="D72" s="280"/>
      <c r="E72" s="280"/>
      <c r="F72" s="305"/>
      <c r="G72" s="320"/>
      <c r="H72" s="284"/>
      <c r="I72" s="284"/>
      <c r="J72" s="306"/>
      <c r="K72" s="342"/>
      <c r="L72" s="321"/>
      <c r="M72" s="308"/>
      <c r="N72" s="288"/>
      <c r="O72" s="322"/>
      <c r="P72" s="290" t="str">
        <f ca="1">LOG確認!P72</f>
        <v/>
      </c>
      <c r="Q72" s="291" t="str">
        <f ca="1">LOG確認!Q72</f>
        <v/>
      </c>
      <c r="R72" s="292" t="str">
        <f ca="1">LOG確認!R72</f>
        <v/>
      </c>
      <c r="S72" s="310" t="str">
        <f ca="1">LOG確認!S72</f>
        <v/>
      </c>
      <c r="T72" s="29"/>
      <c r="U72" s="311" t="str">
        <f ca="1">LOG確認!F72</f>
        <v/>
      </c>
      <c r="V72" s="681"/>
      <c r="W72" s="29"/>
      <c r="X72" s="29"/>
      <c r="Y72" s="6">
        <f t="shared" si="0"/>
        <v>1</v>
      </c>
      <c r="Z72" s="6">
        <f t="shared" si="1"/>
        <v>1</v>
      </c>
      <c r="AA72" s="6">
        <f t="shared" si="2"/>
        <v>1</v>
      </c>
      <c r="AB72" s="6">
        <f t="shared" si="3"/>
        <v>1</v>
      </c>
      <c r="AC72" s="6">
        <f t="shared" si="4"/>
        <v>1</v>
      </c>
      <c r="AD72" s="6">
        <f t="shared" si="5"/>
        <v>1</v>
      </c>
      <c r="AE72" s="6">
        <f t="shared" si="6"/>
        <v>1</v>
      </c>
      <c r="AF72" s="6">
        <f t="shared" si="7"/>
        <v>1</v>
      </c>
      <c r="AG72" s="6">
        <f t="shared" si="8"/>
        <v>1</v>
      </c>
      <c r="AH72" s="6">
        <f t="shared" si="9"/>
        <v>1</v>
      </c>
      <c r="AI72" s="6">
        <f t="shared" si="34"/>
        <v>1</v>
      </c>
      <c r="AJ72" s="6">
        <f t="shared" ca="1" si="10"/>
        <v>1</v>
      </c>
      <c r="AK72" s="6">
        <f t="shared" si="11"/>
        <v>1</v>
      </c>
      <c r="AL72" s="6">
        <f t="shared" ca="1" si="12"/>
        <v>13</v>
      </c>
      <c r="AM72" s="53"/>
      <c r="AN72" s="6">
        <f t="shared" ca="1" si="13"/>
        <v>1</v>
      </c>
      <c r="AO72" s="29"/>
      <c r="AP72" s="323" t="str">
        <f t="shared" ca="1" si="24"/>
        <v/>
      </c>
      <c r="AQ72" s="315" t="str">
        <f t="shared" ca="1" si="25"/>
        <v/>
      </c>
      <c r="AR72" s="315" t="str">
        <f t="shared" ca="1" si="26"/>
        <v/>
      </c>
      <c r="AS72" s="319" t="str">
        <f t="shared" ca="1" si="27"/>
        <v/>
      </c>
      <c r="AT72" s="319" t="str">
        <f t="shared" ca="1" si="28"/>
        <v/>
      </c>
      <c r="AU72" s="317" t="str">
        <f t="shared" ca="1" si="29"/>
        <v/>
      </c>
      <c r="AV72" s="324" t="str">
        <f t="shared" ca="1" si="14"/>
        <v/>
      </c>
      <c r="AW72" s="319" t="str">
        <f t="shared" ca="1" si="30"/>
        <v/>
      </c>
      <c r="AX72" s="319" t="str">
        <f t="shared" ca="1" si="31"/>
        <v/>
      </c>
      <c r="AY72" s="319" t="str">
        <f t="shared" ca="1" si="32"/>
        <v/>
      </c>
      <c r="AZ72" s="317" t="str">
        <f t="shared" ca="1" si="33"/>
        <v/>
      </c>
      <c r="BA72" s="6" t="str">
        <f t="shared" ca="1" si="15"/>
        <v/>
      </c>
      <c r="BB72" s="29"/>
      <c r="BC72" s="6" t="str">
        <f t="shared" ca="1" si="16"/>
        <v/>
      </c>
      <c r="BD72" s="6" t="str">
        <f t="shared" ca="1" si="17"/>
        <v/>
      </c>
      <c r="BE72" s="6" t="str">
        <f t="shared" ca="1" si="18"/>
        <v/>
      </c>
      <c r="BF72" s="6" t="str">
        <f t="shared" ca="1" si="19"/>
        <v/>
      </c>
      <c r="BG72" s="6" t="str">
        <f t="shared" ca="1" si="20"/>
        <v/>
      </c>
      <c r="BH72" s="6" t="str">
        <f t="shared" ca="1" si="21"/>
        <v/>
      </c>
      <c r="BI72" s="29"/>
      <c r="BJ72" s="302" t="str">
        <f t="shared" ca="1" si="22"/>
        <v/>
      </c>
      <c r="BK72" s="302" t="str">
        <f t="shared" ca="1" si="23"/>
        <v/>
      </c>
      <c r="BL72" s="29"/>
    </row>
    <row r="73" spans="1:64" x14ac:dyDescent="0.15">
      <c r="A73" s="5"/>
      <c r="B73" s="303" t="str">
        <f ca="1">LOG確認!B73</f>
        <v/>
      </c>
      <c r="C73" s="304"/>
      <c r="D73" s="280"/>
      <c r="E73" s="280"/>
      <c r="F73" s="305"/>
      <c r="G73" s="320"/>
      <c r="H73" s="284"/>
      <c r="I73" s="284"/>
      <c r="J73" s="306"/>
      <c r="K73" s="307"/>
      <c r="L73" s="306"/>
      <c r="M73" s="308"/>
      <c r="N73" s="288"/>
      <c r="O73" s="322"/>
      <c r="P73" s="290" t="str">
        <f ca="1">LOG確認!P73</f>
        <v/>
      </c>
      <c r="Q73" s="291" t="str">
        <f ca="1">LOG確認!Q73</f>
        <v/>
      </c>
      <c r="R73" s="292" t="str">
        <f ca="1">LOG確認!R73</f>
        <v/>
      </c>
      <c r="S73" s="310" t="str">
        <f ca="1">LOG確認!S73</f>
        <v/>
      </c>
      <c r="T73" s="29"/>
      <c r="U73" s="311" t="str">
        <f ca="1">LOG確認!F73</f>
        <v/>
      </c>
      <c r="V73" s="681"/>
      <c r="W73" s="29"/>
      <c r="X73" s="29"/>
      <c r="Y73" s="6">
        <f t="shared" si="0"/>
        <v>1</v>
      </c>
      <c r="Z73" s="6">
        <f t="shared" si="1"/>
        <v>1</v>
      </c>
      <c r="AA73" s="6">
        <f t="shared" si="2"/>
        <v>1</v>
      </c>
      <c r="AB73" s="6">
        <f t="shared" si="3"/>
        <v>1</v>
      </c>
      <c r="AC73" s="6">
        <f t="shared" si="4"/>
        <v>1</v>
      </c>
      <c r="AD73" s="6">
        <f t="shared" si="5"/>
        <v>1</v>
      </c>
      <c r="AE73" s="6">
        <f t="shared" si="6"/>
        <v>1</v>
      </c>
      <c r="AF73" s="6">
        <f t="shared" si="7"/>
        <v>1</v>
      </c>
      <c r="AG73" s="6">
        <f t="shared" si="8"/>
        <v>1</v>
      </c>
      <c r="AH73" s="6">
        <f t="shared" si="9"/>
        <v>1</v>
      </c>
      <c r="AI73" s="6">
        <f t="shared" si="34"/>
        <v>1</v>
      </c>
      <c r="AJ73" s="6">
        <f t="shared" ca="1" si="10"/>
        <v>1</v>
      </c>
      <c r="AK73" s="6">
        <f t="shared" si="11"/>
        <v>1</v>
      </c>
      <c r="AL73" s="6">
        <f t="shared" ca="1" si="12"/>
        <v>13</v>
      </c>
      <c r="AM73" s="53"/>
      <c r="AN73" s="6">
        <f t="shared" ca="1" si="13"/>
        <v>1</v>
      </c>
      <c r="AO73" s="29"/>
      <c r="AP73" s="323" t="str">
        <f t="shared" ca="1" si="24"/>
        <v/>
      </c>
      <c r="AQ73" s="323" t="str">
        <f t="shared" ca="1" si="25"/>
        <v/>
      </c>
      <c r="AR73" s="323" t="str">
        <f t="shared" ca="1" si="26"/>
        <v/>
      </c>
      <c r="AS73" s="325" t="str">
        <f t="shared" ca="1" si="27"/>
        <v/>
      </c>
      <c r="AT73" s="325" t="str">
        <f t="shared" ca="1" si="28"/>
        <v/>
      </c>
      <c r="AU73" s="317" t="str">
        <f t="shared" ca="1" si="29"/>
        <v/>
      </c>
      <c r="AV73" s="318" t="str">
        <f t="shared" ca="1" si="14"/>
        <v/>
      </c>
      <c r="AW73" s="325" t="str">
        <f t="shared" ca="1" si="30"/>
        <v/>
      </c>
      <c r="AX73" s="319" t="str">
        <f t="shared" ca="1" si="31"/>
        <v/>
      </c>
      <c r="AY73" s="325" t="str">
        <f t="shared" ca="1" si="32"/>
        <v/>
      </c>
      <c r="AZ73" s="317" t="str">
        <f t="shared" ca="1" si="33"/>
        <v/>
      </c>
      <c r="BA73" s="6" t="str">
        <f t="shared" ca="1" si="15"/>
        <v/>
      </c>
      <c r="BB73" s="29"/>
      <c r="BC73" s="6" t="str">
        <f t="shared" ca="1" si="16"/>
        <v/>
      </c>
      <c r="BD73" s="6" t="str">
        <f t="shared" ca="1" si="17"/>
        <v/>
      </c>
      <c r="BE73" s="6" t="str">
        <f t="shared" ca="1" si="18"/>
        <v/>
      </c>
      <c r="BF73" s="6" t="str">
        <f t="shared" ca="1" si="19"/>
        <v/>
      </c>
      <c r="BG73" s="6" t="str">
        <f t="shared" ca="1" si="20"/>
        <v/>
      </c>
      <c r="BH73" s="6" t="str">
        <f t="shared" ca="1" si="21"/>
        <v/>
      </c>
      <c r="BI73" s="29"/>
      <c r="BJ73" s="302" t="str">
        <f t="shared" ca="1" si="22"/>
        <v/>
      </c>
      <c r="BK73" s="302" t="str">
        <f t="shared" ca="1" si="23"/>
        <v/>
      </c>
      <c r="BL73" s="29"/>
    </row>
    <row r="74" spans="1:64" x14ac:dyDescent="0.15">
      <c r="A74" s="5"/>
      <c r="B74" s="303" t="str">
        <f ca="1">LOG確認!B74</f>
        <v/>
      </c>
      <c r="C74" s="304"/>
      <c r="D74" s="280"/>
      <c r="E74" s="280"/>
      <c r="F74" s="305"/>
      <c r="G74" s="320"/>
      <c r="H74" s="284"/>
      <c r="I74" s="284"/>
      <c r="J74" s="321"/>
      <c r="K74" s="342"/>
      <c r="L74" s="321"/>
      <c r="M74" s="308"/>
      <c r="N74" s="288"/>
      <c r="O74" s="309"/>
      <c r="P74" s="290" t="str">
        <f ca="1">LOG確認!P74</f>
        <v/>
      </c>
      <c r="Q74" s="291" t="str">
        <f ca="1">LOG確認!Q74</f>
        <v/>
      </c>
      <c r="R74" s="292" t="str">
        <f ca="1">LOG確認!R74</f>
        <v/>
      </c>
      <c r="S74" s="310" t="str">
        <f ca="1">LOG確認!S74</f>
        <v/>
      </c>
      <c r="T74" s="29"/>
      <c r="U74" s="326" t="str">
        <f ca="1">LOG確認!F74</f>
        <v/>
      </c>
      <c r="V74" s="681"/>
      <c r="W74" s="29"/>
      <c r="X74" s="29"/>
      <c r="Y74" s="6">
        <f t="shared" si="0"/>
        <v>1</v>
      </c>
      <c r="Z74" s="6">
        <f t="shared" si="1"/>
        <v>1</v>
      </c>
      <c r="AA74" s="6">
        <f t="shared" si="2"/>
        <v>1</v>
      </c>
      <c r="AB74" s="6">
        <f t="shared" si="3"/>
        <v>1</v>
      </c>
      <c r="AC74" s="6">
        <f t="shared" si="4"/>
        <v>1</v>
      </c>
      <c r="AD74" s="6">
        <f t="shared" si="5"/>
        <v>1</v>
      </c>
      <c r="AE74" s="6">
        <f t="shared" si="6"/>
        <v>1</v>
      </c>
      <c r="AF74" s="6">
        <f t="shared" si="7"/>
        <v>1</v>
      </c>
      <c r="AG74" s="6">
        <f t="shared" si="8"/>
        <v>1</v>
      </c>
      <c r="AH74" s="6">
        <f t="shared" si="9"/>
        <v>1</v>
      </c>
      <c r="AI74" s="6">
        <f t="shared" si="34"/>
        <v>1</v>
      </c>
      <c r="AJ74" s="6">
        <f t="shared" ca="1" si="10"/>
        <v>1</v>
      </c>
      <c r="AK74" s="6">
        <f t="shared" si="11"/>
        <v>1</v>
      </c>
      <c r="AL74" s="6">
        <f t="shared" ca="1" si="12"/>
        <v>13</v>
      </c>
      <c r="AM74" s="53"/>
      <c r="AN74" s="6">
        <f t="shared" ca="1" si="13"/>
        <v>1</v>
      </c>
      <c r="AO74" s="29"/>
      <c r="AP74" s="323" t="str">
        <f t="shared" ca="1" si="24"/>
        <v/>
      </c>
      <c r="AQ74" s="315" t="str">
        <f t="shared" ca="1" si="25"/>
        <v/>
      </c>
      <c r="AR74" s="315" t="str">
        <f t="shared" ca="1" si="26"/>
        <v/>
      </c>
      <c r="AS74" s="325" t="str">
        <f t="shared" ca="1" si="27"/>
        <v/>
      </c>
      <c r="AT74" s="325" t="str">
        <f t="shared" ca="1" si="28"/>
        <v/>
      </c>
      <c r="AU74" s="317" t="str">
        <f t="shared" ca="1" si="29"/>
        <v/>
      </c>
      <c r="AV74" s="318" t="str">
        <f t="shared" ca="1" si="14"/>
        <v/>
      </c>
      <c r="AW74" s="325" t="str">
        <f t="shared" ca="1" si="30"/>
        <v/>
      </c>
      <c r="AX74" s="319" t="str">
        <f t="shared" ca="1" si="31"/>
        <v/>
      </c>
      <c r="AY74" s="325" t="str">
        <f t="shared" ca="1" si="32"/>
        <v/>
      </c>
      <c r="AZ74" s="317" t="str">
        <f t="shared" ca="1" si="33"/>
        <v/>
      </c>
      <c r="BA74" s="6" t="str">
        <f t="shared" ca="1" si="15"/>
        <v/>
      </c>
      <c r="BB74" s="29"/>
      <c r="BC74" s="6" t="str">
        <f t="shared" ca="1" si="16"/>
        <v/>
      </c>
      <c r="BD74" s="6" t="str">
        <f t="shared" ca="1" si="17"/>
        <v/>
      </c>
      <c r="BE74" s="6" t="str">
        <f t="shared" ca="1" si="18"/>
        <v/>
      </c>
      <c r="BF74" s="6" t="str">
        <f t="shared" ca="1" si="19"/>
        <v/>
      </c>
      <c r="BG74" s="6" t="str">
        <f t="shared" ca="1" si="20"/>
        <v/>
      </c>
      <c r="BH74" s="6" t="str">
        <f t="shared" ca="1" si="21"/>
        <v/>
      </c>
      <c r="BI74" s="29"/>
      <c r="BJ74" s="302" t="str">
        <f t="shared" ca="1" si="22"/>
        <v/>
      </c>
      <c r="BK74" s="302" t="str">
        <f t="shared" ca="1" si="23"/>
        <v/>
      </c>
      <c r="BL74" s="29"/>
    </row>
    <row r="75" spans="1:64" x14ac:dyDescent="0.15">
      <c r="A75" s="5"/>
      <c r="B75" s="303" t="str">
        <f ca="1">LOG確認!B75</f>
        <v/>
      </c>
      <c r="C75" s="304"/>
      <c r="D75" s="280"/>
      <c r="E75" s="280"/>
      <c r="F75" s="305"/>
      <c r="G75" s="320"/>
      <c r="H75" s="284"/>
      <c r="I75" s="284"/>
      <c r="J75" s="321"/>
      <c r="K75" s="342"/>
      <c r="L75" s="321"/>
      <c r="M75" s="308"/>
      <c r="N75" s="288"/>
      <c r="O75" s="322"/>
      <c r="P75" s="290" t="str">
        <f ca="1">LOG確認!P75</f>
        <v/>
      </c>
      <c r="Q75" s="291" t="str">
        <f ca="1">LOG確認!Q75</f>
        <v/>
      </c>
      <c r="R75" s="292" t="str">
        <f ca="1">LOG確認!R75</f>
        <v/>
      </c>
      <c r="S75" s="310" t="str">
        <f ca="1">LOG確認!S75</f>
        <v/>
      </c>
      <c r="T75" s="29"/>
      <c r="U75" s="311" t="str">
        <f ca="1">LOG確認!F75</f>
        <v/>
      </c>
      <c r="V75" s="681"/>
      <c r="W75" s="29"/>
      <c r="X75" s="29"/>
      <c r="Y75" s="6">
        <f t="shared" si="0"/>
        <v>1</v>
      </c>
      <c r="Z75" s="6">
        <f t="shared" si="1"/>
        <v>1</v>
      </c>
      <c r="AA75" s="6">
        <f t="shared" si="2"/>
        <v>1</v>
      </c>
      <c r="AB75" s="6">
        <f t="shared" si="3"/>
        <v>1</v>
      </c>
      <c r="AC75" s="6">
        <f t="shared" si="4"/>
        <v>1</v>
      </c>
      <c r="AD75" s="6">
        <f t="shared" si="5"/>
        <v>1</v>
      </c>
      <c r="AE75" s="6">
        <f t="shared" si="6"/>
        <v>1</v>
      </c>
      <c r="AF75" s="6">
        <f t="shared" si="7"/>
        <v>1</v>
      </c>
      <c r="AG75" s="6">
        <f t="shared" si="8"/>
        <v>1</v>
      </c>
      <c r="AH75" s="6">
        <f t="shared" si="9"/>
        <v>1</v>
      </c>
      <c r="AI75" s="6">
        <f t="shared" si="34"/>
        <v>1</v>
      </c>
      <c r="AJ75" s="6">
        <f t="shared" ca="1" si="10"/>
        <v>1</v>
      </c>
      <c r="AK75" s="6">
        <f t="shared" si="11"/>
        <v>1</v>
      </c>
      <c r="AL75" s="6">
        <f t="shared" ca="1" si="12"/>
        <v>13</v>
      </c>
      <c r="AM75" s="53"/>
      <c r="AN75" s="6">
        <f t="shared" ca="1" si="13"/>
        <v>1</v>
      </c>
      <c r="AO75" s="29"/>
      <c r="AP75" s="323" t="str">
        <f t="shared" ca="1" si="24"/>
        <v/>
      </c>
      <c r="AQ75" s="315" t="str">
        <f t="shared" ca="1" si="25"/>
        <v/>
      </c>
      <c r="AR75" s="315" t="str">
        <f t="shared" ca="1" si="26"/>
        <v/>
      </c>
      <c r="AS75" s="325" t="str">
        <f t="shared" ca="1" si="27"/>
        <v/>
      </c>
      <c r="AT75" s="325" t="str">
        <f t="shared" ca="1" si="28"/>
        <v/>
      </c>
      <c r="AU75" s="317" t="str">
        <f t="shared" ca="1" si="29"/>
        <v/>
      </c>
      <c r="AV75" s="324" t="str">
        <f t="shared" ca="1" si="14"/>
        <v/>
      </c>
      <c r="AW75" s="325" t="str">
        <f t="shared" ca="1" si="30"/>
        <v/>
      </c>
      <c r="AX75" s="319" t="str">
        <f t="shared" ca="1" si="31"/>
        <v/>
      </c>
      <c r="AY75" s="325" t="str">
        <f t="shared" ca="1" si="32"/>
        <v/>
      </c>
      <c r="AZ75" s="317" t="str">
        <f t="shared" ca="1" si="33"/>
        <v/>
      </c>
      <c r="BA75" s="6" t="str">
        <f t="shared" ca="1" si="15"/>
        <v/>
      </c>
      <c r="BB75" s="29"/>
      <c r="BC75" s="6" t="str">
        <f t="shared" ca="1" si="16"/>
        <v/>
      </c>
      <c r="BD75" s="6" t="str">
        <f t="shared" ca="1" si="17"/>
        <v/>
      </c>
      <c r="BE75" s="6" t="str">
        <f t="shared" ca="1" si="18"/>
        <v/>
      </c>
      <c r="BF75" s="6" t="str">
        <f t="shared" ca="1" si="19"/>
        <v/>
      </c>
      <c r="BG75" s="6" t="str">
        <f t="shared" ca="1" si="20"/>
        <v/>
      </c>
      <c r="BH75" s="6" t="str">
        <f t="shared" ca="1" si="21"/>
        <v/>
      </c>
      <c r="BI75" s="29"/>
      <c r="BJ75" s="302" t="str">
        <f t="shared" ca="1" si="22"/>
        <v/>
      </c>
      <c r="BK75" s="302" t="str">
        <f t="shared" ca="1" si="23"/>
        <v/>
      </c>
      <c r="BL75" s="29"/>
    </row>
    <row r="76" spans="1:64" x14ac:dyDescent="0.15">
      <c r="A76" s="5"/>
      <c r="B76" s="303" t="str">
        <f ca="1">LOG確認!B76</f>
        <v/>
      </c>
      <c r="C76" s="304"/>
      <c r="D76" s="280"/>
      <c r="E76" s="280"/>
      <c r="F76" s="305"/>
      <c r="G76" s="320"/>
      <c r="H76" s="284"/>
      <c r="I76" s="284"/>
      <c r="J76" s="306"/>
      <c r="K76" s="342"/>
      <c r="L76" s="321"/>
      <c r="M76" s="308"/>
      <c r="N76" s="288"/>
      <c r="O76" s="322"/>
      <c r="P76" s="290" t="str">
        <f ca="1">LOG確認!P76</f>
        <v/>
      </c>
      <c r="Q76" s="291" t="str">
        <f ca="1">LOG確認!Q76</f>
        <v/>
      </c>
      <c r="R76" s="292" t="str">
        <f ca="1">LOG確認!R76</f>
        <v/>
      </c>
      <c r="S76" s="310" t="str">
        <f ca="1">LOG確認!S76</f>
        <v/>
      </c>
      <c r="T76" s="29"/>
      <c r="U76" s="311" t="str">
        <f ca="1">LOG確認!F76</f>
        <v/>
      </c>
      <c r="V76" s="681"/>
      <c r="W76" s="29"/>
      <c r="X76" s="29"/>
      <c r="Y76" s="6">
        <f t="shared" si="0"/>
        <v>1</v>
      </c>
      <c r="Z76" s="6">
        <f t="shared" si="1"/>
        <v>1</v>
      </c>
      <c r="AA76" s="6">
        <f t="shared" si="2"/>
        <v>1</v>
      </c>
      <c r="AB76" s="6">
        <f t="shared" si="3"/>
        <v>1</v>
      </c>
      <c r="AC76" s="6">
        <f t="shared" si="4"/>
        <v>1</v>
      </c>
      <c r="AD76" s="6">
        <f t="shared" si="5"/>
        <v>1</v>
      </c>
      <c r="AE76" s="6">
        <f t="shared" si="6"/>
        <v>1</v>
      </c>
      <c r="AF76" s="6">
        <f t="shared" si="7"/>
        <v>1</v>
      </c>
      <c r="AG76" s="6">
        <f t="shared" si="8"/>
        <v>1</v>
      </c>
      <c r="AH76" s="6">
        <f t="shared" si="9"/>
        <v>1</v>
      </c>
      <c r="AI76" s="6">
        <f t="shared" si="34"/>
        <v>1</v>
      </c>
      <c r="AJ76" s="6">
        <f t="shared" ca="1" si="10"/>
        <v>1</v>
      </c>
      <c r="AK76" s="6">
        <f t="shared" si="11"/>
        <v>1</v>
      </c>
      <c r="AL76" s="6">
        <f t="shared" ca="1" si="12"/>
        <v>13</v>
      </c>
      <c r="AM76" s="53"/>
      <c r="AN76" s="6">
        <f t="shared" ca="1" si="13"/>
        <v>1</v>
      </c>
      <c r="AO76" s="29"/>
      <c r="AP76" s="323" t="str">
        <f t="shared" ca="1" si="24"/>
        <v/>
      </c>
      <c r="AQ76" s="315" t="str">
        <f t="shared" ca="1" si="25"/>
        <v/>
      </c>
      <c r="AR76" s="315" t="str">
        <f t="shared" ca="1" si="26"/>
        <v/>
      </c>
      <c r="AS76" s="325" t="str">
        <f t="shared" ca="1" si="27"/>
        <v/>
      </c>
      <c r="AT76" s="325" t="str">
        <f t="shared" ca="1" si="28"/>
        <v/>
      </c>
      <c r="AU76" s="317" t="str">
        <f t="shared" ca="1" si="29"/>
        <v/>
      </c>
      <c r="AV76" s="318" t="str">
        <f t="shared" ca="1" si="14"/>
        <v/>
      </c>
      <c r="AW76" s="325" t="str">
        <f t="shared" ca="1" si="30"/>
        <v/>
      </c>
      <c r="AX76" s="319" t="str">
        <f t="shared" ca="1" si="31"/>
        <v/>
      </c>
      <c r="AY76" s="325" t="str">
        <f t="shared" ca="1" si="32"/>
        <v/>
      </c>
      <c r="AZ76" s="317" t="str">
        <f t="shared" ca="1" si="33"/>
        <v/>
      </c>
      <c r="BA76" s="6" t="str">
        <f t="shared" ca="1" si="15"/>
        <v/>
      </c>
      <c r="BB76" s="29"/>
      <c r="BC76" s="6" t="str">
        <f t="shared" ca="1" si="16"/>
        <v/>
      </c>
      <c r="BD76" s="6" t="str">
        <f t="shared" ca="1" si="17"/>
        <v/>
      </c>
      <c r="BE76" s="6" t="str">
        <f t="shared" ca="1" si="18"/>
        <v/>
      </c>
      <c r="BF76" s="6" t="str">
        <f t="shared" ca="1" si="19"/>
        <v/>
      </c>
      <c r="BG76" s="6" t="str">
        <f t="shared" ca="1" si="20"/>
        <v/>
      </c>
      <c r="BH76" s="6" t="str">
        <f t="shared" ca="1" si="21"/>
        <v/>
      </c>
      <c r="BI76" s="29"/>
      <c r="BJ76" s="302" t="str">
        <f t="shared" ca="1" si="22"/>
        <v/>
      </c>
      <c r="BK76" s="302" t="str">
        <f t="shared" ca="1" si="23"/>
        <v/>
      </c>
      <c r="BL76" s="29"/>
    </row>
    <row r="77" spans="1:64" x14ac:dyDescent="0.15">
      <c r="A77" s="5"/>
      <c r="B77" s="303" t="str">
        <f ca="1">LOG確認!B77</f>
        <v/>
      </c>
      <c r="C77" s="304"/>
      <c r="D77" s="280"/>
      <c r="E77" s="280"/>
      <c r="F77" s="305"/>
      <c r="G77" s="320"/>
      <c r="H77" s="284"/>
      <c r="I77" s="284"/>
      <c r="J77" s="306"/>
      <c r="K77" s="342"/>
      <c r="L77" s="306"/>
      <c r="M77" s="308"/>
      <c r="N77" s="288"/>
      <c r="O77" s="322"/>
      <c r="P77" s="290" t="str">
        <f ca="1">LOG確認!P77</f>
        <v/>
      </c>
      <c r="Q77" s="291" t="str">
        <f ca="1">LOG確認!Q77</f>
        <v/>
      </c>
      <c r="R77" s="292" t="str">
        <f ca="1">LOG確認!R77</f>
        <v/>
      </c>
      <c r="S77" s="310" t="str">
        <f ca="1">LOG確認!S77</f>
        <v/>
      </c>
      <c r="T77" s="29"/>
      <c r="U77" s="326" t="str">
        <f ca="1">LOG確認!F77</f>
        <v/>
      </c>
      <c r="V77" s="681"/>
      <c r="W77" s="29"/>
      <c r="X77" s="29"/>
      <c r="Y77" s="6">
        <f t="shared" si="0"/>
        <v>1</v>
      </c>
      <c r="Z77" s="6">
        <f t="shared" si="1"/>
        <v>1</v>
      </c>
      <c r="AA77" s="6">
        <f t="shared" si="2"/>
        <v>1</v>
      </c>
      <c r="AB77" s="6">
        <f t="shared" si="3"/>
        <v>1</v>
      </c>
      <c r="AC77" s="6">
        <f t="shared" si="4"/>
        <v>1</v>
      </c>
      <c r="AD77" s="6">
        <f t="shared" si="5"/>
        <v>1</v>
      </c>
      <c r="AE77" s="6">
        <f t="shared" si="6"/>
        <v>1</v>
      </c>
      <c r="AF77" s="6">
        <f t="shared" si="7"/>
        <v>1</v>
      </c>
      <c r="AG77" s="6">
        <f t="shared" si="8"/>
        <v>1</v>
      </c>
      <c r="AH77" s="6">
        <f t="shared" si="9"/>
        <v>1</v>
      </c>
      <c r="AI77" s="6">
        <f t="shared" si="34"/>
        <v>1</v>
      </c>
      <c r="AJ77" s="6">
        <f t="shared" ca="1" si="10"/>
        <v>1</v>
      </c>
      <c r="AK77" s="6">
        <f t="shared" si="11"/>
        <v>1</v>
      </c>
      <c r="AL77" s="6">
        <f t="shared" ca="1" si="12"/>
        <v>13</v>
      </c>
      <c r="AM77" s="53"/>
      <c r="AN77" s="6">
        <f t="shared" ca="1" si="13"/>
        <v>1</v>
      </c>
      <c r="AO77" s="29"/>
      <c r="AP77" s="314" t="str">
        <f t="shared" ca="1" si="24"/>
        <v/>
      </c>
      <c r="AQ77" s="314" t="str">
        <f t="shared" ca="1" si="25"/>
        <v/>
      </c>
      <c r="AR77" s="314" t="str">
        <f t="shared" ca="1" si="26"/>
        <v/>
      </c>
      <c r="AS77" s="316" t="str">
        <f t="shared" ca="1" si="27"/>
        <v/>
      </c>
      <c r="AT77" s="316" t="str">
        <f t="shared" ca="1" si="28"/>
        <v/>
      </c>
      <c r="AU77" s="317" t="str">
        <f t="shared" ca="1" si="29"/>
        <v/>
      </c>
      <c r="AV77" s="318" t="str">
        <f t="shared" ca="1" si="14"/>
        <v/>
      </c>
      <c r="AW77" s="316" t="str">
        <f t="shared" ca="1" si="30"/>
        <v/>
      </c>
      <c r="AX77" s="319" t="str">
        <f t="shared" ca="1" si="31"/>
        <v/>
      </c>
      <c r="AY77" s="316" t="str">
        <f t="shared" ca="1" si="32"/>
        <v/>
      </c>
      <c r="AZ77" s="317" t="str">
        <f t="shared" ca="1" si="33"/>
        <v/>
      </c>
      <c r="BA77" s="6" t="str">
        <f t="shared" ca="1" si="15"/>
        <v/>
      </c>
      <c r="BB77" s="29"/>
      <c r="BC77" s="6" t="str">
        <f t="shared" ca="1" si="16"/>
        <v/>
      </c>
      <c r="BD77" s="6" t="str">
        <f t="shared" ca="1" si="17"/>
        <v/>
      </c>
      <c r="BE77" s="6" t="str">
        <f t="shared" ca="1" si="18"/>
        <v/>
      </c>
      <c r="BF77" s="6" t="str">
        <f t="shared" ca="1" si="19"/>
        <v/>
      </c>
      <c r="BG77" s="6" t="str">
        <f t="shared" ca="1" si="20"/>
        <v/>
      </c>
      <c r="BH77" s="6" t="str">
        <f t="shared" ca="1" si="21"/>
        <v/>
      </c>
      <c r="BI77" s="29"/>
      <c r="BJ77" s="302" t="str">
        <f t="shared" ca="1" si="22"/>
        <v/>
      </c>
      <c r="BK77" s="302" t="str">
        <f t="shared" ca="1" si="23"/>
        <v/>
      </c>
      <c r="BL77" s="29"/>
    </row>
    <row r="78" spans="1:64" x14ac:dyDescent="0.15">
      <c r="A78" s="5">
        <v>60</v>
      </c>
      <c r="B78" s="303" t="str">
        <f ca="1">LOG確認!B78</f>
        <v/>
      </c>
      <c r="C78" s="327"/>
      <c r="D78" s="328"/>
      <c r="E78" s="328"/>
      <c r="F78" s="329"/>
      <c r="G78" s="328"/>
      <c r="H78" s="330"/>
      <c r="I78" s="330"/>
      <c r="J78" s="331"/>
      <c r="K78" s="332"/>
      <c r="L78" s="331"/>
      <c r="M78" s="333"/>
      <c r="N78" s="334"/>
      <c r="O78" s="335"/>
      <c r="P78" s="336" t="str">
        <f ca="1">LOG確認!P78</f>
        <v/>
      </c>
      <c r="Q78" s="337" t="str">
        <f ca="1">LOG確認!Q78</f>
        <v/>
      </c>
      <c r="R78" s="338" t="str">
        <f ca="1">LOG確認!R78</f>
        <v/>
      </c>
      <c r="S78" s="339" t="str">
        <f ca="1">LOG確認!S78</f>
        <v/>
      </c>
      <c r="T78" s="29"/>
      <c r="U78" s="340" t="str">
        <f ca="1">LOG確認!F78</f>
        <v/>
      </c>
      <c r="V78" s="681"/>
      <c r="W78" s="29"/>
      <c r="X78" s="29"/>
      <c r="Y78" s="6">
        <f t="shared" si="0"/>
        <v>1</v>
      </c>
      <c r="Z78" s="6">
        <f t="shared" si="1"/>
        <v>1</v>
      </c>
      <c r="AA78" s="6">
        <f t="shared" si="2"/>
        <v>1</v>
      </c>
      <c r="AB78" s="6">
        <f t="shared" si="3"/>
        <v>1</v>
      </c>
      <c r="AC78" s="6">
        <f t="shared" si="4"/>
        <v>1</v>
      </c>
      <c r="AD78" s="6">
        <f t="shared" si="5"/>
        <v>1</v>
      </c>
      <c r="AE78" s="6">
        <f t="shared" si="6"/>
        <v>1</v>
      </c>
      <c r="AF78" s="6">
        <f t="shared" si="7"/>
        <v>1</v>
      </c>
      <c r="AG78" s="6">
        <f t="shared" si="8"/>
        <v>1</v>
      </c>
      <c r="AH78" s="6">
        <f t="shared" si="9"/>
        <v>1</v>
      </c>
      <c r="AI78" s="6">
        <f t="shared" si="34"/>
        <v>1</v>
      </c>
      <c r="AJ78" s="6">
        <f t="shared" ca="1" si="10"/>
        <v>1</v>
      </c>
      <c r="AK78" s="6">
        <f t="shared" si="11"/>
        <v>1</v>
      </c>
      <c r="AL78" s="6">
        <f t="shared" ca="1" si="12"/>
        <v>13</v>
      </c>
      <c r="AM78" s="53"/>
      <c r="AN78" s="6">
        <f t="shared" ca="1" si="13"/>
        <v>1</v>
      </c>
      <c r="AO78" s="29"/>
      <c r="AP78" s="314" t="str">
        <f t="shared" ca="1" si="24"/>
        <v/>
      </c>
      <c r="AQ78" s="314" t="str">
        <f t="shared" ca="1" si="25"/>
        <v/>
      </c>
      <c r="AR78" s="314" t="str">
        <f t="shared" ca="1" si="26"/>
        <v/>
      </c>
      <c r="AS78" s="325" t="str">
        <f t="shared" ca="1" si="27"/>
        <v/>
      </c>
      <c r="AT78" s="325" t="str">
        <f t="shared" ca="1" si="28"/>
        <v/>
      </c>
      <c r="AU78" s="317" t="str">
        <f t="shared" ca="1" si="29"/>
        <v/>
      </c>
      <c r="AV78" s="318" t="str">
        <f t="shared" ca="1" si="14"/>
        <v/>
      </c>
      <c r="AW78" s="325" t="str">
        <f t="shared" ca="1" si="30"/>
        <v/>
      </c>
      <c r="AX78" s="319" t="str">
        <f t="shared" ca="1" si="31"/>
        <v/>
      </c>
      <c r="AY78" s="325" t="str">
        <f t="shared" ca="1" si="32"/>
        <v/>
      </c>
      <c r="AZ78" s="317" t="str">
        <f t="shared" ca="1" si="33"/>
        <v/>
      </c>
      <c r="BA78" s="6" t="str">
        <f t="shared" ca="1" si="15"/>
        <v/>
      </c>
      <c r="BB78" s="29"/>
      <c r="BC78" s="6" t="str">
        <f t="shared" ca="1" si="16"/>
        <v/>
      </c>
      <c r="BD78" s="6" t="str">
        <f t="shared" ca="1" si="17"/>
        <v/>
      </c>
      <c r="BE78" s="6" t="str">
        <f t="shared" ca="1" si="18"/>
        <v/>
      </c>
      <c r="BF78" s="6" t="str">
        <f t="shared" ca="1" si="19"/>
        <v/>
      </c>
      <c r="BG78" s="6" t="str">
        <f t="shared" ca="1" si="20"/>
        <v/>
      </c>
      <c r="BH78" s="6" t="str">
        <f t="shared" ca="1" si="21"/>
        <v/>
      </c>
      <c r="BI78" s="29"/>
      <c r="BJ78" s="302" t="str">
        <f t="shared" ca="1" si="22"/>
        <v/>
      </c>
      <c r="BK78" s="302" t="str">
        <f t="shared" ca="1" si="23"/>
        <v/>
      </c>
      <c r="BL78" s="29"/>
    </row>
    <row r="79" spans="1:64" x14ac:dyDescent="0.15">
      <c r="A79" s="5"/>
      <c r="B79" s="279" t="str">
        <f ca="1">LOG確認!B79</f>
        <v/>
      </c>
      <c r="C79" s="280"/>
      <c r="D79" s="281"/>
      <c r="E79" s="281"/>
      <c r="F79" s="282"/>
      <c r="G79" s="280"/>
      <c r="H79" s="283"/>
      <c r="I79" s="284"/>
      <c r="J79" s="285"/>
      <c r="K79" s="286"/>
      <c r="L79" s="285"/>
      <c r="M79" s="287"/>
      <c r="N79" s="341"/>
      <c r="O79" s="289"/>
      <c r="P79" s="290" t="str">
        <f ca="1">LOG確認!P79</f>
        <v/>
      </c>
      <c r="Q79" s="291" t="str">
        <f ca="1">LOG確認!Q79</f>
        <v/>
      </c>
      <c r="R79" s="292" t="str">
        <f ca="1">LOG確認!R79</f>
        <v/>
      </c>
      <c r="S79" s="310" t="str">
        <f ca="1">LOG確認!S79</f>
        <v/>
      </c>
      <c r="T79" s="29"/>
      <c r="U79" s="294" t="str">
        <f ca="1">LOG確認!F79</f>
        <v/>
      </c>
      <c r="V79" s="681"/>
      <c r="W79" s="29"/>
      <c r="X79" s="29"/>
      <c r="Y79" s="6">
        <f t="shared" si="0"/>
        <v>1</v>
      </c>
      <c r="Z79" s="6">
        <f t="shared" si="1"/>
        <v>1</v>
      </c>
      <c r="AA79" s="6">
        <f t="shared" si="2"/>
        <v>1</v>
      </c>
      <c r="AB79" s="6">
        <f t="shared" si="3"/>
        <v>1</v>
      </c>
      <c r="AC79" s="6">
        <f t="shared" si="4"/>
        <v>1</v>
      </c>
      <c r="AD79" s="6">
        <f t="shared" si="5"/>
        <v>1</v>
      </c>
      <c r="AE79" s="6">
        <f t="shared" si="6"/>
        <v>1</v>
      </c>
      <c r="AF79" s="6">
        <f t="shared" si="7"/>
        <v>1</v>
      </c>
      <c r="AG79" s="6">
        <f t="shared" si="8"/>
        <v>1</v>
      </c>
      <c r="AH79" s="6">
        <f t="shared" si="9"/>
        <v>1</v>
      </c>
      <c r="AI79" s="6">
        <f t="shared" si="34"/>
        <v>1</v>
      </c>
      <c r="AJ79" s="6">
        <f t="shared" ca="1" si="10"/>
        <v>1</v>
      </c>
      <c r="AK79" s="6">
        <f t="shared" si="11"/>
        <v>1</v>
      </c>
      <c r="AL79" s="6">
        <f t="shared" ca="1" si="12"/>
        <v>13</v>
      </c>
      <c r="AM79" s="53"/>
      <c r="AN79" s="6">
        <f t="shared" ca="1" si="13"/>
        <v>1</v>
      </c>
      <c r="AO79" s="29"/>
      <c r="AP79" s="314" t="str">
        <f t="shared" ca="1" si="24"/>
        <v/>
      </c>
      <c r="AQ79" s="314" t="str">
        <f t="shared" ca="1" si="25"/>
        <v/>
      </c>
      <c r="AR79" s="314" t="str">
        <f t="shared" ca="1" si="26"/>
        <v/>
      </c>
      <c r="AS79" s="319" t="str">
        <f t="shared" ca="1" si="27"/>
        <v/>
      </c>
      <c r="AT79" s="319" t="str">
        <f t="shared" ca="1" si="28"/>
        <v/>
      </c>
      <c r="AU79" s="317" t="str">
        <f t="shared" ca="1" si="29"/>
        <v/>
      </c>
      <c r="AV79" s="324" t="str">
        <f t="shared" ca="1" si="14"/>
        <v/>
      </c>
      <c r="AW79" s="319" t="str">
        <f t="shared" ca="1" si="30"/>
        <v/>
      </c>
      <c r="AX79" s="319" t="str">
        <f t="shared" ca="1" si="31"/>
        <v/>
      </c>
      <c r="AY79" s="319" t="str">
        <f t="shared" ca="1" si="32"/>
        <v/>
      </c>
      <c r="AZ79" s="317" t="str">
        <f t="shared" ca="1" si="33"/>
        <v/>
      </c>
      <c r="BA79" s="6" t="str">
        <f t="shared" ca="1" si="15"/>
        <v/>
      </c>
      <c r="BB79" s="29"/>
      <c r="BC79" s="6" t="str">
        <f t="shared" ca="1" si="16"/>
        <v/>
      </c>
      <c r="BD79" s="6" t="str">
        <f t="shared" ca="1" si="17"/>
        <v/>
      </c>
      <c r="BE79" s="6" t="str">
        <f t="shared" ca="1" si="18"/>
        <v/>
      </c>
      <c r="BF79" s="6" t="str">
        <f t="shared" ca="1" si="19"/>
        <v/>
      </c>
      <c r="BG79" s="6" t="str">
        <f t="shared" ca="1" si="20"/>
        <v/>
      </c>
      <c r="BH79" s="6" t="str">
        <f t="shared" ca="1" si="21"/>
        <v/>
      </c>
      <c r="BI79" s="29"/>
      <c r="BJ79" s="302" t="str">
        <f t="shared" ca="1" si="22"/>
        <v/>
      </c>
      <c r="BK79" s="302" t="str">
        <f t="shared" ca="1" si="23"/>
        <v/>
      </c>
      <c r="BL79" s="29"/>
    </row>
    <row r="80" spans="1:64" x14ac:dyDescent="0.15">
      <c r="A80" s="5"/>
      <c r="B80" s="303" t="str">
        <f ca="1">LOG確認!B80</f>
        <v/>
      </c>
      <c r="C80" s="304"/>
      <c r="D80" s="280"/>
      <c r="E80" s="280"/>
      <c r="F80" s="305"/>
      <c r="G80" s="320"/>
      <c r="H80" s="284"/>
      <c r="I80" s="284"/>
      <c r="J80" s="321"/>
      <c r="K80" s="342"/>
      <c r="L80" s="306"/>
      <c r="M80" s="308"/>
      <c r="N80" s="288"/>
      <c r="O80" s="309"/>
      <c r="P80" s="290" t="str">
        <f ca="1">LOG確認!P80</f>
        <v/>
      </c>
      <c r="Q80" s="291" t="str">
        <f ca="1">LOG確認!Q80</f>
        <v/>
      </c>
      <c r="R80" s="292" t="str">
        <f ca="1">LOG確認!R80</f>
        <v/>
      </c>
      <c r="S80" s="310" t="str">
        <f ca="1">LOG確認!S80</f>
        <v/>
      </c>
      <c r="T80" s="29"/>
      <c r="U80" s="311" t="str">
        <f ca="1">LOG確認!F80</f>
        <v/>
      </c>
      <c r="V80" s="681"/>
      <c r="W80" s="29"/>
      <c r="X80" s="29"/>
      <c r="Y80" s="6">
        <f t="shared" si="0"/>
        <v>1</v>
      </c>
      <c r="Z80" s="6">
        <f t="shared" si="1"/>
        <v>1</v>
      </c>
      <c r="AA80" s="6">
        <f t="shared" si="2"/>
        <v>1</v>
      </c>
      <c r="AB80" s="6">
        <f t="shared" si="3"/>
        <v>1</v>
      </c>
      <c r="AC80" s="6">
        <f t="shared" si="4"/>
        <v>1</v>
      </c>
      <c r="AD80" s="6">
        <f t="shared" si="5"/>
        <v>1</v>
      </c>
      <c r="AE80" s="6">
        <f t="shared" si="6"/>
        <v>1</v>
      </c>
      <c r="AF80" s="6">
        <f t="shared" si="7"/>
        <v>1</v>
      </c>
      <c r="AG80" s="6">
        <f t="shared" si="8"/>
        <v>1</v>
      </c>
      <c r="AH80" s="6">
        <f t="shared" si="9"/>
        <v>1</v>
      </c>
      <c r="AI80" s="6">
        <f t="shared" si="34"/>
        <v>1</v>
      </c>
      <c r="AJ80" s="6">
        <f t="shared" ca="1" si="10"/>
        <v>1</v>
      </c>
      <c r="AK80" s="6">
        <f t="shared" si="11"/>
        <v>1</v>
      </c>
      <c r="AL80" s="6">
        <f t="shared" ca="1" si="12"/>
        <v>13</v>
      </c>
      <c r="AM80" s="53"/>
      <c r="AN80" s="6">
        <f t="shared" ca="1" si="13"/>
        <v>1</v>
      </c>
      <c r="AO80" s="29"/>
      <c r="AP80" s="314" t="str">
        <f t="shared" ca="1" si="24"/>
        <v/>
      </c>
      <c r="AQ80" s="314" t="str">
        <f t="shared" ca="1" si="25"/>
        <v/>
      </c>
      <c r="AR80" s="314" t="str">
        <f t="shared" ca="1" si="26"/>
        <v/>
      </c>
      <c r="AS80" s="319" t="str">
        <f t="shared" ca="1" si="27"/>
        <v/>
      </c>
      <c r="AT80" s="319" t="str">
        <f t="shared" ca="1" si="28"/>
        <v/>
      </c>
      <c r="AU80" s="317" t="str">
        <f t="shared" ca="1" si="29"/>
        <v/>
      </c>
      <c r="AV80" s="318" t="str">
        <f t="shared" ca="1" si="14"/>
        <v/>
      </c>
      <c r="AW80" s="319" t="str">
        <f t="shared" ca="1" si="30"/>
        <v/>
      </c>
      <c r="AX80" s="319" t="str">
        <f t="shared" ca="1" si="31"/>
        <v/>
      </c>
      <c r="AY80" s="319" t="str">
        <f t="shared" ca="1" si="32"/>
        <v/>
      </c>
      <c r="AZ80" s="317" t="str">
        <f t="shared" ca="1" si="33"/>
        <v/>
      </c>
      <c r="BA80" s="6" t="str">
        <f t="shared" ca="1" si="15"/>
        <v/>
      </c>
      <c r="BB80" s="29"/>
      <c r="BC80" s="6" t="str">
        <f t="shared" ca="1" si="16"/>
        <v/>
      </c>
      <c r="BD80" s="6" t="str">
        <f t="shared" ca="1" si="17"/>
        <v/>
      </c>
      <c r="BE80" s="6" t="str">
        <f t="shared" ca="1" si="18"/>
        <v/>
      </c>
      <c r="BF80" s="6" t="str">
        <f t="shared" ca="1" si="19"/>
        <v/>
      </c>
      <c r="BG80" s="6" t="str">
        <f t="shared" ca="1" si="20"/>
        <v/>
      </c>
      <c r="BH80" s="6" t="str">
        <f t="shared" ca="1" si="21"/>
        <v/>
      </c>
      <c r="BI80" s="29"/>
      <c r="BJ80" s="302" t="str">
        <f t="shared" ca="1" si="22"/>
        <v/>
      </c>
      <c r="BK80" s="302" t="str">
        <f t="shared" ca="1" si="23"/>
        <v/>
      </c>
      <c r="BL80" s="29"/>
    </row>
    <row r="81" spans="1:64" x14ac:dyDescent="0.15">
      <c r="A81" s="5"/>
      <c r="B81" s="303" t="str">
        <f ca="1">LOG確認!B81</f>
        <v/>
      </c>
      <c r="C81" s="304"/>
      <c r="D81" s="280"/>
      <c r="E81" s="280"/>
      <c r="F81" s="305"/>
      <c r="G81" s="320"/>
      <c r="H81" s="284"/>
      <c r="I81" s="284"/>
      <c r="J81" s="306"/>
      <c r="K81" s="342"/>
      <c r="L81" s="321"/>
      <c r="M81" s="308"/>
      <c r="N81" s="288"/>
      <c r="O81" s="322"/>
      <c r="P81" s="290" t="str">
        <f ca="1">LOG確認!P81</f>
        <v/>
      </c>
      <c r="Q81" s="291" t="str">
        <f ca="1">LOG確認!Q81</f>
        <v/>
      </c>
      <c r="R81" s="292" t="str">
        <f ca="1">LOG確認!R81</f>
        <v/>
      </c>
      <c r="S81" s="310" t="str">
        <f ca="1">LOG確認!S81</f>
        <v/>
      </c>
      <c r="T81" s="29"/>
      <c r="U81" s="311" t="str">
        <f ca="1">LOG確認!F81</f>
        <v/>
      </c>
      <c r="V81" s="681"/>
      <c r="W81" s="29"/>
      <c r="X81" s="29"/>
      <c r="Y81" s="6">
        <f t="shared" si="0"/>
        <v>1</v>
      </c>
      <c r="Z81" s="6">
        <f t="shared" si="1"/>
        <v>1</v>
      </c>
      <c r="AA81" s="6">
        <f t="shared" si="2"/>
        <v>1</v>
      </c>
      <c r="AB81" s="6">
        <f t="shared" si="3"/>
        <v>1</v>
      </c>
      <c r="AC81" s="6">
        <f t="shared" si="4"/>
        <v>1</v>
      </c>
      <c r="AD81" s="6">
        <f t="shared" si="5"/>
        <v>1</v>
      </c>
      <c r="AE81" s="6">
        <f t="shared" si="6"/>
        <v>1</v>
      </c>
      <c r="AF81" s="6">
        <f t="shared" si="7"/>
        <v>1</v>
      </c>
      <c r="AG81" s="6">
        <f t="shared" si="8"/>
        <v>1</v>
      </c>
      <c r="AH81" s="6">
        <f t="shared" si="9"/>
        <v>1</v>
      </c>
      <c r="AI81" s="6">
        <f t="shared" si="34"/>
        <v>1</v>
      </c>
      <c r="AJ81" s="6">
        <f t="shared" ca="1" si="10"/>
        <v>1</v>
      </c>
      <c r="AK81" s="6">
        <f t="shared" si="11"/>
        <v>1</v>
      </c>
      <c r="AL81" s="6">
        <f t="shared" ca="1" si="12"/>
        <v>13</v>
      </c>
      <c r="AM81" s="53"/>
      <c r="AN81" s="6">
        <f t="shared" ca="1" si="13"/>
        <v>1</v>
      </c>
      <c r="AO81" s="29"/>
      <c r="AP81" s="314" t="str">
        <f t="shared" ca="1" si="24"/>
        <v/>
      </c>
      <c r="AQ81" s="314" t="str">
        <f t="shared" ca="1" si="25"/>
        <v/>
      </c>
      <c r="AR81" s="314" t="str">
        <f t="shared" ca="1" si="26"/>
        <v/>
      </c>
      <c r="AS81" s="316" t="str">
        <f t="shared" ca="1" si="27"/>
        <v/>
      </c>
      <c r="AT81" s="316" t="str">
        <f t="shared" ca="1" si="28"/>
        <v/>
      </c>
      <c r="AU81" s="317" t="str">
        <f t="shared" ca="1" si="29"/>
        <v/>
      </c>
      <c r="AV81" s="318" t="str">
        <f t="shared" ca="1" si="14"/>
        <v/>
      </c>
      <c r="AW81" s="316" t="str">
        <f t="shared" ca="1" si="30"/>
        <v/>
      </c>
      <c r="AX81" s="319" t="str">
        <f t="shared" ca="1" si="31"/>
        <v/>
      </c>
      <c r="AY81" s="316" t="str">
        <f t="shared" ca="1" si="32"/>
        <v/>
      </c>
      <c r="AZ81" s="317" t="str">
        <f t="shared" ca="1" si="33"/>
        <v/>
      </c>
      <c r="BA81" s="6" t="str">
        <f t="shared" ca="1" si="15"/>
        <v/>
      </c>
      <c r="BB81" s="29"/>
      <c r="BC81" s="6" t="str">
        <f t="shared" ca="1" si="16"/>
        <v/>
      </c>
      <c r="BD81" s="6" t="str">
        <f t="shared" ca="1" si="17"/>
        <v/>
      </c>
      <c r="BE81" s="6" t="str">
        <f t="shared" ca="1" si="18"/>
        <v/>
      </c>
      <c r="BF81" s="6" t="str">
        <f t="shared" ca="1" si="19"/>
        <v/>
      </c>
      <c r="BG81" s="6" t="str">
        <f t="shared" ca="1" si="20"/>
        <v/>
      </c>
      <c r="BH81" s="6" t="str">
        <f t="shared" ca="1" si="21"/>
        <v/>
      </c>
      <c r="BI81" s="29"/>
      <c r="BJ81" s="302" t="str">
        <f t="shared" ca="1" si="22"/>
        <v/>
      </c>
      <c r="BK81" s="302" t="str">
        <f t="shared" ca="1" si="23"/>
        <v/>
      </c>
      <c r="BL81" s="29"/>
    </row>
    <row r="82" spans="1:64" x14ac:dyDescent="0.15">
      <c r="A82" s="5"/>
      <c r="B82" s="303" t="str">
        <f ca="1">LOG確認!B82</f>
        <v/>
      </c>
      <c r="C82" s="304"/>
      <c r="D82" s="280"/>
      <c r="E82" s="280"/>
      <c r="F82" s="305"/>
      <c r="G82" s="320"/>
      <c r="H82" s="284"/>
      <c r="I82" s="284"/>
      <c r="J82" s="306"/>
      <c r="K82" s="342"/>
      <c r="L82" s="321"/>
      <c r="M82" s="308"/>
      <c r="N82" s="288"/>
      <c r="O82" s="322"/>
      <c r="P82" s="290" t="str">
        <f ca="1">LOG確認!P82</f>
        <v/>
      </c>
      <c r="Q82" s="291" t="str">
        <f ca="1">LOG確認!Q82</f>
        <v/>
      </c>
      <c r="R82" s="292" t="str">
        <f ca="1">LOG確認!R82</f>
        <v/>
      </c>
      <c r="S82" s="310" t="str">
        <f ca="1">LOG確認!S82</f>
        <v/>
      </c>
      <c r="T82" s="29"/>
      <c r="U82" s="311" t="str">
        <f ca="1">LOG確認!F82</f>
        <v/>
      </c>
      <c r="V82" s="681"/>
      <c r="W82" s="29"/>
      <c r="X82" s="29"/>
      <c r="Y82" s="6">
        <f t="shared" si="0"/>
        <v>1</v>
      </c>
      <c r="Z82" s="6">
        <f t="shared" si="1"/>
        <v>1</v>
      </c>
      <c r="AA82" s="6">
        <f t="shared" si="2"/>
        <v>1</v>
      </c>
      <c r="AB82" s="6">
        <f t="shared" si="3"/>
        <v>1</v>
      </c>
      <c r="AC82" s="6">
        <f t="shared" si="4"/>
        <v>1</v>
      </c>
      <c r="AD82" s="6">
        <f t="shared" si="5"/>
        <v>1</v>
      </c>
      <c r="AE82" s="6">
        <f t="shared" si="6"/>
        <v>1</v>
      </c>
      <c r="AF82" s="6">
        <f t="shared" si="7"/>
        <v>1</v>
      </c>
      <c r="AG82" s="6">
        <f t="shared" si="8"/>
        <v>1</v>
      </c>
      <c r="AH82" s="6">
        <f t="shared" si="9"/>
        <v>1</v>
      </c>
      <c r="AI82" s="6">
        <f t="shared" si="34"/>
        <v>1</v>
      </c>
      <c r="AJ82" s="6">
        <f t="shared" ca="1" si="10"/>
        <v>1</v>
      </c>
      <c r="AK82" s="6">
        <f t="shared" si="11"/>
        <v>1</v>
      </c>
      <c r="AL82" s="6">
        <f t="shared" ca="1" si="12"/>
        <v>13</v>
      </c>
      <c r="AM82" s="53"/>
      <c r="AN82" s="6">
        <f t="shared" ca="1" si="13"/>
        <v>1</v>
      </c>
      <c r="AO82" s="29"/>
      <c r="AP82" s="314" t="str">
        <f t="shared" ca="1" si="24"/>
        <v/>
      </c>
      <c r="AQ82" s="314" t="str">
        <f t="shared" ca="1" si="25"/>
        <v/>
      </c>
      <c r="AR82" s="314" t="str">
        <f t="shared" ca="1" si="26"/>
        <v/>
      </c>
      <c r="AS82" s="319" t="str">
        <f t="shared" ca="1" si="27"/>
        <v/>
      </c>
      <c r="AT82" s="319" t="str">
        <f t="shared" ca="1" si="28"/>
        <v/>
      </c>
      <c r="AU82" s="317" t="str">
        <f t="shared" ca="1" si="29"/>
        <v/>
      </c>
      <c r="AV82" s="324" t="str">
        <f t="shared" ca="1" si="14"/>
        <v/>
      </c>
      <c r="AW82" s="319" t="str">
        <f t="shared" ca="1" si="30"/>
        <v/>
      </c>
      <c r="AX82" s="319" t="str">
        <f t="shared" ca="1" si="31"/>
        <v/>
      </c>
      <c r="AY82" s="319" t="str">
        <f t="shared" ca="1" si="32"/>
        <v/>
      </c>
      <c r="AZ82" s="317" t="str">
        <f t="shared" ca="1" si="33"/>
        <v/>
      </c>
      <c r="BA82" s="6" t="str">
        <f t="shared" ca="1" si="15"/>
        <v/>
      </c>
      <c r="BB82" s="29"/>
      <c r="BC82" s="6" t="str">
        <f t="shared" ca="1" si="16"/>
        <v/>
      </c>
      <c r="BD82" s="6" t="str">
        <f t="shared" ca="1" si="17"/>
        <v/>
      </c>
      <c r="BE82" s="6" t="str">
        <f t="shared" ca="1" si="18"/>
        <v/>
      </c>
      <c r="BF82" s="6" t="str">
        <f t="shared" ca="1" si="19"/>
        <v/>
      </c>
      <c r="BG82" s="6" t="str">
        <f t="shared" ca="1" si="20"/>
        <v/>
      </c>
      <c r="BH82" s="6" t="str">
        <f t="shared" ca="1" si="21"/>
        <v/>
      </c>
      <c r="BI82" s="29"/>
      <c r="BJ82" s="302" t="str">
        <f t="shared" ca="1" si="22"/>
        <v/>
      </c>
      <c r="BK82" s="302" t="str">
        <f t="shared" ca="1" si="23"/>
        <v/>
      </c>
      <c r="BL82" s="29"/>
    </row>
    <row r="83" spans="1:64" x14ac:dyDescent="0.15">
      <c r="A83" s="5"/>
      <c r="B83" s="303" t="str">
        <f ca="1">LOG確認!B83</f>
        <v/>
      </c>
      <c r="C83" s="304"/>
      <c r="D83" s="280"/>
      <c r="E83" s="280"/>
      <c r="F83" s="305"/>
      <c r="G83" s="320"/>
      <c r="H83" s="284"/>
      <c r="I83" s="284"/>
      <c r="J83" s="306"/>
      <c r="K83" s="307"/>
      <c r="L83" s="306"/>
      <c r="M83" s="308"/>
      <c r="N83" s="288"/>
      <c r="O83" s="322"/>
      <c r="P83" s="290" t="str">
        <f ca="1">LOG確認!P83</f>
        <v/>
      </c>
      <c r="Q83" s="291" t="str">
        <f ca="1">LOG確認!Q83</f>
        <v/>
      </c>
      <c r="R83" s="292" t="str">
        <f ca="1">LOG確認!R83</f>
        <v/>
      </c>
      <c r="S83" s="310" t="str">
        <f ca="1">LOG確認!S83</f>
        <v/>
      </c>
      <c r="T83" s="29"/>
      <c r="U83" s="311" t="str">
        <f ca="1">LOG確認!F83</f>
        <v/>
      </c>
      <c r="V83" s="681"/>
      <c r="W83" s="29"/>
      <c r="X83" s="29"/>
      <c r="Y83" s="6">
        <f t="shared" ref="Y83:Y146" si="35">IF(SUBSTITUTE(SUBSTITUTE(C83,"　","")," ","")="",1,IF((VALUE((TYPE(VALUE(C83)))))=16,0,IF(VALUE(C83)=0,1,0)))</f>
        <v>1</v>
      </c>
      <c r="Z83" s="6">
        <f t="shared" ref="Z83:Z146" si="36">IF(SUBSTITUTE(SUBSTITUTE(D83,"　","")," ","")="",1,IF((VALUE((TYPE(VALUE(D83)))))=16,0,IF(VALUE(D83)=0,1,0)))</f>
        <v>1</v>
      </c>
      <c r="AA83" s="6">
        <f t="shared" ref="AA83:AA146" si="37">IF(SUBSTITUTE(SUBSTITUTE(E83,"　","")," ","")="",1,IF((VALUE((TYPE(VALUE(E83)))))=16,0,IF(VALUE(E83)=0,1,0)))</f>
        <v>1</v>
      </c>
      <c r="AB83" s="6">
        <f t="shared" ref="AB83:AB146" si="38">IF(SUBSTITUTE(SUBSTITUTE(F83,"　","")," ","")="",1,IF((VALUE((TYPE(VALUE(F83)))))=16,0,IF(VALUE(F83)=0,1,0)))</f>
        <v>1</v>
      </c>
      <c r="AC83" s="6">
        <f t="shared" ref="AC83:AC146" si="39">IF(SUBSTITUTE(SUBSTITUTE(G83,"　","")," ","")="",1,IF((VALUE((TYPE(VALUE(G83)))))=16,0,IF(VALUE(G83)=0,1,0)))</f>
        <v>1</v>
      </c>
      <c r="AD83" s="6">
        <f t="shared" ref="AD83:AD146" si="40">IF(SUBSTITUTE(SUBSTITUTE(H83,"　","")," ","")="",1,IF((VALUE((TYPE(VALUE(H83)))))=16,0,IF(VALUE(H83)=0,1,0)))</f>
        <v>1</v>
      </c>
      <c r="AE83" s="6">
        <f t="shared" ref="AE83:AE146" si="41">IF(SUBSTITUTE(SUBSTITUTE(I83,"　","")," ","")="",1,IF((VALUE((TYPE(VALUE(I83)))))=16,0,IF(VALUE(I83)=0,1,0)))</f>
        <v>1</v>
      </c>
      <c r="AF83" s="6">
        <f t="shared" ref="AF83:AF146" si="42">IF(SUBSTITUTE(SUBSTITUTE(J83,"　","")," ","")="",1,IF((VALUE((TYPE(VALUE(J83)))))=16,0,IF(VALUE(J83)=0,1,0)))</f>
        <v>1</v>
      </c>
      <c r="AG83" s="6">
        <f t="shared" ref="AG83:AG146" si="43">IF(SUBSTITUTE(SUBSTITUTE(K83,"　","")," ","")="",1,IF((VALUE((TYPE(VALUE(K83)))))=16,0,IF(VALUE(K83)=0,1,0)))</f>
        <v>1</v>
      </c>
      <c r="AH83" s="6">
        <f t="shared" ref="AH83:AH146" si="44">IF(SUBSTITUTE(SUBSTITUTE(L83,"　","")," ","")="",1,IF((VALUE((TYPE(VALUE(L83)))))=16,0,IF(VALUE(L83)=0,1,0)))</f>
        <v>1</v>
      </c>
      <c r="AI83" s="6">
        <f t="shared" si="34"/>
        <v>1</v>
      </c>
      <c r="AJ83" s="6">
        <f t="shared" ref="AJ83:AJ146" ca="1" si="45">IF((IF(CELL("type",N83)="v",0,IF(CELL("type",N83)="b",1,0)))=1,1,IF((IF(N83=0,0,IF(SUBSTITUTE(SUBSTITUTE(N83,"　","")," ","")="",1,0)))=1,1,0))</f>
        <v>1</v>
      </c>
      <c r="AK83" s="6">
        <f t="shared" ref="AK83:AK146" si="46">IF(SUBSTITUTE(SUBSTITUTE(O83,"　","")," ","")="",1,IF((VALUE((TYPE(VALUE(O83)))))=16,0,IF(VALUE(O83)=0,1,0)))</f>
        <v>1</v>
      </c>
      <c r="AL83" s="6">
        <f t="shared" ref="AL83:AL146" ca="1" si="47">SUM(Y83:AK83)</f>
        <v>13</v>
      </c>
      <c r="AM83" s="53"/>
      <c r="AN83" s="6">
        <f t="shared" ref="AN83:AN146" ca="1" si="48">IF($AL$13=$AL83,1,0)</f>
        <v>1</v>
      </c>
      <c r="AO83" s="29"/>
      <c r="AP83" s="314" t="str">
        <f t="shared" ca="1" si="24"/>
        <v/>
      </c>
      <c r="AQ83" s="314" t="str">
        <f t="shared" ca="1" si="25"/>
        <v/>
      </c>
      <c r="AR83" s="314" t="str">
        <f t="shared" ca="1" si="26"/>
        <v/>
      </c>
      <c r="AS83" s="325" t="str">
        <f t="shared" ca="1" si="27"/>
        <v/>
      </c>
      <c r="AT83" s="325" t="str">
        <f t="shared" ca="1" si="28"/>
        <v/>
      </c>
      <c r="AU83" s="317" t="str">
        <f t="shared" ca="1" si="29"/>
        <v/>
      </c>
      <c r="AV83" s="318" t="str">
        <f t="shared" ref="AV83:AV146" ca="1" si="49">IF($AN83=1,"",(SUBSTITUTE(ASC(UPPER(SUBSTITUTE((SUBSTITUTE(I83,0,"ø")),"ø","Ø")))," ","")))</f>
        <v/>
      </c>
      <c r="AW83" s="325" t="str">
        <f t="shared" ca="1" si="30"/>
        <v/>
      </c>
      <c r="AX83" s="319" t="str">
        <f t="shared" ca="1" si="31"/>
        <v/>
      </c>
      <c r="AY83" s="325" t="str">
        <f t="shared" ca="1" si="32"/>
        <v/>
      </c>
      <c r="AZ83" s="317" t="str">
        <f t="shared" ca="1" si="33"/>
        <v/>
      </c>
      <c r="BA83" s="6" t="str">
        <f t="shared" ref="BA83:BA146" ca="1" si="50">IF($AN83=1,"",IF(AJ83=1,"1",IF(N83=0,"0",UPPER(N83))))</f>
        <v/>
      </c>
      <c r="BB83" s="29"/>
      <c r="BC83" s="6" t="str">
        <f t="shared" ref="BC83:BC146" ca="1" si="51">IF(AN83=1,"",IF((ISERROR(SEARCHB("？",SUBSTITUTE(I83,"?","？"))))*1=1,0,1))</f>
        <v/>
      </c>
      <c r="BD83" s="6" t="str">
        <f t="shared" ref="BD83:BD146" ca="1" si="52">IF(AN83=1,"",IF((ISERROR(SEARCHB("？",SUBSTITUTE(AW83,"?","？"))))*1=1,0,1))</f>
        <v/>
      </c>
      <c r="BE83" s="6" t="str">
        <f t="shared" ref="BE83:BE146" ca="1" si="53">IF(AN83=1,"",IF((ISERROR(SEARCHB("？",SUBSTITUTE(AX83,"?","？"))))*1=1,0,1))</f>
        <v/>
      </c>
      <c r="BF83" s="6" t="str">
        <f t="shared" ref="BF83:BF146" ca="1" si="54">IF(AN83=1,"",IF((ISERROR(SEARCHB("？",SUBSTITUTE(AY83,"?","？"))))*1=1,0,1))</f>
        <v/>
      </c>
      <c r="BG83" s="6" t="str">
        <f t="shared" ref="BG83:BG146" ca="1" si="55">IF(AN83=1,"",IF((ISERROR(SEARCHB("？",SUBSTITUTE(AZ83,"?","？"))))*1=1,0,1))</f>
        <v/>
      </c>
      <c r="BH83" s="6" t="str">
        <f t="shared" ref="BH83:BH146" ca="1" si="56">IF(AN83=1,"",SUM(BC83:BG83))</f>
        <v/>
      </c>
      <c r="BI83" s="29"/>
      <c r="BJ83" s="302" t="str">
        <f t="shared" ref="BJ83:BJ146" ca="1" si="57">IF(AN83=1,"",IF((VALUE((TYPE(VALUE(VALUE(LEFT(AX83,1)))))))=16,AX83,IF(LEN(AX83)&gt;2,AX83,IF(LEN(AX83)=2,IF(RIGHT(AX83,1)="N",CONCATENATE("0",AX83),AX83),IF(LEN(AX83)=1,IF(TYPE(VALUE(AX83))=1,CONCATENATE("0",AX83),AX83))))))</f>
        <v/>
      </c>
      <c r="BK83" s="302" t="str">
        <f t="shared" ref="BK83:BK146" ca="1" si="58">IF(AN83=1,"",IF((VALUE((TYPE(VALUE(VALUE(LEFT(AZ83,1)))))))=16,AZ83,IF(LEN(AZ83)&gt;2,AZ83,IF(LEN(AZ83)=2,IF(RIGHT(AZ83,1)="N",CONCATENATE("0",AZ83),AZ83),IF(LEN(AZ83)=1,IF(TYPE(VALUE(AZ83))=1,CONCATENATE("0",AZ83),AZ83))))))</f>
        <v/>
      </c>
      <c r="BL83" s="29"/>
    </row>
    <row r="84" spans="1:64" x14ac:dyDescent="0.15">
      <c r="A84" s="5"/>
      <c r="B84" s="303" t="str">
        <f ca="1">LOG確認!B84</f>
        <v/>
      </c>
      <c r="C84" s="304"/>
      <c r="D84" s="280"/>
      <c r="E84" s="280"/>
      <c r="F84" s="305"/>
      <c r="G84" s="320"/>
      <c r="H84" s="284"/>
      <c r="I84" s="284"/>
      <c r="J84" s="321"/>
      <c r="K84" s="342"/>
      <c r="L84" s="321"/>
      <c r="M84" s="308"/>
      <c r="N84" s="288"/>
      <c r="O84" s="309"/>
      <c r="P84" s="290" t="str">
        <f ca="1">LOG確認!P84</f>
        <v/>
      </c>
      <c r="Q84" s="291" t="str">
        <f ca="1">LOG確認!Q84</f>
        <v/>
      </c>
      <c r="R84" s="292" t="str">
        <f ca="1">LOG確認!R84</f>
        <v/>
      </c>
      <c r="S84" s="310" t="str">
        <f ca="1">LOG確認!S84</f>
        <v/>
      </c>
      <c r="T84" s="29"/>
      <c r="U84" s="326" t="str">
        <f ca="1">LOG確認!F84</f>
        <v/>
      </c>
      <c r="V84" s="681"/>
      <c r="W84" s="29"/>
      <c r="X84" s="29"/>
      <c r="Y84" s="6">
        <f t="shared" si="35"/>
        <v>1</v>
      </c>
      <c r="Z84" s="6">
        <f t="shared" si="36"/>
        <v>1</v>
      </c>
      <c r="AA84" s="6">
        <f t="shared" si="37"/>
        <v>1</v>
      </c>
      <c r="AB84" s="6">
        <f t="shared" si="38"/>
        <v>1</v>
      </c>
      <c r="AC84" s="6">
        <f t="shared" si="39"/>
        <v>1</v>
      </c>
      <c r="AD84" s="6">
        <f t="shared" si="40"/>
        <v>1</v>
      </c>
      <c r="AE84" s="6">
        <f t="shared" si="41"/>
        <v>1</v>
      </c>
      <c r="AF84" s="6">
        <f t="shared" si="42"/>
        <v>1</v>
      </c>
      <c r="AG84" s="6">
        <f t="shared" si="43"/>
        <v>1</v>
      </c>
      <c r="AH84" s="6">
        <f t="shared" si="44"/>
        <v>1</v>
      </c>
      <c r="AI84" s="6">
        <f t="shared" si="34"/>
        <v>1</v>
      </c>
      <c r="AJ84" s="6">
        <f t="shared" ca="1" si="45"/>
        <v>1</v>
      </c>
      <c r="AK84" s="6">
        <f t="shared" si="46"/>
        <v>1</v>
      </c>
      <c r="AL84" s="6">
        <f t="shared" ca="1" si="47"/>
        <v>13</v>
      </c>
      <c r="AM84" s="53"/>
      <c r="AN84" s="6">
        <f t="shared" ca="1" si="48"/>
        <v>1</v>
      </c>
      <c r="AO84" s="29"/>
      <c r="AP84" s="314" t="str">
        <f t="shared" ref="AP84:AP147" ca="1" si="59">IF($AN84=1,"",IF(Y84=1,AP83,C84))</f>
        <v/>
      </c>
      <c r="AQ84" s="314" t="str">
        <f t="shared" ref="AQ84:AQ147" ca="1" si="60">IF($AN84=1,"",IF(Z84=1,AQ83,D84))</f>
        <v/>
      </c>
      <c r="AR84" s="314" t="str">
        <f t="shared" ref="AR84:AR147" ca="1" si="61">IF($AN84=1,"",IF(AA84=1,AR83,E84))</f>
        <v/>
      </c>
      <c r="AS84" s="325" t="str">
        <f t="shared" ref="AS84:AS147" ca="1" si="62">IF($AN84=1,"",IF(AB84=1,AS83,F84))</f>
        <v/>
      </c>
      <c r="AT84" s="325" t="str">
        <f t="shared" ref="AT84:AT147" ca="1" si="63">IF($AN84=1,"",IF(AC84=1,AT83,G84))</f>
        <v/>
      </c>
      <c r="AU84" s="317" t="str">
        <f t="shared" ref="AU84:AU147" ca="1" si="64">IF($AN84=1,"",IF(AD84=1,AU83,ASC(UPPER(H84))))</f>
        <v/>
      </c>
      <c r="AV84" s="318" t="str">
        <f t="shared" ca="1" si="49"/>
        <v/>
      </c>
      <c r="AW84" s="325" t="str">
        <f t="shared" ref="AW84:AW147" ca="1" si="65">IF($AN84=1,"",IF(AF84=1,AW83,J84))</f>
        <v/>
      </c>
      <c r="AX84" s="319" t="str">
        <f t="shared" ref="AX84:AX147" ca="1" si="66">IF($AN84=1,"",IF(AG84=1,AX83,ASC(UPPER(K84))))</f>
        <v/>
      </c>
      <c r="AY84" s="325" t="str">
        <f t="shared" ref="AY84:AY147" ca="1" si="67">IF($AN84=1,"",IF(AH84=1,AY83,L84))</f>
        <v/>
      </c>
      <c r="AZ84" s="317" t="str">
        <f t="shared" ref="AZ84:AZ147" ca="1" si="68">IF($AN84=1,"",IF(AI84=1,AZ83,ASC(UPPER(M84))))</f>
        <v/>
      </c>
      <c r="BA84" s="6" t="str">
        <f t="shared" ca="1" si="50"/>
        <v/>
      </c>
      <c r="BB84" s="29"/>
      <c r="BC84" s="6" t="str">
        <f t="shared" ca="1" si="51"/>
        <v/>
      </c>
      <c r="BD84" s="6" t="str">
        <f t="shared" ca="1" si="52"/>
        <v/>
      </c>
      <c r="BE84" s="6" t="str">
        <f t="shared" ca="1" si="53"/>
        <v/>
      </c>
      <c r="BF84" s="6" t="str">
        <f t="shared" ca="1" si="54"/>
        <v/>
      </c>
      <c r="BG84" s="6" t="str">
        <f t="shared" ca="1" si="55"/>
        <v/>
      </c>
      <c r="BH84" s="6" t="str">
        <f t="shared" ca="1" si="56"/>
        <v/>
      </c>
      <c r="BI84" s="29"/>
      <c r="BJ84" s="302" t="str">
        <f t="shared" ca="1" si="57"/>
        <v/>
      </c>
      <c r="BK84" s="302" t="str">
        <f t="shared" ca="1" si="58"/>
        <v/>
      </c>
      <c r="BL84" s="29"/>
    </row>
    <row r="85" spans="1:64" x14ac:dyDescent="0.15">
      <c r="A85" s="5"/>
      <c r="B85" s="303" t="str">
        <f ca="1">LOG確認!B85</f>
        <v/>
      </c>
      <c r="C85" s="304"/>
      <c r="D85" s="280"/>
      <c r="E85" s="280"/>
      <c r="F85" s="305"/>
      <c r="G85" s="320"/>
      <c r="H85" s="284"/>
      <c r="I85" s="284"/>
      <c r="J85" s="321"/>
      <c r="K85" s="342"/>
      <c r="L85" s="321"/>
      <c r="M85" s="308"/>
      <c r="N85" s="288"/>
      <c r="O85" s="322"/>
      <c r="P85" s="290" t="str">
        <f ca="1">LOG確認!P85</f>
        <v/>
      </c>
      <c r="Q85" s="291" t="str">
        <f ca="1">LOG確認!Q85</f>
        <v/>
      </c>
      <c r="R85" s="292" t="str">
        <f ca="1">LOG確認!R85</f>
        <v/>
      </c>
      <c r="S85" s="310" t="str">
        <f ca="1">LOG確認!S85</f>
        <v/>
      </c>
      <c r="T85" s="29"/>
      <c r="U85" s="311" t="str">
        <f ca="1">LOG確認!F85</f>
        <v/>
      </c>
      <c r="V85" s="681"/>
      <c r="W85" s="29"/>
      <c r="X85" s="29"/>
      <c r="Y85" s="6">
        <f t="shared" si="35"/>
        <v>1</v>
      </c>
      <c r="Z85" s="6">
        <f t="shared" si="36"/>
        <v>1</v>
      </c>
      <c r="AA85" s="6">
        <f t="shared" si="37"/>
        <v>1</v>
      </c>
      <c r="AB85" s="6">
        <f t="shared" si="38"/>
        <v>1</v>
      </c>
      <c r="AC85" s="6">
        <f t="shared" si="39"/>
        <v>1</v>
      </c>
      <c r="AD85" s="6">
        <f t="shared" si="40"/>
        <v>1</v>
      </c>
      <c r="AE85" s="6">
        <f t="shared" si="41"/>
        <v>1</v>
      </c>
      <c r="AF85" s="6">
        <f t="shared" si="42"/>
        <v>1</v>
      </c>
      <c r="AG85" s="6">
        <f t="shared" si="43"/>
        <v>1</v>
      </c>
      <c r="AH85" s="6">
        <f t="shared" si="44"/>
        <v>1</v>
      </c>
      <c r="AI85" s="6">
        <f t="shared" ref="AI85:AI148" si="69">IF(SUBSTITUTE(SUBSTITUTE(M85,"　","")," ","")="",1,0)</f>
        <v>1</v>
      </c>
      <c r="AJ85" s="6">
        <f t="shared" ca="1" si="45"/>
        <v>1</v>
      </c>
      <c r="AK85" s="6">
        <f t="shared" si="46"/>
        <v>1</v>
      </c>
      <c r="AL85" s="6">
        <f t="shared" ca="1" si="47"/>
        <v>13</v>
      </c>
      <c r="AM85" s="53"/>
      <c r="AN85" s="6">
        <f t="shared" ca="1" si="48"/>
        <v>1</v>
      </c>
      <c r="AO85" s="29"/>
      <c r="AP85" s="314" t="str">
        <f t="shared" ca="1" si="59"/>
        <v/>
      </c>
      <c r="AQ85" s="314" t="str">
        <f t="shared" ca="1" si="60"/>
        <v/>
      </c>
      <c r="AR85" s="314" t="str">
        <f t="shared" ca="1" si="61"/>
        <v/>
      </c>
      <c r="AS85" s="325" t="str">
        <f t="shared" ca="1" si="62"/>
        <v/>
      </c>
      <c r="AT85" s="325" t="str">
        <f t="shared" ca="1" si="63"/>
        <v/>
      </c>
      <c r="AU85" s="317" t="str">
        <f t="shared" ca="1" si="64"/>
        <v/>
      </c>
      <c r="AV85" s="324" t="str">
        <f t="shared" ca="1" si="49"/>
        <v/>
      </c>
      <c r="AW85" s="325" t="str">
        <f t="shared" ca="1" si="65"/>
        <v/>
      </c>
      <c r="AX85" s="319" t="str">
        <f t="shared" ca="1" si="66"/>
        <v/>
      </c>
      <c r="AY85" s="325" t="str">
        <f t="shared" ca="1" si="67"/>
        <v/>
      </c>
      <c r="AZ85" s="317" t="str">
        <f t="shared" ca="1" si="68"/>
        <v/>
      </c>
      <c r="BA85" s="6" t="str">
        <f t="shared" ca="1" si="50"/>
        <v/>
      </c>
      <c r="BB85" s="29"/>
      <c r="BC85" s="6" t="str">
        <f t="shared" ca="1" si="51"/>
        <v/>
      </c>
      <c r="BD85" s="6" t="str">
        <f t="shared" ca="1" si="52"/>
        <v/>
      </c>
      <c r="BE85" s="6" t="str">
        <f t="shared" ca="1" si="53"/>
        <v/>
      </c>
      <c r="BF85" s="6" t="str">
        <f t="shared" ca="1" si="54"/>
        <v/>
      </c>
      <c r="BG85" s="6" t="str">
        <f t="shared" ca="1" si="55"/>
        <v/>
      </c>
      <c r="BH85" s="6" t="str">
        <f t="shared" ca="1" si="56"/>
        <v/>
      </c>
      <c r="BI85" s="29"/>
      <c r="BJ85" s="302" t="str">
        <f t="shared" ca="1" si="57"/>
        <v/>
      </c>
      <c r="BK85" s="302" t="str">
        <f t="shared" ca="1" si="58"/>
        <v/>
      </c>
      <c r="BL85" s="29"/>
    </row>
    <row r="86" spans="1:64" x14ac:dyDescent="0.15">
      <c r="A86" s="5"/>
      <c r="B86" s="303" t="str">
        <f ca="1">LOG確認!B86</f>
        <v/>
      </c>
      <c r="C86" s="304"/>
      <c r="D86" s="280"/>
      <c r="E86" s="280"/>
      <c r="F86" s="305"/>
      <c r="G86" s="320"/>
      <c r="H86" s="284"/>
      <c r="I86" s="284"/>
      <c r="J86" s="306"/>
      <c r="K86" s="342"/>
      <c r="L86" s="321"/>
      <c r="M86" s="308"/>
      <c r="N86" s="288"/>
      <c r="O86" s="322"/>
      <c r="P86" s="290" t="str">
        <f ca="1">LOG確認!P86</f>
        <v/>
      </c>
      <c r="Q86" s="291" t="str">
        <f ca="1">LOG確認!Q86</f>
        <v/>
      </c>
      <c r="R86" s="292" t="str">
        <f ca="1">LOG確認!R86</f>
        <v/>
      </c>
      <c r="S86" s="310" t="str">
        <f ca="1">LOG確認!S86</f>
        <v/>
      </c>
      <c r="T86" s="29"/>
      <c r="U86" s="311" t="str">
        <f ca="1">LOG確認!F86</f>
        <v/>
      </c>
      <c r="V86" s="681"/>
      <c r="W86" s="29"/>
      <c r="X86" s="29"/>
      <c r="Y86" s="6">
        <f t="shared" si="35"/>
        <v>1</v>
      </c>
      <c r="Z86" s="6">
        <f t="shared" si="36"/>
        <v>1</v>
      </c>
      <c r="AA86" s="6">
        <f t="shared" si="37"/>
        <v>1</v>
      </c>
      <c r="AB86" s="6">
        <f t="shared" si="38"/>
        <v>1</v>
      </c>
      <c r="AC86" s="6">
        <f t="shared" si="39"/>
        <v>1</v>
      </c>
      <c r="AD86" s="6">
        <f t="shared" si="40"/>
        <v>1</v>
      </c>
      <c r="AE86" s="6">
        <f t="shared" si="41"/>
        <v>1</v>
      </c>
      <c r="AF86" s="6">
        <f t="shared" si="42"/>
        <v>1</v>
      </c>
      <c r="AG86" s="6">
        <f t="shared" si="43"/>
        <v>1</v>
      </c>
      <c r="AH86" s="6">
        <f t="shared" si="44"/>
        <v>1</v>
      </c>
      <c r="AI86" s="6">
        <f t="shared" si="69"/>
        <v>1</v>
      </c>
      <c r="AJ86" s="6">
        <f t="shared" ca="1" si="45"/>
        <v>1</v>
      </c>
      <c r="AK86" s="6">
        <f t="shared" si="46"/>
        <v>1</v>
      </c>
      <c r="AL86" s="6">
        <f t="shared" ca="1" si="47"/>
        <v>13</v>
      </c>
      <c r="AM86" s="53"/>
      <c r="AN86" s="6">
        <f t="shared" ca="1" si="48"/>
        <v>1</v>
      </c>
      <c r="AO86" s="29"/>
      <c r="AP86" s="314" t="str">
        <f t="shared" ca="1" si="59"/>
        <v/>
      </c>
      <c r="AQ86" s="314" t="str">
        <f t="shared" ca="1" si="60"/>
        <v/>
      </c>
      <c r="AR86" s="314" t="str">
        <f t="shared" ca="1" si="61"/>
        <v/>
      </c>
      <c r="AS86" s="325" t="str">
        <f t="shared" ca="1" si="62"/>
        <v/>
      </c>
      <c r="AT86" s="325" t="str">
        <f t="shared" ca="1" si="63"/>
        <v/>
      </c>
      <c r="AU86" s="317" t="str">
        <f t="shared" ca="1" si="64"/>
        <v/>
      </c>
      <c r="AV86" s="318" t="str">
        <f t="shared" ca="1" si="49"/>
        <v/>
      </c>
      <c r="AW86" s="325" t="str">
        <f t="shared" ca="1" si="65"/>
        <v/>
      </c>
      <c r="AX86" s="319" t="str">
        <f t="shared" ca="1" si="66"/>
        <v/>
      </c>
      <c r="AY86" s="325" t="str">
        <f t="shared" ca="1" si="67"/>
        <v/>
      </c>
      <c r="AZ86" s="317" t="str">
        <f t="shared" ca="1" si="68"/>
        <v/>
      </c>
      <c r="BA86" s="6" t="str">
        <f t="shared" ca="1" si="50"/>
        <v/>
      </c>
      <c r="BB86" s="29"/>
      <c r="BC86" s="6" t="str">
        <f t="shared" ca="1" si="51"/>
        <v/>
      </c>
      <c r="BD86" s="6" t="str">
        <f t="shared" ca="1" si="52"/>
        <v/>
      </c>
      <c r="BE86" s="6" t="str">
        <f t="shared" ca="1" si="53"/>
        <v/>
      </c>
      <c r="BF86" s="6" t="str">
        <f t="shared" ca="1" si="54"/>
        <v/>
      </c>
      <c r="BG86" s="6" t="str">
        <f t="shared" ca="1" si="55"/>
        <v/>
      </c>
      <c r="BH86" s="6" t="str">
        <f t="shared" ca="1" si="56"/>
        <v/>
      </c>
      <c r="BI86" s="29"/>
      <c r="BJ86" s="302" t="str">
        <f t="shared" ca="1" si="57"/>
        <v/>
      </c>
      <c r="BK86" s="302" t="str">
        <f t="shared" ca="1" si="58"/>
        <v/>
      </c>
      <c r="BL86" s="29"/>
    </row>
    <row r="87" spans="1:64" x14ac:dyDescent="0.15">
      <c r="A87" s="5"/>
      <c r="B87" s="303" t="str">
        <f ca="1">LOG確認!B87</f>
        <v/>
      </c>
      <c r="C87" s="304"/>
      <c r="D87" s="280"/>
      <c r="E87" s="280"/>
      <c r="F87" s="305"/>
      <c r="G87" s="320"/>
      <c r="H87" s="284"/>
      <c r="I87" s="284"/>
      <c r="J87" s="306"/>
      <c r="K87" s="342"/>
      <c r="L87" s="306"/>
      <c r="M87" s="308"/>
      <c r="N87" s="288"/>
      <c r="O87" s="322"/>
      <c r="P87" s="290" t="str">
        <f ca="1">LOG確認!P87</f>
        <v/>
      </c>
      <c r="Q87" s="291" t="str">
        <f ca="1">LOG確認!Q87</f>
        <v/>
      </c>
      <c r="R87" s="292" t="str">
        <f ca="1">LOG確認!R87</f>
        <v/>
      </c>
      <c r="S87" s="310" t="str">
        <f ca="1">LOG確認!S87</f>
        <v/>
      </c>
      <c r="T87" s="29"/>
      <c r="U87" s="326" t="str">
        <f ca="1">LOG確認!F87</f>
        <v/>
      </c>
      <c r="V87" s="681"/>
      <c r="W87" s="29"/>
      <c r="X87" s="29"/>
      <c r="Y87" s="6">
        <f t="shared" si="35"/>
        <v>1</v>
      </c>
      <c r="Z87" s="6">
        <f t="shared" si="36"/>
        <v>1</v>
      </c>
      <c r="AA87" s="6">
        <f t="shared" si="37"/>
        <v>1</v>
      </c>
      <c r="AB87" s="6">
        <f t="shared" si="38"/>
        <v>1</v>
      </c>
      <c r="AC87" s="6">
        <f t="shared" si="39"/>
        <v>1</v>
      </c>
      <c r="AD87" s="6">
        <f t="shared" si="40"/>
        <v>1</v>
      </c>
      <c r="AE87" s="6">
        <f t="shared" si="41"/>
        <v>1</v>
      </c>
      <c r="AF87" s="6">
        <f t="shared" si="42"/>
        <v>1</v>
      </c>
      <c r="AG87" s="6">
        <f t="shared" si="43"/>
        <v>1</v>
      </c>
      <c r="AH87" s="6">
        <f t="shared" si="44"/>
        <v>1</v>
      </c>
      <c r="AI87" s="6">
        <f t="shared" si="69"/>
        <v>1</v>
      </c>
      <c r="AJ87" s="6">
        <f t="shared" ca="1" si="45"/>
        <v>1</v>
      </c>
      <c r="AK87" s="6">
        <f t="shared" si="46"/>
        <v>1</v>
      </c>
      <c r="AL87" s="6">
        <f t="shared" ca="1" si="47"/>
        <v>13</v>
      </c>
      <c r="AM87" s="53"/>
      <c r="AN87" s="6">
        <f t="shared" ca="1" si="48"/>
        <v>1</v>
      </c>
      <c r="AO87" s="29"/>
      <c r="AP87" s="314" t="str">
        <f t="shared" ca="1" si="59"/>
        <v/>
      </c>
      <c r="AQ87" s="314" t="str">
        <f t="shared" ca="1" si="60"/>
        <v/>
      </c>
      <c r="AR87" s="314" t="str">
        <f t="shared" ca="1" si="61"/>
        <v/>
      </c>
      <c r="AS87" s="316" t="str">
        <f t="shared" ca="1" si="62"/>
        <v/>
      </c>
      <c r="AT87" s="316" t="str">
        <f t="shared" ca="1" si="63"/>
        <v/>
      </c>
      <c r="AU87" s="317" t="str">
        <f t="shared" ca="1" si="64"/>
        <v/>
      </c>
      <c r="AV87" s="318" t="str">
        <f t="shared" ca="1" si="49"/>
        <v/>
      </c>
      <c r="AW87" s="316" t="str">
        <f t="shared" ca="1" si="65"/>
        <v/>
      </c>
      <c r="AX87" s="319" t="str">
        <f t="shared" ca="1" si="66"/>
        <v/>
      </c>
      <c r="AY87" s="316" t="str">
        <f t="shared" ca="1" si="67"/>
        <v/>
      </c>
      <c r="AZ87" s="317" t="str">
        <f t="shared" ca="1" si="68"/>
        <v/>
      </c>
      <c r="BA87" s="6" t="str">
        <f t="shared" ca="1" si="50"/>
        <v/>
      </c>
      <c r="BB87" s="29"/>
      <c r="BC87" s="6" t="str">
        <f t="shared" ca="1" si="51"/>
        <v/>
      </c>
      <c r="BD87" s="6" t="str">
        <f t="shared" ca="1" si="52"/>
        <v/>
      </c>
      <c r="BE87" s="6" t="str">
        <f t="shared" ca="1" si="53"/>
        <v/>
      </c>
      <c r="BF87" s="6" t="str">
        <f t="shared" ca="1" si="54"/>
        <v/>
      </c>
      <c r="BG87" s="6" t="str">
        <f t="shared" ca="1" si="55"/>
        <v/>
      </c>
      <c r="BH87" s="6" t="str">
        <f t="shared" ca="1" si="56"/>
        <v/>
      </c>
      <c r="BI87" s="29"/>
      <c r="BJ87" s="302" t="str">
        <f t="shared" ca="1" si="57"/>
        <v/>
      </c>
      <c r="BK87" s="302" t="str">
        <f t="shared" ca="1" si="58"/>
        <v/>
      </c>
      <c r="BL87" s="29"/>
    </row>
    <row r="88" spans="1:64" x14ac:dyDescent="0.15">
      <c r="A88" s="5">
        <v>70</v>
      </c>
      <c r="B88" s="303" t="str">
        <f ca="1">LOG確認!B88</f>
        <v/>
      </c>
      <c r="C88" s="327"/>
      <c r="D88" s="328"/>
      <c r="E88" s="328"/>
      <c r="F88" s="329"/>
      <c r="G88" s="328"/>
      <c r="H88" s="330"/>
      <c r="I88" s="330"/>
      <c r="J88" s="331"/>
      <c r="K88" s="332"/>
      <c r="L88" s="331"/>
      <c r="M88" s="333"/>
      <c r="N88" s="334"/>
      <c r="O88" s="335"/>
      <c r="P88" s="336" t="str">
        <f ca="1">LOG確認!P88</f>
        <v/>
      </c>
      <c r="Q88" s="337" t="str">
        <f ca="1">LOG確認!Q88</f>
        <v/>
      </c>
      <c r="R88" s="338" t="str">
        <f ca="1">LOG確認!R88</f>
        <v/>
      </c>
      <c r="S88" s="339" t="str">
        <f ca="1">LOG確認!S88</f>
        <v/>
      </c>
      <c r="T88" s="29"/>
      <c r="U88" s="340" t="str">
        <f ca="1">LOG確認!F88</f>
        <v/>
      </c>
      <c r="V88" s="681"/>
      <c r="W88" s="29"/>
      <c r="X88" s="29"/>
      <c r="Y88" s="6">
        <f t="shared" si="35"/>
        <v>1</v>
      </c>
      <c r="Z88" s="6">
        <f t="shared" si="36"/>
        <v>1</v>
      </c>
      <c r="AA88" s="6">
        <f t="shared" si="37"/>
        <v>1</v>
      </c>
      <c r="AB88" s="6">
        <f t="shared" si="38"/>
        <v>1</v>
      </c>
      <c r="AC88" s="6">
        <f t="shared" si="39"/>
        <v>1</v>
      </c>
      <c r="AD88" s="6">
        <f t="shared" si="40"/>
        <v>1</v>
      </c>
      <c r="AE88" s="6">
        <f t="shared" si="41"/>
        <v>1</v>
      </c>
      <c r="AF88" s="6">
        <f t="shared" si="42"/>
        <v>1</v>
      </c>
      <c r="AG88" s="6">
        <f t="shared" si="43"/>
        <v>1</v>
      </c>
      <c r="AH88" s="6">
        <f t="shared" si="44"/>
        <v>1</v>
      </c>
      <c r="AI88" s="6">
        <f t="shared" si="69"/>
        <v>1</v>
      </c>
      <c r="AJ88" s="6">
        <f t="shared" ca="1" si="45"/>
        <v>1</v>
      </c>
      <c r="AK88" s="6">
        <f t="shared" si="46"/>
        <v>1</v>
      </c>
      <c r="AL88" s="6">
        <f t="shared" ca="1" si="47"/>
        <v>13</v>
      </c>
      <c r="AM88" s="53"/>
      <c r="AN88" s="6">
        <f t="shared" ca="1" si="48"/>
        <v>1</v>
      </c>
      <c r="AO88" s="29"/>
      <c r="AP88" s="314" t="str">
        <f t="shared" ca="1" si="59"/>
        <v/>
      </c>
      <c r="AQ88" s="314" t="str">
        <f t="shared" ca="1" si="60"/>
        <v/>
      </c>
      <c r="AR88" s="314" t="str">
        <f t="shared" ca="1" si="61"/>
        <v/>
      </c>
      <c r="AS88" s="325" t="str">
        <f t="shared" ca="1" si="62"/>
        <v/>
      </c>
      <c r="AT88" s="325" t="str">
        <f t="shared" ca="1" si="63"/>
        <v/>
      </c>
      <c r="AU88" s="317" t="str">
        <f t="shared" ca="1" si="64"/>
        <v/>
      </c>
      <c r="AV88" s="318" t="str">
        <f t="shared" ca="1" si="49"/>
        <v/>
      </c>
      <c r="AW88" s="325" t="str">
        <f t="shared" ca="1" si="65"/>
        <v/>
      </c>
      <c r="AX88" s="319" t="str">
        <f t="shared" ca="1" si="66"/>
        <v/>
      </c>
      <c r="AY88" s="325" t="str">
        <f t="shared" ca="1" si="67"/>
        <v/>
      </c>
      <c r="AZ88" s="317" t="str">
        <f t="shared" ca="1" si="68"/>
        <v/>
      </c>
      <c r="BA88" s="6" t="str">
        <f t="shared" ca="1" si="50"/>
        <v/>
      </c>
      <c r="BB88" s="29"/>
      <c r="BC88" s="6" t="str">
        <f t="shared" ca="1" si="51"/>
        <v/>
      </c>
      <c r="BD88" s="6" t="str">
        <f t="shared" ca="1" si="52"/>
        <v/>
      </c>
      <c r="BE88" s="6" t="str">
        <f t="shared" ca="1" si="53"/>
        <v/>
      </c>
      <c r="BF88" s="6" t="str">
        <f t="shared" ca="1" si="54"/>
        <v/>
      </c>
      <c r="BG88" s="6" t="str">
        <f t="shared" ca="1" si="55"/>
        <v/>
      </c>
      <c r="BH88" s="6" t="str">
        <f t="shared" ca="1" si="56"/>
        <v/>
      </c>
      <c r="BI88" s="29"/>
      <c r="BJ88" s="302" t="str">
        <f t="shared" ca="1" si="57"/>
        <v/>
      </c>
      <c r="BK88" s="302" t="str">
        <f t="shared" ca="1" si="58"/>
        <v/>
      </c>
      <c r="BL88" s="29"/>
    </row>
    <row r="89" spans="1:64" x14ac:dyDescent="0.15">
      <c r="A89" s="5"/>
      <c r="B89" s="279" t="str">
        <f ca="1">LOG確認!B89</f>
        <v/>
      </c>
      <c r="C89" s="280"/>
      <c r="D89" s="281"/>
      <c r="E89" s="281"/>
      <c r="F89" s="282"/>
      <c r="G89" s="280"/>
      <c r="H89" s="283"/>
      <c r="I89" s="284"/>
      <c r="J89" s="285"/>
      <c r="K89" s="286"/>
      <c r="L89" s="285"/>
      <c r="M89" s="287"/>
      <c r="N89" s="341"/>
      <c r="O89" s="289"/>
      <c r="P89" s="290" t="str">
        <f ca="1">LOG確認!P89</f>
        <v/>
      </c>
      <c r="Q89" s="291" t="str">
        <f ca="1">LOG確認!Q89</f>
        <v/>
      </c>
      <c r="R89" s="292" t="str">
        <f ca="1">LOG確認!R89</f>
        <v/>
      </c>
      <c r="S89" s="310" t="str">
        <f ca="1">LOG確認!S89</f>
        <v/>
      </c>
      <c r="T89" s="29"/>
      <c r="U89" s="294" t="str">
        <f ca="1">LOG確認!F89</f>
        <v/>
      </c>
      <c r="V89" s="681"/>
      <c r="W89" s="29"/>
      <c r="X89" s="29"/>
      <c r="Y89" s="6">
        <f t="shared" si="35"/>
        <v>1</v>
      </c>
      <c r="Z89" s="6">
        <f t="shared" si="36"/>
        <v>1</v>
      </c>
      <c r="AA89" s="6">
        <f t="shared" si="37"/>
        <v>1</v>
      </c>
      <c r="AB89" s="6">
        <f t="shared" si="38"/>
        <v>1</v>
      </c>
      <c r="AC89" s="6">
        <f t="shared" si="39"/>
        <v>1</v>
      </c>
      <c r="AD89" s="6">
        <f t="shared" si="40"/>
        <v>1</v>
      </c>
      <c r="AE89" s="6">
        <f t="shared" si="41"/>
        <v>1</v>
      </c>
      <c r="AF89" s="6">
        <f t="shared" si="42"/>
        <v>1</v>
      </c>
      <c r="AG89" s="6">
        <f t="shared" si="43"/>
        <v>1</v>
      </c>
      <c r="AH89" s="6">
        <f t="shared" si="44"/>
        <v>1</v>
      </c>
      <c r="AI89" s="6">
        <f t="shared" si="69"/>
        <v>1</v>
      </c>
      <c r="AJ89" s="6">
        <f t="shared" ca="1" si="45"/>
        <v>1</v>
      </c>
      <c r="AK89" s="6">
        <f t="shared" si="46"/>
        <v>1</v>
      </c>
      <c r="AL89" s="6">
        <f t="shared" ca="1" si="47"/>
        <v>13</v>
      </c>
      <c r="AM89" s="53"/>
      <c r="AN89" s="6">
        <f t="shared" ca="1" si="48"/>
        <v>1</v>
      </c>
      <c r="AO89" s="29"/>
      <c r="AP89" s="314" t="str">
        <f t="shared" ca="1" si="59"/>
        <v/>
      </c>
      <c r="AQ89" s="314" t="str">
        <f t="shared" ca="1" si="60"/>
        <v/>
      </c>
      <c r="AR89" s="314" t="str">
        <f t="shared" ca="1" si="61"/>
        <v/>
      </c>
      <c r="AS89" s="319" t="str">
        <f t="shared" ca="1" si="62"/>
        <v/>
      </c>
      <c r="AT89" s="319" t="str">
        <f t="shared" ca="1" si="63"/>
        <v/>
      </c>
      <c r="AU89" s="317" t="str">
        <f t="shared" ca="1" si="64"/>
        <v/>
      </c>
      <c r="AV89" s="324" t="str">
        <f t="shared" ca="1" si="49"/>
        <v/>
      </c>
      <c r="AW89" s="319" t="str">
        <f t="shared" ca="1" si="65"/>
        <v/>
      </c>
      <c r="AX89" s="319" t="str">
        <f t="shared" ca="1" si="66"/>
        <v/>
      </c>
      <c r="AY89" s="319" t="str">
        <f t="shared" ca="1" si="67"/>
        <v/>
      </c>
      <c r="AZ89" s="317" t="str">
        <f t="shared" ca="1" si="68"/>
        <v/>
      </c>
      <c r="BA89" s="6" t="str">
        <f t="shared" ca="1" si="50"/>
        <v/>
      </c>
      <c r="BB89" s="29"/>
      <c r="BC89" s="6" t="str">
        <f t="shared" ca="1" si="51"/>
        <v/>
      </c>
      <c r="BD89" s="6" t="str">
        <f t="shared" ca="1" si="52"/>
        <v/>
      </c>
      <c r="BE89" s="6" t="str">
        <f t="shared" ca="1" si="53"/>
        <v/>
      </c>
      <c r="BF89" s="6" t="str">
        <f t="shared" ca="1" si="54"/>
        <v/>
      </c>
      <c r="BG89" s="6" t="str">
        <f t="shared" ca="1" si="55"/>
        <v/>
      </c>
      <c r="BH89" s="6" t="str">
        <f t="shared" ca="1" si="56"/>
        <v/>
      </c>
      <c r="BI89" s="29"/>
      <c r="BJ89" s="302" t="str">
        <f t="shared" ca="1" si="57"/>
        <v/>
      </c>
      <c r="BK89" s="302" t="str">
        <f t="shared" ca="1" si="58"/>
        <v/>
      </c>
      <c r="BL89" s="29"/>
    </row>
    <row r="90" spans="1:64" x14ac:dyDescent="0.15">
      <c r="A90" s="5"/>
      <c r="B90" s="303" t="str">
        <f ca="1">LOG確認!B90</f>
        <v/>
      </c>
      <c r="C90" s="304"/>
      <c r="D90" s="280"/>
      <c r="E90" s="280"/>
      <c r="F90" s="305"/>
      <c r="G90" s="320"/>
      <c r="H90" s="284"/>
      <c r="I90" s="284"/>
      <c r="J90" s="321"/>
      <c r="K90" s="342"/>
      <c r="L90" s="306"/>
      <c r="M90" s="308"/>
      <c r="N90" s="288"/>
      <c r="O90" s="309"/>
      <c r="P90" s="290" t="str">
        <f ca="1">LOG確認!P90</f>
        <v/>
      </c>
      <c r="Q90" s="291" t="str">
        <f ca="1">LOG確認!Q90</f>
        <v/>
      </c>
      <c r="R90" s="292" t="str">
        <f ca="1">LOG確認!R90</f>
        <v/>
      </c>
      <c r="S90" s="310" t="str">
        <f ca="1">LOG確認!S90</f>
        <v/>
      </c>
      <c r="T90" s="29"/>
      <c r="U90" s="311" t="str">
        <f ca="1">LOG確認!F90</f>
        <v/>
      </c>
      <c r="V90" s="681"/>
      <c r="W90" s="29"/>
      <c r="X90" s="29"/>
      <c r="Y90" s="6">
        <f t="shared" si="35"/>
        <v>1</v>
      </c>
      <c r="Z90" s="6">
        <f t="shared" si="36"/>
        <v>1</v>
      </c>
      <c r="AA90" s="6">
        <f t="shared" si="37"/>
        <v>1</v>
      </c>
      <c r="AB90" s="6">
        <f t="shared" si="38"/>
        <v>1</v>
      </c>
      <c r="AC90" s="6">
        <f t="shared" si="39"/>
        <v>1</v>
      </c>
      <c r="AD90" s="6">
        <f t="shared" si="40"/>
        <v>1</v>
      </c>
      <c r="AE90" s="6">
        <f t="shared" si="41"/>
        <v>1</v>
      </c>
      <c r="AF90" s="6">
        <f t="shared" si="42"/>
        <v>1</v>
      </c>
      <c r="AG90" s="6">
        <f t="shared" si="43"/>
        <v>1</v>
      </c>
      <c r="AH90" s="6">
        <f t="shared" si="44"/>
        <v>1</v>
      </c>
      <c r="AI90" s="6">
        <f t="shared" si="69"/>
        <v>1</v>
      </c>
      <c r="AJ90" s="6">
        <f t="shared" ca="1" si="45"/>
        <v>1</v>
      </c>
      <c r="AK90" s="6">
        <f t="shared" si="46"/>
        <v>1</v>
      </c>
      <c r="AL90" s="6">
        <f t="shared" ca="1" si="47"/>
        <v>13</v>
      </c>
      <c r="AM90" s="53"/>
      <c r="AN90" s="6">
        <f t="shared" ca="1" si="48"/>
        <v>1</v>
      </c>
      <c r="AO90" s="29"/>
      <c r="AP90" s="314" t="str">
        <f t="shared" ca="1" si="59"/>
        <v/>
      </c>
      <c r="AQ90" s="314" t="str">
        <f t="shared" ca="1" si="60"/>
        <v/>
      </c>
      <c r="AR90" s="314" t="str">
        <f t="shared" ca="1" si="61"/>
        <v/>
      </c>
      <c r="AS90" s="319" t="str">
        <f t="shared" ca="1" si="62"/>
        <v/>
      </c>
      <c r="AT90" s="319" t="str">
        <f t="shared" ca="1" si="63"/>
        <v/>
      </c>
      <c r="AU90" s="317" t="str">
        <f t="shared" ca="1" si="64"/>
        <v/>
      </c>
      <c r="AV90" s="318" t="str">
        <f t="shared" ca="1" si="49"/>
        <v/>
      </c>
      <c r="AW90" s="319" t="str">
        <f t="shared" ca="1" si="65"/>
        <v/>
      </c>
      <c r="AX90" s="319" t="str">
        <f t="shared" ca="1" si="66"/>
        <v/>
      </c>
      <c r="AY90" s="319" t="str">
        <f t="shared" ca="1" si="67"/>
        <v/>
      </c>
      <c r="AZ90" s="317" t="str">
        <f t="shared" ca="1" si="68"/>
        <v/>
      </c>
      <c r="BA90" s="6" t="str">
        <f t="shared" ca="1" si="50"/>
        <v/>
      </c>
      <c r="BB90" s="29"/>
      <c r="BC90" s="6" t="str">
        <f t="shared" ca="1" si="51"/>
        <v/>
      </c>
      <c r="BD90" s="6" t="str">
        <f t="shared" ca="1" si="52"/>
        <v/>
      </c>
      <c r="BE90" s="6" t="str">
        <f t="shared" ca="1" si="53"/>
        <v/>
      </c>
      <c r="BF90" s="6" t="str">
        <f t="shared" ca="1" si="54"/>
        <v/>
      </c>
      <c r="BG90" s="6" t="str">
        <f t="shared" ca="1" si="55"/>
        <v/>
      </c>
      <c r="BH90" s="6" t="str">
        <f t="shared" ca="1" si="56"/>
        <v/>
      </c>
      <c r="BI90" s="29"/>
      <c r="BJ90" s="302" t="str">
        <f t="shared" ca="1" si="57"/>
        <v/>
      </c>
      <c r="BK90" s="302" t="str">
        <f t="shared" ca="1" si="58"/>
        <v/>
      </c>
      <c r="BL90" s="29"/>
    </row>
    <row r="91" spans="1:64" x14ac:dyDescent="0.15">
      <c r="A91" s="5"/>
      <c r="B91" s="303" t="str">
        <f ca="1">LOG確認!B91</f>
        <v/>
      </c>
      <c r="C91" s="304"/>
      <c r="D91" s="280"/>
      <c r="E91" s="280"/>
      <c r="F91" s="305"/>
      <c r="G91" s="320"/>
      <c r="H91" s="284"/>
      <c r="I91" s="284"/>
      <c r="J91" s="306"/>
      <c r="K91" s="342"/>
      <c r="L91" s="321"/>
      <c r="M91" s="308"/>
      <c r="N91" s="288"/>
      <c r="O91" s="322"/>
      <c r="P91" s="290" t="str">
        <f ca="1">LOG確認!P91</f>
        <v/>
      </c>
      <c r="Q91" s="291" t="str">
        <f ca="1">LOG確認!Q91</f>
        <v/>
      </c>
      <c r="R91" s="292" t="str">
        <f ca="1">LOG確認!R91</f>
        <v/>
      </c>
      <c r="S91" s="310" t="str">
        <f ca="1">LOG確認!S91</f>
        <v/>
      </c>
      <c r="T91" s="29"/>
      <c r="U91" s="311" t="str">
        <f ca="1">LOG確認!F91</f>
        <v/>
      </c>
      <c r="V91" s="681"/>
      <c r="W91" s="29"/>
      <c r="X91" s="29"/>
      <c r="Y91" s="6">
        <f t="shared" si="35"/>
        <v>1</v>
      </c>
      <c r="Z91" s="6">
        <f t="shared" si="36"/>
        <v>1</v>
      </c>
      <c r="AA91" s="6">
        <f t="shared" si="37"/>
        <v>1</v>
      </c>
      <c r="AB91" s="6">
        <f t="shared" si="38"/>
        <v>1</v>
      </c>
      <c r="AC91" s="6">
        <f t="shared" si="39"/>
        <v>1</v>
      </c>
      <c r="AD91" s="6">
        <f t="shared" si="40"/>
        <v>1</v>
      </c>
      <c r="AE91" s="6">
        <f t="shared" si="41"/>
        <v>1</v>
      </c>
      <c r="AF91" s="6">
        <f t="shared" si="42"/>
        <v>1</v>
      </c>
      <c r="AG91" s="6">
        <f t="shared" si="43"/>
        <v>1</v>
      </c>
      <c r="AH91" s="6">
        <f t="shared" si="44"/>
        <v>1</v>
      </c>
      <c r="AI91" s="6">
        <f t="shared" si="69"/>
        <v>1</v>
      </c>
      <c r="AJ91" s="6">
        <f t="shared" ca="1" si="45"/>
        <v>1</v>
      </c>
      <c r="AK91" s="6">
        <f t="shared" si="46"/>
        <v>1</v>
      </c>
      <c r="AL91" s="6">
        <f t="shared" ca="1" si="47"/>
        <v>13</v>
      </c>
      <c r="AM91" s="53"/>
      <c r="AN91" s="6">
        <f t="shared" ca="1" si="48"/>
        <v>1</v>
      </c>
      <c r="AO91" s="29"/>
      <c r="AP91" s="314" t="str">
        <f t="shared" ca="1" si="59"/>
        <v/>
      </c>
      <c r="AQ91" s="314" t="str">
        <f t="shared" ca="1" si="60"/>
        <v/>
      </c>
      <c r="AR91" s="314" t="str">
        <f t="shared" ca="1" si="61"/>
        <v/>
      </c>
      <c r="AS91" s="316" t="str">
        <f t="shared" ca="1" si="62"/>
        <v/>
      </c>
      <c r="AT91" s="316" t="str">
        <f t="shared" ca="1" si="63"/>
        <v/>
      </c>
      <c r="AU91" s="317" t="str">
        <f t="shared" ca="1" si="64"/>
        <v/>
      </c>
      <c r="AV91" s="318" t="str">
        <f t="shared" ca="1" si="49"/>
        <v/>
      </c>
      <c r="AW91" s="316" t="str">
        <f t="shared" ca="1" si="65"/>
        <v/>
      </c>
      <c r="AX91" s="319" t="str">
        <f t="shared" ca="1" si="66"/>
        <v/>
      </c>
      <c r="AY91" s="316" t="str">
        <f t="shared" ca="1" si="67"/>
        <v/>
      </c>
      <c r="AZ91" s="317" t="str">
        <f t="shared" ca="1" si="68"/>
        <v/>
      </c>
      <c r="BA91" s="6" t="str">
        <f t="shared" ca="1" si="50"/>
        <v/>
      </c>
      <c r="BB91" s="29"/>
      <c r="BC91" s="6" t="str">
        <f t="shared" ca="1" si="51"/>
        <v/>
      </c>
      <c r="BD91" s="6" t="str">
        <f t="shared" ca="1" si="52"/>
        <v/>
      </c>
      <c r="BE91" s="6" t="str">
        <f t="shared" ca="1" si="53"/>
        <v/>
      </c>
      <c r="BF91" s="6" t="str">
        <f t="shared" ca="1" si="54"/>
        <v/>
      </c>
      <c r="BG91" s="6" t="str">
        <f t="shared" ca="1" si="55"/>
        <v/>
      </c>
      <c r="BH91" s="6" t="str">
        <f t="shared" ca="1" si="56"/>
        <v/>
      </c>
      <c r="BI91" s="29"/>
      <c r="BJ91" s="302" t="str">
        <f t="shared" ca="1" si="57"/>
        <v/>
      </c>
      <c r="BK91" s="302" t="str">
        <f t="shared" ca="1" si="58"/>
        <v/>
      </c>
      <c r="BL91" s="29"/>
    </row>
    <row r="92" spans="1:64" x14ac:dyDescent="0.15">
      <c r="A92" s="5"/>
      <c r="B92" s="303" t="str">
        <f ca="1">LOG確認!B92</f>
        <v/>
      </c>
      <c r="C92" s="304"/>
      <c r="D92" s="280"/>
      <c r="E92" s="280"/>
      <c r="F92" s="305"/>
      <c r="G92" s="320"/>
      <c r="H92" s="284"/>
      <c r="I92" s="284"/>
      <c r="J92" s="306"/>
      <c r="K92" s="342"/>
      <c r="L92" s="321"/>
      <c r="M92" s="308"/>
      <c r="N92" s="288"/>
      <c r="O92" s="322"/>
      <c r="P92" s="290" t="str">
        <f ca="1">LOG確認!P92</f>
        <v/>
      </c>
      <c r="Q92" s="291" t="str">
        <f ca="1">LOG確認!Q92</f>
        <v/>
      </c>
      <c r="R92" s="292" t="str">
        <f ca="1">LOG確認!R92</f>
        <v/>
      </c>
      <c r="S92" s="310" t="str">
        <f ca="1">LOG確認!S92</f>
        <v/>
      </c>
      <c r="T92" s="29"/>
      <c r="U92" s="311" t="str">
        <f ca="1">LOG確認!F92</f>
        <v/>
      </c>
      <c r="V92" s="681"/>
      <c r="W92" s="29"/>
      <c r="X92" s="29"/>
      <c r="Y92" s="6">
        <f t="shared" si="35"/>
        <v>1</v>
      </c>
      <c r="Z92" s="6">
        <f t="shared" si="36"/>
        <v>1</v>
      </c>
      <c r="AA92" s="6">
        <f t="shared" si="37"/>
        <v>1</v>
      </c>
      <c r="AB92" s="6">
        <f t="shared" si="38"/>
        <v>1</v>
      </c>
      <c r="AC92" s="6">
        <f t="shared" si="39"/>
        <v>1</v>
      </c>
      <c r="AD92" s="6">
        <f t="shared" si="40"/>
        <v>1</v>
      </c>
      <c r="AE92" s="6">
        <f t="shared" si="41"/>
        <v>1</v>
      </c>
      <c r="AF92" s="6">
        <f t="shared" si="42"/>
        <v>1</v>
      </c>
      <c r="AG92" s="6">
        <f t="shared" si="43"/>
        <v>1</v>
      </c>
      <c r="AH92" s="6">
        <f t="shared" si="44"/>
        <v>1</v>
      </c>
      <c r="AI92" s="6">
        <f t="shared" si="69"/>
        <v>1</v>
      </c>
      <c r="AJ92" s="6">
        <f t="shared" ca="1" si="45"/>
        <v>1</v>
      </c>
      <c r="AK92" s="6">
        <f t="shared" si="46"/>
        <v>1</v>
      </c>
      <c r="AL92" s="6">
        <f t="shared" ca="1" si="47"/>
        <v>13</v>
      </c>
      <c r="AM92" s="53"/>
      <c r="AN92" s="6">
        <f t="shared" ca="1" si="48"/>
        <v>1</v>
      </c>
      <c r="AO92" s="29"/>
      <c r="AP92" s="314" t="str">
        <f t="shared" ca="1" si="59"/>
        <v/>
      </c>
      <c r="AQ92" s="314" t="str">
        <f t="shared" ca="1" si="60"/>
        <v/>
      </c>
      <c r="AR92" s="314" t="str">
        <f t="shared" ca="1" si="61"/>
        <v/>
      </c>
      <c r="AS92" s="319" t="str">
        <f t="shared" ca="1" si="62"/>
        <v/>
      </c>
      <c r="AT92" s="319" t="str">
        <f t="shared" ca="1" si="63"/>
        <v/>
      </c>
      <c r="AU92" s="317" t="str">
        <f t="shared" ca="1" si="64"/>
        <v/>
      </c>
      <c r="AV92" s="324" t="str">
        <f t="shared" ca="1" si="49"/>
        <v/>
      </c>
      <c r="AW92" s="319" t="str">
        <f t="shared" ca="1" si="65"/>
        <v/>
      </c>
      <c r="AX92" s="319" t="str">
        <f t="shared" ca="1" si="66"/>
        <v/>
      </c>
      <c r="AY92" s="319" t="str">
        <f t="shared" ca="1" si="67"/>
        <v/>
      </c>
      <c r="AZ92" s="317" t="str">
        <f t="shared" ca="1" si="68"/>
        <v/>
      </c>
      <c r="BA92" s="6" t="str">
        <f t="shared" ca="1" si="50"/>
        <v/>
      </c>
      <c r="BB92" s="29"/>
      <c r="BC92" s="6" t="str">
        <f t="shared" ca="1" si="51"/>
        <v/>
      </c>
      <c r="BD92" s="6" t="str">
        <f t="shared" ca="1" si="52"/>
        <v/>
      </c>
      <c r="BE92" s="6" t="str">
        <f t="shared" ca="1" si="53"/>
        <v/>
      </c>
      <c r="BF92" s="6" t="str">
        <f t="shared" ca="1" si="54"/>
        <v/>
      </c>
      <c r="BG92" s="6" t="str">
        <f t="shared" ca="1" si="55"/>
        <v/>
      </c>
      <c r="BH92" s="6" t="str">
        <f t="shared" ca="1" si="56"/>
        <v/>
      </c>
      <c r="BI92" s="29"/>
      <c r="BJ92" s="302" t="str">
        <f t="shared" ca="1" si="57"/>
        <v/>
      </c>
      <c r="BK92" s="302" t="str">
        <f t="shared" ca="1" si="58"/>
        <v/>
      </c>
      <c r="BL92" s="29"/>
    </row>
    <row r="93" spans="1:64" x14ac:dyDescent="0.15">
      <c r="A93" s="5"/>
      <c r="B93" s="303" t="str">
        <f ca="1">LOG確認!B93</f>
        <v/>
      </c>
      <c r="C93" s="304"/>
      <c r="D93" s="280"/>
      <c r="E93" s="280"/>
      <c r="F93" s="305"/>
      <c r="G93" s="320"/>
      <c r="H93" s="284"/>
      <c r="I93" s="284"/>
      <c r="J93" s="306"/>
      <c r="K93" s="307"/>
      <c r="L93" s="306"/>
      <c r="M93" s="308"/>
      <c r="N93" s="288"/>
      <c r="O93" s="322"/>
      <c r="P93" s="290" t="str">
        <f ca="1">LOG確認!P93</f>
        <v/>
      </c>
      <c r="Q93" s="291" t="str">
        <f ca="1">LOG確認!Q93</f>
        <v/>
      </c>
      <c r="R93" s="292" t="str">
        <f ca="1">LOG確認!R93</f>
        <v/>
      </c>
      <c r="S93" s="310" t="str">
        <f ca="1">LOG確認!S93</f>
        <v/>
      </c>
      <c r="T93" s="29"/>
      <c r="U93" s="311" t="str">
        <f ca="1">LOG確認!F93</f>
        <v/>
      </c>
      <c r="V93" s="681"/>
      <c r="W93" s="29"/>
      <c r="X93" s="29"/>
      <c r="Y93" s="6">
        <f t="shared" si="35"/>
        <v>1</v>
      </c>
      <c r="Z93" s="6">
        <f t="shared" si="36"/>
        <v>1</v>
      </c>
      <c r="AA93" s="6">
        <f t="shared" si="37"/>
        <v>1</v>
      </c>
      <c r="AB93" s="6">
        <f t="shared" si="38"/>
        <v>1</v>
      </c>
      <c r="AC93" s="6">
        <f t="shared" si="39"/>
        <v>1</v>
      </c>
      <c r="AD93" s="6">
        <f t="shared" si="40"/>
        <v>1</v>
      </c>
      <c r="AE93" s="6">
        <f t="shared" si="41"/>
        <v>1</v>
      </c>
      <c r="AF93" s="6">
        <f t="shared" si="42"/>
        <v>1</v>
      </c>
      <c r="AG93" s="6">
        <f t="shared" si="43"/>
        <v>1</v>
      </c>
      <c r="AH93" s="6">
        <f t="shared" si="44"/>
        <v>1</v>
      </c>
      <c r="AI93" s="6">
        <f t="shared" si="69"/>
        <v>1</v>
      </c>
      <c r="AJ93" s="6">
        <f t="shared" ca="1" si="45"/>
        <v>1</v>
      </c>
      <c r="AK93" s="6">
        <f t="shared" si="46"/>
        <v>1</v>
      </c>
      <c r="AL93" s="6">
        <f t="shared" ca="1" si="47"/>
        <v>13</v>
      </c>
      <c r="AM93" s="53"/>
      <c r="AN93" s="6">
        <f t="shared" ca="1" si="48"/>
        <v>1</v>
      </c>
      <c r="AO93" s="29"/>
      <c r="AP93" s="314" t="str">
        <f t="shared" ca="1" si="59"/>
        <v/>
      </c>
      <c r="AQ93" s="314" t="str">
        <f t="shared" ca="1" si="60"/>
        <v/>
      </c>
      <c r="AR93" s="314" t="str">
        <f t="shared" ca="1" si="61"/>
        <v/>
      </c>
      <c r="AS93" s="325" t="str">
        <f t="shared" ca="1" si="62"/>
        <v/>
      </c>
      <c r="AT93" s="325" t="str">
        <f t="shared" ca="1" si="63"/>
        <v/>
      </c>
      <c r="AU93" s="317" t="str">
        <f t="shared" ca="1" si="64"/>
        <v/>
      </c>
      <c r="AV93" s="318" t="str">
        <f t="shared" ca="1" si="49"/>
        <v/>
      </c>
      <c r="AW93" s="325" t="str">
        <f t="shared" ca="1" si="65"/>
        <v/>
      </c>
      <c r="AX93" s="319" t="str">
        <f t="shared" ca="1" si="66"/>
        <v/>
      </c>
      <c r="AY93" s="325" t="str">
        <f t="shared" ca="1" si="67"/>
        <v/>
      </c>
      <c r="AZ93" s="317" t="str">
        <f t="shared" ca="1" si="68"/>
        <v/>
      </c>
      <c r="BA93" s="6" t="str">
        <f t="shared" ca="1" si="50"/>
        <v/>
      </c>
      <c r="BB93" s="29"/>
      <c r="BC93" s="6" t="str">
        <f t="shared" ca="1" si="51"/>
        <v/>
      </c>
      <c r="BD93" s="6" t="str">
        <f t="shared" ca="1" si="52"/>
        <v/>
      </c>
      <c r="BE93" s="6" t="str">
        <f t="shared" ca="1" si="53"/>
        <v/>
      </c>
      <c r="BF93" s="6" t="str">
        <f t="shared" ca="1" si="54"/>
        <v/>
      </c>
      <c r="BG93" s="6" t="str">
        <f t="shared" ca="1" si="55"/>
        <v/>
      </c>
      <c r="BH93" s="6" t="str">
        <f t="shared" ca="1" si="56"/>
        <v/>
      </c>
      <c r="BI93" s="29"/>
      <c r="BJ93" s="302" t="str">
        <f t="shared" ca="1" si="57"/>
        <v/>
      </c>
      <c r="BK93" s="302" t="str">
        <f t="shared" ca="1" si="58"/>
        <v/>
      </c>
      <c r="BL93" s="29"/>
    </row>
    <row r="94" spans="1:64" x14ac:dyDescent="0.15">
      <c r="A94" s="5"/>
      <c r="B94" s="303" t="str">
        <f ca="1">LOG確認!B94</f>
        <v/>
      </c>
      <c r="C94" s="304"/>
      <c r="D94" s="280"/>
      <c r="E94" s="280"/>
      <c r="F94" s="305"/>
      <c r="G94" s="320"/>
      <c r="H94" s="284"/>
      <c r="I94" s="284"/>
      <c r="J94" s="321"/>
      <c r="K94" s="342"/>
      <c r="L94" s="321"/>
      <c r="M94" s="308"/>
      <c r="N94" s="288"/>
      <c r="O94" s="309"/>
      <c r="P94" s="290" t="str">
        <f ca="1">LOG確認!P94</f>
        <v/>
      </c>
      <c r="Q94" s="291" t="str">
        <f ca="1">LOG確認!Q94</f>
        <v/>
      </c>
      <c r="R94" s="292" t="str">
        <f ca="1">LOG確認!R94</f>
        <v/>
      </c>
      <c r="S94" s="310" t="str">
        <f ca="1">LOG確認!S94</f>
        <v/>
      </c>
      <c r="T94" s="29"/>
      <c r="U94" s="326" t="str">
        <f ca="1">LOG確認!F94</f>
        <v/>
      </c>
      <c r="V94" s="681"/>
      <c r="W94" s="29"/>
      <c r="X94" s="29"/>
      <c r="Y94" s="6">
        <f t="shared" si="35"/>
        <v>1</v>
      </c>
      <c r="Z94" s="6">
        <f t="shared" si="36"/>
        <v>1</v>
      </c>
      <c r="AA94" s="6">
        <f t="shared" si="37"/>
        <v>1</v>
      </c>
      <c r="AB94" s="6">
        <f t="shared" si="38"/>
        <v>1</v>
      </c>
      <c r="AC94" s="6">
        <f t="shared" si="39"/>
        <v>1</v>
      </c>
      <c r="AD94" s="6">
        <f t="shared" si="40"/>
        <v>1</v>
      </c>
      <c r="AE94" s="6">
        <f t="shared" si="41"/>
        <v>1</v>
      </c>
      <c r="AF94" s="6">
        <f t="shared" si="42"/>
        <v>1</v>
      </c>
      <c r="AG94" s="6">
        <f t="shared" si="43"/>
        <v>1</v>
      </c>
      <c r="AH94" s="6">
        <f t="shared" si="44"/>
        <v>1</v>
      </c>
      <c r="AI94" s="6">
        <f t="shared" si="69"/>
        <v>1</v>
      </c>
      <c r="AJ94" s="6">
        <f t="shared" ca="1" si="45"/>
        <v>1</v>
      </c>
      <c r="AK94" s="6">
        <f t="shared" si="46"/>
        <v>1</v>
      </c>
      <c r="AL94" s="6">
        <f t="shared" ca="1" si="47"/>
        <v>13</v>
      </c>
      <c r="AM94" s="53"/>
      <c r="AN94" s="6">
        <f t="shared" ca="1" si="48"/>
        <v>1</v>
      </c>
      <c r="AO94" s="29"/>
      <c r="AP94" s="314" t="str">
        <f t="shared" ca="1" si="59"/>
        <v/>
      </c>
      <c r="AQ94" s="314" t="str">
        <f t="shared" ca="1" si="60"/>
        <v/>
      </c>
      <c r="AR94" s="314" t="str">
        <f t="shared" ca="1" si="61"/>
        <v/>
      </c>
      <c r="AS94" s="325" t="str">
        <f t="shared" ca="1" si="62"/>
        <v/>
      </c>
      <c r="AT94" s="325" t="str">
        <f t="shared" ca="1" si="63"/>
        <v/>
      </c>
      <c r="AU94" s="317" t="str">
        <f t="shared" ca="1" si="64"/>
        <v/>
      </c>
      <c r="AV94" s="318" t="str">
        <f t="shared" ca="1" si="49"/>
        <v/>
      </c>
      <c r="AW94" s="325" t="str">
        <f t="shared" ca="1" si="65"/>
        <v/>
      </c>
      <c r="AX94" s="319" t="str">
        <f t="shared" ca="1" si="66"/>
        <v/>
      </c>
      <c r="AY94" s="325" t="str">
        <f t="shared" ca="1" si="67"/>
        <v/>
      </c>
      <c r="AZ94" s="317" t="str">
        <f t="shared" ca="1" si="68"/>
        <v/>
      </c>
      <c r="BA94" s="6" t="str">
        <f t="shared" ca="1" si="50"/>
        <v/>
      </c>
      <c r="BB94" s="29"/>
      <c r="BC94" s="6" t="str">
        <f t="shared" ca="1" si="51"/>
        <v/>
      </c>
      <c r="BD94" s="6" t="str">
        <f t="shared" ca="1" si="52"/>
        <v/>
      </c>
      <c r="BE94" s="6" t="str">
        <f t="shared" ca="1" si="53"/>
        <v/>
      </c>
      <c r="BF94" s="6" t="str">
        <f t="shared" ca="1" si="54"/>
        <v/>
      </c>
      <c r="BG94" s="6" t="str">
        <f t="shared" ca="1" si="55"/>
        <v/>
      </c>
      <c r="BH94" s="6" t="str">
        <f t="shared" ca="1" si="56"/>
        <v/>
      </c>
      <c r="BI94" s="29"/>
      <c r="BJ94" s="302" t="str">
        <f t="shared" ca="1" si="57"/>
        <v/>
      </c>
      <c r="BK94" s="302" t="str">
        <f t="shared" ca="1" si="58"/>
        <v/>
      </c>
      <c r="BL94" s="29"/>
    </row>
    <row r="95" spans="1:64" x14ac:dyDescent="0.15">
      <c r="A95" s="5"/>
      <c r="B95" s="303" t="str">
        <f ca="1">LOG確認!B95</f>
        <v/>
      </c>
      <c r="C95" s="304"/>
      <c r="D95" s="280"/>
      <c r="E95" s="280"/>
      <c r="F95" s="305"/>
      <c r="G95" s="320"/>
      <c r="H95" s="284"/>
      <c r="I95" s="284"/>
      <c r="J95" s="321"/>
      <c r="K95" s="342"/>
      <c r="L95" s="321"/>
      <c r="M95" s="308"/>
      <c r="N95" s="288"/>
      <c r="O95" s="322"/>
      <c r="P95" s="290" t="str">
        <f ca="1">LOG確認!P95</f>
        <v/>
      </c>
      <c r="Q95" s="291" t="str">
        <f ca="1">LOG確認!Q95</f>
        <v/>
      </c>
      <c r="R95" s="292" t="str">
        <f ca="1">LOG確認!R95</f>
        <v/>
      </c>
      <c r="S95" s="310" t="str">
        <f ca="1">LOG確認!S95</f>
        <v/>
      </c>
      <c r="T95" s="29"/>
      <c r="U95" s="311" t="str">
        <f ca="1">LOG確認!F95</f>
        <v/>
      </c>
      <c r="V95" s="681"/>
      <c r="W95" s="29"/>
      <c r="X95" s="29"/>
      <c r="Y95" s="6">
        <f t="shared" si="35"/>
        <v>1</v>
      </c>
      <c r="Z95" s="6">
        <f t="shared" si="36"/>
        <v>1</v>
      </c>
      <c r="AA95" s="6">
        <f t="shared" si="37"/>
        <v>1</v>
      </c>
      <c r="AB95" s="6">
        <f t="shared" si="38"/>
        <v>1</v>
      </c>
      <c r="AC95" s="6">
        <f t="shared" si="39"/>
        <v>1</v>
      </c>
      <c r="AD95" s="6">
        <f t="shared" si="40"/>
        <v>1</v>
      </c>
      <c r="AE95" s="6">
        <f t="shared" si="41"/>
        <v>1</v>
      </c>
      <c r="AF95" s="6">
        <f t="shared" si="42"/>
        <v>1</v>
      </c>
      <c r="AG95" s="6">
        <f t="shared" si="43"/>
        <v>1</v>
      </c>
      <c r="AH95" s="6">
        <f t="shared" si="44"/>
        <v>1</v>
      </c>
      <c r="AI95" s="6">
        <f t="shared" si="69"/>
        <v>1</v>
      </c>
      <c r="AJ95" s="6">
        <f t="shared" ca="1" si="45"/>
        <v>1</v>
      </c>
      <c r="AK95" s="6">
        <f t="shared" si="46"/>
        <v>1</v>
      </c>
      <c r="AL95" s="6">
        <f t="shared" ca="1" si="47"/>
        <v>13</v>
      </c>
      <c r="AM95" s="53"/>
      <c r="AN95" s="6">
        <f t="shared" ca="1" si="48"/>
        <v>1</v>
      </c>
      <c r="AO95" s="29"/>
      <c r="AP95" s="314" t="str">
        <f t="shared" ca="1" si="59"/>
        <v/>
      </c>
      <c r="AQ95" s="314" t="str">
        <f t="shared" ca="1" si="60"/>
        <v/>
      </c>
      <c r="AR95" s="314" t="str">
        <f t="shared" ca="1" si="61"/>
        <v/>
      </c>
      <c r="AS95" s="325" t="str">
        <f t="shared" ca="1" si="62"/>
        <v/>
      </c>
      <c r="AT95" s="325" t="str">
        <f t="shared" ca="1" si="63"/>
        <v/>
      </c>
      <c r="AU95" s="317" t="str">
        <f t="shared" ca="1" si="64"/>
        <v/>
      </c>
      <c r="AV95" s="324" t="str">
        <f t="shared" ca="1" si="49"/>
        <v/>
      </c>
      <c r="AW95" s="325" t="str">
        <f t="shared" ca="1" si="65"/>
        <v/>
      </c>
      <c r="AX95" s="319" t="str">
        <f t="shared" ca="1" si="66"/>
        <v/>
      </c>
      <c r="AY95" s="325" t="str">
        <f t="shared" ca="1" si="67"/>
        <v/>
      </c>
      <c r="AZ95" s="317" t="str">
        <f t="shared" ca="1" si="68"/>
        <v/>
      </c>
      <c r="BA95" s="6" t="str">
        <f t="shared" ca="1" si="50"/>
        <v/>
      </c>
      <c r="BB95" s="29"/>
      <c r="BC95" s="6" t="str">
        <f t="shared" ca="1" si="51"/>
        <v/>
      </c>
      <c r="BD95" s="6" t="str">
        <f t="shared" ca="1" si="52"/>
        <v/>
      </c>
      <c r="BE95" s="6" t="str">
        <f t="shared" ca="1" si="53"/>
        <v/>
      </c>
      <c r="BF95" s="6" t="str">
        <f t="shared" ca="1" si="54"/>
        <v/>
      </c>
      <c r="BG95" s="6" t="str">
        <f t="shared" ca="1" si="55"/>
        <v/>
      </c>
      <c r="BH95" s="6" t="str">
        <f t="shared" ca="1" si="56"/>
        <v/>
      </c>
      <c r="BI95" s="29"/>
      <c r="BJ95" s="302" t="str">
        <f t="shared" ca="1" si="57"/>
        <v/>
      </c>
      <c r="BK95" s="302" t="str">
        <f t="shared" ca="1" si="58"/>
        <v/>
      </c>
      <c r="BL95" s="29"/>
    </row>
    <row r="96" spans="1:64" x14ac:dyDescent="0.15">
      <c r="A96" s="5"/>
      <c r="B96" s="303" t="str">
        <f ca="1">LOG確認!B96</f>
        <v/>
      </c>
      <c r="C96" s="304"/>
      <c r="D96" s="280"/>
      <c r="E96" s="280"/>
      <c r="F96" s="305"/>
      <c r="G96" s="320"/>
      <c r="H96" s="284"/>
      <c r="I96" s="284"/>
      <c r="J96" s="306"/>
      <c r="K96" s="342"/>
      <c r="L96" s="321"/>
      <c r="M96" s="308"/>
      <c r="N96" s="288"/>
      <c r="O96" s="322"/>
      <c r="P96" s="290" t="str">
        <f ca="1">LOG確認!P96</f>
        <v/>
      </c>
      <c r="Q96" s="291" t="str">
        <f ca="1">LOG確認!Q96</f>
        <v/>
      </c>
      <c r="R96" s="292" t="str">
        <f ca="1">LOG確認!R96</f>
        <v/>
      </c>
      <c r="S96" s="310" t="str">
        <f ca="1">LOG確認!S96</f>
        <v/>
      </c>
      <c r="T96" s="29"/>
      <c r="U96" s="311" t="str">
        <f ca="1">LOG確認!F96</f>
        <v/>
      </c>
      <c r="V96" s="681"/>
      <c r="W96" s="29"/>
      <c r="X96" s="29"/>
      <c r="Y96" s="6">
        <f t="shared" si="35"/>
        <v>1</v>
      </c>
      <c r="Z96" s="6">
        <f t="shared" si="36"/>
        <v>1</v>
      </c>
      <c r="AA96" s="6">
        <f t="shared" si="37"/>
        <v>1</v>
      </c>
      <c r="AB96" s="6">
        <f t="shared" si="38"/>
        <v>1</v>
      </c>
      <c r="AC96" s="6">
        <f t="shared" si="39"/>
        <v>1</v>
      </c>
      <c r="AD96" s="6">
        <f t="shared" si="40"/>
        <v>1</v>
      </c>
      <c r="AE96" s="6">
        <f t="shared" si="41"/>
        <v>1</v>
      </c>
      <c r="AF96" s="6">
        <f t="shared" si="42"/>
        <v>1</v>
      </c>
      <c r="AG96" s="6">
        <f t="shared" si="43"/>
        <v>1</v>
      </c>
      <c r="AH96" s="6">
        <f t="shared" si="44"/>
        <v>1</v>
      </c>
      <c r="AI96" s="6">
        <f t="shared" si="69"/>
        <v>1</v>
      </c>
      <c r="AJ96" s="6">
        <f t="shared" ca="1" si="45"/>
        <v>1</v>
      </c>
      <c r="AK96" s="6">
        <f t="shared" si="46"/>
        <v>1</v>
      </c>
      <c r="AL96" s="6">
        <f t="shared" ca="1" si="47"/>
        <v>13</v>
      </c>
      <c r="AM96" s="53"/>
      <c r="AN96" s="6">
        <f t="shared" ca="1" si="48"/>
        <v>1</v>
      </c>
      <c r="AO96" s="29"/>
      <c r="AP96" s="314" t="str">
        <f t="shared" ca="1" si="59"/>
        <v/>
      </c>
      <c r="AQ96" s="314" t="str">
        <f t="shared" ca="1" si="60"/>
        <v/>
      </c>
      <c r="AR96" s="314" t="str">
        <f t="shared" ca="1" si="61"/>
        <v/>
      </c>
      <c r="AS96" s="325" t="str">
        <f t="shared" ca="1" si="62"/>
        <v/>
      </c>
      <c r="AT96" s="325" t="str">
        <f t="shared" ca="1" si="63"/>
        <v/>
      </c>
      <c r="AU96" s="317" t="str">
        <f t="shared" ca="1" si="64"/>
        <v/>
      </c>
      <c r="AV96" s="318" t="str">
        <f t="shared" ca="1" si="49"/>
        <v/>
      </c>
      <c r="AW96" s="325" t="str">
        <f t="shared" ca="1" si="65"/>
        <v/>
      </c>
      <c r="AX96" s="319" t="str">
        <f t="shared" ca="1" si="66"/>
        <v/>
      </c>
      <c r="AY96" s="325" t="str">
        <f t="shared" ca="1" si="67"/>
        <v/>
      </c>
      <c r="AZ96" s="317" t="str">
        <f t="shared" ca="1" si="68"/>
        <v/>
      </c>
      <c r="BA96" s="6" t="str">
        <f t="shared" ca="1" si="50"/>
        <v/>
      </c>
      <c r="BB96" s="29"/>
      <c r="BC96" s="6" t="str">
        <f t="shared" ca="1" si="51"/>
        <v/>
      </c>
      <c r="BD96" s="6" t="str">
        <f t="shared" ca="1" si="52"/>
        <v/>
      </c>
      <c r="BE96" s="6" t="str">
        <f t="shared" ca="1" si="53"/>
        <v/>
      </c>
      <c r="BF96" s="6" t="str">
        <f t="shared" ca="1" si="54"/>
        <v/>
      </c>
      <c r="BG96" s="6" t="str">
        <f t="shared" ca="1" si="55"/>
        <v/>
      </c>
      <c r="BH96" s="6" t="str">
        <f t="shared" ca="1" si="56"/>
        <v/>
      </c>
      <c r="BI96" s="29"/>
      <c r="BJ96" s="302" t="str">
        <f t="shared" ca="1" si="57"/>
        <v/>
      </c>
      <c r="BK96" s="302" t="str">
        <f t="shared" ca="1" si="58"/>
        <v/>
      </c>
      <c r="BL96" s="29"/>
    </row>
    <row r="97" spans="1:64" x14ac:dyDescent="0.15">
      <c r="A97" s="5"/>
      <c r="B97" s="303" t="str">
        <f ca="1">LOG確認!B97</f>
        <v/>
      </c>
      <c r="C97" s="304"/>
      <c r="D97" s="280"/>
      <c r="E97" s="280"/>
      <c r="F97" s="305"/>
      <c r="G97" s="320"/>
      <c r="H97" s="284"/>
      <c r="I97" s="284"/>
      <c r="J97" s="306"/>
      <c r="K97" s="342"/>
      <c r="L97" s="306"/>
      <c r="M97" s="308"/>
      <c r="N97" s="288"/>
      <c r="O97" s="322"/>
      <c r="P97" s="290" t="str">
        <f ca="1">LOG確認!P97</f>
        <v/>
      </c>
      <c r="Q97" s="291" t="str">
        <f ca="1">LOG確認!Q97</f>
        <v/>
      </c>
      <c r="R97" s="292" t="str">
        <f ca="1">LOG確認!R97</f>
        <v/>
      </c>
      <c r="S97" s="310" t="str">
        <f ca="1">LOG確認!S97</f>
        <v/>
      </c>
      <c r="T97" s="29"/>
      <c r="U97" s="326" t="str">
        <f ca="1">LOG確認!F97</f>
        <v/>
      </c>
      <c r="V97" s="681"/>
      <c r="W97" s="29"/>
      <c r="X97" s="29"/>
      <c r="Y97" s="6">
        <f t="shared" si="35"/>
        <v>1</v>
      </c>
      <c r="Z97" s="6">
        <f t="shared" si="36"/>
        <v>1</v>
      </c>
      <c r="AA97" s="6">
        <f t="shared" si="37"/>
        <v>1</v>
      </c>
      <c r="AB97" s="6">
        <f t="shared" si="38"/>
        <v>1</v>
      </c>
      <c r="AC97" s="6">
        <f t="shared" si="39"/>
        <v>1</v>
      </c>
      <c r="AD97" s="6">
        <f t="shared" si="40"/>
        <v>1</v>
      </c>
      <c r="AE97" s="6">
        <f t="shared" si="41"/>
        <v>1</v>
      </c>
      <c r="AF97" s="6">
        <f t="shared" si="42"/>
        <v>1</v>
      </c>
      <c r="AG97" s="6">
        <f t="shared" si="43"/>
        <v>1</v>
      </c>
      <c r="AH97" s="6">
        <f t="shared" si="44"/>
        <v>1</v>
      </c>
      <c r="AI97" s="6">
        <f t="shared" si="69"/>
        <v>1</v>
      </c>
      <c r="AJ97" s="6">
        <f t="shared" ca="1" si="45"/>
        <v>1</v>
      </c>
      <c r="AK97" s="6">
        <f t="shared" si="46"/>
        <v>1</v>
      </c>
      <c r="AL97" s="6">
        <f t="shared" ca="1" si="47"/>
        <v>13</v>
      </c>
      <c r="AM97" s="53"/>
      <c r="AN97" s="6">
        <f t="shared" ca="1" si="48"/>
        <v>1</v>
      </c>
      <c r="AO97" s="29"/>
      <c r="AP97" s="314" t="str">
        <f t="shared" ca="1" si="59"/>
        <v/>
      </c>
      <c r="AQ97" s="314" t="str">
        <f t="shared" ca="1" si="60"/>
        <v/>
      </c>
      <c r="AR97" s="314" t="str">
        <f t="shared" ca="1" si="61"/>
        <v/>
      </c>
      <c r="AS97" s="316" t="str">
        <f t="shared" ca="1" si="62"/>
        <v/>
      </c>
      <c r="AT97" s="316" t="str">
        <f t="shared" ca="1" si="63"/>
        <v/>
      </c>
      <c r="AU97" s="317" t="str">
        <f t="shared" ca="1" si="64"/>
        <v/>
      </c>
      <c r="AV97" s="318" t="str">
        <f t="shared" ca="1" si="49"/>
        <v/>
      </c>
      <c r="AW97" s="316" t="str">
        <f t="shared" ca="1" si="65"/>
        <v/>
      </c>
      <c r="AX97" s="319" t="str">
        <f t="shared" ca="1" si="66"/>
        <v/>
      </c>
      <c r="AY97" s="316" t="str">
        <f t="shared" ca="1" si="67"/>
        <v/>
      </c>
      <c r="AZ97" s="317" t="str">
        <f t="shared" ca="1" si="68"/>
        <v/>
      </c>
      <c r="BA97" s="6" t="str">
        <f t="shared" ca="1" si="50"/>
        <v/>
      </c>
      <c r="BB97" s="29"/>
      <c r="BC97" s="6" t="str">
        <f t="shared" ca="1" si="51"/>
        <v/>
      </c>
      <c r="BD97" s="6" t="str">
        <f t="shared" ca="1" si="52"/>
        <v/>
      </c>
      <c r="BE97" s="6" t="str">
        <f t="shared" ca="1" si="53"/>
        <v/>
      </c>
      <c r="BF97" s="6" t="str">
        <f t="shared" ca="1" si="54"/>
        <v/>
      </c>
      <c r="BG97" s="6" t="str">
        <f t="shared" ca="1" si="55"/>
        <v/>
      </c>
      <c r="BH97" s="6" t="str">
        <f t="shared" ca="1" si="56"/>
        <v/>
      </c>
      <c r="BI97" s="29"/>
      <c r="BJ97" s="302" t="str">
        <f t="shared" ca="1" si="57"/>
        <v/>
      </c>
      <c r="BK97" s="302" t="str">
        <f t="shared" ca="1" si="58"/>
        <v/>
      </c>
      <c r="BL97" s="29"/>
    </row>
    <row r="98" spans="1:64" x14ac:dyDescent="0.15">
      <c r="A98" s="5">
        <v>80</v>
      </c>
      <c r="B98" s="303" t="str">
        <f ca="1">LOG確認!B98</f>
        <v/>
      </c>
      <c r="C98" s="327"/>
      <c r="D98" s="328"/>
      <c r="E98" s="328"/>
      <c r="F98" s="329"/>
      <c r="G98" s="328"/>
      <c r="H98" s="330"/>
      <c r="I98" s="330"/>
      <c r="J98" s="331"/>
      <c r="K98" s="332"/>
      <c r="L98" s="331"/>
      <c r="M98" s="333"/>
      <c r="N98" s="334"/>
      <c r="O98" s="335"/>
      <c r="P98" s="336" t="str">
        <f ca="1">LOG確認!P98</f>
        <v/>
      </c>
      <c r="Q98" s="337" t="str">
        <f ca="1">LOG確認!Q98</f>
        <v/>
      </c>
      <c r="R98" s="338" t="str">
        <f ca="1">LOG確認!R98</f>
        <v/>
      </c>
      <c r="S98" s="339" t="str">
        <f ca="1">LOG確認!S98</f>
        <v/>
      </c>
      <c r="T98" s="29"/>
      <c r="U98" s="340" t="str">
        <f ca="1">LOG確認!F98</f>
        <v/>
      </c>
      <c r="V98" s="681"/>
      <c r="W98" s="29"/>
      <c r="X98" s="29"/>
      <c r="Y98" s="6">
        <f t="shared" si="35"/>
        <v>1</v>
      </c>
      <c r="Z98" s="6">
        <f t="shared" si="36"/>
        <v>1</v>
      </c>
      <c r="AA98" s="6">
        <f t="shared" si="37"/>
        <v>1</v>
      </c>
      <c r="AB98" s="6">
        <f t="shared" si="38"/>
        <v>1</v>
      </c>
      <c r="AC98" s="6">
        <f t="shared" si="39"/>
        <v>1</v>
      </c>
      <c r="AD98" s="6">
        <f t="shared" si="40"/>
        <v>1</v>
      </c>
      <c r="AE98" s="6">
        <f t="shared" si="41"/>
        <v>1</v>
      </c>
      <c r="AF98" s="6">
        <f t="shared" si="42"/>
        <v>1</v>
      </c>
      <c r="AG98" s="6">
        <f t="shared" si="43"/>
        <v>1</v>
      </c>
      <c r="AH98" s="6">
        <f t="shared" si="44"/>
        <v>1</v>
      </c>
      <c r="AI98" s="6">
        <f t="shared" si="69"/>
        <v>1</v>
      </c>
      <c r="AJ98" s="6">
        <f t="shared" ca="1" si="45"/>
        <v>1</v>
      </c>
      <c r="AK98" s="6">
        <f t="shared" si="46"/>
        <v>1</v>
      </c>
      <c r="AL98" s="6">
        <f t="shared" ca="1" si="47"/>
        <v>13</v>
      </c>
      <c r="AM98" s="53"/>
      <c r="AN98" s="6">
        <f t="shared" ca="1" si="48"/>
        <v>1</v>
      </c>
      <c r="AO98" s="29"/>
      <c r="AP98" s="314" t="str">
        <f t="shared" ca="1" si="59"/>
        <v/>
      </c>
      <c r="AQ98" s="314" t="str">
        <f t="shared" ca="1" si="60"/>
        <v/>
      </c>
      <c r="AR98" s="314" t="str">
        <f t="shared" ca="1" si="61"/>
        <v/>
      </c>
      <c r="AS98" s="325" t="str">
        <f t="shared" ca="1" si="62"/>
        <v/>
      </c>
      <c r="AT98" s="325" t="str">
        <f t="shared" ca="1" si="63"/>
        <v/>
      </c>
      <c r="AU98" s="317" t="str">
        <f t="shared" ca="1" si="64"/>
        <v/>
      </c>
      <c r="AV98" s="318" t="str">
        <f t="shared" ca="1" si="49"/>
        <v/>
      </c>
      <c r="AW98" s="325" t="str">
        <f t="shared" ca="1" si="65"/>
        <v/>
      </c>
      <c r="AX98" s="319" t="str">
        <f t="shared" ca="1" si="66"/>
        <v/>
      </c>
      <c r="AY98" s="325" t="str">
        <f t="shared" ca="1" si="67"/>
        <v/>
      </c>
      <c r="AZ98" s="317" t="str">
        <f t="shared" ca="1" si="68"/>
        <v/>
      </c>
      <c r="BA98" s="6" t="str">
        <f t="shared" ca="1" si="50"/>
        <v/>
      </c>
      <c r="BB98" s="29"/>
      <c r="BC98" s="6" t="str">
        <f t="shared" ca="1" si="51"/>
        <v/>
      </c>
      <c r="BD98" s="6" t="str">
        <f t="shared" ca="1" si="52"/>
        <v/>
      </c>
      <c r="BE98" s="6" t="str">
        <f t="shared" ca="1" si="53"/>
        <v/>
      </c>
      <c r="BF98" s="6" t="str">
        <f t="shared" ca="1" si="54"/>
        <v/>
      </c>
      <c r="BG98" s="6" t="str">
        <f t="shared" ca="1" si="55"/>
        <v/>
      </c>
      <c r="BH98" s="6" t="str">
        <f t="shared" ca="1" si="56"/>
        <v/>
      </c>
      <c r="BI98" s="29"/>
      <c r="BJ98" s="302" t="str">
        <f t="shared" ca="1" si="57"/>
        <v/>
      </c>
      <c r="BK98" s="302" t="str">
        <f t="shared" ca="1" si="58"/>
        <v/>
      </c>
      <c r="BL98" s="29"/>
    </row>
    <row r="99" spans="1:64" x14ac:dyDescent="0.15">
      <c r="A99" s="5"/>
      <c r="B99" s="279" t="str">
        <f ca="1">LOG確認!B99</f>
        <v/>
      </c>
      <c r="C99" s="280"/>
      <c r="D99" s="281"/>
      <c r="E99" s="281"/>
      <c r="F99" s="282"/>
      <c r="G99" s="280"/>
      <c r="H99" s="283"/>
      <c r="I99" s="284"/>
      <c r="J99" s="285"/>
      <c r="K99" s="286"/>
      <c r="L99" s="285"/>
      <c r="M99" s="287"/>
      <c r="N99" s="341"/>
      <c r="O99" s="289"/>
      <c r="P99" s="290" t="str">
        <f ca="1">LOG確認!P99</f>
        <v/>
      </c>
      <c r="Q99" s="291" t="str">
        <f ca="1">LOG確認!Q99</f>
        <v/>
      </c>
      <c r="R99" s="292" t="str">
        <f ca="1">LOG確認!R99</f>
        <v/>
      </c>
      <c r="S99" s="310" t="str">
        <f ca="1">LOG確認!S99</f>
        <v/>
      </c>
      <c r="T99" s="29"/>
      <c r="U99" s="294" t="str">
        <f ca="1">LOG確認!F99</f>
        <v/>
      </c>
      <c r="V99" s="681"/>
      <c r="W99" s="29"/>
      <c r="X99" s="29"/>
      <c r="Y99" s="6">
        <f t="shared" si="35"/>
        <v>1</v>
      </c>
      <c r="Z99" s="6">
        <f t="shared" si="36"/>
        <v>1</v>
      </c>
      <c r="AA99" s="6">
        <f t="shared" si="37"/>
        <v>1</v>
      </c>
      <c r="AB99" s="6">
        <f t="shared" si="38"/>
        <v>1</v>
      </c>
      <c r="AC99" s="6">
        <f t="shared" si="39"/>
        <v>1</v>
      </c>
      <c r="AD99" s="6">
        <f t="shared" si="40"/>
        <v>1</v>
      </c>
      <c r="AE99" s="6">
        <f t="shared" si="41"/>
        <v>1</v>
      </c>
      <c r="AF99" s="6">
        <f t="shared" si="42"/>
        <v>1</v>
      </c>
      <c r="AG99" s="6">
        <f t="shared" si="43"/>
        <v>1</v>
      </c>
      <c r="AH99" s="6">
        <f t="shared" si="44"/>
        <v>1</v>
      </c>
      <c r="AI99" s="6">
        <f t="shared" si="69"/>
        <v>1</v>
      </c>
      <c r="AJ99" s="6">
        <f t="shared" ca="1" si="45"/>
        <v>1</v>
      </c>
      <c r="AK99" s="6">
        <f t="shared" si="46"/>
        <v>1</v>
      </c>
      <c r="AL99" s="6">
        <f t="shared" ca="1" si="47"/>
        <v>13</v>
      </c>
      <c r="AM99" s="53"/>
      <c r="AN99" s="6">
        <f t="shared" ca="1" si="48"/>
        <v>1</v>
      </c>
      <c r="AO99" s="29"/>
      <c r="AP99" s="314" t="str">
        <f t="shared" ca="1" si="59"/>
        <v/>
      </c>
      <c r="AQ99" s="314" t="str">
        <f t="shared" ca="1" si="60"/>
        <v/>
      </c>
      <c r="AR99" s="314" t="str">
        <f t="shared" ca="1" si="61"/>
        <v/>
      </c>
      <c r="AS99" s="319" t="str">
        <f t="shared" ca="1" si="62"/>
        <v/>
      </c>
      <c r="AT99" s="319" t="str">
        <f t="shared" ca="1" si="63"/>
        <v/>
      </c>
      <c r="AU99" s="317" t="str">
        <f t="shared" ca="1" si="64"/>
        <v/>
      </c>
      <c r="AV99" s="324" t="str">
        <f t="shared" ca="1" si="49"/>
        <v/>
      </c>
      <c r="AW99" s="319" t="str">
        <f t="shared" ca="1" si="65"/>
        <v/>
      </c>
      <c r="AX99" s="319" t="str">
        <f t="shared" ca="1" si="66"/>
        <v/>
      </c>
      <c r="AY99" s="319" t="str">
        <f t="shared" ca="1" si="67"/>
        <v/>
      </c>
      <c r="AZ99" s="317" t="str">
        <f t="shared" ca="1" si="68"/>
        <v/>
      </c>
      <c r="BA99" s="6" t="str">
        <f t="shared" ca="1" si="50"/>
        <v/>
      </c>
      <c r="BB99" s="29"/>
      <c r="BC99" s="6" t="str">
        <f t="shared" ca="1" si="51"/>
        <v/>
      </c>
      <c r="BD99" s="6" t="str">
        <f t="shared" ca="1" si="52"/>
        <v/>
      </c>
      <c r="BE99" s="6" t="str">
        <f t="shared" ca="1" si="53"/>
        <v/>
      </c>
      <c r="BF99" s="6" t="str">
        <f t="shared" ca="1" si="54"/>
        <v/>
      </c>
      <c r="BG99" s="6" t="str">
        <f t="shared" ca="1" si="55"/>
        <v/>
      </c>
      <c r="BH99" s="6" t="str">
        <f t="shared" ca="1" si="56"/>
        <v/>
      </c>
      <c r="BI99" s="29"/>
      <c r="BJ99" s="302" t="str">
        <f t="shared" ca="1" si="57"/>
        <v/>
      </c>
      <c r="BK99" s="302" t="str">
        <f t="shared" ca="1" si="58"/>
        <v/>
      </c>
      <c r="BL99" s="29"/>
    </row>
    <row r="100" spans="1:64" x14ac:dyDescent="0.15">
      <c r="A100" s="5"/>
      <c r="B100" s="303" t="str">
        <f ca="1">LOG確認!B100</f>
        <v/>
      </c>
      <c r="C100" s="304"/>
      <c r="D100" s="280"/>
      <c r="E100" s="280"/>
      <c r="F100" s="305"/>
      <c r="G100" s="320"/>
      <c r="H100" s="284"/>
      <c r="I100" s="284"/>
      <c r="J100" s="321"/>
      <c r="K100" s="342"/>
      <c r="L100" s="306"/>
      <c r="M100" s="308"/>
      <c r="N100" s="288"/>
      <c r="O100" s="309"/>
      <c r="P100" s="290" t="str">
        <f ca="1">LOG確認!P100</f>
        <v/>
      </c>
      <c r="Q100" s="291" t="str">
        <f ca="1">LOG確認!Q100</f>
        <v/>
      </c>
      <c r="R100" s="292" t="str">
        <f ca="1">LOG確認!R100</f>
        <v/>
      </c>
      <c r="S100" s="310" t="str">
        <f ca="1">LOG確認!S100</f>
        <v/>
      </c>
      <c r="T100" s="29"/>
      <c r="U100" s="311" t="str">
        <f ca="1">LOG確認!F100</f>
        <v/>
      </c>
      <c r="V100" s="681"/>
      <c r="W100" s="29"/>
      <c r="X100" s="29"/>
      <c r="Y100" s="6">
        <f t="shared" si="35"/>
        <v>1</v>
      </c>
      <c r="Z100" s="6">
        <f t="shared" si="36"/>
        <v>1</v>
      </c>
      <c r="AA100" s="6">
        <f t="shared" si="37"/>
        <v>1</v>
      </c>
      <c r="AB100" s="6">
        <f t="shared" si="38"/>
        <v>1</v>
      </c>
      <c r="AC100" s="6">
        <f t="shared" si="39"/>
        <v>1</v>
      </c>
      <c r="AD100" s="6">
        <f t="shared" si="40"/>
        <v>1</v>
      </c>
      <c r="AE100" s="6">
        <f t="shared" si="41"/>
        <v>1</v>
      </c>
      <c r="AF100" s="6">
        <f t="shared" si="42"/>
        <v>1</v>
      </c>
      <c r="AG100" s="6">
        <f t="shared" si="43"/>
        <v>1</v>
      </c>
      <c r="AH100" s="6">
        <f t="shared" si="44"/>
        <v>1</v>
      </c>
      <c r="AI100" s="6">
        <f t="shared" si="69"/>
        <v>1</v>
      </c>
      <c r="AJ100" s="6">
        <f t="shared" ca="1" si="45"/>
        <v>1</v>
      </c>
      <c r="AK100" s="6">
        <f t="shared" si="46"/>
        <v>1</v>
      </c>
      <c r="AL100" s="6">
        <f t="shared" ca="1" si="47"/>
        <v>13</v>
      </c>
      <c r="AM100" s="53"/>
      <c r="AN100" s="6">
        <f t="shared" ca="1" si="48"/>
        <v>1</v>
      </c>
      <c r="AO100" s="29"/>
      <c r="AP100" s="314" t="str">
        <f t="shared" ca="1" si="59"/>
        <v/>
      </c>
      <c r="AQ100" s="314" t="str">
        <f t="shared" ca="1" si="60"/>
        <v/>
      </c>
      <c r="AR100" s="314" t="str">
        <f t="shared" ca="1" si="61"/>
        <v/>
      </c>
      <c r="AS100" s="319" t="str">
        <f t="shared" ca="1" si="62"/>
        <v/>
      </c>
      <c r="AT100" s="319" t="str">
        <f t="shared" ca="1" si="63"/>
        <v/>
      </c>
      <c r="AU100" s="317" t="str">
        <f t="shared" ca="1" si="64"/>
        <v/>
      </c>
      <c r="AV100" s="318" t="str">
        <f t="shared" ca="1" si="49"/>
        <v/>
      </c>
      <c r="AW100" s="319" t="str">
        <f t="shared" ca="1" si="65"/>
        <v/>
      </c>
      <c r="AX100" s="319" t="str">
        <f t="shared" ca="1" si="66"/>
        <v/>
      </c>
      <c r="AY100" s="319" t="str">
        <f t="shared" ca="1" si="67"/>
        <v/>
      </c>
      <c r="AZ100" s="317" t="str">
        <f t="shared" ca="1" si="68"/>
        <v/>
      </c>
      <c r="BA100" s="6" t="str">
        <f t="shared" ca="1" si="50"/>
        <v/>
      </c>
      <c r="BB100" s="29"/>
      <c r="BC100" s="6" t="str">
        <f t="shared" ca="1" si="51"/>
        <v/>
      </c>
      <c r="BD100" s="6" t="str">
        <f t="shared" ca="1" si="52"/>
        <v/>
      </c>
      <c r="BE100" s="6" t="str">
        <f t="shared" ca="1" si="53"/>
        <v/>
      </c>
      <c r="BF100" s="6" t="str">
        <f t="shared" ca="1" si="54"/>
        <v/>
      </c>
      <c r="BG100" s="6" t="str">
        <f t="shared" ca="1" si="55"/>
        <v/>
      </c>
      <c r="BH100" s="6" t="str">
        <f t="shared" ca="1" si="56"/>
        <v/>
      </c>
      <c r="BI100" s="29"/>
      <c r="BJ100" s="302" t="str">
        <f t="shared" ca="1" si="57"/>
        <v/>
      </c>
      <c r="BK100" s="302" t="str">
        <f t="shared" ca="1" si="58"/>
        <v/>
      </c>
      <c r="BL100" s="29"/>
    </row>
    <row r="101" spans="1:64" x14ac:dyDescent="0.15">
      <c r="A101" s="5"/>
      <c r="B101" s="303" t="str">
        <f ca="1">LOG確認!B101</f>
        <v/>
      </c>
      <c r="C101" s="304"/>
      <c r="D101" s="280"/>
      <c r="E101" s="280"/>
      <c r="F101" s="305"/>
      <c r="G101" s="320"/>
      <c r="H101" s="284"/>
      <c r="I101" s="284"/>
      <c r="J101" s="306"/>
      <c r="K101" s="342"/>
      <c r="L101" s="321"/>
      <c r="M101" s="308"/>
      <c r="N101" s="288"/>
      <c r="O101" s="322"/>
      <c r="P101" s="290" t="str">
        <f ca="1">LOG確認!P101</f>
        <v/>
      </c>
      <c r="Q101" s="291" t="str">
        <f ca="1">LOG確認!Q101</f>
        <v/>
      </c>
      <c r="R101" s="292" t="str">
        <f ca="1">LOG確認!R101</f>
        <v/>
      </c>
      <c r="S101" s="310" t="str">
        <f ca="1">LOG確認!S101</f>
        <v/>
      </c>
      <c r="T101" s="29"/>
      <c r="U101" s="311" t="str">
        <f ca="1">LOG確認!F101</f>
        <v/>
      </c>
      <c r="V101" s="681"/>
      <c r="W101" s="29"/>
      <c r="X101" s="29"/>
      <c r="Y101" s="6">
        <f t="shared" si="35"/>
        <v>1</v>
      </c>
      <c r="Z101" s="6">
        <f t="shared" si="36"/>
        <v>1</v>
      </c>
      <c r="AA101" s="6">
        <f t="shared" si="37"/>
        <v>1</v>
      </c>
      <c r="AB101" s="6">
        <f t="shared" si="38"/>
        <v>1</v>
      </c>
      <c r="AC101" s="6">
        <f t="shared" si="39"/>
        <v>1</v>
      </c>
      <c r="AD101" s="6">
        <f t="shared" si="40"/>
        <v>1</v>
      </c>
      <c r="AE101" s="6">
        <f t="shared" si="41"/>
        <v>1</v>
      </c>
      <c r="AF101" s="6">
        <f t="shared" si="42"/>
        <v>1</v>
      </c>
      <c r="AG101" s="6">
        <f t="shared" si="43"/>
        <v>1</v>
      </c>
      <c r="AH101" s="6">
        <f t="shared" si="44"/>
        <v>1</v>
      </c>
      <c r="AI101" s="6">
        <f t="shared" si="69"/>
        <v>1</v>
      </c>
      <c r="AJ101" s="6">
        <f t="shared" ca="1" si="45"/>
        <v>1</v>
      </c>
      <c r="AK101" s="6">
        <f t="shared" si="46"/>
        <v>1</v>
      </c>
      <c r="AL101" s="6">
        <f t="shared" ca="1" si="47"/>
        <v>13</v>
      </c>
      <c r="AM101" s="53"/>
      <c r="AN101" s="6">
        <f t="shared" ca="1" si="48"/>
        <v>1</v>
      </c>
      <c r="AO101" s="29"/>
      <c r="AP101" s="314" t="str">
        <f t="shared" ca="1" si="59"/>
        <v/>
      </c>
      <c r="AQ101" s="314" t="str">
        <f t="shared" ca="1" si="60"/>
        <v/>
      </c>
      <c r="AR101" s="314" t="str">
        <f t="shared" ca="1" si="61"/>
        <v/>
      </c>
      <c r="AS101" s="316" t="str">
        <f t="shared" ca="1" si="62"/>
        <v/>
      </c>
      <c r="AT101" s="316" t="str">
        <f t="shared" ca="1" si="63"/>
        <v/>
      </c>
      <c r="AU101" s="317" t="str">
        <f t="shared" ca="1" si="64"/>
        <v/>
      </c>
      <c r="AV101" s="318" t="str">
        <f t="shared" ca="1" si="49"/>
        <v/>
      </c>
      <c r="AW101" s="316" t="str">
        <f t="shared" ca="1" si="65"/>
        <v/>
      </c>
      <c r="AX101" s="319" t="str">
        <f t="shared" ca="1" si="66"/>
        <v/>
      </c>
      <c r="AY101" s="316" t="str">
        <f t="shared" ca="1" si="67"/>
        <v/>
      </c>
      <c r="AZ101" s="317" t="str">
        <f t="shared" ca="1" si="68"/>
        <v/>
      </c>
      <c r="BA101" s="6" t="str">
        <f t="shared" ca="1" si="50"/>
        <v/>
      </c>
      <c r="BB101" s="29"/>
      <c r="BC101" s="6" t="str">
        <f t="shared" ca="1" si="51"/>
        <v/>
      </c>
      <c r="BD101" s="6" t="str">
        <f t="shared" ca="1" si="52"/>
        <v/>
      </c>
      <c r="BE101" s="6" t="str">
        <f t="shared" ca="1" si="53"/>
        <v/>
      </c>
      <c r="BF101" s="6" t="str">
        <f t="shared" ca="1" si="54"/>
        <v/>
      </c>
      <c r="BG101" s="6" t="str">
        <f t="shared" ca="1" si="55"/>
        <v/>
      </c>
      <c r="BH101" s="6" t="str">
        <f t="shared" ca="1" si="56"/>
        <v/>
      </c>
      <c r="BI101" s="29"/>
      <c r="BJ101" s="302" t="str">
        <f t="shared" ca="1" si="57"/>
        <v/>
      </c>
      <c r="BK101" s="302" t="str">
        <f t="shared" ca="1" si="58"/>
        <v/>
      </c>
      <c r="BL101" s="29"/>
    </row>
    <row r="102" spans="1:64" x14ac:dyDescent="0.15">
      <c r="A102" s="5"/>
      <c r="B102" s="303" t="str">
        <f ca="1">LOG確認!B102</f>
        <v/>
      </c>
      <c r="C102" s="304"/>
      <c r="D102" s="280"/>
      <c r="E102" s="280"/>
      <c r="F102" s="305"/>
      <c r="G102" s="320"/>
      <c r="H102" s="284"/>
      <c r="I102" s="284"/>
      <c r="J102" s="306"/>
      <c r="K102" s="342"/>
      <c r="L102" s="321"/>
      <c r="M102" s="308"/>
      <c r="N102" s="288"/>
      <c r="O102" s="322"/>
      <c r="P102" s="290" t="str">
        <f ca="1">LOG確認!P102</f>
        <v/>
      </c>
      <c r="Q102" s="291" t="str">
        <f ca="1">LOG確認!Q102</f>
        <v/>
      </c>
      <c r="R102" s="292" t="str">
        <f ca="1">LOG確認!R102</f>
        <v/>
      </c>
      <c r="S102" s="310" t="str">
        <f ca="1">LOG確認!S102</f>
        <v/>
      </c>
      <c r="T102" s="29"/>
      <c r="U102" s="311" t="str">
        <f ca="1">LOG確認!F102</f>
        <v/>
      </c>
      <c r="V102" s="681"/>
      <c r="W102" s="29"/>
      <c r="X102" s="29"/>
      <c r="Y102" s="6">
        <f t="shared" si="35"/>
        <v>1</v>
      </c>
      <c r="Z102" s="6">
        <f t="shared" si="36"/>
        <v>1</v>
      </c>
      <c r="AA102" s="6">
        <f t="shared" si="37"/>
        <v>1</v>
      </c>
      <c r="AB102" s="6">
        <f t="shared" si="38"/>
        <v>1</v>
      </c>
      <c r="AC102" s="6">
        <f t="shared" si="39"/>
        <v>1</v>
      </c>
      <c r="AD102" s="6">
        <f t="shared" si="40"/>
        <v>1</v>
      </c>
      <c r="AE102" s="6">
        <f t="shared" si="41"/>
        <v>1</v>
      </c>
      <c r="AF102" s="6">
        <f t="shared" si="42"/>
        <v>1</v>
      </c>
      <c r="AG102" s="6">
        <f t="shared" si="43"/>
        <v>1</v>
      </c>
      <c r="AH102" s="6">
        <f t="shared" si="44"/>
        <v>1</v>
      </c>
      <c r="AI102" s="6">
        <f t="shared" si="69"/>
        <v>1</v>
      </c>
      <c r="AJ102" s="6">
        <f t="shared" ca="1" si="45"/>
        <v>1</v>
      </c>
      <c r="AK102" s="6">
        <f t="shared" si="46"/>
        <v>1</v>
      </c>
      <c r="AL102" s="6">
        <f t="shared" ca="1" si="47"/>
        <v>13</v>
      </c>
      <c r="AM102" s="53"/>
      <c r="AN102" s="6">
        <f t="shared" ca="1" si="48"/>
        <v>1</v>
      </c>
      <c r="AO102" s="29"/>
      <c r="AP102" s="314" t="str">
        <f t="shared" ca="1" si="59"/>
        <v/>
      </c>
      <c r="AQ102" s="314" t="str">
        <f t="shared" ca="1" si="60"/>
        <v/>
      </c>
      <c r="AR102" s="314" t="str">
        <f t="shared" ca="1" si="61"/>
        <v/>
      </c>
      <c r="AS102" s="319" t="str">
        <f t="shared" ca="1" si="62"/>
        <v/>
      </c>
      <c r="AT102" s="319" t="str">
        <f t="shared" ca="1" si="63"/>
        <v/>
      </c>
      <c r="AU102" s="317" t="str">
        <f t="shared" ca="1" si="64"/>
        <v/>
      </c>
      <c r="AV102" s="324" t="str">
        <f t="shared" ca="1" si="49"/>
        <v/>
      </c>
      <c r="AW102" s="319" t="str">
        <f t="shared" ca="1" si="65"/>
        <v/>
      </c>
      <c r="AX102" s="319" t="str">
        <f t="shared" ca="1" si="66"/>
        <v/>
      </c>
      <c r="AY102" s="319" t="str">
        <f t="shared" ca="1" si="67"/>
        <v/>
      </c>
      <c r="AZ102" s="317" t="str">
        <f t="shared" ca="1" si="68"/>
        <v/>
      </c>
      <c r="BA102" s="6" t="str">
        <f t="shared" ca="1" si="50"/>
        <v/>
      </c>
      <c r="BB102" s="29"/>
      <c r="BC102" s="6" t="str">
        <f t="shared" ca="1" si="51"/>
        <v/>
      </c>
      <c r="BD102" s="6" t="str">
        <f t="shared" ca="1" si="52"/>
        <v/>
      </c>
      <c r="BE102" s="6" t="str">
        <f t="shared" ca="1" si="53"/>
        <v/>
      </c>
      <c r="BF102" s="6" t="str">
        <f t="shared" ca="1" si="54"/>
        <v/>
      </c>
      <c r="BG102" s="6" t="str">
        <f t="shared" ca="1" si="55"/>
        <v/>
      </c>
      <c r="BH102" s="6" t="str">
        <f t="shared" ca="1" si="56"/>
        <v/>
      </c>
      <c r="BI102" s="29"/>
      <c r="BJ102" s="302" t="str">
        <f t="shared" ca="1" si="57"/>
        <v/>
      </c>
      <c r="BK102" s="302" t="str">
        <f t="shared" ca="1" si="58"/>
        <v/>
      </c>
      <c r="BL102" s="29"/>
    </row>
    <row r="103" spans="1:64" x14ac:dyDescent="0.15">
      <c r="A103" s="5"/>
      <c r="B103" s="303" t="str">
        <f ca="1">LOG確認!B103</f>
        <v/>
      </c>
      <c r="C103" s="304"/>
      <c r="D103" s="280"/>
      <c r="E103" s="280"/>
      <c r="F103" s="305"/>
      <c r="G103" s="320"/>
      <c r="H103" s="284"/>
      <c r="I103" s="284"/>
      <c r="J103" s="306"/>
      <c r="K103" s="307"/>
      <c r="L103" s="306"/>
      <c r="M103" s="308"/>
      <c r="N103" s="288"/>
      <c r="O103" s="322"/>
      <c r="P103" s="290" t="str">
        <f ca="1">LOG確認!P103</f>
        <v/>
      </c>
      <c r="Q103" s="291" t="str">
        <f ca="1">LOG確認!Q103</f>
        <v/>
      </c>
      <c r="R103" s="292" t="str">
        <f ca="1">LOG確認!R103</f>
        <v/>
      </c>
      <c r="S103" s="310" t="str">
        <f ca="1">LOG確認!S103</f>
        <v/>
      </c>
      <c r="T103" s="29"/>
      <c r="U103" s="311" t="str">
        <f ca="1">LOG確認!F103</f>
        <v/>
      </c>
      <c r="V103" s="681"/>
      <c r="W103" s="29"/>
      <c r="X103" s="29"/>
      <c r="Y103" s="6">
        <f t="shared" si="35"/>
        <v>1</v>
      </c>
      <c r="Z103" s="6">
        <f t="shared" si="36"/>
        <v>1</v>
      </c>
      <c r="AA103" s="6">
        <f t="shared" si="37"/>
        <v>1</v>
      </c>
      <c r="AB103" s="6">
        <f t="shared" si="38"/>
        <v>1</v>
      </c>
      <c r="AC103" s="6">
        <f t="shared" si="39"/>
        <v>1</v>
      </c>
      <c r="AD103" s="6">
        <f t="shared" si="40"/>
        <v>1</v>
      </c>
      <c r="AE103" s="6">
        <f t="shared" si="41"/>
        <v>1</v>
      </c>
      <c r="AF103" s="6">
        <f t="shared" si="42"/>
        <v>1</v>
      </c>
      <c r="AG103" s="6">
        <f t="shared" si="43"/>
        <v>1</v>
      </c>
      <c r="AH103" s="6">
        <f t="shared" si="44"/>
        <v>1</v>
      </c>
      <c r="AI103" s="6">
        <f t="shared" si="69"/>
        <v>1</v>
      </c>
      <c r="AJ103" s="6">
        <f t="shared" ca="1" si="45"/>
        <v>1</v>
      </c>
      <c r="AK103" s="6">
        <f t="shared" si="46"/>
        <v>1</v>
      </c>
      <c r="AL103" s="6">
        <f t="shared" ca="1" si="47"/>
        <v>13</v>
      </c>
      <c r="AM103" s="53"/>
      <c r="AN103" s="6">
        <f t="shared" ca="1" si="48"/>
        <v>1</v>
      </c>
      <c r="AO103" s="29"/>
      <c r="AP103" s="314" t="str">
        <f t="shared" ca="1" si="59"/>
        <v/>
      </c>
      <c r="AQ103" s="314" t="str">
        <f t="shared" ca="1" si="60"/>
        <v/>
      </c>
      <c r="AR103" s="314" t="str">
        <f t="shared" ca="1" si="61"/>
        <v/>
      </c>
      <c r="AS103" s="325" t="str">
        <f t="shared" ca="1" si="62"/>
        <v/>
      </c>
      <c r="AT103" s="325" t="str">
        <f t="shared" ca="1" si="63"/>
        <v/>
      </c>
      <c r="AU103" s="317" t="str">
        <f t="shared" ca="1" si="64"/>
        <v/>
      </c>
      <c r="AV103" s="318" t="str">
        <f t="shared" ca="1" si="49"/>
        <v/>
      </c>
      <c r="AW103" s="325" t="str">
        <f t="shared" ca="1" si="65"/>
        <v/>
      </c>
      <c r="AX103" s="319" t="str">
        <f t="shared" ca="1" si="66"/>
        <v/>
      </c>
      <c r="AY103" s="325" t="str">
        <f t="shared" ca="1" si="67"/>
        <v/>
      </c>
      <c r="AZ103" s="317" t="str">
        <f t="shared" ca="1" si="68"/>
        <v/>
      </c>
      <c r="BA103" s="6" t="str">
        <f t="shared" ca="1" si="50"/>
        <v/>
      </c>
      <c r="BB103" s="29"/>
      <c r="BC103" s="6" t="str">
        <f t="shared" ca="1" si="51"/>
        <v/>
      </c>
      <c r="BD103" s="6" t="str">
        <f t="shared" ca="1" si="52"/>
        <v/>
      </c>
      <c r="BE103" s="6" t="str">
        <f t="shared" ca="1" si="53"/>
        <v/>
      </c>
      <c r="BF103" s="6" t="str">
        <f t="shared" ca="1" si="54"/>
        <v/>
      </c>
      <c r="BG103" s="6" t="str">
        <f t="shared" ca="1" si="55"/>
        <v/>
      </c>
      <c r="BH103" s="6" t="str">
        <f t="shared" ca="1" si="56"/>
        <v/>
      </c>
      <c r="BI103" s="29"/>
      <c r="BJ103" s="302" t="str">
        <f t="shared" ca="1" si="57"/>
        <v/>
      </c>
      <c r="BK103" s="302" t="str">
        <f t="shared" ca="1" si="58"/>
        <v/>
      </c>
      <c r="BL103" s="29"/>
    </row>
    <row r="104" spans="1:64" x14ac:dyDescent="0.15">
      <c r="A104" s="5"/>
      <c r="B104" s="303" t="str">
        <f ca="1">LOG確認!B104</f>
        <v/>
      </c>
      <c r="C104" s="304"/>
      <c r="D104" s="280"/>
      <c r="E104" s="280"/>
      <c r="F104" s="305"/>
      <c r="G104" s="320"/>
      <c r="H104" s="284"/>
      <c r="I104" s="284"/>
      <c r="J104" s="321"/>
      <c r="K104" s="342"/>
      <c r="L104" s="321"/>
      <c r="M104" s="308"/>
      <c r="N104" s="288"/>
      <c r="O104" s="309"/>
      <c r="P104" s="290" t="str">
        <f ca="1">LOG確認!P104</f>
        <v/>
      </c>
      <c r="Q104" s="291" t="str">
        <f ca="1">LOG確認!Q104</f>
        <v/>
      </c>
      <c r="R104" s="292" t="str">
        <f ca="1">LOG確認!R104</f>
        <v/>
      </c>
      <c r="S104" s="310" t="str">
        <f ca="1">LOG確認!S104</f>
        <v/>
      </c>
      <c r="T104" s="29"/>
      <c r="U104" s="326" t="str">
        <f ca="1">LOG確認!F104</f>
        <v/>
      </c>
      <c r="V104" s="681"/>
      <c r="W104" s="29"/>
      <c r="X104" s="29"/>
      <c r="Y104" s="6">
        <f t="shared" si="35"/>
        <v>1</v>
      </c>
      <c r="Z104" s="6">
        <f t="shared" si="36"/>
        <v>1</v>
      </c>
      <c r="AA104" s="6">
        <f t="shared" si="37"/>
        <v>1</v>
      </c>
      <c r="AB104" s="6">
        <f t="shared" si="38"/>
        <v>1</v>
      </c>
      <c r="AC104" s="6">
        <f t="shared" si="39"/>
        <v>1</v>
      </c>
      <c r="AD104" s="6">
        <f t="shared" si="40"/>
        <v>1</v>
      </c>
      <c r="AE104" s="6">
        <f t="shared" si="41"/>
        <v>1</v>
      </c>
      <c r="AF104" s="6">
        <f t="shared" si="42"/>
        <v>1</v>
      </c>
      <c r="AG104" s="6">
        <f t="shared" si="43"/>
        <v>1</v>
      </c>
      <c r="AH104" s="6">
        <f t="shared" si="44"/>
        <v>1</v>
      </c>
      <c r="AI104" s="6">
        <f t="shared" si="69"/>
        <v>1</v>
      </c>
      <c r="AJ104" s="6">
        <f t="shared" ca="1" si="45"/>
        <v>1</v>
      </c>
      <c r="AK104" s="6">
        <f t="shared" si="46"/>
        <v>1</v>
      </c>
      <c r="AL104" s="6">
        <f t="shared" ca="1" si="47"/>
        <v>13</v>
      </c>
      <c r="AM104" s="53"/>
      <c r="AN104" s="6">
        <f t="shared" ca="1" si="48"/>
        <v>1</v>
      </c>
      <c r="AO104" s="29"/>
      <c r="AP104" s="314" t="str">
        <f t="shared" ca="1" si="59"/>
        <v/>
      </c>
      <c r="AQ104" s="314" t="str">
        <f t="shared" ca="1" si="60"/>
        <v/>
      </c>
      <c r="AR104" s="314" t="str">
        <f t="shared" ca="1" si="61"/>
        <v/>
      </c>
      <c r="AS104" s="325" t="str">
        <f t="shared" ca="1" si="62"/>
        <v/>
      </c>
      <c r="AT104" s="325" t="str">
        <f t="shared" ca="1" si="63"/>
        <v/>
      </c>
      <c r="AU104" s="317" t="str">
        <f t="shared" ca="1" si="64"/>
        <v/>
      </c>
      <c r="AV104" s="318" t="str">
        <f t="shared" ca="1" si="49"/>
        <v/>
      </c>
      <c r="AW104" s="325" t="str">
        <f t="shared" ca="1" si="65"/>
        <v/>
      </c>
      <c r="AX104" s="319" t="str">
        <f t="shared" ca="1" si="66"/>
        <v/>
      </c>
      <c r="AY104" s="325" t="str">
        <f t="shared" ca="1" si="67"/>
        <v/>
      </c>
      <c r="AZ104" s="317" t="str">
        <f t="shared" ca="1" si="68"/>
        <v/>
      </c>
      <c r="BA104" s="6" t="str">
        <f t="shared" ca="1" si="50"/>
        <v/>
      </c>
      <c r="BB104" s="29"/>
      <c r="BC104" s="6" t="str">
        <f t="shared" ca="1" si="51"/>
        <v/>
      </c>
      <c r="BD104" s="6" t="str">
        <f t="shared" ca="1" si="52"/>
        <v/>
      </c>
      <c r="BE104" s="6" t="str">
        <f t="shared" ca="1" si="53"/>
        <v/>
      </c>
      <c r="BF104" s="6" t="str">
        <f t="shared" ca="1" si="54"/>
        <v/>
      </c>
      <c r="BG104" s="6" t="str">
        <f t="shared" ca="1" si="55"/>
        <v/>
      </c>
      <c r="BH104" s="6" t="str">
        <f t="shared" ca="1" si="56"/>
        <v/>
      </c>
      <c r="BI104" s="29"/>
      <c r="BJ104" s="302" t="str">
        <f t="shared" ca="1" si="57"/>
        <v/>
      </c>
      <c r="BK104" s="302" t="str">
        <f t="shared" ca="1" si="58"/>
        <v/>
      </c>
      <c r="BL104" s="29"/>
    </row>
    <row r="105" spans="1:64" x14ac:dyDescent="0.15">
      <c r="A105" s="5"/>
      <c r="B105" s="303" t="str">
        <f ca="1">LOG確認!B105</f>
        <v/>
      </c>
      <c r="C105" s="304"/>
      <c r="D105" s="280"/>
      <c r="E105" s="280"/>
      <c r="F105" s="305"/>
      <c r="G105" s="320"/>
      <c r="H105" s="284"/>
      <c r="I105" s="284"/>
      <c r="J105" s="321"/>
      <c r="K105" s="342"/>
      <c r="L105" s="321"/>
      <c r="M105" s="308"/>
      <c r="N105" s="288"/>
      <c r="O105" s="322"/>
      <c r="P105" s="290" t="str">
        <f ca="1">LOG確認!P105</f>
        <v/>
      </c>
      <c r="Q105" s="291" t="str">
        <f ca="1">LOG確認!Q105</f>
        <v/>
      </c>
      <c r="R105" s="292" t="str">
        <f ca="1">LOG確認!R105</f>
        <v/>
      </c>
      <c r="S105" s="310" t="str">
        <f ca="1">LOG確認!S105</f>
        <v/>
      </c>
      <c r="T105" s="29"/>
      <c r="U105" s="311" t="str">
        <f ca="1">LOG確認!F105</f>
        <v/>
      </c>
      <c r="V105" s="681"/>
      <c r="W105" s="29"/>
      <c r="X105" s="29"/>
      <c r="Y105" s="6">
        <f t="shared" si="35"/>
        <v>1</v>
      </c>
      <c r="Z105" s="6">
        <f t="shared" si="36"/>
        <v>1</v>
      </c>
      <c r="AA105" s="6">
        <f t="shared" si="37"/>
        <v>1</v>
      </c>
      <c r="AB105" s="6">
        <f t="shared" si="38"/>
        <v>1</v>
      </c>
      <c r="AC105" s="6">
        <f t="shared" si="39"/>
        <v>1</v>
      </c>
      <c r="AD105" s="6">
        <f t="shared" si="40"/>
        <v>1</v>
      </c>
      <c r="AE105" s="6">
        <f t="shared" si="41"/>
        <v>1</v>
      </c>
      <c r="AF105" s="6">
        <f t="shared" si="42"/>
        <v>1</v>
      </c>
      <c r="AG105" s="6">
        <f t="shared" si="43"/>
        <v>1</v>
      </c>
      <c r="AH105" s="6">
        <f t="shared" si="44"/>
        <v>1</v>
      </c>
      <c r="AI105" s="6">
        <f t="shared" si="69"/>
        <v>1</v>
      </c>
      <c r="AJ105" s="6">
        <f t="shared" ca="1" si="45"/>
        <v>1</v>
      </c>
      <c r="AK105" s="6">
        <f t="shared" si="46"/>
        <v>1</v>
      </c>
      <c r="AL105" s="6">
        <f t="shared" ca="1" si="47"/>
        <v>13</v>
      </c>
      <c r="AM105" s="53"/>
      <c r="AN105" s="6">
        <f t="shared" ca="1" si="48"/>
        <v>1</v>
      </c>
      <c r="AO105" s="29"/>
      <c r="AP105" s="314" t="str">
        <f t="shared" ca="1" si="59"/>
        <v/>
      </c>
      <c r="AQ105" s="314" t="str">
        <f t="shared" ca="1" si="60"/>
        <v/>
      </c>
      <c r="AR105" s="314" t="str">
        <f t="shared" ca="1" si="61"/>
        <v/>
      </c>
      <c r="AS105" s="325" t="str">
        <f t="shared" ca="1" si="62"/>
        <v/>
      </c>
      <c r="AT105" s="325" t="str">
        <f t="shared" ca="1" si="63"/>
        <v/>
      </c>
      <c r="AU105" s="317" t="str">
        <f t="shared" ca="1" si="64"/>
        <v/>
      </c>
      <c r="AV105" s="324" t="str">
        <f t="shared" ca="1" si="49"/>
        <v/>
      </c>
      <c r="AW105" s="325" t="str">
        <f t="shared" ca="1" si="65"/>
        <v/>
      </c>
      <c r="AX105" s="319" t="str">
        <f t="shared" ca="1" si="66"/>
        <v/>
      </c>
      <c r="AY105" s="325" t="str">
        <f t="shared" ca="1" si="67"/>
        <v/>
      </c>
      <c r="AZ105" s="317" t="str">
        <f t="shared" ca="1" si="68"/>
        <v/>
      </c>
      <c r="BA105" s="6" t="str">
        <f t="shared" ca="1" si="50"/>
        <v/>
      </c>
      <c r="BB105" s="29"/>
      <c r="BC105" s="6" t="str">
        <f t="shared" ca="1" si="51"/>
        <v/>
      </c>
      <c r="BD105" s="6" t="str">
        <f t="shared" ca="1" si="52"/>
        <v/>
      </c>
      <c r="BE105" s="6" t="str">
        <f t="shared" ca="1" si="53"/>
        <v/>
      </c>
      <c r="BF105" s="6" t="str">
        <f t="shared" ca="1" si="54"/>
        <v/>
      </c>
      <c r="BG105" s="6" t="str">
        <f t="shared" ca="1" si="55"/>
        <v/>
      </c>
      <c r="BH105" s="6" t="str">
        <f t="shared" ca="1" si="56"/>
        <v/>
      </c>
      <c r="BI105" s="29"/>
      <c r="BJ105" s="302" t="str">
        <f t="shared" ca="1" si="57"/>
        <v/>
      </c>
      <c r="BK105" s="302" t="str">
        <f t="shared" ca="1" si="58"/>
        <v/>
      </c>
      <c r="BL105" s="29"/>
    </row>
    <row r="106" spans="1:64" x14ac:dyDescent="0.15">
      <c r="A106" s="5"/>
      <c r="B106" s="303" t="str">
        <f ca="1">LOG確認!B106</f>
        <v/>
      </c>
      <c r="C106" s="304"/>
      <c r="D106" s="280"/>
      <c r="E106" s="280"/>
      <c r="F106" s="305"/>
      <c r="G106" s="320"/>
      <c r="H106" s="284"/>
      <c r="I106" s="284"/>
      <c r="J106" s="306"/>
      <c r="K106" s="342"/>
      <c r="L106" s="321"/>
      <c r="M106" s="308"/>
      <c r="N106" s="288"/>
      <c r="O106" s="322"/>
      <c r="P106" s="290" t="str">
        <f ca="1">LOG確認!P106</f>
        <v/>
      </c>
      <c r="Q106" s="291" t="str">
        <f ca="1">LOG確認!Q106</f>
        <v/>
      </c>
      <c r="R106" s="292" t="str">
        <f ca="1">LOG確認!R106</f>
        <v/>
      </c>
      <c r="S106" s="310" t="str">
        <f ca="1">LOG確認!S106</f>
        <v/>
      </c>
      <c r="T106" s="29"/>
      <c r="U106" s="311" t="str">
        <f ca="1">LOG確認!F106</f>
        <v/>
      </c>
      <c r="V106" s="681"/>
      <c r="W106" s="29"/>
      <c r="X106" s="29"/>
      <c r="Y106" s="6">
        <f t="shared" si="35"/>
        <v>1</v>
      </c>
      <c r="Z106" s="6">
        <f t="shared" si="36"/>
        <v>1</v>
      </c>
      <c r="AA106" s="6">
        <f t="shared" si="37"/>
        <v>1</v>
      </c>
      <c r="AB106" s="6">
        <f t="shared" si="38"/>
        <v>1</v>
      </c>
      <c r="AC106" s="6">
        <f t="shared" si="39"/>
        <v>1</v>
      </c>
      <c r="AD106" s="6">
        <f t="shared" si="40"/>
        <v>1</v>
      </c>
      <c r="AE106" s="6">
        <f t="shared" si="41"/>
        <v>1</v>
      </c>
      <c r="AF106" s="6">
        <f t="shared" si="42"/>
        <v>1</v>
      </c>
      <c r="AG106" s="6">
        <f t="shared" si="43"/>
        <v>1</v>
      </c>
      <c r="AH106" s="6">
        <f t="shared" si="44"/>
        <v>1</v>
      </c>
      <c r="AI106" s="6">
        <f t="shared" si="69"/>
        <v>1</v>
      </c>
      <c r="AJ106" s="6">
        <f t="shared" ca="1" si="45"/>
        <v>1</v>
      </c>
      <c r="AK106" s="6">
        <f t="shared" si="46"/>
        <v>1</v>
      </c>
      <c r="AL106" s="6">
        <f t="shared" ca="1" si="47"/>
        <v>13</v>
      </c>
      <c r="AM106" s="53"/>
      <c r="AN106" s="6">
        <f t="shared" ca="1" si="48"/>
        <v>1</v>
      </c>
      <c r="AO106" s="29"/>
      <c r="AP106" s="314" t="str">
        <f t="shared" ca="1" si="59"/>
        <v/>
      </c>
      <c r="AQ106" s="314" t="str">
        <f t="shared" ca="1" si="60"/>
        <v/>
      </c>
      <c r="AR106" s="314" t="str">
        <f t="shared" ca="1" si="61"/>
        <v/>
      </c>
      <c r="AS106" s="325" t="str">
        <f t="shared" ca="1" si="62"/>
        <v/>
      </c>
      <c r="AT106" s="325" t="str">
        <f t="shared" ca="1" si="63"/>
        <v/>
      </c>
      <c r="AU106" s="317" t="str">
        <f t="shared" ca="1" si="64"/>
        <v/>
      </c>
      <c r="AV106" s="318" t="str">
        <f t="shared" ca="1" si="49"/>
        <v/>
      </c>
      <c r="AW106" s="325" t="str">
        <f t="shared" ca="1" si="65"/>
        <v/>
      </c>
      <c r="AX106" s="319" t="str">
        <f t="shared" ca="1" si="66"/>
        <v/>
      </c>
      <c r="AY106" s="325" t="str">
        <f t="shared" ca="1" si="67"/>
        <v/>
      </c>
      <c r="AZ106" s="317" t="str">
        <f t="shared" ca="1" si="68"/>
        <v/>
      </c>
      <c r="BA106" s="6" t="str">
        <f t="shared" ca="1" si="50"/>
        <v/>
      </c>
      <c r="BB106" s="29"/>
      <c r="BC106" s="6" t="str">
        <f t="shared" ca="1" si="51"/>
        <v/>
      </c>
      <c r="BD106" s="6" t="str">
        <f t="shared" ca="1" si="52"/>
        <v/>
      </c>
      <c r="BE106" s="6" t="str">
        <f t="shared" ca="1" si="53"/>
        <v/>
      </c>
      <c r="BF106" s="6" t="str">
        <f t="shared" ca="1" si="54"/>
        <v/>
      </c>
      <c r="BG106" s="6" t="str">
        <f t="shared" ca="1" si="55"/>
        <v/>
      </c>
      <c r="BH106" s="6" t="str">
        <f t="shared" ca="1" si="56"/>
        <v/>
      </c>
      <c r="BI106" s="29"/>
      <c r="BJ106" s="302" t="str">
        <f t="shared" ca="1" si="57"/>
        <v/>
      </c>
      <c r="BK106" s="302" t="str">
        <f t="shared" ca="1" si="58"/>
        <v/>
      </c>
      <c r="BL106" s="29"/>
    </row>
    <row r="107" spans="1:64" x14ac:dyDescent="0.15">
      <c r="A107" s="5"/>
      <c r="B107" s="303" t="str">
        <f ca="1">LOG確認!B107</f>
        <v/>
      </c>
      <c r="C107" s="304"/>
      <c r="D107" s="280"/>
      <c r="E107" s="280"/>
      <c r="F107" s="305"/>
      <c r="G107" s="320"/>
      <c r="H107" s="284"/>
      <c r="I107" s="284"/>
      <c r="J107" s="306"/>
      <c r="K107" s="342"/>
      <c r="L107" s="306"/>
      <c r="M107" s="308"/>
      <c r="N107" s="288"/>
      <c r="O107" s="322"/>
      <c r="P107" s="290" t="str">
        <f ca="1">LOG確認!P107</f>
        <v/>
      </c>
      <c r="Q107" s="291" t="str">
        <f ca="1">LOG確認!Q107</f>
        <v/>
      </c>
      <c r="R107" s="292" t="str">
        <f ca="1">LOG確認!R107</f>
        <v/>
      </c>
      <c r="S107" s="310" t="str">
        <f ca="1">LOG確認!S107</f>
        <v/>
      </c>
      <c r="T107" s="29"/>
      <c r="U107" s="326" t="str">
        <f ca="1">LOG確認!F107</f>
        <v/>
      </c>
      <c r="V107" s="681"/>
      <c r="W107" s="29"/>
      <c r="X107" s="29"/>
      <c r="Y107" s="6">
        <f t="shared" si="35"/>
        <v>1</v>
      </c>
      <c r="Z107" s="6">
        <f t="shared" si="36"/>
        <v>1</v>
      </c>
      <c r="AA107" s="6">
        <f t="shared" si="37"/>
        <v>1</v>
      </c>
      <c r="AB107" s="6">
        <f t="shared" si="38"/>
        <v>1</v>
      </c>
      <c r="AC107" s="6">
        <f t="shared" si="39"/>
        <v>1</v>
      </c>
      <c r="AD107" s="6">
        <f t="shared" si="40"/>
        <v>1</v>
      </c>
      <c r="AE107" s="6">
        <f t="shared" si="41"/>
        <v>1</v>
      </c>
      <c r="AF107" s="6">
        <f t="shared" si="42"/>
        <v>1</v>
      </c>
      <c r="AG107" s="6">
        <f t="shared" si="43"/>
        <v>1</v>
      </c>
      <c r="AH107" s="6">
        <f t="shared" si="44"/>
        <v>1</v>
      </c>
      <c r="AI107" s="6">
        <f t="shared" si="69"/>
        <v>1</v>
      </c>
      <c r="AJ107" s="6">
        <f t="shared" ca="1" si="45"/>
        <v>1</v>
      </c>
      <c r="AK107" s="6">
        <f t="shared" si="46"/>
        <v>1</v>
      </c>
      <c r="AL107" s="6">
        <f t="shared" ca="1" si="47"/>
        <v>13</v>
      </c>
      <c r="AM107" s="53"/>
      <c r="AN107" s="6">
        <f t="shared" ca="1" si="48"/>
        <v>1</v>
      </c>
      <c r="AO107" s="29"/>
      <c r="AP107" s="314" t="str">
        <f t="shared" ca="1" si="59"/>
        <v/>
      </c>
      <c r="AQ107" s="314" t="str">
        <f t="shared" ca="1" si="60"/>
        <v/>
      </c>
      <c r="AR107" s="314" t="str">
        <f t="shared" ca="1" si="61"/>
        <v/>
      </c>
      <c r="AS107" s="316" t="str">
        <f t="shared" ca="1" si="62"/>
        <v/>
      </c>
      <c r="AT107" s="316" t="str">
        <f t="shared" ca="1" si="63"/>
        <v/>
      </c>
      <c r="AU107" s="317" t="str">
        <f t="shared" ca="1" si="64"/>
        <v/>
      </c>
      <c r="AV107" s="318" t="str">
        <f t="shared" ca="1" si="49"/>
        <v/>
      </c>
      <c r="AW107" s="316" t="str">
        <f t="shared" ca="1" si="65"/>
        <v/>
      </c>
      <c r="AX107" s="319" t="str">
        <f t="shared" ca="1" si="66"/>
        <v/>
      </c>
      <c r="AY107" s="316" t="str">
        <f t="shared" ca="1" si="67"/>
        <v/>
      </c>
      <c r="AZ107" s="317" t="str">
        <f t="shared" ca="1" si="68"/>
        <v/>
      </c>
      <c r="BA107" s="6" t="str">
        <f t="shared" ca="1" si="50"/>
        <v/>
      </c>
      <c r="BB107" s="29"/>
      <c r="BC107" s="6" t="str">
        <f t="shared" ca="1" si="51"/>
        <v/>
      </c>
      <c r="BD107" s="6" t="str">
        <f t="shared" ca="1" si="52"/>
        <v/>
      </c>
      <c r="BE107" s="6" t="str">
        <f t="shared" ca="1" si="53"/>
        <v/>
      </c>
      <c r="BF107" s="6" t="str">
        <f t="shared" ca="1" si="54"/>
        <v/>
      </c>
      <c r="BG107" s="6" t="str">
        <f t="shared" ca="1" si="55"/>
        <v/>
      </c>
      <c r="BH107" s="6" t="str">
        <f t="shared" ca="1" si="56"/>
        <v/>
      </c>
      <c r="BI107" s="29"/>
      <c r="BJ107" s="302" t="str">
        <f t="shared" ca="1" si="57"/>
        <v/>
      </c>
      <c r="BK107" s="302" t="str">
        <f t="shared" ca="1" si="58"/>
        <v/>
      </c>
      <c r="BL107" s="29"/>
    </row>
    <row r="108" spans="1:64" x14ac:dyDescent="0.15">
      <c r="A108" s="5">
        <v>90</v>
      </c>
      <c r="B108" s="303" t="str">
        <f ca="1">LOG確認!B108</f>
        <v/>
      </c>
      <c r="C108" s="327"/>
      <c r="D108" s="328"/>
      <c r="E108" s="328"/>
      <c r="F108" s="329"/>
      <c r="G108" s="328"/>
      <c r="H108" s="330"/>
      <c r="I108" s="330"/>
      <c r="J108" s="331"/>
      <c r="K108" s="332"/>
      <c r="L108" s="331"/>
      <c r="M108" s="333"/>
      <c r="N108" s="334"/>
      <c r="O108" s="335"/>
      <c r="P108" s="336" t="str">
        <f ca="1">LOG確認!P108</f>
        <v/>
      </c>
      <c r="Q108" s="337" t="str">
        <f ca="1">LOG確認!Q108</f>
        <v/>
      </c>
      <c r="R108" s="338" t="str">
        <f ca="1">LOG確認!R108</f>
        <v/>
      </c>
      <c r="S108" s="339" t="str">
        <f ca="1">LOG確認!S108</f>
        <v/>
      </c>
      <c r="T108" s="29"/>
      <c r="U108" s="340" t="str">
        <f ca="1">LOG確認!F108</f>
        <v/>
      </c>
      <c r="V108" s="681"/>
      <c r="W108" s="29"/>
      <c r="X108" s="29"/>
      <c r="Y108" s="6">
        <f t="shared" si="35"/>
        <v>1</v>
      </c>
      <c r="Z108" s="6">
        <f t="shared" si="36"/>
        <v>1</v>
      </c>
      <c r="AA108" s="6">
        <f t="shared" si="37"/>
        <v>1</v>
      </c>
      <c r="AB108" s="6">
        <f t="shared" si="38"/>
        <v>1</v>
      </c>
      <c r="AC108" s="6">
        <f t="shared" si="39"/>
        <v>1</v>
      </c>
      <c r="AD108" s="6">
        <f t="shared" si="40"/>
        <v>1</v>
      </c>
      <c r="AE108" s="6">
        <f t="shared" si="41"/>
        <v>1</v>
      </c>
      <c r="AF108" s="6">
        <f t="shared" si="42"/>
        <v>1</v>
      </c>
      <c r="AG108" s="6">
        <f t="shared" si="43"/>
        <v>1</v>
      </c>
      <c r="AH108" s="6">
        <f t="shared" si="44"/>
        <v>1</v>
      </c>
      <c r="AI108" s="6">
        <f t="shared" si="69"/>
        <v>1</v>
      </c>
      <c r="AJ108" s="6">
        <f t="shared" ca="1" si="45"/>
        <v>1</v>
      </c>
      <c r="AK108" s="6">
        <f t="shared" si="46"/>
        <v>1</v>
      </c>
      <c r="AL108" s="6">
        <f t="shared" ca="1" si="47"/>
        <v>13</v>
      </c>
      <c r="AM108" s="53"/>
      <c r="AN108" s="6">
        <f t="shared" ca="1" si="48"/>
        <v>1</v>
      </c>
      <c r="AO108" s="29"/>
      <c r="AP108" s="314" t="str">
        <f t="shared" ca="1" si="59"/>
        <v/>
      </c>
      <c r="AQ108" s="314" t="str">
        <f t="shared" ca="1" si="60"/>
        <v/>
      </c>
      <c r="AR108" s="314" t="str">
        <f t="shared" ca="1" si="61"/>
        <v/>
      </c>
      <c r="AS108" s="325" t="str">
        <f t="shared" ca="1" si="62"/>
        <v/>
      </c>
      <c r="AT108" s="325" t="str">
        <f t="shared" ca="1" si="63"/>
        <v/>
      </c>
      <c r="AU108" s="317" t="str">
        <f t="shared" ca="1" si="64"/>
        <v/>
      </c>
      <c r="AV108" s="318" t="str">
        <f t="shared" ca="1" si="49"/>
        <v/>
      </c>
      <c r="AW108" s="325" t="str">
        <f t="shared" ca="1" si="65"/>
        <v/>
      </c>
      <c r="AX108" s="319" t="str">
        <f t="shared" ca="1" si="66"/>
        <v/>
      </c>
      <c r="AY108" s="325" t="str">
        <f t="shared" ca="1" si="67"/>
        <v/>
      </c>
      <c r="AZ108" s="317" t="str">
        <f t="shared" ca="1" si="68"/>
        <v/>
      </c>
      <c r="BA108" s="6" t="str">
        <f t="shared" ca="1" si="50"/>
        <v/>
      </c>
      <c r="BB108" s="29"/>
      <c r="BC108" s="6" t="str">
        <f t="shared" ca="1" si="51"/>
        <v/>
      </c>
      <c r="BD108" s="6" t="str">
        <f t="shared" ca="1" si="52"/>
        <v/>
      </c>
      <c r="BE108" s="6" t="str">
        <f t="shared" ca="1" si="53"/>
        <v/>
      </c>
      <c r="BF108" s="6" t="str">
        <f t="shared" ca="1" si="54"/>
        <v/>
      </c>
      <c r="BG108" s="6" t="str">
        <f t="shared" ca="1" si="55"/>
        <v/>
      </c>
      <c r="BH108" s="6" t="str">
        <f t="shared" ca="1" si="56"/>
        <v/>
      </c>
      <c r="BI108" s="29"/>
      <c r="BJ108" s="302" t="str">
        <f t="shared" ca="1" si="57"/>
        <v/>
      </c>
      <c r="BK108" s="302" t="str">
        <f t="shared" ca="1" si="58"/>
        <v/>
      </c>
      <c r="BL108" s="29"/>
    </row>
    <row r="109" spans="1:64" x14ac:dyDescent="0.15">
      <c r="A109" s="5"/>
      <c r="B109" s="279" t="str">
        <f ca="1">LOG確認!B109</f>
        <v/>
      </c>
      <c r="C109" s="280"/>
      <c r="D109" s="281"/>
      <c r="E109" s="281"/>
      <c r="F109" s="282"/>
      <c r="G109" s="280"/>
      <c r="H109" s="283"/>
      <c r="I109" s="284"/>
      <c r="J109" s="285"/>
      <c r="K109" s="286"/>
      <c r="L109" s="285"/>
      <c r="M109" s="287"/>
      <c r="N109" s="341"/>
      <c r="O109" s="289"/>
      <c r="P109" s="290" t="str">
        <f ca="1">LOG確認!P109</f>
        <v/>
      </c>
      <c r="Q109" s="291" t="str">
        <f ca="1">LOG確認!Q109</f>
        <v/>
      </c>
      <c r="R109" s="292" t="str">
        <f ca="1">LOG確認!R109</f>
        <v/>
      </c>
      <c r="S109" s="310" t="str">
        <f ca="1">LOG確認!S109</f>
        <v/>
      </c>
      <c r="T109" s="29"/>
      <c r="U109" s="294" t="str">
        <f ca="1">LOG確認!F109</f>
        <v/>
      </c>
      <c r="V109" s="29"/>
      <c r="W109" s="29"/>
      <c r="X109" s="29"/>
      <c r="Y109" s="6">
        <f t="shared" si="35"/>
        <v>1</v>
      </c>
      <c r="Z109" s="6">
        <f t="shared" si="36"/>
        <v>1</v>
      </c>
      <c r="AA109" s="6">
        <f t="shared" si="37"/>
        <v>1</v>
      </c>
      <c r="AB109" s="6">
        <f t="shared" si="38"/>
        <v>1</v>
      </c>
      <c r="AC109" s="6">
        <f t="shared" si="39"/>
        <v>1</v>
      </c>
      <c r="AD109" s="6">
        <f t="shared" si="40"/>
        <v>1</v>
      </c>
      <c r="AE109" s="6">
        <f t="shared" si="41"/>
        <v>1</v>
      </c>
      <c r="AF109" s="6">
        <f t="shared" si="42"/>
        <v>1</v>
      </c>
      <c r="AG109" s="6">
        <f t="shared" si="43"/>
        <v>1</v>
      </c>
      <c r="AH109" s="6">
        <f t="shared" si="44"/>
        <v>1</v>
      </c>
      <c r="AI109" s="6">
        <f t="shared" si="69"/>
        <v>1</v>
      </c>
      <c r="AJ109" s="6">
        <f t="shared" ca="1" si="45"/>
        <v>1</v>
      </c>
      <c r="AK109" s="6">
        <f t="shared" si="46"/>
        <v>1</v>
      </c>
      <c r="AL109" s="6">
        <f t="shared" ca="1" si="47"/>
        <v>13</v>
      </c>
      <c r="AM109" s="53"/>
      <c r="AN109" s="6">
        <f t="shared" ca="1" si="48"/>
        <v>1</v>
      </c>
      <c r="AO109" s="29"/>
      <c r="AP109" s="314" t="str">
        <f t="shared" ca="1" si="59"/>
        <v/>
      </c>
      <c r="AQ109" s="314" t="str">
        <f t="shared" ca="1" si="60"/>
        <v/>
      </c>
      <c r="AR109" s="314" t="str">
        <f t="shared" ca="1" si="61"/>
        <v/>
      </c>
      <c r="AS109" s="319" t="str">
        <f t="shared" ca="1" si="62"/>
        <v/>
      </c>
      <c r="AT109" s="319" t="str">
        <f t="shared" ca="1" si="63"/>
        <v/>
      </c>
      <c r="AU109" s="317" t="str">
        <f t="shared" ca="1" si="64"/>
        <v/>
      </c>
      <c r="AV109" s="324" t="str">
        <f t="shared" ca="1" si="49"/>
        <v/>
      </c>
      <c r="AW109" s="319" t="str">
        <f t="shared" ca="1" si="65"/>
        <v/>
      </c>
      <c r="AX109" s="319" t="str">
        <f t="shared" ca="1" si="66"/>
        <v/>
      </c>
      <c r="AY109" s="319" t="str">
        <f t="shared" ca="1" si="67"/>
        <v/>
      </c>
      <c r="AZ109" s="317" t="str">
        <f t="shared" ca="1" si="68"/>
        <v/>
      </c>
      <c r="BA109" s="6" t="str">
        <f t="shared" ca="1" si="50"/>
        <v/>
      </c>
      <c r="BB109" s="29"/>
      <c r="BC109" s="6" t="str">
        <f t="shared" ca="1" si="51"/>
        <v/>
      </c>
      <c r="BD109" s="6" t="str">
        <f t="shared" ca="1" si="52"/>
        <v/>
      </c>
      <c r="BE109" s="6" t="str">
        <f t="shared" ca="1" si="53"/>
        <v/>
      </c>
      <c r="BF109" s="6" t="str">
        <f t="shared" ca="1" si="54"/>
        <v/>
      </c>
      <c r="BG109" s="6" t="str">
        <f t="shared" ca="1" si="55"/>
        <v/>
      </c>
      <c r="BH109" s="6" t="str">
        <f t="shared" ca="1" si="56"/>
        <v/>
      </c>
      <c r="BI109" s="29"/>
      <c r="BJ109" s="302" t="str">
        <f t="shared" ca="1" si="57"/>
        <v/>
      </c>
      <c r="BK109" s="302" t="str">
        <f t="shared" ca="1" si="58"/>
        <v/>
      </c>
      <c r="BL109" s="29"/>
    </row>
    <row r="110" spans="1:64" x14ac:dyDescent="0.15">
      <c r="A110" s="5"/>
      <c r="B110" s="303" t="str">
        <f ca="1">LOG確認!B110</f>
        <v/>
      </c>
      <c r="C110" s="304"/>
      <c r="D110" s="280"/>
      <c r="E110" s="280"/>
      <c r="F110" s="305"/>
      <c r="G110" s="320"/>
      <c r="H110" s="284"/>
      <c r="I110" s="284"/>
      <c r="J110" s="321"/>
      <c r="K110" s="342"/>
      <c r="L110" s="306"/>
      <c r="M110" s="308"/>
      <c r="N110" s="288"/>
      <c r="O110" s="309"/>
      <c r="P110" s="290" t="str">
        <f ca="1">LOG確認!P110</f>
        <v/>
      </c>
      <c r="Q110" s="291" t="str">
        <f ca="1">LOG確認!Q110</f>
        <v/>
      </c>
      <c r="R110" s="292" t="str">
        <f ca="1">LOG確認!R110</f>
        <v/>
      </c>
      <c r="S110" s="310" t="str">
        <f ca="1">LOG確認!S110</f>
        <v/>
      </c>
      <c r="T110" s="29"/>
      <c r="U110" s="311" t="str">
        <f ca="1">LOG確認!F110</f>
        <v/>
      </c>
      <c r="V110" s="29"/>
      <c r="W110" s="29"/>
      <c r="X110" s="29"/>
      <c r="Y110" s="6">
        <f t="shared" si="35"/>
        <v>1</v>
      </c>
      <c r="Z110" s="6">
        <f t="shared" si="36"/>
        <v>1</v>
      </c>
      <c r="AA110" s="6">
        <f t="shared" si="37"/>
        <v>1</v>
      </c>
      <c r="AB110" s="6">
        <f t="shared" si="38"/>
        <v>1</v>
      </c>
      <c r="AC110" s="6">
        <f t="shared" si="39"/>
        <v>1</v>
      </c>
      <c r="AD110" s="6">
        <f t="shared" si="40"/>
        <v>1</v>
      </c>
      <c r="AE110" s="6">
        <f t="shared" si="41"/>
        <v>1</v>
      </c>
      <c r="AF110" s="6">
        <f t="shared" si="42"/>
        <v>1</v>
      </c>
      <c r="AG110" s="6">
        <f t="shared" si="43"/>
        <v>1</v>
      </c>
      <c r="AH110" s="6">
        <f t="shared" si="44"/>
        <v>1</v>
      </c>
      <c r="AI110" s="6">
        <f t="shared" si="69"/>
        <v>1</v>
      </c>
      <c r="AJ110" s="6">
        <f t="shared" ca="1" si="45"/>
        <v>1</v>
      </c>
      <c r="AK110" s="6">
        <f t="shared" si="46"/>
        <v>1</v>
      </c>
      <c r="AL110" s="6">
        <f t="shared" ca="1" si="47"/>
        <v>13</v>
      </c>
      <c r="AM110" s="53"/>
      <c r="AN110" s="6">
        <f t="shared" ca="1" si="48"/>
        <v>1</v>
      </c>
      <c r="AO110" s="29"/>
      <c r="AP110" s="314" t="str">
        <f t="shared" ca="1" si="59"/>
        <v/>
      </c>
      <c r="AQ110" s="314" t="str">
        <f t="shared" ca="1" si="60"/>
        <v/>
      </c>
      <c r="AR110" s="314" t="str">
        <f t="shared" ca="1" si="61"/>
        <v/>
      </c>
      <c r="AS110" s="319" t="str">
        <f t="shared" ca="1" si="62"/>
        <v/>
      </c>
      <c r="AT110" s="319" t="str">
        <f t="shared" ca="1" si="63"/>
        <v/>
      </c>
      <c r="AU110" s="317" t="str">
        <f t="shared" ca="1" si="64"/>
        <v/>
      </c>
      <c r="AV110" s="318" t="str">
        <f t="shared" ca="1" si="49"/>
        <v/>
      </c>
      <c r="AW110" s="319" t="str">
        <f t="shared" ca="1" si="65"/>
        <v/>
      </c>
      <c r="AX110" s="319" t="str">
        <f t="shared" ca="1" si="66"/>
        <v/>
      </c>
      <c r="AY110" s="319" t="str">
        <f t="shared" ca="1" si="67"/>
        <v/>
      </c>
      <c r="AZ110" s="317" t="str">
        <f t="shared" ca="1" si="68"/>
        <v/>
      </c>
      <c r="BA110" s="6" t="str">
        <f t="shared" ca="1" si="50"/>
        <v/>
      </c>
      <c r="BB110" s="29"/>
      <c r="BC110" s="6" t="str">
        <f t="shared" ca="1" si="51"/>
        <v/>
      </c>
      <c r="BD110" s="6" t="str">
        <f t="shared" ca="1" si="52"/>
        <v/>
      </c>
      <c r="BE110" s="6" t="str">
        <f t="shared" ca="1" si="53"/>
        <v/>
      </c>
      <c r="BF110" s="6" t="str">
        <f t="shared" ca="1" si="54"/>
        <v/>
      </c>
      <c r="BG110" s="6" t="str">
        <f t="shared" ca="1" si="55"/>
        <v/>
      </c>
      <c r="BH110" s="6" t="str">
        <f t="shared" ca="1" si="56"/>
        <v/>
      </c>
      <c r="BI110" s="29"/>
      <c r="BJ110" s="302" t="str">
        <f t="shared" ca="1" si="57"/>
        <v/>
      </c>
      <c r="BK110" s="302" t="str">
        <f t="shared" ca="1" si="58"/>
        <v/>
      </c>
      <c r="BL110" s="29"/>
    </row>
    <row r="111" spans="1:64" x14ac:dyDescent="0.15">
      <c r="A111" s="5"/>
      <c r="B111" s="303" t="str">
        <f ca="1">LOG確認!B111</f>
        <v/>
      </c>
      <c r="C111" s="304"/>
      <c r="D111" s="280"/>
      <c r="E111" s="280"/>
      <c r="F111" s="305"/>
      <c r="G111" s="320"/>
      <c r="H111" s="284"/>
      <c r="I111" s="284"/>
      <c r="J111" s="306"/>
      <c r="K111" s="342"/>
      <c r="L111" s="321"/>
      <c r="M111" s="308"/>
      <c r="N111" s="288"/>
      <c r="O111" s="322"/>
      <c r="P111" s="290" t="str">
        <f ca="1">LOG確認!P111</f>
        <v/>
      </c>
      <c r="Q111" s="291" t="str">
        <f ca="1">LOG確認!Q111</f>
        <v/>
      </c>
      <c r="R111" s="292" t="str">
        <f ca="1">LOG確認!R111</f>
        <v/>
      </c>
      <c r="S111" s="310" t="str">
        <f ca="1">LOG確認!S111</f>
        <v/>
      </c>
      <c r="T111" s="29"/>
      <c r="U111" s="311" t="str">
        <f ca="1">LOG確認!F111</f>
        <v/>
      </c>
      <c r="V111" s="29"/>
      <c r="W111" s="29"/>
      <c r="X111" s="29"/>
      <c r="Y111" s="6">
        <f t="shared" si="35"/>
        <v>1</v>
      </c>
      <c r="Z111" s="6">
        <f t="shared" si="36"/>
        <v>1</v>
      </c>
      <c r="AA111" s="6">
        <f t="shared" si="37"/>
        <v>1</v>
      </c>
      <c r="AB111" s="6">
        <f t="shared" si="38"/>
        <v>1</v>
      </c>
      <c r="AC111" s="6">
        <f t="shared" si="39"/>
        <v>1</v>
      </c>
      <c r="AD111" s="6">
        <f t="shared" si="40"/>
        <v>1</v>
      </c>
      <c r="AE111" s="6">
        <f t="shared" si="41"/>
        <v>1</v>
      </c>
      <c r="AF111" s="6">
        <f t="shared" si="42"/>
        <v>1</v>
      </c>
      <c r="AG111" s="6">
        <f t="shared" si="43"/>
        <v>1</v>
      </c>
      <c r="AH111" s="6">
        <f t="shared" si="44"/>
        <v>1</v>
      </c>
      <c r="AI111" s="6">
        <f t="shared" si="69"/>
        <v>1</v>
      </c>
      <c r="AJ111" s="6">
        <f t="shared" ca="1" si="45"/>
        <v>1</v>
      </c>
      <c r="AK111" s="6">
        <f t="shared" si="46"/>
        <v>1</v>
      </c>
      <c r="AL111" s="6">
        <f t="shared" ca="1" si="47"/>
        <v>13</v>
      </c>
      <c r="AM111" s="53"/>
      <c r="AN111" s="6">
        <f t="shared" ca="1" si="48"/>
        <v>1</v>
      </c>
      <c r="AO111" s="29"/>
      <c r="AP111" s="314" t="str">
        <f t="shared" ca="1" si="59"/>
        <v/>
      </c>
      <c r="AQ111" s="314" t="str">
        <f t="shared" ca="1" si="60"/>
        <v/>
      </c>
      <c r="AR111" s="314" t="str">
        <f t="shared" ca="1" si="61"/>
        <v/>
      </c>
      <c r="AS111" s="316" t="str">
        <f t="shared" ca="1" si="62"/>
        <v/>
      </c>
      <c r="AT111" s="316" t="str">
        <f t="shared" ca="1" si="63"/>
        <v/>
      </c>
      <c r="AU111" s="317" t="str">
        <f t="shared" ca="1" si="64"/>
        <v/>
      </c>
      <c r="AV111" s="318" t="str">
        <f t="shared" ca="1" si="49"/>
        <v/>
      </c>
      <c r="AW111" s="316" t="str">
        <f t="shared" ca="1" si="65"/>
        <v/>
      </c>
      <c r="AX111" s="319" t="str">
        <f t="shared" ca="1" si="66"/>
        <v/>
      </c>
      <c r="AY111" s="316" t="str">
        <f t="shared" ca="1" si="67"/>
        <v/>
      </c>
      <c r="AZ111" s="317" t="str">
        <f t="shared" ca="1" si="68"/>
        <v/>
      </c>
      <c r="BA111" s="6" t="str">
        <f t="shared" ca="1" si="50"/>
        <v/>
      </c>
      <c r="BB111" s="29"/>
      <c r="BC111" s="6" t="str">
        <f t="shared" ca="1" si="51"/>
        <v/>
      </c>
      <c r="BD111" s="6" t="str">
        <f t="shared" ca="1" si="52"/>
        <v/>
      </c>
      <c r="BE111" s="6" t="str">
        <f t="shared" ca="1" si="53"/>
        <v/>
      </c>
      <c r="BF111" s="6" t="str">
        <f t="shared" ca="1" si="54"/>
        <v/>
      </c>
      <c r="BG111" s="6" t="str">
        <f t="shared" ca="1" si="55"/>
        <v/>
      </c>
      <c r="BH111" s="6" t="str">
        <f t="shared" ca="1" si="56"/>
        <v/>
      </c>
      <c r="BI111" s="29"/>
      <c r="BJ111" s="302" t="str">
        <f t="shared" ca="1" si="57"/>
        <v/>
      </c>
      <c r="BK111" s="302" t="str">
        <f t="shared" ca="1" si="58"/>
        <v/>
      </c>
      <c r="BL111" s="29"/>
    </row>
    <row r="112" spans="1:64" x14ac:dyDescent="0.15">
      <c r="A112" s="5"/>
      <c r="B112" s="303" t="str">
        <f ca="1">LOG確認!B112</f>
        <v/>
      </c>
      <c r="C112" s="304"/>
      <c r="D112" s="280"/>
      <c r="E112" s="280"/>
      <c r="F112" s="305"/>
      <c r="G112" s="320"/>
      <c r="H112" s="284"/>
      <c r="I112" s="284"/>
      <c r="J112" s="306"/>
      <c r="K112" s="342"/>
      <c r="L112" s="321"/>
      <c r="M112" s="308"/>
      <c r="N112" s="288"/>
      <c r="O112" s="322"/>
      <c r="P112" s="290" t="str">
        <f ca="1">LOG確認!P112</f>
        <v/>
      </c>
      <c r="Q112" s="291" t="str">
        <f ca="1">LOG確認!Q112</f>
        <v/>
      </c>
      <c r="R112" s="292" t="str">
        <f ca="1">LOG確認!R112</f>
        <v/>
      </c>
      <c r="S112" s="310" t="str">
        <f ca="1">LOG確認!S112</f>
        <v/>
      </c>
      <c r="T112" s="29"/>
      <c r="U112" s="311" t="str">
        <f ca="1">LOG確認!F112</f>
        <v/>
      </c>
      <c r="V112" s="29"/>
      <c r="W112" s="29"/>
      <c r="X112" s="29"/>
      <c r="Y112" s="6">
        <f t="shared" si="35"/>
        <v>1</v>
      </c>
      <c r="Z112" s="6">
        <f t="shared" si="36"/>
        <v>1</v>
      </c>
      <c r="AA112" s="6">
        <f t="shared" si="37"/>
        <v>1</v>
      </c>
      <c r="AB112" s="6">
        <f t="shared" si="38"/>
        <v>1</v>
      </c>
      <c r="AC112" s="6">
        <f t="shared" si="39"/>
        <v>1</v>
      </c>
      <c r="AD112" s="6">
        <f t="shared" si="40"/>
        <v>1</v>
      </c>
      <c r="AE112" s="6">
        <f t="shared" si="41"/>
        <v>1</v>
      </c>
      <c r="AF112" s="6">
        <f t="shared" si="42"/>
        <v>1</v>
      </c>
      <c r="AG112" s="6">
        <f t="shared" si="43"/>
        <v>1</v>
      </c>
      <c r="AH112" s="6">
        <f t="shared" si="44"/>
        <v>1</v>
      </c>
      <c r="AI112" s="6">
        <f t="shared" si="69"/>
        <v>1</v>
      </c>
      <c r="AJ112" s="6">
        <f t="shared" ca="1" si="45"/>
        <v>1</v>
      </c>
      <c r="AK112" s="6">
        <f t="shared" si="46"/>
        <v>1</v>
      </c>
      <c r="AL112" s="6">
        <f t="shared" ca="1" si="47"/>
        <v>13</v>
      </c>
      <c r="AM112" s="53"/>
      <c r="AN112" s="6">
        <f t="shared" ca="1" si="48"/>
        <v>1</v>
      </c>
      <c r="AO112" s="29"/>
      <c r="AP112" s="314" t="str">
        <f t="shared" ca="1" si="59"/>
        <v/>
      </c>
      <c r="AQ112" s="314" t="str">
        <f t="shared" ca="1" si="60"/>
        <v/>
      </c>
      <c r="AR112" s="314" t="str">
        <f t="shared" ca="1" si="61"/>
        <v/>
      </c>
      <c r="AS112" s="319" t="str">
        <f t="shared" ca="1" si="62"/>
        <v/>
      </c>
      <c r="AT112" s="319" t="str">
        <f t="shared" ca="1" si="63"/>
        <v/>
      </c>
      <c r="AU112" s="317" t="str">
        <f t="shared" ca="1" si="64"/>
        <v/>
      </c>
      <c r="AV112" s="324" t="str">
        <f t="shared" ca="1" si="49"/>
        <v/>
      </c>
      <c r="AW112" s="319" t="str">
        <f t="shared" ca="1" si="65"/>
        <v/>
      </c>
      <c r="AX112" s="319" t="str">
        <f t="shared" ca="1" si="66"/>
        <v/>
      </c>
      <c r="AY112" s="319" t="str">
        <f t="shared" ca="1" si="67"/>
        <v/>
      </c>
      <c r="AZ112" s="317" t="str">
        <f t="shared" ca="1" si="68"/>
        <v/>
      </c>
      <c r="BA112" s="6" t="str">
        <f t="shared" ca="1" si="50"/>
        <v/>
      </c>
      <c r="BB112" s="29"/>
      <c r="BC112" s="6" t="str">
        <f t="shared" ca="1" si="51"/>
        <v/>
      </c>
      <c r="BD112" s="6" t="str">
        <f t="shared" ca="1" si="52"/>
        <v/>
      </c>
      <c r="BE112" s="6" t="str">
        <f t="shared" ca="1" si="53"/>
        <v/>
      </c>
      <c r="BF112" s="6" t="str">
        <f t="shared" ca="1" si="54"/>
        <v/>
      </c>
      <c r="BG112" s="6" t="str">
        <f t="shared" ca="1" si="55"/>
        <v/>
      </c>
      <c r="BH112" s="6" t="str">
        <f t="shared" ca="1" si="56"/>
        <v/>
      </c>
      <c r="BI112" s="29"/>
      <c r="BJ112" s="302" t="str">
        <f t="shared" ca="1" si="57"/>
        <v/>
      </c>
      <c r="BK112" s="302" t="str">
        <f t="shared" ca="1" si="58"/>
        <v/>
      </c>
      <c r="BL112" s="29"/>
    </row>
    <row r="113" spans="1:64" x14ac:dyDescent="0.15">
      <c r="A113" s="5"/>
      <c r="B113" s="303" t="str">
        <f ca="1">LOG確認!B113</f>
        <v/>
      </c>
      <c r="C113" s="304"/>
      <c r="D113" s="280"/>
      <c r="E113" s="280"/>
      <c r="F113" s="305"/>
      <c r="G113" s="320"/>
      <c r="H113" s="284"/>
      <c r="I113" s="284"/>
      <c r="J113" s="306"/>
      <c r="K113" s="307"/>
      <c r="L113" s="306"/>
      <c r="M113" s="308"/>
      <c r="N113" s="288"/>
      <c r="O113" s="322"/>
      <c r="P113" s="290" t="str">
        <f ca="1">LOG確認!P113</f>
        <v/>
      </c>
      <c r="Q113" s="291" t="str">
        <f ca="1">LOG確認!Q113</f>
        <v/>
      </c>
      <c r="R113" s="292" t="str">
        <f ca="1">LOG確認!R113</f>
        <v/>
      </c>
      <c r="S113" s="310" t="str">
        <f ca="1">LOG確認!S113</f>
        <v/>
      </c>
      <c r="T113" s="29"/>
      <c r="U113" s="311" t="str">
        <f ca="1">LOG確認!F113</f>
        <v/>
      </c>
      <c r="V113" s="29"/>
      <c r="W113" s="29"/>
      <c r="X113" s="29"/>
      <c r="Y113" s="6">
        <f t="shared" si="35"/>
        <v>1</v>
      </c>
      <c r="Z113" s="6">
        <f t="shared" si="36"/>
        <v>1</v>
      </c>
      <c r="AA113" s="6">
        <f t="shared" si="37"/>
        <v>1</v>
      </c>
      <c r="AB113" s="6">
        <f t="shared" si="38"/>
        <v>1</v>
      </c>
      <c r="AC113" s="6">
        <f t="shared" si="39"/>
        <v>1</v>
      </c>
      <c r="AD113" s="6">
        <f t="shared" si="40"/>
        <v>1</v>
      </c>
      <c r="AE113" s="6">
        <f t="shared" si="41"/>
        <v>1</v>
      </c>
      <c r="AF113" s="6">
        <f t="shared" si="42"/>
        <v>1</v>
      </c>
      <c r="AG113" s="6">
        <f t="shared" si="43"/>
        <v>1</v>
      </c>
      <c r="AH113" s="6">
        <f t="shared" si="44"/>
        <v>1</v>
      </c>
      <c r="AI113" s="6">
        <f t="shared" si="69"/>
        <v>1</v>
      </c>
      <c r="AJ113" s="6">
        <f t="shared" ca="1" si="45"/>
        <v>1</v>
      </c>
      <c r="AK113" s="6">
        <f t="shared" si="46"/>
        <v>1</v>
      </c>
      <c r="AL113" s="6">
        <f t="shared" ca="1" si="47"/>
        <v>13</v>
      </c>
      <c r="AM113" s="53"/>
      <c r="AN113" s="6">
        <f t="shared" ca="1" si="48"/>
        <v>1</v>
      </c>
      <c r="AO113" s="29"/>
      <c r="AP113" s="314" t="str">
        <f t="shared" ca="1" si="59"/>
        <v/>
      </c>
      <c r="AQ113" s="314" t="str">
        <f t="shared" ca="1" si="60"/>
        <v/>
      </c>
      <c r="AR113" s="314" t="str">
        <f t="shared" ca="1" si="61"/>
        <v/>
      </c>
      <c r="AS113" s="325" t="str">
        <f t="shared" ca="1" si="62"/>
        <v/>
      </c>
      <c r="AT113" s="325" t="str">
        <f t="shared" ca="1" si="63"/>
        <v/>
      </c>
      <c r="AU113" s="317" t="str">
        <f t="shared" ca="1" si="64"/>
        <v/>
      </c>
      <c r="AV113" s="318" t="str">
        <f t="shared" ca="1" si="49"/>
        <v/>
      </c>
      <c r="AW113" s="325" t="str">
        <f t="shared" ca="1" si="65"/>
        <v/>
      </c>
      <c r="AX113" s="319" t="str">
        <f t="shared" ca="1" si="66"/>
        <v/>
      </c>
      <c r="AY113" s="325" t="str">
        <f t="shared" ca="1" si="67"/>
        <v/>
      </c>
      <c r="AZ113" s="317" t="str">
        <f t="shared" ca="1" si="68"/>
        <v/>
      </c>
      <c r="BA113" s="6" t="str">
        <f t="shared" ca="1" si="50"/>
        <v/>
      </c>
      <c r="BB113" s="29"/>
      <c r="BC113" s="6" t="str">
        <f t="shared" ca="1" si="51"/>
        <v/>
      </c>
      <c r="BD113" s="6" t="str">
        <f t="shared" ca="1" si="52"/>
        <v/>
      </c>
      <c r="BE113" s="6" t="str">
        <f t="shared" ca="1" si="53"/>
        <v/>
      </c>
      <c r="BF113" s="6" t="str">
        <f t="shared" ca="1" si="54"/>
        <v/>
      </c>
      <c r="BG113" s="6" t="str">
        <f t="shared" ca="1" si="55"/>
        <v/>
      </c>
      <c r="BH113" s="6" t="str">
        <f t="shared" ca="1" si="56"/>
        <v/>
      </c>
      <c r="BI113" s="29"/>
      <c r="BJ113" s="302" t="str">
        <f t="shared" ca="1" si="57"/>
        <v/>
      </c>
      <c r="BK113" s="302" t="str">
        <f t="shared" ca="1" si="58"/>
        <v/>
      </c>
      <c r="BL113" s="29"/>
    </row>
    <row r="114" spans="1:64" x14ac:dyDescent="0.15">
      <c r="A114" s="5"/>
      <c r="B114" s="303" t="str">
        <f ca="1">LOG確認!B114</f>
        <v/>
      </c>
      <c r="C114" s="304"/>
      <c r="D114" s="280"/>
      <c r="E114" s="280"/>
      <c r="F114" s="305"/>
      <c r="G114" s="320"/>
      <c r="H114" s="284"/>
      <c r="I114" s="284"/>
      <c r="J114" s="321"/>
      <c r="K114" s="342"/>
      <c r="L114" s="321"/>
      <c r="M114" s="308"/>
      <c r="N114" s="288"/>
      <c r="O114" s="309"/>
      <c r="P114" s="290" t="str">
        <f ca="1">LOG確認!P114</f>
        <v/>
      </c>
      <c r="Q114" s="291" t="str">
        <f ca="1">LOG確認!Q114</f>
        <v/>
      </c>
      <c r="R114" s="292" t="str">
        <f ca="1">LOG確認!R114</f>
        <v/>
      </c>
      <c r="S114" s="310" t="str">
        <f ca="1">LOG確認!S114</f>
        <v/>
      </c>
      <c r="T114" s="29"/>
      <c r="U114" s="326" t="str">
        <f ca="1">LOG確認!F114</f>
        <v/>
      </c>
      <c r="V114" s="29"/>
      <c r="W114" s="29"/>
      <c r="X114" s="29"/>
      <c r="Y114" s="6">
        <f t="shared" si="35"/>
        <v>1</v>
      </c>
      <c r="Z114" s="6">
        <f t="shared" si="36"/>
        <v>1</v>
      </c>
      <c r="AA114" s="6">
        <f t="shared" si="37"/>
        <v>1</v>
      </c>
      <c r="AB114" s="6">
        <f t="shared" si="38"/>
        <v>1</v>
      </c>
      <c r="AC114" s="6">
        <f t="shared" si="39"/>
        <v>1</v>
      </c>
      <c r="AD114" s="6">
        <f t="shared" si="40"/>
        <v>1</v>
      </c>
      <c r="AE114" s="6">
        <f t="shared" si="41"/>
        <v>1</v>
      </c>
      <c r="AF114" s="6">
        <f t="shared" si="42"/>
        <v>1</v>
      </c>
      <c r="AG114" s="6">
        <f t="shared" si="43"/>
        <v>1</v>
      </c>
      <c r="AH114" s="6">
        <f t="shared" si="44"/>
        <v>1</v>
      </c>
      <c r="AI114" s="6">
        <f t="shared" si="69"/>
        <v>1</v>
      </c>
      <c r="AJ114" s="6">
        <f t="shared" ca="1" si="45"/>
        <v>1</v>
      </c>
      <c r="AK114" s="6">
        <f t="shared" si="46"/>
        <v>1</v>
      </c>
      <c r="AL114" s="6">
        <f t="shared" ca="1" si="47"/>
        <v>13</v>
      </c>
      <c r="AM114" s="53"/>
      <c r="AN114" s="6">
        <f t="shared" ca="1" si="48"/>
        <v>1</v>
      </c>
      <c r="AO114" s="29"/>
      <c r="AP114" s="314" t="str">
        <f t="shared" ca="1" si="59"/>
        <v/>
      </c>
      <c r="AQ114" s="314" t="str">
        <f t="shared" ca="1" si="60"/>
        <v/>
      </c>
      <c r="AR114" s="314" t="str">
        <f t="shared" ca="1" si="61"/>
        <v/>
      </c>
      <c r="AS114" s="325" t="str">
        <f t="shared" ca="1" si="62"/>
        <v/>
      </c>
      <c r="AT114" s="325" t="str">
        <f t="shared" ca="1" si="63"/>
        <v/>
      </c>
      <c r="AU114" s="317" t="str">
        <f t="shared" ca="1" si="64"/>
        <v/>
      </c>
      <c r="AV114" s="318" t="str">
        <f t="shared" ca="1" si="49"/>
        <v/>
      </c>
      <c r="AW114" s="325" t="str">
        <f t="shared" ca="1" si="65"/>
        <v/>
      </c>
      <c r="AX114" s="319" t="str">
        <f t="shared" ca="1" si="66"/>
        <v/>
      </c>
      <c r="AY114" s="325" t="str">
        <f t="shared" ca="1" si="67"/>
        <v/>
      </c>
      <c r="AZ114" s="317" t="str">
        <f t="shared" ca="1" si="68"/>
        <v/>
      </c>
      <c r="BA114" s="6" t="str">
        <f t="shared" ca="1" si="50"/>
        <v/>
      </c>
      <c r="BB114" s="29"/>
      <c r="BC114" s="6" t="str">
        <f t="shared" ca="1" si="51"/>
        <v/>
      </c>
      <c r="BD114" s="6" t="str">
        <f t="shared" ca="1" si="52"/>
        <v/>
      </c>
      <c r="BE114" s="6" t="str">
        <f t="shared" ca="1" si="53"/>
        <v/>
      </c>
      <c r="BF114" s="6" t="str">
        <f t="shared" ca="1" si="54"/>
        <v/>
      </c>
      <c r="BG114" s="6" t="str">
        <f t="shared" ca="1" si="55"/>
        <v/>
      </c>
      <c r="BH114" s="6" t="str">
        <f t="shared" ca="1" si="56"/>
        <v/>
      </c>
      <c r="BI114" s="29"/>
      <c r="BJ114" s="302" t="str">
        <f t="shared" ca="1" si="57"/>
        <v/>
      </c>
      <c r="BK114" s="302" t="str">
        <f t="shared" ca="1" si="58"/>
        <v/>
      </c>
      <c r="BL114" s="29"/>
    </row>
    <row r="115" spans="1:64" x14ac:dyDescent="0.15">
      <c r="A115" s="5"/>
      <c r="B115" s="303" t="str">
        <f ca="1">LOG確認!B115</f>
        <v/>
      </c>
      <c r="C115" s="304"/>
      <c r="D115" s="280"/>
      <c r="E115" s="280"/>
      <c r="F115" s="305"/>
      <c r="G115" s="320"/>
      <c r="H115" s="284"/>
      <c r="I115" s="284"/>
      <c r="J115" s="321"/>
      <c r="K115" s="342"/>
      <c r="L115" s="321"/>
      <c r="M115" s="308"/>
      <c r="N115" s="288"/>
      <c r="O115" s="322"/>
      <c r="P115" s="290" t="str">
        <f ca="1">LOG確認!P115</f>
        <v/>
      </c>
      <c r="Q115" s="291" t="str">
        <f ca="1">LOG確認!Q115</f>
        <v/>
      </c>
      <c r="R115" s="292" t="str">
        <f ca="1">LOG確認!R115</f>
        <v/>
      </c>
      <c r="S115" s="310" t="str">
        <f ca="1">LOG確認!S115</f>
        <v/>
      </c>
      <c r="T115" s="29"/>
      <c r="U115" s="311" t="str">
        <f ca="1">LOG確認!F115</f>
        <v/>
      </c>
      <c r="V115" s="29"/>
      <c r="W115" s="29"/>
      <c r="X115" s="29"/>
      <c r="Y115" s="6">
        <f t="shared" si="35"/>
        <v>1</v>
      </c>
      <c r="Z115" s="6">
        <f t="shared" si="36"/>
        <v>1</v>
      </c>
      <c r="AA115" s="6">
        <f t="shared" si="37"/>
        <v>1</v>
      </c>
      <c r="AB115" s="6">
        <f t="shared" si="38"/>
        <v>1</v>
      </c>
      <c r="AC115" s="6">
        <f t="shared" si="39"/>
        <v>1</v>
      </c>
      <c r="AD115" s="6">
        <f t="shared" si="40"/>
        <v>1</v>
      </c>
      <c r="AE115" s="6">
        <f t="shared" si="41"/>
        <v>1</v>
      </c>
      <c r="AF115" s="6">
        <f t="shared" si="42"/>
        <v>1</v>
      </c>
      <c r="AG115" s="6">
        <f t="shared" si="43"/>
        <v>1</v>
      </c>
      <c r="AH115" s="6">
        <f t="shared" si="44"/>
        <v>1</v>
      </c>
      <c r="AI115" s="6">
        <f t="shared" si="69"/>
        <v>1</v>
      </c>
      <c r="AJ115" s="6">
        <f t="shared" ca="1" si="45"/>
        <v>1</v>
      </c>
      <c r="AK115" s="6">
        <f t="shared" si="46"/>
        <v>1</v>
      </c>
      <c r="AL115" s="6">
        <f t="shared" ca="1" si="47"/>
        <v>13</v>
      </c>
      <c r="AM115" s="53"/>
      <c r="AN115" s="6">
        <f t="shared" ca="1" si="48"/>
        <v>1</v>
      </c>
      <c r="AO115" s="29"/>
      <c r="AP115" s="314" t="str">
        <f t="shared" ca="1" si="59"/>
        <v/>
      </c>
      <c r="AQ115" s="314" t="str">
        <f t="shared" ca="1" si="60"/>
        <v/>
      </c>
      <c r="AR115" s="314" t="str">
        <f t="shared" ca="1" si="61"/>
        <v/>
      </c>
      <c r="AS115" s="325" t="str">
        <f t="shared" ca="1" si="62"/>
        <v/>
      </c>
      <c r="AT115" s="325" t="str">
        <f t="shared" ca="1" si="63"/>
        <v/>
      </c>
      <c r="AU115" s="317" t="str">
        <f t="shared" ca="1" si="64"/>
        <v/>
      </c>
      <c r="AV115" s="324" t="str">
        <f t="shared" ca="1" si="49"/>
        <v/>
      </c>
      <c r="AW115" s="325" t="str">
        <f t="shared" ca="1" si="65"/>
        <v/>
      </c>
      <c r="AX115" s="319" t="str">
        <f t="shared" ca="1" si="66"/>
        <v/>
      </c>
      <c r="AY115" s="325" t="str">
        <f t="shared" ca="1" si="67"/>
        <v/>
      </c>
      <c r="AZ115" s="317" t="str">
        <f t="shared" ca="1" si="68"/>
        <v/>
      </c>
      <c r="BA115" s="6" t="str">
        <f t="shared" ca="1" si="50"/>
        <v/>
      </c>
      <c r="BB115" s="29"/>
      <c r="BC115" s="6" t="str">
        <f t="shared" ca="1" si="51"/>
        <v/>
      </c>
      <c r="BD115" s="6" t="str">
        <f t="shared" ca="1" si="52"/>
        <v/>
      </c>
      <c r="BE115" s="6" t="str">
        <f t="shared" ca="1" si="53"/>
        <v/>
      </c>
      <c r="BF115" s="6" t="str">
        <f t="shared" ca="1" si="54"/>
        <v/>
      </c>
      <c r="BG115" s="6" t="str">
        <f t="shared" ca="1" si="55"/>
        <v/>
      </c>
      <c r="BH115" s="6" t="str">
        <f t="shared" ca="1" si="56"/>
        <v/>
      </c>
      <c r="BI115" s="29"/>
      <c r="BJ115" s="302" t="str">
        <f t="shared" ca="1" si="57"/>
        <v/>
      </c>
      <c r="BK115" s="302" t="str">
        <f t="shared" ca="1" si="58"/>
        <v/>
      </c>
      <c r="BL115" s="29"/>
    </row>
    <row r="116" spans="1:64" x14ac:dyDescent="0.15">
      <c r="A116" s="5"/>
      <c r="B116" s="303" t="str">
        <f ca="1">LOG確認!B116</f>
        <v/>
      </c>
      <c r="C116" s="304"/>
      <c r="D116" s="280"/>
      <c r="E116" s="280"/>
      <c r="F116" s="305"/>
      <c r="G116" s="320"/>
      <c r="H116" s="284"/>
      <c r="I116" s="284"/>
      <c r="J116" s="306"/>
      <c r="K116" s="342"/>
      <c r="L116" s="321"/>
      <c r="M116" s="308"/>
      <c r="N116" s="288"/>
      <c r="O116" s="322"/>
      <c r="P116" s="290" t="str">
        <f ca="1">LOG確認!P116</f>
        <v/>
      </c>
      <c r="Q116" s="291" t="str">
        <f ca="1">LOG確認!Q116</f>
        <v/>
      </c>
      <c r="R116" s="292" t="str">
        <f ca="1">LOG確認!R116</f>
        <v/>
      </c>
      <c r="S116" s="310" t="str">
        <f ca="1">LOG確認!S116</f>
        <v/>
      </c>
      <c r="T116" s="29"/>
      <c r="U116" s="311" t="str">
        <f ca="1">LOG確認!F116</f>
        <v/>
      </c>
      <c r="V116" s="29"/>
      <c r="W116" s="29"/>
      <c r="X116" s="29"/>
      <c r="Y116" s="6">
        <f t="shared" si="35"/>
        <v>1</v>
      </c>
      <c r="Z116" s="6">
        <f t="shared" si="36"/>
        <v>1</v>
      </c>
      <c r="AA116" s="6">
        <f t="shared" si="37"/>
        <v>1</v>
      </c>
      <c r="AB116" s="6">
        <f t="shared" si="38"/>
        <v>1</v>
      </c>
      <c r="AC116" s="6">
        <f t="shared" si="39"/>
        <v>1</v>
      </c>
      <c r="AD116" s="6">
        <f t="shared" si="40"/>
        <v>1</v>
      </c>
      <c r="AE116" s="6">
        <f t="shared" si="41"/>
        <v>1</v>
      </c>
      <c r="AF116" s="6">
        <f t="shared" si="42"/>
        <v>1</v>
      </c>
      <c r="AG116" s="6">
        <f t="shared" si="43"/>
        <v>1</v>
      </c>
      <c r="AH116" s="6">
        <f t="shared" si="44"/>
        <v>1</v>
      </c>
      <c r="AI116" s="6">
        <f t="shared" si="69"/>
        <v>1</v>
      </c>
      <c r="AJ116" s="6">
        <f t="shared" ca="1" si="45"/>
        <v>1</v>
      </c>
      <c r="AK116" s="6">
        <f t="shared" si="46"/>
        <v>1</v>
      </c>
      <c r="AL116" s="6">
        <f t="shared" ca="1" si="47"/>
        <v>13</v>
      </c>
      <c r="AM116" s="53"/>
      <c r="AN116" s="6">
        <f t="shared" ca="1" si="48"/>
        <v>1</v>
      </c>
      <c r="AO116" s="29"/>
      <c r="AP116" s="314" t="str">
        <f t="shared" ca="1" si="59"/>
        <v/>
      </c>
      <c r="AQ116" s="314" t="str">
        <f t="shared" ca="1" si="60"/>
        <v/>
      </c>
      <c r="AR116" s="314" t="str">
        <f t="shared" ca="1" si="61"/>
        <v/>
      </c>
      <c r="AS116" s="325" t="str">
        <f t="shared" ca="1" si="62"/>
        <v/>
      </c>
      <c r="AT116" s="325" t="str">
        <f t="shared" ca="1" si="63"/>
        <v/>
      </c>
      <c r="AU116" s="317" t="str">
        <f t="shared" ca="1" si="64"/>
        <v/>
      </c>
      <c r="AV116" s="318" t="str">
        <f t="shared" ca="1" si="49"/>
        <v/>
      </c>
      <c r="AW116" s="325" t="str">
        <f t="shared" ca="1" si="65"/>
        <v/>
      </c>
      <c r="AX116" s="319" t="str">
        <f t="shared" ca="1" si="66"/>
        <v/>
      </c>
      <c r="AY116" s="325" t="str">
        <f t="shared" ca="1" si="67"/>
        <v/>
      </c>
      <c r="AZ116" s="317" t="str">
        <f t="shared" ca="1" si="68"/>
        <v/>
      </c>
      <c r="BA116" s="6" t="str">
        <f t="shared" ca="1" si="50"/>
        <v/>
      </c>
      <c r="BB116" s="29"/>
      <c r="BC116" s="6" t="str">
        <f t="shared" ca="1" si="51"/>
        <v/>
      </c>
      <c r="BD116" s="6" t="str">
        <f t="shared" ca="1" si="52"/>
        <v/>
      </c>
      <c r="BE116" s="6" t="str">
        <f t="shared" ca="1" si="53"/>
        <v/>
      </c>
      <c r="BF116" s="6" t="str">
        <f t="shared" ca="1" si="54"/>
        <v/>
      </c>
      <c r="BG116" s="6" t="str">
        <f t="shared" ca="1" si="55"/>
        <v/>
      </c>
      <c r="BH116" s="6" t="str">
        <f t="shared" ca="1" si="56"/>
        <v/>
      </c>
      <c r="BI116" s="29"/>
      <c r="BJ116" s="302" t="str">
        <f t="shared" ca="1" si="57"/>
        <v/>
      </c>
      <c r="BK116" s="302" t="str">
        <f t="shared" ca="1" si="58"/>
        <v/>
      </c>
      <c r="BL116" s="29"/>
    </row>
    <row r="117" spans="1:64" x14ac:dyDescent="0.15">
      <c r="A117" s="5"/>
      <c r="B117" s="303" t="str">
        <f ca="1">LOG確認!B117</f>
        <v/>
      </c>
      <c r="C117" s="304"/>
      <c r="D117" s="280"/>
      <c r="E117" s="280"/>
      <c r="F117" s="305"/>
      <c r="G117" s="320"/>
      <c r="H117" s="284"/>
      <c r="I117" s="284"/>
      <c r="J117" s="306"/>
      <c r="K117" s="342"/>
      <c r="L117" s="306"/>
      <c r="M117" s="308"/>
      <c r="N117" s="288"/>
      <c r="O117" s="322"/>
      <c r="P117" s="290" t="str">
        <f ca="1">LOG確認!P117</f>
        <v/>
      </c>
      <c r="Q117" s="291" t="str">
        <f ca="1">LOG確認!Q117</f>
        <v/>
      </c>
      <c r="R117" s="292" t="str">
        <f ca="1">LOG確認!R117</f>
        <v/>
      </c>
      <c r="S117" s="310" t="str">
        <f ca="1">LOG確認!S117</f>
        <v/>
      </c>
      <c r="T117" s="29"/>
      <c r="U117" s="326" t="str">
        <f ca="1">LOG確認!F117</f>
        <v/>
      </c>
      <c r="V117" s="29"/>
      <c r="W117" s="29"/>
      <c r="X117" s="29"/>
      <c r="Y117" s="6">
        <f t="shared" si="35"/>
        <v>1</v>
      </c>
      <c r="Z117" s="6">
        <f t="shared" si="36"/>
        <v>1</v>
      </c>
      <c r="AA117" s="6">
        <f t="shared" si="37"/>
        <v>1</v>
      </c>
      <c r="AB117" s="6">
        <f t="shared" si="38"/>
        <v>1</v>
      </c>
      <c r="AC117" s="6">
        <f t="shared" si="39"/>
        <v>1</v>
      </c>
      <c r="AD117" s="6">
        <f t="shared" si="40"/>
        <v>1</v>
      </c>
      <c r="AE117" s="6">
        <f t="shared" si="41"/>
        <v>1</v>
      </c>
      <c r="AF117" s="6">
        <f t="shared" si="42"/>
        <v>1</v>
      </c>
      <c r="AG117" s="6">
        <f t="shared" si="43"/>
        <v>1</v>
      </c>
      <c r="AH117" s="6">
        <f t="shared" si="44"/>
        <v>1</v>
      </c>
      <c r="AI117" s="6">
        <f t="shared" si="69"/>
        <v>1</v>
      </c>
      <c r="AJ117" s="6">
        <f t="shared" ca="1" si="45"/>
        <v>1</v>
      </c>
      <c r="AK117" s="6">
        <f t="shared" si="46"/>
        <v>1</v>
      </c>
      <c r="AL117" s="6">
        <f t="shared" ca="1" si="47"/>
        <v>13</v>
      </c>
      <c r="AM117" s="53"/>
      <c r="AN117" s="6">
        <f t="shared" ca="1" si="48"/>
        <v>1</v>
      </c>
      <c r="AO117" s="29"/>
      <c r="AP117" s="314" t="str">
        <f t="shared" ca="1" si="59"/>
        <v/>
      </c>
      <c r="AQ117" s="314" t="str">
        <f t="shared" ca="1" si="60"/>
        <v/>
      </c>
      <c r="AR117" s="314" t="str">
        <f t="shared" ca="1" si="61"/>
        <v/>
      </c>
      <c r="AS117" s="316" t="str">
        <f t="shared" ca="1" si="62"/>
        <v/>
      </c>
      <c r="AT117" s="316" t="str">
        <f t="shared" ca="1" si="63"/>
        <v/>
      </c>
      <c r="AU117" s="317" t="str">
        <f t="shared" ca="1" si="64"/>
        <v/>
      </c>
      <c r="AV117" s="318" t="str">
        <f t="shared" ca="1" si="49"/>
        <v/>
      </c>
      <c r="AW117" s="316" t="str">
        <f t="shared" ca="1" si="65"/>
        <v/>
      </c>
      <c r="AX117" s="319" t="str">
        <f t="shared" ca="1" si="66"/>
        <v/>
      </c>
      <c r="AY117" s="316" t="str">
        <f t="shared" ca="1" si="67"/>
        <v/>
      </c>
      <c r="AZ117" s="317" t="str">
        <f t="shared" ca="1" si="68"/>
        <v/>
      </c>
      <c r="BA117" s="6" t="str">
        <f t="shared" ca="1" si="50"/>
        <v/>
      </c>
      <c r="BB117" s="29"/>
      <c r="BC117" s="6" t="str">
        <f t="shared" ca="1" si="51"/>
        <v/>
      </c>
      <c r="BD117" s="6" t="str">
        <f t="shared" ca="1" si="52"/>
        <v/>
      </c>
      <c r="BE117" s="6" t="str">
        <f t="shared" ca="1" si="53"/>
        <v/>
      </c>
      <c r="BF117" s="6" t="str">
        <f t="shared" ca="1" si="54"/>
        <v/>
      </c>
      <c r="BG117" s="6" t="str">
        <f t="shared" ca="1" si="55"/>
        <v/>
      </c>
      <c r="BH117" s="6" t="str">
        <f t="shared" ca="1" si="56"/>
        <v/>
      </c>
      <c r="BI117" s="29"/>
      <c r="BJ117" s="302" t="str">
        <f t="shared" ca="1" si="57"/>
        <v/>
      </c>
      <c r="BK117" s="302" t="str">
        <f t="shared" ca="1" si="58"/>
        <v/>
      </c>
      <c r="BL117" s="29"/>
    </row>
    <row r="118" spans="1:64" x14ac:dyDescent="0.15">
      <c r="A118" s="5">
        <v>100</v>
      </c>
      <c r="B118" s="303" t="str">
        <f ca="1">LOG確認!B118</f>
        <v/>
      </c>
      <c r="C118" s="327"/>
      <c r="D118" s="328"/>
      <c r="E118" s="328"/>
      <c r="F118" s="329"/>
      <c r="G118" s="328"/>
      <c r="H118" s="330"/>
      <c r="I118" s="330"/>
      <c r="J118" s="331"/>
      <c r="K118" s="332"/>
      <c r="L118" s="331"/>
      <c r="M118" s="333"/>
      <c r="N118" s="334"/>
      <c r="O118" s="335"/>
      <c r="P118" s="336" t="str">
        <f ca="1">LOG確認!P118</f>
        <v/>
      </c>
      <c r="Q118" s="337" t="str">
        <f ca="1">LOG確認!Q118</f>
        <v/>
      </c>
      <c r="R118" s="338" t="str">
        <f ca="1">LOG確認!R118</f>
        <v/>
      </c>
      <c r="S118" s="339" t="str">
        <f ca="1">LOG確認!S118</f>
        <v/>
      </c>
      <c r="T118" s="29"/>
      <c r="U118" s="340" t="str">
        <f ca="1">LOG確認!F118</f>
        <v/>
      </c>
      <c r="V118" s="29"/>
      <c r="W118" s="29"/>
      <c r="X118" s="29"/>
      <c r="Y118" s="6">
        <f t="shared" si="35"/>
        <v>1</v>
      </c>
      <c r="Z118" s="6">
        <f t="shared" si="36"/>
        <v>1</v>
      </c>
      <c r="AA118" s="6">
        <f t="shared" si="37"/>
        <v>1</v>
      </c>
      <c r="AB118" s="6">
        <f t="shared" si="38"/>
        <v>1</v>
      </c>
      <c r="AC118" s="6">
        <f t="shared" si="39"/>
        <v>1</v>
      </c>
      <c r="AD118" s="6">
        <f t="shared" si="40"/>
        <v>1</v>
      </c>
      <c r="AE118" s="6">
        <f t="shared" si="41"/>
        <v>1</v>
      </c>
      <c r="AF118" s="6">
        <f t="shared" si="42"/>
        <v>1</v>
      </c>
      <c r="AG118" s="6">
        <f t="shared" si="43"/>
        <v>1</v>
      </c>
      <c r="AH118" s="6">
        <f t="shared" si="44"/>
        <v>1</v>
      </c>
      <c r="AI118" s="6">
        <f t="shared" si="69"/>
        <v>1</v>
      </c>
      <c r="AJ118" s="6">
        <f t="shared" ca="1" si="45"/>
        <v>1</v>
      </c>
      <c r="AK118" s="6">
        <f t="shared" si="46"/>
        <v>1</v>
      </c>
      <c r="AL118" s="6">
        <f t="shared" ca="1" si="47"/>
        <v>13</v>
      </c>
      <c r="AM118" s="53"/>
      <c r="AN118" s="6">
        <f t="shared" ca="1" si="48"/>
        <v>1</v>
      </c>
      <c r="AO118" s="29"/>
      <c r="AP118" s="314" t="str">
        <f t="shared" ca="1" si="59"/>
        <v/>
      </c>
      <c r="AQ118" s="314" t="str">
        <f t="shared" ca="1" si="60"/>
        <v/>
      </c>
      <c r="AR118" s="314" t="str">
        <f t="shared" ca="1" si="61"/>
        <v/>
      </c>
      <c r="AS118" s="325" t="str">
        <f t="shared" ca="1" si="62"/>
        <v/>
      </c>
      <c r="AT118" s="325" t="str">
        <f t="shared" ca="1" si="63"/>
        <v/>
      </c>
      <c r="AU118" s="317" t="str">
        <f t="shared" ca="1" si="64"/>
        <v/>
      </c>
      <c r="AV118" s="318" t="str">
        <f t="shared" ca="1" si="49"/>
        <v/>
      </c>
      <c r="AW118" s="325" t="str">
        <f t="shared" ca="1" si="65"/>
        <v/>
      </c>
      <c r="AX118" s="319" t="str">
        <f t="shared" ca="1" si="66"/>
        <v/>
      </c>
      <c r="AY118" s="325" t="str">
        <f t="shared" ca="1" si="67"/>
        <v/>
      </c>
      <c r="AZ118" s="317" t="str">
        <f t="shared" ca="1" si="68"/>
        <v/>
      </c>
      <c r="BA118" s="6" t="str">
        <f t="shared" ca="1" si="50"/>
        <v/>
      </c>
      <c r="BB118" s="29"/>
      <c r="BC118" s="6" t="str">
        <f t="shared" ca="1" si="51"/>
        <v/>
      </c>
      <c r="BD118" s="6" t="str">
        <f t="shared" ca="1" si="52"/>
        <v/>
      </c>
      <c r="BE118" s="6" t="str">
        <f t="shared" ca="1" si="53"/>
        <v/>
      </c>
      <c r="BF118" s="6" t="str">
        <f t="shared" ca="1" si="54"/>
        <v/>
      </c>
      <c r="BG118" s="6" t="str">
        <f t="shared" ca="1" si="55"/>
        <v/>
      </c>
      <c r="BH118" s="6" t="str">
        <f t="shared" ca="1" si="56"/>
        <v/>
      </c>
      <c r="BI118" s="29"/>
      <c r="BJ118" s="302" t="str">
        <f t="shared" ca="1" si="57"/>
        <v/>
      </c>
      <c r="BK118" s="302" t="str">
        <f t="shared" ca="1" si="58"/>
        <v/>
      </c>
      <c r="BL118" s="29"/>
    </row>
    <row r="119" spans="1:64" ht="13.5" customHeight="1" x14ac:dyDescent="0.15">
      <c r="A119" s="5"/>
      <c r="B119" s="279" t="str">
        <f ca="1">LOG確認!B119</f>
        <v/>
      </c>
      <c r="C119" s="280"/>
      <c r="D119" s="281"/>
      <c r="E119" s="281"/>
      <c r="F119" s="282"/>
      <c r="G119" s="280"/>
      <c r="H119" s="283"/>
      <c r="I119" s="284"/>
      <c r="J119" s="285"/>
      <c r="K119" s="286"/>
      <c r="L119" s="285"/>
      <c r="M119" s="287"/>
      <c r="N119" s="341"/>
      <c r="O119" s="289"/>
      <c r="P119" s="290" t="str">
        <f ca="1">LOG確認!P119</f>
        <v/>
      </c>
      <c r="Q119" s="291" t="str">
        <f ca="1">LOG確認!Q119</f>
        <v/>
      </c>
      <c r="R119" s="292" t="str">
        <f ca="1">LOG確認!R119</f>
        <v/>
      </c>
      <c r="S119" s="310" t="str">
        <f ca="1">LOG確認!S119</f>
        <v/>
      </c>
      <c r="T119" s="29"/>
      <c r="U119" s="294" t="str">
        <f ca="1">LOG確認!F119</f>
        <v/>
      </c>
      <c r="V119" s="681" t="str">
        <f ca="1">LOG確認!$GM$12</f>
        <v>★サマリｌにエラｌがあります確認してください</v>
      </c>
      <c r="W119" s="29"/>
      <c r="X119" s="29"/>
      <c r="Y119" s="6">
        <f t="shared" si="35"/>
        <v>1</v>
      </c>
      <c r="Z119" s="6">
        <f t="shared" si="36"/>
        <v>1</v>
      </c>
      <c r="AA119" s="6">
        <f t="shared" si="37"/>
        <v>1</v>
      </c>
      <c r="AB119" s="6">
        <f t="shared" si="38"/>
        <v>1</v>
      </c>
      <c r="AC119" s="6">
        <f t="shared" si="39"/>
        <v>1</v>
      </c>
      <c r="AD119" s="6">
        <f t="shared" si="40"/>
        <v>1</v>
      </c>
      <c r="AE119" s="6">
        <f t="shared" si="41"/>
        <v>1</v>
      </c>
      <c r="AF119" s="6">
        <f t="shared" si="42"/>
        <v>1</v>
      </c>
      <c r="AG119" s="6">
        <f t="shared" si="43"/>
        <v>1</v>
      </c>
      <c r="AH119" s="6">
        <f t="shared" si="44"/>
        <v>1</v>
      </c>
      <c r="AI119" s="6">
        <f t="shared" si="69"/>
        <v>1</v>
      </c>
      <c r="AJ119" s="6">
        <f t="shared" ca="1" si="45"/>
        <v>1</v>
      </c>
      <c r="AK119" s="6">
        <f t="shared" si="46"/>
        <v>1</v>
      </c>
      <c r="AL119" s="6">
        <f t="shared" ca="1" si="47"/>
        <v>13</v>
      </c>
      <c r="AM119" s="53"/>
      <c r="AN119" s="6">
        <f t="shared" ca="1" si="48"/>
        <v>1</v>
      </c>
      <c r="AO119" s="29"/>
      <c r="AP119" s="314" t="str">
        <f t="shared" ca="1" si="59"/>
        <v/>
      </c>
      <c r="AQ119" s="314" t="str">
        <f t="shared" ca="1" si="60"/>
        <v/>
      </c>
      <c r="AR119" s="314" t="str">
        <f t="shared" ca="1" si="61"/>
        <v/>
      </c>
      <c r="AS119" s="319" t="str">
        <f t="shared" ca="1" si="62"/>
        <v/>
      </c>
      <c r="AT119" s="319" t="str">
        <f t="shared" ca="1" si="63"/>
        <v/>
      </c>
      <c r="AU119" s="317" t="str">
        <f t="shared" ca="1" si="64"/>
        <v/>
      </c>
      <c r="AV119" s="324" t="str">
        <f t="shared" ca="1" si="49"/>
        <v/>
      </c>
      <c r="AW119" s="319" t="str">
        <f t="shared" ca="1" si="65"/>
        <v/>
      </c>
      <c r="AX119" s="319" t="str">
        <f t="shared" ca="1" si="66"/>
        <v/>
      </c>
      <c r="AY119" s="319" t="str">
        <f t="shared" ca="1" si="67"/>
        <v/>
      </c>
      <c r="AZ119" s="317" t="str">
        <f t="shared" ca="1" si="68"/>
        <v/>
      </c>
      <c r="BA119" s="6" t="str">
        <f t="shared" ca="1" si="50"/>
        <v/>
      </c>
      <c r="BB119" s="29"/>
      <c r="BC119" s="6" t="str">
        <f t="shared" ca="1" si="51"/>
        <v/>
      </c>
      <c r="BD119" s="6" t="str">
        <f t="shared" ca="1" si="52"/>
        <v/>
      </c>
      <c r="BE119" s="6" t="str">
        <f t="shared" ca="1" si="53"/>
        <v/>
      </c>
      <c r="BF119" s="6" t="str">
        <f t="shared" ca="1" si="54"/>
        <v/>
      </c>
      <c r="BG119" s="6" t="str">
        <f t="shared" ca="1" si="55"/>
        <v/>
      </c>
      <c r="BH119" s="6" t="str">
        <f t="shared" ca="1" si="56"/>
        <v/>
      </c>
      <c r="BI119" s="29"/>
      <c r="BJ119" s="302" t="str">
        <f t="shared" ca="1" si="57"/>
        <v/>
      </c>
      <c r="BK119" s="302" t="str">
        <f t="shared" ca="1" si="58"/>
        <v/>
      </c>
      <c r="BL119" s="29"/>
    </row>
    <row r="120" spans="1:64" x14ac:dyDescent="0.15">
      <c r="A120" s="5"/>
      <c r="B120" s="303" t="str">
        <f ca="1">LOG確認!B120</f>
        <v/>
      </c>
      <c r="C120" s="304"/>
      <c r="D120" s="280"/>
      <c r="E120" s="280"/>
      <c r="F120" s="305"/>
      <c r="G120" s="320"/>
      <c r="H120" s="284"/>
      <c r="I120" s="284"/>
      <c r="J120" s="321"/>
      <c r="K120" s="342"/>
      <c r="L120" s="306"/>
      <c r="M120" s="308"/>
      <c r="N120" s="288"/>
      <c r="O120" s="309"/>
      <c r="P120" s="290" t="str">
        <f ca="1">LOG確認!P120</f>
        <v/>
      </c>
      <c r="Q120" s="291" t="str">
        <f ca="1">LOG確認!Q120</f>
        <v/>
      </c>
      <c r="R120" s="292" t="str">
        <f ca="1">LOG確認!R120</f>
        <v/>
      </c>
      <c r="S120" s="310" t="str">
        <f ca="1">LOG確認!S120</f>
        <v/>
      </c>
      <c r="T120" s="29"/>
      <c r="U120" s="311" t="str">
        <f ca="1">LOG確認!F120</f>
        <v/>
      </c>
      <c r="V120" s="681"/>
      <c r="W120" s="29"/>
      <c r="X120" s="29"/>
      <c r="Y120" s="6">
        <f t="shared" si="35"/>
        <v>1</v>
      </c>
      <c r="Z120" s="6">
        <f t="shared" si="36"/>
        <v>1</v>
      </c>
      <c r="AA120" s="6">
        <f t="shared" si="37"/>
        <v>1</v>
      </c>
      <c r="AB120" s="6">
        <f t="shared" si="38"/>
        <v>1</v>
      </c>
      <c r="AC120" s="6">
        <f t="shared" si="39"/>
        <v>1</v>
      </c>
      <c r="AD120" s="6">
        <f t="shared" si="40"/>
        <v>1</v>
      </c>
      <c r="AE120" s="6">
        <f t="shared" si="41"/>
        <v>1</v>
      </c>
      <c r="AF120" s="6">
        <f t="shared" si="42"/>
        <v>1</v>
      </c>
      <c r="AG120" s="6">
        <f t="shared" si="43"/>
        <v>1</v>
      </c>
      <c r="AH120" s="6">
        <f t="shared" si="44"/>
        <v>1</v>
      </c>
      <c r="AI120" s="6">
        <f t="shared" si="69"/>
        <v>1</v>
      </c>
      <c r="AJ120" s="6">
        <f t="shared" ca="1" si="45"/>
        <v>1</v>
      </c>
      <c r="AK120" s="6">
        <f t="shared" si="46"/>
        <v>1</v>
      </c>
      <c r="AL120" s="6">
        <f t="shared" ca="1" si="47"/>
        <v>13</v>
      </c>
      <c r="AM120" s="53"/>
      <c r="AN120" s="6">
        <f t="shared" ca="1" si="48"/>
        <v>1</v>
      </c>
      <c r="AO120" s="29"/>
      <c r="AP120" s="314" t="str">
        <f t="shared" ca="1" si="59"/>
        <v/>
      </c>
      <c r="AQ120" s="314" t="str">
        <f t="shared" ca="1" si="60"/>
        <v/>
      </c>
      <c r="AR120" s="314" t="str">
        <f t="shared" ca="1" si="61"/>
        <v/>
      </c>
      <c r="AS120" s="319" t="str">
        <f t="shared" ca="1" si="62"/>
        <v/>
      </c>
      <c r="AT120" s="319" t="str">
        <f t="shared" ca="1" si="63"/>
        <v/>
      </c>
      <c r="AU120" s="317" t="str">
        <f t="shared" ca="1" si="64"/>
        <v/>
      </c>
      <c r="AV120" s="318" t="str">
        <f t="shared" ca="1" si="49"/>
        <v/>
      </c>
      <c r="AW120" s="319" t="str">
        <f t="shared" ca="1" si="65"/>
        <v/>
      </c>
      <c r="AX120" s="319" t="str">
        <f t="shared" ca="1" si="66"/>
        <v/>
      </c>
      <c r="AY120" s="319" t="str">
        <f t="shared" ca="1" si="67"/>
        <v/>
      </c>
      <c r="AZ120" s="317" t="str">
        <f t="shared" ca="1" si="68"/>
        <v/>
      </c>
      <c r="BA120" s="6" t="str">
        <f t="shared" ca="1" si="50"/>
        <v/>
      </c>
      <c r="BB120" s="29"/>
      <c r="BC120" s="6" t="str">
        <f t="shared" ca="1" si="51"/>
        <v/>
      </c>
      <c r="BD120" s="6" t="str">
        <f t="shared" ca="1" si="52"/>
        <v/>
      </c>
      <c r="BE120" s="6" t="str">
        <f t="shared" ca="1" si="53"/>
        <v/>
      </c>
      <c r="BF120" s="6" t="str">
        <f t="shared" ca="1" si="54"/>
        <v/>
      </c>
      <c r="BG120" s="6" t="str">
        <f t="shared" ca="1" si="55"/>
        <v/>
      </c>
      <c r="BH120" s="6" t="str">
        <f t="shared" ca="1" si="56"/>
        <v/>
      </c>
      <c r="BI120" s="29"/>
      <c r="BJ120" s="302" t="str">
        <f t="shared" ca="1" si="57"/>
        <v/>
      </c>
      <c r="BK120" s="302" t="str">
        <f t="shared" ca="1" si="58"/>
        <v/>
      </c>
      <c r="BL120" s="29"/>
    </row>
    <row r="121" spans="1:64" x14ac:dyDescent="0.15">
      <c r="A121" s="5"/>
      <c r="B121" s="303" t="str">
        <f ca="1">LOG確認!B121</f>
        <v/>
      </c>
      <c r="C121" s="304"/>
      <c r="D121" s="280"/>
      <c r="E121" s="280"/>
      <c r="F121" s="305"/>
      <c r="G121" s="320"/>
      <c r="H121" s="284"/>
      <c r="I121" s="284"/>
      <c r="J121" s="306"/>
      <c r="K121" s="342"/>
      <c r="L121" s="321"/>
      <c r="M121" s="308"/>
      <c r="N121" s="288"/>
      <c r="O121" s="322"/>
      <c r="P121" s="290" t="str">
        <f ca="1">LOG確認!P121</f>
        <v/>
      </c>
      <c r="Q121" s="291" t="str">
        <f ca="1">LOG確認!Q121</f>
        <v/>
      </c>
      <c r="R121" s="292" t="str">
        <f ca="1">LOG確認!R121</f>
        <v/>
      </c>
      <c r="S121" s="310" t="str">
        <f ca="1">LOG確認!S121</f>
        <v/>
      </c>
      <c r="T121" s="29"/>
      <c r="U121" s="311" t="str">
        <f ca="1">LOG確認!F121</f>
        <v/>
      </c>
      <c r="V121" s="681"/>
      <c r="W121" s="29"/>
      <c r="X121" s="29"/>
      <c r="Y121" s="6">
        <f t="shared" si="35"/>
        <v>1</v>
      </c>
      <c r="Z121" s="6">
        <f t="shared" si="36"/>
        <v>1</v>
      </c>
      <c r="AA121" s="6">
        <f t="shared" si="37"/>
        <v>1</v>
      </c>
      <c r="AB121" s="6">
        <f t="shared" si="38"/>
        <v>1</v>
      </c>
      <c r="AC121" s="6">
        <f t="shared" si="39"/>
        <v>1</v>
      </c>
      <c r="AD121" s="6">
        <f t="shared" si="40"/>
        <v>1</v>
      </c>
      <c r="AE121" s="6">
        <f t="shared" si="41"/>
        <v>1</v>
      </c>
      <c r="AF121" s="6">
        <f t="shared" si="42"/>
        <v>1</v>
      </c>
      <c r="AG121" s="6">
        <f t="shared" si="43"/>
        <v>1</v>
      </c>
      <c r="AH121" s="6">
        <f t="shared" si="44"/>
        <v>1</v>
      </c>
      <c r="AI121" s="6">
        <f t="shared" si="69"/>
        <v>1</v>
      </c>
      <c r="AJ121" s="6">
        <f t="shared" ca="1" si="45"/>
        <v>1</v>
      </c>
      <c r="AK121" s="6">
        <f t="shared" si="46"/>
        <v>1</v>
      </c>
      <c r="AL121" s="6">
        <f t="shared" ca="1" si="47"/>
        <v>13</v>
      </c>
      <c r="AM121" s="53"/>
      <c r="AN121" s="6">
        <f t="shared" ca="1" si="48"/>
        <v>1</v>
      </c>
      <c r="AO121" s="29"/>
      <c r="AP121" s="314" t="str">
        <f t="shared" ca="1" si="59"/>
        <v/>
      </c>
      <c r="AQ121" s="314" t="str">
        <f t="shared" ca="1" si="60"/>
        <v/>
      </c>
      <c r="AR121" s="314" t="str">
        <f t="shared" ca="1" si="61"/>
        <v/>
      </c>
      <c r="AS121" s="316" t="str">
        <f t="shared" ca="1" si="62"/>
        <v/>
      </c>
      <c r="AT121" s="316" t="str">
        <f t="shared" ca="1" si="63"/>
        <v/>
      </c>
      <c r="AU121" s="317" t="str">
        <f t="shared" ca="1" si="64"/>
        <v/>
      </c>
      <c r="AV121" s="318" t="str">
        <f t="shared" ca="1" si="49"/>
        <v/>
      </c>
      <c r="AW121" s="316" t="str">
        <f t="shared" ca="1" si="65"/>
        <v/>
      </c>
      <c r="AX121" s="319" t="str">
        <f t="shared" ca="1" si="66"/>
        <v/>
      </c>
      <c r="AY121" s="316" t="str">
        <f t="shared" ca="1" si="67"/>
        <v/>
      </c>
      <c r="AZ121" s="317" t="str">
        <f t="shared" ca="1" si="68"/>
        <v/>
      </c>
      <c r="BA121" s="6" t="str">
        <f t="shared" ca="1" si="50"/>
        <v/>
      </c>
      <c r="BB121" s="29"/>
      <c r="BC121" s="6" t="str">
        <f t="shared" ca="1" si="51"/>
        <v/>
      </c>
      <c r="BD121" s="6" t="str">
        <f t="shared" ca="1" si="52"/>
        <v/>
      </c>
      <c r="BE121" s="6" t="str">
        <f t="shared" ca="1" si="53"/>
        <v/>
      </c>
      <c r="BF121" s="6" t="str">
        <f t="shared" ca="1" si="54"/>
        <v/>
      </c>
      <c r="BG121" s="6" t="str">
        <f t="shared" ca="1" si="55"/>
        <v/>
      </c>
      <c r="BH121" s="6" t="str">
        <f t="shared" ca="1" si="56"/>
        <v/>
      </c>
      <c r="BI121" s="29"/>
      <c r="BJ121" s="302" t="str">
        <f t="shared" ca="1" si="57"/>
        <v/>
      </c>
      <c r="BK121" s="302" t="str">
        <f t="shared" ca="1" si="58"/>
        <v/>
      </c>
      <c r="BL121" s="29"/>
    </row>
    <row r="122" spans="1:64" x14ac:dyDescent="0.15">
      <c r="A122" s="5"/>
      <c r="B122" s="303" t="str">
        <f ca="1">LOG確認!B122</f>
        <v/>
      </c>
      <c r="C122" s="304"/>
      <c r="D122" s="280"/>
      <c r="E122" s="280"/>
      <c r="F122" s="305"/>
      <c r="G122" s="320"/>
      <c r="H122" s="284"/>
      <c r="I122" s="284"/>
      <c r="J122" s="306"/>
      <c r="K122" s="342"/>
      <c r="L122" s="321"/>
      <c r="M122" s="308"/>
      <c r="N122" s="288"/>
      <c r="O122" s="322"/>
      <c r="P122" s="290" t="str">
        <f ca="1">LOG確認!P122</f>
        <v/>
      </c>
      <c r="Q122" s="291" t="str">
        <f ca="1">LOG確認!Q122</f>
        <v/>
      </c>
      <c r="R122" s="292" t="str">
        <f ca="1">LOG確認!R122</f>
        <v/>
      </c>
      <c r="S122" s="310" t="str">
        <f ca="1">LOG確認!S122</f>
        <v/>
      </c>
      <c r="T122" s="29"/>
      <c r="U122" s="311" t="str">
        <f ca="1">LOG確認!F122</f>
        <v/>
      </c>
      <c r="V122" s="681"/>
      <c r="W122" s="29"/>
      <c r="X122" s="29"/>
      <c r="Y122" s="6">
        <f t="shared" si="35"/>
        <v>1</v>
      </c>
      <c r="Z122" s="6">
        <f t="shared" si="36"/>
        <v>1</v>
      </c>
      <c r="AA122" s="6">
        <f t="shared" si="37"/>
        <v>1</v>
      </c>
      <c r="AB122" s="6">
        <f t="shared" si="38"/>
        <v>1</v>
      </c>
      <c r="AC122" s="6">
        <f t="shared" si="39"/>
        <v>1</v>
      </c>
      <c r="AD122" s="6">
        <f t="shared" si="40"/>
        <v>1</v>
      </c>
      <c r="AE122" s="6">
        <f t="shared" si="41"/>
        <v>1</v>
      </c>
      <c r="AF122" s="6">
        <f t="shared" si="42"/>
        <v>1</v>
      </c>
      <c r="AG122" s="6">
        <f t="shared" si="43"/>
        <v>1</v>
      </c>
      <c r="AH122" s="6">
        <f t="shared" si="44"/>
        <v>1</v>
      </c>
      <c r="AI122" s="6">
        <f t="shared" si="69"/>
        <v>1</v>
      </c>
      <c r="AJ122" s="6">
        <f t="shared" ca="1" si="45"/>
        <v>1</v>
      </c>
      <c r="AK122" s="6">
        <f t="shared" si="46"/>
        <v>1</v>
      </c>
      <c r="AL122" s="6">
        <f t="shared" ca="1" si="47"/>
        <v>13</v>
      </c>
      <c r="AM122" s="53"/>
      <c r="AN122" s="6">
        <f t="shared" ca="1" si="48"/>
        <v>1</v>
      </c>
      <c r="AO122" s="29"/>
      <c r="AP122" s="314" t="str">
        <f t="shared" ca="1" si="59"/>
        <v/>
      </c>
      <c r="AQ122" s="314" t="str">
        <f t="shared" ca="1" si="60"/>
        <v/>
      </c>
      <c r="AR122" s="314" t="str">
        <f t="shared" ca="1" si="61"/>
        <v/>
      </c>
      <c r="AS122" s="319" t="str">
        <f t="shared" ca="1" si="62"/>
        <v/>
      </c>
      <c r="AT122" s="319" t="str">
        <f t="shared" ca="1" si="63"/>
        <v/>
      </c>
      <c r="AU122" s="317" t="str">
        <f t="shared" ca="1" si="64"/>
        <v/>
      </c>
      <c r="AV122" s="324" t="str">
        <f t="shared" ca="1" si="49"/>
        <v/>
      </c>
      <c r="AW122" s="319" t="str">
        <f t="shared" ca="1" si="65"/>
        <v/>
      </c>
      <c r="AX122" s="319" t="str">
        <f t="shared" ca="1" si="66"/>
        <v/>
      </c>
      <c r="AY122" s="319" t="str">
        <f t="shared" ca="1" si="67"/>
        <v/>
      </c>
      <c r="AZ122" s="317" t="str">
        <f t="shared" ca="1" si="68"/>
        <v/>
      </c>
      <c r="BA122" s="6" t="str">
        <f t="shared" ca="1" si="50"/>
        <v/>
      </c>
      <c r="BB122" s="29"/>
      <c r="BC122" s="6" t="str">
        <f t="shared" ca="1" si="51"/>
        <v/>
      </c>
      <c r="BD122" s="6" t="str">
        <f t="shared" ca="1" si="52"/>
        <v/>
      </c>
      <c r="BE122" s="6" t="str">
        <f t="shared" ca="1" si="53"/>
        <v/>
      </c>
      <c r="BF122" s="6" t="str">
        <f t="shared" ca="1" si="54"/>
        <v/>
      </c>
      <c r="BG122" s="6" t="str">
        <f t="shared" ca="1" si="55"/>
        <v/>
      </c>
      <c r="BH122" s="6" t="str">
        <f t="shared" ca="1" si="56"/>
        <v/>
      </c>
      <c r="BI122" s="29"/>
      <c r="BJ122" s="302" t="str">
        <f t="shared" ca="1" si="57"/>
        <v/>
      </c>
      <c r="BK122" s="302" t="str">
        <f t="shared" ca="1" si="58"/>
        <v/>
      </c>
      <c r="BL122" s="29"/>
    </row>
    <row r="123" spans="1:64" x14ac:dyDescent="0.15">
      <c r="A123" s="5"/>
      <c r="B123" s="303" t="str">
        <f ca="1">LOG確認!B123</f>
        <v/>
      </c>
      <c r="C123" s="304"/>
      <c r="D123" s="280"/>
      <c r="E123" s="280"/>
      <c r="F123" s="305"/>
      <c r="G123" s="320"/>
      <c r="H123" s="284"/>
      <c r="I123" s="284"/>
      <c r="J123" s="306"/>
      <c r="K123" s="307"/>
      <c r="L123" s="306"/>
      <c r="M123" s="308"/>
      <c r="N123" s="288"/>
      <c r="O123" s="322"/>
      <c r="P123" s="290" t="str">
        <f ca="1">LOG確認!P123</f>
        <v/>
      </c>
      <c r="Q123" s="291" t="str">
        <f ca="1">LOG確認!Q123</f>
        <v/>
      </c>
      <c r="R123" s="292" t="str">
        <f ca="1">LOG確認!R123</f>
        <v/>
      </c>
      <c r="S123" s="310" t="str">
        <f ca="1">LOG確認!S123</f>
        <v/>
      </c>
      <c r="T123" s="29"/>
      <c r="U123" s="311" t="str">
        <f ca="1">LOG確認!F123</f>
        <v/>
      </c>
      <c r="V123" s="681"/>
      <c r="W123" s="29"/>
      <c r="X123" s="29"/>
      <c r="Y123" s="6">
        <f t="shared" si="35"/>
        <v>1</v>
      </c>
      <c r="Z123" s="6">
        <f t="shared" si="36"/>
        <v>1</v>
      </c>
      <c r="AA123" s="6">
        <f t="shared" si="37"/>
        <v>1</v>
      </c>
      <c r="AB123" s="6">
        <f t="shared" si="38"/>
        <v>1</v>
      </c>
      <c r="AC123" s="6">
        <f t="shared" si="39"/>
        <v>1</v>
      </c>
      <c r="AD123" s="6">
        <f t="shared" si="40"/>
        <v>1</v>
      </c>
      <c r="AE123" s="6">
        <f t="shared" si="41"/>
        <v>1</v>
      </c>
      <c r="AF123" s="6">
        <f t="shared" si="42"/>
        <v>1</v>
      </c>
      <c r="AG123" s="6">
        <f t="shared" si="43"/>
        <v>1</v>
      </c>
      <c r="AH123" s="6">
        <f t="shared" si="44"/>
        <v>1</v>
      </c>
      <c r="AI123" s="6">
        <f t="shared" si="69"/>
        <v>1</v>
      </c>
      <c r="AJ123" s="6">
        <f t="shared" ca="1" si="45"/>
        <v>1</v>
      </c>
      <c r="AK123" s="6">
        <f t="shared" si="46"/>
        <v>1</v>
      </c>
      <c r="AL123" s="6">
        <f t="shared" ca="1" si="47"/>
        <v>13</v>
      </c>
      <c r="AM123" s="53"/>
      <c r="AN123" s="6">
        <f t="shared" ca="1" si="48"/>
        <v>1</v>
      </c>
      <c r="AO123" s="29"/>
      <c r="AP123" s="314" t="str">
        <f t="shared" ca="1" si="59"/>
        <v/>
      </c>
      <c r="AQ123" s="314" t="str">
        <f t="shared" ca="1" si="60"/>
        <v/>
      </c>
      <c r="AR123" s="314" t="str">
        <f t="shared" ca="1" si="61"/>
        <v/>
      </c>
      <c r="AS123" s="325" t="str">
        <f t="shared" ca="1" si="62"/>
        <v/>
      </c>
      <c r="AT123" s="325" t="str">
        <f t="shared" ca="1" si="63"/>
        <v/>
      </c>
      <c r="AU123" s="317" t="str">
        <f t="shared" ca="1" si="64"/>
        <v/>
      </c>
      <c r="AV123" s="318" t="str">
        <f t="shared" ca="1" si="49"/>
        <v/>
      </c>
      <c r="AW123" s="325" t="str">
        <f t="shared" ca="1" si="65"/>
        <v/>
      </c>
      <c r="AX123" s="319" t="str">
        <f t="shared" ca="1" si="66"/>
        <v/>
      </c>
      <c r="AY123" s="325" t="str">
        <f t="shared" ca="1" si="67"/>
        <v/>
      </c>
      <c r="AZ123" s="317" t="str">
        <f t="shared" ca="1" si="68"/>
        <v/>
      </c>
      <c r="BA123" s="6" t="str">
        <f t="shared" ca="1" si="50"/>
        <v/>
      </c>
      <c r="BB123" s="29"/>
      <c r="BC123" s="6" t="str">
        <f t="shared" ca="1" si="51"/>
        <v/>
      </c>
      <c r="BD123" s="6" t="str">
        <f t="shared" ca="1" si="52"/>
        <v/>
      </c>
      <c r="BE123" s="6" t="str">
        <f t="shared" ca="1" si="53"/>
        <v/>
      </c>
      <c r="BF123" s="6" t="str">
        <f t="shared" ca="1" si="54"/>
        <v/>
      </c>
      <c r="BG123" s="6" t="str">
        <f t="shared" ca="1" si="55"/>
        <v/>
      </c>
      <c r="BH123" s="6" t="str">
        <f t="shared" ca="1" si="56"/>
        <v/>
      </c>
      <c r="BI123" s="29"/>
      <c r="BJ123" s="302" t="str">
        <f t="shared" ca="1" si="57"/>
        <v/>
      </c>
      <c r="BK123" s="302" t="str">
        <f t="shared" ca="1" si="58"/>
        <v/>
      </c>
      <c r="BL123" s="29"/>
    </row>
    <row r="124" spans="1:64" x14ac:dyDescent="0.15">
      <c r="A124" s="5"/>
      <c r="B124" s="303" t="str">
        <f ca="1">LOG確認!B124</f>
        <v/>
      </c>
      <c r="C124" s="304"/>
      <c r="D124" s="280"/>
      <c r="E124" s="280"/>
      <c r="F124" s="305"/>
      <c r="G124" s="320"/>
      <c r="H124" s="284"/>
      <c r="I124" s="284"/>
      <c r="J124" s="321"/>
      <c r="K124" s="342"/>
      <c r="L124" s="321"/>
      <c r="M124" s="308"/>
      <c r="N124" s="288"/>
      <c r="O124" s="309"/>
      <c r="P124" s="290" t="str">
        <f ca="1">LOG確認!P124</f>
        <v/>
      </c>
      <c r="Q124" s="291" t="str">
        <f ca="1">LOG確認!Q124</f>
        <v/>
      </c>
      <c r="R124" s="292" t="str">
        <f ca="1">LOG確認!R124</f>
        <v/>
      </c>
      <c r="S124" s="310" t="str">
        <f ca="1">LOG確認!S124</f>
        <v/>
      </c>
      <c r="T124" s="29"/>
      <c r="U124" s="326" t="str">
        <f ca="1">LOG確認!F124</f>
        <v/>
      </c>
      <c r="V124" s="681"/>
      <c r="W124" s="29"/>
      <c r="X124" s="29"/>
      <c r="Y124" s="6">
        <f t="shared" si="35"/>
        <v>1</v>
      </c>
      <c r="Z124" s="6">
        <f t="shared" si="36"/>
        <v>1</v>
      </c>
      <c r="AA124" s="6">
        <f t="shared" si="37"/>
        <v>1</v>
      </c>
      <c r="AB124" s="6">
        <f t="shared" si="38"/>
        <v>1</v>
      </c>
      <c r="AC124" s="6">
        <f t="shared" si="39"/>
        <v>1</v>
      </c>
      <c r="AD124" s="6">
        <f t="shared" si="40"/>
        <v>1</v>
      </c>
      <c r="AE124" s="6">
        <f t="shared" si="41"/>
        <v>1</v>
      </c>
      <c r="AF124" s="6">
        <f t="shared" si="42"/>
        <v>1</v>
      </c>
      <c r="AG124" s="6">
        <f t="shared" si="43"/>
        <v>1</v>
      </c>
      <c r="AH124" s="6">
        <f t="shared" si="44"/>
        <v>1</v>
      </c>
      <c r="AI124" s="6">
        <f t="shared" si="69"/>
        <v>1</v>
      </c>
      <c r="AJ124" s="6">
        <f t="shared" ca="1" si="45"/>
        <v>1</v>
      </c>
      <c r="AK124" s="6">
        <f t="shared" si="46"/>
        <v>1</v>
      </c>
      <c r="AL124" s="6">
        <f t="shared" ca="1" si="47"/>
        <v>13</v>
      </c>
      <c r="AM124" s="53"/>
      <c r="AN124" s="6">
        <f t="shared" ca="1" si="48"/>
        <v>1</v>
      </c>
      <c r="AO124" s="29"/>
      <c r="AP124" s="314" t="str">
        <f t="shared" ca="1" si="59"/>
        <v/>
      </c>
      <c r="AQ124" s="314" t="str">
        <f t="shared" ca="1" si="60"/>
        <v/>
      </c>
      <c r="AR124" s="314" t="str">
        <f t="shared" ca="1" si="61"/>
        <v/>
      </c>
      <c r="AS124" s="325" t="str">
        <f t="shared" ca="1" si="62"/>
        <v/>
      </c>
      <c r="AT124" s="325" t="str">
        <f t="shared" ca="1" si="63"/>
        <v/>
      </c>
      <c r="AU124" s="317" t="str">
        <f t="shared" ca="1" si="64"/>
        <v/>
      </c>
      <c r="AV124" s="318" t="str">
        <f t="shared" ca="1" si="49"/>
        <v/>
      </c>
      <c r="AW124" s="325" t="str">
        <f t="shared" ca="1" si="65"/>
        <v/>
      </c>
      <c r="AX124" s="319" t="str">
        <f t="shared" ca="1" si="66"/>
        <v/>
      </c>
      <c r="AY124" s="325" t="str">
        <f t="shared" ca="1" si="67"/>
        <v/>
      </c>
      <c r="AZ124" s="317" t="str">
        <f t="shared" ca="1" si="68"/>
        <v/>
      </c>
      <c r="BA124" s="6" t="str">
        <f t="shared" ca="1" si="50"/>
        <v/>
      </c>
      <c r="BB124" s="29"/>
      <c r="BC124" s="6" t="str">
        <f t="shared" ca="1" si="51"/>
        <v/>
      </c>
      <c r="BD124" s="6" t="str">
        <f t="shared" ca="1" si="52"/>
        <v/>
      </c>
      <c r="BE124" s="6" t="str">
        <f t="shared" ca="1" si="53"/>
        <v/>
      </c>
      <c r="BF124" s="6" t="str">
        <f t="shared" ca="1" si="54"/>
        <v/>
      </c>
      <c r="BG124" s="6" t="str">
        <f t="shared" ca="1" si="55"/>
        <v/>
      </c>
      <c r="BH124" s="6" t="str">
        <f t="shared" ca="1" si="56"/>
        <v/>
      </c>
      <c r="BI124" s="29"/>
      <c r="BJ124" s="302" t="str">
        <f t="shared" ca="1" si="57"/>
        <v/>
      </c>
      <c r="BK124" s="302" t="str">
        <f t="shared" ca="1" si="58"/>
        <v/>
      </c>
      <c r="BL124" s="29"/>
    </row>
    <row r="125" spans="1:64" x14ac:dyDescent="0.15">
      <c r="A125" s="5"/>
      <c r="B125" s="303" t="str">
        <f ca="1">LOG確認!B125</f>
        <v/>
      </c>
      <c r="C125" s="304"/>
      <c r="D125" s="280"/>
      <c r="E125" s="280"/>
      <c r="F125" s="305"/>
      <c r="G125" s="320"/>
      <c r="H125" s="284"/>
      <c r="I125" s="284"/>
      <c r="J125" s="321"/>
      <c r="K125" s="342"/>
      <c r="L125" s="321"/>
      <c r="M125" s="308"/>
      <c r="N125" s="288"/>
      <c r="O125" s="322"/>
      <c r="P125" s="290" t="str">
        <f ca="1">LOG確認!P125</f>
        <v/>
      </c>
      <c r="Q125" s="291" t="str">
        <f ca="1">LOG確認!Q125</f>
        <v/>
      </c>
      <c r="R125" s="292" t="str">
        <f ca="1">LOG確認!R125</f>
        <v/>
      </c>
      <c r="S125" s="310" t="str">
        <f ca="1">LOG確認!S125</f>
        <v/>
      </c>
      <c r="T125" s="29"/>
      <c r="U125" s="311" t="str">
        <f ca="1">LOG確認!F125</f>
        <v/>
      </c>
      <c r="V125" s="681"/>
      <c r="W125" s="29"/>
      <c r="X125" s="29"/>
      <c r="Y125" s="6">
        <f t="shared" si="35"/>
        <v>1</v>
      </c>
      <c r="Z125" s="6">
        <f t="shared" si="36"/>
        <v>1</v>
      </c>
      <c r="AA125" s="6">
        <f t="shared" si="37"/>
        <v>1</v>
      </c>
      <c r="AB125" s="6">
        <f t="shared" si="38"/>
        <v>1</v>
      </c>
      <c r="AC125" s="6">
        <f t="shared" si="39"/>
        <v>1</v>
      </c>
      <c r="AD125" s="6">
        <f t="shared" si="40"/>
        <v>1</v>
      </c>
      <c r="AE125" s="6">
        <f t="shared" si="41"/>
        <v>1</v>
      </c>
      <c r="AF125" s="6">
        <f t="shared" si="42"/>
        <v>1</v>
      </c>
      <c r="AG125" s="6">
        <f t="shared" si="43"/>
        <v>1</v>
      </c>
      <c r="AH125" s="6">
        <f t="shared" si="44"/>
        <v>1</v>
      </c>
      <c r="AI125" s="6">
        <f t="shared" si="69"/>
        <v>1</v>
      </c>
      <c r="AJ125" s="6">
        <f t="shared" ca="1" si="45"/>
        <v>1</v>
      </c>
      <c r="AK125" s="6">
        <f t="shared" si="46"/>
        <v>1</v>
      </c>
      <c r="AL125" s="6">
        <f t="shared" ca="1" si="47"/>
        <v>13</v>
      </c>
      <c r="AM125" s="53"/>
      <c r="AN125" s="6">
        <f t="shared" ca="1" si="48"/>
        <v>1</v>
      </c>
      <c r="AO125" s="29"/>
      <c r="AP125" s="314" t="str">
        <f t="shared" ca="1" si="59"/>
        <v/>
      </c>
      <c r="AQ125" s="314" t="str">
        <f t="shared" ca="1" si="60"/>
        <v/>
      </c>
      <c r="AR125" s="314" t="str">
        <f t="shared" ca="1" si="61"/>
        <v/>
      </c>
      <c r="AS125" s="325" t="str">
        <f t="shared" ca="1" si="62"/>
        <v/>
      </c>
      <c r="AT125" s="325" t="str">
        <f t="shared" ca="1" si="63"/>
        <v/>
      </c>
      <c r="AU125" s="317" t="str">
        <f t="shared" ca="1" si="64"/>
        <v/>
      </c>
      <c r="AV125" s="324" t="str">
        <f t="shared" ca="1" si="49"/>
        <v/>
      </c>
      <c r="AW125" s="325" t="str">
        <f t="shared" ca="1" si="65"/>
        <v/>
      </c>
      <c r="AX125" s="319" t="str">
        <f t="shared" ca="1" si="66"/>
        <v/>
      </c>
      <c r="AY125" s="325" t="str">
        <f t="shared" ca="1" si="67"/>
        <v/>
      </c>
      <c r="AZ125" s="317" t="str">
        <f t="shared" ca="1" si="68"/>
        <v/>
      </c>
      <c r="BA125" s="6" t="str">
        <f t="shared" ca="1" si="50"/>
        <v/>
      </c>
      <c r="BB125" s="29"/>
      <c r="BC125" s="6" t="str">
        <f t="shared" ca="1" si="51"/>
        <v/>
      </c>
      <c r="BD125" s="6" t="str">
        <f t="shared" ca="1" si="52"/>
        <v/>
      </c>
      <c r="BE125" s="6" t="str">
        <f t="shared" ca="1" si="53"/>
        <v/>
      </c>
      <c r="BF125" s="6" t="str">
        <f t="shared" ca="1" si="54"/>
        <v/>
      </c>
      <c r="BG125" s="6" t="str">
        <f t="shared" ca="1" si="55"/>
        <v/>
      </c>
      <c r="BH125" s="6" t="str">
        <f t="shared" ca="1" si="56"/>
        <v/>
      </c>
      <c r="BI125" s="29"/>
      <c r="BJ125" s="302" t="str">
        <f t="shared" ca="1" si="57"/>
        <v/>
      </c>
      <c r="BK125" s="302" t="str">
        <f t="shared" ca="1" si="58"/>
        <v/>
      </c>
      <c r="BL125" s="29"/>
    </row>
    <row r="126" spans="1:64" x14ac:dyDescent="0.15">
      <c r="A126" s="5"/>
      <c r="B126" s="303" t="str">
        <f ca="1">LOG確認!B126</f>
        <v/>
      </c>
      <c r="C126" s="304"/>
      <c r="D126" s="280"/>
      <c r="E126" s="280"/>
      <c r="F126" s="305"/>
      <c r="G126" s="320"/>
      <c r="H126" s="284"/>
      <c r="I126" s="284"/>
      <c r="J126" s="306"/>
      <c r="K126" s="342"/>
      <c r="L126" s="321"/>
      <c r="M126" s="308"/>
      <c r="N126" s="288"/>
      <c r="O126" s="322"/>
      <c r="P126" s="290" t="str">
        <f ca="1">LOG確認!P126</f>
        <v/>
      </c>
      <c r="Q126" s="291" t="str">
        <f ca="1">LOG確認!Q126</f>
        <v/>
      </c>
      <c r="R126" s="292" t="str">
        <f ca="1">LOG確認!R126</f>
        <v/>
      </c>
      <c r="S126" s="310" t="str">
        <f ca="1">LOG確認!S126</f>
        <v/>
      </c>
      <c r="T126" s="29"/>
      <c r="U126" s="311" t="str">
        <f ca="1">LOG確認!F126</f>
        <v/>
      </c>
      <c r="V126" s="681"/>
      <c r="W126" s="29"/>
      <c r="X126" s="29"/>
      <c r="Y126" s="6">
        <f t="shared" si="35"/>
        <v>1</v>
      </c>
      <c r="Z126" s="6">
        <f t="shared" si="36"/>
        <v>1</v>
      </c>
      <c r="AA126" s="6">
        <f t="shared" si="37"/>
        <v>1</v>
      </c>
      <c r="AB126" s="6">
        <f t="shared" si="38"/>
        <v>1</v>
      </c>
      <c r="AC126" s="6">
        <f t="shared" si="39"/>
        <v>1</v>
      </c>
      <c r="AD126" s="6">
        <f t="shared" si="40"/>
        <v>1</v>
      </c>
      <c r="AE126" s="6">
        <f t="shared" si="41"/>
        <v>1</v>
      </c>
      <c r="AF126" s="6">
        <f t="shared" si="42"/>
        <v>1</v>
      </c>
      <c r="AG126" s="6">
        <f t="shared" si="43"/>
        <v>1</v>
      </c>
      <c r="AH126" s="6">
        <f t="shared" si="44"/>
        <v>1</v>
      </c>
      <c r="AI126" s="6">
        <f t="shared" si="69"/>
        <v>1</v>
      </c>
      <c r="AJ126" s="6">
        <f t="shared" ca="1" si="45"/>
        <v>1</v>
      </c>
      <c r="AK126" s="6">
        <f t="shared" si="46"/>
        <v>1</v>
      </c>
      <c r="AL126" s="6">
        <f t="shared" ca="1" si="47"/>
        <v>13</v>
      </c>
      <c r="AM126" s="53"/>
      <c r="AN126" s="6">
        <f t="shared" ca="1" si="48"/>
        <v>1</v>
      </c>
      <c r="AO126" s="29"/>
      <c r="AP126" s="314" t="str">
        <f t="shared" ca="1" si="59"/>
        <v/>
      </c>
      <c r="AQ126" s="314" t="str">
        <f t="shared" ca="1" si="60"/>
        <v/>
      </c>
      <c r="AR126" s="314" t="str">
        <f t="shared" ca="1" si="61"/>
        <v/>
      </c>
      <c r="AS126" s="325" t="str">
        <f t="shared" ca="1" si="62"/>
        <v/>
      </c>
      <c r="AT126" s="325" t="str">
        <f t="shared" ca="1" si="63"/>
        <v/>
      </c>
      <c r="AU126" s="317" t="str">
        <f t="shared" ca="1" si="64"/>
        <v/>
      </c>
      <c r="AV126" s="318" t="str">
        <f t="shared" ca="1" si="49"/>
        <v/>
      </c>
      <c r="AW126" s="325" t="str">
        <f t="shared" ca="1" si="65"/>
        <v/>
      </c>
      <c r="AX126" s="319" t="str">
        <f t="shared" ca="1" si="66"/>
        <v/>
      </c>
      <c r="AY126" s="325" t="str">
        <f t="shared" ca="1" si="67"/>
        <v/>
      </c>
      <c r="AZ126" s="317" t="str">
        <f t="shared" ca="1" si="68"/>
        <v/>
      </c>
      <c r="BA126" s="6" t="str">
        <f t="shared" ca="1" si="50"/>
        <v/>
      </c>
      <c r="BB126" s="29"/>
      <c r="BC126" s="6" t="str">
        <f t="shared" ca="1" si="51"/>
        <v/>
      </c>
      <c r="BD126" s="6" t="str">
        <f t="shared" ca="1" si="52"/>
        <v/>
      </c>
      <c r="BE126" s="6" t="str">
        <f t="shared" ca="1" si="53"/>
        <v/>
      </c>
      <c r="BF126" s="6" t="str">
        <f t="shared" ca="1" si="54"/>
        <v/>
      </c>
      <c r="BG126" s="6" t="str">
        <f t="shared" ca="1" si="55"/>
        <v/>
      </c>
      <c r="BH126" s="6" t="str">
        <f t="shared" ca="1" si="56"/>
        <v/>
      </c>
      <c r="BI126" s="29"/>
      <c r="BJ126" s="302" t="str">
        <f t="shared" ca="1" si="57"/>
        <v/>
      </c>
      <c r="BK126" s="302" t="str">
        <f t="shared" ca="1" si="58"/>
        <v/>
      </c>
      <c r="BL126" s="29"/>
    </row>
    <row r="127" spans="1:64" x14ac:dyDescent="0.15">
      <c r="A127" s="5"/>
      <c r="B127" s="303" t="str">
        <f ca="1">LOG確認!B127</f>
        <v/>
      </c>
      <c r="C127" s="304"/>
      <c r="D127" s="280"/>
      <c r="E127" s="280"/>
      <c r="F127" s="305"/>
      <c r="G127" s="320"/>
      <c r="H127" s="284"/>
      <c r="I127" s="284"/>
      <c r="J127" s="306"/>
      <c r="K127" s="342"/>
      <c r="L127" s="306"/>
      <c r="M127" s="308"/>
      <c r="N127" s="288"/>
      <c r="O127" s="322"/>
      <c r="P127" s="290" t="str">
        <f ca="1">LOG確認!P127</f>
        <v/>
      </c>
      <c r="Q127" s="291" t="str">
        <f ca="1">LOG確認!Q127</f>
        <v/>
      </c>
      <c r="R127" s="292" t="str">
        <f ca="1">LOG確認!R127</f>
        <v/>
      </c>
      <c r="S127" s="310" t="str">
        <f ca="1">LOG確認!S127</f>
        <v/>
      </c>
      <c r="T127" s="29"/>
      <c r="U127" s="326" t="str">
        <f ca="1">LOG確認!F127</f>
        <v/>
      </c>
      <c r="V127" s="681"/>
      <c r="W127" s="29"/>
      <c r="X127" s="29"/>
      <c r="Y127" s="6">
        <f t="shared" si="35"/>
        <v>1</v>
      </c>
      <c r="Z127" s="6">
        <f t="shared" si="36"/>
        <v>1</v>
      </c>
      <c r="AA127" s="6">
        <f t="shared" si="37"/>
        <v>1</v>
      </c>
      <c r="AB127" s="6">
        <f t="shared" si="38"/>
        <v>1</v>
      </c>
      <c r="AC127" s="6">
        <f t="shared" si="39"/>
        <v>1</v>
      </c>
      <c r="AD127" s="6">
        <f t="shared" si="40"/>
        <v>1</v>
      </c>
      <c r="AE127" s="6">
        <f t="shared" si="41"/>
        <v>1</v>
      </c>
      <c r="AF127" s="6">
        <f t="shared" si="42"/>
        <v>1</v>
      </c>
      <c r="AG127" s="6">
        <f t="shared" si="43"/>
        <v>1</v>
      </c>
      <c r="AH127" s="6">
        <f t="shared" si="44"/>
        <v>1</v>
      </c>
      <c r="AI127" s="6">
        <f t="shared" si="69"/>
        <v>1</v>
      </c>
      <c r="AJ127" s="6">
        <f t="shared" ca="1" si="45"/>
        <v>1</v>
      </c>
      <c r="AK127" s="6">
        <f t="shared" si="46"/>
        <v>1</v>
      </c>
      <c r="AL127" s="6">
        <f t="shared" ca="1" si="47"/>
        <v>13</v>
      </c>
      <c r="AM127" s="53"/>
      <c r="AN127" s="6">
        <f t="shared" ca="1" si="48"/>
        <v>1</v>
      </c>
      <c r="AO127" s="29"/>
      <c r="AP127" s="314" t="str">
        <f t="shared" ca="1" si="59"/>
        <v/>
      </c>
      <c r="AQ127" s="314" t="str">
        <f t="shared" ca="1" si="60"/>
        <v/>
      </c>
      <c r="AR127" s="314" t="str">
        <f t="shared" ca="1" si="61"/>
        <v/>
      </c>
      <c r="AS127" s="316" t="str">
        <f t="shared" ca="1" si="62"/>
        <v/>
      </c>
      <c r="AT127" s="316" t="str">
        <f t="shared" ca="1" si="63"/>
        <v/>
      </c>
      <c r="AU127" s="317" t="str">
        <f t="shared" ca="1" si="64"/>
        <v/>
      </c>
      <c r="AV127" s="318" t="str">
        <f t="shared" ca="1" si="49"/>
        <v/>
      </c>
      <c r="AW127" s="316" t="str">
        <f t="shared" ca="1" si="65"/>
        <v/>
      </c>
      <c r="AX127" s="319" t="str">
        <f t="shared" ca="1" si="66"/>
        <v/>
      </c>
      <c r="AY127" s="316" t="str">
        <f t="shared" ca="1" si="67"/>
        <v/>
      </c>
      <c r="AZ127" s="317" t="str">
        <f t="shared" ca="1" si="68"/>
        <v/>
      </c>
      <c r="BA127" s="6" t="str">
        <f t="shared" ca="1" si="50"/>
        <v/>
      </c>
      <c r="BB127" s="29"/>
      <c r="BC127" s="6" t="str">
        <f t="shared" ca="1" si="51"/>
        <v/>
      </c>
      <c r="BD127" s="6" t="str">
        <f t="shared" ca="1" si="52"/>
        <v/>
      </c>
      <c r="BE127" s="6" t="str">
        <f t="shared" ca="1" si="53"/>
        <v/>
      </c>
      <c r="BF127" s="6" t="str">
        <f t="shared" ca="1" si="54"/>
        <v/>
      </c>
      <c r="BG127" s="6" t="str">
        <f t="shared" ca="1" si="55"/>
        <v/>
      </c>
      <c r="BH127" s="6" t="str">
        <f t="shared" ca="1" si="56"/>
        <v/>
      </c>
      <c r="BI127" s="29"/>
      <c r="BJ127" s="302" t="str">
        <f t="shared" ca="1" si="57"/>
        <v/>
      </c>
      <c r="BK127" s="302" t="str">
        <f t="shared" ca="1" si="58"/>
        <v/>
      </c>
      <c r="BL127" s="29"/>
    </row>
    <row r="128" spans="1:64" x14ac:dyDescent="0.15">
      <c r="A128" s="5">
        <v>110</v>
      </c>
      <c r="B128" s="303" t="str">
        <f ca="1">LOG確認!B128</f>
        <v/>
      </c>
      <c r="C128" s="327"/>
      <c r="D128" s="328"/>
      <c r="E128" s="328"/>
      <c r="F128" s="329"/>
      <c r="G128" s="328"/>
      <c r="H128" s="330"/>
      <c r="I128" s="330"/>
      <c r="J128" s="331"/>
      <c r="K128" s="332"/>
      <c r="L128" s="331"/>
      <c r="M128" s="333"/>
      <c r="N128" s="334"/>
      <c r="O128" s="335"/>
      <c r="P128" s="336" t="str">
        <f ca="1">LOG確認!P128</f>
        <v/>
      </c>
      <c r="Q128" s="337" t="str">
        <f ca="1">LOG確認!Q128</f>
        <v/>
      </c>
      <c r="R128" s="338" t="str">
        <f ca="1">LOG確認!R128</f>
        <v/>
      </c>
      <c r="S128" s="339" t="str">
        <f ca="1">LOG確認!S128</f>
        <v/>
      </c>
      <c r="T128" s="29"/>
      <c r="U128" s="340" t="str">
        <f ca="1">LOG確認!F128</f>
        <v/>
      </c>
      <c r="V128" s="681"/>
      <c r="W128" s="29"/>
      <c r="X128" s="29"/>
      <c r="Y128" s="6">
        <f t="shared" si="35"/>
        <v>1</v>
      </c>
      <c r="Z128" s="6">
        <f t="shared" si="36"/>
        <v>1</v>
      </c>
      <c r="AA128" s="6">
        <f t="shared" si="37"/>
        <v>1</v>
      </c>
      <c r="AB128" s="6">
        <f t="shared" si="38"/>
        <v>1</v>
      </c>
      <c r="AC128" s="6">
        <f t="shared" si="39"/>
        <v>1</v>
      </c>
      <c r="AD128" s="6">
        <f t="shared" si="40"/>
        <v>1</v>
      </c>
      <c r="AE128" s="6">
        <f t="shared" si="41"/>
        <v>1</v>
      </c>
      <c r="AF128" s="6">
        <f t="shared" si="42"/>
        <v>1</v>
      </c>
      <c r="AG128" s="6">
        <f t="shared" si="43"/>
        <v>1</v>
      </c>
      <c r="AH128" s="6">
        <f t="shared" si="44"/>
        <v>1</v>
      </c>
      <c r="AI128" s="6">
        <f t="shared" si="69"/>
        <v>1</v>
      </c>
      <c r="AJ128" s="6">
        <f t="shared" ca="1" si="45"/>
        <v>1</v>
      </c>
      <c r="AK128" s="6">
        <f t="shared" si="46"/>
        <v>1</v>
      </c>
      <c r="AL128" s="6">
        <f t="shared" ca="1" si="47"/>
        <v>13</v>
      </c>
      <c r="AM128" s="53"/>
      <c r="AN128" s="6">
        <f t="shared" ca="1" si="48"/>
        <v>1</v>
      </c>
      <c r="AO128" s="29"/>
      <c r="AP128" s="314" t="str">
        <f t="shared" ca="1" si="59"/>
        <v/>
      </c>
      <c r="AQ128" s="314" t="str">
        <f t="shared" ca="1" si="60"/>
        <v/>
      </c>
      <c r="AR128" s="314" t="str">
        <f t="shared" ca="1" si="61"/>
        <v/>
      </c>
      <c r="AS128" s="325" t="str">
        <f t="shared" ca="1" si="62"/>
        <v/>
      </c>
      <c r="AT128" s="325" t="str">
        <f t="shared" ca="1" si="63"/>
        <v/>
      </c>
      <c r="AU128" s="317" t="str">
        <f t="shared" ca="1" si="64"/>
        <v/>
      </c>
      <c r="AV128" s="318" t="str">
        <f t="shared" ca="1" si="49"/>
        <v/>
      </c>
      <c r="AW128" s="325" t="str">
        <f t="shared" ca="1" si="65"/>
        <v/>
      </c>
      <c r="AX128" s="319" t="str">
        <f t="shared" ca="1" si="66"/>
        <v/>
      </c>
      <c r="AY128" s="325" t="str">
        <f t="shared" ca="1" si="67"/>
        <v/>
      </c>
      <c r="AZ128" s="317" t="str">
        <f t="shared" ca="1" si="68"/>
        <v/>
      </c>
      <c r="BA128" s="6" t="str">
        <f t="shared" ca="1" si="50"/>
        <v/>
      </c>
      <c r="BB128" s="29"/>
      <c r="BC128" s="6" t="str">
        <f t="shared" ca="1" si="51"/>
        <v/>
      </c>
      <c r="BD128" s="6" t="str">
        <f t="shared" ca="1" si="52"/>
        <v/>
      </c>
      <c r="BE128" s="6" t="str">
        <f t="shared" ca="1" si="53"/>
        <v/>
      </c>
      <c r="BF128" s="6" t="str">
        <f t="shared" ca="1" si="54"/>
        <v/>
      </c>
      <c r="BG128" s="6" t="str">
        <f t="shared" ca="1" si="55"/>
        <v/>
      </c>
      <c r="BH128" s="6" t="str">
        <f t="shared" ca="1" si="56"/>
        <v/>
      </c>
      <c r="BI128" s="29"/>
      <c r="BJ128" s="302" t="str">
        <f t="shared" ca="1" si="57"/>
        <v/>
      </c>
      <c r="BK128" s="302" t="str">
        <f t="shared" ca="1" si="58"/>
        <v/>
      </c>
      <c r="BL128" s="29"/>
    </row>
    <row r="129" spans="1:64" x14ac:dyDescent="0.15">
      <c r="A129" s="5"/>
      <c r="B129" s="279" t="str">
        <f ca="1">LOG確認!B129</f>
        <v/>
      </c>
      <c r="C129" s="280"/>
      <c r="D129" s="281"/>
      <c r="E129" s="281"/>
      <c r="F129" s="282"/>
      <c r="G129" s="280"/>
      <c r="H129" s="283"/>
      <c r="I129" s="284"/>
      <c r="J129" s="285"/>
      <c r="K129" s="286"/>
      <c r="L129" s="285"/>
      <c r="M129" s="287"/>
      <c r="N129" s="341"/>
      <c r="O129" s="289"/>
      <c r="P129" s="290" t="str">
        <f ca="1">LOG確認!P129</f>
        <v/>
      </c>
      <c r="Q129" s="291" t="str">
        <f ca="1">LOG確認!Q129</f>
        <v/>
      </c>
      <c r="R129" s="292" t="str">
        <f ca="1">LOG確認!R129</f>
        <v/>
      </c>
      <c r="S129" s="310" t="str">
        <f ca="1">LOG確認!S129</f>
        <v/>
      </c>
      <c r="T129" s="29"/>
      <c r="U129" s="294" t="str">
        <f ca="1">LOG確認!F129</f>
        <v/>
      </c>
      <c r="V129" s="681"/>
      <c r="W129" s="29"/>
      <c r="X129" s="29"/>
      <c r="Y129" s="6">
        <f t="shared" si="35"/>
        <v>1</v>
      </c>
      <c r="Z129" s="6">
        <f t="shared" si="36"/>
        <v>1</v>
      </c>
      <c r="AA129" s="6">
        <f t="shared" si="37"/>
        <v>1</v>
      </c>
      <c r="AB129" s="6">
        <f t="shared" si="38"/>
        <v>1</v>
      </c>
      <c r="AC129" s="6">
        <f t="shared" si="39"/>
        <v>1</v>
      </c>
      <c r="AD129" s="6">
        <f t="shared" si="40"/>
        <v>1</v>
      </c>
      <c r="AE129" s="6">
        <f t="shared" si="41"/>
        <v>1</v>
      </c>
      <c r="AF129" s="6">
        <f t="shared" si="42"/>
        <v>1</v>
      </c>
      <c r="AG129" s="6">
        <f t="shared" si="43"/>
        <v>1</v>
      </c>
      <c r="AH129" s="6">
        <f t="shared" si="44"/>
        <v>1</v>
      </c>
      <c r="AI129" s="6">
        <f t="shared" si="69"/>
        <v>1</v>
      </c>
      <c r="AJ129" s="6">
        <f t="shared" ca="1" si="45"/>
        <v>1</v>
      </c>
      <c r="AK129" s="6">
        <f t="shared" si="46"/>
        <v>1</v>
      </c>
      <c r="AL129" s="6">
        <f t="shared" ca="1" si="47"/>
        <v>13</v>
      </c>
      <c r="AM129" s="53"/>
      <c r="AN129" s="6">
        <f t="shared" ca="1" si="48"/>
        <v>1</v>
      </c>
      <c r="AO129" s="29"/>
      <c r="AP129" s="314" t="str">
        <f t="shared" ca="1" si="59"/>
        <v/>
      </c>
      <c r="AQ129" s="314" t="str">
        <f t="shared" ca="1" si="60"/>
        <v/>
      </c>
      <c r="AR129" s="314" t="str">
        <f t="shared" ca="1" si="61"/>
        <v/>
      </c>
      <c r="AS129" s="319" t="str">
        <f t="shared" ca="1" si="62"/>
        <v/>
      </c>
      <c r="AT129" s="319" t="str">
        <f t="shared" ca="1" si="63"/>
        <v/>
      </c>
      <c r="AU129" s="317" t="str">
        <f t="shared" ca="1" si="64"/>
        <v/>
      </c>
      <c r="AV129" s="324" t="str">
        <f t="shared" ca="1" si="49"/>
        <v/>
      </c>
      <c r="AW129" s="319" t="str">
        <f t="shared" ca="1" si="65"/>
        <v/>
      </c>
      <c r="AX129" s="319" t="str">
        <f t="shared" ca="1" si="66"/>
        <v/>
      </c>
      <c r="AY129" s="319" t="str">
        <f t="shared" ca="1" si="67"/>
        <v/>
      </c>
      <c r="AZ129" s="317" t="str">
        <f t="shared" ca="1" si="68"/>
        <v/>
      </c>
      <c r="BA129" s="6" t="str">
        <f t="shared" ca="1" si="50"/>
        <v/>
      </c>
      <c r="BB129" s="29"/>
      <c r="BC129" s="6" t="str">
        <f t="shared" ca="1" si="51"/>
        <v/>
      </c>
      <c r="BD129" s="6" t="str">
        <f t="shared" ca="1" si="52"/>
        <v/>
      </c>
      <c r="BE129" s="6" t="str">
        <f t="shared" ca="1" si="53"/>
        <v/>
      </c>
      <c r="BF129" s="6" t="str">
        <f t="shared" ca="1" si="54"/>
        <v/>
      </c>
      <c r="BG129" s="6" t="str">
        <f t="shared" ca="1" si="55"/>
        <v/>
      </c>
      <c r="BH129" s="6" t="str">
        <f t="shared" ca="1" si="56"/>
        <v/>
      </c>
      <c r="BI129" s="29"/>
      <c r="BJ129" s="302" t="str">
        <f t="shared" ca="1" si="57"/>
        <v/>
      </c>
      <c r="BK129" s="302" t="str">
        <f t="shared" ca="1" si="58"/>
        <v/>
      </c>
      <c r="BL129" s="29"/>
    </row>
    <row r="130" spans="1:64" x14ac:dyDescent="0.15">
      <c r="A130" s="5"/>
      <c r="B130" s="303" t="str">
        <f ca="1">LOG確認!B130</f>
        <v/>
      </c>
      <c r="C130" s="304"/>
      <c r="D130" s="280"/>
      <c r="E130" s="280"/>
      <c r="F130" s="305"/>
      <c r="G130" s="320"/>
      <c r="H130" s="284"/>
      <c r="I130" s="284"/>
      <c r="J130" s="321"/>
      <c r="K130" s="342"/>
      <c r="L130" s="306"/>
      <c r="M130" s="308"/>
      <c r="N130" s="288"/>
      <c r="O130" s="309"/>
      <c r="P130" s="290" t="str">
        <f ca="1">LOG確認!P130</f>
        <v/>
      </c>
      <c r="Q130" s="291" t="str">
        <f ca="1">LOG確認!Q130</f>
        <v/>
      </c>
      <c r="R130" s="292" t="str">
        <f ca="1">LOG確認!R130</f>
        <v/>
      </c>
      <c r="S130" s="310" t="str">
        <f ca="1">LOG確認!S130</f>
        <v/>
      </c>
      <c r="T130" s="29"/>
      <c r="U130" s="311" t="str">
        <f ca="1">LOG確認!F130</f>
        <v/>
      </c>
      <c r="V130" s="681"/>
      <c r="W130" s="29"/>
      <c r="X130" s="29"/>
      <c r="Y130" s="6">
        <f t="shared" si="35"/>
        <v>1</v>
      </c>
      <c r="Z130" s="6">
        <f t="shared" si="36"/>
        <v>1</v>
      </c>
      <c r="AA130" s="6">
        <f t="shared" si="37"/>
        <v>1</v>
      </c>
      <c r="AB130" s="6">
        <f t="shared" si="38"/>
        <v>1</v>
      </c>
      <c r="AC130" s="6">
        <f t="shared" si="39"/>
        <v>1</v>
      </c>
      <c r="AD130" s="6">
        <f t="shared" si="40"/>
        <v>1</v>
      </c>
      <c r="AE130" s="6">
        <f t="shared" si="41"/>
        <v>1</v>
      </c>
      <c r="AF130" s="6">
        <f t="shared" si="42"/>
        <v>1</v>
      </c>
      <c r="AG130" s="6">
        <f t="shared" si="43"/>
        <v>1</v>
      </c>
      <c r="AH130" s="6">
        <f t="shared" si="44"/>
        <v>1</v>
      </c>
      <c r="AI130" s="6">
        <f t="shared" si="69"/>
        <v>1</v>
      </c>
      <c r="AJ130" s="6">
        <f t="shared" ca="1" si="45"/>
        <v>1</v>
      </c>
      <c r="AK130" s="6">
        <f t="shared" si="46"/>
        <v>1</v>
      </c>
      <c r="AL130" s="6">
        <f t="shared" ca="1" si="47"/>
        <v>13</v>
      </c>
      <c r="AM130" s="53"/>
      <c r="AN130" s="6">
        <f t="shared" ca="1" si="48"/>
        <v>1</v>
      </c>
      <c r="AO130" s="29"/>
      <c r="AP130" s="314" t="str">
        <f t="shared" ca="1" si="59"/>
        <v/>
      </c>
      <c r="AQ130" s="314" t="str">
        <f t="shared" ca="1" si="60"/>
        <v/>
      </c>
      <c r="AR130" s="314" t="str">
        <f t="shared" ca="1" si="61"/>
        <v/>
      </c>
      <c r="AS130" s="319" t="str">
        <f t="shared" ca="1" si="62"/>
        <v/>
      </c>
      <c r="AT130" s="319" t="str">
        <f t="shared" ca="1" si="63"/>
        <v/>
      </c>
      <c r="AU130" s="317" t="str">
        <f t="shared" ca="1" si="64"/>
        <v/>
      </c>
      <c r="AV130" s="318" t="str">
        <f t="shared" ca="1" si="49"/>
        <v/>
      </c>
      <c r="AW130" s="319" t="str">
        <f t="shared" ca="1" si="65"/>
        <v/>
      </c>
      <c r="AX130" s="319" t="str">
        <f t="shared" ca="1" si="66"/>
        <v/>
      </c>
      <c r="AY130" s="319" t="str">
        <f t="shared" ca="1" si="67"/>
        <v/>
      </c>
      <c r="AZ130" s="317" t="str">
        <f t="shared" ca="1" si="68"/>
        <v/>
      </c>
      <c r="BA130" s="6" t="str">
        <f t="shared" ca="1" si="50"/>
        <v/>
      </c>
      <c r="BB130" s="29"/>
      <c r="BC130" s="6" t="str">
        <f t="shared" ca="1" si="51"/>
        <v/>
      </c>
      <c r="BD130" s="6" t="str">
        <f t="shared" ca="1" si="52"/>
        <v/>
      </c>
      <c r="BE130" s="6" t="str">
        <f t="shared" ca="1" si="53"/>
        <v/>
      </c>
      <c r="BF130" s="6" t="str">
        <f t="shared" ca="1" si="54"/>
        <v/>
      </c>
      <c r="BG130" s="6" t="str">
        <f t="shared" ca="1" si="55"/>
        <v/>
      </c>
      <c r="BH130" s="6" t="str">
        <f t="shared" ca="1" si="56"/>
        <v/>
      </c>
      <c r="BI130" s="29"/>
      <c r="BJ130" s="302" t="str">
        <f t="shared" ca="1" si="57"/>
        <v/>
      </c>
      <c r="BK130" s="302" t="str">
        <f t="shared" ca="1" si="58"/>
        <v/>
      </c>
      <c r="BL130" s="29"/>
    </row>
    <row r="131" spans="1:64" x14ac:dyDescent="0.15">
      <c r="A131" s="5"/>
      <c r="B131" s="303" t="str">
        <f ca="1">LOG確認!B131</f>
        <v/>
      </c>
      <c r="C131" s="304"/>
      <c r="D131" s="280"/>
      <c r="E131" s="280"/>
      <c r="F131" s="305"/>
      <c r="G131" s="320"/>
      <c r="H131" s="284"/>
      <c r="I131" s="284"/>
      <c r="J131" s="306"/>
      <c r="K131" s="342"/>
      <c r="L131" s="321"/>
      <c r="M131" s="308"/>
      <c r="N131" s="288"/>
      <c r="O131" s="322"/>
      <c r="P131" s="290" t="str">
        <f ca="1">LOG確認!P131</f>
        <v/>
      </c>
      <c r="Q131" s="291" t="str">
        <f ca="1">LOG確認!Q131</f>
        <v/>
      </c>
      <c r="R131" s="292" t="str">
        <f ca="1">LOG確認!R131</f>
        <v/>
      </c>
      <c r="S131" s="310" t="str">
        <f ca="1">LOG確認!S131</f>
        <v/>
      </c>
      <c r="T131" s="29"/>
      <c r="U131" s="311" t="str">
        <f ca="1">LOG確認!F131</f>
        <v/>
      </c>
      <c r="V131" s="681"/>
      <c r="W131" s="29"/>
      <c r="X131" s="29"/>
      <c r="Y131" s="6">
        <f t="shared" si="35"/>
        <v>1</v>
      </c>
      <c r="Z131" s="6">
        <f t="shared" si="36"/>
        <v>1</v>
      </c>
      <c r="AA131" s="6">
        <f t="shared" si="37"/>
        <v>1</v>
      </c>
      <c r="AB131" s="6">
        <f t="shared" si="38"/>
        <v>1</v>
      </c>
      <c r="AC131" s="6">
        <f t="shared" si="39"/>
        <v>1</v>
      </c>
      <c r="AD131" s="6">
        <f t="shared" si="40"/>
        <v>1</v>
      </c>
      <c r="AE131" s="6">
        <f t="shared" si="41"/>
        <v>1</v>
      </c>
      <c r="AF131" s="6">
        <f t="shared" si="42"/>
        <v>1</v>
      </c>
      <c r="AG131" s="6">
        <f t="shared" si="43"/>
        <v>1</v>
      </c>
      <c r="AH131" s="6">
        <f t="shared" si="44"/>
        <v>1</v>
      </c>
      <c r="AI131" s="6">
        <f t="shared" si="69"/>
        <v>1</v>
      </c>
      <c r="AJ131" s="6">
        <f t="shared" ca="1" si="45"/>
        <v>1</v>
      </c>
      <c r="AK131" s="6">
        <f t="shared" si="46"/>
        <v>1</v>
      </c>
      <c r="AL131" s="6">
        <f t="shared" ca="1" si="47"/>
        <v>13</v>
      </c>
      <c r="AM131" s="53"/>
      <c r="AN131" s="6">
        <f t="shared" ca="1" si="48"/>
        <v>1</v>
      </c>
      <c r="AO131" s="29"/>
      <c r="AP131" s="314" t="str">
        <f t="shared" ca="1" si="59"/>
        <v/>
      </c>
      <c r="AQ131" s="314" t="str">
        <f t="shared" ca="1" si="60"/>
        <v/>
      </c>
      <c r="AR131" s="314" t="str">
        <f t="shared" ca="1" si="61"/>
        <v/>
      </c>
      <c r="AS131" s="316" t="str">
        <f t="shared" ca="1" si="62"/>
        <v/>
      </c>
      <c r="AT131" s="316" t="str">
        <f t="shared" ca="1" si="63"/>
        <v/>
      </c>
      <c r="AU131" s="317" t="str">
        <f t="shared" ca="1" si="64"/>
        <v/>
      </c>
      <c r="AV131" s="318" t="str">
        <f t="shared" ca="1" si="49"/>
        <v/>
      </c>
      <c r="AW131" s="316" t="str">
        <f t="shared" ca="1" si="65"/>
        <v/>
      </c>
      <c r="AX131" s="319" t="str">
        <f t="shared" ca="1" si="66"/>
        <v/>
      </c>
      <c r="AY131" s="316" t="str">
        <f t="shared" ca="1" si="67"/>
        <v/>
      </c>
      <c r="AZ131" s="317" t="str">
        <f t="shared" ca="1" si="68"/>
        <v/>
      </c>
      <c r="BA131" s="6" t="str">
        <f t="shared" ca="1" si="50"/>
        <v/>
      </c>
      <c r="BB131" s="29"/>
      <c r="BC131" s="6" t="str">
        <f t="shared" ca="1" si="51"/>
        <v/>
      </c>
      <c r="BD131" s="6" t="str">
        <f t="shared" ca="1" si="52"/>
        <v/>
      </c>
      <c r="BE131" s="6" t="str">
        <f t="shared" ca="1" si="53"/>
        <v/>
      </c>
      <c r="BF131" s="6" t="str">
        <f t="shared" ca="1" si="54"/>
        <v/>
      </c>
      <c r="BG131" s="6" t="str">
        <f t="shared" ca="1" si="55"/>
        <v/>
      </c>
      <c r="BH131" s="6" t="str">
        <f t="shared" ca="1" si="56"/>
        <v/>
      </c>
      <c r="BI131" s="29"/>
      <c r="BJ131" s="302" t="str">
        <f t="shared" ca="1" si="57"/>
        <v/>
      </c>
      <c r="BK131" s="302" t="str">
        <f t="shared" ca="1" si="58"/>
        <v/>
      </c>
      <c r="BL131" s="29"/>
    </row>
    <row r="132" spans="1:64" x14ac:dyDescent="0.15">
      <c r="A132" s="5"/>
      <c r="B132" s="303" t="str">
        <f ca="1">LOG確認!B132</f>
        <v/>
      </c>
      <c r="C132" s="304"/>
      <c r="D132" s="280"/>
      <c r="E132" s="280"/>
      <c r="F132" s="305"/>
      <c r="G132" s="320"/>
      <c r="H132" s="284"/>
      <c r="I132" s="284"/>
      <c r="J132" s="306"/>
      <c r="K132" s="342"/>
      <c r="L132" s="321"/>
      <c r="M132" s="308"/>
      <c r="N132" s="288"/>
      <c r="O132" s="322"/>
      <c r="P132" s="290" t="str">
        <f ca="1">LOG確認!P132</f>
        <v/>
      </c>
      <c r="Q132" s="291" t="str">
        <f ca="1">LOG確認!Q132</f>
        <v/>
      </c>
      <c r="R132" s="292" t="str">
        <f ca="1">LOG確認!R132</f>
        <v/>
      </c>
      <c r="S132" s="310" t="str">
        <f ca="1">LOG確認!S132</f>
        <v/>
      </c>
      <c r="T132" s="29"/>
      <c r="U132" s="311" t="str">
        <f ca="1">LOG確認!F132</f>
        <v/>
      </c>
      <c r="V132" s="681"/>
      <c r="W132" s="29"/>
      <c r="X132" s="29"/>
      <c r="Y132" s="6">
        <f t="shared" si="35"/>
        <v>1</v>
      </c>
      <c r="Z132" s="6">
        <f t="shared" si="36"/>
        <v>1</v>
      </c>
      <c r="AA132" s="6">
        <f t="shared" si="37"/>
        <v>1</v>
      </c>
      <c r="AB132" s="6">
        <f t="shared" si="38"/>
        <v>1</v>
      </c>
      <c r="AC132" s="6">
        <f t="shared" si="39"/>
        <v>1</v>
      </c>
      <c r="AD132" s="6">
        <f t="shared" si="40"/>
        <v>1</v>
      </c>
      <c r="AE132" s="6">
        <f t="shared" si="41"/>
        <v>1</v>
      </c>
      <c r="AF132" s="6">
        <f t="shared" si="42"/>
        <v>1</v>
      </c>
      <c r="AG132" s="6">
        <f t="shared" si="43"/>
        <v>1</v>
      </c>
      <c r="AH132" s="6">
        <f t="shared" si="44"/>
        <v>1</v>
      </c>
      <c r="AI132" s="6">
        <f t="shared" si="69"/>
        <v>1</v>
      </c>
      <c r="AJ132" s="6">
        <f t="shared" ca="1" si="45"/>
        <v>1</v>
      </c>
      <c r="AK132" s="6">
        <f t="shared" si="46"/>
        <v>1</v>
      </c>
      <c r="AL132" s="6">
        <f t="shared" ca="1" si="47"/>
        <v>13</v>
      </c>
      <c r="AM132" s="53"/>
      <c r="AN132" s="6">
        <f t="shared" ca="1" si="48"/>
        <v>1</v>
      </c>
      <c r="AO132" s="29"/>
      <c r="AP132" s="314" t="str">
        <f t="shared" ca="1" si="59"/>
        <v/>
      </c>
      <c r="AQ132" s="314" t="str">
        <f t="shared" ca="1" si="60"/>
        <v/>
      </c>
      <c r="AR132" s="314" t="str">
        <f t="shared" ca="1" si="61"/>
        <v/>
      </c>
      <c r="AS132" s="319" t="str">
        <f t="shared" ca="1" si="62"/>
        <v/>
      </c>
      <c r="AT132" s="319" t="str">
        <f t="shared" ca="1" si="63"/>
        <v/>
      </c>
      <c r="AU132" s="317" t="str">
        <f t="shared" ca="1" si="64"/>
        <v/>
      </c>
      <c r="AV132" s="324" t="str">
        <f t="shared" ca="1" si="49"/>
        <v/>
      </c>
      <c r="AW132" s="319" t="str">
        <f t="shared" ca="1" si="65"/>
        <v/>
      </c>
      <c r="AX132" s="319" t="str">
        <f t="shared" ca="1" si="66"/>
        <v/>
      </c>
      <c r="AY132" s="319" t="str">
        <f t="shared" ca="1" si="67"/>
        <v/>
      </c>
      <c r="AZ132" s="317" t="str">
        <f t="shared" ca="1" si="68"/>
        <v/>
      </c>
      <c r="BA132" s="6" t="str">
        <f t="shared" ca="1" si="50"/>
        <v/>
      </c>
      <c r="BB132" s="29"/>
      <c r="BC132" s="6" t="str">
        <f t="shared" ca="1" si="51"/>
        <v/>
      </c>
      <c r="BD132" s="6" t="str">
        <f t="shared" ca="1" si="52"/>
        <v/>
      </c>
      <c r="BE132" s="6" t="str">
        <f t="shared" ca="1" si="53"/>
        <v/>
      </c>
      <c r="BF132" s="6" t="str">
        <f t="shared" ca="1" si="54"/>
        <v/>
      </c>
      <c r="BG132" s="6" t="str">
        <f t="shared" ca="1" si="55"/>
        <v/>
      </c>
      <c r="BH132" s="6" t="str">
        <f t="shared" ca="1" si="56"/>
        <v/>
      </c>
      <c r="BI132" s="29"/>
      <c r="BJ132" s="302" t="str">
        <f t="shared" ca="1" si="57"/>
        <v/>
      </c>
      <c r="BK132" s="302" t="str">
        <f t="shared" ca="1" si="58"/>
        <v/>
      </c>
      <c r="BL132" s="29"/>
    </row>
    <row r="133" spans="1:64" x14ac:dyDescent="0.15">
      <c r="A133" s="5"/>
      <c r="B133" s="303" t="str">
        <f ca="1">LOG確認!B133</f>
        <v/>
      </c>
      <c r="C133" s="304"/>
      <c r="D133" s="280"/>
      <c r="E133" s="280"/>
      <c r="F133" s="305"/>
      <c r="G133" s="320"/>
      <c r="H133" s="284"/>
      <c r="I133" s="284"/>
      <c r="J133" s="306"/>
      <c r="K133" s="307"/>
      <c r="L133" s="306"/>
      <c r="M133" s="308"/>
      <c r="N133" s="288"/>
      <c r="O133" s="322"/>
      <c r="P133" s="290" t="str">
        <f ca="1">LOG確認!P133</f>
        <v/>
      </c>
      <c r="Q133" s="291" t="str">
        <f ca="1">LOG確認!Q133</f>
        <v/>
      </c>
      <c r="R133" s="292" t="str">
        <f ca="1">LOG確認!R133</f>
        <v/>
      </c>
      <c r="S133" s="310" t="str">
        <f ca="1">LOG確認!S133</f>
        <v/>
      </c>
      <c r="T133" s="29"/>
      <c r="U133" s="311" t="str">
        <f ca="1">LOG確認!F133</f>
        <v/>
      </c>
      <c r="V133" s="681"/>
      <c r="W133" s="29"/>
      <c r="X133" s="29"/>
      <c r="Y133" s="6">
        <f t="shared" si="35"/>
        <v>1</v>
      </c>
      <c r="Z133" s="6">
        <f t="shared" si="36"/>
        <v>1</v>
      </c>
      <c r="AA133" s="6">
        <f t="shared" si="37"/>
        <v>1</v>
      </c>
      <c r="AB133" s="6">
        <f t="shared" si="38"/>
        <v>1</v>
      </c>
      <c r="AC133" s="6">
        <f t="shared" si="39"/>
        <v>1</v>
      </c>
      <c r="AD133" s="6">
        <f t="shared" si="40"/>
        <v>1</v>
      </c>
      <c r="AE133" s="6">
        <f t="shared" si="41"/>
        <v>1</v>
      </c>
      <c r="AF133" s="6">
        <f t="shared" si="42"/>
        <v>1</v>
      </c>
      <c r="AG133" s="6">
        <f t="shared" si="43"/>
        <v>1</v>
      </c>
      <c r="AH133" s="6">
        <f t="shared" si="44"/>
        <v>1</v>
      </c>
      <c r="AI133" s="6">
        <f t="shared" si="69"/>
        <v>1</v>
      </c>
      <c r="AJ133" s="6">
        <f t="shared" ca="1" si="45"/>
        <v>1</v>
      </c>
      <c r="AK133" s="6">
        <f t="shared" si="46"/>
        <v>1</v>
      </c>
      <c r="AL133" s="6">
        <f t="shared" ca="1" si="47"/>
        <v>13</v>
      </c>
      <c r="AM133" s="53"/>
      <c r="AN133" s="6">
        <f t="shared" ca="1" si="48"/>
        <v>1</v>
      </c>
      <c r="AO133" s="29"/>
      <c r="AP133" s="314" t="str">
        <f t="shared" ca="1" si="59"/>
        <v/>
      </c>
      <c r="AQ133" s="314" t="str">
        <f t="shared" ca="1" si="60"/>
        <v/>
      </c>
      <c r="AR133" s="314" t="str">
        <f t="shared" ca="1" si="61"/>
        <v/>
      </c>
      <c r="AS133" s="325" t="str">
        <f t="shared" ca="1" si="62"/>
        <v/>
      </c>
      <c r="AT133" s="325" t="str">
        <f t="shared" ca="1" si="63"/>
        <v/>
      </c>
      <c r="AU133" s="317" t="str">
        <f t="shared" ca="1" si="64"/>
        <v/>
      </c>
      <c r="AV133" s="318" t="str">
        <f t="shared" ca="1" si="49"/>
        <v/>
      </c>
      <c r="AW133" s="325" t="str">
        <f t="shared" ca="1" si="65"/>
        <v/>
      </c>
      <c r="AX133" s="319" t="str">
        <f t="shared" ca="1" si="66"/>
        <v/>
      </c>
      <c r="AY133" s="325" t="str">
        <f t="shared" ca="1" si="67"/>
        <v/>
      </c>
      <c r="AZ133" s="317" t="str">
        <f t="shared" ca="1" si="68"/>
        <v/>
      </c>
      <c r="BA133" s="6" t="str">
        <f t="shared" ca="1" si="50"/>
        <v/>
      </c>
      <c r="BB133" s="29"/>
      <c r="BC133" s="6" t="str">
        <f t="shared" ca="1" si="51"/>
        <v/>
      </c>
      <c r="BD133" s="6" t="str">
        <f t="shared" ca="1" si="52"/>
        <v/>
      </c>
      <c r="BE133" s="6" t="str">
        <f t="shared" ca="1" si="53"/>
        <v/>
      </c>
      <c r="BF133" s="6" t="str">
        <f t="shared" ca="1" si="54"/>
        <v/>
      </c>
      <c r="BG133" s="6" t="str">
        <f t="shared" ca="1" si="55"/>
        <v/>
      </c>
      <c r="BH133" s="6" t="str">
        <f t="shared" ca="1" si="56"/>
        <v/>
      </c>
      <c r="BI133" s="29"/>
      <c r="BJ133" s="302" t="str">
        <f t="shared" ca="1" si="57"/>
        <v/>
      </c>
      <c r="BK133" s="302" t="str">
        <f t="shared" ca="1" si="58"/>
        <v/>
      </c>
      <c r="BL133" s="29"/>
    </row>
    <row r="134" spans="1:64" x14ac:dyDescent="0.15">
      <c r="A134" s="5"/>
      <c r="B134" s="303" t="str">
        <f ca="1">LOG確認!B134</f>
        <v/>
      </c>
      <c r="C134" s="304"/>
      <c r="D134" s="280"/>
      <c r="E134" s="280"/>
      <c r="F134" s="305"/>
      <c r="G134" s="320"/>
      <c r="H134" s="284"/>
      <c r="I134" s="284"/>
      <c r="J134" s="321"/>
      <c r="K134" s="342"/>
      <c r="L134" s="321"/>
      <c r="M134" s="308"/>
      <c r="N134" s="288"/>
      <c r="O134" s="309"/>
      <c r="P134" s="290" t="str">
        <f ca="1">LOG確認!P134</f>
        <v/>
      </c>
      <c r="Q134" s="291" t="str">
        <f ca="1">LOG確認!Q134</f>
        <v/>
      </c>
      <c r="R134" s="292" t="str">
        <f ca="1">LOG確認!R134</f>
        <v/>
      </c>
      <c r="S134" s="310" t="str">
        <f ca="1">LOG確認!S134</f>
        <v/>
      </c>
      <c r="T134" s="29"/>
      <c r="U134" s="326" t="str">
        <f ca="1">LOG確認!F134</f>
        <v/>
      </c>
      <c r="V134" s="681"/>
      <c r="W134" s="29"/>
      <c r="X134" s="29"/>
      <c r="Y134" s="6">
        <f t="shared" si="35"/>
        <v>1</v>
      </c>
      <c r="Z134" s="6">
        <f t="shared" si="36"/>
        <v>1</v>
      </c>
      <c r="AA134" s="6">
        <f t="shared" si="37"/>
        <v>1</v>
      </c>
      <c r="AB134" s="6">
        <f t="shared" si="38"/>
        <v>1</v>
      </c>
      <c r="AC134" s="6">
        <f t="shared" si="39"/>
        <v>1</v>
      </c>
      <c r="AD134" s="6">
        <f t="shared" si="40"/>
        <v>1</v>
      </c>
      <c r="AE134" s="6">
        <f t="shared" si="41"/>
        <v>1</v>
      </c>
      <c r="AF134" s="6">
        <f t="shared" si="42"/>
        <v>1</v>
      </c>
      <c r="AG134" s="6">
        <f t="shared" si="43"/>
        <v>1</v>
      </c>
      <c r="AH134" s="6">
        <f t="shared" si="44"/>
        <v>1</v>
      </c>
      <c r="AI134" s="6">
        <f t="shared" si="69"/>
        <v>1</v>
      </c>
      <c r="AJ134" s="6">
        <f t="shared" ca="1" si="45"/>
        <v>1</v>
      </c>
      <c r="AK134" s="6">
        <f t="shared" si="46"/>
        <v>1</v>
      </c>
      <c r="AL134" s="6">
        <f t="shared" ca="1" si="47"/>
        <v>13</v>
      </c>
      <c r="AM134" s="53"/>
      <c r="AN134" s="6">
        <f t="shared" ca="1" si="48"/>
        <v>1</v>
      </c>
      <c r="AO134" s="29"/>
      <c r="AP134" s="314" t="str">
        <f t="shared" ca="1" si="59"/>
        <v/>
      </c>
      <c r="AQ134" s="314" t="str">
        <f t="shared" ca="1" si="60"/>
        <v/>
      </c>
      <c r="AR134" s="314" t="str">
        <f t="shared" ca="1" si="61"/>
        <v/>
      </c>
      <c r="AS134" s="325" t="str">
        <f t="shared" ca="1" si="62"/>
        <v/>
      </c>
      <c r="AT134" s="325" t="str">
        <f t="shared" ca="1" si="63"/>
        <v/>
      </c>
      <c r="AU134" s="317" t="str">
        <f t="shared" ca="1" si="64"/>
        <v/>
      </c>
      <c r="AV134" s="318" t="str">
        <f t="shared" ca="1" si="49"/>
        <v/>
      </c>
      <c r="AW134" s="325" t="str">
        <f t="shared" ca="1" si="65"/>
        <v/>
      </c>
      <c r="AX134" s="319" t="str">
        <f t="shared" ca="1" si="66"/>
        <v/>
      </c>
      <c r="AY134" s="325" t="str">
        <f t="shared" ca="1" si="67"/>
        <v/>
      </c>
      <c r="AZ134" s="317" t="str">
        <f t="shared" ca="1" si="68"/>
        <v/>
      </c>
      <c r="BA134" s="6" t="str">
        <f t="shared" ca="1" si="50"/>
        <v/>
      </c>
      <c r="BB134" s="29"/>
      <c r="BC134" s="6" t="str">
        <f t="shared" ca="1" si="51"/>
        <v/>
      </c>
      <c r="BD134" s="6" t="str">
        <f t="shared" ca="1" si="52"/>
        <v/>
      </c>
      <c r="BE134" s="6" t="str">
        <f t="shared" ca="1" si="53"/>
        <v/>
      </c>
      <c r="BF134" s="6" t="str">
        <f t="shared" ca="1" si="54"/>
        <v/>
      </c>
      <c r="BG134" s="6" t="str">
        <f t="shared" ca="1" si="55"/>
        <v/>
      </c>
      <c r="BH134" s="6" t="str">
        <f t="shared" ca="1" si="56"/>
        <v/>
      </c>
      <c r="BI134" s="29"/>
      <c r="BJ134" s="302" t="str">
        <f t="shared" ca="1" si="57"/>
        <v/>
      </c>
      <c r="BK134" s="302" t="str">
        <f t="shared" ca="1" si="58"/>
        <v/>
      </c>
      <c r="BL134" s="29"/>
    </row>
    <row r="135" spans="1:64" x14ac:dyDescent="0.15">
      <c r="A135" s="5"/>
      <c r="B135" s="303" t="str">
        <f ca="1">LOG確認!B135</f>
        <v/>
      </c>
      <c r="C135" s="304"/>
      <c r="D135" s="280"/>
      <c r="E135" s="280"/>
      <c r="F135" s="305"/>
      <c r="G135" s="320"/>
      <c r="H135" s="284"/>
      <c r="I135" s="284"/>
      <c r="J135" s="321"/>
      <c r="K135" s="342"/>
      <c r="L135" s="321"/>
      <c r="M135" s="308"/>
      <c r="N135" s="288"/>
      <c r="O135" s="322"/>
      <c r="P135" s="290" t="str">
        <f ca="1">LOG確認!P135</f>
        <v/>
      </c>
      <c r="Q135" s="291" t="str">
        <f ca="1">LOG確認!Q135</f>
        <v/>
      </c>
      <c r="R135" s="292" t="str">
        <f ca="1">LOG確認!R135</f>
        <v/>
      </c>
      <c r="S135" s="310" t="str">
        <f ca="1">LOG確認!S135</f>
        <v/>
      </c>
      <c r="T135" s="29"/>
      <c r="U135" s="311" t="str">
        <f ca="1">LOG確認!F135</f>
        <v/>
      </c>
      <c r="V135" s="681"/>
      <c r="W135" s="29"/>
      <c r="X135" s="29"/>
      <c r="Y135" s="6">
        <f t="shared" si="35"/>
        <v>1</v>
      </c>
      <c r="Z135" s="6">
        <f t="shared" si="36"/>
        <v>1</v>
      </c>
      <c r="AA135" s="6">
        <f t="shared" si="37"/>
        <v>1</v>
      </c>
      <c r="AB135" s="6">
        <f t="shared" si="38"/>
        <v>1</v>
      </c>
      <c r="AC135" s="6">
        <f t="shared" si="39"/>
        <v>1</v>
      </c>
      <c r="AD135" s="6">
        <f t="shared" si="40"/>
        <v>1</v>
      </c>
      <c r="AE135" s="6">
        <f t="shared" si="41"/>
        <v>1</v>
      </c>
      <c r="AF135" s="6">
        <f t="shared" si="42"/>
        <v>1</v>
      </c>
      <c r="AG135" s="6">
        <f t="shared" si="43"/>
        <v>1</v>
      </c>
      <c r="AH135" s="6">
        <f t="shared" si="44"/>
        <v>1</v>
      </c>
      <c r="AI135" s="6">
        <f t="shared" si="69"/>
        <v>1</v>
      </c>
      <c r="AJ135" s="6">
        <f t="shared" ca="1" si="45"/>
        <v>1</v>
      </c>
      <c r="AK135" s="6">
        <f t="shared" si="46"/>
        <v>1</v>
      </c>
      <c r="AL135" s="6">
        <f t="shared" ca="1" si="47"/>
        <v>13</v>
      </c>
      <c r="AM135" s="53"/>
      <c r="AN135" s="6">
        <f t="shared" ca="1" si="48"/>
        <v>1</v>
      </c>
      <c r="AO135" s="29"/>
      <c r="AP135" s="314" t="str">
        <f t="shared" ca="1" si="59"/>
        <v/>
      </c>
      <c r="AQ135" s="314" t="str">
        <f t="shared" ca="1" si="60"/>
        <v/>
      </c>
      <c r="AR135" s="314" t="str">
        <f t="shared" ca="1" si="61"/>
        <v/>
      </c>
      <c r="AS135" s="325" t="str">
        <f t="shared" ca="1" si="62"/>
        <v/>
      </c>
      <c r="AT135" s="325" t="str">
        <f t="shared" ca="1" si="63"/>
        <v/>
      </c>
      <c r="AU135" s="317" t="str">
        <f t="shared" ca="1" si="64"/>
        <v/>
      </c>
      <c r="AV135" s="324" t="str">
        <f t="shared" ca="1" si="49"/>
        <v/>
      </c>
      <c r="AW135" s="325" t="str">
        <f t="shared" ca="1" si="65"/>
        <v/>
      </c>
      <c r="AX135" s="319" t="str">
        <f t="shared" ca="1" si="66"/>
        <v/>
      </c>
      <c r="AY135" s="325" t="str">
        <f t="shared" ca="1" si="67"/>
        <v/>
      </c>
      <c r="AZ135" s="317" t="str">
        <f t="shared" ca="1" si="68"/>
        <v/>
      </c>
      <c r="BA135" s="6" t="str">
        <f t="shared" ca="1" si="50"/>
        <v/>
      </c>
      <c r="BB135" s="29"/>
      <c r="BC135" s="6" t="str">
        <f t="shared" ca="1" si="51"/>
        <v/>
      </c>
      <c r="BD135" s="6" t="str">
        <f t="shared" ca="1" si="52"/>
        <v/>
      </c>
      <c r="BE135" s="6" t="str">
        <f t="shared" ca="1" si="53"/>
        <v/>
      </c>
      <c r="BF135" s="6" t="str">
        <f t="shared" ca="1" si="54"/>
        <v/>
      </c>
      <c r="BG135" s="6" t="str">
        <f t="shared" ca="1" si="55"/>
        <v/>
      </c>
      <c r="BH135" s="6" t="str">
        <f t="shared" ca="1" si="56"/>
        <v/>
      </c>
      <c r="BI135" s="29"/>
      <c r="BJ135" s="302" t="str">
        <f t="shared" ca="1" si="57"/>
        <v/>
      </c>
      <c r="BK135" s="302" t="str">
        <f t="shared" ca="1" si="58"/>
        <v/>
      </c>
      <c r="BL135" s="29"/>
    </row>
    <row r="136" spans="1:64" x14ac:dyDescent="0.15">
      <c r="A136" s="5"/>
      <c r="B136" s="303" t="str">
        <f ca="1">LOG確認!B136</f>
        <v/>
      </c>
      <c r="C136" s="304"/>
      <c r="D136" s="280"/>
      <c r="E136" s="280"/>
      <c r="F136" s="305"/>
      <c r="G136" s="320"/>
      <c r="H136" s="284"/>
      <c r="I136" s="284"/>
      <c r="J136" s="306"/>
      <c r="K136" s="342"/>
      <c r="L136" s="321"/>
      <c r="M136" s="308"/>
      <c r="N136" s="288"/>
      <c r="O136" s="322"/>
      <c r="P136" s="290" t="str">
        <f ca="1">LOG確認!P136</f>
        <v/>
      </c>
      <c r="Q136" s="291" t="str">
        <f ca="1">LOG確認!Q136</f>
        <v/>
      </c>
      <c r="R136" s="292" t="str">
        <f ca="1">LOG確認!R136</f>
        <v/>
      </c>
      <c r="S136" s="310" t="str">
        <f ca="1">LOG確認!S136</f>
        <v/>
      </c>
      <c r="T136" s="29"/>
      <c r="U136" s="311" t="str">
        <f ca="1">LOG確認!F136</f>
        <v/>
      </c>
      <c r="V136" s="681"/>
      <c r="W136" s="29"/>
      <c r="X136" s="29"/>
      <c r="Y136" s="6">
        <f t="shared" si="35"/>
        <v>1</v>
      </c>
      <c r="Z136" s="6">
        <f t="shared" si="36"/>
        <v>1</v>
      </c>
      <c r="AA136" s="6">
        <f t="shared" si="37"/>
        <v>1</v>
      </c>
      <c r="AB136" s="6">
        <f t="shared" si="38"/>
        <v>1</v>
      </c>
      <c r="AC136" s="6">
        <f t="shared" si="39"/>
        <v>1</v>
      </c>
      <c r="AD136" s="6">
        <f t="shared" si="40"/>
        <v>1</v>
      </c>
      <c r="AE136" s="6">
        <f t="shared" si="41"/>
        <v>1</v>
      </c>
      <c r="AF136" s="6">
        <f t="shared" si="42"/>
        <v>1</v>
      </c>
      <c r="AG136" s="6">
        <f t="shared" si="43"/>
        <v>1</v>
      </c>
      <c r="AH136" s="6">
        <f t="shared" si="44"/>
        <v>1</v>
      </c>
      <c r="AI136" s="6">
        <f t="shared" si="69"/>
        <v>1</v>
      </c>
      <c r="AJ136" s="6">
        <f t="shared" ca="1" si="45"/>
        <v>1</v>
      </c>
      <c r="AK136" s="6">
        <f t="shared" si="46"/>
        <v>1</v>
      </c>
      <c r="AL136" s="6">
        <f t="shared" ca="1" si="47"/>
        <v>13</v>
      </c>
      <c r="AM136" s="53"/>
      <c r="AN136" s="6">
        <f t="shared" ca="1" si="48"/>
        <v>1</v>
      </c>
      <c r="AO136" s="29"/>
      <c r="AP136" s="314" t="str">
        <f t="shared" ca="1" si="59"/>
        <v/>
      </c>
      <c r="AQ136" s="314" t="str">
        <f t="shared" ca="1" si="60"/>
        <v/>
      </c>
      <c r="AR136" s="314" t="str">
        <f t="shared" ca="1" si="61"/>
        <v/>
      </c>
      <c r="AS136" s="325" t="str">
        <f t="shared" ca="1" si="62"/>
        <v/>
      </c>
      <c r="AT136" s="325" t="str">
        <f t="shared" ca="1" si="63"/>
        <v/>
      </c>
      <c r="AU136" s="317" t="str">
        <f t="shared" ca="1" si="64"/>
        <v/>
      </c>
      <c r="AV136" s="318" t="str">
        <f t="shared" ca="1" si="49"/>
        <v/>
      </c>
      <c r="AW136" s="325" t="str">
        <f t="shared" ca="1" si="65"/>
        <v/>
      </c>
      <c r="AX136" s="319" t="str">
        <f t="shared" ca="1" si="66"/>
        <v/>
      </c>
      <c r="AY136" s="325" t="str">
        <f t="shared" ca="1" si="67"/>
        <v/>
      </c>
      <c r="AZ136" s="317" t="str">
        <f t="shared" ca="1" si="68"/>
        <v/>
      </c>
      <c r="BA136" s="6" t="str">
        <f t="shared" ca="1" si="50"/>
        <v/>
      </c>
      <c r="BB136" s="29"/>
      <c r="BC136" s="6" t="str">
        <f t="shared" ca="1" si="51"/>
        <v/>
      </c>
      <c r="BD136" s="6" t="str">
        <f t="shared" ca="1" si="52"/>
        <v/>
      </c>
      <c r="BE136" s="6" t="str">
        <f t="shared" ca="1" si="53"/>
        <v/>
      </c>
      <c r="BF136" s="6" t="str">
        <f t="shared" ca="1" si="54"/>
        <v/>
      </c>
      <c r="BG136" s="6" t="str">
        <f t="shared" ca="1" si="55"/>
        <v/>
      </c>
      <c r="BH136" s="6" t="str">
        <f t="shared" ca="1" si="56"/>
        <v/>
      </c>
      <c r="BI136" s="29"/>
      <c r="BJ136" s="302" t="str">
        <f t="shared" ca="1" si="57"/>
        <v/>
      </c>
      <c r="BK136" s="302" t="str">
        <f t="shared" ca="1" si="58"/>
        <v/>
      </c>
      <c r="BL136" s="29"/>
    </row>
    <row r="137" spans="1:64" x14ac:dyDescent="0.15">
      <c r="A137" s="5"/>
      <c r="B137" s="303" t="str">
        <f ca="1">LOG確認!B137</f>
        <v/>
      </c>
      <c r="C137" s="304"/>
      <c r="D137" s="280"/>
      <c r="E137" s="280"/>
      <c r="F137" s="305"/>
      <c r="G137" s="320"/>
      <c r="H137" s="284"/>
      <c r="I137" s="284"/>
      <c r="J137" s="306"/>
      <c r="K137" s="342"/>
      <c r="L137" s="306"/>
      <c r="M137" s="308"/>
      <c r="N137" s="288"/>
      <c r="O137" s="322"/>
      <c r="P137" s="290" t="str">
        <f ca="1">LOG確認!P137</f>
        <v/>
      </c>
      <c r="Q137" s="291" t="str">
        <f ca="1">LOG確認!Q137</f>
        <v/>
      </c>
      <c r="R137" s="292" t="str">
        <f ca="1">LOG確認!R137</f>
        <v/>
      </c>
      <c r="S137" s="310" t="str">
        <f ca="1">LOG確認!S137</f>
        <v/>
      </c>
      <c r="T137" s="29"/>
      <c r="U137" s="326" t="str">
        <f ca="1">LOG確認!F137</f>
        <v/>
      </c>
      <c r="V137" s="681"/>
      <c r="W137" s="29"/>
      <c r="X137" s="29"/>
      <c r="Y137" s="6">
        <f t="shared" si="35"/>
        <v>1</v>
      </c>
      <c r="Z137" s="6">
        <f t="shared" si="36"/>
        <v>1</v>
      </c>
      <c r="AA137" s="6">
        <f t="shared" si="37"/>
        <v>1</v>
      </c>
      <c r="AB137" s="6">
        <f t="shared" si="38"/>
        <v>1</v>
      </c>
      <c r="AC137" s="6">
        <f t="shared" si="39"/>
        <v>1</v>
      </c>
      <c r="AD137" s="6">
        <f t="shared" si="40"/>
        <v>1</v>
      </c>
      <c r="AE137" s="6">
        <f t="shared" si="41"/>
        <v>1</v>
      </c>
      <c r="AF137" s="6">
        <f t="shared" si="42"/>
        <v>1</v>
      </c>
      <c r="AG137" s="6">
        <f t="shared" si="43"/>
        <v>1</v>
      </c>
      <c r="AH137" s="6">
        <f t="shared" si="44"/>
        <v>1</v>
      </c>
      <c r="AI137" s="6">
        <f t="shared" si="69"/>
        <v>1</v>
      </c>
      <c r="AJ137" s="6">
        <f t="shared" ca="1" si="45"/>
        <v>1</v>
      </c>
      <c r="AK137" s="6">
        <f t="shared" si="46"/>
        <v>1</v>
      </c>
      <c r="AL137" s="6">
        <f t="shared" ca="1" si="47"/>
        <v>13</v>
      </c>
      <c r="AM137" s="53"/>
      <c r="AN137" s="6">
        <f t="shared" ca="1" si="48"/>
        <v>1</v>
      </c>
      <c r="AO137" s="29"/>
      <c r="AP137" s="314" t="str">
        <f t="shared" ca="1" si="59"/>
        <v/>
      </c>
      <c r="AQ137" s="314" t="str">
        <f t="shared" ca="1" si="60"/>
        <v/>
      </c>
      <c r="AR137" s="314" t="str">
        <f t="shared" ca="1" si="61"/>
        <v/>
      </c>
      <c r="AS137" s="316" t="str">
        <f t="shared" ca="1" si="62"/>
        <v/>
      </c>
      <c r="AT137" s="316" t="str">
        <f t="shared" ca="1" si="63"/>
        <v/>
      </c>
      <c r="AU137" s="317" t="str">
        <f t="shared" ca="1" si="64"/>
        <v/>
      </c>
      <c r="AV137" s="318" t="str">
        <f t="shared" ca="1" si="49"/>
        <v/>
      </c>
      <c r="AW137" s="316" t="str">
        <f t="shared" ca="1" si="65"/>
        <v/>
      </c>
      <c r="AX137" s="319" t="str">
        <f t="shared" ca="1" si="66"/>
        <v/>
      </c>
      <c r="AY137" s="316" t="str">
        <f t="shared" ca="1" si="67"/>
        <v/>
      </c>
      <c r="AZ137" s="317" t="str">
        <f t="shared" ca="1" si="68"/>
        <v/>
      </c>
      <c r="BA137" s="6" t="str">
        <f t="shared" ca="1" si="50"/>
        <v/>
      </c>
      <c r="BB137" s="29"/>
      <c r="BC137" s="6" t="str">
        <f t="shared" ca="1" si="51"/>
        <v/>
      </c>
      <c r="BD137" s="6" t="str">
        <f t="shared" ca="1" si="52"/>
        <v/>
      </c>
      <c r="BE137" s="6" t="str">
        <f t="shared" ca="1" si="53"/>
        <v/>
      </c>
      <c r="BF137" s="6" t="str">
        <f t="shared" ca="1" si="54"/>
        <v/>
      </c>
      <c r="BG137" s="6" t="str">
        <f t="shared" ca="1" si="55"/>
        <v/>
      </c>
      <c r="BH137" s="6" t="str">
        <f t="shared" ca="1" si="56"/>
        <v/>
      </c>
      <c r="BI137" s="29"/>
      <c r="BJ137" s="302" t="str">
        <f t="shared" ca="1" si="57"/>
        <v/>
      </c>
      <c r="BK137" s="302" t="str">
        <f t="shared" ca="1" si="58"/>
        <v/>
      </c>
      <c r="BL137" s="29"/>
    </row>
    <row r="138" spans="1:64" x14ac:dyDescent="0.15">
      <c r="A138" s="5">
        <v>120</v>
      </c>
      <c r="B138" s="303" t="str">
        <f ca="1">LOG確認!B138</f>
        <v/>
      </c>
      <c r="C138" s="327"/>
      <c r="D138" s="328"/>
      <c r="E138" s="328"/>
      <c r="F138" s="329"/>
      <c r="G138" s="328"/>
      <c r="H138" s="330"/>
      <c r="I138" s="330"/>
      <c r="J138" s="331"/>
      <c r="K138" s="332"/>
      <c r="L138" s="331"/>
      <c r="M138" s="333"/>
      <c r="N138" s="334"/>
      <c r="O138" s="335"/>
      <c r="P138" s="336" t="str">
        <f ca="1">LOG確認!P138</f>
        <v/>
      </c>
      <c r="Q138" s="337" t="str">
        <f ca="1">LOG確認!Q138</f>
        <v/>
      </c>
      <c r="R138" s="338" t="str">
        <f ca="1">LOG確認!R138</f>
        <v/>
      </c>
      <c r="S138" s="339" t="str">
        <f ca="1">LOG確認!S138</f>
        <v/>
      </c>
      <c r="T138" s="29"/>
      <c r="U138" s="340" t="str">
        <f ca="1">LOG確認!F138</f>
        <v/>
      </c>
      <c r="V138" s="681"/>
      <c r="W138" s="29"/>
      <c r="X138" s="29"/>
      <c r="Y138" s="6">
        <f t="shared" si="35"/>
        <v>1</v>
      </c>
      <c r="Z138" s="6">
        <f t="shared" si="36"/>
        <v>1</v>
      </c>
      <c r="AA138" s="6">
        <f t="shared" si="37"/>
        <v>1</v>
      </c>
      <c r="AB138" s="6">
        <f t="shared" si="38"/>
        <v>1</v>
      </c>
      <c r="AC138" s="6">
        <f t="shared" si="39"/>
        <v>1</v>
      </c>
      <c r="AD138" s="6">
        <f t="shared" si="40"/>
        <v>1</v>
      </c>
      <c r="AE138" s="6">
        <f t="shared" si="41"/>
        <v>1</v>
      </c>
      <c r="AF138" s="6">
        <f t="shared" si="42"/>
        <v>1</v>
      </c>
      <c r="AG138" s="6">
        <f t="shared" si="43"/>
        <v>1</v>
      </c>
      <c r="AH138" s="6">
        <f t="shared" si="44"/>
        <v>1</v>
      </c>
      <c r="AI138" s="6">
        <f t="shared" si="69"/>
        <v>1</v>
      </c>
      <c r="AJ138" s="6">
        <f t="shared" ca="1" si="45"/>
        <v>1</v>
      </c>
      <c r="AK138" s="6">
        <f t="shared" si="46"/>
        <v>1</v>
      </c>
      <c r="AL138" s="6">
        <f t="shared" ca="1" si="47"/>
        <v>13</v>
      </c>
      <c r="AM138" s="53"/>
      <c r="AN138" s="6">
        <f t="shared" ca="1" si="48"/>
        <v>1</v>
      </c>
      <c r="AO138" s="29"/>
      <c r="AP138" s="314" t="str">
        <f t="shared" ca="1" si="59"/>
        <v/>
      </c>
      <c r="AQ138" s="314" t="str">
        <f t="shared" ca="1" si="60"/>
        <v/>
      </c>
      <c r="AR138" s="314" t="str">
        <f t="shared" ca="1" si="61"/>
        <v/>
      </c>
      <c r="AS138" s="325" t="str">
        <f t="shared" ca="1" si="62"/>
        <v/>
      </c>
      <c r="AT138" s="325" t="str">
        <f t="shared" ca="1" si="63"/>
        <v/>
      </c>
      <c r="AU138" s="317" t="str">
        <f t="shared" ca="1" si="64"/>
        <v/>
      </c>
      <c r="AV138" s="318" t="str">
        <f t="shared" ca="1" si="49"/>
        <v/>
      </c>
      <c r="AW138" s="325" t="str">
        <f t="shared" ca="1" si="65"/>
        <v/>
      </c>
      <c r="AX138" s="319" t="str">
        <f t="shared" ca="1" si="66"/>
        <v/>
      </c>
      <c r="AY138" s="325" t="str">
        <f t="shared" ca="1" si="67"/>
        <v/>
      </c>
      <c r="AZ138" s="317" t="str">
        <f t="shared" ca="1" si="68"/>
        <v/>
      </c>
      <c r="BA138" s="6" t="str">
        <f t="shared" ca="1" si="50"/>
        <v/>
      </c>
      <c r="BB138" s="29"/>
      <c r="BC138" s="6" t="str">
        <f t="shared" ca="1" si="51"/>
        <v/>
      </c>
      <c r="BD138" s="6" t="str">
        <f t="shared" ca="1" si="52"/>
        <v/>
      </c>
      <c r="BE138" s="6" t="str">
        <f t="shared" ca="1" si="53"/>
        <v/>
      </c>
      <c r="BF138" s="6" t="str">
        <f t="shared" ca="1" si="54"/>
        <v/>
      </c>
      <c r="BG138" s="6" t="str">
        <f t="shared" ca="1" si="55"/>
        <v/>
      </c>
      <c r="BH138" s="6" t="str">
        <f t="shared" ca="1" si="56"/>
        <v/>
      </c>
      <c r="BI138" s="29"/>
      <c r="BJ138" s="302" t="str">
        <f t="shared" ca="1" si="57"/>
        <v/>
      </c>
      <c r="BK138" s="302" t="str">
        <f t="shared" ca="1" si="58"/>
        <v/>
      </c>
      <c r="BL138" s="29"/>
    </row>
    <row r="139" spans="1:64" x14ac:dyDescent="0.15">
      <c r="A139" s="5"/>
      <c r="B139" s="279" t="str">
        <f ca="1">LOG確認!B139</f>
        <v/>
      </c>
      <c r="C139" s="280"/>
      <c r="D139" s="281"/>
      <c r="E139" s="281"/>
      <c r="F139" s="282"/>
      <c r="G139" s="280"/>
      <c r="H139" s="283"/>
      <c r="I139" s="284"/>
      <c r="J139" s="285"/>
      <c r="K139" s="286"/>
      <c r="L139" s="285"/>
      <c r="M139" s="287"/>
      <c r="N139" s="341"/>
      <c r="O139" s="289"/>
      <c r="P139" s="290" t="str">
        <f ca="1">LOG確認!P139</f>
        <v/>
      </c>
      <c r="Q139" s="291" t="str">
        <f ca="1">LOG確認!Q139</f>
        <v/>
      </c>
      <c r="R139" s="292" t="str">
        <f ca="1">LOG確認!R139</f>
        <v/>
      </c>
      <c r="S139" s="310" t="str">
        <f ca="1">LOG確認!S139</f>
        <v/>
      </c>
      <c r="T139" s="29"/>
      <c r="U139" s="294" t="str">
        <f ca="1">LOG確認!F139</f>
        <v/>
      </c>
      <c r="V139" s="681"/>
      <c r="W139" s="29"/>
      <c r="X139" s="29"/>
      <c r="Y139" s="6">
        <f t="shared" si="35"/>
        <v>1</v>
      </c>
      <c r="Z139" s="6">
        <f t="shared" si="36"/>
        <v>1</v>
      </c>
      <c r="AA139" s="6">
        <f t="shared" si="37"/>
        <v>1</v>
      </c>
      <c r="AB139" s="6">
        <f t="shared" si="38"/>
        <v>1</v>
      </c>
      <c r="AC139" s="6">
        <f t="shared" si="39"/>
        <v>1</v>
      </c>
      <c r="AD139" s="6">
        <f t="shared" si="40"/>
        <v>1</v>
      </c>
      <c r="AE139" s="6">
        <f t="shared" si="41"/>
        <v>1</v>
      </c>
      <c r="AF139" s="6">
        <f t="shared" si="42"/>
        <v>1</v>
      </c>
      <c r="AG139" s="6">
        <f t="shared" si="43"/>
        <v>1</v>
      </c>
      <c r="AH139" s="6">
        <f t="shared" si="44"/>
        <v>1</v>
      </c>
      <c r="AI139" s="6">
        <f t="shared" si="69"/>
        <v>1</v>
      </c>
      <c r="AJ139" s="6">
        <f t="shared" ca="1" si="45"/>
        <v>1</v>
      </c>
      <c r="AK139" s="6">
        <f t="shared" si="46"/>
        <v>1</v>
      </c>
      <c r="AL139" s="6">
        <f t="shared" ca="1" si="47"/>
        <v>13</v>
      </c>
      <c r="AM139" s="53"/>
      <c r="AN139" s="6">
        <f t="shared" ca="1" si="48"/>
        <v>1</v>
      </c>
      <c r="AO139" s="29"/>
      <c r="AP139" s="314" t="str">
        <f t="shared" ca="1" si="59"/>
        <v/>
      </c>
      <c r="AQ139" s="314" t="str">
        <f t="shared" ca="1" si="60"/>
        <v/>
      </c>
      <c r="AR139" s="314" t="str">
        <f t="shared" ca="1" si="61"/>
        <v/>
      </c>
      <c r="AS139" s="319" t="str">
        <f t="shared" ca="1" si="62"/>
        <v/>
      </c>
      <c r="AT139" s="319" t="str">
        <f t="shared" ca="1" si="63"/>
        <v/>
      </c>
      <c r="AU139" s="317" t="str">
        <f t="shared" ca="1" si="64"/>
        <v/>
      </c>
      <c r="AV139" s="324" t="str">
        <f t="shared" ca="1" si="49"/>
        <v/>
      </c>
      <c r="AW139" s="319" t="str">
        <f t="shared" ca="1" si="65"/>
        <v/>
      </c>
      <c r="AX139" s="319" t="str">
        <f t="shared" ca="1" si="66"/>
        <v/>
      </c>
      <c r="AY139" s="319" t="str">
        <f t="shared" ca="1" si="67"/>
        <v/>
      </c>
      <c r="AZ139" s="317" t="str">
        <f t="shared" ca="1" si="68"/>
        <v/>
      </c>
      <c r="BA139" s="6" t="str">
        <f t="shared" ca="1" si="50"/>
        <v/>
      </c>
      <c r="BB139" s="29"/>
      <c r="BC139" s="6" t="str">
        <f t="shared" ca="1" si="51"/>
        <v/>
      </c>
      <c r="BD139" s="6" t="str">
        <f t="shared" ca="1" si="52"/>
        <v/>
      </c>
      <c r="BE139" s="6" t="str">
        <f t="shared" ca="1" si="53"/>
        <v/>
      </c>
      <c r="BF139" s="6" t="str">
        <f t="shared" ca="1" si="54"/>
        <v/>
      </c>
      <c r="BG139" s="6" t="str">
        <f t="shared" ca="1" si="55"/>
        <v/>
      </c>
      <c r="BH139" s="6" t="str">
        <f t="shared" ca="1" si="56"/>
        <v/>
      </c>
      <c r="BI139" s="29"/>
      <c r="BJ139" s="302" t="str">
        <f t="shared" ca="1" si="57"/>
        <v/>
      </c>
      <c r="BK139" s="302" t="str">
        <f t="shared" ca="1" si="58"/>
        <v/>
      </c>
      <c r="BL139" s="29"/>
    </row>
    <row r="140" spans="1:64" x14ac:dyDescent="0.15">
      <c r="A140" s="5"/>
      <c r="B140" s="303" t="str">
        <f ca="1">LOG確認!B140</f>
        <v/>
      </c>
      <c r="C140" s="304"/>
      <c r="D140" s="280"/>
      <c r="E140" s="280"/>
      <c r="F140" s="305"/>
      <c r="G140" s="320"/>
      <c r="H140" s="284"/>
      <c r="I140" s="284"/>
      <c r="J140" s="321"/>
      <c r="K140" s="342"/>
      <c r="L140" s="306"/>
      <c r="M140" s="308"/>
      <c r="N140" s="288"/>
      <c r="O140" s="309"/>
      <c r="P140" s="290" t="str">
        <f ca="1">LOG確認!P140</f>
        <v/>
      </c>
      <c r="Q140" s="291" t="str">
        <f ca="1">LOG確認!Q140</f>
        <v/>
      </c>
      <c r="R140" s="292" t="str">
        <f ca="1">LOG確認!R140</f>
        <v/>
      </c>
      <c r="S140" s="310" t="str">
        <f ca="1">LOG確認!S140</f>
        <v/>
      </c>
      <c r="T140" s="29"/>
      <c r="U140" s="311" t="str">
        <f ca="1">LOG確認!F140</f>
        <v/>
      </c>
      <c r="V140" s="681"/>
      <c r="W140" s="29"/>
      <c r="X140" s="29"/>
      <c r="Y140" s="6">
        <f t="shared" si="35"/>
        <v>1</v>
      </c>
      <c r="Z140" s="6">
        <f t="shared" si="36"/>
        <v>1</v>
      </c>
      <c r="AA140" s="6">
        <f t="shared" si="37"/>
        <v>1</v>
      </c>
      <c r="AB140" s="6">
        <f t="shared" si="38"/>
        <v>1</v>
      </c>
      <c r="AC140" s="6">
        <f t="shared" si="39"/>
        <v>1</v>
      </c>
      <c r="AD140" s="6">
        <f t="shared" si="40"/>
        <v>1</v>
      </c>
      <c r="AE140" s="6">
        <f t="shared" si="41"/>
        <v>1</v>
      </c>
      <c r="AF140" s="6">
        <f t="shared" si="42"/>
        <v>1</v>
      </c>
      <c r="AG140" s="6">
        <f t="shared" si="43"/>
        <v>1</v>
      </c>
      <c r="AH140" s="6">
        <f t="shared" si="44"/>
        <v>1</v>
      </c>
      <c r="AI140" s="6">
        <f t="shared" si="69"/>
        <v>1</v>
      </c>
      <c r="AJ140" s="6">
        <f t="shared" ca="1" si="45"/>
        <v>1</v>
      </c>
      <c r="AK140" s="6">
        <f t="shared" si="46"/>
        <v>1</v>
      </c>
      <c r="AL140" s="6">
        <f t="shared" ca="1" si="47"/>
        <v>13</v>
      </c>
      <c r="AM140" s="53"/>
      <c r="AN140" s="6">
        <f t="shared" ca="1" si="48"/>
        <v>1</v>
      </c>
      <c r="AO140" s="29"/>
      <c r="AP140" s="314" t="str">
        <f t="shared" ca="1" si="59"/>
        <v/>
      </c>
      <c r="AQ140" s="314" t="str">
        <f t="shared" ca="1" si="60"/>
        <v/>
      </c>
      <c r="AR140" s="314" t="str">
        <f t="shared" ca="1" si="61"/>
        <v/>
      </c>
      <c r="AS140" s="319" t="str">
        <f t="shared" ca="1" si="62"/>
        <v/>
      </c>
      <c r="AT140" s="319" t="str">
        <f t="shared" ca="1" si="63"/>
        <v/>
      </c>
      <c r="AU140" s="317" t="str">
        <f t="shared" ca="1" si="64"/>
        <v/>
      </c>
      <c r="AV140" s="318" t="str">
        <f t="shared" ca="1" si="49"/>
        <v/>
      </c>
      <c r="AW140" s="319" t="str">
        <f t="shared" ca="1" si="65"/>
        <v/>
      </c>
      <c r="AX140" s="319" t="str">
        <f t="shared" ca="1" si="66"/>
        <v/>
      </c>
      <c r="AY140" s="319" t="str">
        <f t="shared" ca="1" si="67"/>
        <v/>
      </c>
      <c r="AZ140" s="317" t="str">
        <f t="shared" ca="1" si="68"/>
        <v/>
      </c>
      <c r="BA140" s="6" t="str">
        <f t="shared" ca="1" si="50"/>
        <v/>
      </c>
      <c r="BB140" s="29"/>
      <c r="BC140" s="6" t="str">
        <f t="shared" ca="1" si="51"/>
        <v/>
      </c>
      <c r="BD140" s="6" t="str">
        <f t="shared" ca="1" si="52"/>
        <v/>
      </c>
      <c r="BE140" s="6" t="str">
        <f t="shared" ca="1" si="53"/>
        <v/>
      </c>
      <c r="BF140" s="6" t="str">
        <f t="shared" ca="1" si="54"/>
        <v/>
      </c>
      <c r="BG140" s="6" t="str">
        <f t="shared" ca="1" si="55"/>
        <v/>
      </c>
      <c r="BH140" s="6" t="str">
        <f t="shared" ca="1" si="56"/>
        <v/>
      </c>
      <c r="BI140" s="29"/>
      <c r="BJ140" s="302" t="str">
        <f t="shared" ca="1" si="57"/>
        <v/>
      </c>
      <c r="BK140" s="302" t="str">
        <f t="shared" ca="1" si="58"/>
        <v/>
      </c>
      <c r="BL140" s="29"/>
    </row>
    <row r="141" spans="1:64" x14ac:dyDescent="0.15">
      <c r="A141" s="5"/>
      <c r="B141" s="303" t="str">
        <f ca="1">LOG確認!B141</f>
        <v/>
      </c>
      <c r="C141" s="304"/>
      <c r="D141" s="280"/>
      <c r="E141" s="280"/>
      <c r="F141" s="305"/>
      <c r="G141" s="320"/>
      <c r="H141" s="284"/>
      <c r="I141" s="284"/>
      <c r="J141" s="306"/>
      <c r="K141" s="342"/>
      <c r="L141" s="321"/>
      <c r="M141" s="308"/>
      <c r="N141" s="288"/>
      <c r="O141" s="322"/>
      <c r="P141" s="290" t="str">
        <f ca="1">LOG確認!P141</f>
        <v/>
      </c>
      <c r="Q141" s="291" t="str">
        <f ca="1">LOG確認!Q141</f>
        <v/>
      </c>
      <c r="R141" s="292" t="str">
        <f ca="1">LOG確認!R141</f>
        <v/>
      </c>
      <c r="S141" s="310" t="str">
        <f ca="1">LOG確認!S141</f>
        <v/>
      </c>
      <c r="T141" s="29"/>
      <c r="U141" s="311" t="str">
        <f ca="1">LOG確認!F141</f>
        <v/>
      </c>
      <c r="V141" s="681"/>
      <c r="W141" s="29"/>
      <c r="X141" s="29"/>
      <c r="Y141" s="6">
        <f t="shared" si="35"/>
        <v>1</v>
      </c>
      <c r="Z141" s="6">
        <f t="shared" si="36"/>
        <v>1</v>
      </c>
      <c r="AA141" s="6">
        <f t="shared" si="37"/>
        <v>1</v>
      </c>
      <c r="AB141" s="6">
        <f t="shared" si="38"/>
        <v>1</v>
      </c>
      <c r="AC141" s="6">
        <f t="shared" si="39"/>
        <v>1</v>
      </c>
      <c r="AD141" s="6">
        <f t="shared" si="40"/>
        <v>1</v>
      </c>
      <c r="AE141" s="6">
        <f t="shared" si="41"/>
        <v>1</v>
      </c>
      <c r="AF141" s="6">
        <f t="shared" si="42"/>
        <v>1</v>
      </c>
      <c r="AG141" s="6">
        <f t="shared" si="43"/>
        <v>1</v>
      </c>
      <c r="AH141" s="6">
        <f t="shared" si="44"/>
        <v>1</v>
      </c>
      <c r="AI141" s="6">
        <f t="shared" si="69"/>
        <v>1</v>
      </c>
      <c r="AJ141" s="6">
        <f t="shared" ca="1" si="45"/>
        <v>1</v>
      </c>
      <c r="AK141" s="6">
        <f t="shared" si="46"/>
        <v>1</v>
      </c>
      <c r="AL141" s="6">
        <f t="shared" ca="1" si="47"/>
        <v>13</v>
      </c>
      <c r="AM141" s="53"/>
      <c r="AN141" s="6">
        <f t="shared" ca="1" si="48"/>
        <v>1</v>
      </c>
      <c r="AO141" s="29"/>
      <c r="AP141" s="314" t="str">
        <f t="shared" ca="1" si="59"/>
        <v/>
      </c>
      <c r="AQ141" s="314" t="str">
        <f t="shared" ca="1" si="60"/>
        <v/>
      </c>
      <c r="AR141" s="314" t="str">
        <f t="shared" ca="1" si="61"/>
        <v/>
      </c>
      <c r="AS141" s="316" t="str">
        <f t="shared" ca="1" si="62"/>
        <v/>
      </c>
      <c r="AT141" s="316" t="str">
        <f t="shared" ca="1" si="63"/>
        <v/>
      </c>
      <c r="AU141" s="317" t="str">
        <f t="shared" ca="1" si="64"/>
        <v/>
      </c>
      <c r="AV141" s="318" t="str">
        <f t="shared" ca="1" si="49"/>
        <v/>
      </c>
      <c r="AW141" s="316" t="str">
        <f t="shared" ca="1" si="65"/>
        <v/>
      </c>
      <c r="AX141" s="319" t="str">
        <f t="shared" ca="1" si="66"/>
        <v/>
      </c>
      <c r="AY141" s="316" t="str">
        <f t="shared" ca="1" si="67"/>
        <v/>
      </c>
      <c r="AZ141" s="317" t="str">
        <f t="shared" ca="1" si="68"/>
        <v/>
      </c>
      <c r="BA141" s="6" t="str">
        <f t="shared" ca="1" si="50"/>
        <v/>
      </c>
      <c r="BB141" s="29"/>
      <c r="BC141" s="6" t="str">
        <f t="shared" ca="1" si="51"/>
        <v/>
      </c>
      <c r="BD141" s="6" t="str">
        <f t="shared" ca="1" si="52"/>
        <v/>
      </c>
      <c r="BE141" s="6" t="str">
        <f t="shared" ca="1" si="53"/>
        <v/>
      </c>
      <c r="BF141" s="6" t="str">
        <f t="shared" ca="1" si="54"/>
        <v/>
      </c>
      <c r="BG141" s="6" t="str">
        <f t="shared" ca="1" si="55"/>
        <v/>
      </c>
      <c r="BH141" s="6" t="str">
        <f t="shared" ca="1" si="56"/>
        <v/>
      </c>
      <c r="BI141" s="29"/>
      <c r="BJ141" s="302" t="str">
        <f t="shared" ca="1" si="57"/>
        <v/>
      </c>
      <c r="BK141" s="302" t="str">
        <f t="shared" ca="1" si="58"/>
        <v/>
      </c>
      <c r="BL141" s="29"/>
    </row>
    <row r="142" spans="1:64" x14ac:dyDescent="0.15">
      <c r="A142" s="5"/>
      <c r="B142" s="303" t="str">
        <f ca="1">LOG確認!B142</f>
        <v/>
      </c>
      <c r="C142" s="304"/>
      <c r="D142" s="280"/>
      <c r="E142" s="280"/>
      <c r="F142" s="305"/>
      <c r="G142" s="320"/>
      <c r="H142" s="284"/>
      <c r="I142" s="284"/>
      <c r="J142" s="306"/>
      <c r="K142" s="342"/>
      <c r="L142" s="321"/>
      <c r="M142" s="308"/>
      <c r="N142" s="288"/>
      <c r="O142" s="322"/>
      <c r="P142" s="290" t="str">
        <f ca="1">LOG確認!P142</f>
        <v/>
      </c>
      <c r="Q142" s="291" t="str">
        <f ca="1">LOG確認!Q142</f>
        <v/>
      </c>
      <c r="R142" s="292" t="str">
        <f ca="1">LOG確認!R142</f>
        <v/>
      </c>
      <c r="S142" s="310" t="str">
        <f ca="1">LOG確認!S142</f>
        <v/>
      </c>
      <c r="T142" s="29"/>
      <c r="U142" s="311" t="str">
        <f ca="1">LOG確認!F142</f>
        <v/>
      </c>
      <c r="V142" s="681"/>
      <c r="W142" s="29"/>
      <c r="X142" s="29"/>
      <c r="Y142" s="6">
        <f t="shared" si="35"/>
        <v>1</v>
      </c>
      <c r="Z142" s="6">
        <f t="shared" si="36"/>
        <v>1</v>
      </c>
      <c r="AA142" s="6">
        <f t="shared" si="37"/>
        <v>1</v>
      </c>
      <c r="AB142" s="6">
        <f t="shared" si="38"/>
        <v>1</v>
      </c>
      <c r="AC142" s="6">
        <f t="shared" si="39"/>
        <v>1</v>
      </c>
      <c r="AD142" s="6">
        <f t="shared" si="40"/>
        <v>1</v>
      </c>
      <c r="AE142" s="6">
        <f t="shared" si="41"/>
        <v>1</v>
      </c>
      <c r="AF142" s="6">
        <f t="shared" si="42"/>
        <v>1</v>
      </c>
      <c r="AG142" s="6">
        <f t="shared" si="43"/>
        <v>1</v>
      </c>
      <c r="AH142" s="6">
        <f t="shared" si="44"/>
        <v>1</v>
      </c>
      <c r="AI142" s="6">
        <f t="shared" si="69"/>
        <v>1</v>
      </c>
      <c r="AJ142" s="6">
        <f t="shared" ca="1" si="45"/>
        <v>1</v>
      </c>
      <c r="AK142" s="6">
        <f t="shared" si="46"/>
        <v>1</v>
      </c>
      <c r="AL142" s="6">
        <f t="shared" ca="1" si="47"/>
        <v>13</v>
      </c>
      <c r="AM142" s="53"/>
      <c r="AN142" s="6">
        <f t="shared" ca="1" si="48"/>
        <v>1</v>
      </c>
      <c r="AO142" s="29"/>
      <c r="AP142" s="314" t="str">
        <f t="shared" ca="1" si="59"/>
        <v/>
      </c>
      <c r="AQ142" s="314" t="str">
        <f t="shared" ca="1" si="60"/>
        <v/>
      </c>
      <c r="AR142" s="314" t="str">
        <f t="shared" ca="1" si="61"/>
        <v/>
      </c>
      <c r="AS142" s="319" t="str">
        <f t="shared" ca="1" si="62"/>
        <v/>
      </c>
      <c r="AT142" s="319" t="str">
        <f t="shared" ca="1" si="63"/>
        <v/>
      </c>
      <c r="AU142" s="317" t="str">
        <f t="shared" ca="1" si="64"/>
        <v/>
      </c>
      <c r="AV142" s="324" t="str">
        <f t="shared" ca="1" si="49"/>
        <v/>
      </c>
      <c r="AW142" s="319" t="str">
        <f t="shared" ca="1" si="65"/>
        <v/>
      </c>
      <c r="AX142" s="319" t="str">
        <f t="shared" ca="1" si="66"/>
        <v/>
      </c>
      <c r="AY142" s="319" t="str">
        <f t="shared" ca="1" si="67"/>
        <v/>
      </c>
      <c r="AZ142" s="317" t="str">
        <f t="shared" ca="1" si="68"/>
        <v/>
      </c>
      <c r="BA142" s="6" t="str">
        <f t="shared" ca="1" si="50"/>
        <v/>
      </c>
      <c r="BB142" s="29"/>
      <c r="BC142" s="6" t="str">
        <f t="shared" ca="1" si="51"/>
        <v/>
      </c>
      <c r="BD142" s="6" t="str">
        <f t="shared" ca="1" si="52"/>
        <v/>
      </c>
      <c r="BE142" s="6" t="str">
        <f t="shared" ca="1" si="53"/>
        <v/>
      </c>
      <c r="BF142" s="6" t="str">
        <f t="shared" ca="1" si="54"/>
        <v/>
      </c>
      <c r="BG142" s="6" t="str">
        <f t="shared" ca="1" si="55"/>
        <v/>
      </c>
      <c r="BH142" s="6" t="str">
        <f t="shared" ca="1" si="56"/>
        <v/>
      </c>
      <c r="BI142" s="29"/>
      <c r="BJ142" s="302" t="str">
        <f t="shared" ca="1" si="57"/>
        <v/>
      </c>
      <c r="BK142" s="302" t="str">
        <f t="shared" ca="1" si="58"/>
        <v/>
      </c>
      <c r="BL142" s="29"/>
    </row>
    <row r="143" spans="1:64" x14ac:dyDescent="0.15">
      <c r="A143" s="5"/>
      <c r="B143" s="303" t="str">
        <f ca="1">LOG確認!B143</f>
        <v/>
      </c>
      <c r="C143" s="304"/>
      <c r="D143" s="280"/>
      <c r="E143" s="280"/>
      <c r="F143" s="305"/>
      <c r="G143" s="320"/>
      <c r="H143" s="284"/>
      <c r="I143" s="284"/>
      <c r="J143" s="306"/>
      <c r="K143" s="307"/>
      <c r="L143" s="306"/>
      <c r="M143" s="308"/>
      <c r="N143" s="288"/>
      <c r="O143" s="322"/>
      <c r="P143" s="290" t="str">
        <f ca="1">LOG確認!P143</f>
        <v/>
      </c>
      <c r="Q143" s="291" t="str">
        <f ca="1">LOG確認!Q143</f>
        <v/>
      </c>
      <c r="R143" s="292" t="str">
        <f ca="1">LOG確認!R143</f>
        <v/>
      </c>
      <c r="S143" s="310" t="str">
        <f ca="1">LOG確認!S143</f>
        <v/>
      </c>
      <c r="T143" s="29"/>
      <c r="U143" s="311" t="str">
        <f ca="1">LOG確認!F143</f>
        <v/>
      </c>
      <c r="V143" s="681"/>
      <c r="W143" s="29"/>
      <c r="X143" s="29"/>
      <c r="Y143" s="6">
        <f t="shared" si="35"/>
        <v>1</v>
      </c>
      <c r="Z143" s="6">
        <f t="shared" si="36"/>
        <v>1</v>
      </c>
      <c r="AA143" s="6">
        <f t="shared" si="37"/>
        <v>1</v>
      </c>
      <c r="AB143" s="6">
        <f t="shared" si="38"/>
        <v>1</v>
      </c>
      <c r="AC143" s="6">
        <f t="shared" si="39"/>
        <v>1</v>
      </c>
      <c r="AD143" s="6">
        <f t="shared" si="40"/>
        <v>1</v>
      </c>
      <c r="AE143" s="6">
        <f t="shared" si="41"/>
        <v>1</v>
      </c>
      <c r="AF143" s="6">
        <f t="shared" si="42"/>
        <v>1</v>
      </c>
      <c r="AG143" s="6">
        <f t="shared" si="43"/>
        <v>1</v>
      </c>
      <c r="AH143" s="6">
        <f t="shared" si="44"/>
        <v>1</v>
      </c>
      <c r="AI143" s="6">
        <f t="shared" si="69"/>
        <v>1</v>
      </c>
      <c r="AJ143" s="6">
        <f t="shared" ca="1" si="45"/>
        <v>1</v>
      </c>
      <c r="AK143" s="6">
        <f t="shared" si="46"/>
        <v>1</v>
      </c>
      <c r="AL143" s="6">
        <f t="shared" ca="1" si="47"/>
        <v>13</v>
      </c>
      <c r="AM143" s="53"/>
      <c r="AN143" s="6">
        <f t="shared" ca="1" si="48"/>
        <v>1</v>
      </c>
      <c r="AO143" s="29"/>
      <c r="AP143" s="314" t="str">
        <f t="shared" ca="1" si="59"/>
        <v/>
      </c>
      <c r="AQ143" s="314" t="str">
        <f t="shared" ca="1" si="60"/>
        <v/>
      </c>
      <c r="AR143" s="314" t="str">
        <f t="shared" ca="1" si="61"/>
        <v/>
      </c>
      <c r="AS143" s="325" t="str">
        <f t="shared" ca="1" si="62"/>
        <v/>
      </c>
      <c r="AT143" s="325" t="str">
        <f t="shared" ca="1" si="63"/>
        <v/>
      </c>
      <c r="AU143" s="317" t="str">
        <f t="shared" ca="1" si="64"/>
        <v/>
      </c>
      <c r="AV143" s="318" t="str">
        <f t="shared" ca="1" si="49"/>
        <v/>
      </c>
      <c r="AW143" s="325" t="str">
        <f t="shared" ca="1" si="65"/>
        <v/>
      </c>
      <c r="AX143" s="319" t="str">
        <f t="shared" ca="1" si="66"/>
        <v/>
      </c>
      <c r="AY143" s="325" t="str">
        <f t="shared" ca="1" si="67"/>
        <v/>
      </c>
      <c r="AZ143" s="317" t="str">
        <f t="shared" ca="1" si="68"/>
        <v/>
      </c>
      <c r="BA143" s="6" t="str">
        <f t="shared" ca="1" si="50"/>
        <v/>
      </c>
      <c r="BB143" s="29"/>
      <c r="BC143" s="6" t="str">
        <f t="shared" ca="1" si="51"/>
        <v/>
      </c>
      <c r="BD143" s="6" t="str">
        <f t="shared" ca="1" si="52"/>
        <v/>
      </c>
      <c r="BE143" s="6" t="str">
        <f t="shared" ca="1" si="53"/>
        <v/>
      </c>
      <c r="BF143" s="6" t="str">
        <f t="shared" ca="1" si="54"/>
        <v/>
      </c>
      <c r="BG143" s="6" t="str">
        <f t="shared" ca="1" si="55"/>
        <v/>
      </c>
      <c r="BH143" s="6" t="str">
        <f t="shared" ca="1" si="56"/>
        <v/>
      </c>
      <c r="BI143" s="29"/>
      <c r="BJ143" s="302" t="str">
        <f t="shared" ca="1" si="57"/>
        <v/>
      </c>
      <c r="BK143" s="302" t="str">
        <f t="shared" ca="1" si="58"/>
        <v/>
      </c>
      <c r="BL143" s="29"/>
    </row>
    <row r="144" spans="1:64" x14ac:dyDescent="0.15">
      <c r="A144" s="5"/>
      <c r="B144" s="303" t="str">
        <f ca="1">LOG確認!B144</f>
        <v/>
      </c>
      <c r="C144" s="304"/>
      <c r="D144" s="280"/>
      <c r="E144" s="280"/>
      <c r="F144" s="305"/>
      <c r="G144" s="320"/>
      <c r="H144" s="284"/>
      <c r="I144" s="284"/>
      <c r="J144" s="321"/>
      <c r="K144" s="342"/>
      <c r="L144" s="321"/>
      <c r="M144" s="308"/>
      <c r="N144" s="288"/>
      <c r="O144" s="309"/>
      <c r="P144" s="290" t="str">
        <f ca="1">LOG確認!P144</f>
        <v/>
      </c>
      <c r="Q144" s="291" t="str">
        <f ca="1">LOG確認!Q144</f>
        <v/>
      </c>
      <c r="R144" s="292" t="str">
        <f ca="1">LOG確認!R144</f>
        <v/>
      </c>
      <c r="S144" s="310" t="str">
        <f ca="1">LOG確認!S144</f>
        <v/>
      </c>
      <c r="T144" s="29"/>
      <c r="U144" s="326" t="str">
        <f ca="1">LOG確認!F144</f>
        <v/>
      </c>
      <c r="V144" s="681"/>
      <c r="W144" s="29"/>
      <c r="X144" s="29"/>
      <c r="Y144" s="6">
        <f t="shared" si="35"/>
        <v>1</v>
      </c>
      <c r="Z144" s="6">
        <f t="shared" si="36"/>
        <v>1</v>
      </c>
      <c r="AA144" s="6">
        <f t="shared" si="37"/>
        <v>1</v>
      </c>
      <c r="AB144" s="6">
        <f t="shared" si="38"/>
        <v>1</v>
      </c>
      <c r="AC144" s="6">
        <f t="shared" si="39"/>
        <v>1</v>
      </c>
      <c r="AD144" s="6">
        <f t="shared" si="40"/>
        <v>1</v>
      </c>
      <c r="AE144" s="6">
        <f t="shared" si="41"/>
        <v>1</v>
      </c>
      <c r="AF144" s="6">
        <f t="shared" si="42"/>
        <v>1</v>
      </c>
      <c r="AG144" s="6">
        <f t="shared" si="43"/>
        <v>1</v>
      </c>
      <c r="AH144" s="6">
        <f t="shared" si="44"/>
        <v>1</v>
      </c>
      <c r="AI144" s="6">
        <f t="shared" si="69"/>
        <v>1</v>
      </c>
      <c r="AJ144" s="6">
        <f t="shared" ca="1" si="45"/>
        <v>1</v>
      </c>
      <c r="AK144" s="6">
        <f t="shared" si="46"/>
        <v>1</v>
      </c>
      <c r="AL144" s="6">
        <f t="shared" ca="1" si="47"/>
        <v>13</v>
      </c>
      <c r="AM144" s="53"/>
      <c r="AN144" s="6">
        <f t="shared" ca="1" si="48"/>
        <v>1</v>
      </c>
      <c r="AO144" s="29"/>
      <c r="AP144" s="314" t="str">
        <f t="shared" ca="1" si="59"/>
        <v/>
      </c>
      <c r="AQ144" s="314" t="str">
        <f t="shared" ca="1" si="60"/>
        <v/>
      </c>
      <c r="AR144" s="314" t="str">
        <f t="shared" ca="1" si="61"/>
        <v/>
      </c>
      <c r="AS144" s="325" t="str">
        <f t="shared" ca="1" si="62"/>
        <v/>
      </c>
      <c r="AT144" s="325" t="str">
        <f t="shared" ca="1" si="63"/>
        <v/>
      </c>
      <c r="AU144" s="317" t="str">
        <f t="shared" ca="1" si="64"/>
        <v/>
      </c>
      <c r="AV144" s="318" t="str">
        <f t="shared" ca="1" si="49"/>
        <v/>
      </c>
      <c r="AW144" s="325" t="str">
        <f t="shared" ca="1" si="65"/>
        <v/>
      </c>
      <c r="AX144" s="319" t="str">
        <f t="shared" ca="1" si="66"/>
        <v/>
      </c>
      <c r="AY144" s="325" t="str">
        <f t="shared" ca="1" si="67"/>
        <v/>
      </c>
      <c r="AZ144" s="317" t="str">
        <f t="shared" ca="1" si="68"/>
        <v/>
      </c>
      <c r="BA144" s="6" t="str">
        <f t="shared" ca="1" si="50"/>
        <v/>
      </c>
      <c r="BB144" s="29"/>
      <c r="BC144" s="6" t="str">
        <f t="shared" ca="1" si="51"/>
        <v/>
      </c>
      <c r="BD144" s="6" t="str">
        <f t="shared" ca="1" si="52"/>
        <v/>
      </c>
      <c r="BE144" s="6" t="str">
        <f t="shared" ca="1" si="53"/>
        <v/>
      </c>
      <c r="BF144" s="6" t="str">
        <f t="shared" ca="1" si="54"/>
        <v/>
      </c>
      <c r="BG144" s="6" t="str">
        <f t="shared" ca="1" si="55"/>
        <v/>
      </c>
      <c r="BH144" s="6" t="str">
        <f t="shared" ca="1" si="56"/>
        <v/>
      </c>
      <c r="BI144" s="29"/>
      <c r="BJ144" s="302" t="str">
        <f t="shared" ca="1" si="57"/>
        <v/>
      </c>
      <c r="BK144" s="302" t="str">
        <f t="shared" ca="1" si="58"/>
        <v/>
      </c>
      <c r="BL144" s="29"/>
    </row>
    <row r="145" spans="1:64" x14ac:dyDescent="0.15">
      <c r="A145" s="5"/>
      <c r="B145" s="303" t="str">
        <f ca="1">LOG確認!B145</f>
        <v/>
      </c>
      <c r="C145" s="304"/>
      <c r="D145" s="280"/>
      <c r="E145" s="280"/>
      <c r="F145" s="305"/>
      <c r="G145" s="320"/>
      <c r="H145" s="284"/>
      <c r="I145" s="284"/>
      <c r="J145" s="321"/>
      <c r="K145" s="342"/>
      <c r="L145" s="321"/>
      <c r="M145" s="308"/>
      <c r="N145" s="288"/>
      <c r="O145" s="322"/>
      <c r="P145" s="290" t="str">
        <f ca="1">LOG確認!P145</f>
        <v/>
      </c>
      <c r="Q145" s="291" t="str">
        <f ca="1">LOG確認!Q145</f>
        <v/>
      </c>
      <c r="R145" s="292" t="str">
        <f ca="1">LOG確認!R145</f>
        <v/>
      </c>
      <c r="S145" s="310" t="str">
        <f ca="1">LOG確認!S145</f>
        <v/>
      </c>
      <c r="T145" s="29"/>
      <c r="U145" s="311" t="str">
        <f ca="1">LOG確認!F145</f>
        <v/>
      </c>
      <c r="V145" s="681"/>
      <c r="W145" s="29"/>
      <c r="X145" s="29"/>
      <c r="Y145" s="6">
        <f t="shared" si="35"/>
        <v>1</v>
      </c>
      <c r="Z145" s="6">
        <f t="shared" si="36"/>
        <v>1</v>
      </c>
      <c r="AA145" s="6">
        <f t="shared" si="37"/>
        <v>1</v>
      </c>
      <c r="AB145" s="6">
        <f t="shared" si="38"/>
        <v>1</v>
      </c>
      <c r="AC145" s="6">
        <f t="shared" si="39"/>
        <v>1</v>
      </c>
      <c r="AD145" s="6">
        <f t="shared" si="40"/>
        <v>1</v>
      </c>
      <c r="AE145" s="6">
        <f t="shared" si="41"/>
        <v>1</v>
      </c>
      <c r="AF145" s="6">
        <f t="shared" si="42"/>
        <v>1</v>
      </c>
      <c r="AG145" s="6">
        <f t="shared" si="43"/>
        <v>1</v>
      </c>
      <c r="AH145" s="6">
        <f t="shared" si="44"/>
        <v>1</v>
      </c>
      <c r="AI145" s="6">
        <f t="shared" si="69"/>
        <v>1</v>
      </c>
      <c r="AJ145" s="6">
        <f t="shared" ca="1" si="45"/>
        <v>1</v>
      </c>
      <c r="AK145" s="6">
        <f t="shared" si="46"/>
        <v>1</v>
      </c>
      <c r="AL145" s="6">
        <f t="shared" ca="1" si="47"/>
        <v>13</v>
      </c>
      <c r="AM145" s="53"/>
      <c r="AN145" s="6">
        <f t="shared" ca="1" si="48"/>
        <v>1</v>
      </c>
      <c r="AO145" s="29"/>
      <c r="AP145" s="314" t="str">
        <f t="shared" ca="1" si="59"/>
        <v/>
      </c>
      <c r="AQ145" s="314" t="str">
        <f t="shared" ca="1" si="60"/>
        <v/>
      </c>
      <c r="AR145" s="314" t="str">
        <f t="shared" ca="1" si="61"/>
        <v/>
      </c>
      <c r="AS145" s="325" t="str">
        <f t="shared" ca="1" si="62"/>
        <v/>
      </c>
      <c r="AT145" s="325" t="str">
        <f t="shared" ca="1" si="63"/>
        <v/>
      </c>
      <c r="AU145" s="317" t="str">
        <f t="shared" ca="1" si="64"/>
        <v/>
      </c>
      <c r="AV145" s="324" t="str">
        <f t="shared" ca="1" si="49"/>
        <v/>
      </c>
      <c r="AW145" s="325" t="str">
        <f t="shared" ca="1" si="65"/>
        <v/>
      </c>
      <c r="AX145" s="319" t="str">
        <f t="shared" ca="1" si="66"/>
        <v/>
      </c>
      <c r="AY145" s="325" t="str">
        <f t="shared" ca="1" si="67"/>
        <v/>
      </c>
      <c r="AZ145" s="317" t="str">
        <f t="shared" ca="1" si="68"/>
        <v/>
      </c>
      <c r="BA145" s="6" t="str">
        <f t="shared" ca="1" si="50"/>
        <v/>
      </c>
      <c r="BB145" s="29"/>
      <c r="BC145" s="6" t="str">
        <f t="shared" ca="1" si="51"/>
        <v/>
      </c>
      <c r="BD145" s="6" t="str">
        <f t="shared" ca="1" si="52"/>
        <v/>
      </c>
      <c r="BE145" s="6" t="str">
        <f t="shared" ca="1" si="53"/>
        <v/>
      </c>
      <c r="BF145" s="6" t="str">
        <f t="shared" ca="1" si="54"/>
        <v/>
      </c>
      <c r="BG145" s="6" t="str">
        <f t="shared" ca="1" si="55"/>
        <v/>
      </c>
      <c r="BH145" s="6" t="str">
        <f t="shared" ca="1" si="56"/>
        <v/>
      </c>
      <c r="BI145" s="29"/>
      <c r="BJ145" s="302" t="str">
        <f t="shared" ca="1" si="57"/>
        <v/>
      </c>
      <c r="BK145" s="302" t="str">
        <f t="shared" ca="1" si="58"/>
        <v/>
      </c>
      <c r="BL145" s="29"/>
    </row>
    <row r="146" spans="1:64" x14ac:dyDescent="0.15">
      <c r="A146" s="5"/>
      <c r="B146" s="303" t="str">
        <f ca="1">LOG確認!B146</f>
        <v/>
      </c>
      <c r="C146" s="304"/>
      <c r="D146" s="280"/>
      <c r="E146" s="280"/>
      <c r="F146" s="305"/>
      <c r="G146" s="320"/>
      <c r="H146" s="284"/>
      <c r="I146" s="284"/>
      <c r="J146" s="306"/>
      <c r="K146" s="342"/>
      <c r="L146" s="321"/>
      <c r="M146" s="308"/>
      <c r="N146" s="288"/>
      <c r="O146" s="322"/>
      <c r="P146" s="290" t="str">
        <f ca="1">LOG確認!P146</f>
        <v/>
      </c>
      <c r="Q146" s="291" t="str">
        <f ca="1">LOG確認!Q146</f>
        <v/>
      </c>
      <c r="R146" s="292" t="str">
        <f ca="1">LOG確認!R146</f>
        <v/>
      </c>
      <c r="S146" s="310" t="str">
        <f ca="1">LOG確認!S146</f>
        <v/>
      </c>
      <c r="T146" s="29"/>
      <c r="U146" s="311" t="str">
        <f ca="1">LOG確認!F146</f>
        <v/>
      </c>
      <c r="V146" s="681"/>
      <c r="W146" s="29"/>
      <c r="X146" s="29"/>
      <c r="Y146" s="6">
        <f t="shared" si="35"/>
        <v>1</v>
      </c>
      <c r="Z146" s="6">
        <f t="shared" si="36"/>
        <v>1</v>
      </c>
      <c r="AA146" s="6">
        <f t="shared" si="37"/>
        <v>1</v>
      </c>
      <c r="AB146" s="6">
        <f t="shared" si="38"/>
        <v>1</v>
      </c>
      <c r="AC146" s="6">
        <f t="shared" si="39"/>
        <v>1</v>
      </c>
      <c r="AD146" s="6">
        <f t="shared" si="40"/>
        <v>1</v>
      </c>
      <c r="AE146" s="6">
        <f t="shared" si="41"/>
        <v>1</v>
      </c>
      <c r="AF146" s="6">
        <f t="shared" si="42"/>
        <v>1</v>
      </c>
      <c r="AG146" s="6">
        <f t="shared" si="43"/>
        <v>1</v>
      </c>
      <c r="AH146" s="6">
        <f t="shared" si="44"/>
        <v>1</v>
      </c>
      <c r="AI146" s="6">
        <f t="shared" si="69"/>
        <v>1</v>
      </c>
      <c r="AJ146" s="6">
        <f t="shared" ca="1" si="45"/>
        <v>1</v>
      </c>
      <c r="AK146" s="6">
        <f t="shared" si="46"/>
        <v>1</v>
      </c>
      <c r="AL146" s="6">
        <f t="shared" ca="1" si="47"/>
        <v>13</v>
      </c>
      <c r="AM146" s="53"/>
      <c r="AN146" s="6">
        <f t="shared" ca="1" si="48"/>
        <v>1</v>
      </c>
      <c r="AO146" s="29"/>
      <c r="AP146" s="314" t="str">
        <f t="shared" ca="1" si="59"/>
        <v/>
      </c>
      <c r="AQ146" s="314" t="str">
        <f t="shared" ca="1" si="60"/>
        <v/>
      </c>
      <c r="AR146" s="314" t="str">
        <f t="shared" ca="1" si="61"/>
        <v/>
      </c>
      <c r="AS146" s="325" t="str">
        <f t="shared" ca="1" si="62"/>
        <v/>
      </c>
      <c r="AT146" s="325" t="str">
        <f t="shared" ca="1" si="63"/>
        <v/>
      </c>
      <c r="AU146" s="317" t="str">
        <f t="shared" ca="1" si="64"/>
        <v/>
      </c>
      <c r="AV146" s="318" t="str">
        <f t="shared" ca="1" si="49"/>
        <v/>
      </c>
      <c r="AW146" s="325" t="str">
        <f t="shared" ca="1" si="65"/>
        <v/>
      </c>
      <c r="AX146" s="319" t="str">
        <f t="shared" ca="1" si="66"/>
        <v/>
      </c>
      <c r="AY146" s="325" t="str">
        <f t="shared" ca="1" si="67"/>
        <v/>
      </c>
      <c r="AZ146" s="317" t="str">
        <f t="shared" ca="1" si="68"/>
        <v/>
      </c>
      <c r="BA146" s="6" t="str">
        <f t="shared" ca="1" si="50"/>
        <v/>
      </c>
      <c r="BB146" s="29"/>
      <c r="BC146" s="6" t="str">
        <f t="shared" ca="1" si="51"/>
        <v/>
      </c>
      <c r="BD146" s="6" t="str">
        <f t="shared" ca="1" si="52"/>
        <v/>
      </c>
      <c r="BE146" s="6" t="str">
        <f t="shared" ca="1" si="53"/>
        <v/>
      </c>
      <c r="BF146" s="6" t="str">
        <f t="shared" ca="1" si="54"/>
        <v/>
      </c>
      <c r="BG146" s="6" t="str">
        <f t="shared" ca="1" si="55"/>
        <v/>
      </c>
      <c r="BH146" s="6" t="str">
        <f t="shared" ca="1" si="56"/>
        <v/>
      </c>
      <c r="BI146" s="29"/>
      <c r="BJ146" s="302" t="str">
        <f t="shared" ca="1" si="57"/>
        <v/>
      </c>
      <c r="BK146" s="302" t="str">
        <f t="shared" ca="1" si="58"/>
        <v/>
      </c>
      <c r="BL146" s="29"/>
    </row>
    <row r="147" spans="1:64" x14ac:dyDescent="0.15">
      <c r="A147" s="5"/>
      <c r="B147" s="303" t="str">
        <f ca="1">LOG確認!B147</f>
        <v/>
      </c>
      <c r="C147" s="304"/>
      <c r="D147" s="280"/>
      <c r="E147" s="280"/>
      <c r="F147" s="305"/>
      <c r="G147" s="320"/>
      <c r="H147" s="284"/>
      <c r="I147" s="284"/>
      <c r="J147" s="306"/>
      <c r="K147" s="342"/>
      <c r="L147" s="306"/>
      <c r="M147" s="308"/>
      <c r="N147" s="288"/>
      <c r="O147" s="322"/>
      <c r="P147" s="290" t="str">
        <f ca="1">LOG確認!P147</f>
        <v/>
      </c>
      <c r="Q147" s="291" t="str">
        <f ca="1">LOG確認!Q147</f>
        <v/>
      </c>
      <c r="R147" s="292" t="str">
        <f ca="1">LOG確認!R147</f>
        <v/>
      </c>
      <c r="S147" s="310" t="str">
        <f ca="1">LOG確認!S147</f>
        <v/>
      </c>
      <c r="T147" s="29"/>
      <c r="U147" s="326" t="str">
        <f ca="1">LOG確認!F147</f>
        <v/>
      </c>
      <c r="V147" s="681"/>
      <c r="W147" s="29"/>
      <c r="X147" s="29"/>
      <c r="Y147" s="6">
        <f t="shared" ref="Y147:Y210" si="70">IF(SUBSTITUTE(SUBSTITUTE(C147,"　","")," ","")="",1,IF((VALUE((TYPE(VALUE(C147)))))=16,0,IF(VALUE(C147)=0,1,0)))</f>
        <v>1</v>
      </c>
      <c r="Z147" s="6">
        <f t="shared" ref="Z147:Z210" si="71">IF(SUBSTITUTE(SUBSTITUTE(D147,"　","")," ","")="",1,IF((VALUE((TYPE(VALUE(D147)))))=16,0,IF(VALUE(D147)=0,1,0)))</f>
        <v>1</v>
      </c>
      <c r="AA147" s="6">
        <f t="shared" ref="AA147:AA210" si="72">IF(SUBSTITUTE(SUBSTITUTE(E147,"　","")," ","")="",1,IF((VALUE((TYPE(VALUE(E147)))))=16,0,IF(VALUE(E147)=0,1,0)))</f>
        <v>1</v>
      </c>
      <c r="AB147" s="6">
        <f t="shared" ref="AB147:AB210" si="73">IF(SUBSTITUTE(SUBSTITUTE(F147,"　","")," ","")="",1,IF((VALUE((TYPE(VALUE(F147)))))=16,0,IF(VALUE(F147)=0,1,0)))</f>
        <v>1</v>
      </c>
      <c r="AC147" s="6">
        <f t="shared" ref="AC147:AC210" si="74">IF(SUBSTITUTE(SUBSTITUTE(G147,"　","")," ","")="",1,IF((VALUE((TYPE(VALUE(G147)))))=16,0,IF(VALUE(G147)=0,1,0)))</f>
        <v>1</v>
      </c>
      <c r="AD147" s="6">
        <f t="shared" ref="AD147:AD210" si="75">IF(SUBSTITUTE(SUBSTITUTE(H147,"　","")," ","")="",1,IF((VALUE((TYPE(VALUE(H147)))))=16,0,IF(VALUE(H147)=0,1,0)))</f>
        <v>1</v>
      </c>
      <c r="AE147" s="6">
        <f t="shared" ref="AE147:AE210" si="76">IF(SUBSTITUTE(SUBSTITUTE(I147,"　","")," ","")="",1,IF((VALUE((TYPE(VALUE(I147)))))=16,0,IF(VALUE(I147)=0,1,0)))</f>
        <v>1</v>
      </c>
      <c r="AF147" s="6">
        <f t="shared" ref="AF147:AF210" si="77">IF(SUBSTITUTE(SUBSTITUTE(J147,"　","")," ","")="",1,IF((VALUE((TYPE(VALUE(J147)))))=16,0,IF(VALUE(J147)=0,1,0)))</f>
        <v>1</v>
      </c>
      <c r="AG147" s="6">
        <f t="shared" ref="AG147:AG210" si="78">IF(SUBSTITUTE(SUBSTITUTE(K147,"　","")," ","")="",1,IF((VALUE((TYPE(VALUE(K147)))))=16,0,IF(VALUE(K147)=0,1,0)))</f>
        <v>1</v>
      </c>
      <c r="AH147" s="6">
        <f t="shared" ref="AH147:AH210" si="79">IF(SUBSTITUTE(SUBSTITUTE(L147,"　","")," ","")="",1,IF((VALUE((TYPE(VALUE(L147)))))=16,0,IF(VALUE(L147)=0,1,0)))</f>
        <v>1</v>
      </c>
      <c r="AI147" s="6">
        <f t="shared" si="69"/>
        <v>1</v>
      </c>
      <c r="AJ147" s="6">
        <f t="shared" ref="AJ147:AJ210" ca="1" si="80">IF((IF(CELL("type",N147)="v",0,IF(CELL("type",N147)="b",1,0)))=1,1,IF((IF(N147=0,0,IF(SUBSTITUTE(SUBSTITUTE(N147,"　","")," ","")="",1,0)))=1,1,0))</f>
        <v>1</v>
      </c>
      <c r="AK147" s="6">
        <f t="shared" ref="AK147:AK210" si="81">IF(SUBSTITUTE(SUBSTITUTE(O147,"　","")," ","")="",1,IF((VALUE((TYPE(VALUE(O147)))))=16,0,IF(VALUE(O147)=0,1,0)))</f>
        <v>1</v>
      </c>
      <c r="AL147" s="6">
        <f t="shared" ref="AL147:AL210" ca="1" si="82">SUM(Y147:AK147)</f>
        <v>13</v>
      </c>
      <c r="AM147" s="53"/>
      <c r="AN147" s="6">
        <f t="shared" ref="AN147:AN210" ca="1" si="83">IF($AL$13=$AL147,1,0)</f>
        <v>1</v>
      </c>
      <c r="AO147" s="29"/>
      <c r="AP147" s="314" t="str">
        <f t="shared" ca="1" si="59"/>
        <v/>
      </c>
      <c r="AQ147" s="314" t="str">
        <f t="shared" ca="1" si="60"/>
        <v/>
      </c>
      <c r="AR147" s="314" t="str">
        <f t="shared" ca="1" si="61"/>
        <v/>
      </c>
      <c r="AS147" s="316" t="str">
        <f t="shared" ca="1" si="62"/>
        <v/>
      </c>
      <c r="AT147" s="316" t="str">
        <f t="shared" ca="1" si="63"/>
        <v/>
      </c>
      <c r="AU147" s="317" t="str">
        <f t="shared" ca="1" si="64"/>
        <v/>
      </c>
      <c r="AV147" s="318" t="str">
        <f t="shared" ref="AV147:AV210" ca="1" si="84">IF($AN147=1,"",(SUBSTITUTE(ASC(UPPER(SUBSTITUTE((SUBSTITUTE(I147,0,"ø")),"ø","Ø")))," ","")))</f>
        <v/>
      </c>
      <c r="AW147" s="316" t="str">
        <f t="shared" ca="1" si="65"/>
        <v/>
      </c>
      <c r="AX147" s="319" t="str">
        <f t="shared" ca="1" si="66"/>
        <v/>
      </c>
      <c r="AY147" s="316" t="str">
        <f t="shared" ca="1" si="67"/>
        <v/>
      </c>
      <c r="AZ147" s="317" t="str">
        <f t="shared" ca="1" si="68"/>
        <v/>
      </c>
      <c r="BA147" s="6" t="str">
        <f t="shared" ref="BA147:BA210" ca="1" si="85">IF($AN147=1,"",IF(AJ147=1,"1",IF(N147=0,"0",UPPER(N147))))</f>
        <v/>
      </c>
      <c r="BB147" s="29"/>
      <c r="BC147" s="6" t="str">
        <f t="shared" ref="BC147:BC210" ca="1" si="86">IF(AN147=1,"",IF((ISERROR(SEARCHB("？",SUBSTITUTE(I147,"?","？"))))*1=1,0,1))</f>
        <v/>
      </c>
      <c r="BD147" s="6" t="str">
        <f t="shared" ref="BD147:BD210" ca="1" si="87">IF(AN147=1,"",IF((ISERROR(SEARCHB("？",SUBSTITUTE(AW147,"?","？"))))*1=1,0,1))</f>
        <v/>
      </c>
      <c r="BE147" s="6" t="str">
        <f t="shared" ref="BE147:BE210" ca="1" si="88">IF(AN147=1,"",IF((ISERROR(SEARCHB("？",SUBSTITUTE(AX147,"?","？"))))*1=1,0,1))</f>
        <v/>
      </c>
      <c r="BF147" s="6" t="str">
        <f t="shared" ref="BF147:BF210" ca="1" si="89">IF(AN147=1,"",IF((ISERROR(SEARCHB("？",SUBSTITUTE(AY147,"?","？"))))*1=1,0,1))</f>
        <v/>
      </c>
      <c r="BG147" s="6" t="str">
        <f t="shared" ref="BG147:BG210" ca="1" si="90">IF(AN147=1,"",IF((ISERROR(SEARCHB("？",SUBSTITUTE(AZ147,"?","？"))))*1=1,0,1))</f>
        <v/>
      </c>
      <c r="BH147" s="6" t="str">
        <f t="shared" ref="BH147:BH210" ca="1" si="91">IF(AN147=1,"",SUM(BC147:BG147))</f>
        <v/>
      </c>
      <c r="BI147" s="29"/>
      <c r="BJ147" s="302" t="str">
        <f t="shared" ref="BJ147:BJ210" ca="1" si="92">IF(AN147=1,"",IF((VALUE((TYPE(VALUE(VALUE(LEFT(AX147,1)))))))=16,AX147,IF(LEN(AX147)&gt;2,AX147,IF(LEN(AX147)=2,IF(RIGHT(AX147,1)="N",CONCATENATE("0",AX147),AX147),IF(LEN(AX147)=1,IF(TYPE(VALUE(AX147))=1,CONCATENATE("0",AX147),AX147))))))</f>
        <v/>
      </c>
      <c r="BK147" s="302" t="str">
        <f t="shared" ref="BK147:BK210" ca="1" si="93">IF(AN147=1,"",IF((VALUE((TYPE(VALUE(VALUE(LEFT(AZ147,1)))))))=16,AZ147,IF(LEN(AZ147)&gt;2,AZ147,IF(LEN(AZ147)=2,IF(RIGHT(AZ147,1)="N",CONCATENATE("0",AZ147),AZ147),IF(LEN(AZ147)=1,IF(TYPE(VALUE(AZ147))=1,CONCATENATE("0",AZ147),AZ147))))))</f>
        <v/>
      </c>
      <c r="BL147" s="29"/>
    </row>
    <row r="148" spans="1:64" x14ac:dyDescent="0.15">
      <c r="A148" s="5">
        <v>130</v>
      </c>
      <c r="B148" s="303" t="str">
        <f ca="1">LOG確認!B148</f>
        <v/>
      </c>
      <c r="C148" s="327"/>
      <c r="D148" s="328"/>
      <c r="E148" s="328"/>
      <c r="F148" s="329"/>
      <c r="G148" s="328"/>
      <c r="H148" s="330"/>
      <c r="I148" s="330"/>
      <c r="J148" s="331"/>
      <c r="K148" s="332"/>
      <c r="L148" s="331"/>
      <c r="M148" s="333"/>
      <c r="N148" s="334"/>
      <c r="O148" s="335"/>
      <c r="P148" s="336" t="str">
        <f ca="1">LOG確認!P148</f>
        <v/>
      </c>
      <c r="Q148" s="337" t="str">
        <f ca="1">LOG確認!Q148</f>
        <v/>
      </c>
      <c r="R148" s="338" t="str">
        <f ca="1">LOG確認!R148</f>
        <v/>
      </c>
      <c r="S148" s="339" t="str">
        <f ca="1">LOG確認!S148</f>
        <v/>
      </c>
      <c r="T148" s="29"/>
      <c r="U148" s="340" t="str">
        <f ca="1">LOG確認!F148</f>
        <v/>
      </c>
      <c r="V148" s="681"/>
      <c r="W148" s="29"/>
      <c r="X148" s="29"/>
      <c r="Y148" s="6">
        <f t="shared" si="70"/>
        <v>1</v>
      </c>
      <c r="Z148" s="6">
        <f t="shared" si="71"/>
        <v>1</v>
      </c>
      <c r="AA148" s="6">
        <f t="shared" si="72"/>
        <v>1</v>
      </c>
      <c r="AB148" s="6">
        <f t="shared" si="73"/>
        <v>1</v>
      </c>
      <c r="AC148" s="6">
        <f t="shared" si="74"/>
        <v>1</v>
      </c>
      <c r="AD148" s="6">
        <f t="shared" si="75"/>
        <v>1</v>
      </c>
      <c r="AE148" s="6">
        <f t="shared" si="76"/>
        <v>1</v>
      </c>
      <c r="AF148" s="6">
        <f t="shared" si="77"/>
        <v>1</v>
      </c>
      <c r="AG148" s="6">
        <f t="shared" si="78"/>
        <v>1</v>
      </c>
      <c r="AH148" s="6">
        <f t="shared" si="79"/>
        <v>1</v>
      </c>
      <c r="AI148" s="6">
        <f t="shared" si="69"/>
        <v>1</v>
      </c>
      <c r="AJ148" s="6">
        <f t="shared" ca="1" si="80"/>
        <v>1</v>
      </c>
      <c r="AK148" s="6">
        <f t="shared" si="81"/>
        <v>1</v>
      </c>
      <c r="AL148" s="6">
        <f t="shared" ca="1" si="82"/>
        <v>13</v>
      </c>
      <c r="AM148" s="53"/>
      <c r="AN148" s="6">
        <f t="shared" ca="1" si="83"/>
        <v>1</v>
      </c>
      <c r="AO148" s="29"/>
      <c r="AP148" s="314" t="str">
        <f t="shared" ref="AP148:AP211" ca="1" si="94">IF($AN148=1,"",IF(Y148=1,AP147,C148))</f>
        <v/>
      </c>
      <c r="AQ148" s="314" t="str">
        <f t="shared" ref="AQ148:AQ211" ca="1" si="95">IF($AN148=1,"",IF(Z148=1,AQ147,D148))</f>
        <v/>
      </c>
      <c r="AR148" s="314" t="str">
        <f t="shared" ref="AR148:AR211" ca="1" si="96">IF($AN148=1,"",IF(AA148=1,AR147,E148))</f>
        <v/>
      </c>
      <c r="AS148" s="325" t="str">
        <f t="shared" ref="AS148:AS211" ca="1" si="97">IF($AN148=1,"",IF(AB148=1,AS147,F148))</f>
        <v/>
      </c>
      <c r="AT148" s="325" t="str">
        <f t="shared" ref="AT148:AT211" ca="1" si="98">IF($AN148=1,"",IF(AC148=1,AT147,G148))</f>
        <v/>
      </c>
      <c r="AU148" s="317" t="str">
        <f t="shared" ref="AU148:AU211" ca="1" si="99">IF($AN148=1,"",IF(AD148=1,AU147,ASC(UPPER(H148))))</f>
        <v/>
      </c>
      <c r="AV148" s="318" t="str">
        <f t="shared" ca="1" si="84"/>
        <v/>
      </c>
      <c r="AW148" s="325" t="str">
        <f t="shared" ref="AW148:AW211" ca="1" si="100">IF($AN148=1,"",IF(AF148=1,AW147,J148))</f>
        <v/>
      </c>
      <c r="AX148" s="319" t="str">
        <f t="shared" ref="AX148:AX211" ca="1" si="101">IF($AN148=1,"",IF(AG148=1,AX147,ASC(UPPER(K148))))</f>
        <v/>
      </c>
      <c r="AY148" s="325" t="str">
        <f t="shared" ref="AY148:AY211" ca="1" si="102">IF($AN148=1,"",IF(AH148=1,AY147,L148))</f>
        <v/>
      </c>
      <c r="AZ148" s="317" t="str">
        <f t="shared" ref="AZ148:AZ211" ca="1" si="103">IF($AN148=1,"",IF(AI148=1,AZ147,ASC(UPPER(M148))))</f>
        <v/>
      </c>
      <c r="BA148" s="6" t="str">
        <f t="shared" ca="1" si="85"/>
        <v/>
      </c>
      <c r="BB148" s="29"/>
      <c r="BC148" s="6" t="str">
        <f t="shared" ca="1" si="86"/>
        <v/>
      </c>
      <c r="BD148" s="6" t="str">
        <f t="shared" ca="1" si="87"/>
        <v/>
      </c>
      <c r="BE148" s="6" t="str">
        <f t="shared" ca="1" si="88"/>
        <v/>
      </c>
      <c r="BF148" s="6" t="str">
        <f t="shared" ca="1" si="89"/>
        <v/>
      </c>
      <c r="BG148" s="6" t="str">
        <f t="shared" ca="1" si="90"/>
        <v/>
      </c>
      <c r="BH148" s="6" t="str">
        <f t="shared" ca="1" si="91"/>
        <v/>
      </c>
      <c r="BI148" s="29"/>
      <c r="BJ148" s="302" t="str">
        <f t="shared" ca="1" si="92"/>
        <v/>
      </c>
      <c r="BK148" s="302" t="str">
        <f t="shared" ca="1" si="93"/>
        <v/>
      </c>
      <c r="BL148" s="29"/>
    </row>
    <row r="149" spans="1:64" x14ac:dyDescent="0.15">
      <c r="A149" s="5"/>
      <c r="B149" s="279" t="str">
        <f ca="1">LOG確認!B149</f>
        <v/>
      </c>
      <c r="C149" s="280"/>
      <c r="D149" s="281"/>
      <c r="E149" s="281"/>
      <c r="F149" s="282"/>
      <c r="G149" s="280"/>
      <c r="H149" s="283"/>
      <c r="I149" s="284"/>
      <c r="J149" s="285"/>
      <c r="K149" s="286"/>
      <c r="L149" s="285"/>
      <c r="M149" s="287"/>
      <c r="N149" s="341"/>
      <c r="O149" s="289"/>
      <c r="P149" s="290" t="str">
        <f ca="1">LOG確認!P149</f>
        <v/>
      </c>
      <c r="Q149" s="291" t="str">
        <f ca="1">LOG確認!Q149</f>
        <v/>
      </c>
      <c r="R149" s="292" t="str">
        <f ca="1">LOG確認!R149</f>
        <v/>
      </c>
      <c r="S149" s="310" t="str">
        <f ca="1">LOG確認!S149</f>
        <v/>
      </c>
      <c r="T149" s="29"/>
      <c r="U149" s="294" t="str">
        <f ca="1">LOG確認!F149</f>
        <v/>
      </c>
      <c r="V149" s="681"/>
      <c r="W149" s="29"/>
      <c r="X149" s="29"/>
      <c r="Y149" s="6">
        <f t="shared" si="70"/>
        <v>1</v>
      </c>
      <c r="Z149" s="6">
        <f t="shared" si="71"/>
        <v>1</v>
      </c>
      <c r="AA149" s="6">
        <f t="shared" si="72"/>
        <v>1</v>
      </c>
      <c r="AB149" s="6">
        <f t="shared" si="73"/>
        <v>1</v>
      </c>
      <c r="AC149" s="6">
        <f t="shared" si="74"/>
        <v>1</v>
      </c>
      <c r="AD149" s="6">
        <f t="shared" si="75"/>
        <v>1</v>
      </c>
      <c r="AE149" s="6">
        <f t="shared" si="76"/>
        <v>1</v>
      </c>
      <c r="AF149" s="6">
        <f t="shared" si="77"/>
        <v>1</v>
      </c>
      <c r="AG149" s="6">
        <f t="shared" si="78"/>
        <v>1</v>
      </c>
      <c r="AH149" s="6">
        <f t="shared" si="79"/>
        <v>1</v>
      </c>
      <c r="AI149" s="6">
        <f t="shared" ref="AI149:AI212" si="104">IF(SUBSTITUTE(SUBSTITUTE(M149,"　","")," ","")="",1,0)</f>
        <v>1</v>
      </c>
      <c r="AJ149" s="6">
        <f t="shared" ca="1" si="80"/>
        <v>1</v>
      </c>
      <c r="AK149" s="6">
        <f t="shared" si="81"/>
        <v>1</v>
      </c>
      <c r="AL149" s="6">
        <f t="shared" ca="1" si="82"/>
        <v>13</v>
      </c>
      <c r="AM149" s="53"/>
      <c r="AN149" s="6">
        <f t="shared" ca="1" si="83"/>
        <v>1</v>
      </c>
      <c r="AO149" s="29"/>
      <c r="AP149" s="314" t="str">
        <f t="shared" ca="1" si="94"/>
        <v/>
      </c>
      <c r="AQ149" s="314" t="str">
        <f t="shared" ca="1" si="95"/>
        <v/>
      </c>
      <c r="AR149" s="314" t="str">
        <f t="shared" ca="1" si="96"/>
        <v/>
      </c>
      <c r="AS149" s="319" t="str">
        <f t="shared" ca="1" si="97"/>
        <v/>
      </c>
      <c r="AT149" s="319" t="str">
        <f t="shared" ca="1" si="98"/>
        <v/>
      </c>
      <c r="AU149" s="317" t="str">
        <f t="shared" ca="1" si="99"/>
        <v/>
      </c>
      <c r="AV149" s="324" t="str">
        <f t="shared" ca="1" si="84"/>
        <v/>
      </c>
      <c r="AW149" s="319" t="str">
        <f t="shared" ca="1" si="100"/>
        <v/>
      </c>
      <c r="AX149" s="319" t="str">
        <f t="shared" ca="1" si="101"/>
        <v/>
      </c>
      <c r="AY149" s="319" t="str">
        <f t="shared" ca="1" si="102"/>
        <v/>
      </c>
      <c r="AZ149" s="317" t="str">
        <f t="shared" ca="1" si="103"/>
        <v/>
      </c>
      <c r="BA149" s="6" t="str">
        <f t="shared" ca="1" si="85"/>
        <v/>
      </c>
      <c r="BB149" s="29"/>
      <c r="BC149" s="6" t="str">
        <f t="shared" ca="1" si="86"/>
        <v/>
      </c>
      <c r="BD149" s="6" t="str">
        <f t="shared" ca="1" si="87"/>
        <v/>
      </c>
      <c r="BE149" s="6" t="str">
        <f t="shared" ca="1" si="88"/>
        <v/>
      </c>
      <c r="BF149" s="6" t="str">
        <f t="shared" ca="1" si="89"/>
        <v/>
      </c>
      <c r="BG149" s="6" t="str">
        <f t="shared" ca="1" si="90"/>
        <v/>
      </c>
      <c r="BH149" s="6" t="str">
        <f t="shared" ca="1" si="91"/>
        <v/>
      </c>
      <c r="BI149" s="29"/>
      <c r="BJ149" s="302" t="str">
        <f t="shared" ca="1" si="92"/>
        <v/>
      </c>
      <c r="BK149" s="302" t="str">
        <f t="shared" ca="1" si="93"/>
        <v/>
      </c>
      <c r="BL149" s="29"/>
    </row>
    <row r="150" spans="1:64" x14ac:dyDescent="0.15">
      <c r="A150" s="5"/>
      <c r="B150" s="303" t="str">
        <f ca="1">LOG確認!B150</f>
        <v/>
      </c>
      <c r="C150" s="304"/>
      <c r="D150" s="280"/>
      <c r="E150" s="280"/>
      <c r="F150" s="305"/>
      <c r="G150" s="320"/>
      <c r="H150" s="284"/>
      <c r="I150" s="284"/>
      <c r="J150" s="321"/>
      <c r="K150" s="342"/>
      <c r="L150" s="306"/>
      <c r="M150" s="308"/>
      <c r="N150" s="288"/>
      <c r="O150" s="309"/>
      <c r="P150" s="290" t="str">
        <f ca="1">LOG確認!P150</f>
        <v/>
      </c>
      <c r="Q150" s="291" t="str">
        <f ca="1">LOG確認!Q150</f>
        <v/>
      </c>
      <c r="R150" s="292" t="str">
        <f ca="1">LOG確認!R150</f>
        <v/>
      </c>
      <c r="S150" s="310" t="str">
        <f ca="1">LOG確認!S150</f>
        <v/>
      </c>
      <c r="T150" s="29"/>
      <c r="U150" s="311" t="str">
        <f ca="1">LOG確認!F150</f>
        <v/>
      </c>
      <c r="V150" s="681"/>
      <c r="W150" s="29"/>
      <c r="X150" s="29"/>
      <c r="Y150" s="6">
        <f t="shared" si="70"/>
        <v>1</v>
      </c>
      <c r="Z150" s="6">
        <f t="shared" si="71"/>
        <v>1</v>
      </c>
      <c r="AA150" s="6">
        <f t="shared" si="72"/>
        <v>1</v>
      </c>
      <c r="AB150" s="6">
        <f t="shared" si="73"/>
        <v>1</v>
      </c>
      <c r="AC150" s="6">
        <f t="shared" si="74"/>
        <v>1</v>
      </c>
      <c r="AD150" s="6">
        <f t="shared" si="75"/>
        <v>1</v>
      </c>
      <c r="AE150" s="6">
        <f t="shared" si="76"/>
        <v>1</v>
      </c>
      <c r="AF150" s="6">
        <f t="shared" si="77"/>
        <v>1</v>
      </c>
      <c r="AG150" s="6">
        <f t="shared" si="78"/>
        <v>1</v>
      </c>
      <c r="AH150" s="6">
        <f t="shared" si="79"/>
        <v>1</v>
      </c>
      <c r="AI150" s="6">
        <f t="shared" si="104"/>
        <v>1</v>
      </c>
      <c r="AJ150" s="6">
        <f t="shared" ca="1" si="80"/>
        <v>1</v>
      </c>
      <c r="AK150" s="6">
        <f t="shared" si="81"/>
        <v>1</v>
      </c>
      <c r="AL150" s="6">
        <f t="shared" ca="1" si="82"/>
        <v>13</v>
      </c>
      <c r="AM150" s="53"/>
      <c r="AN150" s="6">
        <f t="shared" ca="1" si="83"/>
        <v>1</v>
      </c>
      <c r="AO150" s="29"/>
      <c r="AP150" s="314" t="str">
        <f t="shared" ca="1" si="94"/>
        <v/>
      </c>
      <c r="AQ150" s="314" t="str">
        <f t="shared" ca="1" si="95"/>
        <v/>
      </c>
      <c r="AR150" s="314" t="str">
        <f t="shared" ca="1" si="96"/>
        <v/>
      </c>
      <c r="AS150" s="319" t="str">
        <f t="shared" ca="1" si="97"/>
        <v/>
      </c>
      <c r="AT150" s="319" t="str">
        <f t="shared" ca="1" si="98"/>
        <v/>
      </c>
      <c r="AU150" s="317" t="str">
        <f t="shared" ca="1" si="99"/>
        <v/>
      </c>
      <c r="AV150" s="318" t="str">
        <f t="shared" ca="1" si="84"/>
        <v/>
      </c>
      <c r="AW150" s="319" t="str">
        <f t="shared" ca="1" si="100"/>
        <v/>
      </c>
      <c r="AX150" s="319" t="str">
        <f t="shared" ca="1" si="101"/>
        <v/>
      </c>
      <c r="AY150" s="319" t="str">
        <f t="shared" ca="1" si="102"/>
        <v/>
      </c>
      <c r="AZ150" s="317" t="str">
        <f t="shared" ca="1" si="103"/>
        <v/>
      </c>
      <c r="BA150" s="6" t="str">
        <f t="shared" ca="1" si="85"/>
        <v/>
      </c>
      <c r="BB150" s="29"/>
      <c r="BC150" s="6" t="str">
        <f t="shared" ca="1" si="86"/>
        <v/>
      </c>
      <c r="BD150" s="6" t="str">
        <f t="shared" ca="1" si="87"/>
        <v/>
      </c>
      <c r="BE150" s="6" t="str">
        <f t="shared" ca="1" si="88"/>
        <v/>
      </c>
      <c r="BF150" s="6" t="str">
        <f t="shared" ca="1" si="89"/>
        <v/>
      </c>
      <c r="BG150" s="6" t="str">
        <f t="shared" ca="1" si="90"/>
        <v/>
      </c>
      <c r="BH150" s="6" t="str">
        <f t="shared" ca="1" si="91"/>
        <v/>
      </c>
      <c r="BI150" s="29"/>
      <c r="BJ150" s="302" t="str">
        <f t="shared" ca="1" si="92"/>
        <v/>
      </c>
      <c r="BK150" s="302" t="str">
        <f t="shared" ca="1" si="93"/>
        <v/>
      </c>
      <c r="BL150" s="29"/>
    </row>
    <row r="151" spans="1:64" x14ac:dyDescent="0.15">
      <c r="A151" s="5"/>
      <c r="B151" s="303" t="str">
        <f ca="1">LOG確認!B151</f>
        <v/>
      </c>
      <c r="C151" s="304"/>
      <c r="D151" s="280"/>
      <c r="E151" s="280"/>
      <c r="F151" s="305"/>
      <c r="G151" s="320"/>
      <c r="H151" s="284"/>
      <c r="I151" s="284"/>
      <c r="J151" s="306"/>
      <c r="K151" s="342"/>
      <c r="L151" s="321"/>
      <c r="M151" s="308"/>
      <c r="N151" s="288"/>
      <c r="O151" s="322"/>
      <c r="P151" s="290" t="str">
        <f ca="1">LOG確認!P151</f>
        <v/>
      </c>
      <c r="Q151" s="291" t="str">
        <f ca="1">LOG確認!Q151</f>
        <v/>
      </c>
      <c r="R151" s="292" t="str">
        <f ca="1">LOG確認!R151</f>
        <v/>
      </c>
      <c r="S151" s="310" t="str">
        <f ca="1">LOG確認!S151</f>
        <v/>
      </c>
      <c r="T151" s="29"/>
      <c r="U151" s="311" t="str">
        <f ca="1">LOG確認!F151</f>
        <v/>
      </c>
      <c r="V151" s="681"/>
      <c r="W151" s="29"/>
      <c r="X151" s="29"/>
      <c r="Y151" s="6">
        <f t="shared" si="70"/>
        <v>1</v>
      </c>
      <c r="Z151" s="6">
        <f t="shared" si="71"/>
        <v>1</v>
      </c>
      <c r="AA151" s="6">
        <f t="shared" si="72"/>
        <v>1</v>
      </c>
      <c r="AB151" s="6">
        <f t="shared" si="73"/>
        <v>1</v>
      </c>
      <c r="AC151" s="6">
        <f t="shared" si="74"/>
        <v>1</v>
      </c>
      <c r="AD151" s="6">
        <f t="shared" si="75"/>
        <v>1</v>
      </c>
      <c r="AE151" s="6">
        <f t="shared" si="76"/>
        <v>1</v>
      </c>
      <c r="AF151" s="6">
        <f t="shared" si="77"/>
        <v>1</v>
      </c>
      <c r="AG151" s="6">
        <f t="shared" si="78"/>
        <v>1</v>
      </c>
      <c r="AH151" s="6">
        <f t="shared" si="79"/>
        <v>1</v>
      </c>
      <c r="AI151" s="6">
        <f t="shared" si="104"/>
        <v>1</v>
      </c>
      <c r="AJ151" s="6">
        <f t="shared" ca="1" si="80"/>
        <v>1</v>
      </c>
      <c r="AK151" s="6">
        <f t="shared" si="81"/>
        <v>1</v>
      </c>
      <c r="AL151" s="6">
        <f t="shared" ca="1" si="82"/>
        <v>13</v>
      </c>
      <c r="AM151" s="53"/>
      <c r="AN151" s="6">
        <f t="shared" ca="1" si="83"/>
        <v>1</v>
      </c>
      <c r="AO151" s="29"/>
      <c r="AP151" s="314" t="str">
        <f t="shared" ca="1" si="94"/>
        <v/>
      </c>
      <c r="AQ151" s="314" t="str">
        <f t="shared" ca="1" si="95"/>
        <v/>
      </c>
      <c r="AR151" s="314" t="str">
        <f t="shared" ca="1" si="96"/>
        <v/>
      </c>
      <c r="AS151" s="316" t="str">
        <f t="shared" ca="1" si="97"/>
        <v/>
      </c>
      <c r="AT151" s="316" t="str">
        <f t="shared" ca="1" si="98"/>
        <v/>
      </c>
      <c r="AU151" s="317" t="str">
        <f t="shared" ca="1" si="99"/>
        <v/>
      </c>
      <c r="AV151" s="318" t="str">
        <f t="shared" ca="1" si="84"/>
        <v/>
      </c>
      <c r="AW151" s="316" t="str">
        <f t="shared" ca="1" si="100"/>
        <v/>
      </c>
      <c r="AX151" s="319" t="str">
        <f t="shared" ca="1" si="101"/>
        <v/>
      </c>
      <c r="AY151" s="316" t="str">
        <f t="shared" ca="1" si="102"/>
        <v/>
      </c>
      <c r="AZ151" s="317" t="str">
        <f t="shared" ca="1" si="103"/>
        <v/>
      </c>
      <c r="BA151" s="6" t="str">
        <f t="shared" ca="1" si="85"/>
        <v/>
      </c>
      <c r="BB151" s="29"/>
      <c r="BC151" s="6" t="str">
        <f t="shared" ca="1" si="86"/>
        <v/>
      </c>
      <c r="BD151" s="6" t="str">
        <f t="shared" ca="1" si="87"/>
        <v/>
      </c>
      <c r="BE151" s="6" t="str">
        <f t="shared" ca="1" si="88"/>
        <v/>
      </c>
      <c r="BF151" s="6" t="str">
        <f t="shared" ca="1" si="89"/>
        <v/>
      </c>
      <c r="BG151" s="6" t="str">
        <f t="shared" ca="1" si="90"/>
        <v/>
      </c>
      <c r="BH151" s="6" t="str">
        <f t="shared" ca="1" si="91"/>
        <v/>
      </c>
      <c r="BI151" s="29"/>
      <c r="BJ151" s="302" t="str">
        <f t="shared" ca="1" si="92"/>
        <v/>
      </c>
      <c r="BK151" s="302" t="str">
        <f t="shared" ca="1" si="93"/>
        <v/>
      </c>
      <c r="BL151" s="29"/>
    </row>
    <row r="152" spans="1:64" x14ac:dyDescent="0.15">
      <c r="A152" s="5"/>
      <c r="B152" s="303" t="str">
        <f ca="1">LOG確認!B152</f>
        <v/>
      </c>
      <c r="C152" s="304"/>
      <c r="D152" s="280"/>
      <c r="E152" s="280"/>
      <c r="F152" s="305"/>
      <c r="G152" s="320"/>
      <c r="H152" s="284"/>
      <c r="I152" s="284"/>
      <c r="J152" s="306"/>
      <c r="K152" s="342"/>
      <c r="L152" s="321"/>
      <c r="M152" s="308"/>
      <c r="N152" s="288"/>
      <c r="O152" s="322"/>
      <c r="P152" s="290" t="str">
        <f ca="1">LOG確認!P152</f>
        <v/>
      </c>
      <c r="Q152" s="291" t="str">
        <f ca="1">LOG確認!Q152</f>
        <v/>
      </c>
      <c r="R152" s="292" t="str">
        <f ca="1">LOG確認!R152</f>
        <v/>
      </c>
      <c r="S152" s="310" t="str">
        <f ca="1">LOG確認!S152</f>
        <v/>
      </c>
      <c r="T152" s="29"/>
      <c r="U152" s="311" t="str">
        <f ca="1">LOG確認!F152</f>
        <v/>
      </c>
      <c r="V152" s="681"/>
      <c r="W152" s="29"/>
      <c r="X152" s="29"/>
      <c r="Y152" s="6">
        <f t="shared" si="70"/>
        <v>1</v>
      </c>
      <c r="Z152" s="6">
        <f t="shared" si="71"/>
        <v>1</v>
      </c>
      <c r="AA152" s="6">
        <f t="shared" si="72"/>
        <v>1</v>
      </c>
      <c r="AB152" s="6">
        <f t="shared" si="73"/>
        <v>1</v>
      </c>
      <c r="AC152" s="6">
        <f t="shared" si="74"/>
        <v>1</v>
      </c>
      <c r="AD152" s="6">
        <f t="shared" si="75"/>
        <v>1</v>
      </c>
      <c r="AE152" s="6">
        <f t="shared" si="76"/>
        <v>1</v>
      </c>
      <c r="AF152" s="6">
        <f t="shared" si="77"/>
        <v>1</v>
      </c>
      <c r="AG152" s="6">
        <f t="shared" si="78"/>
        <v>1</v>
      </c>
      <c r="AH152" s="6">
        <f t="shared" si="79"/>
        <v>1</v>
      </c>
      <c r="AI152" s="6">
        <f t="shared" si="104"/>
        <v>1</v>
      </c>
      <c r="AJ152" s="6">
        <f t="shared" ca="1" si="80"/>
        <v>1</v>
      </c>
      <c r="AK152" s="6">
        <f t="shared" si="81"/>
        <v>1</v>
      </c>
      <c r="AL152" s="6">
        <f t="shared" ca="1" si="82"/>
        <v>13</v>
      </c>
      <c r="AM152" s="53"/>
      <c r="AN152" s="6">
        <f t="shared" ca="1" si="83"/>
        <v>1</v>
      </c>
      <c r="AO152" s="29"/>
      <c r="AP152" s="314" t="str">
        <f t="shared" ca="1" si="94"/>
        <v/>
      </c>
      <c r="AQ152" s="314" t="str">
        <f t="shared" ca="1" si="95"/>
        <v/>
      </c>
      <c r="AR152" s="314" t="str">
        <f t="shared" ca="1" si="96"/>
        <v/>
      </c>
      <c r="AS152" s="319" t="str">
        <f t="shared" ca="1" si="97"/>
        <v/>
      </c>
      <c r="AT152" s="319" t="str">
        <f t="shared" ca="1" si="98"/>
        <v/>
      </c>
      <c r="AU152" s="317" t="str">
        <f t="shared" ca="1" si="99"/>
        <v/>
      </c>
      <c r="AV152" s="324" t="str">
        <f t="shared" ca="1" si="84"/>
        <v/>
      </c>
      <c r="AW152" s="319" t="str">
        <f t="shared" ca="1" si="100"/>
        <v/>
      </c>
      <c r="AX152" s="319" t="str">
        <f t="shared" ca="1" si="101"/>
        <v/>
      </c>
      <c r="AY152" s="319" t="str">
        <f t="shared" ca="1" si="102"/>
        <v/>
      </c>
      <c r="AZ152" s="317" t="str">
        <f t="shared" ca="1" si="103"/>
        <v/>
      </c>
      <c r="BA152" s="6" t="str">
        <f t="shared" ca="1" si="85"/>
        <v/>
      </c>
      <c r="BB152" s="29"/>
      <c r="BC152" s="6" t="str">
        <f t="shared" ca="1" si="86"/>
        <v/>
      </c>
      <c r="BD152" s="6" t="str">
        <f t="shared" ca="1" si="87"/>
        <v/>
      </c>
      <c r="BE152" s="6" t="str">
        <f t="shared" ca="1" si="88"/>
        <v/>
      </c>
      <c r="BF152" s="6" t="str">
        <f t="shared" ca="1" si="89"/>
        <v/>
      </c>
      <c r="BG152" s="6" t="str">
        <f t="shared" ca="1" si="90"/>
        <v/>
      </c>
      <c r="BH152" s="6" t="str">
        <f t="shared" ca="1" si="91"/>
        <v/>
      </c>
      <c r="BI152" s="29"/>
      <c r="BJ152" s="302" t="str">
        <f t="shared" ca="1" si="92"/>
        <v/>
      </c>
      <c r="BK152" s="302" t="str">
        <f t="shared" ca="1" si="93"/>
        <v/>
      </c>
      <c r="BL152" s="29"/>
    </row>
    <row r="153" spans="1:64" x14ac:dyDescent="0.15">
      <c r="A153" s="5"/>
      <c r="B153" s="303" t="str">
        <f ca="1">LOG確認!B153</f>
        <v/>
      </c>
      <c r="C153" s="304"/>
      <c r="D153" s="280"/>
      <c r="E153" s="280"/>
      <c r="F153" s="305"/>
      <c r="G153" s="320"/>
      <c r="H153" s="284"/>
      <c r="I153" s="284"/>
      <c r="J153" s="306"/>
      <c r="K153" s="307"/>
      <c r="L153" s="306"/>
      <c r="M153" s="308"/>
      <c r="N153" s="288"/>
      <c r="O153" s="322"/>
      <c r="P153" s="290" t="str">
        <f ca="1">LOG確認!P153</f>
        <v/>
      </c>
      <c r="Q153" s="291" t="str">
        <f ca="1">LOG確認!Q153</f>
        <v/>
      </c>
      <c r="R153" s="292" t="str">
        <f ca="1">LOG確認!R153</f>
        <v/>
      </c>
      <c r="S153" s="310" t="str">
        <f ca="1">LOG確認!S153</f>
        <v/>
      </c>
      <c r="T153" s="29"/>
      <c r="U153" s="311" t="str">
        <f ca="1">LOG確認!F153</f>
        <v/>
      </c>
      <c r="V153" s="681"/>
      <c r="W153" s="29"/>
      <c r="X153" s="29"/>
      <c r="Y153" s="6">
        <f t="shared" si="70"/>
        <v>1</v>
      </c>
      <c r="Z153" s="6">
        <f t="shared" si="71"/>
        <v>1</v>
      </c>
      <c r="AA153" s="6">
        <f t="shared" si="72"/>
        <v>1</v>
      </c>
      <c r="AB153" s="6">
        <f t="shared" si="73"/>
        <v>1</v>
      </c>
      <c r="AC153" s="6">
        <f t="shared" si="74"/>
        <v>1</v>
      </c>
      <c r="AD153" s="6">
        <f t="shared" si="75"/>
        <v>1</v>
      </c>
      <c r="AE153" s="6">
        <f t="shared" si="76"/>
        <v>1</v>
      </c>
      <c r="AF153" s="6">
        <f t="shared" si="77"/>
        <v>1</v>
      </c>
      <c r="AG153" s="6">
        <f t="shared" si="78"/>
        <v>1</v>
      </c>
      <c r="AH153" s="6">
        <f t="shared" si="79"/>
        <v>1</v>
      </c>
      <c r="AI153" s="6">
        <f t="shared" si="104"/>
        <v>1</v>
      </c>
      <c r="AJ153" s="6">
        <f t="shared" ca="1" si="80"/>
        <v>1</v>
      </c>
      <c r="AK153" s="6">
        <f t="shared" si="81"/>
        <v>1</v>
      </c>
      <c r="AL153" s="6">
        <f t="shared" ca="1" si="82"/>
        <v>13</v>
      </c>
      <c r="AM153" s="53"/>
      <c r="AN153" s="6">
        <f t="shared" ca="1" si="83"/>
        <v>1</v>
      </c>
      <c r="AO153" s="29"/>
      <c r="AP153" s="314" t="str">
        <f t="shared" ca="1" si="94"/>
        <v/>
      </c>
      <c r="AQ153" s="314" t="str">
        <f t="shared" ca="1" si="95"/>
        <v/>
      </c>
      <c r="AR153" s="314" t="str">
        <f t="shared" ca="1" si="96"/>
        <v/>
      </c>
      <c r="AS153" s="325" t="str">
        <f t="shared" ca="1" si="97"/>
        <v/>
      </c>
      <c r="AT153" s="325" t="str">
        <f t="shared" ca="1" si="98"/>
        <v/>
      </c>
      <c r="AU153" s="317" t="str">
        <f t="shared" ca="1" si="99"/>
        <v/>
      </c>
      <c r="AV153" s="318" t="str">
        <f t="shared" ca="1" si="84"/>
        <v/>
      </c>
      <c r="AW153" s="325" t="str">
        <f t="shared" ca="1" si="100"/>
        <v/>
      </c>
      <c r="AX153" s="319" t="str">
        <f t="shared" ca="1" si="101"/>
        <v/>
      </c>
      <c r="AY153" s="325" t="str">
        <f t="shared" ca="1" si="102"/>
        <v/>
      </c>
      <c r="AZ153" s="317" t="str">
        <f t="shared" ca="1" si="103"/>
        <v/>
      </c>
      <c r="BA153" s="6" t="str">
        <f t="shared" ca="1" si="85"/>
        <v/>
      </c>
      <c r="BB153" s="29"/>
      <c r="BC153" s="6" t="str">
        <f t="shared" ca="1" si="86"/>
        <v/>
      </c>
      <c r="BD153" s="6" t="str">
        <f t="shared" ca="1" si="87"/>
        <v/>
      </c>
      <c r="BE153" s="6" t="str">
        <f t="shared" ca="1" si="88"/>
        <v/>
      </c>
      <c r="BF153" s="6" t="str">
        <f t="shared" ca="1" si="89"/>
        <v/>
      </c>
      <c r="BG153" s="6" t="str">
        <f t="shared" ca="1" si="90"/>
        <v/>
      </c>
      <c r="BH153" s="6" t="str">
        <f t="shared" ca="1" si="91"/>
        <v/>
      </c>
      <c r="BI153" s="29"/>
      <c r="BJ153" s="302" t="str">
        <f t="shared" ca="1" si="92"/>
        <v/>
      </c>
      <c r="BK153" s="302" t="str">
        <f t="shared" ca="1" si="93"/>
        <v/>
      </c>
      <c r="BL153" s="29"/>
    </row>
    <row r="154" spans="1:64" x14ac:dyDescent="0.15">
      <c r="A154" s="5"/>
      <c r="B154" s="303" t="str">
        <f ca="1">LOG確認!B154</f>
        <v/>
      </c>
      <c r="C154" s="304"/>
      <c r="D154" s="280"/>
      <c r="E154" s="280"/>
      <c r="F154" s="305"/>
      <c r="G154" s="320"/>
      <c r="H154" s="284"/>
      <c r="I154" s="284"/>
      <c r="J154" s="321"/>
      <c r="K154" s="342"/>
      <c r="L154" s="321"/>
      <c r="M154" s="308"/>
      <c r="N154" s="288"/>
      <c r="O154" s="309"/>
      <c r="P154" s="290" t="str">
        <f ca="1">LOG確認!P154</f>
        <v/>
      </c>
      <c r="Q154" s="291" t="str">
        <f ca="1">LOG確認!Q154</f>
        <v/>
      </c>
      <c r="R154" s="292" t="str">
        <f ca="1">LOG確認!R154</f>
        <v/>
      </c>
      <c r="S154" s="310" t="str">
        <f ca="1">LOG確認!S154</f>
        <v/>
      </c>
      <c r="T154" s="29"/>
      <c r="U154" s="326" t="str">
        <f ca="1">LOG確認!F154</f>
        <v/>
      </c>
      <c r="V154" s="681"/>
      <c r="W154" s="29"/>
      <c r="X154" s="29"/>
      <c r="Y154" s="6">
        <f t="shared" si="70"/>
        <v>1</v>
      </c>
      <c r="Z154" s="6">
        <f t="shared" si="71"/>
        <v>1</v>
      </c>
      <c r="AA154" s="6">
        <f t="shared" si="72"/>
        <v>1</v>
      </c>
      <c r="AB154" s="6">
        <f t="shared" si="73"/>
        <v>1</v>
      </c>
      <c r="AC154" s="6">
        <f t="shared" si="74"/>
        <v>1</v>
      </c>
      <c r="AD154" s="6">
        <f t="shared" si="75"/>
        <v>1</v>
      </c>
      <c r="AE154" s="6">
        <f t="shared" si="76"/>
        <v>1</v>
      </c>
      <c r="AF154" s="6">
        <f t="shared" si="77"/>
        <v>1</v>
      </c>
      <c r="AG154" s="6">
        <f t="shared" si="78"/>
        <v>1</v>
      </c>
      <c r="AH154" s="6">
        <f t="shared" si="79"/>
        <v>1</v>
      </c>
      <c r="AI154" s="6">
        <f t="shared" si="104"/>
        <v>1</v>
      </c>
      <c r="AJ154" s="6">
        <f t="shared" ca="1" si="80"/>
        <v>1</v>
      </c>
      <c r="AK154" s="6">
        <f t="shared" si="81"/>
        <v>1</v>
      </c>
      <c r="AL154" s="6">
        <f t="shared" ca="1" si="82"/>
        <v>13</v>
      </c>
      <c r="AM154" s="53"/>
      <c r="AN154" s="6">
        <f t="shared" ca="1" si="83"/>
        <v>1</v>
      </c>
      <c r="AO154" s="29"/>
      <c r="AP154" s="314" t="str">
        <f t="shared" ca="1" si="94"/>
        <v/>
      </c>
      <c r="AQ154" s="314" t="str">
        <f t="shared" ca="1" si="95"/>
        <v/>
      </c>
      <c r="AR154" s="314" t="str">
        <f t="shared" ca="1" si="96"/>
        <v/>
      </c>
      <c r="AS154" s="325" t="str">
        <f t="shared" ca="1" si="97"/>
        <v/>
      </c>
      <c r="AT154" s="325" t="str">
        <f t="shared" ca="1" si="98"/>
        <v/>
      </c>
      <c r="AU154" s="317" t="str">
        <f t="shared" ca="1" si="99"/>
        <v/>
      </c>
      <c r="AV154" s="318" t="str">
        <f t="shared" ca="1" si="84"/>
        <v/>
      </c>
      <c r="AW154" s="325" t="str">
        <f t="shared" ca="1" si="100"/>
        <v/>
      </c>
      <c r="AX154" s="319" t="str">
        <f t="shared" ca="1" si="101"/>
        <v/>
      </c>
      <c r="AY154" s="325" t="str">
        <f t="shared" ca="1" si="102"/>
        <v/>
      </c>
      <c r="AZ154" s="317" t="str">
        <f t="shared" ca="1" si="103"/>
        <v/>
      </c>
      <c r="BA154" s="6" t="str">
        <f t="shared" ca="1" si="85"/>
        <v/>
      </c>
      <c r="BB154" s="29"/>
      <c r="BC154" s="6" t="str">
        <f t="shared" ca="1" si="86"/>
        <v/>
      </c>
      <c r="BD154" s="6" t="str">
        <f t="shared" ca="1" si="87"/>
        <v/>
      </c>
      <c r="BE154" s="6" t="str">
        <f t="shared" ca="1" si="88"/>
        <v/>
      </c>
      <c r="BF154" s="6" t="str">
        <f t="shared" ca="1" si="89"/>
        <v/>
      </c>
      <c r="BG154" s="6" t="str">
        <f t="shared" ca="1" si="90"/>
        <v/>
      </c>
      <c r="BH154" s="6" t="str">
        <f t="shared" ca="1" si="91"/>
        <v/>
      </c>
      <c r="BI154" s="29"/>
      <c r="BJ154" s="302" t="str">
        <f t="shared" ca="1" si="92"/>
        <v/>
      </c>
      <c r="BK154" s="302" t="str">
        <f t="shared" ca="1" si="93"/>
        <v/>
      </c>
      <c r="BL154" s="29"/>
    </row>
    <row r="155" spans="1:64" x14ac:dyDescent="0.15">
      <c r="A155" s="5"/>
      <c r="B155" s="303" t="str">
        <f ca="1">LOG確認!B155</f>
        <v/>
      </c>
      <c r="C155" s="304"/>
      <c r="D155" s="280"/>
      <c r="E155" s="280"/>
      <c r="F155" s="305"/>
      <c r="G155" s="320"/>
      <c r="H155" s="284"/>
      <c r="I155" s="284"/>
      <c r="J155" s="321"/>
      <c r="K155" s="342"/>
      <c r="L155" s="321"/>
      <c r="M155" s="308"/>
      <c r="N155" s="288"/>
      <c r="O155" s="322"/>
      <c r="P155" s="290" t="str">
        <f ca="1">LOG確認!P155</f>
        <v/>
      </c>
      <c r="Q155" s="291" t="str">
        <f ca="1">LOG確認!Q155</f>
        <v/>
      </c>
      <c r="R155" s="292" t="str">
        <f ca="1">LOG確認!R155</f>
        <v/>
      </c>
      <c r="S155" s="310" t="str">
        <f ca="1">LOG確認!S155</f>
        <v/>
      </c>
      <c r="T155" s="29"/>
      <c r="U155" s="311" t="str">
        <f ca="1">LOG確認!F155</f>
        <v/>
      </c>
      <c r="V155" s="681"/>
      <c r="W155" s="29"/>
      <c r="X155" s="29"/>
      <c r="Y155" s="6">
        <f t="shared" si="70"/>
        <v>1</v>
      </c>
      <c r="Z155" s="6">
        <f t="shared" si="71"/>
        <v>1</v>
      </c>
      <c r="AA155" s="6">
        <f t="shared" si="72"/>
        <v>1</v>
      </c>
      <c r="AB155" s="6">
        <f t="shared" si="73"/>
        <v>1</v>
      </c>
      <c r="AC155" s="6">
        <f t="shared" si="74"/>
        <v>1</v>
      </c>
      <c r="AD155" s="6">
        <f t="shared" si="75"/>
        <v>1</v>
      </c>
      <c r="AE155" s="6">
        <f t="shared" si="76"/>
        <v>1</v>
      </c>
      <c r="AF155" s="6">
        <f t="shared" si="77"/>
        <v>1</v>
      </c>
      <c r="AG155" s="6">
        <f t="shared" si="78"/>
        <v>1</v>
      </c>
      <c r="AH155" s="6">
        <f t="shared" si="79"/>
        <v>1</v>
      </c>
      <c r="AI155" s="6">
        <f t="shared" si="104"/>
        <v>1</v>
      </c>
      <c r="AJ155" s="6">
        <f t="shared" ca="1" si="80"/>
        <v>1</v>
      </c>
      <c r="AK155" s="6">
        <f t="shared" si="81"/>
        <v>1</v>
      </c>
      <c r="AL155" s="6">
        <f t="shared" ca="1" si="82"/>
        <v>13</v>
      </c>
      <c r="AM155" s="53"/>
      <c r="AN155" s="6">
        <f t="shared" ca="1" si="83"/>
        <v>1</v>
      </c>
      <c r="AO155" s="29"/>
      <c r="AP155" s="314" t="str">
        <f t="shared" ca="1" si="94"/>
        <v/>
      </c>
      <c r="AQ155" s="314" t="str">
        <f t="shared" ca="1" si="95"/>
        <v/>
      </c>
      <c r="AR155" s="314" t="str">
        <f t="shared" ca="1" si="96"/>
        <v/>
      </c>
      <c r="AS155" s="325" t="str">
        <f t="shared" ca="1" si="97"/>
        <v/>
      </c>
      <c r="AT155" s="325" t="str">
        <f t="shared" ca="1" si="98"/>
        <v/>
      </c>
      <c r="AU155" s="317" t="str">
        <f t="shared" ca="1" si="99"/>
        <v/>
      </c>
      <c r="AV155" s="324" t="str">
        <f t="shared" ca="1" si="84"/>
        <v/>
      </c>
      <c r="AW155" s="325" t="str">
        <f t="shared" ca="1" si="100"/>
        <v/>
      </c>
      <c r="AX155" s="319" t="str">
        <f t="shared" ca="1" si="101"/>
        <v/>
      </c>
      <c r="AY155" s="325" t="str">
        <f t="shared" ca="1" si="102"/>
        <v/>
      </c>
      <c r="AZ155" s="317" t="str">
        <f t="shared" ca="1" si="103"/>
        <v/>
      </c>
      <c r="BA155" s="6" t="str">
        <f t="shared" ca="1" si="85"/>
        <v/>
      </c>
      <c r="BB155" s="29"/>
      <c r="BC155" s="6" t="str">
        <f t="shared" ca="1" si="86"/>
        <v/>
      </c>
      <c r="BD155" s="6" t="str">
        <f t="shared" ca="1" si="87"/>
        <v/>
      </c>
      <c r="BE155" s="6" t="str">
        <f t="shared" ca="1" si="88"/>
        <v/>
      </c>
      <c r="BF155" s="6" t="str">
        <f t="shared" ca="1" si="89"/>
        <v/>
      </c>
      <c r="BG155" s="6" t="str">
        <f t="shared" ca="1" si="90"/>
        <v/>
      </c>
      <c r="BH155" s="6" t="str">
        <f t="shared" ca="1" si="91"/>
        <v/>
      </c>
      <c r="BI155" s="29"/>
      <c r="BJ155" s="302" t="str">
        <f t="shared" ca="1" si="92"/>
        <v/>
      </c>
      <c r="BK155" s="302" t="str">
        <f t="shared" ca="1" si="93"/>
        <v/>
      </c>
      <c r="BL155" s="29"/>
    </row>
    <row r="156" spans="1:64" x14ac:dyDescent="0.15">
      <c r="A156" s="5"/>
      <c r="B156" s="303" t="str">
        <f ca="1">LOG確認!B156</f>
        <v/>
      </c>
      <c r="C156" s="304"/>
      <c r="D156" s="280"/>
      <c r="E156" s="280"/>
      <c r="F156" s="305"/>
      <c r="G156" s="320"/>
      <c r="H156" s="284"/>
      <c r="I156" s="284"/>
      <c r="J156" s="306"/>
      <c r="K156" s="342"/>
      <c r="L156" s="321"/>
      <c r="M156" s="308"/>
      <c r="N156" s="288"/>
      <c r="O156" s="322"/>
      <c r="P156" s="290" t="str">
        <f ca="1">LOG確認!P156</f>
        <v/>
      </c>
      <c r="Q156" s="291" t="str">
        <f ca="1">LOG確認!Q156</f>
        <v/>
      </c>
      <c r="R156" s="292" t="str">
        <f ca="1">LOG確認!R156</f>
        <v/>
      </c>
      <c r="S156" s="310" t="str">
        <f ca="1">LOG確認!S156</f>
        <v/>
      </c>
      <c r="T156" s="29"/>
      <c r="U156" s="311" t="str">
        <f ca="1">LOG確認!F156</f>
        <v/>
      </c>
      <c r="V156" s="681"/>
      <c r="W156" s="29"/>
      <c r="X156" s="29"/>
      <c r="Y156" s="6">
        <f t="shared" si="70"/>
        <v>1</v>
      </c>
      <c r="Z156" s="6">
        <f t="shared" si="71"/>
        <v>1</v>
      </c>
      <c r="AA156" s="6">
        <f t="shared" si="72"/>
        <v>1</v>
      </c>
      <c r="AB156" s="6">
        <f t="shared" si="73"/>
        <v>1</v>
      </c>
      <c r="AC156" s="6">
        <f t="shared" si="74"/>
        <v>1</v>
      </c>
      <c r="AD156" s="6">
        <f t="shared" si="75"/>
        <v>1</v>
      </c>
      <c r="AE156" s="6">
        <f t="shared" si="76"/>
        <v>1</v>
      </c>
      <c r="AF156" s="6">
        <f t="shared" si="77"/>
        <v>1</v>
      </c>
      <c r="AG156" s="6">
        <f t="shared" si="78"/>
        <v>1</v>
      </c>
      <c r="AH156" s="6">
        <f t="shared" si="79"/>
        <v>1</v>
      </c>
      <c r="AI156" s="6">
        <f t="shared" si="104"/>
        <v>1</v>
      </c>
      <c r="AJ156" s="6">
        <f t="shared" ca="1" si="80"/>
        <v>1</v>
      </c>
      <c r="AK156" s="6">
        <f t="shared" si="81"/>
        <v>1</v>
      </c>
      <c r="AL156" s="6">
        <f t="shared" ca="1" si="82"/>
        <v>13</v>
      </c>
      <c r="AM156" s="53"/>
      <c r="AN156" s="6">
        <f t="shared" ca="1" si="83"/>
        <v>1</v>
      </c>
      <c r="AO156" s="29"/>
      <c r="AP156" s="314" t="str">
        <f t="shared" ca="1" si="94"/>
        <v/>
      </c>
      <c r="AQ156" s="314" t="str">
        <f t="shared" ca="1" si="95"/>
        <v/>
      </c>
      <c r="AR156" s="314" t="str">
        <f t="shared" ca="1" si="96"/>
        <v/>
      </c>
      <c r="AS156" s="325" t="str">
        <f t="shared" ca="1" si="97"/>
        <v/>
      </c>
      <c r="AT156" s="325" t="str">
        <f t="shared" ca="1" si="98"/>
        <v/>
      </c>
      <c r="AU156" s="317" t="str">
        <f t="shared" ca="1" si="99"/>
        <v/>
      </c>
      <c r="AV156" s="318" t="str">
        <f t="shared" ca="1" si="84"/>
        <v/>
      </c>
      <c r="AW156" s="325" t="str">
        <f t="shared" ca="1" si="100"/>
        <v/>
      </c>
      <c r="AX156" s="319" t="str">
        <f t="shared" ca="1" si="101"/>
        <v/>
      </c>
      <c r="AY156" s="325" t="str">
        <f t="shared" ca="1" si="102"/>
        <v/>
      </c>
      <c r="AZ156" s="317" t="str">
        <f t="shared" ca="1" si="103"/>
        <v/>
      </c>
      <c r="BA156" s="6" t="str">
        <f t="shared" ca="1" si="85"/>
        <v/>
      </c>
      <c r="BB156" s="29"/>
      <c r="BC156" s="6" t="str">
        <f t="shared" ca="1" si="86"/>
        <v/>
      </c>
      <c r="BD156" s="6" t="str">
        <f t="shared" ca="1" si="87"/>
        <v/>
      </c>
      <c r="BE156" s="6" t="str">
        <f t="shared" ca="1" si="88"/>
        <v/>
      </c>
      <c r="BF156" s="6" t="str">
        <f t="shared" ca="1" si="89"/>
        <v/>
      </c>
      <c r="BG156" s="6" t="str">
        <f t="shared" ca="1" si="90"/>
        <v/>
      </c>
      <c r="BH156" s="6" t="str">
        <f t="shared" ca="1" si="91"/>
        <v/>
      </c>
      <c r="BI156" s="29"/>
      <c r="BJ156" s="302" t="str">
        <f t="shared" ca="1" si="92"/>
        <v/>
      </c>
      <c r="BK156" s="302" t="str">
        <f t="shared" ca="1" si="93"/>
        <v/>
      </c>
      <c r="BL156" s="29"/>
    </row>
    <row r="157" spans="1:64" x14ac:dyDescent="0.15">
      <c r="A157" s="5"/>
      <c r="B157" s="303" t="str">
        <f ca="1">LOG確認!B157</f>
        <v/>
      </c>
      <c r="C157" s="304"/>
      <c r="D157" s="280"/>
      <c r="E157" s="280"/>
      <c r="F157" s="305"/>
      <c r="G157" s="320"/>
      <c r="H157" s="284"/>
      <c r="I157" s="284"/>
      <c r="J157" s="306"/>
      <c r="K157" s="342"/>
      <c r="L157" s="306"/>
      <c r="M157" s="308"/>
      <c r="N157" s="288"/>
      <c r="O157" s="322"/>
      <c r="P157" s="290" t="str">
        <f ca="1">LOG確認!P157</f>
        <v/>
      </c>
      <c r="Q157" s="291" t="str">
        <f ca="1">LOG確認!Q157</f>
        <v/>
      </c>
      <c r="R157" s="292" t="str">
        <f ca="1">LOG確認!R157</f>
        <v/>
      </c>
      <c r="S157" s="310" t="str">
        <f ca="1">LOG確認!S157</f>
        <v/>
      </c>
      <c r="T157" s="29"/>
      <c r="U157" s="326" t="str">
        <f ca="1">LOG確認!F157</f>
        <v/>
      </c>
      <c r="V157" s="681"/>
      <c r="W157" s="29"/>
      <c r="X157" s="29"/>
      <c r="Y157" s="6">
        <f t="shared" si="70"/>
        <v>1</v>
      </c>
      <c r="Z157" s="6">
        <f t="shared" si="71"/>
        <v>1</v>
      </c>
      <c r="AA157" s="6">
        <f t="shared" si="72"/>
        <v>1</v>
      </c>
      <c r="AB157" s="6">
        <f t="shared" si="73"/>
        <v>1</v>
      </c>
      <c r="AC157" s="6">
        <f t="shared" si="74"/>
        <v>1</v>
      </c>
      <c r="AD157" s="6">
        <f t="shared" si="75"/>
        <v>1</v>
      </c>
      <c r="AE157" s="6">
        <f t="shared" si="76"/>
        <v>1</v>
      </c>
      <c r="AF157" s="6">
        <f t="shared" si="77"/>
        <v>1</v>
      </c>
      <c r="AG157" s="6">
        <f t="shared" si="78"/>
        <v>1</v>
      </c>
      <c r="AH157" s="6">
        <f t="shared" si="79"/>
        <v>1</v>
      </c>
      <c r="AI157" s="6">
        <f t="shared" si="104"/>
        <v>1</v>
      </c>
      <c r="AJ157" s="6">
        <f t="shared" ca="1" si="80"/>
        <v>1</v>
      </c>
      <c r="AK157" s="6">
        <f t="shared" si="81"/>
        <v>1</v>
      </c>
      <c r="AL157" s="6">
        <f t="shared" ca="1" si="82"/>
        <v>13</v>
      </c>
      <c r="AM157" s="53"/>
      <c r="AN157" s="6">
        <f t="shared" ca="1" si="83"/>
        <v>1</v>
      </c>
      <c r="AO157" s="29"/>
      <c r="AP157" s="314" t="str">
        <f t="shared" ca="1" si="94"/>
        <v/>
      </c>
      <c r="AQ157" s="314" t="str">
        <f t="shared" ca="1" si="95"/>
        <v/>
      </c>
      <c r="AR157" s="314" t="str">
        <f t="shared" ca="1" si="96"/>
        <v/>
      </c>
      <c r="AS157" s="316" t="str">
        <f t="shared" ca="1" si="97"/>
        <v/>
      </c>
      <c r="AT157" s="316" t="str">
        <f t="shared" ca="1" si="98"/>
        <v/>
      </c>
      <c r="AU157" s="317" t="str">
        <f t="shared" ca="1" si="99"/>
        <v/>
      </c>
      <c r="AV157" s="318" t="str">
        <f t="shared" ca="1" si="84"/>
        <v/>
      </c>
      <c r="AW157" s="316" t="str">
        <f t="shared" ca="1" si="100"/>
        <v/>
      </c>
      <c r="AX157" s="319" t="str">
        <f t="shared" ca="1" si="101"/>
        <v/>
      </c>
      <c r="AY157" s="316" t="str">
        <f t="shared" ca="1" si="102"/>
        <v/>
      </c>
      <c r="AZ157" s="317" t="str">
        <f t="shared" ca="1" si="103"/>
        <v/>
      </c>
      <c r="BA157" s="6" t="str">
        <f t="shared" ca="1" si="85"/>
        <v/>
      </c>
      <c r="BB157" s="29"/>
      <c r="BC157" s="6" t="str">
        <f t="shared" ca="1" si="86"/>
        <v/>
      </c>
      <c r="BD157" s="6" t="str">
        <f t="shared" ca="1" si="87"/>
        <v/>
      </c>
      <c r="BE157" s="6" t="str">
        <f t="shared" ca="1" si="88"/>
        <v/>
      </c>
      <c r="BF157" s="6" t="str">
        <f t="shared" ca="1" si="89"/>
        <v/>
      </c>
      <c r="BG157" s="6" t="str">
        <f t="shared" ca="1" si="90"/>
        <v/>
      </c>
      <c r="BH157" s="6" t="str">
        <f t="shared" ca="1" si="91"/>
        <v/>
      </c>
      <c r="BI157" s="29"/>
      <c r="BJ157" s="302" t="str">
        <f t="shared" ca="1" si="92"/>
        <v/>
      </c>
      <c r="BK157" s="302" t="str">
        <f t="shared" ca="1" si="93"/>
        <v/>
      </c>
      <c r="BL157" s="29"/>
    </row>
    <row r="158" spans="1:64" x14ac:dyDescent="0.15">
      <c r="A158" s="5">
        <v>140</v>
      </c>
      <c r="B158" s="303" t="str">
        <f ca="1">LOG確認!B158</f>
        <v/>
      </c>
      <c r="C158" s="327"/>
      <c r="D158" s="328"/>
      <c r="E158" s="328"/>
      <c r="F158" s="329"/>
      <c r="G158" s="328"/>
      <c r="H158" s="330"/>
      <c r="I158" s="330"/>
      <c r="J158" s="331"/>
      <c r="K158" s="332"/>
      <c r="L158" s="331"/>
      <c r="M158" s="333"/>
      <c r="N158" s="334"/>
      <c r="O158" s="335"/>
      <c r="P158" s="336" t="str">
        <f ca="1">LOG確認!P158</f>
        <v/>
      </c>
      <c r="Q158" s="337" t="str">
        <f ca="1">LOG確認!Q158</f>
        <v/>
      </c>
      <c r="R158" s="338" t="str">
        <f ca="1">LOG確認!R158</f>
        <v/>
      </c>
      <c r="S158" s="339" t="str">
        <f ca="1">LOG確認!S158</f>
        <v/>
      </c>
      <c r="T158" s="29"/>
      <c r="U158" s="340" t="str">
        <f ca="1">LOG確認!F158</f>
        <v/>
      </c>
      <c r="V158" s="681"/>
      <c r="W158" s="29"/>
      <c r="X158" s="29"/>
      <c r="Y158" s="6">
        <f t="shared" si="70"/>
        <v>1</v>
      </c>
      <c r="Z158" s="6">
        <f t="shared" si="71"/>
        <v>1</v>
      </c>
      <c r="AA158" s="6">
        <f t="shared" si="72"/>
        <v>1</v>
      </c>
      <c r="AB158" s="6">
        <f t="shared" si="73"/>
        <v>1</v>
      </c>
      <c r="AC158" s="6">
        <f t="shared" si="74"/>
        <v>1</v>
      </c>
      <c r="AD158" s="6">
        <f t="shared" si="75"/>
        <v>1</v>
      </c>
      <c r="AE158" s="6">
        <f t="shared" si="76"/>
        <v>1</v>
      </c>
      <c r="AF158" s="6">
        <f t="shared" si="77"/>
        <v>1</v>
      </c>
      <c r="AG158" s="6">
        <f t="shared" si="78"/>
        <v>1</v>
      </c>
      <c r="AH158" s="6">
        <f t="shared" si="79"/>
        <v>1</v>
      </c>
      <c r="AI158" s="6">
        <f t="shared" si="104"/>
        <v>1</v>
      </c>
      <c r="AJ158" s="6">
        <f t="shared" ca="1" si="80"/>
        <v>1</v>
      </c>
      <c r="AK158" s="6">
        <f t="shared" si="81"/>
        <v>1</v>
      </c>
      <c r="AL158" s="6">
        <f t="shared" ca="1" si="82"/>
        <v>13</v>
      </c>
      <c r="AM158" s="53"/>
      <c r="AN158" s="6">
        <f t="shared" ca="1" si="83"/>
        <v>1</v>
      </c>
      <c r="AO158" s="29"/>
      <c r="AP158" s="314" t="str">
        <f t="shared" ca="1" si="94"/>
        <v/>
      </c>
      <c r="AQ158" s="314" t="str">
        <f t="shared" ca="1" si="95"/>
        <v/>
      </c>
      <c r="AR158" s="314" t="str">
        <f t="shared" ca="1" si="96"/>
        <v/>
      </c>
      <c r="AS158" s="325" t="str">
        <f t="shared" ca="1" si="97"/>
        <v/>
      </c>
      <c r="AT158" s="325" t="str">
        <f t="shared" ca="1" si="98"/>
        <v/>
      </c>
      <c r="AU158" s="317" t="str">
        <f t="shared" ca="1" si="99"/>
        <v/>
      </c>
      <c r="AV158" s="318" t="str">
        <f t="shared" ca="1" si="84"/>
        <v/>
      </c>
      <c r="AW158" s="325" t="str">
        <f t="shared" ca="1" si="100"/>
        <v/>
      </c>
      <c r="AX158" s="319" t="str">
        <f t="shared" ca="1" si="101"/>
        <v/>
      </c>
      <c r="AY158" s="325" t="str">
        <f t="shared" ca="1" si="102"/>
        <v/>
      </c>
      <c r="AZ158" s="317" t="str">
        <f t="shared" ca="1" si="103"/>
        <v/>
      </c>
      <c r="BA158" s="6" t="str">
        <f t="shared" ca="1" si="85"/>
        <v/>
      </c>
      <c r="BB158" s="29"/>
      <c r="BC158" s="6" t="str">
        <f t="shared" ca="1" si="86"/>
        <v/>
      </c>
      <c r="BD158" s="6" t="str">
        <f t="shared" ca="1" si="87"/>
        <v/>
      </c>
      <c r="BE158" s="6" t="str">
        <f t="shared" ca="1" si="88"/>
        <v/>
      </c>
      <c r="BF158" s="6" t="str">
        <f t="shared" ca="1" si="89"/>
        <v/>
      </c>
      <c r="BG158" s="6" t="str">
        <f t="shared" ca="1" si="90"/>
        <v/>
      </c>
      <c r="BH158" s="6" t="str">
        <f t="shared" ca="1" si="91"/>
        <v/>
      </c>
      <c r="BI158" s="29"/>
      <c r="BJ158" s="302" t="str">
        <f t="shared" ca="1" si="92"/>
        <v/>
      </c>
      <c r="BK158" s="302" t="str">
        <f t="shared" ca="1" si="93"/>
        <v/>
      </c>
      <c r="BL158" s="29"/>
    </row>
    <row r="159" spans="1:64" x14ac:dyDescent="0.15">
      <c r="A159" s="5"/>
      <c r="B159" s="279" t="str">
        <f ca="1">LOG確認!B159</f>
        <v/>
      </c>
      <c r="C159" s="280"/>
      <c r="D159" s="281"/>
      <c r="E159" s="281"/>
      <c r="F159" s="282"/>
      <c r="G159" s="280"/>
      <c r="H159" s="283"/>
      <c r="I159" s="284"/>
      <c r="J159" s="285"/>
      <c r="K159" s="286"/>
      <c r="L159" s="285"/>
      <c r="M159" s="287"/>
      <c r="N159" s="341"/>
      <c r="O159" s="289"/>
      <c r="P159" s="290" t="str">
        <f ca="1">LOG確認!P159</f>
        <v/>
      </c>
      <c r="Q159" s="291" t="str">
        <f ca="1">LOG確認!Q159</f>
        <v/>
      </c>
      <c r="R159" s="292" t="str">
        <f ca="1">LOG確認!R159</f>
        <v/>
      </c>
      <c r="S159" s="310" t="str">
        <f ca="1">LOG確認!S159</f>
        <v/>
      </c>
      <c r="T159" s="29"/>
      <c r="U159" s="294" t="str">
        <f ca="1">LOG確認!F159</f>
        <v/>
      </c>
      <c r="V159" s="29"/>
      <c r="W159" s="29"/>
      <c r="X159" s="29"/>
      <c r="Y159" s="6">
        <f t="shared" si="70"/>
        <v>1</v>
      </c>
      <c r="Z159" s="6">
        <f t="shared" si="71"/>
        <v>1</v>
      </c>
      <c r="AA159" s="6">
        <f t="shared" si="72"/>
        <v>1</v>
      </c>
      <c r="AB159" s="6">
        <f t="shared" si="73"/>
        <v>1</v>
      </c>
      <c r="AC159" s="6">
        <f t="shared" si="74"/>
        <v>1</v>
      </c>
      <c r="AD159" s="6">
        <f t="shared" si="75"/>
        <v>1</v>
      </c>
      <c r="AE159" s="6">
        <f t="shared" si="76"/>
        <v>1</v>
      </c>
      <c r="AF159" s="6">
        <f t="shared" si="77"/>
        <v>1</v>
      </c>
      <c r="AG159" s="6">
        <f t="shared" si="78"/>
        <v>1</v>
      </c>
      <c r="AH159" s="6">
        <f t="shared" si="79"/>
        <v>1</v>
      </c>
      <c r="AI159" s="6">
        <f t="shared" si="104"/>
        <v>1</v>
      </c>
      <c r="AJ159" s="6">
        <f t="shared" ca="1" si="80"/>
        <v>1</v>
      </c>
      <c r="AK159" s="6">
        <f t="shared" si="81"/>
        <v>1</v>
      </c>
      <c r="AL159" s="6">
        <f t="shared" ca="1" si="82"/>
        <v>13</v>
      </c>
      <c r="AM159" s="53"/>
      <c r="AN159" s="6">
        <f t="shared" ca="1" si="83"/>
        <v>1</v>
      </c>
      <c r="AO159" s="29"/>
      <c r="AP159" s="314" t="str">
        <f t="shared" ca="1" si="94"/>
        <v/>
      </c>
      <c r="AQ159" s="314" t="str">
        <f t="shared" ca="1" si="95"/>
        <v/>
      </c>
      <c r="AR159" s="314" t="str">
        <f t="shared" ca="1" si="96"/>
        <v/>
      </c>
      <c r="AS159" s="319" t="str">
        <f t="shared" ca="1" si="97"/>
        <v/>
      </c>
      <c r="AT159" s="319" t="str">
        <f t="shared" ca="1" si="98"/>
        <v/>
      </c>
      <c r="AU159" s="317" t="str">
        <f t="shared" ca="1" si="99"/>
        <v/>
      </c>
      <c r="AV159" s="324" t="str">
        <f t="shared" ca="1" si="84"/>
        <v/>
      </c>
      <c r="AW159" s="319" t="str">
        <f t="shared" ca="1" si="100"/>
        <v/>
      </c>
      <c r="AX159" s="319" t="str">
        <f t="shared" ca="1" si="101"/>
        <v/>
      </c>
      <c r="AY159" s="319" t="str">
        <f t="shared" ca="1" si="102"/>
        <v/>
      </c>
      <c r="AZ159" s="317" t="str">
        <f t="shared" ca="1" si="103"/>
        <v/>
      </c>
      <c r="BA159" s="6" t="str">
        <f t="shared" ca="1" si="85"/>
        <v/>
      </c>
      <c r="BB159" s="29"/>
      <c r="BC159" s="6" t="str">
        <f t="shared" ca="1" si="86"/>
        <v/>
      </c>
      <c r="BD159" s="6" t="str">
        <f t="shared" ca="1" si="87"/>
        <v/>
      </c>
      <c r="BE159" s="6" t="str">
        <f t="shared" ca="1" si="88"/>
        <v/>
      </c>
      <c r="BF159" s="6" t="str">
        <f t="shared" ca="1" si="89"/>
        <v/>
      </c>
      <c r="BG159" s="6" t="str">
        <f t="shared" ca="1" si="90"/>
        <v/>
      </c>
      <c r="BH159" s="6" t="str">
        <f t="shared" ca="1" si="91"/>
        <v/>
      </c>
      <c r="BI159" s="29"/>
      <c r="BJ159" s="302" t="str">
        <f t="shared" ca="1" si="92"/>
        <v/>
      </c>
      <c r="BK159" s="302" t="str">
        <f t="shared" ca="1" si="93"/>
        <v/>
      </c>
      <c r="BL159" s="29"/>
    </row>
    <row r="160" spans="1:64" x14ac:dyDescent="0.15">
      <c r="A160" s="5"/>
      <c r="B160" s="303" t="str">
        <f ca="1">LOG確認!B160</f>
        <v/>
      </c>
      <c r="C160" s="304"/>
      <c r="D160" s="280"/>
      <c r="E160" s="280"/>
      <c r="F160" s="305"/>
      <c r="G160" s="320"/>
      <c r="H160" s="284"/>
      <c r="I160" s="284"/>
      <c r="J160" s="321"/>
      <c r="K160" s="342"/>
      <c r="L160" s="306"/>
      <c r="M160" s="308"/>
      <c r="N160" s="288"/>
      <c r="O160" s="309"/>
      <c r="P160" s="290" t="str">
        <f ca="1">LOG確認!P160</f>
        <v/>
      </c>
      <c r="Q160" s="291" t="str">
        <f ca="1">LOG確認!Q160</f>
        <v/>
      </c>
      <c r="R160" s="292" t="str">
        <f ca="1">LOG確認!R160</f>
        <v/>
      </c>
      <c r="S160" s="310" t="str">
        <f ca="1">LOG確認!S160</f>
        <v/>
      </c>
      <c r="T160" s="29"/>
      <c r="U160" s="311" t="str">
        <f ca="1">LOG確認!F160</f>
        <v/>
      </c>
      <c r="V160" s="29"/>
      <c r="W160" s="29"/>
      <c r="X160" s="29"/>
      <c r="Y160" s="6">
        <f t="shared" si="70"/>
        <v>1</v>
      </c>
      <c r="Z160" s="6">
        <f t="shared" si="71"/>
        <v>1</v>
      </c>
      <c r="AA160" s="6">
        <f t="shared" si="72"/>
        <v>1</v>
      </c>
      <c r="AB160" s="6">
        <f t="shared" si="73"/>
        <v>1</v>
      </c>
      <c r="AC160" s="6">
        <f t="shared" si="74"/>
        <v>1</v>
      </c>
      <c r="AD160" s="6">
        <f t="shared" si="75"/>
        <v>1</v>
      </c>
      <c r="AE160" s="6">
        <f t="shared" si="76"/>
        <v>1</v>
      </c>
      <c r="AF160" s="6">
        <f t="shared" si="77"/>
        <v>1</v>
      </c>
      <c r="AG160" s="6">
        <f t="shared" si="78"/>
        <v>1</v>
      </c>
      <c r="AH160" s="6">
        <f t="shared" si="79"/>
        <v>1</v>
      </c>
      <c r="AI160" s="6">
        <f t="shared" si="104"/>
        <v>1</v>
      </c>
      <c r="AJ160" s="6">
        <f t="shared" ca="1" si="80"/>
        <v>1</v>
      </c>
      <c r="AK160" s="6">
        <f t="shared" si="81"/>
        <v>1</v>
      </c>
      <c r="AL160" s="6">
        <f t="shared" ca="1" si="82"/>
        <v>13</v>
      </c>
      <c r="AM160" s="53"/>
      <c r="AN160" s="6">
        <f t="shared" ca="1" si="83"/>
        <v>1</v>
      </c>
      <c r="AO160" s="29"/>
      <c r="AP160" s="314" t="str">
        <f t="shared" ca="1" si="94"/>
        <v/>
      </c>
      <c r="AQ160" s="314" t="str">
        <f t="shared" ca="1" si="95"/>
        <v/>
      </c>
      <c r="AR160" s="314" t="str">
        <f t="shared" ca="1" si="96"/>
        <v/>
      </c>
      <c r="AS160" s="319" t="str">
        <f t="shared" ca="1" si="97"/>
        <v/>
      </c>
      <c r="AT160" s="319" t="str">
        <f t="shared" ca="1" si="98"/>
        <v/>
      </c>
      <c r="AU160" s="317" t="str">
        <f t="shared" ca="1" si="99"/>
        <v/>
      </c>
      <c r="AV160" s="318" t="str">
        <f t="shared" ca="1" si="84"/>
        <v/>
      </c>
      <c r="AW160" s="319" t="str">
        <f t="shared" ca="1" si="100"/>
        <v/>
      </c>
      <c r="AX160" s="319" t="str">
        <f t="shared" ca="1" si="101"/>
        <v/>
      </c>
      <c r="AY160" s="319" t="str">
        <f t="shared" ca="1" si="102"/>
        <v/>
      </c>
      <c r="AZ160" s="317" t="str">
        <f t="shared" ca="1" si="103"/>
        <v/>
      </c>
      <c r="BA160" s="6" t="str">
        <f t="shared" ca="1" si="85"/>
        <v/>
      </c>
      <c r="BB160" s="29"/>
      <c r="BC160" s="6" t="str">
        <f t="shared" ca="1" si="86"/>
        <v/>
      </c>
      <c r="BD160" s="6" t="str">
        <f t="shared" ca="1" si="87"/>
        <v/>
      </c>
      <c r="BE160" s="6" t="str">
        <f t="shared" ca="1" si="88"/>
        <v/>
      </c>
      <c r="BF160" s="6" t="str">
        <f t="shared" ca="1" si="89"/>
        <v/>
      </c>
      <c r="BG160" s="6" t="str">
        <f t="shared" ca="1" si="90"/>
        <v/>
      </c>
      <c r="BH160" s="6" t="str">
        <f t="shared" ca="1" si="91"/>
        <v/>
      </c>
      <c r="BI160" s="29"/>
      <c r="BJ160" s="302" t="str">
        <f t="shared" ca="1" si="92"/>
        <v/>
      </c>
      <c r="BK160" s="302" t="str">
        <f t="shared" ca="1" si="93"/>
        <v/>
      </c>
      <c r="BL160" s="29"/>
    </row>
    <row r="161" spans="1:64" x14ac:dyDescent="0.15">
      <c r="A161" s="5"/>
      <c r="B161" s="303" t="str">
        <f ca="1">LOG確認!B161</f>
        <v/>
      </c>
      <c r="C161" s="304"/>
      <c r="D161" s="280"/>
      <c r="E161" s="280"/>
      <c r="F161" s="305"/>
      <c r="G161" s="320"/>
      <c r="H161" s="284"/>
      <c r="I161" s="284"/>
      <c r="J161" s="306"/>
      <c r="K161" s="342"/>
      <c r="L161" s="321"/>
      <c r="M161" s="308"/>
      <c r="N161" s="288"/>
      <c r="O161" s="322"/>
      <c r="P161" s="290" t="str">
        <f ca="1">LOG確認!P161</f>
        <v/>
      </c>
      <c r="Q161" s="291" t="str">
        <f ca="1">LOG確認!Q161</f>
        <v/>
      </c>
      <c r="R161" s="292" t="str">
        <f ca="1">LOG確認!R161</f>
        <v/>
      </c>
      <c r="S161" s="310" t="str">
        <f ca="1">LOG確認!S161</f>
        <v/>
      </c>
      <c r="T161" s="29"/>
      <c r="U161" s="311" t="str">
        <f ca="1">LOG確認!F161</f>
        <v/>
      </c>
      <c r="V161" s="29"/>
      <c r="W161" s="29"/>
      <c r="X161" s="29"/>
      <c r="Y161" s="6">
        <f t="shared" si="70"/>
        <v>1</v>
      </c>
      <c r="Z161" s="6">
        <f t="shared" si="71"/>
        <v>1</v>
      </c>
      <c r="AA161" s="6">
        <f t="shared" si="72"/>
        <v>1</v>
      </c>
      <c r="AB161" s="6">
        <f t="shared" si="73"/>
        <v>1</v>
      </c>
      <c r="AC161" s="6">
        <f t="shared" si="74"/>
        <v>1</v>
      </c>
      <c r="AD161" s="6">
        <f t="shared" si="75"/>
        <v>1</v>
      </c>
      <c r="AE161" s="6">
        <f t="shared" si="76"/>
        <v>1</v>
      </c>
      <c r="AF161" s="6">
        <f t="shared" si="77"/>
        <v>1</v>
      </c>
      <c r="AG161" s="6">
        <f t="shared" si="78"/>
        <v>1</v>
      </c>
      <c r="AH161" s="6">
        <f t="shared" si="79"/>
        <v>1</v>
      </c>
      <c r="AI161" s="6">
        <f t="shared" si="104"/>
        <v>1</v>
      </c>
      <c r="AJ161" s="6">
        <f t="shared" ca="1" si="80"/>
        <v>1</v>
      </c>
      <c r="AK161" s="6">
        <f t="shared" si="81"/>
        <v>1</v>
      </c>
      <c r="AL161" s="6">
        <f t="shared" ca="1" si="82"/>
        <v>13</v>
      </c>
      <c r="AM161" s="53"/>
      <c r="AN161" s="6">
        <f t="shared" ca="1" si="83"/>
        <v>1</v>
      </c>
      <c r="AO161" s="29"/>
      <c r="AP161" s="314" t="str">
        <f t="shared" ca="1" si="94"/>
        <v/>
      </c>
      <c r="AQ161" s="314" t="str">
        <f t="shared" ca="1" si="95"/>
        <v/>
      </c>
      <c r="AR161" s="314" t="str">
        <f t="shared" ca="1" si="96"/>
        <v/>
      </c>
      <c r="AS161" s="316" t="str">
        <f t="shared" ca="1" si="97"/>
        <v/>
      </c>
      <c r="AT161" s="316" t="str">
        <f t="shared" ca="1" si="98"/>
        <v/>
      </c>
      <c r="AU161" s="317" t="str">
        <f t="shared" ca="1" si="99"/>
        <v/>
      </c>
      <c r="AV161" s="318" t="str">
        <f t="shared" ca="1" si="84"/>
        <v/>
      </c>
      <c r="AW161" s="316" t="str">
        <f t="shared" ca="1" si="100"/>
        <v/>
      </c>
      <c r="AX161" s="319" t="str">
        <f t="shared" ca="1" si="101"/>
        <v/>
      </c>
      <c r="AY161" s="316" t="str">
        <f t="shared" ca="1" si="102"/>
        <v/>
      </c>
      <c r="AZ161" s="317" t="str">
        <f t="shared" ca="1" si="103"/>
        <v/>
      </c>
      <c r="BA161" s="6" t="str">
        <f t="shared" ca="1" si="85"/>
        <v/>
      </c>
      <c r="BB161" s="29"/>
      <c r="BC161" s="6" t="str">
        <f t="shared" ca="1" si="86"/>
        <v/>
      </c>
      <c r="BD161" s="6" t="str">
        <f t="shared" ca="1" si="87"/>
        <v/>
      </c>
      <c r="BE161" s="6" t="str">
        <f t="shared" ca="1" si="88"/>
        <v/>
      </c>
      <c r="BF161" s="6" t="str">
        <f t="shared" ca="1" si="89"/>
        <v/>
      </c>
      <c r="BG161" s="6" t="str">
        <f t="shared" ca="1" si="90"/>
        <v/>
      </c>
      <c r="BH161" s="6" t="str">
        <f t="shared" ca="1" si="91"/>
        <v/>
      </c>
      <c r="BI161" s="29"/>
      <c r="BJ161" s="302" t="str">
        <f t="shared" ca="1" si="92"/>
        <v/>
      </c>
      <c r="BK161" s="302" t="str">
        <f t="shared" ca="1" si="93"/>
        <v/>
      </c>
      <c r="BL161" s="29"/>
    </row>
    <row r="162" spans="1:64" x14ac:dyDescent="0.15">
      <c r="A162" s="5"/>
      <c r="B162" s="303" t="str">
        <f ca="1">LOG確認!B162</f>
        <v/>
      </c>
      <c r="C162" s="304"/>
      <c r="D162" s="280"/>
      <c r="E162" s="280"/>
      <c r="F162" s="305"/>
      <c r="G162" s="320"/>
      <c r="H162" s="284"/>
      <c r="I162" s="284"/>
      <c r="J162" s="306"/>
      <c r="K162" s="342"/>
      <c r="L162" s="321"/>
      <c r="M162" s="308"/>
      <c r="N162" s="288"/>
      <c r="O162" s="322"/>
      <c r="P162" s="290" t="str">
        <f ca="1">LOG確認!P162</f>
        <v/>
      </c>
      <c r="Q162" s="291" t="str">
        <f ca="1">LOG確認!Q162</f>
        <v/>
      </c>
      <c r="R162" s="292" t="str">
        <f ca="1">LOG確認!R162</f>
        <v/>
      </c>
      <c r="S162" s="310" t="str">
        <f ca="1">LOG確認!S162</f>
        <v/>
      </c>
      <c r="T162" s="29"/>
      <c r="U162" s="311" t="str">
        <f ca="1">LOG確認!F162</f>
        <v/>
      </c>
      <c r="V162" s="29"/>
      <c r="W162" s="29"/>
      <c r="X162" s="29"/>
      <c r="Y162" s="6">
        <f t="shared" si="70"/>
        <v>1</v>
      </c>
      <c r="Z162" s="6">
        <f t="shared" si="71"/>
        <v>1</v>
      </c>
      <c r="AA162" s="6">
        <f t="shared" si="72"/>
        <v>1</v>
      </c>
      <c r="AB162" s="6">
        <f t="shared" si="73"/>
        <v>1</v>
      </c>
      <c r="AC162" s="6">
        <f t="shared" si="74"/>
        <v>1</v>
      </c>
      <c r="AD162" s="6">
        <f t="shared" si="75"/>
        <v>1</v>
      </c>
      <c r="AE162" s="6">
        <f t="shared" si="76"/>
        <v>1</v>
      </c>
      <c r="AF162" s="6">
        <f t="shared" si="77"/>
        <v>1</v>
      </c>
      <c r="AG162" s="6">
        <f t="shared" si="78"/>
        <v>1</v>
      </c>
      <c r="AH162" s="6">
        <f t="shared" si="79"/>
        <v>1</v>
      </c>
      <c r="AI162" s="6">
        <f t="shared" si="104"/>
        <v>1</v>
      </c>
      <c r="AJ162" s="6">
        <f t="shared" ca="1" si="80"/>
        <v>1</v>
      </c>
      <c r="AK162" s="6">
        <f t="shared" si="81"/>
        <v>1</v>
      </c>
      <c r="AL162" s="6">
        <f t="shared" ca="1" si="82"/>
        <v>13</v>
      </c>
      <c r="AM162" s="53"/>
      <c r="AN162" s="6">
        <f t="shared" ca="1" si="83"/>
        <v>1</v>
      </c>
      <c r="AO162" s="29"/>
      <c r="AP162" s="314" t="str">
        <f t="shared" ca="1" si="94"/>
        <v/>
      </c>
      <c r="AQ162" s="314" t="str">
        <f t="shared" ca="1" si="95"/>
        <v/>
      </c>
      <c r="AR162" s="314" t="str">
        <f t="shared" ca="1" si="96"/>
        <v/>
      </c>
      <c r="AS162" s="319" t="str">
        <f t="shared" ca="1" si="97"/>
        <v/>
      </c>
      <c r="AT162" s="319" t="str">
        <f t="shared" ca="1" si="98"/>
        <v/>
      </c>
      <c r="AU162" s="317" t="str">
        <f t="shared" ca="1" si="99"/>
        <v/>
      </c>
      <c r="AV162" s="324" t="str">
        <f t="shared" ca="1" si="84"/>
        <v/>
      </c>
      <c r="AW162" s="319" t="str">
        <f t="shared" ca="1" si="100"/>
        <v/>
      </c>
      <c r="AX162" s="319" t="str">
        <f t="shared" ca="1" si="101"/>
        <v/>
      </c>
      <c r="AY162" s="319" t="str">
        <f t="shared" ca="1" si="102"/>
        <v/>
      </c>
      <c r="AZ162" s="317" t="str">
        <f t="shared" ca="1" si="103"/>
        <v/>
      </c>
      <c r="BA162" s="6" t="str">
        <f t="shared" ca="1" si="85"/>
        <v/>
      </c>
      <c r="BB162" s="29"/>
      <c r="BC162" s="6" t="str">
        <f t="shared" ca="1" si="86"/>
        <v/>
      </c>
      <c r="BD162" s="6" t="str">
        <f t="shared" ca="1" si="87"/>
        <v/>
      </c>
      <c r="BE162" s="6" t="str">
        <f t="shared" ca="1" si="88"/>
        <v/>
      </c>
      <c r="BF162" s="6" t="str">
        <f t="shared" ca="1" si="89"/>
        <v/>
      </c>
      <c r="BG162" s="6" t="str">
        <f t="shared" ca="1" si="90"/>
        <v/>
      </c>
      <c r="BH162" s="6" t="str">
        <f t="shared" ca="1" si="91"/>
        <v/>
      </c>
      <c r="BI162" s="29"/>
      <c r="BJ162" s="302" t="str">
        <f t="shared" ca="1" si="92"/>
        <v/>
      </c>
      <c r="BK162" s="302" t="str">
        <f t="shared" ca="1" si="93"/>
        <v/>
      </c>
      <c r="BL162" s="29"/>
    </row>
    <row r="163" spans="1:64" x14ac:dyDescent="0.15">
      <c r="A163" s="5"/>
      <c r="B163" s="303" t="str">
        <f ca="1">LOG確認!B163</f>
        <v/>
      </c>
      <c r="C163" s="304"/>
      <c r="D163" s="280"/>
      <c r="E163" s="280"/>
      <c r="F163" s="305"/>
      <c r="G163" s="320"/>
      <c r="H163" s="284"/>
      <c r="I163" s="284"/>
      <c r="J163" s="306"/>
      <c r="K163" s="307"/>
      <c r="L163" s="306"/>
      <c r="M163" s="308"/>
      <c r="N163" s="288"/>
      <c r="O163" s="322"/>
      <c r="P163" s="290" t="str">
        <f ca="1">LOG確認!P163</f>
        <v/>
      </c>
      <c r="Q163" s="291" t="str">
        <f ca="1">LOG確認!Q163</f>
        <v/>
      </c>
      <c r="R163" s="292" t="str">
        <f ca="1">LOG確認!R163</f>
        <v/>
      </c>
      <c r="S163" s="310" t="str">
        <f ca="1">LOG確認!S163</f>
        <v/>
      </c>
      <c r="T163" s="29"/>
      <c r="U163" s="311" t="str">
        <f ca="1">LOG確認!F163</f>
        <v/>
      </c>
      <c r="V163" s="29"/>
      <c r="W163" s="29"/>
      <c r="X163" s="29"/>
      <c r="Y163" s="6">
        <f t="shared" si="70"/>
        <v>1</v>
      </c>
      <c r="Z163" s="6">
        <f t="shared" si="71"/>
        <v>1</v>
      </c>
      <c r="AA163" s="6">
        <f t="shared" si="72"/>
        <v>1</v>
      </c>
      <c r="AB163" s="6">
        <f t="shared" si="73"/>
        <v>1</v>
      </c>
      <c r="AC163" s="6">
        <f t="shared" si="74"/>
        <v>1</v>
      </c>
      <c r="AD163" s="6">
        <f t="shared" si="75"/>
        <v>1</v>
      </c>
      <c r="AE163" s="6">
        <f t="shared" si="76"/>
        <v>1</v>
      </c>
      <c r="AF163" s="6">
        <f t="shared" si="77"/>
        <v>1</v>
      </c>
      <c r="AG163" s="6">
        <f t="shared" si="78"/>
        <v>1</v>
      </c>
      <c r="AH163" s="6">
        <f t="shared" si="79"/>
        <v>1</v>
      </c>
      <c r="AI163" s="6">
        <f t="shared" si="104"/>
        <v>1</v>
      </c>
      <c r="AJ163" s="6">
        <f t="shared" ca="1" si="80"/>
        <v>1</v>
      </c>
      <c r="AK163" s="6">
        <f t="shared" si="81"/>
        <v>1</v>
      </c>
      <c r="AL163" s="6">
        <f t="shared" ca="1" si="82"/>
        <v>13</v>
      </c>
      <c r="AM163" s="53"/>
      <c r="AN163" s="6">
        <f t="shared" ca="1" si="83"/>
        <v>1</v>
      </c>
      <c r="AO163" s="29"/>
      <c r="AP163" s="314" t="str">
        <f t="shared" ca="1" si="94"/>
        <v/>
      </c>
      <c r="AQ163" s="314" t="str">
        <f t="shared" ca="1" si="95"/>
        <v/>
      </c>
      <c r="AR163" s="314" t="str">
        <f t="shared" ca="1" si="96"/>
        <v/>
      </c>
      <c r="AS163" s="325" t="str">
        <f t="shared" ca="1" si="97"/>
        <v/>
      </c>
      <c r="AT163" s="325" t="str">
        <f t="shared" ca="1" si="98"/>
        <v/>
      </c>
      <c r="AU163" s="317" t="str">
        <f t="shared" ca="1" si="99"/>
        <v/>
      </c>
      <c r="AV163" s="318" t="str">
        <f t="shared" ca="1" si="84"/>
        <v/>
      </c>
      <c r="AW163" s="325" t="str">
        <f t="shared" ca="1" si="100"/>
        <v/>
      </c>
      <c r="AX163" s="319" t="str">
        <f t="shared" ca="1" si="101"/>
        <v/>
      </c>
      <c r="AY163" s="325" t="str">
        <f t="shared" ca="1" si="102"/>
        <v/>
      </c>
      <c r="AZ163" s="317" t="str">
        <f t="shared" ca="1" si="103"/>
        <v/>
      </c>
      <c r="BA163" s="6" t="str">
        <f t="shared" ca="1" si="85"/>
        <v/>
      </c>
      <c r="BB163" s="29"/>
      <c r="BC163" s="6" t="str">
        <f t="shared" ca="1" si="86"/>
        <v/>
      </c>
      <c r="BD163" s="6" t="str">
        <f t="shared" ca="1" si="87"/>
        <v/>
      </c>
      <c r="BE163" s="6" t="str">
        <f t="shared" ca="1" si="88"/>
        <v/>
      </c>
      <c r="BF163" s="6" t="str">
        <f t="shared" ca="1" si="89"/>
        <v/>
      </c>
      <c r="BG163" s="6" t="str">
        <f t="shared" ca="1" si="90"/>
        <v/>
      </c>
      <c r="BH163" s="6" t="str">
        <f t="shared" ca="1" si="91"/>
        <v/>
      </c>
      <c r="BI163" s="29"/>
      <c r="BJ163" s="302" t="str">
        <f t="shared" ca="1" si="92"/>
        <v/>
      </c>
      <c r="BK163" s="302" t="str">
        <f t="shared" ca="1" si="93"/>
        <v/>
      </c>
      <c r="BL163" s="29"/>
    </row>
    <row r="164" spans="1:64" x14ac:dyDescent="0.15">
      <c r="A164" s="5"/>
      <c r="B164" s="303" t="str">
        <f ca="1">LOG確認!B164</f>
        <v/>
      </c>
      <c r="C164" s="304"/>
      <c r="D164" s="280"/>
      <c r="E164" s="280"/>
      <c r="F164" s="305"/>
      <c r="G164" s="320"/>
      <c r="H164" s="284"/>
      <c r="I164" s="284"/>
      <c r="J164" s="321"/>
      <c r="K164" s="342"/>
      <c r="L164" s="321"/>
      <c r="M164" s="308"/>
      <c r="N164" s="288"/>
      <c r="O164" s="309"/>
      <c r="P164" s="290" t="str">
        <f ca="1">LOG確認!P164</f>
        <v/>
      </c>
      <c r="Q164" s="291" t="str">
        <f ca="1">LOG確認!Q164</f>
        <v/>
      </c>
      <c r="R164" s="292" t="str">
        <f ca="1">LOG確認!R164</f>
        <v/>
      </c>
      <c r="S164" s="310" t="str">
        <f ca="1">LOG確認!S164</f>
        <v/>
      </c>
      <c r="T164" s="29"/>
      <c r="U164" s="326" t="str">
        <f ca="1">LOG確認!F164</f>
        <v/>
      </c>
      <c r="V164" s="29"/>
      <c r="W164" s="29"/>
      <c r="X164" s="29"/>
      <c r="Y164" s="6">
        <f t="shared" si="70"/>
        <v>1</v>
      </c>
      <c r="Z164" s="6">
        <f t="shared" si="71"/>
        <v>1</v>
      </c>
      <c r="AA164" s="6">
        <f t="shared" si="72"/>
        <v>1</v>
      </c>
      <c r="AB164" s="6">
        <f t="shared" si="73"/>
        <v>1</v>
      </c>
      <c r="AC164" s="6">
        <f t="shared" si="74"/>
        <v>1</v>
      </c>
      <c r="AD164" s="6">
        <f t="shared" si="75"/>
        <v>1</v>
      </c>
      <c r="AE164" s="6">
        <f t="shared" si="76"/>
        <v>1</v>
      </c>
      <c r="AF164" s="6">
        <f t="shared" si="77"/>
        <v>1</v>
      </c>
      <c r="AG164" s="6">
        <f t="shared" si="78"/>
        <v>1</v>
      </c>
      <c r="AH164" s="6">
        <f t="shared" si="79"/>
        <v>1</v>
      </c>
      <c r="AI164" s="6">
        <f t="shared" si="104"/>
        <v>1</v>
      </c>
      <c r="AJ164" s="6">
        <f t="shared" ca="1" si="80"/>
        <v>1</v>
      </c>
      <c r="AK164" s="6">
        <f t="shared" si="81"/>
        <v>1</v>
      </c>
      <c r="AL164" s="6">
        <f t="shared" ca="1" si="82"/>
        <v>13</v>
      </c>
      <c r="AM164" s="53"/>
      <c r="AN164" s="6">
        <f t="shared" ca="1" si="83"/>
        <v>1</v>
      </c>
      <c r="AO164" s="29"/>
      <c r="AP164" s="314" t="str">
        <f t="shared" ca="1" si="94"/>
        <v/>
      </c>
      <c r="AQ164" s="314" t="str">
        <f t="shared" ca="1" si="95"/>
        <v/>
      </c>
      <c r="AR164" s="314" t="str">
        <f t="shared" ca="1" si="96"/>
        <v/>
      </c>
      <c r="AS164" s="325" t="str">
        <f t="shared" ca="1" si="97"/>
        <v/>
      </c>
      <c r="AT164" s="325" t="str">
        <f t="shared" ca="1" si="98"/>
        <v/>
      </c>
      <c r="AU164" s="317" t="str">
        <f t="shared" ca="1" si="99"/>
        <v/>
      </c>
      <c r="AV164" s="318" t="str">
        <f t="shared" ca="1" si="84"/>
        <v/>
      </c>
      <c r="AW164" s="325" t="str">
        <f t="shared" ca="1" si="100"/>
        <v/>
      </c>
      <c r="AX164" s="319" t="str">
        <f t="shared" ca="1" si="101"/>
        <v/>
      </c>
      <c r="AY164" s="325" t="str">
        <f t="shared" ca="1" si="102"/>
        <v/>
      </c>
      <c r="AZ164" s="317" t="str">
        <f t="shared" ca="1" si="103"/>
        <v/>
      </c>
      <c r="BA164" s="6" t="str">
        <f t="shared" ca="1" si="85"/>
        <v/>
      </c>
      <c r="BB164" s="29"/>
      <c r="BC164" s="6" t="str">
        <f t="shared" ca="1" si="86"/>
        <v/>
      </c>
      <c r="BD164" s="6" t="str">
        <f t="shared" ca="1" si="87"/>
        <v/>
      </c>
      <c r="BE164" s="6" t="str">
        <f t="shared" ca="1" si="88"/>
        <v/>
      </c>
      <c r="BF164" s="6" t="str">
        <f t="shared" ca="1" si="89"/>
        <v/>
      </c>
      <c r="BG164" s="6" t="str">
        <f t="shared" ca="1" si="90"/>
        <v/>
      </c>
      <c r="BH164" s="6" t="str">
        <f t="shared" ca="1" si="91"/>
        <v/>
      </c>
      <c r="BI164" s="29"/>
      <c r="BJ164" s="302" t="str">
        <f t="shared" ca="1" si="92"/>
        <v/>
      </c>
      <c r="BK164" s="302" t="str">
        <f t="shared" ca="1" si="93"/>
        <v/>
      </c>
      <c r="BL164" s="29"/>
    </row>
    <row r="165" spans="1:64" x14ac:dyDescent="0.15">
      <c r="A165" s="5"/>
      <c r="B165" s="303" t="str">
        <f ca="1">LOG確認!B165</f>
        <v/>
      </c>
      <c r="C165" s="304"/>
      <c r="D165" s="280"/>
      <c r="E165" s="280"/>
      <c r="F165" s="305"/>
      <c r="G165" s="320"/>
      <c r="H165" s="284"/>
      <c r="I165" s="284"/>
      <c r="J165" s="321"/>
      <c r="K165" s="342"/>
      <c r="L165" s="321"/>
      <c r="M165" s="308"/>
      <c r="N165" s="288"/>
      <c r="O165" s="322"/>
      <c r="P165" s="290" t="str">
        <f ca="1">LOG確認!P165</f>
        <v/>
      </c>
      <c r="Q165" s="291" t="str">
        <f ca="1">LOG確認!Q165</f>
        <v/>
      </c>
      <c r="R165" s="292" t="str">
        <f ca="1">LOG確認!R165</f>
        <v/>
      </c>
      <c r="S165" s="310" t="str">
        <f ca="1">LOG確認!S165</f>
        <v/>
      </c>
      <c r="T165" s="29"/>
      <c r="U165" s="311" t="str">
        <f ca="1">LOG確認!F165</f>
        <v/>
      </c>
      <c r="V165" s="29"/>
      <c r="W165" s="29"/>
      <c r="X165" s="29"/>
      <c r="Y165" s="6">
        <f t="shared" si="70"/>
        <v>1</v>
      </c>
      <c r="Z165" s="6">
        <f t="shared" si="71"/>
        <v>1</v>
      </c>
      <c r="AA165" s="6">
        <f t="shared" si="72"/>
        <v>1</v>
      </c>
      <c r="AB165" s="6">
        <f t="shared" si="73"/>
        <v>1</v>
      </c>
      <c r="AC165" s="6">
        <f t="shared" si="74"/>
        <v>1</v>
      </c>
      <c r="AD165" s="6">
        <f t="shared" si="75"/>
        <v>1</v>
      </c>
      <c r="AE165" s="6">
        <f t="shared" si="76"/>
        <v>1</v>
      </c>
      <c r="AF165" s="6">
        <f t="shared" si="77"/>
        <v>1</v>
      </c>
      <c r="AG165" s="6">
        <f t="shared" si="78"/>
        <v>1</v>
      </c>
      <c r="AH165" s="6">
        <f t="shared" si="79"/>
        <v>1</v>
      </c>
      <c r="AI165" s="6">
        <f t="shared" si="104"/>
        <v>1</v>
      </c>
      <c r="AJ165" s="6">
        <f t="shared" ca="1" si="80"/>
        <v>1</v>
      </c>
      <c r="AK165" s="6">
        <f t="shared" si="81"/>
        <v>1</v>
      </c>
      <c r="AL165" s="6">
        <f t="shared" ca="1" si="82"/>
        <v>13</v>
      </c>
      <c r="AM165" s="53"/>
      <c r="AN165" s="6">
        <f t="shared" ca="1" si="83"/>
        <v>1</v>
      </c>
      <c r="AO165" s="29"/>
      <c r="AP165" s="314" t="str">
        <f t="shared" ca="1" si="94"/>
        <v/>
      </c>
      <c r="AQ165" s="314" t="str">
        <f t="shared" ca="1" si="95"/>
        <v/>
      </c>
      <c r="AR165" s="314" t="str">
        <f t="shared" ca="1" si="96"/>
        <v/>
      </c>
      <c r="AS165" s="325" t="str">
        <f t="shared" ca="1" si="97"/>
        <v/>
      </c>
      <c r="AT165" s="325" t="str">
        <f t="shared" ca="1" si="98"/>
        <v/>
      </c>
      <c r="AU165" s="317" t="str">
        <f t="shared" ca="1" si="99"/>
        <v/>
      </c>
      <c r="AV165" s="324" t="str">
        <f t="shared" ca="1" si="84"/>
        <v/>
      </c>
      <c r="AW165" s="325" t="str">
        <f t="shared" ca="1" si="100"/>
        <v/>
      </c>
      <c r="AX165" s="319" t="str">
        <f t="shared" ca="1" si="101"/>
        <v/>
      </c>
      <c r="AY165" s="325" t="str">
        <f t="shared" ca="1" si="102"/>
        <v/>
      </c>
      <c r="AZ165" s="317" t="str">
        <f t="shared" ca="1" si="103"/>
        <v/>
      </c>
      <c r="BA165" s="6" t="str">
        <f t="shared" ca="1" si="85"/>
        <v/>
      </c>
      <c r="BB165" s="29"/>
      <c r="BC165" s="6" t="str">
        <f t="shared" ca="1" si="86"/>
        <v/>
      </c>
      <c r="BD165" s="6" t="str">
        <f t="shared" ca="1" si="87"/>
        <v/>
      </c>
      <c r="BE165" s="6" t="str">
        <f t="shared" ca="1" si="88"/>
        <v/>
      </c>
      <c r="BF165" s="6" t="str">
        <f t="shared" ca="1" si="89"/>
        <v/>
      </c>
      <c r="BG165" s="6" t="str">
        <f t="shared" ca="1" si="90"/>
        <v/>
      </c>
      <c r="BH165" s="6" t="str">
        <f t="shared" ca="1" si="91"/>
        <v/>
      </c>
      <c r="BI165" s="29"/>
      <c r="BJ165" s="302" t="str">
        <f t="shared" ca="1" si="92"/>
        <v/>
      </c>
      <c r="BK165" s="302" t="str">
        <f t="shared" ca="1" si="93"/>
        <v/>
      </c>
      <c r="BL165" s="29"/>
    </row>
    <row r="166" spans="1:64" x14ac:dyDescent="0.15">
      <c r="A166" s="5"/>
      <c r="B166" s="303" t="str">
        <f ca="1">LOG確認!B166</f>
        <v/>
      </c>
      <c r="C166" s="304"/>
      <c r="D166" s="280"/>
      <c r="E166" s="280"/>
      <c r="F166" s="305"/>
      <c r="G166" s="320"/>
      <c r="H166" s="284"/>
      <c r="I166" s="284"/>
      <c r="J166" s="306"/>
      <c r="K166" s="342"/>
      <c r="L166" s="321"/>
      <c r="M166" s="308"/>
      <c r="N166" s="288"/>
      <c r="O166" s="322"/>
      <c r="P166" s="290" t="str">
        <f ca="1">LOG確認!P166</f>
        <v/>
      </c>
      <c r="Q166" s="291" t="str">
        <f ca="1">LOG確認!Q166</f>
        <v/>
      </c>
      <c r="R166" s="292" t="str">
        <f ca="1">LOG確認!R166</f>
        <v/>
      </c>
      <c r="S166" s="310" t="str">
        <f ca="1">LOG確認!S166</f>
        <v/>
      </c>
      <c r="T166" s="29"/>
      <c r="U166" s="311" t="str">
        <f ca="1">LOG確認!F166</f>
        <v/>
      </c>
      <c r="V166" s="29"/>
      <c r="W166" s="29"/>
      <c r="X166" s="29"/>
      <c r="Y166" s="6">
        <f t="shared" si="70"/>
        <v>1</v>
      </c>
      <c r="Z166" s="6">
        <f t="shared" si="71"/>
        <v>1</v>
      </c>
      <c r="AA166" s="6">
        <f t="shared" si="72"/>
        <v>1</v>
      </c>
      <c r="AB166" s="6">
        <f t="shared" si="73"/>
        <v>1</v>
      </c>
      <c r="AC166" s="6">
        <f t="shared" si="74"/>
        <v>1</v>
      </c>
      <c r="AD166" s="6">
        <f t="shared" si="75"/>
        <v>1</v>
      </c>
      <c r="AE166" s="6">
        <f t="shared" si="76"/>
        <v>1</v>
      </c>
      <c r="AF166" s="6">
        <f t="shared" si="77"/>
        <v>1</v>
      </c>
      <c r="AG166" s="6">
        <f t="shared" si="78"/>
        <v>1</v>
      </c>
      <c r="AH166" s="6">
        <f t="shared" si="79"/>
        <v>1</v>
      </c>
      <c r="AI166" s="6">
        <f t="shared" si="104"/>
        <v>1</v>
      </c>
      <c r="AJ166" s="6">
        <f t="shared" ca="1" si="80"/>
        <v>1</v>
      </c>
      <c r="AK166" s="6">
        <f t="shared" si="81"/>
        <v>1</v>
      </c>
      <c r="AL166" s="6">
        <f t="shared" ca="1" si="82"/>
        <v>13</v>
      </c>
      <c r="AM166" s="53"/>
      <c r="AN166" s="6">
        <f t="shared" ca="1" si="83"/>
        <v>1</v>
      </c>
      <c r="AO166" s="29"/>
      <c r="AP166" s="314" t="str">
        <f t="shared" ca="1" si="94"/>
        <v/>
      </c>
      <c r="AQ166" s="314" t="str">
        <f t="shared" ca="1" si="95"/>
        <v/>
      </c>
      <c r="AR166" s="314" t="str">
        <f t="shared" ca="1" si="96"/>
        <v/>
      </c>
      <c r="AS166" s="325" t="str">
        <f t="shared" ca="1" si="97"/>
        <v/>
      </c>
      <c r="AT166" s="325" t="str">
        <f t="shared" ca="1" si="98"/>
        <v/>
      </c>
      <c r="AU166" s="317" t="str">
        <f t="shared" ca="1" si="99"/>
        <v/>
      </c>
      <c r="AV166" s="318" t="str">
        <f t="shared" ca="1" si="84"/>
        <v/>
      </c>
      <c r="AW166" s="325" t="str">
        <f t="shared" ca="1" si="100"/>
        <v/>
      </c>
      <c r="AX166" s="319" t="str">
        <f t="shared" ca="1" si="101"/>
        <v/>
      </c>
      <c r="AY166" s="325" t="str">
        <f t="shared" ca="1" si="102"/>
        <v/>
      </c>
      <c r="AZ166" s="317" t="str">
        <f t="shared" ca="1" si="103"/>
        <v/>
      </c>
      <c r="BA166" s="6" t="str">
        <f t="shared" ca="1" si="85"/>
        <v/>
      </c>
      <c r="BB166" s="29"/>
      <c r="BC166" s="6" t="str">
        <f t="shared" ca="1" si="86"/>
        <v/>
      </c>
      <c r="BD166" s="6" t="str">
        <f t="shared" ca="1" si="87"/>
        <v/>
      </c>
      <c r="BE166" s="6" t="str">
        <f t="shared" ca="1" si="88"/>
        <v/>
      </c>
      <c r="BF166" s="6" t="str">
        <f t="shared" ca="1" si="89"/>
        <v/>
      </c>
      <c r="BG166" s="6" t="str">
        <f t="shared" ca="1" si="90"/>
        <v/>
      </c>
      <c r="BH166" s="6" t="str">
        <f t="shared" ca="1" si="91"/>
        <v/>
      </c>
      <c r="BI166" s="29"/>
      <c r="BJ166" s="302" t="str">
        <f t="shared" ca="1" si="92"/>
        <v/>
      </c>
      <c r="BK166" s="302" t="str">
        <f t="shared" ca="1" si="93"/>
        <v/>
      </c>
      <c r="BL166" s="29"/>
    </row>
    <row r="167" spans="1:64" x14ac:dyDescent="0.15">
      <c r="A167" s="5"/>
      <c r="B167" s="303" t="str">
        <f ca="1">LOG確認!B167</f>
        <v/>
      </c>
      <c r="C167" s="304"/>
      <c r="D167" s="280"/>
      <c r="E167" s="280"/>
      <c r="F167" s="305"/>
      <c r="G167" s="320"/>
      <c r="H167" s="284"/>
      <c r="I167" s="284"/>
      <c r="J167" s="306"/>
      <c r="K167" s="342"/>
      <c r="L167" s="306"/>
      <c r="M167" s="308"/>
      <c r="N167" s="288"/>
      <c r="O167" s="322"/>
      <c r="P167" s="290" t="str">
        <f ca="1">LOG確認!P167</f>
        <v/>
      </c>
      <c r="Q167" s="291" t="str">
        <f ca="1">LOG確認!Q167</f>
        <v/>
      </c>
      <c r="R167" s="292" t="str">
        <f ca="1">LOG確認!R167</f>
        <v/>
      </c>
      <c r="S167" s="310" t="str">
        <f ca="1">LOG確認!S167</f>
        <v/>
      </c>
      <c r="T167" s="29"/>
      <c r="U167" s="326" t="str">
        <f ca="1">LOG確認!F167</f>
        <v/>
      </c>
      <c r="V167" s="29"/>
      <c r="W167" s="29"/>
      <c r="X167" s="29"/>
      <c r="Y167" s="6">
        <f t="shared" si="70"/>
        <v>1</v>
      </c>
      <c r="Z167" s="6">
        <f t="shared" si="71"/>
        <v>1</v>
      </c>
      <c r="AA167" s="6">
        <f t="shared" si="72"/>
        <v>1</v>
      </c>
      <c r="AB167" s="6">
        <f t="shared" si="73"/>
        <v>1</v>
      </c>
      <c r="AC167" s="6">
        <f t="shared" si="74"/>
        <v>1</v>
      </c>
      <c r="AD167" s="6">
        <f t="shared" si="75"/>
        <v>1</v>
      </c>
      <c r="AE167" s="6">
        <f t="shared" si="76"/>
        <v>1</v>
      </c>
      <c r="AF167" s="6">
        <f t="shared" si="77"/>
        <v>1</v>
      </c>
      <c r="AG167" s="6">
        <f t="shared" si="78"/>
        <v>1</v>
      </c>
      <c r="AH167" s="6">
        <f t="shared" si="79"/>
        <v>1</v>
      </c>
      <c r="AI167" s="6">
        <f t="shared" si="104"/>
        <v>1</v>
      </c>
      <c r="AJ167" s="6">
        <f t="shared" ca="1" si="80"/>
        <v>1</v>
      </c>
      <c r="AK167" s="6">
        <f t="shared" si="81"/>
        <v>1</v>
      </c>
      <c r="AL167" s="6">
        <f t="shared" ca="1" si="82"/>
        <v>13</v>
      </c>
      <c r="AM167" s="53"/>
      <c r="AN167" s="6">
        <f t="shared" ca="1" si="83"/>
        <v>1</v>
      </c>
      <c r="AO167" s="29"/>
      <c r="AP167" s="314" t="str">
        <f t="shared" ca="1" si="94"/>
        <v/>
      </c>
      <c r="AQ167" s="314" t="str">
        <f t="shared" ca="1" si="95"/>
        <v/>
      </c>
      <c r="AR167" s="314" t="str">
        <f t="shared" ca="1" si="96"/>
        <v/>
      </c>
      <c r="AS167" s="316" t="str">
        <f t="shared" ca="1" si="97"/>
        <v/>
      </c>
      <c r="AT167" s="316" t="str">
        <f t="shared" ca="1" si="98"/>
        <v/>
      </c>
      <c r="AU167" s="317" t="str">
        <f t="shared" ca="1" si="99"/>
        <v/>
      </c>
      <c r="AV167" s="318" t="str">
        <f t="shared" ca="1" si="84"/>
        <v/>
      </c>
      <c r="AW167" s="316" t="str">
        <f t="shared" ca="1" si="100"/>
        <v/>
      </c>
      <c r="AX167" s="319" t="str">
        <f t="shared" ca="1" si="101"/>
        <v/>
      </c>
      <c r="AY167" s="316" t="str">
        <f t="shared" ca="1" si="102"/>
        <v/>
      </c>
      <c r="AZ167" s="317" t="str">
        <f t="shared" ca="1" si="103"/>
        <v/>
      </c>
      <c r="BA167" s="6" t="str">
        <f t="shared" ca="1" si="85"/>
        <v/>
      </c>
      <c r="BB167" s="29"/>
      <c r="BC167" s="6" t="str">
        <f t="shared" ca="1" si="86"/>
        <v/>
      </c>
      <c r="BD167" s="6" t="str">
        <f t="shared" ca="1" si="87"/>
        <v/>
      </c>
      <c r="BE167" s="6" t="str">
        <f t="shared" ca="1" si="88"/>
        <v/>
      </c>
      <c r="BF167" s="6" t="str">
        <f t="shared" ca="1" si="89"/>
        <v/>
      </c>
      <c r="BG167" s="6" t="str">
        <f t="shared" ca="1" si="90"/>
        <v/>
      </c>
      <c r="BH167" s="6" t="str">
        <f t="shared" ca="1" si="91"/>
        <v/>
      </c>
      <c r="BI167" s="29"/>
      <c r="BJ167" s="302" t="str">
        <f t="shared" ca="1" si="92"/>
        <v/>
      </c>
      <c r="BK167" s="302" t="str">
        <f t="shared" ca="1" si="93"/>
        <v/>
      </c>
      <c r="BL167" s="29"/>
    </row>
    <row r="168" spans="1:64" x14ac:dyDescent="0.15">
      <c r="A168" s="5">
        <v>150</v>
      </c>
      <c r="B168" s="303" t="str">
        <f ca="1">LOG確認!B168</f>
        <v/>
      </c>
      <c r="C168" s="327"/>
      <c r="D168" s="328"/>
      <c r="E168" s="328"/>
      <c r="F168" s="329"/>
      <c r="G168" s="328"/>
      <c r="H168" s="330"/>
      <c r="I168" s="330"/>
      <c r="J168" s="331"/>
      <c r="K168" s="332"/>
      <c r="L168" s="331"/>
      <c r="M168" s="333"/>
      <c r="N168" s="334"/>
      <c r="O168" s="335"/>
      <c r="P168" s="336" t="str">
        <f ca="1">LOG確認!P168</f>
        <v/>
      </c>
      <c r="Q168" s="337" t="str">
        <f ca="1">LOG確認!Q168</f>
        <v/>
      </c>
      <c r="R168" s="338" t="str">
        <f ca="1">LOG確認!R168</f>
        <v/>
      </c>
      <c r="S168" s="339" t="str">
        <f ca="1">LOG確認!S168</f>
        <v/>
      </c>
      <c r="T168" s="29"/>
      <c r="U168" s="340" t="str">
        <f ca="1">LOG確認!F168</f>
        <v/>
      </c>
      <c r="V168" s="29"/>
      <c r="W168" s="29"/>
      <c r="X168" s="29"/>
      <c r="Y168" s="6">
        <f t="shared" si="70"/>
        <v>1</v>
      </c>
      <c r="Z168" s="6">
        <f t="shared" si="71"/>
        <v>1</v>
      </c>
      <c r="AA168" s="6">
        <f t="shared" si="72"/>
        <v>1</v>
      </c>
      <c r="AB168" s="6">
        <f t="shared" si="73"/>
        <v>1</v>
      </c>
      <c r="AC168" s="6">
        <f t="shared" si="74"/>
        <v>1</v>
      </c>
      <c r="AD168" s="6">
        <f t="shared" si="75"/>
        <v>1</v>
      </c>
      <c r="AE168" s="6">
        <f t="shared" si="76"/>
        <v>1</v>
      </c>
      <c r="AF168" s="6">
        <f t="shared" si="77"/>
        <v>1</v>
      </c>
      <c r="AG168" s="6">
        <f t="shared" si="78"/>
        <v>1</v>
      </c>
      <c r="AH168" s="6">
        <f t="shared" si="79"/>
        <v>1</v>
      </c>
      <c r="AI168" s="6">
        <f t="shared" si="104"/>
        <v>1</v>
      </c>
      <c r="AJ168" s="6">
        <f t="shared" ca="1" si="80"/>
        <v>1</v>
      </c>
      <c r="AK168" s="6">
        <f t="shared" si="81"/>
        <v>1</v>
      </c>
      <c r="AL168" s="6">
        <f t="shared" ca="1" si="82"/>
        <v>13</v>
      </c>
      <c r="AM168" s="53"/>
      <c r="AN168" s="6">
        <f t="shared" ca="1" si="83"/>
        <v>1</v>
      </c>
      <c r="AO168" s="29"/>
      <c r="AP168" s="314" t="str">
        <f t="shared" ca="1" si="94"/>
        <v/>
      </c>
      <c r="AQ168" s="314" t="str">
        <f t="shared" ca="1" si="95"/>
        <v/>
      </c>
      <c r="AR168" s="314" t="str">
        <f t="shared" ca="1" si="96"/>
        <v/>
      </c>
      <c r="AS168" s="325" t="str">
        <f t="shared" ca="1" si="97"/>
        <v/>
      </c>
      <c r="AT168" s="325" t="str">
        <f t="shared" ca="1" si="98"/>
        <v/>
      </c>
      <c r="AU168" s="317" t="str">
        <f t="shared" ca="1" si="99"/>
        <v/>
      </c>
      <c r="AV168" s="318" t="str">
        <f t="shared" ca="1" si="84"/>
        <v/>
      </c>
      <c r="AW168" s="325" t="str">
        <f t="shared" ca="1" si="100"/>
        <v/>
      </c>
      <c r="AX168" s="319" t="str">
        <f t="shared" ca="1" si="101"/>
        <v/>
      </c>
      <c r="AY168" s="325" t="str">
        <f t="shared" ca="1" si="102"/>
        <v/>
      </c>
      <c r="AZ168" s="317" t="str">
        <f t="shared" ca="1" si="103"/>
        <v/>
      </c>
      <c r="BA168" s="6" t="str">
        <f t="shared" ca="1" si="85"/>
        <v/>
      </c>
      <c r="BB168" s="29"/>
      <c r="BC168" s="6" t="str">
        <f t="shared" ca="1" si="86"/>
        <v/>
      </c>
      <c r="BD168" s="6" t="str">
        <f t="shared" ca="1" si="87"/>
        <v/>
      </c>
      <c r="BE168" s="6" t="str">
        <f t="shared" ca="1" si="88"/>
        <v/>
      </c>
      <c r="BF168" s="6" t="str">
        <f t="shared" ca="1" si="89"/>
        <v/>
      </c>
      <c r="BG168" s="6" t="str">
        <f t="shared" ca="1" si="90"/>
        <v/>
      </c>
      <c r="BH168" s="6" t="str">
        <f t="shared" ca="1" si="91"/>
        <v/>
      </c>
      <c r="BI168" s="29"/>
      <c r="BJ168" s="302" t="str">
        <f t="shared" ca="1" si="92"/>
        <v/>
      </c>
      <c r="BK168" s="302" t="str">
        <f t="shared" ca="1" si="93"/>
        <v/>
      </c>
      <c r="BL168" s="29"/>
    </row>
    <row r="169" spans="1:64" ht="13.5" customHeight="1" x14ac:dyDescent="0.15">
      <c r="A169" s="5"/>
      <c r="B169" s="279" t="str">
        <f ca="1">LOG確認!B169</f>
        <v/>
      </c>
      <c r="C169" s="280"/>
      <c r="D169" s="281"/>
      <c r="E169" s="281"/>
      <c r="F169" s="282"/>
      <c r="G169" s="280"/>
      <c r="H169" s="283"/>
      <c r="I169" s="284"/>
      <c r="J169" s="285"/>
      <c r="K169" s="286"/>
      <c r="L169" s="285"/>
      <c r="M169" s="287"/>
      <c r="N169" s="341"/>
      <c r="O169" s="289"/>
      <c r="P169" s="290" t="str">
        <f ca="1">LOG確認!P169</f>
        <v/>
      </c>
      <c r="Q169" s="291" t="str">
        <f ca="1">LOG確認!Q169</f>
        <v/>
      </c>
      <c r="R169" s="292" t="str">
        <f ca="1">LOG確認!R169</f>
        <v/>
      </c>
      <c r="S169" s="310" t="str">
        <f ca="1">LOG確認!S169</f>
        <v/>
      </c>
      <c r="T169" s="29"/>
      <c r="U169" s="294" t="str">
        <f ca="1">LOG確認!F169</f>
        <v/>
      </c>
      <c r="V169" s="681" t="str">
        <f ca="1">LOG確認!$GM$12</f>
        <v>★サマリｌにエラｌがあります確認してください</v>
      </c>
      <c r="W169" s="29"/>
      <c r="X169" s="29"/>
      <c r="Y169" s="6">
        <f t="shared" si="70"/>
        <v>1</v>
      </c>
      <c r="Z169" s="6">
        <f t="shared" si="71"/>
        <v>1</v>
      </c>
      <c r="AA169" s="6">
        <f t="shared" si="72"/>
        <v>1</v>
      </c>
      <c r="AB169" s="6">
        <f t="shared" si="73"/>
        <v>1</v>
      </c>
      <c r="AC169" s="6">
        <f t="shared" si="74"/>
        <v>1</v>
      </c>
      <c r="AD169" s="6">
        <f t="shared" si="75"/>
        <v>1</v>
      </c>
      <c r="AE169" s="6">
        <f t="shared" si="76"/>
        <v>1</v>
      </c>
      <c r="AF169" s="6">
        <f t="shared" si="77"/>
        <v>1</v>
      </c>
      <c r="AG169" s="6">
        <f t="shared" si="78"/>
        <v>1</v>
      </c>
      <c r="AH169" s="6">
        <f t="shared" si="79"/>
        <v>1</v>
      </c>
      <c r="AI169" s="6">
        <f t="shared" si="104"/>
        <v>1</v>
      </c>
      <c r="AJ169" s="6">
        <f t="shared" ca="1" si="80"/>
        <v>1</v>
      </c>
      <c r="AK169" s="6">
        <f t="shared" si="81"/>
        <v>1</v>
      </c>
      <c r="AL169" s="6">
        <f t="shared" ca="1" si="82"/>
        <v>13</v>
      </c>
      <c r="AM169" s="53"/>
      <c r="AN169" s="6">
        <f t="shared" ca="1" si="83"/>
        <v>1</v>
      </c>
      <c r="AO169" s="29"/>
      <c r="AP169" s="314" t="str">
        <f t="shared" ca="1" si="94"/>
        <v/>
      </c>
      <c r="AQ169" s="314" t="str">
        <f t="shared" ca="1" si="95"/>
        <v/>
      </c>
      <c r="AR169" s="314" t="str">
        <f t="shared" ca="1" si="96"/>
        <v/>
      </c>
      <c r="AS169" s="319" t="str">
        <f t="shared" ca="1" si="97"/>
        <v/>
      </c>
      <c r="AT169" s="319" t="str">
        <f t="shared" ca="1" si="98"/>
        <v/>
      </c>
      <c r="AU169" s="317" t="str">
        <f t="shared" ca="1" si="99"/>
        <v/>
      </c>
      <c r="AV169" s="324" t="str">
        <f t="shared" ca="1" si="84"/>
        <v/>
      </c>
      <c r="AW169" s="319" t="str">
        <f t="shared" ca="1" si="100"/>
        <v/>
      </c>
      <c r="AX169" s="319" t="str">
        <f t="shared" ca="1" si="101"/>
        <v/>
      </c>
      <c r="AY169" s="319" t="str">
        <f t="shared" ca="1" si="102"/>
        <v/>
      </c>
      <c r="AZ169" s="317" t="str">
        <f t="shared" ca="1" si="103"/>
        <v/>
      </c>
      <c r="BA169" s="6" t="str">
        <f t="shared" ca="1" si="85"/>
        <v/>
      </c>
      <c r="BB169" s="29"/>
      <c r="BC169" s="6" t="str">
        <f t="shared" ca="1" si="86"/>
        <v/>
      </c>
      <c r="BD169" s="6" t="str">
        <f t="shared" ca="1" si="87"/>
        <v/>
      </c>
      <c r="BE169" s="6" t="str">
        <f t="shared" ca="1" si="88"/>
        <v/>
      </c>
      <c r="BF169" s="6" t="str">
        <f t="shared" ca="1" si="89"/>
        <v/>
      </c>
      <c r="BG169" s="6" t="str">
        <f t="shared" ca="1" si="90"/>
        <v/>
      </c>
      <c r="BH169" s="6" t="str">
        <f t="shared" ca="1" si="91"/>
        <v/>
      </c>
      <c r="BI169" s="29"/>
      <c r="BJ169" s="302" t="str">
        <f t="shared" ca="1" si="92"/>
        <v/>
      </c>
      <c r="BK169" s="302" t="str">
        <f t="shared" ca="1" si="93"/>
        <v/>
      </c>
      <c r="BL169" s="29"/>
    </row>
    <row r="170" spans="1:64" x14ac:dyDescent="0.15">
      <c r="A170" s="5"/>
      <c r="B170" s="303" t="str">
        <f ca="1">LOG確認!B170</f>
        <v/>
      </c>
      <c r="C170" s="304"/>
      <c r="D170" s="280"/>
      <c r="E170" s="280"/>
      <c r="F170" s="305"/>
      <c r="G170" s="320"/>
      <c r="H170" s="284"/>
      <c r="I170" s="284"/>
      <c r="J170" s="321"/>
      <c r="K170" s="342"/>
      <c r="L170" s="306"/>
      <c r="M170" s="308"/>
      <c r="N170" s="288"/>
      <c r="O170" s="309"/>
      <c r="P170" s="290" t="str">
        <f ca="1">LOG確認!P170</f>
        <v/>
      </c>
      <c r="Q170" s="291" t="str">
        <f ca="1">LOG確認!Q170</f>
        <v/>
      </c>
      <c r="R170" s="292" t="str">
        <f ca="1">LOG確認!R170</f>
        <v/>
      </c>
      <c r="S170" s="310" t="str">
        <f ca="1">LOG確認!S170</f>
        <v/>
      </c>
      <c r="T170" s="29"/>
      <c r="U170" s="311" t="str">
        <f ca="1">LOG確認!F170</f>
        <v/>
      </c>
      <c r="V170" s="681"/>
      <c r="W170" s="29"/>
      <c r="X170" s="29"/>
      <c r="Y170" s="6">
        <f t="shared" si="70"/>
        <v>1</v>
      </c>
      <c r="Z170" s="6">
        <f t="shared" si="71"/>
        <v>1</v>
      </c>
      <c r="AA170" s="6">
        <f t="shared" si="72"/>
        <v>1</v>
      </c>
      <c r="AB170" s="6">
        <f t="shared" si="73"/>
        <v>1</v>
      </c>
      <c r="AC170" s="6">
        <f t="shared" si="74"/>
        <v>1</v>
      </c>
      <c r="AD170" s="6">
        <f t="shared" si="75"/>
        <v>1</v>
      </c>
      <c r="AE170" s="6">
        <f t="shared" si="76"/>
        <v>1</v>
      </c>
      <c r="AF170" s="6">
        <f t="shared" si="77"/>
        <v>1</v>
      </c>
      <c r="AG170" s="6">
        <f t="shared" si="78"/>
        <v>1</v>
      </c>
      <c r="AH170" s="6">
        <f t="shared" si="79"/>
        <v>1</v>
      </c>
      <c r="AI170" s="6">
        <f t="shared" si="104"/>
        <v>1</v>
      </c>
      <c r="AJ170" s="6">
        <f t="shared" ca="1" si="80"/>
        <v>1</v>
      </c>
      <c r="AK170" s="6">
        <f t="shared" si="81"/>
        <v>1</v>
      </c>
      <c r="AL170" s="6">
        <f t="shared" ca="1" si="82"/>
        <v>13</v>
      </c>
      <c r="AM170" s="53"/>
      <c r="AN170" s="6">
        <f t="shared" ca="1" si="83"/>
        <v>1</v>
      </c>
      <c r="AO170" s="29"/>
      <c r="AP170" s="314" t="str">
        <f t="shared" ca="1" si="94"/>
        <v/>
      </c>
      <c r="AQ170" s="314" t="str">
        <f t="shared" ca="1" si="95"/>
        <v/>
      </c>
      <c r="AR170" s="314" t="str">
        <f t="shared" ca="1" si="96"/>
        <v/>
      </c>
      <c r="AS170" s="319" t="str">
        <f t="shared" ca="1" si="97"/>
        <v/>
      </c>
      <c r="AT170" s="319" t="str">
        <f t="shared" ca="1" si="98"/>
        <v/>
      </c>
      <c r="AU170" s="317" t="str">
        <f t="shared" ca="1" si="99"/>
        <v/>
      </c>
      <c r="AV170" s="318" t="str">
        <f t="shared" ca="1" si="84"/>
        <v/>
      </c>
      <c r="AW170" s="319" t="str">
        <f t="shared" ca="1" si="100"/>
        <v/>
      </c>
      <c r="AX170" s="319" t="str">
        <f t="shared" ca="1" si="101"/>
        <v/>
      </c>
      <c r="AY170" s="319" t="str">
        <f t="shared" ca="1" si="102"/>
        <v/>
      </c>
      <c r="AZ170" s="317" t="str">
        <f t="shared" ca="1" si="103"/>
        <v/>
      </c>
      <c r="BA170" s="6" t="str">
        <f t="shared" ca="1" si="85"/>
        <v/>
      </c>
      <c r="BB170" s="29"/>
      <c r="BC170" s="6" t="str">
        <f t="shared" ca="1" si="86"/>
        <v/>
      </c>
      <c r="BD170" s="6" t="str">
        <f t="shared" ca="1" si="87"/>
        <v/>
      </c>
      <c r="BE170" s="6" t="str">
        <f t="shared" ca="1" si="88"/>
        <v/>
      </c>
      <c r="BF170" s="6" t="str">
        <f t="shared" ca="1" si="89"/>
        <v/>
      </c>
      <c r="BG170" s="6" t="str">
        <f t="shared" ca="1" si="90"/>
        <v/>
      </c>
      <c r="BH170" s="6" t="str">
        <f t="shared" ca="1" si="91"/>
        <v/>
      </c>
      <c r="BI170" s="29"/>
      <c r="BJ170" s="302" t="str">
        <f t="shared" ca="1" si="92"/>
        <v/>
      </c>
      <c r="BK170" s="302" t="str">
        <f t="shared" ca="1" si="93"/>
        <v/>
      </c>
      <c r="BL170" s="29"/>
    </row>
    <row r="171" spans="1:64" x14ac:dyDescent="0.15">
      <c r="A171" s="5"/>
      <c r="B171" s="303" t="str">
        <f ca="1">LOG確認!B171</f>
        <v/>
      </c>
      <c r="C171" s="304"/>
      <c r="D171" s="280"/>
      <c r="E171" s="280"/>
      <c r="F171" s="305"/>
      <c r="G171" s="320"/>
      <c r="H171" s="284"/>
      <c r="I171" s="284"/>
      <c r="J171" s="306"/>
      <c r="K171" s="342"/>
      <c r="L171" s="321"/>
      <c r="M171" s="308"/>
      <c r="N171" s="288"/>
      <c r="O171" s="322"/>
      <c r="P171" s="290" t="str">
        <f ca="1">LOG確認!P171</f>
        <v/>
      </c>
      <c r="Q171" s="291" t="str">
        <f ca="1">LOG確認!Q171</f>
        <v/>
      </c>
      <c r="R171" s="292" t="str">
        <f ca="1">LOG確認!R171</f>
        <v/>
      </c>
      <c r="S171" s="310" t="str">
        <f ca="1">LOG確認!S171</f>
        <v/>
      </c>
      <c r="T171" s="29"/>
      <c r="U171" s="311" t="str">
        <f ca="1">LOG確認!F171</f>
        <v/>
      </c>
      <c r="V171" s="681"/>
      <c r="W171" s="29"/>
      <c r="X171" s="29"/>
      <c r="Y171" s="6">
        <f t="shared" si="70"/>
        <v>1</v>
      </c>
      <c r="Z171" s="6">
        <f t="shared" si="71"/>
        <v>1</v>
      </c>
      <c r="AA171" s="6">
        <f t="shared" si="72"/>
        <v>1</v>
      </c>
      <c r="AB171" s="6">
        <f t="shared" si="73"/>
        <v>1</v>
      </c>
      <c r="AC171" s="6">
        <f t="shared" si="74"/>
        <v>1</v>
      </c>
      <c r="AD171" s="6">
        <f t="shared" si="75"/>
        <v>1</v>
      </c>
      <c r="AE171" s="6">
        <f t="shared" si="76"/>
        <v>1</v>
      </c>
      <c r="AF171" s="6">
        <f t="shared" si="77"/>
        <v>1</v>
      </c>
      <c r="AG171" s="6">
        <f t="shared" si="78"/>
        <v>1</v>
      </c>
      <c r="AH171" s="6">
        <f t="shared" si="79"/>
        <v>1</v>
      </c>
      <c r="AI171" s="6">
        <f t="shared" si="104"/>
        <v>1</v>
      </c>
      <c r="AJ171" s="6">
        <f t="shared" ca="1" si="80"/>
        <v>1</v>
      </c>
      <c r="AK171" s="6">
        <f t="shared" si="81"/>
        <v>1</v>
      </c>
      <c r="AL171" s="6">
        <f t="shared" ca="1" si="82"/>
        <v>13</v>
      </c>
      <c r="AM171" s="53"/>
      <c r="AN171" s="6">
        <f t="shared" ca="1" si="83"/>
        <v>1</v>
      </c>
      <c r="AO171" s="29"/>
      <c r="AP171" s="314" t="str">
        <f t="shared" ca="1" si="94"/>
        <v/>
      </c>
      <c r="AQ171" s="314" t="str">
        <f t="shared" ca="1" si="95"/>
        <v/>
      </c>
      <c r="AR171" s="314" t="str">
        <f t="shared" ca="1" si="96"/>
        <v/>
      </c>
      <c r="AS171" s="316" t="str">
        <f t="shared" ca="1" si="97"/>
        <v/>
      </c>
      <c r="AT171" s="316" t="str">
        <f t="shared" ca="1" si="98"/>
        <v/>
      </c>
      <c r="AU171" s="317" t="str">
        <f t="shared" ca="1" si="99"/>
        <v/>
      </c>
      <c r="AV171" s="318" t="str">
        <f t="shared" ca="1" si="84"/>
        <v/>
      </c>
      <c r="AW171" s="316" t="str">
        <f t="shared" ca="1" si="100"/>
        <v/>
      </c>
      <c r="AX171" s="319" t="str">
        <f t="shared" ca="1" si="101"/>
        <v/>
      </c>
      <c r="AY171" s="316" t="str">
        <f t="shared" ca="1" si="102"/>
        <v/>
      </c>
      <c r="AZ171" s="317" t="str">
        <f t="shared" ca="1" si="103"/>
        <v/>
      </c>
      <c r="BA171" s="6" t="str">
        <f t="shared" ca="1" si="85"/>
        <v/>
      </c>
      <c r="BB171" s="29"/>
      <c r="BC171" s="6" t="str">
        <f t="shared" ca="1" si="86"/>
        <v/>
      </c>
      <c r="BD171" s="6" t="str">
        <f t="shared" ca="1" si="87"/>
        <v/>
      </c>
      <c r="BE171" s="6" t="str">
        <f t="shared" ca="1" si="88"/>
        <v/>
      </c>
      <c r="BF171" s="6" t="str">
        <f t="shared" ca="1" si="89"/>
        <v/>
      </c>
      <c r="BG171" s="6" t="str">
        <f t="shared" ca="1" si="90"/>
        <v/>
      </c>
      <c r="BH171" s="6" t="str">
        <f t="shared" ca="1" si="91"/>
        <v/>
      </c>
      <c r="BI171" s="29"/>
      <c r="BJ171" s="302" t="str">
        <f t="shared" ca="1" si="92"/>
        <v/>
      </c>
      <c r="BK171" s="302" t="str">
        <f t="shared" ca="1" si="93"/>
        <v/>
      </c>
      <c r="BL171" s="29"/>
    </row>
    <row r="172" spans="1:64" x14ac:dyDescent="0.15">
      <c r="A172" s="5"/>
      <c r="B172" s="303" t="str">
        <f ca="1">LOG確認!B172</f>
        <v/>
      </c>
      <c r="C172" s="304"/>
      <c r="D172" s="280"/>
      <c r="E172" s="280"/>
      <c r="F172" s="305"/>
      <c r="G172" s="320"/>
      <c r="H172" s="284"/>
      <c r="I172" s="284"/>
      <c r="J172" s="306"/>
      <c r="K172" s="342"/>
      <c r="L172" s="321"/>
      <c r="M172" s="308"/>
      <c r="N172" s="288"/>
      <c r="O172" s="322"/>
      <c r="P172" s="290" t="str">
        <f ca="1">LOG確認!P172</f>
        <v/>
      </c>
      <c r="Q172" s="291" t="str">
        <f ca="1">LOG確認!Q172</f>
        <v/>
      </c>
      <c r="R172" s="292" t="str">
        <f ca="1">LOG確認!R172</f>
        <v/>
      </c>
      <c r="S172" s="310" t="str">
        <f ca="1">LOG確認!S172</f>
        <v/>
      </c>
      <c r="T172" s="29"/>
      <c r="U172" s="311" t="str">
        <f ca="1">LOG確認!F172</f>
        <v/>
      </c>
      <c r="V172" s="681"/>
      <c r="W172" s="29"/>
      <c r="X172" s="29"/>
      <c r="Y172" s="6">
        <f t="shared" si="70"/>
        <v>1</v>
      </c>
      <c r="Z172" s="6">
        <f t="shared" si="71"/>
        <v>1</v>
      </c>
      <c r="AA172" s="6">
        <f t="shared" si="72"/>
        <v>1</v>
      </c>
      <c r="AB172" s="6">
        <f t="shared" si="73"/>
        <v>1</v>
      </c>
      <c r="AC172" s="6">
        <f t="shared" si="74"/>
        <v>1</v>
      </c>
      <c r="AD172" s="6">
        <f t="shared" si="75"/>
        <v>1</v>
      </c>
      <c r="AE172" s="6">
        <f t="shared" si="76"/>
        <v>1</v>
      </c>
      <c r="AF172" s="6">
        <f t="shared" si="77"/>
        <v>1</v>
      </c>
      <c r="AG172" s="6">
        <f t="shared" si="78"/>
        <v>1</v>
      </c>
      <c r="AH172" s="6">
        <f t="shared" si="79"/>
        <v>1</v>
      </c>
      <c r="AI172" s="6">
        <f t="shared" si="104"/>
        <v>1</v>
      </c>
      <c r="AJ172" s="6">
        <f t="shared" ca="1" si="80"/>
        <v>1</v>
      </c>
      <c r="AK172" s="6">
        <f t="shared" si="81"/>
        <v>1</v>
      </c>
      <c r="AL172" s="6">
        <f t="shared" ca="1" si="82"/>
        <v>13</v>
      </c>
      <c r="AM172" s="53"/>
      <c r="AN172" s="6">
        <f t="shared" ca="1" si="83"/>
        <v>1</v>
      </c>
      <c r="AO172" s="29"/>
      <c r="AP172" s="314" t="str">
        <f t="shared" ca="1" si="94"/>
        <v/>
      </c>
      <c r="AQ172" s="314" t="str">
        <f t="shared" ca="1" si="95"/>
        <v/>
      </c>
      <c r="AR172" s="314" t="str">
        <f t="shared" ca="1" si="96"/>
        <v/>
      </c>
      <c r="AS172" s="319" t="str">
        <f t="shared" ca="1" si="97"/>
        <v/>
      </c>
      <c r="AT172" s="319" t="str">
        <f t="shared" ca="1" si="98"/>
        <v/>
      </c>
      <c r="AU172" s="317" t="str">
        <f t="shared" ca="1" si="99"/>
        <v/>
      </c>
      <c r="AV172" s="324" t="str">
        <f t="shared" ca="1" si="84"/>
        <v/>
      </c>
      <c r="AW172" s="319" t="str">
        <f t="shared" ca="1" si="100"/>
        <v/>
      </c>
      <c r="AX172" s="319" t="str">
        <f t="shared" ca="1" si="101"/>
        <v/>
      </c>
      <c r="AY172" s="319" t="str">
        <f t="shared" ca="1" si="102"/>
        <v/>
      </c>
      <c r="AZ172" s="317" t="str">
        <f t="shared" ca="1" si="103"/>
        <v/>
      </c>
      <c r="BA172" s="6" t="str">
        <f t="shared" ca="1" si="85"/>
        <v/>
      </c>
      <c r="BB172" s="29"/>
      <c r="BC172" s="6" t="str">
        <f t="shared" ca="1" si="86"/>
        <v/>
      </c>
      <c r="BD172" s="6" t="str">
        <f t="shared" ca="1" si="87"/>
        <v/>
      </c>
      <c r="BE172" s="6" t="str">
        <f t="shared" ca="1" si="88"/>
        <v/>
      </c>
      <c r="BF172" s="6" t="str">
        <f t="shared" ca="1" si="89"/>
        <v/>
      </c>
      <c r="BG172" s="6" t="str">
        <f t="shared" ca="1" si="90"/>
        <v/>
      </c>
      <c r="BH172" s="6" t="str">
        <f t="shared" ca="1" si="91"/>
        <v/>
      </c>
      <c r="BI172" s="29"/>
      <c r="BJ172" s="302" t="str">
        <f t="shared" ca="1" si="92"/>
        <v/>
      </c>
      <c r="BK172" s="302" t="str">
        <f t="shared" ca="1" si="93"/>
        <v/>
      </c>
      <c r="BL172" s="29"/>
    </row>
    <row r="173" spans="1:64" x14ac:dyDescent="0.15">
      <c r="A173" s="5"/>
      <c r="B173" s="303" t="str">
        <f ca="1">LOG確認!B173</f>
        <v/>
      </c>
      <c r="C173" s="304"/>
      <c r="D173" s="280"/>
      <c r="E173" s="280"/>
      <c r="F173" s="305"/>
      <c r="G173" s="320"/>
      <c r="H173" s="284"/>
      <c r="I173" s="284"/>
      <c r="J173" s="306"/>
      <c r="K173" s="307"/>
      <c r="L173" s="306"/>
      <c r="M173" s="308"/>
      <c r="N173" s="288"/>
      <c r="O173" s="322"/>
      <c r="P173" s="290" t="str">
        <f ca="1">LOG確認!P173</f>
        <v/>
      </c>
      <c r="Q173" s="291" t="str">
        <f ca="1">LOG確認!Q173</f>
        <v/>
      </c>
      <c r="R173" s="292" t="str">
        <f ca="1">LOG確認!R173</f>
        <v/>
      </c>
      <c r="S173" s="310" t="str">
        <f ca="1">LOG確認!S173</f>
        <v/>
      </c>
      <c r="T173" s="29"/>
      <c r="U173" s="311" t="str">
        <f ca="1">LOG確認!F173</f>
        <v/>
      </c>
      <c r="V173" s="681"/>
      <c r="W173" s="29"/>
      <c r="X173" s="29"/>
      <c r="Y173" s="6">
        <f t="shared" si="70"/>
        <v>1</v>
      </c>
      <c r="Z173" s="6">
        <f t="shared" si="71"/>
        <v>1</v>
      </c>
      <c r="AA173" s="6">
        <f t="shared" si="72"/>
        <v>1</v>
      </c>
      <c r="AB173" s="6">
        <f t="shared" si="73"/>
        <v>1</v>
      </c>
      <c r="AC173" s="6">
        <f t="shared" si="74"/>
        <v>1</v>
      </c>
      <c r="AD173" s="6">
        <f t="shared" si="75"/>
        <v>1</v>
      </c>
      <c r="AE173" s="6">
        <f t="shared" si="76"/>
        <v>1</v>
      </c>
      <c r="AF173" s="6">
        <f t="shared" si="77"/>
        <v>1</v>
      </c>
      <c r="AG173" s="6">
        <f t="shared" si="78"/>
        <v>1</v>
      </c>
      <c r="AH173" s="6">
        <f t="shared" si="79"/>
        <v>1</v>
      </c>
      <c r="AI173" s="6">
        <f t="shared" si="104"/>
        <v>1</v>
      </c>
      <c r="AJ173" s="6">
        <f t="shared" ca="1" si="80"/>
        <v>1</v>
      </c>
      <c r="AK173" s="6">
        <f t="shared" si="81"/>
        <v>1</v>
      </c>
      <c r="AL173" s="6">
        <f t="shared" ca="1" si="82"/>
        <v>13</v>
      </c>
      <c r="AM173" s="53"/>
      <c r="AN173" s="6">
        <f t="shared" ca="1" si="83"/>
        <v>1</v>
      </c>
      <c r="AO173" s="29"/>
      <c r="AP173" s="314" t="str">
        <f t="shared" ca="1" si="94"/>
        <v/>
      </c>
      <c r="AQ173" s="314" t="str">
        <f t="shared" ca="1" si="95"/>
        <v/>
      </c>
      <c r="AR173" s="314" t="str">
        <f t="shared" ca="1" si="96"/>
        <v/>
      </c>
      <c r="AS173" s="325" t="str">
        <f t="shared" ca="1" si="97"/>
        <v/>
      </c>
      <c r="AT173" s="325" t="str">
        <f t="shared" ca="1" si="98"/>
        <v/>
      </c>
      <c r="AU173" s="317" t="str">
        <f t="shared" ca="1" si="99"/>
        <v/>
      </c>
      <c r="AV173" s="318" t="str">
        <f t="shared" ca="1" si="84"/>
        <v/>
      </c>
      <c r="AW173" s="325" t="str">
        <f t="shared" ca="1" si="100"/>
        <v/>
      </c>
      <c r="AX173" s="319" t="str">
        <f t="shared" ca="1" si="101"/>
        <v/>
      </c>
      <c r="AY173" s="325" t="str">
        <f t="shared" ca="1" si="102"/>
        <v/>
      </c>
      <c r="AZ173" s="317" t="str">
        <f t="shared" ca="1" si="103"/>
        <v/>
      </c>
      <c r="BA173" s="6" t="str">
        <f t="shared" ca="1" si="85"/>
        <v/>
      </c>
      <c r="BB173" s="29"/>
      <c r="BC173" s="6" t="str">
        <f t="shared" ca="1" si="86"/>
        <v/>
      </c>
      <c r="BD173" s="6" t="str">
        <f t="shared" ca="1" si="87"/>
        <v/>
      </c>
      <c r="BE173" s="6" t="str">
        <f t="shared" ca="1" si="88"/>
        <v/>
      </c>
      <c r="BF173" s="6" t="str">
        <f t="shared" ca="1" si="89"/>
        <v/>
      </c>
      <c r="BG173" s="6" t="str">
        <f t="shared" ca="1" si="90"/>
        <v/>
      </c>
      <c r="BH173" s="6" t="str">
        <f t="shared" ca="1" si="91"/>
        <v/>
      </c>
      <c r="BI173" s="29"/>
      <c r="BJ173" s="302" t="str">
        <f t="shared" ca="1" si="92"/>
        <v/>
      </c>
      <c r="BK173" s="302" t="str">
        <f t="shared" ca="1" si="93"/>
        <v/>
      </c>
      <c r="BL173" s="29"/>
    </row>
    <row r="174" spans="1:64" x14ac:dyDescent="0.15">
      <c r="A174" s="5"/>
      <c r="B174" s="303" t="str">
        <f ca="1">LOG確認!B174</f>
        <v/>
      </c>
      <c r="C174" s="304"/>
      <c r="D174" s="280"/>
      <c r="E174" s="280"/>
      <c r="F174" s="305"/>
      <c r="G174" s="320"/>
      <c r="H174" s="284"/>
      <c r="I174" s="284"/>
      <c r="J174" s="321"/>
      <c r="K174" s="342"/>
      <c r="L174" s="321"/>
      <c r="M174" s="308"/>
      <c r="N174" s="288"/>
      <c r="O174" s="309"/>
      <c r="P174" s="290" t="str">
        <f ca="1">LOG確認!P174</f>
        <v/>
      </c>
      <c r="Q174" s="291" t="str">
        <f ca="1">LOG確認!Q174</f>
        <v/>
      </c>
      <c r="R174" s="292" t="str">
        <f ca="1">LOG確認!R174</f>
        <v/>
      </c>
      <c r="S174" s="310" t="str">
        <f ca="1">LOG確認!S174</f>
        <v/>
      </c>
      <c r="T174" s="29"/>
      <c r="U174" s="326" t="str">
        <f ca="1">LOG確認!F174</f>
        <v/>
      </c>
      <c r="V174" s="681"/>
      <c r="W174" s="29"/>
      <c r="X174" s="29"/>
      <c r="Y174" s="6">
        <f t="shared" si="70"/>
        <v>1</v>
      </c>
      <c r="Z174" s="6">
        <f t="shared" si="71"/>
        <v>1</v>
      </c>
      <c r="AA174" s="6">
        <f t="shared" si="72"/>
        <v>1</v>
      </c>
      <c r="AB174" s="6">
        <f t="shared" si="73"/>
        <v>1</v>
      </c>
      <c r="AC174" s="6">
        <f t="shared" si="74"/>
        <v>1</v>
      </c>
      <c r="AD174" s="6">
        <f t="shared" si="75"/>
        <v>1</v>
      </c>
      <c r="AE174" s="6">
        <f t="shared" si="76"/>
        <v>1</v>
      </c>
      <c r="AF174" s="6">
        <f t="shared" si="77"/>
        <v>1</v>
      </c>
      <c r="AG174" s="6">
        <f t="shared" si="78"/>
        <v>1</v>
      </c>
      <c r="AH174" s="6">
        <f t="shared" si="79"/>
        <v>1</v>
      </c>
      <c r="AI174" s="6">
        <f t="shared" si="104"/>
        <v>1</v>
      </c>
      <c r="AJ174" s="6">
        <f t="shared" ca="1" si="80"/>
        <v>1</v>
      </c>
      <c r="AK174" s="6">
        <f t="shared" si="81"/>
        <v>1</v>
      </c>
      <c r="AL174" s="6">
        <f t="shared" ca="1" si="82"/>
        <v>13</v>
      </c>
      <c r="AM174" s="53"/>
      <c r="AN174" s="6">
        <f t="shared" ca="1" si="83"/>
        <v>1</v>
      </c>
      <c r="AO174" s="29"/>
      <c r="AP174" s="314" t="str">
        <f t="shared" ca="1" si="94"/>
        <v/>
      </c>
      <c r="AQ174" s="314" t="str">
        <f t="shared" ca="1" si="95"/>
        <v/>
      </c>
      <c r="AR174" s="314" t="str">
        <f t="shared" ca="1" si="96"/>
        <v/>
      </c>
      <c r="AS174" s="325" t="str">
        <f t="shared" ca="1" si="97"/>
        <v/>
      </c>
      <c r="AT174" s="325" t="str">
        <f t="shared" ca="1" si="98"/>
        <v/>
      </c>
      <c r="AU174" s="317" t="str">
        <f t="shared" ca="1" si="99"/>
        <v/>
      </c>
      <c r="AV174" s="318" t="str">
        <f t="shared" ca="1" si="84"/>
        <v/>
      </c>
      <c r="AW174" s="325" t="str">
        <f t="shared" ca="1" si="100"/>
        <v/>
      </c>
      <c r="AX174" s="319" t="str">
        <f t="shared" ca="1" si="101"/>
        <v/>
      </c>
      <c r="AY174" s="325" t="str">
        <f t="shared" ca="1" si="102"/>
        <v/>
      </c>
      <c r="AZ174" s="317" t="str">
        <f t="shared" ca="1" si="103"/>
        <v/>
      </c>
      <c r="BA174" s="6" t="str">
        <f t="shared" ca="1" si="85"/>
        <v/>
      </c>
      <c r="BB174" s="29"/>
      <c r="BC174" s="6" t="str">
        <f t="shared" ca="1" si="86"/>
        <v/>
      </c>
      <c r="BD174" s="6" t="str">
        <f t="shared" ca="1" si="87"/>
        <v/>
      </c>
      <c r="BE174" s="6" t="str">
        <f t="shared" ca="1" si="88"/>
        <v/>
      </c>
      <c r="BF174" s="6" t="str">
        <f t="shared" ca="1" si="89"/>
        <v/>
      </c>
      <c r="BG174" s="6" t="str">
        <f t="shared" ca="1" si="90"/>
        <v/>
      </c>
      <c r="BH174" s="6" t="str">
        <f t="shared" ca="1" si="91"/>
        <v/>
      </c>
      <c r="BI174" s="29"/>
      <c r="BJ174" s="302" t="str">
        <f t="shared" ca="1" si="92"/>
        <v/>
      </c>
      <c r="BK174" s="302" t="str">
        <f t="shared" ca="1" si="93"/>
        <v/>
      </c>
      <c r="BL174" s="29"/>
    </row>
    <row r="175" spans="1:64" x14ac:dyDescent="0.15">
      <c r="A175" s="5"/>
      <c r="B175" s="303" t="str">
        <f ca="1">LOG確認!B175</f>
        <v/>
      </c>
      <c r="C175" s="304"/>
      <c r="D175" s="280"/>
      <c r="E175" s="280"/>
      <c r="F175" s="305"/>
      <c r="G175" s="320"/>
      <c r="H175" s="284"/>
      <c r="I175" s="284"/>
      <c r="J175" s="321"/>
      <c r="K175" s="342"/>
      <c r="L175" s="321"/>
      <c r="M175" s="308"/>
      <c r="N175" s="288"/>
      <c r="O175" s="322"/>
      <c r="P175" s="290" t="str">
        <f ca="1">LOG確認!P175</f>
        <v/>
      </c>
      <c r="Q175" s="291" t="str">
        <f ca="1">LOG確認!Q175</f>
        <v/>
      </c>
      <c r="R175" s="292" t="str">
        <f ca="1">LOG確認!R175</f>
        <v/>
      </c>
      <c r="S175" s="310" t="str">
        <f ca="1">LOG確認!S175</f>
        <v/>
      </c>
      <c r="T175" s="29"/>
      <c r="U175" s="311" t="str">
        <f ca="1">LOG確認!F175</f>
        <v/>
      </c>
      <c r="V175" s="681"/>
      <c r="W175" s="29"/>
      <c r="X175" s="29"/>
      <c r="Y175" s="6">
        <f t="shared" si="70"/>
        <v>1</v>
      </c>
      <c r="Z175" s="6">
        <f t="shared" si="71"/>
        <v>1</v>
      </c>
      <c r="AA175" s="6">
        <f t="shared" si="72"/>
        <v>1</v>
      </c>
      <c r="AB175" s="6">
        <f t="shared" si="73"/>
        <v>1</v>
      </c>
      <c r="AC175" s="6">
        <f t="shared" si="74"/>
        <v>1</v>
      </c>
      <c r="AD175" s="6">
        <f t="shared" si="75"/>
        <v>1</v>
      </c>
      <c r="AE175" s="6">
        <f t="shared" si="76"/>
        <v>1</v>
      </c>
      <c r="AF175" s="6">
        <f t="shared" si="77"/>
        <v>1</v>
      </c>
      <c r="AG175" s="6">
        <f t="shared" si="78"/>
        <v>1</v>
      </c>
      <c r="AH175" s="6">
        <f t="shared" si="79"/>
        <v>1</v>
      </c>
      <c r="AI175" s="6">
        <f t="shared" si="104"/>
        <v>1</v>
      </c>
      <c r="AJ175" s="6">
        <f t="shared" ca="1" si="80"/>
        <v>1</v>
      </c>
      <c r="AK175" s="6">
        <f t="shared" si="81"/>
        <v>1</v>
      </c>
      <c r="AL175" s="6">
        <f t="shared" ca="1" si="82"/>
        <v>13</v>
      </c>
      <c r="AM175" s="53"/>
      <c r="AN175" s="6">
        <f t="shared" ca="1" si="83"/>
        <v>1</v>
      </c>
      <c r="AO175" s="29"/>
      <c r="AP175" s="314" t="str">
        <f t="shared" ca="1" si="94"/>
        <v/>
      </c>
      <c r="AQ175" s="314" t="str">
        <f t="shared" ca="1" si="95"/>
        <v/>
      </c>
      <c r="AR175" s="314" t="str">
        <f t="shared" ca="1" si="96"/>
        <v/>
      </c>
      <c r="AS175" s="325" t="str">
        <f t="shared" ca="1" si="97"/>
        <v/>
      </c>
      <c r="AT175" s="325" t="str">
        <f t="shared" ca="1" si="98"/>
        <v/>
      </c>
      <c r="AU175" s="317" t="str">
        <f t="shared" ca="1" si="99"/>
        <v/>
      </c>
      <c r="AV175" s="324" t="str">
        <f t="shared" ca="1" si="84"/>
        <v/>
      </c>
      <c r="AW175" s="325" t="str">
        <f t="shared" ca="1" si="100"/>
        <v/>
      </c>
      <c r="AX175" s="319" t="str">
        <f t="shared" ca="1" si="101"/>
        <v/>
      </c>
      <c r="AY175" s="325" t="str">
        <f t="shared" ca="1" si="102"/>
        <v/>
      </c>
      <c r="AZ175" s="317" t="str">
        <f t="shared" ca="1" si="103"/>
        <v/>
      </c>
      <c r="BA175" s="6" t="str">
        <f t="shared" ca="1" si="85"/>
        <v/>
      </c>
      <c r="BB175" s="29"/>
      <c r="BC175" s="6" t="str">
        <f t="shared" ca="1" si="86"/>
        <v/>
      </c>
      <c r="BD175" s="6" t="str">
        <f t="shared" ca="1" si="87"/>
        <v/>
      </c>
      <c r="BE175" s="6" t="str">
        <f t="shared" ca="1" si="88"/>
        <v/>
      </c>
      <c r="BF175" s="6" t="str">
        <f t="shared" ca="1" si="89"/>
        <v/>
      </c>
      <c r="BG175" s="6" t="str">
        <f t="shared" ca="1" si="90"/>
        <v/>
      </c>
      <c r="BH175" s="6" t="str">
        <f t="shared" ca="1" si="91"/>
        <v/>
      </c>
      <c r="BI175" s="29"/>
      <c r="BJ175" s="302" t="str">
        <f t="shared" ca="1" si="92"/>
        <v/>
      </c>
      <c r="BK175" s="302" t="str">
        <f t="shared" ca="1" si="93"/>
        <v/>
      </c>
      <c r="BL175" s="29"/>
    </row>
    <row r="176" spans="1:64" x14ac:dyDescent="0.15">
      <c r="A176" s="5"/>
      <c r="B176" s="303" t="str">
        <f ca="1">LOG確認!B176</f>
        <v/>
      </c>
      <c r="C176" s="304"/>
      <c r="D176" s="280"/>
      <c r="E176" s="280"/>
      <c r="F176" s="305"/>
      <c r="G176" s="320"/>
      <c r="H176" s="284"/>
      <c r="I176" s="284"/>
      <c r="J176" s="306"/>
      <c r="K176" s="342"/>
      <c r="L176" s="321"/>
      <c r="M176" s="308"/>
      <c r="N176" s="288"/>
      <c r="O176" s="322"/>
      <c r="P176" s="290" t="str">
        <f ca="1">LOG確認!P176</f>
        <v/>
      </c>
      <c r="Q176" s="291" t="str">
        <f ca="1">LOG確認!Q176</f>
        <v/>
      </c>
      <c r="R176" s="292" t="str">
        <f ca="1">LOG確認!R176</f>
        <v/>
      </c>
      <c r="S176" s="310" t="str">
        <f ca="1">LOG確認!S176</f>
        <v/>
      </c>
      <c r="T176" s="29"/>
      <c r="U176" s="311" t="str">
        <f ca="1">LOG確認!F176</f>
        <v/>
      </c>
      <c r="V176" s="681"/>
      <c r="W176" s="29"/>
      <c r="X176" s="29"/>
      <c r="Y176" s="6">
        <f t="shared" si="70"/>
        <v>1</v>
      </c>
      <c r="Z176" s="6">
        <f t="shared" si="71"/>
        <v>1</v>
      </c>
      <c r="AA176" s="6">
        <f t="shared" si="72"/>
        <v>1</v>
      </c>
      <c r="AB176" s="6">
        <f t="shared" si="73"/>
        <v>1</v>
      </c>
      <c r="AC176" s="6">
        <f t="shared" si="74"/>
        <v>1</v>
      </c>
      <c r="AD176" s="6">
        <f t="shared" si="75"/>
        <v>1</v>
      </c>
      <c r="AE176" s="6">
        <f t="shared" si="76"/>
        <v>1</v>
      </c>
      <c r="AF176" s="6">
        <f t="shared" si="77"/>
        <v>1</v>
      </c>
      <c r="AG176" s="6">
        <f t="shared" si="78"/>
        <v>1</v>
      </c>
      <c r="AH176" s="6">
        <f t="shared" si="79"/>
        <v>1</v>
      </c>
      <c r="AI176" s="6">
        <f t="shared" si="104"/>
        <v>1</v>
      </c>
      <c r="AJ176" s="6">
        <f t="shared" ca="1" si="80"/>
        <v>1</v>
      </c>
      <c r="AK176" s="6">
        <f t="shared" si="81"/>
        <v>1</v>
      </c>
      <c r="AL176" s="6">
        <f t="shared" ca="1" si="82"/>
        <v>13</v>
      </c>
      <c r="AM176" s="53"/>
      <c r="AN176" s="6">
        <f t="shared" ca="1" si="83"/>
        <v>1</v>
      </c>
      <c r="AO176" s="29"/>
      <c r="AP176" s="314" t="str">
        <f t="shared" ca="1" si="94"/>
        <v/>
      </c>
      <c r="AQ176" s="314" t="str">
        <f t="shared" ca="1" si="95"/>
        <v/>
      </c>
      <c r="AR176" s="314" t="str">
        <f t="shared" ca="1" si="96"/>
        <v/>
      </c>
      <c r="AS176" s="325" t="str">
        <f t="shared" ca="1" si="97"/>
        <v/>
      </c>
      <c r="AT176" s="325" t="str">
        <f t="shared" ca="1" si="98"/>
        <v/>
      </c>
      <c r="AU176" s="317" t="str">
        <f t="shared" ca="1" si="99"/>
        <v/>
      </c>
      <c r="AV176" s="318" t="str">
        <f t="shared" ca="1" si="84"/>
        <v/>
      </c>
      <c r="AW176" s="325" t="str">
        <f t="shared" ca="1" si="100"/>
        <v/>
      </c>
      <c r="AX176" s="319" t="str">
        <f t="shared" ca="1" si="101"/>
        <v/>
      </c>
      <c r="AY176" s="325" t="str">
        <f t="shared" ca="1" si="102"/>
        <v/>
      </c>
      <c r="AZ176" s="317" t="str">
        <f t="shared" ca="1" si="103"/>
        <v/>
      </c>
      <c r="BA176" s="6" t="str">
        <f t="shared" ca="1" si="85"/>
        <v/>
      </c>
      <c r="BB176" s="29"/>
      <c r="BC176" s="6" t="str">
        <f t="shared" ca="1" si="86"/>
        <v/>
      </c>
      <c r="BD176" s="6" t="str">
        <f t="shared" ca="1" si="87"/>
        <v/>
      </c>
      <c r="BE176" s="6" t="str">
        <f t="shared" ca="1" si="88"/>
        <v/>
      </c>
      <c r="BF176" s="6" t="str">
        <f t="shared" ca="1" si="89"/>
        <v/>
      </c>
      <c r="BG176" s="6" t="str">
        <f t="shared" ca="1" si="90"/>
        <v/>
      </c>
      <c r="BH176" s="6" t="str">
        <f t="shared" ca="1" si="91"/>
        <v/>
      </c>
      <c r="BI176" s="29"/>
      <c r="BJ176" s="302" t="str">
        <f t="shared" ca="1" si="92"/>
        <v/>
      </c>
      <c r="BK176" s="302" t="str">
        <f t="shared" ca="1" si="93"/>
        <v/>
      </c>
      <c r="BL176" s="29"/>
    </row>
    <row r="177" spans="1:64" x14ac:dyDescent="0.15">
      <c r="A177" s="5"/>
      <c r="B177" s="303" t="str">
        <f ca="1">LOG確認!B177</f>
        <v/>
      </c>
      <c r="C177" s="304"/>
      <c r="D177" s="280"/>
      <c r="E177" s="280"/>
      <c r="F177" s="305"/>
      <c r="G177" s="320"/>
      <c r="H177" s="284"/>
      <c r="I177" s="284"/>
      <c r="J177" s="306"/>
      <c r="K177" s="342"/>
      <c r="L177" s="306"/>
      <c r="M177" s="308"/>
      <c r="N177" s="288"/>
      <c r="O177" s="322"/>
      <c r="P177" s="290" t="str">
        <f ca="1">LOG確認!P177</f>
        <v/>
      </c>
      <c r="Q177" s="291" t="str">
        <f ca="1">LOG確認!Q177</f>
        <v/>
      </c>
      <c r="R177" s="292" t="str">
        <f ca="1">LOG確認!R177</f>
        <v/>
      </c>
      <c r="S177" s="310" t="str">
        <f ca="1">LOG確認!S177</f>
        <v/>
      </c>
      <c r="T177" s="29"/>
      <c r="U177" s="326" t="str">
        <f ca="1">LOG確認!F177</f>
        <v/>
      </c>
      <c r="V177" s="681"/>
      <c r="W177" s="29"/>
      <c r="X177" s="29"/>
      <c r="Y177" s="6">
        <f t="shared" si="70"/>
        <v>1</v>
      </c>
      <c r="Z177" s="6">
        <f t="shared" si="71"/>
        <v>1</v>
      </c>
      <c r="AA177" s="6">
        <f t="shared" si="72"/>
        <v>1</v>
      </c>
      <c r="AB177" s="6">
        <f t="shared" si="73"/>
        <v>1</v>
      </c>
      <c r="AC177" s="6">
        <f t="shared" si="74"/>
        <v>1</v>
      </c>
      <c r="AD177" s="6">
        <f t="shared" si="75"/>
        <v>1</v>
      </c>
      <c r="AE177" s="6">
        <f t="shared" si="76"/>
        <v>1</v>
      </c>
      <c r="AF177" s="6">
        <f t="shared" si="77"/>
        <v>1</v>
      </c>
      <c r="AG177" s="6">
        <f t="shared" si="78"/>
        <v>1</v>
      </c>
      <c r="AH177" s="6">
        <f t="shared" si="79"/>
        <v>1</v>
      </c>
      <c r="AI177" s="6">
        <f t="shared" si="104"/>
        <v>1</v>
      </c>
      <c r="AJ177" s="6">
        <f t="shared" ca="1" si="80"/>
        <v>1</v>
      </c>
      <c r="AK177" s="6">
        <f t="shared" si="81"/>
        <v>1</v>
      </c>
      <c r="AL177" s="6">
        <f t="shared" ca="1" si="82"/>
        <v>13</v>
      </c>
      <c r="AM177" s="53"/>
      <c r="AN177" s="6">
        <f t="shared" ca="1" si="83"/>
        <v>1</v>
      </c>
      <c r="AO177" s="29"/>
      <c r="AP177" s="314" t="str">
        <f t="shared" ca="1" si="94"/>
        <v/>
      </c>
      <c r="AQ177" s="314" t="str">
        <f t="shared" ca="1" si="95"/>
        <v/>
      </c>
      <c r="AR177" s="314" t="str">
        <f t="shared" ca="1" si="96"/>
        <v/>
      </c>
      <c r="AS177" s="316" t="str">
        <f t="shared" ca="1" si="97"/>
        <v/>
      </c>
      <c r="AT177" s="316" t="str">
        <f t="shared" ca="1" si="98"/>
        <v/>
      </c>
      <c r="AU177" s="317" t="str">
        <f t="shared" ca="1" si="99"/>
        <v/>
      </c>
      <c r="AV177" s="318" t="str">
        <f t="shared" ca="1" si="84"/>
        <v/>
      </c>
      <c r="AW177" s="316" t="str">
        <f t="shared" ca="1" si="100"/>
        <v/>
      </c>
      <c r="AX177" s="319" t="str">
        <f t="shared" ca="1" si="101"/>
        <v/>
      </c>
      <c r="AY177" s="316" t="str">
        <f t="shared" ca="1" si="102"/>
        <v/>
      </c>
      <c r="AZ177" s="317" t="str">
        <f t="shared" ca="1" si="103"/>
        <v/>
      </c>
      <c r="BA177" s="6" t="str">
        <f t="shared" ca="1" si="85"/>
        <v/>
      </c>
      <c r="BB177" s="29"/>
      <c r="BC177" s="6" t="str">
        <f t="shared" ca="1" si="86"/>
        <v/>
      </c>
      <c r="BD177" s="6" t="str">
        <f t="shared" ca="1" si="87"/>
        <v/>
      </c>
      <c r="BE177" s="6" t="str">
        <f t="shared" ca="1" si="88"/>
        <v/>
      </c>
      <c r="BF177" s="6" t="str">
        <f t="shared" ca="1" si="89"/>
        <v/>
      </c>
      <c r="BG177" s="6" t="str">
        <f t="shared" ca="1" si="90"/>
        <v/>
      </c>
      <c r="BH177" s="6" t="str">
        <f t="shared" ca="1" si="91"/>
        <v/>
      </c>
      <c r="BI177" s="29"/>
      <c r="BJ177" s="302" t="str">
        <f t="shared" ca="1" si="92"/>
        <v/>
      </c>
      <c r="BK177" s="302" t="str">
        <f t="shared" ca="1" si="93"/>
        <v/>
      </c>
      <c r="BL177" s="29"/>
    </row>
    <row r="178" spans="1:64" x14ac:dyDescent="0.15">
      <c r="A178" s="5">
        <v>160</v>
      </c>
      <c r="B178" s="303" t="str">
        <f ca="1">LOG確認!B178</f>
        <v/>
      </c>
      <c r="C178" s="327"/>
      <c r="D178" s="328"/>
      <c r="E178" s="328"/>
      <c r="F178" s="329"/>
      <c r="G178" s="328"/>
      <c r="H178" s="330"/>
      <c r="I178" s="330"/>
      <c r="J178" s="331"/>
      <c r="K178" s="332"/>
      <c r="L178" s="331"/>
      <c r="M178" s="333"/>
      <c r="N178" s="334"/>
      <c r="O178" s="335"/>
      <c r="P178" s="336" t="str">
        <f ca="1">LOG確認!P178</f>
        <v/>
      </c>
      <c r="Q178" s="337" t="str">
        <f ca="1">LOG確認!Q178</f>
        <v/>
      </c>
      <c r="R178" s="338" t="str">
        <f ca="1">LOG確認!R178</f>
        <v/>
      </c>
      <c r="S178" s="339" t="str">
        <f ca="1">LOG確認!S178</f>
        <v/>
      </c>
      <c r="T178" s="29"/>
      <c r="U178" s="340" t="str">
        <f ca="1">LOG確認!F178</f>
        <v/>
      </c>
      <c r="V178" s="681"/>
      <c r="W178" s="29"/>
      <c r="X178" s="29"/>
      <c r="Y178" s="6">
        <f t="shared" si="70"/>
        <v>1</v>
      </c>
      <c r="Z178" s="6">
        <f t="shared" si="71"/>
        <v>1</v>
      </c>
      <c r="AA178" s="6">
        <f t="shared" si="72"/>
        <v>1</v>
      </c>
      <c r="AB178" s="6">
        <f t="shared" si="73"/>
        <v>1</v>
      </c>
      <c r="AC178" s="6">
        <f t="shared" si="74"/>
        <v>1</v>
      </c>
      <c r="AD178" s="6">
        <f t="shared" si="75"/>
        <v>1</v>
      </c>
      <c r="AE178" s="6">
        <f t="shared" si="76"/>
        <v>1</v>
      </c>
      <c r="AF178" s="6">
        <f t="shared" si="77"/>
        <v>1</v>
      </c>
      <c r="AG178" s="6">
        <f t="shared" si="78"/>
        <v>1</v>
      </c>
      <c r="AH178" s="6">
        <f t="shared" si="79"/>
        <v>1</v>
      </c>
      <c r="AI178" s="6">
        <f t="shared" si="104"/>
        <v>1</v>
      </c>
      <c r="AJ178" s="6">
        <f t="shared" ca="1" si="80"/>
        <v>1</v>
      </c>
      <c r="AK178" s="6">
        <f t="shared" si="81"/>
        <v>1</v>
      </c>
      <c r="AL178" s="6">
        <f t="shared" ca="1" si="82"/>
        <v>13</v>
      </c>
      <c r="AM178" s="53"/>
      <c r="AN178" s="6">
        <f t="shared" ca="1" si="83"/>
        <v>1</v>
      </c>
      <c r="AO178" s="29"/>
      <c r="AP178" s="314" t="str">
        <f t="shared" ca="1" si="94"/>
        <v/>
      </c>
      <c r="AQ178" s="314" t="str">
        <f t="shared" ca="1" si="95"/>
        <v/>
      </c>
      <c r="AR178" s="314" t="str">
        <f t="shared" ca="1" si="96"/>
        <v/>
      </c>
      <c r="AS178" s="325" t="str">
        <f t="shared" ca="1" si="97"/>
        <v/>
      </c>
      <c r="AT178" s="325" t="str">
        <f t="shared" ca="1" si="98"/>
        <v/>
      </c>
      <c r="AU178" s="317" t="str">
        <f t="shared" ca="1" si="99"/>
        <v/>
      </c>
      <c r="AV178" s="318" t="str">
        <f t="shared" ca="1" si="84"/>
        <v/>
      </c>
      <c r="AW178" s="325" t="str">
        <f t="shared" ca="1" si="100"/>
        <v/>
      </c>
      <c r="AX178" s="319" t="str">
        <f t="shared" ca="1" si="101"/>
        <v/>
      </c>
      <c r="AY178" s="325" t="str">
        <f t="shared" ca="1" si="102"/>
        <v/>
      </c>
      <c r="AZ178" s="317" t="str">
        <f t="shared" ca="1" si="103"/>
        <v/>
      </c>
      <c r="BA178" s="6" t="str">
        <f t="shared" ca="1" si="85"/>
        <v/>
      </c>
      <c r="BB178" s="29"/>
      <c r="BC178" s="6" t="str">
        <f t="shared" ca="1" si="86"/>
        <v/>
      </c>
      <c r="BD178" s="6" t="str">
        <f t="shared" ca="1" si="87"/>
        <v/>
      </c>
      <c r="BE178" s="6" t="str">
        <f t="shared" ca="1" si="88"/>
        <v/>
      </c>
      <c r="BF178" s="6" t="str">
        <f t="shared" ca="1" si="89"/>
        <v/>
      </c>
      <c r="BG178" s="6" t="str">
        <f t="shared" ca="1" si="90"/>
        <v/>
      </c>
      <c r="BH178" s="6" t="str">
        <f t="shared" ca="1" si="91"/>
        <v/>
      </c>
      <c r="BI178" s="29"/>
      <c r="BJ178" s="302" t="str">
        <f t="shared" ca="1" si="92"/>
        <v/>
      </c>
      <c r="BK178" s="302" t="str">
        <f t="shared" ca="1" si="93"/>
        <v/>
      </c>
      <c r="BL178" s="29"/>
    </row>
    <row r="179" spans="1:64" x14ac:dyDescent="0.15">
      <c r="A179" s="5"/>
      <c r="B179" s="279" t="str">
        <f ca="1">LOG確認!B179</f>
        <v/>
      </c>
      <c r="C179" s="280"/>
      <c r="D179" s="281"/>
      <c r="E179" s="281"/>
      <c r="F179" s="282"/>
      <c r="G179" s="280"/>
      <c r="H179" s="283"/>
      <c r="I179" s="284"/>
      <c r="J179" s="285"/>
      <c r="K179" s="286"/>
      <c r="L179" s="285"/>
      <c r="M179" s="287"/>
      <c r="N179" s="341"/>
      <c r="O179" s="289"/>
      <c r="P179" s="290" t="str">
        <f ca="1">LOG確認!P179</f>
        <v/>
      </c>
      <c r="Q179" s="291" t="str">
        <f ca="1">LOG確認!Q179</f>
        <v/>
      </c>
      <c r="R179" s="292" t="str">
        <f ca="1">LOG確認!R179</f>
        <v/>
      </c>
      <c r="S179" s="310" t="str">
        <f ca="1">LOG確認!S179</f>
        <v/>
      </c>
      <c r="T179" s="29"/>
      <c r="U179" s="294" t="str">
        <f ca="1">LOG確認!F179</f>
        <v/>
      </c>
      <c r="V179" s="681"/>
      <c r="W179" s="29"/>
      <c r="X179" s="29"/>
      <c r="Y179" s="6">
        <f t="shared" si="70"/>
        <v>1</v>
      </c>
      <c r="Z179" s="6">
        <f t="shared" si="71"/>
        <v>1</v>
      </c>
      <c r="AA179" s="6">
        <f t="shared" si="72"/>
        <v>1</v>
      </c>
      <c r="AB179" s="6">
        <f t="shared" si="73"/>
        <v>1</v>
      </c>
      <c r="AC179" s="6">
        <f t="shared" si="74"/>
        <v>1</v>
      </c>
      <c r="AD179" s="6">
        <f t="shared" si="75"/>
        <v>1</v>
      </c>
      <c r="AE179" s="6">
        <f t="shared" si="76"/>
        <v>1</v>
      </c>
      <c r="AF179" s="6">
        <f t="shared" si="77"/>
        <v>1</v>
      </c>
      <c r="AG179" s="6">
        <f t="shared" si="78"/>
        <v>1</v>
      </c>
      <c r="AH179" s="6">
        <f t="shared" si="79"/>
        <v>1</v>
      </c>
      <c r="AI179" s="6">
        <f t="shared" si="104"/>
        <v>1</v>
      </c>
      <c r="AJ179" s="6">
        <f t="shared" ca="1" si="80"/>
        <v>1</v>
      </c>
      <c r="AK179" s="6">
        <f t="shared" si="81"/>
        <v>1</v>
      </c>
      <c r="AL179" s="6">
        <f t="shared" ca="1" si="82"/>
        <v>13</v>
      </c>
      <c r="AM179" s="53"/>
      <c r="AN179" s="6">
        <f t="shared" ca="1" si="83"/>
        <v>1</v>
      </c>
      <c r="AO179" s="29"/>
      <c r="AP179" s="314" t="str">
        <f t="shared" ca="1" si="94"/>
        <v/>
      </c>
      <c r="AQ179" s="314" t="str">
        <f t="shared" ca="1" si="95"/>
        <v/>
      </c>
      <c r="AR179" s="314" t="str">
        <f t="shared" ca="1" si="96"/>
        <v/>
      </c>
      <c r="AS179" s="319" t="str">
        <f t="shared" ca="1" si="97"/>
        <v/>
      </c>
      <c r="AT179" s="319" t="str">
        <f t="shared" ca="1" si="98"/>
        <v/>
      </c>
      <c r="AU179" s="317" t="str">
        <f t="shared" ca="1" si="99"/>
        <v/>
      </c>
      <c r="AV179" s="324" t="str">
        <f t="shared" ca="1" si="84"/>
        <v/>
      </c>
      <c r="AW179" s="319" t="str">
        <f t="shared" ca="1" si="100"/>
        <v/>
      </c>
      <c r="AX179" s="319" t="str">
        <f t="shared" ca="1" si="101"/>
        <v/>
      </c>
      <c r="AY179" s="319" t="str">
        <f t="shared" ca="1" si="102"/>
        <v/>
      </c>
      <c r="AZ179" s="317" t="str">
        <f t="shared" ca="1" si="103"/>
        <v/>
      </c>
      <c r="BA179" s="6" t="str">
        <f t="shared" ca="1" si="85"/>
        <v/>
      </c>
      <c r="BB179" s="29"/>
      <c r="BC179" s="6" t="str">
        <f t="shared" ca="1" si="86"/>
        <v/>
      </c>
      <c r="BD179" s="6" t="str">
        <f t="shared" ca="1" si="87"/>
        <v/>
      </c>
      <c r="BE179" s="6" t="str">
        <f t="shared" ca="1" si="88"/>
        <v/>
      </c>
      <c r="BF179" s="6" t="str">
        <f t="shared" ca="1" si="89"/>
        <v/>
      </c>
      <c r="BG179" s="6" t="str">
        <f t="shared" ca="1" si="90"/>
        <v/>
      </c>
      <c r="BH179" s="6" t="str">
        <f t="shared" ca="1" si="91"/>
        <v/>
      </c>
      <c r="BI179" s="29"/>
      <c r="BJ179" s="302" t="str">
        <f t="shared" ca="1" si="92"/>
        <v/>
      </c>
      <c r="BK179" s="302" t="str">
        <f t="shared" ca="1" si="93"/>
        <v/>
      </c>
      <c r="BL179" s="29"/>
    </row>
    <row r="180" spans="1:64" x14ac:dyDescent="0.15">
      <c r="A180" s="5"/>
      <c r="B180" s="303" t="str">
        <f ca="1">LOG確認!B180</f>
        <v/>
      </c>
      <c r="C180" s="304"/>
      <c r="D180" s="280"/>
      <c r="E180" s="280"/>
      <c r="F180" s="305"/>
      <c r="G180" s="320"/>
      <c r="H180" s="284"/>
      <c r="I180" s="284"/>
      <c r="J180" s="321"/>
      <c r="K180" s="342"/>
      <c r="L180" s="306"/>
      <c r="M180" s="308"/>
      <c r="N180" s="288"/>
      <c r="O180" s="309"/>
      <c r="P180" s="290" t="str">
        <f ca="1">LOG確認!P180</f>
        <v/>
      </c>
      <c r="Q180" s="291" t="str">
        <f ca="1">LOG確認!Q180</f>
        <v/>
      </c>
      <c r="R180" s="292" t="str">
        <f ca="1">LOG確認!R180</f>
        <v/>
      </c>
      <c r="S180" s="310" t="str">
        <f ca="1">LOG確認!S180</f>
        <v/>
      </c>
      <c r="T180" s="29"/>
      <c r="U180" s="311" t="str">
        <f ca="1">LOG確認!F180</f>
        <v/>
      </c>
      <c r="V180" s="681"/>
      <c r="W180" s="29"/>
      <c r="X180" s="29"/>
      <c r="Y180" s="6">
        <f t="shared" si="70"/>
        <v>1</v>
      </c>
      <c r="Z180" s="6">
        <f t="shared" si="71"/>
        <v>1</v>
      </c>
      <c r="AA180" s="6">
        <f t="shared" si="72"/>
        <v>1</v>
      </c>
      <c r="AB180" s="6">
        <f t="shared" si="73"/>
        <v>1</v>
      </c>
      <c r="AC180" s="6">
        <f t="shared" si="74"/>
        <v>1</v>
      </c>
      <c r="AD180" s="6">
        <f t="shared" si="75"/>
        <v>1</v>
      </c>
      <c r="AE180" s="6">
        <f t="shared" si="76"/>
        <v>1</v>
      </c>
      <c r="AF180" s="6">
        <f t="shared" si="77"/>
        <v>1</v>
      </c>
      <c r="AG180" s="6">
        <f t="shared" si="78"/>
        <v>1</v>
      </c>
      <c r="AH180" s="6">
        <f t="shared" si="79"/>
        <v>1</v>
      </c>
      <c r="AI180" s="6">
        <f t="shared" si="104"/>
        <v>1</v>
      </c>
      <c r="AJ180" s="6">
        <f t="shared" ca="1" si="80"/>
        <v>1</v>
      </c>
      <c r="AK180" s="6">
        <f t="shared" si="81"/>
        <v>1</v>
      </c>
      <c r="AL180" s="6">
        <f t="shared" ca="1" si="82"/>
        <v>13</v>
      </c>
      <c r="AM180" s="53"/>
      <c r="AN180" s="6">
        <f t="shared" ca="1" si="83"/>
        <v>1</v>
      </c>
      <c r="AO180" s="29"/>
      <c r="AP180" s="314" t="str">
        <f t="shared" ca="1" si="94"/>
        <v/>
      </c>
      <c r="AQ180" s="314" t="str">
        <f t="shared" ca="1" si="95"/>
        <v/>
      </c>
      <c r="AR180" s="314" t="str">
        <f t="shared" ca="1" si="96"/>
        <v/>
      </c>
      <c r="AS180" s="319" t="str">
        <f t="shared" ca="1" si="97"/>
        <v/>
      </c>
      <c r="AT180" s="319" t="str">
        <f t="shared" ca="1" si="98"/>
        <v/>
      </c>
      <c r="AU180" s="317" t="str">
        <f t="shared" ca="1" si="99"/>
        <v/>
      </c>
      <c r="AV180" s="318" t="str">
        <f t="shared" ca="1" si="84"/>
        <v/>
      </c>
      <c r="AW180" s="319" t="str">
        <f t="shared" ca="1" si="100"/>
        <v/>
      </c>
      <c r="AX180" s="319" t="str">
        <f t="shared" ca="1" si="101"/>
        <v/>
      </c>
      <c r="AY180" s="319" t="str">
        <f t="shared" ca="1" si="102"/>
        <v/>
      </c>
      <c r="AZ180" s="317" t="str">
        <f t="shared" ca="1" si="103"/>
        <v/>
      </c>
      <c r="BA180" s="6" t="str">
        <f t="shared" ca="1" si="85"/>
        <v/>
      </c>
      <c r="BB180" s="29"/>
      <c r="BC180" s="6" t="str">
        <f t="shared" ca="1" si="86"/>
        <v/>
      </c>
      <c r="BD180" s="6" t="str">
        <f t="shared" ca="1" si="87"/>
        <v/>
      </c>
      <c r="BE180" s="6" t="str">
        <f t="shared" ca="1" si="88"/>
        <v/>
      </c>
      <c r="BF180" s="6" t="str">
        <f t="shared" ca="1" si="89"/>
        <v/>
      </c>
      <c r="BG180" s="6" t="str">
        <f t="shared" ca="1" si="90"/>
        <v/>
      </c>
      <c r="BH180" s="6" t="str">
        <f t="shared" ca="1" si="91"/>
        <v/>
      </c>
      <c r="BI180" s="29"/>
      <c r="BJ180" s="302" t="str">
        <f t="shared" ca="1" si="92"/>
        <v/>
      </c>
      <c r="BK180" s="302" t="str">
        <f t="shared" ca="1" si="93"/>
        <v/>
      </c>
      <c r="BL180" s="29"/>
    </row>
    <row r="181" spans="1:64" x14ac:dyDescent="0.15">
      <c r="A181" s="5"/>
      <c r="B181" s="303" t="str">
        <f ca="1">LOG確認!B181</f>
        <v/>
      </c>
      <c r="C181" s="304"/>
      <c r="D181" s="280"/>
      <c r="E181" s="280"/>
      <c r="F181" s="305"/>
      <c r="G181" s="320"/>
      <c r="H181" s="284"/>
      <c r="I181" s="284"/>
      <c r="J181" s="306"/>
      <c r="K181" s="342"/>
      <c r="L181" s="321"/>
      <c r="M181" s="308"/>
      <c r="N181" s="288"/>
      <c r="O181" s="322"/>
      <c r="P181" s="290" t="str">
        <f ca="1">LOG確認!P181</f>
        <v/>
      </c>
      <c r="Q181" s="291" t="str">
        <f ca="1">LOG確認!Q181</f>
        <v/>
      </c>
      <c r="R181" s="292" t="str">
        <f ca="1">LOG確認!R181</f>
        <v/>
      </c>
      <c r="S181" s="310" t="str">
        <f ca="1">LOG確認!S181</f>
        <v/>
      </c>
      <c r="T181" s="29"/>
      <c r="U181" s="311" t="str">
        <f ca="1">LOG確認!F181</f>
        <v/>
      </c>
      <c r="V181" s="681"/>
      <c r="W181" s="29"/>
      <c r="X181" s="29"/>
      <c r="Y181" s="6">
        <f t="shared" si="70"/>
        <v>1</v>
      </c>
      <c r="Z181" s="6">
        <f t="shared" si="71"/>
        <v>1</v>
      </c>
      <c r="AA181" s="6">
        <f t="shared" si="72"/>
        <v>1</v>
      </c>
      <c r="AB181" s="6">
        <f t="shared" si="73"/>
        <v>1</v>
      </c>
      <c r="AC181" s="6">
        <f t="shared" si="74"/>
        <v>1</v>
      </c>
      <c r="AD181" s="6">
        <f t="shared" si="75"/>
        <v>1</v>
      </c>
      <c r="AE181" s="6">
        <f t="shared" si="76"/>
        <v>1</v>
      </c>
      <c r="AF181" s="6">
        <f t="shared" si="77"/>
        <v>1</v>
      </c>
      <c r="AG181" s="6">
        <f t="shared" si="78"/>
        <v>1</v>
      </c>
      <c r="AH181" s="6">
        <f t="shared" si="79"/>
        <v>1</v>
      </c>
      <c r="AI181" s="6">
        <f t="shared" si="104"/>
        <v>1</v>
      </c>
      <c r="AJ181" s="6">
        <f t="shared" ca="1" si="80"/>
        <v>1</v>
      </c>
      <c r="AK181" s="6">
        <f t="shared" si="81"/>
        <v>1</v>
      </c>
      <c r="AL181" s="6">
        <f t="shared" ca="1" si="82"/>
        <v>13</v>
      </c>
      <c r="AM181" s="53"/>
      <c r="AN181" s="6">
        <f t="shared" ca="1" si="83"/>
        <v>1</v>
      </c>
      <c r="AO181" s="29"/>
      <c r="AP181" s="314" t="str">
        <f t="shared" ca="1" si="94"/>
        <v/>
      </c>
      <c r="AQ181" s="314" t="str">
        <f t="shared" ca="1" si="95"/>
        <v/>
      </c>
      <c r="AR181" s="314" t="str">
        <f t="shared" ca="1" si="96"/>
        <v/>
      </c>
      <c r="AS181" s="316" t="str">
        <f t="shared" ca="1" si="97"/>
        <v/>
      </c>
      <c r="AT181" s="316" t="str">
        <f t="shared" ca="1" si="98"/>
        <v/>
      </c>
      <c r="AU181" s="317" t="str">
        <f t="shared" ca="1" si="99"/>
        <v/>
      </c>
      <c r="AV181" s="318" t="str">
        <f t="shared" ca="1" si="84"/>
        <v/>
      </c>
      <c r="AW181" s="316" t="str">
        <f t="shared" ca="1" si="100"/>
        <v/>
      </c>
      <c r="AX181" s="319" t="str">
        <f t="shared" ca="1" si="101"/>
        <v/>
      </c>
      <c r="AY181" s="316" t="str">
        <f t="shared" ca="1" si="102"/>
        <v/>
      </c>
      <c r="AZ181" s="317" t="str">
        <f t="shared" ca="1" si="103"/>
        <v/>
      </c>
      <c r="BA181" s="6" t="str">
        <f t="shared" ca="1" si="85"/>
        <v/>
      </c>
      <c r="BB181" s="29"/>
      <c r="BC181" s="6" t="str">
        <f t="shared" ca="1" si="86"/>
        <v/>
      </c>
      <c r="BD181" s="6" t="str">
        <f t="shared" ca="1" si="87"/>
        <v/>
      </c>
      <c r="BE181" s="6" t="str">
        <f t="shared" ca="1" si="88"/>
        <v/>
      </c>
      <c r="BF181" s="6" t="str">
        <f t="shared" ca="1" si="89"/>
        <v/>
      </c>
      <c r="BG181" s="6" t="str">
        <f t="shared" ca="1" si="90"/>
        <v/>
      </c>
      <c r="BH181" s="6" t="str">
        <f t="shared" ca="1" si="91"/>
        <v/>
      </c>
      <c r="BI181" s="29"/>
      <c r="BJ181" s="302" t="str">
        <f t="shared" ca="1" si="92"/>
        <v/>
      </c>
      <c r="BK181" s="302" t="str">
        <f t="shared" ca="1" si="93"/>
        <v/>
      </c>
      <c r="BL181" s="29"/>
    </row>
    <row r="182" spans="1:64" x14ac:dyDescent="0.15">
      <c r="A182" s="5"/>
      <c r="B182" s="303" t="str">
        <f ca="1">LOG確認!B182</f>
        <v/>
      </c>
      <c r="C182" s="304"/>
      <c r="D182" s="280"/>
      <c r="E182" s="280"/>
      <c r="F182" s="305"/>
      <c r="G182" s="320"/>
      <c r="H182" s="284"/>
      <c r="I182" s="284"/>
      <c r="J182" s="306"/>
      <c r="K182" s="342"/>
      <c r="L182" s="321"/>
      <c r="M182" s="308"/>
      <c r="N182" s="288"/>
      <c r="O182" s="322"/>
      <c r="P182" s="290" t="str">
        <f ca="1">LOG確認!P182</f>
        <v/>
      </c>
      <c r="Q182" s="291" t="str">
        <f ca="1">LOG確認!Q182</f>
        <v/>
      </c>
      <c r="R182" s="292" t="str">
        <f ca="1">LOG確認!R182</f>
        <v/>
      </c>
      <c r="S182" s="310" t="str">
        <f ca="1">LOG確認!S182</f>
        <v/>
      </c>
      <c r="T182" s="29"/>
      <c r="U182" s="311" t="str">
        <f ca="1">LOG確認!F182</f>
        <v/>
      </c>
      <c r="V182" s="681"/>
      <c r="W182" s="29"/>
      <c r="X182" s="29"/>
      <c r="Y182" s="6">
        <f t="shared" si="70"/>
        <v>1</v>
      </c>
      <c r="Z182" s="6">
        <f t="shared" si="71"/>
        <v>1</v>
      </c>
      <c r="AA182" s="6">
        <f t="shared" si="72"/>
        <v>1</v>
      </c>
      <c r="AB182" s="6">
        <f t="shared" si="73"/>
        <v>1</v>
      </c>
      <c r="AC182" s="6">
        <f t="shared" si="74"/>
        <v>1</v>
      </c>
      <c r="AD182" s="6">
        <f t="shared" si="75"/>
        <v>1</v>
      </c>
      <c r="AE182" s="6">
        <f t="shared" si="76"/>
        <v>1</v>
      </c>
      <c r="AF182" s="6">
        <f t="shared" si="77"/>
        <v>1</v>
      </c>
      <c r="AG182" s="6">
        <f t="shared" si="78"/>
        <v>1</v>
      </c>
      <c r="AH182" s="6">
        <f t="shared" si="79"/>
        <v>1</v>
      </c>
      <c r="AI182" s="6">
        <f t="shared" si="104"/>
        <v>1</v>
      </c>
      <c r="AJ182" s="6">
        <f t="shared" ca="1" si="80"/>
        <v>1</v>
      </c>
      <c r="AK182" s="6">
        <f t="shared" si="81"/>
        <v>1</v>
      </c>
      <c r="AL182" s="6">
        <f t="shared" ca="1" si="82"/>
        <v>13</v>
      </c>
      <c r="AM182" s="53"/>
      <c r="AN182" s="6">
        <f t="shared" ca="1" si="83"/>
        <v>1</v>
      </c>
      <c r="AO182" s="29"/>
      <c r="AP182" s="314" t="str">
        <f t="shared" ca="1" si="94"/>
        <v/>
      </c>
      <c r="AQ182" s="314" t="str">
        <f t="shared" ca="1" si="95"/>
        <v/>
      </c>
      <c r="AR182" s="314" t="str">
        <f t="shared" ca="1" si="96"/>
        <v/>
      </c>
      <c r="AS182" s="319" t="str">
        <f t="shared" ca="1" si="97"/>
        <v/>
      </c>
      <c r="AT182" s="319" t="str">
        <f t="shared" ca="1" si="98"/>
        <v/>
      </c>
      <c r="AU182" s="317" t="str">
        <f t="shared" ca="1" si="99"/>
        <v/>
      </c>
      <c r="AV182" s="324" t="str">
        <f t="shared" ca="1" si="84"/>
        <v/>
      </c>
      <c r="AW182" s="319" t="str">
        <f t="shared" ca="1" si="100"/>
        <v/>
      </c>
      <c r="AX182" s="319" t="str">
        <f t="shared" ca="1" si="101"/>
        <v/>
      </c>
      <c r="AY182" s="319" t="str">
        <f t="shared" ca="1" si="102"/>
        <v/>
      </c>
      <c r="AZ182" s="317" t="str">
        <f t="shared" ca="1" si="103"/>
        <v/>
      </c>
      <c r="BA182" s="6" t="str">
        <f t="shared" ca="1" si="85"/>
        <v/>
      </c>
      <c r="BB182" s="29"/>
      <c r="BC182" s="6" t="str">
        <f t="shared" ca="1" si="86"/>
        <v/>
      </c>
      <c r="BD182" s="6" t="str">
        <f t="shared" ca="1" si="87"/>
        <v/>
      </c>
      <c r="BE182" s="6" t="str">
        <f t="shared" ca="1" si="88"/>
        <v/>
      </c>
      <c r="BF182" s="6" t="str">
        <f t="shared" ca="1" si="89"/>
        <v/>
      </c>
      <c r="BG182" s="6" t="str">
        <f t="shared" ca="1" si="90"/>
        <v/>
      </c>
      <c r="BH182" s="6" t="str">
        <f t="shared" ca="1" si="91"/>
        <v/>
      </c>
      <c r="BI182" s="29"/>
      <c r="BJ182" s="302" t="str">
        <f t="shared" ca="1" si="92"/>
        <v/>
      </c>
      <c r="BK182" s="302" t="str">
        <f t="shared" ca="1" si="93"/>
        <v/>
      </c>
      <c r="BL182" s="29"/>
    </row>
    <row r="183" spans="1:64" x14ac:dyDescent="0.15">
      <c r="A183" s="5"/>
      <c r="B183" s="303" t="str">
        <f ca="1">LOG確認!B183</f>
        <v/>
      </c>
      <c r="C183" s="304"/>
      <c r="D183" s="280"/>
      <c r="E183" s="280"/>
      <c r="F183" s="305"/>
      <c r="G183" s="320"/>
      <c r="H183" s="284"/>
      <c r="I183" s="284"/>
      <c r="J183" s="306"/>
      <c r="K183" s="307"/>
      <c r="L183" s="306"/>
      <c r="M183" s="308"/>
      <c r="N183" s="288"/>
      <c r="O183" s="322"/>
      <c r="P183" s="290" t="str">
        <f ca="1">LOG確認!P183</f>
        <v/>
      </c>
      <c r="Q183" s="291" t="str">
        <f ca="1">LOG確認!Q183</f>
        <v/>
      </c>
      <c r="R183" s="292" t="str">
        <f ca="1">LOG確認!R183</f>
        <v/>
      </c>
      <c r="S183" s="310" t="str">
        <f ca="1">LOG確認!S183</f>
        <v/>
      </c>
      <c r="T183" s="29"/>
      <c r="U183" s="311" t="str">
        <f ca="1">LOG確認!F183</f>
        <v/>
      </c>
      <c r="V183" s="681"/>
      <c r="W183" s="29"/>
      <c r="X183" s="29"/>
      <c r="Y183" s="6">
        <f t="shared" si="70"/>
        <v>1</v>
      </c>
      <c r="Z183" s="6">
        <f t="shared" si="71"/>
        <v>1</v>
      </c>
      <c r="AA183" s="6">
        <f t="shared" si="72"/>
        <v>1</v>
      </c>
      <c r="AB183" s="6">
        <f t="shared" si="73"/>
        <v>1</v>
      </c>
      <c r="AC183" s="6">
        <f t="shared" si="74"/>
        <v>1</v>
      </c>
      <c r="AD183" s="6">
        <f t="shared" si="75"/>
        <v>1</v>
      </c>
      <c r="AE183" s="6">
        <f t="shared" si="76"/>
        <v>1</v>
      </c>
      <c r="AF183" s="6">
        <f t="shared" si="77"/>
        <v>1</v>
      </c>
      <c r="AG183" s="6">
        <f t="shared" si="78"/>
        <v>1</v>
      </c>
      <c r="AH183" s="6">
        <f t="shared" si="79"/>
        <v>1</v>
      </c>
      <c r="AI183" s="6">
        <f t="shared" si="104"/>
        <v>1</v>
      </c>
      <c r="AJ183" s="6">
        <f t="shared" ca="1" si="80"/>
        <v>1</v>
      </c>
      <c r="AK183" s="6">
        <f t="shared" si="81"/>
        <v>1</v>
      </c>
      <c r="AL183" s="6">
        <f t="shared" ca="1" si="82"/>
        <v>13</v>
      </c>
      <c r="AM183" s="53"/>
      <c r="AN183" s="6">
        <f t="shared" ca="1" si="83"/>
        <v>1</v>
      </c>
      <c r="AO183" s="29"/>
      <c r="AP183" s="314" t="str">
        <f t="shared" ca="1" si="94"/>
        <v/>
      </c>
      <c r="AQ183" s="314" t="str">
        <f t="shared" ca="1" si="95"/>
        <v/>
      </c>
      <c r="AR183" s="314" t="str">
        <f t="shared" ca="1" si="96"/>
        <v/>
      </c>
      <c r="AS183" s="325" t="str">
        <f t="shared" ca="1" si="97"/>
        <v/>
      </c>
      <c r="AT183" s="325" t="str">
        <f t="shared" ca="1" si="98"/>
        <v/>
      </c>
      <c r="AU183" s="317" t="str">
        <f t="shared" ca="1" si="99"/>
        <v/>
      </c>
      <c r="AV183" s="318" t="str">
        <f t="shared" ca="1" si="84"/>
        <v/>
      </c>
      <c r="AW183" s="325" t="str">
        <f t="shared" ca="1" si="100"/>
        <v/>
      </c>
      <c r="AX183" s="319" t="str">
        <f t="shared" ca="1" si="101"/>
        <v/>
      </c>
      <c r="AY183" s="325" t="str">
        <f t="shared" ca="1" si="102"/>
        <v/>
      </c>
      <c r="AZ183" s="317" t="str">
        <f t="shared" ca="1" si="103"/>
        <v/>
      </c>
      <c r="BA183" s="6" t="str">
        <f t="shared" ca="1" si="85"/>
        <v/>
      </c>
      <c r="BB183" s="29"/>
      <c r="BC183" s="6" t="str">
        <f t="shared" ca="1" si="86"/>
        <v/>
      </c>
      <c r="BD183" s="6" t="str">
        <f t="shared" ca="1" si="87"/>
        <v/>
      </c>
      <c r="BE183" s="6" t="str">
        <f t="shared" ca="1" si="88"/>
        <v/>
      </c>
      <c r="BF183" s="6" t="str">
        <f t="shared" ca="1" si="89"/>
        <v/>
      </c>
      <c r="BG183" s="6" t="str">
        <f t="shared" ca="1" si="90"/>
        <v/>
      </c>
      <c r="BH183" s="6" t="str">
        <f t="shared" ca="1" si="91"/>
        <v/>
      </c>
      <c r="BI183" s="29"/>
      <c r="BJ183" s="302" t="str">
        <f t="shared" ca="1" si="92"/>
        <v/>
      </c>
      <c r="BK183" s="302" t="str">
        <f t="shared" ca="1" si="93"/>
        <v/>
      </c>
      <c r="BL183" s="29"/>
    </row>
    <row r="184" spans="1:64" x14ac:dyDescent="0.15">
      <c r="A184" s="5"/>
      <c r="B184" s="303" t="str">
        <f ca="1">LOG確認!B184</f>
        <v/>
      </c>
      <c r="C184" s="304"/>
      <c r="D184" s="280"/>
      <c r="E184" s="280"/>
      <c r="F184" s="305"/>
      <c r="G184" s="320"/>
      <c r="H184" s="284"/>
      <c r="I184" s="284"/>
      <c r="J184" s="321"/>
      <c r="K184" s="342"/>
      <c r="L184" s="321"/>
      <c r="M184" s="308"/>
      <c r="N184" s="288"/>
      <c r="O184" s="309"/>
      <c r="P184" s="290" t="str">
        <f ca="1">LOG確認!P184</f>
        <v/>
      </c>
      <c r="Q184" s="291" t="str">
        <f ca="1">LOG確認!Q184</f>
        <v/>
      </c>
      <c r="R184" s="292" t="str">
        <f ca="1">LOG確認!R184</f>
        <v/>
      </c>
      <c r="S184" s="310" t="str">
        <f ca="1">LOG確認!S184</f>
        <v/>
      </c>
      <c r="T184" s="29"/>
      <c r="U184" s="326" t="str">
        <f ca="1">LOG確認!F184</f>
        <v/>
      </c>
      <c r="V184" s="681"/>
      <c r="W184" s="29"/>
      <c r="X184" s="29"/>
      <c r="Y184" s="6">
        <f t="shared" si="70"/>
        <v>1</v>
      </c>
      <c r="Z184" s="6">
        <f t="shared" si="71"/>
        <v>1</v>
      </c>
      <c r="AA184" s="6">
        <f t="shared" si="72"/>
        <v>1</v>
      </c>
      <c r="AB184" s="6">
        <f t="shared" si="73"/>
        <v>1</v>
      </c>
      <c r="AC184" s="6">
        <f t="shared" si="74"/>
        <v>1</v>
      </c>
      <c r="AD184" s="6">
        <f t="shared" si="75"/>
        <v>1</v>
      </c>
      <c r="AE184" s="6">
        <f t="shared" si="76"/>
        <v>1</v>
      </c>
      <c r="AF184" s="6">
        <f t="shared" si="77"/>
        <v>1</v>
      </c>
      <c r="AG184" s="6">
        <f t="shared" si="78"/>
        <v>1</v>
      </c>
      <c r="AH184" s="6">
        <f t="shared" si="79"/>
        <v>1</v>
      </c>
      <c r="AI184" s="6">
        <f t="shared" si="104"/>
        <v>1</v>
      </c>
      <c r="AJ184" s="6">
        <f t="shared" ca="1" si="80"/>
        <v>1</v>
      </c>
      <c r="AK184" s="6">
        <f t="shared" si="81"/>
        <v>1</v>
      </c>
      <c r="AL184" s="6">
        <f t="shared" ca="1" si="82"/>
        <v>13</v>
      </c>
      <c r="AM184" s="53"/>
      <c r="AN184" s="6">
        <f t="shared" ca="1" si="83"/>
        <v>1</v>
      </c>
      <c r="AO184" s="29"/>
      <c r="AP184" s="314" t="str">
        <f t="shared" ca="1" si="94"/>
        <v/>
      </c>
      <c r="AQ184" s="314" t="str">
        <f t="shared" ca="1" si="95"/>
        <v/>
      </c>
      <c r="AR184" s="314" t="str">
        <f t="shared" ca="1" si="96"/>
        <v/>
      </c>
      <c r="AS184" s="325" t="str">
        <f t="shared" ca="1" si="97"/>
        <v/>
      </c>
      <c r="AT184" s="325" t="str">
        <f t="shared" ca="1" si="98"/>
        <v/>
      </c>
      <c r="AU184" s="317" t="str">
        <f t="shared" ca="1" si="99"/>
        <v/>
      </c>
      <c r="AV184" s="318" t="str">
        <f t="shared" ca="1" si="84"/>
        <v/>
      </c>
      <c r="AW184" s="325" t="str">
        <f t="shared" ca="1" si="100"/>
        <v/>
      </c>
      <c r="AX184" s="319" t="str">
        <f t="shared" ca="1" si="101"/>
        <v/>
      </c>
      <c r="AY184" s="325" t="str">
        <f t="shared" ca="1" si="102"/>
        <v/>
      </c>
      <c r="AZ184" s="317" t="str">
        <f t="shared" ca="1" si="103"/>
        <v/>
      </c>
      <c r="BA184" s="6" t="str">
        <f t="shared" ca="1" si="85"/>
        <v/>
      </c>
      <c r="BB184" s="29"/>
      <c r="BC184" s="6" t="str">
        <f t="shared" ca="1" si="86"/>
        <v/>
      </c>
      <c r="BD184" s="6" t="str">
        <f t="shared" ca="1" si="87"/>
        <v/>
      </c>
      <c r="BE184" s="6" t="str">
        <f t="shared" ca="1" si="88"/>
        <v/>
      </c>
      <c r="BF184" s="6" t="str">
        <f t="shared" ca="1" si="89"/>
        <v/>
      </c>
      <c r="BG184" s="6" t="str">
        <f t="shared" ca="1" si="90"/>
        <v/>
      </c>
      <c r="BH184" s="6" t="str">
        <f t="shared" ca="1" si="91"/>
        <v/>
      </c>
      <c r="BI184" s="29"/>
      <c r="BJ184" s="302" t="str">
        <f t="shared" ca="1" si="92"/>
        <v/>
      </c>
      <c r="BK184" s="302" t="str">
        <f t="shared" ca="1" si="93"/>
        <v/>
      </c>
      <c r="BL184" s="29"/>
    </row>
    <row r="185" spans="1:64" x14ac:dyDescent="0.15">
      <c r="A185" s="5"/>
      <c r="B185" s="303" t="str">
        <f ca="1">LOG確認!B185</f>
        <v/>
      </c>
      <c r="C185" s="304"/>
      <c r="D185" s="280"/>
      <c r="E185" s="280"/>
      <c r="F185" s="305"/>
      <c r="G185" s="320"/>
      <c r="H185" s="284"/>
      <c r="I185" s="284"/>
      <c r="J185" s="321"/>
      <c r="K185" s="342"/>
      <c r="L185" s="321"/>
      <c r="M185" s="308"/>
      <c r="N185" s="288"/>
      <c r="O185" s="322"/>
      <c r="P185" s="290" t="str">
        <f ca="1">LOG確認!P185</f>
        <v/>
      </c>
      <c r="Q185" s="291" t="str">
        <f ca="1">LOG確認!Q185</f>
        <v/>
      </c>
      <c r="R185" s="292" t="str">
        <f ca="1">LOG確認!R185</f>
        <v/>
      </c>
      <c r="S185" s="310" t="str">
        <f ca="1">LOG確認!S185</f>
        <v/>
      </c>
      <c r="T185" s="29"/>
      <c r="U185" s="311" t="str">
        <f ca="1">LOG確認!F185</f>
        <v/>
      </c>
      <c r="V185" s="681"/>
      <c r="W185" s="29"/>
      <c r="X185" s="29"/>
      <c r="Y185" s="6">
        <f t="shared" si="70"/>
        <v>1</v>
      </c>
      <c r="Z185" s="6">
        <f t="shared" si="71"/>
        <v>1</v>
      </c>
      <c r="AA185" s="6">
        <f t="shared" si="72"/>
        <v>1</v>
      </c>
      <c r="AB185" s="6">
        <f t="shared" si="73"/>
        <v>1</v>
      </c>
      <c r="AC185" s="6">
        <f t="shared" si="74"/>
        <v>1</v>
      </c>
      <c r="AD185" s="6">
        <f t="shared" si="75"/>
        <v>1</v>
      </c>
      <c r="AE185" s="6">
        <f t="shared" si="76"/>
        <v>1</v>
      </c>
      <c r="AF185" s="6">
        <f t="shared" si="77"/>
        <v>1</v>
      </c>
      <c r="AG185" s="6">
        <f t="shared" si="78"/>
        <v>1</v>
      </c>
      <c r="AH185" s="6">
        <f t="shared" si="79"/>
        <v>1</v>
      </c>
      <c r="AI185" s="6">
        <f t="shared" si="104"/>
        <v>1</v>
      </c>
      <c r="AJ185" s="6">
        <f t="shared" ca="1" si="80"/>
        <v>1</v>
      </c>
      <c r="AK185" s="6">
        <f t="shared" si="81"/>
        <v>1</v>
      </c>
      <c r="AL185" s="6">
        <f t="shared" ca="1" si="82"/>
        <v>13</v>
      </c>
      <c r="AM185" s="53"/>
      <c r="AN185" s="6">
        <f t="shared" ca="1" si="83"/>
        <v>1</v>
      </c>
      <c r="AO185" s="29"/>
      <c r="AP185" s="314" t="str">
        <f t="shared" ca="1" si="94"/>
        <v/>
      </c>
      <c r="AQ185" s="314" t="str">
        <f t="shared" ca="1" si="95"/>
        <v/>
      </c>
      <c r="AR185" s="314" t="str">
        <f t="shared" ca="1" si="96"/>
        <v/>
      </c>
      <c r="AS185" s="325" t="str">
        <f t="shared" ca="1" si="97"/>
        <v/>
      </c>
      <c r="AT185" s="325" t="str">
        <f t="shared" ca="1" si="98"/>
        <v/>
      </c>
      <c r="AU185" s="317" t="str">
        <f t="shared" ca="1" si="99"/>
        <v/>
      </c>
      <c r="AV185" s="324" t="str">
        <f t="shared" ca="1" si="84"/>
        <v/>
      </c>
      <c r="AW185" s="325" t="str">
        <f t="shared" ca="1" si="100"/>
        <v/>
      </c>
      <c r="AX185" s="319" t="str">
        <f t="shared" ca="1" si="101"/>
        <v/>
      </c>
      <c r="AY185" s="325" t="str">
        <f t="shared" ca="1" si="102"/>
        <v/>
      </c>
      <c r="AZ185" s="317" t="str">
        <f t="shared" ca="1" si="103"/>
        <v/>
      </c>
      <c r="BA185" s="6" t="str">
        <f t="shared" ca="1" si="85"/>
        <v/>
      </c>
      <c r="BB185" s="29"/>
      <c r="BC185" s="6" t="str">
        <f t="shared" ca="1" si="86"/>
        <v/>
      </c>
      <c r="BD185" s="6" t="str">
        <f t="shared" ca="1" si="87"/>
        <v/>
      </c>
      <c r="BE185" s="6" t="str">
        <f t="shared" ca="1" si="88"/>
        <v/>
      </c>
      <c r="BF185" s="6" t="str">
        <f t="shared" ca="1" si="89"/>
        <v/>
      </c>
      <c r="BG185" s="6" t="str">
        <f t="shared" ca="1" si="90"/>
        <v/>
      </c>
      <c r="BH185" s="6" t="str">
        <f t="shared" ca="1" si="91"/>
        <v/>
      </c>
      <c r="BI185" s="29"/>
      <c r="BJ185" s="302" t="str">
        <f t="shared" ca="1" si="92"/>
        <v/>
      </c>
      <c r="BK185" s="302" t="str">
        <f t="shared" ca="1" si="93"/>
        <v/>
      </c>
      <c r="BL185" s="29"/>
    </row>
    <row r="186" spans="1:64" x14ac:dyDescent="0.15">
      <c r="A186" s="5"/>
      <c r="B186" s="303" t="str">
        <f ca="1">LOG確認!B186</f>
        <v/>
      </c>
      <c r="C186" s="304"/>
      <c r="D186" s="280"/>
      <c r="E186" s="280"/>
      <c r="F186" s="305"/>
      <c r="G186" s="320"/>
      <c r="H186" s="284"/>
      <c r="I186" s="284"/>
      <c r="J186" s="306"/>
      <c r="K186" s="342"/>
      <c r="L186" s="321"/>
      <c r="M186" s="308"/>
      <c r="N186" s="288"/>
      <c r="O186" s="322"/>
      <c r="P186" s="290" t="str">
        <f ca="1">LOG確認!P186</f>
        <v/>
      </c>
      <c r="Q186" s="291" t="str">
        <f ca="1">LOG確認!Q186</f>
        <v/>
      </c>
      <c r="R186" s="292" t="str">
        <f ca="1">LOG確認!R186</f>
        <v/>
      </c>
      <c r="S186" s="310" t="str">
        <f ca="1">LOG確認!S186</f>
        <v/>
      </c>
      <c r="T186" s="29"/>
      <c r="U186" s="311" t="str">
        <f ca="1">LOG確認!F186</f>
        <v/>
      </c>
      <c r="V186" s="681"/>
      <c r="W186" s="29"/>
      <c r="X186" s="29"/>
      <c r="Y186" s="6">
        <f t="shared" si="70"/>
        <v>1</v>
      </c>
      <c r="Z186" s="6">
        <f t="shared" si="71"/>
        <v>1</v>
      </c>
      <c r="AA186" s="6">
        <f t="shared" si="72"/>
        <v>1</v>
      </c>
      <c r="AB186" s="6">
        <f t="shared" si="73"/>
        <v>1</v>
      </c>
      <c r="AC186" s="6">
        <f t="shared" si="74"/>
        <v>1</v>
      </c>
      <c r="AD186" s="6">
        <f t="shared" si="75"/>
        <v>1</v>
      </c>
      <c r="AE186" s="6">
        <f t="shared" si="76"/>
        <v>1</v>
      </c>
      <c r="AF186" s="6">
        <f t="shared" si="77"/>
        <v>1</v>
      </c>
      <c r="AG186" s="6">
        <f t="shared" si="78"/>
        <v>1</v>
      </c>
      <c r="AH186" s="6">
        <f t="shared" si="79"/>
        <v>1</v>
      </c>
      <c r="AI186" s="6">
        <f t="shared" si="104"/>
        <v>1</v>
      </c>
      <c r="AJ186" s="6">
        <f t="shared" ca="1" si="80"/>
        <v>1</v>
      </c>
      <c r="AK186" s="6">
        <f t="shared" si="81"/>
        <v>1</v>
      </c>
      <c r="AL186" s="6">
        <f t="shared" ca="1" si="82"/>
        <v>13</v>
      </c>
      <c r="AM186" s="53"/>
      <c r="AN186" s="6">
        <f t="shared" ca="1" si="83"/>
        <v>1</v>
      </c>
      <c r="AO186" s="29"/>
      <c r="AP186" s="314" t="str">
        <f t="shared" ca="1" si="94"/>
        <v/>
      </c>
      <c r="AQ186" s="314" t="str">
        <f t="shared" ca="1" si="95"/>
        <v/>
      </c>
      <c r="AR186" s="314" t="str">
        <f t="shared" ca="1" si="96"/>
        <v/>
      </c>
      <c r="AS186" s="325" t="str">
        <f t="shared" ca="1" si="97"/>
        <v/>
      </c>
      <c r="AT186" s="325" t="str">
        <f t="shared" ca="1" si="98"/>
        <v/>
      </c>
      <c r="AU186" s="317" t="str">
        <f t="shared" ca="1" si="99"/>
        <v/>
      </c>
      <c r="AV186" s="318" t="str">
        <f t="shared" ca="1" si="84"/>
        <v/>
      </c>
      <c r="AW186" s="325" t="str">
        <f t="shared" ca="1" si="100"/>
        <v/>
      </c>
      <c r="AX186" s="319" t="str">
        <f t="shared" ca="1" si="101"/>
        <v/>
      </c>
      <c r="AY186" s="325" t="str">
        <f t="shared" ca="1" si="102"/>
        <v/>
      </c>
      <c r="AZ186" s="317" t="str">
        <f t="shared" ca="1" si="103"/>
        <v/>
      </c>
      <c r="BA186" s="6" t="str">
        <f t="shared" ca="1" si="85"/>
        <v/>
      </c>
      <c r="BB186" s="29"/>
      <c r="BC186" s="6" t="str">
        <f t="shared" ca="1" si="86"/>
        <v/>
      </c>
      <c r="BD186" s="6" t="str">
        <f t="shared" ca="1" si="87"/>
        <v/>
      </c>
      <c r="BE186" s="6" t="str">
        <f t="shared" ca="1" si="88"/>
        <v/>
      </c>
      <c r="BF186" s="6" t="str">
        <f t="shared" ca="1" si="89"/>
        <v/>
      </c>
      <c r="BG186" s="6" t="str">
        <f t="shared" ca="1" si="90"/>
        <v/>
      </c>
      <c r="BH186" s="6" t="str">
        <f t="shared" ca="1" si="91"/>
        <v/>
      </c>
      <c r="BI186" s="29"/>
      <c r="BJ186" s="302" t="str">
        <f t="shared" ca="1" si="92"/>
        <v/>
      </c>
      <c r="BK186" s="302" t="str">
        <f t="shared" ca="1" si="93"/>
        <v/>
      </c>
      <c r="BL186" s="29"/>
    </row>
    <row r="187" spans="1:64" x14ac:dyDescent="0.15">
      <c r="A187" s="5"/>
      <c r="B187" s="303" t="str">
        <f ca="1">LOG確認!B187</f>
        <v/>
      </c>
      <c r="C187" s="304"/>
      <c r="D187" s="280"/>
      <c r="E187" s="280"/>
      <c r="F187" s="305"/>
      <c r="G187" s="320"/>
      <c r="H187" s="284"/>
      <c r="I187" s="284"/>
      <c r="J187" s="306"/>
      <c r="K187" s="342"/>
      <c r="L187" s="306"/>
      <c r="M187" s="308"/>
      <c r="N187" s="288"/>
      <c r="O187" s="322"/>
      <c r="P187" s="290" t="str">
        <f ca="1">LOG確認!P187</f>
        <v/>
      </c>
      <c r="Q187" s="291" t="str">
        <f ca="1">LOG確認!Q187</f>
        <v/>
      </c>
      <c r="R187" s="292" t="str">
        <f ca="1">LOG確認!R187</f>
        <v/>
      </c>
      <c r="S187" s="310" t="str">
        <f ca="1">LOG確認!S187</f>
        <v/>
      </c>
      <c r="T187" s="29"/>
      <c r="U187" s="326" t="str">
        <f ca="1">LOG確認!F187</f>
        <v/>
      </c>
      <c r="V187" s="681"/>
      <c r="W187" s="29"/>
      <c r="X187" s="29"/>
      <c r="Y187" s="6">
        <f t="shared" si="70"/>
        <v>1</v>
      </c>
      <c r="Z187" s="6">
        <f t="shared" si="71"/>
        <v>1</v>
      </c>
      <c r="AA187" s="6">
        <f t="shared" si="72"/>
        <v>1</v>
      </c>
      <c r="AB187" s="6">
        <f t="shared" si="73"/>
        <v>1</v>
      </c>
      <c r="AC187" s="6">
        <f t="shared" si="74"/>
        <v>1</v>
      </c>
      <c r="AD187" s="6">
        <f t="shared" si="75"/>
        <v>1</v>
      </c>
      <c r="AE187" s="6">
        <f t="shared" si="76"/>
        <v>1</v>
      </c>
      <c r="AF187" s="6">
        <f t="shared" si="77"/>
        <v>1</v>
      </c>
      <c r="AG187" s="6">
        <f t="shared" si="78"/>
        <v>1</v>
      </c>
      <c r="AH187" s="6">
        <f t="shared" si="79"/>
        <v>1</v>
      </c>
      <c r="AI187" s="6">
        <f t="shared" si="104"/>
        <v>1</v>
      </c>
      <c r="AJ187" s="6">
        <f t="shared" ca="1" si="80"/>
        <v>1</v>
      </c>
      <c r="AK187" s="6">
        <f t="shared" si="81"/>
        <v>1</v>
      </c>
      <c r="AL187" s="6">
        <f t="shared" ca="1" si="82"/>
        <v>13</v>
      </c>
      <c r="AM187" s="53"/>
      <c r="AN187" s="6">
        <f t="shared" ca="1" si="83"/>
        <v>1</v>
      </c>
      <c r="AO187" s="29"/>
      <c r="AP187" s="314" t="str">
        <f t="shared" ca="1" si="94"/>
        <v/>
      </c>
      <c r="AQ187" s="314" t="str">
        <f t="shared" ca="1" si="95"/>
        <v/>
      </c>
      <c r="AR187" s="314" t="str">
        <f t="shared" ca="1" si="96"/>
        <v/>
      </c>
      <c r="AS187" s="316" t="str">
        <f t="shared" ca="1" si="97"/>
        <v/>
      </c>
      <c r="AT187" s="316" t="str">
        <f t="shared" ca="1" si="98"/>
        <v/>
      </c>
      <c r="AU187" s="317" t="str">
        <f t="shared" ca="1" si="99"/>
        <v/>
      </c>
      <c r="AV187" s="318" t="str">
        <f t="shared" ca="1" si="84"/>
        <v/>
      </c>
      <c r="AW187" s="316" t="str">
        <f t="shared" ca="1" si="100"/>
        <v/>
      </c>
      <c r="AX187" s="319" t="str">
        <f t="shared" ca="1" si="101"/>
        <v/>
      </c>
      <c r="AY187" s="316" t="str">
        <f t="shared" ca="1" si="102"/>
        <v/>
      </c>
      <c r="AZ187" s="317" t="str">
        <f t="shared" ca="1" si="103"/>
        <v/>
      </c>
      <c r="BA187" s="6" t="str">
        <f t="shared" ca="1" si="85"/>
        <v/>
      </c>
      <c r="BB187" s="29"/>
      <c r="BC187" s="6" t="str">
        <f t="shared" ca="1" si="86"/>
        <v/>
      </c>
      <c r="BD187" s="6" t="str">
        <f t="shared" ca="1" si="87"/>
        <v/>
      </c>
      <c r="BE187" s="6" t="str">
        <f t="shared" ca="1" si="88"/>
        <v/>
      </c>
      <c r="BF187" s="6" t="str">
        <f t="shared" ca="1" si="89"/>
        <v/>
      </c>
      <c r="BG187" s="6" t="str">
        <f t="shared" ca="1" si="90"/>
        <v/>
      </c>
      <c r="BH187" s="6" t="str">
        <f t="shared" ca="1" si="91"/>
        <v/>
      </c>
      <c r="BI187" s="29"/>
      <c r="BJ187" s="302" t="str">
        <f t="shared" ca="1" si="92"/>
        <v/>
      </c>
      <c r="BK187" s="302" t="str">
        <f t="shared" ca="1" si="93"/>
        <v/>
      </c>
      <c r="BL187" s="29"/>
    </row>
    <row r="188" spans="1:64" x14ac:dyDescent="0.15">
      <c r="A188" s="5">
        <v>170</v>
      </c>
      <c r="B188" s="303" t="str">
        <f ca="1">LOG確認!B188</f>
        <v/>
      </c>
      <c r="C188" s="327"/>
      <c r="D188" s="328"/>
      <c r="E188" s="328"/>
      <c r="F188" s="329"/>
      <c r="G188" s="328"/>
      <c r="H188" s="330"/>
      <c r="I188" s="330"/>
      <c r="J188" s="331"/>
      <c r="K188" s="332"/>
      <c r="L188" s="331"/>
      <c r="M188" s="333"/>
      <c r="N188" s="334"/>
      <c r="O188" s="335"/>
      <c r="P188" s="336" t="str">
        <f ca="1">LOG確認!P188</f>
        <v/>
      </c>
      <c r="Q188" s="337" t="str">
        <f ca="1">LOG確認!Q188</f>
        <v/>
      </c>
      <c r="R188" s="338" t="str">
        <f ca="1">LOG確認!R188</f>
        <v/>
      </c>
      <c r="S188" s="339" t="str">
        <f ca="1">LOG確認!S188</f>
        <v/>
      </c>
      <c r="T188" s="29"/>
      <c r="U188" s="340" t="str">
        <f ca="1">LOG確認!F188</f>
        <v/>
      </c>
      <c r="V188" s="681"/>
      <c r="W188" s="29"/>
      <c r="X188" s="29"/>
      <c r="Y188" s="6">
        <f t="shared" si="70"/>
        <v>1</v>
      </c>
      <c r="Z188" s="6">
        <f t="shared" si="71"/>
        <v>1</v>
      </c>
      <c r="AA188" s="6">
        <f t="shared" si="72"/>
        <v>1</v>
      </c>
      <c r="AB188" s="6">
        <f t="shared" si="73"/>
        <v>1</v>
      </c>
      <c r="AC188" s="6">
        <f t="shared" si="74"/>
        <v>1</v>
      </c>
      <c r="AD188" s="6">
        <f t="shared" si="75"/>
        <v>1</v>
      </c>
      <c r="AE188" s="6">
        <f t="shared" si="76"/>
        <v>1</v>
      </c>
      <c r="AF188" s="6">
        <f t="shared" si="77"/>
        <v>1</v>
      </c>
      <c r="AG188" s="6">
        <f t="shared" si="78"/>
        <v>1</v>
      </c>
      <c r="AH188" s="6">
        <f t="shared" si="79"/>
        <v>1</v>
      </c>
      <c r="AI188" s="6">
        <f t="shared" si="104"/>
        <v>1</v>
      </c>
      <c r="AJ188" s="6">
        <f t="shared" ca="1" si="80"/>
        <v>1</v>
      </c>
      <c r="AK188" s="6">
        <f t="shared" si="81"/>
        <v>1</v>
      </c>
      <c r="AL188" s="6">
        <f t="shared" ca="1" si="82"/>
        <v>13</v>
      </c>
      <c r="AM188" s="53"/>
      <c r="AN188" s="6">
        <f t="shared" ca="1" si="83"/>
        <v>1</v>
      </c>
      <c r="AO188" s="29"/>
      <c r="AP188" s="314" t="str">
        <f t="shared" ca="1" si="94"/>
        <v/>
      </c>
      <c r="AQ188" s="314" t="str">
        <f t="shared" ca="1" si="95"/>
        <v/>
      </c>
      <c r="AR188" s="314" t="str">
        <f t="shared" ca="1" si="96"/>
        <v/>
      </c>
      <c r="AS188" s="325" t="str">
        <f t="shared" ca="1" si="97"/>
        <v/>
      </c>
      <c r="AT188" s="325" t="str">
        <f t="shared" ca="1" si="98"/>
        <v/>
      </c>
      <c r="AU188" s="317" t="str">
        <f t="shared" ca="1" si="99"/>
        <v/>
      </c>
      <c r="AV188" s="318" t="str">
        <f t="shared" ca="1" si="84"/>
        <v/>
      </c>
      <c r="AW188" s="325" t="str">
        <f t="shared" ca="1" si="100"/>
        <v/>
      </c>
      <c r="AX188" s="319" t="str">
        <f t="shared" ca="1" si="101"/>
        <v/>
      </c>
      <c r="AY188" s="325" t="str">
        <f t="shared" ca="1" si="102"/>
        <v/>
      </c>
      <c r="AZ188" s="317" t="str">
        <f t="shared" ca="1" si="103"/>
        <v/>
      </c>
      <c r="BA188" s="6" t="str">
        <f t="shared" ca="1" si="85"/>
        <v/>
      </c>
      <c r="BB188" s="29"/>
      <c r="BC188" s="6" t="str">
        <f t="shared" ca="1" si="86"/>
        <v/>
      </c>
      <c r="BD188" s="6" t="str">
        <f t="shared" ca="1" si="87"/>
        <v/>
      </c>
      <c r="BE188" s="6" t="str">
        <f t="shared" ca="1" si="88"/>
        <v/>
      </c>
      <c r="BF188" s="6" t="str">
        <f t="shared" ca="1" si="89"/>
        <v/>
      </c>
      <c r="BG188" s="6" t="str">
        <f t="shared" ca="1" si="90"/>
        <v/>
      </c>
      <c r="BH188" s="6" t="str">
        <f t="shared" ca="1" si="91"/>
        <v/>
      </c>
      <c r="BI188" s="29"/>
      <c r="BJ188" s="302" t="str">
        <f t="shared" ca="1" si="92"/>
        <v/>
      </c>
      <c r="BK188" s="302" t="str">
        <f t="shared" ca="1" si="93"/>
        <v/>
      </c>
      <c r="BL188" s="29"/>
    </row>
    <row r="189" spans="1:64" x14ac:dyDescent="0.15">
      <c r="A189" s="5"/>
      <c r="B189" s="279" t="str">
        <f ca="1">LOG確認!B189</f>
        <v/>
      </c>
      <c r="C189" s="280"/>
      <c r="D189" s="281"/>
      <c r="E189" s="281"/>
      <c r="F189" s="282"/>
      <c r="G189" s="280"/>
      <c r="H189" s="283"/>
      <c r="I189" s="284"/>
      <c r="J189" s="285"/>
      <c r="K189" s="286"/>
      <c r="L189" s="285"/>
      <c r="M189" s="287"/>
      <c r="N189" s="341"/>
      <c r="O189" s="289"/>
      <c r="P189" s="290" t="str">
        <f ca="1">LOG確認!P189</f>
        <v/>
      </c>
      <c r="Q189" s="291" t="str">
        <f ca="1">LOG確認!Q189</f>
        <v/>
      </c>
      <c r="R189" s="292" t="str">
        <f ca="1">LOG確認!R189</f>
        <v/>
      </c>
      <c r="S189" s="310" t="str">
        <f ca="1">LOG確認!S189</f>
        <v/>
      </c>
      <c r="T189" s="29"/>
      <c r="U189" s="294" t="str">
        <f ca="1">LOG確認!F189</f>
        <v/>
      </c>
      <c r="V189" s="681"/>
      <c r="W189" s="29"/>
      <c r="X189" s="29"/>
      <c r="Y189" s="6">
        <f t="shared" si="70"/>
        <v>1</v>
      </c>
      <c r="Z189" s="6">
        <f t="shared" si="71"/>
        <v>1</v>
      </c>
      <c r="AA189" s="6">
        <f t="shared" si="72"/>
        <v>1</v>
      </c>
      <c r="AB189" s="6">
        <f t="shared" si="73"/>
        <v>1</v>
      </c>
      <c r="AC189" s="6">
        <f t="shared" si="74"/>
        <v>1</v>
      </c>
      <c r="AD189" s="6">
        <f t="shared" si="75"/>
        <v>1</v>
      </c>
      <c r="AE189" s="6">
        <f t="shared" si="76"/>
        <v>1</v>
      </c>
      <c r="AF189" s="6">
        <f t="shared" si="77"/>
        <v>1</v>
      </c>
      <c r="AG189" s="6">
        <f t="shared" si="78"/>
        <v>1</v>
      </c>
      <c r="AH189" s="6">
        <f t="shared" si="79"/>
        <v>1</v>
      </c>
      <c r="AI189" s="6">
        <f t="shared" si="104"/>
        <v>1</v>
      </c>
      <c r="AJ189" s="6">
        <f t="shared" ca="1" si="80"/>
        <v>1</v>
      </c>
      <c r="AK189" s="6">
        <f t="shared" si="81"/>
        <v>1</v>
      </c>
      <c r="AL189" s="6">
        <f t="shared" ca="1" si="82"/>
        <v>13</v>
      </c>
      <c r="AM189" s="53"/>
      <c r="AN189" s="6">
        <f t="shared" ca="1" si="83"/>
        <v>1</v>
      </c>
      <c r="AO189" s="29"/>
      <c r="AP189" s="314" t="str">
        <f t="shared" ca="1" si="94"/>
        <v/>
      </c>
      <c r="AQ189" s="314" t="str">
        <f t="shared" ca="1" si="95"/>
        <v/>
      </c>
      <c r="AR189" s="314" t="str">
        <f t="shared" ca="1" si="96"/>
        <v/>
      </c>
      <c r="AS189" s="319" t="str">
        <f t="shared" ca="1" si="97"/>
        <v/>
      </c>
      <c r="AT189" s="319" t="str">
        <f t="shared" ca="1" si="98"/>
        <v/>
      </c>
      <c r="AU189" s="317" t="str">
        <f t="shared" ca="1" si="99"/>
        <v/>
      </c>
      <c r="AV189" s="324" t="str">
        <f t="shared" ca="1" si="84"/>
        <v/>
      </c>
      <c r="AW189" s="319" t="str">
        <f t="shared" ca="1" si="100"/>
        <v/>
      </c>
      <c r="AX189" s="319" t="str">
        <f t="shared" ca="1" si="101"/>
        <v/>
      </c>
      <c r="AY189" s="319" t="str">
        <f t="shared" ca="1" si="102"/>
        <v/>
      </c>
      <c r="AZ189" s="317" t="str">
        <f t="shared" ca="1" si="103"/>
        <v/>
      </c>
      <c r="BA189" s="6" t="str">
        <f t="shared" ca="1" si="85"/>
        <v/>
      </c>
      <c r="BB189" s="29"/>
      <c r="BC189" s="6" t="str">
        <f t="shared" ca="1" si="86"/>
        <v/>
      </c>
      <c r="BD189" s="6" t="str">
        <f t="shared" ca="1" si="87"/>
        <v/>
      </c>
      <c r="BE189" s="6" t="str">
        <f t="shared" ca="1" si="88"/>
        <v/>
      </c>
      <c r="BF189" s="6" t="str">
        <f t="shared" ca="1" si="89"/>
        <v/>
      </c>
      <c r="BG189" s="6" t="str">
        <f t="shared" ca="1" si="90"/>
        <v/>
      </c>
      <c r="BH189" s="6" t="str">
        <f t="shared" ca="1" si="91"/>
        <v/>
      </c>
      <c r="BI189" s="29"/>
      <c r="BJ189" s="302" t="str">
        <f t="shared" ca="1" si="92"/>
        <v/>
      </c>
      <c r="BK189" s="302" t="str">
        <f t="shared" ca="1" si="93"/>
        <v/>
      </c>
      <c r="BL189" s="29"/>
    </row>
    <row r="190" spans="1:64" x14ac:dyDescent="0.15">
      <c r="A190" s="5"/>
      <c r="B190" s="303" t="str">
        <f ca="1">LOG確認!B190</f>
        <v/>
      </c>
      <c r="C190" s="304"/>
      <c r="D190" s="280"/>
      <c r="E190" s="280"/>
      <c r="F190" s="305"/>
      <c r="G190" s="320"/>
      <c r="H190" s="284"/>
      <c r="I190" s="284"/>
      <c r="J190" s="321"/>
      <c r="K190" s="342"/>
      <c r="L190" s="306"/>
      <c r="M190" s="308"/>
      <c r="N190" s="288"/>
      <c r="O190" s="309"/>
      <c r="P190" s="290" t="str">
        <f ca="1">LOG確認!P190</f>
        <v/>
      </c>
      <c r="Q190" s="291" t="str">
        <f ca="1">LOG確認!Q190</f>
        <v/>
      </c>
      <c r="R190" s="292" t="str">
        <f ca="1">LOG確認!R190</f>
        <v/>
      </c>
      <c r="S190" s="310" t="str">
        <f ca="1">LOG確認!S190</f>
        <v/>
      </c>
      <c r="T190" s="29"/>
      <c r="U190" s="311" t="str">
        <f ca="1">LOG確認!F190</f>
        <v/>
      </c>
      <c r="V190" s="681"/>
      <c r="W190" s="29"/>
      <c r="X190" s="29"/>
      <c r="Y190" s="6">
        <f t="shared" si="70"/>
        <v>1</v>
      </c>
      <c r="Z190" s="6">
        <f t="shared" si="71"/>
        <v>1</v>
      </c>
      <c r="AA190" s="6">
        <f t="shared" si="72"/>
        <v>1</v>
      </c>
      <c r="AB190" s="6">
        <f t="shared" si="73"/>
        <v>1</v>
      </c>
      <c r="AC190" s="6">
        <f t="shared" si="74"/>
        <v>1</v>
      </c>
      <c r="AD190" s="6">
        <f t="shared" si="75"/>
        <v>1</v>
      </c>
      <c r="AE190" s="6">
        <f t="shared" si="76"/>
        <v>1</v>
      </c>
      <c r="AF190" s="6">
        <f t="shared" si="77"/>
        <v>1</v>
      </c>
      <c r="AG190" s="6">
        <f t="shared" si="78"/>
        <v>1</v>
      </c>
      <c r="AH190" s="6">
        <f t="shared" si="79"/>
        <v>1</v>
      </c>
      <c r="AI190" s="6">
        <f t="shared" si="104"/>
        <v>1</v>
      </c>
      <c r="AJ190" s="6">
        <f t="shared" ca="1" si="80"/>
        <v>1</v>
      </c>
      <c r="AK190" s="6">
        <f t="shared" si="81"/>
        <v>1</v>
      </c>
      <c r="AL190" s="6">
        <f t="shared" ca="1" si="82"/>
        <v>13</v>
      </c>
      <c r="AM190" s="53"/>
      <c r="AN190" s="6">
        <f t="shared" ca="1" si="83"/>
        <v>1</v>
      </c>
      <c r="AO190" s="29"/>
      <c r="AP190" s="314" t="str">
        <f t="shared" ca="1" si="94"/>
        <v/>
      </c>
      <c r="AQ190" s="314" t="str">
        <f t="shared" ca="1" si="95"/>
        <v/>
      </c>
      <c r="AR190" s="314" t="str">
        <f t="shared" ca="1" si="96"/>
        <v/>
      </c>
      <c r="AS190" s="319" t="str">
        <f t="shared" ca="1" si="97"/>
        <v/>
      </c>
      <c r="AT190" s="319" t="str">
        <f t="shared" ca="1" si="98"/>
        <v/>
      </c>
      <c r="AU190" s="317" t="str">
        <f t="shared" ca="1" si="99"/>
        <v/>
      </c>
      <c r="AV190" s="318" t="str">
        <f t="shared" ca="1" si="84"/>
        <v/>
      </c>
      <c r="AW190" s="319" t="str">
        <f t="shared" ca="1" si="100"/>
        <v/>
      </c>
      <c r="AX190" s="319" t="str">
        <f t="shared" ca="1" si="101"/>
        <v/>
      </c>
      <c r="AY190" s="319" t="str">
        <f t="shared" ca="1" si="102"/>
        <v/>
      </c>
      <c r="AZ190" s="317" t="str">
        <f t="shared" ca="1" si="103"/>
        <v/>
      </c>
      <c r="BA190" s="6" t="str">
        <f t="shared" ca="1" si="85"/>
        <v/>
      </c>
      <c r="BB190" s="29"/>
      <c r="BC190" s="6" t="str">
        <f t="shared" ca="1" si="86"/>
        <v/>
      </c>
      <c r="BD190" s="6" t="str">
        <f t="shared" ca="1" si="87"/>
        <v/>
      </c>
      <c r="BE190" s="6" t="str">
        <f t="shared" ca="1" si="88"/>
        <v/>
      </c>
      <c r="BF190" s="6" t="str">
        <f t="shared" ca="1" si="89"/>
        <v/>
      </c>
      <c r="BG190" s="6" t="str">
        <f t="shared" ca="1" si="90"/>
        <v/>
      </c>
      <c r="BH190" s="6" t="str">
        <f t="shared" ca="1" si="91"/>
        <v/>
      </c>
      <c r="BI190" s="29"/>
      <c r="BJ190" s="302" t="str">
        <f t="shared" ca="1" si="92"/>
        <v/>
      </c>
      <c r="BK190" s="302" t="str">
        <f t="shared" ca="1" si="93"/>
        <v/>
      </c>
      <c r="BL190" s="29"/>
    </row>
    <row r="191" spans="1:64" x14ac:dyDescent="0.15">
      <c r="A191" s="5"/>
      <c r="B191" s="303" t="str">
        <f ca="1">LOG確認!B191</f>
        <v/>
      </c>
      <c r="C191" s="304"/>
      <c r="D191" s="280"/>
      <c r="E191" s="280"/>
      <c r="F191" s="305"/>
      <c r="G191" s="320"/>
      <c r="H191" s="284"/>
      <c r="I191" s="284"/>
      <c r="J191" s="306"/>
      <c r="K191" s="342"/>
      <c r="L191" s="321"/>
      <c r="M191" s="308"/>
      <c r="N191" s="288"/>
      <c r="O191" s="322"/>
      <c r="P191" s="290" t="str">
        <f ca="1">LOG確認!P191</f>
        <v/>
      </c>
      <c r="Q191" s="291" t="str">
        <f ca="1">LOG確認!Q191</f>
        <v/>
      </c>
      <c r="R191" s="292" t="str">
        <f ca="1">LOG確認!R191</f>
        <v/>
      </c>
      <c r="S191" s="310" t="str">
        <f ca="1">LOG確認!S191</f>
        <v/>
      </c>
      <c r="T191" s="29"/>
      <c r="U191" s="311" t="str">
        <f ca="1">LOG確認!F191</f>
        <v/>
      </c>
      <c r="V191" s="681"/>
      <c r="W191" s="29"/>
      <c r="X191" s="29"/>
      <c r="Y191" s="6">
        <f t="shared" si="70"/>
        <v>1</v>
      </c>
      <c r="Z191" s="6">
        <f t="shared" si="71"/>
        <v>1</v>
      </c>
      <c r="AA191" s="6">
        <f t="shared" si="72"/>
        <v>1</v>
      </c>
      <c r="AB191" s="6">
        <f t="shared" si="73"/>
        <v>1</v>
      </c>
      <c r="AC191" s="6">
        <f t="shared" si="74"/>
        <v>1</v>
      </c>
      <c r="AD191" s="6">
        <f t="shared" si="75"/>
        <v>1</v>
      </c>
      <c r="AE191" s="6">
        <f t="shared" si="76"/>
        <v>1</v>
      </c>
      <c r="AF191" s="6">
        <f t="shared" si="77"/>
        <v>1</v>
      </c>
      <c r="AG191" s="6">
        <f t="shared" si="78"/>
        <v>1</v>
      </c>
      <c r="AH191" s="6">
        <f t="shared" si="79"/>
        <v>1</v>
      </c>
      <c r="AI191" s="6">
        <f t="shared" si="104"/>
        <v>1</v>
      </c>
      <c r="AJ191" s="6">
        <f t="shared" ca="1" si="80"/>
        <v>1</v>
      </c>
      <c r="AK191" s="6">
        <f t="shared" si="81"/>
        <v>1</v>
      </c>
      <c r="AL191" s="6">
        <f t="shared" ca="1" si="82"/>
        <v>13</v>
      </c>
      <c r="AM191" s="53"/>
      <c r="AN191" s="6">
        <f t="shared" ca="1" si="83"/>
        <v>1</v>
      </c>
      <c r="AO191" s="29"/>
      <c r="AP191" s="314" t="str">
        <f t="shared" ca="1" si="94"/>
        <v/>
      </c>
      <c r="AQ191" s="314" t="str">
        <f t="shared" ca="1" si="95"/>
        <v/>
      </c>
      <c r="AR191" s="314" t="str">
        <f t="shared" ca="1" si="96"/>
        <v/>
      </c>
      <c r="AS191" s="316" t="str">
        <f t="shared" ca="1" si="97"/>
        <v/>
      </c>
      <c r="AT191" s="316" t="str">
        <f t="shared" ca="1" si="98"/>
        <v/>
      </c>
      <c r="AU191" s="317" t="str">
        <f t="shared" ca="1" si="99"/>
        <v/>
      </c>
      <c r="AV191" s="318" t="str">
        <f t="shared" ca="1" si="84"/>
        <v/>
      </c>
      <c r="AW191" s="316" t="str">
        <f t="shared" ca="1" si="100"/>
        <v/>
      </c>
      <c r="AX191" s="319" t="str">
        <f t="shared" ca="1" si="101"/>
        <v/>
      </c>
      <c r="AY191" s="316" t="str">
        <f t="shared" ca="1" si="102"/>
        <v/>
      </c>
      <c r="AZ191" s="317" t="str">
        <f t="shared" ca="1" si="103"/>
        <v/>
      </c>
      <c r="BA191" s="6" t="str">
        <f t="shared" ca="1" si="85"/>
        <v/>
      </c>
      <c r="BB191" s="29"/>
      <c r="BC191" s="6" t="str">
        <f t="shared" ca="1" si="86"/>
        <v/>
      </c>
      <c r="BD191" s="6" t="str">
        <f t="shared" ca="1" si="87"/>
        <v/>
      </c>
      <c r="BE191" s="6" t="str">
        <f t="shared" ca="1" si="88"/>
        <v/>
      </c>
      <c r="BF191" s="6" t="str">
        <f t="shared" ca="1" si="89"/>
        <v/>
      </c>
      <c r="BG191" s="6" t="str">
        <f t="shared" ca="1" si="90"/>
        <v/>
      </c>
      <c r="BH191" s="6" t="str">
        <f t="shared" ca="1" si="91"/>
        <v/>
      </c>
      <c r="BI191" s="29"/>
      <c r="BJ191" s="302" t="str">
        <f t="shared" ca="1" si="92"/>
        <v/>
      </c>
      <c r="BK191" s="302" t="str">
        <f t="shared" ca="1" si="93"/>
        <v/>
      </c>
      <c r="BL191" s="29"/>
    </row>
    <row r="192" spans="1:64" x14ac:dyDescent="0.15">
      <c r="A192" s="5"/>
      <c r="B192" s="303" t="str">
        <f ca="1">LOG確認!B192</f>
        <v/>
      </c>
      <c r="C192" s="304"/>
      <c r="D192" s="280"/>
      <c r="E192" s="280"/>
      <c r="F192" s="305"/>
      <c r="G192" s="320"/>
      <c r="H192" s="284"/>
      <c r="I192" s="284"/>
      <c r="J192" s="306"/>
      <c r="K192" s="342"/>
      <c r="L192" s="321"/>
      <c r="M192" s="308"/>
      <c r="N192" s="288"/>
      <c r="O192" s="322"/>
      <c r="P192" s="290" t="str">
        <f ca="1">LOG確認!P192</f>
        <v/>
      </c>
      <c r="Q192" s="291" t="str">
        <f ca="1">LOG確認!Q192</f>
        <v/>
      </c>
      <c r="R192" s="292" t="str">
        <f ca="1">LOG確認!R192</f>
        <v/>
      </c>
      <c r="S192" s="310" t="str">
        <f ca="1">LOG確認!S192</f>
        <v/>
      </c>
      <c r="T192" s="29"/>
      <c r="U192" s="311" t="str">
        <f ca="1">LOG確認!F192</f>
        <v/>
      </c>
      <c r="V192" s="681"/>
      <c r="W192" s="29"/>
      <c r="X192" s="29"/>
      <c r="Y192" s="6">
        <f t="shared" si="70"/>
        <v>1</v>
      </c>
      <c r="Z192" s="6">
        <f t="shared" si="71"/>
        <v>1</v>
      </c>
      <c r="AA192" s="6">
        <f t="shared" si="72"/>
        <v>1</v>
      </c>
      <c r="AB192" s="6">
        <f t="shared" si="73"/>
        <v>1</v>
      </c>
      <c r="AC192" s="6">
        <f t="shared" si="74"/>
        <v>1</v>
      </c>
      <c r="AD192" s="6">
        <f t="shared" si="75"/>
        <v>1</v>
      </c>
      <c r="AE192" s="6">
        <f t="shared" si="76"/>
        <v>1</v>
      </c>
      <c r="AF192" s="6">
        <f t="shared" si="77"/>
        <v>1</v>
      </c>
      <c r="AG192" s="6">
        <f t="shared" si="78"/>
        <v>1</v>
      </c>
      <c r="AH192" s="6">
        <f t="shared" si="79"/>
        <v>1</v>
      </c>
      <c r="AI192" s="6">
        <f t="shared" si="104"/>
        <v>1</v>
      </c>
      <c r="AJ192" s="6">
        <f t="shared" ca="1" si="80"/>
        <v>1</v>
      </c>
      <c r="AK192" s="6">
        <f t="shared" si="81"/>
        <v>1</v>
      </c>
      <c r="AL192" s="6">
        <f t="shared" ca="1" si="82"/>
        <v>13</v>
      </c>
      <c r="AM192" s="53"/>
      <c r="AN192" s="6">
        <f t="shared" ca="1" si="83"/>
        <v>1</v>
      </c>
      <c r="AO192" s="29"/>
      <c r="AP192" s="314" t="str">
        <f t="shared" ca="1" si="94"/>
        <v/>
      </c>
      <c r="AQ192" s="314" t="str">
        <f t="shared" ca="1" si="95"/>
        <v/>
      </c>
      <c r="AR192" s="314" t="str">
        <f t="shared" ca="1" si="96"/>
        <v/>
      </c>
      <c r="AS192" s="319" t="str">
        <f t="shared" ca="1" si="97"/>
        <v/>
      </c>
      <c r="AT192" s="319" t="str">
        <f t="shared" ca="1" si="98"/>
        <v/>
      </c>
      <c r="AU192" s="317" t="str">
        <f t="shared" ca="1" si="99"/>
        <v/>
      </c>
      <c r="AV192" s="324" t="str">
        <f t="shared" ca="1" si="84"/>
        <v/>
      </c>
      <c r="AW192" s="319" t="str">
        <f t="shared" ca="1" si="100"/>
        <v/>
      </c>
      <c r="AX192" s="319" t="str">
        <f t="shared" ca="1" si="101"/>
        <v/>
      </c>
      <c r="AY192" s="319" t="str">
        <f t="shared" ca="1" si="102"/>
        <v/>
      </c>
      <c r="AZ192" s="317" t="str">
        <f t="shared" ca="1" si="103"/>
        <v/>
      </c>
      <c r="BA192" s="6" t="str">
        <f t="shared" ca="1" si="85"/>
        <v/>
      </c>
      <c r="BB192" s="29"/>
      <c r="BC192" s="6" t="str">
        <f t="shared" ca="1" si="86"/>
        <v/>
      </c>
      <c r="BD192" s="6" t="str">
        <f t="shared" ca="1" si="87"/>
        <v/>
      </c>
      <c r="BE192" s="6" t="str">
        <f t="shared" ca="1" si="88"/>
        <v/>
      </c>
      <c r="BF192" s="6" t="str">
        <f t="shared" ca="1" si="89"/>
        <v/>
      </c>
      <c r="BG192" s="6" t="str">
        <f t="shared" ca="1" si="90"/>
        <v/>
      </c>
      <c r="BH192" s="6" t="str">
        <f t="shared" ca="1" si="91"/>
        <v/>
      </c>
      <c r="BI192" s="29"/>
      <c r="BJ192" s="302" t="str">
        <f t="shared" ca="1" si="92"/>
        <v/>
      </c>
      <c r="BK192" s="302" t="str">
        <f t="shared" ca="1" si="93"/>
        <v/>
      </c>
      <c r="BL192" s="29"/>
    </row>
    <row r="193" spans="1:64" x14ac:dyDescent="0.15">
      <c r="A193" s="5"/>
      <c r="B193" s="303" t="str">
        <f ca="1">LOG確認!B193</f>
        <v/>
      </c>
      <c r="C193" s="304"/>
      <c r="D193" s="280"/>
      <c r="E193" s="280"/>
      <c r="F193" s="305"/>
      <c r="G193" s="320"/>
      <c r="H193" s="284"/>
      <c r="I193" s="284"/>
      <c r="J193" s="306"/>
      <c r="K193" s="307"/>
      <c r="L193" s="306"/>
      <c r="M193" s="308"/>
      <c r="N193" s="288"/>
      <c r="O193" s="322"/>
      <c r="P193" s="290" t="str">
        <f ca="1">LOG確認!P193</f>
        <v/>
      </c>
      <c r="Q193" s="291" t="str">
        <f ca="1">LOG確認!Q193</f>
        <v/>
      </c>
      <c r="R193" s="292" t="str">
        <f ca="1">LOG確認!R193</f>
        <v/>
      </c>
      <c r="S193" s="310" t="str">
        <f ca="1">LOG確認!S193</f>
        <v/>
      </c>
      <c r="T193" s="29"/>
      <c r="U193" s="311" t="str">
        <f ca="1">LOG確認!F193</f>
        <v/>
      </c>
      <c r="V193" s="681"/>
      <c r="W193" s="29"/>
      <c r="X193" s="29"/>
      <c r="Y193" s="6">
        <f t="shared" si="70"/>
        <v>1</v>
      </c>
      <c r="Z193" s="6">
        <f t="shared" si="71"/>
        <v>1</v>
      </c>
      <c r="AA193" s="6">
        <f t="shared" si="72"/>
        <v>1</v>
      </c>
      <c r="AB193" s="6">
        <f t="shared" si="73"/>
        <v>1</v>
      </c>
      <c r="AC193" s="6">
        <f t="shared" si="74"/>
        <v>1</v>
      </c>
      <c r="AD193" s="6">
        <f t="shared" si="75"/>
        <v>1</v>
      </c>
      <c r="AE193" s="6">
        <f t="shared" si="76"/>
        <v>1</v>
      </c>
      <c r="AF193" s="6">
        <f t="shared" si="77"/>
        <v>1</v>
      </c>
      <c r="AG193" s="6">
        <f t="shared" si="78"/>
        <v>1</v>
      </c>
      <c r="AH193" s="6">
        <f t="shared" si="79"/>
        <v>1</v>
      </c>
      <c r="AI193" s="6">
        <f t="shared" si="104"/>
        <v>1</v>
      </c>
      <c r="AJ193" s="6">
        <f t="shared" ca="1" si="80"/>
        <v>1</v>
      </c>
      <c r="AK193" s="6">
        <f t="shared" si="81"/>
        <v>1</v>
      </c>
      <c r="AL193" s="6">
        <f t="shared" ca="1" si="82"/>
        <v>13</v>
      </c>
      <c r="AM193" s="53"/>
      <c r="AN193" s="6">
        <f t="shared" ca="1" si="83"/>
        <v>1</v>
      </c>
      <c r="AO193" s="29"/>
      <c r="AP193" s="314" t="str">
        <f t="shared" ca="1" si="94"/>
        <v/>
      </c>
      <c r="AQ193" s="314" t="str">
        <f t="shared" ca="1" si="95"/>
        <v/>
      </c>
      <c r="AR193" s="314" t="str">
        <f t="shared" ca="1" si="96"/>
        <v/>
      </c>
      <c r="AS193" s="325" t="str">
        <f t="shared" ca="1" si="97"/>
        <v/>
      </c>
      <c r="AT193" s="325" t="str">
        <f t="shared" ca="1" si="98"/>
        <v/>
      </c>
      <c r="AU193" s="317" t="str">
        <f t="shared" ca="1" si="99"/>
        <v/>
      </c>
      <c r="AV193" s="318" t="str">
        <f t="shared" ca="1" si="84"/>
        <v/>
      </c>
      <c r="AW193" s="325" t="str">
        <f t="shared" ca="1" si="100"/>
        <v/>
      </c>
      <c r="AX193" s="319" t="str">
        <f t="shared" ca="1" si="101"/>
        <v/>
      </c>
      <c r="AY193" s="325" t="str">
        <f t="shared" ca="1" si="102"/>
        <v/>
      </c>
      <c r="AZ193" s="317" t="str">
        <f t="shared" ca="1" si="103"/>
        <v/>
      </c>
      <c r="BA193" s="6" t="str">
        <f t="shared" ca="1" si="85"/>
        <v/>
      </c>
      <c r="BB193" s="29"/>
      <c r="BC193" s="6" t="str">
        <f t="shared" ca="1" si="86"/>
        <v/>
      </c>
      <c r="BD193" s="6" t="str">
        <f t="shared" ca="1" si="87"/>
        <v/>
      </c>
      <c r="BE193" s="6" t="str">
        <f t="shared" ca="1" si="88"/>
        <v/>
      </c>
      <c r="BF193" s="6" t="str">
        <f t="shared" ca="1" si="89"/>
        <v/>
      </c>
      <c r="BG193" s="6" t="str">
        <f t="shared" ca="1" si="90"/>
        <v/>
      </c>
      <c r="BH193" s="6" t="str">
        <f t="shared" ca="1" si="91"/>
        <v/>
      </c>
      <c r="BI193" s="29"/>
      <c r="BJ193" s="302" t="str">
        <f t="shared" ca="1" si="92"/>
        <v/>
      </c>
      <c r="BK193" s="302" t="str">
        <f t="shared" ca="1" si="93"/>
        <v/>
      </c>
      <c r="BL193" s="29"/>
    </row>
    <row r="194" spans="1:64" x14ac:dyDescent="0.15">
      <c r="A194" s="5"/>
      <c r="B194" s="303" t="str">
        <f ca="1">LOG確認!B194</f>
        <v/>
      </c>
      <c r="C194" s="304"/>
      <c r="D194" s="280"/>
      <c r="E194" s="280"/>
      <c r="F194" s="305"/>
      <c r="G194" s="320"/>
      <c r="H194" s="284"/>
      <c r="I194" s="284"/>
      <c r="J194" s="321"/>
      <c r="K194" s="342"/>
      <c r="L194" s="321"/>
      <c r="M194" s="308"/>
      <c r="N194" s="288"/>
      <c r="O194" s="309"/>
      <c r="P194" s="290" t="str">
        <f ca="1">LOG確認!P194</f>
        <v/>
      </c>
      <c r="Q194" s="291" t="str">
        <f ca="1">LOG確認!Q194</f>
        <v/>
      </c>
      <c r="R194" s="292" t="str">
        <f ca="1">LOG確認!R194</f>
        <v/>
      </c>
      <c r="S194" s="310" t="str">
        <f ca="1">LOG確認!S194</f>
        <v/>
      </c>
      <c r="T194" s="29"/>
      <c r="U194" s="326" t="str">
        <f ca="1">LOG確認!F194</f>
        <v/>
      </c>
      <c r="V194" s="681"/>
      <c r="W194" s="29"/>
      <c r="X194" s="29"/>
      <c r="Y194" s="6">
        <f t="shared" si="70"/>
        <v>1</v>
      </c>
      <c r="Z194" s="6">
        <f t="shared" si="71"/>
        <v>1</v>
      </c>
      <c r="AA194" s="6">
        <f t="shared" si="72"/>
        <v>1</v>
      </c>
      <c r="AB194" s="6">
        <f t="shared" si="73"/>
        <v>1</v>
      </c>
      <c r="AC194" s="6">
        <f t="shared" si="74"/>
        <v>1</v>
      </c>
      <c r="AD194" s="6">
        <f t="shared" si="75"/>
        <v>1</v>
      </c>
      <c r="AE194" s="6">
        <f t="shared" si="76"/>
        <v>1</v>
      </c>
      <c r="AF194" s="6">
        <f t="shared" si="77"/>
        <v>1</v>
      </c>
      <c r="AG194" s="6">
        <f t="shared" si="78"/>
        <v>1</v>
      </c>
      <c r="AH194" s="6">
        <f t="shared" si="79"/>
        <v>1</v>
      </c>
      <c r="AI194" s="6">
        <f t="shared" si="104"/>
        <v>1</v>
      </c>
      <c r="AJ194" s="6">
        <f t="shared" ca="1" si="80"/>
        <v>1</v>
      </c>
      <c r="AK194" s="6">
        <f t="shared" si="81"/>
        <v>1</v>
      </c>
      <c r="AL194" s="6">
        <f t="shared" ca="1" si="82"/>
        <v>13</v>
      </c>
      <c r="AM194" s="53"/>
      <c r="AN194" s="6">
        <f t="shared" ca="1" si="83"/>
        <v>1</v>
      </c>
      <c r="AO194" s="29"/>
      <c r="AP194" s="314" t="str">
        <f t="shared" ca="1" si="94"/>
        <v/>
      </c>
      <c r="AQ194" s="314" t="str">
        <f t="shared" ca="1" si="95"/>
        <v/>
      </c>
      <c r="AR194" s="314" t="str">
        <f t="shared" ca="1" si="96"/>
        <v/>
      </c>
      <c r="AS194" s="325" t="str">
        <f t="shared" ca="1" si="97"/>
        <v/>
      </c>
      <c r="AT194" s="325" t="str">
        <f t="shared" ca="1" si="98"/>
        <v/>
      </c>
      <c r="AU194" s="317" t="str">
        <f t="shared" ca="1" si="99"/>
        <v/>
      </c>
      <c r="AV194" s="318" t="str">
        <f t="shared" ca="1" si="84"/>
        <v/>
      </c>
      <c r="AW194" s="325" t="str">
        <f t="shared" ca="1" si="100"/>
        <v/>
      </c>
      <c r="AX194" s="319" t="str">
        <f t="shared" ca="1" si="101"/>
        <v/>
      </c>
      <c r="AY194" s="325" t="str">
        <f t="shared" ca="1" si="102"/>
        <v/>
      </c>
      <c r="AZ194" s="317" t="str">
        <f t="shared" ca="1" si="103"/>
        <v/>
      </c>
      <c r="BA194" s="6" t="str">
        <f t="shared" ca="1" si="85"/>
        <v/>
      </c>
      <c r="BB194" s="29"/>
      <c r="BC194" s="6" t="str">
        <f t="shared" ca="1" si="86"/>
        <v/>
      </c>
      <c r="BD194" s="6" t="str">
        <f t="shared" ca="1" si="87"/>
        <v/>
      </c>
      <c r="BE194" s="6" t="str">
        <f t="shared" ca="1" si="88"/>
        <v/>
      </c>
      <c r="BF194" s="6" t="str">
        <f t="shared" ca="1" si="89"/>
        <v/>
      </c>
      <c r="BG194" s="6" t="str">
        <f t="shared" ca="1" si="90"/>
        <v/>
      </c>
      <c r="BH194" s="6" t="str">
        <f t="shared" ca="1" si="91"/>
        <v/>
      </c>
      <c r="BI194" s="29"/>
      <c r="BJ194" s="302" t="str">
        <f t="shared" ca="1" si="92"/>
        <v/>
      </c>
      <c r="BK194" s="302" t="str">
        <f t="shared" ca="1" si="93"/>
        <v/>
      </c>
      <c r="BL194" s="29"/>
    </row>
    <row r="195" spans="1:64" x14ac:dyDescent="0.15">
      <c r="A195" s="5"/>
      <c r="B195" s="303" t="str">
        <f ca="1">LOG確認!B195</f>
        <v/>
      </c>
      <c r="C195" s="304"/>
      <c r="D195" s="280"/>
      <c r="E195" s="280"/>
      <c r="F195" s="305"/>
      <c r="G195" s="320"/>
      <c r="H195" s="284"/>
      <c r="I195" s="284"/>
      <c r="J195" s="321"/>
      <c r="K195" s="342"/>
      <c r="L195" s="321"/>
      <c r="M195" s="308"/>
      <c r="N195" s="288"/>
      <c r="O195" s="322"/>
      <c r="P195" s="290" t="str">
        <f ca="1">LOG確認!P195</f>
        <v/>
      </c>
      <c r="Q195" s="291" t="str">
        <f ca="1">LOG確認!Q195</f>
        <v/>
      </c>
      <c r="R195" s="292" t="str">
        <f ca="1">LOG確認!R195</f>
        <v/>
      </c>
      <c r="S195" s="310" t="str">
        <f ca="1">LOG確認!S195</f>
        <v/>
      </c>
      <c r="T195" s="29"/>
      <c r="U195" s="311" t="str">
        <f ca="1">LOG確認!F195</f>
        <v/>
      </c>
      <c r="V195" s="681"/>
      <c r="W195" s="29"/>
      <c r="X195" s="29"/>
      <c r="Y195" s="6">
        <f t="shared" si="70"/>
        <v>1</v>
      </c>
      <c r="Z195" s="6">
        <f t="shared" si="71"/>
        <v>1</v>
      </c>
      <c r="AA195" s="6">
        <f t="shared" si="72"/>
        <v>1</v>
      </c>
      <c r="AB195" s="6">
        <f t="shared" si="73"/>
        <v>1</v>
      </c>
      <c r="AC195" s="6">
        <f t="shared" si="74"/>
        <v>1</v>
      </c>
      <c r="AD195" s="6">
        <f t="shared" si="75"/>
        <v>1</v>
      </c>
      <c r="AE195" s="6">
        <f t="shared" si="76"/>
        <v>1</v>
      </c>
      <c r="AF195" s="6">
        <f t="shared" si="77"/>
        <v>1</v>
      </c>
      <c r="AG195" s="6">
        <f t="shared" si="78"/>
        <v>1</v>
      </c>
      <c r="AH195" s="6">
        <f t="shared" si="79"/>
        <v>1</v>
      </c>
      <c r="AI195" s="6">
        <f t="shared" si="104"/>
        <v>1</v>
      </c>
      <c r="AJ195" s="6">
        <f t="shared" ca="1" si="80"/>
        <v>1</v>
      </c>
      <c r="AK195" s="6">
        <f t="shared" si="81"/>
        <v>1</v>
      </c>
      <c r="AL195" s="6">
        <f t="shared" ca="1" si="82"/>
        <v>13</v>
      </c>
      <c r="AM195" s="53"/>
      <c r="AN195" s="6">
        <f t="shared" ca="1" si="83"/>
        <v>1</v>
      </c>
      <c r="AO195" s="29"/>
      <c r="AP195" s="314" t="str">
        <f t="shared" ca="1" si="94"/>
        <v/>
      </c>
      <c r="AQ195" s="314" t="str">
        <f t="shared" ca="1" si="95"/>
        <v/>
      </c>
      <c r="AR195" s="314" t="str">
        <f t="shared" ca="1" si="96"/>
        <v/>
      </c>
      <c r="AS195" s="325" t="str">
        <f t="shared" ca="1" si="97"/>
        <v/>
      </c>
      <c r="AT195" s="325" t="str">
        <f t="shared" ca="1" si="98"/>
        <v/>
      </c>
      <c r="AU195" s="317" t="str">
        <f t="shared" ca="1" si="99"/>
        <v/>
      </c>
      <c r="AV195" s="324" t="str">
        <f t="shared" ca="1" si="84"/>
        <v/>
      </c>
      <c r="AW195" s="325" t="str">
        <f t="shared" ca="1" si="100"/>
        <v/>
      </c>
      <c r="AX195" s="319" t="str">
        <f t="shared" ca="1" si="101"/>
        <v/>
      </c>
      <c r="AY195" s="325" t="str">
        <f t="shared" ca="1" si="102"/>
        <v/>
      </c>
      <c r="AZ195" s="317" t="str">
        <f t="shared" ca="1" si="103"/>
        <v/>
      </c>
      <c r="BA195" s="6" t="str">
        <f t="shared" ca="1" si="85"/>
        <v/>
      </c>
      <c r="BB195" s="29"/>
      <c r="BC195" s="6" t="str">
        <f t="shared" ca="1" si="86"/>
        <v/>
      </c>
      <c r="BD195" s="6" t="str">
        <f t="shared" ca="1" si="87"/>
        <v/>
      </c>
      <c r="BE195" s="6" t="str">
        <f t="shared" ca="1" si="88"/>
        <v/>
      </c>
      <c r="BF195" s="6" t="str">
        <f t="shared" ca="1" si="89"/>
        <v/>
      </c>
      <c r="BG195" s="6" t="str">
        <f t="shared" ca="1" si="90"/>
        <v/>
      </c>
      <c r="BH195" s="6" t="str">
        <f t="shared" ca="1" si="91"/>
        <v/>
      </c>
      <c r="BI195" s="29"/>
      <c r="BJ195" s="302" t="str">
        <f t="shared" ca="1" si="92"/>
        <v/>
      </c>
      <c r="BK195" s="302" t="str">
        <f t="shared" ca="1" si="93"/>
        <v/>
      </c>
      <c r="BL195" s="29"/>
    </row>
    <row r="196" spans="1:64" x14ac:dyDescent="0.15">
      <c r="A196" s="5"/>
      <c r="B196" s="303" t="str">
        <f ca="1">LOG確認!B196</f>
        <v/>
      </c>
      <c r="C196" s="304"/>
      <c r="D196" s="280"/>
      <c r="E196" s="280"/>
      <c r="F196" s="305"/>
      <c r="G196" s="320"/>
      <c r="H196" s="284"/>
      <c r="I196" s="284"/>
      <c r="J196" s="306"/>
      <c r="K196" s="342"/>
      <c r="L196" s="321"/>
      <c r="M196" s="308"/>
      <c r="N196" s="288"/>
      <c r="O196" s="322"/>
      <c r="P196" s="290" t="str">
        <f ca="1">LOG確認!P196</f>
        <v/>
      </c>
      <c r="Q196" s="291" t="str">
        <f ca="1">LOG確認!Q196</f>
        <v/>
      </c>
      <c r="R196" s="292" t="str">
        <f ca="1">LOG確認!R196</f>
        <v/>
      </c>
      <c r="S196" s="310" t="str">
        <f ca="1">LOG確認!S196</f>
        <v/>
      </c>
      <c r="T196" s="29"/>
      <c r="U196" s="311" t="str">
        <f ca="1">LOG確認!F196</f>
        <v/>
      </c>
      <c r="V196" s="681"/>
      <c r="W196" s="29"/>
      <c r="X196" s="29"/>
      <c r="Y196" s="6">
        <f t="shared" si="70"/>
        <v>1</v>
      </c>
      <c r="Z196" s="6">
        <f t="shared" si="71"/>
        <v>1</v>
      </c>
      <c r="AA196" s="6">
        <f t="shared" si="72"/>
        <v>1</v>
      </c>
      <c r="AB196" s="6">
        <f t="shared" si="73"/>
        <v>1</v>
      </c>
      <c r="AC196" s="6">
        <f t="shared" si="74"/>
        <v>1</v>
      </c>
      <c r="AD196" s="6">
        <f t="shared" si="75"/>
        <v>1</v>
      </c>
      <c r="AE196" s="6">
        <f t="shared" si="76"/>
        <v>1</v>
      </c>
      <c r="AF196" s="6">
        <f t="shared" si="77"/>
        <v>1</v>
      </c>
      <c r="AG196" s="6">
        <f t="shared" si="78"/>
        <v>1</v>
      </c>
      <c r="AH196" s="6">
        <f t="shared" si="79"/>
        <v>1</v>
      </c>
      <c r="AI196" s="6">
        <f t="shared" si="104"/>
        <v>1</v>
      </c>
      <c r="AJ196" s="6">
        <f t="shared" ca="1" si="80"/>
        <v>1</v>
      </c>
      <c r="AK196" s="6">
        <f t="shared" si="81"/>
        <v>1</v>
      </c>
      <c r="AL196" s="6">
        <f t="shared" ca="1" si="82"/>
        <v>13</v>
      </c>
      <c r="AM196" s="53"/>
      <c r="AN196" s="6">
        <f t="shared" ca="1" si="83"/>
        <v>1</v>
      </c>
      <c r="AO196" s="29"/>
      <c r="AP196" s="314" t="str">
        <f t="shared" ca="1" si="94"/>
        <v/>
      </c>
      <c r="AQ196" s="314" t="str">
        <f t="shared" ca="1" si="95"/>
        <v/>
      </c>
      <c r="AR196" s="314" t="str">
        <f t="shared" ca="1" si="96"/>
        <v/>
      </c>
      <c r="AS196" s="325" t="str">
        <f t="shared" ca="1" si="97"/>
        <v/>
      </c>
      <c r="AT196" s="325" t="str">
        <f t="shared" ca="1" si="98"/>
        <v/>
      </c>
      <c r="AU196" s="317" t="str">
        <f t="shared" ca="1" si="99"/>
        <v/>
      </c>
      <c r="AV196" s="318" t="str">
        <f t="shared" ca="1" si="84"/>
        <v/>
      </c>
      <c r="AW196" s="325" t="str">
        <f t="shared" ca="1" si="100"/>
        <v/>
      </c>
      <c r="AX196" s="319" t="str">
        <f t="shared" ca="1" si="101"/>
        <v/>
      </c>
      <c r="AY196" s="325" t="str">
        <f t="shared" ca="1" si="102"/>
        <v/>
      </c>
      <c r="AZ196" s="317" t="str">
        <f t="shared" ca="1" si="103"/>
        <v/>
      </c>
      <c r="BA196" s="6" t="str">
        <f t="shared" ca="1" si="85"/>
        <v/>
      </c>
      <c r="BB196" s="29"/>
      <c r="BC196" s="6" t="str">
        <f t="shared" ca="1" si="86"/>
        <v/>
      </c>
      <c r="BD196" s="6" t="str">
        <f t="shared" ca="1" si="87"/>
        <v/>
      </c>
      <c r="BE196" s="6" t="str">
        <f t="shared" ca="1" si="88"/>
        <v/>
      </c>
      <c r="BF196" s="6" t="str">
        <f t="shared" ca="1" si="89"/>
        <v/>
      </c>
      <c r="BG196" s="6" t="str">
        <f t="shared" ca="1" si="90"/>
        <v/>
      </c>
      <c r="BH196" s="6" t="str">
        <f t="shared" ca="1" si="91"/>
        <v/>
      </c>
      <c r="BI196" s="29"/>
      <c r="BJ196" s="302" t="str">
        <f t="shared" ca="1" si="92"/>
        <v/>
      </c>
      <c r="BK196" s="302" t="str">
        <f t="shared" ca="1" si="93"/>
        <v/>
      </c>
      <c r="BL196" s="29"/>
    </row>
    <row r="197" spans="1:64" x14ac:dyDescent="0.15">
      <c r="A197" s="5"/>
      <c r="B197" s="303" t="str">
        <f ca="1">LOG確認!B197</f>
        <v/>
      </c>
      <c r="C197" s="304"/>
      <c r="D197" s="280"/>
      <c r="E197" s="280"/>
      <c r="F197" s="305"/>
      <c r="G197" s="320"/>
      <c r="H197" s="284"/>
      <c r="I197" s="284"/>
      <c r="J197" s="306"/>
      <c r="K197" s="342"/>
      <c r="L197" s="306"/>
      <c r="M197" s="308"/>
      <c r="N197" s="288"/>
      <c r="O197" s="322"/>
      <c r="P197" s="290" t="str">
        <f ca="1">LOG確認!P197</f>
        <v/>
      </c>
      <c r="Q197" s="291" t="str">
        <f ca="1">LOG確認!Q197</f>
        <v/>
      </c>
      <c r="R197" s="292" t="str">
        <f ca="1">LOG確認!R197</f>
        <v/>
      </c>
      <c r="S197" s="310" t="str">
        <f ca="1">LOG確認!S197</f>
        <v/>
      </c>
      <c r="T197" s="29"/>
      <c r="U197" s="326" t="str">
        <f ca="1">LOG確認!F197</f>
        <v/>
      </c>
      <c r="V197" s="681"/>
      <c r="W197" s="29"/>
      <c r="X197" s="29"/>
      <c r="Y197" s="6">
        <f t="shared" si="70"/>
        <v>1</v>
      </c>
      <c r="Z197" s="6">
        <f t="shared" si="71"/>
        <v>1</v>
      </c>
      <c r="AA197" s="6">
        <f t="shared" si="72"/>
        <v>1</v>
      </c>
      <c r="AB197" s="6">
        <f t="shared" si="73"/>
        <v>1</v>
      </c>
      <c r="AC197" s="6">
        <f t="shared" si="74"/>
        <v>1</v>
      </c>
      <c r="AD197" s="6">
        <f t="shared" si="75"/>
        <v>1</v>
      </c>
      <c r="AE197" s="6">
        <f t="shared" si="76"/>
        <v>1</v>
      </c>
      <c r="AF197" s="6">
        <f t="shared" si="77"/>
        <v>1</v>
      </c>
      <c r="AG197" s="6">
        <f t="shared" si="78"/>
        <v>1</v>
      </c>
      <c r="AH197" s="6">
        <f t="shared" si="79"/>
        <v>1</v>
      </c>
      <c r="AI197" s="6">
        <f t="shared" si="104"/>
        <v>1</v>
      </c>
      <c r="AJ197" s="6">
        <f t="shared" ca="1" si="80"/>
        <v>1</v>
      </c>
      <c r="AK197" s="6">
        <f t="shared" si="81"/>
        <v>1</v>
      </c>
      <c r="AL197" s="6">
        <f t="shared" ca="1" si="82"/>
        <v>13</v>
      </c>
      <c r="AM197" s="53"/>
      <c r="AN197" s="6">
        <f t="shared" ca="1" si="83"/>
        <v>1</v>
      </c>
      <c r="AO197" s="29"/>
      <c r="AP197" s="314" t="str">
        <f t="shared" ca="1" si="94"/>
        <v/>
      </c>
      <c r="AQ197" s="314" t="str">
        <f t="shared" ca="1" si="95"/>
        <v/>
      </c>
      <c r="AR197" s="314" t="str">
        <f t="shared" ca="1" si="96"/>
        <v/>
      </c>
      <c r="AS197" s="316" t="str">
        <f t="shared" ca="1" si="97"/>
        <v/>
      </c>
      <c r="AT197" s="316" t="str">
        <f t="shared" ca="1" si="98"/>
        <v/>
      </c>
      <c r="AU197" s="317" t="str">
        <f t="shared" ca="1" si="99"/>
        <v/>
      </c>
      <c r="AV197" s="318" t="str">
        <f t="shared" ca="1" si="84"/>
        <v/>
      </c>
      <c r="AW197" s="316" t="str">
        <f t="shared" ca="1" si="100"/>
        <v/>
      </c>
      <c r="AX197" s="319" t="str">
        <f t="shared" ca="1" si="101"/>
        <v/>
      </c>
      <c r="AY197" s="316" t="str">
        <f t="shared" ca="1" si="102"/>
        <v/>
      </c>
      <c r="AZ197" s="317" t="str">
        <f t="shared" ca="1" si="103"/>
        <v/>
      </c>
      <c r="BA197" s="6" t="str">
        <f t="shared" ca="1" si="85"/>
        <v/>
      </c>
      <c r="BB197" s="29"/>
      <c r="BC197" s="6" t="str">
        <f t="shared" ca="1" si="86"/>
        <v/>
      </c>
      <c r="BD197" s="6" t="str">
        <f t="shared" ca="1" si="87"/>
        <v/>
      </c>
      <c r="BE197" s="6" t="str">
        <f t="shared" ca="1" si="88"/>
        <v/>
      </c>
      <c r="BF197" s="6" t="str">
        <f t="shared" ca="1" si="89"/>
        <v/>
      </c>
      <c r="BG197" s="6" t="str">
        <f t="shared" ca="1" si="90"/>
        <v/>
      </c>
      <c r="BH197" s="6" t="str">
        <f t="shared" ca="1" si="91"/>
        <v/>
      </c>
      <c r="BI197" s="29"/>
      <c r="BJ197" s="302" t="str">
        <f t="shared" ca="1" si="92"/>
        <v/>
      </c>
      <c r="BK197" s="302" t="str">
        <f t="shared" ca="1" si="93"/>
        <v/>
      </c>
      <c r="BL197" s="29"/>
    </row>
    <row r="198" spans="1:64" x14ac:dyDescent="0.15">
      <c r="A198" s="5">
        <v>180</v>
      </c>
      <c r="B198" s="303" t="str">
        <f ca="1">LOG確認!B198</f>
        <v/>
      </c>
      <c r="C198" s="327"/>
      <c r="D198" s="328"/>
      <c r="E198" s="328"/>
      <c r="F198" s="329"/>
      <c r="G198" s="328"/>
      <c r="H198" s="330"/>
      <c r="I198" s="330"/>
      <c r="J198" s="331"/>
      <c r="K198" s="332"/>
      <c r="L198" s="331"/>
      <c r="M198" s="333"/>
      <c r="N198" s="334"/>
      <c r="O198" s="335"/>
      <c r="P198" s="336" t="str">
        <f ca="1">LOG確認!P198</f>
        <v/>
      </c>
      <c r="Q198" s="337" t="str">
        <f ca="1">LOG確認!Q198</f>
        <v/>
      </c>
      <c r="R198" s="338" t="str">
        <f ca="1">LOG確認!R198</f>
        <v/>
      </c>
      <c r="S198" s="339" t="str">
        <f ca="1">LOG確認!S198</f>
        <v/>
      </c>
      <c r="T198" s="29"/>
      <c r="U198" s="340" t="str">
        <f ca="1">LOG確認!F198</f>
        <v/>
      </c>
      <c r="V198" s="681"/>
      <c r="W198" s="29"/>
      <c r="X198" s="29"/>
      <c r="Y198" s="6">
        <f t="shared" si="70"/>
        <v>1</v>
      </c>
      <c r="Z198" s="6">
        <f t="shared" si="71"/>
        <v>1</v>
      </c>
      <c r="AA198" s="6">
        <f t="shared" si="72"/>
        <v>1</v>
      </c>
      <c r="AB198" s="6">
        <f t="shared" si="73"/>
        <v>1</v>
      </c>
      <c r="AC198" s="6">
        <f t="shared" si="74"/>
        <v>1</v>
      </c>
      <c r="AD198" s="6">
        <f t="shared" si="75"/>
        <v>1</v>
      </c>
      <c r="AE198" s="6">
        <f t="shared" si="76"/>
        <v>1</v>
      </c>
      <c r="AF198" s="6">
        <f t="shared" si="77"/>
        <v>1</v>
      </c>
      <c r="AG198" s="6">
        <f t="shared" si="78"/>
        <v>1</v>
      </c>
      <c r="AH198" s="6">
        <f t="shared" si="79"/>
        <v>1</v>
      </c>
      <c r="AI198" s="6">
        <f t="shared" si="104"/>
        <v>1</v>
      </c>
      <c r="AJ198" s="6">
        <f t="shared" ca="1" si="80"/>
        <v>1</v>
      </c>
      <c r="AK198" s="6">
        <f t="shared" si="81"/>
        <v>1</v>
      </c>
      <c r="AL198" s="6">
        <f t="shared" ca="1" si="82"/>
        <v>13</v>
      </c>
      <c r="AM198" s="53"/>
      <c r="AN198" s="6">
        <f t="shared" ca="1" si="83"/>
        <v>1</v>
      </c>
      <c r="AO198" s="29"/>
      <c r="AP198" s="314" t="str">
        <f t="shared" ca="1" si="94"/>
        <v/>
      </c>
      <c r="AQ198" s="314" t="str">
        <f t="shared" ca="1" si="95"/>
        <v/>
      </c>
      <c r="AR198" s="314" t="str">
        <f t="shared" ca="1" si="96"/>
        <v/>
      </c>
      <c r="AS198" s="325" t="str">
        <f t="shared" ca="1" si="97"/>
        <v/>
      </c>
      <c r="AT198" s="325" t="str">
        <f t="shared" ca="1" si="98"/>
        <v/>
      </c>
      <c r="AU198" s="317" t="str">
        <f t="shared" ca="1" si="99"/>
        <v/>
      </c>
      <c r="AV198" s="318" t="str">
        <f t="shared" ca="1" si="84"/>
        <v/>
      </c>
      <c r="AW198" s="325" t="str">
        <f t="shared" ca="1" si="100"/>
        <v/>
      </c>
      <c r="AX198" s="319" t="str">
        <f t="shared" ca="1" si="101"/>
        <v/>
      </c>
      <c r="AY198" s="325" t="str">
        <f t="shared" ca="1" si="102"/>
        <v/>
      </c>
      <c r="AZ198" s="317" t="str">
        <f t="shared" ca="1" si="103"/>
        <v/>
      </c>
      <c r="BA198" s="6" t="str">
        <f t="shared" ca="1" si="85"/>
        <v/>
      </c>
      <c r="BB198" s="29"/>
      <c r="BC198" s="6" t="str">
        <f t="shared" ca="1" si="86"/>
        <v/>
      </c>
      <c r="BD198" s="6" t="str">
        <f t="shared" ca="1" si="87"/>
        <v/>
      </c>
      <c r="BE198" s="6" t="str">
        <f t="shared" ca="1" si="88"/>
        <v/>
      </c>
      <c r="BF198" s="6" t="str">
        <f t="shared" ca="1" si="89"/>
        <v/>
      </c>
      <c r="BG198" s="6" t="str">
        <f t="shared" ca="1" si="90"/>
        <v/>
      </c>
      <c r="BH198" s="6" t="str">
        <f t="shared" ca="1" si="91"/>
        <v/>
      </c>
      <c r="BI198" s="29"/>
      <c r="BJ198" s="302" t="str">
        <f t="shared" ca="1" si="92"/>
        <v/>
      </c>
      <c r="BK198" s="302" t="str">
        <f t="shared" ca="1" si="93"/>
        <v/>
      </c>
      <c r="BL198" s="29"/>
    </row>
    <row r="199" spans="1:64" x14ac:dyDescent="0.15">
      <c r="A199" s="5"/>
      <c r="B199" s="279" t="str">
        <f ca="1">LOG確認!B199</f>
        <v/>
      </c>
      <c r="C199" s="280"/>
      <c r="D199" s="281"/>
      <c r="E199" s="281"/>
      <c r="F199" s="282"/>
      <c r="G199" s="280"/>
      <c r="H199" s="283"/>
      <c r="I199" s="284"/>
      <c r="J199" s="285"/>
      <c r="K199" s="286"/>
      <c r="L199" s="285"/>
      <c r="M199" s="287"/>
      <c r="N199" s="341"/>
      <c r="O199" s="289"/>
      <c r="P199" s="290" t="str">
        <f ca="1">LOG確認!P199</f>
        <v/>
      </c>
      <c r="Q199" s="291" t="str">
        <f ca="1">LOG確認!Q199</f>
        <v/>
      </c>
      <c r="R199" s="292" t="str">
        <f ca="1">LOG確認!R199</f>
        <v/>
      </c>
      <c r="S199" s="310" t="str">
        <f ca="1">LOG確認!S199</f>
        <v/>
      </c>
      <c r="T199" s="29"/>
      <c r="U199" s="294" t="str">
        <f ca="1">LOG確認!F199</f>
        <v/>
      </c>
      <c r="V199" s="681"/>
      <c r="W199" s="29"/>
      <c r="X199" s="29"/>
      <c r="Y199" s="6">
        <f t="shared" si="70"/>
        <v>1</v>
      </c>
      <c r="Z199" s="6">
        <f t="shared" si="71"/>
        <v>1</v>
      </c>
      <c r="AA199" s="6">
        <f t="shared" si="72"/>
        <v>1</v>
      </c>
      <c r="AB199" s="6">
        <f t="shared" si="73"/>
        <v>1</v>
      </c>
      <c r="AC199" s="6">
        <f t="shared" si="74"/>
        <v>1</v>
      </c>
      <c r="AD199" s="6">
        <f t="shared" si="75"/>
        <v>1</v>
      </c>
      <c r="AE199" s="6">
        <f t="shared" si="76"/>
        <v>1</v>
      </c>
      <c r="AF199" s="6">
        <f t="shared" si="77"/>
        <v>1</v>
      </c>
      <c r="AG199" s="6">
        <f t="shared" si="78"/>
        <v>1</v>
      </c>
      <c r="AH199" s="6">
        <f t="shared" si="79"/>
        <v>1</v>
      </c>
      <c r="AI199" s="6">
        <f t="shared" si="104"/>
        <v>1</v>
      </c>
      <c r="AJ199" s="6">
        <f t="shared" ca="1" si="80"/>
        <v>1</v>
      </c>
      <c r="AK199" s="6">
        <f t="shared" si="81"/>
        <v>1</v>
      </c>
      <c r="AL199" s="6">
        <f t="shared" ca="1" si="82"/>
        <v>13</v>
      </c>
      <c r="AM199" s="53"/>
      <c r="AN199" s="6">
        <f t="shared" ca="1" si="83"/>
        <v>1</v>
      </c>
      <c r="AO199" s="29"/>
      <c r="AP199" s="314" t="str">
        <f t="shared" ca="1" si="94"/>
        <v/>
      </c>
      <c r="AQ199" s="314" t="str">
        <f t="shared" ca="1" si="95"/>
        <v/>
      </c>
      <c r="AR199" s="314" t="str">
        <f t="shared" ca="1" si="96"/>
        <v/>
      </c>
      <c r="AS199" s="319" t="str">
        <f t="shared" ca="1" si="97"/>
        <v/>
      </c>
      <c r="AT199" s="319" t="str">
        <f t="shared" ca="1" si="98"/>
        <v/>
      </c>
      <c r="AU199" s="317" t="str">
        <f t="shared" ca="1" si="99"/>
        <v/>
      </c>
      <c r="AV199" s="324" t="str">
        <f t="shared" ca="1" si="84"/>
        <v/>
      </c>
      <c r="AW199" s="319" t="str">
        <f t="shared" ca="1" si="100"/>
        <v/>
      </c>
      <c r="AX199" s="319" t="str">
        <f t="shared" ca="1" si="101"/>
        <v/>
      </c>
      <c r="AY199" s="319" t="str">
        <f t="shared" ca="1" si="102"/>
        <v/>
      </c>
      <c r="AZ199" s="317" t="str">
        <f t="shared" ca="1" si="103"/>
        <v/>
      </c>
      <c r="BA199" s="6" t="str">
        <f t="shared" ca="1" si="85"/>
        <v/>
      </c>
      <c r="BB199" s="29"/>
      <c r="BC199" s="6" t="str">
        <f t="shared" ca="1" si="86"/>
        <v/>
      </c>
      <c r="BD199" s="6" t="str">
        <f t="shared" ca="1" si="87"/>
        <v/>
      </c>
      <c r="BE199" s="6" t="str">
        <f t="shared" ca="1" si="88"/>
        <v/>
      </c>
      <c r="BF199" s="6" t="str">
        <f t="shared" ca="1" si="89"/>
        <v/>
      </c>
      <c r="BG199" s="6" t="str">
        <f t="shared" ca="1" si="90"/>
        <v/>
      </c>
      <c r="BH199" s="6" t="str">
        <f t="shared" ca="1" si="91"/>
        <v/>
      </c>
      <c r="BI199" s="29"/>
      <c r="BJ199" s="302" t="str">
        <f t="shared" ca="1" si="92"/>
        <v/>
      </c>
      <c r="BK199" s="302" t="str">
        <f t="shared" ca="1" si="93"/>
        <v/>
      </c>
      <c r="BL199" s="29"/>
    </row>
    <row r="200" spans="1:64" x14ac:dyDescent="0.15">
      <c r="A200" s="5"/>
      <c r="B200" s="303" t="str">
        <f ca="1">LOG確認!B200</f>
        <v/>
      </c>
      <c r="C200" s="304"/>
      <c r="D200" s="280"/>
      <c r="E200" s="280"/>
      <c r="F200" s="305"/>
      <c r="G200" s="320"/>
      <c r="H200" s="284"/>
      <c r="I200" s="284"/>
      <c r="J200" s="321"/>
      <c r="K200" s="342"/>
      <c r="L200" s="306"/>
      <c r="M200" s="308"/>
      <c r="N200" s="288"/>
      <c r="O200" s="309"/>
      <c r="P200" s="290" t="str">
        <f ca="1">LOG確認!P200</f>
        <v/>
      </c>
      <c r="Q200" s="291" t="str">
        <f ca="1">LOG確認!Q200</f>
        <v/>
      </c>
      <c r="R200" s="292" t="str">
        <f ca="1">LOG確認!R200</f>
        <v/>
      </c>
      <c r="S200" s="310" t="str">
        <f ca="1">LOG確認!S200</f>
        <v/>
      </c>
      <c r="T200" s="29"/>
      <c r="U200" s="311" t="str">
        <f ca="1">LOG確認!F200</f>
        <v/>
      </c>
      <c r="V200" s="681"/>
      <c r="W200" s="29"/>
      <c r="X200" s="29"/>
      <c r="Y200" s="6">
        <f t="shared" si="70"/>
        <v>1</v>
      </c>
      <c r="Z200" s="6">
        <f t="shared" si="71"/>
        <v>1</v>
      </c>
      <c r="AA200" s="6">
        <f t="shared" si="72"/>
        <v>1</v>
      </c>
      <c r="AB200" s="6">
        <f t="shared" si="73"/>
        <v>1</v>
      </c>
      <c r="AC200" s="6">
        <f t="shared" si="74"/>
        <v>1</v>
      </c>
      <c r="AD200" s="6">
        <f t="shared" si="75"/>
        <v>1</v>
      </c>
      <c r="AE200" s="6">
        <f t="shared" si="76"/>
        <v>1</v>
      </c>
      <c r="AF200" s="6">
        <f t="shared" si="77"/>
        <v>1</v>
      </c>
      <c r="AG200" s="6">
        <f t="shared" si="78"/>
        <v>1</v>
      </c>
      <c r="AH200" s="6">
        <f t="shared" si="79"/>
        <v>1</v>
      </c>
      <c r="AI200" s="6">
        <f t="shared" si="104"/>
        <v>1</v>
      </c>
      <c r="AJ200" s="6">
        <f t="shared" ca="1" si="80"/>
        <v>1</v>
      </c>
      <c r="AK200" s="6">
        <f t="shared" si="81"/>
        <v>1</v>
      </c>
      <c r="AL200" s="6">
        <f t="shared" ca="1" si="82"/>
        <v>13</v>
      </c>
      <c r="AM200" s="53"/>
      <c r="AN200" s="6">
        <f t="shared" ca="1" si="83"/>
        <v>1</v>
      </c>
      <c r="AO200" s="29"/>
      <c r="AP200" s="314" t="str">
        <f t="shared" ca="1" si="94"/>
        <v/>
      </c>
      <c r="AQ200" s="314" t="str">
        <f t="shared" ca="1" si="95"/>
        <v/>
      </c>
      <c r="AR200" s="314" t="str">
        <f t="shared" ca="1" si="96"/>
        <v/>
      </c>
      <c r="AS200" s="319" t="str">
        <f t="shared" ca="1" si="97"/>
        <v/>
      </c>
      <c r="AT200" s="319" t="str">
        <f t="shared" ca="1" si="98"/>
        <v/>
      </c>
      <c r="AU200" s="317" t="str">
        <f t="shared" ca="1" si="99"/>
        <v/>
      </c>
      <c r="AV200" s="318" t="str">
        <f t="shared" ca="1" si="84"/>
        <v/>
      </c>
      <c r="AW200" s="319" t="str">
        <f t="shared" ca="1" si="100"/>
        <v/>
      </c>
      <c r="AX200" s="319" t="str">
        <f t="shared" ca="1" si="101"/>
        <v/>
      </c>
      <c r="AY200" s="319" t="str">
        <f t="shared" ca="1" si="102"/>
        <v/>
      </c>
      <c r="AZ200" s="317" t="str">
        <f t="shared" ca="1" si="103"/>
        <v/>
      </c>
      <c r="BA200" s="6" t="str">
        <f t="shared" ca="1" si="85"/>
        <v/>
      </c>
      <c r="BB200" s="29"/>
      <c r="BC200" s="6" t="str">
        <f t="shared" ca="1" si="86"/>
        <v/>
      </c>
      <c r="BD200" s="6" t="str">
        <f t="shared" ca="1" si="87"/>
        <v/>
      </c>
      <c r="BE200" s="6" t="str">
        <f t="shared" ca="1" si="88"/>
        <v/>
      </c>
      <c r="BF200" s="6" t="str">
        <f t="shared" ca="1" si="89"/>
        <v/>
      </c>
      <c r="BG200" s="6" t="str">
        <f t="shared" ca="1" si="90"/>
        <v/>
      </c>
      <c r="BH200" s="6" t="str">
        <f t="shared" ca="1" si="91"/>
        <v/>
      </c>
      <c r="BI200" s="29"/>
      <c r="BJ200" s="302" t="str">
        <f t="shared" ca="1" si="92"/>
        <v/>
      </c>
      <c r="BK200" s="302" t="str">
        <f t="shared" ca="1" si="93"/>
        <v/>
      </c>
      <c r="BL200" s="29"/>
    </row>
    <row r="201" spans="1:64" x14ac:dyDescent="0.15">
      <c r="A201" s="5"/>
      <c r="B201" s="303" t="str">
        <f ca="1">LOG確認!B201</f>
        <v/>
      </c>
      <c r="C201" s="304"/>
      <c r="D201" s="280"/>
      <c r="E201" s="280"/>
      <c r="F201" s="305"/>
      <c r="G201" s="320"/>
      <c r="H201" s="284"/>
      <c r="I201" s="284"/>
      <c r="J201" s="306"/>
      <c r="K201" s="342"/>
      <c r="L201" s="321"/>
      <c r="M201" s="308"/>
      <c r="N201" s="288"/>
      <c r="O201" s="322"/>
      <c r="P201" s="290" t="str">
        <f ca="1">LOG確認!P201</f>
        <v/>
      </c>
      <c r="Q201" s="291" t="str">
        <f ca="1">LOG確認!Q201</f>
        <v/>
      </c>
      <c r="R201" s="292" t="str">
        <f ca="1">LOG確認!R201</f>
        <v/>
      </c>
      <c r="S201" s="310" t="str">
        <f ca="1">LOG確認!S201</f>
        <v/>
      </c>
      <c r="T201" s="29"/>
      <c r="U201" s="311" t="str">
        <f ca="1">LOG確認!F201</f>
        <v/>
      </c>
      <c r="V201" s="681"/>
      <c r="W201" s="29"/>
      <c r="X201" s="29"/>
      <c r="Y201" s="6">
        <f t="shared" si="70"/>
        <v>1</v>
      </c>
      <c r="Z201" s="6">
        <f t="shared" si="71"/>
        <v>1</v>
      </c>
      <c r="AA201" s="6">
        <f t="shared" si="72"/>
        <v>1</v>
      </c>
      <c r="AB201" s="6">
        <f t="shared" si="73"/>
        <v>1</v>
      </c>
      <c r="AC201" s="6">
        <f t="shared" si="74"/>
        <v>1</v>
      </c>
      <c r="AD201" s="6">
        <f t="shared" si="75"/>
        <v>1</v>
      </c>
      <c r="AE201" s="6">
        <f t="shared" si="76"/>
        <v>1</v>
      </c>
      <c r="AF201" s="6">
        <f t="shared" si="77"/>
        <v>1</v>
      </c>
      <c r="AG201" s="6">
        <f t="shared" si="78"/>
        <v>1</v>
      </c>
      <c r="AH201" s="6">
        <f t="shared" si="79"/>
        <v>1</v>
      </c>
      <c r="AI201" s="6">
        <f t="shared" si="104"/>
        <v>1</v>
      </c>
      <c r="AJ201" s="6">
        <f t="shared" ca="1" si="80"/>
        <v>1</v>
      </c>
      <c r="AK201" s="6">
        <f t="shared" si="81"/>
        <v>1</v>
      </c>
      <c r="AL201" s="6">
        <f t="shared" ca="1" si="82"/>
        <v>13</v>
      </c>
      <c r="AM201" s="53"/>
      <c r="AN201" s="6">
        <f t="shared" ca="1" si="83"/>
        <v>1</v>
      </c>
      <c r="AO201" s="29"/>
      <c r="AP201" s="314" t="str">
        <f t="shared" ca="1" si="94"/>
        <v/>
      </c>
      <c r="AQ201" s="314" t="str">
        <f t="shared" ca="1" si="95"/>
        <v/>
      </c>
      <c r="AR201" s="314" t="str">
        <f t="shared" ca="1" si="96"/>
        <v/>
      </c>
      <c r="AS201" s="316" t="str">
        <f t="shared" ca="1" si="97"/>
        <v/>
      </c>
      <c r="AT201" s="316" t="str">
        <f t="shared" ca="1" si="98"/>
        <v/>
      </c>
      <c r="AU201" s="317" t="str">
        <f t="shared" ca="1" si="99"/>
        <v/>
      </c>
      <c r="AV201" s="318" t="str">
        <f t="shared" ca="1" si="84"/>
        <v/>
      </c>
      <c r="AW201" s="316" t="str">
        <f t="shared" ca="1" si="100"/>
        <v/>
      </c>
      <c r="AX201" s="319" t="str">
        <f t="shared" ca="1" si="101"/>
        <v/>
      </c>
      <c r="AY201" s="316" t="str">
        <f t="shared" ca="1" si="102"/>
        <v/>
      </c>
      <c r="AZ201" s="317" t="str">
        <f t="shared" ca="1" si="103"/>
        <v/>
      </c>
      <c r="BA201" s="6" t="str">
        <f t="shared" ca="1" si="85"/>
        <v/>
      </c>
      <c r="BB201" s="29"/>
      <c r="BC201" s="6" t="str">
        <f t="shared" ca="1" si="86"/>
        <v/>
      </c>
      <c r="BD201" s="6" t="str">
        <f t="shared" ca="1" si="87"/>
        <v/>
      </c>
      <c r="BE201" s="6" t="str">
        <f t="shared" ca="1" si="88"/>
        <v/>
      </c>
      <c r="BF201" s="6" t="str">
        <f t="shared" ca="1" si="89"/>
        <v/>
      </c>
      <c r="BG201" s="6" t="str">
        <f t="shared" ca="1" si="90"/>
        <v/>
      </c>
      <c r="BH201" s="6" t="str">
        <f t="shared" ca="1" si="91"/>
        <v/>
      </c>
      <c r="BI201" s="29"/>
      <c r="BJ201" s="302" t="str">
        <f t="shared" ca="1" si="92"/>
        <v/>
      </c>
      <c r="BK201" s="302" t="str">
        <f t="shared" ca="1" si="93"/>
        <v/>
      </c>
      <c r="BL201" s="29"/>
    </row>
    <row r="202" spans="1:64" x14ac:dyDescent="0.15">
      <c r="A202" s="5"/>
      <c r="B202" s="303" t="str">
        <f ca="1">LOG確認!B202</f>
        <v/>
      </c>
      <c r="C202" s="304"/>
      <c r="D202" s="280"/>
      <c r="E202" s="280"/>
      <c r="F202" s="305"/>
      <c r="G202" s="320"/>
      <c r="H202" s="284"/>
      <c r="I202" s="284"/>
      <c r="J202" s="306"/>
      <c r="K202" s="342"/>
      <c r="L202" s="321"/>
      <c r="M202" s="308"/>
      <c r="N202" s="288"/>
      <c r="O202" s="322"/>
      <c r="P202" s="290" t="str">
        <f ca="1">LOG確認!P202</f>
        <v/>
      </c>
      <c r="Q202" s="291" t="str">
        <f ca="1">LOG確認!Q202</f>
        <v/>
      </c>
      <c r="R202" s="292" t="str">
        <f ca="1">LOG確認!R202</f>
        <v/>
      </c>
      <c r="S202" s="310" t="str">
        <f ca="1">LOG確認!S202</f>
        <v/>
      </c>
      <c r="T202" s="29"/>
      <c r="U202" s="311" t="str">
        <f ca="1">LOG確認!F202</f>
        <v/>
      </c>
      <c r="V202" s="681"/>
      <c r="W202" s="29"/>
      <c r="X202" s="29"/>
      <c r="Y202" s="6">
        <f t="shared" si="70"/>
        <v>1</v>
      </c>
      <c r="Z202" s="6">
        <f t="shared" si="71"/>
        <v>1</v>
      </c>
      <c r="AA202" s="6">
        <f t="shared" si="72"/>
        <v>1</v>
      </c>
      <c r="AB202" s="6">
        <f t="shared" si="73"/>
        <v>1</v>
      </c>
      <c r="AC202" s="6">
        <f t="shared" si="74"/>
        <v>1</v>
      </c>
      <c r="AD202" s="6">
        <f t="shared" si="75"/>
        <v>1</v>
      </c>
      <c r="AE202" s="6">
        <f t="shared" si="76"/>
        <v>1</v>
      </c>
      <c r="AF202" s="6">
        <f t="shared" si="77"/>
        <v>1</v>
      </c>
      <c r="AG202" s="6">
        <f t="shared" si="78"/>
        <v>1</v>
      </c>
      <c r="AH202" s="6">
        <f t="shared" si="79"/>
        <v>1</v>
      </c>
      <c r="AI202" s="6">
        <f t="shared" si="104"/>
        <v>1</v>
      </c>
      <c r="AJ202" s="6">
        <f t="shared" ca="1" si="80"/>
        <v>1</v>
      </c>
      <c r="AK202" s="6">
        <f t="shared" si="81"/>
        <v>1</v>
      </c>
      <c r="AL202" s="6">
        <f t="shared" ca="1" si="82"/>
        <v>13</v>
      </c>
      <c r="AM202" s="53"/>
      <c r="AN202" s="6">
        <f t="shared" ca="1" si="83"/>
        <v>1</v>
      </c>
      <c r="AO202" s="29"/>
      <c r="AP202" s="314" t="str">
        <f t="shared" ca="1" si="94"/>
        <v/>
      </c>
      <c r="AQ202" s="314" t="str">
        <f t="shared" ca="1" si="95"/>
        <v/>
      </c>
      <c r="AR202" s="314" t="str">
        <f t="shared" ca="1" si="96"/>
        <v/>
      </c>
      <c r="AS202" s="319" t="str">
        <f t="shared" ca="1" si="97"/>
        <v/>
      </c>
      <c r="AT202" s="319" t="str">
        <f t="shared" ca="1" si="98"/>
        <v/>
      </c>
      <c r="AU202" s="317" t="str">
        <f t="shared" ca="1" si="99"/>
        <v/>
      </c>
      <c r="AV202" s="324" t="str">
        <f t="shared" ca="1" si="84"/>
        <v/>
      </c>
      <c r="AW202" s="319" t="str">
        <f t="shared" ca="1" si="100"/>
        <v/>
      </c>
      <c r="AX202" s="319" t="str">
        <f t="shared" ca="1" si="101"/>
        <v/>
      </c>
      <c r="AY202" s="319" t="str">
        <f t="shared" ca="1" si="102"/>
        <v/>
      </c>
      <c r="AZ202" s="317" t="str">
        <f t="shared" ca="1" si="103"/>
        <v/>
      </c>
      <c r="BA202" s="6" t="str">
        <f t="shared" ca="1" si="85"/>
        <v/>
      </c>
      <c r="BB202" s="29"/>
      <c r="BC202" s="6" t="str">
        <f t="shared" ca="1" si="86"/>
        <v/>
      </c>
      <c r="BD202" s="6" t="str">
        <f t="shared" ca="1" si="87"/>
        <v/>
      </c>
      <c r="BE202" s="6" t="str">
        <f t="shared" ca="1" si="88"/>
        <v/>
      </c>
      <c r="BF202" s="6" t="str">
        <f t="shared" ca="1" si="89"/>
        <v/>
      </c>
      <c r="BG202" s="6" t="str">
        <f t="shared" ca="1" si="90"/>
        <v/>
      </c>
      <c r="BH202" s="6" t="str">
        <f t="shared" ca="1" si="91"/>
        <v/>
      </c>
      <c r="BI202" s="29"/>
      <c r="BJ202" s="302" t="str">
        <f t="shared" ca="1" si="92"/>
        <v/>
      </c>
      <c r="BK202" s="302" t="str">
        <f t="shared" ca="1" si="93"/>
        <v/>
      </c>
      <c r="BL202" s="29"/>
    </row>
    <row r="203" spans="1:64" x14ac:dyDescent="0.15">
      <c r="A203" s="5"/>
      <c r="B203" s="303" t="str">
        <f ca="1">LOG確認!B203</f>
        <v/>
      </c>
      <c r="C203" s="304"/>
      <c r="D203" s="280"/>
      <c r="E203" s="280"/>
      <c r="F203" s="305"/>
      <c r="G203" s="320"/>
      <c r="H203" s="284"/>
      <c r="I203" s="284"/>
      <c r="J203" s="306"/>
      <c r="K203" s="307"/>
      <c r="L203" s="306"/>
      <c r="M203" s="308"/>
      <c r="N203" s="288"/>
      <c r="O203" s="322"/>
      <c r="P203" s="290" t="str">
        <f ca="1">LOG確認!P203</f>
        <v/>
      </c>
      <c r="Q203" s="291" t="str">
        <f ca="1">LOG確認!Q203</f>
        <v/>
      </c>
      <c r="R203" s="292" t="str">
        <f ca="1">LOG確認!R203</f>
        <v/>
      </c>
      <c r="S203" s="310" t="str">
        <f ca="1">LOG確認!S203</f>
        <v/>
      </c>
      <c r="T203" s="29"/>
      <c r="U203" s="311" t="str">
        <f ca="1">LOG確認!F203</f>
        <v/>
      </c>
      <c r="V203" s="681"/>
      <c r="W203" s="29"/>
      <c r="X203" s="29"/>
      <c r="Y203" s="6">
        <f t="shared" si="70"/>
        <v>1</v>
      </c>
      <c r="Z203" s="6">
        <f t="shared" si="71"/>
        <v>1</v>
      </c>
      <c r="AA203" s="6">
        <f t="shared" si="72"/>
        <v>1</v>
      </c>
      <c r="AB203" s="6">
        <f t="shared" si="73"/>
        <v>1</v>
      </c>
      <c r="AC203" s="6">
        <f t="shared" si="74"/>
        <v>1</v>
      </c>
      <c r="AD203" s="6">
        <f t="shared" si="75"/>
        <v>1</v>
      </c>
      <c r="AE203" s="6">
        <f t="shared" si="76"/>
        <v>1</v>
      </c>
      <c r="AF203" s="6">
        <f t="shared" si="77"/>
        <v>1</v>
      </c>
      <c r="AG203" s="6">
        <f t="shared" si="78"/>
        <v>1</v>
      </c>
      <c r="AH203" s="6">
        <f t="shared" si="79"/>
        <v>1</v>
      </c>
      <c r="AI203" s="6">
        <f t="shared" si="104"/>
        <v>1</v>
      </c>
      <c r="AJ203" s="6">
        <f t="shared" ca="1" si="80"/>
        <v>1</v>
      </c>
      <c r="AK203" s="6">
        <f t="shared" si="81"/>
        <v>1</v>
      </c>
      <c r="AL203" s="6">
        <f t="shared" ca="1" si="82"/>
        <v>13</v>
      </c>
      <c r="AM203" s="53"/>
      <c r="AN203" s="6">
        <f t="shared" ca="1" si="83"/>
        <v>1</v>
      </c>
      <c r="AO203" s="29"/>
      <c r="AP203" s="314" t="str">
        <f t="shared" ca="1" si="94"/>
        <v/>
      </c>
      <c r="AQ203" s="314" t="str">
        <f t="shared" ca="1" si="95"/>
        <v/>
      </c>
      <c r="AR203" s="314" t="str">
        <f t="shared" ca="1" si="96"/>
        <v/>
      </c>
      <c r="AS203" s="325" t="str">
        <f t="shared" ca="1" si="97"/>
        <v/>
      </c>
      <c r="AT203" s="325" t="str">
        <f t="shared" ca="1" si="98"/>
        <v/>
      </c>
      <c r="AU203" s="317" t="str">
        <f t="shared" ca="1" si="99"/>
        <v/>
      </c>
      <c r="AV203" s="318" t="str">
        <f t="shared" ca="1" si="84"/>
        <v/>
      </c>
      <c r="AW203" s="325" t="str">
        <f t="shared" ca="1" si="100"/>
        <v/>
      </c>
      <c r="AX203" s="319" t="str">
        <f t="shared" ca="1" si="101"/>
        <v/>
      </c>
      <c r="AY203" s="325" t="str">
        <f t="shared" ca="1" si="102"/>
        <v/>
      </c>
      <c r="AZ203" s="317" t="str">
        <f t="shared" ca="1" si="103"/>
        <v/>
      </c>
      <c r="BA203" s="6" t="str">
        <f t="shared" ca="1" si="85"/>
        <v/>
      </c>
      <c r="BB203" s="29"/>
      <c r="BC203" s="6" t="str">
        <f t="shared" ca="1" si="86"/>
        <v/>
      </c>
      <c r="BD203" s="6" t="str">
        <f t="shared" ca="1" si="87"/>
        <v/>
      </c>
      <c r="BE203" s="6" t="str">
        <f t="shared" ca="1" si="88"/>
        <v/>
      </c>
      <c r="BF203" s="6" t="str">
        <f t="shared" ca="1" si="89"/>
        <v/>
      </c>
      <c r="BG203" s="6" t="str">
        <f t="shared" ca="1" si="90"/>
        <v/>
      </c>
      <c r="BH203" s="6" t="str">
        <f t="shared" ca="1" si="91"/>
        <v/>
      </c>
      <c r="BI203" s="29"/>
      <c r="BJ203" s="302" t="str">
        <f t="shared" ca="1" si="92"/>
        <v/>
      </c>
      <c r="BK203" s="302" t="str">
        <f t="shared" ca="1" si="93"/>
        <v/>
      </c>
      <c r="BL203" s="29"/>
    </row>
    <row r="204" spans="1:64" x14ac:dyDescent="0.15">
      <c r="A204" s="5"/>
      <c r="B204" s="303" t="str">
        <f ca="1">LOG確認!B204</f>
        <v/>
      </c>
      <c r="C204" s="304"/>
      <c r="D204" s="280"/>
      <c r="E204" s="280"/>
      <c r="F204" s="305"/>
      <c r="G204" s="320"/>
      <c r="H204" s="284"/>
      <c r="I204" s="284"/>
      <c r="J204" s="321"/>
      <c r="K204" s="342"/>
      <c r="L204" s="321"/>
      <c r="M204" s="308"/>
      <c r="N204" s="288"/>
      <c r="O204" s="309"/>
      <c r="P204" s="290" t="str">
        <f ca="1">LOG確認!P204</f>
        <v/>
      </c>
      <c r="Q204" s="291" t="str">
        <f ca="1">LOG確認!Q204</f>
        <v/>
      </c>
      <c r="R204" s="292" t="str">
        <f ca="1">LOG確認!R204</f>
        <v/>
      </c>
      <c r="S204" s="310" t="str">
        <f ca="1">LOG確認!S204</f>
        <v/>
      </c>
      <c r="T204" s="29"/>
      <c r="U204" s="326" t="str">
        <f ca="1">LOG確認!F204</f>
        <v/>
      </c>
      <c r="V204" s="681"/>
      <c r="W204" s="29"/>
      <c r="X204" s="29"/>
      <c r="Y204" s="6">
        <f t="shared" si="70"/>
        <v>1</v>
      </c>
      <c r="Z204" s="6">
        <f t="shared" si="71"/>
        <v>1</v>
      </c>
      <c r="AA204" s="6">
        <f t="shared" si="72"/>
        <v>1</v>
      </c>
      <c r="AB204" s="6">
        <f t="shared" si="73"/>
        <v>1</v>
      </c>
      <c r="AC204" s="6">
        <f t="shared" si="74"/>
        <v>1</v>
      </c>
      <c r="AD204" s="6">
        <f t="shared" si="75"/>
        <v>1</v>
      </c>
      <c r="AE204" s="6">
        <f t="shared" si="76"/>
        <v>1</v>
      </c>
      <c r="AF204" s="6">
        <f t="shared" si="77"/>
        <v>1</v>
      </c>
      <c r="AG204" s="6">
        <f t="shared" si="78"/>
        <v>1</v>
      </c>
      <c r="AH204" s="6">
        <f t="shared" si="79"/>
        <v>1</v>
      </c>
      <c r="AI204" s="6">
        <f t="shared" si="104"/>
        <v>1</v>
      </c>
      <c r="AJ204" s="6">
        <f t="shared" ca="1" si="80"/>
        <v>1</v>
      </c>
      <c r="AK204" s="6">
        <f t="shared" si="81"/>
        <v>1</v>
      </c>
      <c r="AL204" s="6">
        <f t="shared" ca="1" si="82"/>
        <v>13</v>
      </c>
      <c r="AM204" s="53"/>
      <c r="AN204" s="6">
        <f t="shared" ca="1" si="83"/>
        <v>1</v>
      </c>
      <c r="AO204" s="29"/>
      <c r="AP204" s="314" t="str">
        <f t="shared" ca="1" si="94"/>
        <v/>
      </c>
      <c r="AQ204" s="314" t="str">
        <f t="shared" ca="1" si="95"/>
        <v/>
      </c>
      <c r="AR204" s="314" t="str">
        <f t="shared" ca="1" si="96"/>
        <v/>
      </c>
      <c r="AS204" s="325" t="str">
        <f t="shared" ca="1" si="97"/>
        <v/>
      </c>
      <c r="AT204" s="325" t="str">
        <f t="shared" ca="1" si="98"/>
        <v/>
      </c>
      <c r="AU204" s="317" t="str">
        <f t="shared" ca="1" si="99"/>
        <v/>
      </c>
      <c r="AV204" s="318" t="str">
        <f t="shared" ca="1" si="84"/>
        <v/>
      </c>
      <c r="AW204" s="325" t="str">
        <f t="shared" ca="1" si="100"/>
        <v/>
      </c>
      <c r="AX204" s="319" t="str">
        <f t="shared" ca="1" si="101"/>
        <v/>
      </c>
      <c r="AY204" s="325" t="str">
        <f t="shared" ca="1" si="102"/>
        <v/>
      </c>
      <c r="AZ204" s="317" t="str">
        <f t="shared" ca="1" si="103"/>
        <v/>
      </c>
      <c r="BA204" s="6" t="str">
        <f t="shared" ca="1" si="85"/>
        <v/>
      </c>
      <c r="BB204" s="29"/>
      <c r="BC204" s="6" t="str">
        <f t="shared" ca="1" si="86"/>
        <v/>
      </c>
      <c r="BD204" s="6" t="str">
        <f t="shared" ca="1" si="87"/>
        <v/>
      </c>
      <c r="BE204" s="6" t="str">
        <f t="shared" ca="1" si="88"/>
        <v/>
      </c>
      <c r="BF204" s="6" t="str">
        <f t="shared" ca="1" si="89"/>
        <v/>
      </c>
      <c r="BG204" s="6" t="str">
        <f t="shared" ca="1" si="90"/>
        <v/>
      </c>
      <c r="BH204" s="6" t="str">
        <f t="shared" ca="1" si="91"/>
        <v/>
      </c>
      <c r="BI204" s="29"/>
      <c r="BJ204" s="302" t="str">
        <f t="shared" ca="1" si="92"/>
        <v/>
      </c>
      <c r="BK204" s="302" t="str">
        <f t="shared" ca="1" si="93"/>
        <v/>
      </c>
      <c r="BL204" s="29"/>
    </row>
    <row r="205" spans="1:64" x14ac:dyDescent="0.15">
      <c r="A205" s="5"/>
      <c r="B205" s="303" t="str">
        <f ca="1">LOG確認!B205</f>
        <v/>
      </c>
      <c r="C205" s="304"/>
      <c r="D205" s="280"/>
      <c r="E205" s="280"/>
      <c r="F205" s="305"/>
      <c r="G205" s="320"/>
      <c r="H205" s="284"/>
      <c r="I205" s="284"/>
      <c r="J205" s="321"/>
      <c r="K205" s="342"/>
      <c r="L205" s="321"/>
      <c r="M205" s="308"/>
      <c r="N205" s="288"/>
      <c r="O205" s="322"/>
      <c r="P205" s="290" t="str">
        <f ca="1">LOG確認!P205</f>
        <v/>
      </c>
      <c r="Q205" s="291" t="str">
        <f ca="1">LOG確認!Q205</f>
        <v/>
      </c>
      <c r="R205" s="292" t="str">
        <f ca="1">LOG確認!R205</f>
        <v/>
      </c>
      <c r="S205" s="310" t="str">
        <f ca="1">LOG確認!S205</f>
        <v/>
      </c>
      <c r="T205" s="29"/>
      <c r="U205" s="311" t="str">
        <f ca="1">LOG確認!F205</f>
        <v/>
      </c>
      <c r="V205" s="681"/>
      <c r="W205" s="29"/>
      <c r="X205" s="29"/>
      <c r="Y205" s="6">
        <f t="shared" si="70"/>
        <v>1</v>
      </c>
      <c r="Z205" s="6">
        <f t="shared" si="71"/>
        <v>1</v>
      </c>
      <c r="AA205" s="6">
        <f t="shared" si="72"/>
        <v>1</v>
      </c>
      <c r="AB205" s="6">
        <f t="shared" si="73"/>
        <v>1</v>
      </c>
      <c r="AC205" s="6">
        <f t="shared" si="74"/>
        <v>1</v>
      </c>
      <c r="AD205" s="6">
        <f t="shared" si="75"/>
        <v>1</v>
      </c>
      <c r="AE205" s="6">
        <f t="shared" si="76"/>
        <v>1</v>
      </c>
      <c r="AF205" s="6">
        <f t="shared" si="77"/>
        <v>1</v>
      </c>
      <c r="AG205" s="6">
        <f t="shared" si="78"/>
        <v>1</v>
      </c>
      <c r="AH205" s="6">
        <f t="shared" si="79"/>
        <v>1</v>
      </c>
      <c r="AI205" s="6">
        <f t="shared" si="104"/>
        <v>1</v>
      </c>
      <c r="AJ205" s="6">
        <f t="shared" ca="1" si="80"/>
        <v>1</v>
      </c>
      <c r="AK205" s="6">
        <f t="shared" si="81"/>
        <v>1</v>
      </c>
      <c r="AL205" s="6">
        <f t="shared" ca="1" si="82"/>
        <v>13</v>
      </c>
      <c r="AM205" s="53"/>
      <c r="AN205" s="6">
        <f t="shared" ca="1" si="83"/>
        <v>1</v>
      </c>
      <c r="AO205" s="29"/>
      <c r="AP205" s="314" t="str">
        <f t="shared" ca="1" si="94"/>
        <v/>
      </c>
      <c r="AQ205" s="314" t="str">
        <f t="shared" ca="1" si="95"/>
        <v/>
      </c>
      <c r="AR205" s="314" t="str">
        <f t="shared" ca="1" si="96"/>
        <v/>
      </c>
      <c r="AS205" s="325" t="str">
        <f t="shared" ca="1" si="97"/>
        <v/>
      </c>
      <c r="AT205" s="325" t="str">
        <f t="shared" ca="1" si="98"/>
        <v/>
      </c>
      <c r="AU205" s="317" t="str">
        <f t="shared" ca="1" si="99"/>
        <v/>
      </c>
      <c r="AV205" s="324" t="str">
        <f t="shared" ca="1" si="84"/>
        <v/>
      </c>
      <c r="AW205" s="325" t="str">
        <f t="shared" ca="1" si="100"/>
        <v/>
      </c>
      <c r="AX205" s="319" t="str">
        <f t="shared" ca="1" si="101"/>
        <v/>
      </c>
      <c r="AY205" s="325" t="str">
        <f t="shared" ca="1" si="102"/>
        <v/>
      </c>
      <c r="AZ205" s="317" t="str">
        <f t="shared" ca="1" si="103"/>
        <v/>
      </c>
      <c r="BA205" s="6" t="str">
        <f t="shared" ca="1" si="85"/>
        <v/>
      </c>
      <c r="BB205" s="29"/>
      <c r="BC205" s="6" t="str">
        <f t="shared" ca="1" si="86"/>
        <v/>
      </c>
      <c r="BD205" s="6" t="str">
        <f t="shared" ca="1" si="87"/>
        <v/>
      </c>
      <c r="BE205" s="6" t="str">
        <f t="shared" ca="1" si="88"/>
        <v/>
      </c>
      <c r="BF205" s="6" t="str">
        <f t="shared" ca="1" si="89"/>
        <v/>
      </c>
      <c r="BG205" s="6" t="str">
        <f t="shared" ca="1" si="90"/>
        <v/>
      </c>
      <c r="BH205" s="6" t="str">
        <f t="shared" ca="1" si="91"/>
        <v/>
      </c>
      <c r="BI205" s="29"/>
      <c r="BJ205" s="302" t="str">
        <f t="shared" ca="1" si="92"/>
        <v/>
      </c>
      <c r="BK205" s="302" t="str">
        <f t="shared" ca="1" si="93"/>
        <v/>
      </c>
      <c r="BL205" s="29"/>
    </row>
    <row r="206" spans="1:64" x14ac:dyDescent="0.15">
      <c r="A206" s="5"/>
      <c r="B206" s="303" t="str">
        <f ca="1">LOG確認!B206</f>
        <v/>
      </c>
      <c r="C206" s="304"/>
      <c r="D206" s="280"/>
      <c r="E206" s="280"/>
      <c r="F206" s="305"/>
      <c r="G206" s="320"/>
      <c r="H206" s="284"/>
      <c r="I206" s="284"/>
      <c r="J206" s="306"/>
      <c r="K206" s="342"/>
      <c r="L206" s="321"/>
      <c r="M206" s="308"/>
      <c r="N206" s="288"/>
      <c r="O206" s="322"/>
      <c r="P206" s="290" t="str">
        <f ca="1">LOG確認!P206</f>
        <v/>
      </c>
      <c r="Q206" s="291" t="str">
        <f ca="1">LOG確認!Q206</f>
        <v/>
      </c>
      <c r="R206" s="292" t="str">
        <f ca="1">LOG確認!R206</f>
        <v/>
      </c>
      <c r="S206" s="310" t="str">
        <f ca="1">LOG確認!S206</f>
        <v/>
      </c>
      <c r="T206" s="29"/>
      <c r="U206" s="311" t="str">
        <f ca="1">LOG確認!F206</f>
        <v/>
      </c>
      <c r="V206" s="681"/>
      <c r="W206" s="29"/>
      <c r="X206" s="29"/>
      <c r="Y206" s="6">
        <f t="shared" si="70"/>
        <v>1</v>
      </c>
      <c r="Z206" s="6">
        <f t="shared" si="71"/>
        <v>1</v>
      </c>
      <c r="AA206" s="6">
        <f t="shared" si="72"/>
        <v>1</v>
      </c>
      <c r="AB206" s="6">
        <f t="shared" si="73"/>
        <v>1</v>
      </c>
      <c r="AC206" s="6">
        <f t="shared" si="74"/>
        <v>1</v>
      </c>
      <c r="AD206" s="6">
        <f t="shared" si="75"/>
        <v>1</v>
      </c>
      <c r="AE206" s="6">
        <f t="shared" si="76"/>
        <v>1</v>
      </c>
      <c r="AF206" s="6">
        <f t="shared" si="77"/>
        <v>1</v>
      </c>
      <c r="AG206" s="6">
        <f t="shared" si="78"/>
        <v>1</v>
      </c>
      <c r="AH206" s="6">
        <f t="shared" si="79"/>
        <v>1</v>
      </c>
      <c r="AI206" s="6">
        <f t="shared" si="104"/>
        <v>1</v>
      </c>
      <c r="AJ206" s="6">
        <f t="shared" ca="1" si="80"/>
        <v>1</v>
      </c>
      <c r="AK206" s="6">
        <f t="shared" si="81"/>
        <v>1</v>
      </c>
      <c r="AL206" s="6">
        <f t="shared" ca="1" si="82"/>
        <v>13</v>
      </c>
      <c r="AM206" s="53"/>
      <c r="AN206" s="6">
        <f t="shared" ca="1" si="83"/>
        <v>1</v>
      </c>
      <c r="AO206" s="29"/>
      <c r="AP206" s="314" t="str">
        <f t="shared" ca="1" si="94"/>
        <v/>
      </c>
      <c r="AQ206" s="314" t="str">
        <f t="shared" ca="1" si="95"/>
        <v/>
      </c>
      <c r="AR206" s="314" t="str">
        <f t="shared" ca="1" si="96"/>
        <v/>
      </c>
      <c r="AS206" s="325" t="str">
        <f t="shared" ca="1" si="97"/>
        <v/>
      </c>
      <c r="AT206" s="325" t="str">
        <f t="shared" ca="1" si="98"/>
        <v/>
      </c>
      <c r="AU206" s="317" t="str">
        <f t="shared" ca="1" si="99"/>
        <v/>
      </c>
      <c r="AV206" s="318" t="str">
        <f t="shared" ca="1" si="84"/>
        <v/>
      </c>
      <c r="AW206" s="325" t="str">
        <f t="shared" ca="1" si="100"/>
        <v/>
      </c>
      <c r="AX206" s="319" t="str">
        <f t="shared" ca="1" si="101"/>
        <v/>
      </c>
      <c r="AY206" s="325" t="str">
        <f t="shared" ca="1" si="102"/>
        <v/>
      </c>
      <c r="AZ206" s="317" t="str">
        <f t="shared" ca="1" si="103"/>
        <v/>
      </c>
      <c r="BA206" s="6" t="str">
        <f t="shared" ca="1" si="85"/>
        <v/>
      </c>
      <c r="BB206" s="29"/>
      <c r="BC206" s="6" t="str">
        <f t="shared" ca="1" si="86"/>
        <v/>
      </c>
      <c r="BD206" s="6" t="str">
        <f t="shared" ca="1" si="87"/>
        <v/>
      </c>
      <c r="BE206" s="6" t="str">
        <f t="shared" ca="1" si="88"/>
        <v/>
      </c>
      <c r="BF206" s="6" t="str">
        <f t="shared" ca="1" si="89"/>
        <v/>
      </c>
      <c r="BG206" s="6" t="str">
        <f t="shared" ca="1" si="90"/>
        <v/>
      </c>
      <c r="BH206" s="6" t="str">
        <f t="shared" ca="1" si="91"/>
        <v/>
      </c>
      <c r="BI206" s="29"/>
      <c r="BJ206" s="302" t="str">
        <f t="shared" ca="1" si="92"/>
        <v/>
      </c>
      <c r="BK206" s="302" t="str">
        <f t="shared" ca="1" si="93"/>
        <v/>
      </c>
      <c r="BL206" s="29"/>
    </row>
    <row r="207" spans="1:64" x14ac:dyDescent="0.15">
      <c r="A207" s="5"/>
      <c r="B207" s="303" t="str">
        <f ca="1">LOG確認!B207</f>
        <v/>
      </c>
      <c r="C207" s="304"/>
      <c r="D207" s="280"/>
      <c r="E207" s="280"/>
      <c r="F207" s="305"/>
      <c r="G207" s="320"/>
      <c r="H207" s="284"/>
      <c r="I207" s="284"/>
      <c r="J207" s="306"/>
      <c r="K207" s="342"/>
      <c r="L207" s="306"/>
      <c r="M207" s="308"/>
      <c r="N207" s="288"/>
      <c r="O207" s="322"/>
      <c r="P207" s="290" t="str">
        <f ca="1">LOG確認!P207</f>
        <v/>
      </c>
      <c r="Q207" s="291" t="str">
        <f ca="1">LOG確認!Q207</f>
        <v/>
      </c>
      <c r="R207" s="292" t="str">
        <f ca="1">LOG確認!R207</f>
        <v/>
      </c>
      <c r="S207" s="310" t="str">
        <f ca="1">LOG確認!S207</f>
        <v/>
      </c>
      <c r="T207" s="29"/>
      <c r="U207" s="326" t="str">
        <f ca="1">LOG確認!F207</f>
        <v/>
      </c>
      <c r="V207" s="681"/>
      <c r="W207" s="29"/>
      <c r="X207" s="29"/>
      <c r="Y207" s="6">
        <f t="shared" si="70"/>
        <v>1</v>
      </c>
      <c r="Z207" s="6">
        <f t="shared" si="71"/>
        <v>1</v>
      </c>
      <c r="AA207" s="6">
        <f t="shared" si="72"/>
        <v>1</v>
      </c>
      <c r="AB207" s="6">
        <f t="shared" si="73"/>
        <v>1</v>
      </c>
      <c r="AC207" s="6">
        <f t="shared" si="74"/>
        <v>1</v>
      </c>
      <c r="AD207" s="6">
        <f t="shared" si="75"/>
        <v>1</v>
      </c>
      <c r="AE207" s="6">
        <f t="shared" si="76"/>
        <v>1</v>
      </c>
      <c r="AF207" s="6">
        <f t="shared" si="77"/>
        <v>1</v>
      </c>
      <c r="AG207" s="6">
        <f t="shared" si="78"/>
        <v>1</v>
      </c>
      <c r="AH207" s="6">
        <f t="shared" si="79"/>
        <v>1</v>
      </c>
      <c r="AI207" s="6">
        <f t="shared" si="104"/>
        <v>1</v>
      </c>
      <c r="AJ207" s="6">
        <f t="shared" ca="1" si="80"/>
        <v>1</v>
      </c>
      <c r="AK207" s="6">
        <f t="shared" si="81"/>
        <v>1</v>
      </c>
      <c r="AL207" s="6">
        <f t="shared" ca="1" si="82"/>
        <v>13</v>
      </c>
      <c r="AM207" s="53"/>
      <c r="AN207" s="6">
        <f t="shared" ca="1" si="83"/>
        <v>1</v>
      </c>
      <c r="AO207" s="29"/>
      <c r="AP207" s="314" t="str">
        <f t="shared" ca="1" si="94"/>
        <v/>
      </c>
      <c r="AQ207" s="314" t="str">
        <f t="shared" ca="1" si="95"/>
        <v/>
      </c>
      <c r="AR207" s="314" t="str">
        <f t="shared" ca="1" si="96"/>
        <v/>
      </c>
      <c r="AS207" s="316" t="str">
        <f t="shared" ca="1" si="97"/>
        <v/>
      </c>
      <c r="AT207" s="316" t="str">
        <f t="shared" ca="1" si="98"/>
        <v/>
      </c>
      <c r="AU207" s="317" t="str">
        <f t="shared" ca="1" si="99"/>
        <v/>
      </c>
      <c r="AV207" s="318" t="str">
        <f t="shared" ca="1" si="84"/>
        <v/>
      </c>
      <c r="AW207" s="316" t="str">
        <f t="shared" ca="1" si="100"/>
        <v/>
      </c>
      <c r="AX207" s="319" t="str">
        <f t="shared" ca="1" si="101"/>
        <v/>
      </c>
      <c r="AY207" s="316" t="str">
        <f t="shared" ca="1" si="102"/>
        <v/>
      </c>
      <c r="AZ207" s="317" t="str">
        <f t="shared" ca="1" si="103"/>
        <v/>
      </c>
      <c r="BA207" s="6" t="str">
        <f t="shared" ca="1" si="85"/>
        <v/>
      </c>
      <c r="BB207" s="29"/>
      <c r="BC207" s="6" t="str">
        <f t="shared" ca="1" si="86"/>
        <v/>
      </c>
      <c r="BD207" s="6" t="str">
        <f t="shared" ca="1" si="87"/>
        <v/>
      </c>
      <c r="BE207" s="6" t="str">
        <f t="shared" ca="1" si="88"/>
        <v/>
      </c>
      <c r="BF207" s="6" t="str">
        <f t="shared" ca="1" si="89"/>
        <v/>
      </c>
      <c r="BG207" s="6" t="str">
        <f t="shared" ca="1" si="90"/>
        <v/>
      </c>
      <c r="BH207" s="6" t="str">
        <f t="shared" ca="1" si="91"/>
        <v/>
      </c>
      <c r="BI207" s="29"/>
      <c r="BJ207" s="302" t="str">
        <f t="shared" ca="1" si="92"/>
        <v/>
      </c>
      <c r="BK207" s="302" t="str">
        <f t="shared" ca="1" si="93"/>
        <v/>
      </c>
      <c r="BL207" s="29"/>
    </row>
    <row r="208" spans="1:64" x14ac:dyDescent="0.15">
      <c r="A208" s="5">
        <v>190</v>
      </c>
      <c r="B208" s="303" t="str">
        <f ca="1">LOG確認!B208</f>
        <v/>
      </c>
      <c r="C208" s="327"/>
      <c r="D208" s="328"/>
      <c r="E208" s="328"/>
      <c r="F208" s="329"/>
      <c r="G208" s="328"/>
      <c r="H208" s="330"/>
      <c r="I208" s="330"/>
      <c r="J208" s="331"/>
      <c r="K208" s="332"/>
      <c r="L208" s="331"/>
      <c r="M208" s="333"/>
      <c r="N208" s="334"/>
      <c r="O208" s="335"/>
      <c r="P208" s="336" t="str">
        <f ca="1">LOG確認!P208</f>
        <v/>
      </c>
      <c r="Q208" s="337" t="str">
        <f ca="1">LOG確認!Q208</f>
        <v/>
      </c>
      <c r="R208" s="338" t="str">
        <f ca="1">LOG確認!R208</f>
        <v/>
      </c>
      <c r="S208" s="339" t="str">
        <f ca="1">LOG確認!S208</f>
        <v/>
      </c>
      <c r="T208" s="29"/>
      <c r="U208" s="340" t="str">
        <f ca="1">LOG確認!F208</f>
        <v/>
      </c>
      <c r="V208" s="681"/>
      <c r="W208" s="29"/>
      <c r="X208" s="29"/>
      <c r="Y208" s="6">
        <f t="shared" si="70"/>
        <v>1</v>
      </c>
      <c r="Z208" s="6">
        <f t="shared" si="71"/>
        <v>1</v>
      </c>
      <c r="AA208" s="6">
        <f t="shared" si="72"/>
        <v>1</v>
      </c>
      <c r="AB208" s="6">
        <f t="shared" si="73"/>
        <v>1</v>
      </c>
      <c r="AC208" s="6">
        <f t="shared" si="74"/>
        <v>1</v>
      </c>
      <c r="AD208" s="6">
        <f t="shared" si="75"/>
        <v>1</v>
      </c>
      <c r="AE208" s="6">
        <f t="shared" si="76"/>
        <v>1</v>
      </c>
      <c r="AF208" s="6">
        <f t="shared" si="77"/>
        <v>1</v>
      </c>
      <c r="AG208" s="6">
        <f t="shared" si="78"/>
        <v>1</v>
      </c>
      <c r="AH208" s="6">
        <f t="shared" si="79"/>
        <v>1</v>
      </c>
      <c r="AI208" s="6">
        <f t="shared" si="104"/>
        <v>1</v>
      </c>
      <c r="AJ208" s="6">
        <f t="shared" ca="1" si="80"/>
        <v>1</v>
      </c>
      <c r="AK208" s="6">
        <f t="shared" si="81"/>
        <v>1</v>
      </c>
      <c r="AL208" s="6">
        <f t="shared" ca="1" si="82"/>
        <v>13</v>
      </c>
      <c r="AM208" s="53"/>
      <c r="AN208" s="6">
        <f t="shared" ca="1" si="83"/>
        <v>1</v>
      </c>
      <c r="AO208" s="29"/>
      <c r="AP208" s="314" t="str">
        <f t="shared" ca="1" si="94"/>
        <v/>
      </c>
      <c r="AQ208" s="314" t="str">
        <f t="shared" ca="1" si="95"/>
        <v/>
      </c>
      <c r="AR208" s="314" t="str">
        <f t="shared" ca="1" si="96"/>
        <v/>
      </c>
      <c r="AS208" s="325" t="str">
        <f t="shared" ca="1" si="97"/>
        <v/>
      </c>
      <c r="AT208" s="325" t="str">
        <f t="shared" ca="1" si="98"/>
        <v/>
      </c>
      <c r="AU208" s="317" t="str">
        <f t="shared" ca="1" si="99"/>
        <v/>
      </c>
      <c r="AV208" s="318" t="str">
        <f t="shared" ca="1" si="84"/>
        <v/>
      </c>
      <c r="AW208" s="325" t="str">
        <f t="shared" ca="1" si="100"/>
        <v/>
      </c>
      <c r="AX208" s="319" t="str">
        <f t="shared" ca="1" si="101"/>
        <v/>
      </c>
      <c r="AY208" s="325" t="str">
        <f t="shared" ca="1" si="102"/>
        <v/>
      </c>
      <c r="AZ208" s="317" t="str">
        <f t="shared" ca="1" si="103"/>
        <v/>
      </c>
      <c r="BA208" s="6" t="str">
        <f t="shared" ca="1" si="85"/>
        <v/>
      </c>
      <c r="BB208" s="29"/>
      <c r="BC208" s="6" t="str">
        <f t="shared" ca="1" si="86"/>
        <v/>
      </c>
      <c r="BD208" s="6" t="str">
        <f t="shared" ca="1" si="87"/>
        <v/>
      </c>
      <c r="BE208" s="6" t="str">
        <f t="shared" ca="1" si="88"/>
        <v/>
      </c>
      <c r="BF208" s="6" t="str">
        <f t="shared" ca="1" si="89"/>
        <v/>
      </c>
      <c r="BG208" s="6" t="str">
        <f t="shared" ca="1" si="90"/>
        <v/>
      </c>
      <c r="BH208" s="6" t="str">
        <f t="shared" ca="1" si="91"/>
        <v/>
      </c>
      <c r="BI208" s="29"/>
      <c r="BJ208" s="302" t="str">
        <f t="shared" ca="1" si="92"/>
        <v/>
      </c>
      <c r="BK208" s="302" t="str">
        <f t="shared" ca="1" si="93"/>
        <v/>
      </c>
      <c r="BL208" s="29"/>
    </row>
    <row r="209" spans="1:64" x14ac:dyDescent="0.15">
      <c r="A209" s="5"/>
      <c r="B209" s="279" t="str">
        <f ca="1">LOG確認!B209</f>
        <v/>
      </c>
      <c r="C209" s="280"/>
      <c r="D209" s="281"/>
      <c r="E209" s="281"/>
      <c r="F209" s="282"/>
      <c r="G209" s="280"/>
      <c r="H209" s="283"/>
      <c r="I209" s="284"/>
      <c r="J209" s="285"/>
      <c r="K209" s="286"/>
      <c r="L209" s="285"/>
      <c r="M209" s="287"/>
      <c r="N209" s="341"/>
      <c r="O209" s="289"/>
      <c r="P209" s="290" t="str">
        <f ca="1">LOG確認!P209</f>
        <v/>
      </c>
      <c r="Q209" s="291" t="str">
        <f ca="1">LOG確認!Q209</f>
        <v/>
      </c>
      <c r="R209" s="292" t="str">
        <f ca="1">LOG確認!R209</f>
        <v/>
      </c>
      <c r="S209" s="310" t="str">
        <f ca="1">LOG確認!S209</f>
        <v/>
      </c>
      <c r="T209" s="29"/>
      <c r="U209" s="294" t="str">
        <f ca="1">LOG確認!F209</f>
        <v/>
      </c>
      <c r="V209" s="29"/>
      <c r="W209" s="29"/>
      <c r="X209" s="29"/>
      <c r="Y209" s="6">
        <f t="shared" si="70"/>
        <v>1</v>
      </c>
      <c r="Z209" s="6">
        <f t="shared" si="71"/>
        <v>1</v>
      </c>
      <c r="AA209" s="6">
        <f t="shared" si="72"/>
        <v>1</v>
      </c>
      <c r="AB209" s="6">
        <f t="shared" si="73"/>
        <v>1</v>
      </c>
      <c r="AC209" s="6">
        <f t="shared" si="74"/>
        <v>1</v>
      </c>
      <c r="AD209" s="6">
        <f t="shared" si="75"/>
        <v>1</v>
      </c>
      <c r="AE209" s="6">
        <f t="shared" si="76"/>
        <v>1</v>
      </c>
      <c r="AF209" s="6">
        <f t="shared" si="77"/>
        <v>1</v>
      </c>
      <c r="AG209" s="6">
        <f t="shared" si="78"/>
        <v>1</v>
      </c>
      <c r="AH209" s="6">
        <f t="shared" si="79"/>
        <v>1</v>
      </c>
      <c r="AI209" s="6">
        <f t="shared" si="104"/>
        <v>1</v>
      </c>
      <c r="AJ209" s="6">
        <f t="shared" ca="1" si="80"/>
        <v>1</v>
      </c>
      <c r="AK209" s="6">
        <f t="shared" si="81"/>
        <v>1</v>
      </c>
      <c r="AL209" s="6">
        <f t="shared" ca="1" si="82"/>
        <v>13</v>
      </c>
      <c r="AM209" s="53"/>
      <c r="AN209" s="6">
        <f t="shared" ca="1" si="83"/>
        <v>1</v>
      </c>
      <c r="AO209" s="29"/>
      <c r="AP209" s="314" t="str">
        <f t="shared" ca="1" si="94"/>
        <v/>
      </c>
      <c r="AQ209" s="314" t="str">
        <f t="shared" ca="1" si="95"/>
        <v/>
      </c>
      <c r="AR209" s="314" t="str">
        <f t="shared" ca="1" si="96"/>
        <v/>
      </c>
      <c r="AS209" s="319" t="str">
        <f t="shared" ca="1" si="97"/>
        <v/>
      </c>
      <c r="AT209" s="319" t="str">
        <f t="shared" ca="1" si="98"/>
        <v/>
      </c>
      <c r="AU209" s="317" t="str">
        <f t="shared" ca="1" si="99"/>
        <v/>
      </c>
      <c r="AV209" s="324" t="str">
        <f t="shared" ca="1" si="84"/>
        <v/>
      </c>
      <c r="AW209" s="319" t="str">
        <f t="shared" ca="1" si="100"/>
        <v/>
      </c>
      <c r="AX209" s="319" t="str">
        <f t="shared" ca="1" si="101"/>
        <v/>
      </c>
      <c r="AY209" s="319" t="str">
        <f t="shared" ca="1" si="102"/>
        <v/>
      </c>
      <c r="AZ209" s="317" t="str">
        <f t="shared" ca="1" si="103"/>
        <v/>
      </c>
      <c r="BA209" s="6" t="str">
        <f t="shared" ca="1" si="85"/>
        <v/>
      </c>
      <c r="BB209" s="29"/>
      <c r="BC209" s="6" t="str">
        <f t="shared" ca="1" si="86"/>
        <v/>
      </c>
      <c r="BD209" s="6" t="str">
        <f t="shared" ca="1" si="87"/>
        <v/>
      </c>
      <c r="BE209" s="6" t="str">
        <f t="shared" ca="1" si="88"/>
        <v/>
      </c>
      <c r="BF209" s="6" t="str">
        <f t="shared" ca="1" si="89"/>
        <v/>
      </c>
      <c r="BG209" s="6" t="str">
        <f t="shared" ca="1" si="90"/>
        <v/>
      </c>
      <c r="BH209" s="6" t="str">
        <f t="shared" ca="1" si="91"/>
        <v/>
      </c>
      <c r="BI209" s="29"/>
      <c r="BJ209" s="302" t="str">
        <f t="shared" ca="1" si="92"/>
        <v/>
      </c>
      <c r="BK209" s="302" t="str">
        <f t="shared" ca="1" si="93"/>
        <v/>
      </c>
      <c r="BL209" s="29"/>
    </row>
    <row r="210" spans="1:64" x14ac:dyDescent="0.15">
      <c r="A210" s="5"/>
      <c r="B210" s="303" t="str">
        <f ca="1">LOG確認!B210</f>
        <v/>
      </c>
      <c r="C210" s="304"/>
      <c r="D210" s="280"/>
      <c r="E210" s="280"/>
      <c r="F210" s="305"/>
      <c r="G210" s="320"/>
      <c r="H210" s="284"/>
      <c r="I210" s="284"/>
      <c r="J210" s="321"/>
      <c r="K210" s="342"/>
      <c r="L210" s="306"/>
      <c r="M210" s="308"/>
      <c r="N210" s="288"/>
      <c r="O210" s="309"/>
      <c r="P210" s="290" t="str">
        <f ca="1">LOG確認!P210</f>
        <v/>
      </c>
      <c r="Q210" s="291" t="str">
        <f ca="1">LOG確認!Q210</f>
        <v/>
      </c>
      <c r="R210" s="292" t="str">
        <f ca="1">LOG確認!R210</f>
        <v/>
      </c>
      <c r="S210" s="310" t="str">
        <f ca="1">LOG確認!S210</f>
        <v/>
      </c>
      <c r="T210" s="29"/>
      <c r="U210" s="311" t="str">
        <f ca="1">LOG確認!F210</f>
        <v/>
      </c>
      <c r="V210" s="29"/>
      <c r="W210" s="29"/>
      <c r="X210" s="29"/>
      <c r="Y210" s="6">
        <f t="shared" si="70"/>
        <v>1</v>
      </c>
      <c r="Z210" s="6">
        <f t="shared" si="71"/>
        <v>1</v>
      </c>
      <c r="AA210" s="6">
        <f t="shared" si="72"/>
        <v>1</v>
      </c>
      <c r="AB210" s="6">
        <f t="shared" si="73"/>
        <v>1</v>
      </c>
      <c r="AC210" s="6">
        <f t="shared" si="74"/>
        <v>1</v>
      </c>
      <c r="AD210" s="6">
        <f t="shared" si="75"/>
        <v>1</v>
      </c>
      <c r="AE210" s="6">
        <f t="shared" si="76"/>
        <v>1</v>
      </c>
      <c r="AF210" s="6">
        <f t="shared" si="77"/>
        <v>1</v>
      </c>
      <c r="AG210" s="6">
        <f t="shared" si="78"/>
        <v>1</v>
      </c>
      <c r="AH210" s="6">
        <f t="shared" si="79"/>
        <v>1</v>
      </c>
      <c r="AI210" s="6">
        <f t="shared" si="104"/>
        <v>1</v>
      </c>
      <c r="AJ210" s="6">
        <f t="shared" ca="1" si="80"/>
        <v>1</v>
      </c>
      <c r="AK210" s="6">
        <f t="shared" si="81"/>
        <v>1</v>
      </c>
      <c r="AL210" s="6">
        <f t="shared" ca="1" si="82"/>
        <v>13</v>
      </c>
      <c r="AM210" s="53"/>
      <c r="AN210" s="6">
        <f t="shared" ca="1" si="83"/>
        <v>1</v>
      </c>
      <c r="AO210" s="29"/>
      <c r="AP210" s="314" t="str">
        <f t="shared" ca="1" si="94"/>
        <v/>
      </c>
      <c r="AQ210" s="314" t="str">
        <f t="shared" ca="1" si="95"/>
        <v/>
      </c>
      <c r="AR210" s="314" t="str">
        <f t="shared" ca="1" si="96"/>
        <v/>
      </c>
      <c r="AS210" s="319" t="str">
        <f t="shared" ca="1" si="97"/>
        <v/>
      </c>
      <c r="AT210" s="319" t="str">
        <f t="shared" ca="1" si="98"/>
        <v/>
      </c>
      <c r="AU210" s="317" t="str">
        <f t="shared" ca="1" si="99"/>
        <v/>
      </c>
      <c r="AV210" s="318" t="str">
        <f t="shared" ca="1" si="84"/>
        <v/>
      </c>
      <c r="AW210" s="319" t="str">
        <f t="shared" ca="1" si="100"/>
        <v/>
      </c>
      <c r="AX210" s="319" t="str">
        <f t="shared" ca="1" si="101"/>
        <v/>
      </c>
      <c r="AY210" s="319" t="str">
        <f t="shared" ca="1" si="102"/>
        <v/>
      </c>
      <c r="AZ210" s="317" t="str">
        <f t="shared" ca="1" si="103"/>
        <v/>
      </c>
      <c r="BA210" s="6" t="str">
        <f t="shared" ca="1" si="85"/>
        <v/>
      </c>
      <c r="BB210" s="29"/>
      <c r="BC210" s="6" t="str">
        <f t="shared" ca="1" si="86"/>
        <v/>
      </c>
      <c r="BD210" s="6" t="str">
        <f t="shared" ca="1" si="87"/>
        <v/>
      </c>
      <c r="BE210" s="6" t="str">
        <f t="shared" ca="1" si="88"/>
        <v/>
      </c>
      <c r="BF210" s="6" t="str">
        <f t="shared" ca="1" si="89"/>
        <v/>
      </c>
      <c r="BG210" s="6" t="str">
        <f t="shared" ca="1" si="90"/>
        <v/>
      </c>
      <c r="BH210" s="6" t="str">
        <f t="shared" ca="1" si="91"/>
        <v/>
      </c>
      <c r="BI210" s="29"/>
      <c r="BJ210" s="302" t="str">
        <f t="shared" ca="1" si="92"/>
        <v/>
      </c>
      <c r="BK210" s="302" t="str">
        <f t="shared" ca="1" si="93"/>
        <v/>
      </c>
      <c r="BL210" s="29"/>
    </row>
    <row r="211" spans="1:64" x14ac:dyDescent="0.15">
      <c r="A211" s="5"/>
      <c r="B211" s="303" t="str">
        <f ca="1">LOG確認!B211</f>
        <v/>
      </c>
      <c r="C211" s="304"/>
      <c r="D211" s="280"/>
      <c r="E211" s="280"/>
      <c r="F211" s="305"/>
      <c r="G211" s="320"/>
      <c r="H211" s="284"/>
      <c r="I211" s="284"/>
      <c r="J211" s="306"/>
      <c r="K211" s="342"/>
      <c r="L211" s="321"/>
      <c r="M211" s="308"/>
      <c r="N211" s="288"/>
      <c r="O211" s="322"/>
      <c r="P211" s="290" t="str">
        <f ca="1">LOG確認!P211</f>
        <v/>
      </c>
      <c r="Q211" s="291" t="str">
        <f ca="1">LOG確認!Q211</f>
        <v/>
      </c>
      <c r="R211" s="292" t="str">
        <f ca="1">LOG確認!R211</f>
        <v/>
      </c>
      <c r="S211" s="310" t="str">
        <f ca="1">LOG確認!S211</f>
        <v/>
      </c>
      <c r="T211" s="29"/>
      <c r="U211" s="311" t="str">
        <f ca="1">LOG確認!F211</f>
        <v/>
      </c>
      <c r="V211" s="29"/>
      <c r="W211" s="29"/>
      <c r="X211" s="29"/>
      <c r="Y211" s="6">
        <f t="shared" ref="Y211:Y274" si="105">IF(SUBSTITUTE(SUBSTITUTE(C211,"　","")," ","")="",1,IF((VALUE((TYPE(VALUE(C211)))))=16,0,IF(VALUE(C211)=0,1,0)))</f>
        <v>1</v>
      </c>
      <c r="Z211" s="6">
        <f t="shared" ref="Z211:Z274" si="106">IF(SUBSTITUTE(SUBSTITUTE(D211,"　","")," ","")="",1,IF((VALUE((TYPE(VALUE(D211)))))=16,0,IF(VALUE(D211)=0,1,0)))</f>
        <v>1</v>
      </c>
      <c r="AA211" s="6">
        <f t="shared" ref="AA211:AA274" si="107">IF(SUBSTITUTE(SUBSTITUTE(E211,"　","")," ","")="",1,IF((VALUE((TYPE(VALUE(E211)))))=16,0,IF(VALUE(E211)=0,1,0)))</f>
        <v>1</v>
      </c>
      <c r="AB211" s="6">
        <f t="shared" ref="AB211:AB274" si="108">IF(SUBSTITUTE(SUBSTITUTE(F211,"　","")," ","")="",1,IF((VALUE((TYPE(VALUE(F211)))))=16,0,IF(VALUE(F211)=0,1,0)))</f>
        <v>1</v>
      </c>
      <c r="AC211" s="6">
        <f t="shared" ref="AC211:AC274" si="109">IF(SUBSTITUTE(SUBSTITUTE(G211,"　","")," ","")="",1,IF((VALUE((TYPE(VALUE(G211)))))=16,0,IF(VALUE(G211)=0,1,0)))</f>
        <v>1</v>
      </c>
      <c r="AD211" s="6">
        <f t="shared" ref="AD211:AD274" si="110">IF(SUBSTITUTE(SUBSTITUTE(H211,"　","")," ","")="",1,IF((VALUE((TYPE(VALUE(H211)))))=16,0,IF(VALUE(H211)=0,1,0)))</f>
        <v>1</v>
      </c>
      <c r="AE211" s="6">
        <f t="shared" ref="AE211:AE274" si="111">IF(SUBSTITUTE(SUBSTITUTE(I211,"　","")," ","")="",1,IF((VALUE((TYPE(VALUE(I211)))))=16,0,IF(VALUE(I211)=0,1,0)))</f>
        <v>1</v>
      </c>
      <c r="AF211" s="6">
        <f t="shared" ref="AF211:AF274" si="112">IF(SUBSTITUTE(SUBSTITUTE(J211,"　","")," ","")="",1,IF((VALUE((TYPE(VALUE(J211)))))=16,0,IF(VALUE(J211)=0,1,0)))</f>
        <v>1</v>
      </c>
      <c r="AG211" s="6">
        <f t="shared" ref="AG211:AG274" si="113">IF(SUBSTITUTE(SUBSTITUTE(K211,"　","")," ","")="",1,IF((VALUE((TYPE(VALUE(K211)))))=16,0,IF(VALUE(K211)=0,1,0)))</f>
        <v>1</v>
      </c>
      <c r="AH211" s="6">
        <f t="shared" ref="AH211:AH274" si="114">IF(SUBSTITUTE(SUBSTITUTE(L211,"　","")," ","")="",1,IF((VALUE((TYPE(VALUE(L211)))))=16,0,IF(VALUE(L211)=0,1,0)))</f>
        <v>1</v>
      </c>
      <c r="AI211" s="6">
        <f t="shared" si="104"/>
        <v>1</v>
      </c>
      <c r="AJ211" s="6">
        <f t="shared" ref="AJ211:AJ274" ca="1" si="115">IF((IF(CELL("type",N211)="v",0,IF(CELL("type",N211)="b",1,0)))=1,1,IF((IF(N211=0,0,IF(SUBSTITUTE(SUBSTITUTE(N211,"　","")," ","")="",1,0)))=1,1,0))</f>
        <v>1</v>
      </c>
      <c r="AK211" s="6">
        <f t="shared" ref="AK211:AK274" si="116">IF(SUBSTITUTE(SUBSTITUTE(O211,"　","")," ","")="",1,IF((VALUE((TYPE(VALUE(O211)))))=16,0,IF(VALUE(O211)=0,1,0)))</f>
        <v>1</v>
      </c>
      <c r="AL211" s="6">
        <f t="shared" ref="AL211:AL274" ca="1" si="117">SUM(Y211:AK211)</f>
        <v>13</v>
      </c>
      <c r="AM211" s="53"/>
      <c r="AN211" s="6">
        <f t="shared" ref="AN211:AN274" ca="1" si="118">IF($AL$13=$AL211,1,0)</f>
        <v>1</v>
      </c>
      <c r="AO211" s="29"/>
      <c r="AP211" s="314" t="str">
        <f t="shared" ca="1" si="94"/>
        <v/>
      </c>
      <c r="AQ211" s="314" t="str">
        <f t="shared" ca="1" si="95"/>
        <v/>
      </c>
      <c r="AR211" s="314" t="str">
        <f t="shared" ca="1" si="96"/>
        <v/>
      </c>
      <c r="AS211" s="316" t="str">
        <f t="shared" ca="1" si="97"/>
        <v/>
      </c>
      <c r="AT211" s="316" t="str">
        <f t="shared" ca="1" si="98"/>
        <v/>
      </c>
      <c r="AU211" s="317" t="str">
        <f t="shared" ca="1" si="99"/>
        <v/>
      </c>
      <c r="AV211" s="318" t="str">
        <f t="shared" ref="AV211:AV274" ca="1" si="119">IF($AN211=1,"",(SUBSTITUTE(ASC(UPPER(SUBSTITUTE((SUBSTITUTE(I211,0,"ø")),"ø","Ø")))," ","")))</f>
        <v/>
      </c>
      <c r="AW211" s="316" t="str">
        <f t="shared" ca="1" si="100"/>
        <v/>
      </c>
      <c r="AX211" s="319" t="str">
        <f t="shared" ca="1" si="101"/>
        <v/>
      </c>
      <c r="AY211" s="316" t="str">
        <f t="shared" ca="1" si="102"/>
        <v/>
      </c>
      <c r="AZ211" s="317" t="str">
        <f t="shared" ca="1" si="103"/>
        <v/>
      </c>
      <c r="BA211" s="6" t="str">
        <f t="shared" ref="BA211:BA274" ca="1" si="120">IF($AN211=1,"",IF(AJ211=1,"1",IF(N211=0,"0",UPPER(N211))))</f>
        <v/>
      </c>
      <c r="BB211" s="29"/>
      <c r="BC211" s="6" t="str">
        <f t="shared" ref="BC211:BC274" ca="1" si="121">IF(AN211=1,"",IF((ISERROR(SEARCHB("？",SUBSTITUTE(I211,"?","？"))))*1=1,0,1))</f>
        <v/>
      </c>
      <c r="BD211" s="6" t="str">
        <f t="shared" ref="BD211:BD274" ca="1" si="122">IF(AN211=1,"",IF((ISERROR(SEARCHB("？",SUBSTITUTE(AW211,"?","？"))))*1=1,0,1))</f>
        <v/>
      </c>
      <c r="BE211" s="6" t="str">
        <f t="shared" ref="BE211:BE274" ca="1" si="123">IF(AN211=1,"",IF((ISERROR(SEARCHB("？",SUBSTITUTE(AX211,"?","？"))))*1=1,0,1))</f>
        <v/>
      </c>
      <c r="BF211" s="6" t="str">
        <f t="shared" ref="BF211:BF274" ca="1" si="124">IF(AN211=1,"",IF((ISERROR(SEARCHB("？",SUBSTITUTE(AY211,"?","？"))))*1=1,0,1))</f>
        <v/>
      </c>
      <c r="BG211" s="6" t="str">
        <f t="shared" ref="BG211:BG274" ca="1" si="125">IF(AN211=1,"",IF((ISERROR(SEARCHB("？",SUBSTITUTE(AZ211,"?","？"))))*1=1,0,1))</f>
        <v/>
      </c>
      <c r="BH211" s="6" t="str">
        <f t="shared" ref="BH211:BH274" ca="1" si="126">IF(AN211=1,"",SUM(BC211:BG211))</f>
        <v/>
      </c>
      <c r="BI211" s="29"/>
      <c r="BJ211" s="302" t="str">
        <f t="shared" ref="BJ211:BJ274" ca="1" si="127">IF(AN211=1,"",IF((VALUE((TYPE(VALUE(VALUE(LEFT(AX211,1)))))))=16,AX211,IF(LEN(AX211)&gt;2,AX211,IF(LEN(AX211)=2,IF(RIGHT(AX211,1)="N",CONCATENATE("0",AX211),AX211),IF(LEN(AX211)=1,IF(TYPE(VALUE(AX211))=1,CONCATENATE("0",AX211),AX211))))))</f>
        <v/>
      </c>
      <c r="BK211" s="302" t="str">
        <f t="shared" ref="BK211:BK274" ca="1" si="128">IF(AN211=1,"",IF((VALUE((TYPE(VALUE(VALUE(LEFT(AZ211,1)))))))=16,AZ211,IF(LEN(AZ211)&gt;2,AZ211,IF(LEN(AZ211)=2,IF(RIGHT(AZ211,1)="N",CONCATENATE("0",AZ211),AZ211),IF(LEN(AZ211)=1,IF(TYPE(VALUE(AZ211))=1,CONCATENATE("0",AZ211),AZ211))))))</f>
        <v/>
      </c>
      <c r="BL211" s="29"/>
    </row>
    <row r="212" spans="1:64" x14ac:dyDescent="0.15">
      <c r="A212" s="5"/>
      <c r="B212" s="303" t="str">
        <f ca="1">LOG確認!B212</f>
        <v/>
      </c>
      <c r="C212" s="304"/>
      <c r="D212" s="280"/>
      <c r="E212" s="280"/>
      <c r="F212" s="305"/>
      <c r="G212" s="320"/>
      <c r="H212" s="284"/>
      <c r="I212" s="284"/>
      <c r="J212" s="306"/>
      <c r="K212" s="342"/>
      <c r="L212" s="321"/>
      <c r="M212" s="308"/>
      <c r="N212" s="288"/>
      <c r="O212" s="322"/>
      <c r="P212" s="290" t="str">
        <f ca="1">LOG確認!P212</f>
        <v/>
      </c>
      <c r="Q212" s="291" t="str">
        <f ca="1">LOG確認!Q212</f>
        <v/>
      </c>
      <c r="R212" s="292" t="str">
        <f ca="1">LOG確認!R212</f>
        <v/>
      </c>
      <c r="S212" s="310" t="str">
        <f ca="1">LOG確認!S212</f>
        <v/>
      </c>
      <c r="T212" s="29"/>
      <c r="U212" s="311" t="str">
        <f ca="1">LOG確認!F212</f>
        <v/>
      </c>
      <c r="V212" s="29"/>
      <c r="W212" s="29"/>
      <c r="X212" s="29"/>
      <c r="Y212" s="6">
        <f t="shared" si="105"/>
        <v>1</v>
      </c>
      <c r="Z212" s="6">
        <f t="shared" si="106"/>
        <v>1</v>
      </c>
      <c r="AA212" s="6">
        <f t="shared" si="107"/>
        <v>1</v>
      </c>
      <c r="AB212" s="6">
        <f t="shared" si="108"/>
        <v>1</v>
      </c>
      <c r="AC212" s="6">
        <f t="shared" si="109"/>
        <v>1</v>
      </c>
      <c r="AD212" s="6">
        <f t="shared" si="110"/>
        <v>1</v>
      </c>
      <c r="AE212" s="6">
        <f t="shared" si="111"/>
        <v>1</v>
      </c>
      <c r="AF212" s="6">
        <f t="shared" si="112"/>
        <v>1</v>
      </c>
      <c r="AG212" s="6">
        <f t="shared" si="113"/>
        <v>1</v>
      </c>
      <c r="AH212" s="6">
        <f t="shared" si="114"/>
        <v>1</v>
      </c>
      <c r="AI212" s="6">
        <f t="shared" si="104"/>
        <v>1</v>
      </c>
      <c r="AJ212" s="6">
        <f t="shared" ca="1" si="115"/>
        <v>1</v>
      </c>
      <c r="AK212" s="6">
        <f t="shared" si="116"/>
        <v>1</v>
      </c>
      <c r="AL212" s="6">
        <f t="shared" ca="1" si="117"/>
        <v>13</v>
      </c>
      <c r="AM212" s="53"/>
      <c r="AN212" s="6">
        <f t="shared" ca="1" si="118"/>
        <v>1</v>
      </c>
      <c r="AO212" s="29"/>
      <c r="AP212" s="314" t="str">
        <f t="shared" ref="AP212:AP275" ca="1" si="129">IF($AN212=1,"",IF(Y212=1,AP211,C212))</f>
        <v/>
      </c>
      <c r="AQ212" s="314" t="str">
        <f t="shared" ref="AQ212:AQ275" ca="1" si="130">IF($AN212=1,"",IF(Z212=1,AQ211,D212))</f>
        <v/>
      </c>
      <c r="AR212" s="314" t="str">
        <f t="shared" ref="AR212:AR275" ca="1" si="131">IF($AN212=1,"",IF(AA212=1,AR211,E212))</f>
        <v/>
      </c>
      <c r="AS212" s="319" t="str">
        <f t="shared" ref="AS212:AS275" ca="1" si="132">IF($AN212=1,"",IF(AB212=1,AS211,F212))</f>
        <v/>
      </c>
      <c r="AT212" s="319" t="str">
        <f t="shared" ref="AT212:AT275" ca="1" si="133">IF($AN212=1,"",IF(AC212=1,AT211,G212))</f>
        <v/>
      </c>
      <c r="AU212" s="317" t="str">
        <f t="shared" ref="AU212:AU275" ca="1" si="134">IF($AN212=1,"",IF(AD212=1,AU211,ASC(UPPER(H212))))</f>
        <v/>
      </c>
      <c r="AV212" s="324" t="str">
        <f t="shared" ca="1" si="119"/>
        <v/>
      </c>
      <c r="AW212" s="319" t="str">
        <f t="shared" ref="AW212:AW275" ca="1" si="135">IF($AN212=1,"",IF(AF212=1,AW211,J212))</f>
        <v/>
      </c>
      <c r="AX212" s="319" t="str">
        <f t="shared" ref="AX212:AX275" ca="1" si="136">IF($AN212=1,"",IF(AG212=1,AX211,ASC(UPPER(K212))))</f>
        <v/>
      </c>
      <c r="AY212" s="319" t="str">
        <f t="shared" ref="AY212:AY275" ca="1" si="137">IF($AN212=1,"",IF(AH212=1,AY211,L212))</f>
        <v/>
      </c>
      <c r="AZ212" s="317" t="str">
        <f t="shared" ref="AZ212:AZ275" ca="1" si="138">IF($AN212=1,"",IF(AI212=1,AZ211,ASC(UPPER(M212))))</f>
        <v/>
      </c>
      <c r="BA212" s="6" t="str">
        <f t="shared" ca="1" si="120"/>
        <v/>
      </c>
      <c r="BB212" s="29"/>
      <c r="BC212" s="6" t="str">
        <f t="shared" ca="1" si="121"/>
        <v/>
      </c>
      <c r="BD212" s="6" t="str">
        <f t="shared" ca="1" si="122"/>
        <v/>
      </c>
      <c r="BE212" s="6" t="str">
        <f t="shared" ca="1" si="123"/>
        <v/>
      </c>
      <c r="BF212" s="6" t="str">
        <f t="shared" ca="1" si="124"/>
        <v/>
      </c>
      <c r="BG212" s="6" t="str">
        <f t="shared" ca="1" si="125"/>
        <v/>
      </c>
      <c r="BH212" s="6" t="str">
        <f t="shared" ca="1" si="126"/>
        <v/>
      </c>
      <c r="BI212" s="29"/>
      <c r="BJ212" s="302" t="str">
        <f t="shared" ca="1" si="127"/>
        <v/>
      </c>
      <c r="BK212" s="302" t="str">
        <f t="shared" ca="1" si="128"/>
        <v/>
      </c>
      <c r="BL212" s="29"/>
    </row>
    <row r="213" spans="1:64" x14ac:dyDescent="0.15">
      <c r="A213" s="5"/>
      <c r="B213" s="303" t="str">
        <f ca="1">LOG確認!B213</f>
        <v/>
      </c>
      <c r="C213" s="304"/>
      <c r="D213" s="280"/>
      <c r="E213" s="280"/>
      <c r="F213" s="305"/>
      <c r="G213" s="320"/>
      <c r="H213" s="284"/>
      <c r="I213" s="284"/>
      <c r="J213" s="306"/>
      <c r="K213" s="307"/>
      <c r="L213" s="306"/>
      <c r="M213" s="308"/>
      <c r="N213" s="288"/>
      <c r="O213" s="322"/>
      <c r="P213" s="290" t="str">
        <f ca="1">LOG確認!P213</f>
        <v/>
      </c>
      <c r="Q213" s="291" t="str">
        <f ca="1">LOG確認!Q213</f>
        <v/>
      </c>
      <c r="R213" s="292" t="str">
        <f ca="1">LOG確認!R213</f>
        <v/>
      </c>
      <c r="S213" s="310" t="str">
        <f ca="1">LOG確認!S213</f>
        <v/>
      </c>
      <c r="T213" s="29"/>
      <c r="U213" s="311" t="str">
        <f ca="1">LOG確認!F213</f>
        <v/>
      </c>
      <c r="V213" s="29"/>
      <c r="W213" s="29"/>
      <c r="X213" s="29"/>
      <c r="Y213" s="6">
        <f t="shared" si="105"/>
        <v>1</v>
      </c>
      <c r="Z213" s="6">
        <f t="shared" si="106"/>
        <v>1</v>
      </c>
      <c r="AA213" s="6">
        <f t="shared" si="107"/>
        <v>1</v>
      </c>
      <c r="AB213" s="6">
        <f t="shared" si="108"/>
        <v>1</v>
      </c>
      <c r="AC213" s="6">
        <f t="shared" si="109"/>
        <v>1</v>
      </c>
      <c r="AD213" s="6">
        <f t="shared" si="110"/>
        <v>1</v>
      </c>
      <c r="AE213" s="6">
        <f t="shared" si="111"/>
        <v>1</v>
      </c>
      <c r="AF213" s="6">
        <f t="shared" si="112"/>
        <v>1</v>
      </c>
      <c r="AG213" s="6">
        <f t="shared" si="113"/>
        <v>1</v>
      </c>
      <c r="AH213" s="6">
        <f t="shared" si="114"/>
        <v>1</v>
      </c>
      <c r="AI213" s="6">
        <f t="shared" ref="AI213:AI276" si="139">IF(SUBSTITUTE(SUBSTITUTE(M213,"　","")," ","")="",1,0)</f>
        <v>1</v>
      </c>
      <c r="AJ213" s="6">
        <f t="shared" ca="1" si="115"/>
        <v>1</v>
      </c>
      <c r="AK213" s="6">
        <f t="shared" si="116"/>
        <v>1</v>
      </c>
      <c r="AL213" s="6">
        <f t="shared" ca="1" si="117"/>
        <v>13</v>
      </c>
      <c r="AM213" s="53"/>
      <c r="AN213" s="6">
        <f t="shared" ca="1" si="118"/>
        <v>1</v>
      </c>
      <c r="AO213" s="29"/>
      <c r="AP213" s="314" t="str">
        <f t="shared" ca="1" si="129"/>
        <v/>
      </c>
      <c r="AQ213" s="314" t="str">
        <f t="shared" ca="1" si="130"/>
        <v/>
      </c>
      <c r="AR213" s="314" t="str">
        <f t="shared" ca="1" si="131"/>
        <v/>
      </c>
      <c r="AS213" s="325" t="str">
        <f t="shared" ca="1" si="132"/>
        <v/>
      </c>
      <c r="AT213" s="325" t="str">
        <f t="shared" ca="1" si="133"/>
        <v/>
      </c>
      <c r="AU213" s="317" t="str">
        <f t="shared" ca="1" si="134"/>
        <v/>
      </c>
      <c r="AV213" s="318" t="str">
        <f t="shared" ca="1" si="119"/>
        <v/>
      </c>
      <c r="AW213" s="325" t="str">
        <f t="shared" ca="1" si="135"/>
        <v/>
      </c>
      <c r="AX213" s="319" t="str">
        <f t="shared" ca="1" si="136"/>
        <v/>
      </c>
      <c r="AY213" s="325" t="str">
        <f t="shared" ca="1" si="137"/>
        <v/>
      </c>
      <c r="AZ213" s="317" t="str">
        <f t="shared" ca="1" si="138"/>
        <v/>
      </c>
      <c r="BA213" s="6" t="str">
        <f t="shared" ca="1" si="120"/>
        <v/>
      </c>
      <c r="BB213" s="29"/>
      <c r="BC213" s="6" t="str">
        <f t="shared" ca="1" si="121"/>
        <v/>
      </c>
      <c r="BD213" s="6" t="str">
        <f t="shared" ca="1" si="122"/>
        <v/>
      </c>
      <c r="BE213" s="6" t="str">
        <f t="shared" ca="1" si="123"/>
        <v/>
      </c>
      <c r="BF213" s="6" t="str">
        <f t="shared" ca="1" si="124"/>
        <v/>
      </c>
      <c r="BG213" s="6" t="str">
        <f t="shared" ca="1" si="125"/>
        <v/>
      </c>
      <c r="BH213" s="6" t="str">
        <f t="shared" ca="1" si="126"/>
        <v/>
      </c>
      <c r="BI213" s="29"/>
      <c r="BJ213" s="302" t="str">
        <f t="shared" ca="1" si="127"/>
        <v/>
      </c>
      <c r="BK213" s="302" t="str">
        <f t="shared" ca="1" si="128"/>
        <v/>
      </c>
      <c r="BL213" s="29"/>
    </row>
    <row r="214" spans="1:64" x14ac:dyDescent="0.15">
      <c r="A214" s="5"/>
      <c r="B214" s="303" t="str">
        <f ca="1">LOG確認!B214</f>
        <v/>
      </c>
      <c r="C214" s="304"/>
      <c r="D214" s="280"/>
      <c r="E214" s="280"/>
      <c r="F214" s="305"/>
      <c r="G214" s="320"/>
      <c r="H214" s="284"/>
      <c r="I214" s="284"/>
      <c r="J214" s="321"/>
      <c r="K214" s="342"/>
      <c r="L214" s="321"/>
      <c r="M214" s="308"/>
      <c r="N214" s="288"/>
      <c r="O214" s="309"/>
      <c r="P214" s="290" t="str">
        <f ca="1">LOG確認!P214</f>
        <v/>
      </c>
      <c r="Q214" s="291" t="str">
        <f ca="1">LOG確認!Q214</f>
        <v/>
      </c>
      <c r="R214" s="292" t="str">
        <f ca="1">LOG確認!R214</f>
        <v/>
      </c>
      <c r="S214" s="310" t="str">
        <f ca="1">LOG確認!S214</f>
        <v/>
      </c>
      <c r="T214" s="29"/>
      <c r="U214" s="326" t="str">
        <f ca="1">LOG確認!F214</f>
        <v/>
      </c>
      <c r="V214" s="29"/>
      <c r="W214" s="29"/>
      <c r="X214" s="29"/>
      <c r="Y214" s="6">
        <f t="shared" si="105"/>
        <v>1</v>
      </c>
      <c r="Z214" s="6">
        <f t="shared" si="106"/>
        <v>1</v>
      </c>
      <c r="AA214" s="6">
        <f t="shared" si="107"/>
        <v>1</v>
      </c>
      <c r="AB214" s="6">
        <f t="shared" si="108"/>
        <v>1</v>
      </c>
      <c r="AC214" s="6">
        <f t="shared" si="109"/>
        <v>1</v>
      </c>
      <c r="AD214" s="6">
        <f t="shared" si="110"/>
        <v>1</v>
      </c>
      <c r="AE214" s="6">
        <f t="shared" si="111"/>
        <v>1</v>
      </c>
      <c r="AF214" s="6">
        <f t="shared" si="112"/>
        <v>1</v>
      </c>
      <c r="AG214" s="6">
        <f t="shared" si="113"/>
        <v>1</v>
      </c>
      <c r="AH214" s="6">
        <f t="shared" si="114"/>
        <v>1</v>
      </c>
      <c r="AI214" s="6">
        <f t="shared" si="139"/>
        <v>1</v>
      </c>
      <c r="AJ214" s="6">
        <f t="shared" ca="1" si="115"/>
        <v>1</v>
      </c>
      <c r="AK214" s="6">
        <f t="shared" si="116"/>
        <v>1</v>
      </c>
      <c r="AL214" s="6">
        <f t="shared" ca="1" si="117"/>
        <v>13</v>
      </c>
      <c r="AM214" s="53"/>
      <c r="AN214" s="6">
        <f t="shared" ca="1" si="118"/>
        <v>1</v>
      </c>
      <c r="AO214" s="29"/>
      <c r="AP214" s="314" t="str">
        <f t="shared" ca="1" si="129"/>
        <v/>
      </c>
      <c r="AQ214" s="314" t="str">
        <f t="shared" ca="1" si="130"/>
        <v/>
      </c>
      <c r="AR214" s="314" t="str">
        <f t="shared" ca="1" si="131"/>
        <v/>
      </c>
      <c r="AS214" s="325" t="str">
        <f t="shared" ca="1" si="132"/>
        <v/>
      </c>
      <c r="AT214" s="325" t="str">
        <f t="shared" ca="1" si="133"/>
        <v/>
      </c>
      <c r="AU214" s="317" t="str">
        <f t="shared" ca="1" si="134"/>
        <v/>
      </c>
      <c r="AV214" s="318" t="str">
        <f t="shared" ca="1" si="119"/>
        <v/>
      </c>
      <c r="AW214" s="325" t="str">
        <f t="shared" ca="1" si="135"/>
        <v/>
      </c>
      <c r="AX214" s="319" t="str">
        <f t="shared" ca="1" si="136"/>
        <v/>
      </c>
      <c r="AY214" s="325" t="str">
        <f t="shared" ca="1" si="137"/>
        <v/>
      </c>
      <c r="AZ214" s="317" t="str">
        <f t="shared" ca="1" si="138"/>
        <v/>
      </c>
      <c r="BA214" s="6" t="str">
        <f t="shared" ca="1" si="120"/>
        <v/>
      </c>
      <c r="BB214" s="29"/>
      <c r="BC214" s="6" t="str">
        <f t="shared" ca="1" si="121"/>
        <v/>
      </c>
      <c r="BD214" s="6" t="str">
        <f t="shared" ca="1" si="122"/>
        <v/>
      </c>
      <c r="BE214" s="6" t="str">
        <f t="shared" ca="1" si="123"/>
        <v/>
      </c>
      <c r="BF214" s="6" t="str">
        <f t="shared" ca="1" si="124"/>
        <v/>
      </c>
      <c r="BG214" s="6" t="str">
        <f t="shared" ca="1" si="125"/>
        <v/>
      </c>
      <c r="BH214" s="6" t="str">
        <f t="shared" ca="1" si="126"/>
        <v/>
      </c>
      <c r="BI214" s="29"/>
      <c r="BJ214" s="302" t="str">
        <f t="shared" ca="1" si="127"/>
        <v/>
      </c>
      <c r="BK214" s="302" t="str">
        <f t="shared" ca="1" si="128"/>
        <v/>
      </c>
      <c r="BL214" s="29"/>
    </row>
    <row r="215" spans="1:64" x14ac:dyDescent="0.15">
      <c r="A215" s="5"/>
      <c r="B215" s="303" t="str">
        <f ca="1">LOG確認!B215</f>
        <v/>
      </c>
      <c r="C215" s="304"/>
      <c r="D215" s="280"/>
      <c r="E215" s="280"/>
      <c r="F215" s="305"/>
      <c r="G215" s="320"/>
      <c r="H215" s="284"/>
      <c r="I215" s="284"/>
      <c r="J215" s="321"/>
      <c r="K215" s="342"/>
      <c r="L215" s="321"/>
      <c r="M215" s="308"/>
      <c r="N215" s="288"/>
      <c r="O215" s="322"/>
      <c r="P215" s="290" t="str">
        <f ca="1">LOG確認!P215</f>
        <v/>
      </c>
      <c r="Q215" s="291" t="str">
        <f ca="1">LOG確認!Q215</f>
        <v/>
      </c>
      <c r="R215" s="292" t="str">
        <f ca="1">LOG確認!R215</f>
        <v/>
      </c>
      <c r="S215" s="310" t="str">
        <f ca="1">LOG確認!S215</f>
        <v/>
      </c>
      <c r="T215" s="29"/>
      <c r="U215" s="311" t="str">
        <f ca="1">LOG確認!F215</f>
        <v/>
      </c>
      <c r="V215" s="29"/>
      <c r="W215" s="29"/>
      <c r="X215" s="29"/>
      <c r="Y215" s="6">
        <f t="shared" si="105"/>
        <v>1</v>
      </c>
      <c r="Z215" s="6">
        <f t="shared" si="106"/>
        <v>1</v>
      </c>
      <c r="AA215" s="6">
        <f t="shared" si="107"/>
        <v>1</v>
      </c>
      <c r="AB215" s="6">
        <f t="shared" si="108"/>
        <v>1</v>
      </c>
      <c r="AC215" s="6">
        <f t="shared" si="109"/>
        <v>1</v>
      </c>
      <c r="AD215" s="6">
        <f t="shared" si="110"/>
        <v>1</v>
      </c>
      <c r="AE215" s="6">
        <f t="shared" si="111"/>
        <v>1</v>
      </c>
      <c r="AF215" s="6">
        <f t="shared" si="112"/>
        <v>1</v>
      </c>
      <c r="AG215" s="6">
        <f t="shared" si="113"/>
        <v>1</v>
      </c>
      <c r="AH215" s="6">
        <f t="shared" si="114"/>
        <v>1</v>
      </c>
      <c r="AI215" s="6">
        <f t="shared" si="139"/>
        <v>1</v>
      </c>
      <c r="AJ215" s="6">
        <f t="shared" ca="1" si="115"/>
        <v>1</v>
      </c>
      <c r="AK215" s="6">
        <f t="shared" si="116"/>
        <v>1</v>
      </c>
      <c r="AL215" s="6">
        <f t="shared" ca="1" si="117"/>
        <v>13</v>
      </c>
      <c r="AM215" s="53"/>
      <c r="AN215" s="6">
        <f t="shared" ca="1" si="118"/>
        <v>1</v>
      </c>
      <c r="AO215" s="29"/>
      <c r="AP215" s="314" t="str">
        <f t="shared" ca="1" si="129"/>
        <v/>
      </c>
      <c r="AQ215" s="314" t="str">
        <f t="shared" ca="1" si="130"/>
        <v/>
      </c>
      <c r="AR215" s="314" t="str">
        <f t="shared" ca="1" si="131"/>
        <v/>
      </c>
      <c r="AS215" s="325" t="str">
        <f t="shared" ca="1" si="132"/>
        <v/>
      </c>
      <c r="AT215" s="325" t="str">
        <f t="shared" ca="1" si="133"/>
        <v/>
      </c>
      <c r="AU215" s="317" t="str">
        <f t="shared" ca="1" si="134"/>
        <v/>
      </c>
      <c r="AV215" s="324" t="str">
        <f t="shared" ca="1" si="119"/>
        <v/>
      </c>
      <c r="AW215" s="325" t="str">
        <f t="shared" ca="1" si="135"/>
        <v/>
      </c>
      <c r="AX215" s="319" t="str">
        <f t="shared" ca="1" si="136"/>
        <v/>
      </c>
      <c r="AY215" s="325" t="str">
        <f t="shared" ca="1" si="137"/>
        <v/>
      </c>
      <c r="AZ215" s="317" t="str">
        <f t="shared" ca="1" si="138"/>
        <v/>
      </c>
      <c r="BA215" s="6" t="str">
        <f t="shared" ca="1" si="120"/>
        <v/>
      </c>
      <c r="BB215" s="29"/>
      <c r="BC215" s="6" t="str">
        <f t="shared" ca="1" si="121"/>
        <v/>
      </c>
      <c r="BD215" s="6" t="str">
        <f t="shared" ca="1" si="122"/>
        <v/>
      </c>
      <c r="BE215" s="6" t="str">
        <f t="shared" ca="1" si="123"/>
        <v/>
      </c>
      <c r="BF215" s="6" t="str">
        <f t="shared" ca="1" si="124"/>
        <v/>
      </c>
      <c r="BG215" s="6" t="str">
        <f t="shared" ca="1" si="125"/>
        <v/>
      </c>
      <c r="BH215" s="6" t="str">
        <f t="shared" ca="1" si="126"/>
        <v/>
      </c>
      <c r="BI215" s="29"/>
      <c r="BJ215" s="302" t="str">
        <f t="shared" ca="1" si="127"/>
        <v/>
      </c>
      <c r="BK215" s="302" t="str">
        <f t="shared" ca="1" si="128"/>
        <v/>
      </c>
      <c r="BL215" s="29"/>
    </row>
    <row r="216" spans="1:64" x14ac:dyDescent="0.15">
      <c r="A216" s="5"/>
      <c r="B216" s="303" t="str">
        <f ca="1">LOG確認!B216</f>
        <v/>
      </c>
      <c r="C216" s="304"/>
      <c r="D216" s="280"/>
      <c r="E216" s="280"/>
      <c r="F216" s="305"/>
      <c r="G216" s="320"/>
      <c r="H216" s="284"/>
      <c r="I216" s="284"/>
      <c r="J216" s="306"/>
      <c r="K216" s="342"/>
      <c r="L216" s="321"/>
      <c r="M216" s="308"/>
      <c r="N216" s="288"/>
      <c r="O216" s="322"/>
      <c r="P216" s="290" t="str">
        <f ca="1">LOG確認!P216</f>
        <v/>
      </c>
      <c r="Q216" s="291" t="str">
        <f ca="1">LOG確認!Q216</f>
        <v/>
      </c>
      <c r="R216" s="292" t="str">
        <f ca="1">LOG確認!R216</f>
        <v/>
      </c>
      <c r="S216" s="310" t="str">
        <f ca="1">LOG確認!S216</f>
        <v/>
      </c>
      <c r="T216" s="29"/>
      <c r="U216" s="311" t="str">
        <f ca="1">LOG確認!F216</f>
        <v/>
      </c>
      <c r="V216" s="29"/>
      <c r="W216" s="29"/>
      <c r="X216" s="29"/>
      <c r="Y216" s="6">
        <f t="shared" si="105"/>
        <v>1</v>
      </c>
      <c r="Z216" s="6">
        <f t="shared" si="106"/>
        <v>1</v>
      </c>
      <c r="AA216" s="6">
        <f t="shared" si="107"/>
        <v>1</v>
      </c>
      <c r="AB216" s="6">
        <f t="shared" si="108"/>
        <v>1</v>
      </c>
      <c r="AC216" s="6">
        <f t="shared" si="109"/>
        <v>1</v>
      </c>
      <c r="AD216" s="6">
        <f t="shared" si="110"/>
        <v>1</v>
      </c>
      <c r="AE216" s="6">
        <f t="shared" si="111"/>
        <v>1</v>
      </c>
      <c r="AF216" s="6">
        <f t="shared" si="112"/>
        <v>1</v>
      </c>
      <c r="AG216" s="6">
        <f t="shared" si="113"/>
        <v>1</v>
      </c>
      <c r="AH216" s="6">
        <f t="shared" si="114"/>
        <v>1</v>
      </c>
      <c r="AI216" s="6">
        <f t="shared" si="139"/>
        <v>1</v>
      </c>
      <c r="AJ216" s="6">
        <f t="shared" ca="1" si="115"/>
        <v>1</v>
      </c>
      <c r="AK216" s="6">
        <f t="shared" si="116"/>
        <v>1</v>
      </c>
      <c r="AL216" s="6">
        <f t="shared" ca="1" si="117"/>
        <v>13</v>
      </c>
      <c r="AM216" s="53"/>
      <c r="AN216" s="6">
        <f t="shared" ca="1" si="118"/>
        <v>1</v>
      </c>
      <c r="AO216" s="29"/>
      <c r="AP216" s="314" t="str">
        <f t="shared" ca="1" si="129"/>
        <v/>
      </c>
      <c r="AQ216" s="314" t="str">
        <f t="shared" ca="1" si="130"/>
        <v/>
      </c>
      <c r="AR216" s="314" t="str">
        <f t="shared" ca="1" si="131"/>
        <v/>
      </c>
      <c r="AS216" s="325" t="str">
        <f t="shared" ca="1" si="132"/>
        <v/>
      </c>
      <c r="AT216" s="325" t="str">
        <f t="shared" ca="1" si="133"/>
        <v/>
      </c>
      <c r="AU216" s="317" t="str">
        <f t="shared" ca="1" si="134"/>
        <v/>
      </c>
      <c r="AV216" s="318" t="str">
        <f t="shared" ca="1" si="119"/>
        <v/>
      </c>
      <c r="AW216" s="325" t="str">
        <f t="shared" ca="1" si="135"/>
        <v/>
      </c>
      <c r="AX216" s="319" t="str">
        <f t="shared" ca="1" si="136"/>
        <v/>
      </c>
      <c r="AY216" s="325" t="str">
        <f t="shared" ca="1" si="137"/>
        <v/>
      </c>
      <c r="AZ216" s="317" t="str">
        <f t="shared" ca="1" si="138"/>
        <v/>
      </c>
      <c r="BA216" s="6" t="str">
        <f t="shared" ca="1" si="120"/>
        <v/>
      </c>
      <c r="BB216" s="29"/>
      <c r="BC216" s="6" t="str">
        <f t="shared" ca="1" si="121"/>
        <v/>
      </c>
      <c r="BD216" s="6" t="str">
        <f t="shared" ca="1" si="122"/>
        <v/>
      </c>
      <c r="BE216" s="6" t="str">
        <f t="shared" ca="1" si="123"/>
        <v/>
      </c>
      <c r="BF216" s="6" t="str">
        <f t="shared" ca="1" si="124"/>
        <v/>
      </c>
      <c r="BG216" s="6" t="str">
        <f t="shared" ca="1" si="125"/>
        <v/>
      </c>
      <c r="BH216" s="6" t="str">
        <f t="shared" ca="1" si="126"/>
        <v/>
      </c>
      <c r="BI216" s="29"/>
      <c r="BJ216" s="302" t="str">
        <f t="shared" ca="1" si="127"/>
        <v/>
      </c>
      <c r="BK216" s="302" t="str">
        <f t="shared" ca="1" si="128"/>
        <v/>
      </c>
      <c r="BL216" s="29"/>
    </row>
    <row r="217" spans="1:64" x14ac:dyDescent="0.15">
      <c r="A217" s="5"/>
      <c r="B217" s="303" t="str">
        <f ca="1">LOG確認!B217</f>
        <v/>
      </c>
      <c r="C217" s="304"/>
      <c r="D217" s="280"/>
      <c r="E217" s="280"/>
      <c r="F217" s="305"/>
      <c r="G217" s="320"/>
      <c r="H217" s="284"/>
      <c r="I217" s="284"/>
      <c r="J217" s="306"/>
      <c r="K217" s="342"/>
      <c r="L217" s="306"/>
      <c r="M217" s="308"/>
      <c r="N217" s="288"/>
      <c r="O217" s="322"/>
      <c r="P217" s="290" t="str">
        <f ca="1">LOG確認!P217</f>
        <v/>
      </c>
      <c r="Q217" s="291" t="str">
        <f ca="1">LOG確認!Q217</f>
        <v/>
      </c>
      <c r="R217" s="292" t="str">
        <f ca="1">LOG確認!R217</f>
        <v/>
      </c>
      <c r="S217" s="310" t="str">
        <f ca="1">LOG確認!S217</f>
        <v/>
      </c>
      <c r="T217" s="29"/>
      <c r="U217" s="326" t="str">
        <f ca="1">LOG確認!F217</f>
        <v/>
      </c>
      <c r="V217" s="29"/>
      <c r="W217" s="29"/>
      <c r="X217" s="29"/>
      <c r="Y217" s="6">
        <f t="shared" si="105"/>
        <v>1</v>
      </c>
      <c r="Z217" s="6">
        <f t="shared" si="106"/>
        <v>1</v>
      </c>
      <c r="AA217" s="6">
        <f t="shared" si="107"/>
        <v>1</v>
      </c>
      <c r="AB217" s="6">
        <f t="shared" si="108"/>
        <v>1</v>
      </c>
      <c r="AC217" s="6">
        <f t="shared" si="109"/>
        <v>1</v>
      </c>
      <c r="AD217" s="6">
        <f t="shared" si="110"/>
        <v>1</v>
      </c>
      <c r="AE217" s="6">
        <f t="shared" si="111"/>
        <v>1</v>
      </c>
      <c r="AF217" s="6">
        <f t="shared" si="112"/>
        <v>1</v>
      </c>
      <c r="AG217" s="6">
        <f t="shared" si="113"/>
        <v>1</v>
      </c>
      <c r="AH217" s="6">
        <f t="shared" si="114"/>
        <v>1</v>
      </c>
      <c r="AI217" s="6">
        <f t="shared" si="139"/>
        <v>1</v>
      </c>
      <c r="AJ217" s="6">
        <f t="shared" ca="1" si="115"/>
        <v>1</v>
      </c>
      <c r="AK217" s="6">
        <f t="shared" si="116"/>
        <v>1</v>
      </c>
      <c r="AL217" s="6">
        <f t="shared" ca="1" si="117"/>
        <v>13</v>
      </c>
      <c r="AM217" s="53"/>
      <c r="AN217" s="6">
        <f t="shared" ca="1" si="118"/>
        <v>1</v>
      </c>
      <c r="AO217" s="29"/>
      <c r="AP217" s="314" t="str">
        <f t="shared" ca="1" si="129"/>
        <v/>
      </c>
      <c r="AQ217" s="314" t="str">
        <f t="shared" ca="1" si="130"/>
        <v/>
      </c>
      <c r="AR217" s="314" t="str">
        <f t="shared" ca="1" si="131"/>
        <v/>
      </c>
      <c r="AS217" s="316" t="str">
        <f t="shared" ca="1" si="132"/>
        <v/>
      </c>
      <c r="AT217" s="316" t="str">
        <f t="shared" ca="1" si="133"/>
        <v/>
      </c>
      <c r="AU217" s="317" t="str">
        <f t="shared" ca="1" si="134"/>
        <v/>
      </c>
      <c r="AV217" s="318" t="str">
        <f t="shared" ca="1" si="119"/>
        <v/>
      </c>
      <c r="AW217" s="316" t="str">
        <f t="shared" ca="1" si="135"/>
        <v/>
      </c>
      <c r="AX217" s="319" t="str">
        <f t="shared" ca="1" si="136"/>
        <v/>
      </c>
      <c r="AY217" s="316" t="str">
        <f t="shared" ca="1" si="137"/>
        <v/>
      </c>
      <c r="AZ217" s="317" t="str">
        <f t="shared" ca="1" si="138"/>
        <v/>
      </c>
      <c r="BA217" s="6" t="str">
        <f t="shared" ca="1" si="120"/>
        <v/>
      </c>
      <c r="BB217" s="29"/>
      <c r="BC217" s="6" t="str">
        <f t="shared" ca="1" si="121"/>
        <v/>
      </c>
      <c r="BD217" s="6" t="str">
        <f t="shared" ca="1" si="122"/>
        <v/>
      </c>
      <c r="BE217" s="6" t="str">
        <f t="shared" ca="1" si="123"/>
        <v/>
      </c>
      <c r="BF217" s="6" t="str">
        <f t="shared" ca="1" si="124"/>
        <v/>
      </c>
      <c r="BG217" s="6" t="str">
        <f t="shared" ca="1" si="125"/>
        <v/>
      </c>
      <c r="BH217" s="6" t="str">
        <f t="shared" ca="1" si="126"/>
        <v/>
      </c>
      <c r="BI217" s="29"/>
      <c r="BJ217" s="302" t="str">
        <f t="shared" ca="1" si="127"/>
        <v/>
      </c>
      <c r="BK217" s="302" t="str">
        <f t="shared" ca="1" si="128"/>
        <v/>
      </c>
      <c r="BL217" s="29"/>
    </row>
    <row r="218" spans="1:64" x14ac:dyDescent="0.15">
      <c r="A218" s="5">
        <v>200</v>
      </c>
      <c r="B218" s="303" t="str">
        <f ca="1">LOG確認!B218</f>
        <v/>
      </c>
      <c r="C218" s="327"/>
      <c r="D218" s="328"/>
      <c r="E218" s="328"/>
      <c r="F218" s="329"/>
      <c r="G218" s="328"/>
      <c r="H218" s="330"/>
      <c r="I218" s="330"/>
      <c r="J218" s="331"/>
      <c r="K218" s="332"/>
      <c r="L218" s="331"/>
      <c r="M218" s="333"/>
      <c r="N218" s="334"/>
      <c r="O218" s="335"/>
      <c r="P218" s="336" t="str">
        <f ca="1">LOG確認!P218</f>
        <v/>
      </c>
      <c r="Q218" s="337" t="str">
        <f ca="1">LOG確認!Q218</f>
        <v/>
      </c>
      <c r="R218" s="338" t="str">
        <f ca="1">LOG確認!R218</f>
        <v/>
      </c>
      <c r="S218" s="339" t="str">
        <f ca="1">LOG確認!S218</f>
        <v/>
      </c>
      <c r="T218" s="29"/>
      <c r="U218" s="340" t="str">
        <f ca="1">LOG確認!F218</f>
        <v/>
      </c>
      <c r="V218" s="29"/>
      <c r="W218" s="29"/>
      <c r="X218" s="29"/>
      <c r="Y218" s="6">
        <f t="shared" si="105"/>
        <v>1</v>
      </c>
      <c r="Z218" s="6">
        <f t="shared" si="106"/>
        <v>1</v>
      </c>
      <c r="AA218" s="6">
        <f t="shared" si="107"/>
        <v>1</v>
      </c>
      <c r="AB218" s="6">
        <f t="shared" si="108"/>
        <v>1</v>
      </c>
      <c r="AC218" s="6">
        <f t="shared" si="109"/>
        <v>1</v>
      </c>
      <c r="AD218" s="6">
        <f t="shared" si="110"/>
        <v>1</v>
      </c>
      <c r="AE218" s="6">
        <f t="shared" si="111"/>
        <v>1</v>
      </c>
      <c r="AF218" s="6">
        <f t="shared" si="112"/>
        <v>1</v>
      </c>
      <c r="AG218" s="6">
        <f t="shared" si="113"/>
        <v>1</v>
      </c>
      <c r="AH218" s="6">
        <f t="shared" si="114"/>
        <v>1</v>
      </c>
      <c r="AI218" s="6">
        <f t="shared" si="139"/>
        <v>1</v>
      </c>
      <c r="AJ218" s="6">
        <f t="shared" ca="1" si="115"/>
        <v>1</v>
      </c>
      <c r="AK218" s="6">
        <f t="shared" si="116"/>
        <v>1</v>
      </c>
      <c r="AL218" s="6">
        <f t="shared" ca="1" si="117"/>
        <v>13</v>
      </c>
      <c r="AM218" s="53"/>
      <c r="AN218" s="6">
        <f t="shared" ca="1" si="118"/>
        <v>1</v>
      </c>
      <c r="AO218" s="29"/>
      <c r="AP218" s="314" t="str">
        <f t="shared" ca="1" si="129"/>
        <v/>
      </c>
      <c r="AQ218" s="314" t="str">
        <f t="shared" ca="1" si="130"/>
        <v/>
      </c>
      <c r="AR218" s="314" t="str">
        <f t="shared" ca="1" si="131"/>
        <v/>
      </c>
      <c r="AS218" s="325" t="str">
        <f t="shared" ca="1" si="132"/>
        <v/>
      </c>
      <c r="AT218" s="325" t="str">
        <f t="shared" ca="1" si="133"/>
        <v/>
      </c>
      <c r="AU218" s="317" t="str">
        <f t="shared" ca="1" si="134"/>
        <v/>
      </c>
      <c r="AV218" s="318" t="str">
        <f t="shared" ca="1" si="119"/>
        <v/>
      </c>
      <c r="AW218" s="325" t="str">
        <f t="shared" ca="1" si="135"/>
        <v/>
      </c>
      <c r="AX218" s="319" t="str">
        <f t="shared" ca="1" si="136"/>
        <v/>
      </c>
      <c r="AY218" s="325" t="str">
        <f t="shared" ca="1" si="137"/>
        <v/>
      </c>
      <c r="AZ218" s="317" t="str">
        <f t="shared" ca="1" si="138"/>
        <v/>
      </c>
      <c r="BA218" s="6" t="str">
        <f t="shared" ca="1" si="120"/>
        <v/>
      </c>
      <c r="BB218" s="29"/>
      <c r="BC218" s="6" t="str">
        <f t="shared" ca="1" si="121"/>
        <v/>
      </c>
      <c r="BD218" s="6" t="str">
        <f t="shared" ca="1" si="122"/>
        <v/>
      </c>
      <c r="BE218" s="6" t="str">
        <f t="shared" ca="1" si="123"/>
        <v/>
      </c>
      <c r="BF218" s="6" t="str">
        <f t="shared" ca="1" si="124"/>
        <v/>
      </c>
      <c r="BG218" s="6" t="str">
        <f t="shared" ca="1" si="125"/>
        <v/>
      </c>
      <c r="BH218" s="6" t="str">
        <f t="shared" ca="1" si="126"/>
        <v/>
      </c>
      <c r="BI218" s="29"/>
      <c r="BJ218" s="302" t="str">
        <f t="shared" ca="1" si="127"/>
        <v/>
      </c>
      <c r="BK218" s="302" t="str">
        <f t="shared" ca="1" si="128"/>
        <v/>
      </c>
      <c r="BL218" s="29"/>
    </row>
    <row r="219" spans="1:64" ht="13.5" customHeight="1" x14ac:dyDescent="0.15">
      <c r="A219" s="5"/>
      <c r="B219" s="279" t="str">
        <f ca="1">LOG確認!B219</f>
        <v/>
      </c>
      <c r="C219" s="280"/>
      <c r="D219" s="281"/>
      <c r="E219" s="281"/>
      <c r="F219" s="282"/>
      <c r="G219" s="280"/>
      <c r="H219" s="283"/>
      <c r="I219" s="284"/>
      <c r="J219" s="285"/>
      <c r="K219" s="286"/>
      <c r="L219" s="285"/>
      <c r="M219" s="287"/>
      <c r="N219" s="341"/>
      <c r="O219" s="289"/>
      <c r="P219" s="290" t="str">
        <f ca="1">LOG確認!P219</f>
        <v/>
      </c>
      <c r="Q219" s="291" t="str">
        <f ca="1">LOG確認!Q219</f>
        <v/>
      </c>
      <c r="R219" s="292" t="str">
        <f ca="1">LOG確認!R219</f>
        <v/>
      </c>
      <c r="S219" s="310" t="str">
        <f ca="1">LOG確認!S219</f>
        <v/>
      </c>
      <c r="T219" s="29"/>
      <c r="U219" s="294" t="str">
        <f ca="1">LOG確認!F219</f>
        <v/>
      </c>
      <c r="V219" s="681" t="str">
        <f ca="1">LOG確認!$GM$12</f>
        <v>★サマリｌにエラｌがあります確認してください</v>
      </c>
      <c r="W219" s="29"/>
      <c r="X219" s="29"/>
      <c r="Y219" s="6">
        <f t="shared" si="105"/>
        <v>1</v>
      </c>
      <c r="Z219" s="6">
        <f t="shared" si="106"/>
        <v>1</v>
      </c>
      <c r="AA219" s="6">
        <f t="shared" si="107"/>
        <v>1</v>
      </c>
      <c r="AB219" s="6">
        <f t="shared" si="108"/>
        <v>1</v>
      </c>
      <c r="AC219" s="6">
        <f t="shared" si="109"/>
        <v>1</v>
      </c>
      <c r="AD219" s="6">
        <f t="shared" si="110"/>
        <v>1</v>
      </c>
      <c r="AE219" s="6">
        <f t="shared" si="111"/>
        <v>1</v>
      </c>
      <c r="AF219" s="6">
        <f t="shared" si="112"/>
        <v>1</v>
      </c>
      <c r="AG219" s="6">
        <f t="shared" si="113"/>
        <v>1</v>
      </c>
      <c r="AH219" s="6">
        <f t="shared" si="114"/>
        <v>1</v>
      </c>
      <c r="AI219" s="6">
        <f t="shared" si="139"/>
        <v>1</v>
      </c>
      <c r="AJ219" s="6">
        <f t="shared" ca="1" si="115"/>
        <v>1</v>
      </c>
      <c r="AK219" s="6">
        <f t="shared" si="116"/>
        <v>1</v>
      </c>
      <c r="AL219" s="6">
        <f t="shared" ca="1" si="117"/>
        <v>13</v>
      </c>
      <c r="AM219" s="53"/>
      <c r="AN219" s="6">
        <f t="shared" ca="1" si="118"/>
        <v>1</v>
      </c>
      <c r="AO219" s="29"/>
      <c r="AP219" s="314" t="str">
        <f t="shared" ca="1" si="129"/>
        <v/>
      </c>
      <c r="AQ219" s="314" t="str">
        <f t="shared" ca="1" si="130"/>
        <v/>
      </c>
      <c r="AR219" s="314" t="str">
        <f t="shared" ca="1" si="131"/>
        <v/>
      </c>
      <c r="AS219" s="319" t="str">
        <f t="shared" ca="1" si="132"/>
        <v/>
      </c>
      <c r="AT219" s="319" t="str">
        <f t="shared" ca="1" si="133"/>
        <v/>
      </c>
      <c r="AU219" s="317" t="str">
        <f t="shared" ca="1" si="134"/>
        <v/>
      </c>
      <c r="AV219" s="324" t="str">
        <f t="shared" ca="1" si="119"/>
        <v/>
      </c>
      <c r="AW219" s="319" t="str">
        <f t="shared" ca="1" si="135"/>
        <v/>
      </c>
      <c r="AX219" s="319" t="str">
        <f t="shared" ca="1" si="136"/>
        <v/>
      </c>
      <c r="AY219" s="319" t="str">
        <f t="shared" ca="1" si="137"/>
        <v/>
      </c>
      <c r="AZ219" s="317" t="str">
        <f t="shared" ca="1" si="138"/>
        <v/>
      </c>
      <c r="BA219" s="6" t="str">
        <f t="shared" ca="1" si="120"/>
        <v/>
      </c>
      <c r="BB219" s="29"/>
      <c r="BC219" s="6" t="str">
        <f t="shared" ca="1" si="121"/>
        <v/>
      </c>
      <c r="BD219" s="6" t="str">
        <f t="shared" ca="1" si="122"/>
        <v/>
      </c>
      <c r="BE219" s="6" t="str">
        <f t="shared" ca="1" si="123"/>
        <v/>
      </c>
      <c r="BF219" s="6" t="str">
        <f t="shared" ca="1" si="124"/>
        <v/>
      </c>
      <c r="BG219" s="6" t="str">
        <f t="shared" ca="1" si="125"/>
        <v/>
      </c>
      <c r="BH219" s="6" t="str">
        <f t="shared" ca="1" si="126"/>
        <v/>
      </c>
      <c r="BI219" s="29"/>
      <c r="BJ219" s="302" t="str">
        <f t="shared" ca="1" si="127"/>
        <v/>
      </c>
      <c r="BK219" s="302" t="str">
        <f t="shared" ca="1" si="128"/>
        <v/>
      </c>
      <c r="BL219" s="29"/>
    </row>
    <row r="220" spans="1:64" x14ac:dyDescent="0.15">
      <c r="A220" s="5"/>
      <c r="B220" s="303" t="str">
        <f ca="1">LOG確認!B220</f>
        <v/>
      </c>
      <c r="C220" s="304"/>
      <c r="D220" s="280"/>
      <c r="E220" s="280"/>
      <c r="F220" s="305"/>
      <c r="G220" s="320"/>
      <c r="H220" s="284"/>
      <c r="I220" s="284"/>
      <c r="J220" s="321"/>
      <c r="K220" s="342"/>
      <c r="L220" s="306"/>
      <c r="M220" s="308"/>
      <c r="N220" s="288"/>
      <c r="O220" s="309"/>
      <c r="P220" s="290" t="str">
        <f ca="1">LOG確認!P220</f>
        <v/>
      </c>
      <c r="Q220" s="291" t="str">
        <f ca="1">LOG確認!Q220</f>
        <v/>
      </c>
      <c r="R220" s="292" t="str">
        <f ca="1">LOG確認!R220</f>
        <v/>
      </c>
      <c r="S220" s="310" t="str">
        <f ca="1">LOG確認!S220</f>
        <v/>
      </c>
      <c r="T220" s="29"/>
      <c r="U220" s="311" t="str">
        <f ca="1">LOG確認!F220</f>
        <v/>
      </c>
      <c r="V220" s="681"/>
      <c r="W220" s="29"/>
      <c r="X220" s="29"/>
      <c r="Y220" s="6">
        <f t="shared" si="105"/>
        <v>1</v>
      </c>
      <c r="Z220" s="6">
        <f t="shared" si="106"/>
        <v>1</v>
      </c>
      <c r="AA220" s="6">
        <f t="shared" si="107"/>
        <v>1</v>
      </c>
      <c r="AB220" s="6">
        <f t="shared" si="108"/>
        <v>1</v>
      </c>
      <c r="AC220" s="6">
        <f t="shared" si="109"/>
        <v>1</v>
      </c>
      <c r="AD220" s="6">
        <f t="shared" si="110"/>
        <v>1</v>
      </c>
      <c r="AE220" s="6">
        <f t="shared" si="111"/>
        <v>1</v>
      </c>
      <c r="AF220" s="6">
        <f t="shared" si="112"/>
        <v>1</v>
      </c>
      <c r="AG220" s="6">
        <f t="shared" si="113"/>
        <v>1</v>
      </c>
      <c r="AH220" s="6">
        <f t="shared" si="114"/>
        <v>1</v>
      </c>
      <c r="AI220" s="6">
        <f t="shared" si="139"/>
        <v>1</v>
      </c>
      <c r="AJ220" s="6">
        <f t="shared" ca="1" si="115"/>
        <v>1</v>
      </c>
      <c r="AK220" s="6">
        <f t="shared" si="116"/>
        <v>1</v>
      </c>
      <c r="AL220" s="6">
        <f t="shared" ca="1" si="117"/>
        <v>13</v>
      </c>
      <c r="AM220" s="53"/>
      <c r="AN220" s="6">
        <f t="shared" ca="1" si="118"/>
        <v>1</v>
      </c>
      <c r="AO220" s="29"/>
      <c r="AP220" s="314" t="str">
        <f t="shared" ca="1" si="129"/>
        <v/>
      </c>
      <c r="AQ220" s="314" t="str">
        <f t="shared" ca="1" si="130"/>
        <v/>
      </c>
      <c r="AR220" s="314" t="str">
        <f t="shared" ca="1" si="131"/>
        <v/>
      </c>
      <c r="AS220" s="319" t="str">
        <f t="shared" ca="1" si="132"/>
        <v/>
      </c>
      <c r="AT220" s="319" t="str">
        <f t="shared" ca="1" si="133"/>
        <v/>
      </c>
      <c r="AU220" s="317" t="str">
        <f t="shared" ca="1" si="134"/>
        <v/>
      </c>
      <c r="AV220" s="318" t="str">
        <f t="shared" ca="1" si="119"/>
        <v/>
      </c>
      <c r="AW220" s="319" t="str">
        <f t="shared" ca="1" si="135"/>
        <v/>
      </c>
      <c r="AX220" s="319" t="str">
        <f t="shared" ca="1" si="136"/>
        <v/>
      </c>
      <c r="AY220" s="319" t="str">
        <f t="shared" ca="1" si="137"/>
        <v/>
      </c>
      <c r="AZ220" s="317" t="str">
        <f t="shared" ca="1" si="138"/>
        <v/>
      </c>
      <c r="BA220" s="6" t="str">
        <f t="shared" ca="1" si="120"/>
        <v/>
      </c>
      <c r="BB220" s="29"/>
      <c r="BC220" s="6" t="str">
        <f t="shared" ca="1" si="121"/>
        <v/>
      </c>
      <c r="BD220" s="6" t="str">
        <f t="shared" ca="1" si="122"/>
        <v/>
      </c>
      <c r="BE220" s="6" t="str">
        <f t="shared" ca="1" si="123"/>
        <v/>
      </c>
      <c r="BF220" s="6" t="str">
        <f t="shared" ca="1" si="124"/>
        <v/>
      </c>
      <c r="BG220" s="6" t="str">
        <f t="shared" ca="1" si="125"/>
        <v/>
      </c>
      <c r="BH220" s="6" t="str">
        <f t="shared" ca="1" si="126"/>
        <v/>
      </c>
      <c r="BI220" s="29"/>
      <c r="BJ220" s="302" t="str">
        <f t="shared" ca="1" si="127"/>
        <v/>
      </c>
      <c r="BK220" s="302" t="str">
        <f t="shared" ca="1" si="128"/>
        <v/>
      </c>
      <c r="BL220" s="29"/>
    </row>
    <row r="221" spans="1:64" x14ac:dyDescent="0.15">
      <c r="A221" s="5"/>
      <c r="B221" s="303" t="str">
        <f ca="1">LOG確認!B221</f>
        <v/>
      </c>
      <c r="C221" s="304"/>
      <c r="D221" s="280"/>
      <c r="E221" s="280"/>
      <c r="F221" s="305"/>
      <c r="G221" s="320"/>
      <c r="H221" s="284"/>
      <c r="I221" s="284"/>
      <c r="J221" s="306"/>
      <c r="K221" s="342"/>
      <c r="L221" s="321"/>
      <c r="M221" s="308"/>
      <c r="N221" s="288"/>
      <c r="O221" s="322"/>
      <c r="P221" s="290" t="str">
        <f ca="1">LOG確認!P221</f>
        <v/>
      </c>
      <c r="Q221" s="291" t="str">
        <f ca="1">LOG確認!Q221</f>
        <v/>
      </c>
      <c r="R221" s="292" t="str">
        <f ca="1">LOG確認!R221</f>
        <v/>
      </c>
      <c r="S221" s="310" t="str">
        <f ca="1">LOG確認!S221</f>
        <v/>
      </c>
      <c r="T221" s="29"/>
      <c r="U221" s="311" t="str">
        <f ca="1">LOG確認!F221</f>
        <v/>
      </c>
      <c r="V221" s="681"/>
      <c r="W221" s="29"/>
      <c r="X221" s="29"/>
      <c r="Y221" s="6">
        <f t="shared" si="105"/>
        <v>1</v>
      </c>
      <c r="Z221" s="6">
        <f t="shared" si="106"/>
        <v>1</v>
      </c>
      <c r="AA221" s="6">
        <f t="shared" si="107"/>
        <v>1</v>
      </c>
      <c r="AB221" s="6">
        <f t="shared" si="108"/>
        <v>1</v>
      </c>
      <c r="AC221" s="6">
        <f t="shared" si="109"/>
        <v>1</v>
      </c>
      <c r="AD221" s="6">
        <f t="shared" si="110"/>
        <v>1</v>
      </c>
      <c r="AE221" s="6">
        <f t="shared" si="111"/>
        <v>1</v>
      </c>
      <c r="AF221" s="6">
        <f t="shared" si="112"/>
        <v>1</v>
      </c>
      <c r="AG221" s="6">
        <f t="shared" si="113"/>
        <v>1</v>
      </c>
      <c r="AH221" s="6">
        <f t="shared" si="114"/>
        <v>1</v>
      </c>
      <c r="AI221" s="6">
        <f t="shared" si="139"/>
        <v>1</v>
      </c>
      <c r="AJ221" s="6">
        <f t="shared" ca="1" si="115"/>
        <v>1</v>
      </c>
      <c r="AK221" s="6">
        <f t="shared" si="116"/>
        <v>1</v>
      </c>
      <c r="AL221" s="6">
        <f t="shared" ca="1" si="117"/>
        <v>13</v>
      </c>
      <c r="AM221" s="53"/>
      <c r="AN221" s="6">
        <f t="shared" ca="1" si="118"/>
        <v>1</v>
      </c>
      <c r="AO221" s="29"/>
      <c r="AP221" s="314" t="str">
        <f t="shared" ca="1" si="129"/>
        <v/>
      </c>
      <c r="AQ221" s="314" t="str">
        <f t="shared" ca="1" si="130"/>
        <v/>
      </c>
      <c r="AR221" s="314" t="str">
        <f t="shared" ca="1" si="131"/>
        <v/>
      </c>
      <c r="AS221" s="316" t="str">
        <f t="shared" ca="1" si="132"/>
        <v/>
      </c>
      <c r="AT221" s="316" t="str">
        <f t="shared" ca="1" si="133"/>
        <v/>
      </c>
      <c r="AU221" s="317" t="str">
        <f t="shared" ca="1" si="134"/>
        <v/>
      </c>
      <c r="AV221" s="318" t="str">
        <f t="shared" ca="1" si="119"/>
        <v/>
      </c>
      <c r="AW221" s="316" t="str">
        <f t="shared" ca="1" si="135"/>
        <v/>
      </c>
      <c r="AX221" s="319" t="str">
        <f t="shared" ca="1" si="136"/>
        <v/>
      </c>
      <c r="AY221" s="316" t="str">
        <f t="shared" ca="1" si="137"/>
        <v/>
      </c>
      <c r="AZ221" s="317" t="str">
        <f t="shared" ca="1" si="138"/>
        <v/>
      </c>
      <c r="BA221" s="6" t="str">
        <f t="shared" ca="1" si="120"/>
        <v/>
      </c>
      <c r="BB221" s="29"/>
      <c r="BC221" s="6" t="str">
        <f t="shared" ca="1" si="121"/>
        <v/>
      </c>
      <c r="BD221" s="6" t="str">
        <f t="shared" ca="1" si="122"/>
        <v/>
      </c>
      <c r="BE221" s="6" t="str">
        <f t="shared" ca="1" si="123"/>
        <v/>
      </c>
      <c r="BF221" s="6" t="str">
        <f t="shared" ca="1" si="124"/>
        <v/>
      </c>
      <c r="BG221" s="6" t="str">
        <f t="shared" ca="1" si="125"/>
        <v/>
      </c>
      <c r="BH221" s="6" t="str">
        <f t="shared" ca="1" si="126"/>
        <v/>
      </c>
      <c r="BI221" s="29"/>
      <c r="BJ221" s="302" t="str">
        <f t="shared" ca="1" si="127"/>
        <v/>
      </c>
      <c r="BK221" s="302" t="str">
        <f t="shared" ca="1" si="128"/>
        <v/>
      </c>
      <c r="BL221" s="29"/>
    </row>
    <row r="222" spans="1:64" x14ac:dyDescent="0.15">
      <c r="A222" s="5"/>
      <c r="B222" s="303" t="str">
        <f ca="1">LOG確認!B222</f>
        <v/>
      </c>
      <c r="C222" s="304"/>
      <c r="D222" s="280"/>
      <c r="E222" s="280"/>
      <c r="F222" s="305"/>
      <c r="G222" s="320"/>
      <c r="H222" s="284"/>
      <c r="I222" s="284"/>
      <c r="J222" s="306"/>
      <c r="K222" s="342"/>
      <c r="L222" s="321"/>
      <c r="M222" s="308"/>
      <c r="N222" s="288"/>
      <c r="O222" s="322"/>
      <c r="P222" s="290" t="str">
        <f ca="1">LOG確認!P222</f>
        <v/>
      </c>
      <c r="Q222" s="291" t="str">
        <f ca="1">LOG確認!Q222</f>
        <v/>
      </c>
      <c r="R222" s="292" t="str">
        <f ca="1">LOG確認!R222</f>
        <v/>
      </c>
      <c r="S222" s="310" t="str">
        <f ca="1">LOG確認!S222</f>
        <v/>
      </c>
      <c r="T222" s="29"/>
      <c r="U222" s="311" t="str">
        <f ca="1">LOG確認!F222</f>
        <v/>
      </c>
      <c r="V222" s="681"/>
      <c r="W222" s="29"/>
      <c r="X222" s="29"/>
      <c r="Y222" s="6">
        <f t="shared" si="105"/>
        <v>1</v>
      </c>
      <c r="Z222" s="6">
        <f t="shared" si="106"/>
        <v>1</v>
      </c>
      <c r="AA222" s="6">
        <f t="shared" si="107"/>
        <v>1</v>
      </c>
      <c r="AB222" s="6">
        <f t="shared" si="108"/>
        <v>1</v>
      </c>
      <c r="AC222" s="6">
        <f t="shared" si="109"/>
        <v>1</v>
      </c>
      <c r="AD222" s="6">
        <f t="shared" si="110"/>
        <v>1</v>
      </c>
      <c r="AE222" s="6">
        <f t="shared" si="111"/>
        <v>1</v>
      </c>
      <c r="AF222" s="6">
        <f t="shared" si="112"/>
        <v>1</v>
      </c>
      <c r="AG222" s="6">
        <f t="shared" si="113"/>
        <v>1</v>
      </c>
      <c r="AH222" s="6">
        <f t="shared" si="114"/>
        <v>1</v>
      </c>
      <c r="AI222" s="6">
        <f t="shared" si="139"/>
        <v>1</v>
      </c>
      <c r="AJ222" s="6">
        <f t="shared" ca="1" si="115"/>
        <v>1</v>
      </c>
      <c r="AK222" s="6">
        <f t="shared" si="116"/>
        <v>1</v>
      </c>
      <c r="AL222" s="6">
        <f t="shared" ca="1" si="117"/>
        <v>13</v>
      </c>
      <c r="AM222" s="53"/>
      <c r="AN222" s="6">
        <f t="shared" ca="1" si="118"/>
        <v>1</v>
      </c>
      <c r="AO222" s="29"/>
      <c r="AP222" s="314" t="str">
        <f t="shared" ca="1" si="129"/>
        <v/>
      </c>
      <c r="AQ222" s="314" t="str">
        <f t="shared" ca="1" si="130"/>
        <v/>
      </c>
      <c r="AR222" s="314" t="str">
        <f t="shared" ca="1" si="131"/>
        <v/>
      </c>
      <c r="AS222" s="319" t="str">
        <f t="shared" ca="1" si="132"/>
        <v/>
      </c>
      <c r="AT222" s="319" t="str">
        <f t="shared" ca="1" si="133"/>
        <v/>
      </c>
      <c r="AU222" s="317" t="str">
        <f t="shared" ca="1" si="134"/>
        <v/>
      </c>
      <c r="AV222" s="324" t="str">
        <f t="shared" ca="1" si="119"/>
        <v/>
      </c>
      <c r="AW222" s="319" t="str">
        <f t="shared" ca="1" si="135"/>
        <v/>
      </c>
      <c r="AX222" s="319" t="str">
        <f t="shared" ca="1" si="136"/>
        <v/>
      </c>
      <c r="AY222" s="319" t="str">
        <f t="shared" ca="1" si="137"/>
        <v/>
      </c>
      <c r="AZ222" s="317" t="str">
        <f t="shared" ca="1" si="138"/>
        <v/>
      </c>
      <c r="BA222" s="6" t="str">
        <f t="shared" ca="1" si="120"/>
        <v/>
      </c>
      <c r="BB222" s="29"/>
      <c r="BC222" s="6" t="str">
        <f t="shared" ca="1" si="121"/>
        <v/>
      </c>
      <c r="BD222" s="6" t="str">
        <f t="shared" ca="1" si="122"/>
        <v/>
      </c>
      <c r="BE222" s="6" t="str">
        <f t="shared" ca="1" si="123"/>
        <v/>
      </c>
      <c r="BF222" s="6" t="str">
        <f t="shared" ca="1" si="124"/>
        <v/>
      </c>
      <c r="BG222" s="6" t="str">
        <f t="shared" ca="1" si="125"/>
        <v/>
      </c>
      <c r="BH222" s="6" t="str">
        <f t="shared" ca="1" si="126"/>
        <v/>
      </c>
      <c r="BI222" s="29"/>
      <c r="BJ222" s="302" t="str">
        <f t="shared" ca="1" si="127"/>
        <v/>
      </c>
      <c r="BK222" s="302" t="str">
        <f t="shared" ca="1" si="128"/>
        <v/>
      </c>
      <c r="BL222" s="29"/>
    </row>
    <row r="223" spans="1:64" x14ac:dyDescent="0.15">
      <c r="A223" s="5"/>
      <c r="B223" s="303" t="str">
        <f ca="1">LOG確認!B223</f>
        <v/>
      </c>
      <c r="C223" s="304"/>
      <c r="D223" s="280"/>
      <c r="E223" s="280"/>
      <c r="F223" s="305"/>
      <c r="G223" s="320"/>
      <c r="H223" s="284"/>
      <c r="I223" s="284"/>
      <c r="J223" s="306"/>
      <c r="K223" s="307"/>
      <c r="L223" s="306"/>
      <c r="M223" s="308"/>
      <c r="N223" s="288"/>
      <c r="O223" s="322"/>
      <c r="P223" s="290" t="str">
        <f ca="1">LOG確認!P223</f>
        <v/>
      </c>
      <c r="Q223" s="291" t="str">
        <f ca="1">LOG確認!Q223</f>
        <v/>
      </c>
      <c r="R223" s="292" t="str">
        <f ca="1">LOG確認!R223</f>
        <v/>
      </c>
      <c r="S223" s="310" t="str">
        <f ca="1">LOG確認!S223</f>
        <v/>
      </c>
      <c r="T223" s="29"/>
      <c r="U223" s="311" t="str">
        <f ca="1">LOG確認!F223</f>
        <v/>
      </c>
      <c r="V223" s="681"/>
      <c r="W223" s="29"/>
      <c r="X223" s="29"/>
      <c r="Y223" s="6">
        <f t="shared" si="105"/>
        <v>1</v>
      </c>
      <c r="Z223" s="6">
        <f t="shared" si="106"/>
        <v>1</v>
      </c>
      <c r="AA223" s="6">
        <f t="shared" si="107"/>
        <v>1</v>
      </c>
      <c r="AB223" s="6">
        <f t="shared" si="108"/>
        <v>1</v>
      </c>
      <c r="AC223" s="6">
        <f t="shared" si="109"/>
        <v>1</v>
      </c>
      <c r="AD223" s="6">
        <f t="shared" si="110"/>
        <v>1</v>
      </c>
      <c r="AE223" s="6">
        <f t="shared" si="111"/>
        <v>1</v>
      </c>
      <c r="AF223" s="6">
        <f t="shared" si="112"/>
        <v>1</v>
      </c>
      <c r="AG223" s="6">
        <f t="shared" si="113"/>
        <v>1</v>
      </c>
      <c r="AH223" s="6">
        <f t="shared" si="114"/>
        <v>1</v>
      </c>
      <c r="AI223" s="6">
        <f t="shared" si="139"/>
        <v>1</v>
      </c>
      <c r="AJ223" s="6">
        <f t="shared" ca="1" si="115"/>
        <v>1</v>
      </c>
      <c r="AK223" s="6">
        <f t="shared" si="116"/>
        <v>1</v>
      </c>
      <c r="AL223" s="6">
        <f t="shared" ca="1" si="117"/>
        <v>13</v>
      </c>
      <c r="AM223" s="53"/>
      <c r="AN223" s="6">
        <f t="shared" ca="1" si="118"/>
        <v>1</v>
      </c>
      <c r="AO223" s="29"/>
      <c r="AP223" s="314" t="str">
        <f t="shared" ca="1" si="129"/>
        <v/>
      </c>
      <c r="AQ223" s="314" t="str">
        <f t="shared" ca="1" si="130"/>
        <v/>
      </c>
      <c r="AR223" s="314" t="str">
        <f t="shared" ca="1" si="131"/>
        <v/>
      </c>
      <c r="AS223" s="325" t="str">
        <f t="shared" ca="1" si="132"/>
        <v/>
      </c>
      <c r="AT223" s="325" t="str">
        <f t="shared" ca="1" si="133"/>
        <v/>
      </c>
      <c r="AU223" s="317" t="str">
        <f t="shared" ca="1" si="134"/>
        <v/>
      </c>
      <c r="AV223" s="318" t="str">
        <f t="shared" ca="1" si="119"/>
        <v/>
      </c>
      <c r="AW223" s="325" t="str">
        <f t="shared" ca="1" si="135"/>
        <v/>
      </c>
      <c r="AX223" s="319" t="str">
        <f t="shared" ca="1" si="136"/>
        <v/>
      </c>
      <c r="AY223" s="325" t="str">
        <f t="shared" ca="1" si="137"/>
        <v/>
      </c>
      <c r="AZ223" s="317" t="str">
        <f t="shared" ca="1" si="138"/>
        <v/>
      </c>
      <c r="BA223" s="6" t="str">
        <f t="shared" ca="1" si="120"/>
        <v/>
      </c>
      <c r="BB223" s="29"/>
      <c r="BC223" s="6" t="str">
        <f t="shared" ca="1" si="121"/>
        <v/>
      </c>
      <c r="BD223" s="6" t="str">
        <f t="shared" ca="1" si="122"/>
        <v/>
      </c>
      <c r="BE223" s="6" t="str">
        <f t="shared" ca="1" si="123"/>
        <v/>
      </c>
      <c r="BF223" s="6" t="str">
        <f t="shared" ca="1" si="124"/>
        <v/>
      </c>
      <c r="BG223" s="6" t="str">
        <f t="shared" ca="1" si="125"/>
        <v/>
      </c>
      <c r="BH223" s="6" t="str">
        <f t="shared" ca="1" si="126"/>
        <v/>
      </c>
      <c r="BI223" s="29"/>
      <c r="BJ223" s="302" t="str">
        <f t="shared" ca="1" si="127"/>
        <v/>
      </c>
      <c r="BK223" s="302" t="str">
        <f t="shared" ca="1" si="128"/>
        <v/>
      </c>
      <c r="BL223" s="29"/>
    </row>
    <row r="224" spans="1:64" x14ac:dyDescent="0.15">
      <c r="A224" s="5"/>
      <c r="B224" s="303" t="str">
        <f ca="1">LOG確認!B224</f>
        <v/>
      </c>
      <c r="C224" s="304"/>
      <c r="D224" s="280"/>
      <c r="E224" s="280"/>
      <c r="F224" s="305"/>
      <c r="G224" s="320"/>
      <c r="H224" s="284"/>
      <c r="I224" s="284"/>
      <c r="J224" s="321"/>
      <c r="K224" s="342"/>
      <c r="L224" s="321"/>
      <c r="M224" s="308"/>
      <c r="N224" s="288"/>
      <c r="O224" s="309"/>
      <c r="P224" s="290" t="str">
        <f ca="1">LOG確認!P224</f>
        <v/>
      </c>
      <c r="Q224" s="291" t="str">
        <f ca="1">LOG確認!Q224</f>
        <v/>
      </c>
      <c r="R224" s="292" t="str">
        <f ca="1">LOG確認!R224</f>
        <v/>
      </c>
      <c r="S224" s="310" t="str">
        <f ca="1">LOG確認!S224</f>
        <v/>
      </c>
      <c r="T224" s="29"/>
      <c r="U224" s="326" t="str">
        <f ca="1">LOG確認!F224</f>
        <v/>
      </c>
      <c r="V224" s="681"/>
      <c r="W224" s="29"/>
      <c r="X224" s="29"/>
      <c r="Y224" s="6">
        <f t="shared" si="105"/>
        <v>1</v>
      </c>
      <c r="Z224" s="6">
        <f t="shared" si="106"/>
        <v>1</v>
      </c>
      <c r="AA224" s="6">
        <f t="shared" si="107"/>
        <v>1</v>
      </c>
      <c r="AB224" s="6">
        <f t="shared" si="108"/>
        <v>1</v>
      </c>
      <c r="AC224" s="6">
        <f t="shared" si="109"/>
        <v>1</v>
      </c>
      <c r="AD224" s="6">
        <f t="shared" si="110"/>
        <v>1</v>
      </c>
      <c r="AE224" s="6">
        <f t="shared" si="111"/>
        <v>1</v>
      </c>
      <c r="AF224" s="6">
        <f t="shared" si="112"/>
        <v>1</v>
      </c>
      <c r="AG224" s="6">
        <f t="shared" si="113"/>
        <v>1</v>
      </c>
      <c r="AH224" s="6">
        <f t="shared" si="114"/>
        <v>1</v>
      </c>
      <c r="AI224" s="6">
        <f t="shared" si="139"/>
        <v>1</v>
      </c>
      <c r="AJ224" s="6">
        <f t="shared" ca="1" si="115"/>
        <v>1</v>
      </c>
      <c r="AK224" s="6">
        <f t="shared" si="116"/>
        <v>1</v>
      </c>
      <c r="AL224" s="6">
        <f t="shared" ca="1" si="117"/>
        <v>13</v>
      </c>
      <c r="AM224" s="53"/>
      <c r="AN224" s="6">
        <f t="shared" ca="1" si="118"/>
        <v>1</v>
      </c>
      <c r="AO224" s="29"/>
      <c r="AP224" s="314" t="str">
        <f t="shared" ca="1" si="129"/>
        <v/>
      </c>
      <c r="AQ224" s="314" t="str">
        <f t="shared" ca="1" si="130"/>
        <v/>
      </c>
      <c r="AR224" s="314" t="str">
        <f t="shared" ca="1" si="131"/>
        <v/>
      </c>
      <c r="AS224" s="325" t="str">
        <f t="shared" ca="1" si="132"/>
        <v/>
      </c>
      <c r="AT224" s="325" t="str">
        <f t="shared" ca="1" si="133"/>
        <v/>
      </c>
      <c r="AU224" s="317" t="str">
        <f t="shared" ca="1" si="134"/>
        <v/>
      </c>
      <c r="AV224" s="318" t="str">
        <f t="shared" ca="1" si="119"/>
        <v/>
      </c>
      <c r="AW224" s="325" t="str">
        <f t="shared" ca="1" si="135"/>
        <v/>
      </c>
      <c r="AX224" s="319" t="str">
        <f t="shared" ca="1" si="136"/>
        <v/>
      </c>
      <c r="AY224" s="325" t="str">
        <f t="shared" ca="1" si="137"/>
        <v/>
      </c>
      <c r="AZ224" s="317" t="str">
        <f t="shared" ca="1" si="138"/>
        <v/>
      </c>
      <c r="BA224" s="6" t="str">
        <f t="shared" ca="1" si="120"/>
        <v/>
      </c>
      <c r="BB224" s="29"/>
      <c r="BC224" s="6" t="str">
        <f t="shared" ca="1" si="121"/>
        <v/>
      </c>
      <c r="BD224" s="6" t="str">
        <f t="shared" ca="1" si="122"/>
        <v/>
      </c>
      <c r="BE224" s="6" t="str">
        <f t="shared" ca="1" si="123"/>
        <v/>
      </c>
      <c r="BF224" s="6" t="str">
        <f t="shared" ca="1" si="124"/>
        <v/>
      </c>
      <c r="BG224" s="6" t="str">
        <f t="shared" ca="1" si="125"/>
        <v/>
      </c>
      <c r="BH224" s="6" t="str">
        <f t="shared" ca="1" si="126"/>
        <v/>
      </c>
      <c r="BI224" s="29"/>
      <c r="BJ224" s="302" t="str">
        <f t="shared" ca="1" si="127"/>
        <v/>
      </c>
      <c r="BK224" s="302" t="str">
        <f t="shared" ca="1" si="128"/>
        <v/>
      </c>
      <c r="BL224" s="29"/>
    </row>
    <row r="225" spans="1:64" x14ac:dyDescent="0.15">
      <c r="A225" s="5"/>
      <c r="B225" s="303" t="str">
        <f ca="1">LOG確認!B225</f>
        <v/>
      </c>
      <c r="C225" s="304"/>
      <c r="D225" s="280"/>
      <c r="E225" s="280"/>
      <c r="F225" s="305"/>
      <c r="G225" s="320"/>
      <c r="H225" s="284"/>
      <c r="I225" s="284"/>
      <c r="J225" s="321"/>
      <c r="K225" s="342"/>
      <c r="L225" s="321"/>
      <c r="M225" s="308"/>
      <c r="N225" s="288"/>
      <c r="O225" s="322"/>
      <c r="P225" s="290" t="str">
        <f ca="1">LOG確認!P225</f>
        <v/>
      </c>
      <c r="Q225" s="291" t="str">
        <f ca="1">LOG確認!Q225</f>
        <v/>
      </c>
      <c r="R225" s="292" t="str">
        <f ca="1">LOG確認!R225</f>
        <v/>
      </c>
      <c r="S225" s="310" t="str">
        <f ca="1">LOG確認!S225</f>
        <v/>
      </c>
      <c r="T225" s="29"/>
      <c r="U225" s="311" t="str">
        <f ca="1">LOG確認!F225</f>
        <v/>
      </c>
      <c r="V225" s="681"/>
      <c r="W225" s="29"/>
      <c r="X225" s="29"/>
      <c r="Y225" s="6">
        <f t="shared" si="105"/>
        <v>1</v>
      </c>
      <c r="Z225" s="6">
        <f t="shared" si="106"/>
        <v>1</v>
      </c>
      <c r="AA225" s="6">
        <f t="shared" si="107"/>
        <v>1</v>
      </c>
      <c r="AB225" s="6">
        <f t="shared" si="108"/>
        <v>1</v>
      </c>
      <c r="AC225" s="6">
        <f t="shared" si="109"/>
        <v>1</v>
      </c>
      <c r="AD225" s="6">
        <f t="shared" si="110"/>
        <v>1</v>
      </c>
      <c r="AE225" s="6">
        <f t="shared" si="111"/>
        <v>1</v>
      </c>
      <c r="AF225" s="6">
        <f t="shared" si="112"/>
        <v>1</v>
      </c>
      <c r="AG225" s="6">
        <f t="shared" si="113"/>
        <v>1</v>
      </c>
      <c r="AH225" s="6">
        <f t="shared" si="114"/>
        <v>1</v>
      </c>
      <c r="AI225" s="6">
        <f t="shared" si="139"/>
        <v>1</v>
      </c>
      <c r="AJ225" s="6">
        <f t="shared" ca="1" si="115"/>
        <v>1</v>
      </c>
      <c r="AK225" s="6">
        <f t="shared" si="116"/>
        <v>1</v>
      </c>
      <c r="AL225" s="6">
        <f t="shared" ca="1" si="117"/>
        <v>13</v>
      </c>
      <c r="AM225" s="53"/>
      <c r="AN225" s="6">
        <f t="shared" ca="1" si="118"/>
        <v>1</v>
      </c>
      <c r="AO225" s="29"/>
      <c r="AP225" s="314" t="str">
        <f t="shared" ca="1" si="129"/>
        <v/>
      </c>
      <c r="AQ225" s="314" t="str">
        <f t="shared" ca="1" si="130"/>
        <v/>
      </c>
      <c r="AR225" s="314" t="str">
        <f t="shared" ca="1" si="131"/>
        <v/>
      </c>
      <c r="AS225" s="325" t="str">
        <f t="shared" ca="1" si="132"/>
        <v/>
      </c>
      <c r="AT225" s="325" t="str">
        <f t="shared" ca="1" si="133"/>
        <v/>
      </c>
      <c r="AU225" s="317" t="str">
        <f t="shared" ca="1" si="134"/>
        <v/>
      </c>
      <c r="AV225" s="324" t="str">
        <f t="shared" ca="1" si="119"/>
        <v/>
      </c>
      <c r="AW225" s="325" t="str">
        <f t="shared" ca="1" si="135"/>
        <v/>
      </c>
      <c r="AX225" s="319" t="str">
        <f t="shared" ca="1" si="136"/>
        <v/>
      </c>
      <c r="AY225" s="325" t="str">
        <f t="shared" ca="1" si="137"/>
        <v/>
      </c>
      <c r="AZ225" s="317" t="str">
        <f t="shared" ca="1" si="138"/>
        <v/>
      </c>
      <c r="BA225" s="6" t="str">
        <f t="shared" ca="1" si="120"/>
        <v/>
      </c>
      <c r="BB225" s="29"/>
      <c r="BC225" s="6" t="str">
        <f t="shared" ca="1" si="121"/>
        <v/>
      </c>
      <c r="BD225" s="6" t="str">
        <f t="shared" ca="1" si="122"/>
        <v/>
      </c>
      <c r="BE225" s="6" t="str">
        <f t="shared" ca="1" si="123"/>
        <v/>
      </c>
      <c r="BF225" s="6" t="str">
        <f t="shared" ca="1" si="124"/>
        <v/>
      </c>
      <c r="BG225" s="6" t="str">
        <f t="shared" ca="1" si="125"/>
        <v/>
      </c>
      <c r="BH225" s="6" t="str">
        <f t="shared" ca="1" si="126"/>
        <v/>
      </c>
      <c r="BI225" s="29"/>
      <c r="BJ225" s="302" t="str">
        <f t="shared" ca="1" si="127"/>
        <v/>
      </c>
      <c r="BK225" s="302" t="str">
        <f t="shared" ca="1" si="128"/>
        <v/>
      </c>
      <c r="BL225" s="29"/>
    </row>
    <row r="226" spans="1:64" x14ac:dyDescent="0.15">
      <c r="A226" s="5"/>
      <c r="B226" s="303" t="str">
        <f ca="1">LOG確認!B226</f>
        <v/>
      </c>
      <c r="C226" s="304"/>
      <c r="D226" s="280"/>
      <c r="E226" s="280"/>
      <c r="F226" s="305"/>
      <c r="G226" s="320"/>
      <c r="H226" s="284"/>
      <c r="I226" s="284"/>
      <c r="J226" s="306"/>
      <c r="K226" s="342"/>
      <c r="L226" s="321"/>
      <c r="M226" s="308"/>
      <c r="N226" s="288"/>
      <c r="O226" s="322"/>
      <c r="P226" s="290" t="str">
        <f ca="1">LOG確認!P226</f>
        <v/>
      </c>
      <c r="Q226" s="291" t="str">
        <f ca="1">LOG確認!Q226</f>
        <v/>
      </c>
      <c r="R226" s="292" t="str">
        <f ca="1">LOG確認!R226</f>
        <v/>
      </c>
      <c r="S226" s="310" t="str">
        <f ca="1">LOG確認!S226</f>
        <v/>
      </c>
      <c r="T226" s="29"/>
      <c r="U226" s="311" t="str">
        <f ca="1">LOG確認!F226</f>
        <v/>
      </c>
      <c r="V226" s="681"/>
      <c r="W226" s="29"/>
      <c r="X226" s="29"/>
      <c r="Y226" s="6">
        <f t="shared" si="105"/>
        <v>1</v>
      </c>
      <c r="Z226" s="6">
        <f t="shared" si="106"/>
        <v>1</v>
      </c>
      <c r="AA226" s="6">
        <f t="shared" si="107"/>
        <v>1</v>
      </c>
      <c r="AB226" s="6">
        <f t="shared" si="108"/>
        <v>1</v>
      </c>
      <c r="AC226" s="6">
        <f t="shared" si="109"/>
        <v>1</v>
      </c>
      <c r="AD226" s="6">
        <f t="shared" si="110"/>
        <v>1</v>
      </c>
      <c r="AE226" s="6">
        <f t="shared" si="111"/>
        <v>1</v>
      </c>
      <c r="AF226" s="6">
        <f t="shared" si="112"/>
        <v>1</v>
      </c>
      <c r="AG226" s="6">
        <f t="shared" si="113"/>
        <v>1</v>
      </c>
      <c r="AH226" s="6">
        <f t="shared" si="114"/>
        <v>1</v>
      </c>
      <c r="AI226" s="6">
        <f t="shared" si="139"/>
        <v>1</v>
      </c>
      <c r="AJ226" s="6">
        <f t="shared" ca="1" si="115"/>
        <v>1</v>
      </c>
      <c r="AK226" s="6">
        <f t="shared" si="116"/>
        <v>1</v>
      </c>
      <c r="AL226" s="6">
        <f t="shared" ca="1" si="117"/>
        <v>13</v>
      </c>
      <c r="AM226" s="53"/>
      <c r="AN226" s="6">
        <f t="shared" ca="1" si="118"/>
        <v>1</v>
      </c>
      <c r="AO226" s="29"/>
      <c r="AP226" s="314" t="str">
        <f t="shared" ca="1" si="129"/>
        <v/>
      </c>
      <c r="AQ226" s="314" t="str">
        <f t="shared" ca="1" si="130"/>
        <v/>
      </c>
      <c r="AR226" s="314" t="str">
        <f t="shared" ca="1" si="131"/>
        <v/>
      </c>
      <c r="AS226" s="325" t="str">
        <f t="shared" ca="1" si="132"/>
        <v/>
      </c>
      <c r="AT226" s="325" t="str">
        <f t="shared" ca="1" si="133"/>
        <v/>
      </c>
      <c r="AU226" s="317" t="str">
        <f t="shared" ca="1" si="134"/>
        <v/>
      </c>
      <c r="AV226" s="318" t="str">
        <f t="shared" ca="1" si="119"/>
        <v/>
      </c>
      <c r="AW226" s="325" t="str">
        <f t="shared" ca="1" si="135"/>
        <v/>
      </c>
      <c r="AX226" s="319" t="str">
        <f t="shared" ca="1" si="136"/>
        <v/>
      </c>
      <c r="AY226" s="325" t="str">
        <f t="shared" ca="1" si="137"/>
        <v/>
      </c>
      <c r="AZ226" s="317" t="str">
        <f t="shared" ca="1" si="138"/>
        <v/>
      </c>
      <c r="BA226" s="6" t="str">
        <f t="shared" ca="1" si="120"/>
        <v/>
      </c>
      <c r="BB226" s="29"/>
      <c r="BC226" s="6" t="str">
        <f t="shared" ca="1" si="121"/>
        <v/>
      </c>
      <c r="BD226" s="6" t="str">
        <f t="shared" ca="1" si="122"/>
        <v/>
      </c>
      <c r="BE226" s="6" t="str">
        <f t="shared" ca="1" si="123"/>
        <v/>
      </c>
      <c r="BF226" s="6" t="str">
        <f t="shared" ca="1" si="124"/>
        <v/>
      </c>
      <c r="BG226" s="6" t="str">
        <f t="shared" ca="1" si="125"/>
        <v/>
      </c>
      <c r="BH226" s="6" t="str">
        <f t="shared" ca="1" si="126"/>
        <v/>
      </c>
      <c r="BI226" s="29"/>
      <c r="BJ226" s="302" t="str">
        <f t="shared" ca="1" si="127"/>
        <v/>
      </c>
      <c r="BK226" s="302" t="str">
        <f t="shared" ca="1" si="128"/>
        <v/>
      </c>
      <c r="BL226" s="29"/>
    </row>
    <row r="227" spans="1:64" x14ac:dyDescent="0.15">
      <c r="A227" s="5"/>
      <c r="B227" s="303" t="str">
        <f ca="1">LOG確認!B227</f>
        <v/>
      </c>
      <c r="C227" s="304"/>
      <c r="D227" s="280"/>
      <c r="E227" s="280"/>
      <c r="F227" s="305"/>
      <c r="G227" s="320"/>
      <c r="H227" s="284"/>
      <c r="I227" s="284"/>
      <c r="J227" s="306"/>
      <c r="K227" s="342"/>
      <c r="L227" s="306"/>
      <c r="M227" s="308"/>
      <c r="N227" s="288"/>
      <c r="O227" s="322"/>
      <c r="P227" s="290" t="str">
        <f ca="1">LOG確認!P227</f>
        <v/>
      </c>
      <c r="Q227" s="291" t="str">
        <f ca="1">LOG確認!Q227</f>
        <v/>
      </c>
      <c r="R227" s="292" t="str">
        <f ca="1">LOG確認!R227</f>
        <v/>
      </c>
      <c r="S227" s="310" t="str">
        <f ca="1">LOG確認!S227</f>
        <v/>
      </c>
      <c r="T227" s="29"/>
      <c r="U227" s="326" t="str">
        <f ca="1">LOG確認!F227</f>
        <v/>
      </c>
      <c r="V227" s="681"/>
      <c r="W227" s="29"/>
      <c r="X227" s="29"/>
      <c r="Y227" s="6">
        <f t="shared" si="105"/>
        <v>1</v>
      </c>
      <c r="Z227" s="6">
        <f t="shared" si="106"/>
        <v>1</v>
      </c>
      <c r="AA227" s="6">
        <f t="shared" si="107"/>
        <v>1</v>
      </c>
      <c r="AB227" s="6">
        <f t="shared" si="108"/>
        <v>1</v>
      </c>
      <c r="AC227" s="6">
        <f t="shared" si="109"/>
        <v>1</v>
      </c>
      <c r="AD227" s="6">
        <f t="shared" si="110"/>
        <v>1</v>
      </c>
      <c r="AE227" s="6">
        <f t="shared" si="111"/>
        <v>1</v>
      </c>
      <c r="AF227" s="6">
        <f t="shared" si="112"/>
        <v>1</v>
      </c>
      <c r="AG227" s="6">
        <f t="shared" si="113"/>
        <v>1</v>
      </c>
      <c r="AH227" s="6">
        <f t="shared" si="114"/>
        <v>1</v>
      </c>
      <c r="AI227" s="6">
        <f t="shared" si="139"/>
        <v>1</v>
      </c>
      <c r="AJ227" s="6">
        <f t="shared" ca="1" si="115"/>
        <v>1</v>
      </c>
      <c r="AK227" s="6">
        <f t="shared" si="116"/>
        <v>1</v>
      </c>
      <c r="AL227" s="6">
        <f t="shared" ca="1" si="117"/>
        <v>13</v>
      </c>
      <c r="AM227" s="53"/>
      <c r="AN227" s="6">
        <f t="shared" ca="1" si="118"/>
        <v>1</v>
      </c>
      <c r="AO227" s="29"/>
      <c r="AP227" s="314" t="str">
        <f t="shared" ca="1" si="129"/>
        <v/>
      </c>
      <c r="AQ227" s="314" t="str">
        <f t="shared" ca="1" si="130"/>
        <v/>
      </c>
      <c r="AR227" s="314" t="str">
        <f t="shared" ca="1" si="131"/>
        <v/>
      </c>
      <c r="AS227" s="316" t="str">
        <f t="shared" ca="1" si="132"/>
        <v/>
      </c>
      <c r="AT227" s="316" t="str">
        <f t="shared" ca="1" si="133"/>
        <v/>
      </c>
      <c r="AU227" s="317" t="str">
        <f t="shared" ca="1" si="134"/>
        <v/>
      </c>
      <c r="AV227" s="318" t="str">
        <f t="shared" ca="1" si="119"/>
        <v/>
      </c>
      <c r="AW227" s="316" t="str">
        <f t="shared" ca="1" si="135"/>
        <v/>
      </c>
      <c r="AX227" s="319" t="str">
        <f t="shared" ca="1" si="136"/>
        <v/>
      </c>
      <c r="AY227" s="316" t="str">
        <f t="shared" ca="1" si="137"/>
        <v/>
      </c>
      <c r="AZ227" s="317" t="str">
        <f t="shared" ca="1" si="138"/>
        <v/>
      </c>
      <c r="BA227" s="6" t="str">
        <f t="shared" ca="1" si="120"/>
        <v/>
      </c>
      <c r="BB227" s="29"/>
      <c r="BC227" s="6" t="str">
        <f t="shared" ca="1" si="121"/>
        <v/>
      </c>
      <c r="BD227" s="6" t="str">
        <f t="shared" ca="1" si="122"/>
        <v/>
      </c>
      <c r="BE227" s="6" t="str">
        <f t="shared" ca="1" si="123"/>
        <v/>
      </c>
      <c r="BF227" s="6" t="str">
        <f t="shared" ca="1" si="124"/>
        <v/>
      </c>
      <c r="BG227" s="6" t="str">
        <f t="shared" ca="1" si="125"/>
        <v/>
      </c>
      <c r="BH227" s="6" t="str">
        <f t="shared" ca="1" si="126"/>
        <v/>
      </c>
      <c r="BI227" s="29"/>
      <c r="BJ227" s="302" t="str">
        <f t="shared" ca="1" si="127"/>
        <v/>
      </c>
      <c r="BK227" s="302" t="str">
        <f t="shared" ca="1" si="128"/>
        <v/>
      </c>
      <c r="BL227" s="29"/>
    </row>
    <row r="228" spans="1:64" x14ac:dyDescent="0.15">
      <c r="A228" s="5">
        <v>210</v>
      </c>
      <c r="B228" s="303" t="str">
        <f ca="1">LOG確認!B228</f>
        <v/>
      </c>
      <c r="C228" s="327"/>
      <c r="D228" s="328"/>
      <c r="E228" s="328"/>
      <c r="F228" s="329"/>
      <c r="G228" s="328"/>
      <c r="H228" s="330"/>
      <c r="I228" s="330"/>
      <c r="J228" s="331"/>
      <c r="K228" s="332"/>
      <c r="L228" s="331"/>
      <c r="M228" s="333"/>
      <c r="N228" s="334"/>
      <c r="O228" s="335"/>
      <c r="P228" s="336" t="str">
        <f ca="1">LOG確認!P228</f>
        <v/>
      </c>
      <c r="Q228" s="337" t="str">
        <f ca="1">LOG確認!Q228</f>
        <v/>
      </c>
      <c r="R228" s="338" t="str">
        <f ca="1">LOG確認!R228</f>
        <v/>
      </c>
      <c r="S228" s="339" t="str">
        <f ca="1">LOG確認!S228</f>
        <v/>
      </c>
      <c r="T228" s="29"/>
      <c r="U228" s="340" t="str">
        <f ca="1">LOG確認!F228</f>
        <v/>
      </c>
      <c r="V228" s="681"/>
      <c r="W228" s="29"/>
      <c r="X228" s="29"/>
      <c r="Y228" s="6">
        <f t="shared" si="105"/>
        <v>1</v>
      </c>
      <c r="Z228" s="6">
        <f t="shared" si="106"/>
        <v>1</v>
      </c>
      <c r="AA228" s="6">
        <f t="shared" si="107"/>
        <v>1</v>
      </c>
      <c r="AB228" s="6">
        <f t="shared" si="108"/>
        <v>1</v>
      </c>
      <c r="AC228" s="6">
        <f t="shared" si="109"/>
        <v>1</v>
      </c>
      <c r="AD228" s="6">
        <f t="shared" si="110"/>
        <v>1</v>
      </c>
      <c r="AE228" s="6">
        <f t="shared" si="111"/>
        <v>1</v>
      </c>
      <c r="AF228" s="6">
        <f t="shared" si="112"/>
        <v>1</v>
      </c>
      <c r="AG228" s="6">
        <f t="shared" si="113"/>
        <v>1</v>
      </c>
      <c r="AH228" s="6">
        <f t="shared" si="114"/>
        <v>1</v>
      </c>
      <c r="AI228" s="6">
        <f t="shared" si="139"/>
        <v>1</v>
      </c>
      <c r="AJ228" s="6">
        <f t="shared" ca="1" si="115"/>
        <v>1</v>
      </c>
      <c r="AK228" s="6">
        <f t="shared" si="116"/>
        <v>1</v>
      </c>
      <c r="AL228" s="6">
        <f t="shared" ca="1" si="117"/>
        <v>13</v>
      </c>
      <c r="AM228" s="53"/>
      <c r="AN228" s="6">
        <f t="shared" ca="1" si="118"/>
        <v>1</v>
      </c>
      <c r="AO228" s="29"/>
      <c r="AP228" s="314" t="str">
        <f t="shared" ca="1" si="129"/>
        <v/>
      </c>
      <c r="AQ228" s="314" t="str">
        <f t="shared" ca="1" si="130"/>
        <v/>
      </c>
      <c r="AR228" s="314" t="str">
        <f t="shared" ca="1" si="131"/>
        <v/>
      </c>
      <c r="AS228" s="325" t="str">
        <f t="shared" ca="1" si="132"/>
        <v/>
      </c>
      <c r="AT228" s="325" t="str">
        <f t="shared" ca="1" si="133"/>
        <v/>
      </c>
      <c r="AU228" s="317" t="str">
        <f t="shared" ca="1" si="134"/>
        <v/>
      </c>
      <c r="AV228" s="318" t="str">
        <f t="shared" ca="1" si="119"/>
        <v/>
      </c>
      <c r="AW228" s="325" t="str">
        <f t="shared" ca="1" si="135"/>
        <v/>
      </c>
      <c r="AX228" s="319" t="str">
        <f t="shared" ca="1" si="136"/>
        <v/>
      </c>
      <c r="AY228" s="325" t="str">
        <f t="shared" ca="1" si="137"/>
        <v/>
      </c>
      <c r="AZ228" s="317" t="str">
        <f t="shared" ca="1" si="138"/>
        <v/>
      </c>
      <c r="BA228" s="6" t="str">
        <f t="shared" ca="1" si="120"/>
        <v/>
      </c>
      <c r="BB228" s="29"/>
      <c r="BC228" s="6" t="str">
        <f t="shared" ca="1" si="121"/>
        <v/>
      </c>
      <c r="BD228" s="6" t="str">
        <f t="shared" ca="1" si="122"/>
        <v/>
      </c>
      <c r="BE228" s="6" t="str">
        <f t="shared" ca="1" si="123"/>
        <v/>
      </c>
      <c r="BF228" s="6" t="str">
        <f t="shared" ca="1" si="124"/>
        <v/>
      </c>
      <c r="BG228" s="6" t="str">
        <f t="shared" ca="1" si="125"/>
        <v/>
      </c>
      <c r="BH228" s="6" t="str">
        <f t="shared" ca="1" si="126"/>
        <v/>
      </c>
      <c r="BI228" s="29"/>
      <c r="BJ228" s="302" t="str">
        <f t="shared" ca="1" si="127"/>
        <v/>
      </c>
      <c r="BK228" s="302" t="str">
        <f t="shared" ca="1" si="128"/>
        <v/>
      </c>
      <c r="BL228" s="29"/>
    </row>
    <row r="229" spans="1:64" x14ac:dyDescent="0.15">
      <c r="A229" s="5"/>
      <c r="B229" s="279" t="str">
        <f ca="1">LOG確認!B229</f>
        <v/>
      </c>
      <c r="C229" s="280"/>
      <c r="D229" s="281"/>
      <c r="E229" s="281"/>
      <c r="F229" s="282"/>
      <c r="G229" s="280"/>
      <c r="H229" s="283"/>
      <c r="I229" s="284"/>
      <c r="J229" s="285"/>
      <c r="K229" s="286"/>
      <c r="L229" s="285"/>
      <c r="M229" s="287"/>
      <c r="N229" s="341"/>
      <c r="O229" s="289"/>
      <c r="P229" s="290" t="str">
        <f ca="1">LOG確認!P229</f>
        <v/>
      </c>
      <c r="Q229" s="291" t="str">
        <f ca="1">LOG確認!Q229</f>
        <v/>
      </c>
      <c r="R229" s="292" t="str">
        <f ca="1">LOG確認!R229</f>
        <v/>
      </c>
      <c r="S229" s="310" t="str">
        <f ca="1">LOG確認!S229</f>
        <v/>
      </c>
      <c r="T229" s="29"/>
      <c r="U229" s="294" t="str">
        <f ca="1">LOG確認!F229</f>
        <v/>
      </c>
      <c r="V229" s="681"/>
      <c r="W229" s="29"/>
      <c r="X229" s="29"/>
      <c r="Y229" s="6">
        <f t="shared" si="105"/>
        <v>1</v>
      </c>
      <c r="Z229" s="6">
        <f t="shared" si="106"/>
        <v>1</v>
      </c>
      <c r="AA229" s="6">
        <f t="shared" si="107"/>
        <v>1</v>
      </c>
      <c r="AB229" s="6">
        <f t="shared" si="108"/>
        <v>1</v>
      </c>
      <c r="AC229" s="6">
        <f t="shared" si="109"/>
        <v>1</v>
      </c>
      <c r="AD229" s="6">
        <f t="shared" si="110"/>
        <v>1</v>
      </c>
      <c r="AE229" s="6">
        <f t="shared" si="111"/>
        <v>1</v>
      </c>
      <c r="AF229" s="6">
        <f t="shared" si="112"/>
        <v>1</v>
      </c>
      <c r="AG229" s="6">
        <f t="shared" si="113"/>
        <v>1</v>
      </c>
      <c r="AH229" s="6">
        <f t="shared" si="114"/>
        <v>1</v>
      </c>
      <c r="AI229" s="6">
        <f t="shared" si="139"/>
        <v>1</v>
      </c>
      <c r="AJ229" s="6">
        <f t="shared" ca="1" si="115"/>
        <v>1</v>
      </c>
      <c r="AK229" s="6">
        <f t="shared" si="116"/>
        <v>1</v>
      </c>
      <c r="AL229" s="6">
        <f t="shared" ca="1" si="117"/>
        <v>13</v>
      </c>
      <c r="AM229" s="53"/>
      <c r="AN229" s="6">
        <f t="shared" ca="1" si="118"/>
        <v>1</v>
      </c>
      <c r="AO229" s="29"/>
      <c r="AP229" s="314" t="str">
        <f t="shared" ca="1" si="129"/>
        <v/>
      </c>
      <c r="AQ229" s="314" t="str">
        <f t="shared" ca="1" si="130"/>
        <v/>
      </c>
      <c r="AR229" s="314" t="str">
        <f t="shared" ca="1" si="131"/>
        <v/>
      </c>
      <c r="AS229" s="319" t="str">
        <f t="shared" ca="1" si="132"/>
        <v/>
      </c>
      <c r="AT229" s="319" t="str">
        <f t="shared" ca="1" si="133"/>
        <v/>
      </c>
      <c r="AU229" s="317" t="str">
        <f t="shared" ca="1" si="134"/>
        <v/>
      </c>
      <c r="AV229" s="324" t="str">
        <f t="shared" ca="1" si="119"/>
        <v/>
      </c>
      <c r="AW229" s="319" t="str">
        <f t="shared" ca="1" si="135"/>
        <v/>
      </c>
      <c r="AX229" s="319" t="str">
        <f t="shared" ca="1" si="136"/>
        <v/>
      </c>
      <c r="AY229" s="319" t="str">
        <f t="shared" ca="1" si="137"/>
        <v/>
      </c>
      <c r="AZ229" s="317" t="str">
        <f t="shared" ca="1" si="138"/>
        <v/>
      </c>
      <c r="BA229" s="6" t="str">
        <f t="shared" ca="1" si="120"/>
        <v/>
      </c>
      <c r="BB229" s="29"/>
      <c r="BC229" s="6" t="str">
        <f t="shared" ca="1" si="121"/>
        <v/>
      </c>
      <c r="BD229" s="6" t="str">
        <f t="shared" ca="1" si="122"/>
        <v/>
      </c>
      <c r="BE229" s="6" t="str">
        <f t="shared" ca="1" si="123"/>
        <v/>
      </c>
      <c r="BF229" s="6" t="str">
        <f t="shared" ca="1" si="124"/>
        <v/>
      </c>
      <c r="BG229" s="6" t="str">
        <f t="shared" ca="1" si="125"/>
        <v/>
      </c>
      <c r="BH229" s="6" t="str">
        <f t="shared" ca="1" si="126"/>
        <v/>
      </c>
      <c r="BI229" s="29"/>
      <c r="BJ229" s="302" t="str">
        <f t="shared" ca="1" si="127"/>
        <v/>
      </c>
      <c r="BK229" s="302" t="str">
        <f t="shared" ca="1" si="128"/>
        <v/>
      </c>
      <c r="BL229" s="29"/>
    </row>
    <row r="230" spans="1:64" x14ac:dyDescent="0.15">
      <c r="A230" s="5"/>
      <c r="B230" s="303" t="str">
        <f ca="1">LOG確認!B230</f>
        <v/>
      </c>
      <c r="C230" s="304"/>
      <c r="D230" s="280"/>
      <c r="E230" s="280"/>
      <c r="F230" s="305"/>
      <c r="G230" s="320"/>
      <c r="H230" s="284"/>
      <c r="I230" s="284"/>
      <c r="J230" s="321"/>
      <c r="K230" s="342"/>
      <c r="L230" s="306"/>
      <c r="M230" s="308"/>
      <c r="N230" s="288"/>
      <c r="O230" s="309"/>
      <c r="P230" s="290" t="str">
        <f ca="1">LOG確認!P230</f>
        <v/>
      </c>
      <c r="Q230" s="291" t="str">
        <f ca="1">LOG確認!Q230</f>
        <v/>
      </c>
      <c r="R230" s="292" t="str">
        <f ca="1">LOG確認!R230</f>
        <v/>
      </c>
      <c r="S230" s="310" t="str">
        <f ca="1">LOG確認!S230</f>
        <v/>
      </c>
      <c r="T230" s="29"/>
      <c r="U230" s="311" t="str">
        <f ca="1">LOG確認!F230</f>
        <v/>
      </c>
      <c r="V230" s="681"/>
      <c r="W230" s="29"/>
      <c r="X230" s="29"/>
      <c r="Y230" s="6">
        <f t="shared" si="105"/>
        <v>1</v>
      </c>
      <c r="Z230" s="6">
        <f t="shared" si="106"/>
        <v>1</v>
      </c>
      <c r="AA230" s="6">
        <f t="shared" si="107"/>
        <v>1</v>
      </c>
      <c r="AB230" s="6">
        <f t="shared" si="108"/>
        <v>1</v>
      </c>
      <c r="AC230" s="6">
        <f t="shared" si="109"/>
        <v>1</v>
      </c>
      <c r="AD230" s="6">
        <f t="shared" si="110"/>
        <v>1</v>
      </c>
      <c r="AE230" s="6">
        <f t="shared" si="111"/>
        <v>1</v>
      </c>
      <c r="AF230" s="6">
        <f t="shared" si="112"/>
        <v>1</v>
      </c>
      <c r="AG230" s="6">
        <f t="shared" si="113"/>
        <v>1</v>
      </c>
      <c r="AH230" s="6">
        <f t="shared" si="114"/>
        <v>1</v>
      </c>
      <c r="AI230" s="6">
        <f t="shared" si="139"/>
        <v>1</v>
      </c>
      <c r="AJ230" s="6">
        <f t="shared" ca="1" si="115"/>
        <v>1</v>
      </c>
      <c r="AK230" s="6">
        <f t="shared" si="116"/>
        <v>1</v>
      </c>
      <c r="AL230" s="6">
        <f t="shared" ca="1" si="117"/>
        <v>13</v>
      </c>
      <c r="AM230" s="53"/>
      <c r="AN230" s="6">
        <f t="shared" ca="1" si="118"/>
        <v>1</v>
      </c>
      <c r="AO230" s="29"/>
      <c r="AP230" s="314" t="str">
        <f t="shared" ca="1" si="129"/>
        <v/>
      </c>
      <c r="AQ230" s="314" t="str">
        <f t="shared" ca="1" si="130"/>
        <v/>
      </c>
      <c r="AR230" s="314" t="str">
        <f t="shared" ca="1" si="131"/>
        <v/>
      </c>
      <c r="AS230" s="319" t="str">
        <f t="shared" ca="1" si="132"/>
        <v/>
      </c>
      <c r="AT230" s="319" t="str">
        <f t="shared" ca="1" si="133"/>
        <v/>
      </c>
      <c r="AU230" s="317" t="str">
        <f t="shared" ca="1" si="134"/>
        <v/>
      </c>
      <c r="AV230" s="318" t="str">
        <f t="shared" ca="1" si="119"/>
        <v/>
      </c>
      <c r="AW230" s="319" t="str">
        <f t="shared" ca="1" si="135"/>
        <v/>
      </c>
      <c r="AX230" s="319" t="str">
        <f t="shared" ca="1" si="136"/>
        <v/>
      </c>
      <c r="AY230" s="319" t="str">
        <f t="shared" ca="1" si="137"/>
        <v/>
      </c>
      <c r="AZ230" s="317" t="str">
        <f t="shared" ca="1" si="138"/>
        <v/>
      </c>
      <c r="BA230" s="6" t="str">
        <f t="shared" ca="1" si="120"/>
        <v/>
      </c>
      <c r="BB230" s="29"/>
      <c r="BC230" s="6" t="str">
        <f t="shared" ca="1" si="121"/>
        <v/>
      </c>
      <c r="BD230" s="6" t="str">
        <f t="shared" ca="1" si="122"/>
        <v/>
      </c>
      <c r="BE230" s="6" t="str">
        <f t="shared" ca="1" si="123"/>
        <v/>
      </c>
      <c r="BF230" s="6" t="str">
        <f t="shared" ca="1" si="124"/>
        <v/>
      </c>
      <c r="BG230" s="6" t="str">
        <f t="shared" ca="1" si="125"/>
        <v/>
      </c>
      <c r="BH230" s="6" t="str">
        <f t="shared" ca="1" si="126"/>
        <v/>
      </c>
      <c r="BI230" s="29"/>
      <c r="BJ230" s="302" t="str">
        <f t="shared" ca="1" si="127"/>
        <v/>
      </c>
      <c r="BK230" s="302" t="str">
        <f t="shared" ca="1" si="128"/>
        <v/>
      </c>
      <c r="BL230" s="29"/>
    </row>
    <row r="231" spans="1:64" x14ac:dyDescent="0.15">
      <c r="A231" s="5"/>
      <c r="B231" s="303" t="str">
        <f ca="1">LOG確認!B231</f>
        <v/>
      </c>
      <c r="C231" s="304"/>
      <c r="D231" s="280"/>
      <c r="E231" s="280"/>
      <c r="F231" s="305"/>
      <c r="G231" s="320"/>
      <c r="H231" s="284"/>
      <c r="I231" s="284"/>
      <c r="J231" s="306"/>
      <c r="K231" s="342"/>
      <c r="L231" s="321"/>
      <c r="M231" s="308"/>
      <c r="N231" s="288"/>
      <c r="O231" s="322"/>
      <c r="P231" s="290" t="str">
        <f ca="1">LOG確認!P231</f>
        <v/>
      </c>
      <c r="Q231" s="291" t="str">
        <f ca="1">LOG確認!Q231</f>
        <v/>
      </c>
      <c r="R231" s="292" t="str">
        <f ca="1">LOG確認!R231</f>
        <v/>
      </c>
      <c r="S231" s="310" t="str">
        <f ca="1">LOG確認!S231</f>
        <v/>
      </c>
      <c r="T231" s="29"/>
      <c r="U231" s="311" t="str">
        <f ca="1">LOG確認!F231</f>
        <v/>
      </c>
      <c r="V231" s="681"/>
      <c r="W231" s="29"/>
      <c r="X231" s="29"/>
      <c r="Y231" s="6">
        <f t="shared" si="105"/>
        <v>1</v>
      </c>
      <c r="Z231" s="6">
        <f t="shared" si="106"/>
        <v>1</v>
      </c>
      <c r="AA231" s="6">
        <f t="shared" si="107"/>
        <v>1</v>
      </c>
      <c r="AB231" s="6">
        <f t="shared" si="108"/>
        <v>1</v>
      </c>
      <c r="AC231" s="6">
        <f t="shared" si="109"/>
        <v>1</v>
      </c>
      <c r="AD231" s="6">
        <f t="shared" si="110"/>
        <v>1</v>
      </c>
      <c r="AE231" s="6">
        <f t="shared" si="111"/>
        <v>1</v>
      </c>
      <c r="AF231" s="6">
        <f t="shared" si="112"/>
        <v>1</v>
      </c>
      <c r="AG231" s="6">
        <f t="shared" si="113"/>
        <v>1</v>
      </c>
      <c r="AH231" s="6">
        <f t="shared" si="114"/>
        <v>1</v>
      </c>
      <c r="AI231" s="6">
        <f t="shared" si="139"/>
        <v>1</v>
      </c>
      <c r="AJ231" s="6">
        <f t="shared" ca="1" si="115"/>
        <v>1</v>
      </c>
      <c r="AK231" s="6">
        <f t="shared" si="116"/>
        <v>1</v>
      </c>
      <c r="AL231" s="6">
        <f t="shared" ca="1" si="117"/>
        <v>13</v>
      </c>
      <c r="AM231" s="53"/>
      <c r="AN231" s="6">
        <f t="shared" ca="1" si="118"/>
        <v>1</v>
      </c>
      <c r="AO231" s="29"/>
      <c r="AP231" s="314" t="str">
        <f t="shared" ca="1" si="129"/>
        <v/>
      </c>
      <c r="AQ231" s="314" t="str">
        <f t="shared" ca="1" si="130"/>
        <v/>
      </c>
      <c r="AR231" s="314" t="str">
        <f t="shared" ca="1" si="131"/>
        <v/>
      </c>
      <c r="AS231" s="316" t="str">
        <f t="shared" ca="1" si="132"/>
        <v/>
      </c>
      <c r="AT231" s="316" t="str">
        <f t="shared" ca="1" si="133"/>
        <v/>
      </c>
      <c r="AU231" s="317" t="str">
        <f t="shared" ca="1" si="134"/>
        <v/>
      </c>
      <c r="AV231" s="318" t="str">
        <f t="shared" ca="1" si="119"/>
        <v/>
      </c>
      <c r="AW231" s="316" t="str">
        <f t="shared" ca="1" si="135"/>
        <v/>
      </c>
      <c r="AX231" s="319" t="str">
        <f t="shared" ca="1" si="136"/>
        <v/>
      </c>
      <c r="AY231" s="316" t="str">
        <f t="shared" ca="1" si="137"/>
        <v/>
      </c>
      <c r="AZ231" s="317" t="str">
        <f t="shared" ca="1" si="138"/>
        <v/>
      </c>
      <c r="BA231" s="6" t="str">
        <f t="shared" ca="1" si="120"/>
        <v/>
      </c>
      <c r="BB231" s="29"/>
      <c r="BC231" s="6" t="str">
        <f t="shared" ca="1" si="121"/>
        <v/>
      </c>
      <c r="BD231" s="6" t="str">
        <f t="shared" ca="1" si="122"/>
        <v/>
      </c>
      <c r="BE231" s="6" t="str">
        <f t="shared" ca="1" si="123"/>
        <v/>
      </c>
      <c r="BF231" s="6" t="str">
        <f t="shared" ca="1" si="124"/>
        <v/>
      </c>
      <c r="BG231" s="6" t="str">
        <f t="shared" ca="1" si="125"/>
        <v/>
      </c>
      <c r="BH231" s="6" t="str">
        <f t="shared" ca="1" si="126"/>
        <v/>
      </c>
      <c r="BI231" s="29"/>
      <c r="BJ231" s="302" t="str">
        <f t="shared" ca="1" si="127"/>
        <v/>
      </c>
      <c r="BK231" s="302" t="str">
        <f t="shared" ca="1" si="128"/>
        <v/>
      </c>
      <c r="BL231" s="29"/>
    </row>
    <row r="232" spans="1:64" x14ac:dyDescent="0.15">
      <c r="A232" s="5"/>
      <c r="B232" s="303" t="str">
        <f ca="1">LOG確認!B232</f>
        <v/>
      </c>
      <c r="C232" s="304"/>
      <c r="D232" s="280"/>
      <c r="E232" s="280"/>
      <c r="F232" s="305"/>
      <c r="G232" s="320"/>
      <c r="H232" s="284"/>
      <c r="I232" s="284"/>
      <c r="J232" s="306"/>
      <c r="K232" s="342"/>
      <c r="L232" s="321"/>
      <c r="M232" s="308"/>
      <c r="N232" s="288"/>
      <c r="O232" s="322"/>
      <c r="P232" s="290" t="str">
        <f ca="1">LOG確認!P232</f>
        <v/>
      </c>
      <c r="Q232" s="291" t="str">
        <f ca="1">LOG確認!Q232</f>
        <v/>
      </c>
      <c r="R232" s="292" t="str">
        <f ca="1">LOG確認!R232</f>
        <v/>
      </c>
      <c r="S232" s="310" t="str">
        <f ca="1">LOG確認!S232</f>
        <v/>
      </c>
      <c r="T232" s="29"/>
      <c r="U232" s="311" t="str">
        <f ca="1">LOG確認!F232</f>
        <v/>
      </c>
      <c r="V232" s="681"/>
      <c r="W232" s="29"/>
      <c r="X232" s="29"/>
      <c r="Y232" s="6">
        <f t="shared" si="105"/>
        <v>1</v>
      </c>
      <c r="Z232" s="6">
        <f t="shared" si="106"/>
        <v>1</v>
      </c>
      <c r="AA232" s="6">
        <f t="shared" si="107"/>
        <v>1</v>
      </c>
      <c r="AB232" s="6">
        <f t="shared" si="108"/>
        <v>1</v>
      </c>
      <c r="AC232" s="6">
        <f t="shared" si="109"/>
        <v>1</v>
      </c>
      <c r="AD232" s="6">
        <f t="shared" si="110"/>
        <v>1</v>
      </c>
      <c r="AE232" s="6">
        <f t="shared" si="111"/>
        <v>1</v>
      </c>
      <c r="AF232" s="6">
        <f t="shared" si="112"/>
        <v>1</v>
      </c>
      <c r="AG232" s="6">
        <f t="shared" si="113"/>
        <v>1</v>
      </c>
      <c r="AH232" s="6">
        <f t="shared" si="114"/>
        <v>1</v>
      </c>
      <c r="AI232" s="6">
        <f t="shared" si="139"/>
        <v>1</v>
      </c>
      <c r="AJ232" s="6">
        <f t="shared" ca="1" si="115"/>
        <v>1</v>
      </c>
      <c r="AK232" s="6">
        <f t="shared" si="116"/>
        <v>1</v>
      </c>
      <c r="AL232" s="6">
        <f t="shared" ca="1" si="117"/>
        <v>13</v>
      </c>
      <c r="AM232" s="53"/>
      <c r="AN232" s="6">
        <f t="shared" ca="1" si="118"/>
        <v>1</v>
      </c>
      <c r="AO232" s="29"/>
      <c r="AP232" s="314" t="str">
        <f t="shared" ca="1" si="129"/>
        <v/>
      </c>
      <c r="AQ232" s="314" t="str">
        <f t="shared" ca="1" si="130"/>
        <v/>
      </c>
      <c r="AR232" s="314" t="str">
        <f t="shared" ca="1" si="131"/>
        <v/>
      </c>
      <c r="AS232" s="319" t="str">
        <f t="shared" ca="1" si="132"/>
        <v/>
      </c>
      <c r="AT232" s="319" t="str">
        <f t="shared" ca="1" si="133"/>
        <v/>
      </c>
      <c r="AU232" s="317" t="str">
        <f t="shared" ca="1" si="134"/>
        <v/>
      </c>
      <c r="AV232" s="324" t="str">
        <f t="shared" ca="1" si="119"/>
        <v/>
      </c>
      <c r="AW232" s="319" t="str">
        <f t="shared" ca="1" si="135"/>
        <v/>
      </c>
      <c r="AX232" s="319" t="str">
        <f t="shared" ca="1" si="136"/>
        <v/>
      </c>
      <c r="AY232" s="319" t="str">
        <f t="shared" ca="1" si="137"/>
        <v/>
      </c>
      <c r="AZ232" s="317" t="str">
        <f t="shared" ca="1" si="138"/>
        <v/>
      </c>
      <c r="BA232" s="6" t="str">
        <f t="shared" ca="1" si="120"/>
        <v/>
      </c>
      <c r="BB232" s="29"/>
      <c r="BC232" s="6" t="str">
        <f t="shared" ca="1" si="121"/>
        <v/>
      </c>
      <c r="BD232" s="6" t="str">
        <f t="shared" ca="1" si="122"/>
        <v/>
      </c>
      <c r="BE232" s="6" t="str">
        <f t="shared" ca="1" si="123"/>
        <v/>
      </c>
      <c r="BF232" s="6" t="str">
        <f t="shared" ca="1" si="124"/>
        <v/>
      </c>
      <c r="BG232" s="6" t="str">
        <f t="shared" ca="1" si="125"/>
        <v/>
      </c>
      <c r="BH232" s="6" t="str">
        <f t="shared" ca="1" si="126"/>
        <v/>
      </c>
      <c r="BI232" s="29"/>
      <c r="BJ232" s="302" t="str">
        <f t="shared" ca="1" si="127"/>
        <v/>
      </c>
      <c r="BK232" s="302" t="str">
        <f t="shared" ca="1" si="128"/>
        <v/>
      </c>
      <c r="BL232" s="29"/>
    </row>
    <row r="233" spans="1:64" x14ac:dyDescent="0.15">
      <c r="A233" s="5"/>
      <c r="B233" s="303" t="str">
        <f ca="1">LOG確認!B233</f>
        <v/>
      </c>
      <c r="C233" s="304"/>
      <c r="D233" s="280"/>
      <c r="E233" s="280"/>
      <c r="F233" s="305"/>
      <c r="G233" s="320"/>
      <c r="H233" s="284"/>
      <c r="I233" s="284"/>
      <c r="J233" s="306"/>
      <c r="K233" s="307"/>
      <c r="L233" s="306"/>
      <c r="M233" s="308"/>
      <c r="N233" s="288"/>
      <c r="O233" s="322"/>
      <c r="P233" s="290" t="str">
        <f ca="1">LOG確認!P233</f>
        <v/>
      </c>
      <c r="Q233" s="291" t="str">
        <f ca="1">LOG確認!Q233</f>
        <v/>
      </c>
      <c r="R233" s="292" t="str">
        <f ca="1">LOG確認!R233</f>
        <v/>
      </c>
      <c r="S233" s="310" t="str">
        <f ca="1">LOG確認!S233</f>
        <v/>
      </c>
      <c r="T233" s="29"/>
      <c r="U233" s="311" t="str">
        <f ca="1">LOG確認!F233</f>
        <v/>
      </c>
      <c r="V233" s="681"/>
      <c r="W233" s="29"/>
      <c r="X233" s="29"/>
      <c r="Y233" s="6">
        <f t="shared" si="105"/>
        <v>1</v>
      </c>
      <c r="Z233" s="6">
        <f t="shared" si="106"/>
        <v>1</v>
      </c>
      <c r="AA233" s="6">
        <f t="shared" si="107"/>
        <v>1</v>
      </c>
      <c r="AB233" s="6">
        <f t="shared" si="108"/>
        <v>1</v>
      </c>
      <c r="AC233" s="6">
        <f t="shared" si="109"/>
        <v>1</v>
      </c>
      <c r="AD233" s="6">
        <f t="shared" si="110"/>
        <v>1</v>
      </c>
      <c r="AE233" s="6">
        <f t="shared" si="111"/>
        <v>1</v>
      </c>
      <c r="AF233" s="6">
        <f t="shared" si="112"/>
        <v>1</v>
      </c>
      <c r="AG233" s="6">
        <f t="shared" si="113"/>
        <v>1</v>
      </c>
      <c r="AH233" s="6">
        <f t="shared" si="114"/>
        <v>1</v>
      </c>
      <c r="AI233" s="6">
        <f t="shared" si="139"/>
        <v>1</v>
      </c>
      <c r="AJ233" s="6">
        <f t="shared" ca="1" si="115"/>
        <v>1</v>
      </c>
      <c r="AK233" s="6">
        <f t="shared" si="116"/>
        <v>1</v>
      </c>
      <c r="AL233" s="6">
        <f t="shared" ca="1" si="117"/>
        <v>13</v>
      </c>
      <c r="AM233" s="53"/>
      <c r="AN233" s="6">
        <f t="shared" ca="1" si="118"/>
        <v>1</v>
      </c>
      <c r="AO233" s="29"/>
      <c r="AP233" s="314" t="str">
        <f t="shared" ca="1" si="129"/>
        <v/>
      </c>
      <c r="AQ233" s="314" t="str">
        <f t="shared" ca="1" si="130"/>
        <v/>
      </c>
      <c r="AR233" s="314" t="str">
        <f t="shared" ca="1" si="131"/>
        <v/>
      </c>
      <c r="AS233" s="325" t="str">
        <f t="shared" ca="1" si="132"/>
        <v/>
      </c>
      <c r="AT233" s="325" t="str">
        <f t="shared" ca="1" si="133"/>
        <v/>
      </c>
      <c r="AU233" s="317" t="str">
        <f t="shared" ca="1" si="134"/>
        <v/>
      </c>
      <c r="AV233" s="318" t="str">
        <f t="shared" ca="1" si="119"/>
        <v/>
      </c>
      <c r="AW233" s="325" t="str">
        <f t="shared" ca="1" si="135"/>
        <v/>
      </c>
      <c r="AX233" s="319" t="str">
        <f t="shared" ca="1" si="136"/>
        <v/>
      </c>
      <c r="AY233" s="325" t="str">
        <f t="shared" ca="1" si="137"/>
        <v/>
      </c>
      <c r="AZ233" s="317" t="str">
        <f t="shared" ca="1" si="138"/>
        <v/>
      </c>
      <c r="BA233" s="6" t="str">
        <f t="shared" ca="1" si="120"/>
        <v/>
      </c>
      <c r="BB233" s="29"/>
      <c r="BC233" s="6" t="str">
        <f t="shared" ca="1" si="121"/>
        <v/>
      </c>
      <c r="BD233" s="6" t="str">
        <f t="shared" ca="1" si="122"/>
        <v/>
      </c>
      <c r="BE233" s="6" t="str">
        <f t="shared" ca="1" si="123"/>
        <v/>
      </c>
      <c r="BF233" s="6" t="str">
        <f t="shared" ca="1" si="124"/>
        <v/>
      </c>
      <c r="BG233" s="6" t="str">
        <f t="shared" ca="1" si="125"/>
        <v/>
      </c>
      <c r="BH233" s="6" t="str">
        <f t="shared" ca="1" si="126"/>
        <v/>
      </c>
      <c r="BI233" s="29"/>
      <c r="BJ233" s="302" t="str">
        <f t="shared" ca="1" si="127"/>
        <v/>
      </c>
      <c r="BK233" s="302" t="str">
        <f t="shared" ca="1" si="128"/>
        <v/>
      </c>
      <c r="BL233" s="29"/>
    </row>
    <row r="234" spans="1:64" x14ac:dyDescent="0.15">
      <c r="A234" s="5"/>
      <c r="B234" s="303" t="str">
        <f ca="1">LOG確認!B234</f>
        <v/>
      </c>
      <c r="C234" s="304"/>
      <c r="D234" s="280"/>
      <c r="E234" s="280"/>
      <c r="F234" s="305"/>
      <c r="G234" s="320"/>
      <c r="H234" s="284"/>
      <c r="I234" s="284"/>
      <c r="J234" s="321"/>
      <c r="K234" s="342"/>
      <c r="L234" s="321"/>
      <c r="M234" s="308"/>
      <c r="N234" s="288"/>
      <c r="O234" s="309"/>
      <c r="P234" s="290" t="str">
        <f ca="1">LOG確認!P234</f>
        <v/>
      </c>
      <c r="Q234" s="291" t="str">
        <f ca="1">LOG確認!Q234</f>
        <v/>
      </c>
      <c r="R234" s="292" t="str">
        <f ca="1">LOG確認!R234</f>
        <v/>
      </c>
      <c r="S234" s="310" t="str">
        <f ca="1">LOG確認!S234</f>
        <v/>
      </c>
      <c r="T234" s="29"/>
      <c r="U234" s="326" t="str">
        <f ca="1">LOG確認!F234</f>
        <v/>
      </c>
      <c r="V234" s="681"/>
      <c r="W234" s="29"/>
      <c r="X234" s="29"/>
      <c r="Y234" s="6">
        <f t="shared" si="105"/>
        <v>1</v>
      </c>
      <c r="Z234" s="6">
        <f t="shared" si="106"/>
        <v>1</v>
      </c>
      <c r="AA234" s="6">
        <f t="shared" si="107"/>
        <v>1</v>
      </c>
      <c r="AB234" s="6">
        <f t="shared" si="108"/>
        <v>1</v>
      </c>
      <c r="AC234" s="6">
        <f t="shared" si="109"/>
        <v>1</v>
      </c>
      <c r="AD234" s="6">
        <f t="shared" si="110"/>
        <v>1</v>
      </c>
      <c r="AE234" s="6">
        <f t="shared" si="111"/>
        <v>1</v>
      </c>
      <c r="AF234" s="6">
        <f t="shared" si="112"/>
        <v>1</v>
      </c>
      <c r="AG234" s="6">
        <f t="shared" si="113"/>
        <v>1</v>
      </c>
      <c r="AH234" s="6">
        <f t="shared" si="114"/>
        <v>1</v>
      </c>
      <c r="AI234" s="6">
        <f t="shared" si="139"/>
        <v>1</v>
      </c>
      <c r="AJ234" s="6">
        <f t="shared" ca="1" si="115"/>
        <v>1</v>
      </c>
      <c r="AK234" s="6">
        <f t="shared" si="116"/>
        <v>1</v>
      </c>
      <c r="AL234" s="6">
        <f t="shared" ca="1" si="117"/>
        <v>13</v>
      </c>
      <c r="AM234" s="53"/>
      <c r="AN234" s="6">
        <f t="shared" ca="1" si="118"/>
        <v>1</v>
      </c>
      <c r="AO234" s="29"/>
      <c r="AP234" s="314" t="str">
        <f t="shared" ca="1" si="129"/>
        <v/>
      </c>
      <c r="AQ234" s="314" t="str">
        <f t="shared" ca="1" si="130"/>
        <v/>
      </c>
      <c r="AR234" s="314" t="str">
        <f t="shared" ca="1" si="131"/>
        <v/>
      </c>
      <c r="AS234" s="325" t="str">
        <f t="shared" ca="1" si="132"/>
        <v/>
      </c>
      <c r="AT234" s="325" t="str">
        <f t="shared" ca="1" si="133"/>
        <v/>
      </c>
      <c r="AU234" s="317" t="str">
        <f t="shared" ca="1" si="134"/>
        <v/>
      </c>
      <c r="AV234" s="318" t="str">
        <f t="shared" ca="1" si="119"/>
        <v/>
      </c>
      <c r="AW234" s="325" t="str">
        <f t="shared" ca="1" si="135"/>
        <v/>
      </c>
      <c r="AX234" s="319" t="str">
        <f t="shared" ca="1" si="136"/>
        <v/>
      </c>
      <c r="AY234" s="325" t="str">
        <f t="shared" ca="1" si="137"/>
        <v/>
      </c>
      <c r="AZ234" s="317" t="str">
        <f t="shared" ca="1" si="138"/>
        <v/>
      </c>
      <c r="BA234" s="6" t="str">
        <f t="shared" ca="1" si="120"/>
        <v/>
      </c>
      <c r="BB234" s="29"/>
      <c r="BC234" s="6" t="str">
        <f t="shared" ca="1" si="121"/>
        <v/>
      </c>
      <c r="BD234" s="6" t="str">
        <f t="shared" ca="1" si="122"/>
        <v/>
      </c>
      <c r="BE234" s="6" t="str">
        <f t="shared" ca="1" si="123"/>
        <v/>
      </c>
      <c r="BF234" s="6" t="str">
        <f t="shared" ca="1" si="124"/>
        <v/>
      </c>
      <c r="BG234" s="6" t="str">
        <f t="shared" ca="1" si="125"/>
        <v/>
      </c>
      <c r="BH234" s="6" t="str">
        <f t="shared" ca="1" si="126"/>
        <v/>
      </c>
      <c r="BI234" s="29"/>
      <c r="BJ234" s="302" t="str">
        <f t="shared" ca="1" si="127"/>
        <v/>
      </c>
      <c r="BK234" s="302" t="str">
        <f t="shared" ca="1" si="128"/>
        <v/>
      </c>
      <c r="BL234" s="29"/>
    </row>
    <row r="235" spans="1:64" x14ac:dyDescent="0.15">
      <c r="A235" s="5"/>
      <c r="B235" s="303" t="str">
        <f ca="1">LOG確認!B235</f>
        <v/>
      </c>
      <c r="C235" s="304"/>
      <c r="D235" s="280"/>
      <c r="E235" s="280"/>
      <c r="F235" s="305"/>
      <c r="G235" s="320"/>
      <c r="H235" s="284"/>
      <c r="I235" s="284"/>
      <c r="J235" s="321"/>
      <c r="K235" s="342"/>
      <c r="L235" s="321"/>
      <c r="M235" s="308"/>
      <c r="N235" s="288"/>
      <c r="O235" s="322"/>
      <c r="P235" s="290" t="str">
        <f ca="1">LOG確認!P235</f>
        <v/>
      </c>
      <c r="Q235" s="291" t="str">
        <f ca="1">LOG確認!Q235</f>
        <v/>
      </c>
      <c r="R235" s="292" t="str">
        <f ca="1">LOG確認!R235</f>
        <v/>
      </c>
      <c r="S235" s="310" t="str">
        <f ca="1">LOG確認!S235</f>
        <v/>
      </c>
      <c r="T235" s="29"/>
      <c r="U235" s="311" t="str">
        <f ca="1">LOG確認!F235</f>
        <v/>
      </c>
      <c r="V235" s="681"/>
      <c r="W235" s="29"/>
      <c r="X235" s="29"/>
      <c r="Y235" s="6">
        <f t="shared" si="105"/>
        <v>1</v>
      </c>
      <c r="Z235" s="6">
        <f t="shared" si="106"/>
        <v>1</v>
      </c>
      <c r="AA235" s="6">
        <f t="shared" si="107"/>
        <v>1</v>
      </c>
      <c r="AB235" s="6">
        <f t="shared" si="108"/>
        <v>1</v>
      </c>
      <c r="AC235" s="6">
        <f t="shared" si="109"/>
        <v>1</v>
      </c>
      <c r="AD235" s="6">
        <f t="shared" si="110"/>
        <v>1</v>
      </c>
      <c r="AE235" s="6">
        <f t="shared" si="111"/>
        <v>1</v>
      </c>
      <c r="AF235" s="6">
        <f t="shared" si="112"/>
        <v>1</v>
      </c>
      <c r="AG235" s="6">
        <f t="shared" si="113"/>
        <v>1</v>
      </c>
      <c r="AH235" s="6">
        <f t="shared" si="114"/>
        <v>1</v>
      </c>
      <c r="AI235" s="6">
        <f t="shared" si="139"/>
        <v>1</v>
      </c>
      <c r="AJ235" s="6">
        <f t="shared" ca="1" si="115"/>
        <v>1</v>
      </c>
      <c r="AK235" s="6">
        <f t="shared" si="116"/>
        <v>1</v>
      </c>
      <c r="AL235" s="6">
        <f t="shared" ca="1" si="117"/>
        <v>13</v>
      </c>
      <c r="AM235" s="53"/>
      <c r="AN235" s="6">
        <f t="shared" ca="1" si="118"/>
        <v>1</v>
      </c>
      <c r="AO235" s="29"/>
      <c r="AP235" s="314" t="str">
        <f t="shared" ca="1" si="129"/>
        <v/>
      </c>
      <c r="AQ235" s="314" t="str">
        <f t="shared" ca="1" si="130"/>
        <v/>
      </c>
      <c r="AR235" s="314" t="str">
        <f t="shared" ca="1" si="131"/>
        <v/>
      </c>
      <c r="AS235" s="325" t="str">
        <f t="shared" ca="1" si="132"/>
        <v/>
      </c>
      <c r="AT235" s="325" t="str">
        <f t="shared" ca="1" si="133"/>
        <v/>
      </c>
      <c r="AU235" s="317" t="str">
        <f t="shared" ca="1" si="134"/>
        <v/>
      </c>
      <c r="AV235" s="324" t="str">
        <f t="shared" ca="1" si="119"/>
        <v/>
      </c>
      <c r="AW235" s="325" t="str">
        <f t="shared" ca="1" si="135"/>
        <v/>
      </c>
      <c r="AX235" s="319" t="str">
        <f t="shared" ca="1" si="136"/>
        <v/>
      </c>
      <c r="AY235" s="325" t="str">
        <f t="shared" ca="1" si="137"/>
        <v/>
      </c>
      <c r="AZ235" s="317" t="str">
        <f t="shared" ca="1" si="138"/>
        <v/>
      </c>
      <c r="BA235" s="6" t="str">
        <f t="shared" ca="1" si="120"/>
        <v/>
      </c>
      <c r="BB235" s="29"/>
      <c r="BC235" s="6" t="str">
        <f t="shared" ca="1" si="121"/>
        <v/>
      </c>
      <c r="BD235" s="6" t="str">
        <f t="shared" ca="1" si="122"/>
        <v/>
      </c>
      <c r="BE235" s="6" t="str">
        <f t="shared" ca="1" si="123"/>
        <v/>
      </c>
      <c r="BF235" s="6" t="str">
        <f t="shared" ca="1" si="124"/>
        <v/>
      </c>
      <c r="BG235" s="6" t="str">
        <f t="shared" ca="1" si="125"/>
        <v/>
      </c>
      <c r="BH235" s="6" t="str">
        <f t="shared" ca="1" si="126"/>
        <v/>
      </c>
      <c r="BI235" s="29"/>
      <c r="BJ235" s="302" t="str">
        <f t="shared" ca="1" si="127"/>
        <v/>
      </c>
      <c r="BK235" s="302" t="str">
        <f t="shared" ca="1" si="128"/>
        <v/>
      </c>
      <c r="BL235" s="29"/>
    </row>
    <row r="236" spans="1:64" x14ac:dyDescent="0.15">
      <c r="A236" s="5"/>
      <c r="B236" s="303" t="str">
        <f ca="1">LOG確認!B236</f>
        <v/>
      </c>
      <c r="C236" s="304"/>
      <c r="D236" s="280"/>
      <c r="E236" s="280"/>
      <c r="F236" s="305"/>
      <c r="G236" s="320"/>
      <c r="H236" s="284"/>
      <c r="I236" s="284"/>
      <c r="J236" s="306"/>
      <c r="K236" s="342"/>
      <c r="L236" s="321"/>
      <c r="M236" s="308"/>
      <c r="N236" s="288"/>
      <c r="O236" s="322"/>
      <c r="P236" s="290" t="str">
        <f ca="1">LOG確認!P236</f>
        <v/>
      </c>
      <c r="Q236" s="291" t="str">
        <f ca="1">LOG確認!Q236</f>
        <v/>
      </c>
      <c r="R236" s="292" t="str">
        <f ca="1">LOG確認!R236</f>
        <v/>
      </c>
      <c r="S236" s="310" t="str">
        <f ca="1">LOG確認!S236</f>
        <v/>
      </c>
      <c r="T236" s="29"/>
      <c r="U236" s="311" t="str">
        <f ca="1">LOG確認!F236</f>
        <v/>
      </c>
      <c r="V236" s="681"/>
      <c r="W236" s="29"/>
      <c r="X236" s="29"/>
      <c r="Y236" s="6">
        <f t="shared" si="105"/>
        <v>1</v>
      </c>
      <c r="Z236" s="6">
        <f t="shared" si="106"/>
        <v>1</v>
      </c>
      <c r="AA236" s="6">
        <f t="shared" si="107"/>
        <v>1</v>
      </c>
      <c r="AB236" s="6">
        <f t="shared" si="108"/>
        <v>1</v>
      </c>
      <c r="AC236" s="6">
        <f t="shared" si="109"/>
        <v>1</v>
      </c>
      <c r="AD236" s="6">
        <f t="shared" si="110"/>
        <v>1</v>
      </c>
      <c r="AE236" s="6">
        <f t="shared" si="111"/>
        <v>1</v>
      </c>
      <c r="AF236" s="6">
        <f t="shared" si="112"/>
        <v>1</v>
      </c>
      <c r="AG236" s="6">
        <f t="shared" si="113"/>
        <v>1</v>
      </c>
      <c r="AH236" s="6">
        <f t="shared" si="114"/>
        <v>1</v>
      </c>
      <c r="AI236" s="6">
        <f t="shared" si="139"/>
        <v>1</v>
      </c>
      <c r="AJ236" s="6">
        <f t="shared" ca="1" si="115"/>
        <v>1</v>
      </c>
      <c r="AK236" s="6">
        <f t="shared" si="116"/>
        <v>1</v>
      </c>
      <c r="AL236" s="6">
        <f t="shared" ca="1" si="117"/>
        <v>13</v>
      </c>
      <c r="AM236" s="53"/>
      <c r="AN236" s="6">
        <f t="shared" ca="1" si="118"/>
        <v>1</v>
      </c>
      <c r="AO236" s="29"/>
      <c r="AP236" s="314" t="str">
        <f t="shared" ca="1" si="129"/>
        <v/>
      </c>
      <c r="AQ236" s="314" t="str">
        <f t="shared" ca="1" si="130"/>
        <v/>
      </c>
      <c r="AR236" s="314" t="str">
        <f t="shared" ca="1" si="131"/>
        <v/>
      </c>
      <c r="AS236" s="325" t="str">
        <f t="shared" ca="1" si="132"/>
        <v/>
      </c>
      <c r="AT236" s="325" t="str">
        <f t="shared" ca="1" si="133"/>
        <v/>
      </c>
      <c r="AU236" s="317" t="str">
        <f t="shared" ca="1" si="134"/>
        <v/>
      </c>
      <c r="AV236" s="318" t="str">
        <f t="shared" ca="1" si="119"/>
        <v/>
      </c>
      <c r="AW236" s="325" t="str">
        <f t="shared" ca="1" si="135"/>
        <v/>
      </c>
      <c r="AX236" s="319" t="str">
        <f t="shared" ca="1" si="136"/>
        <v/>
      </c>
      <c r="AY236" s="325" t="str">
        <f t="shared" ca="1" si="137"/>
        <v/>
      </c>
      <c r="AZ236" s="317" t="str">
        <f t="shared" ca="1" si="138"/>
        <v/>
      </c>
      <c r="BA236" s="6" t="str">
        <f t="shared" ca="1" si="120"/>
        <v/>
      </c>
      <c r="BB236" s="29"/>
      <c r="BC236" s="6" t="str">
        <f t="shared" ca="1" si="121"/>
        <v/>
      </c>
      <c r="BD236" s="6" t="str">
        <f t="shared" ca="1" si="122"/>
        <v/>
      </c>
      <c r="BE236" s="6" t="str">
        <f t="shared" ca="1" si="123"/>
        <v/>
      </c>
      <c r="BF236" s="6" t="str">
        <f t="shared" ca="1" si="124"/>
        <v/>
      </c>
      <c r="BG236" s="6" t="str">
        <f t="shared" ca="1" si="125"/>
        <v/>
      </c>
      <c r="BH236" s="6" t="str">
        <f t="shared" ca="1" si="126"/>
        <v/>
      </c>
      <c r="BI236" s="29"/>
      <c r="BJ236" s="302" t="str">
        <f t="shared" ca="1" si="127"/>
        <v/>
      </c>
      <c r="BK236" s="302" t="str">
        <f t="shared" ca="1" si="128"/>
        <v/>
      </c>
      <c r="BL236" s="29"/>
    </row>
    <row r="237" spans="1:64" x14ac:dyDescent="0.15">
      <c r="A237" s="5"/>
      <c r="B237" s="303" t="str">
        <f ca="1">LOG確認!B237</f>
        <v/>
      </c>
      <c r="C237" s="304"/>
      <c r="D237" s="280"/>
      <c r="E237" s="280"/>
      <c r="F237" s="305"/>
      <c r="G237" s="320"/>
      <c r="H237" s="284"/>
      <c r="I237" s="284"/>
      <c r="J237" s="306"/>
      <c r="K237" s="342"/>
      <c r="L237" s="306"/>
      <c r="M237" s="308"/>
      <c r="N237" s="288"/>
      <c r="O237" s="322"/>
      <c r="P237" s="290" t="str">
        <f ca="1">LOG確認!P237</f>
        <v/>
      </c>
      <c r="Q237" s="291" t="str">
        <f ca="1">LOG確認!Q237</f>
        <v/>
      </c>
      <c r="R237" s="292" t="str">
        <f ca="1">LOG確認!R237</f>
        <v/>
      </c>
      <c r="S237" s="310" t="str">
        <f ca="1">LOG確認!S237</f>
        <v/>
      </c>
      <c r="T237" s="29"/>
      <c r="U237" s="326" t="str">
        <f ca="1">LOG確認!F237</f>
        <v/>
      </c>
      <c r="V237" s="681"/>
      <c r="W237" s="29"/>
      <c r="X237" s="29"/>
      <c r="Y237" s="6">
        <f t="shared" si="105"/>
        <v>1</v>
      </c>
      <c r="Z237" s="6">
        <f t="shared" si="106"/>
        <v>1</v>
      </c>
      <c r="AA237" s="6">
        <f t="shared" si="107"/>
        <v>1</v>
      </c>
      <c r="AB237" s="6">
        <f t="shared" si="108"/>
        <v>1</v>
      </c>
      <c r="AC237" s="6">
        <f t="shared" si="109"/>
        <v>1</v>
      </c>
      <c r="AD237" s="6">
        <f t="shared" si="110"/>
        <v>1</v>
      </c>
      <c r="AE237" s="6">
        <f t="shared" si="111"/>
        <v>1</v>
      </c>
      <c r="AF237" s="6">
        <f t="shared" si="112"/>
        <v>1</v>
      </c>
      <c r="AG237" s="6">
        <f t="shared" si="113"/>
        <v>1</v>
      </c>
      <c r="AH237" s="6">
        <f t="shared" si="114"/>
        <v>1</v>
      </c>
      <c r="AI237" s="6">
        <f t="shared" si="139"/>
        <v>1</v>
      </c>
      <c r="AJ237" s="6">
        <f t="shared" ca="1" si="115"/>
        <v>1</v>
      </c>
      <c r="AK237" s="6">
        <f t="shared" si="116"/>
        <v>1</v>
      </c>
      <c r="AL237" s="6">
        <f t="shared" ca="1" si="117"/>
        <v>13</v>
      </c>
      <c r="AM237" s="53"/>
      <c r="AN237" s="6">
        <f t="shared" ca="1" si="118"/>
        <v>1</v>
      </c>
      <c r="AO237" s="29"/>
      <c r="AP237" s="314" t="str">
        <f t="shared" ca="1" si="129"/>
        <v/>
      </c>
      <c r="AQ237" s="314" t="str">
        <f t="shared" ca="1" si="130"/>
        <v/>
      </c>
      <c r="AR237" s="314" t="str">
        <f t="shared" ca="1" si="131"/>
        <v/>
      </c>
      <c r="AS237" s="316" t="str">
        <f t="shared" ca="1" si="132"/>
        <v/>
      </c>
      <c r="AT237" s="316" t="str">
        <f t="shared" ca="1" si="133"/>
        <v/>
      </c>
      <c r="AU237" s="317" t="str">
        <f t="shared" ca="1" si="134"/>
        <v/>
      </c>
      <c r="AV237" s="318" t="str">
        <f t="shared" ca="1" si="119"/>
        <v/>
      </c>
      <c r="AW237" s="316" t="str">
        <f t="shared" ca="1" si="135"/>
        <v/>
      </c>
      <c r="AX237" s="319" t="str">
        <f t="shared" ca="1" si="136"/>
        <v/>
      </c>
      <c r="AY237" s="316" t="str">
        <f t="shared" ca="1" si="137"/>
        <v/>
      </c>
      <c r="AZ237" s="317" t="str">
        <f t="shared" ca="1" si="138"/>
        <v/>
      </c>
      <c r="BA237" s="6" t="str">
        <f t="shared" ca="1" si="120"/>
        <v/>
      </c>
      <c r="BB237" s="29"/>
      <c r="BC237" s="6" t="str">
        <f t="shared" ca="1" si="121"/>
        <v/>
      </c>
      <c r="BD237" s="6" t="str">
        <f t="shared" ca="1" si="122"/>
        <v/>
      </c>
      <c r="BE237" s="6" t="str">
        <f t="shared" ca="1" si="123"/>
        <v/>
      </c>
      <c r="BF237" s="6" t="str">
        <f t="shared" ca="1" si="124"/>
        <v/>
      </c>
      <c r="BG237" s="6" t="str">
        <f t="shared" ca="1" si="125"/>
        <v/>
      </c>
      <c r="BH237" s="6" t="str">
        <f t="shared" ca="1" si="126"/>
        <v/>
      </c>
      <c r="BI237" s="29"/>
      <c r="BJ237" s="302" t="str">
        <f t="shared" ca="1" si="127"/>
        <v/>
      </c>
      <c r="BK237" s="302" t="str">
        <f t="shared" ca="1" si="128"/>
        <v/>
      </c>
      <c r="BL237" s="29"/>
    </row>
    <row r="238" spans="1:64" x14ac:dyDescent="0.15">
      <c r="A238" s="5">
        <v>220</v>
      </c>
      <c r="B238" s="303" t="str">
        <f ca="1">LOG確認!B238</f>
        <v/>
      </c>
      <c r="C238" s="327"/>
      <c r="D238" s="328"/>
      <c r="E238" s="328"/>
      <c r="F238" s="329"/>
      <c r="G238" s="328"/>
      <c r="H238" s="330"/>
      <c r="I238" s="330"/>
      <c r="J238" s="331"/>
      <c r="K238" s="332"/>
      <c r="L238" s="331"/>
      <c r="M238" s="333"/>
      <c r="N238" s="334"/>
      <c r="O238" s="335"/>
      <c r="P238" s="336" t="str">
        <f ca="1">LOG確認!P238</f>
        <v/>
      </c>
      <c r="Q238" s="337" t="str">
        <f ca="1">LOG確認!Q238</f>
        <v/>
      </c>
      <c r="R238" s="338" t="str">
        <f ca="1">LOG確認!R238</f>
        <v/>
      </c>
      <c r="S238" s="339" t="str">
        <f ca="1">LOG確認!S238</f>
        <v/>
      </c>
      <c r="T238" s="29"/>
      <c r="U238" s="340" t="str">
        <f ca="1">LOG確認!F238</f>
        <v/>
      </c>
      <c r="V238" s="681"/>
      <c r="W238" s="29"/>
      <c r="X238" s="29"/>
      <c r="Y238" s="6">
        <f t="shared" si="105"/>
        <v>1</v>
      </c>
      <c r="Z238" s="6">
        <f t="shared" si="106"/>
        <v>1</v>
      </c>
      <c r="AA238" s="6">
        <f t="shared" si="107"/>
        <v>1</v>
      </c>
      <c r="AB238" s="6">
        <f t="shared" si="108"/>
        <v>1</v>
      </c>
      <c r="AC238" s="6">
        <f t="shared" si="109"/>
        <v>1</v>
      </c>
      <c r="AD238" s="6">
        <f t="shared" si="110"/>
        <v>1</v>
      </c>
      <c r="AE238" s="6">
        <f t="shared" si="111"/>
        <v>1</v>
      </c>
      <c r="AF238" s="6">
        <f t="shared" si="112"/>
        <v>1</v>
      </c>
      <c r="AG238" s="6">
        <f t="shared" si="113"/>
        <v>1</v>
      </c>
      <c r="AH238" s="6">
        <f t="shared" si="114"/>
        <v>1</v>
      </c>
      <c r="AI238" s="6">
        <f t="shared" si="139"/>
        <v>1</v>
      </c>
      <c r="AJ238" s="6">
        <f t="shared" ca="1" si="115"/>
        <v>1</v>
      </c>
      <c r="AK238" s="6">
        <f t="shared" si="116"/>
        <v>1</v>
      </c>
      <c r="AL238" s="6">
        <f t="shared" ca="1" si="117"/>
        <v>13</v>
      </c>
      <c r="AM238" s="53"/>
      <c r="AN238" s="6">
        <f t="shared" ca="1" si="118"/>
        <v>1</v>
      </c>
      <c r="AO238" s="29"/>
      <c r="AP238" s="314" t="str">
        <f t="shared" ca="1" si="129"/>
        <v/>
      </c>
      <c r="AQ238" s="314" t="str">
        <f t="shared" ca="1" si="130"/>
        <v/>
      </c>
      <c r="AR238" s="314" t="str">
        <f t="shared" ca="1" si="131"/>
        <v/>
      </c>
      <c r="AS238" s="325" t="str">
        <f t="shared" ca="1" si="132"/>
        <v/>
      </c>
      <c r="AT238" s="325" t="str">
        <f t="shared" ca="1" si="133"/>
        <v/>
      </c>
      <c r="AU238" s="317" t="str">
        <f t="shared" ca="1" si="134"/>
        <v/>
      </c>
      <c r="AV238" s="318" t="str">
        <f t="shared" ca="1" si="119"/>
        <v/>
      </c>
      <c r="AW238" s="325" t="str">
        <f t="shared" ca="1" si="135"/>
        <v/>
      </c>
      <c r="AX238" s="319" t="str">
        <f t="shared" ca="1" si="136"/>
        <v/>
      </c>
      <c r="AY238" s="325" t="str">
        <f t="shared" ca="1" si="137"/>
        <v/>
      </c>
      <c r="AZ238" s="317" t="str">
        <f t="shared" ca="1" si="138"/>
        <v/>
      </c>
      <c r="BA238" s="6" t="str">
        <f t="shared" ca="1" si="120"/>
        <v/>
      </c>
      <c r="BB238" s="29"/>
      <c r="BC238" s="6" t="str">
        <f t="shared" ca="1" si="121"/>
        <v/>
      </c>
      <c r="BD238" s="6" t="str">
        <f t="shared" ca="1" si="122"/>
        <v/>
      </c>
      <c r="BE238" s="6" t="str">
        <f t="shared" ca="1" si="123"/>
        <v/>
      </c>
      <c r="BF238" s="6" t="str">
        <f t="shared" ca="1" si="124"/>
        <v/>
      </c>
      <c r="BG238" s="6" t="str">
        <f t="shared" ca="1" si="125"/>
        <v/>
      </c>
      <c r="BH238" s="6" t="str">
        <f t="shared" ca="1" si="126"/>
        <v/>
      </c>
      <c r="BI238" s="29"/>
      <c r="BJ238" s="302" t="str">
        <f t="shared" ca="1" si="127"/>
        <v/>
      </c>
      <c r="BK238" s="302" t="str">
        <f t="shared" ca="1" si="128"/>
        <v/>
      </c>
      <c r="BL238" s="29"/>
    </row>
    <row r="239" spans="1:64" x14ac:dyDescent="0.15">
      <c r="A239" s="5"/>
      <c r="B239" s="279" t="str">
        <f ca="1">LOG確認!B239</f>
        <v/>
      </c>
      <c r="C239" s="280"/>
      <c r="D239" s="281"/>
      <c r="E239" s="281"/>
      <c r="F239" s="282"/>
      <c r="G239" s="280"/>
      <c r="H239" s="283"/>
      <c r="I239" s="284"/>
      <c r="J239" s="285"/>
      <c r="K239" s="286"/>
      <c r="L239" s="285"/>
      <c r="M239" s="287"/>
      <c r="N239" s="341"/>
      <c r="O239" s="289"/>
      <c r="P239" s="290" t="str">
        <f ca="1">LOG確認!P239</f>
        <v/>
      </c>
      <c r="Q239" s="291" t="str">
        <f ca="1">LOG確認!Q239</f>
        <v/>
      </c>
      <c r="R239" s="292" t="str">
        <f ca="1">LOG確認!R239</f>
        <v/>
      </c>
      <c r="S239" s="310" t="str">
        <f ca="1">LOG確認!S239</f>
        <v/>
      </c>
      <c r="T239" s="29"/>
      <c r="U239" s="294" t="str">
        <f ca="1">LOG確認!F239</f>
        <v/>
      </c>
      <c r="V239" s="681"/>
      <c r="W239" s="29"/>
      <c r="X239" s="29"/>
      <c r="Y239" s="6">
        <f t="shared" si="105"/>
        <v>1</v>
      </c>
      <c r="Z239" s="6">
        <f t="shared" si="106"/>
        <v>1</v>
      </c>
      <c r="AA239" s="6">
        <f t="shared" si="107"/>
        <v>1</v>
      </c>
      <c r="AB239" s="6">
        <f t="shared" si="108"/>
        <v>1</v>
      </c>
      <c r="AC239" s="6">
        <f t="shared" si="109"/>
        <v>1</v>
      </c>
      <c r="AD239" s="6">
        <f t="shared" si="110"/>
        <v>1</v>
      </c>
      <c r="AE239" s="6">
        <f t="shared" si="111"/>
        <v>1</v>
      </c>
      <c r="AF239" s="6">
        <f t="shared" si="112"/>
        <v>1</v>
      </c>
      <c r="AG239" s="6">
        <f t="shared" si="113"/>
        <v>1</v>
      </c>
      <c r="AH239" s="6">
        <f t="shared" si="114"/>
        <v>1</v>
      </c>
      <c r="AI239" s="6">
        <f t="shared" si="139"/>
        <v>1</v>
      </c>
      <c r="AJ239" s="6">
        <f t="shared" ca="1" si="115"/>
        <v>1</v>
      </c>
      <c r="AK239" s="6">
        <f t="shared" si="116"/>
        <v>1</v>
      </c>
      <c r="AL239" s="6">
        <f t="shared" ca="1" si="117"/>
        <v>13</v>
      </c>
      <c r="AM239" s="53"/>
      <c r="AN239" s="6">
        <f t="shared" ca="1" si="118"/>
        <v>1</v>
      </c>
      <c r="AO239" s="29"/>
      <c r="AP239" s="314" t="str">
        <f t="shared" ca="1" si="129"/>
        <v/>
      </c>
      <c r="AQ239" s="314" t="str">
        <f t="shared" ca="1" si="130"/>
        <v/>
      </c>
      <c r="AR239" s="314" t="str">
        <f t="shared" ca="1" si="131"/>
        <v/>
      </c>
      <c r="AS239" s="319" t="str">
        <f t="shared" ca="1" si="132"/>
        <v/>
      </c>
      <c r="AT239" s="319" t="str">
        <f t="shared" ca="1" si="133"/>
        <v/>
      </c>
      <c r="AU239" s="317" t="str">
        <f t="shared" ca="1" si="134"/>
        <v/>
      </c>
      <c r="AV239" s="324" t="str">
        <f t="shared" ca="1" si="119"/>
        <v/>
      </c>
      <c r="AW239" s="319" t="str">
        <f t="shared" ca="1" si="135"/>
        <v/>
      </c>
      <c r="AX239" s="319" t="str">
        <f t="shared" ca="1" si="136"/>
        <v/>
      </c>
      <c r="AY239" s="319" t="str">
        <f t="shared" ca="1" si="137"/>
        <v/>
      </c>
      <c r="AZ239" s="317" t="str">
        <f t="shared" ca="1" si="138"/>
        <v/>
      </c>
      <c r="BA239" s="6" t="str">
        <f t="shared" ca="1" si="120"/>
        <v/>
      </c>
      <c r="BB239" s="29"/>
      <c r="BC239" s="6" t="str">
        <f t="shared" ca="1" si="121"/>
        <v/>
      </c>
      <c r="BD239" s="6" t="str">
        <f t="shared" ca="1" si="122"/>
        <v/>
      </c>
      <c r="BE239" s="6" t="str">
        <f t="shared" ca="1" si="123"/>
        <v/>
      </c>
      <c r="BF239" s="6" t="str">
        <f t="shared" ca="1" si="124"/>
        <v/>
      </c>
      <c r="BG239" s="6" t="str">
        <f t="shared" ca="1" si="125"/>
        <v/>
      </c>
      <c r="BH239" s="6" t="str">
        <f t="shared" ca="1" si="126"/>
        <v/>
      </c>
      <c r="BI239" s="29"/>
      <c r="BJ239" s="302" t="str">
        <f t="shared" ca="1" si="127"/>
        <v/>
      </c>
      <c r="BK239" s="302" t="str">
        <f t="shared" ca="1" si="128"/>
        <v/>
      </c>
      <c r="BL239" s="29"/>
    </row>
    <row r="240" spans="1:64" x14ac:dyDescent="0.15">
      <c r="A240" s="5"/>
      <c r="B240" s="303" t="str">
        <f ca="1">LOG確認!B240</f>
        <v/>
      </c>
      <c r="C240" s="304"/>
      <c r="D240" s="280"/>
      <c r="E240" s="280"/>
      <c r="F240" s="305"/>
      <c r="G240" s="320"/>
      <c r="H240" s="284"/>
      <c r="I240" s="284"/>
      <c r="J240" s="321"/>
      <c r="K240" s="342"/>
      <c r="L240" s="306"/>
      <c r="M240" s="308"/>
      <c r="N240" s="288"/>
      <c r="O240" s="309"/>
      <c r="P240" s="290" t="str">
        <f ca="1">LOG確認!P240</f>
        <v/>
      </c>
      <c r="Q240" s="291" t="str">
        <f ca="1">LOG確認!Q240</f>
        <v/>
      </c>
      <c r="R240" s="292" t="str">
        <f ca="1">LOG確認!R240</f>
        <v/>
      </c>
      <c r="S240" s="310" t="str">
        <f ca="1">LOG確認!S240</f>
        <v/>
      </c>
      <c r="T240" s="29"/>
      <c r="U240" s="311" t="str">
        <f ca="1">LOG確認!F240</f>
        <v/>
      </c>
      <c r="V240" s="681"/>
      <c r="W240" s="29"/>
      <c r="X240" s="29"/>
      <c r="Y240" s="6">
        <f t="shared" si="105"/>
        <v>1</v>
      </c>
      <c r="Z240" s="6">
        <f t="shared" si="106"/>
        <v>1</v>
      </c>
      <c r="AA240" s="6">
        <f t="shared" si="107"/>
        <v>1</v>
      </c>
      <c r="AB240" s="6">
        <f t="shared" si="108"/>
        <v>1</v>
      </c>
      <c r="AC240" s="6">
        <f t="shared" si="109"/>
        <v>1</v>
      </c>
      <c r="AD240" s="6">
        <f t="shared" si="110"/>
        <v>1</v>
      </c>
      <c r="AE240" s="6">
        <f t="shared" si="111"/>
        <v>1</v>
      </c>
      <c r="AF240" s="6">
        <f t="shared" si="112"/>
        <v>1</v>
      </c>
      <c r="AG240" s="6">
        <f t="shared" si="113"/>
        <v>1</v>
      </c>
      <c r="AH240" s="6">
        <f t="shared" si="114"/>
        <v>1</v>
      </c>
      <c r="AI240" s="6">
        <f t="shared" si="139"/>
        <v>1</v>
      </c>
      <c r="AJ240" s="6">
        <f t="shared" ca="1" si="115"/>
        <v>1</v>
      </c>
      <c r="AK240" s="6">
        <f t="shared" si="116"/>
        <v>1</v>
      </c>
      <c r="AL240" s="6">
        <f t="shared" ca="1" si="117"/>
        <v>13</v>
      </c>
      <c r="AM240" s="53"/>
      <c r="AN240" s="6">
        <f t="shared" ca="1" si="118"/>
        <v>1</v>
      </c>
      <c r="AO240" s="29"/>
      <c r="AP240" s="314" t="str">
        <f t="shared" ca="1" si="129"/>
        <v/>
      </c>
      <c r="AQ240" s="314" t="str">
        <f t="shared" ca="1" si="130"/>
        <v/>
      </c>
      <c r="AR240" s="314" t="str">
        <f t="shared" ca="1" si="131"/>
        <v/>
      </c>
      <c r="AS240" s="319" t="str">
        <f t="shared" ca="1" si="132"/>
        <v/>
      </c>
      <c r="AT240" s="319" t="str">
        <f t="shared" ca="1" si="133"/>
        <v/>
      </c>
      <c r="AU240" s="317" t="str">
        <f t="shared" ca="1" si="134"/>
        <v/>
      </c>
      <c r="AV240" s="318" t="str">
        <f t="shared" ca="1" si="119"/>
        <v/>
      </c>
      <c r="AW240" s="319" t="str">
        <f t="shared" ca="1" si="135"/>
        <v/>
      </c>
      <c r="AX240" s="319" t="str">
        <f t="shared" ca="1" si="136"/>
        <v/>
      </c>
      <c r="AY240" s="319" t="str">
        <f t="shared" ca="1" si="137"/>
        <v/>
      </c>
      <c r="AZ240" s="317" t="str">
        <f t="shared" ca="1" si="138"/>
        <v/>
      </c>
      <c r="BA240" s="6" t="str">
        <f t="shared" ca="1" si="120"/>
        <v/>
      </c>
      <c r="BB240" s="29"/>
      <c r="BC240" s="6" t="str">
        <f t="shared" ca="1" si="121"/>
        <v/>
      </c>
      <c r="BD240" s="6" t="str">
        <f t="shared" ca="1" si="122"/>
        <v/>
      </c>
      <c r="BE240" s="6" t="str">
        <f t="shared" ca="1" si="123"/>
        <v/>
      </c>
      <c r="BF240" s="6" t="str">
        <f t="shared" ca="1" si="124"/>
        <v/>
      </c>
      <c r="BG240" s="6" t="str">
        <f t="shared" ca="1" si="125"/>
        <v/>
      </c>
      <c r="BH240" s="6" t="str">
        <f t="shared" ca="1" si="126"/>
        <v/>
      </c>
      <c r="BI240" s="29"/>
      <c r="BJ240" s="302" t="str">
        <f t="shared" ca="1" si="127"/>
        <v/>
      </c>
      <c r="BK240" s="302" t="str">
        <f t="shared" ca="1" si="128"/>
        <v/>
      </c>
      <c r="BL240" s="29"/>
    </row>
    <row r="241" spans="1:64" x14ac:dyDescent="0.15">
      <c r="A241" s="5"/>
      <c r="B241" s="303" t="str">
        <f ca="1">LOG確認!B241</f>
        <v/>
      </c>
      <c r="C241" s="304"/>
      <c r="D241" s="280"/>
      <c r="E241" s="280"/>
      <c r="F241" s="305"/>
      <c r="G241" s="320"/>
      <c r="H241" s="284"/>
      <c r="I241" s="284"/>
      <c r="J241" s="306"/>
      <c r="K241" s="342"/>
      <c r="L241" s="321"/>
      <c r="M241" s="308"/>
      <c r="N241" s="288"/>
      <c r="O241" s="322"/>
      <c r="P241" s="290" t="str">
        <f ca="1">LOG確認!P241</f>
        <v/>
      </c>
      <c r="Q241" s="291" t="str">
        <f ca="1">LOG確認!Q241</f>
        <v/>
      </c>
      <c r="R241" s="292" t="str">
        <f ca="1">LOG確認!R241</f>
        <v/>
      </c>
      <c r="S241" s="310" t="str">
        <f ca="1">LOG確認!S241</f>
        <v/>
      </c>
      <c r="T241" s="29"/>
      <c r="U241" s="311" t="str">
        <f ca="1">LOG確認!F241</f>
        <v/>
      </c>
      <c r="V241" s="681"/>
      <c r="W241" s="29"/>
      <c r="X241" s="29"/>
      <c r="Y241" s="6">
        <f t="shared" si="105"/>
        <v>1</v>
      </c>
      <c r="Z241" s="6">
        <f t="shared" si="106"/>
        <v>1</v>
      </c>
      <c r="AA241" s="6">
        <f t="shared" si="107"/>
        <v>1</v>
      </c>
      <c r="AB241" s="6">
        <f t="shared" si="108"/>
        <v>1</v>
      </c>
      <c r="AC241" s="6">
        <f t="shared" si="109"/>
        <v>1</v>
      </c>
      <c r="AD241" s="6">
        <f t="shared" si="110"/>
        <v>1</v>
      </c>
      <c r="AE241" s="6">
        <f t="shared" si="111"/>
        <v>1</v>
      </c>
      <c r="AF241" s="6">
        <f t="shared" si="112"/>
        <v>1</v>
      </c>
      <c r="AG241" s="6">
        <f t="shared" si="113"/>
        <v>1</v>
      </c>
      <c r="AH241" s="6">
        <f t="shared" si="114"/>
        <v>1</v>
      </c>
      <c r="AI241" s="6">
        <f t="shared" si="139"/>
        <v>1</v>
      </c>
      <c r="AJ241" s="6">
        <f t="shared" ca="1" si="115"/>
        <v>1</v>
      </c>
      <c r="AK241" s="6">
        <f t="shared" si="116"/>
        <v>1</v>
      </c>
      <c r="AL241" s="6">
        <f t="shared" ca="1" si="117"/>
        <v>13</v>
      </c>
      <c r="AM241" s="53"/>
      <c r="AN241" s="6">
        <f t="shared" ca="1" si="118"/>
        <v>1</v>
      </c>
      <c r="AO241" s="29"/>
      <c r="AP241" s="314" t="str">
        <f t="shared" ca="1" si="129"/>
        <v/>
      </c>
      <c r="AQ241" s="314" t="str">
        <f t="shared" ca="1" si="130"/>
        <v/>
      </c>
      <c r="AR241" s="314" t="str">
        <f t="shared" ca="1" si="131"/>
        <v/>
      </c>
      <c r="AS241" s="316" t="str">
        <f t="shared" ca="1" si="132"/>
        <v/>
      </c>
      <c r="AT241" s="316" t="str">
        <f t="shared" ca="1" si="133"/>
        <v/>
      </c>
      <c r="AU241" s="317" t="str">
        <f t="shared" ca="1" si="134"/>
        <v/>
      </c>
      <c r="AV241" s="318" t="str">
        <f t="shared" ca="1" si="119"/>
        <v/>
      </c>
      <c r="AW241" s="316" t="str">
        <f t="shared" ca="1" si="135"/>
        <v/>
      </c>
      <c r="AX241" s="319" t="str">
        <f t="shared" ca="1" si="136"/>
        <v/>
      </c>
      <c r="AY241" s="316" t="str">
        <f t="shared" ca="1" si="137"/>
        <v/>
      </c>
      <c r="AZ241" s="317" t="str">
        <f t="shared" ca="1" si="138"/>
        <v/>
      </c>
      <c r="BA241" s="6" t="str">
        <f t="shared" ca="1" si="120"/>
        <v/>
      </c>
      <c r="BB241" s="29"/>
      <c r="BC241" s="6" t="str">
        <f t="shared" ca="1" si="121"/>
        <v/>
      </c>
      <c r="BD241" s="6" t="str">
        <f t="shared" ca="1" si="122"/>
        <v/>
      </c>
      <c r="BE241" s="6" t="str">
        <f t="shared" ca="1" si="123"/>
        <v/>
      </c>
      <c r="BF241" s="6" t="str">
        <f t="shared" ca="1" si="124"/>
        <v/>
      </c>
      <c r="BG241" s="6" t="str">
        <f t="shared" ca="1" si="125"/>
        <v/>
      </c>
      <c r="BH241" s="6" t="str">
        <f t="shared" ca="1" si="126"/>
        <v/>
      </c>
      <c r="BI241" s="29"/>
      <c r="BJ241" s="302" t="str">
        <f t="shared" ca="1" si="127"/>
        <v/>
      </c>
      <c r="BK241" s="302" t="str">
        <f t="shared" ca="1" si="128"/>
        <v/>
      </c>
      <c r="BL241" s="29"/>
    </row>
    <row r="242" spans="1:64" x14ac:dyDescent="0.15">
      <c r="A242" s="5"/>
      <c r="B242" s="303" t="str">
        <f ca="1">LOG確認!B242</f>
        <v/>
      </c>
      <c r="C242" s="304"/>
      <c r="D242" s="280"/>
      <c r="E242" s="280"/>
      <c r="F242" s="305"/>
      <c r="G242" s="320"/>
      <c r="H242" s="284"/>
      <c r="I242" s="284"/>
      <c r="J242" s="306"/>
      <c r="K242" s="342"/>
      <c r="L242" s="321"/>
      <c r="M242" s="308"/>
      <c r="N242" s="288"/>
      <c r="O242" s="322"/>
      <c r="P242" s="290" t="str">
        <f ca="1">LOG確認!P242</f>
        <v/>
      </c>
      <c r="Q242" s="291" t="str">
        <f ca="1">LOG確認!Q242</f>
        <v/>
      </c>
      <c r="R242" s="292" t="str">
        <f ca="1">LOG確認!R242</f>
        <v/>
      </c>
      <c r="S242" s="310" t="str">
        <f ca="1">LOG確認!S242</f>
        <v/>
      </c>
      <c r="T242" s="29"/>
      <c r="U242" s="311" t="str">
        <f ca="1">LOG確認!F242</f>
        <v/>
      </c>
      <c r="V242" s="681"/>
      <c r="W242" s="29"/>
      <c r="X242" s="29"/>
      <c r="Y242" s="6">
        <f t="shared" si="105"/>
        <v>1</v>
      </c>
      <c r="Z242" s="6">
        <f t="shared" si="106"/>
        <v>1</v>
      </c>
      <c r="AA242" s="6">
        <f t="shared" si="107"/>
        <v>1</v>
      </c>
      <c r="AB242" s="6">
        <f t="shared" si="108"/>
        <v>1</v>
      </c>
      <c r="AC242" s="6">
        <f t="shared" si="109"/>
        <v>1</v>
      </c>
      <c r="AD242" s="6">
        <f t="shared" si="110"/>
        <v>1</v>
      </c>
      <c r="AE242" s="6">
        <f t="shared" si="111"/>
        <v>1</v>
      </c>
      <c r="AF242" s="6">
        <f t="shared" si="112"/>
        <v>1</v>
      </c>
      <c r="AG242" s="6">
        <f t="shared" si="113"/>
        <v>1</v>
      </c>
      <c r="AH242" s="6">
        <f t="shared" si="114"/>
        <v>1</v>
      </c>
      <c r="AI242" s="6">
        <f t="shared" si="139"/>
        <v>1</v>
      </c>
      <c r="AJ242" s="6">
        <f t="shared" ca="1" si="115"/>
        <v>1</v>
      </c>
      <c r="AK242" s="6">
        <f t="shared" si="116"/>
        <v>1</v>
      </c>
      <c r="AL242" s="6">
        <f t="shared" ca="1" si="117"/>
        <v>13</v>
      </c>
      <c r="AM242" s="53"/>
      <c r="AN242" s="6">
        <f t="shared" ca="1" si="118"/>
        <v>1</v>
      </c>
      <c r="AO242" s="29"/>
      <c r="AP242" s="314" t="str">
        <f t="shared" ca="1" si="129"/>
        <v/>
      </c>
      <c r="AQ242" s="314" t="str">
        <f t="shared" ca="1" si="130"/>
        <v/>
      </c>
      <c r="AR242" s="314" t="str">
        <f t="shared" ca="1" si="131"/>
        <v/>
      </c>
      <c r="AS242" s="319" t="str">
        <f t="shared" ca="1" si="132"/>
        <v/>
      </c>
      <c r="AT242" s="319" t="str">
        <f t="shared" ca="1" si="133"/>
        <v/>
      </c>
      <c r="AU242" s="317" t="str">
        <f t="shared" ca="1" si="134"/>
        <v/>
      </c>
      <c r="AV242" s="324" t="str">
        <f t="shared" ca="1" si="119"/>
        <v/>
      </c>
      <c r="AW242" s="319" t="str">
        <f t="shared" ca="1" si="135"/>
        <v/>
      </c>
      <c r="AX242" s="319" t="str">
        <f t="shared" ca="1" si="136"/>
        <v/>
      </c>
      <c r="AY242" s="319" t="str">
        <f t="shared" ca="1" si="137"/>
        <v/>
      </c>
      <c r="AZ242" s="317" t="str">
        <f t="shared" ca="1" si="138"/>
        <v/>
      </c>
      <c r="BA242" s="6" t="str">
        <f t="shared" ca="1" si="120"/>
        <v/>
      </c>
      <c r="BB242" s="29"/>
      <c r="BC242" s="6" t="str">
        <f t="shared" ca="1" si="121"/>
        <v/>
      </c>
      <c r="BD242" s="6" t="str">
        <f t="shared" ca="1" si="122"/>
        <v/>
      </c>
      <c r="BE242" s="6" t="str">
        <f t="shared" ca="1" si="123"/>
        <v/>
      </c>
      <c r="BF242" s="6" t="str">
        <f t="shared" ca="1" si="124"/>
        <v/>
      </c>
      <c r="BG242" s="6" t="str">
        <f t="shared" ca="1" si="125"/>
        <v/>
      </c>
      <c r="BH242" s="6" t="str">
        <f t="shared" ca="1" si="126"/>
        <v/>
      </c>
      <c r="BI242" s="29"/>
      <c r="BJ242" s="302" t="str">
        <f t="shared" ca="1" si="127"/>
        <v/>
      </c>
      <c r="BK242" s="302" t="str">
        <f t="shared" ca="1" si="128"/>
        <v/>
      </c>
      <c r="BL242" s="29"/>
    </row>
    <row r="243" spans="1:64" x14ac:dyDescent="0.15">
      <c r="A243" s="5"/>
      <c r="B243" s="303" t="str">
        <f ca="1">LOG確認!B243</f>
        <v/>
      </c>
      <c r="C243" s="304"/>
      <c r="D243" s="280"/>
      <c r="E243" s="280"/>
      <c r="F243" s="305"/>
      <c r="G243" s="320"/>
      <c r="H243" s="284"/>
      <c r="I243" s="284"/>
      <c r="J243" s="306"/>
      <c r="K243" s="307"/>
      <c r="L243" s="306"/>
      <c r="M243" s="308"/>
      <c r="N243" s="288"/>
      <c r="O243" s="322"/>
      <c r="P243" s="290" t="str">
        <f ca="1">LOG確認!P243</f>
        <v/>
      </c>
      <c r="Q243" s="291" t="str">
        <f ca="1">LOG確認!Q243</f>
        <v/>
      </c>
      <c r="R243" s="292" t="str">
        <f ca="1">LOG確認!R243</f>
        <v/>
      </c>
      <c r="S243" s="310" t="str">
        <f ca="1">LOG確認!S243</f>
        <v/>
      </c>
      <c r="T243" s="29"/>
      <c r="U243" s="311" t="str">
        <f ca="1">LOG確認!F243</f>
        <v/>
      </c>
      <c r="V243" s="681"/>
      <c r="W243" s="29"/>
      <c r="X243" s="29"/>
      <c r="Y243" s="6">
        <f t="shared" si="105"/>
        <v>1</v>
      </c>
      <c r="Z243" s="6">
        <f t="shared" si="106"/>
        <v>1</v>
      </c>
      <c r="AA243" s="6">
        <f t="shared" si="107"/>
        <v>1</v>
      </c>
      <c r="AB243" s="6">
        <f t="shared" si="108"/>
        <v>1</v>
      </c>
      <c r="AC243" s="6">
        <f t="shared" si="109"/>
        <v>1</v>
      </c>
      <c r="AD243" s="6">
        <f t="shared" si="110"/>
        <v>1</v>
      </c>
      <c r="AE243" s="6">
        <f t="shared" si="111"/>
        <v>1</v>
      </c>
      <c r="AF243" s="6">
        <f t="shared" si="112"/>
        <v>1</v>
      </c>
      <c r="AG243" s="6">
        <f t="shared" si="113"/>
        <v>1</v>
      </c>
      <c r="AH243" s="6">
        <f t="shared" si="114"/>
        <v>1</v>
      </c>
      <c r="AI243" s="6">
        <f t="shared" si="139"/>
        <v>1</v>
      </c>
      <c r="AJ243" s="6">
        <f t="shared" ca="1" si="115"/>
        <v>1</v>
      </c>
      <c r="AK243" s="6">
        <f t="shared" si="116"/>
        <v>1</v>
      </c>
      <c r="AL243" s="6">
        <f t="shared" ca="1" si="117"/>
        <v>13</v>
      </c>
      <c r="AM243" s="53"/>
      <c r="AN243" s="6">
        <f t="shared" ca="1" si="118"/>
        <v>1</v>
      </c>
      <c r="AO243" s="29"/>
      <c r="AP243" s="314" t="str">
        <f t="shared" ca="1" si="129"/>
        <v/>
      </c>
      <c r="AQ243" s="314" t="str">
        <f t="shared" ca="1" si="130"/>
        <v/>
      </c>
      <c r="AR243" s="314" t="str">
        <f t="shared" ca="1" si="131"/>
        <v/>
      </c>
      <c r="AS243" s="325" t="str">
        <f t="shared" ca="1" si="132"/>
        <v/>
      </c>
      <c r="AT243" s="325" t="str">
        <f t="shared" ca="1" si="133"/>
        <v/>
      </c>
      <c r="AU243" s="317" t="str">
        <f t="shared" ca="1" si="134"/>
        <v/>
      </c>
      <c r="AV243" s="318" t="str">
        <f t="shared" ca="1" si="119"/>
        <v/>
      </c>
      <c r="AW243" s="325" t="str">
        <f t="shared" ca="1" si="135"/>
        <v/>
      </c>
      <c r="AX243" s="319" t="str">
        <f t="shared" ca="1" si="136"/>
        <v/>
      </c>
      <c r="AY243" s="325" t="str">
        <f t="shared" ca="1" si="137"/>
        <v/>
      </c>
      <c r="AZ243" s="317" t="str">
        <f t="shared" ca="1" si="138"/>
        <v/>
      </c>
      <c r="BA243" s="6" t="str">
        <f t="shared" ca="1" si="120"/>
        <v/>
      </c>
      <c r="BB243" s="29"/>
      <c r="BC243" s="6" t="str">
        <f t="shared" ca="1" si="121"/>
        <v/>
      </c>
      <c r="BD243" s="6" t="str">
        <f t="shared" ca="1" si="122"/>
        <v/>
      </c>
      <c r="BE243" s="6" t="str">
        <f t="shared" ca="1" si="123"/>
        <v/>
      </c>
      <c r="BF243" s="6" t="str">
        <f t="shared" ca="1" si="124"/>
        <v/>
      </c>
      <c r="BG243" s="6" t="str">
        <f t="shared" ca="1" si="125"/>
        <v/>
      </c>
      <c r="BH243" s="6" t="str">
        <f t="shared" ca="1" si="126"/>
        <v/>
      </c>
      <c r="BI243" s="29"/>
      <c r="BJ243" s="302" t="str">
        <f t="shared" ca="1" si="127"/>
        <v/>
      </c>
      <c r="BK243" s="302" t="str">
        <f t="shared" ca="1" si="128"/>
        <v/>
      </c>
      <c r="BL243" s="29"/>
    </row>
    <row r="244" spans="1:64" x14ac:dyDescent="0.15">
      <c r="A244" s="5"/>
      <c r="B244" s="303" t="str">
        <f ca="1">LOG確認!B244</f>
        <v/>
      </c>
      <c r="C244" s="304"/>
      <c r="D244" s="280"/>
      <c r="E244" s="280"/>
      <c r="F244" s="305"/>
      <c r="G244" s="320"/>
      <c r="H244" s="284"/>
      <c r="I244" s="284"/>
      <c r="J244" s="321"/>
      <c r="K244" s="342"/>
      <c r="L244" s="321"/>
      <c r="M244" s="308"/>
      <c r="N244" s="288"/>
      <c r="O244" s="309"/>
      <c r="P244" s="290" t="str">
        <f ca="1">LOG確認!P244</f>
        <v/>
      </c>
      <c r="Q244" s="291" t="str">
        <f ca="1">LOG確認!Q244</f>
        <v/>
      </c>
      <c r="R244" s="292" t="str">
        <f ca="1">LOG確認!R244</f>
        <v/>
      </c>
      <c r="S244" s="310" t="str">
        <f ca="1">LOG確認!S244</f>
        <v/>
      </c>
      <c r="T244" s="29"/>
      <c r="U244" s="326" t="str">
        <f ca="1">LOG確認!F244</f>
        <v/>
      </c>
      <c r="V244" s="681"/>
      <c r="W244" s="29"/>
      <c r="X244" s="29"/>
      <c r="Y244" s="6">
        <f t="shared" si="105"/>
        <v>1</v>
      </c>
      <c r="Z244" s="6">
        <f t="shared" si="106"/>
        <v>1</v>
      </c>
      <c r="AA244" s="6">
        <f t="shared" si="107"/>
        <v>1</v>
      </c>
      <c r="AB244" s="6">
        <f t="shared" si="108"/>
        <v>1</v>
      </c>
      <c r="AC244" s="6">
        <f t="shared" si="109"/>
        <v>1</v>
      </c>
      <c r="AD244" s="6">
        <f t="shared" si="110"/>
        <v>1</v>
      </c>
      <c r="AE244" s="6">
        <f t="shared" si="111"/>
        <v>1</v>
      </c>
      <c r="AF244" s="6">
        <f t="shared" si="112"/>
        <v>1</v>
      </c>
      <c r="AG244" s="6">
        <f t="shared" si="113"/>
        <v>1</v>
      </c>
      <c r="AH244" s="6">
        <f t="shared" si="114"/>
        <v>1</v>
      </c>
      <c r="AI244" s="6">
        <f t="shared" si="139"/>
        <v>1</v>
      </c>
      <c r="AJ244" s="6">
        <f t="shared" ca="1" si="115"/>
        <v>1</v>
      </c>
      <c r="AK244" s="6">
        <f t="shared" si="116"/>
        <v>1</v>
      </c>
      <c r="AL244" s="6">
        <f t="shared" ca="1" si="117"/>
        <v>13</v>
      </c>
      <c r="AM244" s="53"/>
      <c r="AN244" s="6">
        <f t="shared" ca="1" si="118"/>
        <v>1</v>
      </c>
      <c r="AO244" s="29"/>
      <c r="AP244" s="314" t="str">
        <f t="shared" ca="1" si="129"/>
        <v/>
      </c>
      <c r="AQ244" s="314" t="str">
        <f t="shared" ca="1" si="130"/>
        <v/>
      </c>
      <c r="AR244" s="314" t="str">
        <f t="shared" ca="1" si="131"/>
        <v/>
      </c>
      <c r="AS244" s="325" t="str">
        <f t="shared" ca="1" si="132"/>
        <v/>
      </c>
      <c r="AT244" s="325" t="str">
        <f t="shared" ca="1" si="133"/>
        <v/>
      </c>
      <c r="AU244" s="317" t="str">
        <f t="shared" ca="1" si="134"/>
        <v/>
      </c>
      <c r="AV244" s="318" t="str">
        <f t="shared" ca="1" si="119"/>
        <v/>
      </c>
      <c r="AW244" s="325" t="str">
        <f t="shared" ca="1" si="135"/>
        <v/>
      </c>
      <c r="AX244" s="319" t="str">
        <f t="shared" ca="1" si="136"/>
        <v/>
      </c>
      <c r="AY244" s="325" t="str">
        <f t="shared" ca="1" si="137"/>
        <v/>
      </c>
      <c r="AZ244" s="317" t="str">
        <f t="shared" ca="1" si="138"/>
        <v/>
      </c>
      <c r="BA244" s="6" t="str">
        <f t="shared" ca="1" si="120"/>
        <v/>
      </c>
      <c r="BB244" s="29"/>
      <c r="BC244" s="6" t="str">
        <f t="shared" ca="1" si="121"/>
        <v/>
      </c>
      <c r="BD244" s="6" t="str">
        <f t="shared" ca="1" si="122"/>
        <v/>
      </c>
      <c r="BE244" s="6" t="str">
        <f t="shared" ca="1" si="123"/>
        <v/>
      </c>
      <c r="BF244" s="6" t="str">
        <f t="shared" ca="1" si="124"/>
        <v/>
      </c>
      <c r="BG244" s="6" t="str">
        <f t="shared" ca="1" si="125"/>
        <v/>
      </c>
      <c r="BH244" s="6" t="str">
        <f t="shared" ca="1" si="126"/>
        <v/>
      </c>
      <c r="BI244" s="29"/>
      <c r="BJ244" s="302" t="str">
        <f t="shared" ca="1" si="127"/>
        <v/>
      </c>
      <c r="BK244" s="302" t="str">
        <f t="shared" ca="1" si="128"/>
        <v/>
      </c>
      <c r="BL244" s="29"/>
    </row>
    <row r="245" spans="1:64" x14ac:dyDescent="0.15">
      <c r="A245" s="5"/>
      <c r="B245" s="303" t="str">
        <f ca="1">LOG確認!B245</f>
        <v/>
      </c>
      <c r="C245" s="304"/>
      <c r="D245" s="280"/>
      <c r="E245" s="280"/>
      <c r="F245" s="305"/>
      <c r="G245" s="320"/>
      <c r="H245" s="284"/>
      <c r="I245" s="284"/>
      <c r="J245" s="321"/>
      <c r="K245" s="342"/>
      <c r="L245" s="321"/>
      <c r="M245" s="308"/>
      <c r="N245" s="288"/>
      <c r="O245" s="322"/>
      <c r="P245" s="290" t="str">
        <f ca="1">LOG確認!P245</f>
        <v/>
      </c>
      <c r="Q245" s="291" t="str">
        <f ca="1">LOG確認!Q245</f>
        <v/>
      </c>
      <c r="R245" s="292" t="str">
        <f ca="1">LOG確認!R245</f>
        <v/>
      </c>
      <c r="S245" s="310" t="str">
        <f ca="1">LOG確認!S245</f>
        <v/>
      </c>
      <c r="T245" s="29"/>
      <c r="U245" s="311" t="str">
        <f ca="1">LOG確認!F245</f>
        <v/>
      </c>
      <c r="V245" s="681"/>
      <c r="W245" s="29"/>
      <c r="X245" s="29"/>
      <c r="Y245" s="6">
        <f t="shared" si="105"/>
        <v>1</v>
      </c>
      <c r="Z245" s="6">
        <f t="shared" si="106"/>
        <v>1</v>
      </c>
      <c r="AA245" s="6">
        <f t="shared" si="107"/>
        <v>1</v>
      </c>
      <c r="AB245" s="6">
        <f t="shared" si="108"/>
        <v>1</v>
      </c>
      <c r="AC245" s="6">
        <f t="shared" si="109"/>
        <v>1</v>
      </c>
      <c r="AD245" s="6">
        <f t="shared" si="110"/>
        <v>1</v>
      </c>
      <c r="AE245" s="6">
        <f t="shared" si="111"/>
        <v>1</v>
      </c>
      <c r="AF245" s="6">
        <f t="shared" si="112"/>
        <v>1</v>
      </c>
      <c r="AG245" s="6">
        <f t="shared" si="113"/>
        <v>1</v>
      </c>
      <c r="AH245" s="6">
        <f t="shared" si="114"/>
        <v>1</v>
      </c>
      <c r="AI245" s="6">
        <f t="shared" si="139"/>
        <v>1</v>
      </c>
      <c r="AJ245" s="6">
        <f t="shared" ca="1" si="115"/>
        <v>1</v>
      </c>
      <c r="AK245" s="6">
        <f t="shared" si="116"/>
        <v>1</v>
      </c>
      <c r="AL245" s="6">
        <f t="shared" ca="1" si="117"/>
        <v>13</v>
      </c>
      <c r="AM245" s="53"/>
      <c r="AN245" s="6">
        <f t="shared" ca="1" si="118"/>
        <v>1</v>
      </c>
      <c r="AO245" s="29"/>
      <c r="AP245" s="314" t="str">
        <f t="shared" ca="1" si="129"/>
        <v/>
      </c>
      <c r="AQ245" s="314" t="str">
        <f t="shared" ca="1" si="130"/>
        <v/>
      </c>
      <c r="AR245" s="314" t="str">
        <f t="shared" ca="1" si="131"/>
        <v/>
      </c>
      <c r="AS245" s="325" t="str">
        <f t="shared" ca="1" si="132"/>
        <v/>
      </c>
      <c r="AT245" s="325" t="str">
        <f t="shared" ca="1" si="133"/>
        <v/>
      </c>
      <c r="AU245" s="317" t="str">
        <f t="shared" ca="1" si="134"/>
        <v/>
      </c>
      <c r="AV245" s="324" t="str">
        <f t="shared" ca="1" si="119"/>
        <v/>
      </c>
      <c r="AW245" s="325" t="str">
        <f t="shared" ca="1" si="135"/>
        <v/>
      </c>
      <c r="AX245" s="319" t="str">
        <f t="shared" ca="1" si="136"/>
        <v/>
      </c>
      <c r="AY245" s="325" t="str">
        <f t="shared" ca="1" si="137"/>
        <v/>
      </c>
      <c r="AZ245" s="317" t="str">
        <f t="shared" ca="1" si="138"/>
        <v/>
      </c>
      <c r="BA245" s="6" t="str">
        <f t="shared" ca="1" si="120"/>
        <v/>
      </c>
      <c r="BB245" s="29"/>
      <c r="BC245" s="6" t="str">
        <f t="shared" ca="1" si="121"/>
        <v/>
      </c>
      <c r="BD245" s="6" t="str">
        <f t="shared" ca="1" si="122"/>
        <v/>
      </c>
      <c r="BE245" s="6" t="str">
        <f t="shared" ca="1" si="123"/>
        <v/>
      </c>
      <c r="BF245" s="6" t="str">
        <f t="shared" ca="1" si="124"/>
        <v/>
      </c>
      <c r="BG245" s="6" t="str">
        <f t="shared" ca="1" si="125"/>
        <v/>
      </c>
      <c r="BH245" s="6" t="str">
        <f t="shared" ca="1" si="126"/>
        <v/>
      </c>
      <c r="BI245" s="29"/>
      <c r="BJ245" s="302" t="str">
        <f t="shared" ca="1" si="127"/>
        <v/>
      </c>
      <c r="BK245" s="302" t="str">
        <f t="shared" ca="1" si="128"/>
        <v/>
      </c>
      <c r="BL245" s="29"/>
    </row>
    <row r="246" spans="1:64" x14ac:dyDescent="0.15">
      <c r="A246" s="5"/>
      <c r="B246" s="303" t="str">
        <f ca="1">LOG確認!B246</f>
        <v/>
      </c>
      <c r="C246" s="304"/>
      <c r="D246" s="280"/>
      <c r="E246" s="280"/>
      <c r="F246" s="305"/>
      <c r="G246" s="320"/>
      <c r="H246" s="284"/>
      <c r="I246" s="284"/>
      <c r="J246" s="306"/>
      <c r="K246" s="342"/>
      <c r="L246" s="321"/>
      <c r="M246" s="308"/>
      <c r="N246" s="288"/>
      <c r="O246" s="322"/>
      <c r="P246" s="290" t="str">
        <f ca="1">LOG確認!P246</f>
        <v/>
      </c>
      <c r="Q246" s="291" t="str">
        <f ca="1">LOG確認!Q246</f>
        <v/>
      </c>
      <c r="R246" s="292" t="str">
        <f ca="1">LOG確認!R246</f>
        <v/>
      </c>
      <c r="S246" s="310" t="str">
        <f ca="1">LOG確認!S246</f>
        <v/>
      </c>
      <c r="T246" s="29"/>
      <c r="U246" s="311" t="str">
        <f ca="1">LOG確認!F246</f>
        <v/>
      </c>
      <c r="V246" s="681"/>
      <c r="W246" s="29"/>
      <c r="X246" s="29"/>
      <c r="Y246" s="6">
        <f t="shared" si="105"/>
        <v>1</v>
      </c>
      <c r="Z246" s="6">
        <f t="shared" si="106"/>
        <v>1</v>
      </c>
      <c r="AA246" s="6">
        <f t="shared" si="107"/>
        <v>1</v>
      </c>
      <c r="AB246" s="6">
        <f t="shared" si="108"/>
        <v>1</v>
      </c>
      <c r="AC246" s="6">
        <f t="shared" si="109"/>
        <v>1</v>
      </c>
      <c r="AD246" s="6">
        <f t="shared" si="110"/>
        <v>1</v>
      </c>
      <c r="AE246" s="6">
        <f t="shared" si="111"/>
        <v>1</v>
      </c>
      <c r="AF246" s="6">
        <f t="shared" si="112"/>
        <v>1</v>
      </c>
      <c r="AG246" s="6">
        <f t="shared" si="113"/>
        <v>1</v>
      </c>
      <c r="AH246" s="6">
        <f t="shared" si="114"/>
        <v>1</v>
      </c>
      <c r="AI246" s="6">
        <f t="shared" si="139"/>
        <v>1</v>
      </c>
      <c r="AJ246" s="6">
        <f t="shared" ca="1" si="115"/>
        <v>1</v>
      </c>
      <c r="AK246" s="6">
        <f t="shared" si="116"/>
        <v>1</v>
      </c>
      <c r="AL246" s="6">
        <f t="shared" ca="1" si="117"/>
        <v>13</v>
      </c>
      <c r="AM246" s="53"/>
      <c r="AN246" s="6">
        <f t="shared" ca="1" si="118"/>
        <v>1</v>
      </c>
      <c r="AO246" s="29"/>
      <c r="AP246" s="314" t="str">
        <f t="shared" ca="1" si="129"/>
        <v/>
      </c>
      <c r="AQ246" s="314" t="str">
        <f t="shared" ca="1" si="130"/>
        <v/>
      </c>
      <c r="AR246" s="314" t="str">
        <f t="shared" ca="1" si="131"/>
        <v/>
      </c>
      <c r="AS246" s="325" t="str">
        <f t="shared" ca="1" si="132"/>
        <v/>
      </c>
      <c r="AT246" s="325" t="str">
        <f t="shared" ca="1" si="133"/>
        <v/>
      </c>
      <c r="AU246" s="317" t="str">
        <f t="shared" ca="1" si="134"/>
        <v/>
      </c>
      <c r="AV246" s="318" t="str">
        <f t="shared" ca="1" si="119"/>
        <v/>
      </c>
      <c r="AW246" s="325" t="str">
        <f t="shared" ca="1" si="135"/>
        <v/>
      </c>
      <c r="AX246" s="319" t="str">
        <f t="shared" ca="1" si="136"/>
        <v/>
      </c>
      <c r="AY246" s="325" t="str">
        <f t="shared" ca="1" si="137"/>
        <v/>
      </c>
      <c r="AZ246" s="317" t="str">
        <f t="shared" ca="1" si="138"/>
        <v/>
      </c>
      <c r="BA246" s="6" t="str">
        <f t="shared" ca="1" si="120"/>
        <v/>
      </c>
      <c r="BB246" s="29"/>
      <c r="BC246" s="6" t="str">
        <f t="shared" ca="1" si="121"/>
        <v/>
      </c>
      <c r="BD246" s="6" t="str">
        <f t="shared" ca="1" si="122"/>
        <v/>
      </c>
      <c r="BE246" s="6" t="str">
        <f t="shared" ca="1" si="123"/>
        <v/>
      </c>
      <c r="BF246" s="6" t="str">
        <f t="shared" ca="1" si="124"/>
        <v/>
      </c>
      <c r="BG246" s="6" t="str">
        <f t="shared" ca="1" si="125"/>
        <v/>
      </c>
      <c r="BH246" s="6" t="str">
        <f t="shared" ca="1" si="126"/>
        <v/>
      </c>
      <c r="BI246" s="29"/>
      <c r="BJ246" s="302" t="str">
        <f t="shared" ca="1" si="127"/>
        <v/>
      </c>
      <c r="BK246" s="302" t="str">
        <f t="shared" ca="1" si="128"/>
        <v/>
      </c>
      <c r="BL246" s="29"/>
    </row>
    <row r="247" spans="1:64" x14ac:dyDescent="0.15">
      <c r="A247" s="5"/>
      <c r="B247" s="303" t="str">
        <f ca="1">LOG確認!B247</f>
        <v/>
      </c>
      <c r="C247" s="304"/>
      <c r="D247" s="280"/>
      <c r="E247" s="280"/>
      <c r="F247" s="305"/>
      <c r="G247" s="320"/>
      <c r="H247" s="284"/>
      <c r="I247" s="284"/>
      <c r="J247" s="306"/>
      <c r="K247" s="342"/>
      <c r="L247" s="306"/>
      <c r="M247" s="308"/>
      <c r="N247" s="288"/>
      <c r="O247" s="322"/>
      <c r="P247" s="290" t="str">
        <f ca="1">LOG確認!P247</f>
        <v/>
      </c>
      <c r="Q247" s="291" t="str">
        <f ca="1">LOG確認!Q247</f>
        <v/>
      </c>
      <c r="R247" s="292" t="str">
        <f ca="1">LOG確認!R247</f>
        <v/>
      </c>
      <c r="S247" s="310" t="str">
        <f ca="1">LOG確認!S247</f>
        <v/>
      </c>
      <c r="T247" s="29"/>
      <c r="U247" s="326" t="str">
        <f ca="1">LOG確認!F247</f>
        <v/>
      </c>
      <c r="V247" s="681"/>
      <c r="W247" s="29"/>
      <c r="X247" s="29"/>
      <c r="Y247" s="6">
        <f t="shared" si="105"/>
        <v>1</v>
      </c>
      <c r="Z247" s="6">
        <f t="shared" si="106"/>
        <v>1</v>
      </c>
      <c r="AA247" s="6">
        <f t="shared" si="107"/>
        <v>1</v>
      </c>
      <c r="AB247" s="6">
        <f t="shared" si="108"/>
        <v>1</v>
      </c>
      <c r="AC247" s="6">
        <f t="shared" si="109"/>
        <v>1</v>
      </c>
      <c r="AD247" s="6">
        <f t="shared" si="110"/>
        <v>1</v>
      </c>
      <c r="AE247" s="6">
        <f t="shared" si="111"/>
        <v>1</v>
      </c>
      <c r="AF247" s="6">
        <f t="shared" si="112"/>
        <v>1</v>
      </c>
      <c r="AG247" s="6">
        <f t="shared" si="113"/>
        <v>1</v>
      </c>
      <c r="AH247" s="6">
        <f t="shared" si="114"/>
        <v>1</v>
      </c>
      <c r="AI247" s="6">
        <f t="shared" si="139"/>
        <v>1</v>
      </c>
      <c r="AJ247" s="6">
        <f t="shared" ca="1" si="115"/>
        <v>1</v>
      </c>
      <c r="AK247" s="6">
        <f t="shared" si="116"/>
        <v>1</v>
      </c>
      <c r="AL247" s="6">
        <f t="shared" ca="1" si="117"/>
        <v>13</v>
      </c>
      <c r="AM247" s="53"/>
      <c r="AN247" s="6">
        <f t="shared" ca="1" si="118"/>
        <v>1</v>
      </c>
      <c r="AO247" s="29"/>
      <c r="AP247" s="314" t="str">
        <f t="shared" ca="1" si="129"/>
        <v/>
      </c>
      <c r="AQ247" s="314" t="str">
        <f t="shared" ca="1" si="130"/>
        <v/>
      </c>
      <c r="AR247" s="314" t="str">
        <f t="shared" ca="1" si="131"/>
        <v/>
      </c>
      <c r="AS247" s="316" t="str">
        <f t="shared" ca="1" si="132"/>
        <v/>
      </c>
      <c r="AT247" s="316" t="str">
        <f t="shared" ca="1" si="133"/>
        <v/>
      </c>
      <c r="AU247" s="317" t="str">
        <f t="shared" ca="1" si="134"/>
        <v/>
      </c>
      <c r="AV247" s="318" t="str">
        <f t="shared" ca="1" si="119"/>
        <v/>
      </c>
      <c r="AW247" s="316" t="str">
        <f t="shared" ca="1" si="135"/>
        <v/>
      </c>
      <c r="AX247" s="319" t="str">
        <f t="shared" ca="1" si="136"/>
        <v/>
      </c>
      <c r="AY247" s="316" t="str">
        <f t="shared" ca="1" si="137"/>
        <v/>
      </c>
      <c r="AZ247" s="317" t="str">
        <f t="shared" ca="1" si="138"/>
        <v/>
      </c>
      <c r="BA247" s="6" t="str">
        <f t="shared" ca="1" si="120"/>
        <v/>
      </c>
      <c r="BB247" s="29"/>
      <c r="BC247" s="6" t="str">
        <f t="shared" ca="1" si="121"/>
        <v/>
      </c>
      <c r="BD247" s="6" t="str">
        <f t="shared" ca="1" si="122"/>
        <v/>
      </c>
      <c r="BE247" s="6" t="str">
        <f t="shared" ca="1" si="123"/>
        <v/>
      </c>
      <c r="BF247" s="6" t="str">
        <f t="shared" ca="1" si="124"/>
        <v/>
      </c>
      <c r="BG247" s="6" t="str">
        <f t="shared" ca="1" si="125"/>
        <v/>
      </c>
      <c r="BH247" s="6" t="str">
        <f t="shared" ca="1" si="126"/>
        <v/>
      </c>
      <c r="BI247" s="29"/>
      <c r="BJ247" s="302" t="str">
        <f t="shared" ca="1" si="127"/>
        <v/>
      </c>
      <c r="BK247" s="302" t="str">
        <f t="shared" ca="1" si="128"/>
        <v/>
      </c>
      <c r="BL247" s="29"/>
    </row>
    <row r="248" spans="1:64" x14ac:dyDescent="0.15">
      <c r="A248" s="5">
        <v>230</v>
      </c>
      <c r="B248" s="303" t="str">
        <f ca="1">LOG確認!B248</f>
        <v/>
      </c>
      <c r="C248" s="327"/>
      <c r="D248" s="328"/>
      <c r="E248" s="328"/>
      <c r="F248" s="329"/>
      <c r="G248" s="328"/>
      <c r="H248" s="330"/>
      <c r="I248" s="330"/>
      <c r="J248" s="331"/>
      <c r="K248" s="332"/>
      <c r="L248" s="331"/>
      <c r="M248" s="333"/>
      <c r="N248" s="334"/>
      <c r="O248" s="335"/>
      <c r="P248" s="336" t="str">
        <f ca="1">LOG確認!P248</f>
        <v/>
      </c>
      <c r="Q248" s="337" t="str">
        <f ca="1">LOG確認!Q248</f>
        <v/>
      </c>
      <c r="R248" s="338" t="str">
        <f ca="1">LOG確認!R248</f>
        <v/>
      </c>
      <c r="S248" s="339" t="str">
        <f ca="1">LOG確認!S248</f>
        <v/>
      </c>
      <c r="T248" s="29"/>
      <c r="U248" s="340" t="str">
        <f ca="1">LOG確認!F248</f>
        <v/>
      </c>
      <c r="V248" s="681"/>
      <c r="W248" s="29"/>
      <c r="X248" s="29"/>
      <c r="Y248" s="6">
        <f t="shared" si="105"/>
        <v>1</v>
      </c>
      <c r="Z248" s="6">
        <f t="shared" si="106"/>
        <v>1</v>
      </c>
      <c r="AA248" s="6">
        <f t="shared" si="107"/>
        <v>1</v>
      </c>
      <c r="AB248" s="6">
        <f t="shared" si="108"/>
        <v>1</v>
      </c>
      <c r="AC248" s="6">
        <f t="shared" si="109"/>
        <v>1</v>
      </c>
      <c r="AD248" s="6">
        <f t="shared" si="110"/>
        <v>1</v>
      </c>
      <c r="AE248" s="6">
        <f t="shared" si="111"/>
        <v>1</v>
      </c>
      <c r="AF248" s="6">
        <f t="shared" si="112"/>
        <v>1</v>
      </c>
      <c r="AG248" s="6">
        <f t="shared" si="113"/>
        <v>1</v>
      </c>
      <c r="AH248" s="6">
        <f t="shared" si="114"/>
        <v>1</v>
      </c>
      <c r="AI248" s="6">
        <f t="shared" si="139"/>
        <v>1</v>
      </c>
      <c r="AJ248" s="6">
        <f t="shared" ca="1" si="115"/>
        <v>1</v>
      </c>
      <c r="AK248" s="6">
        <f t="shared" si="116"/>
        <v>1</v>
      </c>
      <c r="AL248" s="6">
        <f t="shared" ca="1" si="117"/>
        <v>13</v>
      </c>
      <c r="AM248" s="53"/>
      <c r="AN248" s="6">
        <f t="shared" ca="1" si="118"/>
        <v>1</v>
      </c>
      <c r="AO248" s="29"/>
      <c r="AP248" s="314" t="str">
        <f t="shared" ca="1" si="129"/>
        <v/>
      </c>
      <c r="AQ248" s="314" t="str">
        <f t="shared" ca="1" si="130"/>
        <v/>
      </c>
      <c r="AR248" s="314" t="str">
        <f t="shared" ca="1" si="131"/>
        <v/>
      </c>
      <c r="AS248" s="325" t="str">
        <f t="shared" ca="1" si="132"/>
        <v/>
      </c>
      <c r="AT248" s="325" t="str">
        <f t="shared" ca="1" si="133"/>
        <v/>
      </c>
      <c r="AU248" s="317" t="str">
        <f t="shared" ca="1" si="134"/>
        <v/>
      </c>
      <c r="AV248" s="318" t="str">
        <f t="shared" ca="1" si="119"/>
        <v/>
      </c>
      <c r="AW248" s="325" t="str">
        <f t="shared" ca="1" si="135"/>
        <v/>
      </c>
      <c r="AX248" s="319" t="str">
        <f t="shared" ca="1" si="136"/>
        <v/>
      </c>
      <c r="AY248" s="325" t="str">
        <f t="shared" ca="1" si="137"/>
        <v/>
      </c>
      <c r="AZ248" s="317" t="str">
        <f t="shared" ca="1" si="138"/>
        <v/>
      </c>
      <c r="BA248" s="6" t="str">
        <f t="shared" ca="1" si="120"/>
        <v/>
      </c>
      <c r="BB248" s="29"/>
      <c r="BC248" s="6" t="str">
        <f t="shared" ca="1" si="121"/>
        <v/>
      </c>
      <c r="BD248" s="6" t="str">
        <f t="shared" ca="1" si="122"/>
        <v/>
      </c>
      <c r="BE248" s="6" t="str">
        <f t="shared" ca="1" si="123"/>
        <v/>
      </c>
      <c r="BF248" s="6" t="str">
        <f t="shared" ca="1" si="124"/>
        <v/>
      </c>
      <c r="BG248" s="6" t="str">
        <f t="shared" ca="1" si="125"/>
        <v/>
      </c>
      <c r="BH248" s="6" t="str">
        <f t="shared" ca="1" si="126"/>
        <v/>
      </c>
      <c r="BI248" s="29"/>
      <c r="BJ248" s="302" t="str">
        <f t="shared" ca="1" si="127"/>
        <v/>
      </c>
      <c r="BK248" s="302" t="str">
        <f t="shared" ca="1" si="128"/>
        <v/>
      </c>
      <c r="BL248" s="29"/>
    </row>
    <row r="249" spans="1:64" x14ac:dyDescent="0.15">
      <c r="A249" s="5"/>
      <c r="B249" s="279" t="str">
        <f ca="1">LOG確認!B249</f>
        <v/>
      </c>
      <c r="C249" s="280"/>
      <c r="D249" s="281"/>
      <c r="E249" s="281"/>
      <c r="F249" s="282"/>
      <c r="G249" s="280"/>
      <c r="H249" s="283"/>
      <c r="I249" s="284"/>
      <c r="J249" s="285"/>
      <c r="K249" s="286"/>
      <c r="L249" s="285"/>
      <c r="M249" s="287"/>
      <c r="N249" s="341"/>
      <c r="O249" s="289"/>
      <c r="P249" s="290" t="str">
        <f ca="1">LOG確認!P249</f>
        <v/>
      </c>
      <c r="Q249" s="291" t="str">
        <f ca="1">LOG確認!Q249</f>
        <v/>
      </c>
      <c r="R249" s="292" t="str">
        <f ca="1">LOG確認!R249</f>
        <v/>
      </c>
      <c r="S249" s="310" t="str">
        <f ca="1">LOG確認!S249</f>
        <v/>
      </c>
      <c r="T249" s="29"/>
      <c r="U249" s="294" t="str">
        <f ca="1">LOG確認!F249</f>
        <v/>
      </c>
      <c r="V249" s="681"/>
      <c r="W249" s="29"/>
      <c r="X249" s="29"/>
      <c r="Y249" s="6">
        <f t="shared" si="105"/>
        <v>1</v>
      </c>
      <c r="Z249" s="6">
        <f t="shared" si="106"/>
        <v>1</v>
      </c>
      <c r="AA249" s="6">
        <f t="shared" si="107"/>
        <v>1</v>
      </c>
      <c r="AB249" s="6">
        <f t="shared" si="108"/>
        <v>1</v>
      </c>
      <c r="AC249" s="6">
        <f t="shared" si="109"/>
        <v>1</v>
      </c>
      <c r="AD249" s="6">
        <f t="shared" si="110"/>
        <v>1</v>
      </c>
      <c r="AE249" s="6">
        <f t="shared" si="111"/>
        <v>1</v>
      </c>
      <c r="AF249" s="6">
        <f t="shared" si="112"/>
        <v>1</v>
      </c>
      <c r="AG249" s="6">
        <f t="shared" si="113"/>
        <v>1</v>
      </c>
      <c r="AH249" s="6">
        <f t="shared" si="114"/>
        <v>1</v>
      </c>
      <c r="AI249" s="6">
        <f t="shared" si="139"/>
        <v>1</v>
      </c>
      <c r="AJ249" s="6">
        <f t="shared" ca="1" si="115"/>
        <v>1</v>
      </c>
      <c r="AK249" s="6">
        <f t="shared" si="116"/>
        <v>1</v>
      </c>
      <c r="AL249" s="6">
        <f t="shared" ca="1" si="117"/>
        <v>13</v>
      </c>
      <c r="AM249" s="53"/>
      <c r="AN249" s="6">
        <f t="shared" ca="1" si="118"/>
        <v>1</v>
      </c>
      <c r="AO249" s="29"/>
      <c r="AP249" s="314" t="str">
        <f t="shared" ca="1" si="129"/>
        <v/>
      </c>
      <c r="AQ249" s="314" t="str">
        <f t="shared" ca="1" si="130"/>
        <v/>
      </c>
      <c r="AR249" s="314" t="str">
        <f t="shared" ca="1" si="131"/>
        <v/>
      </c>
      <c r="AS249" s="319" t="str">
        <f t="shared" ca="1" si="132"/>
        <v/>
      </c>
      <c r="AT249" s="319" t="str">
        <f t="shared" ca="1" si="133"/>
        <v/>
      </c>
      <c r="AU249" s="317" t="str">
        <f t="shared" ca="1" si="134"/>
        <v/>
      </c>
      <c r="AV249" s="324" t="str">
        <f t="shared" ca="1" si="119"/>
        <v/>
      </c>
      <c r="AW249" s="319" t="str">
        <f t="shared" ca="1" si="135"/>
        <v/>
      </c>
      <c r="AX249" s="319" t="str">
        <f t="shared" ca="1" si="136"/>
        <v/>
      </c>
      <c r="AY249" s="319" t="str">
        <f t="shared" ca="1" si="137"/>
        <v/>
      </c>
      <c r="AZ249" s="317" t="str">
        <f t="shared" ca="1" si="138"/>
        <v/>
      </c>
      <c r="BA249" s="6" t="str">
        <f t="shared" ca="1" si="120"/>
        <v/>
      </c>
      <c r="BB249" s="29"/>
      <c r="BC249" s="6" t="str">
        <f t="shared" ca="1" si="121"/>
        <v/>
      </c>
      <c r="BD249" s="6" t="str">
        <f t="shared" ca="1" si="122"/>
        <v/>
      </c>
      <c r="BE249" s="6" t="str">
        <f t="shared" ca="1" si="123"/>
        <v/>
      </c>
      <c r="BF249" s="6" t="str">
        <f t="shared" ca="1" si="124"/>
        <v/>
      </c>
      <c r="BG249" s="6" t="str">
        <f t="shared" ca="1" si="125"/>
        <v/>
      </c>
      <c r="BH249" s="6" t="str">
        <f t="shared" ca="1" si="126"/>
        <v/>
      </c>
      <c r="BI249" s="29"/>
      <c r="BJ249" s="302" t="str">
        <f t="shared" ca="1" si="127"/>
        <v/>
      </c>
      <c r="BK249" s="302" t="str">
        <f t="shared" ca="1" si="128"/>
        <v/>
      </c>
      <c r="BL249" s="29"/>
    </row>
    <row r="250" spans="1:64" x14ac:dyDescent="0.15">
      <c r="A250" s="5"/>
      <c r="B250" s="303" t="str">
        <f ca="1">LOG確認!B250</f>
        <v/>
      </c>
      <c r="C250" s="304"/>
      <c r="D250" s="280"/>
      <c r="E250" s="280"/>
      <c r="F250" s="305"/>
      <c r="G250" s="320"/>
      <c r="H250" s="284"/>
      <c r="I250" s="284"/>
      <c r="J250" s="321"/>
      <c r="K250" s="342"/>
      <c r="L250" s="306"/>
      <c r="M250" s="308"/>
      <c r="N250" s="288"/>
      <c r="O250" s="309"/>
      <c r="P250" s="290" t="str">
        <f ca="1">LOG確認!P250</f>
        <v/>
      </c>
      <c r="Q250" s="291" t="str">
        <f ca="1">LOG確認!Q250</f>
        <v/>
      </c>
      <c r="R250" s="292" t="str">
        <f ca="1">LOG確認!R250</f>
        <v/>
      </c>
      <c r="S250" s="310" t="str">
        <f ca="1">LOG確認!S250</f>
        <v/>
      </c>
      <c r="T250" s="29"/>
      <c r="U250" s="311" t="str">
        <f ca="1">LOG確認!F250</f>
        <v/>
      </c>
      <c r="V250" s="681"/>
      <c r="W250" s="29"/>
      <c r="X250" s="29"/>
      <c r="Y250" s="6">
        <f t="shared" si="105"/>
        <v>1</v>
      </c>
      <c r="Z250" s="6">
        <f t="shared" si="106"/>
        <v>1</v>
      </c>
      <c r="AA250" s="6">
        <f t="shared" si="107"/>
        <v>1</v>
      </c>
      <c r="AB250" s="6">
        <f t="shared" si="108"/>
        <v>1</v>
      </c>
      <c r="AC250" s="6">
        <f t="shared" si="109"/>
        <v>1</v>
      </c>
      <c r="AD250" s="6">
        <f t="shared" si="110"/>
        <v>1</v>
      </c>
      <c r="AE250" s="6">
        <f t="shared" si="111"/>
        <v>1</v>
      </c>
      <c r="AF250" s="6">
        <f t="shared" si="112"/>
        <v>1</v>
      </c>
      <c r="AG250" s="6">
        <f t="shared" si="113"/>
        <v>1</v>
      </c>
      <c r="AH250" s="6">
        <f t="shared" si="114"/>
        <v>1</v>
      </c>
      <c r="AI250" s="6">
        <f t="shared" si="139"/>
        <v>1</v>
      </c>
      <c r="AJ250" s="6">
        <f t="shared" ca="1" si="115"/>
        <v>1</v>
      </c>
      <c r="AK250" s="6">
        <f t="shared" si="116"/>
        <v>1</v>
      </c>
      <c r="AL250" s="6">
        <f t="shared" ca="1" si="117"/>
        <v>13</v>
      </c>
      <c r="AM250" s="53"/>
      <c r="AN250" s="6">
        <f t="shared" ca="1" si="118"/>
        <v>1</v>
      </c>
      <c r="AO250" s="29"/>
      <c r="AP250" s="314" t="str">
        <f t="shared" ca="1" si="129"/>
        <v/>
      </c>
      <c r="AQ250" s="314" t="str">
        <f t="shared" ca="1" si="130"/>
        <v/>
      </c>
      <c r="AR250" s="314" t="str">
        <f t="shared" ca="1" si="131"/>
        <v/>
      </c>
      <c r="AS250" s="319" t="str">
        <f t="shared" ca="1" si="132"/>
        <v/>
      </c>
      <c r="AT250" s="319" t="str">
        <f t="shared" ca="1" si="133"/>
        <v/>
      </c>
      <c r="AU250" s="317" t="str">
        <f t="shared" ca="1" si="134"/>
        <v/>
      </c>
      <c r="AV250" s="318" t="str">
        <f t="shared" ca="1" si="119"/>
        <v/>
      </c>
      <c r="AW250" s="319" t="str">
        <f t="shared" ca="1" si="135"/>
        <v/>
      </c>
      <c r="AX250" s="319" t="str">
        <f t="shared" ca="1" si="136"/>
        <v/>
      </c>
      <c r="AY250" s="319" t="str">
        <f t="shared" ca="1" si="137"/>
        <v/>
      </c>
      <c r="AZ250" s="317" t="str">
        <f t="shared" ca="1" si="138"/>
        <v/>
      </c>
      <c r="BA250" s="6" t="str">
        <f t="shared" ca="1" si="120"/>
        <v/>
      </c>
      <c r="BB250" s="29"/>
      <c r="BC250" s="6" t="str">
        <f t="shared" ca="1" si="121"/>
        <v/>
      </c>
      <c r="BD250" s="6" t="str">
        <f t="shared" ca="1" si="122"/>
        <v/>
      </c>
      <c r="BE250" s="6" t="str">
        <f t="shared" ca="1" si="123"/>
        <v/>
      </c>
      <c r="BF250" s="6" t="str">
        <f t="shared" ca="1" si="124"/>
        <v/>
      </c>
      <c r="BG250" s="6" t="str">
        <f t="shared" ca="1" si="125"/>
        <v/>
      </c>
      <c r="BH250" s="6" t="str">
        <f t="shared" ca="1" si="126"/>
        <v/>
      </c>
      <c r="BI250" s="29"/>
      <c r="BJ250" s="302" t="str">
        <f t="shared" ca="1" si="127"/>
        <v/>
      </c>
      <c r="BK250" s="302" t="str">
        <f t="shared" ca="1" si="128"/>
        <v/>
      </c>
      <c r="BL250" s="29"/>
    </row>
    <row r="251" spans="1:64" x14ac:dyDescent="0.15">
      <c r="A251" s="5"/>
      <c r="B251" s="303" t="str">
        <f ca="1">LOG確認!B251</f>
        <v/>
      </c>
      <c r="C251" s="304"/>
      <c r="D251" s="280"/>
      <c r="E251" s="280"/>
      <c r="F251" s="305"/>
      <c r="G251" s="320"/>
      <c r="H251" s="284"/>
      <c r="I251" s="284"/>
      <c r="J251" s="306"/>
      <c r="K251" s="342"/>
      <c r="L251" s="321"/>
      <c r="M251" s="308"/>
      <c r="N251" s="288"/>
      <c r="O251" s="322"/>
      <c r="P251" s="290" t="str">
        <f ca="1">LOG確認!P251</f>
        <v/>
      </c>
      <c r="Q251" s="291" t="str">
        <f ca="1">LOG確認!Q251</f>
        <v/>
      </c>
      <c r="R251" s="292" t="str">
        <f ca="1">LOG確認!R251</f>
        <v/>
      </c>
      <c r="S251" s="310" t="str">
        <f ca="1">LOG確認!S251</f>
        <v/>
      </c>
      <c r="T251" s="29"/>
      <c r="U251" s="311" t="str">
        <f ca="1">LOG確認!F251</f>
        <v/>
      </c>
      <c r="V251" s="681"/>
      <c r="W251" s="29"/>
      <c r="X251" s="29"/>
      <c r="Y251" s="6">
        <f t="shared" si="105"/>
        <v>1</v>
      </c>
      <c r="Z251" s="6">
        <f t="shared" si="106"/>
        <v>1</v>
      </c>
      <c r="AA251" s="6">
        <f t="shared" si="107"/>
        <v>1</v>
      </c>
      <c r="AB251" s="6">
        <f t="shared" si="108"/>
        <v>1</v>
      </c>
      <c r="AC251" s="6">
        <f t="shared" si="109"/>
        <v>1</v>
      </c>
      <c r="AD251" s="6">
        <f t="shared" si="110"/>
        <v>1</v>
      </c>
      <c r="AE251" s="6">
        <f t="shared" si="111"/>
        <v>1</v>
      </c>
      <c r="AF251" s="6">
        <f t="shared" si="112"/>
        <v>1</v>
      </c>
      <c r="AG251" s="6">
        <f t="shared" si="113"/>
        <v>1</v>
      </c>
      <c r="AH251" s="6">
        <f t="shared" si="114"/>
        <v>1</v>
      </c>
      <c r="AI251" s="6">
        <f t="shared" si="139"/>
        <v>1</v>
      </c>
      <c r="AJ251" s="6">
        <f t="shared" ca="1" si="115"/>
        <v>1</v>
      </c>
      <c r="AK251" s="6">
        <f t="shared" si="116"/>
        <v>1</v>
      </c>
      <c r="AL251" s="6">
        <f t="shared" ca="1" si="117"/>
        <v>13</v>
      </c>
      <c r="AM251" s="53"/>
      <c r="AN251" s="6">
        <f t="shared" ca="1" si="118"/>
        <v>1</v>
      </c>
      <c r="AO251" s="29"/>
      <c r="AP251" s="314" t="str">
        <f t="shared" ca="1" si="129"/>
        <v/>
      </c>
      <c r="AQ251" s="314" t="str">
        <f t="shared" ca="1" si="130"/>
        <v/>
      </c>
      <c r="AR251" s="314" t="str">
        <f t="shared" ca="1" si="131"/>
        <v/>
      </c>
      <c r="AS251" s="316" t="str">
        <f t="shared" ca="1" si="132"/>
        <v/>
      </c>
      <c r="AT251" s="316" t="str">
        <f t="shared" ca="1" si="133"/>
        <v/>
      </c>
      <c r="AU251" s="317" t="str">
        <f t="shared" ca="1" si="134"/>
        <v/>
      </c>
      <c r="AV251" s="318" t="str">
        <f t="shared" ca="1" si="119"/>
        <v/>
      </c>
      <c r="AW251" s="316" t="str">
        <f t="shared" ca="1" si="135"/>
        <v/>
      </c>
      <c r="AX251" s="319" t="str">
        <f t="shared" ca="1" si="136"/>
        <v/>
      </c>
      <c r="AY251" s="316" t="str">
        <f t="shared" ca="1" si="137"/>
        <v/>
      </c>
      <c r="AZ251" s="317" t="str">
        <f t="shared" ca="1" si="138"/>
        <v/>
      </c>
      <c r="BA251" s="6" t="str">
        <f t="shared" ca="1" si="120"/>
        <v/>
      </c>
      <c r="BB251" s="29"/>
      <c r="BC251" s="6" t="str">
        <f t="shared" ca="1" si="121"/>
        <v/>
      </c>
      <c r="BD251" s="6" t="str">
        <f t="shared" ca="1" si="122"/>
        <v/>
      </c>
      <c r="BE251" s="6" t="str">
        <f t="shared" ca="1" si="123"/>
        <v/>
      </c>
      <c r="BF251" s="6" t="str">
        <f t="shared" ca="1" si="124"/>
        <v/>
      </c>
      <c r="BG251" s="6" t="str">
        <f t="shared" ca="1" si="125"/>
        <v/>
      </c>
      <c r="BH251" s="6" t="str">
        <f t="shared" ca="1" si="126"/>
        <v/>
      </c>
      <c r="BI251" s="29"/>
      <c r="BJ251" s="302" t="str">
        <f t="shared" ca="1" si="127"/>
        <v/>
      </c>
      <c r="BK251" s="302" t="str">
        <f t="shared" ca="1" si="128"/>
        <v/>
      </c>
      <c r="BL251" s="29"/>
    </row>
    <row r="252" spans="1:64" x14ac:dyDescent="0.15">
      <c r="A252" s="5"/>
      <c r="B252" s="303" t="str">
        <f ca="1">LOG確認!B252</f>
        <v/>
      </c>
      <c r="C252" s="304"/>
      <c r="D252" s="280"/>
      <c r="E252" s="280"/>
      <c r="F252" s="305"/>
      <c r="G252" s="320"/>
      <c r="H252" s="284"/>
      <c r="I252" s="284"/>
      <c r="J252" s="306"/>
      <c r="K252" s="342"/>
      <c r="L252" s="321"/>
      <c r="M252" s="308"/>
      <c r="N252" s="288"/>
      <c r="O252" s="322"/>
      <c r="P252" s="290" t="str">
        <f ca="1">LOG確認!P252</f>
        <v/>
      </c>
      <c r="Q252" s="291" t="str">
        <f ca="1">LOG確認!Q252</f>
        <v/>
      </c>
      <c r="R252" s="292" t="str">
        <f ca="1">LOG確認!R252</f>
        <v/>
      </c>
      <c r="S252" s="310" t="str">
        <f ca="1">LOG確認!S252</f>
        <v/>
      </c>
      <c r="T252" s="29"/>
      <c r="U252" s="311" t="str">
        <f ca="1">LOG確認!F252</f>
        <v/>
      </c>
      <c r="V252" s="681"/>
      <c r="W252" s="29"/>
      <c r="X252" s="29"/>
      <c r="Y252" s="6">
        <f t="shared" si="105"/>
        <v>1</v>
      </c>
      <c r="Z252" s="6">
        <f t="shared" si="106"/>
        <v>1</v>
      </c>
      <c r="AA252" s="6">
        <f t="shared" si="107"/>
        <v>1</v>
      </c>
      <c r="AB252" s="6">
        <f t="shared" si="108"/>
        <v>1</v>
      </c>
      <c r="AC252" s="6">
        <f t="shared" si="109"/>
        <v>1</v>
      </c>
      <c r="AD252" s="6">
        <f t="shared" si="110"/>
        <v>1</v>
      </c>
      <c r="AE252" s="6">
        <f t="shared" si="111"/>
        <v>1</v>
      </c>
      <c r="AF252" s="6">
        <f t="shared" si="112"/>
        <v>1</v>
      </c>
      <c r="AG252" s="6">
        <f t="shared" si="113"/>
        <v>1</v>
      </c>
      <c r="AH252" s="6">
        <f t="shared" si="114"/>
        <v>1</v>
      </c>
      <c r="AI252" s="6">
        <f t="shared" si="139"/>
        <v>1</v>
      </c>
      <c r="AJ252" s="6">
        <f t="shared" ca="1" si="115"/>
        <v>1</v>
      </c>
      <c r="AK252" s="6">
        <f t="shared" si="116"/>
        <v>1</v>
      </c>
      <c r="AL252" s="6">
        <f t="shared" ca="1" si="117"/>
        <v>13</v>
      </c>
      <c r="AM252" s="53"/>
      <c r="AN252" s="6">
        <f t="shared" ca="1" si="118"/>
        <v>1</v>
      </c>
      <c r="AO252" s="29"/>
      <c r="AP252" s="314" t="str">
        <f t="shared" ca="1" si="129"/>
        <v/>
      </c>
      <c r="AQ252" s="314" t="str">
        <f t="shared" ca="1" si="130"/>
        <v/>
      </c>
      <c r="AR252" s="314" t="str">
        <f t="shared" ca="1" si="131"/>
        <v/>
      </c>
      <c r="AS252" s="319" t="str">
        <f t="shared" ca="1" si="132"/>
        <v/>
      </c>
      <c r="AT252" s="319" t="str">
        <f t="shared" ca="1" si="133"/>
        <v/>
      </c>
      <c r="AU252" s="317" t="str">
        <f t="shared" ca="1" si="134"/>
        <v/>
      </c>
      <c r="AV252" s="324" t="str">
        <f t="shared" ca="1" si="119"/>
        <v/>
      </c>
      <c r="AW252" s="319" t="str">
        <f t="shared" ca="1" si="135"/>
        <v/>
      </c>
      <c r="AX252" s="319" t="str">
        <f t="shared" ca="1" si="136"/>
        <v/>
      </c>
      <c r="AY252" s="319" t="str">
        <f t="shared" ca="1" si="137"/>
        <v/>
      </c>
      <c r="AZ252" s="317" t="str">
        <f t="shared" ca="1" si="138"/>
        <v/>
      </c>
      <c r="BA252" s="6" t="str">
        <f t="shared" ca="1" si="120"/>
        <v/>
      </c>
      <c r="BB252" s="29"/>
      <c r="BC252" s="6" t="str">
        <f t="shared" ca="1" si="121"/>
        <v/>
      </c>
      <c r="BD252" s="6" t="str">
        <f t="shared" ca="1" si="122"/>
        <v/>
      </c>
      <c r="BE252" s="6" t="str">
        <f t="shared" ca="1" si="123"/>
        <v/>
      </c>
      <c r="BF252" s="6" t="str">
        <f t="shared" ca="1" si="124"/>
        <v/>
      </c>
      <c r="BG252" s="6" t="str">
        <f t="shared" ca="1" si="125"/>
        <v/>
      </c>
      <c r="BH252" s="6" t="str">
        <f t="shared" ca="1" si="126"/>
        <v/>
      </c>
      <c r="BI252" s="29"/>
      <c r="BJ252" s="302" t="str">
        <f t="shared" ca="1" si="127"/>
        <v/>
      </c>
      <c r="BK252" s="302" t="str">
        <f t="shared" ca="1" si="128"/>
        <v/>
      </c>
      <c r="BL252" s="29"/>
    </row>
    <row r="253" spans="1:64" x14ac:dyDescent="0.15">
      <c r="A253" s="5"/>
      <c r="B253" s="303" t="str">
        <f ca="1">LOG確認!B253</f>
        <v/>
      </c>
      <c r="C253" s="304"/>
      <c r="D253" s="280"/>
      <c r="E253" s="280"/>
      <c r="F253" s="305"/>
      <c r="G253" s="320"/>
      <c r="H253" s="284"/>
      <c r="I253" s="284"/>
      <c r="J253" s="306"/>
      <c r="K253" s="307"/>
      <c r="L253" s="306"/>
      <c r="M253" s="308"/>
      <c r="N253" s="288"/>
      <c r="O253" s="322"/>
      <c r="P253" s="290" t="str">
        <f ca="1">LOG確認!P253</f>
        <v/>
      </c>
      <c r="Q253" s="291" t="str">
        <f ca="1">LOG確認!Q253</f>
        <v/>
      </c>
      <c r="R253" s="292" t="str">
        <f ca="1">LOG確認!R253</f>
        <v/>
      </c>
      <c r="S253" s="310" t="str">
        <f ca="1">LOG確認!S253</f>
        <v/>
      </c>
      <c r="T253" s="29"/>
      <c r="U253" s="311" t="str">
        <f ca="1">LOG確認!F253</f>
        <v/>
      </c>
      <c r="V253" s="681"/>
      <c r="W253" s="29"/>
      <c r="X253" s="29"/>
      <c r="Y253" s="6">
        <f t="shared" si="105"/>
        <v>1</v>
      </c>
      <c r="Z253" s="6">
        <f t="shared" si="106"/>
        <v>1</v>
      </c>
      <c r="AA253" s="6">
        <f t="shared" si="107"/>
        <v>1</v>
      </c>
      <c r="AB253" s="6">
        <f t="shared" si="108"/>
        <v>1</v>
      </c>
      <c r="AC253" s="6">
        <f t="shared" si="109"/>
        <v>1</v>
      </c>
      <c r="AD253" s="6">
        <f t="shared" si="110"/>
        <v>1</v>
      </c>
      <c r="AE253" s="6">
        <f t="shared" si="111"/>
        <v>1</v>
      </c>
      <c r="AF253" s="6">
        <f t="shared" si="112"/>
        <v>1</v>
      </c>
      <c r="AG253" s="6">
        <f t="shared" si="113"/>
        <v>1</v>
      </c>
      <c r="AH253" s="6">
        <f t="shared" si="114"/>
        <v>1</v>
      </c>
      <c r="AI253" s="6">
        <f t="shared" si="139"/>
        <v>1</v>
      </c>
      <c r="AJ253" s="6">
        <f t="shared" ca="1" si="115"/>
        <v>1</v>
      </c>
      <c r="AK253" s="6">
        <f t="shared" si="116"/>
        <v>1</v>
      </c>
      <c r="AL253" s="6">
        <f t="shared" ca="1" si="117"/>
        <v>13</v>
      </c>
      <c r="AM253" s="53"/>
      <c r="AN253" s="6">
        <f t="shared" ca="1" si="118"/>
        <v>1</v>
      </c>
      <c r="AO253" s="29"/>
      <c r="AP253" s="314" t="str">
        <f t="shared" ca="1" si="129"/>
        <v/>
      </c>
      <c r="AQ253" s="314" t="str">
        <f t="shared" ca="1" si="130"/>
        <v/>
      </c>
      <c r="AR253" s="314" t="str">
        <f t="shared" ca="1" si="131"/>
        <v/>
      </c>
      <c r="AS253" s="325" t="str">
        <f t="shared" ca="1" si="132"/>
        <v/>
      </c>
      <c r="AT253" s="325" t="str">
        <f t="shared" ca="1" si="133"/>
        <v/>
      </c>
      <c r="AU253" s="317" t="str">
        <f t="shared" ca="1" si="134"/>
        <v/>
      </c>
      <c r="AV253" s="318" t="str">
        <f t="shared" ca="1" si="119"/>
        <v/>
      </c>
      <c r="AW253" s="325" t="str">
        <f t="shared" ca="1" si="135"/>
        <v/>
      </c>
      <c r="AX253" s="319" t="str">
        <f t="shared" ca="1" si="136"/>
        <v/>
      </c>
      <c r="AY253" s="325" t="str">
        <f t="shared" ca="1" si="137"/>
        <v/>
      </c>
      <c r="AZ253" s="317" t="str">
        <f t="shared" ca="1" si="138"/>
        <v/>
      </c>
      <c r="BA253" s="6" t="str">
        <f t="shared" ca="1" si="120"/>
        <v/>
      </c>
      <c r="BB253" s="29"/>
      <c r="BC253" s="6" t="str">
        <f t="shared" ca="1" si="121"/>
        <v/>
      </c>
      <c r="BD253" s="6" t="str">
        <f t="shared" ca="1" si="122"/>
        <v/>
      </c>
      <c r="BE253" s="6" t="str">
        <f t="shared" ca="1" si="123"/>
        <v/>
      </c>
      <c r="BF253" s="6" t="str">
        <f t="shared" ca="1" si="124"/>
        <v/>
      </c>
      <c r="BG253" s="6" t="str">
        <f t="shared" ca="1" si="125"/>
        <v/>
      </c>
      <c r="BH253" s="6" t="str">
        <f t="shared" ca="1" si="126"/>
        <v/>
      </c>
      <c r="BI253" s="29"/>
      <c r="BJ253" s="302" t="str">
        <f t="shared" ca="1" si="127"/>
        <v/>
      </c>
      <c r="BK253" s="302" t="str">
        <f t="shared" ca="1" si="128"/>
        <v/>
      </c>
      <c r="BL253" s="29"/>
    </row>
    <row r="254" spans="1:64" x14ac:dyDescent="0.15">
      <c r="A254" s="5"/>
      <c r="B254" s="303" t="str">
        <f ca="1">LOG確認!B254</f>
        <v/>
      </c>
      <c r="C254" s="304"/>
      <c r="D254" s="280"/>
      <c r="E254" s="280"/>
      <c r="F254" s="305"/>
      <c r="G254" s="320"/>
      <c r="H254" s="284"/>
      <c r="I254" s="284"/>
      <c r="J254" s="321"/>
      <c r="K254" s="342"/>
      <c r="L254" s="321"/>
      <c r="M254" s="308"/>
      <c r="N254" s="288"/>
      <c r="O254" s="309"/>
      <c r="P254" s="290" t="str">
        <f ca="1">LOG確認!P254</f>
        <v/>
      </c>
      <c r="Q254" s="291" t="str">
        <f ca="1">LOG確認!Q254</f>
        <v/>
      </c>
      <c r="R254" s="292" t="str">
        <f ca="1">LOG確認!R254</f>
        <v/>
      </c>
      <c r="S254" s="310" t="str">
        <f ca="1">LOG確認!S254</f>
        <v/>
      </c>
      <c r="T254" s="29"/>
      <c r="U254" s="326" t="str">
        <f ca="1">LOG確認!F254</f>
        <v/>
      </c>
      <c r="V254" s="681"/>
      <c r="W254" s="29"/>
      <c r="X254" s="29"/>
      <c r="Y254" s="6">
        <f t="shared" si="105"/>
        <v>1</v>
      </c>
      <c r="Z254" s="6">
        <f t="shared" si="106"/>
        <v>1</v>
      </c>
      <c r="AA254" s="6">
        <f t="shared" si="107"/>
        <v>1</v>
      </c>
      <c r="AB254" s="6">
        <f t="shared" si="108"/>
        <v>1</v>
      </c>
      <c r="AC254" s="6">
        <f t="shared" si="109"/>
        <v>1</v>
      </c>
      <c r="AD254" s="6">
        <f t="shared" si="110"/>
        <v>1</v>
      </c>
      <c r="AE254" s="6">
        <f t="shared" si="111"/>
        <v>1</v>
      </c>
      <c r="AF254" s="6">
        <f t="shared" si="112"/>
        <v>1</v>
      </c>
      <c r="AG254" s="6">
        <f t="shared" si="113"/>
        <v>1</v>
      </c>
      <c r="AH254" s="6">
        <f t="shared" si="114"/>
        <v>1</v>
      </c>
      <c r="AI254" s="6">
        <f t="shared" si="139"/>
        <v>1</v>
      </c>
      <c r="AJ254" s="6">
        <f t="shared" ca="1" si="115"/>
        <v>1</v>
      </c>
      <c r="AK254" s="6">
        <f t="shared" si="116"/>
        <v>1</v>
      </c>
      <c r="AL254" s="6">
        <f t="shared" ca="1" si="117"/>
        <v>13</v>
      </c>
      <c r="AM254" s="53"/>
      <c r="AN254" s="6">
        <f t="shared" ca="1" si="118"/>
        <v>1</v>
      </c>
      <c r="AO254" s="29"/>
      <c r="AP254" s="314" t="str">
        <f t="shared" ca="1" si="129"/>
        <v/>
      </c>
      <c r="AQ254" s="314" t="str">
        <f t="shared" ca="1" si="130"/>
        <v/>
      </c>
      <c r="AR254" s="314" t="str">
        <f t="shared" ca="1" si="131"/>
        <v/>
      </c>
      <c r="AS254" s="325" t="str">
        <f t="shared" ca="1" si="132"/>
        <v/>
      </c>
      <c r="AT254" s="325" t="str">
        <f t="shared" ca="1" si="133"/>
        <v/>
      </c>
      <c r="AU254" s="317" t="str">
        <f t="shared" ca="1" si="134"/>
        <v/>
      </c>
      <c r="AV254" s="318" t="str">
        <f t="shared" ca="1" si="119"/>
        <v/>
      </c>
      <c r="AW254" s="325" t="str">
        <f t="shared" ca="1" si="135"/>
        <v/>
      </c>
      <c r="AX254" s="319" t="str">
        <f t="shared" ca="1" si="136"/>
        <v/>
      </c>
      <c r="AY254" s="325" t="str">
        <f t="shared" ca="1" si="137"/>
        <v/>
      </c>
      <c r="AZ254" s="317" t="str">
        <f t="shared" ca="1" si="138"/>
        <v/>
      </c>
      <c r="BA254" s="6" t="str">
        <f t="shared" ca="1" si="120"/>
        <v/>
      </c>
      <c r="BB254" s="29"/>
      <c r="BC254" s="6" t="str">
        <f t="shared" ca="1" si="121"/>
        <v/>
      </c>
      <c r="BD254" s="6" t="str">
        <f t="shared" ca="1" si="122"/>
        <v/>
      </c>
      <c r="BE254" s="6" t="str">
        <f t="shared" ca="1" si="123"/>
        <v/>
      </c>
      <c r="BF254" s="6" t="str">
        <f t="shared" ca="1" si="124"/>
        <v/>
      </c>
      <c r="BG254" s="6" t="str">
        <f t="shared" ca="1" si="125"/>
        <v/>
      </c>
      <c r="BH254" s="6" t="str">
        <f t="shared" ca="1" si="126"/>
        <v/>
      </c>
      <c r="BI254" s="29"/>
      <c r="BJ254" s="302" t="str">
        <f t="shared" ca="1" si="127"/>
        <v/>
      </c>
      <c r="BK254" s="302" t="str">
        <f t="shared" ca="1" si="128"/>
        <v/>
      </c>
      <c r="BL254" s="29"/>
    </row>
    <row r="255" spans="1:64" x14ac:dyDescent="0.15">
      <c r="A255" s="5"/>
      <c r="B255" s="303" t="str">
        <f ca="1">LOG確認!B255</f>
        <v/>
      </c>
      <c r="C255" s="304"/>
      <c r="D255" s="280"/>
      <c r="E255" s="280"/>
      <c r="F255" s="305"/>
      <c r="G255" s="320"/>
      <c r="H255" s="284"/>
      <c r="I255" s="284"/>
      <c r="J255" s="321"/>
      <c r="K255" s="342"/>
      <c r="L255" s="321"/>
      <c r="M255" s="308"/>
      <c r="N255" s="288"/>
      <c r="O255" s="322"/>
      <c r="P255" s="290" t="str">
        <f ca="1">LOG確認!P255</f>
        <v/>
      </c>
      <c r="Q255" s="291" t="str">
        <f ca="1">LOG確認!Q255</f>
        <v/>
      </c>
      <c r="R255" s="292" t="str">
        <f ca="1">LOG確認!R255</f>
        <v/>
      </c>
      <c r="S255" s="310" t="str">
        <f ca="1">LOG確認!S255</f>
        <v/>
      </c>
      <c r="T255" s="29"/>
      <c r="U255" s="311" t="str">
        <f ca="1">LOG確認!F255</f>
        <v/>
      </c>
      <c r="V255" s="681"/>
      <c r="W255" s="29"/>
      <c r="X255" s="29"/>
      <c r="Y255" s="6">
        <f t="shared" si="105"/>
        <v>1</v>
      </c>
      <c r="Z255" s="6">
        <f t="shared" si="106"/>
        <v>1</v>
      </c>
      <c r="AA255" s="6">
        <f t="shared" si="107"/>
        <v>1</v>
      </c>
      <c r="AB255" s="6">
        <f t="shared" si="108"/>
        <v>1</v>
      </c>
      <c r="AC255" s="6">
        <f t="shared" si="109"/>
        <v>1</v>
      </c>
      <c r="AD255" s="6">
        <f t="shared" si="110"/>
        <v>1</v>
      </c>
      <c r="AE255" s="6">
        <f t="shared" si="111"/>
        <v>1</v>
      </c>
      <c r="AF255" s="6">
        <f t="shared" si="112"/>
        <v>1</v>
      </c>
      <c r="AG255" s="6">
        <f t="shared" si="113"/>
        <v>1</v>
      </c>
      <c r="AH255" s="6">
        <f t="shared" si="114"/>
        <v>1</v>
      </c>
      <c r="AI255" s="6">
        <f t="shared" si="139"/>
        <v>1</v>
      </c>
      <c r="AJ255" s="6">
        <f t="shared" ca="1" si="115"/>
        <v>1</v>
      </c>
      <c r="AK255" s="6">
        <f t="shared" si="116"/>
        <v>1</v>
      </c>
      <c r="AL255" s="6">
        <f t="shared" ca="1" si="117"/>
        <v>13</v>
      </c>
      <c r="AM255" s="53"/>
      <c r="AN255" s="6">
        <f t="shared" ca="1" si="118"/>
        <v>1</v>
      </c>
      <c r="AO255" s="29"/>
      <c r="AP255" s="314" t="str">
        <f t="shared" ca="1" si="129"/>
        <v/>
      </c>
      <c r="AQ255" s="314" t="str">
        <f t="shared" ca="1" si="130"/>
        <v/>
      </c>
      <c r="AR255" s="314" t="str">
        <f t="shared" ca="1" si="131"/>
        <v/>
      </c>
      <c r="AS255" s="325" t="str">
        <f t="shared" ca="1" si="132"/>
        <v/>
      </c>
      <c r="AT255" s="325" t="str">
        <f t="shared" ca="1" si="133"/>
        <v/>
      </c>
      <c r="AU255" s="317" t="str">
        <f t="shared" ca="1" si="134"/>
        <v/>
      </c>
      <c r="AV255" s="324" t="str">
        <f t="shared" ca="1" si="119"/>
        <v/>
      </c>
      <c r="AW255" s="325" t="str">
        <f t="shared" ca="1" si="135"/>
        <v/>
      </c>
      <c r="AX255" s="319" t="str">
        <f t="shared" ca="1" si="136"/>
        <v/>
      </c>
      <c r="AY255" s="325" t="str">
        <f t="shared" ca="1" si="137"/>
        <v/>
      </c>
      <c r="AZ255" s="317" t="str">
        <f t="shared" ca="1" si="138"/>
        <v/>
      </c>
      <c r="BA255" s="6" t="str">
        <f t="shared" ca="1" si="120"/>
        <v/>
      </c>
      <c r="BB255" s="29"/>
      <c r="BC255" s="6" t="str">
        <f t="shared" ca="1" si="121"/>
        <v/>
      </c>
      <c r="BD255" s="6" t="str">
        <f t="shared" ca="1" si="122"/>
        <v/>
      </c>
      <c r="BE255" s="6" t="str">
        <f t="shared" ca="1" si="123"/>
        <v/>
      </c>
      <c r="BF255" s="6" t="str">
        <f t="shared" ca="1" si="124"/>
        <v/>
      </c>
      <c r="BG255" s="6" t="str">
        <f t="shared" ca="1" si="125"/>
        <v/>
      </c>
      <c r="BH255" s="6" t="str">
        <f t="shared" ca="1" si="126"/>
        <v/>
      </c>
      <c r="BI255" s="29"/>
      <c r="BJ255" s="302" t="str">
        <f t="shared" ca="1" si="127"/>
        <v/>
      </c>
      <c r="BK255" s="302" t="str">
        <f t="shared" ca="1" si="128"/>
        <v/>
      </c>
      <c r="BL255" s="29"/>
    </row>
    <row r="256" spans="1:64" x14ac:dyDescent="0.15">
      <c r="A256" s="5"/>
      <c r="B256" s="303" t="str">
        <f ca="1">LOG確認!B256</f>
        <v/>
      </c>
      <c r="C256" s="304"/>
      <c r="D256" s="280"/>
      <c r="E256" s="280"/>
      <c r="F256" s="305"/>
      <c r="G256" s="320"/>
      <c r="H256" s="284"/>
      <c r="I256" s="284"/>
      <c r="J256" s="306"/>
      <c r="K256" s="342"/>
      <c r="L256" s="321"/>
      <c r="M256" s="308"/>
      <c r="N256" s="288"/>
      <c r="O256" s="322"/>
      <c r="P256" s="290" t="str">
        <f ca="1">LOG確認!P256</f>
        <v/>
      </c>
      <c r="Q256" s="291" t="str">
        <f ca="1">LOG確認!Q256</f>
        <v/>
      </c>
      <c r="R256" s="292" t="str">
        <f ca="1">LOG確認!R256</f>
        <v/>
      </c>
      <c r="S256" s="310" t="str">
        <f ca="1">LOG確認!S256</f>
        <v/>
      </c>
      <c r="T256" s="29"/>
      <c r="U256" s="311" t="str">
        <f ca="1">LOG確認!F256</f>
        <v/>
      </c>
      <c r="V256" s="681"/>
      <c r="W256" s="29"/>
      <c r="X256" s="29"/>
      <c r="Y256" s="6">
        <f t="shared" si="105"/>
        <v>1</v>
      </c>
      <c r="Z256" s="6">
        <f t="shared" si="106"/>
        <v>1</v>
      </c>
      <c r="AA256" s="6">
        <f t="shared" si="107"/>
        <v>1</v>
      </c>
      <c r="AB256" s="6">
        <f t="shared" si="108"/>
        <v>1</v>
      </c>
      <c r="AC256" s="6">
        <f t="shared" si="109"/>
        <v>1</v>
      </c>
      <c r="AD256" s="6">
        <f t="shared" si="110"/>
        <v>1</v>
      </c>
      <c r="AE256" s="6">
        <f t="shared" si="111"/>
        <v>1</v>
      </c>
      <c r="AF256" s="6">
        <f t="shared" si="112"/>
        <v>1</v>
      </c>
      <c r="AG256" s="6">
        <f t="shared" si="113"/>
        <v>1</v>
      </c>
      <c r="AH256" s="6">
        <f t="shared" si="114"/>
        <v>1</v>
      </c>
      <c r="AI256" s="6">
        <f t="shared" si="139"/>
        <v>1</v>
      </c>
      <c r="AJ256" s="6">
        <f t="shared" ca="1" si="115"/>
        <v>1</v>
      </c>
      <c r="AK256" s="6">
        <f t="shared" si="116"/>
        <v>1</v>
      </c>
      <c r="AL256" s="6">
        <f t="shared" ca="1" si="117"/>
        <v>13</v>
      </c>
      <c r="AM256" s="53"/>
      <c r="AN256" s="6">
        <f t="shared" ca="1" si="118"/>
        <v>1</v>
      </c>
      <c r="AO256" s="29"/>
      <c r="AP256" s="314" t="str">
        <f t="shared" ca="1" si="129"/>
        <v/>
      </c>
      <c r="AQ256" s="314" t="str">
        <f t="shared" ca="1" si="130"/>
        <v/>
      </c>
      <c r="AR256" s="314" t="str">
        <f t="shared" ca="1" si="131"/>
        <v/>
      </c>
      <c r="AS256" s="325" t="str">
        <f t="shared" ca="1" si="132"/>
        <v/>
      </c>
      <c r="AT256" s="325" t="str">
        <f t="shared" ca="1" si="133"/>
        <v/>
      </c>
      <c r="AU256" s="317" t="str">
        <f t="shared" ca="1" si="134"/>
        <v/>
      </c>
      <c r="AV256" s="318" t="str">
        <f t="shared" ca="1" si="119"/>
        <v/>
      </c>
      <c r="AW256" s="325" t="str">
        <f t="shared" ca="1" si="135"/>
        <v/>
      </c>
      <c r="AX256" s="319" t="str">
        <f t="shared" ca="1" si="136"/>
        <v/>
      </c>
      <c r="AY256" s="325" t="str">
        <f t="shared" ca="1" si="137"/>
        <v/>
      </c>
      <c r="AZ256" s="317" t="str">
        <f t="shared" ca="1" si="138"/>
        <v/>
      </c>
      <c r="BA256" s="6" t="str">
        <f t="shared" ca="1" si="120"/>
        <v/>
      </c>
      <c r="BB256" s="29"/>
      <c r="BC256" s="6" t="str">
        <f t="shared" ca="1" si="121"/>
        <v/>
      </c>
      <c r="BD256" s="6" t="str">
        <f t="shared" ca="1" si="122"/>
        <v/>
      </c>
      <c r="BE256" s="6" t="str">
        <f t="shared" ca="1" si="123"/>
        <v/>
      </c>
      <c r="BF256" s="6" t="str">
        <f t="shared" ca="1" si="124"/>
        <v/>
      </c>
      <c r="BG256" s="6" t="str">
        <f t="shared" ca="1" si="125"/>
        <v/>
      </c>
      <c r="BH256" s="6" t="str">
        <f t="shared" ca="1" si="126"/>
        <v/>
      </c>
      <c r="BI256" s="29"/>
      <c r="BJ256" s="302" t="str">
        <f t="shared" ca="1" si="127"/>
        <v/>
      </c>
      <c r="BK256" s="302" t="str">
        <f t="shared" ca="1" si="128"/>
        <v/>
      </c>
      <c r="BL256" s="29"/>
    </row>
    <row r="257" spans="1:64" x14ac:dyDescent="0.15">
      <c r="A257" s="5"/>
      <c r="B257" s="303" t="str">
        <f ca="1">LOG確認!B257</f>
        <v/>
      </c>
      <c r="C257" s="304"/>
      <c r="D257" s="280"/>
      <c r="E257" s="280"/>
      <c r="F257" s="305"/>
      <c r="G257" s="320"/>
      <c r="H257" s="284"/>
      <c r="I257" s="284"/>
      <c r="J257" s="306"/>
      <c r="K257" s="342"/>
      <c r="L257" s="306"/>
      <c r="M257" s="308"/>
      <c r="N257" s="288"/>
      <c r="O257" s="322"/>
      <c r="P257" s="290" t="str">
        <f ca="1">LOG確認!P257</f>
        <v/>
      </c>
      <c r="Q257" s="291" t="str">
        <f ca="1">LOG確認!Q257</f>
        <v/>
      </c>
      <c r="R257" s="292" t="str">
        <f ca="1">LOG確認!R257</f>
        <v/>
      </c>
      <c r="S257" s="310" t="str">
        <f ca="1">LOG確認!S257</f>
        <v/>
      </c>
      <c r="T257" s="29"/>
      <c r="U257" s="326" t="str">
        <f ca="1">LOG確認!F257</f>
        <v/>
      </c>
      <c r="V257" s="681"/>
      <c r="W257" s="29"/>
      <c r="X257" s="29"/>
      <c r="Y257" s="6">
        <f t="shared" si="105"/>
        <v>1</v>
      </c>
      <c r="Z257" s="6">
        <f t="shared" si="106"/>
        <v>1</v>
      </c>
      <c r="AA257" s="6">
        <f t="shared" si="107"/>
        <v>1</v>
      </c>
      <c r="AB257" s="6">
        <f t="shared" si="108"/>
        <v>1</v>
      </c>
      <c r="AC257" s="6">
        <f t="shared" si="109"/>
        <v>1</v>
      </c>
      <c r="AD257" s="6">
        <f t="shared" si="110"/>
        <v>1</v>
      </c>
      <c r="AE257" s="6">
        <f t="shared" si="111"/>
        <v>1</v>
      </c>
      <c r="AF257" s="6">
        <f t="shared" si="112"/>
        <v>1</v>
      </c>
      <c r="AG257" s="6">
        <f t="shared" si="113"/>
        <v>1</v>
      </c>
      <c r="AH257" s="6">
        <f t="shared" si="114"/>
        <v>1</v>
      </c>
      <c r="AI257" s="6">
        <f t="shared" si="139"/>
        <v>1</v>
      </c>
      <c r="AJ257" s="6">
        <f t="shared" ca="1" si="115"/>
        <v>1</v>
      </c>
      <c r="AK257" s="6">
        <f t="shared" si="116"/>
        <v>1</v>
      </c>
      <c r="AL257" s="6">
        <f t="shared" ca="1" si="117"/>
        <v>13</v>
      </c>
      <c r="AM257" s="53"/>
      <c r="AN257" s="6">
        <f t="shared" ca="1" si="118"/>
        <v>1</v>
      </c>
      <c r="AO257" s="29"/>
      <c r="AP257" s="314" t="str">
        <f t="shared" ca="1" si="129"/>
        <v/>
      </c>
      <c r="AQ257" s="314" t="str">
        <f t="shared" ca="1" si="130"/>
        <v/>
      </c>
      <c r="AR257" s="314" t="str">
        <f t="shared" ca="1" si="131"/>
        <v/>
      </c>
      <c r="AS257" s="316" t="str">
        <f t="shared" ca="1" si="132"/>
        <v/>
      </c>
      <c r="AT257" s="316" t="str">
        <f t="shared" ca="1" si="133"/>
        <v/>
      </c>
      <c r="AU257" s="317" t="str">
        <f t="shared" ca="1" si="134"/>
        <v/>
      </c>
      <c r="AV257" s="318" t="str">
        <f t="shared" ca="1" si="119"/>
        <v/>
      </c>
      <c r="AW257" s="316" t="str">
        <f t="shared" ca="1" si="135"/>
        <v/>
      </c>
      <c r="AX257" s="319" t="str">
        <f t="shared" ca="1" si="136"/>
        <v/>
      </c>
      <c r="AY257" s="316" t="str">
        <f t="shared" ca="1" si="137"/>
        <v/>
      </c>
      <c r="AZ257" s="317" t="str">
        <f t="shared" ca="1" si="138"/>
        <v/>
      </c>
      <c r="BA257" s="6" t="str">
        <f t="shared" ca="1" si="120"/>
        <v/>
      </c>
      <c r="BB257" s="29"/>
      <c r="BC257" s="6" t="str">
        <f t="shared" ca="1" si="121"/>
        <v/>
      </c>
      <c r="BD257" s="6" t="str">
        <f t="shared" ca="1" si="122"/>
        <v/>
      </c>
      <c r="BE257" s="6" t="str">
        <f t="shared" ca="1" si="123"/>
        <v/>
      </c>
      <c r="BF257" s="6" t="str">
        <f t="shared" ca="1" si="124"/>
        <v/>
      </c>
      <c r="BG257" s="6" t="str">
        <f t="shared" ca="1" si="125"/>
        <v/>
      </c>
      <c r="BH257" s="6" t="str">
        <f t="shared" ca="1" si="126"/>
        <v/>
      </c>
      <c r="BI257" s="29"/>
      <c r="BJ257" s="302" t="str">
        <f t="shared" ca="1" si="127"/>
        <v/>
      </c>
      <c r="BK257" s="302" t="str">
        <f t="shared" ca="1" si="128"/>
        <v/>
      </c>
      <c r="BL257" s="29"/>
    </row>
    <row r="258" spans="1:64" x14ac:dyDescent="0.15">
      <c r="A258" s="5">
        <v>240</v>
      </c>
      <c r="B258" s="303" t="str">
        <f ca="1">LOG確認!B258</f>
        <v/>
      </c>
      <c r="C258" s="327"/>
      <c r="D258" s="328"/>
      <c r="E258" s="328"/>
      <c r="F258" s="329"/>
      <c r="G258" s="328"/>
      <c r="H258" s="330"/>
      <c r="I258" s="330"/>
      <c r="J258" s="331"/>
      <c r="K258" s="332"/>
      <c r="L258" s="331"/>
      <c r="M258" s="333"/>
      <c r="N258" s="334"/>
      <c r="O258" s="335"/>
      <c r="P258" s="336" t="str">
        <f ca="1">LOG確認!P258</f>
        <v/>
      </c>
      <c r="Q258" s="337" t="str">
        <f ca="1">LOG確認!Q258</f>
        <v/>
      </c>
      <c r="R258" s="338" t="str">
        <f ca="1">LOG確認!R258</f>
        <v/>
      </c>
      <c r="S258" s="339" t="str">
        <f ca="1">LOG確認!S258</f>
        <v/>
      </c>
      <c r="T258" s="29"/>
      <c r="U258" s="340" t="str">
        <f ca="1">LOG確認!F258</f>
        <v/>
      </c>
      <c r="V258" s="681"/>
      <c r="W258" s="29"/>
      <c r="X258" s="29"/>
      <c r="Y258" s="6">
        <f t="shared" si="105"/>
        <v>1</v>
      </c>
      <c r="Z258" s="6">
        <f t="shared" si="106"/>
        <v>1</v>
      </c>
      <c r="AA258" s="6">
        <f t="shared" si="107"/>
        <v>1</v>
      </c>
      <c r="AB258" s="6">
        <f t="shared" si="108"/>
        <v>1</v>
      </c>
      <c r="AC258" s="6">
        <f t="shared" si="109"/>
        <v>1</v>
      </c>
      <c r="AD258" s="6">
        <f t="shared" si="110"/>
        <v>1</v>
      </c>
      <c r="AE258" s="6">
        <f t="shared" si="111"/>
        <v>1</v>
      </c>
      <c r="AF258" s="6">
        <f t="shared" si="112"/>
        <v>1</v>
      </c>
      <c r="AG258" s="6">
        <f t="shared" si="113"/>
        <v>1</v>
      </c>
      <c r="AH258" s="6">
        <f t="shared" si="114"/>
        <v>1</v>
      </c>
      <c r="AI258" s="6">
        <f t="shared" si="139"/>
        <v>1</v>
      </c>
      <c r="AJ258" s="6">
        <f t="shared" ca="1" si="115"/>
        <v>1</v>
      </c>
      <c r="AK258" s="6">
        <f t="shared" si="116"/>
        <v>1</v>
      </c>
      <c r="AL258" s="6">
        <f t="shared" ca="1" si="117"/>
        <v>13</v>
      </c>
      <c r="AM258" s="53"/>
      <c r="AN258" s="6">
        <f t="shared" ca="1" si="118"/>
        <v>1</v>
      </c>
      <c r="AO258" s="29"/>
      <c r="AP258" s="314" t="str">
        <f t="shared" ca="1" si="129"/>
        <v/>
      </c>
      <c r="AQ258" s="314" t="str">
        <f t="shared" ca="1" si="130"/>
        <v/>
      </c>
      <c r="AR258" s="314" t="str">
        <f t="shared" ca="1" si="131"/>
        <v/>
      </c>
      <c r="AS258" s="325" t="str">
        <f t="shared" ca="1" si="132"/>
        <v/>
      </c>
      <c r="AT258" s="325" t="str">
        <f t="shared" ca="1" si="133"/>
        <v/>
      </c>
      <c r="AU258" s="317" t="str">
        <f t="shared" ca="1" si="134"/>
        <v/>
      </c>
      <c r="AV258" s="318" t="str">
        <f t="shared" ca="1" si="119"/>
        <v/>
      </c>
      <c r="AW258" s="325" t="str">
        <f t="shared" ca="1" si="135"/>
        <v/>
      </c>
      <c r="AX258" s="319" t="str">
        <f t="shared" ca="1" si="136"/>
        <v/>
      </c>
      <c r="AY258" s="325" t="str">
        <f t="shared" ca="1" si="137"/>
        <v/>
      </c>
      <c r="AZ258" s="317" t="str">
        <f t="shared" ca="1" si="138"/>
        <v/>
      </c>
      <c r="BA258" s="6" t="str">
        <f t="shared" ca="1" si="120"/>
        <v/>
      </c>
      <c r="BB258" s="29"/>
      <c r="BC258" s="6" t="str">
        <f t="shared" ca="1" si="121"/>
        <v/>
      </c>
      <c r="BD258" s="6" t="str">
        <f t="shared" ca="1" si="122"/>
        <v/>
      </c>
      <c r="BE258" s="6" t="str">
        <f t="shared" ca="1" si="123"/>
        <v/>
      </c>
      <c r="BF258" s="6" t="str">
        <f t="shared" ca="1" si="124"/>
        <v/>
      </c>
      <c r="BG258" s="6" t="str">
        <f t="shared" ca="1" si="125"/>
        <v/>
      </c>
      <c r="BH258" s="6" t="str">
        <f t="shared" ca="1" si="126"/>
        <v/>
      </c>
      <c r="BI258" s="29"/>
      <c r="BJ258" s="302" t="str">
        <f t="shared" ca="1" si="127"/>
        <v/>
      </c>
      <c r="BK258" s="302" t="str">
        <f t="shared" ca="1" si="128"/>
        <v/>
      </c>
      <c r="BL258" s="29"/>
    </row>
    <row r="259" spans="1:64" x14ac:dyDescent="0.15">
      <c r="A259" s="5"/>
      <c r="B259" s="279" t="str">
        <f ca="1">LOG確認!B259</f>
        <v/>
      </c>
      <c r="C259" s="280"/>
      <c r="D259" s="281"/>
      <c r="E259" s="281"/>
      <c r="F259" s="282"/>
      <c r="G259" s="280"/>
      <c r="H259" s="283"/>
      <c r="I259" s="284"/>
      <c r="J259" s="285"/>
      <c r="K259" s="286"/>
      <c r="L259" s="285"/>
      <c r="M259" s="287"/>
      <c r="N259" s="341"/>
      <c r="O259" s="289"/>
      <c r="P259" s="290" t="str">
        <f ca="1">LOG確認!P259</f>
        <v/>
      </c>
      <c r="Q259" s="291" t="str">
        <f ca="1">LOG確認!Q259</f>
        <v/>
      </c>
      <c r="R259" s="292" t="str">
        <f ca="1">LOG確認!R259</f>
        <v/>
      </c>
      <c r="S259" s="310" t="str">
        <f ca="1">LOG確認!S259</f>
        <v/>
      </c>
      <c r="T259" s="29"/>
      <c r="U259" s="294" t="str">
        <f ca="1">LOG確認!F259</f>
        <v/>
      </c>
      <c r="V259" s="29"/>
      <c r="W259" s="29"/>
      <c r="X259" s="29"/>
      <c r="Y259" s="6">
        <f t="shared" si="105"/>
        <v>1</v>
      </c>
      <c r="Z259" s="6">
        <f t="shared" si="106"/>
        <v>1</v>
      </c>
      <c r="AA259" s="6">
        <f t="shared" si="107"/>
        <v>1</v>
      </c>
      <c r="AB259" s="6">
        <f t="shared" si="108"/>
        <v>1</v>
      </c>
      <c r="AC259" s="6">
        <f t="shared" si="109"/>
        <v>1</v>
      </c>
      <c r="AD259" s="6">
        <f t="shared" si="110"/>
        <v>1</v>
      </c>
      <c r="AE259" s="6">
        <f t="shared" si="111"/>
        <v>1</v>
      </c>
      <c r="AF259" s="6">
        <f t="shared" si="112"/>
        <v>1</v>
      </c>
      <c r="AG259" s="6">
        <f t="shared" si="113"/>
        <v>1</v>
      </c>
      <c r="AH259" s="6">
        <f t="shared" si="114"/>
        <v>1</v>
      </c>
      <c r="AI259" s="6">
        <f t="shared" si="139"/>
        <v>1</v>
      </c>
      <c r="AJ259" s="6">
        <f t="shared" ca="1" si="115"/>
        <v>1</v>
      </c>
      <c r="AK259" s="6">
        <f t="shared" si="116"/>
        <v>1</v>
      </c>
      <c r="AL259" s="6">
        <f t="shared" ca="1" si="117"/>
        <v>13</v>
      </c>
      <c r="AM259" s="53"/>
      <c r="AN259" s="6">
        <f t="shared" ca="1" si="118"/>
        <v>1</v>
      </c>
      <c r="AO259" s="29"/>
      <c r="AP259" s="314" t="str">
        <f t="shared" ca="1" si="129"/>
        <v/>
      </c>
      <c r="AQ259" s="314" t="str">
        <f t="shared" ca="1" si="130"/>
        <v/>
      </c>
      <c r="AR259" s="314" t="str">
        <f t="shared" ca="1" si="131"/>
        <v/>
      </c>
      <c r="AS259" s="319" t="str">
        <f t="shared" ca="1" si="132"/>
        <v/>
      </c>
      <c r="AT259" s="319" t="str">
        <f t="shared" ca="1" si="133"/>
        <v/>
      </c>
      <c r="AU259" s="317" t="str">
        <f t="shared" ca="1" si="134"/>
        <v/>
      </c>
      <c r="AV259" s="324" t="str">
        <f t="shared" ca="1" si="119"/>
        <v/>
      </c>
      <c r="AW259" s="319" t="str">
        <f t="shared" ca="1" si="135"/>
        <v/>
      </c>
      <c r="AX259" s="319" t="str">
        <f t="shared" ca="1" si="136"/>
        <v/>
      </c>
      <c r="AY259" s="319" t="str">
        <f t="shared" ca="1" si="137"/>
        <v/>
      </c>
      <c r="AZ259" s="317" t="str">
        <f t="shared" ca="1" si="138"/>
        <v/>
      </c>
      <c r="BA259" s="6" t="str">
        <f t="shared" ca="1" si="120"/>
        <v/>
      </c>
      <c r="BB259" s="29"/>
      <c r="BC259" s="6" t="str">
        <f t="shared" ca="1" si="121"/>
        <v/>
      </c>
      <c r="BD259" s="6" t="str">
        <f t="shared" ca="1" si="122"/>
        <v/>
      </c>
      <c r="BE259" s="6" t="str">
        <f t="shared" ca="1" si="123"/>
        <v/>
      </c>
      <c r="BF259" s="6" t="str">
        <f t="shared" ca="1" si="124"/>
        <v/>
      </c>
      <c r="BG259" s="6" t="str">
        <f t="shared" ca="1" si="125"/>
        <v/>
      </c>
      <c r="BH259" s="6" t="str">
        <f t="shared" ca="1" si="126"/>
        <v/>
      </c>
      <c r="BI259" s="29"/>
      <c r="BJ259" s="302" t="str">
        <f t="shared" ca="1" si="127"/>
        <v/>
      </c>
      <c r="BK259" s="302" t="str">
        <f t="shared" ca="1" si="128"/>
        <v/>
      </c>
      <c r="BL259" s="29"/>
    </row>
    <row r="260" spans="1:64" x14ac:dyDescent="0.15">
      <c r="A260" s="5"/>
      <c r="B260" s="303" t="str">
        <f ca="1">LOG確認!B260</f>
        <v/>
      </c>
      <c r="C260" s="304"/>
      <c r="D260" s="280"/>
      <c r="E260" s="280"/>
      <c r="F260" s="305"/>
      <c r="G260" s="320"/>
      <c r="H260" s="284"/>
      <c r="I260" s="284"/>
      <c r="J260" s="321"/>
      <c r="K260" s="342"/>
      <c r="L260" s="306"/>
      <c r="M260" s="308"/>
      <c r="N260" s="288"/>
      <c r="O260" s="309"/>
      <c r="P260" s="290" t="str">
        <f ca="1">LOG確認!P260</f>
        <v/>
      </c>
      <c r="Q260" s="291" t="str">
        <f ca="1">LOG確認!Q260</f>
        <v/>
      </c>
      <c r="R260" s="292" t="str">
        <f ca="1">LOG確認!R260</f>
        <v/>
      </c>
      <c r="S260" s="310" t="str">
        <f ca="1">LOG確認!S260</f>
        <v/>
      </c>
      <c r="T260" s="29"/>
      <c r="U260" s="311" t="str">
        <f ca="1">LOG確認!F260</f>
        <v/>
      </c>
      <c r="V260" s="29"/>
      <c r="W260" s="29"/>
      <c r="X260" s="29"/>
      <c r="Y260" s="6">
        <f t="shared" si="105"/>
        <v>1</v>
      </c>
      <c r="Z260" s="6">
        <f t="shared" si="106"/>
        <v>1</v>
      </c>
      <c r="AA260" s="6">
        <f t="shared" si="107"/>
        <v>1</v>
      </c>
      <c r="AB260" s="6">
        <f t="shared" si="108"/>
        <v>1</v>
      </c>
      <c r="AC260" s="6">
        <f t="shared" si="109"/>
        <v>1</v>
      </c>
      <c r="AD260" s="6">
        <f t="shared" si="110"/>
        <v>1</v>
      </c>
      <c r="AE260" s="6">
        <f t="shared" si="111"/>
        <v>1</v>
      </c>
      <c r="AF260" s="6">
        <f t="shared" si="112"/>
        <v>1</v>
      </c>
      <c r="AG260" s="6">
        <f t="shared" si="113"/>
        <v>1</v>
      </c>
      <c r="AH260" s="6">
        <f t="shared" si="114"/>
        <v>1</v>
      </c>
      <c r="AI260" s="6">
        <f t="shared" si="139"/>
        <v>1</v>
      </c>
      <c r="AJ260" s="6">
        <f t="shared" ca="1" si="115"/>
        <v>1</v>
      </c>
      <c r="AK260" s="6">
        <f t="shared" si="116"/>
        <v>1</v>
      </c>
      <c r="AL260" s="6">
        <f t="shared" ca="1" si="117"/>
        <v>13</v>
      </c>
      <c r="AM260" s="53"/>
      <c r="AN260" s="6">
        <f t="shared" ca="1" si="118"/>
        <v>1</v>
      </c>
      <c r="AO260" s="29"/>
      <c r="AP260" s="314" t="str">
        <f t="shared" ca="1" si="129"/>
        <v/>
      </c>
      <c r="AQ260" s="314" t="str">
        <f t="shared" ca="1" si="130"/>
        <v/>
      </c>
      <c r="AR260" s="314" t="str">
        <f t="shared" ca="1" si="131"/>
        <v/>
      </c>
      <c r="AS260" s="319" t="str">
        <f t="shared" ca="1" si="132"/>
        <v/>
      </c>
      <c r="AT260" s="319" t="str">
        <f t="shared" ca="1" si="133"/>
        <v/>
      </c>
      <c r="AU260" s="317" t="str">
        <f t="shared" ca="1" si="134"/>
        <v/>
      </c>
      <c r="AV260" s="318" t="str">
        <f t="shared" ca="1" si="119"/>
        <v/>
      </c>
      <c r="AW260" s="319" t="str">
        <f t="shared" ca="1" si="135"/>
        <v/>
      </c>
      <c r="AX260" s="319" t="str">
        <f t="shared" ca="1" si="136"/>
        <v/>
      </c>
      <c r="AY260" s="319" t="str">
        <f t="shared" ca="1" si="137"/>
        <v/>
      </c>
      <c r="AZ260" s="317" t="str">
        <f t="shared" ca="1" si="138"/>
        <v/>
      </c>
      <c r="BA260" s="6" t="str">
        <f t="shared" ca="1" si="120"/>
        <v/>
      </c>
      <c r="BB260" s="29"/>
      <c r="BC260" s="6" t="str">
        <f t="shared" ca="1" si="121"/>
        <v/>
      </c>
      <c r="BD260" s="6" t="str">
        <f t="shared" ca="1" si="122"/>
        <v/>
      </c>
      <c r="BE260" s="6" t="str">
        <f t="shared" ca="1" si="123"/>
        <v/>
      </c>
      <c r="BF260" s="6" t="str">
        <f t="shared" ca="1" si="124"/>
        <v/>
      </c>
      <c r="BG260" s="6" t="str">
        <f t="shared" ca="1" si="125"/>
        <v/>
      </c>
      <c r="BH260" s="6" t="str">
        <f t="shared" ca="1" si="126"/>
        <v/>
      </c>
      <c r="BI260" s="29"/>
      <c r="BJ260" s="302" t="str">
        <f t="shared" ca="1" si="127"/>
        <v/>
      </c>
      <c r="BK260" s="302" t="str">
        <f t="shared" ca="1" si="128"/>
        <v/>
      </c>
      <c r="BL260" s="29"/>
    </row>
    <row r="261" spans="1:64" x14ac:dyDescent="0.15">
      <c r="A261" s="5"/>
      <c r="B261" s="303" t="str">
        <f ca="1">LOG確認!B261</f>
        <v/>
      </c>
      <c r="C261" s="304"/>
      <c r="D261" s="280"/>
      <c r="E261" s="280"/>
      <c r="F261" s="305"/>
      <c r="G261" s="320"/>
      <c r="H261" s="284"/>
      <c r="I261" s="284"/>
      <c r="J261" s="306"/>
      <c r="K261" s="342"/>
      <c r="L261" s="321"/>
      <c r="M261" s="308"/>
      <c r="N261" s="288"/>
      <c r="O261" s="322"/>
      <c r="P261" s="290" t="str">
        <f ca="1">LOG確認!P261</f>
        <v/>
      </c>
      <c r="Q261" s="291" t="str">
        <f ca="1">LOG確認!Q261</f>
        <v/>
      </c>
      <c r="R261" s="292" t="str">
        <f ca="1">LOG確認!R261</f>
        <v/>
      </c>
      <c r="S261" s="310" t="str">
        <f ca="1">LOG確認!S261</f>
        <v/>
      </c>
      <c r="T261" s="29"/>
      <c r="U261" s="311" t="str">
        <f ca="1">LOG確認!F261</f>
        <v/>
      </c>
      <c r="V261" s="29"/>
      <c r="W261" s="29"/>
      <c r="X261" s="29"/>
      <c r="Y261" s="6">
        <f t="shared" si="105"/>
        <v>1</v>
      </c>
      <c r="Z261" s="6">
        <f t="shared" si="106"/>
        <v>1</v>
      </c>
      <c r="AA261" s="6">
        <f t="shared" si="107"/>
        <v>1</v>
      </c>
      <c r="AB261" s="6">
        <f t="shared" si="108"/>
        <v>1</v>
      </c>
      <c r="AC261" s="6">
        <f t="shared" si="109"/>
        <v>1</v>
      </c>
      <c r="AD261" s="6">
        <f t="shared" si="110"/>
        <v>1</v>
      </c>
      <c r="AE261" s="6">
        <f t="shared" si="111"/>
        <v>1</v>
      </c>
      <c r="AF261" s="6">
        <f t="shared" si="112"/>
        <v>1</v>
      </c>
      <c r="AG261" s="6">
        <f t="shared" si="113"/>
        <v>1</v>
      </c>
      <c r="AH261" s="6">
        <f t="shared" si="114"/>
        <v>1</v>
      </c>
      <c r="AI261" s="6">
        <f t="shared" si="139"/>
        <v>1</v>
      </c>
      <c r="AJ261" s="6">
        <f t="shared" ca="1" si="115"/>
        <v>1</v>
      </c>
      <c r="AK261" s="6">
        <f t="shared" si="116"/>
        <v>1</v>
      </c>
      <c r="AL261" s="6">
        <f t="shared" ca="1" si="117"/>
        <v>13</v>
      </c>
      <c r="AM261" s="53"/>
      <c r="AN261" s="6">
        <f t="shared" ca="1" si="118"/>
        <v>1</v>
      </c>
      <c r="AO261" s="29"/>
      <c r="AP261" s="314" t="str">
        <f t="shared" ca="1" si="129"/>
        <v/>
      </c>
      <c r="AQ261" s="314" t="str">
        <f t="shared" ca="1" si="130"/>
        <v/>
      </c>
      <c r="AR261" s="314" t="str">
        <f t="shared" ca="1" si="131"/>
        <v/>
      </c>
      <c r="AS261" s="316" t="str">
        <f t="shared" ca="1" si="132"/>
        <v/>
      </c>
      <c r="AT261" s="316" t="str">
        <f t="shared" ca="1" si="133"/>
        <v/>
      </c>
      <c r="AU261" s="317" t="str">
        <f t="shared" ca="1" si="134"/>
        <v/>
      </c>
      <c r="AV261" s="318" t="str">
        <f t="shared" ca="1" si="119"/>
        <v/>
      </c>
      <c r="AW261" s="316" t="str">
        <f t="shared" ca="1" si="135"/>
        <v/>
      </c>
      <c r="AX261" s="319" t="str">
        <f t="shared" ca="1" si="136"/>
        <v/>
      </c>
      <c r="AY261" s="316" t="str">
        <f t="shared" ca="1" si="137"/>
        <v/>
      </c>
      <c r="AZ261" s="317" t="str">
        <f t="shared" ca="1" si="138"/>
        <v/>
      </c>
      <c r="BA261" s="6" t="str">
        <f t="shared" ca="1" si="120"/>
        <v/>
      </c>
      <c r="BB261" s="29"/>
      <c r="BC261" s="6" t="str">
        <f t="shared" ca="1" si="121"/>
        <v/>
      </c>
      <c r="BD261" s="6" t="str">
        <f t="shared" ca="1" si="122"/>
        <v/>
      </c>
      <c r="BE261" s="6" t="str">
        <f t="shared" ca="1" si="123"/>
        <v/>
      </c>
      <c r="BF261" s="6" t="str">
        <f t="shared" ca="1" si="124"/>
        <v/>
      </c>
      <c r="BG261" s="6" t="str">
        <f t="shared" ca="1" si="125"/>
        <v/>
      </c>
      <c r="BH261" s="6" t="str">
        <f t="shared" ca="1" si="126"/>
        <v/>
      </c>
      <c r="BI261" s="29"/>
      <c r="BJ261" s="302" t="str">
        <f t="shared" ca="1" si="127"/>
        <v/>
      </c>
      <c r="BK261" s="302" t="str">
        <f t="shared" ca="1" si="128"/>
        <v/>
      </c>
      <c r="BL261" s="29"/>
    </row>
    <row r="262" spans="1:64" x14ac:dyDescent="0.15">
      <c r="A262" s="5"/>
      <c r="B262" s="303" t="str">
        <f ca="1">LOG確認!B262</f>
        <v/>
      </c>
      <c r="C262" s="304"/>
      <c r="D262" s="280"/>
      <c r="E262" s="280"/>
      <c r="F262" s="305"/>
      <c r="G262" s="320"/>
      <c r="H262" s="284"/>
      <c r="I262" s="284"/>
      <c r="J262" s="306"/>
      <c r="K262" s="342"/>
      <c r="L262" s="321"/>
      <c r="M262" s="308"/>
      <c r="N262" s="288"/>
      <c r="O262" s="322"/>
      <c r="P262" s="290" t="str">
        <f ca="1">LOG確認!P262</f>
        <v/>
      </c>
      <c r="Q262" s="291" t="str">
        <f ca="1">LOG確認!Q262</f>
        <v/>
      </c>
      <c r="R262" s="292" t="str">
        <f ca="1">LOG確認!R262</f>
        <v/>
      </c>
      <c r="S262" s="310" t="str">
        <f ca="1">LOG確認!S262</f>
        <v/>
      </c>
      <c r="T262" s="29"/>
      <c r="U262" s="311" t="str">
        <f ca="1">LOG確認!F262</f>
        <v/>
      </c>
      <c r="V262" s="29"/>
      <c r="W262" s="29"/>
      <c r="X262" s="29"/>
      <c r="Y262" s="6">
        <f t="shared" si="105"/>
        <v>1</v>
      </c>
      <c r="Z262" s="6">
        <f t="shared" si="106"/>
        <v>1</v>
      </c>
      <c r="AA262" s="6">
        <f t="shared" si="107"/>
        <v>1</v>
      </c>
      <c r="AB262" s="6">
        <f t="shared" si="108"/>
        <v>1</v>
      </c>
      <c r="AC262" s="6">
        <f t="shared" si="109"/>
        <v>1</v>
      </c>
      <c r="AD262" s="6">
        <f t="shared" si="110"/>
        <v>1</v>
      </c>
      <c r="AE262" s="6">
        <f t="shared" si="111"/>
        <v>1</v>
      </c>
      <c r="AF262" s="6">
        <f t="shared" si="112"/>
        <v>1</v>
      </c>
      <c r="AG262" s="6">
        <f t="shared" si="113"/>
        <v>1</v>
      </c>
      <c r="AH262" s="6">
        <f t="shared" si="114"/>
        <v>1</v>
      </c>
      <c r="AI262" s="6">
        <f t="shared" si="139"/>
        <v>1</v>
      </c>
      <c r="AJ262" s="6">
        <f t="shared" ca="1" si="115"/>
        <v>1</v>
      </c>
      <c r="AK262" s="6">
        <f t="shared" si="116"/>
        <v>1</v>
      </c>
      <c r="AL262" s="6">
        <f t="shared" ca="1" si="117"/>
        <v>13</v>
      </c>
      <c r="AM262" s="53"/>
      <c r="AN262" s="6">
        <f t="shared" ca="1" si="118"/>
        <v>1</v>
      </c>
      <c r="AO262" s="29"/>
      <c r="AP262" s="314" t="str">
        <f t="shared" ca="1" si="129"/>
        <v/>
      </c>
      <c r="AQ262" s="314" t="str">
        <f t="shared" ca="1" si="130"/>
        <v/>
      </c>
      <c r="AR262" s="314" t="str">
        <f t="shared" ca="1" si="131"/>
        <v/>
      </c>
      <c r="AS262" s="319" t="str">
        <f t="shared" ca="1" si="132"/>
        <v/>
      </c>
      <c r="AT262" s="319" t="str">
        <f t="shared" ca="1" si="133"/>
        <v/>
      </c>
      <c r="AU262" s="317" t="str">
        <f t="shared" ca="1" si="134"/>
        <v/>
      </c>
      <c r="AV262" s="324" t="str">
        <f t="shared" ca="1" si="119"/>
        <v/>
      </c>
      <c r="AW262" s="319" t="str">
        <f t="shared" ca="1" si="135"/>
        <v/>
      </c>
      <c r="AX262" s="319" t="str">
        <f t="shared" ca="1" si="136"/>
        <v/>
      </c>
      <c r="AY262" s="319" t="str">
        <f t="shared" ca="1" si="137"/>
        <v/>
      </c>
      <c r="AZ262" s="317" t="str">
        <f t="shared" ca="1" si="138"/>
        <v/>
      </c>
      <c r="BA262" s="6" t="str">
        <f t="shared" ca="1" si="120"/>
        <v/>
      </c>
      <c r="BB262" s="29"/>
      <c r="BC262" s="6" t="str">
        <f t="shared" ca="1" si="121"/>
        <v/>
      </c>
      <c r="BD262" s="6" t="str">
        <f t="shared" ca="1" si="122"/>
        <v/>
      </c>
      <c r="BE262" s="6" t="str">
        <f t="shared" ca="1" si="123"/>
        <v/>
      </c>
      <c r="BF262" s="6" t="str">
        <f t="shared" ca="1" si="124"/>
        <v/>
      </c>
      <c r="BG262" s="6" t="str">
        <f t="shared" ca="1" si="125"/>
        <v/>
      </c>
      <c r="BH262" s="6" t="str">
        <f t="shared" ca="1" si="126"/>
        <v/>
      </c>
      <c r="BI262" s="29"/>
      <c r="BJ262" s="302" t="str">
        <f t="shared" ca="1" si="127"/>
        <v/>
      </c>
      <c r="BK262" s="302" t="str">
        <f t="shared" ca="1" si="128"/>
        <v/>
      </c>
      <c r="BL262" s="29"/>
    </row>
    <row r="263" spans="1:64" x14ac:dyDescent="0.15">
      <c r="A263" s="5"/>
      <c r="B263" s="303" t="str">
        <f ca="1">LOG確認!B263</f>
        <v/>
      </c>
      <c r="C263" s="304"/>
      <c r="D263" s="280"/>
      <c r="E263" s="280"/>
      <c r="F263" s="305"/>
      <c r="G263" s="320"/>
      <c r="H263" s="284"/>
      <c r="I263" s="284"/>
      <c r="J263" s="306"/>
      <c r="K263" s="307"/>
      <c r="L263" s="306"/>
      <c r="M263" s="308"/>
      <c r="N263" s="288"/>
      <c r="O263" s="322"/>
      <c r="P263" s="290" t="str">
        <f ca="1">LOG確認!P263</f>
        <v/>
      </c>
      <c r="Q263" s="291" t="str">
        <f ca="1">LOG確認!Q263</f>
        <v/>
      </c>
      <c r="R263" s="292" t="str">
        <f ca="1">LOG確認!R263</f>
        <v/>
      </c>
      <c r="S263" s="310" t="str">
        <f ca="1">LOG確認!S263</f>
        <v/>
      </c>
      <c r="T263" s="29"/>
      <c r="U263" s="311" t="str">
        <f ca="1">LOG確認!F263</f>
        <v/>
      </c>
      <c r="V263" s="29"/>
      <c r="W263" s="29"/>
      <c r="X263" s="29"/>
      <c r="Y263" s="6">
        <f t="shared" si="105"/>
        <v>1</v>
      </c>
      <c r="Z263" s="6">
        <f t="shared" si="106"/>
        <v>1</v>
      </c>
      <c r="AA263" s="6">
        <f t="shared" si="107"/>
        <v>1</v>
      </c>
      <c r="AB263" s="6">
        <f t="shared" si="108"/>
        <v>1</v>
      </c>
      <c r="AC263" s="6">
        <f t="shared" si="109"/>
        <v>1</v>
      </c>
      <c r="AD263" s="6">
        <f t="shared" si="110"/>
        <v>1</v>
      </c>
      <c r="AE263" s="6">
        <f t="shared" si="111"/>
        <v>1</v>
      </c>
      <c r="AF263" s="6">
        <f t="shared" si="112"/>
        <v>1</v>
      </c>
      <c r="AG263" s="6">
        <f t="shared" si="113"/>
        <v>1</v>
      </c>
      <c r="AH263" s="6">
        <f t="shared" si="114"/>
        <v>1</v>
      </c>
      <c r="AI263" s="6">
        <f t="shared" si="139"/>
        <v>1</v>
      </c>
      <c r="AJ263" s="6">
        <f t="shared" ca="1" si="115"/>
        <v>1</v>
      </c>
      <c r="AK263" s="6">
        <f t="shared" si="116"/>
        <v>1</v>
      </c>
      <c r="AL263" s="6">
        <f t="shared" ca="1" si="117"/>
        <v>13</v>
      </c>
      <c r="AM263" s="53"/>
      <c r="AN263" s="6">
        <f t="shared" ca="1" si="118"/>
        <v>1</v>
      </c>
      <c r="AO263" s="29"/>
      <c r="AP263" s="314" t="str">
        <f t="shared" ca="1" si="129"/>
        <v/>
      </c>
      <c r="AQ263" s="314" t="str">
        <f t="shared" ca="1" si="130"/>
        <v/>
      </c>
      <c r="AR263" s="314" t="str">
        <f t="shared" ca="1" si="131"/>
        <v/>
      </c>
      <c r="AS263" s="325" t="str">
        <f t="shared" ca="1" si="132"/>
        <v/>
      </c>
      <c r="AT263" s="325" t="str">
        <f t="shared" ca="1" si="133"/>
        <v/>
      </c>
      <c r="AU263" s="317" t="str">
        <f t="shared" ca="1" si="134"/>
        <v/>
      </c>
      <c r="AV263" s="318" t="str">
        <f t="shared" ca="1" si="119"/>
        <v/>
      </c>
      <c r="AW263" s="325" t="str">
        <f t="shared" ca="1" si="135"/>
        <v/>
      </c>
      <c r="AX263" s="319" t="str">
        <f t="shared" ca="1" si="136"/>
        <v/>
      </c>
      <c r="AY263" s="325" t="str">
        <f t="shared" ca="1" si="137"/>
        <v/>
      </c>
      <c r="AZ263" s="317" t="str">
        <f t="shared" ca="1" si="138"/>
        <v/>
      </c>
      <c r="BA263" s="6" t="str">
        <f t="shared" ca="1" si="120"/>
        <v/>
      </c>
      <c r="BB263" s="29"/>
      <c r="BC263" s="6" t="str">
        <f t="shared" ca="1" si="121"/>
        <v/>
      </c>
      <c r="BD263" s="6" t="str">
        <f t="shared" ca="1" si="122"/>
        <v/>
      </c>
      <c r="BE263" s="6" t="str">
        <f t="shared" ca="1" si="123"/>
        <v/>
      </c>
      <c r="BF263" s="6" t="str">
        <f t="shared" ca="1" si="124"/>
        <v/>
      </c>
      <c r="BG263" s="6" t="str">
        <f t="shared" ca="1" si="125"/>
        <v/>
      </c>
      <c r="BH263" s="6" t="str">
        <f t="shared" ca="1" si="126"/>
        <v/>
      </c>
      <c r="BI263" s="29"/>
      <c r="BJ263" s="302" t="str">
        <f t="shared" ca="1" si="127"/>
        <v/>
      </c>
      <c r="BK263" s="302" t="str">
        <f t="shared" ca="1" si="128"/>
        <v/>
      </c>
      <c r="BL263" s="29"/>
    </row>
    <row r="264" spans="1:64" x14ac:dyDescent="0.15">
      <c r="A264" s="5"/>
      <c r="B264" s="303" t="str">
        <f ca="1">LOG確認!B264</f>
        <v/>
      </c>
      <c r="C264" s="304"/>
      <c r="D264" s="280"/>
      <c r="E264" s="280"/>
      <c r="F264" s="305"/>
      <c r="G264" s="320"/>
      <c r="H264" s="284"/>
      <c r="I264" s="284"/>
      <c r="J264" s="321"/>
      <c r="K264" s="342"/>
      <c r="L264" s="321"/>
      <c r="M264" s="308"/>
      <c r="N264" s="288"/>
      <c r="O264" s="309"/>
      <c r="P264" s="290" t="str">
        <f ca="1">LOG確認!P264</f>
        <v/>
      </c>
      <c r="Q264" s="291" t="str">
        <f ca="1">LOG確認!Q264</f>
        <v/>
      </c>
      <c r="R264" s="292" t="str">
        <f ca="1">LOG確認!R264</f>
        <v/>
      </c>
      <c r="S264" s="310" t="str">
        <f ca="1">LOG確認!S264</f>
        <v/>
      </c>
      <c r="T264" s="29"/>
      <c r="U264" s="326" t="str">
        <f ca="1">LOG確認!F264</f>
        <v/>
      </c>
      <c r="V264" s="29"/>
      <c r="W264" s="29"/>
      <c r="X264" s="29"/>
      <c r="Y264" s="6">
        <f t="shared" si="105"/>
        <v>1</v>
      </c>
      <c r="Z264" s="6">
        <f t="shared" si="106"/>
        <v>1</v>
      </c>
      <c r="AA264" s="6">
        <f t="shared" si="107"/>
        <v>1</v>
      </c>
      <c r="AB264" s="6">
        <f t="shared" si="108"/>
        <v>1</v>
      </c>
      <c r="AC264" s="6">
        <f t="shared" si="109"/>
        <v>1</v>
      </c>
      <c r="AD264" s="6">
        <f t="shared" si="110"/>
        <v>1</v>
      </c>
      <c r="AE264" s="6">
        <f t="shared" si="111"/>
        <v>1</v>
      </c>
      <c r="AF264" s="6">
        <f t="shared" si="112"/>
        <v>1</v>
      </c>
      <c r="AG264" s="6">
        <f t="shared" si="113"/>
        <v>1</v>
      </c>
      <c r="AH264" s="6">
        <f t="shared" si="114"/>
        <v>1</v>
      </c>
      <c r="AI264" s="6">
        <f t="shared" si="139"/>
        <v>1</v>
      </c>
      <c r="AJ264" s="6">
        <f t="shared" ca="1" si="115"/>
        <v>1</v>
      </c>
      <c r="AK264" s="6">
        <f t="shared" si="116"/>
        <v>1</v>
      </c>
      <c r="AL264" s="6">
        <f t="shared" ca="1" si="117"/>
        <v>13</v>
      </c>
      <c r="AM264" s="53"/>
      <c r="AN264" s="6">
        <f t="shared" ca="1" si="118"/>
        <v>1</v>
      </c>
      <c r="AO264" s="29"/>
      <c r="AP264" s="314" t="str">
        <f t="shared" ca="1" si="129"/>
        <v/>
      </c>
      <c r="AQ264" s="314" t="str">
        <f t="shared" ca="1" si="130"/>
        <v/>
      </c>
      <c r="AR264" s="314" t="str">
        <f t="shared" ca="1" si="131"/>
        <v/>
      </c>
      <c r="AS264" s="325" t="str">
        <f t="shared" ca="1" si="132"/>
        <v/>
      </c>
      <c r="AT264" s="325" t="str">
        <f t="shared" ca="1" si="133"/>
        <v/>
      </c>
      <c r="AU264" s="317" t="str">
        <f t="shared" ca="1" si="134"/>
        <v/>
      </c>
      <c r="AV264" s="318" t="str">
        <f t="shared" ca="1" si="119"/>
        <v/>
      </c>
      <c r="AW264" s="325" t="str">
        <f t="shared" ca="1" si="135"/>
        <v/>
      </c>
      <c r="AX264" s="319" t="str">
        <f t="shared" ca="1" si="136"/>
        <v/>
      </c>
      <c r="AY264" s="325" t="str">
        <f t="shared" ca="1" si="137"/>
        <v/>
      </c>
      <c r="AZ264" s="317" t="str">
        <f t="shared" ca="1" si="138"/>
        <v/>
      </c>
      <c r="BA264" s="6" t="str">
        <f t="shared" ca="1" si="120"/>
        <v/>
      </c>
      <c r="BB264" s="29"/>
      <c r="BC264" s="6" t="str">
        <f t="shared" ca="1" si="121"/>
        <v/>
      </c>
      <c r="BD264" s="6" t="str">
        <f t="shared" ca="1" si="122"/>
        <v/>
      </c>
      <c r="BE264" s="6" t="str">
        <f t="shared" ca="1" si="123"/>
        <v/>
      </c>
      <c r="BF264" s="6" t="str">
        <f t="shared" ca="1" si="124"/>
        <v/>
      </c>
      <c r="BG264" s="6" t="str">
        <f t="shared" ca="1" si="125"/>
        <v/>
      </c>
      <c r="BH264" s="6" t="str">
        <f t="shared" ca="1" si="126"/>
        <v/>
      </c>
      <c r="BI264" s="29"/>
      <c r="BJ264" s="302" t="str">
        <f t="shared" ca="1" si="127"/>
        <v/>
      </c>
      <c r="BK264" s="302" t="str">
        <f t="shared" ca="1" si="128"/>
        <v/>
      </c>
      <c r="BL264" s="29"/>
    </row>
    <row r="265" spans="1:64" x14ac:dyDescent="0.15">
      <c r="A265" s="5"/>
      <c r="B265" s="303" t="str">
        <f ca="1">LOG確認!B265</f>
        <v/>
      </c>
      <c r="C265" s="304"/>
      <c r="D265" s="280"/>
      <c r="E265" s="280"/>
      <c r="F265" s="305"/>
      <c r="G265" s="320"/>
      <c r="H265" s="284"/>
      <c r="I265" s="284"/>
      <c r="J265" s="321"/>
      <c r="K265" s="342"/>
      <c r="L265" s="321"/>
      <c r="M265" s="308"/>
      <c r="N265" s="288"/>
      <c r="O265" s="322"/>
      <c r="P265" s="290" t="str">
        <f ca="1">LOG確認!P265</f>
        <v/>
      </c>
      <c r="Q265" s="291" t="str">
        <f ca="1">LOG確認!Q265</f>
        <v/>
      </c>
      <c r="R265" s="292" t="str">
        <f ca="1">LOG確認!R265</f>
        <v/>
      </c>
      <c r="S265" s="310" t="str">
        <f ca="1">LOG確認!S265</f>
        <v/>
      </c>
      <c r="T265" s="29"/>
      <c r="U265" s="311" t="str">
        <f ca="1">LOG確認!F265</f>
        <v/>
      </c>
      <c r="V265" s="29"/>
      <c r="W265" s="29"/>
      <c r="X265" s="29"/>
      <c r="Y265" s="6">
        <f t="shared" si="105"/>
        <v>1</v>
      </c>
      <c r="Z265" s="6">
        <f t="shared" si="106"/>
        <v>1</v>
      </c>
      <c r="AA265" s="6">
        <f t="shared" si="107"/>
        <v>1</v>
      </c>
      <c r="AB265" s="6">
        <f t="shared" si="108"/>
        <v>1</v>
      </c>
      <c r="AC265" s="6">
        <f t="shared" si="109"/>
        <v>1</v>
      </c>
      <c r="AD265" s="6">
        <f t="shared" si="110"/>
        <v>1</v>
      </c>
      <c r="AE265" s="6">
        <f t="shared" si="111"/>
        <v>1</v>
      </c>
      <c r="AF265" s="6">
        <f t="shared" si="112"/>
        <v>1</v>
      </c>
      <c r="AG265" s="6">
        <f t="shared" si="113"/>
        <v>1</v>
      </c>
      <c r="AH265" s="6">
        <f t="shared" si="114"/>
        <v>1</v>
      </c>
      <c r="AI265" s="6">
        <f t="shared" si="139"/>
        <v>1</v>
      </c>
      <c r="AJ265" s="6">
        <f t="shared" ca="1" si="115"/>
        <v>1</v>
      </c>
      <c r="AK265" s="6">
        <f t="shared" si="116"/>
        <v>1</v>
      </c>
      <c r="AL265" s="6">
        <f t="shared" ca="1" si="117"/>
        <v>13</v>
      </c>
      <c r="AM265" s="53"/>
      <c r="AN265" s="6">
        <f t="shared" ca="1" si="118"/>
        <v>1</v>
      </c>
      <c r="AO265" s="29"/>
      <c r="AP265" s="314" t="str">
        <f t="shared" ca="1" si="129"/>
        <v/>
      </c>
      <c r="AQ265" s="314" t="str">
        <f t="shared" ca="1" si="130"/>
        <v/>
      </c>
      <c r="AR265" s="314" t="str">
        <f t="shared" ca="1" si="131"/>
        <v/>
      </c>
      <c r="AS265" s="325" t="str">
        <f t="shared" ca="1" si="132"/>
        <v/>
      </c>
      <c r="AT265" s="325" t="str">
        <f t="shared" ca="1" si="133"/>
        <v/>
      </c>
      <c r="AU265" s="317" t="str">
        <f t="shared" ca="1" si="134"/>
        <v/>
      </c>
      <c r="AV265" s="324" t="str">
        <f t="shared" ca="1" si="119"/>
        <v/>
      </c>
      <c r="AW265" s="325" t="str">
        <f t="shared" ca="1" si="135"/>
        <v/>
      </c>
      <c r="AX265" s="319" t="str">
        <f t="shared" ca="1" si="136"/>
        <v/>
      </c>
      <c r="AY265" s="325" t="str">
        <f t="shared" ca="1" si="137"/>
        <v/>
      </c>
      <c r="AZ265" s="317" t="str">
        <f t="shared" ca="1" si="138"/>
        <v/>
      </c>
      <c r="BA265" s="6" t="str">
        <f t="shared" ca="1" si="120"/>
        <v/>
      </c>
      <c r="BB265" s="29"/>
      <c r="BC265" s="6" t="str">
        <f t="shared" ca="1" si="121"/>
        <v/>
      </c>
      <c r="BD265" s="6" t="str">
        <f t="shared" ca="1" si="122"/>
        <v/>
      </c>
      <c r="BE265" s="6" t="str">
        <f t="shared" ca="1" si="123"/>
        <v/>
      </c>
      <c r="BF265" s="6" t="str">
        <f t="shared" ca="1" si="124"/>
        <v/>
      </c>
      <c r="BG265" s="6" t="str">
        <f t="shared" ca="1" si="125"/>
        <v/>
      </c>
      <c r="BH265" s="6" t="str">
        <f t="shared" ca="1" si="126"/>
        <v/>
      </c>
      <c r="BI265" s="29"/>
      <c r="BJ265" s="302" t="str">
        <f t="shared" ca="1" si="127"/>
        <v/>
      </c>
      <c r="BK265" s="302" t="str">
        <f t="shared" ca="1" si="128"/>
        <v/>
      </c>
      <c r="BL265" s="29"/>
    </row>
    <row r="266" spans="1:64" x14ac:dyDescent="0.15">
      <c r="A266" s="5"/>
      <c r="B266" s="303" t="str">
        <f ca="1">LOG確認!B266</f>
        <v/>
      </c>
      <c r="C266" s="304"/>
      <c r="D266" s="280"/>
      <c r="E266" s="280"/>
      <c r="F266" s="305"/>
      <c r="G266" s="320"/>
      <c r="H266" s="284"/>
      <c r="I266" s="284"/>
      <c r="J266" s="306"/>
      <c r="K266" s="342"/>
      <c r="L266" s="321"/>
      <c r="M266" s="308"/>
      <c r="N266" s="288"/>
      <c r="O266" s="322"/>
      <c r="P266" s="290" t="str">
        <f ca="1">LOG確認!P266</f>
        <v/>
      </c>
      <c r="Q266" s="291" t="str">
        <f ca="1">LOG確認!Q266</f>
        <v/>
      </c>
      <c r="R266" s="292" t="str">
        <f ca="1">LOG確認!R266</f>
        <v/>
      </c>
      <c r="S266" s="310" t="str">
        <f ca="1">LOG確認!S266</f>
        <v/>
      </c>
      <c r="T266" s="29"/>
      <c r="U266" s="311" t="str">
        <f ca="1">LOG確認!F266</f>
        <v/>
      </c>
      <c r="V266" s="29"/>
      <c r="W266" s="29"/>
      <c r="X266" s="29"/>
      <c r="Y266" s="6">
        <f t="shared" si="105"/>
        <v>1</v>
      </c>
      <c r="Z266" s="6">
        <f t="shared" si="106"/>
        <v>1</v>
      </c>
      <c r="AA266" s="6">
        <f t="shared" si="107"/>
        <v>1</v>
      </c>
      <c r="AB266" s="6">
        <f t="shared" si="108"/>
        <v>1</v>
      </c>
      <c r="AC266" s="6">
        <f t="shared" si="109"/>
        <v>1</v>
      </c>
      <c r="AD266" s="6">
        <f t="shared" si="110"/>
        <v>1</v>
      </c>
      <c r="AE266" s="6">
        <f t="shared" si="111"/>
        <v>1</v>
      </c>
      <c r="AF266" s="6">
        <f t="shared" si="112"/>
        <v>1</v>
      </c>
      <c r="AG266" s="6">
        <f t="shared" si="113"/>
        <v>1</v>
      </c>
      <c r="AH266" s="6">
        <f t="shared" si="114"/>
        <v>1</v>
      </c>
      <c r="AI266" s="6">
        <f t="shared" si="139"/>
        <v>1</v>
      </c>
      <c r="AJ266" s="6">
        <f t="shared" ca="1" si="115"/>
        <v>1</v>
      </c>
      <c r="AK266" s="6">
        <f t="shared" si="116"/>
        <v>1</v>
      </c>
      <c r="AL266" s="6">
        <f t="shared" ca="1" si="117"/>
        <v>13</v>
      </c>
      <c r="AM266" s="53"/>
      <c r="AN266" s="6">
        <f t="shared" ca="1" si="118"/>
        <v>1</v>
      </c>
      <c r="AO266" s="29"/>
      <c r="AP266" s="314" t="str">
        <f t="shared" ca="1" si="129"/>
        <v/>
      </c>
      <c r="AQ266" s="314" t="str">
        <f t="shared" ca="1" si="130"/>
        <v/>
      </c>
      <c r="AR266" s="314" t="str">
        <f t="shared" ca="1" si="131"/>
        <v/>
      </c>
      <c r="AS266" s="325" t="str">
        <f t="shared" ca="1" si="132"/>
        <v/>
      </c>
      <c r="AT266" s="325" t="str">
        <f t="shared" ca="1" si="133"/>
        <v/>
      </c>
      <c r="AU266" s="317" t="str">
        <f t="shared" ca="1" si="134"/>
        <v/>
      </c>
      <c r="AV266" s="318" t="str">
        <f t="shared" ca="1" si="119"/>
        <v/>
      </c>
      <c r="AW266" s="325" t="str">
        <f t="shared" ca="1" si="135"/>
        <v/>
      </c>
      <c r="AX266" s="319" t="str">
        <f t="shared" ca="1" si="136"/>
        <v/>
      </c>
      <c r="AY266" s="325" t="str">
        <f t="shared" ca="1" si="137"/>
        <v/>
      </c>
      <c r="AZ266" s="317" t="str">
        <f t="shared" ca="1" si="138"/>
        <v/>
      </c>
      <c r="BA266" s="6" t="str">
        <f t="shared" ca="1" si="120"/>
        <v/>
      </c>
      <c r="BB266" s="29"/>
      <c r="BC266" s="6" t="str">
        <f t="shared" ca="1" si="121"/>
        <v/>
      </c>
      <c r="BD266" s="6" t="str">
        <f t="shared" ca="1" si="122"/>
        <v/>
      </c>
      <c r="BE266" s="6" t="str">
        <f t="shared" ca="1" si="123"/>
        <v/>
      </c>
      <c r="BF266" s="6" t="str">
        <f t="shared" ca="1" si="124"/>
        <v/>
      </c>
      <c r="BG266" s="6" t="str">
        <f t="shared" ca="1" si="125"/>
        <v/>
      </c>
      <c r="BH266" s="6" t="str">
        <f t="shared" ca="1" si="126"/>
        <v/>
      </c>
      <c r="BI266" s="29"/>
      <c r="BJ266" s="302" t="str">
        <f t="shared" ca="1" si="127"/>
        <v/>
      </c>
      <c r="BK266" s="302" t="str">
        <f t="shared" ca="1" si="128"/>
        <v/>
      </c>
      <c r="BL266" s="29"/>
    </row>
    <row r="267" spans="1:64" x14ac:dyDescent="0.15">
      <c r="A267" s="5"/>
      <c r="B267" s="303" t="str">
        <f ca="1">LOG確認!B267</f>
        <v/>
      </c>
      <c r="C267" s="304"/>
      <c r="D267" s="280"/>
      <c r="E267" s="280"/>
      <c r="F267" s="305"/>
      <c r="G267" s="320"/>
      <c r="H267" s="284"/>
      <c r="I267" s="284"/>
      <c r="J267" s="306"/>
      <c r="K267" s="342"/>
      <c r="L267" s="306"/>
      <c r="M267" s="308"/>
      <c r="N267" s="288"/>
      <c r="O267" s="322"/>
      <c r="P267" s="290" t="str">
        <f ca="1">LOG確認!P267</f>
        <v/>
      </c>
      <c r="Q267" s="291" t="str">
        <f ca="1">LOG確認!Q267</f>
        <v/>
      </c>
      <c r="R267" s="292" t="str">
        <f ca="1">LOG確認!R267</f>
        <v/>
      </c>
      <c r="S267" s="310" t="str">
        <f ca="1">LOG確認!S267</f>
        <v/>
      </c>
      <c r="T267" s="29"/>
      <c r="U267" s="326" t="str">
        <f ca="1">LOG確認!F267</f>
        <v/>
      </c>
      <c r="V267" s="29"/>
      <c r="W267" s="29"/>
      <c r="X267" s="29"/>
      <c r="Y267" s="6">
        <f t="shared" si="105"/>
        <v>1</v>
      </c>
      <c r="Z267" s="6">
        <f t="shared" si="106"/>
        <v>1</v>
      </c>
      <c r="AA267" s="6">
        <f t="shared" si="107"/>
        <v>1</v>
      </c>
      <c r="AB267" s="6">
        <f t="shared" si="108"/>
        <v>1</v>
      </c>
      <c r="AC267" s="6">
        <f t="shared" si="109"/>
        <v>1</v>
      </c>
      <c r="AD267" s="6">
        <f t="shared" si="110"/>
        <v>1</v>
      </c>
      <c r="AE267" s="6">
        <f t="shared" si="111"/>
        <v>1</v>
      </c>
      <c r="AF267" s="6">
        <f t="shared" si="112"/>
        <v>1</v>
      </c>
      <c r="AG267" s="6">
        <f t="shared" si="113"/>
        <v>1</v>
      </c>
      <c r="AH267" s="6">
        <f t="shared" si="114"/>
        <v>1</v>
      </c>
      <c r="AI267" s="6">
        <f t="shared" si="139"/>
        <v>1</v>
      </c>
      <c r="AJ267" s="6">
        <f t="shared" ca="1" si="115"/>
        <v>1</v>
      </c>
      <c r="AK267" s="6">
        <f t="shared" si="116"/>
        <v>1</v>
      </c>
      <c r="AL267" s="6">
        <f t="shared" ca="1" si="117"/>
        <v>13</v>
      </c>
      <c r="AM267" s="53"/>
      <c r="AN267" s="6">
        <f t="shared" ca="1" si="118"/>
        <v>1</v>
      </c>
      <c r="AO267" s="29"/>
      <c r="AP267" s="314" t="str">
        <f t="shared" ca="1" si="129"/>
        <v/>
      </c>
      <c r="AQ267" s="314" t="str">
        <f t="shared" ca="1" si="130"/>
        <v/>
      </c>
      <c r="AR267" s="314" t="str">
        <f t="shared" ca="1" si="131"/>
        <v/>
      </c>
      <c r="AS267" s="316" t="str">
        <f t="shared" ca="1" si="132"/>
        <v/>
      </c>
      <c r="AT267" s="316" t="str">
        <f t="shared" ca="1" si="133"/>
        <v/>
      </c>
      <c r="AU267" s="317" t="str">
        <f t="shared" ca="1" si="134"/>
        <v/>
      </c>
      <c r="AV267" s="318" t="str">
        <f t="shared" ca="1" si="119"/>
        <v/>
      </c>
      <c r="AW267" s="316" t="str">
        <f t="shared" ca="1" si="135"/>
        <v/>
      </c>
      <c r="AX267" s="319" t="str">
        <f t="shared" ca="1" si="136"/>
        <v/>
      </c>
      <c r="AY267" s="316" t="str">
        <f t="shared" ca="1" si="137"/>
        <v/>
      </c>
      <c r="AZ267" s="317" t="str">
        <f t="shared" ca="1" si="138"/>
        <v/>
      </c>
      <c r="BA267" s="6" t="str">
        <f t="shared" ca="1" si="120"/>
        <v/>
      </c>
      <c r="BB267" s="29"/>
      <c r="BC267" s="6" t="str">
        <f t="shared" ca="1" si="121"/>
        <v/>
      </c>
      <c r="BD267" s="6" t="str">
        <f t="shared" ca="1" si="122"/>
        <v/>
      </c>
      <c r="BE267" s="6" t="str">
        <f t="shared" ca="1" si="123"/>
        <v/>
      </c>
      <c r="BF267" s="6" t="str">
        <f t="shared" ca="1" si="124"/>
        <v/>
      </c>
      <c r="BG267" s="6" t="str">
        <f t="shared" ca="1" si="125"/>
        <v/>
      </c>
      <c r="BH267" s="6" t="str">
        <f t="shared" ca="1" si="126"/>
        <v/>
      </c>
      <c r="BI267" s="29"/>
      <c r="BJ267" s="302" t="str">
        <f t="shared" ca="1" si="127"/>
        <v/>
      </c>
      <c r="BK267" s="302" t="str">
        <f t="shared" ca="1" si="128"/>
        <v/>
      </c>
      <c r="BL267" s="29"/>
    </row>
    <row r="268" spans="1:64" x14ac:dyDescent="0.15">
      <c r="A268" s="5">
        <v>250</v>
      </c>
      <c r="B268" s="303" t="str">
        <f ca="1">LOG確認!B268</f>
        <v/>
      </c>
      <c r="C268" s="327"/>
      <c r="D268" s="328"/>
      <c r="E268" s="328"/>
      <c r="F268" s="329"/>
      <c r="G268" s="328"/>
      <c r="H268" s="330"/>
      <c r="I268" s="330"/>
      <c r="J268" s="331"/>
      <c r="K268" s="332"/>
      <c r="L268" s="331"/>
      <c r="M268" s="333"/>
      <c r="N268" s="334"/>
      <c r="O268" s="335"/>
      <c r="P268" s="336" t="str">
        <f ca="1">LOG確認!P268</f>
        <v/>
      </c>
      <c r="Q268" s="337" t="str">
        <f ca="1">LOG確認!Q268</f>
        <v/>
      </c>
      <c r="R268" s="338" t="str">
        <f ca="1">LOG確認!R268</f>
        <v/>
      </c>
      <c r="S268" s="339" t="str">
        <f ca="1">LOG確認!S268</f>
        <v/>
      </c>
      <c r="T268" s="29"/>
      <c r="U268" s="340" t="str">
        <f ca="1">LOG確認!F268</f>
        <v/>
      </c>
      <c r="V268" s="29"/>
      <c r="W268" s="29"/>
      <c r="X268" s="29"/>
      <c r="Y268" s="6">
        <f t="shared" si="105"/>
        <v>1</v>
      </c>
      <c r="Z268" s="6">
        <f t="shared" si="106"/>
        <v>1</v>
      </c>
      <c r="AA268" s="6">
        <f t="shared" si="107"/>
        <v>1</v>
      </c>
      <c r="AB268" s="6">
        <f t="shared" si="108"/>
        <v>1</v>
      </c>
      <c r="AC268" s="6">
        <f t="shared" si="109"/>
        <v>1</v>
      </c>
      <c r="AD268" s="6">
        <f t="shared" si="110"/>
        <v>1</v>
      </c>
      <c r="AE268" s="6">
        <f t="shared" si="111"/>
        <v>1</v>
      </c>
      <c r="AF268" s="6">
        <f t="shared" si="112"/>
        <v>1</v>
      </c>
      <c r="AG268" s="6">
        <f t="shared" si="113"/>
        <v>1</v>
      </c>
      <c r="AH268" s="6">
        <f t="shared" si="114"/>
        <v>1</v>
      </c>
      <c r="AI268" s="6">
        <f t="shared" si="139"/>
        <v>1</v>
      </c>
      <c r="AJ268" s="6">
        <f t="shared" ca="1" si="115"/>
        <v>1</v>
      </c>
      <c r="AK268" s="6">
        <f t="shared" si="116"/>
        <v>1</v>
      </c>
      <c r="AL268" s="6">
        <f t="shared" ca="1" si="117"/>
        <v>13</v>
      </c>
      <c r="AM268" s="53"/>
      <c r="AN268" s="6">
        <f t="shared" ca="1" si="118"/>
        <v>1</v>
      </c>
      <c r="AO268" s="29"/>
      <c r="AP268" s="314" t="str">
        <f t="shared" ca="1" si="129"/>
        <v/>
      </c>
      <c r="AQ268" s="314" t="str">
        <f t="shared" ca="1" si="130"/>
        <v/>
      </c>
      <c r="AR268" s="314" t="str">
        <f t="shared" ca="1" si="131"/>
        <v/>
      </c>
      <c r="AS268" s="325" t="str">
        <f t="shared" ca="1" si="132"/>
        <v/>
      </c>
      <c r="AT268" s="325" t="str">
        <f t="shared" ca="1" si="133"/>
        <v/>
      </c>
      <c r="AU268" s="317" t="str">
        <f t="shared" ca="1" si="134"/>
        <v/>
      </c>
      <c r="AV268" s="318" t="str">
        <f t="shared" ca="1" si="119"/>
        <v/>
      </c>
      <c r="AW268" s="325" t="str">
        <f t="shared" ca="1" si="135"/>
        <v/>
      </c>
      <c r="AX268" s="319" t="str">
        <f t="shared" ca="1" si="136"/>
        <v/>
      </c>
      <c r="AY268" s="325" t="str">
        <f t="shared" ca="1" si="137"/>
        <v/>
      </c>
      <c r="AZ268" s="317" t="str">
        <f t="shared" ca="1" si="138"/>
        <v/>
      </c>
      <c r="BA268" s="6" t="str">
        <f t="shared" ca="1" si="120"/>
        <v/>
      </c>
      <c r="BB268" s="29"/>
      <c r="BC268" s="6" t="str">
        <f t="shared" ca="1" si="121"/>
        <v/>
      </c>
      <c r="BD268" s="6" t="str">
        <f t="shared" ca="1" si="122"/>
        <v/>
      </c>
      <c r="BE268" s="6" t="str">
        <f t="shared" ca="1" si="123"/>
        <v/>
      </c>
      <c r="BF268" s="6" t="str">
        <f t="shared" ca="1" si="124"/>
        <v/>
      </c>
      <c r="BG268" s="6" t="str">
        <f t="shared" ca="1" si="125"/>
        <v/>
      </c>
      <c r="BH268" s="6" t="str">
        <f t="shared" ca="1" si="126"/>
        <v/>
      </c>
      <c r="BI268" s="29"/>
      <c r="BJ268" s="302" t="str">
        <f t="shared" ca="1" si="127"/>
        <v/>
      </c>
      <c r="BK268" s="302" t="str">
        <f t="shared" ca="1" si="128"/>
        <v/>
      </c>
      <c r="BL268" s="29"/>
    </row>
    <row r="269" spans="1:64" ht="13.5" customHeight="1" x14ac:dyDescent="0.15">
      <c r="A269" s="5"/>
      <c r="B269" s="279" t="str">
        <f ca="1">LOG確認!B269</f>
        <v/>
      </c>
      <c r="C269" s="280"/>
      <c r="D269" s="281"/>
      <c r="E269" s="281"/>
      <c r="F269" s="282"/>
      <c r="G269" s="280"/>
      <c r="H269" s="283"/>
      <c r="I269" s="284"/>
      <c r="J269" s="285"/>
      <c r="K269" s="286"/>
      <c r="L269" s="285"/>
      <c r="M269" s="287"/>
      <c r="N269" s="341"/>
      <c r="O269" s="289"/>
      <c r="P269" s="290" t="str">
        <f ca="1">LOG確認!P269</f>
        <v/>
      </c>
      <c r="Q269" s="291" t="str">
        <f ca="1">LOG確認!Q269</f>
        <v/>
      </c>
      <c r="R269" s="292" t="str">
        <f ca="1">LOG確認!R269</f>
        <v/>
      </c>
      <c r="S269" s="310" t="str">
        <f ca="1">LOG確認!S269</f>
        <v/>
      </c>
      <c r="T269" s="29"/>
      <c r="U269" s="294" t="str">
        <f ca="1">LOG確認!F269</f>
        <v/>
      </c>
      <c r="V269" s="681" t="str">
        <f ca="1">LOG確認!$GM$12</f>
        <v>★サマリｌにエラｌがあります確認してください</v>
      </c>
      <c r="W269" s="29"/>
      <c r="X269" s="29"/>
      <c r="Y269" s="6">
        <f t="shared" si="105"/>
        <v>1</v>
      </c>
      <c r="Z269" s="6">
        <f t="shared" si="106"/>
        <v>1</v>
      </c>
      <c r="AA269" s="6">
        <f t="shared" si="107"/>
        <v>1</v>
      </c>
      <c r="AB269" s="6">
        <f t="shared" si="108"/>
        <v>1</v>
      </c>
      <c r="AC269" s="6">
        <f t="shared" si="109"/>
        <v>1</v>
      </c>
      <c r="AD269" s="6">
        <f t="shared" si="110"/>
        <v>1</v>
      </c>
      <c r="AE269" s="6">
        <f t="shared" si="111"/>
        <v>1</v>
      </c>
      <c r="AF269" s="6">
        <f t="shared" si="112"/>
        <v>1</v>
      </c>
      <c r="AG269" s="6">
        <f t="shared" si="113"/>
        <v>1</v>
      </c>
      <c r="AH269" s="6">
        <f t="shared" si="114"/>
        <v>1</v>
      </c>
      <c r="AI269" s="6">
        <f t="shared" si="139"/>
        <v>1</v>
      </c>
      <c r="AJ269" s="6">
        <f t="shared" ca="1" si="115"/>
        <v>1</v>
      </c>
      <c r="AK269" s="6">
        <f t="shared" si="116"/>
        <v>1</v>
      </c>
      <c r="AL269" s="6">
        <f t="shared" ca="1" si="117"/>
        <v>13</v>
      </c>
      <c r="AM269" s="53"/>
      <c r="AN269" s="6">
        <f t="shared" ca="1" si="118"/>
        <v>1</v>
      </c>
      <c r="AO269" s="29"/>
      <c r="AP269" s="314" t="str">
        <f t="shared" ca="1" si="129"/>
        <v/>
      </c>
      <c r="AQ269" s="314" t="str">
        <f t="shared" ca="1" si="130"/>
        <v/>
      </c>
      <c r="AR269" s="314" t="str">
        <f t="shared" ca="1" si="131"/>
        <v/>
      </c>
      <c r="AS269" s="319" t="str">
        <f t="shared" ca="1" si="132"/>
        <v/>
      </c>
      <c r="AT269" s="319" t="str">
        <f t="shared" ca="1" si="133"/>
        <v/>
      </c>
      <c r="AU269" s="317" t="str">
        <f t="shared" ca="1" si="134"/>
        <v/>
      </c>
      <c r="AV269" s="324" t="str">
        <f t="shared" ca="1" si="119"/>
        <v/>
      </c>
      <c r="AW269" s="319" t="str">
        <f t="shared" ca="1" si="135"/>
        <v/>
      </c>
      <c r="AX269" s="319" t="str">
        <f t="shared" ca="1" si="136"/>
        <v/>
      </c>
      <c r="AY269" s="319" t="str">
        <f t="shared" ca="1" si="137"/>
        <v/>
      </c>
      <c r="AZ269" s="317" t="str">
        <f t="shared" ca="1" si="138"/>
        <v/>
      </c>
      <c r="BA269" s="6" t="str">
        <f t="shared" ca="1" si="120"/>
        <v/>
      </c>
      <c r="BB269" s="29"/>
      <c r="BC269" s="6" t="str">
        <f t="shared" ca="1" si="121"/>
        <v/>
      </c>
      <c r="BD269" s="6" t="str">
        <f t="shared" ca="1" si="122"/>
        <v/>
      </c>
      <c r="BE269" s="6" t="str">
        <f t="shared" ca="1" si="123"/>
        <v/>
      </c>
      <c r="BF269" s="6" t="str">
        <f t="shared" ca="1" si="124"/>
        <v/>
      </c>
      <c r="BG269" s="6" t="str">
        <f t="shared" ca="1" si="125"/>
        <v/>
      </c>
      <c r="BH269" s="6" t="str">
        <f t="shared" ca="1" si="126"/>
        <v/>
      </c>
      <c r="BI269" s="29"/>
      <c r="BJ269" s="302" t="str">
        <f t="shared" ca="1" si="127"/>
        <v/>
      </c>
      <c r="BK269" s="302" t="str">
        <f t="shared" ca="1" si="128"/>
        <v/>
      </c>
      <c r="BL269" s="29"/>
    </row>
    <row r="270" spans="1:64" x14ac:dyDescent="0.15">
      <c r="A270" s="5"/>
      <c r="B270" s="303" t="str">
        <f ca="1">LOG確認!B270</f>
        <v/>
      </c>
      <c r="C270" s="304"/>
      <c r="D270" s="280"/>
      <c r="E270" s="280"/>
      <c r="F270" s="305"/>
      <c r="G270" s="320"/>
      <c r="H270" s="284"/>
      <c r="I270" s="284"/>
      <c r="J270" s="321"/>
      <c r="K270" s="342"/>
      <c r="L270" s="306"/>
      <c r="M270" s="308"/>
      <c r="N270" s="288"/>
      <c r="O270" s="309"/>
      <c r="P270" s="290" t="str">
        <f ca="1">LOG確認!P270</f>
        <v/>
      </c>
      <c r="Q270" s="291" t="str">
        <f ca="1">LOG確認!Q270</f>
        <v/>
      </c>
      <c r="R270" s="292" t="str">
        <f ca="1">LOG確認!R270</f>
        <v/>
      </c>
      <c r="S270" s="310" t="str">
        <f ca="1">LOG確認!S270</f>
        <v/>
      </c>
      <c r="T270" s="29"/>
      <c r="U270" s="311" t="str">
        <f ca="1">LOG確認!F270</f>
        <v/>
      </c>
      <c r="V270" s="681"/>
      <c r="W270" s="29"/>
      <c r="X270" s="29"/>
      <c r="Y270" s="6">
        <f t="shared" si="105"/>
        <v>1</v>
      </c>
      <c r="Z270" s="6">
        <f t="shared" si="106"/>
        <v>1</v>
      </c>
      <c r="AA270" s="6">
        <f t="shared" si="107"/>
        <v>1</v>
      </c>
      <c r="AB270" s="6">
        <f t="shared" si="108"/>
        <v>1</v>
      </c>
      <c r="AC270" s="6">
        <f t="shared" si="109"/>
        <v>1</v>
      </c>
      <c r="AD270" s="6">
        <f t="shared" si="110"/>
        <v>1</v>
      </c>
      <c r="AE270" s="6">
        <f t="shared" si="111"/>
        <v>1</v>
      </c>
      <c r="AF270" s="6">
        <f t="shared" si="112"/>
        <v>1</v>
      </c>
      <c r="AG270" s="6">
        <f t="shared" si="113"/>
        <v>1</v>
      </c>
      <c r="AH270" s="6">
        <f t="shared" si="114"/>
        <v>1</v>
      </c>
      <c r="AI270" s="6">
        <f t="shared" si="139"/>
        <v>1</v>
      </c>
      <c r="AJ270" s="6">
        <f t="shared" ca="1" si="115"/>
        <v>1</v>
      </c>
      <c r="AK270" s="6">
        <f t="shared" si="116"/>
        <v>1</v>
      </c>
      <c r="AL270" s="6">
        <f t="shared" ca="1" si="117"/>
        <v>13</v>
      </c>
      <c r="AM270" s="53"/>
      <c r="AN270" s="6">
        <f t="shared" ca="1" si="118"/>
        <v>1</v>
      </c>
      <c r="AO270" s="29"/>
      <c r="AP270" s="314" t="str">
        <f t="shared" ca="1" si="129"/>
        <v/>
      </c>
      <c r="AQ270" s="314" t="str">
        <f t="shared" ca="1" si="130"/>
        <v/>
      </c>
      <c r="AR270" s="314" t="str">
        <f t="shared" ca="1" si="131"/>
        <v/>
      </c>
      <c r="AS270" s="319" t="str">
        <f t="shared" ca="1" si="132"/>
        <v/>
      </c>
      <c r="AT270" s="319" t="str">
        <f t="shared" ca="1" si="133"/>
        <v/>
      </c>
      <c r="AU270" s="317" t="str">
        <f t="shared" ca="1" si="134"/>
        <v/>
      </c>
      <c r="AV270" s="318" t="str">
        <f t="shared" ca="1" si="119"/>
        <v/>
      </c>
      <c r="AW270" s="319" t="str">
        <f t="shared" ca="1" si="135"/>
        <v/>
      </c>
      <c r="AX270" s="319" t="str">
        <f t="shared" ca="1" si="136"/>
        <v/>
      </c>
      <c r="AY270" s="319" t="str">
        <f t="shared" ca="1" si="137"/>
        <v/>
      </c>
      <c r="AZ270" s="317" t="str">
        <f t="shared" ca="1" si="138"/>
        <v/>
      </c>
      <c r="BA270" s="6" t="str">
        <f t="shared" ca="1" si="120"/>
        <v/>
      </c>
      <c r="BB270" s="29"/>
      <c r="BC270" s="6" t="str">
        <f t="shared" ca="1" si="121"/>
        <v/>
      </c>
      <c r="BD270" s="6" t="str">
        <f t="shared" ca="1" si="122"/>
        <v/>
      </c>
      <c r="BE270" s="6" t="str">
        <f t="shared" ca="1" si="123"/>
        <v/>
      </c>
      <c r="BF270" s="6" t="str">
        <f t="shared" ca="1" si="124"/>
        <v/>
      </c>
      <c r="BG270" s="6" t="str">
        <f t="shared" ca="1" si="125"/>
        <v/>
      </c>
      <c r="BH270" s="6" t="str">
        <f t="shared" ca="1" si="126"/>
        <v/>
      </c>
      <c r="BI270" s="29"/>
      <c r="BJ270" s="302" t="str">
        <f t="shared" ca="1" si="127"/>
        <v/>
      </c>
      <c r="BK270" s="302" t="str">
        <f t="shared" ca="1" si="128"/>
        <v/>
      </c>
      <c r="BL270" s="29"/>
    </row>
    <row r="271" spans="1:64" x14ac:dyDescent="0.15">
      <c r="A271" s="5"/>
      <c r="B271" s="303" t="str">
        <f ca="1">LOG確認!B271</f>
        <v/>
      </c>
      <c r="C271" s="304"/>
      <c r="D271" s="280"/>
      <c r="E271" s="280"/>
      <c r="F271" s="305"/>
      <c r="G271" s="320"/>
      <c r="H271" s="284"/>
      <c r="I271" s="284"/>
      <c r="J271" s="306"/>
      <c r="K271" s="342"/>
      <c r="L271" s="321"/>
      <c r="M271" s="308"/>
      <c r="N271" s="288"/>
      <c r="O271" s="322"/>
      <c r="P271" s="290" t="str">
        <f ca="1">LOG確認!P271</f>
        <v/>
      </c>
      <c r="Q271" s="291" t="str">
        <f ca="1">LOG確認!Q271</f>
        <v/>
      </c>
      <c r="R271" s="292" t="str">
        <f ca="1">LOG確認!R271</f>
        <v/>
      </c>
      <c r="S271" s="310" t="str">
        <f ca="1">LOG確認!S271</f>
        <v/>
      </c>
      <c r="T271" s="29"/>
      <c r="U271" s="311" t="str">
        <f ca="1">LOG確認!F271</f>
        <v/>
      </c>
      <c r="V271" s="681"/>
      <c r="W271" s="29"/>
      <c r="X271" s="29"/>
      <c r="Y271" s="6">
        <f t="shared" si="105"/>
        <v>1</v>
      </c>
      <c r="Z271" s="6">
        <f t="shared" si="106"/>
        <v>1</v>
      </c>
      <c r="AA271" s="6">
        <f t="shared" si="107"/>
        <v>1</v>
      </c>
      <c r="AB271" s="6">
        <f t="shared" si="108"/>
        <v>1</v>
      </c>
      <c r="AC271" s="6">
        <f t="shared" si="109"/>
        <v>1</v>
      </c>
      <c r="AD271" s="6">
        <f t="shared" si="110"/>
        <v>1</v>
      </c>
      <c r="AE271" s="6">
        <f t="shared" si="111"/>
        <v>1</v>
      </c>
      <c r="AF271" s="6">
        <f t="shared" si="112"/>
        <v>1</v>
      </c>
      <c r="AG271" s="6">
        <f t="shared" si="113"/>
        <v>1</v>
      </c>
      <c r="AH271" s="6">
        <f t="shared" si="114"/>
        <v>1</v>
      </c>
      <c r="AI271" s="6">
        <f t="shared" si="139"/>
        <v>1</v>
      </c>
      <c r="AJ271" s="6">
        <f t="shared" ca="1" si="115"/>
        <v>1</v>
      </c>
      <c r="AK271" s="6">
        <f t="shared" si="116"/>
        <v>1</v>
      </c>
      <c r="AL271" s="6">
        <f t="shared" ca="1" si="117"/>
        <v>13</v>
      </c>
      <c r="AM271" s="53"/>
      <c r="AN271" s="6">
        <f t="shared" ca="1" si="118"/>
        <v>1</v>
      </c>
      <c r="AO271" s="29"/>
      <c r="AP271" s="314" t="str">
        <f t="shared" ca="1" si="129"/>
        <v/>
      </c>
      <c r="AQ271" s="314" t="str">
        <f t="shared" ca="1" si="130"/>
        <v/>
      </c>
      <c r="AR271" s="314" t="str">
        <f t="shared" ca="1" si="131"/>
        <v/>
      </c>
      <c r="AS271" s="316" t="str">
        <f t="shared" ca="1" si="132"/>
        <v/>
      </c>
      <c r="AT271" s="316" t="str">
        <f t="shared" ca="1" si="133"/>
        <v/>
      </c>
      <c r="AU271" s="317" t="str">
        <f t="shared" ca="1" si="134"/>
        <v/>
      </c>
      <c r="AV271" s="318" t="str">
        <f t="shared" ca="1" si="119"/>
        <v/>
      </c>
      <c r="AW271" s="316" t="str">
        <f t="shared" ca="1" si="135"/>
        <v/>
      </c>
      <c r="AX271" s="319" t="str">
        <f t="shared" ca="1" si="136"/>
        <v/>
      </c>
      <c r="AY271" s="316" t="str">
        <f t="shared" ca="1" si="137"/>
        <v/>
      </c>
      <c r="AZ271" s="317" t="str">
        <f t="shared" ca="1" si="138"/>
        <v/>
      </c>
      <c r="BA271" s="6" t="str">
        <f t="shared" ca="1" si="120"/>
        <v/>
      </c>
      <c r="BB271" s="29"/>
      <c r="BC271" s="6" t="str">
        <f t="shared" ca="1" si="121"/>
        <v/>
      </c>
      <c r="BD271" s="6" t="str">
        <f t="shared" ca="1" si="122"/>
        <v/>
      </c>
      <c r="BE271" s="6" t="str">
        <f t="shared" ca="1" si="123"/>
        <v/>
      </c>
      <c r="BF271" s="6" t="str">
        <f t="shared" ca="1" si="124"/>
        <v/>
      </c>
      <c r="BG271" s="6" t="str">
        <f t="shared" ca="1" si="125"/>
        <v/>
      </c>
      <c r="BH271" s="6" t="str">
        <f t="shared" ca="1" si="126"/>
        <v/>
      </c>
      <c r="BI271" s="29"/>
      <c r="BJ271" s="302" t="str">
        <f t="shared" ca="1" si="127"/>
        <v/>
      </c>
      <c r="BK271" s="302" t="str">
        <f t="shared" ca="1" si="128"/>
        <v/>
      </c>
      <c r="BL271" s="29"/>
    </row>
    <row r="272" spans="1:64" x14ac:dyDescent="0.15">
      <c r="A272" s="5"/>
      <c r="B272" s="303" t="str">
        <f ca="1">LOG確認!B272</f>
        <v/>
      </c>
      <c r="C272" s="304"/>
      <c r="D272" s="280"/>
      <c r="E272" s="280"/>
      <c r="F272" s="305"/>
      <c r="G272" s="320"/>
      <c r="H272" s="284"/>
      <c r="I272" s="284"/>
      <c r="J272" s="306"/>
      <c r="K272" s="342"/>
      <c r="L272" s="321"/>
      <c r="M272" s="308"/>
      <c r="N272" s="288"/>
      <c r="O272" s="322"/>
      <c r="P272" s="290" t="str">
        <f ca="1">LOG確認!P272</f>
        <v/>
      </c>
      <c r="Q272" s="291" t="str">
        <f ca="1">LOG確認!Q272</f>
        <v/>
      </c>
      <c r="R272" s="292" t="str">
        <f ca="1">LOG確認!R272</f>
        <v/>
      </c>
      <c r="S272" s="310" t="str">
        <f ca="1">LOG確認!S272</f>
        <v/>
      </c>
      <c r="T272" s="29"/>
      <c r="U272" s="311" t="str">
        <f ca="1">LOG確認!F272</f>
        <v/>
      </c>
      <c r="V272" s="681"/>
      <c r="W272" s="29"/>
      <c r="X272" s="29"/>
      <c r="Y272" s="6">
        <f t="shared" si="105"/>
        <v>1</v>
      </c>
      <c r="Z272" s="6">
        <f t="shared" si="106"/>
        <v>1</v>
      </c>
      <c r="AA272" s="6">
        <f t="shared" si="107"/>
        <v>1</v>
      </c>
      <c r="AB272" s="6">
        <f t="shared" si="108"/>
        <v>1</v>
      </c>
      <c r="AC272" s="6">
        <f t="shared" si="109"/>
        <v>1</v>
      </c>
      <c r="AD272" s="6">
        <f t="shared" si="110"/>
        <v>1</v>
      </c>
      <c r="AE272" s="6">
        <f t="shared" si="111"/>
        <v>1</v>
      </c>
      <c r="AF272" s="6">
        <f t="shared" si="112"/>
        <v>1</v>
      </c>
      <c r="AG272" s="6">
        <f t="shared" si="113"/>
        <v>1</v>
      </c>
      <c r="AH272" s="6">
        <f t="shared" si="114"/>
        <v>1</v>
      </c>
      <c r="AI272" s="6">
        <f t="shared" si="139"/>
        <v>1</v>
      </c>
      <c r="AJ272" s="6">
        <f t="shared" ca="1" si="115"/>
        <v>1</v>
      </c>
      <c r="AK272" s="6">
        <f t="shared" si="116"/>
        <v>1</v>
      </c>
      <c r="AL272" s="6">
        <f t="shared" ca="1" si="117"/>
        <v>13</v>
      </c>
      <c r="AM272" s="53"/>
      <c r="AN272" s="6">
        <f t="shared" ca="1" si="118"/>
        <v>1</v>
      </c>
      <c r="AO272" s="29"/>
      <c r="AP272" s="314" t="str">
        <f t="shared" ca="1" si="129"/>
        <v/>
      </c>
      <c r="AQ272" s="314" t="str">
        <f t="shared" ca="1" si="130"/>
        <v/>
      </c>
      <c r="AR272" s="314" t="str">
        <f t="shared" ca="1" si="131"/>
        <v/>
      </c>
      <c r="AS272" s="319" t="str">
        <f t="shared" ca="1" si="132"/>
        <v/>
      </c>
      <c r="AT272" s="319" t="str">
        <f t="shared" ca="1" si="133"/>
        <v/>
      </c>
      <c r="AU272" s="317" t="str">
        <f t="shared" ca="1" si="134"/>
        <v/>
      </c>
      <c r="AV272" s="324" t="str">
        <f t="shared" ca="1" si="119"/>
        <v/>
      </c>
      <c r="AW272" s="319" t="str">
        <f t="shared" ca="1" si="135"/>
        <v/>
      </c>
      <c r="AX272" s="319" t="str">
        <f t="shared" ca="1" si="136"/>
        <v/>
      </c>
      <c r="AY272" s="319" t="str">
        <f t="shared" ca="1" si="137"/>
        <v/>
      </c>
      <c r="AZ272" s="317" t="str">
        <f t="shared" ca="1" si="138"/>
        <v/>
      </c>
      <c r="BA272" s="6" t="str">
        <f t="shared" ca="1" si="120"/>
        <v/>
      </c>
      <c r="BB272" s="29"/>
      <c r="BC272" s="6" t="str">
        <f t="shared" ca="1" si="121"/>
        <v/>
      </c>
      <c r="BD272" s="6" t="str">
        <f t="shared" ca="1" si="122"/>
        <v/>
      </c>
      <c r="BE272" s="6" t="str">
        <f t="shared" ca="1" si="123"/>
        <v/>
      </c>
      <c r="BF272" s="6" t="str">
        <f t="shared" ca="1" si="124"/>
        <v/>
      </c>
      <c r="BG272" s="6" t="str">
        <f t="shared" ca="1" si="125"/>
        <v/>
      </c>
      <c r="BH272" s="6" t="str">
        <f t="shared" ca="1" si="126"/>
        <v/>
      </c>
      <c r="BI272" s="29"/>
      <c r="BJ272" s="302" t="str">
        <f t="shared" ca="1" si="127"/>
        <v/>
      </c>
      <c r="BK272" s="302" t="str">
        <f t="shared" ca="1" si="128"/>
        <v/>
      </c>
      <c r="BL272" s="29"/>
    </row>
    <row r="273" spans="1:64" x14ac:dyDescent="0.15">
      <c r="A273" s="5"/>
      <c r="B273" s="303" t="str">
        <f ca="1">LOG確認!B273</f>
        <v/>
      </c>
      <c r="C273" s="304"/>
      <c r="D273" s="280"/>
      <c r="E273" s="280"/>
      <c r="F273" s="305"/>
      <c r="G273" s="320"/>
      <c r="H273" s="284"/>
      <c r="I273" s="284"/>
      <c r="J273" s="306"/>
      <c r="K273" s="307"/>
      <c r="L273" s="306"/>
      <c r="M273" s="308"/>
      <c r="N273" s="288"/>
      <c r="O273" s="322"/>
      <c r="P273" s="290" t="str">
        <f ca="1">LOG確認!P273</f>
        <v/>
      </c>
      <c r="Q273" s="291" t="str">
        <f ca="1">LOG確認!Q273</f>
        <v/>
      </c>
      <c r="R273" s="292" t="str">
        <f ca="1">LOG確認!R273</f>
        <v/>
      </c>
      <c r="S273" s="310" t="str">
        <f ca="1">LOG確認!S273</f>
        <v/>
      </c>
      <c r="T273" s="29"/>
      <c r="U273" s="311" t="str">
        <f ca="1">LOG確認!F273</f>
        <v/>
      </c>
      <c r="V273" s="681"/>
      <c r="W273" s="29"/>
      <c r="X273" s="29"/>
      <c r="Y273" s="6">
        <f t="shared" si="105"/>
        <v>1</v>
      </c>
      <c r="Z273" s="6">
        <f t="shared" si="106"/>
        <v>1</v>
      </c>
      <c r="AA273" s="6">
        <f t="shared" si="107"/>
        <v>1</v>
      </c>
      <c r="AB273" s="6">
        <f t="shared" si="108"/>
        <v>1</v>
      </c>
      <c r="AC273" s="6">
        <f t="shared" si="109"/>
        <v>1</v>
      </c>
      <c r="AD273" s="6">
        <f t="shared" si="110"/>
        <v>1</v>
      </c>
      <c r="AE273" s="6">
        <f t="shared" si="111"/>
        <v>1</v>
      </c>
      <c r="AF273" s="6">
        <f t="shared" si="112"/>
        <v>1</v>
      </c>
      <c r="AG273" s="6">
        <f t="shared" si="113"/>
        <v>1</v>
      </c>
      <c r="AH273" s="6">
        <f t="shared" si="114"/>
        <v>1</v>
      </c>
      <c r="AI273" s="6">
        <f t="shared" si="139"/>
        <v>1</v>
      </c>
      <c r="AJ273" s="6">
        <f t="shared" ca="1" si="115"/>
        <v>1</v>
      </c>
      <c r="AK273" s="6">
        <f t="shared" si="116"/>
        <v>1</v>
      </c>
      <c r="AL273" s="6">
        <f t="shared" ca="1" si="117"/>
        <v>13</v>
      </c>
      <c r="AM273" s="53"/>
      <c r="AN273" s="6">
        <f t="shared" ca="1" si="118"/>
        <v>1</v>
      </c>
      <c r="AO273" s="29"/>
      <c r="AP273" s="314" t="str">
        <f t="shared" ca="1" si="129"/>
        <v/>
      </c>
      <c r="AQ273" s="314" t="str">
        <f t="shared" ca="1" si="130"/>
        <v/>
      </c>
      <c r="AR273" s="314" t="str">
        <f t="shared" ca="1" si="131"/>
        <v/>
      </c>
      <c r="AS273" s="325" t="str">
        <f t="shared" ca="1" si="132"/>
        <v/>
      </c>
      <c r="AT273" s="325" t="str">
        <f t="shared" ca="1" si="133"/>
        <v/>
      </c>
      <c r="AU273" s="317" t="str">
        <f t="shared" ca="1" si="134"/>
        <v/>
      </c>
      <c r="AV273" s="318" t="str">
        <f t="shared" ca="1" si="119"/>
        <v/>
      </c>
      <c r="AW273" s="325" t="str">
        <f t="shared" ca="1" si="135"/>
        <v/>
      </c>
      <c r="AX273" s="319" t="str">
        <f t="shared" ca="1" si="136"/>
        <v/>
      </c>
      <c r="AY273" s="325" t="str">
        <f t="shared" ca="1" si="137"/>
        <v/>
      </c>
      <c r="AZ273" s="317" t="str">
        <f t="shared" ca="1" si="138"/>
        <v/>
      </c>
      <c r="BA273" s="6" t="str">
        <f t="shared" ca="1" si="120"/>
        <v/>
      </c>
      <c r="BB273" s="29"/>
      <c r="BC273" s="6" t="str">
        <f t="shared" ca="1" si="121"/>
        <v/>
      </c>
      <c r="BD273" s="6" t="str">
        <f t="shared" ca="1" si="122"/>
        <v/>
      </c>
      <c r="BE273" s="6" t="str">
        <f t="shared" ca="1" si="123"/>
        <v/>
      </c>
      <c r="BF273" s="6" t="str">
        <f t="shared" ca="1" si="124"/>
        <v/>
      </c>
      <c r="BG273" s="6" t="str">
        <f t="shared" ca="1" si="125"/>
        <v/>
      </c>
      <c r="BH273" s="6" t="str">
        <f t="shared" ca="1" si="126"/>
        <v/>
      </c>
      <c r="BI273" s="29"/>
      <c r="BJ273" s="302" t="str">
        <f t="shared" ca="1" si="127"/>
        <v/>
      </c>
      <c r="BK273" s="302" t="str">
        <f t="shared" ca="1" si="128"/>
        <v/>
      </c>
      <c r="BL273" s="29"/>
    </row>
    <row r="274" spans="1:64" x14ac:dyDescent="0.15">
      <c r="A274" s="5"/>
      <c r="B274" s="303" t="str">
        <f ca="1">LOG確認!B274</f>
        <v/>
      </c>
      <c r="C274" s="304"/>
      <c r="D274" s="280"/>
      <c r="E274" s="280"/>
      <c r="F274" s="305"/>
      <c r="G274" s="320"/>
      <c r="H274" s="284"/>
      <c r="I274" s="284"/>
      <c r="J274" s="321"/>
      <c r="K274" s="342"/>
      <c r="L274" s="321"/>
      <c r="M274" s="308"/>
      <c r="N274" s="288"/>
      <c r="O274" s="309"/>
      <c r="P274" s="290" t="str">
        <f ca="1">LOG確認!P274</f>
        <v/>
      </c>
      <c r="Q274" s="291" t="str">
        <f ca="1">LOG確認!Q274</f>
        <v/>
      </c>
      <c r="R274" s="292" t="str">
        <f ca="1">LOG確認!R274</f>
        <v/>
      </c>
      <c r="S274" s="310" t="str">
        <f ca="1">LOG確認!S274</f>
        <v/>
      </c>
      <c r="T274" s="29"/>
      <c r="U274" s="326" t="str">
        <f ca="1">LOG確認!F274</f>
        <v/>
      </c>
      <c r="V274" s="681"/>
      <c r="W274" s="29"/>
      <c r="X274" s="29"/>
      <c r="Y274" s="6">
        <f t="shared" si="105"/>
        <v>1</v>
      </c>
      <c r="Z274" s="6">
        <f t="shared" si="106"/>
        <v>1</v>
      </c>
      <c r="AA274" s="6">
        <f t="shared" si="107"/>
        <v>1</v>
      </c>
      <c r="AB274" s="6">
        <f t="shared" si="108"/>
        <v>1</v>
      </c>
      <c r="AC274" s="6">
        <f t="shared" si="109"/>
        <v>1</v>
      </c>
      <c r="AD274" s="6">
        <f t="shared" si="110"/>
        <v>1</v>
      </c>
      <c r="AE274" s="6">
        <f t="shared" si="111"/>
        <v>1</v>
      </c>
      <c r="AF274" s="6">
        <f t="shared" si="112"/>
        <v>1</v>
      </c>
      <c r="AG274" s="6">
        <f t="shared" si="113"/>
        <v>1</v>
      </c>
      <c r="AH274" s="6">
        <f t="shared" si="114"/>
        <v>1</v>
      </c>
      <c r="AI274" s="6">
        <f t="shared" si="139"/>
        <v>1</v>
      </c>
      <c r="AJ274" s="6">
        <f t="shared" ca="1" si="115"/>
        <v>1</v>
      </c>
      <c r="AK274" s="6">
        <f t="shared" si="116"/>
        <v>1</v>
      </c>
      <c r="AL274" s="6">
        <f t="shared" ca="1" si="117"/>
        <v>13</v>
      </c>
      <c r="AM274" s="53"/>
      <c r="AN274" s="6">
        <f t="shared" ca="1" si="118"/>
        <v>1</v>
      </c>
      <c r="AO274" s="29"/>
      <c r="AP274" s="314" t="str">
        <f t="shared" ca="1" si="129"/>
        <v/>
      </c>
      <c r="AQ274" s="314" t="str">
        <f t="shared" ca="1" si="130"/>
        <v/>
      </c>
      <c r="AR274" s="314" t="str">
        <f t="shared" ca="1" si="131"/>
        <v/>
      </c>
      <c r="AS274" s="325" t="str">
        <f t="shared" ca="1" si="132"/>
        <v/>
      </c>
      <c r="AT274" s="325" t="str">
        <f t="shared" ca="1" si="133"/>
        <v/>
      </c>
      <c r="AU274" s="317" t="str">
        <f t="shared" ca="1" si="134"/>
        <v/>
      </c>
      <c r="AV274" s="318" t="str">
        <f t="shared" ca="1" si="119"/>
        <v/>
      </c>
      <c r="AW274" s="325" t="str">
        <f t="shared" ca="1" si="135"/>
        <v/>
      </c>
      <c r="AX274" s="319" t="str">
        <f t="shared" ca="1" si="136"/>
        <v/>
      </c>
      <c r="AY274" s="325" t="str">
        <f t="shared" ca="1" si="137"/>
        <v/>
      </c>
      <c r="AZ274" s="317" t="str">
        <f t="shared" ca="1" si="138"/>
        <v/>
      </c>
      <c r="BA274" s="6" t="str">
        <f t="shared" ca="1" si="120"/>
        <v/>
      </c>
      <c r="BB274" s="29"/>
      <c r="BC274" s="6" t="str">
        <f t="shared" ca="1" si="121"/>
        <v/>
      </c>
      <c r="BD274" s="6" t="str">
        <f t="shared" ca="1" si="122"/>
        <v/>
      </c>
      <c r="BE274" s="6" t="str">
        <f t="shared" ca="1" si="123"/>
        <v/>
      </c>
      <c r="BF274" s="6" t="str">
        <f t="shared" ca="1" si="124"/>
        <v/>
      </c>
      <c r="BG274" s="6" t="str">
        <f t="shared" ca="1" si="125"/>
        <v/>
      </c>
      <c r="BH274" s="6" t="str">
        <f t="shared" ca="1" si="126"/>
        <v/>
      </c>
      <c r="BI274" s="29"/>
      <c r="BJ274" s="302" t="str">
        <f t="shared" ca="1" si="127"/>
        <v/>
      </c>
      <c r="BK274" s="302" t="str">
        <f t="shared" ca="1" si="128"/>
        <v/>
      </c>
      <c r="BL274" s="29"/>
    </row>
    <row r="275" spans="1:64" x14ac:dyDescent="0.15">
      <c r="A275" s="5"/>
      <c r="B275" s="303" t="str">
        <f ca="1">LOG確認!B275</f>
        <v/>
      </c>
      <c r="C275" s="304"/>
      <c r="D275" s="280"/>
      <c r="E275" s="280"/>
      <c r="F275" s="305"/>
      <c r="G275" s="320"/>
      <c r="H275" s="284"/>
      <c r="I275" s="284"/>
      <c r="J275" s="321"/>
      <c r="K275" s="342"/>
      <c r="L275" s="321"/>
      <c r="M275" s="308"/>
      <c r="N275" s="288"/>
      <c r="O275" s="322"/>
      <c r="P275" s="290" t="str">
        <f ca="1">LOG確認!P275</f>
        <v/>
      </c>
      <c r="Q275" s="291" t="str">
        <f ca="1">LOG確認!Q275</f>
        <v/>
      </c>
      <c r="R275" s="292" t="str">
        <f ca="1">LOG確認!R275</f>
        <v/>
      </c>
      <c r="S275" s="310" t="str">
        <f ca="1">LOG確認!S275</f>
        <v/>
      </c>
      <c r="T275" s="29"/>
      <c r="U275" s="311" t="str">
        <f ca="1">LOG確認!F275</f>
        <v/>
      </c>
      <c r="V275" s="681"/>
      <c r="W275" s="29"/>
      <c r="X275" s="29"/>
      <c r="Y275" s="6">
        <f t="shared" ref="Y275:Y338" si="140">IF(SUBSTITUTE(SUBSTITUTE(C275,"　","")," ","")="",1,IF((VALUE((TYPE(VALUE(C275)))))=16,0,IF(VALUE(C275)=0,1,0)))</f>
        <v>1</v>
      </c>
      <c r="Z275" s="6">
        <f t="shared" ref="Z275:Z338" si="141">IF(SUBSTITUTE(SUBSTITUTE(D275,"　","")," ","")="",1,IF((VALUE((TYPE(VALUE(D275)))))=16,0,IF(VALUE(D275)=0,1,0)))</f>
        <v>1</v>
      </c>
      <c r="AA275" s="6">
        <f t="shared" ref="AA275:AA338" si="142">IF(SUBSTITUTE(SUBSTITUTE(E275,"　","")," ","")="",1,IF((VALUE((TYPE(VALUE(E275)))))=16,0,IF(VALUE(E275)=0,1,0)))</f>
        <v>1</v>
      </c>
      <c r="AB275" s="6">
        <f t="shared" ref="AB275:AB338" si="143">IF(SUBSTITUTE(SUBSTITUTE(F275,"　","")," ","")="",1,IF((VALUE((TYPE(VALUE(F275)))))=16,0,IF(VALUE(F275)=0,1,0)))</f>
        <v>1</v>
      </c>
      <c r="AC275" s="6">
        <f t="shared" ref="AC275:AC338" si="144">IF(SUBSTITUTE(SUBSTITUTE(G275,"　","")," ","")="",1,IF((VALUE((TYPE(VALUE(G275)))))=16,0,IF(VALUE(G275)=0,1,0)))</f>
        <v>1</v>
      </c>
      <c r="AD275" s="6">
        <f t="shared" ref="AD275:AD338" si="145">IF(SUBSTITUTE(SUBSTITUTE(H275,"　","")," ","")="",1,IF((VALUE((TYPE(VALUE(H275)))))=16,0,IF(VALUE(H275)=0,1,0)))</f>
        <v>1</v>
      </c>
      <c r="AE275" s="6">
        <f t="shared" ref="AE275:AE338" si="146">IF(SUBSTITUTE(SUBSTITUTE(I275,"　","")," ","")="",1,IF((VALUE((TYPE(VALUE(I275)))))=16,0,IF(VALUE(I275)=0,1,0)))</f>
        <v>1</v>
      </c>
      <c r="AF275" s="6">
        <f t="shared" ref="AF275:AF338" si="147">IF(SUBSTITUTE(SUBSTITUTE(J275,"　","")," ","")="",1,IF((VALUE((TYPE(VALUE(J275)))))=16,0,IF(VALUE(J275)=0,1,0)))</f>
        <v>1</v>
      </c>
      <c r="AG275" s="6">
        <f t="shared" ref="AG275:AG338" si="148">IF(SUBSTITUTE(SUBSTITUTE(K275,"　","")," ","")="",1,IF((VALUE((TYPE(VALUE(K275)))))=16,0,IF(VALUE(K275)=0,1,0)))</f>
        <v>1</v>
      </c>
      <c r="AH275" s="6">
        <f t="shared" ref="AH275:AH338" si="149">IF(SUBSTITUTE(SUBSTITUTE(L275,"　","")," ","")="",1,IF((VALUE((TYPE(VALUE(L275)))))=16,0,IF(VALUE(L275)=0,1,0)))</f>
        <v>1</v>
      </c>
      <c r="AI275" s="6">
        <f t="shared" si="139"/>
        <v>1</v>
      </c>
      <c r="AJ275" s="6">
        <f t="shared" ref="AJ275:AJ338" ca="1" si="150">IF((IF(CELL("type",N275)="v",0,IF(CELL("type",N275)="b",1,0)))=1,1,IF((IF(N275=0,0,IF(SUBSTITUTE(SUBSTITUTE(N275,"　","")," ","")="",1,0)))=1,1,0))</f>
        <v>1</v>
      </c>
      <c r="AK275" s="6">
        <f t="shared" ref="AK275:AK338" si="151">IF(SUBSTITUTE(SUBSTITUTE(O275,"　","")," ","")="",1,IF((VALUE((TYPE(VALUE(O275)))))=16,0,IF(VALUE(O275)=0,1,0)))</f>
        <v>1</v>
      </c>
      <c r="AL275" s="6">
        <f t="shared" ref="AL275:AL338" ca="1" si="152">SUM(Y275:AK275)</f>
        <v>13</v>
      </c>
      <c r="AM275" s="53"/>
      <c r="AN275" s="6">
        <f t="shared" ref="AN275:AN338" ca="1" si="153">IF($AL$13=$AL275,1,0)</f>
        <v>1</v>
      </c>
      <c r="AO275" s="29"/>
      <c r="AP275" s="314" t="str">
        <f t="shared" ca="1" si="129"/>
        <v/>
      </c>
      <c r="AQ275" s="314" t="str">
        <f t="shared" ca="1" si="130"/>
        <v/>
      </c>
      <c r="AR275" s="314" t="str">
        <f t="shared" ca="1" si="131"/>
        <v/>
      </c>
      <c r="AS275" s="325" t="str">
        <f t="shared" ca="1" si="132"/>
        <v/>
      </c>
      <c r="AT275" s="325" t="str">
        <f t="shared" ca="1" si="133"/>
        <v/>
      </c>
      <c r="AU275" s="317" t="str">
        <f t="shared" ca="1" si="134"/>
        <v/>
      </c>
      <c r="AV275" s="324" t="str">
        <f t="shared" ref="AV275:AV338" ca="1" si="154">IF($AN275=1,"",(SUBSTITUTE(ASC(UPPER(SUBSTITUTE((SUBSTITUTE(I275,0,"ø")),"ø","Ø")))," ","")))</f>
        <v/>
      </c>
      <c r="AW275" s="325" t="str">
        <f t="shared" ca="1" si="135"/>
        <v/>
      </c>
      <c r="AX275" s="319" t="str">
        <f t="shared" ca="1" si="136"/>
        <v/>
      </c>
      <c r="AY275" s="325" t="str">
        <f t="shared" ca="1" si="137"/>
        <v/>
      </c>
      <c r="AZ275" s="317" t="str">
        <f t="shared" ca="1" si="138"/>
        <v/>
      </c>
      <c r="BA275" s="6" t="str">
        <f t="shared" ref="BA275:BA338" ca="1" si="155">IF($AN275=1,"",IF(AJ275=1,"1",IF(N275=0,"0",UPPER(N275))))</f>
        <v/>
      </c>
      <c r="BB275" s="29"/>
      <c r="BC275" s="6" t="str">
        <f t="shared" ref="BC275:BC338" ca="1" si="156">IF(AN275=1,"",IF((ISERROR(SEARCHB("？",SUBSTITUTE(I275,"?","？"))))*1=1,0,1))</f>
        <v/>
      </c>
      <c r="BD275" s="6" t="str">
        <f t="shared" ref="BD275:BD338" ca="1" si="157">IF(AN275=1,"",IF((ISERROR(SEARCHB("？",SUBSTITUTE(AW275,"?","？"))))*1=1,0,1))</f>
        <v/>
      </c>
      <c r="BE275" s="6" t="str">
        <f t="shared" ref="BE275:BE338" ca="1" si="158">IF(AN275=1,"",IF((ISERROR(SEARCHB("？",SUBSTITUTE(AX275,"?","？"))))*1=1,0,1))</f>
        <v/>
      </c>
      <c r="BF275" s="6" t="str">
        <f t="shared" ref="BF275:BF338" ca="1" si="159">IF(AN275=1,"",IF((ISERROR(SEARCHB("？",SUBSTITUTE(AY275,"?","？"))))*1=1,0,1))</f>
        <v/>
      </c>
      <c r="BG275" s="6" t="str">
        <f t="shared" ref="BG275:BG338" ca="1" si="160">IF(AN275=1,"",IF((ISERROR(SEARCHB("？",SUBSTITUTE(AZ275,"?","？"))))*1=1,0,1))</f>
        <v/>
      </c>
      <c r="BH275" s="6" t="str">
        <f t="shared" ref="BH275:BH338" ca="1" si="161">IF(AN275=1,"",SUM(BC275:BG275))</f>
        <v/>
      </c>
      <c r="BI275" s="29"/>
      <c r="BJ275" s="302" t="str">
        <f t="shared" ref="BJ275:BJ338" ca="1" si="162">IF(AN275=1,"",IF((VALUE((TYPE(VALUE(VALUE(LEFT(AX275,1)))))))=16,AX275,IF(LEN(AX275)&gt;2,AX275,IF(LEN(AX275)=2,IF(RIGHT(AX275,1)="N",CONCATENATE("0",AX275),AX275),IF(LEN(AX275)=1,IF(TYPE(VALUE(AX275))=1,CONCATENATE("0",AX275),AX275))))))</f>
        <v/>
      </c>
      <c r="BK275" s="302" t="str">
        <f t="shared" ref="BK275:BK338" ca="1" si="163">IF(AN275=1,"",IF((VALUE((TYPE(VALUE(VALUE(LEFT(AZ275,1)))))))=16,AZ275,IF(LEN(AZ275)&gt;2,AZ275,IF(LEN(AZ275)=2,IF(RIGHT(AZ275,1)="N",CONCATENATE("0",AZ275),AZ275),IF(LEN(AZ275)=1,IF(TYPE(VALUE(AZ275))=1,CONCATENATE("0",AZ275),AZ275))))))</f>
        <v/>
      </c>
      <c r="BL275" s="29"/>
    </row>
    <row r="276" spans="1:64" x14ac:dyDescent="0.15">
      <c r="A276" s="5"/>
      <c r="B276" s="303" t="str">
        <f ca="1">LOG確認!B276</f>
        <v/>
      </c>
      <c r="C276" s="304"/>
      <c r="D276" s="280"/>
      <c r="E276" s="280"/>
      <c r="F276" s="305"/>
      <c r="G276" s="320"/>
      <c r="H276" s="284"/>
      <c r="I276" s="284"/>
      <c r="J276" s="306"/>
      <c r="K276" s="342"/>
      <c r="L276" s="321"/>
      <c r="M276" s="308"/>
      <c r="N276" s="288"/>
      <c r="O276" s="322"/>
      <c r="P276" s="290" t="str">
        <f ca="1">LOG確認!P276</f>
        <v/>
      </c>
      <c r="Q276" s="291" t="str">
        <f ca="1">LOG確認!Q276</f>
        <v/>
      </c>
      <c r="R276" s="292" t="str">
        <f ca="1">LOG確認!R276</f>
        <v/>
      </c>
      <c r="S276" s="310" t="str">
        <f ca="1">LOG確認!S276</f>
        <v/>
      </c>
      <c r="T276" s="29"/>
      <c r="U276" s="311" t="str">
        <f ca="1">LOG確認!F276</f>
        <v/>
      </c>
      <c r="V276" s="681"/>
      <c r="W276" s="29"/>
      <c r="X276" s="29"/>
      <c r="Y276" s="6">
        <f t="shared" si="140"/>
        <v>1</v>
      </c>
      <c r="Z276" s="6">
        <f t="shared" si="141"/>
        <v>1</v>
      </c>
      <c r="AA276" s="6">
        <f t="shared" si="142"/>
        <v>1</v>
      </c>
      <c r="AB276" s="6">
        <f t="shared" si="143"/>
        <v>1</v>
      </c>
      <c r="AC276" s="6">
        <f t="shared" si="144"/>
        <v>1</v>
      </c>
      <c r="AD276" s="6">
        <f t="shared" si="145"/>
        <v>1</v>
      </c>
      <c r="AE276" s="6">
        <f t="shared" si="146"/>
        <v>1</v>
      </c>
      <c r="AF276" s="6">
        <f t="shared" si="147"/>
        <v>1</v>
      </c>
      <c r="AG276" s="6">
        <f t="shared" si="148"/>
        <v>1</v>
      </c>
      <c r="AH276" s="6">
        <f t="shared" si="149"/>
        <v>1</v>
      </c>
      <c r="AI276" s="6">
        <f t="shared" si="139"/>
        <v>1</v>
      </c>
      <c r="AJ276" s="6">
        <f t="shared" ca="1" si="150"/>
        <v>1</v>
      </c>
      <c r="AK276" s="6">
        <f t="shared" si="151"/>
        <v>1</v>
      </c>
      <c r="AL276" s="6">
        <f t="shared" ca="1" si="152"/>
        <v>13</v>
      </c>
      <c r="AM276" s="53"/>
      <c r="AN276" s="6">
        <f t="shared" ca="1" si="153"/>
        <v>1</v>
      </c>
      <c r="AO276" s="29"/>
      <c r="AP276" s="314" t="str">
        <f t="shared" ref="AP276:AP339" ca="1" si="164">IF($AN276=1,"",IF(Y276=1,AP275,C276))</f>
        <v/>
      </c>
      <c r="AQ276" s="314" t="str">
        <f t="shared" ref="AQ276:AQ339" ca="1" si="165">IF($AN276=1,"",IF(Z276=1,AQ275,D276))</f>
        <v/>
      </c>
      <c r="AR276" s="314" t="str">
        <f t="shared" ref="AR276:AR339" ca="1" si="166">IF($AN276=1,"",IF(AA276=1,AR275,E276))</f>
        <v/>
      </c>
      <c r="AS276" s="325" t="str">
        <f t="shared" ref="AS276:AS339" ca="1" si="167">IF($AN276=1,"",IF(AB276=1,AS275,F276))</f>
        <v/>
      </c>
      <c r="AT276" s="325" t="str">
        <f t="shared" ref="AT276:AT339" ca="1" si="168">IF($AN276=1,"",IF(AC276=1,AT275,G276))</f>
        <v/>
      </c>
      <c r="AU276" s="317" t="str">
        <f t="shared" ref="AU276:AU339" ca="1" si="169">IF($AN276=1,"",IF(AD276=1,AU275,ASC(UPPER(H276))))</f>
        <v/>
      </c>
      <c r="AV276" s="318" t="str">
        <f t="shared" ca="1" si="154"/>
        <v/>
      </c>
      <c r="AW276" s="325" t="str">
        <f t="shared" ref="AW276:AW339" ca="1" si="170">IF($AN276=1,"",IF(AF276=1,AW275,J276))</f>
        <v/>
      </c>
      <c r="AX276" s="319" t="str">
        <f t="shared" ref="AX276:AX339" ca="1" si="171">IF($AN276=1,"",IF(AG276=1,AX275,ASC(UPPER(K276))))</f>
        <v/>
      </c>
      <c r="AY276" s="325" t="str">
        <f t="shared" ref="AY276:AY339" ca="1" si="172">IF($AN276=1,"",IF(AH276=1,AY275,L276))</f>
        <v/>
      </c>
      <c r="AZ276" s="317" t="str">
        <f t="shared" ref="AZ276:AZ339" ca="1" si="173">IF($AN276=1,"",IF(AI276=1,AZ275,ASC(UPPER(M276))))</f>
        <v/>
      </c>
      <c r="BA276" s="6" t="str">
        <f t="shared" ca="1" si="155"/>
        <v/>
      </c>
      <c r="BB276" s="29"/>
      <c r="BC276" s="6" t="str">
        <f t="shared" ca="1" si="156"/>
        <v/>
      </c>
      <c r="BD276" s="6" t="str">
        <f t="shared" ca="1" si="157"/>
        <v/>
      </c>
      <c r="BE276" s="6" t="str">
        <f t="shared" ca="1" si="158"/>
        <v/>
      </c>
      <c r="BF276" s="6" t="str">
        <f t="shared" ca="1" si="159"/>
        <v/>
      </c>
      <c r="BG276" s="6" t="str">
        <f t="shared" ca="1" si="160"/>
        <v/>
      </c>
      <c r="BH276" s="6" t="str">
        <f t="shared" ca="1" si="161"/>
        <v/>
      </c>
      <c r="BI276" s="29"/>
      <c r="BJ276" s="302" t="str">
        <f t="shared" ca="1" si="162"/>
        <v/>
      </c>
      <c r="BK276" s="302" t="str">
        <f t="shared" ca="1" si="163"/>
        <v/>
      </c>
      <c r="BL276" s="29"/>
    </row>
    <row r="277" spans="1:64" x14ac:dyDescent="0.15">
      <c r="A277" s="5"/>
      <c r="B277" s="303" t="str">
        <f ca="1">LOG確認!B277</f>
        <v/>
      </c>
      <c r="C277" s="304"/>
      <c r="D277" s="280"/>
      <c r="E277" s="280"/>
      <c r="F277" s="305"/>
      <c r="G277" s="320"/>
      <c r="H277" s="284"/>
      <c r="I277" s="284"/>
      <c r="J277" s="306"/>
      <c r="K277" s="342"/>
      <c r="L277" s="306"/>
      <c r="M277" s="308"/>
      <c r="N277" s="288"/>
      <c r="O277" s="322"/>
      <c r="P277" s="290" t="str">
        <f ca="1">LOG確認!P277</f>
        <v/>
      </c>
      <c r="Q277" s="291" t="str">
        <f ca="1">LOG確認!Q277</f>
        <v/>
      </c>
      <c r="R277" s="292" t="str">
        <f ca="1">LOG確認!R277</f>
        <v/>
      </c>
      <c r="S277" s="310" t="str">
        <f ca="1">LOG確認!S277</f>
        <v/>
      </c>
      <c r="T277" s="29"/>
      <c r="U277" s="326" t="str">
        <f ca="1">LOG確認!F277</f>
        <v/>
      </c>
      <c r="V277" s="681"/>
      <c r="W277" s="29"/>
      <c r="X277" s="29"/>
      <c r="Y277" s="6">
        <f t="shared" si="140"/>
        <v>1</v>
      </c>
      <c r="Z277" s="6">
        <f t="shared" si="141"/>
        <v>1</v>
      </c>
      <c r="AA277" s="6">
        <f t="shared" si="142"/>
        <v>1</v>
      </c>
      <c r="AB277" s="6">
        <f t="shared" si="143"/>
        <v>1</v>
      </c>
      <c r="AC277" s="6">
        <f t="shared" si="144"/>
        <v>1</v>
      </c>
      <c r="AD277" s="6">
        <f t="shared" si="145"/>
        <v>1</v>
      </c>
      <c r="AE277" s="6">
        <f t="shared" si="146"/>
        <v>1</v>
      </c>
      <c r="AF277" s="6">
        <f t="shared" si="147"/>
        <v>1</v>
      </c>
      <c r="AG277" s="6">
        <f t="shared" si="148"/>
        <v>1</v>
      </c>
      <c r="AH277" s="6">
        <f t="shared" si="149"/>
        <v>1</v>
      </c>
      <c r="AI277" s="6">
        <f t="shared" ref="AI277:AI340" si="174">IF(SUBSTITUTE(SUBSTITUTE(M277,"　","")," ","")="",1,0)</f>
        <v>1</v>
      </c>
      <c r="AJ277" s="6">
        <f t="shared" ca="1" si="150"/>
        <v>1</v>
      </c>
      <c r="AK277" s="6">
        <f t="shared" si="151"/>
        <v>1</v>
      </c>
      <c r="AL277" s="6">
        <f t="shared" ca="1" si="152"/>
        <v>13</v>
      </c>
      <c r="AM277" s="53"/>
      <c r="AN277" s="6">
        <f t="shared" ca="1" si="153"/>
        <v>1</v>
      </c>
      <c r="AO277" s="29"/>
      <c r="AP277" s="314" t="str">
        <f t="shared" ca="1" si="164"/>
        <v/>
      </c>
      <c r="AQ277" s="314" t="str">
        <f t="shared" ca="1" si="165"/>
        <v/>
      </c>
      <c r="AR277" s="314" t="str">
        <f t="shared" ca="1" si="166"/>
        <v/>
      </c>
      <c r="AS277" s="316" t="str">
        <f t="shared" ca="1" si="167"/>
        <v/>
      </c>
      <c r="AT277" s="316" t="str">
        <f t="shared" ca="1" si="168"/>
        <v/>
      </c>
      <c r="AU277" s="317" t="str">
        <f t="shared" ca="1" si="169"/>
        <v/>
      </c>
      <c r="AV277" s="318" t="str">
        <f t="shared" ca="1" si="154"/>
        <v/>
      </c>
      <c r="AW277" s="316" t="str">
        <f t="shared" ca="1" si="170"/>
        <v/>
      </c>
      <c r="AX277" s="319" t="str">
        <f t="shared" ca="1" si="171"/>
        <v/>
      </c>
      <c r="AY277" s="316" t="str">
        <f t="shared" ca="1" si="172"/>
        <v/>
      </c>
      <c r="AZ277" s="317" t="str">
        <f t="shared" ca="1" si="173"/>
        <v/>
      </c>
      <c r="BA277" s="6" t="str">
        <f t="shared" ca="1" si="155"/>
        <v/>
      </c>
      <c r="BB277" s="29"/>
      <c r="BC277" s="6" t="str">
        <f t="shared" ca="1" si="156"/>
        <v/>
      </c>
      <c r="BD277" s="6" t="str">
        <f t="shared" ca="1" si="157"/>
        <v/>
      </c>
      <c r="BE277" s="6" t="str">
        <f t="shared" ca="1" si="158"/>
        <v/>
      </c>
      <c r="BF277" s="6" t="str">
        <f t="shared" ca="1" si="159"/>
        <v/>
      </c>
      <c r="BG277" s="6" t="str">
        <f t="shared" ca="1" si="160"/>
        <v/>
      </c>
      <c r="BH277" s="6" t="str">
        <f t="shared" ca="1" si="161"/>
        <v/>
      </c>
      <c r="BI277" s="29"/>
      <c r="BJ277" s="302" t="str">
        <f t="shared" ca="1" si="162"/>
        <v/>
      </c>
      <c r="BK277" s="302" t="str">
        <f t="shared" ca="1" si="163"/>
        <v/>
      </c>
      <c r="BL277" s="29"/>
    </row>
    <row r="278" spans="1:64" x14ac:dyDescent="0.15">
      <c r="A278" s="5">
        <v>260</v>
      </c>
      <c r="B278" s="303" t="str">
        <f ca="1">LOG確認!B278</f>
        <v/>
      </c>
      <c r="C278" s="327"/>
      <c r="D278" s="328"/>
      <c r="E278" s="328"/>
      <c r="F278" s="329"/>
      <c r="G278" s="328"/>
      <c r="H278" s="330"/>
      <c r="I278" s="330"/>
      <c r="J278" s="331"/>
      <c r="K278" s="332"/>
      <c r="L278" s="331"/>
      <c r="M278" s="333"/>
      <c r="N278" s="334"/>
      <c r="O278" s="335"/>
      <c r="P278" s="336" t="str">
        <f ca="1">LOG確認!P278</f>
        <v/>
      </c>
      <c r="Q278" s="337" t="str">
        <f ca="1">LOG確認!Q278</f>
        <v/>
      </c>
      <c r="R278" s="338" t="str">
        <f ca="1">LOG確認!R278</f>
        <v/>
      </c>
      <c r="S278" s="339" t="str">
        <f ca="1">LOG確認!S278</f>
        <v/>
      </c>
      <c r="T278" s="29"/>
      <c r="U278" s="340" t="str">
        <f ca="1">LOG確認!F278</f>
        <v/>
      </c>
      <c r="V278" s="681"/>
      <c r="W278" s="29"/>
      <c r="X278" s="29"/>
      <c r="Y278" s="6">
        <f t="shared" si="140"/>
        <v>1</v>
      </c>
      <c r="Z278" s="6">
        <f t="shared" si="141"/>
        <v>1</v>
      </c>
      <c r="AA278" s="6">
        <f t="shared" si="142"/>
        <v>1</v>
      </c>
      <c r="AB278" s="6">
        <f t="shared" si="143"/>
        <v>1</v>
      </c>
      <c r="AC278" s="6">
        <f t="shared" si="144"/>
        <v>1</v>
      </c>
      <c r="AD278" s="6">
        <f t="shared" si="145"/>
        <v>1</v>
      </c>
      <c r="AE278" s="6">
        <f t="shared" si="146"/>
        <v>1</v>
      </c>
      <c r="AF278" s="6">
        <f t="shared" si="147"/>
        <v>1</v>
      </c>
      <c r="AG278" s="6">
        <f t="shared" si="148"/>
        <v>1</v>
      </c>
      <c r="AH278" s="6">
        <f t="shared" si="149"/>
        <v>1</v>
      </c>
      <c r="AI278" s="6">
        <f t="shared" si="174"/>
        <v>1</v>
      </c>
      <c r="AJ278" s="6">
        <f t="shared" ca="1" si="150"/>
        <v>1</v>
      </c>
      <c r="AK278" s="6">
        <f t="shared" si="151"/>
        <v>1</v>
      </c>
      <c r="AL278" s="6">
        <f t="shared" ca="1" si="152"/>
        <v>13</v>
      </c>
      <c r="AM278" s="53"/>
      <c r="AN278" s="6">
        <f t="shared" ca="1" si="153"/>
        <v>1</v>
      </c>
      <c r="AO278" s="29"/>
      <c r="AP278" s="314" t="str">
        <f t="shared" ca="1" si="164"/>
        <v/>
      </c>
      <c r="AQ278" s="314" t="str">
        <f t="shared" ca="1" si="165"/>
        <v/>
      </c>
      <c r="AR278" s="314" t="str">
        <f t="shared" ca="1" si="166"/>
        <v/>
      </c>
      <c r="AS278" s="325" t="str">
        <f t="shared" ca="1" si="167"/>
        <v/>
      </c>
      <c r="AT278" s="325" t="str">
        <f t="shared" ca="1" si="168"/>
        <v/>
      </c>
      <c r="AU278" s="317" t="str">
        <f t="shared" ca="1" si="169"/>
        <v/>
      </c>
      <c r="AV278" s="318" t="str">
        <f t="shared" ca="1" si="154"/>
        <v/>
      </c>
      <c r="AW278" s="325" t="str">
        <f t="shared" ca="1" si="170"/>
        <v/>
      </c>
      <c r="AX278" s="319" t="str">
        <f t="shared" ca="1" si="171"/>
        <v/>
      </c>
      <c r="AY278" s="325" t="str">
        <f t="shared" ca="1" si="172"/>
        <v/>
      </c>
      <c r="AZ278" s="317" t="str">
        <f t="shared" ca="1" si="173"/>
        <v/>
      </c>
      <c r="BA278" s="6" t="str">
        <f t="shared" ca="1" si="155"/>
        <v/>
      </c>
      <c r="BB278" s="29"/>
      <c r="BC278" s="6" t="str">
        <f t="shared" ca="1" si="156"/>
        <v/>
      </c>
      <c r="BD278" s="6" t="str">
        <f t="shared" ca="1" si="157"/>
        <v/>
      </c>
      <c r="BE278" s="6" t="str">
        <f t="shared" ca="1" si="158"/>
        <v/>
      </c>
      <c r="BF278" s="6" t="str">
        <f t="shared" ca="1" si="159"/>
        <v/>
      </c>
      <c r="BG278" s="6" t="str">
        <f t="shared" ca="1" si="160"/>
        <v/>
      </c>
      <c r="BH278" s="6" t="str">
        <f t="shared" ca="1" si="161"/>
        <v/>
      </c>
      <c r="BI278" s="29"/>
      <c r="BJ278" s="302" t="str">
        <f t="shared" ca="1" si="162"/>
        <v/>
      </c>
      <c r="BK278" s="302" t="str">
        <f t="shared" ca="1" si="163"/>
        <v/>
      </c>
      <c r="BL278" s="29"/>
    </row>
    <row r="279" spans="1:64" x14ac:dyDescent="0.15">
      <c r="A279" s="5"/>
      <c r="B279" s="279" t="str">
        <f ca="1">LOG確認!B279</f>
        <v/>
      </c>
      <c r="C279" s="280"/>
      <c r="D279" s="281"/>
      <c r="E279" s="281"/>
      <c r="F279" s="282"/>
      <c r="G279" s="280"/>
      <c r="H279" s="283"/>
      <c r="I279" s="284"/>
      <c r="J279" s="285"/>
      <c r="K279" s="286"/>
      <c r="L279" s="285"/>
      <c r="M279" s="287"/>
      <c r="N279" s="341"/>
      <c r="O279" s="289"/>
      <c r="P279" s="290" t="str">
        <f ca="1">LOG確認!P279</f>
        <v/>
      </c>
      <c r="Q279" s="291" t="str">
        <f ca="1">LOG確認!Q279</f>
        <v/>
      </c>
      <c r="R279" s="292" t="str">
        <f ca="1">LOG確認!R279</f>
        <v/>
      </c>
      <c r="S279" s="310" t="str">
        <f ca="1">LOG確認!S279</f>
        <v/>
      </c>
      <c r="T279" s="29"/>
      <c r="U279" s="294" t="str">
        <f ca="1">LOG確認!F279</f>
        <v/>
      </c>
      <c r="V279" s="681"/>
      <c r="W279" s="29"/>
      <c r="X279" s="29"/>
      <c r="Y279" s="6">
        <f t="shared" si="140"/>
        <v>1</v>
      </c>
      <c r="Z279" s="6">
        <f t="shared" si="141"/>
        <v>1</v>
      </c>
      <c r="AA279" s="6">
        <f t="shared" si="142"/>
        <v>1</v>
      </c>
      <c r="AB279" s="6">
        <f t="shared" si="143"/>
        <v>1</v>
      </c>
      <c r="AC279" s="6">
        <f t="shared" si="144"/>
        <v>1</v>
      </c>
      <c r="AD279" s="6">
        <f t="shared" si="145"/>
        <v>1</v>
      </c>
      <c r="AE279" s="6">
        <f t="shared" si="146"/>
        <v>1</v>
      </c>
      <c r="AF279" s="6">
        <f t="shared" si="147"/>
        <v>1</v>
      </c>
      <c r="AG279" s="6">
        <f t="shared" si="148"/>
        <v>1</v>
      </c>
      <c r="AH279" s="6">
        <f t="shared" si="149"/>
        <v>1</v>
      </c>
      <c r="AI279" s="6">
        <f t="shared" si="174"/>
        <v>1</v>
      </c>
      <c r="AJ279" s="6">
        <f t="shared" ca="1" si="150"/>
        <v>1</v>
      </c>
      <c r="AK279" s="6">
        <f t="shared" si="151"/>
        <v>1</v>
      </c>
      <c r="AL279" s="6">
        <f t="shared" ca="1" si="152"/>
        <v>13</v>
      </c>
      <c r="AM279" s="53"/>
      <c r="AN279" s="6">
        <f t="shared" ca="1" si="153"/>
        <v>1</v>
      </c>
      <c r="AO279" s="29"/>
      <c r="AP279" s="314" t="str">
        <f t="shared" ca="1" si="164"/>
        <v/>
      </c>
      <c r="AQ279" s="314" t="str">
        <f t="shared" ca="1" si="165"/>
        <v/>
      </c>
      <c r="AR279" s="314" t="str">
        <f t="shared" ca="1" si="166"/>
        <v/>
      </c>
      <c r="AS279" s="319" t="str">
        <f t="shared" ca="1" si="167"/>
        <v/>
      </c>
      <c r="AT279" s="319" t="str">
        <f t="shared" ca="1" si="168"/>
        <v/>
      </c>
      <c r="AU279" s="317" t="str">
        <f t="shared" ca="1" si="169"/>
        <v/>
      </c>
      <c r="AV279" s="324" t="str">
        <f t="shared" ca="1" si="154"/>
        <v/>
      </c>
      <c r="AW279" s="319" t="str">
        <f t="shared" ca="1" si="170"/>
        <v/>
      </c>
      <c r="AX279" s="319" t="str">
        <f t="shared" ca="1" si="171"/>
        <v/>
      </c>
      <c r="AY279" s="319" t="str">
        <f t="shared" ca="1" si="172"/>
        <v/>
      </c>
      <c r="AZ279" s="317" t="str">
        <f t="shared" ca="1" si="173"/>
        <v/>
      </c>
      <c r="BA279" s="6" t="str">
        <f t="shared" ca="1" si="155"/>
        <v/>
      </c>
      <c r="BB279" s="29"/>
      <c r="BC279" s="6" t="str">
        <f t="shared" ca="1" si="156"/>
        <v/>
      </c>
      <c r="BD279" s="6" t="str">
        <f t="shared" ca="1" si="157"/>
        <v/>
      </c>
      <c r="BE279" s="6" t="str">
        <f t="shared" ca="1" si="158"/>
        <v/>
      </c>
      <c r="BF279" s="6" t="str">
        <f t="shared" ca="1" si="159"/>
        <v/>
      </c>
      <c r="BG279" s="6" t="str">
        <f t="shared" ca="1" si="160"/>
        <v/>
      </c>
      <c r="BH279" s="6" t="str">
        <f t="shared" ca="1" si="161"/>
        <v/>
      </c>
      <c r="BI279" s="29"/>
      <c r="BJ279" s="302" t="str">
        <f t="shared" ca="1" si="162"/>
        <v/>
      </c>
      <c r="BK279" s="302" t="str">
        <f t="shared" ca="1" si="163"/>
        <v/>
      </c>
      <c r="BL279" s="29"/>
    </row>
    <row r="280" spans="1:64" x14ac:dyDescent="0.15">
      <c r="A280" s="5"/>
      <c r="B280" s="303" t="str">
        <f ca="1">LOG確認!B280</f>
        <v/>
      </c>
      <c r="C280" s="304"/>
      <c r="D280" s="280"/>
      <c r="E280" s="280"/>
      <c r="F280" s="305"/>
      <c r="G280" s="320"/>
      <c r="H280" s="284"/>
      <c r="I280" s="284"/>
      <c r="J280" s="321"/>
      <c r="K280" s="342"/>
      <c r="L280" s="306"/>
      <c r="M280" s="308"/>
      <c r="N280" s="288"/>
      <c r="O280" s="309"/>
      <c r="P280" s="290" t="str">
        <f ca="1">LOG確認!P280</f>
        <v/>
      </c>
      <c r="Q280" s="291" t="str">
        <f ca="1">LOG確認!Q280</f>
        <v/>
      </c>
      <c r="R280" s="292" t="str">
        <f ca="1">LOG確認!R280</f>
        <v/>
      </c>
      <c r="S280" s="310" t="str">
        <f ca="1">LOG確認!S280</f>
        <v/>
      </c>
      <c r="T280" s="29"/>
      <c r="U280" s="311" t="str">
        <f ca="1">LOG確認!F280</f>
        <v/>
      </c>
      <c r="V280" s="681"/>
      <c r="W280" s="29"/>
      <c r="X280" s="29"/>
      <c r="Y280" s="6">
        <f t="shared" si="140"/>
        <v>1</v>
      </c>
      <c r="Z280" s="6">
        <f t="shared" si="141"/>
        <v>1</v>
      </c>
      <c r="AA280" s="6">
        <f t="shared" si="142"/>
        <v>1</v>
      </c>
      <c r="AB280" s="6">
        <f t="shared" si="143"/>
        <v>1</v>
      </c>
      <c r="AC280" s="6">
        <f t="shared" si="144"/>
        <v>1</v>
      </c>
      <c r="AD280" s="6">
        <f t="shared" si="145"/>
        <v>1</v>
      </c>
      <c r="AE280" s="6">
        <f t="shared" si="146"/>
        <v>1</v>
      </c>
      <c r="AF280" s="6">
        <f t="shared" si="147"/>
        <v>1</v>
      </c>
      <c r="AG280" s="6">
        <f t="shared" si="148"/>
        <v>1</v>
      </c>
      <c r="AH280" s="6">
        <f t="shared" si="149"/>
        <v>1</v>
      </c>
      <c r="AI280" s="6">
        <f t="shared" si="174"/>
        <v>1</v>
      </c>
      <c r="AJ280" s="6">
        <f t="shared" ca="1" si="150"/>
        <v>1</v>
      </c>
      <c r="AK280" s="6">
        <f t="shared" si="151"/>
        <v>1</v>
      </c>
      <c r="AL280" s="6">
        <f t="shared" ca="1" si="152"/>
        <v>13</v>
      </c>
      <c r="AM280" s="53"/>
      <c r="AN280" s="6">
        <f t="shared" ca="1" si="153"/>
        <v>1</v>
      </c>
      <c r="AO280" s="29"/>
      <c r="AP280" s="314" t="str">
        <f t="shared" ca="1" si="164"/>
        <v/>
      </c>
      <c r="AQ280" s="314" t="str">
        <f t="shared" ca="1" si="165"/>
        <v/>
      </c>
      <c r="AR280" s="314" t="str">
        <f t="shared" ca="1" si="166"/>
        <v/>
      </c>
      <c r="AS280" s="319" t="str">
        <f t="shared" ca="1" si="167"/>
        <v/>
      </c>
      <c r="AT280" s="319" t="str">
        <f t="shared" ca="1" si="168"/>
        <v/>
      </c>
      <c r="AU280" s="317" t="str">
        <f t="shared" ca="1" si="169"/>
        <v/>
      </c>
      <c r="AV280" s="318" t="str">
        <f t="shared" ca="1" si="154"/>
        <v/>
      </c>
      <c r="AW280" s="319" t="str">
        <f t="shared" ca="1" si="170"/>
        <v/>
      </c>
      <c r="AX280" s="319" t="str">
        <f t="shared" ca="1" si="171"/>
        <v/>
      </c>
      <c r="AY280" s="319" t="str">
        <f t="shared" ca="1" si="172"/>
        <v/>
      </c>
      <c r="AZ280" s="317" t="str">
        <f t="shared" ca="1" si="173"/>
        <v/>
      </c>
      <c r="BA280" s="6" t="str">
        <f t="shared" ca="1" si="155"/>
        <v/>
      </c>
      <c r="BB280" s="29"/>
      <c r="BC280" s="6" t="str">
        <f t="shared" ca="1" si="156"/>
        <v/>
      </c>
      <c r="BD280" s="6" t="str">
        <f t="shared" ca="1" si="157"/>
        <v/>
      </c>
      <c r="BE280" s="6" t="str">
        <f t="shared" ca="1" si="158"/>
        <v/>
      </c>
      <c r="BF280" s="6" t="str">
        <f t="shared" ca="1" si="159"/>
        <v/>
      </c>
      <c r="BG280" s="6" t="str">
        <f t="shared" ca="1" si="160"/>
        <v/>
      </c>
      <c r="BH280" s="6" t="str">
        <f t="shared" ca="1" si="161"/>
        <v/>
      </c>
      <c r="BI280" s="29"/>
      <c r="BJ280" s="302" t="str">
        <f t="shared" ca="1" si="162"/>
        <v/>
      </c>
      <c r="BK280" s="302" t="str">
        <f t="shared" ca="1" si="163"/>
        <v/>
      </c>
      <c r="BL280" s="29"/>
    </row>
    <row r="281" spans="1:64" x14ac:dyDescent="0.15">
      <c r="A281" s="5"/>
      <c r="B281" s="303" t="str">
        <f ca="1">LOG確認!B281</f>
        <v/>
      </c>
      <c r="C281" s="304"/>
      <c r="D281" s="280"/>
      <c r="E281" s="280"/>
      <c r="F281" s="305"/>
      <c r="G281" s="320"/>
      <c r="H281" s="284"/>
      <c r="I281" s="284"/>
      <c r="J281" s="306"/>
      <c r="K281" s="342"/>
      <c r="L281" s="321"/>
      <c r="M281" s="308"/>
      <c r="N281" s="288"/>
      <c r="O281" s="322"/>
      <c r="P281" s="290" t="str">
        <f ca="1">LOG確認!P281</f>
        <v/>
      </c>
      <c r="Q281" s="291" t="str">
        <f ca="1">LOG確認!Q281</f>
        <v/>
      </c>
      <c r="R281" s="292" t="str">
        <f ca="1">LOG確認!R281</f>
        <v/>
      </c>
      <c r="S281" s="310" t="str">
        <f ca="1">LOG確認!S281</f>
        <v/>
      </c>
      <c r="T281" s="29"/>
      <c r="U281" s="311" t="str">
        <f ca="1">LOG確認!F281</f>
        <v/>
      </c>
      <c r="V281" s="681"/>
      <c r="W281" s="29"/>
      <c r="X281" s="29"/>
      <c r="Y281" s="6">
        <f t="shared" si="140"/>
        <v>1</v>
      </c>
      <c r="Z281" s="6">
        <f t="shared" si="141"/>
        <v>1</v>
      </c>
      <c r="AA281" s="6">
        <f t="shared" si="142"/>
        <v>1</v>
      </c>
      <c r="AB281" s="6">
        <f t="shared" si="143"/>
        <v>1</v>
      </c>
      <c r="AC281" s="6">
        <f t="shared" si="144"/>
        <v>1</v>
      </c>
      <c r="AD281" s="6">
        <f t="shared" si="145"/>
        <v>1</v>
      </c>
      <c r="AE281" s="6">
        <f t="shared" si="146"/>
        <v>1</v>
      </c>
      <c r="AF281" s="6">
        <f t="shared" si="147"/>
        <v>1</v>
      </c>
      <c r="AG281" s="6">
        <f t="shared" si="148"/>
        <v>1</v>
      </c>
      <c r="AH281" s="6">
        <f t="shared" si="149"/>
        <v>1</v>
      </c>
      <c r="AI281" s="6">
        <f t="shared" si="174"/>
        <v>1</v>
      </c>
      <c r="AJ281" s="6">
        <f t="shared" ca="1" si="150"/>
        <v>1</v>
      </c>
      <c r="AK281" s="6">
        <f t="shared" si="151"/>
        <v>1</v>
      </c>
      <c r="AL281" s="6">
        <f t="shared" ca="1" si="152"/>
        <v>13</v>
      </c>
      <c r="AM281" s="53"/>
      <c r="AN281" s="6">
        <f t="shared" ca="1" si="153"/>
        <v>1</v>
      </c>
      <c r="AO281" s="29"/>
      <c r="AP281" s="314" t="str">
        <f t="shared" ca="1" si="164"/>
        <v/>
      </c>
      <c r="AQ281" s="314" t="str">
        <f t="shared" ca="1" si="165"/>
        <v/>
      </c>
      <c r="AR281" s="314" t="str">
        <f t="shared" ca="1" si="166"/>
        <v/>
      </c>
      <c r="AS281" s="316" t="str">
        <f t="shared" ca="1" si="167"/>
        <v/>
      </c>
      <c r="AT281" s="316" t="str">
        <f t="shared" ca="1" si="168"/>
        <v/>
      </c>
      <c r="AU281" s="317" t="str">
        <f t="shared" ca="1" si="169"/>
        <v/>
      </c>
      <c r="AV281" s="318" t="str">
        <f t="shared" ca="1" si="154"/>
        <v/>
      </c>
      <c r="AW281" s="316" t="str">
        <f t="shared" ca="1" si="170"/>
        <v/>
      </c>
      <c r="AX281" s="319" t="str">
        <f t="shared" ca="1" si="171"/>
        <v/>
      </c>
      <c r="AY281" s="316" t="str">
        <f t="shared" ca="1" si="172"/>
        <v/>
      </c>
      <c r="AZ281" s="317" t="str">
        <f t="shared" ca="1" si="173"/>
        <v/>
      </c>
      <c r="BA281" s="6" t="str">
        <f t="shared" ca="1" si="155"/>
        <v/>
      </c>
      <c r="BB281" s="29"/>
      <c r="BC281" s="6" t="str">
        <f t="shared" ca="1" si="156"/>
        <v/>
      </c>
      <c r="BD281" s="6" t="str">
        <f t="shared" ca="1" si="157"/>
        <v/>
      </c>
      <c r="BE281" s="6" t="str">
        <f t="shared" ca="1" si="158"/>
        <v/>
      </c>
      <c r="BF281" s="6" t="str">
        <f t="shared" ca="1" si="159"/>
        <v/>
      </c>
      <c r="BG281" s="6" t="str">
        <f t="shared" ca="1" si="160"/>
        <v/>
      </c>
      <c r="BH281" s="6" t="str">
        <f t="shared" ca="1" si="161"/>
        <v/>
      </c>
      <c r="BI281" s="29"/>
      <c r="BJ281" s="302" t="str">
        <f t="shared" ca="1" si="162"/>
        <v/>
      </c>
      <c r="BK281" s="302" t="str">
        <f t="shared" ca="1" si="163"/>
        <v/>
      </c>
      <c r="BL281" s="29"/>
    </row>
    <row r="282" spans="1:64" x14ac:dyDescent="0.15">
      <c r="A282" s="5"/>
      <c r="B282" s="303" t="str">
        <f ca="1">LOG確認!B282</f>
        <v/>
      </c>
      <c r="C282" s="304"/>
      <c r="D282" s="280"/>
      <c r="E282" s="280"/>
      <c r="F282" s="305"/>
      <c r="G282" s="320"/>
      <c r="H282" s="284"/>
      <c r="I282" s="284"/>
      <c r="J282" s="306"/>
      <c r="K282" s="342"/>
      <c r="L282" s="321"/>
      <c r="M282" s="308"/>
      <c r="N282" s="288"/>
      <c r="O282" s="322"/>
      <c r="P282" s="290" t="str">
        <f ca="1">LOG確認!P282</f>
        <v/>
      </c>
      <c r="Q282" s="291" t="str">
        <f ca="1">LOG確認!Q282</f>
        <v/>
      </c>
      <c r="R282" s="292" t="str">
        <f ca="1">LOG確認!R282</f>
        <v/>
      </c>
      <c r="S282" s="310" t="str">
        <f ca="1">LOG確認!S282</f>
        <v/>
      </c>
      <c r="T282" s="29"/>
      <c r="U282" s="311" t="str">
        <f ca="1">LOG確認!F282</f>
        <v/>
      </c>
      <c r="V282" s="681"/>
      <c r="W282" s="29"/>
      <c r="X282" s="29"/>
      <c r="Y282" s="6">
        <f t="shared" si="140"/>
        <v>1</v>
      </c>
      <c r="Z282" s="6">
        <f t="shared" si="141"/>
        <v>1</v>
      </c>
      <c r="AA282" s="6">
        <f t="shared" si="142"/>
        <v>1</v>
      </c>
      <c r="AB282" s="6">
        <f t="shared" si="143"/>
        <v>1</v>
      </c>
      <c r="AC282" s="6">
        <f t="shared" si="144"/>
        <v>1</v>
      </c>
      <c r="AD282" s="6">
        <f t="shared" si="145"/>
        <v>1</v>
      </c>
      <c r="AE282" s="6">
        <f t="shared" si="146"/>
        <v>1</v>
      </c>
      <c r="AF282" s="6">
        <f t="shared" si="147"/>
        <v>1</v>
      </c>
      <c r="AG282" s="6">
        <f t="shared" si="148"/>
        <v>1</v>
      </c>
      <c r="AH282" s="6">
        <f t="shared" si="149"/>
        <v>1</v>
      </c>
      <c r="AI282" s="6">
        <f t="shared" si="174"/>
        <v>1</v>
      </c>
      <c r="AJ282" s="6">
        <f t="shared" ca="1" si="150"/>
        <v>1</v>
      </c>
      <c r="AK282" s="6">
        <f t="shared" si="151"/>
        <v>1</v>
      </c>
      <c r="AL282" s="6">
        <f t="shared" ca="1" si="152"/>
        <v>13</v>
      </c>
      <c r="AM282" s="53"/>
      <c r="AN282" s="6">
        <f t="shared" ca="1" si="153"/>
        <v>1</v>
      </c>
      <c r="AO282" s="29"/>
      <c r="AP282" s="314" t="str">
        <f t="shared" ca="1" si="164"/>
        <v/>
      </c>
      <c r="AQ282" s="314" t="str">
        <f t="shared" ca="1" si="165"/>
        <v/>
      </c>
      <c r="AR282" s="314" t="str">
        <f t="shared" ca="1" si="166"/>
        <v/>
      </c>
      <c r="AS282" s="319" t="str">
        <f t="shared" ca="1" si="167"/>
        <v/>
      </c>
      <c r="AT282" s="319" t="str">
        <f t="shared" ca="1" si="168"/>
        <v/>
      </c>
      <c r="AU282" s="317" t="str">
        <f t="shared" ca="1" si="169"/>
        <v/>
      </c>
      <c r="AV282" s="324" t="str">
        <f t="shared" ca="1" si="154"/>
        <v/>
      </c>
      <c r="AW282" s="319" t="str">
        <f t="shared" ca="1" si="170"/>
        <v/>
      </c>
      <c r="AX282" s="319" t="str">
        <f t="shared" ca="1" si="171"/>
        <v/>
      </c>
      <c r="AY282" s="319" t="str">
        <f t="shared" ca="1" si="172"/>
        <v/>
      </c>
      <c r="AZ282" s="317" t="str">
        <f t="shared" ca="1" si="173"/>
        <v/>
      </c>
      <c r="BA282" s="6" t="str">
        <f t="shared" ca="1" si="155"/>
        <v/>
      </c>
      <c r="BB282" s="29"/>
      <c r="BC282" s="6" t="str">
        <f t="shared" ca="1" si="156"/>
        <v/>
      </c>
      <c r="BD282" s="6" t="str">
        <f t="shared" ca="1" si="157"/>
        <v/>
      </c>
      <c r="BE282" s="6" t="str">
        <f t="shared" ca="1" si="158"/>
        <v/>
      </c>
      <c r="BF282" s="6" t="str">
        <f t="shared" ca="1" si="159"/>
        <v/>
      </c>
      <c r="BG282" s="6" t="str">
        <f t="shared" ca="1" si="160"/>
        <v/>
      </c>
      <c r="BH282" s="6" t="str">
        <f t="shared" ca="1" si="161"/>
        <v/>
      </c>
      <c r="BI282" s="29"/>
      <c r="BJ282" s="302" t="str">
        <f t="shared" ca="1" si="162"/>
        <v/>
      </c>
      <c r="BK282" s="302" t="str">
        <f t="shared" ca="1" si="163"/>
        <v/>
      </c>
      <c r="BL282" s="29"/>
    </row>
    <row r="283" spans="1:64" x14ac:dyDescent="0.15">
      <c r="A283" s="5"/>
      <c r="B283" s="303" t="str">
        <f ca="1">LOG確認!B283</f>
        <v/>
      </c>
      <c r="C283" s="304"/>
      <c r="D283" s="280"/>
      <c r="E283" s="280"/>
      <c r="F283" s="305"/>
      <c r="G283" s="320"/>
      <c r="H283" s="284"/>
      <c r="I283" s="284"/>
      <c r="J283" s="306"/>
      <c r="K283" s="307"/>
      <c r="L283" s="306"/>
      <c r="M283" s="308"/>
      <c r="N283" s="288"/>
      <c r="O283" s="322"/>
      <c r="P283" s="290" t="str">
        <f ca="1">LOG確認!P283</f>
        <v/>
      </c>
      <c r="Q283" s="291" t="str">
        <f ca="1">LOG確認!Q283</f>
        <v/>
      </c>
      <c r="R283" s="292" t="str">
        <f ca="1">LOG確認!R283</f>
        <v/>
      </c>
      <c r="S283" s="310" t="str">
        <f ca="1">LOG確認!S283</f>
        <v/>
      </c>
      <c r="T283" s="29"/>
      <c r="U283" s="311" t="str">
        <f ca="1">LOG確認!F283</f>
        <v/>
      </c>
      <c r="V283" s="681"/>
      <c r="W283" s="29"/>
      <c r="X283" s="29"/>
      <c r="Y283" s="6">
        <f t="shared" si="140"/>
        <v>1</v>
      </c>
      <c r="Z283" s="6">
        <f t="shared" si="141"/>
        <v>1</v>
      </c>
      <c r="AA283" s="6">
        <f t="shared" si="142"/>
        <v>1</v>
      </c>
      <c r="AB283" s="6">
        <f t="shared" si="143"/>
        <v>1</v>
      </c>
      <c r="AC283" s="6">
        <f t="shared" si="144"/>
        <v>1</v>
      </c>
      <c r="AD283" s="6">
        <f t="shared" si="145"/>
        <v>1</v>
      </c>
      <c r="AE283" s="6">
        <f t="shared" si="146"/>
        <v>1</v>
      </c>
      <c r="AF283" s="6">
        <f t="shared" si="147"/>
        <v>1</v>
      </c>
      <c r="AG283" s="6">
        <f t="shared" si="148"/>
        <v>1</v>
      </c>
      <c r="AH283" s="6">
        <f t="shared" si="149"/>
        <v>1</v>
      </c>
      <c r="AI283" s="6">
        <f t="shared" si="174"/>
        <v>1</v>
      </c>
      <c r="AJ283" s="6">
        <f t="shared" ca="1" si="150"/>
        <v>1</v>
      </c>
      <c r="AK283" s="6">
        <f t="shared" si="151"/>
        <v>1</v>
      </c>
      <c r="AL283" s="6">
        <f t="shared" ca="1" si="152"/>
        <v>13</v>
      </c>
      <c r="AM283" s="53"/>
      <c r="AN283" s="6">
        <f t="shared" ca="1" si="153"/>
        <v>1</v>
      </c>
      <c r="AO283" s="29"/>
      <c r="AP283" s="314" t="str">
        <f t="shared" ca="1" si="164"/>
        <v/>
      </c>
      <c r="AQ283" s="314" t="str">
        <f t="shared" ca="1" si="165"/>
        <v/>
      </c>
      <c r="AR283" s="314" t="str">
        <f t="shared" ca="1" si="166"/>
        <v/>
      </c>
      <c r="AS283" s="325" t="str">
        <f t="shared" ca="1" si="167"/>
        <v/>
      </c>
      <c r="AT283" s="325" t="str">
        <f t="shared" ca="1" si="168"/>
        <v/>
      </c>
      <c r="AU283" s="317" t="str">
        <f t="shared" ca="1" si="169"/>
        <v/>
      </c>
      <c r="AV283" s="318" t="str">
        <f t="shared" ca="1" si="154"/>
        <v/>
      </c>
      <c r="AW283" s="325" t="str">
        <f t="shared" ca="1" si="170"/>
        <v/>
      </c>
      <c r="AX283" s="319" t="str">
        <f t="shared" ca="1" si="171"/>
        <v/>
      </c>
      <c r="AY283" s="325" t="str">
        <f t="shared" ca="1" si="172"/>
        <v/>
      </c>
      <c r="AZ283" s="317" t="str">
        <f t="shared" ca="1" si="173"/>
        <v/>
      </c>
      <c r="BA283" s="6" t="str">
        <f t="shared" ca="1" si="155"/>
        <v/>
      </c>
      <c r="BB283" s="29"/>
      <c r="BC283" s="6" t="str">
        <f t="shared" ca="1" si="156"/>
        <v/>
      </c>
      <c r="BD283" s="6" t="str">
        <f t="shared" ca="1" si="157"/>
        <v/>
      </c>
      <c r="BE283" s="6" t="str">
        <f t="shared" ca="1" si="158"/>
        <v/>
      </c>
      <c r="BF283" s="6" t="str">
        <f t="shared" ca="1" si="159"/>
        <v/>
      </c>
      <c r="BG283" s="6" t="str">
        <f t="shared" ca="1" si="160"/>
        <v/>
      </c>
      <c r="BH283" s="6" t="str">
        <f t="shared" ca="1" si="161"/>
        <v/>
      </c>
      <c r="BI283" s="29"/>
      <c r="BJ283" s="302" t="str">
        <f t="shared" ca="1" si="162"/>
        <v/>
      </c>
      <c r="BK283" s="302" t="str">
        <f t="shared" ca="1" si="163"/>
        <v/>
      </c>
      <c r="BL283" s="29"/>
    </row>
    <row r="284" spans="1:64" x14ac:dyDescent="0.15">
      <c r="A284" s="5"/>
      <c r="B284" s="303" t="str">
        <f ca="1">LOG確認!B284</f>
        <v/>
      </c>
      <c r="C284" s="304"/>
      <c r="D284" s="280"/>
      <c r="E284" s="280"/>
      <c r="F284" s="305"/>
      <c r="G284" s="320"/>
      <c r="H284" s="284"/>
      <c r="I284" s="284"/>
      <c r="J284" s="321"/>
      <c r="K284" s="342"/>
      <c r="L284" s="321"/>
      <c r="M284" s="308"/>
      <c r="N284" s="288"/>
      <c r="O284" s="309"/>
      <c r="P284" s="290" t="str">
        <f ca="1">LOG確認!P284</f>
        <v/>
      </c>
      <c r="Q284" s="291" t="str">
        <f ca="1">LOG確認!Q284</f>
        <v/>
      </c>
      <c r="R284" s="292" t="str">
        <f ca="1">LOG確認!R284</f>
        <v/>
      </c>
      <c r="S284" s="310" t="str">
        <f ca="1">LOG確認!S284</f>
        <v/>
      </c>
      <c r="T284" s="29"/>
      <c r="U284" s="326" t="str">
        <f ca="1">LOG確認!F284</f>
        <v/>
      </c>
      <c r="V284" s="681"/>
      <c r="W284" s="29"/>
      <c r="X284" s="29"/>
      <c r="Y284" s="6">
        <f t="shared" si="140"/>
        <v>1</v>
      </c>
      <c r="Z284" s="6">
        <f t="shared" si="141"/>
        <v>1</v>
      </c>
      <c r="AA284" s="6">
        <f t="shared" si="142"/>
        <v>1</v>
      </c>
      <c r="AB284" s="6">
        <f t="shared" si="143"/>
        <v>1</v>
      </c>
      <c r="AC284" s="6">
        <f t="shared" si="144"/>
        <v>1</v>
      </c>
      <c r="AD284" s="6">
        <f t="shared" si="145"/>
        <v>1</v>
      </c>
      <c r="AE284" s="6">
        <f t="shared" si="146"/>
        <v>1</v>
      </c>
      <c r="AF284" s="6">
        <f t="shared" si="147"/>
        <v>1</v>
      </c>
      <c r="AG284" s="6">
        <f t="shared" si="148"/>
        <v>1</v>
      </c>
      <c r="AH284" s="6">
        <f t="shared" si="149"/>
        <v>1</v>
      </c>
      <c r="AI284" s="6">
        <f t="shared" si="174"/>
        <v>1</v>
      </c>
      <c r="AJ284" s="6">
        <f t="shared" ca="1" si="150"/>
        <v>1</v>
      </c>
      <c r="AK284" s="6">
        <f t="shared" si="151"/>
        <v>1</v>
      </c>
      <c r="AL284" s="6">
        <f t="shared" ca="1" si="152"/>
        <v>13</v>
      </c>
      <c r="AM284" s="53"/>
      <c r="AN284" s="6">
        <f t="shared" ca="1" si="153"/>
        <v>1</v>
      </c>
      <c r="AO284" s="29"/>
      <c r="AP284" s="314" t="str">
        <f t="shared" ca="1" si="164"/>
        <v/>
      </c>
      <c r="AQ284" s="314" t="str">
        <f t="shared" ca="1" si="165"/>
        <v/>
      </c>
      <c r="AR284" s="314" t="str">
        <f t="shared" ca="1" si="166"/>
        <v/>
      </c>
      <c r="AS284" s="325" t="str">
        <f t="shared" ca="1" si="167"/>
        <v/>
      </c>
      <c r="AT284" s="325" t="str">
        <f t="shared" ca="1" si="168"/>
        <v/>
      </c>
      <c r="AU284" s="317" t="str">
        <f t="shared" ca="1" si="169"/>
        <v/>
      </c>
      <c r="AV284" s="318" t="str">
        <f t="shared" ca="1" si="154"/>
        <v/>
      </c>
      <c r="AW284" s="325" t="str">
        <f t="shared" ca="1" si="170"/>
        <v/>
      </c>
      <c r="AX284" s="319" t="str">
        <f t="shared" ca="1" si="171"/>
        <v/>
      </c>
      <c r="AY284" s="325" t="str">
        <f t="shared" ca="1" si="172"/>
        <v/>
      </c>
      <c r="AZ284" s="317" t="str">
        <f t="shared" ca="1" si="173"/>
        <v/>
      </c>
      <c r="BA284" s="6" t="str">
        <f t="shared" ca="1" si="155"/>
        <v/>
      </c>
      <c r="BB284" s="29"/>
      <c r="BC284" s="6" t="str">
        <f t="shared" ca="1" si="156"/>
        <v/>
      </c>
      <c r="BD284" s="6" t="str">
        <f t="shared" ca="1" si="157"/>
        <v/>
      </c>
      <c r="BE284" s="6" t="str">
        <f t="shared" ca="1" si="158"/>
        <v/>
      </c>
      <c r="BF284" s="6" t="str">
        <f t="shared" ca="1" si="159"/>
        <v/>
      </c>
      <c r="BG284" s="6" t="str">
        <f t="shared" ca="1" si="160"/>
        <v/>
      </c>
      <c r="BH284" s="6" t="str">
        <f t="shared" ca="1" si="161"/>
        <v/>
      </c>
      <c r="BI284" s="29"/>
      <c r="BJ284" s="302" t="str">
        <f t="shared" ca="1" si="162"/>
        <v/>
      </c>
      <c r="BK284" s="302" t="str">
        <f t="shared" ca="1" si="163"/>
        <v/>
      </c>
      <c r="BL284" s="29"/>
    </row>
    <row r="285" spans="1:64" x14ac:dyDescent="0.15">
      <c r="A285" s="5"/>
      <c r="B285" s="303" t="str">
        <f ca="1">LOG確認!B285</f>
        <v/>
      </c>
      <c r="C285" s="304"/>
      <c r="D285" s="280"/>
      <c r="E285" s="280"/>
      <c r="F285" s="305"/>
      <c r="G285" s="320"/>
      <c r="H285" s="284"/>
      <c r="I285" s="284"/>
      <c r="J285" s="321"/>
      <c r="K285" s="342"/>
      <c r="L285" s="321"/>
      <c r="M285" s="308"/>
      <c r="N285" s="288"/>
      <c r="O285" s="322"/>
      <c r="P285" s="290" t="str">
        <f ca="1">LOG確認!P285</f>
        <v/>
      </c>
      <c r="Q285" s="291" t="str">
        <f ca="1">LOG確認!Q285</f>
        <v/>
      </c>
      <c r="R285" s="292" t="str">
        <f ca="1">LOG確認!R285</f>
        <v/>
      </c>
      <c r="S285" s="310" t="str">
        <f ca="1">LOG確認!S285</f>
        <v/>
      </c>
      <c r="T285" s="29"/>
      <c r="U285" s="311" t="str">
        <f ca="1">LOG確認!F285</f>
        <v/>
      </c>
      <c r="V285" s="681"/>
      <c r="W285" s="29"/>
      <c r="X285" s="29"/>
      <c r="Y285" s="6">
        <f t="shared" si="140"/>
        <v>1</v>
      </c>
      <c r="Z285" s="6">
        <f t="shared" si="141"/>
        <v>1</v>
      </c>
      <c r="AA285" s="6">
        <f t="shared" si="142"/>
        <v>1</v>
      </c>
      <c r="AB285" s="6">
        <f t="shared" si="143"/>
        <v>1</v>
      </c>
      <c r="AC285" s="6">
        <f t="shared" si="144"/>
        <v>1</v>
      </c>
      <c r="AD285" s="6">
        <f t="shared" si="145"/>
        <v>1</v>
      </c>
      <c r="AE285" s="6">
        <f t="shared" si="146"/>
        <v>1</v>
      </c>
      <c r="AF285" s="6">
        <f t="shared" si="147"/>
        <v>1</v>
      </c>
      <c r="AG285" s="6">
        <f t="shared" si="148"/>
        <v>1</v>
      </c>
      <c r="AH285" s="6">
        <f t="shared" si="149"/>
        <v>1</v>
      </c>
      <c r="AI285" s="6">
        <f t="shared" si="174"/>
        <v>1</v>
      </c>
      <c r="AJ285" s="6">
        <f t="shared" ca="1" si="150"/>
        <v>1</v>
      </c>
      <c r="AK285" s="6">
        <f t="shared" si="151"/>
        <v>1</v>
      </c>
      <c r="AL285" s="6">
        <f t="shared" ca="1" si="152"/>
        <v>13</v>
      </c>
      <c r="AM285" s="53"/>
      <c r="AN285" s="6">
        <f t="shared" ca="1" si="153"/>
        <v>1</v>
      </c>
      <c r="AO285" s="29"/>
      <c r="AP285" s="314" t="str">
        <f t="shared" ca="1" si="164"/>
        <v/>
      </c>
      <c r="AQ285" s="314" t="str">
        <f t="shared" ca="1" si="165"/>
        <v/>
      </c>
      <c r="AR285" s="314" t="str">
        <f t="shared" ca="1" si="166"/>
        <v/>
      </c>
      <c r="AS285" s="325" t="str">
        <f t="shared" ca="1" si="167"/>
        <v/>
      </c>
      <c r="AT285" s="325" t="str">
        <f t="shared" ca="1" si="168"/>
        <v/>
      </c>
      <c r="AU285" s="317" t="str">
        <f t="shared" ca="1" si="169"/>
        <v/>
      </c>
      <c r="AV285" s="324" t="str">
        <f t="shared" ca="1" si="154"/>
        <v/>
      </c>
      <c r="AW285" s="325" t="str">
        <f t="shared" ca="1" si="170"/>
        <v/>
      </c>
      <c r="AX285" s="319" t="str">
        <f t="shared" ca="1" si="171"/>
        <v/>
      </c>
      <c r="AY285" s="325" t="str">
        <f t="shared" ca="1" si="172"/>
        <v/>
      </c>
      <c r="AZ285" s="317" t="str">
        <f t="shared" ca="1" si="173"/>
        <v/>
      </c>
      <c r="BA285" s="6" t="str">
        <f t="shared" ca="1" si="155"/>
        <v/>
      </c>
      <c r="BB285" s="29"/>
      <c r="BC285" s="6" t="str">
        <f t="shared" ca="1" si="156"/>
        <v/>
      </c>
      <c r="BD285" s="6" t="str">
        <f t="shared" ca="1" si="157"/>
        <v/>
      </c>
      <c r="BE285" s="6" t="str">
        <f t="shared" ca="1" si="158"/>
        <v/>
      </c>
      <c r="BF285" s="6" t="str">
        <f t="shared" ca="1" si="159"/>
        <v/>
      </c>
      <c r="BG285" s="6" t="str">
        <f t="shared" ca="1" si="160"/>
        <v/>
      </c>
      <c r="BH285" s="6" t="str">
        <f t="shared" ca="1" si="161"/>
        <v/>
      </c>
      <c r="BI285" s="29"/>
      <c r="BJ285" s="302" t="str">
        <f t="shared" ca="1" si="162"/>
        <v/>
      </c>
      <c r="BK285" s="302" t="str">
        <f t="shared" ca="1" si="163"/>
        <v/>
      </c>
      <c r="BL285" s="29"/>
    </row>
    <row r="286" spans="1:64" x14ac:dyDescent="0.15">
      <c r="A286" s="5"/>
      <c r="B286" s="303" t="str">
        <f ca="1">LOG確認!B286</f>
        <v/>
      </c>
      <c r="C286" s="304"/>
      <c r="D286" s="280"/>
      <c r="E286" s="280"/>
      <c r="F286" s="305"/>
      <c r="G286" s="320"/>
      <c r="H286" s="284"/>
      <c r="I286" s="284"/>
      <c r="J286" s="306"/>
      <c r="K286" s="342"/>
      <c r="L286" s="321"/>
      <c r="M286" s="308"/>
      <c r="N286" s="288"/>
      <c r="O286" s="322"/>
      <c r="P286" s="290" t="str">
        <f ca="1">LOG確認!P286</f>
        <v/>
      </c>
      <c r="Q286" s="291" t="str">
        <f ca="1">LOG確認!Q286</f>
        <v/>
      </c>
      <c r="R286" s="292" t="str">
        <f ca="1">LOG確認!R286</f>
        <v/>
      </c>
      <c r="S286" s="310" t="str">
        <f ca="1">LOG確認!S286</f>
        <v/>
      </c>
      <c r="T286" s="29"/>
      <c r="U286" s="311" t="str">
        <f ca="1">LOG確認!F286</f>
        <v/>
      </c>
      <c r="V286" s="681"/>
      <c r="W286" s="29"/>
      <c r="X286" s="29"/>
      <c r="Y286" s="6">
        <f t="shared" si="140"/>
        <v>1</v>
      </c>
      <c r="Z286" s="6">
        <f t="shared" si="141"/>
        <v>1</v>
      </c>
      <c r="AA286" s="6">
        <f t="shared" si="142"/>
        <v>1</v>
      </c>
      <c r="AB286" s="6">
        <f t="shared" si="143"/>
        <v>1</v>
      </c>
      <c r="AC286" s="6">
        <f t="shared" si="144"/>
        <v>1</v>
      </c>
      <c r="AD286" s="6">
        <f t="shared" si="145"/>
        <v>1</v>
      </c>
      <c r="AE286" s="6">
        <f t="shared" si="146"/>
        <v>1</v>
      </c>
      <c r="AF286" s="6">
        <f t="shared" si="147"/>
        <v>1</v>
      </c>
      <c r="AG286" s="6">
        <f t="shared" si="148"/>
        <v>1</v>
      </c>
      <c r="AH286" s="6">
        <f t="shared" si="149"/>
        <v>1</v>
      </c>
      <c r="AI286" s="6">
        <f t="shared" si="174"/>
        <v>1</v>
      </c>
      <c r="AJ286" s="6">
        <f t="shared" ca="1" si="150"/>
        <v>1</v>
      </c>
      <c r="AK286" s="6">
        <f t="shared" si="151"/>
        <v>1</v>
      </c>
      <c r="AL286" s="6">
        <f t="shared" ca="1" si="152"/>
        <v>13</v>
      </c>
      <c r="AM286" s="53"/>
      <c r="AN286" s="6">
        <f t="shared" ca="1" si="153"/>
        <v>1</v>
      </c>
      <c r="AO286" s="29"/>
      <c r="AP286" s="314" t="str">
        <f t="shared" ca="1" si="164"/>
        <v/>
      </c>
      <c r="AQ286" s="314" t="str">
        <f t="shared" ca="1" si="165"/>
        <v/>
      </c>
      <c r="AR286" s="314" t="str">
        <f t="shared" ca="1" si="166"/>
        <v/>
      </c>
      <c r="AS286" s="325" t="str">
        <f t="shared" ca="1" si="167"/>
        <v/>
      </c>
      <c r="AT286" s="325" t="str">
        <f t="shared" ca="1" si="168"/>
        <v/>
      </c>
      <c r="AU286" s="317" t="str">
        <f t="shared" ca="1" si="169"/>
        <v/>
      </c>
      <c r="AV286" s="318" t="str">
        <f t="shared" ca="1" si="154"/>
        <v/>
      </c>
      <c r="AW286" s="325" t="str">
        <f t="shared" ca="1" si="170"/>
        <v/>
      </c>
      <c r="AX286" s="319" t="str">
        <f t="shared" ca="1" si="171"/>
        <v/>
      </c>
      <c r="AY286" s="325" t="str">
        <f t="shared" ca="1" si="172"/>
        <v/>
      </c>
      <c r="AZ286" s="317" t="str">
        <f t="shared" ca="1" si="173"/>
        <v/>
      </c>
      <c r="BA286" s="6" t="str">
        <f t="shared" ca="1" si="155"/>
        <v/>
      </c>
      <c r="BB286" s="29"/>
      <c r="BC286" s="6" t="str">
        <f t="shared" ca="1" si="156"/>
        <v/>
      </c>
      <c r="BD286" s="6" t="str">
        <f t="shared" ca="1" si="157"/>
        <v/>
      </c>
      <c r="BE286" s="6" t="str">
        <f t="shared" ca="1" si="158"/>
        <v/>
      </c>
      <c r="BF286" s="6" t="str">
        <f t="shared" ca="1" si="159"/>
        <v/>
      </c>
      <c r="BG286" s="6" t="str">
        <f t="shared" ca="1" si="160"/>
        <v/>
      </c>
      <c r="BH286" s="6" t="str">
        <f t="shared" ca="1" si="161"/>
        <v/>
      </c>
      <c r="BI286" s="29"/>
      <c r="BJ286" s="302" t="str">
        <f t="shared" ca="1" si="162"/>
        <v/>
      </c>
      <c r="BK286" s="302" t="str">
        <f t="shared" ca="1" si="163"/>
        <v/>
      </c>
      <c r="BL286" s="29"/>
    </row>
    <row r="287" spans="1:64" x14ac:dyDescent="0.15">
      <c r="A287" s="5"/>
      <c r="B287" s="303" t="str">
        <f ca="1">LOG確認!B287</f>
        <v/>
      </c>
      <c r="C287" s="304"/>
      <c r="D287" s="280"/>
      <c r="E287" s="280"/>
      <c r="F287" s="305"/>
      <c r="G287" s="320"/>
      <c r="H287" s="284"/>
      <c r="I287" s="284"/>
      <c r="J287" s="306"/>
      <c r="K287" s="342"/>
      <c r="L287" s="306"/>
      <c r="M287" s="308"/>
      <c r="N287" s="288"/>
      <c r="O287" s="322"/>
      <c r="P287" s="290" t="str">
        <f ca="1">LOG確認!P287</f>
        <v/>
      </c>
      <c r="Q287" s="291" t="str">
        <f ca="1">LOG確認!Q287</f>
        <v/>
      </c>
      <c r="R287" s="292" t="str">
        <f ca="1">LOG確認!R287</f>
        <v/>
      </c>
      <c r="S287" s="310" t="str">
        <f ca="1">LOG確認!S287</f>
        <v/>
      </c>
      <c r="T287" s="29"/>
      <c r="U287" s="326" t="str">
        <f ca="1">LOG確認!F287</f>
        <v/>
      </c>
      <c r="V287" s="681"/>
      <c r="W287" s="29"/>
      <c r="X287" s="29"/>
      <c r="Y287" s="6">
        <f t="shared" si="140"/>
        <v>1</v>
      </c>
      <c r="Z287" s="6">
        <f t="shared" si="141"/>
        <v>1</v>
      </c>
      <c r="AA287" s="6">
        <f t="shared" si="142"/>
        <v>1</v>
      </c>
      <c r="AB287" s="6">
        <f t="shared" si="143"/>
        <v>1</v>
      </c>
      <c r="AC287" s="6">
        <f t="shared" si="144"/>
        <v>1</v>
      </c>
      <c r="AD287" s="6">
        <f t="shared" si="145"/>
        <v>1</v>
      </c>
      <c r="AE287" s="6">
        <f t="shared" si="146"/>
        <v>1</v>
      </c>
      <c r="AF287" s="6">
        <f t="shared" si="147"/>
        <v>1</v>
      </c>
      <c r="AG287" s="6">
        <f t="shared" si="148"/>
        <v>1</v>
      </c>
      <c r="AH287" s="6">
        <f t="shared" si="149"/>
        <v>1</v>
      </c>
      <c r="AI287" s="6">
        <f t="shared" si="174"/>
        <v>1</v>
      </c>
      <c r="AJ287" s="6">
        <f t="shared" ca="1" si="150"/>
        <v>1</v>
      </c>
      <c r="AK287" s="6">
        <f t="shared" si="151"/>
        <v>1</v>
      </c>
      <c r="AL287" s="6">
        <f t="shared" ca="1" si="152"/>
        <v>13</v>
      </c>
      <c r="AM287" s="53"/>
      <c r="AN287" s="6">
        <f t="shared" ca="1" si="153"/>
        <v>1</v>
      </c>
      <c r="AO287" s="29"/>
      <c r="AP287" s="314" t="str">
        <f t="shared" ca="1" si="164"/>
        <v/>
      </c>
      <c r="AQ287" s="314" t="str">
        <f t="shared" ca="1" si="165"/>
        <v/>
      </c>
      <c r="AR287" s="314" t="str">
        <f t="shared" ca="1" si="166"/>
        <v/>
      </c>
      <c r="AS287" s="316" t="str">
        <f t="shared" ca="1" si="167"/>
        <v/>
      </c>
      <c r="AT287" s="316" t="str">
        <f t="shared" ca="1" si="168"/>
        <v/>
      </c>
      <c r="AU287" s="317" t="str">
        <f t="shared" ca="1" si="169"/>
        <v/>
      </c>
      <c r="AV287" s="318" t="str">
        <f t="shared" ca="1" si="154"/>
        <v/>
      </c>
      <c r="AW287" s="316" t="str">
        <f t="shared" ca="1" si="170"/>
        <v/>
      </c>
      <c r="AX287" s="319" t="str">
        <f t="shared" ca="1" si="171"/>
        <v/>
      </c>
      <c r="AY287" s="316" t="str">
        <f t="shared" ca="1" si="172"/>
        <v/>
      </c>
      <c r="AZ287" s="317" t="str">
        <f t="shared" ca="1" si="173"/>
        <v/>
      </c>
      <c r="BA287" s="6" t="str">
        <f t="shared" ca="1" si="155"/>
        <v/>
      </c>
      <c r="BB287" s="29"/>
      <c r="BC287" s="6" t="str">
        <f t="shared" ca="1" si="156"/>
        <v/>
      </c>
      <c r="BD287" s="6" t="str">
        <f t="shared" ca="1" si="157"/>
        <v/>
      </c>
      <c r="BE287" s="6" t="str">
        <f t="shared" ca="1" si="158"/>
        <v/>
      </c>
      <c r="BF287" s="6" t="str">
        <f t="shared" ca="1" si="159"/>
        <v/>
      </c>
      <c r="BG287" s="6" t="str">
        <f t="shared" ca="1" si="160"/>
        <v/>
      </c>
      <c r="BH287" s="6" t="str">
        <f t="shared" ca="1" si="161"/>
        <v/>
      </c>
      <c r="BI287" s="29"/>
      <c r="BJ287" s="302" t="str">
        <f t="shared" ca="1" si="162"/>
        <v/>
      </c>
      <c r="BK287" s="302" t="str">
        <f t="shared" ca="1" si="163"/>
        <v/>
      </c>
      <c r="BL287" s="29"/>
    </row>
    <row r="288" spans="1:64" x14ac:dyDescent="0.15">
      <c r="A288" s="5">
        <v>270</v>
      </c>
      <c r="B288" s="303" t="str">
        <f ca="1">LOG確認!B288</f>
        <v/>
      </c>
      <c r="C288" s="327"/>
      <c r="D288" s="328"/>
      <c r="E288" s="328"/>
      <c r="F288" s="329"/>
      <c r="G288" s="328"/>
      <c r="H288" s="330"/>
      <c r="I288" s="330"/>
      <c r="J288" s="331"/>
      <c r="K288" s="332"/>
      <c r="L288" s="331"/>
      <c r="M288" s="333"/>
      <c r="N288" s="334"/>
      <c r="O288" s="335"/>
      <c r="P288" s="336" t="str">
        <f ca="1">LOG確認!P288</f>
        <v/>
      </c>
      <c r="Q288" s="337" t="str">
        <f ca="1">LOG確認!Q288</f>
        <v/>
      </c>
      <c r="R288" s="338" t="str">
        <f ca="1">LOG確認!R288</f>
        <v/>
      </c>
      <c r="S288" s="339" t="str">
        <f ca="1">LOG確認!S288</f>
        <v/>
      </c>
      <c r="T288" s="29"/>
      <c r="U288" s="340" t="str">
        <f ca="1">LOG確認!F288</f>
        <v/>
      </c>
      <c r="V288" s="681"/>
      <c r="W288" s="29"/>
      <c r="X288" s="29"/>
      <c r="Y288" s="6">
        <f t="shared" si="140"/>
        <v>1</v>
      </c>
      <c r="Z288" s="6">
        <f t="shared" si="141"/>
        <v>1</v>
      </c>
      <c r="AA288" s="6">
        <f t="shared" si="142"/>
        <v>1</v>
      </c>
      <c r="AB288" s="6">
        <f t="shared" si="143"/>
        <v>1</v>
      </c>
      <c r="AC288" s="6">
        <f t="shared" si="144"/>
        <v>1</v>
      </c>
      <c r="AD288" s="6">
        <f t="shared" si="145"/>
        <v>1</v>
      </c>
      <c r="AE288" s="6">
        <f t="shared" si="146"/>
        <v>1</v>
      </c>
      <c r="AF288" s="6">
        <f t="shared" si="147"/>
        <v>1</v>
      </c>
      <c r="AG288" s="6">
        <f t="shared" si="148"/>
        <v>1</v>
      </c>
      <c r="AH288" s="6">
        <f t="shared" si="149"/>
        <v>1</v>
      </c>
      <c r="AI288" s="6">
        <f t="shared" si="174"/>
        <v>1</v>
      </c>
      <c r="AJ288" s="6">
        <f t="shared" ca="1" si="150"/>
        <v>1</v>
      </c>
      <c r="AK288" s="6">
        <f t="shared" si="151"/>
        <v>1</v>
      </c>
      <c r="AL288" s="6">
        <f t="shared" ca="1" si="152"/>
        <v>13</v>
      </c>
      <c r="AM288" s="53"/>
      <c r="AN288" s="6">
        <f t="shared" ca="1" si="153"/>
        <v>1</v>
      </c>
      <c r="AO288" s="29"/>
      <c r="AP288" s="314" t="str">
        <f t="shared" ca="1" si="164"/>
        <v/>
      </c>
      <c r="AQ288" s="314" t="str">
        <f t="shared" ca="1" si="165"/>
        <v/>
      </c>
      <c r="AR288" s="314" t="str">
        <f t="shared" ca="1" si="166"/>
        <v/>
      </c>
      <c r="AS288" s="325" t="str">
        <f t="shared" ca="1" si="167"/>
        <v/>
      </c>
      <c r="AT288" s="325" t="str">
        <f t="shared" ca="1" si="168"/>
        <v/>
      </c>
      <c r="AU288" s="317" t="str">
        <f t="shared" ca="1" si="169"/>
        <v/>
      </c>
      <c r="AV288" s="318" t="str">
        <f t="shared" ca="1" si="154"/>
        <v/>
      </c>
      <c r="AW288" s="325" t="str">
        <f t="shared" ca="1" si="170"/>
        <v/>
      </c>
      <c r="AX288" s="319" t="str">
        <f t="shared" ca="1" si="171"/>
        <v/>
      </c>
      <c r="AY288" s="325" t="str">
        <f t="shared" ca="1" si="172"/>
        <v/>
      </c>
      <c r="AZ288" s="317" t="str">
        <f t="shared" ca="1" si="173"/>
        <v/>
      </c>
      <c r="BA288" s="6" t="str">
        <f t="shared" ca="1" si="155"/>
        <v/>
      </c>
      <c r="BB288" s="29"/>
      <c r="BC288" s="6" t="str">
        <f t="shared" ca="1" si="156"/>
        <v/>
      </c>
      <c r="BD288" s="6" t="str">
        <f t="shared" ca="1" si="157"/>
        <v/>
      </c>
      <c r="BE288" s="6" t="str">
        <f t="shared" ca="1" si="158"/>
        <v/>
      </c>
      <c r="BF288" s="6" t="str">
        <f t="shared" ca="1" si="159"/>
        <v/>
      </c>
      <c r="BG288" s="6" t="str">
        <f t="shared" ca="1" si="160"/>
        <v/>
      </c>
      <c r="BH288" s="6" t="str">
        <f t="shared" ca="1" si="161"/>
        <v/>
      </c>
      <c r="BI288" s="29"/>
      <c r="BJ288" s="302" t="str">
        <f t="shared" ca="1" si="162"/>
        <v/>
      </c>
      <c r="BK288" s="302" t="str">
        <f t="shared" ca="1" si="163"/>
        <v/>
      </c>
      <c r="BL288" s="29"/>
    </row>
    <row r="289" spans="1:64" x14ac:dyDescent="0.15">
      <c r="A289" s="5"/>
      <c r="B289" s="279" t="str">
        <f ca="1">LOG確認!B289</f>
        <v/>
      </c>
      <c r="C289" s="280"/>
      <c r="D289" s="281"/>
      <c r="E289" s="281"/>
      <c r="F289" s="282"/>
      <c r="G289" s="280"/>
      <c r="H289" s="283"/>
      <c r="I289" s="284"/>
      <c r="J289" s="285"/>
      <c r="K289" s="286"/>
      <c r="L289" s="285"/>
      <c r="M289" s="287"/>
      <c r="N289" s="341"/>
      <c r="O289" s="289"/>
      <c r="P289" s="290" t="str">
        <f ca="1">LOG確認!P289</f>
        <v/>
      </c>
      <c r="Q289" s="291" t="str">
        <f ca="1">LOG確認!Q289</f>
        <v/>
      </c>
      <c r="R289" s="292" t="str">
        <f ca="1">LOG確認!R289</f>
        <v/>
      </c>
      <c r="S289" s="310" t="str">
        <f ca="1">LOG確認!S289</f>
        <v/>
      </c>
      <c r="T289" s="29"/>
      <c r="U289" s="294" t="str">
        <f ca="1">LOG確認!F289</f>
        <v/>
      </c>
      <c r="V289" s="681"/>
      <c r="W289" s="29"/>
      <c r="X289" s="29"/>
      <c r="Y289" s="6">
        <f t="shared" si="140"/>
        <v>1</v>
      </c>
      <c r="Z289" s="6">
        <f t="shared" si="141"/>
        <v>1</v>
      </c>
      <c r="AA289" s="6">
        <f t="shared" si="142"/>
        <v>1</v>
      </c>
      <c r="AB289" s="6">
        <f t="shared" si="143"/>
        <v>1</v>
      </c>
      <c r="AC289" s="6">
        <f t="shared" si="144"/>
        <v>1</v>
      </c>
      <c r="AD289" s="6">
        <f t="shared" si="145"/>
        <v>1</v>
      </c>
      <c r="AE289" s="6">
        <f t="shared" si="146"/>
        <v>1</v>
      </c>
      <c r="AF289" s="6">
        <f t="shared" si="147"/>
        <v>1</v>
      </c>
      <c r="AG289" s="6">
        <f t="shared" si="148"/>
        <v>1</v>
      </c>
      <c r="AH289" s="6">
        <f t="shared" si="149"/>
        <v>1</v>
      </c>
      <c r="AI289" s="6">
        <f t="shared" si="174"/>
        <v>1</v>
      </c>
      <c r="AJ289" s="6">
        <f t="shared" ca="1" si="150"/>
        <v>1</v>
      </c>
      <c r="AK289" s="6">
        <f t="shared" si="151"/>
        <v>1</v>
      </c>
      <c r="AL289" s="6">
        <f t="shared" ca="1" si="152"/>
        <v>13</v>
      </c>
      <c r="AM289" s="53"/>
      <c r="AN289" s="6">
        <f t="shared" ca="1" si="153"/>
        <v>1</v>
      </c>
      <c r="AO289" s="29"/>
      <c r="AP289" s="314" t="str">
        <f t="shared" ca="1" si="164"/>
        <v/>
      </c>
      <c r="AQ289" s="314" t="str">
        <f t="shared" ca="1" si="165"/>
        <v/>
      </c>
      <c r="AR289" s="314" t="str">
        <f t="shared" ca="1" si="166"/>
        <v/>
      </c>
      <c r="AS289" s="319" t="str">
        <f t="shared" ca="1" si="167"/>
        <v/>
      </c>
      <c r="AT289" s="319" t="str">
        <f t="shared" ca="1" si="168"/>
        <v/>
      </c>
      <c r="AU289" s="317" t="str">
        <f t="shared" ca="1" si="169"/>
        <v/>
      </c>
      <c r="AV289" s="324" t="str">
        <f t="shared" ca="1" si="154"/>
        <v/>
      </c>
      <c r="AW289" s="319" t="str">
        <f t="shared" ca="1" si="170"/>
        <v/>
      </c>
      <c r="AX289" s="319" t="str">
        <f t="shared" ca="1" si="171"/>
        <v/>
      </c>
      <c r="AY289" s="319" t="str">
        <f t="shared" ca="1" si="172"/>
        <v/>
      </c>
      <c r="AZ289" s="317" t="str">
        <f t="shared" ca="1" si="173"/>
        <v/>
      </c>
      <c r="BA289" s="6" t="str">
        <f t="shared" ca="1" si="155"/>
        <v/>
      </c>
      <c r="BB289" s="29"/>
      <c r="BC289" s="6" t="str">
        <f t="shared" ca="1" si="156"/>
        <v/>
      </c>
      <c r="BD289" s="6" t="str">
        <f t="shared" ca="1" si="157"/>
        <v/>
      </c>
      <c r="BE289" s="6" t="str">
        <f t="shared" ca="1" si="158"/>
        <v/>
      </c>
      <c r="BF289" s="6" t="str">
        <f t="shared" ca="1" si="159"/>
        <v/>
      </c>
      <c r="BG289" s="6" t="str">
        <f t="shared" ca="1" si="160"/>
        <v/>
      </c>
      <c r="BH289" s="6" t="str">
        <f t="shared" ca="1" si="161"/>
        <v/>
      </c>
      <c r="BI289" s="29"/>
      <c r="BJ289" s="302" t="str">
        <f t="shared" ca="1" si="162"/>
        <v/>
      </c>
      <c r="BK289" s="302" t="str">
        <f t="shared" ca="1" si="163"/>
        <v/>
      </c>
      <c r="BL289" s="29"/>
    </row>
    <row r="290" spans="1:64" x14ac:dyDescent="0.15">
      <c r="A290" s="5"/>
      <c r="B290" s="303" t="str">
        <f ca="1">LOG確認!B290</f>
        <v/>
      </c>
      <c r="C290" s="304"/>
      <c r="D290" s="280"/>
      <c r="E290" s="280"/>
      <c r="F290" s="305"/>
      <c r="G290" s="320"/>
      <c r="H290" s="284"/>
      <c r="I290" s="284"/>
      <c r="J290" s="321"/>
      <c r="K290" s="342"/>
      <c r="L290" s="306"/>
      <c r="M290" s="308"/>
      <c r="N290" s="288"/>
      <c r="O290" s="309"/>
      <c r="P290" s="290" t="str">
        <f ca="1">LOG確認!P290</f>
        <v/>
      </c>
      <c r="Q290" s="291" t="str">
        <f ca="1">LOG確認!Q290</f>
        <v/>
      </c>
      <c r="R290" s="292" t="str">
        <f ca="1">LOG確認!R290</f>
        <v/>
      </c>
      <c r="S290" s="310" t="str">
        <f ca="1">LOG確認!S290</f>
        <v/>
      </c>
      <c r="T290" s="29"/>
      <c r="U290" s="311" t="str">
        <f ca="1">LOG確認!F290</f>
        <v/>
      </c>
      <c r="V290" s="681"/>
      <c r="W290" s="29"/>
      <c r="X290" s="29"/>
      <c r="Y290" s="6">
        <f t="shared" si="140"/>
        <v>1</v>
      </c>
      <c r="Z290" s="6">
        <f t="shared" si="141"/>
        <v>1</v>
      </c>
      <c r="AA290" s="6">
        <f t="shared" si="142"/>
        <v>1</v>
      </c>
      <c r="AB290" s="6">
        <f t="shared" si="143"/>
        <v>1</v>
      </c>
      <c r="AC290" s="6">
        <f t="shared" si="144"/>
        <v>1</v>
      </c>
      <c r="AD290" s="6">
        <f t="shared" si="145"/>
        <v>1</v>
      </c>
      <c r="AE290" s="6">
        <f t="shared" si="146"/>
        <v>1</v>
      </c>
      <c r="AF290" s="6">
        <f t="shared" si="147"/>
        <v>1</v>
      </c>
      <c r="AG290" s="6">
        <f t="shared" si="148"/>
        <v>1</v>
      </c>
      <c r="AH290" s="6">
        <f t="shared" si="149"/>
        <v>1</v>
      </c>
      <c r="AI290" s="6">
        <f t="shared" si="174"/>
        <v>1</v>
      </c>
      <c r="AJ290" s="6">
        <f t="shared" ca="1" si="150"/>
        <v>1</v>
      </c>
      <c r="AK290" s="6">
        <f t="shared" si="151"/>
        <v>1</v>
      </c>
      <c r="AL290" s="6">
        <f t="shared" ca="1" si="152"/>
        <v>13</v>
      </c>
      <c r="AM290" s="53"/>
      <c r="AN290" s="6">
        <f t="shared" ca="1" si="153"/>
        <v>1</v>
      </c>
      <c r="AO290" s="29"/>
      <c r="AP290" s="314" t="str">
        <f t="shared" ca="1" si="164"/>
        <v/>
      </c>
      <c r="AQ290" s="314" t="str">
        <f t="shared" ca="1" si="165"/>
        <v/>
      </c>
      <c r="AR290" s="314" t="str">
        <f t="shared" ca="1" si="166"/>
        <v/>
      </c>
      <c r="AS290" s="319" t="str">
        <f t="shared" ca="1" si="167"/>
        <v/>
      </c>
      <c r="AT290" s="319" t="str">
        <f t="shared" ca="1" si="168"/>
        <v/>
      </c>
      <c r="AU290" s="317" t="str">
        <f t="shared" ca="1" si="169"/>
        <v/>
      </c>
      <c r="AV290" s="318" t="str">
        <f t="shared" ca="1" si="154"/>
        <v/>
      </c>
      <c r="AW290" s="319" t="str">
        <f t="shared" ca="1" si="170"/>
        <v/>
      </c>
      <c r="AX290" s="319" t="str">
        <f t="shared" ca="1" si="171"/>
        <v/>
      </c>
      <c r="AY290" s="319" t="str">
        <f t="shared" ca="1" si="172"/>
        <v/>
      </c>
      <c r="AZ290" s="317" t="str">
        <f t="shared" ca="1" si="173"/>
        <v/>
      </c>
      <c r="BA290" s="6" t="str">
        <f t="shared" ca="1" si="155"/>
        <v/>
      </c>
      <c r="BB290" s="29"/>
      <c r="BC290" s="6" t="str">
        <f t="shared" ca="1" si="156"/>
        <v/>
      </c>
      <c r="BD290" s="6" t="str">
        <f t="shared" ca="1" si="157"/>
        <v/>
      </c>
      <c r="BE290" s="6" t="str">
        <f t="shared" ca="1" si="158"/>
        <v/>
      </c>
      <c r="BF290" s="6" t="str">
        <f t="shared" ca="1" si="159"/>
        <v/>
      </c>
      <c r="BG290" s="6" t="str">
        <f t="shared" ca="1" si="160"/>
        <v/>
      </c>
      <c r="BH290" s="6" t="str">
        <f t="shared" ca="1" si="161"/>
        <v/>
      </c>
      <c r="BI290" s="29"/>
      <c r="BJ290" s="302" t="str">
        <f t="shared" ca="1" si="162"/>
        <v/>
      </c>
      <c r="BK290" s="302" t="str">
        <f t="shared" ca="1" si="163"/>
        <v/>
      </c>
      <c r="BL290" s="29"/>
    </row>
    <row r="291" spans="1:64" x14ac:dyDescent="0.15">
      <c r="A291" s="5"/>
      <c r="B291" s="303" t="str">
        <f ca="1">LOG確認!B291</f>
        <v/>
      </c>
      <c r="C291" s="304"/>
      <c r="D291" s="280"/>
      <c r="E291" s="280"/>
      <c r="F291" s="305"/>
      <c r="G291" s="320"/>
      <c r="H291" s="284"/>
      <c r="I291" s="284"/>
      <c r="J291" s="306"/>
      <c r="K291" s="342"/>
      <c r="L291" s="321"/>
      <c r="M291" s="308"/>
      <c r="N291" s="288"/>
      <c r="O291" s="322"/>
      <c r="P291" s="290" t="str">
        <f ca="1">LOG確認!P291</f>
        <v/>
      </c>
      <c r="Q291" s="291" t="str">
        <f ca="1">LOG確認!Q291</f>
        <v/>
      </c>
      <c r="R291" s="292" t="str">
        <f ca="1">LOG確認!R291</f>
        <v/>
      </c>
      <c r="S291" s="310" t="str">
        <f ca="1">LOG確認!S291</f>
        <v/>
      </c>
      <c r="T291" s="29"/>
      <c r="U291" s="311" t="str">
        <f ca="1">LOG確認!F291</f>
        <v/>
      </c>
      <c r="V291" s="681"/>
      <c r="W291" s="29"/>
      <c r="X291" s="29"/>
      <c r="Y291" s="6">
        <f t="shared" si="140"/>
        <v>1</v>
      </c>
      <c r="Z291" s="6">
        <f t="shared" si="141"/>
        <v>1</v>
      </c>
      <c r="AA291" s="6">
        <f t="shared" si="142"/>
        <v>1</v>
      </c>
      <c r="AB291" s="6">
        <f t="shared" si="143"/>
        <v>1</v>
      </c>
      <c r="AC291" s="6">
        <f t="shared" si="144"/>
        <v>1</v>
      </c>
      <c r="AD291" s="6">
        <f t="shared" si="145"/>
        <v>1</v>
      </c>
      <c r="AE291" s="6">
        <f t="shared" si="146"/>
        <v>1</v>
      </c>
      <c r="AF291" s="6">
        <f t="shared" si="147"/>
        <v>1</v>
      </c>
      <c r="AG291" s="6">
        <f t="shared" si="148"/>
        <v>1</v>
      </c>
      <c r="AH291" s="6">
        <f t="shared" si="149"/>
        <v>1</v>
      </c>
      <c r="AI291" s="6">
        <f t="shared" si="174"/>
        <v>1</v>
      </c>
      <c r="AJ291" s="6">
        <f t="shared" ca="1" si="150"/>
        <v>1</v>
      </c>
      <c r="AK291" s="6">
        <f t="shared" si="151"/>
        <v>1</v>
      </c>
      <c r="AL291" s="6">
        <f t="shared" ca="1" si="152"/>
        <v>13</v>
      </c>
      <c r="AM291" s="53"/>
      <c r="AN291" s="6">
        <f t="shared" ca="1" si="153"/>
        <v>1</v>
      </c>
      <c r="AO291" s="29"/>
      <c r="AP291" s="314" t="str">
        <f t="shared" ca="1" si="164"/>
        <v/>
      </c>
      <c r="AQ291" s="314" t="str">
        <f t="shared" ca="1" si="165"/>
        <v/>
      </c>
      <c r="AR291" s="314" t="str">
        <f t="shared" ca="1" si="166"/>
        <v/>
      </c>
      <c r="AS291" s="316" t="str">
        <f t="shared" ca="1" si="167"/>
        <v/>
      </c>
      <c r="AT291" s="316" t="str">
        <f t="shared" ca="1" si="168"/>
        <v/>
      </c>
      <c r="AU291" s="317" t="str">
        <f t="shared" ca="1" si="169"/>
        <v/>
      </c>
      <c r="AV291" s="318" t="str">
        <f t="shared" ca="1" si="154"/>
        <v/>
      </c>
      <c r="AW291" s="316" t="str">
        <f t="shared" ca="1" si="170"/>
        <v/>
      </c>
      <c r="AX291" s="319" t="str">
        <f t="shared" ca="1" si="171"/>
        <v/>
      </c>
      <c r="AY291" s="316" t="str">
        <f t="shared" ca="1" si="172"/>
        <v/>
      </c>
      <c r="AZ291" s="317" t="str">
        <f t="shared" ca="1" si="173"/>
        <v/>
      </c>
      <c r="BA291" s="6" t="str">
        <f t="shared" ca="1" si="155"/>
        <v/>
      </c>
      <c r="BB291" s="29"/>
      <c r="BC291" s="6" t="str">
        <f t="shared" ca="1" si="156"/>
        <v/>
      </c>
      <c r="BD291" s="6" t="str">
        <f t="shared" ca="1" si="157"/>
        <v/>
      </c>
      <c r="BE291" s="6" t="str">
        <f t="shared" ca="1" si="158"/>
        <v/>
      </c>
      <c r="BF291" s="6" t="str">
        <f t="shared" ca="1" si="159"/>
        <v/>
      </c>
      <c r="BG291" s="6" t="str">
        <f t="shared" ca="1" si="160"/>
        <v/>
      </c>
      <c r="BH291" s="6" t="str">
        <f t="shared" ca="1" si="161"/>
        <v/>
      </c>
      <c r="BI291" s="29"/>
      <c r="BJ291" s="302" t="str">
        <f t="shared" ca="1" si="162"/>
        <v/>
      </c>
      <c r="BK291" s="302" t="str">
        <f t="shared" ca="1" si="163"/>
        <v/>
      </c>
      <c r="BL291" s="29"/>
    </row>
    <row r="292" spans="1:64" x14ac:dyDescent="0.15">
      <c r="A292" s="5"/>
      <c r="B292" s="303" t="str">
        <f ca="1">LOG確認!B292</f>
        <v/>
      </c>
      <c r="C292" s="304"/>
      <c r="D292" s="280"/>
      <c r="E292" s="280"/>
      <c r="F292" s="305"/>
      <c r="G292" s="320"/>
      <c r="H292" s="284"/>
      <c r="I292" s="284"/>
      <c r="J292" s="306"/>
      <c r="K292" s="342"/>
      <c r="L292" s="321"/>
      <c r="M292" s="308"/>
      <c r="N292" s="288"/>
      <c r="O292" s="322"/>
      <c r="P292" s="290" t="str">
        <f ca="1">LOG確認!P292</f>
        <v/>
      </c>
      <c r="Q292" s="291" t="str">
        <f ca="1">LOG確認!Q292</f>
        <v/>
      </c>
      <c r="R292" s="292" t="str">
        <f ca="1">LOG確認!R292</f>
        <v/>
      </c>
      <c r="S292" s="310" t="str">
        <f ca="1">LOG確認!S292</f>
        <v/>
      </c>
      <c r="T292" s="29"/>
      <c r="U292" s="311" t="str">
        <f ca="1">LOG確認!F292</f>
        <v/>
      </c>
      <c r="V292" s="681"/>
      <c r="W292" s="29"/>
      <c r="X292" s="29"/>
      <c r="Y292" s="6">
        <f t="shared" si="140"/>
        <v>1</v>
      </c>
      <c r="Z292" s="6">
        <f t="shared" si="141"/>
        <v>1</v>
      </c>
      <c r="AA292" s="6">
        <f t="shared" si="142"/>
        <v>1</v>
      </c>
      <c r="AB292" s="6">
        <f t="shared" si="143"/>
        <v>1</v>
      </c>
      <c r="AC292" s="6">
        <f t="shared" si="144"/>
        <v>1</v>
      </c>
      <c r="AD292" s="6">
        <f t="shared" si="145"/>
        <v>1</v>
      </c>
      <c r="AE292" s="6">
        <f t="shared" si="146"/>
        <v>1</v>
      </c>
      <c r="AF292" s="6">
        <f t="shared" si="147"/>
        <v>1</v>
      </c>
      <c r="AG292" s="6">
        <f t="shared" si="148"/>
        <v>1</v>
      </c>
      <c r="AH292" s="6">
        <f t="shared" si="149"/>
        <v>1</v>
      </c>
      <c r="AI292" s="6">
        <f t="shared" si="174"/>
        <v>1</v>
      </c>
      <c r="AJ292" s="6">
        <f t="shared" ca="1" si="150"/>
        <v>1</v>
      </c>
      <c r="AK292" s="6">
        <f t="shared" si="151"/>
        <v>1</v>
      </c>
      <c r="AL292" s="6">
        <f t="shared" ca="1" si="152"/>
        <v>13</v>
      </c>
      <c r="AM292" s="53"/>
      <c r="AN292" s="6">
        <f t="shared" ca="1" si="153"/>
        <v>1</v>
      </c>
      <c r="AO292" s="29"/>
      <c r="AP292" s="314" t="str">
        <f t="shared" ca="1" si="164"/>
        <v/>
      </c>
      <c r="AQ292" s="314" t="str">
        <f t="shared" ca="1" si="165"/>
        <v/>
      </c>
      <c r="AR292" s="314" t="str">
        <f t="shared" ca="1" si="166"/>
        <v/>
      </c>
      <c r="AS292" s="319" t="str">
        <f t="shared" ca="1" si="167"/>
        <v/>
      </c>
      <c r="AT292" s="319" t="str">
        <f t="shared" ca="1" si="168"/>
        <v/>
      </c>
      <c r="AU292" s="317" t="str">
        <f t="shared" ca="1" si="169"/>
        <v/>
      </c>
      <c r="AV292" s="324" t="str">
        <f t="shared" ca="1" si="154"/>
        <v/>
      </c>
      <c r="AW292" s="319" t="str">
        <f t="shared" ca="1" si="170"/>
        <v/>
      </c>
      <c r="AX292" s="319" t="str">
        <f t="shared" ca="1" si="171"/>
        <v/>
      </c>
      <c r="AY292" s="319" t="str">
        <f t="shared" ca="1" si="172"/>
        <v/>
      </c>
      <c r="AZ292" s="317" t="str">
        <f t="shared" ca="1" si="173"/>
        <v/>
      </c>
      <c r="BA292" s="6" t="str">
        <f t="shared" ca="1" si="155"/>
        <v/>
      </c>
      <c r="BB292" s="29"/>
      <c r="BC292" s="6" t="str">
        <f t="shared" ca="1" si="156"/>
        <v/>
      </c>
      <c r="BD292" s="6" t="str">
        <f t="shared" ca="1" si="157"/>
        <v/>
      </c>
      <c r="BE292" s="6" t="str">
        <f t="shared" ca="1" si="158"/>
        <v/>
      </c>
      <c r="BF292" s="6" t="str">
        <f t="shared" ca="1" si="159"/>
        <v/>
      </c>
      <c r="BG292" s="6" t="str">
        <f t="shared" ca="1" si="160"/>
        <v/>
      </c>
      <c r="BH292" s="6" t="str">
        <f t="shared" ca="1" si="161"/>
        <v/>
      </c>
      <c r="BI292" s="29"/>
      <c r="BJ292" s="302" t="str">
        <f t="shared" ca="1" si="162"/>
        <v/>
      </c>
      <c r="BK292" s="302" t="str">
        <f t="shared" ca="1" si="163"/>
        <v/>
      </c>
      <c r="BL292" s="29"/>
    </row>
    <row r="293" spans="1:64" x14ac:dyDescent="0.15">
      <c r="A293" s="5"/>
      <c r="B293" s="303" t="str">
        <f ca="1">LOG確認!B293</f>
        <v/>
      </c>
      <c r="C293" s="304"/>
      <c r="D293" s="280"/>
      <c r="E293" s="280"/>
      <c r="F293" s="305"/>
      <c r="G293" s="320"/>
      <c r="H293" s="284"/>
      <c r="I293" s="284"/>
      <c r="J293" s="306"/>
      <c r="K293" s="307"/>
      <c r="L293" s="306"/>
      <c r="M293" s="308"/>
      <c r="N293" s="288"/>
      <c r="O293" s="322"/>
      <c r="P293" s="290" t="str">
        <f ca="1">LOG確認!P293</f>
        <v/>
      </c>
      <c r="Q293" s="291" t="str">
        <f ca="1">LOG確認!Q293</f>
        <v/>
      </c>
      <c r="R293" s="292" t="str">
        <f ca="1">LOG確認!R293</f>
        <v/>
      </c>
      <c r="S293" s="310" t="str">
        <f ca="1">LOG確認!S293</f>
        <v/>
      </c>
      <c r="T293" s="29"/>
      <c r="U293" s="311" t="str">
        <f ca="1">LOG確認!F293</f>
        <v/>
      </c>
      <c r="V293" s="681"/>
      <c r="W293" s="29"/>
      <c r="X293" s="29"/>
      <c r="Y293" s="6">
        <f t="shared" si="140"/>
        <v>1</v>
      </c>
      <c r="Z293" s="6">
        <f t="shared" si="141"/>
        <v>1</v>
      </c>
      <c r="AA293" s="6">
        <f t="shared" si="142"/>
        <v>1</v>
      </c>
      <c r="AB293" s="6">
        <f t="shared" si="143"/>
        <v>1</v>
      </c>
      <c r="AC293" s="6">
        <f t="shared" si="144"/>
        <v>1</v>
      </c>
      <c r="AD293" s="6">
        <f t="shared" si="145"/>
        <v>1</v>
      </c>
      <c r="AE293" s="6">
        <f t="shared" si="146"/>
        <v>1</v>
      </c>
      <c r="AF293" s="6">
        <f t="shared" si="147"/>
        <v>1</v>
      </c>
      <c r="AG293" s="6">
        <f t="shared" si="148"/>
        <v>1</v>
      </c>
      <c r="AH293" s="6">
        <f t="shared" si="149"/>
        <v>1</v>
      </c>
      <c r="AI293" s="6">
        <f t="shared" si="174"/>
        <v>1</v>
      </c>
      <c r="AJ293" s="6">
        <f t="shared" ca="1" si="150"/>
        <v>1</v>
      </c>
      <c r="AK293" s="6">
        <f t="shared" si="151"/>
        <v>1</v>
      </c>
      <c r="AL293" s="6">
        <f t="shared" ca="1" si="152"/>
        <v>13</v>
      </c>
      <c r="AM293" s="53"/>
      <c r="AN293" s="6">
        <f t="shared" ca="1" si="153"/>
        <v>1</v>
      </c>
      <c r="AO293" s="29"/>
      <c r="AP293" s="314" t="str">
        <f t="shared" ca="1" si="164"/>
        <v/>
      </c>
      <c r="AQ293" s="314" t="str">
        <f t="shared" ca="1" si="165"/>
        <v/>
      </c>
      <c r="AR293" s="314" t="str">
        <f t="shared" ca="1" si="166"/>
        <v/>
      </c>
      <c r="AS293" s="325" t="str">
        <f t="shared" ca="1" si="167"/>
        <v/>
      </c>
      <c r="AT293" s="325" t="str">
        <f t="shared" ca="1" si="168"/>
        <v/>
      </c>
      <c r="AU293" s="317" t="str">
        <f t="shared" ca="1" si="169"/>
        <v/>
      </c>
      <c r="AV293" s="318" t="str">
        <f t="shared" ca="1" si="154"/>
        <v/>
      </c>
      <c r="AW293" s="325" t="str">
        <f t="shared" ca="1" si="170"/>
        <v/>
      </c>
      <c r="AX293" s="319" t="str">
        <f t="shared" ca="1" si="171"/>
        <v/>
      </c>
      <c r="AY293" s="325" t="str">
        <f t="shared" ca="1" si="172"/>
        <v/>
      </c>
      <c r="AZ293" s="317" t="str">
        <f t="shared" ca="1" si="173"/>
        <v/>
      </c>
      <c r="BA293" s="6" t="str">
        <f t="shared" ca="1" si="155"/>
        <v/>
      </c>
      <c r="BB293" s="29"/>
      <c r="BC293" s="6" t="str">
        <f t="shared" ca="1" si="156"/>
        <v/>
      </c>
      <c r="BD293" s="6" t="str">
        <f t="shared" ca="1" si="157"/>
        <v/>
      </c>
      <c r="BE293" s="6" t="str">
        <f t="shared" ca="1" si="158"/>
        <v/>
      </c>
      <c r="BF293" s="6" t="str">
        <f t="shared" ca="1" si="159"/>
        <v/>
      </c>
      <c r="BG293" s="6" t="str">
        <f t="shared" ca="1" si="160"/>
        <v/>
      </c>
      <c r="BH293" s="6" t="str">
        <f t="shared" ca="1" si="161"/>
        <v/>
      </c>
      <c r="BI293" s="29"/>
      <c r="BJ293" s="302" t="str">
        <f t="shared" ca="1" si="162"/>
        <v/>
      </c>
      <c r="BK293" s="302" t="str">
        <f t="shared" ca="1" si="163"/>
        <v/>
      </c>
      <c r="BL293" s="29"/>
    </row>
    <row r="294" spans="1:64" x14ac:dyDescent="0.15">
      <c r="A294" s="5"/>
      <c r="B294" s="303" t="str">
        <f ca="1">LOG確認!B294</f>
        <v/>
      </c>
      <c r="C294" s="304"/>
      <c r="D294" s="280"/>
      <c r="E294" s="280"/>
      <c r="F294" s="305"/>
      <c r="G294" s="320"/>
      <c r="H294" s="284"/>
      <c r="I294" s="284"/>
      <c r="J294" s="321"/>
      <c r="K294" s="342"/>
      <c r="L294" s="321"/>
      <c r="M294" s="308"/>
      <c r="N294" s="288"/>
      <c r="O294" s="309"/>
      <c r="P294" s="290" t="str">
        <f ca="1">LOG確認!P294</f>
        <v/>
      </c>
      <c r="Q294" s="291" t="str">
        <f ca="1">LOG確認!Q294</f>
        <v/>
      </c>
      <c r="R294" s="292" t="str">
        <f ca="1">LOG確認!R294</f>
        <v/>
      </c>
      <c r="S294" s="310" t="str">
        <f ca="1">LOG確認!S294</f>
        <v/>
      </c>
      <c r="T294" s="29"/>
      <c r="U294" s="326" t="str">
        <f ca="1">LOG確認!F294</f>
        <v/>
      </c>
      <c r="V294" s="681"/>
      <c r="W294" s="29"/>
      <c r="X294" s="29"/>
      <c r="Y294" s="6">
        <f t="shared" si="140"/>
        <v>1</v>
      </c>
      <c r="Z294" s="6">
        <f t="shared" si="141"/>
        <v>1</v>
      </c>
      <c r="AA294" s="6">
        <f t="shared" si="142"/>
        <v>1</v>
      </c>
      <c r="AB294" s="6">
        <f t="shared" si="143"/>
        <v>1</v>
      </c>
      <c r="AC294" s="6">
        <f t="shared" si="144"/>
        <v>1</v>
      </c>
      <c r="AD294" s="6">
        <f t="shared" si="145"/>
        <v>1</v>
      </c>
      <c r="AE294" s="6">
        <f t="shared" si="146"/>
        <v>1</v>
      </c>
      <c r="AF294" s="6">
        <f t="shared" si="147"/>
        <v>1</v>
      </c>
      <c r="AG294" s="6">
        <f t="shared" si="148"/>
        <v>1</v>
      </c>
      <c r="AH294" s="6">
        <f t="shared" si="149"/>
        <v>1</v>
      </c>
      <c r="AI294" s="6">
        <f t="shared" si="174"/>
        <v>1</v>
      </c>
      <c r="AJ294" s="6">
        <f t="shared" ca="1" si="150"/>
        <v>1</v>
      </c>
      <c r="AK294" s="6">
        <f t="shared" si="151"/>
        <v>1</v>
      </c>
      <c r="AL294" s="6">
        <f t="shared" ca="1" si="152"/>
        <v>13</v>
      </c>
      <c r="AM294" s="53"/>
      <c r="AN294" s="6">
        <f t="shared" ca="1" si="153"/>
        <v>1</v>
      </c>
      <c r="AO294" s="29"/>
      <c r="AP294" s="314" t="str">
        <f t="shared" ca="1" si="164"/>
        <v/>
      </c>
      <c r="AQ294" s="314" t="str">
        <f t="shared" ca="1" si="165"/>
        <v/>
      </c>
      <c r="AR294" s="314" t="str">
        <f t="shared" ca="1" si="166"/>
        <v/>
      </c>
      <c r="AS294" s="325" t="str">
        <f t="shared" ca="1" si="167"/>
        <v/>
      </c>
      <c r="AT294" s="325" t="str">
        <f t="shared" ca="1" si="168"/>
        <v/>
      </c>
      <c r="AU294" s="317" t="str">
        <f t="shared" ca="1" si="169"/>
        <v/>
      </c>
      <c r="AV294" s="318" t="str">
        <f t="shared" ca="1" si="154"/>
        <v/>
      </c>
      <c r="AW294" s="325" t="str">
        <f t="shared" ca="1" si="170"/>
        <v/>
      </c>
      <c r="AX294" s="319" t="str">
        <f t="shared" ca="1" si="171"/>
        <v/>
      </c>
      <c r="AY294" s="325" t="str">
        <f t="shared" ca="1" si="172"/>
        <v/>
      </c>
      <c r="AZ294" s="317" t="str">
        <f t="shared" ca="1" si="173"/>
        <v/>
      </c>
      <c r="BA294" s="6" t="str">
        <f t="shared" ca="1" si="155"/>
        <v/>
      </c>
      <c r="BB294" s="29"/>
      <c r="BC294" s="6" t="str">
        <f t="shared" ca="1" si="156"/>
        <v/>
      </c>
      <c r="BD294" s="6" t="str">
        <f t="shared" ca="1" si="157"/>
        <v/>
      </c>
      <c r="BE294" s="6" t="str">
        <f t="shared" ca="1" si="158"/>
        <v/>
      </c>
      <c r="BF294" s="6" t="str">
        <f t="shared" ca="1" si="159"/>
        <v/>
      </c>
      <c r="BG294" s="6" t="str">
        <f t="shared" ca="1" si="160"/>
        <v/>
      </c>
      <c r="BH294" s="6" t="str">
        <f t="shared" ca="1" si="161"/>
        <v/>
      </c>
      <c r="BI294" s="29"/>
      <c r="BJ294" s="302" t="str">
        <f t="shared" ca="1" si="162"/>
        <v/>
      </c>
      <c r="BK294" s="302" t="str">
        <f t="shared" ca="1" si="163"/>
        <v/>
      </c>
      <c r="BL294" s="29"/>
    </row>
    <row r="295" spans="1:64" x14ac:dyDescent="0.15">
      <c r="A295" s="5"/>
      <c r="B295" s="303" t="str">
        <f ca="1">LOG確認!B295</f>
        <v/>
      </c>
      <c r="C295" s="304"/>
      <c r="D295" s="280"/>
      <c r="E295" s="280"/>
      <c r="F295" s="305"/>
      <c r="G295" s="320"/>
      <c r="H295" s="284"/>
      <c r="I295" s="284"/>
      <c r="J295" s="321"/>
      <c r="K295" s="342"/>
      <c r="L295" s="321"/>
      <c r="M295" s="308"/>
      <c r="N295" s="288"/>
      <c r="O295" s="322"/>
      <c r="P295" s="290" t="str">
        <f ca="1">LOG確認!P295</f>
        <v/>
      </c>
      <c r="Q295" s="291" t="str">
        <f ca="1">LOG確認!Q295</f>
        <v/>
      </c>
      <c r="R295" s="292" t="str">
        <f ca="1">LOG確認!R295</f>
        <v/>
      </c>
      <c r="S295" s="310" t="str">
        <f ca="1">LOG確認!S295</f>
        <v/>
      </c>
      <c r="T295" s="29"/>
      <c r="U295" s="311" t="str">
        <f ca="1">LOG確認!F295</f>
        <v/>
      </c>
      <c r="V295" s="681"/>
      <c r="W295" s="29"/>
      <c r="X295" s="29"/>
      <c r="Y295" s="6">
        <f t="shared" si="140"/>
        <v>1</v>
      </c>
      <c r="Z295" s="6">
        <f t="shared" si="141"/>
        <v>1</v>
      </c>
      <c r="AA295" s="6">
        <f t="shared" si="142"/>
        <v>1</v>
      </c>
      <c r="AB295" s="6">
        <f t="shared" si="143"/>
        <v>1</v>
      </c>
      <c r="AC295" s="6">
        <f t="shared" si="144"/>
        <v>1</v>
      </c>
      <c r="AD295" s="6">
        <f t="shared" si="145"/>
        <v>1</v>
      </c>
      <c r="AE295" s="6">
        <f t="shared" si="146"/>
        <v>1</v>
      </c>
      <c r="AF295" s="6">
        <f t="shared" si="147"/>
        <v>1</v>
      </c>
      <c r="AG295" s="6">
        <f t="shared" si="148"/>
        <v>1</v>
      </c>
      <c r="AH295" s="6">
        <f t="shared" si="149"/>
        <v>1</v>
      </c>
      <c r="AI295" s="6">
        <f t="shared" si="174"/>
        <v>1</v>
      </c>
      <c r="AJ295" s="6">
        <f t="shared" ca="1" si="150"/>
        <v>1</v>
      </c>
      <c r="AK295" s="6">
        <f t="shared" si="151"/>
        <v>1</v>
      </c>
      <c r="AL295" s="6">
        <f t="shared" ca="1" si="152"/>
        <v>13</v>
      </c>
      <c r="AM295" s="53"/>
      <c r="AN295" s="6">
        <f t="shared" ca="1" si="153"/>
        <v>1</v>
      </c>
      <c r="AO295" s="29"/>
      <c r="AP295" s="314" t="str">
        <f t="shared" ca="1" si="164"/>
        <v/>
      </c>
      <c r="AQ295" s="314" t="str">
        <f t="shared" ca="1" si="165"/>
        <v/>
      </c>
      <c r="AR295" s="314" t="str">
        <f t="shared" ca="1" si="166"/>
        <v/>
      </c>
      <c r="AS295" s="325" t="str">
        <f t="shared" ca="1" si="167"/>
        <v/>
      </c>
      <c r="AT295" s="325" t="str">
        <f t="shared" ca="1" si="168"/>
        <v/>
      </c>
      <c r="AU295" s="317" t="str">
        <f t="shared" ca="1" si="169"/>
        <v/>
      </c>
      <c r="AV295" s="324" t="str">
        <f t="shared" ca="1" si="154"/>
        <v/>
      </c>
      <c r="AW295" s="325" t="str">
        <f t="shared" ca="1" si="170"/>
        <v/>
      </c>
      <c r="AX295" s="319" t="str">
        <f t="shared" ca="1" si="171"/>
        <v/>
      </c>
      <c r="AY295" s="325" t="str">
        <f t="shared" ca="1" si="172"/>
        <v/>
      </c>
      <c r="AZ295" s="317" t="str">
        <f t="shared" ca="1" si="173"/>
        <v/>
      </c>
      <c r="BA295" s="6" t="str">
        <f t="shared" ca="1" si="155"/>
        <v/>
      </c>
      <c r="BB295" s="29"/>
      <c r="BC295" s="6" t="str">
        <f t="shared" ca="1" si="156"/>
        <v/>
      </c>
      <c r="BD295" s="6" t="str">
        <f t="shared" ca="1" si="157"/>
        <v/>
      </c>
      <c r="BE295" s="6" t="str">
        <f t="shared" ca="1" si="158"/>
        <v/>
      </c>
      <c r="BF295" s="6" t="str">
        <f t="shared" ca="1" si="159"/>
        <v/>
      </c>
      <c r="BG295" s="6" t="str">
        <f t="shared" ca="1" si="160"/>
        <v/>
      </c>
      <c r="BH295" s="6" t="str">
        <f t="shared" ca="1" si="161"/>
        <v/>
      </c>
      <c r="BI295" s="29"/>
      <c r="BJ295" s="302" t="str">
        <f t="shared" ca="1" si="162"/>
        <v/>
      </c>
      <c r="BK295" s="302" t="str">
        <f t="shared" ca="1" si="163"/>
        <v/>
      </c>
      <c r="BL295" s="29"/>
    </row>
    <row r="296" spans="1:64" x14ac:dyDescent="0.15">
      <c r="A296" s="5"/>
      <c r="B296" s="303" t="str">
        <f ca="1">LOG確認!B296</f>
        <v/>
      </c>
      <c r="C296" s="304"/>
      <c r="D296" s="280"/>
      <c r="E296" s="280"/>
      <c r="F296" s="305"/>
      <c r="G296" s="320"/>
      <c r="H296" s="284"/>
      <c r="I296" s="284"/>
      <c r="J296" s="306"/>
      <c r="K296" s="342"/>
      <c r="L296" s="321"/>
      <c r="M296" s="308"/>
      <c r="N296" s="288"/>
      <c r="O296" s="322"/>
      <c r="P296" s="290" t="str">
        <f ca="1">LOG確認!P296</f>
        <v/>
      </c>
      <c r="Q296" s="291" t="str">
        <f ca="1">LOG確認!Q296</f>
        <v/>
      </c>
      <c r="R296" s="292" t="str">
        <f ca="1">LOG確認!R296</f>
        <v/>
      </c>
      <c r="S296" s="310" t="str">
        <f ca="1">LOG確認!S296</f>
        <v/>
      </c>
      <c r="T296" s="29"/>
      <c r="U296" s="311" t="str">
        <f ca="1">LOG確認!F296</f>
        <v/>
      </c>
      <c r="V296" s="681"/>
      <c r="W296" s="29"/>
      <c r="X296" s="29"/>
      <c r="Y296" s="6">
        <f t="shared" si="140"/>
        <v>1</v>
      </c>
      <c r="Z296" s="6">
        <f t="shared" si="141"/>
        <v>1</v>
      </c>
      <c r="AA296" s="6">
        <f t="shared" si="142"/>
        <v>1</v>
      </c>
      <c r="AB296" s="6">
        <f t="shared" si="143"/>
        <v>1</v>
      </c>
      <c r="AC296" s="6">
        <f t="shared" si="144"/>
        <v>1</v>
      </c>
      <c r="AD296" s="6">
        <f t="shared" si="145"/>
        <v>1</v>
      </c>
      <c r="AE296" s="6">
        <f t="shared" si="146"/>
        <v>1</v>
      </c>
      <c r="AF296" s="6">
        <f t="shared" si="147"/>
        <v>1</v>
      </c>
      <c r="AG296" s="6">
        <f t="shared" si="148"/>
        <v>1</v>
      </c>
      <c r="AH296" s="6">
        <f t="shared" si="149"/>
        <v>1</v>
      </c>
      <c r="AI296" s="6">
        <f t="shared" si="174"/>
        <v>1</v>
      </c>
      <c r="AJ296" s="6">
        <f t="shared" ca="1" si="150"/>
        <v>1</v>
      </c>
      <c r="AK296" s="6">
        <f t="shared" si="151"/>
        <v>1</v>
      </c>
      <c r="AL296" s="6">
        <f t="shared" ca="1" si="152"/>
        <v>13</v>
      </c>
      <c r="AM296" s="53"/>
      <c r="AN296" s="6">
        <f t="shared" ca="1" si="153"/>
        <v>1</v>
      </c>
      <c r="AO296" s="29"/>
      <c r="AP296" s="314" t="str">
        <f t="shared" ca="1" si="164"/>
        <v/>
      </c>
      <c r="AQ296" s="314" t="str">
        <f t="shared" ca="1" si="165"/>
        <v/>
      </c>
      <c r="AR296" s="314" t="str">
        <f t="shared" ca="1" si="166"/>
        <v/>
      </c>
      <c r="AS296" s="325" t="str">
        <f t="shared" ca="1" si="167"/>
        <v/>
      </c>
      <c r="AT296" s="325" t="str">
        <f t="shared" ca="1" si="168"/>
        <v/>
      </c>
      <c r="AU296" s="317" t="str">
        <f t="shared" ca="1" si="169"/>
        <v/>
      </c>
      <c r="AV296" s="318" t="str">
        <f t="shared" ca="1" si="154"/>
        <v/>
      </c>
      <c r="AW296" s="325" t="str">
        <f t="shared" ca="1" si="170"/>
        <v/>
      </c>
      <c r="AX296" s="319" t="str">
        <f t="shared" ca="1" si="171"/>
        <v/>
      </c>
      <c r="AY296" s="325" t="str">
        <f t="shared" ca="1" si="172"/>
        <v/>
      </c>
      <c r="AZ296" s="317" t="str">
        <f t="shared" ca="1" si="173"/>
        <v/>
      </c>
      <c r="BA296" s="6" t="str">
        <f t="shared" ca="1" si="155"/>
        <v/>
      </c>
      <c r="BB296" s="29"/>
      <c r="BC296" s="6" t="str">
        <f t="shared" ca="1" si="156"/>
        <v/>
      </c>
      <c r="BD296" s="6" t="str">
        <f t="shared" ca="1" si="157"/>
        <v/>
      </c>
      <c r="BE296" s="6" t="str">
        <f t="shared" ca="1" si="158"/>
        <v/>
      </c>
      <c r="BF296" s="6" t="str">
        <f t="shared" ca="1" si="159"/>
        <v/>
      </c>
      <c r="BG296" s="6" t="str">
        <f t="shared" ca="1" si="160"/>
        <v/>
      </c>
      <c r="BH296" s="6" t="str">
        <f t="shared" ca="1" si="161"/>
        <v/>
      </c>
      <c r="BI296" s="29"/>
      <c r="BJ296" s="302" t="str">
        <f t="shared" ca="1" si="162"/>
        <v/>
      </c>
      <c r="BK296" s="302" t="str">
        <f t="shared" ca="1" si="163"/>
        <v/>
      </c>
      <c r="BL296" s="29"/>
    </row>
    <row r="297" spans="1:64" x14ac:dyDescent="0.15">
      <c r="A297" s="5"/>
      <c r="B297" s="303" t="str">
        <f ca="1">LOG確認!B297</f>
        <v/>
      </c>
      <c r="C297" s="304"/>
      <c r="D297" s="280"/>
      <c r="E297" s="280"/>
      <c r="F297" s="305"/>
      <c r="G297" s="320"/>
      <c r="H297" s="284"/>
      <c r="I297" s="284"/>
      <c r="J297" s="306"/>
      <c r="K297" s="342"/>
      <c r="L297" s="306"/>
      <c r="M297" s="308"/>
      <c r="N297" s="288"/>
      <c r="O297" s="322"/>
      <c r="P297" s="290" t="str">
        <f ca="1">LOG確認!P297</f>
        <v/>
      </c>
      <c r="Q297" s="291" t="str">
        <f ca="1">LOG確認!Q297</f>
        <v/>
      </c>
      <c r="R297" s="292" t="str">
        <f ca="1">LOG確認!R297</f>
        <v/>
      </c>
      <c r="S297" s="310" t="str">
        <f ca="1">LOG確認!S297</f>
        <v/>
      </c>
      <c r="T297" s="29"/>
      <c r="U297" s="326" t="str">
        <f ca="1">LOG確認!F297</f>
        <v/>
      </c>
      <c r="V297" s="681"/>
      <c r="W297" s="29"/>
      <c r="X297" s="29"/>
      <c r="Y297" s="6">
        <f t="shared" si="140"/>
        <v>1</v>
      </c>
      <c r="Z297" s="6">
        <f t="shared" si="141"/>
        <v>1</v>
      </c>
      <c r="AA297" s="6">
        <f t="shared" si="142"/>
        <v>1</v>
      </c>
      <c r="AB297" s="6">
        <f t="shared" si="143"/>
        <v>1</v>
      </c>
      <c r="AC297" s="6">
        <f t="shared" si="144"/>
        <v>1</v>
      </c>
      <c r="AD297" s="6">
        <f t="shared" si="145"/>
        <v>1</v>
      </c>
      <c r="AE297" s="6">
        <f t="shared" si="146"/>
        <v>1</v>
      </c>
      <c r="AF297" s="6">
        <f t="shared" si="147"/>
        <v>1</v>
      </c>
      <c r="AG297" s="6">
        <f t="shared" si="148"/>
        <v>1</v>
      </c>
      <c r="AH297" s="6">
        <f t="shared" si="149"/>
        <v>1</v>
      </c>
      <c r="AI297" s="6">
        <f t="shared" si="174"/>
        <v>1</v>
      </c>
      <c r="AJ297" s="6">
        <f t="shared" ca="1" si="150"/>
        <v>1</v>
      </c>
      <c r="AK297" s="6">
        <f t="shared" si="151"/>
        <v>1</v>
      </c>
      <c r="AL297" s="6">
        <f t="shared" ca="1" si="152"/>
        <v>13</v>
      </c>
      <c r="AM297" s="53"/>
      <c r="AN297" s="6">
        <f t="shared" ca="1" si="153"/>
        <v>1</v>
      </c>
      <c r="AO297" s="29"/>
      <c r="AP297" s="314" t="str">
        <f t="shared" ca="1" si="164"/>
        <v/>
      </c>
      <c r="AQ297" s="314" t="str">
        <f t="shared" ca="1" si="165"/>
        <v/>
      </c>
      <c r="AR297" s="314" t="str">
        <f t="shared" ca="1" si="166"/>
        <v/>
      </c>
      <c r="AS297" s="316" t="str">
        <f t="shared" ca="1" si="167"/>
        <v/>
      </c>
      <c r="AT297" s="316" t="str">
        <f t="shared" ca="1" si="168"/>
        <v/>
      </c>
      <c r="AU297" s="317" t="str">
        <f t="shared" ca="1" si="169"/>
        <v/>
      </c>
      <c r="AV297" s="318" t="str">
        <f t="shared" ca="1" si="154"/>
        <v/>
      </c>
      <c r="AW297" s="316" t="str">
        <f t="shared" ca="1" si="170"/>
        <v/>
      </c>
      <c r="AX297" s="319" t="str">
        <f t="shared" ca="1" si="171"/>
        <v/>
      </c>
      <c r="AY297" s="316" t="str">
        <f t="shared" ca="1" si="172"/>
        <v/>
      </c>
      <c r="AZ297" s="317" t="str">
        <f t="shared" ca="1" si="173"/>
        <v/>
      </c>
      <c r="BA297" s="6" t="str">
        <f t="shared" ca="1" si="155"/>
        <v/>
      </c>
      <c r="BB297" s="29"/>
      <c r="BC297" s="6" t="str">
        <f t="shared" ca="1" si="156"/>
        <v/>
      </c>
      <c r="BD297" s="6" t="str">
        <f t="shared" ca="1" si="157"/>
        <v/>
      </c>
      <c r="BE297" s="6" t="str">
        <f t="shared" ca="1" si="158"/>
        <v/>
      </c>
      <c r="BF297" s="6" t="str">
        <f t="shared" ca="1" si="159"/>
        <v/>
      </c>
      <c r="BG297" s="6" t="str">
        <f t="shared" ca="1" si="160"/>
        <v/>
      </c>
      <c r="BH297" s="6" t="str">
        <f t="shared" ca="1" si="161"/>
        <v/>
      </c>
      <c r="BI297" s="29"/>
      <c r="BJ297" s="302" t="str">
        <f t="shared" ca="1" si="162"/>
        <v/>
      </c>
      <c r="BK297" s="302" t="str">
        <f t="shared" ca="1" si="163"/>
        <v/>
      </c>
      <c r="BL297" s="29"/>
    </row>
    <row r="298" spans="1:64" x14ac:dyDescent="0.15">
      <c r="A298" s="5">
        <v>280</v>
      </c>
      <c r="B298" s="303" t="str">
        <f ca="1">LOG確認!B298</f>
        <v/>
      </c>
      <c r="C298" s="327"/>
      <c r="D298" s="328"/>
      <c r="E298" s="328"/>
      <c r="F298" s="329"/>
      <c r="G298" s="328"/>
      <c r="H298" s="330"/>
      <c r="I298" s="330"/>
      <c r="J298" s="331"/>
      <c r="K298" s="332"/>
      <c r="L298" s="331"/>
      <c r="M298" s="333"/>
      <c r="N298" s="334"/>
      <c r="O298" s="335"/>
      <c r="P298" s="336" t="str">
        <f ca="1">LOG確認!P298</f>
        <v/>
      </c>
      <c r="Q298" s="337" t="str">
        <f ca="1">LOG確認!Q298</f>
        <v/>
      </c>
      <c r="R298" s="338" t="str">
        <f ca="1">LOG確認!R298</f>
        <v/>
      </c>
      <c r="S298" s="339" t="str">
        <f ca="1">LOG確認!S298</f>
        <v/>
      </c>
      <c r="T298" s="29"/>
      <c r="U298" s="340" t="str">
        <f ca="1">LOG確認!F298</f>
        <v/>
      </c>
      <c r="V298" s="681"/>
      <c r="W298" s="29"/>
      <c r="X298" s="29"/>
      <c r="Y298" s="6">
        <f t="shared" si="140"/>
        <v>1</v>
      </c>
      <c r="Z298" s="6">
        <f t="shared" si="141"/>
        <v>1</v>
      </c>
      <c r="AA298" s="6">
        <f t="shared" si="142"/>
        <v>1</v>
      </c>
      <c r="AB298" s="6">
        <f t="shared" si="143"/>
        <v>1</v>
      </c>
      <c r="AC298" s="6">
        <f t="shared" si="144"/>
        <v>1</v>
      </c>
      <c r="AD298" s="6">
        <f t="shared" si="145"/>
        <v>1</v>
      </c>
      <c r="AE298" s="6">
        <f t="shared" si="146"/>
        <v>1</v>
      </c>
      <c r="AF298" s="6">
        <f t="shared" si="147"/>
        <v>1</v>
      </c>
      <c r="AG298" s="6">
        <f t="shared" si="148"/>
        <v>1</v>
      </c>
      <c r="AH298" s="6">
        <f t="shared" si="149"/>
        <v>1</v>
      </c>
      <c r="AI298" s="6">
        <f t="shared" si="174"/>
        <v>1</v>
      </c>
      <c r="AJ298" s="6">
        <f t="shared" ca="1" si="150"/>
        <v>1</v>
      </c>
      <c r="AK298" s="6">
        <f t="shared" si="151"/>
        <v>1</v>
      </c>
      <c r="AL298" s="6">
        <f t="shared" ca="1" si="152"/>
        <v>13</v>
      </c>
      <c r="AM298" s="53"/>
      <c r="AN298" s="6">
        <f t="shared" ca="1" si="153"/>
        <v>1</v>
      </c>
      <c r="AO298" s="29"/>
      <c r="AP298" s="314" t="str">
        <f t="shared" ca="1" si="164"/>
        <v/>
      </c>
      <c r="AQ298" s="314" t="str">
        <f t="shared" ca="1" si="165"/>
        <v/>
      </c>
      <c r="AR298" s="314" t="str">
        <f t="shared" ca="1" si="166"/>
        <v/>
      </c>
      <c r="AS298" s="325" t="str">
        <f t="shared" ca="1" si="167"/>
        <v/>
      </c>
      <c r="AT298" s="325" t="str">
        <f t="shared" ca="1" si="168"/>
        <v/>
      </c>
      <c r="AU298" s="317" t="str">
        <f t="shared" ca="1" si="169"/>
        <v/>
      </c>
      <c r="AV298" s="318" t="str">
        <f t="shared" ca="1" si="154"/>
        <v/>
      </c>
      <c r="AW298" s="325" t="str">
        <f t="shared" ca="1" si="170"/>
        <v/>
      </c>
      <c r="AX298" s="319" t="str">
        <f t="shared" ca="1" si="171"/>
        <v/>
      </c>
      <c r="AY298" s="325" t="str">
        <f t="shared" ca="1" si="172"/>
        <v/>
      </c>
      <c r="AZ298" s="317" t="str">
        <f t="shared" ca="1" si="173"/>
        <v/>
      </c>
      <c r="BA298" s="6" t="str">
        <f t="shared" ca="1" si="155"/>
        <v/>
      </c>
      <c r="BB298" s="29"/>
      <c r="BC298" s="6" t="str">
        <f t="shared" ca="1" si="156"/>
        <v/>
      </c>
      <c r="BD298" s="6" t="str">
        <f t="shared" ca="1" si="157"/>
        <v/>
      </c>
      <c r="BE298" s="6" t="str">
        <f t="shared" ca="1" si="158"/>
        <v/>
      </c>
      <c r="BF298" s="6" t="str">
        <f t="shared" ca="1" si="159"/>
        <v/>
      </c>
      <c r="BG298" s="6" t="str">
        <f t="shared" ca="1" si="160"/>
        <v/>
      </c>
      <c r="BH298" s="6" t="str">
        <f t="shared" ca="1" si="161"/>
        <v/>
      </c>
      <c r="BI298" s="29"/>
      <c r="BJ298" s="302" t="str">
        <f t="shared" ca="1" si="162"/>
        <v/>
      </c>
      <c r="BK298" s="302" t="str">
        <f t="shared" ca="1" si="163"/>
        <v/>
      </c>
      <c r="BL298" s="29"/>
    </row>
    <row r="299" spans="1:64" x14ac:dyDescent="0.15">
      <c r="A299" s="5"/>
      <c r="B299" s="279" t="str">
        <f ca="1">LOG確認!B299</f>
        <v/>
      </c>
      <c r="C299" s="280"/>
      <c r="D299" s="281"/>
      <c r="E299" s="281"/>
      <c r="F299" s="282"/>
      <c r="G299" s="280"/>
      <c r="H299" s="283"/>
      <c r="I299" s="284"/>
      <c r="J299" s="285"/>
      <c r="K299" s="286"/>
      <c r="L299" s="285"/>
      <c r="M299" s="287"/>
      <c r="N299" s="341"/>
      <c r="O299" s="289"/>
      <c r="P299" s="290" t="str">
        <f ca="1">LOG確認!P299</f>
        <v/>
      </c>
      <c r="Q299" s="291" t="str">
        <f ca="1">LOG確認!Q299</f>
        <v/>
      </c>
      <c r="R299" s="292" t="str">
        <f ca="1">LOG確認!R299</f>
        <v/>
      </c>
      <c r="S299" s="310" t="str">
        <f ca="1">LOG確認!S299</f>
        <v/>
      </c>
      <c r="T299" s="29"/>
      <c r="U299" s="294" t="str">
        <f ca="1">LOG確認!F299</f>
        <v/>
      </c>
      <c r="V299" s="681"/>
      <c r="W299" s="29"/>
      <c r="X299" s="29"/>
      <c r="Y299" s="6">
        <f t="shared" si="140"/>
        <v>1</v>
      </c>
      <c r="Z299" s="6">
        <f t="shared" si="141"/>
        <v>1</v>
      </c>
      <c r="AA299" s="6">
        <f t="shared" si="142"/>
        <v>1</v>
      </c>
      <c r="AB299" s="6">
        <f t="shared" si="143"/>
        <v>1</v>
      </c>
      <c r="AC299" s="6">
        <f t="shared" si="144"/>
        <v>1</v>
      </c>
      <c r="AD299" s="6">
        <f t="shared" si="145"/>
        <v>1</v>
      </c>
      <c r="AE299" s="6">
        <f t="shared" si="146"/>
        <v>1</v>
      </c>
      <c r="AF299" s="6">
        <f t="shared" si="147"/>
        <v>1</v>
      </c>
      <c r="AG299" s="6">
        <f t="shared" si="148"/>
        <v>1</v>
      </c>
      <c r="AH299" s="6">
        <f t="shared" si="149"/>
        <v>1</v>
      </c>
      <c r="AI299" s="6">
        <f t="shared" si="174"/>
        <v>1</v>
      </c>
      <c r="AJ299" s="6">
        <f t="shared" ca="1" si="150"/>
        <v>1</v>
      </c>
      <c r="AK299" s="6">
        <f t="shared" si="151"/>
        <v>1</v>
      </c>
      <c r="AL299" s="6">
        <f t="shared" ca="1" si="152"/>
        <v>13</v>
      </c>
      <c r="AM299" s="53"/>
      <c r="AN299" s="6">
        <f t="shared" ca="1" si="153"/>
        <v>1</v>
      </c>
      <c r="AO299" s="29"/>
      <c r="AP299" s="314" t="str">
        <f t="shared" ca="1" si="164"/>
        <v/>
      </c>
      <c r="AQ299" s="314" t="str">
        <f t="shared" ca="1" si="165"/>
        <v/>
      </c>
      <c r="AR299" s="314" t="str">
        <f t="shared" ca="1" si="166"/>
        <v/>
      </c>
      <c r="AS299" s="319" t="str">
        <f t="shared" ca="1" si="167"/>
        <v/>
      </c>
      <c r="AT299" s="319" t="str">
        <f t="shared" ca="1" si="168"/>
        <v/>
      </c>
      <c r="AU299" s="317" t="str">
        <f t="shared" ca="1" si="169"/>
        <v/>
      </c>
      <c r="AV299" s="324" t="str">
        <f t="shared" ca="1" si="154"/>
        <v/>
      </c>
      <c r="AW299" s="319" t="str">
        <f t="shared" ca="1" si="170"/>
        <v/>
      </c>
      <c r="AX299" s="319" t="str">
        <f t="shared" ca="1" si="171"/>
        <v/>
      </c>
      <c r="AY299" s="319" t="str">
        <f t="shared" ca="1" si="172"/>
        <v/>
      </c>
      <c r="AZ299" s="317" t="str">
        <f t="shared" ca="1" si="173"/>
        <v/>
      </c>
      <c r="BA299" s="6" t="str">
        <f t="shared" ca="1" si="155"/>
        <v/>
      </c>
      <c r="BB299" s="29"/>
      <c r="BC299" s="6" t="str">
        <f t="shared" ca="1" si="156"/>
        <v/>
      </c>
      <c r="BD299" s="6" t="str">
        <f t="shared" ca="1" si="157"/>
        <v/>
      </c>
      <c r="BE299" s="6" t="str">
        <f t="shared" ca="1" si="158"/>
        <v/>
      </c>
      <c r="BF299" s="6" t="str">
        <f t="shared" ca="1" si="159"/>
        <v/>
      </c>
      <c r="BG299" s="6" t="str">
        <f t="shared" ca="1" si="160"/>
        <v/>
      </c>
      <c r="BH299" s="6" t="str">
        <f t="shared" ca="1" si="161"/>
        <v/>
      </c>
      <c r="BI299" s="29"/>
      <c r="BJ299" s="302" t="str">
        <f t="shared" ca="1" si="162"/>
        <v/>
      </c>
      <c r="BK299" s="302" t="str">
        <f t="shared" ca="1" si="163"/>
        <v/>
      </c>
      <c r="BL299" s="29"/>
    </row>
    <row r="300" spans="1:64" x14ac:dyDescent="0.15">
      <c r="A300" s="5"/>
      <c r="B300" s="303" t="str">
        <f ca="1">LOG確認!B300</f>
        <v/>
      </c>
      <c r="C300" s="304"/>
      <c r="D300" s="280"/>
      <c r="E300" s="280"/>
      <c r="F300" s="305"/>
      <c r="G300" s="320"/>
      <c r="H300" s="284"/>
      <c r="I300" s="284"/>
      <c r="J300" s="321"/>
      <c r="K300" s="342"/>
      <c r="L300" s="306"/>
      <c r="M300" s="308"/>
      <c r="N300" s="288"/>
      <c r="O300" s="309"/>
      <c r="P300" s="290" t="str">
        <f ca="1">LOG確認!P300</f>
        <v/>
      </c>
      <c r="Q300" s="291" t="str">
        <f ca="1">LOG確認!Q300</f>
        <v/>
      </c>
      <c r="R300" s="292" t="str">
        <f ca="1">LOG確認!R300</f>
        <v/>
      </c>
      <c r="S300" s="310" t="str">
        <f ca="1">LOG確認!S300</f>
        <v/>
      </c>
      <c r="T300" s="29"/>
      <c r="U300" s="311" t="str">
        <f ca="1">LOG確認!F300</f>
        <v/>
      </c>
      <c r="V300" s="681"/>
      <c r="W300" s="29"/>
      <c r="X300" s="29"/>
      <c r="Y300" s="6">
        <f t="shared" si="140"/>
        <v>1</v>
      </c>
      <c r="Z300" s="6">
        <f t="shared" si="141"/>
        <v>1</v>
      </c>
      <c r="AA300" s="6">
        <f t="shared" si="142"/>
        <v>1</v>
      </c>
      <c r="AB300" s="6">
        <f t="shared" si="143"/>
        <v>1</v>
      </c>
      <c r="AC300" s="6">
        <f t="shared" si="144"/>
        <v>1</v>
      </c>
      <c r="AD300" s="6">
        <f t="shared" si="145"/>
        <v>1</v>
      </c>
      <c r="AE300" s="6">
        <f t="shared" si="146"/>
        <v>1</v>
      </c>
      <c r="AF300" s="6">
        <f t="shared" si="147"/>
        <v>1</v>
      </c>
      <c r="AG300" s="6">
        <f t="shared" si="148"/>
        <v>1</v>
      </c>
      <c r="AH300" s="6">
        <f t="shared" si="149"/>
        <v>1</v>
      </c>
      <c r="AI300" s="6">
        <f t="shared" si="174"/>
        <v>1</v>
      </c>
      <c r="AJ300" s="6">
        <f t="shared" ca="1" si="150"/>
        <v>1</v>
      </c>
      <c r="AK300" s="6">
        <f t="shared" si="151"/>
        <v>1</v>
      </c>
      <c r="AL300" s="6">
        <f t="shared" ca="1" si="152"/>
        <v>13</v>
      </c>
      <c r="AM300" s="53"/>
      <c r="AN300" s="6">
        <f t="shared" ca="1" si="153"/>
        <v>1</v>
      </c>
      <c r="AO300" s="29"/>
      <c r="AP300" s="314" t="str">
        <f t="shared" ca="1" si="164"/>
        <v/>
      </c>
      <c r="AQ300" s="314" t="str">
        <f t="shared" ca="1" si="165"/>
        <v/>
      </c>
      <c r="AR300" s="314" t="str">
        <f t="shared" ca="1" si="166"/>
        <v/>
      </c>
      <c r="AS300" s="319" t="str">
        <f t="shared" ca="1" si="167"/>
        <v/>
      </c>
      <c r="AT300" s="319" t="str">
        <f t="shared" ca="1" si="168"/>
        <v/>
      </c>
      <c r="AU300" s="317" t="str">
        <f t="shared" ca="1" si="169"/>
        <v/>
      </c>
      <c r="AV300" s="318" t="str">
        <f t="shared" ca="1" si="154"/>
        <v/>
      </c>
      <c r="AW300" s="319" t="str">
        <f t="shared" ca="1" si="170"/>
        <v/>
      </c>
      <c r="AX300" s="319" t="str">
        <f t="shared" ca="1" si="171"/>
        <v/>
      </c>
      <c r="AY300" s="319" t="str">
        <f t="shared" ca="1" si="172"/>
        <v/>
      </c>
      <c r="AZ300" s="317" t="str">
        <f t="shared" ca="1" si="173"/>
        <v/>
      </c>
      <c r="BA300" s="6" t="str">
        <f t="shared" ca="1" si="155"/>
        <v/>
      </c>
      <c r="BB300" s="29"/>
      <c r="BC300" s="6" t="str">
        <f t="shared" ca="1" si="156"/>
        <v/>
      </c>
      <c r="BD300" s="6" t="str">
        <f t="shared" ca="1" si="157"/>
        <v/>
      </c>
      <c r="BE300" s="6" t="str">
        <f t="shared" ca="1" si="158"/>
        <v/>
      </c>
      <c r="BF300" s="6" t="str">
        <f t="shared" ca="1" si="159"/>
        <v/>
      </c>
      <c r="BG300" s="6" t="str">
        <f t="shared" ca="1" si="160"/>
        <v/>
      </c>
      <c r="BH300" s="6" t="str">
        <f t="shared" ca="1" si="161"/>
        <v/>
      </c>
      <c r="BI300" s="29"/>
      <c r="BJ300" s="302" t="str">
        <f t="shared" ca="1" si="162"/>
        <v/>
      </c>
      <c r="BK300" s="302" t="str">
        <f t="shared" ca="1" si="163"/>
        <v/>
      </c>
      <c r="BL300" s="29"/>
    </row>
    <row r="301" spans="1:64" x14ac:dyDescent="0.15">
      <c r="A301" s="5"/>
      <c r="B301" s="303" t="str">
        <f ca="1">LOG確認!B301</f>
        <v/>
      </c>
      <c r="C301" s="304"/>
      <c r="D301" s="280"/>
      <c r="E301" s="280"/>
      <c r="F301" s="305"/>
      <c r="G301" s="320"/>
      <c r="H301" s="284"/>
      <c r="I301" s="284"/>
      <c r="J301" s="306"/>
      <c r="K301" s="342"/>
      <c r="L301" s="321"/>
      <c r="M301" s="308"/>
      <c r="N301" s="288"/>
      <c r="O301" s="322"/>
      <c r="P301" s="290" t="str">
        <f ca="1">LOG確認!P301</f>
        <v/>
      </c>
      <c r="Q301" s="291" t="str">
        <f ca="1">LOG確認!Q301</f>
        <v/>
      </c>
      <c r="R301" s="292" t="str">
        <f ca="1">LOG確認!R301</f>
        <v/>
      </c>
      <c r="S301" s="310" t="str">
        <f ca="1">LOG確認!S301</f>
        <v/>
      </c>
      <c r="T301" s="29"/>
      <c r="U301" s="311" t="str">
        <f ca="1">LOG確認!F301</f>
        <v/>
      </c>
      <c r="V301" s="681"/>
      <c r="W301" s="29"/>
      <c r="X301" s="29"/>
      <c r="Y301" s="6">
        <f t="shared" si="140"/>
        <v>1</v>
      </c>
      <c r="Z301" s="6">
        <f t="shared" si="141"/>
        <v>1</v>
      </c>
      <c r="AA301" s="6">
        <f t="shared" si="142"/>
        <v>1</v>
      </c>
      <c r="AB301" s="6">
        <f t="shared" si="143"/>
        <v>1</v>
      </c>
      <c r="AC301" s="6">
        <f t="shared" si="144"/>
        <v>1</v>
      </c>
      <c r="AD301" s="6">
        <f t="shared" si="145"/>
        <v>1</v>
      </c>
      <c r="AE301" s="6">
        <f t="shared" si="146"/>
        <v>1</v>
      </c>
      <c r="AF301" s="6">
        <f t="shared" si="147"/>
        <v>1</v>
      </c>
      <c r="AG301" s="6">
        <f t="shared" si="148"/>
        <v>1</v>
      </c>
      <c r="AH301" s="6">
        <f t="shared" si="149"/>
        <v>1</v>
      </c>
      <c r="AI301" s="6">
        <f t="shared" si="174"/>
        <v>1</v>
      </c>
      <c r="AJ301" s="6">
        <f t="shared" ca="1" si="150"/>
        <v>1</v>
      </c>
      <c r="AK301" s="6">
        <f t="shared" si="151"/>
        <v>1</v>
      </c>
      <c r="AL301" s="6">
        <f t="shared" ca="1" si="152"/>
        <v>13</v>
      </c>
      <c r="AM301" s="53"/>
      <c r="AN301" s="6">
        <f t="shared" ca="1" si="153"/>
        <v>1</v>
      </c>
      <c r="AO301" s="29"/>
      <c r="AP301" s="314" t="str">
        <f t="shared" ca="1" si="164"/>
        <v/>
      </c>
      <c r="AQ301" s="314" t="str">
        <f t="shared" ca="1" si="165"/>
        <v/>
      </c>
      <c r="AR301" s="314" t="str">
        <f t="shared" ca="1" si="166"/>
        <v/>
      </c>
      <c r="AS301" s="316" t="str">
        <f t="shared" ca="1" si="167"/>
        <v/>
      </c>
      <c r="AT301" s="316" t="str">
        <f t="shared" ca="1" si="168"/>
        <v/>
      </c>
      <c r="AU301" s="317" t="str">
        <f t="shared" ca="1" si="169"/>
        <v/>
      </c>
      <c r="AV301" s="318" t="str">
        <f t="shared" ca="1" si="154"/>
        <v/>
      </c>
      <c r="AW301" s="316" t="str">
        <f t="shared" ca="1" si="170"/>
        <v/>
      </c>
      <c r="AX301" s="319" t="str">
        <f t="shared" ca="1" si="171"/>
        <v/>
      </c>
      <c r="AY301" s="316" t="str">
        <f t="shared" ca="1" si="172"/>
        <v/>
      </c>
      <c r="AZ301" s="317" t="str">
        <f t="shared" ca="1" si="173"/>
        <v/>
      </c>
      <c r="BA301" s="6" t="str">
        <f t="shared" ca="1" si="155"/>
        <v/>
      </c>
      <c r="BB301" s="29"/>
      <c r="BC301" s="6" t="str">
        <f t="shared" ca="1" si="156"/>
        <v/>
      </c>
      <c r="BD301" s="6" t="str">
        <f t="shared" ca="1" si="157"/>
        <v/>
      </c>
      <c r="BE301" s="6" t="str">
        <f t="shared" ca="1" si="158"/>
        <v/>
      </c>
      <c r="BF301" s="6" t="str">
        <f t="shared" ca="1" si="159"/>
        <v/>
      </c>
      <c r="BG301" s="6" t="str">
        <f t="shared" ca="1" si="160"/>
        <v/>
      </c>
      <c r="BH301" s="6" t="str">
        <f t="shared" ca="1" si="161"/>
        <v/>
      </c>
      <c r="BI301" s="29"/>
      <c r="BJ301" s="302" t="str">
        <f t="shared" ca="1" si="162"/>
        <v/>
      </c>
      <c r="BK301" s="302" t="str">
        <f t="shared" ca="1" si="163"/>
        <v/>
      </c>
      <c r="BL301" s="29"/>
    </row>
    <row r="302" spans="1:64" x14ac:dyDescent="0.15">
      <c r="A302" s="5"/>
      <c r="B302" s="303" t="str">
        <f ca="1">LOG確認!B302</f>
        <v/>
      </c>
      <c r="C302" s="304"/>
      <c r="D302" s="280"/>
      <c r="E302" s="280"/>
      <c r="F302" s="305"/>
      <c r="G302" s="320"/>
      <c r="H302" s="284"/>
      <c r="I302" s="284"/>
      <c r="J302" s="306"/>
      <c r="K302" s="342"/>
      <c r="L302" s="321"/>
      <c r="M302" s="308"/>
      <c r="N302" s="288"/>
      <c r="O302" s="322"/>
      <c r="P302" s="290" t="str">
        <f ca="1">LOG確認!P302</f>
        <v/>
      </c>
      <c r="Q302" s="291" t="str">
        <f ca="1">LOG確認!Q302</f>
        <v/>
      </c>
      <c r="R302" s="292" t="str">
        <f ca="1">LOG確認!R302</f>
        <v/>
      </c>
      <c r="S302" s="310" t="str">
        <f ca="1">LOG確認!S302</f>
        <v/>
      </c>
      <c r="T302" s="29"/>
      <c r="U302" s="311" t="str">
        <f ca="1">LOG確認!F302</f>
        <v/>
      </c>
      <c r="V302" s="681"/>
      <c r="W302" s="29"/>
      <c r="X302" s="29"/>
      <c r="Y302" s="6">
        <f t="shared" si="140"/>
        <v>1</v>
      </c>
      <c r="Z302" s="6">
        <f t="shared" si="141"/>
        <v>1</v>
      </c>
      <c r="AA302" s="6">
        <f t="shared" si="142"/>
        <v>1</v>
      </c>
      <c r="AB302" s="6">
        <f t="shared" si="143"/>
        <v>1</v>
      </c>
      <c r="AC302" s="6">
        <f t="shared" si="144"/>
        <v>1</v>
      </c>
      <c r="AD302" s="6">
        <f t="shared" si="145"/>
        <v>1</v>
      </c>
      <c r="AE302" s="6">
        <f t="shared" si="146"/>
        <v>1</v>
      </c>
      <c r="AF302" s="6">
        <f t="shared" si="147"/>
        <v>1</v>
      </c>
      <c r="AG302" s="6">
        <f t="shared" si="148"/>
        <v>1</v>
      </c>
      <c r="AH302" s="6">
        <f t="shared" si="149"/>
        <v>1</v>
      </c>
      <c r="AI302" s="6">
        <f t="shared" si="174"/>
        <v>1</v>
      </c>
      <c r="AJ302" s="6">
        <f t="shared" ca="1" si="150"/>
        <v>1</v>
      </c>
      <c r="AK302" s="6">
        <f t="shared" si="151"/>
        <v>1</v>
      </c>
      <c r="AL302" s="6">
        <f t="shared" ca="1" si="152"/>
        <v>13</v>
      </c>
      <c r="AM302" s="53"/>
      <c r="AN302" s="6">
        <f t="shared" ca="1" si="153"/>
        <v>1</v>
      </c>
      <c r="AO302" s="29"/>
      <c r="AP302" s="314" t="str">
        <f t="shared" ca="1" si="164"/>
        <v/>
      </c>
      <c r="AQ302" s="314" t="str">
        <f t="shared" ca="1" si="165"/>
        <v/>
      </c>
      <c r="AR302" s="314" t="str">
        <f t="shared" ca="1" si="166"/>
        <v/>
      </c>
      <c r="AS302" s="319" t="str">
        <f t="shared" ca="1" si="167"/>
        <v/>
      </c>
      <c r="AT302" s="319" t="str">
        <f t="shared" ca="1" si="168"/>
        <v/>
      </c>
      <c r="AU302" s="317" t="str">
        <f t="shared" ca="1" si="169"/>
        <v/>
      </c>
      <c r="AV302" s="324" t="str">
        <f t="shared" ca="1" si="154"/>
        <v/>
      </c>
      <c r="AW302" s="319" t="str">
        <f t="shared" ca="1" si="170"/>
        <v/>
      </c>
      <c r="AX302" s="319" t="str">
        <f t="shared" ca="1" si="171"/>
        <v/>
      </c>
      <c r="AY302" s="319" t="str">
        <f t="shared" ca="1" si="172"/>
        <v/>
      </c>
      <c r="AZ302" s="317" t="str">
        <f t="shared" ca="1" si="173"/>
        <v/>
      </c>
      <c r="BA302" s="6" t="str">
        <f t="shared" ca="1" si="155"/>
        <v/>
      </c>
      <c r="BB302" s="29"/>
      <c r="BC302" s="6" t="str">
        <f t="shared" ca="1" si="156"/>
        <v/>
      </c>
      <c r="BD302" s="6" t="str">
        <f t="shared" ca="1" si="157"/>
        <v/>
      </c>
      <c r="BE302" s="6" t="str">
        <f t="shared" ca="1" si="158"/>
        <v/>
      </c>
      <c r="BF302" s="6" t="str">
        <f t="shared" ca="1" si="159"/>
        <v/>
      </c>
      <c r="BG302" s="6" t="str">
        <f t="shared" ca="1" si="160"/>
        <v/>
      </c>
      <c r="BH302" s="6" t="str">
        <f t="shared" ca="1" si="161"/>
        <v/>
      </c>
      <c r="BI302" s="29"/>
      <c r="BJ302" s="302" t="str">
        <f t="shared" ca="1" si="162"/>
        <v/>
      </c>
      <c r="BK302" s="302" t="str">
        <f t="shared" ca="1" si="163"/>
        <v/>
      </c>
      <c r="BL302" s="29"/>
    </row>
    <row r="303" spans="1:64" x14ac:dyDescent="0.15">
      <c r="A303" s="5"/>
      <c r="B303" s="303" t="str">
        <f ca="1">LOG確認!B303</f>
        <v/>
      </c>
      <c r="C303" s="304"/>
      <c r="D303" s="280"/>
      <c r="E303" s="280"/>
      <c r="F303" s="305"/>
      <c r="G303" s="320"/>
      <c r="H303" s="284"/>
      <c r="I303" s="284"/>
      <c r="J303" s="306"/>
      <c r="K303" s="307"/>
      <c r="L303" s="306"/>
      <c r="M303" s="308"/>
      <c r="N303" s="288"/>
      <c r="O303" s="322"/>
      <c r="P303" s="290" t="str">
        <f ca="1">LOG確認!P303</f>
        <v/>
      </c>
      <c r="Q303" s="291" t="str">
        <f ca="1">LOG確認!Q303</f>
        <v/>
      </c>
      <c r="R303" s="292" t="str">
        <f ca="1">LOG確認!R303</f>
        <v/>
      </c>
      <c r="S303" s="310" t="str">
        <f ca="1">LOG確認!S303</f>
        <v/>
      </c>
      <c r="T303" s="29"/>
      <c r="U303" s="311" t="str">
        <f ca="1">LOG確認!F303</f>
        <v/>
      </c>
      <c r="V303" s="681"/>
      <c r="W303" s="29"/>
      <c r="X303" s="29"/>
      <c r="Y303" s="6">
        <f t="shared" si="140"/>
        <v>1</v>
      </c>
      <c r="Z303" s="6">
        <f t="shared" si="141"/>
        <v>1</v>
      </c>
      <c r="AA303" s="6">
        <f t="shared" si="142"/>
        <v>1</v>
      </c>
      <c r="AB303" s="6">
        <f t="shared" si="143"/>
        <v>1</v>
      </c>
      <c r="AC303" s="6">
        <f t="shared" si="144"/>
        <v>1</v>
      </c>
      <c r="AD303" s="6">
        <f t="shared" si="145"/>
        <v>1</v>
      </c>
      <c r="AE303" s="6">
        <f t="shared" si="146"/>
        <v>1</v>
      </c>
      <c r="AF303" s="6">
        <f t="shared" si="147"/>
        <v>1</v>
      </c>
      <c r="AG303" s="6">
        <f t="shared" si="148"/>
        <v>1</v>
      </c>
      <c r="AH303" s="6">
        <f t="shared" si="149"/>
        <v>1</v>
      </c>
      <c r="AI303" s="6">
        <f t="shared" si="174"/>
        <v>1</v>
      </c>
      <c r="AJ303" s="6">
        <f t="shared" ca="1" si="150"/>
        <v>1</v>
      </c>
      <c r="AK303" s="6">
        <f t="shared" si="151"/>
        <v>1</v>
      </c>
      <c r="AL303" s="6">
        <f t="shared" ca="1" si="152"/>
        <v>13</v>
      </c>
      <c r="AM303" s="53"/>
      <c r="AN303" s="6">
        <f t="shared" ca="1" si="153"/>
        <v>1</v>
      </c>
      <c r="AO303" s="29"/>
      <c r="AP303" s="314" t="str">
        <f t="shared" ca="1" si="164"/>
        <v/>
      </c>
      <c r="AQ303" s="314" t="str">
        <f t="shared" ca="1" si="165"/>
        <v/>
      </c>
      <c r="AR303" s="314" t="str">
        <f t="shared" ca="1" si="166"/>
        <v/>
      </c>
      <c r="AS303" s="325" t="str">
        <f t="shared" ca="1" si="167"/>
        <v/>
      </c>
      <c r="AT303" s="325" t="str">
        <f t="shared" ca="1" si="168"/>
        <v/>
      </c>
      <c r="AU303" s="317" t="str">
        <f t="shared" ca="1" si="169"/>
        <v/>
      </c>
      <c r="AV303" s="318" t="str">
        <f t="shared" ca="1" si="154"/>
        <v/>
      </c>
      <c r="AW303" s="325" t="str">
        <f t="shared" ca="1" si="170"/>
        <v/>
      </c>
      <c r="AX303" s="319" t="str">
        <f t="shared" ca="1" si="171"/>
        <v/>
      </c>
      <c r="AY303" s="325" t="str">
        <f t="shared" ca="1" si="172"/>
        <v/>
      </c>
      <c r="AZ303" s="317" t="str">
        <f t="shared" ca="1" si="173"/>
        <v/>
      </c>
      <c r="BA303" s="6" t="str">
        <f t="shared" ca="1" si="155"/>
        <v/>
      </c>
      <c r="BB303" s="29"/>
      <c r="BC303" s="6" t="str">
        <f t="shared" ca="1" si="156"/>
        <v/>
      </c>
      <c r="BD303" s="6" t="str">
        <f t="shared" ca="1" si="157"/>
        <v/>
      </c>
      <c r="BE303" s="6" t="str">
        <f t="shared" ca="1" si="158"/>
        <v/>
      </c>
      <c r="BF303" s="6" t="str">
        <f t="shared" ca="1" si="159"/>
        <v/>
      </c>
      <c r="BG303" s="6" t="str">
        <f t="shared" ca="1" si="160"/>
        <v/>
      </c>
      <c r="BH303" s="6" t="str">
        <f t="shared" ca="1" si="161"/>
        <v/>
      </c>
      <c r="BI303" s="29"/>
      <c r="BJ303" s="302" t="str">
        <f t="shared" ca="1" si="162"/>
        <v/>
      </c>
      <c r="BK303" s="302" t="str">
        <f t="shared" ca="1" si="163"/>
        <v/>
      </c>
      <c r="BL303" s="29"/>
    </row>
    <row r="304" spans="1:64" x14ac:dyDescent="0.15">
      <c r="A304" s="5"/>
      <c r="B304" s="303" t="str">
        <f ca="1">LOG確認!B304</f>
        <v/>
      </c>
      <c r="C304" s="304"/>
      <c r="D304" s="280"/>
      <c r="E304" s="280"/>
      <c r="F304" s="305"/>
      <c r="G304" s="320"/>
      <c r="H304" s="284"/>
      <c r="I304" s="284"/>
      <c r="J304" s="321"/>
      <c r="K304" s="342"/>
      <c r="L304" s="321"/>
      <c r="M304" s="308"/>
      <c r="N304" s="288"/>
      <c r="O304" s="309"/>
      <c r="P304" s="290" t="str">
        <f ca="1">LOG確認!P304</f>
        <v/>
      </c>
      <c r="Q304" s="291" t="str">
        <f ca="1">LOG確認!Q304</f>
        <v/>
      </c>
      <c r="R304" s="292" t="str">
        <f ca="1">LOG確認!R304</f>
        <v/>
      </c>
      <c r="S304" s="310" t="str">
        <f ca="1">LOG確認!S304</f>
        <v/>
      </c>
      <c r="T304" s="29"/>
      <c r="U304" s="326" t="str">
        <f ca="1">LOG確認!F304</f>
        <v/>
      </c>
      <c r="V304" s="681"/>
      <c r="W304" s="29"/>
      <c r="X304" s="29"/>
      <c r="Y304" s="6">
        <f t="shared" si="140"/>
        <v>1</v>
      </c>
      <c r="Z304" s="6">
        <f t="shared" si="141"/>
        <v>1</v>
      </c>
      <c r="AA304" s="6">
        <f t="shared" si="142"/>
        <v>1</v>
      </c>
      <c r="AB304" s="6">
        <f t="shared" si="143"/>
        <v>1</v>
      </c>
      <c r="AC304" s="6">
        <f t="shared" si="144"/>
        <v>1</v>
      </c>
      <c r="AD304" s="6">
        <f t="shared" si="145"/>
        <v>1</v>
      </c>
      <c r="AE304" s="6">
        <f t="shared" si="146"/>
        <v>1</v>
      </c>
      <c r="AF304" s="6">
        <f t="shared" si="147"/>
        <v>1</v>
      </c>
      <c r="AG304" s="6">
        <f t="shared" si="148"/>
        <v>1</v>
      </c>
      <c r="AH304" s="6">
        <f t="shared" si="149"/>
        <v>1</v>
      </c>
      <c r="AI304" s="6">
        <f t="shared" si="174"/>
        <v>1</v>
      </c>
      <c r="AJ304" s="6">
        <f t="shared" ca="1" si="150"/>
        <v>1</v>
      </c>
      <c r="AK304" s="6">
        <f t="shared" si="151"/>
        <v>1</v>
      </c>
      <c r="AL304" s="6">
        <f t="shared" ca="1" si="152"/>
        <v>13</v>
      </c>
      <c r="AM304" s="53"/>
      <c r="AN304" s="6">
        <f t="shared" ca="1" si="153"/>
        <v>1</v>
      </c>
      <c r="AO304" s="29"/>
      <c r="AP304" s="314" t="str">
        <f t="shared" ca="1" si="164"/>
        <v/>
      </c>
      <c r="AQ304" s="314" t="str">
        <f t="shared" ca="1" si="165"/>
        <v/>
      </c>
      <c r="AR304" s="314" t="str">
        <f t="shared" ca="1" si="166"/>
        <v/>
      </c>
      <c r="AS304" s="325" t="str">
        <f t="shared" ca="1" si="167"/>
        <v/>
      </c>
      <c r="AT304" s="325" t="str">
        <f t="shared" ca="1" si="168"/>
        <v/>
      </c>
      <c r="AU304" s="317" t="str">
        <f t="shared" ca="1" si="169"/>
        <v/>
      </c>
      <c r="AV304" s="318" t="str">
        <f t="shared" ca="1" si="154"/>
        <v/>
      </c>
      <c r="AW304" s="325" t="str">
        <f t="shared" ca="1" si="170"/>
        <v/>
      </c>
      <c r="AX304" s="319" t="str">
        <f t="shared" ca="1" si="171"/>
        <v/>
      </c>
      <c r="AY304" s="325" t="str">
        <f t="shared" ca="1" si="172"/>
        <v/>
      </c>
      <c r="AZ304" s="317" t="str">
        <f t="shared" ca="1" si="173"/>
        <v/>
      </c>
      <c r="BA304" s="6" t="str">
        <f t="shared" ca="1" si="155"/>
        <v/>
      </c>
      <c r="BB304" s="29"/>
      <c r="BC304" s="6" t="str">
        <f t="shared" ca="1" si="156"/>
        <v/>
      </c>
      <c r="BD304" s="6" t="str">
        <f t="shared" ca="1" si="157"/>
        <v/>
      </c>
      <c r="BE304" s="6" t="str">
        <f t="shared" ca="1" si="158"/>
        <v/>
      </c>
      <c r="BF304" s="6" t="str">
        <f t="shared" ca="1" si="159"/>
        <v/>
      </c>
      <c r="BG304" s="6" t="str">
        <f t="shared" ca="1" si="160"/>
        <v/>
      </c>
      <c r="BH304" s="6" t="str">
        <f t="shared" ca="1" si="161"/>
        <v/>
      </c>
      <c r="BI304" s="29"/>
      <c r="BJ304" s="302" t="str">
        <f t="shared" ca="1" si="162"/>
        <v/>
      </c>
      <c r="BK304" s="302" t="str">
        <f t="shared" ca="1" si="163"/>
        <v/>
      </c>
      <c r="BL304" s="29"/>
    </row>
    <row r="305" spans="1:64" x14ac:dyDescent="0.15">
      <c r="A305" s="5"/>
      <c r="B305" s="303" t="str">
        <f ca="1">LOG確認!B305</f>
        <v/>
      </c>
      <c r="C305" s="304"/>
      <c r="D305" s="280"/>
      <c r="E305" s="280"/>
      <c r="F305" s="305"/>
      <c r="G305" s="320"/>
      <c r="H305" s="284"/>
      <c r="I305" s="284"/>
      <c r="J305" s="321"/>
      <c r="K305" s="342"/>
      <c r="L305" s="321"/>
      <c r="M305" s="308"/>
      <c r="N305" s="288"/>
      <c r="O305" s="322"/>
      <c r="P305" s="290" t="str">
        <f ca="1">LOG確認!P305</f>
        <v/>
      </c>
      <c r="Q305" s="291" t="str">
        <f ca="1">LOG確認!Q305</f>
        <v/>
      </c>
      <c r="R305" s="292" t="str">
        <f ca="1">LOG確認!R305</f>
        <v/>
      </c>
      <c r="S305" s="310" t="str">
        <f ca="1">LOG確認!S305</f>
        <v/>
      </c>
      <c r="T305" s="29"/>
      <c r="U305" s="311" t="str">
        <f ca="1">LOG確認!F305</f>
        <v/>
      </c>
      <c r="V305" s="681"/>
      <c r="W305" s="29"/>
      <c r="X305" s="29"/>
      <c r="Y305" s="6">
        <f t="shared" si="140"/>
        <v>1</v>
      </c>
      <c r="Z305" s="6">
        <f t="shared" si="141"/>
        <v>1</v>
      </c>
      <c r="AA305" s="6">
        <f t="shared" si="142"/>
        <v>1</v>
      </c>
      <c r="AB305" s="6">
        <f t="shared" si="143"/>
        <v>1</v>
      </c>
      <c r="AC305" s="6">
        <f t="shared" si="144"/>
        <v>1</v>
      </c>
      <c r="AD305" s="6">
        <f t="shared" si="145"/>
        <v>1</v>
      </c>
      <c r="AE305" s="6">
        <f t="shared" si="146"/>
        <v>1</v>
      </c>
      <c r="AF305" s="6">
        <f t="shared" si="147"/>
        <v>1</v>
      </c>
      <c r="AG305" s="6">
        <f t="shared" si="148"/>
        <v>1</v>
      </c>
      <c r="AH305" s="6">
        <f t="shared" si="149"/>
        <v>1</v>
      </c>
      <c r="AI305" s="6">
        <f t="shared" si="174"/>
        <v>1</v>
      </c>
      <c r="AJ305" s="6">
        <f t="shared" ca="1" si="150"/>
        <v>1</v>
      </c>
      <c r="AK305" s="6">
        <f t="shared" si="151"/>
        <v>1</v>
      </c>
      <c r="AL305" s="6">
        <f t="shared" ca="1" si="152"/>
        <v>13</v>
      </c>
      <c r="AM305" s="53"/>
      <c r="AN305" s="6">
        <f t="shared" ca="1" si="153"/>
        <v>1</v>
      </c>
      <c r="AO305" s="29"/>
      <c r="AP305" s="314" t="str">
        <f t="shared" ca="1" si="164"/>
        <v/>
      </c>
      <c r="AQ305" s="314" t="str">
        <f t="shared" ca="1" si="165"/>
        <v/>
      </c>
      <c r="AR305" s="314" t="str">
        <f t="shared" ca="1" si="166"/>
        <v/>
      </c>
      <c r="AS305" s="325" t="str">
        <f t="shared" ca="1" si="167"/>
        <v/>
      </c>
      <c r="AT305" s="325" t="str">
        <f t="shared" ca="1" si="168"/>
        <v/>
      </c>
      <c r="AU305" s="317" t="str">
        <f t="shared" ca="1" si="169"/>
        <v/>
      </c>
      <c r="AV305" s="324" t="str">
        <f t="shared" ca="1" si="154"/>
        <v/>
      </c>
      <c r="AW305" s="325" t="str">
        <f t="shared" ca="1" si="170"/>
        <v/>
      </c>
      <c r="AX305" s="319" t="str">
        <f t="shared" ca="1" si="171"/>
        <v/>
      </c>
      <c r="AY305" s="325" t="str">
        <f t="shared" ca="1" si="172"/>
        <v/>
      </c>
      <c r="AZ305" s="317" t="str">
        <f t="shared" ca="1" si="173"/>
        <v/>
      </c>
      <c r="BA305" s="6" t="str">
        <f t="shared" ca="1" si="155"/>
        <v/>
      </c>
      <c r="BB305" s="29"/>
      <c r="BC305" s="6" t="str">
        <f t="shared" ca="1" si="156"/>
        <v/>
      </c>
      <c r="BD305" s="6" t="str">
        <f t="shared" ca="1" si="157"/>
        <v/>
      </c>
      <c r="BE305" s="6" t="str">
        <f t="shared" ca="1" si="158"/>
        <v/>
      </c>
      <c r="BF305" s="6" t="str">
        <f t="shared" ca="1" si="159"/>
        <v/>
      </c>
      <c r="BG305" s="6" t="str">
        <f t="shared" ca="1" si="160"/>
        <v/>
      </c>
      <c r="BH305" s="6" t="str">
        <f t="shared" ca="1" si="161"/>
        <v/>
      </c>
      <c r="BI305" s="29"/>
      <c r="BJ305" s="302" t="str">
        <f t="shared" ca="1" si="162"/>
        <v/>
      </c>
      <c r="BK305" s="302" t="str">
        <f t="shared" ca="1" si="163"/>
        <v/>
      </c>
      <c r="BL305" s="29"/>
    </row>
    <row r="306" spans="1:64" x14ac:dyDescent="0.15">
      <c r="A306" s="5"/>
      <c r="B306" s="303" t="str">
        <f ca="1">LOG確認!B306</f>
        <v/>
      </c>
      <c r="C306" s="304"/>
      <c r="D306" s="280"/>
      <c r="E306" s="280"/>
      <c r="F306" s="305"/>
      <c r="G306" s="320"/>
      <c r="H306" s="284"/>
      <c r="I306" s="284"/>
      <c r="J306" s="306"/>
      <c r="K306" s="342"/>
      <c r="L306" s="321"/>
      <c r="M306" s="308"/>
      <c r="N306" s="288"/>
      <c r="O306" s="322"/>
      <c r="P306" s="290" t="str">
        <f ca="1">LOG確認!P306</f>
        <v/>
      </c>
      <c r="Q306" s="291" t="str">
        <f ca="1">LOG確認!Q306</f>
        <v/>
      </c>
      <c r="R306" s="292" t="str">
        <f ca="1">LOG確認!R306</f>
        <v/>
      </c>
      <c r="S306" s="310" t="str">
        <f ca="1">LOG確認!S306</f>
        <v/>
      </c>
      <c r="T306" s="29"/>
      <c r="U306" s="311" t="str">
        <f ca="1">LOG確認!F306</f>
        <v/>
      </c>
      <c r="V306" s="681"/>
      <c r="W306" s="29"/>
      <c r="X306" s="29"/>
      <c r="Y306" s="6">
        <f t="shared" si="140"/>
        <v>1</v>
      </c>
      <c r="Z306" s="6">
        <f t="shared" si="141"/>
        <v>1</v>
      </c>
      <c r="AA306" s="6">
        <f t="shared" si="142"/>
        <v>1</v>
      </c>
      <c r="AB306" s="6">
        <f t="shared" si="143"/>
        <v>1</v>
      </c>
      <c r="AC306" s="6">
        <f t="shared" si="144"/>
        <v>1</v>
      </c>
      <c r="AD306" s="6">
        <f t="shared" si="145"/>
        <v>1</v>
      </c>
      <c r="AE306" s="6">
        <f t="shared" si="146"/>
        <v>1</v>
      </c>
      <c r="AF306" s="6">
        <f t="shared" si="147"/>
        <v>1</v>
      </c>
      <c r="AG306" s="6">
        <f t="shared" si="148"/>
        <v>1</v>
      </c>
      <c r="AH306" s="6">
        <f t="shared" si="149"/>
        <v>1</v>
      </c>
      <c r="AI306" s="6">
        <f t="shared" si="174"/>
        <v>1</v>
      </c>
      <c r="AJ306" s="6">
        <f t="shared" ca="1" si="150"/>
        <v>1</v>
      </c>
      <c r="AK306" s="6">
        <f t="shared" si="151"/>
        <v>1</v>
      </c>
      <c r="AL306" s="6">
        <f t="shared" ca="1" si="152"/>
        <v>13</v>
      </c>
      <c r="AM306" s="53"/>
      <c r="AN306" s="6">
        <f t="shared" ca="1" si="153"/>
        <v>1</v>
      </c>
      <c r="AO306" s="29"/>
      <c r="AP306" s="314" t="str">
        <f t="shared" ca="1" si="164"/>
        <v/>
      </c>
      <c r="AQ306" s="314" t="str">
        <f t="shared" ca="1" si="165"/>
        <v/>
      </c>
      <c r="AR306" s="314" t="str">
        <f t="shared" ca="1" si="166"/>
        <v/>
      </c>
      <c r="AS306" s="325" t="str">
        <f t="shared" ca="1" si="167"/>
        <v/>
      </c>
      <c r="AT306" s="325" t="str">
        <f t="shared" ca="1" si="168"/>
        <v/>
      </c>
      <c r="AU306" s="317" t="str">
        <f t="shared" ca="1" si="169"/>
        <v/>
      </c>
      <c r="AV306" s="318" t="str">
        <f t="shared" ca="1" si="154"/>
        <v/>
      </c>
      <c r="AW306" s="325" t="str">
        <f t="shared" ca="1" si="170"/>
        <v/>
      </c>
      <c r="AX306" s="319" t="str">
        <f t="shared" ca="1" si="171"/>
        <v/>
      </c>
      <c r="AY306" s="325" t="str">
        <f t="shared" ca="1" si="172"/>
        <v/>
      </c>
      <c r="AZ306" s="317" t="str">
        <f t="shared" ca="1" si="173"/>
        <v/>
      </c>
      <c r="BA306" s="6" t="str">
        <f t="shared" ca="1" si="155"/>
        <v/>
      </c>
      <c r="BB306" s="29"/>
      <c r="BC306" s="6" t="str">
        <f t="shared" ca="1" si="156"/>
        <v/>
      </c>
      <c r="BD306" s="6" t="str">
        <f t="shared" ca="1" si="157"/>
        <v/>
      </c>
      <c r="BE306" s="6" t="str">
        <f t="shared" ca="1" si="158"/>
        <v/>
      </c>
      <c r="BF306" s="6" t="str">
        <f t="shared" ca="1" si="159"/>
        <v/>
      </c>
      <c r="BG306" s="6" t="str">
        <f t="shared" ca="1" si="160"/>
        <v/>
      </c>
      <c r="BH306" s="6" t="str">
        <f t="shared" ca="1" si="161"/>
        <v/>
      </c>
      <c r="BI306" s="29"/>
      <c r="BJ306" s="302" t="str">
        <f t="shared" ca="1" si="162"/>
        <v/>
      </c>
      <c r="BK306" s="302" t="str">
        <f t="shared" ca="1" si="163"/>
        <v/>
      </c>
      <c r="BL306" s="29"/>
    </row>
    <row r="307" spans="1:64" x14ac:dyDescent="0.15">
      <c r="A307" s="5"/>
      <c r="B307" s="303" t="str">
        <f ca="1">LOG確認!B307</f>
        <v/>
      </c>
      <c r="C307" s="304"/>
      <c r="D307" s="280"/>
      <c r="E307" s="280"/>
      <c r="F307" s="305"/>
      <c r="G307" s="320"/>
      <c r="H307" s="284"/>
      <c r="I307" s="284"/>
      <c r="J307" s="306"/>
      <c r="K307" s="342"/>
      <c r="L307" s="306"/>
      <c r="M307" s="308"/>
      <c r="N307" s="288"/>
      <c r="O307" s="322"/>
      <c r="P307" s="290" t="str">
        <f ca="1">LOG確認!P307</f>
        <v/>
      </c>
      <c r="Q307" s="291" t="str">
        <f ca="1">LOG確認!Q307</f>
        <v/>
      </c>
      <c r="R307" s="292" t="str">
        <f ca="1">LOG確認!R307</f>
        <v/>
      </c>
      <c r="S307" s="310" t="str">
        <f ca="1">LOG確認!S307</f>
        <v/>
      </c>
      <c r="T307" s="29"/>
      <c r="U307" s="326" t="str">
        <f ca="1">LOG確認!F307</f>
        <v/>
      </c>
      <c r="V307" s="681"/>
      <c r="W307" s="29"/>
      <c r="X307" s="29"/>
      <c r="Y307" s="6">
        <f t="shared" si="140"/>
        <v>1</v>
      </c>
      <c r="Z307" s="6">
        <f t="shared" si="141"/>
        <v>1</v>
      </c>
      <c r="AA307" s="6">
        <f t="shared" si="142"/>
        <v>1</v>
      </c>
      <c r="AB307" s="6">
        <f t="shared" si="143"/>
        <v>1</v>
      </c>
      <c r="AC307" s="6">
        <f t="shared" si="144"/>
        <v>1</v>
      </c>
      <c r="AD307" s="6">
        <f t="shared" si="145"/>
        <v>1</v>
      </c>
      <c r="AE307" s="6">
        <f t="shared" si="146"/>
        <v>1</v>
      </c>
      <c r="AF307" s="6">
        <f t="shared" si="147"/>
        <v>1</v>
      </c>
      <c r="AG307" s="6">
        <f t="shared" si="148"/>
        <v>1</v>
      </c>
      <c r="AH307" s="6">
        <f t="shared" si="149"/>
        <v>1</v>
      </c>
      <c r="AI307" s="6">
        <f t="shared" si="174"/>
        <v>1</v>
      </c>
      <c r="AJ307" s="6">
        <f t="shared" ca="1" si="150"/>
        <v>1</v>
      </c>
      <c r="AK307" s="6">
        <f t="shared" si="151"/>
        <v>1</v>
      </c>
      <c r="AL307" s="6">
        <f t="shared" ca="1" si="152"/>
        <v>13</v>
      </c>
      <c r="AM307" s="53"/>
      <c r="AN307" s="6">
        <f t="shared" ca="1" si="153"/>
        <v>1</v>
      </c>
      <c r="AO307" s="29"/>
      <c r="AP307" s="314" t="str">
        <f t="shared" ca="1" si="164"/>
        <v/>
      </c>
      <c r="AQ307" s="314" t="str">
        <f t="shared" ca="1" si="165"/>
        <v/>
      </c>
      <c r="AR307" s="314" t="str">
        <f t="shared" ca="1" si="166"/>
        <v/>
      </c>
      <c r="AS307" s="316" t="str">
        <f t="shared" ca="1" si="167"/>
        <v/>
      </c>
      <c r="AT307" s="316" t="str">
        <f t="shared" ca="1" si="168"/>
        <v/>
      </c>
      <c r="AU307" s="317" t="str">
        <f t="shared" ca="1" si="169"/>
        <v/>
      </c>
      <c r="AV307" s="318" t="str">
        <f t="shared" ca="1" si="154"/>
        <v/>
      </c>
      <c r="AW307" s="316" t="str">
        <f t="shared" ca="1" si="170"/>
        <v/>
      </c>
      <c r="AX307" s="319" t="str">
        <f t="shared" ca="1" si="171"/>
        <v/>
      </c>
      <c r="AY307" s="316" t="str">
        <f t="shared" ca="1" si="172"/>
        <v/>
      </c>
      <c r="AZ307" s="317" t="str">
        <f t="shared" ca="1" si="173"/>
        <v/>
      </c>
      <c r="BA307" s="6" t="str">
        <f t="shared" ca="1" si="155"/>
        <v/>
      </c>
      <c r="BB307" s="29"/>
      <c r="BC307" s="6" t="str">
        <f t="shared" ca="1" si="156"/>
        <v/>
      </c>
      <c r="BD307" s="6" t="str">
        <f t="shared" ca="1" si="157"/>
        <v/>
      </c>
      <c r="BE307" s="6" t="str">
        <f t="shared" ca="1" si="158"/>
        <v/>
      </c>
      <c r="BF307" s="6" t="str">
        <f t="shared" ca="1" si="159"/>
        <v/>
      </c>
      <c r="BG307" s="6" t="str">
        <f t="shared" ca="1" si="160"/>
        <v/>
      </c>
      <c r="BH307" s="6" t="str">
        <f t="shared" ca="1" si="161"/>
        <v/>
      </c>
      <c r="BI307" s="29"/>
      <c r="BJ307" s="302" t="str">
        <f t="shared" ca="1" si="162"/>
        <v/>
      </c>
      <c r="BK307" s="302" t="str">
        <f t="shared" ca="1" si="163"/>
        <v/>
      </c>
      <c r="BL307" s="29"/>
    </row>
    <row r="308" spans="1:64" x14ac:dyDescent="0.15">
      <c r="A308" s="5">
        <v>290</v>
      </c>
      <c r="B308" s="303" t="str">
        <f ca="1">LOG確認!B308</f>
        <v/>
      </c>
      <c r="C308" s="327"/>
      <c r="D308" s="328"/>
      <c r="E308" s="328"/>
      <c r="F308" s="329"/>
      <c r="G308" s="328"/>
      <c r="H308" s="330"/>
      <c r="I308" s="330"/>
      <c r="J308" s="331"/>
      <c r="K308" s="332"/>
      <c r="L308" s="331"/>
      <c r="M308" s="333"/>
      <c r="N308" s="334"/>
      <c r="O308" s="335"/>
      <c r="P308" s="336" t="str">
        <f ca="1">LOG確認!P308</f>
        <v/>
      </c>
      <c r="Q308" s="337" t="str">
        <f ca="1">LOG確認!Q308</f>
        <v/>
      </c>
      <c r="R308" s="338" t="str">
        <f ca="1">LOG確認!R308</f>
        <v/>
      </c>
      <c r="S308" s="339" t="str">
        <f ca="1">LOG確認!S308</f>
        <v/>
      </c>
      <c r="T308" s="29"/>
      <c r="U308" s="340" t="str">
        <f ca="1">LOG確認!F308</f>
        <v/>
      </c>
      <c r="V308" s="681"/>
      <c r="W308" s="29"/>
      <c r="X308" s="29"/>
      <c r="Y308" s="6">
        <f t="shared" si="140"/>
        <v>1</v>
      </c>
      <c r="Z308" s="6">
        <f t="shared" si="141"/>
        <v>1</v>
      </c>
      <c r="AA308" s="6">
        <f t="shared" si="142"/>
        <v>1</v>
      </c>
      <c r="AB308" s="6">
        <f t="shared" si="143"/>
        <v>1</v>
      </c>
      <c r="AC308" s="6">
        <f t="shared" si="144"/>
        <v>1</v>
      </c>
      <c r="AD308" s="6">
        <f t="shared" si="145"/>
        <v>1</v>
      </c>
      <c r="AE308" s="6">
        <f t="shared" si="146"/>
        <v>1</v>
      </c>
      <c r="AF308" s="6">
        <f t="shared" si="147"/>
        <v>1</v>
      </c>
      <c r="AG308" s="6">
        <f t="shared" si="148"/>
        <v>1</v>
      </c>
      <c r="AH308" s="6">
        <f t="shared" si="149"/>
        <v>1</v>
      </c>
      <c r="AI308" s="6">
        <f t="shared" si="174"/>
        <v>1</v>
      </c>
      <c r="AJ308" s="6">
        <f t="shared" ca="1" si="150"/>
        <v>1</v>
      </c>
      <c r="AK308" s="6">
        <f t="shared" si="151"/>
        <v>1</v>
      </c>
      <c r="AL308" s="6">
        <f t="shared" ca="1" si="152"/>
        <v>13</v>
      </c>
      <c r="AM308" s="53"/>
      <c r="AN308" s="6">
        <f t="shared" ca="1" si="153"/>
        <v>1</v>
      </c>
      <c r="AO308" s="29"/>
      <c r="AP308" s="314" t="str">
        <f t="shared" ca="1" si="164"/>
        <v/>
      </c>
      <c r="AQ308" s="314" t="str">
        <f t="shared" ca="1" si="165"/>
        <v/>
      </c>
      <c r="AR308" s="314" t="str">
        <f t="shared" ca="1" si="166"/>
        <v/>
      </c>
      <c r="AS308" s="325" t="str">
        <f t="shared" ca="1" si="167"/>
        <v/>
      </c>
      <c r="AT308" s="325" t="str">
        <f t="shared" ca="1" si="168"/>
        <v/>
      </c>
      <c r="AU308" s="317" t="str">
        <f t="shared" ca="1" si="169"/>
        <v/>
      </c>
      <c r="AV308" s="318" t="str">
        <f t="shared" ca="1" si="154"/>
        <v/>
      </c>
      <c r="AW308" s="325" t="str">
        <f t="shared" ca="1" si="170"/>
        <v/>
      </c>
      <c r="AX308" s="319" t="str">
        <f t="shared" ca="1" si="171"/>
        <v/>
      </c>
      <c r="AY308" s="325" t="str">
        <f t="shared" ca="1" si="172"/>
        <v/>
      </c>
      <c r="AZ308" s="317" t="str">
        <f t="shared" ca="1" si="173"/>
        <v/>
      </c>
      <c r="BA308" s="6" t="str">
        <f t="shared" ca="1" si="155"/>
        <v/>
      </c>
      <c r="BB308" s="29"/>
      <c r="BC308" s="6" t="str">
        <f t="shared" ca="1" si="156"/>
        <v/>
      </c>
      <c r="BD308" s="6" t="str">
        <f t="shared" ca="1" si="157"/>
        <v/>
      </c>
      <c r="BE308" s="6" t="str">
        <f t="shared" ca="1" si="158"/>
        <v/>
      </c>
      <c r="BF308" s="6" t="str">
        <f t="shared" ca="1" si="159"/>
        <v/>
      </c>
      <c r="BG308" s="6" t="str">
        <f t="shared" ca="1" si="160"/>
        <v/>
      </c>
      <c r="BH308" s="6" t="str">
        <f t="shared" ca="1" si="161"/>
        <v/>
      </c>
      <c r="BI308" s="29"/>
      <c r="BJ308" s="302" t="str">
        <f t="shared" ca="1" si="162"/>
        <v/>
      </c>
      <c r="BK308" s="302" t="str">
        <f t="shared" ca="1" si="163"/>
        <v/>
      </c>
      <c r="BL308" s="29"/>
    </row>
    <row r="309" spans="1:64" x14ac:dyDescent="0.15">
      <c r="A309" s="5"/>
      <c r="B309" s="279" t="str">
        <f ca="1">LOG確認!B309</f>
        <v/>
      </c>
      <c r="C309" s="280"/>
      <c r="D309" s="281"/>
      <c r="E309" s="281"/>
      <c r="F309" s="282"/>
      <c r="G309" s="280"/>
      <c r="H309" s="283"/>
      <c r="I309" s="284"/>
      <c r="J309" s="285"/>
      <c r="K309" s="286"/>
      <c r="L309" s="285"/>
      <c r="M309" s="287"/>
      <c r="N309" s="341"/>
      <c r="O309" s="289"/>
      <c r="P309" s="290" t="str">
        <f ca="1">LOG確認!P309</f>
        <v/>
      </c>
      <c r="Q309" s="291" t="str">
        <f ca="1">LOG確認!Q309</f>
        <v/>
      </c>
      <c r="R309" s="292" t="str">
        <f ca="1">LOG確認!R309</f>
        <v/>
      </c>
      <c r="S309" s="310" t="str">
        <f ca="1">LOG確認!S309</f>
        <v/>
      </c>
      <c r="T309" s="29"/>
      <c r="U309" s="294" t="str">
        <f ca="1">LOG確認!F309</f>
        <v/>
      </c>
      <c r="V309" s="29"/>
      <c r="W309" s="29"/>
      <c r="X309" s="29"/>
      <c r="Y309" s="6">
        <f t="shared" si="140"/>
        <v>1</v>
      </c>
      <c r="Z309" s="6">
        <f t="shared" si="141"/>
        <v>1</v>
      </c>
      <c r="AA309" s="6">
        <f t="shared" si="142"/>
        <v>1</v>
      </c>
      <c r="AB309" s="6">
        <f t="shared" si="143"/>
        <v>1</v>
      </c>
      <c r="AC309" s="6">
        <f t="shared" si="144"/>
        <v>1</v>
      </c>
      <c r="AD309" s="6">
        <f t="shared" si="145"/>
        <v>1</v>
      </c>
      <c r="AE309" s="6">
        <f t="shared" si="146"/>
        <v>1</v>
      </c>
      <c r="AF309" s="6">
        <f t="shared" si="147"/>
        <v>1</v>
      </c>
      <c r="AG309" s="6">
        <f t="shared" si="148"/>
        <v>1</v>
      </c>
      <c r="AH309" s="6">
        <f t="shared" si="149"/>
        <v>1</v>
      </c>
      <c r="AI309" s="6">
        <f t="shared" si="174"/>
        <v>1</v>
      </c>
      <c r="AJ309" s="6">
        <f t="shared" ca="1" si="150"/>
        <v>1</v>
      </c>
      <c r="AK309" s="6">
        <f t="shared" si="151"/>
        <v>1</v>
      </c>
      <c r="AL309" s="6">
        <f t="shared" ca="1" si="152"/>
        <v>13</v>
      </c>
      <c r="AM309" s="53"/>
      <c r="AN309" s="6">
        <f t="shared" ca="1" si="153"/>
        <v>1</v>
      </c>
      <c r="AO309" s="29"/>
      <c r="AP309" s="314" t="str">
        <f t="shared" ca="1" si="164"/>
        <v/>
      </c>
      <c r="AQ309" s="314" t="str">
        <f t="shared" ca="1" si="165"/>
        <v/>
      </c>
      <c r="AR309" s="314" t="str">
        <f t="shared" ca="1" si="166"/>
        <v/>
      </c>
      <c r="AS309" s="319" t="str">
        <f t="shared" ca="1" si="167"/>
        <v/>
      </c>
      <c r="AT309" s="319" t="str">
        <f t="shared" ca="1" si="168"/>
        <v/>
      </c>
      <c r="AU309" s="317" t="str">
        <f t="shared" ca="1" si="169"/>
        <v/>
      </c>
      <c r="AV309" s="324" t="str">
        <f t="shared" ca="1" si="154"/>
        <v/>
      </c>
      <c r="AW309" s="319" t="str">
        <f t="shared" ca="1" si="170"/>
        <v/>
      </c>
      <c r="AX309" s="319" t="str">
        <f t="shared" ca="1" si="171"/>
        <v/>
      </c>
      <c r="AY309" s="319" t="str">
        <f t="shared" ca="1" si="172"/>
        <v/>
      </c>
      <c r="AZ309" s="317" t="str">
        <f t="shared" ca="1" si="173"/>
        <v/>
      </c>
      <c r="BA309" s="6" t="str">
        <f t="shared" ca="1" si="155"/>
        <v/>
      </c>
      <c r="BB309" s="29"/>
      <c r="BC309" s="6" t="str">
        <f t="shared" ca="1" si="156"/>
        <v/>
      </c>
      <c r="BD309" s="6" t="str">
        <f t="shared" ca="1" si="157"/>
        <v/>
      </c>
      <c r="BE309" s="6" t="str">
        <f t="shared" ca="1" si="158"/>
        <v/>
      </c>
      <c r="BF309" s="6" t="str">
        <f t="shared" ca="1" si="159"/>
        <v/>
      </c>
      <c r="BG309" s="6" t="str">
        <f t="shared" ca="1" si="160"/>
        <v/>
      </c>
      <c r="BH309" s="6" t="str">
        <f t="shared" ca="1" si="161"/>
        <v/>
      </c>
      <c r="BI309" s="29"/>
      <c r="BJ309" s="302" t="str">
        <f t="shared" ca="1" si="162"/>
        <v/>
      </c>
      <c r="BK309" s="302" t="str">
        <f t="shared" ca="1" si="163"/>
        <v/>
      </c>
      <c r="BL309" s="29"/>
    </row>
    <row r="310" spans="1:64" x14ac:dyDescent="0.15">
      <c r="A310" s="5"/>
      <c r="B310" s="303" t="str">
        <f ca="1">LOG確認!B310</f>
        <v/>
      </c>
      <c r="C310" s="304"/>
      <c r="D310" s="280"/>
      <c r="E310" s="280"/>
      <c r="F310" s="305"/>
      <c r="G310" s="320"/>
      <c r="H310" s="284"/>
      <c r="I310" s="284"/>
      <c r="J310" s="321"/>
      <c r="K310" s="342"/>
      <c r="L310" s="306"/>
      <c r="M310" s="308"/>
      <c r="N310" s="288"/>
      <c r="O310" s="309"/>
      <c r="P310" s="290" t="str">
        <f ca="1">LOG確認!P310</f>
        <v/>
      </c>
      <c r="Q310" s="291" t="str">
        <f ca="1">LOG確認!Q310</f>
        <v/>
      </c>
      <c r="R310" s="292" t="str">
        <f ca="1">LOG確認!R310</f>
        <v/>
      </c>
      <c r="S310" s="310" t="str">
        <f ca="1">LOG確認!S310</f>
        <v/>
      </c>
      <c r="T310" s="29"/>
      <c r="U310" s="311" t="str">
        <f ca="1">LOG確認!F310</f>
        <v/>
      </c>
      <c r="V310" s="29"/>
      <c r="W310" s="29"/>
      <c r="X310" s="29"/>
      <c r="Y310" s="6">
        <f t="shared" si="140"/>
        <v>1</v>
      </c>
      <c r="Z310" s="6">
        <f t="shared" si="141"/>
        <v>1</v>
      </c>
      <c r="AA310" s="6">
        <f t="shared" si="142"/>
        <v>1</v>
      </c>
      <c r="AB310" s="6">
        <f t="shared" si="143"/>
        <v>1</v>
      </c>
      <c r="AC310" s="6">
        <f t="shared" si="144"/>
        <v>1</v>
      </c>
      <c r="AD310" s="6">
        <f t="shared" si="145"/>
        <v>1</v>
      </c>
      <c r="AE310" s="6">
        <f t="shared" si="146"/>
        <v>1</v>
      </c>
      <c r="AF310" s="6">
        <f t="shared" si="147"/>
        <v>1</v>
      </c>
      <c r="AG310" s="6">
        <f t="shared" si="148"/>
        <v>1</v>
      </c>
      <c r="AH310" s="6">
        <f t="shared" si="149"/>
        <v>1</v>
      </c>
      <c r="AI310" s="6">
        <f t="shared" si="174"/>
        <v>1</v>
      </c>
      <c r="AJ310" s="6">
        <f t="shared" ca="1" si="150"/>
        <v>1</v>
      </c>
      <c r="AK310" s="6">
        <f t="shared" si="151"/>
        <v>1</v>
      </c>
      <c r="AL310" s="6">
        <f t="shared" ca="1" si="152"/>
        <v>13</v>
      </c>
      <c r="AM310" s="53"/>
      <c r="AN310" s="6">
        <f t="shared" ca="1" si="153"/>
        <v>1</v>
      </c>
      <c r="AO310" s="29"/>
      <c r="AP310" s="314" t="str">
        <f t="shared" ca="1" si="164"/>
        <v/>
      </c>
      <c r="AQ310" s="314" t="str">
        <f t="shared" ca="1" si="165"/>
        <v/>
      </c>
      <c r="AR310" s="314" t="str">
        <f t="shared" ca="1" si="166"/>
        <v/>
      </c>
      <c r="AS310" s="319" t="str">
        <f t="shared" ca="1" si="167"/>
        <v/>
      </c>
      <c r="AT310" s="319" t="str">
        <f t="shared" ca="1" si="168"/>
        <v/>
      </c>
      <c r="AU310" s="317" t="str">
        <f t="shared" ca="1" si="169"/>
        <v/>
      </c>
      <c r="AV310" s="318" t="str">
        <f t="shared" ca="1" si="154"/>
        <v/>
      </c>
      <c r="AW310" s="319" t="str">
        <f t="shared" ca="1" si="170"/>
        <v/>
      </c>
      <c r="AX310" s="319" t="str">
        <f t="shared" ca="1" si="171"/>
        <v/>
      </c>
      <c r="AY310" s="319" t="str">
        <f t="shared" ca="1" si="172"/>
        <v/>
      </c>
      <c r="AZ310" s="317" t="str">
        <f t="shared" ca="1" si="173"/>
        <v/>
      </c>
      <c r="BA310" s="6" t="str">
        <f t="shared" ca="1" si="155"/>
        <v/>
      </c>
      <c r="BB310" s="29"/>
      <c r="BC310" s="6" t="str">
        <f t="shared" ca="1" si="156"/>
        <v/>
      </c>
      <c r="BD310" s="6" t="str">
        <f t="shared" ca="1" si="157"/>
        <v/>
      </c>
      <c r="BE310" s="6" t="str">
        <f t="shared" ca="1" si="158"/>
        <v/>
      </c>
      <c r="BF310" s="6" t="str">
        <f t="shared" ca="1" si="159"/>
        <v/>
      </c>
      <c r="BG310" s="6" t="str">
        <f t="shared" ca="1" si="160"/>
        <v/>
      </c>
      <c r="BH310" s="6" t="str">
        <f t="shared" ca="1" si="161"/>
        <v/>
      </c>
      <c r="BI310" s="29"/>
      <c r="BJ310" s="302" t="str">
        <f t="shared" ca="1" si="162"/>
        <v/>
      </c>
      <c r="BK310" s="302" t="str">
        <f t="shared" ca="1" si="163"/>
        <v/>
      </c>
      <c r="BL310" s="29"/>
    </row>
    <row r="311" spans="1:64" x14ac:dyDescent="0.15">
      <c r="A311" s="5"/>
      <c r="B311" s="303" t="str">
        <f ca="1">LOG確認!B311</f>
        <v/>
      </c>
      <c r="C311" s="304"/>
      <c r="D311" s="280"/>
      <c r="E311" s="280"/>
      <c r="F311" s="305"/>
      <c r="G311" s="320"/>
      <c r="H311" s="284"/>
      <c r="I311" s="284"/>
      <c r="J311" s="306"/>
      <c r="K311" s="342"/>
      <c r="L311" s="321"/>
      <c r="M311" s="308"/>
      <c r="N311" s="288"/>
      <c r="O311" s="322"/>
      <c r="P311" s="290" t="str">
        <f ca="1">LOG確認!P311</f>
        <v/>
      </c>
      <c r="Q311" s="291" t="str">
        <f ca="1">LOG確認!Q311</f>
        <v/>
      </c>
      <c r="R311" s="292" t="str">
        <f ca="1">LOG確認!R311</f>
        <v/>
      </c>
      <c r="S311" s="310" t="str">
        <f ca="1">LOG確認!S311</f>
        <v/>
      </c>
      <c r="T311" s="29"/>
      <c r="U311" s="311" t="str">
        <f ca="1">LOG確認!F311</f>
        <v/>
      </c>
      <c r="V311" s="29"/>
      <c r="W311" s="29"/>
      <c r="X311" s="29"/>
      <c r="Y311" s="6">
        <f t="shared" si="140"/>
        <v>1</v>
      </c>
      <c r="Z311" s="6">
        <f t="shared" si="141"/>
        <v>1</v>
      </c>
      <c r="AA311" s="6">
        <f t="shared" si="142"/>
        <v>1</v>
      </c>
      <c r="AB311" s="6">
        <f t="shared" si="143"/>
        <v>1</v>
      </c>
      <c r="AC311" s="6">
        <f t="shared" si="144"/>
        <v>1</v>
      </c>
      <c r="AD311" s="6">
        <f t="shared" si="145"/>
        <v>1</v>
      </c>
      <c r="AE311" s="6">
        <f t="shared" si="146"/>
        <v>1</v>
      </c>
      <c r="AF311" s="6">
        <f t="shared" si="147"/>
        <v>1</v>
      </c>
      <c r="AG311" s="6">
        <f t="shared" si="148"/>
        <v>1</v>
      </c>
      <c r="AH311" s="6">
        <f t="shared" si="149"/>
        <v>1</v>
      </c>
      <c r="AI311" s="6">
        <f t="shared" si="174"/>
        <v>1</v>
      </c>
      <c r="AJ311" s="6">
        <f t="shared" ca="1" si="150"/>
        <v>1</v>
      </c>
      <c r="AK311" s="6">
        <f t="shared" si="151"/>
        <v>1</v>
      </c>
      <c r="AL311" s="6">
        <f t="shared" ca="1" si="152"/>
        <v>13</v>
      </c>
      <c r="AM311" s="53"/>
      <c r="AN311" s="6">
        <f t="shared" ca="1" si="153"/>
        <v>1</v>
      </c>
      <c r="AO311" s="29"/>
      <c r="AP311" s="314" t="str">
        <f t="shared" ca="1" si="164"/>
        <v/>
      </c>
      <c r="AQ311" s="314" t="str">
        <f t="shared" ca="1" si="165"/>
        <v/>
      </c>
      <c r="AR311" s="314" t="str">
        <f t="shared" ca="1" si="166"/>
        <v/>
      </c>
      <c r="AS311" s="316" t="str">
        <f t="shared" ca="1" si="167"/>
        <v/>
      </c>
      <c r="AT311" s="316" t="str">
        <f t="shared" ca="1" si="168"/>
        <v/>
      </c>
      <c r="AU311" s="317" t="str">
        <f t="shared" ca="1" si="169"/>
        <v/>
      </c>
      <c r="AV311" s="318" t="str">
        <f t="shared" ca="1" si="154"/>
        <v/>
      </c>
      <c r="AW311" s="316" t="str">
        <f t="shared" ca="1" si="170"/>
        <v/>
      </c>
      <c r="AX311" s="319" t="str">
        <f t="shared" ca="1" si="171"/>
        <v/>
      </c>
      <c r="AY311" s="316" t="str">
        <f t="shared" ca="1" si="172"/>
        <v/>
      </c>
      <c r="AZ311" s="317" t="str">
        <f t="shared" ca="1" si="173"/>
        <v/>
      </c>
      <c r="BA311" s="6" t="str">
        <f t="shared" ca="1" si="155"/>
        <v/>
      </c>
      <c r="BB311" s="29"/>
      <c r="BC311" s="6" t="str">
        <f t="shared" ca="1" si="156"/>
        <v/>
      </c>
      <c r="BD311" s="6" t="str">
        <f t="shared" ca="1" si="157"/>
        <v/>
      </c>
      <c r="BE311" s="6" t="str">
        <f t="shared" ca="1" si="158"/>
        <v/>
      </c>
      <c r="BF311" s="6" t="str">
        <f t="shared" ca="1" si="159"/>
        <v/>
      </c>
      <c r="BG311" s="6" t="str">
        <f t="shared" ca="1" si="160"/>
        <v/>
      </c>
      <c r="BH311" s="6" t="str">
        <f t="shared" ca="1" si="161"/>
        <v/>
      </c>
      <c r="BI311" s="29"/>
      <c r="BJ311" s="302" t="str">
        <f t="shared" ca="1" si="162"/>
        <v/>
      </c>
      <c r="BK311" s="302" t="str">
        <f t="shared" ca="1" si="163"/>
        <v/>
      </c>
      <c r="BL311" s="29"/>
    </row>
    <row r="312" spans="1:64" x14ac:dyDescent="0.15">
      <c r="A312" s="5"/>
      <c r="B312" s="303" t="str">
        <f ca="1">LOG確認!B312</f>
        <v/>
      </c>
      <c r="C312" s="304"/>
      <c r="D312" s="280"/>
      <c r="E312" s="280"/>
      <c r="F312" s="305"/>
      <c r="G312" s="320"/>
      <c r="H312" s="284"/>
      <c r="I312" s="284"/>
      <c r="J312" s="306"/>
      <c r="K312" s="342"/>
      <c r="L312" s="321"/>
      <c r="M312" s="308"/>
      <c r="N312" s="288"/>
      <c r="O312" s="322"/>
      <c r="P312" s="290" t="str">
        <f ca="1">LOG確認!P312</f>
        <v/>
      </c>
      <c r="Q312" s="291" t="str">
        <f ca="1">LOG確認!Q312</f>
        <v/>
      </c>
      <c r="R312" s="292" t="str">
        <f ca="1">LOG確認!R312</f>
        <v/>
      </c>
      <c r="S312" s="310" t="str">
        <f ca="1">LOG確認!S312</f>
        <v/>
      </c>
      <c r="T312" s="29"/>
      <c r="U312" s="311" t="str">
        <f ca="1">LOG確認!F312</f>
        <v/>
      </c>
      <c r="V312" s="29"/>
      <c r="W312" s="29"/>
      <c r="X312" s="29"/>
      <c r="Y312" s="6">
        <f t="shared" si="140"/>
        <v>1</v>
      </c>
      <c r="Z312" s="6">
        <f t="shared" si="141"/>
        <v>1</v>
      </c>
      <c r="AA312" s="6">
        <f t="shared" si="142"/>
        <v>1</v>
      </c>
      <c r="AB312" s="6">
        <f t="shared" si="143"/>
        <v>1</v>
      </c>
      <c r="AC312" s="6">
        <f t="shared" si="144"/>
        <v>1</v>
      </c>
      <c r="AD312" s="6">
        <f t="shared" si="145"/>
        <v>1</v>
      </c>
      <c r="AE312" s="6">
        <f t="shared" si="146"/>
        <v>1</v>
      </c>
      <c r="AF312" s="6">
        <f t="shared" si="147"/>
        <v>1</v>
      </c>
      <c r="AG312" s="6">
        <f t="shared" si="148"/>
        <v>1</v>
      </c>
      <c r="AH312" s="6">
        <f t="shared" si="149"/>
        <v>1</v>
      </c>
      <c r="AI312" s="6">
        <f t="shared" si="174"/>
        <v>1</v>
      </c>
      <c r="AJ312" s="6">
        <f t="shared" ca="1" si="150"/>
        <v>1</v>
      </c>
      <c r="AK312" s="6">
        <f t="shared" si="151"/>
        <v>1</v>
      </c>
      <c r="AL312" s="6">
        <f t="shared" ca="1" si="152"/>
        <v>13</v>
      </c>
      <c r="AM312" s="53"/>
      <c r="AN312" s="6">
        <f t="shared" ca="1" si="153"/>
        <v>1</v>
      </c>
      <c r="AO312" s="29"/>
      <c r="AP312" s="314" t="str">
        <f t="shared" ca="1" si="164"/>
        <v/>
      </c>
      <c r="AQ312" s="314" t="str">
        <f t="shared" ca="1" si="165"/>
        <v/>
      </c>
      <c r="AR312" s="314" t="str">
        <f t="shared" ca="1" si="166"/>
        <v/>
      </c>
      <c r="AS312" s="319" t="str">
        <f t="shared" ca="1" si="167"/>
        <v/>
      </c>
      <c r="AT312" s="319" t="str">
        <f t="shared" ca="1" si="168"/>
        <v/>
      </c>
      <c r="AU312" s="317" t="str">
        <f t="shared" ca="1" si="169"/>
        <v/>
      </c>
      <c r="AV312" s="324" t="str">
        <f t="shared" ca="1" si="154"/>
        <v/>
      </c>
      <c r="AW312" s="319" t="str">
        <f t="shared" ca="1" si="170"/>
        <v/>
      </c>
      <c r="AX312" s="319" t="str">
        <f t="shared" ca="1" si="171"/>
        <v/>
      </c>
      <c r="AY312" s="319" t="str">
        <f t="shared" ca="1" si="172"/>
        <v/>
      </c>
      <c r="AZ312" s="317" t="str">
        <f t="shared" ca="1" si="173"/>
        <v/>
      </c>
      <c r="BA312" s="6" t="str">
        <f t="shared" ca="1" si="155"/>
        <v/>
      </c>
      <c r="BB312" s="29"/>
      <c r="BC312" s="6" t="str">
        <f t="shared" ca="1" si="156"/>
        <v/>
      </c>
      <c r="BD312" s="6" t="str">
        <f t="shared" ca="1" si="157"/>
        <v/>
      </c>
      <c r="BE312" s="6" t="str">
        <f t="shared" ca="1" si="158"/>
        <v/>
      </c>
      <c r="BF312" s="6" t="str">
        <f t="shared" ca="1" si="159"/>
        <v/>
      </c>
      <c r="BG312" s="6" t="str">
        <f t="shared" ca="1" si="160"/>
        <v/>
      </c>
      <c r="BH312" s="6" t="str">
        <f t="shared" ca="1" si="161"/>
        <v/>
      </c>
      <c r="BI312" s="29"/>
      <c r="BJ312" s="302" t="str">
        <f t="shared" ca="1" si="162"/>
        <v/>
      </c>
      <c r="BK312" s="302" t="str">
        <f t="shared" ca="1" si="163"/>
        <v/>
      </c>
      <c r="BL312" s="29"/>
    </row>
    <row r="313" spans="1:64" x14ac:dyDescent="0.15">
      <c r="A313" s="5"/>
      <c r="B313" s="303" t="str">
        <f ca="1">LOG確認!B313</f>
        <v/>
      </c>
      <c r="C313" s="304"/>
      <c r="D313" s="280"/>
      <c r="E313" s="280"/>
      <c r="F313" s="305"/>
      <c r="G313" s="320"/>
      <c r="H313" s="284"/>
      <c r="I313" s="284"/>
      <c r="J313" s="306"/>
      <c r="K313" s="307"/>
      <c r="L313" s="306"/>
      <c r="M313" s="308"/>
      <c r="N313" s="288"/>
      <c r="O313" s="322"/>
      <c r="P313" s="290" t="str">
        <f ca="1">LOG確認!P313</f>
        <v/>
      </c>
      <c r="Q313" s="291" t="str">
        <f ca="1">LOG確認!Q313</f>
        <v/>
      </c>
      <c r="R313" s="292" t="str">
        <f ca="1">LOG確認!R313</f>
        <v/>
      </c>
      <c r="S313" s="310" t="str">
        <f ca="1">LOG確認!S313</f>
        <v/>
      </c>
      <c r="T313" s="29"/>
      <c r="U313" s="311" t="str">
        <f ca="1">LOG確認!F313</f>
        <v/>
      </c>
      <c r="V313" s="29"/>
      <c r="W313" s="29"/>
      <c r="X313" s="29"/>
      <c r="Y313" s="6">
        <f t="shared" si="140"/>
        <v>1</v>
      </c>
      <c r="Z313" s="6">
        <f t="shared" si="141"/>
        <v>1</v>
      </c>
      <c r="AA313" s="6">
        <f t="shared" si="142"/>
        <v>1</v>
      </c>
      <c r="AB313" s="6">
        <f t="shared" si="143"/>
        <v>1</v>
      </c>
      <c r="AC313" s="6">
        <f t="shared" si="144"/>
        <v>1</v>
      </c>
      <c r="AD313" s="6">
        <f t="shared" si="145"/>
        <v>1</v>
      </c>
      <c r="AE313" s="6">
        <f t="shared" si="146"/>
        <v>1</v>
      </c>
      <c r="AF313" s="6">
        <f t="shared" si="147"/>
        <v>1</v>
      </c>
      <c r="AG313" s="6">
        <f t="shared" si="148"/>
        <v>1</v>
      </c>
      <c r="AH313" s="6">
        <f t="shared" si="149"/>
        <v>1</v>
      </c>
      <c r="AI313" s="6">
        <f t="shared" si="174"/>
        <v>1</v>
      </c>
      <c r="AJ313" s="6">
        <f t="shared" ca="1" si="150"/>
        <v>1</v>
      </c>
      <c r="AK313" s="6">
        <f t="shared" si="151"/>
        <v>1</v>
      </c>
      <c r="AL313" s="6">
        <f t="shared" ca="1" si="152"/>
        <v>13</v>
      </c>
      <c r="AM313" s="53"/>
      <c r="AN313" s="6">
        <f t="shared" ca="1" si="153"/>
        <v>1</v>
      </c>
      <c r="AO313" s="29"/>
      <c r="AP313" s="314" t="str">
        <f t="shared" ca="1" si="164"/>
        <v/>
      </c>
      <c r="AQ313" s="314" t="str">
        <f t="shared" ca="1" si="165"/>
        <v/>
      </c>
      <c r="AR313" s="314" t="str">
        <f t="shared" ca="1" si="166"/>
        <v/>
      </c>
      <c r="AS313" s="325" t="str">
        <f t="shared" ca="1" si="167"/>
        <v/>
      </c>
      <c r="AT313" s="325" t="str">
        <f t="shared" ca="1" si="168"/>
        <v/>
      </c>
      <c r="AU313" s="317" t="str">
        <f t="shared" ca="1" si="169"/>
        <v/>
      </c>
      <c r="AV313" s="318" t="str">
        <f t="shared" ca="1" si="154"/>
        <v/>
      </c>
      <c r="AW313" s="325" t="str">
        <f t="shared" ca="1" si="170"/>
        <v/>
      </c>
      <c r="AX313" s="319" t="str">
        <f t="shared" ca="1" si="171"/>
        <v/>
      </c>
      <c r="AY313" s="325" t="str">
        <f t="shared" ca="1" si="172"/>
        <v/>
      </c>
      <c r="AZ313" s="317" t="str">
        <f t="shared" ca="1" si="173"/>
        <v/>
      </c>
      <c r="BA313" s="6" t="str">
        <f t="shared" ca="1" si="155"/>
        <v/>
      </c>
      <c r="BB313" s="29"/>
      <c r="BC313" s="6" t="str">
        <f t="shared" ca="1" si="156"/>
        <v/>
      </c>
      <c r="BD313" s="6" t="str">
        <f t="shared" ca="1" si="157"/>
        <v/>
      </c>
      <c r="BE313" s="6" t="str">
        <f t="shared" ca="1" si="158"/>
        <v/>
      </c>
      <c r="BF313" s="6" t="str">
        <f t="shared" ca="1" si="159"/>
        <v/>
      </c>
      <c r="BG313" s="6" t="str">
        <f t="shared" ca="1" si="160"/>
        <v/>
      </c>
      <c r="BH313" s="6" t="str">
        <f t="shared" ca="1" si="161"/>
        <v/>
      </c>
      <c r="BI313" s="29"/>
      <c r="BJ313" s="302" t="str">
        <f t="shared" ca="1" si="162"/>
        <v/>
      </c>
      <c r="BK313" s="302" t="str">
        <f t="shared" ca="1" si="163"/>
        <v/>
      </c>
      <c r="BL313" s="29"/>
    </row>
    <row r="314" spans="1:64" x14ac:dyDescent="0.15">
      <c r="A314" s="5"/>
      <c r="B314" s="303" t="str">
        <f ca="1">LOG確認!B314</f>
        <v/>
      </c>
      <c r="C314" s="304"/>
      <c r="D314" s="280"/>
      <c r="E314" s="280"/>
      <c r="F314" s="305"/>
      <c r="G314" s="320"/>
      <c r="H314" s="284"/>
      <c r="I314" s="284"/>
      <c r="J314" s="321"/>
      <c r="K314" s="342"/>
      <c r="L314" s="321"/>
      <c r="M314" s="308"/>
      <c r="N314" s="288"/>
      <c r="O314" s="309"/>
      <c r="P314" s="290" t="str">
        <f ca="1">LOG確認!P314</f>
        <v/>
      </c>
      <c r="Q314" s="291" t="str">
        <f ca="1">LOG確認!Q314</f>
        <v/>
      </c>
      <c r="R314" s="292" t="str">
        <f ca="1">LOG確認!R314</f>
        <v/>
      </c>
      <c r="S314" s="310" t="str">
        <f ca="1">LOG確認!S314</f>
        <v/>
      </c>
      <c r="T314" s="29"/>
      <c r="U314" s="326" t="str">
        <f ca="1">LOG確認!F314</f>
        <v/>
      </c>
      <c r="V314" s="29"/>
      <c r="W314" s="29"/>
      <c r="X314" s="29"/>
      <c r="Y314" s="6">
        <f t="shared" si="140"/>
        <v>1</v>
      </c>
      <c r="Z314" s="6">
        <f t="shared" si="141"/>
        <v>1</v>
      </c>
      <c r="AA314" s="6">
        <f t="shared" si="142"/>
        <v>1</v>
      </c>
      <c r="AB314" s="6">
        <f t="shared" si="143"/>
        <v>1</v>
      </c>
      <c r="AC314" s="6">
        <f t="shared" si="144"/>
        <v>1</v>
      </c>
      <c r="AD314" s="6">
        <f t="shared" si="145"/>
        <v>1</v>
      </c>
      <c r="AE314" s="6">
        <f t="shared" si="146"/>
        <v>1</v>
      </c>
      <c r="AF314" s="6">
        <f t="shared" si="147"/>
        <v>1</v>
      </c>
      <c r="AG314" s="6">
        <f t="shared" si="148"/>
        <v>1</v>
      </c>
      <c r="AH314" s="6">
        <f t="shared" si="149"/>
        <v>1</v>
      </c>
      <c r="AI314" s="6">
        <f t="shared" si="174"/>
        <v>1</v>
      </c>
      <c r="AJ314" s="6">
        <f t="shared" ca="1" si="150"/>
        <v>1</v>
      </c>
      <c r="AK314" s="6">
        <f t="shared" si="151"/>
        <v>1</v>
      </c>
      <c r="AL314" s="6">
        <f t="shared" ca="1" si="152"/>
        <v>13</v>
      </c>
      <c r="AM314" s="53"/>
      <c r="AN314" s="6">
        <f t="shared" ca="1" si="153"/>
        <v>1</v>
      </c>
      <c r="AO314" s="29"/>
      <c r="AP314" s="314" t="str">
        <f t="shared" ca="1" si="164"/>
        <v/>
      </c>
      <c r="AQ314" s="314" t="str">
        <f t="shared" ca="1" si="165"/>
        <v/>
      </c>
      <c r="AR314" s="314" t="str">
        <f t="shared" ca="1" si="166"/>
        <v/>
      </c>
      <c r="AS314" s="325" t="str">
        <f t="shared" ca="1" si="167"/>
        <v/>
      </c>
      <c r="AT314" s="325" t="str">
        <f t="shared" ca="1" si="168"/>
        <v/>
      </c>
      <c r="AU314" s="317" t="str">
        <f t="shared" ca="1" si="169"/>
        <v/>
      </c>
      <c r="AV314" s="318" t="str">
        <f t="shared" ca="1" si="154"/>
        <v/>
      </c>
      <c r="AW314" s="325" t="str">
        <f t="shared" ca="1" si="170"/>
        <v/>
      </c>
      <c r="AX314" s="319" t="str">
        <f t="shared" ca="1" si="171"/>
        <v/>
      </c>
      <c r="AY314" s="325" t="str">
        <f t="shared" ca="1" si="172"/>
        <v/>
      </c>
      <c r="AZ314" s="317" t="str">
        <f t="shared" ca="1" si="173"/>
        <v/>
      </c>
      <c r="BA314" s="6" t="str">
        <f t="shared" ca="1" si="155"/>
        <v/>
      </c>
      <c r="BB314" s="29"/>
      <c r="BC314" s="6" t="str">
        <f t="shared" ca="1" si="156"/>
        <v/>
      </c>
      <c r="BD314" s="6" t="str">
        <f t="shared" ca="1" si="157"/>
        <v/>
      </c>
      <c r="BE314" s="6" t="str">
        <f t="shared" ca="1" si="158"/>
        <v/>
      </c>
      <c r="BF314" s="6" t="str">
        <f t="shared" ca="1" si="159"/>
        <v/>
      </c>
      <c r="BG314" s="6" t="str">
        <f t="shared" ca="1" si="160"/>
        <v/>
      </c>
      <c r="BH314" s="6" t="str">
        <f t="shared" ca="1" si="161"/>
        <v/>
      </c>
      <c r="BI314" s="29"/>
      <c r="BJ314" s="302" t="str">
        <f t="shared" ca="1" si="162"/>
        <v/>
      </c>
      <c r="BK314" s="302" t="str">
        <f t="shared" ca="1" si="163"/>
        <v/>
      </c>
      <c r="BL314" s="29"/>
    </row>
    <row r="315" spans="1:64" x14ac:dyDescent="0.15">
      <c r="A315" s="5"/>
      <c r="B315" s="303" t="str">
        <f ca="1">LOG確認!B315</f>
        <v/>
      </c>
      <c r="C315" s="304"/>
      <c r="D315" s="280"/>
      <c r="E315" s="280"/>
      <c r="F315" s="305"/>
      <c r="G315" s="320"/>
      <c r="H315" s="284"/>
      <c r="I315" s="284"/>
      <c r="J315" s="321"/>
      <c r="K315" s="342"/>
      <c r="L315" s="321"/>
      <c r="M315" s="308"/>
      <c r="N315" s="288"/>
      <c r="O315" s="322"/>
      <c r="P315" s="290" t="str">
        <f ca="1">LOG確認!P315</f>
        <v/>
      </c>
      <c r="Q315" s="291" t="str">
        <f ca="1">LOG確認!Q315</f>
        <v/>
      </c>
      <c r="R315" s="292" t="str">
        <f ca="1">LOG確認!R315</f>
        <v/>
      </c>
      <c r="S315" s="310" t="str">
        <f ca="1">LOG確認!S315</f>
        <v/>
      </c>
      <c r="T315" s="29"/>
      <c r="U315" s="311" t="str">
        <f ca="1">LOG確認!F315</f>
        <v/>
      </c>
      <c r="V315" s="29"/>
      <c r="W315" s="29"/>
      <c r="X315" s="29"/>
      <c r="Y315" s="6">
        <f t="shared" si="140"/>
        <v>1</v>
      </c>
      <c r="Z315" s="6">
        <f t="shared" si="141"/>
        <v>1</v>
      </c>
      <c r="AA315" s="6">
        <f t="shared" si="142"/>
        <v>1</v>
      </c>
      <c r="AB315" s="6">
        <f t="shared" si="143"/>
        <v>1</v>
      </c>
      <c r="AC315" s="6">
        <f t="shared" si="144"/>
        <v>1</v>
      </c>
      <c r="AD315" s="6">
        <f t="shared" si="145"/>
        <v>1</v>
      </c>
      <c r="AE315" s="6">
        <f t="shared" si="146"/>
        <v>1</v>
      </c>
      <c r="AF315" s="6">
        <f t="shared" si="147"/>
        <v>1</v>
      </c>
      <c r="AG315" s="6">
        <f t="shared" si="148"/>
        <v>1</v>
      </c>
      <c r="AH315" s="6">
        <f t="shared" si="149"/>
        <v>1</v>
      </c>
      <c r="AI315" s="6">
        <f t="shared" si="174"/>
        <v>1</v>
      </c>
      <c r="AJ315" s="6">
        <f t="shared" ca="1" si="150"/>
        <v>1</v>
      </c>
      <c r="AK315" s="6">
        <f t="shared" si="151"/>
        <v>1</v>
      </c>
      <c r="AL315" s="6">
        <f t="shared" ca="1" si="152"/>
        <v>13</v>
      </c>
      <c r="AM315" s="53"/>
      <c r="AN315" s="6">
        <f t="shared" ca="1" si="153"/>
        <v>1</v>
      </c>
      <c r="AO315" s="29"/>
      <c r="AP315" s="314" t="str">
        <f t="shared" ca="1" si="164"/>
        <v/>
      </c>
      <c r="AQ315" s="314" t="str">
        <f t="shared" ca="1" si="165"/>
        <v/>
      </c>
      <c r="AR315" s="314" t="str">
        <f t="shared" ca="1" si="166"/>
        <v/>
      </c>
      <c r="AS315" s="325" t="str">
        <f t="shared" ca="1" si="167"/>
        <v/>
      </c>
      <c r="AT315" s="325" t="str">
        <f t="shared" ca="1" si="168"/>
        <v/>
      </c>
      <c r="AU315" s="317" t="str">
        <f t="shared" ca="1" si="169"/>
        <v/>
      </c>
      <c r="AV315" s="324" t="str">
        <f t="shared" ca="1" si="154"/>
        <v/>
      </c>
      <c r="AW315" s="325" t="str">
        <f t="shared" ca="1" si="170"/>
        <v/>
      </c>
      <c r="AX315" s="319" t="str">
        <f t="shared" ca="1" si="171"/>
        <v/>
      </c>
      <c r="AY315" s="325" t="str">
        <f t="shared" ca="1" si="172"/>
        <v/>
      </c>
      <c r="AZ315" s="317" t="str">
        <f t="shared" ca="1" si="173"/>
        <v/>
      </c>
      <c r="BA315" s="6" t="str">
        <f t="shared" ca="1" si="155"/>
        <v/>
      </c>
      <c r="BB315" s="29"/>
      <c r="BC315" s="6" t="str">
        <f t="shared" ca="1" si="156"/>
        <v/>
      </c>
      <c r="BD315" s="6" t="str">
        <f t="shared" ca="1" si="157"/>
        <v/>
      </c>
      <c r="BE315" s="6" t="str">
        <f t="shared" ca="1" si="158"/>
        <v/>
      </c>
      <c r="BF315" s="6" t="str">
        <f t="shared" ca="1" si="159"/>
        <v/>
      </c>
      <c r="BG315" s="6" t="str">
        <f t="shared" ca="1" si="160"/>
        <v/>
      </c>
      <c r="BH315" s="6" t="str">
        <f t="shared" ca="1" si="161"/>
        <v/>
      </c>
      <c r="BI315" s="29"/>
      <c r="BJ315" s="302" t="str">
        <f t="shared" ca="1" si="162"/>
        <v/>
      </c>
      <c r="BK315" s="302" t="str">
        <f t="shared" ca="1" si="163"/>
        <v/>
      </c>
      <c r="BL315" s="29"/>
    </row>
    <row r="316" spans="1:64" x14ac:dyDescent="0.15">
      <c r="A316" s="5"/>
      <c r="B316" s="303" t="str">
        <f ca="1">LOG確認!B316</f>
        <v/>
      </c>
      <c r="C316" s="304"/>
      <c r="D316" s="280"/>
      <c r="E316" s="280"/>
      <c r="F316" s="305"/>
      <c r="G316" s="320"/>
      <c r="H316" s="284"/>
      <c r="I316" s="284"/>
      <c r="J316" s="306"/>
      <c r="K316" s="342"/>
      <c r="L316" s="321"/>
      <c r="M316" s="308"/>
      <c r="N316" s="288"/>
      <c r="O316" s="322"/>
      <c r="P316" s="290" t="str">
        <f ca="1">LOG確認!P316</f>
        <v/>
      </c>
      <c r="Q316" s="291" t="str">
        <f ca="1">LOG確認!Q316</f>
        <v/>
      </c>
      <c r="R316" s="292" t="str">
        <f ca="1">LOG確認!R316</f>
        <v/>
      </c>
      <c r="S316" s="310" t="str">
        <f ca="1">LOG確認!S316</f>
        <v/>
      </c>
      <c r="T316" s="29"/>
      <c r="U316" s="311" t="str">
        <f ca="1">LOG確認!F316</f>
        <v/>
      </c>
      <c r="V316" s="29"/>
      <c r="W316" s="29"/>
      <c r="X316" s="29"/>
      <c r="Y316" s="6">
        <f t="shared" si="140"/>
        <v>1</v>
      </c>
      <c r="Z316" s="6">
        <f t="shared" si="141"/>
        <v>1</v>
      </c>
      <c r="AA316" s="6">
        <f t="shared" si="142"/>
        <v>1</v>
      </c>
      <c r="AB316" s="6">
        <f t="shared" si="143"/>
        <v>1</v>
      </c>
      <c r="AC316" s="6">
        <f t="shared" si="144"/>
        <v>1</v>
      </c>
      <c r="AD316" s="6">
        <f t="shared" si="145"/>
        <v>1</v>
      </c>
      <c r="AE316" s="6">
        <f t="shared" si="146"/>
        <v>1</v>
      </c>
      <c r="AF316" s="6">
        <f t="shared" si="147"/>
        <v>1</v>
      </c>
      <c r="AG316" s="6">
        <f t="shared" si="148"/>
        <v>1</v>
      </c>
      <c r="AH316" s="6">
        <f t="shared" si="149"/>
        <v>1</v>
      </c>
      <c r="AI316" s="6">
        <f t="shared" si="174"/>
        <v>1</v>
      </c>
      <c r="AJ316" s="6">
        <f t="shared" ca="1" si="150"/>
        <v>1</v>
      </c>
      <c r="AK316" s="6">
        <f t="shared" si="151"/>
        <v>1</v>
      </c>
      <c r="AL316" s="6">
        <f t="shared" ca="1" si="152"/>
        <v>13</v>
      </c>
      <c r="AM316" s="53"/>
      <c r="AN316" s="6">
        <f t="shared" ca="1" si="153"/>
        <v>1</v>
      </c>
      <c r="AO316" s="29"/>
      <c r="AP316" s="314" t="str">
        <f t="shared" ca="1" si="164"/>
        <v/>
      </c>
      <c r="AQ316" s="314" t="str">
        <f t="shared" ca="1" si="165"/>
        <v/>
      </c>
      <c r="AR316" s="314" t="str">
        <f t="shared" ca="1" si="166"/>
        <v/>
      </c>
      <c r="AS316" s="325" t="str">
        <f t="shared" ca="1" si="167"/>
        <v/>
      </c>
      <c r="AT316" s="325" t="str">
        <f t="shared" ca="1" si="168"/>
        <v/>
      </c>
      <c r="AU316" s="317" t="str">
        <f t="shared" ca="1" si="169"/>
        <v/>
      </c>
      <c r="AV316" s="318" t="str">
        <f t="shared" ca="1" si="154"/>
        <v/>
      </c>
      <c r="AW316" s="325" t="str">
        <f t="shared" ca="1" si="170"/>
        <v/>
      </c>
      <c r="AX316" s="319" t="str">
        <f t="shared" ca="1" si="171"/>
        <v/>
      </c>
      <c r="AY316" s="325" t="str">
        <f t="shared" ca="1" si="172"/>
        <v/>
      </c>
      <c r="AZ316" s="317" t="str">
        <f t="shared" ca="1" si="173"/>
        <v/>
      </c>
      <c r="BA316" s="6" t="str">
        <f t="shared" ca="1" si="155"/>
        <v/>
      </c>
      <c r="BB316" s="29"/>
      <c r="BC316" s="6" t="str">
        <f t="shared" ca="1" si="156"/>
        <v/>
      </c>
      <c r="BD316" s="6" t="str">
        <f t="shared" ca="1" si="157"/>
        <v/>
      </c>
      <c r="BE316" s="6" t="str">
        <f t="shared" ca="1" si="158"/>
        <v/>
      </c>
      <c r="BF316" s="6" t="str">
        <f t="shared" ca="1" si="159"/>
        <v/>
      </c>
      <c r="BG316" s="6" t="str">
        <f t="shared" ca="1" si="160"/>
        <v/>
      </c>
      <c r="BH316" s="6" t="str">
        <f t="shared" ca="1" si="161"/>
        <v/>
      </c>
      <c r="BI316" s="29"/>
      <c r="BJ316" s="302" t="str">
        <f t="shared" ca="1" si="162"/>
        <v/>
      </c>
      <c r="BK316" s="302" t="str">
        <f t="shared" ca="1" si="163"/>
        <v/>
      </c>
      <c r="BL316" s="29"/>
    </row>
    <row r="317" spans="1:64" x14ac:dyDescent="0.15">
      <c r="A317" s="5"/>
      <c r="B317" s="303" t="str">
        <f ca="1">LOG確認!B317</f>
        <v/>
      </c>
      <c r="C317" s="304"/>
      <c r="D317" s="280"/>
      <c r="E317" s="280"/>
      <c r="F317" s="305"/>
      <c r="G317" s="320"/>
      <c r="H317" s="284"/>
      <c r="I317" s="284"/>
      <c r="J317" s="306"/>
      <c r="K317" s="342"/>
      <c r="L317" s="306"/>
      <c r="M317" s="308"/>
      <c r="N317" s="288"/>
      <c r="O317" s="322"/>
      <c r="P317" s="290" t="str">
        <f ca="1">LOG確認!P317</f>
        <v/>
      </c>
      <c r="Q317" s="291" t="str">
        <f ca="1">LOG確認!Q317</f>
        <v/>
      </c>
      <c r="R317" s="292" t="str">
        <f ca="1">LOG確認!R317</f>
        <v/>
      </c>
      <c r="S317" s="310" t="str">
        <f ca="1">LOG確認!S317</f>
        <v/>
      </c>
      <c r="T317" s="29"/>
      <c r="U317" s="326" t="str">
        <f ca="1">LOG確認!F317</f>
        <v/>
      </c>
      <c r="V317" s="29"/>
      <c r="W317" s="29"/>
      <c r="X317" s="29"/>
      <c r="Y317" s="6">
        <f t="shared" si="140"/>
        <v>1</v>
      </c>
      <c r="Z317" s="6">
        <f t="shared" si="141"/>
        <v>1</v>
      </c>
      <c r="AA317" s="6">
        <f t="shared" si="142"/>
        <v>1</v>
      </c>
      <c r="AB317" s="6">
        <f t="shared" si="143"/>
        <v>1</v>
      </c>
      <c r="AC317" s="6">
        <f t="shared" si="144"/>
        <v>1</v>
      </c>
      <c r="AD317" s="6">
        <f t="shared" si="145"/>
        <v>1</v>
      </c>
      <c r="AE317" s="6">
        <f t="shared" si="146"/>
        <v>1</v>
      </c>
      <c r="AF317" s="6">
        <f t="shared" si="147"/>
        <v>1</v>
      </c>
      <c r="AG317" s="6">
        <f t="shared" si="148"/>
        <v>1</v>
      </c>
      <c r="AH317" s="6">
        <f t="shared" si="149"/>
        <v>1</v>
      </c>
      <c r="AI317" s="6">
        <f t="shared" si="174"/>
        <v>1</v>
      </c>
      <c r="AJ317" s="6">
        <f t="shared" ca="1" si="150"/>
        <v>1</v>
      </c>
      <c r="AK317" s="6">
        <f t="shared" si="151"/>
        <v>1</v>
      </c>
      <c r="AL317" s="6">
        <f t="shared" ca="1" si="152"/>
        <v>13</v>
      </c>
      <c r="AM317" s="53"/>
      <c r="AN317" s="6">
        <f t="shared" ca="1" si="153"/>
        <v>1</v>
      </c>
      <c r="AO317" s="29"/>
      <c r="AP317" s="314" t="str">
        <f t="shared" ca="1" si="164"/>
        <v/>
      </c>
      <c r="AQ317" s="314" t="str">
        <f t="shared" ca="1" si="165"/>
        <v/>
      </c>
      <c r="AR317" s="314" t="str">
        <f t="shared" ca="1" si="166"/>
        <v/>
      </c>
      <c r="AS317" s="316" t="str">
        <f t="shared" ca="1" si="167"/>
        <v/>
      </c>
      <c r="AT317" s="316" t="str">
        <f t="shared" ca="1" si="168"/>
        <v/>
      </c>
      <c r="AU317" s="317" t="str">
        <f t="shared" ca="1" si="169"/>
        <v/>
      </c>
      <c r="AV317" s="318" t="str">
        <f t="shared" ca="1" si="154"/>
        <v/>
      </c>
      <c r="AW317" s="316" t="str">
        <f t="shared" ca="1" si="170"/>
        <v/>
      </c>
      <c r="AX317" s="319" t="str">
        <f t="shared" ca="1" si="171"/>
        <v/>
      </c>
      <c r="AY317" s="316" t="str">
        <f t="shared" ca="1" si="172"/>
        <v/>
      </c>
      <c r="AZ317" s="317" t="str">
        <f t="shared" ca="1" si="173"/>
        <v/>
      </c>
      <c r="BA317" s="6" t="str">
        <f t="shared" ca="1" si="155"/>
        <v/>
      </c>
      <c r="BB317" s="29"/>
      <c r="BC317" s="6" t="str">
        <f t="shared" ca="1" si="156"/>
        <v/>
      </c>
      <c r="BD317" s="6" t="str">
        <f t="shared" ca="1" si="157"/>
        <v/>
      </c>
      <c r="BE317" s="6" t="str">
        <f t="shared" ca="1" si="158"/>
        <v/>
      </c>
      <c r="BF317" s="6" t="str">
        <f t="shared" ca="1" si="159"/>
        <v/>
      </c>
      <c r="BG317" s="6" t="str">
        <f t="shared" ca="1" si="160"/>
        <v/>
      </c>
      <c r="BH317" s="6" t="str">
        <f t="shared" ca="1" si="161"/>
        <v/>
      </c>
      <c r="BI317" s="29"/>
      <c r="BJ317" s="302" t="str">
        <f t="shared" ca="1" si="162"/>
        <v/>
      </c>
      <c r="BK317" s="302" t="str">
        <f t="shared" ca="1" si="163"/>
        <v/>
      </c>
      <c r="BL317" s="29"/>
    </row>
    <row r="318" spans="1:64" x14ac:dyDescent="0.15">
      <c r="A318" s="5">
        <v>300</v>
      </c>
      <c r="B318" s="303" t="str">
        <f ca="1">LOG確認!B318</f>
        <v/>
      </c>
      <c r="C318" s="327"/>
      <c r="D318" s="328"/>
      <c r="E318" s="328"/>
      <c r="F318" s="329"/>
      <c r="G318" s="328"/>
      <c r="H318" s="330"/>
      <c r="I318" s="330"/>
      <c r="J318" s="331"/>
      <c r="K318" s="332"/>
      <c r="L318" s="331"/>
      <c r="M318" s="333"/>
      <c r="N318" s="334"/>
      <c r="O318" s="335"/>
      <c r="P318" s="336" t="str">
        <f ca="1">LOG確認!P318</f>
        <v/>
      </c>
      <c r="Q318" s="337" t="str">
        <f ca="1">LOG確認!Q318</f>
        <v/>
      </c>
      <c r="R318" s="338" t="str">
        <f ca="1">LOG確認!R318</f>
        <v/>
      </c>
      <c r="S318" s="339" t="str">
        <f ca="1">LOG確認!S318</f>
        <v/>
      </c>
      <c r="T318" s="29"/>
      <c r="U318" s="340" t="str">
        <f ca="1">LOG確認!F318</f>
        <v/>
      </c>
      <c r="V318" s="29"/>
      <c r="W318" s="29"/>
      <c r="X318" s="29"/>
      <c r="Y318" s="6">
        <f t="shared" si="140"/>
        <v>1</v>
      </c>
      <c r="Z318" s="6">
        <f t="shared" si="141"/>
        <v>1</v>
      </c>
      <c r="AA318" s="6">
        <f t="shared" si="142"/>
        <v>1</v>
      </c>
      <c r="AB318" s="6">
        <f t="shared" si="143"/>
        <v>1</v>
      </c>
      <c r="AC318" s="6">
        <f t="shared" si="144"/>
        <v>1</v>
      </c>
      <c r="AD318" s="6">
        <f t="shared" si="145"/>
        <v>1</v>
      </c>
      <c r="AE318" s="6">
        <f t="shared" si="146"/>
        <v>1</v>
      </c>
      <c r="AF318" s="6">
        <f t="shared" si="147"/>
        <v>1</v>
      </c>
      <c r="AG318" s="6">
        <f t="shared" si="148"/>
        <v>1</v>
      </c>
      <c r="AH318" s="6">
        <f t="shared" si="149"/>
        <v>1</v>
      </c>
      <c r="AI318" s="6">
        <f t="shared" si="174"/>
        <v>1</v>
      </c>
      <c r="AJ318" s="6">
        <f t="shared" ca="1" si="150"/>
        <v>1</v>
      </c>
      <c r="AK318" s="6">
        <f t="shared" si="151"/>
        <v>1</v>
      </c>
      <c r="AL318" s="6">
        <f t="shared" ca="1" si="152"/>
        <v>13</v>
      </c>
      <c r="AM318" s="53"/>
      <c r="AN318" s="6">
        <f t="shared" ca="1" si="153"/>
        <v>1</v>
      </c>
      <c r="AO318" s="29"/>
      <c r="AP318" s="314" t="str">
        <f t="shared" ca="1" si="164"/>
        <v/>
      </c>
      <c r="AQ318" s="314" t="str">
        <f t="shared" ca="1" si="165"/>
        <v/>
      </c>
      <c r="AR318" s="314" t="str">
        <f t="shared" ca="1" si="166"/>
        <v/>
      </c>
      <c r="AS318" s="325" t="str">
        <f t="shared" ca="1" si="167"/>
        <v/>
      </c>
      <c r="AT318" s="325" t="str">
        <f t="shared" ca="1" si="168"/>
        <v/>
      </c>
      <c r="AU318" s="317" t="str">
        <f t="shared" ca="1" si="169"/>
        <v/>
      </c>
      <c r="AV318" s="318" t="str">
        <f t="shared" ca="1" si="154"/>
        <v/>
      </c>
      <c r="AW318" s="325" t="str">
        <f t="shared" ca="1" si="170"/>
        <v/>
      </c>
      <c r="AX318" s="319" t="str">
        <f t="shared" ca="1" si="171"/>
        <v/>
      </c>
      <c r="AY318" s="325" t="str">
        <f t="shared" ca="1" si="172"/>
        <v/>
      </c>
      <c r="AZ318" s="317" t="str">
        <f t="shared" ca="1" si="173"/>
        <v/>
      </c>
      <c r="BA318" s="6" t="str">
        <f t="shared" ca="1" si="155"/>
        <v/>
      </c>
      <c r="BB318" s="29"/>
      <c r="BC318" s="6" t="str">
        <f t="shared" ca="1" si="156"/>
        <v/>
      </c>
      <c r="BD318" s="6" t="str">
        <f t="shared" ca="1" si="157"/>
        <v/>
      </c>
      <c r="BE318" s="6" t="str">
        <f t="shared" ca="1" si="158"/>
        <v/>
      </c>
      <c r="BF318" s="6" t="str">
        <f t="shared" ca="1" si="159"/>
        <v/>
      </c>
      <c r="BG318" s="6" t="str">
        <f t="shared" ca="1" si="160"/>
        <v/>
      </c>
      <c r="BH318" s="6" t="str">
        <f t="shared" ca="1" si="161"/>
        <v/>
      </c>
      <c r="BI318" s="29"/>
      <c r="BJ318" s="302" t="str">
        <f t="shared" ca="1" si="162"/>
        <v/>
      </c>
      <c r="BK318" s="302" t="str">
        <f t="shared" ca="1" si="163"/>
        <v/>
      </c>
      <c r="BL318" s="29"/>
    </row>
    <row r="319" spans="1:64" ht="13.5" customHeight="1" x14ac:dyDescent="0.15">
      <c r="A319" s="5"/>
      <c r="B319" s="279" t="str">
        <f ca="1">LOG確認!B319</f>
        <v/>
      </c>
      <c r="C319" s="280"/>
      <c r="D319" s="281"/>
      <c r="E319" s="281"/>
      <c r="F319" s="282"/>
      <c r="G319" s="280"/>
      <c r="H319" s="283"/>
      <c r="I319" s="284"/>
      <c r="J319" s="285"/>
      <c r="K319" s="286"/>
      <c r="L319" s="285"/>
      <c r="M319" s="287"/>
      <c r="N319" s="341"/>
      <c r="O319" s="289"/>
      <c r="P319" s="290" t="str">
        <f ca="1">LOG確認!P319</f>
        <v/>
      </c>
      <c r="Q319" s="291" t="str">
        <f ca="1">LOG確認!Q319</f>
        <v/>
      </c>
      <c r="R319" s="292" t="str">
        <f ca="1">LOG確認!R319</f>
        <v/>
      </c>
      <c r="S319" s="310" t="str">
        <f ca="1">LOG確認!S319</f>
        <v/>
      </c>
      <c r="T319" s="29"/>
      <c r="U319" s="294" t="str">
        <f ca="1">LOG確認!F319</f>
        <v/>
      </c>
      <c r="V319" s="681" t="str">
        <f ca="1">LOG確認!$GM$12</f>
        <v>★サマリｌにエラｌがあります確認してください</v>
      </c>
      <c r="W319" s="29"/>
      <c r="X319" s="29"/>
      <c r="Y319" s="6">
        <f t="shared" si="140"/>
        <v>1</v>
      </c>
      <c r="Z319" s="6">
        <f t="shared" si="141"/>
        <v>1</v>
      </c>
      <c r="AA319" s="6">
        <f t="shared" si="142"/>
        <v>1</v>
      </c>
      <c r="AB319" s="6">
        <f t="shared" si="143"/>
        <v>1</v>
      </c>
      <c r="AC319" s="6">
        <f t="shared" si="144"/>
        <v>1</v>
      </c>
      <c r="AD319" s="6">
        <f t="shared" si="145"/>
        <v>1</v>
      </c>
      <c r="AE319" s="6">
        <f t="shared" si="146"/>
        <v>1</v>
      </c>
      <c r="AF319" s="6">
        <f t="shared" si="147"/>
        <v>1</v>
      </c>
      <c r="AG319" s="6">
        <f t="shared" si="148"/>
        <v>1</v>
      </c>
      <c r="AH319" s="6">
        <f t="shared" si="149"/>
        <v>1</v>
      </c>
      <c r="AI319" s="6">
        <f t="shared" si="174"/>
        <v>1</v>
      </c>
      <c r="AJ319" s="6">
        <f t="shared" ca="1" si="150"/>
        <v>1</v>
      </c>
      <c r="AK319" s="6">
        <f t="shared" si="151"/>
        <v>1</v>
      </c>
      <c r="AL319" s="6">
        <f t="shared" ca="1" si="152"/>
        <v>13</v>
      </c>
      <c r="AM319" s="53"/>
      <c r="AN319" s="6">
        <f t="shared" ca="1" si="153"/>
        <v>1</v>
      </c>
      <c r="AO319" s="29"/>
      <c r="AP319" s="314" t="str">
        <f t="shared" ca="1" si="164"/>
        <v/>
      </c>
      <c r="AQ319" s="314" t="str">
        <f t="shared" ca="1" si="165"/>
        <v/>
      </c>
      <c r="AR319" s="314" t="str">
        <f t="shared" ca="1" si="166"/>
        <v/>
      </c>
      <c r="AS319" s="319" t="str">
        <f t="shared" ca="1" si="167"/>
        <v/>
      </c>
      <c r="AT319" s="319" t="str">
        <f t="shared" ca="1" si="168"/>
        <v/>
      </c>
      <c r="AU319" s="317" t="str">
        <f t="shared" ca="1" si="169"/>
        <v/>
      </c>
      <c r="AV319" s="324" t="str">
        <f t="shared" ca="1" si="154"/>
        <v/>
      </c>
      <c r="AW319" s="319" t="str">
        <f t="shared" ca="1" si="170"/>
        <v/>
      </c>
      <c r="AX319" s="319" t="str">
        <f t="shared" ca="1" si="171"/>
        <v/>
      </c>
      <c r="AY319" s="319" t="str">
        <f t="shared" ca="1" si="172"/>
        <v/>
      </c>
      <c r="AZ319" s="317" t="str">
        <f t="shared" ca="1" si="173"/>
        <v/>
      </c>
      <c r="BA319" s="6" t="str">
        <f t="shared" ca="1" si="155"/>
        <v/>
      </c>
      <c r="BB319" s="29"/>
      <c r="BC319" s="6" t="str">
        <f t="shared" ca="1" si="156"/>
        <v/>
      </c>
      <c r="BD319" s="6" t="str">
        <f t="shared" ca="1" si="157"/>
        <v/>
      </c>
      <c r="BE319" s="6" t="str">
        <f t="shared" ca="1" si="158"/>
        <v/>
      </c>
      <c r="BF319" s="6" t="str">
        <f t="shared" ca="1" si="159"/>
        <v/>
      </c>
      <c r="BG319" s="6" t="str">
        <f t="shared" ca="1" si="160"/>
        <v/>
      </c>
      <c r="BH319" s="6" t="str">
        <f t="shared" ca="1" si="161"/>
        <v/>
      </c>
      <c r="BI319" s="29"/>
      <c r="BJ319" s="302" t="str">
        <f t="shared" ca="1" si="162"/>
        <v/>
      </c>
      <c r="BK319" s="302" t="str">
        <f t="shared" ca="1" si="163"/>
        <v/>
      </c>
      <c r="BL319" s="29"/>
    </row>
    <row r="320" spans="1:64" x14ac:dyDescent="0.15">
      <c r="A320" s="5"/>
      <c r="B320" s="303" t="str">
        <f ca="1">LOG確認!B320</f>
        <v/>
      </c>
      <c r="C320" s="304"/>
      <c r="D320" s="280"/>
      <c r="E320" s="280"/>
      <c r="F320" s="305"/>
      <c r="G320" s="320"/>
      <c r="H320" s="284"/>
      <c r="I320" s="284"/>
      <c r="J320" s="321"/>
      <c r="K320" s="342"/>
      <c r="L320" s="306"/>
      <c r="M320" s="308"/>
      <c r="N320" s="288"/>
      <c r="O320" s="309"/>
      <c r="P320" s="290" t="str">
        <f ca="1">LOG確認!P320</f>
        <v/>
      </c>
      <c r="Q320" s="291" t="str">
        <f ca="1">LOG確認!Q320</f>
        <v/>
      </c>
      <c r="R320" s="292" t="str">
        <f ca="1">LOG確認!R320</f>
        <v/>
      </c>
      <c r="S320" s="310" t="str">
        <f ca="1">LOG確認!S320</f>
        <v/>
      </c>
      <c r="T320" s="29"/>
      <c r="U320" s="311" t="str">
        <f ca="1">LOG確認!F320</f>
        <v/>
      </c>
      <c r="V320" s="681"/>
      <c r="W320" s="29"/>
      <c r="X320" s="29"/>
      <c r="Y320" s="6">
        <f t="shared" si="140"/>
        <v>1</v>
      </c>
      <c r="Z320" s="6">
        <f t="shared" si="141"/>
        <v>1</v>
      </c>
      <c r="AA320" s="6">
        <f t="shared" si="142"/>
        <v>1</v>
      </c>
      <c r="AB320" s="6">
        <f t="shared" si="143"/>
        <v>1</v>
      </c>
      <c r="AC320" s="6">
        <f t="shared" si="144"/>
        <v>1</v>
      </c>
      <c r="AD320" s="6">
        <f t="shared" si="145"/>
        <v>1</v>
      </c>
      <c r="AE320" s="6">
        <f t="shared" si="146"/>
        <v>1</v>
      </c>
      <c r="AF320" s="6">
        <f t="shared" si="147"/>
        <v>1</v>
      </c>
      <c r="AG320" s="6">
        <f t="shared" si="148"/>
        <v>1</v>
      </c>
      <c r="AH320" s="6">
        <f t="shared" si="149"/>
        <v>1</v>
      </c>
      <c r="AI320" s="6">
        <f t="shared" si="174"/>
        <v>1</v>
      </c>
      <c r="AJ320" s="6">
        <f t="shared" ca="1" si="150"/>
        <v>1</v>
      </c>
      <c r="AK320" s="6">
        <f t="shared" si="151"/>
        <v>1</v>
      </c>
      <c r="AL320" s="6">
        <f t="shared" ca="1" si="152"/>
        <v>13</v>
      </c>
      <c r="AM320" s="53"/>
      <c r="AN320" s="6">
        <f t="shared" ca="1" si="153"/>
        <v>1</v>
      </c>
      <c r="AO320" s="29"/>
      <c r="AP320" s="314" t="str">
        <f t="shared" ca="1" si="164"/>
        <v/>
      </c>
      <c r="AQ320" s="314" t="str">
        <f t="shared" ca="1" si="165"/>
        <v/>
      </c>
      <c r="AR320" s="314" t="str">
        <f t="shared" ca="1" si="166"/>
        <v/>
      </c>
      <c r="AS320" s="319" t="str">
        <f t="shared" ca="1" si="167"/>
        <v/>
      </c>
      <c r="AT320" s="319" t="str">
        <f t="shared" ca="1" si="168"/>
        <v/>
      </c>
      <c r="AU320" s="317" t="str">
        <f t="shared" ca="1" si="169"/>
        <v/>
      </c>
      <c r="AV320" s="318" t="str">
        <f t="shared" ca="1" si="154"/>
        <v/>
      </c>
      <c r="AW320" s="319" t="str">
        <f t="shared" ca="1" si="170"/>
        <v/>
      </c>
      <c r="AX320" s="319" t="str">
        <f t="shared" ca="1" si="171"/>
        <v/>
      </c>
      <c r="AY320" s="319" t="str">
        <f t="shared" ca="1" si="172"/>
        <v/>
      </c>
      <c r="AZ320" s="317" t="str">
        <f t="shared" ca="1" si="173"/>
        <v/>
      </c>
      <c r="BA320" s="6" t="str">
        <f t="shared" ca="1" si="155"/>
        <v/>
      </c>
      <c r="BB320" s="29"/>
      <c r="BC320" s="6" t="str">
        <f t="shared" ca="1" si="156"/>
        <v/>
      </c>
      <c r="BD320" s="6" t="str">
        <f t="shared" ca="1" si="157"/>
        <v/>
      </c>
      <c r="BE320" s="6" t="str">
        <f t="shared" ca="1" si="158"/>
        <v/>
      </c>
      <c r="BF320" s="6" t="str">
        <f t="shared" ca="1" si="159"/>
        <v/>
      </c>
      <c r="BG320" s="6" t="str">
        <f t="shared" ca="1" si="160"/>
        <v/>
      </c>
      <c r="BH320" s="6" t="str">
        <f t="shared" ca="1" si="161"/>
        <v/>
      </c>
      <c r="BI320" s="29"/>
      <c r="BJ320" s="302" t="str">
        <f t="shared" ca="1" si="162"/>
        <v/>
      </c>
      <c r="BK320" s="302" t="str">
        <f t="shared" ca="1" si="163"/>
        <v/>
      </c>
      <c r="BL320" s="29"/>
    </row>
    <row r="321" spans="1:64" x14ac:dyDescent="0.15">
      <c r="A321" s="5"/>
      <c r="B321" s="303" t="str">
        <f ca="1">LOG確認!B321</f>
        <v/>
      </c>
      <c r="C321" s="304"/>
      <c r="D321" s="280"/>
      <c r="E321" s="280"/>
      <c r="F321" s="305"/>
      <c r="G321" s="320"/>
      <c r="H321" s="284"/>
      <c r="I321" s="284"/>
      <c r="J321" s="306"/>
      <c r="K321" s="342"/>
      <c r="L321" s="321"/>
      <c r="M321" s="308"/>
      <c r="N321" s="288"/>
      <c r="O321" s="322"/>
      <c r="P321" s="290" t="str">
        <f ca="1">LOG確認!P321</f>
        <v/>
      </c>
      <c r="Q321" s="291" t="str">
        <f ca="1">LOG確認!Q321</f>
        <v/>
      </c>
      <c r="R321" s="292" t="str">
        <f ca="1">LOG確認!R321</f>
        <v/>
      </c>
      <c r="S321" s="310" t="str">
        <f ca="1">LOG確認!S321</f>
        <v/>
      </c>
      <c r="T321" s="29"/>
      <c r="U321" s="311" t="str">
        <f ca="1">LOG確認!F321</f>
        <v/>
      </c>
      <c r="V321" s="681"/>
      <c r="W321" s="29"/>
      <c r="X321" s="29"/>
      <c r="Y321" s="6">
        <f t="shared" si="140"/>
        <v>1</v>
      </c>
      <c r="Z321" s="6">
        <f t="shared" si="141"/>
        <v>1</v>
      </c>
      <c r="AA321" s="6">
        <f t="shared" si="142"/>
        <v>1</v>
      </c>
      <c r="AB321" s="6">
        <f t="shared" si="143"/>
        <v>1</v>
      </c>
      <c r="AC321" s="6">
        <f t="shared" si="144"/>
        <v>1</v>
      </c>
      <c r="AD321" s="6">
        <f t="shared" si="145"/>
        <v>1</v>
      </c>
      <c r="AE321" s="6">
        <f t="shared" si="146"/>
        <v>1</v>
      </c>
      <c r="AF321" s="6">
        <f t="shared" si="147"/>
        <v>1</v>
      </c>
      <c r="AG321" s="6">
        <f t="shared" si="148"/>
        <v>1</v>
      </c>
      <c r="AH321" s="6">
        <f t="shared" si="149"/>
        <v>1</v>
      </c>
      <c r="AI321" s="6">
        <f t="shared" si="174"/>
        <v>1</v>
      </c>
      <c r="AJ321" s="6">
        <f t="shared" ca="1" si="150"/>
        <v>1</v>
      </c>
      <c r="AK321" s="6">
        <f t="shared" si="151"/>
        <v>1</v>
      </c>
      <c r="AL321" s="6">
        <f t="shared" ca="1" si="152"/>
        <v>13</v>
      </c>
      <c r="AM321" s="53"/>
      <c r="AN321" s="6">
        <f t="shared" ca="1" si="153"/>
        <v>1</v>
      </c>
      <c r="AO321" s="29"/>
      <c r="AP321" s="314" t="str">
        <f t="shared" ca="1" si="164"/>
        <v/>
      </c>
      <c r="AQ321" s="314" t="str">
        <f t="shared" ca="1" si="165"/>
        <v/>
      </c>
      <c r="AR321" s="314" t="str">
        <f t="shared" ca="1" si="166"/>
        <v/>
      </c>
      <c r="AS321" s="316" t="str">
        <f t="shared" ca="1" si="167"/>
        <v/>
      </c>
      <c r="AT321" s="316" t="str">
        <f t="shared" ca="1" si="168"/>
        <v/>
      </c>
      <c r="AU321" s="317" t="str">
        <f t="shared" ca="1" si="169"/>
        <v/>
      </c>
      <c r="AV321" s="318" t="str">
        <f t="shared" ca="1" si="154"/>
        <v/>
      </c>
      <c r="AW321" s="316" t="str">
        <f t="shared" ca="1" si="170"/>
        <v/>
      </c>
      <c r="AX321" s="319" t="str">
        <f t="shared" ca="1" si="171"/>
        <v/>
      </c>
      <c r="AY321" s="316" t="str">
        <f t="shared" ca="1" si="172"/>
        <v/>
      </c>
      <c r="AZ321" s="317" t="str">
        <f t="shared" ca="1" si="173"/>
        <v/>
      </c>
      <c r="BA321" s="6" t="str">
        <f t="shared" ca="1" si="155"/>
        <v/>
      </c>
      <c r="BB321" s="29"/>
      <c r="BC321" s="6" t="str">
        <f t="shared" ca="1" si="156"/>
        <v/>
      </c>
      <c r="BD321" s="6" t="str">
        <f t="shared" ca="1" si="157"/>
        <v/>
      </c>
      <c r="BE321" s="6" t="str">
        <f t="shared" ca="1" si="158"/>
        <v/>
      </c>
      <c r="BF321" s="6" t="str">
        <f t="shared" ca="1" si="159"/>
        <v/>
      </c>
      <c r="BG321" s="6" t="str">
        <f t="shared" ca="1" si="160"/>
        <v/>
      </c>
      <c r="BH321" s="6" t="str">
        <f t="shared" ca="1" si="161"/>
        <v/>
      </c>
      <c r="BI321" s="29"/>
      <c r="BJ321" s="302" t="str">
        <f t="shared" ca="1" si="162"/>
        <v/>
      </c>
      <c r="BK321" s="302" t="str">
        <f t="shared" ca="1" si="163"/>
        <v/>
      </c>
      <c r="BL321" s="29"/>
    </row>
    <row r="322" spans="1:64" x14ac:dyDescent="0.15">
      <c r="A322" s="5"/>
      <c r="B322" s="303" t="str">
        <f ca="1">LOG確認!B322</f>
        <v/>
      </c>
      <c r="C322" s="304"/>
      <c r="D322" s="280"/>
      <c r="E322" s="280"/>
      <c r="F322" s="305"/>
      <c r="G322" s="320"/>
      <c r="H322" s="284"/>
      <c r="I322" s="284"/>
      <c r="J322" s="306"/>
      <c r="K322" s="342"/>
      <c r="L322" s="321"/>
      <c r="M322" s="308"/>
      <c r="N322" s="288"/>
      <c r="O322" s="322"/>
      <c r="P322" s="290" t="str">
        <f ca="1">LOG確認!P322</f>
        <v/>
      </c>
      <c r="Q322" s="291" t="str">
        <f ca="1">LOG確認!Q322</f>
        <v/>
      </c>
      <c r="R322" s="292" t="str">
        <f ca="1">LOG確認!R322</f>
        <v/>
      </c>
      <c r="S322" s="310" t="str">
        <f ca="1">LOG確認!S322</f>
        <v/>
      </c>
      <c r="T322" s="29"/>
      <c r="U322" s="311" t="str">
        <f ca="1">LOG確認!F322</f>
        <v/>
      </c>
      <c r="V322" s="681"/>
      <c r="W322" s="29"/>
      <c r="X322" s="29"/>
      <c r="Y322" s="6">
        <f t="shared" si="140"/>
        <v>1</v>
      </c>
      <c r="Z322" s="6">
        <f t="shared" si="141"/>
        <v>1</v>
      </c>
      <c r="AA322" s="6">
        <f t="shared" si="142"/>
        <v>1</v>
      </c>
      <c r="AB322" s="6">
        <f t="shared" si="143"/>
        <v>1</v>
      </c>
      <c r="AC322" s="6">
        <f t="shared" si="144"/>
        <v>1</v>
      </c>
      <c r="AD322" s="6">
        <f t="shared" si="145"/>
        <v>1</v>
      </c>
      <c r="AE322" s="6">
        <f t="shared" si="146"/>
        <v>1</v>
      </c>
      <c r="AF322" s="6">
        <f t="shared" si="147"/>
        <v>1</v>
      </c>
      <c r="AG322" s="6">
        <f t="shared" si="148"/>
        <v>1</v>
      </c>
      <c r="AH322" s="6">
        <f t="shared" si="149"/>
        <v>1</v>
      </c>
      <c r="AI322" s="6">
        <f t="shared" si="174"/>
        <v>1</v>
      </c>
      <c r="AJ322" s="6">
        <f t="shared" ca="1" si="150"/>
        <v>1</v>
      </c>
      <c r="AK322" s="6">
        <f t="shared" si="151"/>
        <v>1</v>
      </c>
      <c r="AL322" s="6">
        <f t="shared" ca="1" si="152"/>
        <v>13</v>
      </c>
      <c r="AM322" s="53"/>
      <c r="AN322" s="6">
        <f t="shared" ca="1" si="153"/>
        <v>1</v>
      </c>
      <c r="AO322" s="29"/>
      <c r="AP322" s="314" t="str">
        <f t="shared" ca="1" si="164"/>
        <v/>
      </c>
      <c r="AQ322" s="314" t="str">
        <f t="shared" ca="1" si="165"/>
        <v/>
      </c>
      <c r="AR322" s="314" t="str">
        <f t="shared" ca="1" si="166"/>
        <v/>
      </c>
      <c r="AS322" s="319" t="str">
        <f t="shared" ca="1" si="167"/>
        <v/>
      </c>
      <c r="AT322" s="319" t="str">
        <f t="shared" ca="1" si="168"/>
        <v/>
      </c>
      <c r="AU322" s="317" t="str">
        <f t="shared" ca="1" si="169"/>
        <v/>
      </c>
      <c r="AV322" s="324" t="str">
        <f t="shared" ca="1" si="154"/>
        <v/>
      </c>
      <c r="AW322" s="319" t="str">
        <f t="shared" ca="1" si="170"/>
        <v/>
      </c>
      <c r="AX322" s="319" t="str">
        <f t="shared" ca="1" si="171"/>
        <v/>
      </c>
      <c r="AY322" s="319" t="str">
        <f t="shared" ca="1" si="172"/>
        <v/>
      </c>
      <c r="AZ322" s="317" t="str">
        <f t="shared" ca="1" si="173"/>
        <v/>
      </c>
      <c r="BA322" s="6" t="str">
        <f t="shared" ca="1" si="155"/>
        <v/>
      </c>
      <c r="BB322" s="29"/>
      <c r="BC322" s="6" t="str">
        <f t="shared" ca="1" si="156"/>
        <v/>
      </c>
      <c r="BD322" s="6" t="str">
        <f t="shared" ca="1" si="157"/>
        <v/>
      </c>
      <c r="BE322" s="6" t="str">
        <f t="shared" ca="1" si="158"/>
        <v/>
      </c>
      <c r="BF322" s="6" t="str">
        <f t="shared" ca="1" si="159"/>
        <v/>
      </c>
      <c r="BG322" s="6" t="str">
        <f t="shared" ca="1" si="160"/>
        <v/>
      </c>
      <c r="BH322" s="6" t="str">
        <f t="shared" ca="1" si="161"/>
        <v/>
      </c>
      <c r="BI322" s="29"/>
      <c r="BJ322" s="302" t="str">
        <f t="shared" ca="1" si="162"/>
        <v/>
      </c>
      <c r="BK322" s="302" t="str">
        <f t="shared" ca="1" si="163"/>
        <v/>
      </c>
      <c r="BL322" s="29"/>
    </row>
    <row r="323" spans="1:64" x14ac:dyDescent="0.15">
      <c r="A323" s="5"/>
      <c r="B323" s="303" t="str">
        <f ca="1">LOG確認!B323</f>
        <v/>
      </c>
      <c r="C323" s="304"/>
      <c r="D323" s="280"/>
      <c r="E323" s="280"/>
      <c r="F323" s="305"/>
      <c r="G323" s="320"/>
      <c r="H323" s="284"/>
      <c r="I323" s="284"/>
      <c r="J323" s="306"/>
      <c r="K323" s="307"/>
      <c r="L323" s="306"/>
      <c r="M323" s="308"/>
      <c r="N323" s="288"/>
      <c r="O323" s="322"/>
      <c r="P323" s="290" t="str">
        <f ca="1">LOG確認!P323</f>
        <v/>
      </c>
      <c r="Q323" s="291" t="str">
        <f ca="1">LOG確認!Q323</f>
        <v/>
      </c>
      <c r="R323" s="292" t="str">
        <f ca="1">LOG確認!R323</f>
        <v/>
      </c>
      <c r="S323" s="310" t="str">
        <f ca="1">LOG確認!S323</f>
        <v/>
      </c>
      <c r="T323" s="29"/>
      <c r="U323" s="311" t="str">
        <f ca="1">LOG確認!F323</f>
        <v/>
      </c>
      <c r="V323" s="681"/>
      <c r="W323" s="29"/>
      <c r="X323" s="29"/>
      <c r="Y323" s="6">
        <f t="shared" si="140"/>
        <v>1</v>
      </c>
      <c r="Z323" s="6">
        <f t="shared" si="141"/>
        <v>1</v>
      </c>
      <c r="AA323" s="6">
        <f t="shared" si="142"/>
        <v>1</v>
      </c>
      <c r="AB323" s="6">
        <f t="shared" si="143"/>
        <v>1</v>
      </c>
      <c r="AC323" s="6">
        <f t="shared" si="144"/>
        <v>1</v>
      </c>
      <c r="AD323" s="6">
        <f t="shared" si="145"/>
        <v>1</v>
      </c>
      <c r="AE323" s="6">
        <f t="shared" si="146"/>
        <v>1</v>
      </c>
      <c r="AF323" s="6">
        <f t="shared" si="147"/>
        <v>1</v>
      </c>
      <c r="AG323" s="6">
        <f t="shared" si="148"/>
        <v>1</v>
      </c>
      <c r="AH323" s="6">
        <f t="shared" si="149"/>
        <v>1</v>
      </c>
      <c r="AI323" s="6">
        <f t="shared" si="174"/>
        <v>1</v>
      </c>
      <c r="AJ323" s="6">
        <f t="shared" ca="1" si="150"/>
        <v>1</v>
      </c>
      <c r="AK323" s="6">
        <f t="shared" si="151"/>
        <v>1</v>
      </c>
      <c r="AL323" s="6">
        <f t="shared" ca="1" si="152"/>
        <v>13</v>
      </c>
      <c r="AM323" s="53"/>
      <c r="AN323" s="6">
        <f t="shared" ca="1" si="153"/>
        <v>1</v>
      </c>
      <c r="AO323" s="29"/>
      <c r="AP323" s="314" t="str">
        <f t="shared" ca="1" si="164"/>
        <v/>
      </c>
      <c r="AQ323" s="314" t="str">
        <f t="shared" ca="1" si="165"/>
        <v/>
      </c>
      <c r="AR323" s="314" t="str">
        <f t="shared" ca="1" si="166"/>
        <v/>
      </c>
      <c r="AS323" s="325" t="str">
        <f t="shared" ca="1" si="167"/>
        <v/>
      </c>
      <c r="AT323" s="325" t="str">
        <f t="shared" ca="1" si="168"/>
        <v/>
      </c>
      <c r="AU323" s="317" t="str">
        <f t="shared" ca="1" si="169"/>
        <v/>
      </c>
      <c r="AV323" s="318" t="str">
        <f t="shared" ca="1" si="154"/>
        <v/>
      </c>
      <c r="AW323" s="325" t="str">
        <f t="shared" ca="1" si="170"/>
        <v/>
      </c>
      <c r="AX323" s="319" t="str">
        <f t="shared" ca="1" si="171"/>
        <v/>
      </c>
      <c r="AY323" s="325" t="str">
        <f t="shared" ca="1" si="172"/>
        <v/>
      </c>
      <c r="AZ323" s="317" t="str">
        <f t="shared" ca="1" si="173"/>
        <v/>
      </c>
      <c r="BA323" s="6" t="str">
        <f t="shared" ca="1" si="155"/>
        <v/>
      </c>
      <c r="BB323" s="29"/>
      <c r="BC323" s="6" t="str">
        <f t="shared" ca="1" si="156"/>
        <v/>
      </c>
      <c r="BD323" s="6" t="str">
        <f t="shared" ca="1" si="157"/>
        <v/>
      </c>
      <c r="BE323" s="6" t="str">
        <f t="shared" ca="1" si="158"/>
        <v/>
      </c>
      <c r="BF323" s="6" t="str">
        <f t="shared" ca="1" si="159"/>
        <v/>
      </c>
      <c r="BG323" s="6" t="str">
        <f t="shared" ca="1" si="160"/>
        <v/>
      </c>
      <c r="BH323" s="6" t="str">
        <f t="shared" ca="1" si="161"/>
        <v/>
      </c>
      <c r="BI323" s="29"/>
      <c r="BJ323" s="302" t="str">
        <f t="shared" ca="1" si="162"/>
        <v/>
      </c>
      <c r="BK323" s="302" t="str">
        <f t="shared" ca="1" si="163"/>
        <v/>
      </c>
      <c r="BL323" s="29"/>
    </row>
    <row r="324" spans="1:64" x14ac:dyDescent="0.15">
      <c r="A324" s="5"/>
      <c r="B324" s="303" t="str">
        <f ca="1">LOG確認!B324</f>
        <v/>
      </c>
      <c r="C324" s="304"/>
      <c r="D324" s="280"/>
      <c r="E324" s="280"/>
      <c r="F324" s="305"/>
      <c r="G324" s="320"/>
      <c r="H324" s="284"/>
      <c r="I324" s="284"/>
      <c r="J324" s="321"/>
      <c r="K324" s="342"/>
      <c r="L324" s="321"/>
      <c r="M324" s="308"/>
      <c r="N324" s="288"/>
      <c r="O324" s="309"/>
      <c r="P324" s="290" t="str">
        <f ca="1">LOG確認!P324</f>
        <v/>
      </c>
      <c r="Q324" s="291" t="str">
        <f ca="1">LOG確認!Q324</f>
        <v/>
      </c>
      <c r="R324" s="292" t="str">
        <f ca="1">LOG確認!R324</f>
        <v/>
      </c>
      <c r="S324" s="310" t="str">
        <f ca="1">LOG確認!S324</f>
        <v/>
      </c>
      <c r="T324" s="29"/>
      <c r="U324" s="326" t="str">
        <f ca="1">LOG確認!F324</f>
        <v/>
      </c>
      <c r="V324" s="681"/>
      <c r="W324" s="29"/>
      <c r="X324" s="29"/>
      <c r="Y324" s="6">
        <f t="shared" si="140"/>
        <v>1</v>
      </c>
      <c r="Z324" s="6">
        <f t="shared" si="141"/>
        <v>1</v>
      </c>
      <c r="AA324" s="6">
        <f t="shared" si="142"/>
        <v>1</v>
      </c>
      <c r="AB324" s="6">
        <f t="shared" si="143"/>
        <v>1</v>
      </c>
      <c r="AC324" s="6">
        <f t="shared" si="144"/>
        <v>1</v>
      </c>
      <c r="AD324" s="6">
        <f t="shared" si="145"/>
        <v>1</v>
      </c>
      <c r="AE324" s="6">
        <f t="shared" si="146"/>
        <v>1</v>
      </c>
      <c r="AF324" s="6">
        <f t="shared" si="147"/>
        <v>1</v>
      </c>
      <c r="AG324" s="6">
        <f t="shared" si="148"/>
        <v>1</v>
      </c>
      <c r="AH324" s="6">
        <f t="shared" si="149"/>
        <v>1</v>
      </c>
      <c r="AI324" s="6">
        <f t="shared" si="174"/>
        <v>1</v>
      </c>
      <c r="AJ324" s="6">
        <f t="shared" ca="1" si="150"/>
        <v>1</v>
      </c>
      <c r="AK324" s="6">
        <f t="shared" si="151"/>
        <v>1</v>
      </c>
      <c r="AL324" s="6">
        <f t="shared" ca="1" si="152"/>
        <v>13</v>
      </c>
      <c r="AM324" s="53"/>
      <c r="AN324" s="6">
        <f t="shared" ca="1" si="153"/>
        <v>1</v>
      </c>
      <c r="AO324" s="29"/>
      <c r="AP324" s="314" t="str">
        <f t="shared" ca="1" si="164"/>
        <v/>
      </c>
      <c r="AQ324" s="314" t="str">
        <f t="shared" ca="1" si="165"/>
        <v/>
      </c>
      <c r="AR324" s="314" t="str">
        <f t="shared" ca="1" si="166"/>
        <v/>
      </c>
      <c r="AS324" s="325" t="str">
        <f t="shared" ca="1" si="167"/>
        <v/>
      </c>
      <c r="AT324" s="325" t="str">
        <f t="shared" ca="1" si="168"/>
        <v/>
      </c>
      <c r="AU324" s="317" t="str">
        <f t="shared" ca="1" si="169"/>
        <v/>
      </c>
      <c r="AV324" s="318" t="str">
        <f t="shared" ca="1" si="154"/>
        <v/>
      </c>
      <c r="AW324" s="325" t="str">
        <f t="shared" ca="1" si="170"/>
        <v/>
      </c>
      <c r="AX324" s="319" t="str">
        <f t="shared" ca="1" si="171"/>
        <v/>
      </c>
      <c r="AY324" s="325" t="str">
        <f t="shared" ca="1" si="172"/>
        <v/>
      </c>
      <c r="AZ324" s="317" t="str">
        <f t="shared" ca="1" si="173"/>
        <v/>
      </c>
      <c r="BA324" s="6" t="str">
        <f t="shared" ca="1" si="155"/>
        <v/>
      </c>
      <c r="BB324" s="29"/>
      <c r="BC324" s="6" t="str">
        <f t="shared" ca="1" si="156"/>
        <v/>
      </c>
      <c r="BD324" s="6" t="str">
        <f t="shared" ca="1" si="157"/>
        <v/>
      </c>
      <c r="BE324" s="6" t="str">
        <f t="shared" ca="1" si="158"/>
        <v/>
      </c>
      <c r="BF324" s="6" t="str">
        <f t="shared" ca="1" si="159"/>
        <v/>
      </c>
      <c r="BG324" s="6" t="str">
        <f t="shared" ca="1" si="160"/>
        <v/>
      </c>
      <c r="BH324" s="6" t="str">
        <f t="shared" ca="1" si="161"/>
        <v/>
      </c>
      <c r="BI324" s="29"/>
      <c r="BJ324" s="302" t="str">
        <f t="shared" ca="1" si="162"/>
        <v/>
      </c>
      <c r="BK324" s="302" t="str">
        <f t="shared" ca="1" si="163"/>
        <v/>
      </c>
      <c r="BL324" s="29"/>
    </row>
    <row r="325" spans="1:64" x14ac:dyDescent="0.15">
      <c r="A325" s="5"/>
      <c r="B325" s="303" t="str">
        <f ca="1">LOG確認!B325</f>
        <v/>
      </c>
      <c r="C325" s="304"/>
      <c r="D325" s="280"/>
      <c r="E325" s="280"/>
      <c r="F325" s="305"/>
      <c r="G325" s="320"/>
      <c r="H325" s="284"/>
      <c r="I325" s="284"/>
      <c r="J325" s="321"/>
      <c r="K325" s="342"/>
      <c r="L325" s="321"/>
      <c r="M325" s="308"/>
      <c r="N325" s="288"/>
      <c r="O325" s="322"/>
      <c r="P325" s="290" t="str">
        <f ca="1">LOG確認!P325</f>
        <v/>
      </c>
      <c r="Q325" s="291" t="str">
        <f ca="1">LOG確認!Q325</f>
        <v/>
      </c>
      <c r="R325" s="292" t="str">
        <f ca="1">LOG確認!R325</f>
        <v/>
      </c>
      <c r="S325" s="310" t="str">
        <f ca="1">LOG確認!S325</f>
        <v/>
      </c>
      <c r="T325" s="29"/>
      <c r="U325" s="311" t="str">
        <f ca="1">LOG確認!F325</f>
        <v/>
      </c>
      <c r="V325" s="681"/>
      <c r="W325" s="29"/>
      <c r="X325" s="29"/>
      <c r="Y325" s="6">
        <f t="shared" si="140"/>
        <v>1</v>
      </c>
      <c r="Z325" s="6">
        <f t="shared" si="141"/>
        <v>1</v>
      </c>
      <c r="AA325" s="6">
        <f t="shared" si="142"/>
        <v>1</v>
      </c>
      <c r="AB325" s="6">
        <f t="shared" si="143"/>
        <v>1</v>
      </c>
      <c r="AC325" s="6">
        <f t="shared" si="144"/>
        <v>1</v>
      </c>
      <c r="AD325" s="6">
        <f t="shared" si="145"/>
        <v>1</v>
      </c>
      <c r="AE325" s="6">
        <f t="shared" si="146"/>
        <v>1</v>
      </c>
      <c r="AF325" s="6">
        <f t="shared" si="147"/>
        <v>1</v>
      </c>
      <c r="AG325" s="6">
        <f t="shared" si="148"/>
        <v>1</v>
      </c>
      <c r="AH325" s="6">
        <f t="shared" si="149"/>
        <v>1</v>
      </c>
      <c r="AI325" s="6">
        <f t="shared" si="174"/>
        <v>1</v>
      </c>
      <c r="AJ325" s="6">
        <f t="shared" ca="1" si="150"/>
        <v>1</v>
      </c>
      <c r="AK325" s="6">
        <f t="shared" si="151"/>
        <v>1</v>
      </c>
      <c r="AL325" s="6">
        <f t="shared" ca="1" si="152"/>
        <v>13</v>
      </c>
      <c r="AM325" s="53"/>
      <c r="AN325" s="6">
        <f t="shared" ca="1" si="153"/>
        <v>1</v>
      </c>
      <c r="AO325" s="29"/>
      <c r="AP325" s="314" t="str">
        <f t="shared" ca="1" si="164"/>
        <v/>
      </c>
      <c r="AQ325" s="314" t="str">
        <f t="shared" ca="1" si="165"/>
        <v/>
      </c>
      <c r="AR325" s="314" t="str">
        <f t="shared" ca="1" si="166"/>
        <v/>
      </c>
      <c r="AS325" s="325" t="str">
        <f t="shared" ca="1" si="167"/>
        <v/>
      </c>
      <c r="AT325" s="325" t="str">
        <f t="shared" ca="1" si="168"/>
        <v/>
      </c>
      <c r="AU325" s="317" t="str">
        <f t="shared" ca="1" si="169"/>
        <v/>
      </c>
      <c r="AV325" s="324" t="str">
        <f t="shared" ca="1" si="154"/>
        <v/>
      </c>
      <c r="AW325" s="325" t="str">
        <f t="shared" ca="1" si="170"/>
        <v/>
      </c>
      <c r="AX325" s="319" t="str">
        <f t="shared" ca="1" si="171"/>
        <v/>
      </c>
      <c r="AY325" s="325" t="str">
        <f t="shared" ca="1" si="172"/>
        <v/>
      </c>
      <c r="AZ325" s="317" t="str">
        <f t="shared" ca="1" si="173"/>
        <v/>
      </c>
      <c r="BA325" s="6" t="str">
        <f t="shared" ca="1" si="155"/>
        <v/>
      </c>
      <c r="BB325" s="29"/>
      <c r="BC325" s="6" t="str">
        <f t="shared" ca="1" si="156"/>
        <v/>
      </c>
      <c r="BD325" s="6" t="str">
        <f t="shared" ca="1" si="157"/>
        <v/>
      </c>
      <c r="BE325" s="6" t="str">
        <f t="shared" ca="1" si="158"/>
        <v/>
      </c>
      <c r="BF325" s="6" t="str">
        <f t="shared" ca="1" si="159"/>
        <v/>
      </c>
      <c r="BG325" s="6" t="str">
        <f t="shared" ca="1" si="160"/>
        <v/>
      </c>
      <c r="BH325" s="6" t="str">
        <f t="shared" ca="1" si="161"/>
        <v/>
      </c>
      <c r="BI325" s="29"/>
      <c r="BJ325" s="302" t="str">
        <f t="shared" ca="1" si="162"/>
        <v/>
      </c>
      <c r="BK325" s="302" t="str">
        <f t="shared" ca="1" si="163"/>
        <v/>
      </c>
      <c r="BL325" s="29"/>
    </row>
    <row r="326" spans="1:64" x14ac:dyDescent="0.15">
      <c r="A326" s="5"/>
      <c r="B326" s="303" t="str">
        <f ca="1">LOG確認!B326</f>
        <v/>
      </c>
      <c r="C326" s="304"/>
      <c r="D326" s="280"/>
      <c r="E326" s="280"/>
      <c r="F326" s="305"/>
      <c r="G326" s="320"/>
      <c r="H326" s="284"/>
      <c r="I326" s="284"/>
      <c r="J326" s="306"/>
      <c r="K326" s="342"/>
      <c r="L326" s="321"/>
      <c r="M326" s="308"/>
      <c r="N326" s="288"/>
      <c r="O326" s="322"/>
      <c r="P326" s="290" t="str">
        <f ca="1">LOG確認!P326</f>
        <v/>
      </c>
      <c r="Q326" s="291" t="str">
        <f ca="1">LOG確認!Q326</f>
        <v/>
      </c>
      <c r="R326" s="292" t="str">
        <f ca="1">LOG確認!R326</f>
        <v/>
      </c>
      <c r="S326" s="310" t="str">
        <f ca="1">LOG確認!S326</f>
        <v/>
      </c>
      <c r="T326" s="29"/>
      <c r="U326" s="311" t="str">
        <f ca="1">LOG確認!F326</f>
        <v/>
      </c>
      <c r="V326" s="681"/>
      <c r="W326" s="29"/>
      <c r="X326" s="29"/>
      <c r="Y326" s="6">
        <f t="shared" si="140"/>
        <v>1</v>
      </c>
      <c r="Z326" s="6">
        <f t="shared" si="141"/>
        <v>1</v>
      </c>
      <c r="AA326" s="6">
        <f t="shared" si="142"/>
        <v>1</v>
      </c>
      <c r="AB326" s="6">
        <f t="shared" si="143"/>
        <v>1</v>
      </c>
      <c r="AC326" s="6">
        <f t="shared" si="144"/>
        <v>1</v>
      </c>
      <c r="AD326" s="6">
        <f t="shared" si="145"/>
        <v>1</v>
      </c>
      <c r="AE326" s="6">
        <f t="shared" si="146"/>
        <v>1</v>
      </c>
      <c r="AF326" s="6">
        <f t="shared" si="147"/>
        <v>1</v>
      </c>
      <c r="AG326" s="6">
        <f t="shared" si="148"/>
        <v>1</v>
      </c>
      <c r="AH326" s="6">
        <f t="shared" si="149"/>
        <v>1</v>
      </c>
      <c r="AI326" s="6">
        <f t="shared" si="174"/>
        <v>1</v>
      </c>
      <c r="AJ326" s="6">
        <f t="shared" ca="1" si="150"/>
        <v>1</v>
      </c>
      <c r="AK326" s="6">
        <f t="shared" si="151"/>
        <v>1</v>
      </c>
      <c r="AL326" s="6">
        <f t="shared" ca="1" si="152"/>
        <v>13</v>
      </c>
      <c r="AM326" s="53"/>
      <c r="AN326" s="6">
        <f t="shared" ca="1" si="153"/>
        <v>1</v>
      </c>
      <c r="AO326" s="29"/>
      <c r="AP326" s="314" t="str">
        <f t="shared" ca="1" si="164"/>
        <v/>
      </c>
      <c r="AQ326" s="314" t="str">
        <f t="shared" ca="1" si="165"/>
        <v/>
      </c>
      <c r="AR326" s="314" t="str">
        <f t="shared" ca="1" si="166"/>
        <v/>
      </c>
      <c r="AS326" s="325" t="str">
        <f t="shared" ca="1" si="167"/>
        <v/>
      </c>
      <c r="AT326" s="325" t="str">
        <f t="shared" ca="1" si="168"/>
        <v/>
      </c>
      <c r="AU326" s="317" t="str">
        <f t="shared" ca="1" si="169"/>
        <v/>
      </c>
      <c r="AV326" s="318" t="str">
        <f t="shared" ca="1" si="154"/>
        <v/>
      </c>
      <c r="AW326" s="325" t="str">
        <f t="shared" ca="1" si="170"/>
        <v/>
      </c>
      <c r="AX326" s="319" t="str">
        <f t="shared" ca="1" si="171"/>
        <v/>
      </c>
      <c r="AY326" s="325" t="str">
        <f t="shared" ca="1" si="172"/>
        <v/>
      </c>
      <c r="AZ326" s="317" t="str">
        <f t="shared" ca="1" si="173"/>
        <v/>
      </c>
      <c r="BA326" s="6" t="str">
        <f t="shared" ca="1" si="155"/>
        <v/>
      </c>
      <c r="BB326" s="29"/>
      <c r="BC326" s="6" t="str">
        <f t="shared" ca="1" si="156"/>
        <v/>
      </c>
      <c r="BD326" s="6" t="str">
        <f t="shared" ca="1" si="157"/>
        <v/>
      </c>
      <c r="BE326" s="6" t="str">
        <f t="shared" ca="1" si="158"/>
        <v/>
      </c>
      <c r="BF326" s="6" t="str">
        <f t="shared" ca="1" si="159"/>
        <v/>
      </c>
      <c r="BG326" s="6" t="str">
        <f t="shared" ca="1" si="160"/>
        <v/>
      </c>
      <c r="BH326" s="6" t="str">
        <f t="shared" ca="1" si="161"/>
        <v/>
      </c>
      <c r="BI326" s="29"/>
      <c r="BJ326" s="302" t="str">
        <f t="shared" ca="1" si="162"/>
        <v/>
      </c>
      <c r="BK326" s="302" t="str">
        <f t="shared" ca="1" si="163"/>
        <v/>
      </c>
      <c r="BL326" s="29"/>
    </row>
    <row r="327" spans="1:64" x14ac:dyDescent="0.15">
      <c r="A327" s="5"/>
      <c r="B327" s="303" t="str">
        <f ca="1">LOG確認!B327</f>
        <v/>
      </c>
      <c r="C327" s="304"/>
      <c r="D327" s="280"/>
      <c r="E327" s="280"/>
      <c r="F327" s="305"/>
      <c r="G327" s="320"/>
      <c r="H327" s="284"/>
      <c r="I327" s="284"/>
      <c r="J327" s="306"/>
      <c r="K327" s="342"/>
      <c r="L327" s="306"/>
      <c r="M327" s="308"/>
      <c r="N327" s="288"/>
      <c r="O327" s="322"/>
      <c r="P327" s="290" t="str">
        <f ca="1">LOG確認!P327</f>
        <v/>
      </c>
      <c r="Q327" s="291" t="str">
        <f ca="1">LOG確認!Q327</f>
        <v/>
      </c>
      <c r="R327" s="292" t="str">
        <f ca="1">LOG確認!R327</f>
        <v/>
      </c>
      <c r="S327" s="310" t="str">
        <f ca="1">LOG確認!S327</f>
        <v/>
      </c>
      <c r="T327" s="29"/>
      <c r="U327" s="326" t="str">
        <f ca="1">LOG確認!F327</f>
        <v/>
      </c>
      <c r="V327" s="681"/>
      <c r="W327" s="29"/>
      <c r="X327" s="29"/>
      <c r="Y327" s="6">
        <f t="shared" si="140"/>
        <v>1</v>
      </c>
      <c r="Z327" s="6">
        <f t="shared" si="141"/>
        <v>1</v>
      </c>
      <c r="AA327" s="6">
        <f t="shared" si="142"/>
        <v>1</v>
      </c>
      <c r="AB327" s="6">
        <f t="shared" si="143"/>
        <v>1</v>
      </c>
      <c r="AC327" s="6">
        <f t="shared" si="144"/>
        <v>1</v>
      </c>
      <c r="AD327" s="6">
        <f t="shared" si="145"/>
        <v>1</v>
      </c>
      <c r="AE327" s="6">
        <f t="shared" si="146"/>
        <v>1</v>
      </c>
      <c r="AF327" s="6">
        <f t="shared" si="147"/>
        <v>1</v>
      </c>
      <c r="AG327" s="6">
        <f t="shared" si="148"/>
        <v>1</v>
      </c>
      <c r="AH327" s="6">
        <f t="shared" si="149"/>
        <v>1</v>
      </c>
      <c r="AI327" s="6">
        <f t="shared" si="174"/>
        <v>1</v>
      </c>
      <c r="AJ327" s="6">
        <f t="shared" ca="1" si="150"/>
        <v>1</v>
      </c>
      <c r="AK327" s="6">
        <f t="shared" si="151"/>
        <v>1</v>
      </c>
      <c r="AL327" s="6">
        <f t="shared" ca="1" si="152"/>
        <v>13</v>
      </c>
      <c r="AM327" s="53"/>
      <c r="AN327" s="6">
        <f t="shared" ca="1" si="153"/>
        <v>1</v>
      </c>
      <c r="AO327" s="29"/>
      <c r="AP327" s="314" t="str">
        <f t="shared" ca="1" si="164"/>
        <v/>
      </c>
      <c r="AQ327" s="314" t="str">
        <f t="shared" ca="1" si="165"/>
        <v/>
      </c>
      <c r="AR327" s="314" t="str">
        <f t="shared" ca="1" si="166"/>
        <v/>
      </c>
      <c r="AS327" s="316" t="str">
        <f t="shared" ca="1" si="167"/>
        <v/>
      </c>
      <c r="AT327" s="316" t="str">
        <f t="shared" ca="1" si="168"/>
        <v/>
      </c>
      <c r="AU327" s="317" t="str">
        <f t="shared" ca="1" si="169"/>
        <v/>
      </c>
      <c r="AV327" s="318" t="str">
        <f t="shared" ca="1" si="154"/>
        <v/>
      </c>
      <c r="AW327" s="316" t="str">
        <f t="shared" ca="1" si="170"/>
        <v/>
      </c>
      <c r="AX327" s="319" t="str">
        <f t="shared" ca="1" si="171"/>
        <v/>
      </c>
      <c r="AY327" s="316" t="str">
        <f t="shared" ca="1" si="172"/>
        <v/>
      </c>
      <c r="AZ327" s="317" t="str">
        <f t="shared" ca="1" si="173"/>
        <v/>
      </c>
      <c r="BA327" s="6" t="str">
        <f t="shared" ca="1" si="155"/>
        <v/>
      </c>
      <c r="BB327" s="29"/>
      <c r="BC327" s="6" t="str">
        <f t="shared" ca="1" si="156"/>
        <v/>
      </c>
      <c r="BD327" s="6" t="str">
        <f t="shared" ca="1" si="157"/>
        <v/>
      </c>
      <c r="BE327" s="6" t="str">
        <f t="shared" ca="1" si="158"/>
        <v/>
      </c>
      <c r="BF327" s="6" t="str">
        <f t="shared" ca="1" si="159"/>
        <v/>
      </c>
      <c r="BG327" s="6" t="str">
        <f t="shared" ca="1" si="160"/>
        <v/>
      </c>
      <c r="BH327" s="6" t="str">
        <f t="shared" ca="1" si="161"/>
        <v/>
      </c>
      <c r="BI327" s="29"/>
      <c r="BJ327" s="302" t="str">
        <f t="shared" ca="1" si="162"/>
        <v/>
      </c>
      <c r="BK327" s="302" t="str">
        <f t="shared" ca="1" si="163"/>
        <v/>
      </c>
      <c r="BL327" s="29"/>
    </row>
    <row r="328" spans="1:64" x14ac:dyDescent="0.15">
      <c r="A328" s="5">
        <v>310</v>
      </c>
      <c r="B328" s="303" t="str">
        <f ca="1">LOG確認!B328</f>
        <v/>
      </c>
      <c r="C328" s="327"/>
      <c r="D328" s="328"/>
      <c r="E328" s="328"/>
      <c r="F328" s="329"/>
      <c r="G328" s="328"/>
      <c r="H328" s="330"/>
      <c r="I328" s="330"/>
      <c r="J328" s="331"/>
      <c r="K328" s="332"/>
      <c r="L328" s="331"/>
      <c r="M328" s="333"/>
      <c r="N328" s="334"/>
      <c r="O328" s="335"/>
      <c r="P328" s="336" t="str">
        <f ca="1">LOG確認!P328</f>
        <v/>
      </c>
      <c r="Q328" s="337" t="str">
        <f ca="1">LOG確認!Q328</f>
        <v/>
      </c>
      <c r="R328" s="338" t="str">
        <f ca="1">LOG確認!R328</f>
        <v/>
      </c>
      <c r="S328" s="339" t="str">
        <f ca="1">LOG確認!S328</f>
        <v/>
      </c>
      <c r="T328" s="29"/>
      <c r="U328" s="340" t="str">
        <f ca="1">LOG確認!F328</f>
        <v/>
      </c>
      <c r="V328" s="681"/>
      <c r="W328" s="29"/>
      <c r="X328" s="29"/>
      <c r="Y328" s="6">
        <f t="shared" si="140"/>
        <v>1</v>
      </c>
      <c r="Z328" s="6">
        <f t="shared" si="141"/>
        <v>1</v>
      </c>
      <c r="AA328" s="6">
        <f t="shared" si="142"/>
        <v>1</v>
      </c>
      <c r="AB328" s="6">
        <f t="shared" si="143"/>
        <v>1</v>
      </c>
      <c r="AC328" s="6">
        <f t="shared" si="144"/>
        <v>1</v>
      </c>
      <c r="AD328" s="6">
        <f t="shared" si="145"/>
        <v>1</v>
      </c>
      <c r="AE328" s="6">
        <f t="shared" si="146"/>
        <v>1</v>
      </c>
      <c r="AF328" s="6">
        <f t="shared" si="147"/>
        <v>1</v>
      </c>
      <c r="AG328" s="6">
        <f t="shared" si="148"/>
        <v>1</v>
      </c>
      <c r="AH328" s="6">
        <f t="shared" si="149"/>
        <v>1</v>
      </c>
      <c r="AI328" s="6">
        <f t="shared" si="174"/>
        <v>1</v>
      </c>
      <c r="AJ328" s="6">
        <f t="shared" ca="1" si="150"/>
        <v>1</v>
      </c>
      <c r="AK328" s="6">
        <f t="shared" si="151"/>
        <v>1</v>
      </c>
      <c r="AL328" s="6">
        <f t="shared" ca="1" si="152"/>
        <v>13</v>
      </c>
      <c r="AM328" s="53"/>
      <c r="AN328" s="6">
        <f t="shared" ca="1" si="153"/>
        <v>1</v>
      </c>
      <c r="AO328" s="29"/>
      <c r="AP328" s="314" t="str">
        <f t="shared" ca="1" si="164"/>
        <v/>
      </c>
      <c r="AQ328" s="314" t="str">
        <f t="shared" ca="1" si="165"/>
        <v/>
      </c>
      <c r="AR328" s="314" t="str">
        <f t="shared" ca="1" si="166"/>
        <v/>
      </c>
      <c r="AS328" s="325" t="str">
        <f t="shared" ca="1" si="167"/>
        <v/>
      </c>
      <c r="AT328" s="325" t="str">
        <f t="shared" ca="1" si="168"/>
        <v/>
      </c>
      <c r="AU328" s="317" t="str">
        <f t="shared" ca="1" si="169"/>
        <v/>
      </c>
      <c r="AV328" s="318" t="str">
        <f t="shared" ca="1" si="154"/>
        <v/>
      </c>
      <c r="AW328" s="325" t="str">
        <f t="shared" ca="1" si="170"/>
        <v/>
      </c>
      <c r="AX328" s="319" t="str">
        <f t="shared" ca="1" si="171"/>
        <v/>
      </c>
      <c r="AY328" s="325" t="str">
        <f t="shared" ca="1" si="172"/>
        <v/>
      </c>
      <c r="AZ328" s="317" t="str">
        <f t="shared" ca="1" si="173"/>
        <v/>
      </c>
      <c r="BA328" s="6" t="str">
        <f t="shared" ca="1" si="155"/>
        <v/>
      </c>
      <c r="BB328" s="29"/>
      <c r="BC328" s="6" t="str">
        <f t="shared" ca="1" si="156"/>
        <v/>
      </c>
      <c r="BD328" s="6" t="str">
        <f t="shared" ca="1" si="157"/>
        <v/>
      </c>
      <c r="BE328" s="6" t="str">
        <f t="shared" ca="1" si="158"/>
        <v/>
      </c>
      <c r="BF328" s="6" t="str">
        <f t="shared" ca="1" si="159"/>
        <v/>
      </c>
      <c r="BG328" s="6" t="str">
        <f t="shared" ca="1" si="160"/>
        <v/>
      </c>
      <c r="BH328" s="6" t="str">
        <f t="shared" ca="1" si="161"/>
        <v/>
      </c>
      <c r="BI328" s="29"/>
      <c r="BJ328" s="302" t="str">
        <f t="shared" ca="1" si="162"/>
        <v/>
      </c>
      <c r="BK328" s="302" t="str">
        <f t="shared" ca="1" si="163"/>
        <v/>
      </c>
      <c r="BL328" s="29"/>
    </row>
    <row r="329" spans="1:64" x14ac:dyDescent="0.15">
      <c r="A329" s="5"/>
      <c r="B329" s="279" t="str">
        <f ca="1">LOG確認!B329</f>
        <v/>
      </c>
      <c r="C329" s="280"/>
      <c r="D329" s="281"/>
      <c r="E329" s="281"/>
      <c r="F329" s="282"/>
      <c r="G329" s="280"/>
      <c r="H329" s="283"/>
      <c r="I329" s="284"/>
      <c r="J329" s="285"/>
      <c r="K329" s="286"/>
      <c r="L329" s="285"/>
      <c r="M329" s="287"/>
      <c r="N329" s="341"/>
      <c r="O329" s="289"/>
      <c r="P329" s="290" t="str">
        <f ca="1">LOG確認!P329</f>
        <v/>
      </c>
      <c r="Q329" s="291" t="str">
        <f ca="1">LOG確認!Q329</f>
        <v/>
      </c>
      <c r="R329" s="292" t="str">
        <f ca="1">LOG確認!R329</f>
        <v/>
      </c>
      <c r="S329" s="310" t="str">
        <f ca="1">LOG確認!S329</f>
        <v/>
      </c>
      <c r="T329" s="29"/>
      <c r="U329" s="294" t="str">
        <f ca="1">LOG確認!F329</f>
        <v/>
      </c>
      <c r="V329" s="681"/>
      <c r="W329" s="29"/>
      <c r="X329" s="29"/>
      <c r="Y329" s="6">
        <f t="shared" si="140"/>
        <v>1</v>
      </c>
      <c r="Z329" s="6">
        <f t="shared" si="141"/>
        <v>1</v>
      </c>
      <c r="AA329" s="6">
        <f t="shared" si="142"/>
        <v>1</v>
      </c>
      <c r="AB329" s="6">
        <f t="shared" si="143"/>
        <v>1</v>
      </c>
      <c r="AC329" s="6">
        <f t="shared" si="144"/>
        <v>1</v>
      </c>
      <c r="AD329" s="6">
        <f t="shared" si="145"/>
        <v>1</v>
      </c>
      <c r="AE329" s="6">
        <f t="shared" si="146"/>
        <v>1</v>
      </c>
      <c r="AF329" s="6">
        <f t="shared" si="147"/>
        <v>1</v>
      </c>
      <c r="AG329" s="6">
        <f t="shared" si="148"/>
        <v>1</v>
      </c>
      <c r="AH329" s="6">
        <f t="shared" si="149"/>
        <v>1</v>
      </c>
      <c r="AI329" s="6">
        <f t="shared" si="174"/>
        <v>1</v>
      </c>
      <c r="AJ329" s="6">
        <f t="shared" ca="1" si="150"/>
        <v>1</v>
      </c>
      <c r="AK329" s="6">
        <f t="shared" si="151"/>
        <v>1</v>
      </c>
      <c r="AL329" s="6">
        <f t="shared" ca="1" si="152"/>
        <v>13</v>
      </c>
      <c r="AM329" s="53"/>
      <c r="AN329" s="6">
        <f t="shared" ca="1" si="153"/>
        <v>1</v>
      </c>
      <c r="AO329" s="29"/>
      <c r="AP329" s="314" t="str">
        <f t="shared" ca="1" si="164"/>
        <v/>
      </c>
      <c r="AQ329" s="314" t="str">
        <f t="shared" ca="1" si="165"/>
        <v/>
      </c>
      <c r="AR329" s="314" t="str">
        <f t="shared" ca="1" si="166"/>
        <v/>
      </c>
      <c r="AS329" s="319" t="str">
        <f t="shared" ca="1" si="167"/>
        <v/>
      </c>
      <c r="AT329" s="319" t="str">
        <f t="shared" ca="1" si="168"/>
        <v/>
      </c>
      <c r="AU329" s="317" t="str">
        <f t="shared" ca="1" si="169"/>
        <v/>
      </c>
      <c r="AV329" s="324" t="str">
        <f t="shared" ca="1" si="154"/>
        <v/>
      </c>
      <c r="AW329" s="319" t="str">
        <f t="shared" ca="1" si="170"/>
        <v/>
      </c>
      <c r="AX329" s="319" t="str">
        <f t="shared" ca="1" si="171"/>
        <v/>
      </c>
      <c r="AY329" s="319" t="str">
        <f t="shared" ca="1" si="172"/>
        <v/>
      </c>
      <c r="AZ329" s="317" t="str">
        <f t="shared" ca="1" si="173"/>
        <v/>
      </c>
      <c r="BA329" s="6" t="str">
        <f t="shared" ca="1" si="155"/>
        <v/>
      </c>
      <c r="BB329" s="29"/>
      <c r="BC329" s="6" t="str">
        <f t="shared" ca="1" si="156"/>
        <v/>
      </c>
      <c r="BD329" s="6" t="str">
        <f t="shared" ca="1" si="157"/>
        <v/>
      </c>
      <c r="BE329" s="6" t="str">
        <f t="shared" ca="1" si="158"/>
        <v/>
      </c>
      <c r="BF329" s="6" t="str">
        <f t="shared" ca="1" si="159"/>
        <v/>
      </c>
      <c r="BG329" s="6" t="str">
        <f t="shared" ca="1" si="160"/>
        <v/>
      </c>
      <c r="BH329" s="6" t="str">
        <f t="shared" ca="1" si="161"/>
        <v/>
      </c>
      <c r="BI329" s="29"/>
      <c r="BJ329" s="302" t="str">
        <f t="shared" ca="1" si="162"/>
        <v/>
      </c>
      <c r="BK329" s="302" t="str">
        <f t="shared" ca="1" si="163"/>
        <v/>
      </c>
      <c r="BL329" s="29"/>
    </row>
    <row r="330" spans="1:64" x14ac:dyDescent="0.15">
      <c r="A330" s="5"/>
      <c r="B330" s="303" t="str">
        <f ca="1">LOG確認!B330</f>
        <v/>
      </c>
      <c r="C330" s="304"/>
      <c r="D330" s="280"/>
      <c r="E330" s="280"/>
      <c r="F330" s="305"/>
      <c r="G330" s="320"/>
      <c r="H330" s="284"/>
      <c r="I330" s="284"/>
      <c r="J330" s="321"/>
      <c r="K330" s="342"/>
      <c r="L330" s="306"/>
      <c r="M330" s="308"/>
      <c r="N330" s="288"/>
      <c r="O330" s="309"/>
      <c r="P330" s="290" t="str">
        <f ca="1">LOG確認!P330</f>
        <v/>
      </c>
      <c r="Q330" s="291" t="str">
        <f ca="1">LOG確認!Q330</f>
        <v/>
      </c>
      <c r="R330" s="292" t="str">
        <f ca="1">LOG確認!R330</f>
        <v/>
      </c>
      <c r="S330" s="310" t="str">
        <f ca="1">LOG確認!S330</f>
        <v/>
      </c>
      <c r="T330" s="29"/>
      <c r="U330" s="311" t="str">
        <f ca="1">LOG確認!F330</f>
        <v/>
      </c>
      <c r="V330" s="681"/>
      <c r="W330" s="29"/>
      <c r="X330" s="29"/>
      <c r="Y330" s="6">
        <f t="shared" si="140"/>
        <v>1</v>
      </c>
      <c r="Z330" s="6">
        <f t="shared" si="141"/>
        <v>1</v>
      </c>
      <c r="AA330" s="6">
        <f t="shared" si="142"/>
        <v>1</v>
      </c>
      <c r="AB330" s="6">
        <f t="shared" si="143"/>
        <v>1</v>
      </c>
      <c r="AC330" s="6">
        <f t="shared" si="144"/>
        <v>1</v>
      </c>
      <c r="AD330" s="6">
        <f t="shared" si="145"/>
        <v>1</v>
      </c>
      <c r="AE330" s="6">
        <f t="shared" si="146"/>
        <v>1</v>
      </c>
      <c r="AF330" s="6">
        <f t="shared" si="147"/>
        <v>1</v>
      </c>
      <c r="AG330" s="6">
        <f t="shared" si="148"/>
        <v>1</v>
      </c>
      <c r="AH330" s="6">
        <f t="shared" si="149"/>
        <v>1</v>
      </c>
      <c r="AI330" s="6">
        <f t="shared" si="174"/>
        <v>1</v>
      </c>
      <c r="AJ330" s="6">
        <f t="shared" ca="1" si="150"/>
        <v>1</v>
      </c>
      <c r="AK330" s="6">
        <f t="shared" si="151"/>
        <v>1</v>
      </c>
      <c r="AL330" s="6">
        <f t="shared" ca="1" si="152"/>
        <v>13</v>
      </c>
      <c r="AM330" s="53"/>
      <c r="AN330" s="6">
        <f t="shared" ca="1" si="153"/>
        <v>1</v>
      </c>
      <c r="AO330" s="29"/>
      <c r="AP330" s="314" t="str">
        <f t="shared" ca="1" si="164"/>
        <v/>
      </c>
      <c r="AQ330" s="314" t="str">
        <f t="shared" ca="1" si="165"/>
        <v/>
      </c>
      <c r="AR330" s="314" t="str">
        <f t="shared" ca="1" si="166"/>
        <v/>
      </c>
      <c r="AS330" s="319" t="str">
        <f t="shared" ca="1" si="167"/>
        <v/>
      </c>
      <c r="AT330" s="319" t="str">
        <f t="shared" ca="1" si="168"/>
        <v/>
      </c>
      <c r="AU330" s="317" t="str">
        <f t="shared" ca="1" si="169"/>
        <v/>
      </c>
      <c r="AV330" s="318" t="str">
        <f t="shared" ca="1" si="154"/>
        <v/>
      </c>
      <c r="AW330" s="319" t="str">
        <f t="shared" ca="1" si="170"/>
        <v/>
      </c>
      <c r="AX330" s="319" t="str">
        <f t="shared" ca="1" si="171"/>
        <v/>
      </c>
      <c r="AY330" s="319" t="str">
        <f t="shared" ca="1" si="172"/>
        <v/>
      </c>
      <c r="AZ330" s="317" t="str">
        <f t="shared" ca="1" si="173"/>
        <v/>
      </c>
      <c r="BA330" s="6" t="str">
        <f t="shared" ca="1" si="155"/>
        <v/>
      </c>
      <c r="BB330" s="29"/>
      <c r="BC330" s="6" t="str">
        <f t="shared" ca="1" si="156"/>
        <v/>
      </c>
      <c r="BD330" s="6" t="str">
        <f t="shared" ca="1" si="157"/>
        <v/>
      </c>
      <c r="BE330" s="6" t="str">
        <f t="shared" ca="1" si="158"/>
        <v/>
      </c>
      <c r="BF330" s="6" t="str">
        <f t="shared" ca="1" si="159"/>
        <v/>
      </c>
      <c r="BG330" s="6" t="str">
        <f t="shared" ca="1" si="160"/>
        <v/>
      </c>
      <c r="BH330" s="6" t="str">
        <f t="shared" ca="1" si="161"/>
        <v/>
      </c>
      <c r="BI330" s="29"/>
      <c r="BJ330" s="302" t="str">
        <f t="shared" ca="1" si="162"/>
        <v/>
      </c>
      <c r="BK330" s="302" t="str">
        <f t="shared" ca="1" si="163"/>
        <v/>
      </c>
      <c r="BL330" s="29"/>
    </row>
    <row r="331" spans="1:64" x14ac:dyDescent="0.15">
      <c r="A331" s="5"/>
      <c r="B331" s="303" t="str">
        <f ca="1">LOG確認!B331</f>
        <v/>
      </c>
      <c r="C331" s="304"/>
      <c r="D331" s="280"/>
      <c r="E331" s="280"/>
      <c r="F331" s="305"/>
      <c r="G331" s="320"/>
      <c r="H331" s="284"/>
      <c r="I331" s="284"/>
      <c r="J331" s="306"/>
      <c r="K331" s="342"/>
      <c r="L331" s="321"/>
      <c r="M331" s="308"/>
      <c r="N331" s="288"/>
      <c r="O331" s="322"/>
      <c r="P331" s="290" t="str">
        <f ca="1">LOG確認!P331</f>
        <v/>
      </c>
      <c r="Q331" s="291" t="str">
        <f ca="1">LOG確認!Q331</f>
        <v/>
      </c>
      <c r="R331" s="292" t="str">
        <f ca="1">LOG確認!R331</f>
        <v/>
      </c>
      <c r="S331" s="310" t="str">
        <f ca="1">LOG確認!S331</f>
        <v/>
      </c>
      <c r="T331" s="29"/>
      <c r="U331" s="311" t="str">
        <f ca="1">LOG確認!F331</f>
        <v/>
      </c>
      <c r="V331" s="681"/>
      <c r="W331" s="29"/>
      <c r="X331" s="29"/>
      <c r="Y331" s="6">
        <f t="shared" si="140"/>
        <v>1</v>
      </c>
      <c r="Z331" s="6">
        <f t="shared" si="141"/>
        <v>1</v>
      </c>
      <c r="AA331" s="6">
        <f t="shared" si="142"/>
        <v>1</v>
      </c>
      <c r="AB331" s="6">
        <f t="shared" si="143"/>
        <v>1</v>
      </c>
      <c r="AC331" s="6">
        <f t="shared" si="144"/>
        <v>1</v>
      </c>
      <c r="AD331" s="6">
        <f t="shared" si="145"/>
        <v>1</v>
      </c>
      <c r="AE331" s="6">
        <f t="shared" si="146"/>
        <v>1</v>
      </c>
      <c r="AF331" s="6">
        <f t="shared" si="147"/>
        <v>1</v>
      </c>
      <c r="AG331" s="6">
        <f t="shared" si="148"/>
        <v>1</v>
      </c>
      <c r="AH331" s="6">
        <f t="shared" si="149"/>
        <v>1</v>
      </c>
      <c r="AI331" s="6">
        <f t="shared" si="174"/>
        <v>1</v>
      </c>
      <c r="AJ331" s="6">
        <f t="shared" ca="1" si="150"/>
        <v>1</v>
      </c>
      <c r="AK331" s="6">
        <f t="shared" si="151"/>
        <v>1</v>
      </c>
      <c r="AL331" s="6">
        <f t="shared" ca="1" si="152"/>
        <v>13</v>
      </c>
      <c r="AM331" s="53"/>
      <c r="AN331" s="6">
        <f t="shared" ca="1" si="153"/>
        <v>1</v>
      </c>
      <c r="AO331" s="29"/>
      <c r="AP331" s="314" t="str">
        <f t="shared" ca="1" si="164"/>
        <v/>
      </c>
      <c r="AQ331" s="314" t="str">
        <f t="shared" ca="1" si="165"/>
        <v/>
      </c>
      <c r="AR331" s="314" t="str">
        <f t="shared" ca="1" si="166"/>
        <v/>
      </c>
      <c r="AS331" s="316" t="str">
        <f t="shared" ca="1" si="167"/>
        <v/>
      </c>
      <c r="AT331" s="316" t="str">
        <f t="shared" ca="1" si="168"/>
        <v/>
      </c>
      <c r="AU331" s="317" t="str">
        <f t="shared" ca="1" si="169"/>
        <v/>
      </c>
      <c r="AV331" s="318" t="str">
        <f t="shared" ca="1" si="154"/>
        <v/>
      </c>
      <c r="AW331" s="316" t="str">
        <f t="shared" ca="1" si="170"/>
        <v/>
      </c>
      <c r="AX331" s="319" t="str">
        <f t="shared" ca="1" si="171"/>
        <v/>
      </c>
      <c r="AY331" s="316" t="str">
        <f t="shared" ca="1" si="172"/>
        <v/>
      </c>
      <c r="AZ331" s="317" t="str">
        <f t="shared" ca="1" si="173"/>
        <v/>
      </c>
      <c r="BA331" s="6" t="str">
        <f t="shared" ca="1" si="155"/>
        <v/>
      </c>
      <c r="BB331" s="29"/>
      <c r="BC331" s="6" t="str">
        <f t="shared" ca="1" si="156"/>
        <v/>
      </c>
      <c r="BD331" s="6" t="str">
        <f t="shared" ca="1" si="157"/>
        <v/>
      </c>
      <c r="BE331" s="6" t="str">
        <f t="shared" ca="1" si="158"/>
        <v/>
      </c>
      <c r="BF331" s="6" t="str">
        <f t="shared" ca="1" si="159"/>
        <v/>
      </c>
      <c r="BG331" s="6" t="str">
        <f t="shared" ca="1" si="160"/>
        <v/>
      </c>
      <c r="BH331" s="6" t="str">
        <f t="shared" ca="1" si="161"/>
        <v/>
      </c>
      <c r="BI331" s="29"/>
      <c r="BJ331" s="302" t="str">
        <f t="shared" ca="1" si="162"/>
        <v/>
      </c>
      <c r="BK331" s="302" t="str">
        <f t="shared" ca="1" si="163"/>
        <v/>
      </c>
      <c r="BL331" s="29"/>
    </row>
    <row r="332" spans="1:64" x14ac:dyDescent="0.15">
      <c r="A332" s="5"/>
      <c r="B332" s="303" t="str">
        <f ca="1">LOG確認!B332</f>
        <v/>
      </c>
      <c r="C332" s="304"/>
      <c r="D332" s="280"/>
      <c r="E332" s="280"/>
      <c r="F332" s="305"/>
      <c r="G332" s="320"/>
      <c r="H332" s="284"/>
      <c r="I332" s="284"/>
      <c r="J332" s="306"/>
      <c r="K332" s="342"/>
      <c r="L332" s="321"/>
      <c r="M332" s="308"/>
      <c r="N332" s="288"/>
      <c r="O332" s="322"/>
      <c r="P332" s="290" t="str">
        <f ca="1">LOG確認!P332</f>
        <v/>
      </c>
      <c r="Q332" s="291" t="str">
        <f ca="1">LOG確認!Q332</f>
        <v/>
      </c>
      <c r="R332" s="292" t="str">
        <f ca="1">LOG確認!R332</f>
        <v/>
      </c>
      <c r="S332" s="310" t="str">
        <f ca="1">LOG確認!S332</f>
        <v/>
      </c>
      <c r="T332" s="29"/>
      <c r="U332" s="311" t="str">
        <f ca="1">LOG確認!F332</f>
        <v/>
      </c>
      <c r="V332" s="681"/>
      <c r="W332" s="29"/>
      <c r="X332" s="29"/>
      <c r="Y332" s="6">
        <f t="shared" si="140"/>
        <v>1</v>
      </c>
      <c r="Z332" s="6">
        <f t="shared" si="141"/>
        <v>1</v>
      </c>
      <c r="AA332" s="6">
        <f t="shared" si="142"/>
        <v>1</v>
      </c>
      <c r="AB332" s="6">
        <f t="shared" si="143"/>
        <v>1</v>
      </c>
      <c r="AC332" s="6">
        <f t="shared" si="144"/>
        <v>1</v>
      </c>
      <c r="AD332" s="6">
        <f t="shared" si="145"/>
        <v>1</v>
      </c>
      <c r="AE332" s="6">
        <f t="shared" si="146"/>
        <v>1</v>
      </c>
      <c r="AF332" s="6">
        <f t="shared" si="147"/>
        <v>1</v>
      </c>
      <c r="AG332" s="6">
        <f t="shared" si="148"/>
        <v>1</v>
      </c>
      <c r="AH332" s="6">
        <f t="shared" si="149"/>
        <v>1</v>
      </c>
      <c r="AI332" s="6">
        <f t="shared" si="174"/>
        <v>1</v>
      </c>
      <c r="AJ332" s="6">
        <f t="shared" ca="1" si="150"/>
        <v>1</v>
      </c>
      <c r="AK332" s="6">
        <f t="shared" si="151"/>
        <v>1</v>
      </c>
      <c r="AL332" s="6">
        <f t="shared" ca="1" si="152"/>
        <v>13</v>
      </c>
      <c r="AM332" s="53"/>
      <c r="AN332" s="6">
        <f t="shared" ca="1" si="153"/>
        <v>1</v>
      </c>
      <c r="AO332" s="29"/>
      <c r="AP332" s="314" t="str">
        <f t="shared" ca="1" si="164"/>
        <v/>
      </c>
      <c r="AQ332" s="314" t="str">
        <f t="shared" ca="1" si="165"/>
        <v/>
      </c>
      <c r="AR332" s="314" t="str">
        <f t="shared" ca="1" si="166"/>
        <v/>
      </c>
      <c r="AS332" s="319" t="str">
        <f t="shared" ca="1" si="167"/>
        <v/>
      </c>
      <c r="AT332" s="319" t="str">
        <f t="shared" ca="1" si="168"/>
        <v/>
      </c>
      <c r="AU332" s="317" t="str">
        <f t="shared" ca="1" si="169"/>
        <v/>
      </c>
      <c r="AV332" s="324" t="str">
        <f t="shared" ca="1" si="154"/>
        <v/>
      </c>
      <c r="AW332" s="319" t="str">
        <f t="shared" ca="1" si="170"/>
        <v/>
      </c>
      <c r="AX332" s="319" t="str">
        <f t="shared" ca="1" si="171"/>
        <v/>
      </c>
      <c r="AY332" s="319" t="str">
        <f t="shared" ca="1" si="172"/>
        <v/>
      </c>
      <c r="AZ332" s="317" t="str">
        <f t="shared" ca="1" si="173"/>
        <v/>
      </c>
      <c r="BA332" s="6" t="str">
        <f t="shared" ca="1" si="155"/>
        <v/>
      </c>
      <c r="BB332" s="29"/>
      <c r="BC332" s="6" t="str">
        <f t="shared" ca="1" si="156"/>
        <v/>
      </c>
      <c r="BD332" s="6" t="str">
        <f t="shared" ca="1" si="157"/>
        <v/>
      </c>
      <c r="BE332" s="6" t="str">
        <f t="shared" ca="1" si="158"/>
        <v/>
      </c>
      <c r="BF332" s="6" t="str">
        <f t="shared" ca="1" si="159"/>
        <v/>
      </c>
      <c r="BG332" s="6" t="str">
        <f t="shared" ca="1" si="160"/>
        <v/>
      </c>
      <c r="BH332" s="6" t="str">
        <f t="shared" ca="1" si="161"/>
        <v/>
      </c>
      <c r="BI332" s="29"/>
      <c r="BJ332" s="302" t="str">
        <f t="shared" ca="1" si="162"/>
        <v/>
      </c>
      <c r="BK332" s="302" t="str">
        <f t="shared" ca="1" si="163"/>
        <v/>
      </c>
      <c r="BL332" s="29"/>
    </row>
    <row r="333" spans="1:64" x14ac:dyDescent="0.15">
      <c r="A333" s="5"/>
      <c r="B333" s="303" t="str">
        <f ca="1">LOG確認!B333</f>
        <v/>
      </c>
      <c r="C333" s="304"/>
      <c r="D333" s="280"/>
      <c r="E333" s="280"/>
      <c r="F333" s="305"/>
      <c r="G333" s="320"/>
      <c r="H333" s="284"/>
      <c r="I333" s="284"/>
      <c r="J333" s="306"/>
      <c r="K333" s="307"/>
      <c r="L333" s="306"/>
      <c r="M333" s="308"/>
      <c r="N333" s="288"/>
      <c r="O333" s="322"/>
      <c r="P333" s="290" t="str">
        <f ca="1">LOG確認!P333</f>
        <v/>
      </c>
      <c r="Q333" s="291" t="str">
        <f ca="1">LOG確認!Q333</f>
        <v/>
      </c>
      <c r="R333" s="292" t="str">
        <f ca="1">LOG確認!R333</f>
        <v/>
      </c>
      <c r="S333" s="310" t="str">
        <f ca="1">LOG確認!S333</f>
        <v/>
      </c>
      <c r="T333" s="29"/>
      <c r="U333" s="311" t="str">
        <f ca="1">LOG確認!F333</f>
        <v/>
      </c>
      <c r="V333" s="681"/>
      <c r="W333" s="29"/>
      <c r="X333" s="29"/>
      <c r="Y333" s="6">
        <f t="shared" si="140"/>
        <v>1</v>
      </c>
      <c r="Z333" s="6">
        <f t="shared" si="141"/>
        <v>1</v>
      </c>
      <c r="AA333" s="6">
        <f t="shared" si="142"/>
        <v>1</v>
      </c>
      <c r="AB333" s="6">
        <f t="shared" si="143"/>
        <v>1</v>
      </c>
      <c r="AC333" s="6">
        <f t="shared" si="144"/>
        <v>1</v>
      </c>
      <c r="AD333" s="6">
        <f t="shared" si="145"/>
        <v>1</v>
      </c>
      <c r="AE333" s="6">
        <f t="shared" si="146"/>
        <v>1</v>
      </c>
      <c r="AF333" s="6">
        <f t="shared" si="147"/>
        <v>1</v>
      </c>
      <c r="AG333" s="6">
        <f t="shared" si="148"/>
        <v>1</v>
      </c>
      <c r="AH333" s="6">
        <f t="shared" si="149"/>
        <v>1</v>
      </c>
      <c r="AI333" s="6">
        <f t="shared" si="174"/>
        <v>1</v>
      </c>
      <c r="AJ333" s="6">
        <f t="shared" ca="1" si="150"/>
        <v>1</v>
      </c>
      <c r="AK333" s="6">
        <f t="shared" si="151"/>
        <v>1</v>
      </c>
      <c r="AL333" s="6">
        <f t="shared" ca="1" si="152"/>
        <v>13</v>
      </c>
      <c r="AM333" s="53"/>
      <c r="AN333" s="6">
        <f t="shared" ca="1" si="153"/>
        <v>1</v>
      </c>
      <c r="AO333" s="29"/>
      <c r="AP333" s="314" t="str">
        <f t="shared" ca="1" si="164"/>
        <v/>
      </c>
      <c r="AQ333" s="314" t="str">
        <f t="shared" ca="1" si="165"/>
        <v/>
      </c>
      <c r="AR333" s="314" t="str">
        <f t="shared" ca="1" si="166"/>
        <v/>
      </c>
      <c r="AS333" s="325" t="str">
        <f t="shared" ca="1" si="167"/>
        <v/>
      </c>
      <c r="AT333" s="325" t="str">
        <f t="shared" ca="1" si="168"/>
        <v/>
      </c>
      <c r="AU333" s="317" t="str">
        <f t="shared" ca="1" si="169"/>
        <v/>
      </c>
      <c r="AV333" s="318" t="str">
        <f t="shared" ca="1" si="154"/>
        <v/>
      </c>
      <c r="AW333" s="325" t="str">
        <f t="shared" ca="1" si="170"/>
        <v/>
      </c>
      <c r="AX333" s="319" t="str">
        <f t="shared" ca="1" si="171"/>
        <v/>
      </c>
      <c r="AY333" s="325" t="str">
        <f t="shared" ca="1" si="172"/>
        <v/>
      </c>
      <c r="AZ333" s="317" t="str">
        <f t="shared" ca="1" si="173"/>
        <v/>
      </c>
      <c r="BA333" s="6" t="str">
        <f t="shared" ca="1" si="155"/>
        <v/>
      </c>
      <c r="BB333" s="29"/>
      <c r="BC333" s="6" t="str">
        <f t="shared" ca="1" si="156"/>
        <v/>
      </c>
      <c r="BD333" s="6" t="str">
        <f t="shared" ca="1" si="157"/>
        <v/>
      </c>
      <c r="BE333" s="6" t="str">
        <f t="shared" ca="1" si="158"/>
        <v/>
      </c>
      <c r="BF333" s="6" t="str">
        <f t="shared" ca="1" si="159"/>
        <v/>
      </c>
      <c r="BG333" s="6" t="str">
        <f t="shared" ca="1" si="160"/>
        <v/>
      </c>
      <c r="BH333" s="6" t="str">
        <f t="shared" ca="1" si="161"/>
        <v/>
      </c>
      <c r="BI333" s="29"/>
      <c r="BJ333" s="302" t="str">
        <f t="shared" ca="1" si="162"/>
        <v/>
      </c>
      <c r="BK333" s="302" t="str">
        <f t="shared" ca="1" si="163"/>
        <v/>
      </c>
      <c r="BL333" s="29"/>
    </row>
    <row r="334" spans="1:64" x14ac:dyDescent="0.15">
      <c r="A334" s="5"/>
      <c r="B334" s="303" t="str">
        <f ca="1">LOG確認!B334</f>
        <v/>
      </c>
      <c r="C334" s="304"/>
      <c r="D334" s="280"/>
      <c r="E334" s="280"/>
      <c r="F334" s="305"/>
      <c r="G334" s="320"/>
      <c r="H334" s="284"/>
      <c r="I334" s="284"/>
      <c r="J334" s="321"/>
      <c r="K334" s="342"/>
      <c r="L334" s="321"/>
      <c r="M334" s="308"/>
      <c r="N334" s="288"/>
      <c r="O334" s="309"/>
      <c r="P334" s="290" t="str">
        <f ca="1">LOG確認!P334</f>
        <v/>
      </c>
      <c r="Q334" s="291" t="str">
        <f ca="1">LOG確認!Q334</f>
        <v/>
      </c>
      <c r="R334" s="292" t="str">
        <f ca="1">LOG確認!R334</f>
        <v/>
      </c>
      <c r="S334" s="310" t="str">
        <f ca="1">LOG確認!S334</f>
        <v/>
      </c>
      <c r="T334" s="29"/>
      <c r="U334" s="326" t="str">
        <f ca="1">LOG確認!F334</f>
        <v/>
      </c>
      <c r="V334" s="681"/>
      <c r="W334" s="29"/>
      <c r="X334" s="29"/>
      <c r="Y334" s="6">
        <f t="shared" si="140"/>
        <v>1</v>
      </c>
      <c r="Z334" s="6">
        <f t="shared" si="141"/>
        <v>1</v>
      </c>
      <c r="AA334" s="6">
        <f t="shared" si="142"/>
        <v>1</v>
      </c>
      <c r="AB334" s="6">
        <f t="shared" si="143"/>
        <v>1</v>
      </c>
      <c r="AC334" s="6">
        <f t="shared" si="144"/>
        <v>1</v>
      </c>
      <c r="AD334" s="6">
        <f t="shared" si="145"/>
        <v>1</v>
      </c>
      <c r="AE334" s="6">
        <f t="shared" si="146"/>
        <v>1</v>
      </c>
      <c r="AF334" s="6">
        <f t="shared" si="147"/>
        <v>1</v>
      </c>
      <c r="AG334" s="6">
        <f t="shared" si="148"/>
        <v>1</v>
      </c>
      <c r="AH334" s="6">
        <f t="shared" si="149"/>
        <v>1</v>
      </c>
      <c r="AI334" s="6">
        <f t="shared" si="174"/>
        <v>1</v>
      </c>
      <c r="AJ334" s="6">
        <f t="shared" ca="1" si="150"/>
        <v>1</v>
      </c>
      <c r="AK334" s="6">
        <f t="shared" si="151"/>
        <v>1</v>
      </c>
      <c r="AL334" s="6">
        <f t="shared" ca="1" si="152"/>
        <v>13</v>
      </c>
      <c r="AM334" s="53"/>
      <c r="AN334" s="6">
        <f t="shared" ca="1" si="153"/>
        <v>1</v>
      </c>
      <c r="AO334" s="29"/>
      <c r="AP334" s="314" t="str">
        <f t="shared" ca="1" si="164"/>
        <v/>
      </c>
      <c r="AQ334" s="314" t="str">
        <f t="shared" ca="1" si="165"/>
        <v/>
      </c>
      <c r="AR334" s="314" t="str">
        <f t="shared" ca="1" si="166"/>
        <v/>
      </c>
      <c r="AS334" s="325" t="str">
        <f t="shared" ca="1" si="167"/>
        <v/>
      </c>
      <c r="AT334" s="325" t="str">
        <f t="shared" ca="1" si="168"/>
        <v/>
      </c>
      <c r="AU334" s="317" t="str">
        <f t="shared" ca="1" si="169"/>
        <v/>
      </c>
      <c r="AV334" s="318" t="str">
        <f t="shared" ca="1" si="154"/>
        <v/>
      </c>
      <c r="AW334" s="325" t="str">
        <f t="shared" ca="1" si="170"/>
        <v/>
      </c>
      <c r="AX334" s="319" t="str">
        <f t="shared" ca="1" si="171"/>
        <v/>
      </c>
      <c r="AY334" s="325" t="str">
        <f t="shared" ca="1" si="172"/>
        <v/>
      </c>
      <c r="AZ334" s="317" t="str">
        <f t="shared" ca="1" si="173"/>
        <v/>
      </c>
      <c r="BA334" s="6" t="str">
        <f t="shared" ca="1" si="155"/>
        <v/>
      </c>
      <c r="BB334" s="29"/>
      <c r="BC334" s="6" t="str">
        <f t="shared" ca="1" si="156"/>
        <v/>
      </c>
      <c r="BD334" s="6" t="str">
        <f t="shared" ca="1" si="157"/>
        <v/>
      </c>
      <c r="BE334" s="6" t="str">
        <f t="shared" ca="1" si="158"/>
        <v/>
      </c>
      <c r="BF334" s="6" t="str">
        <f t="shared" ca="1" si="159"/>
        <v/>
      </c>
      <c r="BG334" s="6" t="str">
        <f t="shared" ca="1" si="160"/>
        <v/>
      </c>
      <c r="BH334" s="6" t="str">
        <f t="shared" ca="1" si="161"/>
        <v/>
      </c>
      <c r="BI334" s="29"/>
      <c r="BJ334" s="302" t="str">
        <f t="shared" ca="1" si="162"/>
        <v/>
      </c>
      <c r="BK334" s="302" t="str">
        <f t="shared" ca="1" si="163"/>
        <v/>
      </c>
      <c r="BL334" s="29"/>
    </row>
    <row r="335" spans="1:64" x14ac:dyDescent="0.15">
      <c r="A335" s="5"/>
      <c r="B335" s="303" t="str">
        <f ca="1">LOG確認!B335</f>
        <v/>
      </c>
      <c r="C335" s="304"/>
      <c r="D335" s="280"/>
      <c r="E335" s="280"/>
      <c r="F335" s="305"/>
      <c r="G335" s="320"/>
      <c r="H335" s="284"/>
      <c r="I335" s="284"/>
      <c r="J335" s="321"/>
      <c r="K335" s="342"/>
      <c r="L335" s="321"/>
      <c r="M335" s="308"/>
      <c r="N335" s="288"/>
      <c r="O335" s="322"/>
      <c r="P335" s="290" t="str">
        <f ca="1">LOG確認!P335</f>
        <v/>
      </c>
      <c r="Q335" s="291" t="str">
        <f ca="1">LOG確認!Q335</f>
        <v/>
      </c>
      <c r="R335" s="292" t="str">
        <f ca="1">LOG確認!R335</f>
        <v/>
      </c>
      <c r="S335" s="310" t="str">
        <f ca="1">LOG確認!S335</f>
        <v/>
      </c>
      <c r="T335" s="29"/>
      <c r="U335" s="311" t="str">
        <f ca="1">LOG確認!F335</f>
        <v/>
      </c>
      <c r="V335" s="681"/>
      <c r="W335" s="29"/>
      <c r="X335" s="29"/>
      <c r="Y335" s="6">
        <f t="shared" si="140"/>
        <v>1</v>
      </c>
      <c r="Z335" s="6">
        <f t="shared" si="141"/>
        <v>1</v>
      </c>
      <c r="AA335" s="6">
        <f t="shared" si="142"/>
        <v>1</v>
      </c>
      <c r="AB335" s="6">
        <f t="shared" si="143"/>
        <v>1</v>
      </c>
      <c r="AC335" s="6">
        <f t="shared" si="144"/>
        <v>1</v>
      </c>
      <c r="AD335" s="6">
        <f t="shared" si="145"/>
        <v>1</v>
      </c>
      <c r="AE335" s="6">
        <f t="shared" si="146"/>
        <v>1</v>
      </c>
      <c r="AF335" s="6">
        <f t="shared" si="147"/>
        <v>1</v>
      </c>
      <c r="AG335" s="6">
        <f t="shared" si="148"/>
        <v>1</v>
      </c>
      <c r="AH335" s="6">
        <f t="shared" si="149"/>
        <v>1</v>
      </c>
      <c r="AI335" s="6">
        <f t="shared" si="174"/>
        <v>1</v>
      </c>
      <c r="AJ335" s="6">
        <f t="shared" ca="1" si="150"/>
        <v>1</v>
      </c>
      <c r="AK335" s="6">
        <f t="shared" si="151"/>
        <v>1</v>
      </c>
      <c r="AL335" s="6">
        <f t="shared" ca="1" si="152"/>
        <v>13</v>
      </c>
      <c r="AM335" s="53"/>
      <c r="AN335" s="6">
        <f t="shared" ca="1" si="153"/>
        <v>1</v>
      </c>
      <c r="AO335" s="29"/>
      <c r="AP335" s="314" t="str">
        <f t="shared" ca="1" si="164"/>
        <v/>
      </c>
      <c r="AQ335" s="314" t="str">
        <f t="shared" ca="1" si="165"/>
        <v/>
      </c>
      <c r="AR335" s="314" t="str">
        <f t="shared" ca="1" si="166"/>
        <v/>
      </c>
      <c r="AS335" s="325" t="str">
        <f t="shared" ca="1" si="167"/>
        <v/>
      </c>
      <c r="AT335" s="325" t="str">
        <f t="shared" ca="1" si="168"/>
        <v/>
      </c>
      <c r="AU335" s="317" t="str">
        <f t="shared" ca="1" si="169"/>
        <v/>
      </c>
      <c r="AV335" s="324" t="str">
        <f t="shared" ca="1" si="154"/>
        <v/>
      </c>
      <c r="AW335" s="325" t="str">
        <f t="shared" ca="1" si="170"/>
        <v/>
      </c>
      <c r="AX335" s="319" t="str">
        <f t="shared" ca="1" si="171"/>
        <v/>
      </c>
      <c r="AY335" s="325" t="str">
        <f t="shared" ca="1" si="172"/>
        <v/>
      </c>
      <c r="AZ335" s="317" t="str">
        <f t="shared" ca="1" si="173"/>
        <v/>
      </c>
      <c r="BA335" s="6" t="str">
        <f t="shared" ca="1" si="155"/>
        <v/>
      </c>
      <c r="BB335" s="29"/>
      <c r="BC335" s="6" t="str">
        <f t="shared" ca="1" si="156"/>
        <v/>
      </c>
      <c r="BD335" s="6" t="str">
        <f t="shared" ca="1" si="157"/>
        <v/>
      </c>
      <c r="BE335" s="6" t="str">
        <f t="shared" ca="1" si="158"/>
        <v/>
      </c>
      <c r="BF335" s="6" t="str">
        <f t="shared" ca="1" si="159"/>
        <v/>
      </c>
      <c r="BG335" s="6" t="str">
        <f t="shared" ca="1" si="160"/>
        <v/>
      </c>
      <c r="BH335" s="6" t="str">
        <f t="shared" ca="1" si="161"/>
        <v/>
      </c>
      <c r="BI335" s="29"/>
      <c r="BJ335" s="302" t="str">
        <f t="shared" ca="1" si="162"/>
        <v/>
      </c>
      <c r="BK335" s="302" t="str">
        <f t="shared" ca="1" si="163"/>
        <v/>
      </c>
      <c r="BL335" s="29"/>
    </row>
    <row r="336" spans="1:64" x14ac:dyDescent="0.15">
      <c r="A336" s="5"/>
      <c r="B336" s="303" t="str">
        <f ca="1">LOG確認!B336</f>
        <v/>
      </c>
      <c r="C336" s="304"/>
      <c r="D336" s="280"/>
      <c r="E336" s="280"/>
      <c r="F336" s="305"/>
      <c r="G336" s="320"/>
      <c r="H336" s="284"/>
      <c r="I336" s="284"/>
      <c r="J336" s="306"/>
      <c r="K336" s="342"/>
      <c r="L336" s="321"/>
      <c r="M336" s="308"/>
      <c r="N336" s="288"/>
      <c r="O336" s="322"/>
      <c r="P336" s="290" t="str">
        <f ca="1">LOG確認!P336</f>
        <v/>
      </c>
      <c r="Q336" s="291" t="str">
        <f ca="1">LOG確認!Q336</f>
        <v/>
      </c>
      <c r="R336" s="292" t="str">
        <f ca="1">LOG確認!R336</f>
        <v/>
      </c>
      <c r="S336" s="310" t="str">
        <f ca="1">LOG確認!S336</f>
        <v/>
      </c>
      <c r="T336" s="29"/>
      <c r="U336" s="311" t="str">
        <f ca="1">LOG確認!F336</f>
        <v/>
      </c>
      <c r="V336" s="681"/>
      <c r="W336" s="29"/>
      <c r="X336" s="29"/>
      <c r="Y336" s="6">
        <f t="shared" si="140"/>
        <v>1</v>
      </c>
      <c r="Z336" s="6">
        <f t="shared" si="141"/>
        <v>1</v>
      </c>
      <c r="AA336" s="6">
        <f t="shared" si="142"/>
        <v>1</v>
      </c>
      <c r="AB336" s="6">
        <f t="shared" si="143"/>
        <v>1</v>
      </c>
      <c r="AC336" s="6">
        <f t="shared" si="144"/>
        <v>1</v>
      </c>
      <c r="AD336" s="6">
        <f t="shared" si="145"/>
        <v>1</v>
      </c>
      <c r="AE336" s="6">
        <f t="shared" si="146"/>
        <v>1</v>
      </c>
      <c r="AF336" s="6">
        <f t="shared" si="147"/>
        <v>1</v>
      </c>
      <c r="AG336" s="6">
        <f t="shared" si="148"/>
        <v>1</v>
      </c>
      <c r="AH336" s="6">
        <f t="shared" si="149"/>
        <v>1</v>
      </c>
      <c r="AI336" s="6">
        <f t="shared" si="174"/>
        <v>1</v>
      </c>
      <c r="AJ336" s="6">
        <f t="shared" ca="1" si="150"/>
        <v>1</v>
      </c>
      <c r="AK336" s="6">
        <f t="shared" si="151"/>
        <v>1</v>
      </c>
      <c r="AL336" s="6">
        <f t="shared" ca="1" si="152"/>
        <v>13</v>
      </c>
      <c r="AM336" s="53"/>
      <c r="AN336" s="6">
        <f t="shared" ca="1" si="153"/>
        <v>1</v>
      </c>
      <c r="AO336" s="29"/>
      <c r="AP336" s="314" t="str">
        <f t="shared" ca="1" si="164"/>
        <v/>
      </c>
      <c r="AQ336" s="314" t="str">
        <f t="shared" ca="1" si="165"/>
        <v/>
      </c>
      <c r="AR336" s="314" t="str">
        <f t="shared" ca="1" si="166"/>
        <v/>
      </c>
      <c r="AS336" s="325" t="str">
        <f t="shared" ca="1" si="167"/>
        <v/>
      </c>
      <c r="AT336" s="325" t="str">
        <f t="shared" ca="1" si="168"/>
        <v/>
      </c>
      <c r="AU336" s="317" t="str">
        <f t="shared" ca="1" si="169"/>
        <v/>
      </c>
      <c r="AV336" s="318" t="str">
        <f t="shared" ca="1" si="154"/>
        <v/>
      </c>
      <c r="AW336" s="325" t="str">
        <f t="shared" ca="1" si="170"/>
        <v/>
      </c>
      <c r="AX336" s="319" t="str">
        <f t="shared" ca="1" si="171"/>
        <v/>
      </c>
      <c r="AY336" s="325" t="str">
        <f t="shared" ca="1" si="172"/>
        <v/>
      </c>
      <c r="AZ336" s="317" t="str">
        <f t="shared" ca="1" si="173"/>
        <v/>
      </c>
      <c r="BA336" s="6" t="str">
        <f t="shared" ca="1" si="155"/>
        <v/>
      </c>
      <c r="BB336" s="29"/>
      <c r="BC336" s="6" t="str">
        <f t="shared" ca="1" si="156"/>
        <v/>
      </c>
      <c r="BD336" s="6" t="str">
        <f t="shared" ca="1" si="157"/>
        <v/>
      </c>
      <c r="BE336" s="6" t="str">
        <f t="shared" ca="1" si="158"/>
        <v/>
      </c>
      <c r="BF336" s="6" t="str">
        <f t="shared" ca="1" si="159"/>
        <v/>
      </c>
      <c r="BG336" s="6" t="str">
        <f t="shared" ca="1" si="160"/>
        <v/>
      </c>
      <c r="BH336" s="6" t="str">
        <f t="shared" ca="1" si="161"/>
        <v/>
      </c>
      <c r="BI336" s="29"/>
      <c r="BJ336" s="302" t="str">
        <f t="shared" ca="1" si="162"/>
        <v/>
      </c>
      <c r="BK336" s="302" t="str">
        <f t="shared" ca="1" si="163"/>
        <v/>
      </c>
      <c r="BL336" s="29"/>
    </row>
    <row r="337" spans="1:64" x14ac:dyDescent="0.15">
      <c r="A337" s="5"/>
      <c r="B337" s="303" t="str">
        <f ca="1">LOG確認!B337</f>
        <v/>
      </c>
      <c r="C337" s="304"/>
      <c r="D337" s="280"/>
      <c r="E337" s="280"/>
      <c r="F337" s="305"/>
      <c r="G337" s="320"/>
      <c r="H337" s="284"/>
      <c r="I337" s="284"/>
      <c r="J337" s="306"/>
      <c r="K337" s="342"/>
      <c r="L337" s="306"/>
      <c r="M337" s="308"/>
      <c r="N337" s="288"/>
      <c r="O337" s="322"/>
      <c r="P337" s="290" t="str">
        <f ca="1">LOG確認!P337</f>
        <v/>
      </c>
      <c r="Q337" s="291" t="str">
        <f ca="1">LOG確認!Q337</f>
        <v/>
      </c>
      <c r="R337" s="292" t="str">
        <f ca="1">LOG確認!R337</f>
        <v/>
      </c>
      <c r="S337" s="310" t="str">
        <f ca="1">LOG確認!S337</f>
        <v/>
      </c>
      <c r="T337" s="29"/>
      <c r="U337" s="326" t="str">
        <f ca="1">LOG確認!F337</f>
        <v/>
      </c>
      <c r="V337" s="681"/>
      <c r="W337" s="29"/>
      <c r="X337" s="29"/>
      <c r="Y337" s="6">
        <f t="shared" si="140"/>
        <v>1</v>
      </c>
      <c r="Z337" s="6">
        <f t="shared" si="141"/>
        <v>1</v>
      </c>
      <c r="AA337" s="6">
        <f t="shared" si="142"/>
        <v>1</v>
      </c>
      <c r="AB337" s="6">
        <f t="shared" si="143"/>
        <v>1</v>
      </c>
      <c r="AC337" s="6">
        <f t="shared" si="144"/>
        <v>1</v>
      </c>
      <c r="AD337" s="6">
        <f t="shared" si="145"/>
        <v>1</v>
      </c>
      <c r="AE337" s="6">
        <f t="shared" si="146"/>
        <v>1</v>
      </c>
      <c r="AF337" s="6">
        <f t="shared" si="147"/>
        <v>1</v>
      </c>
      <c r="AG337" s="6">
        <f t="shared" si="148"/>
        <v>1</v>
      </c>
      <c r="AH337" s="6">
        <f t="shared" si="149"/>
        <v>1</v>
      </c>
      <c r="AI337" s="6">
        <f t="shared" si="174"/>
        <v>1</v>
      </c>
      <c r="AJ337" s="6">
        <f t="shared" ca="1" si="150"/>
        <v>1</v>
      </c>
      <c r="AK337" s="6">
        <f t="shared" si="151"/>
        <v>1</v>
      </c>
      <c r="AL337" s="6">
        <f t="shared" ca="1" si="152"/>
        <v>13</v>
      </c>
      <c r="AM337" s="53"/>
      <c r="AN337" s="6">
        <f t="shared" ca="1" si="153"/>
        <v>1</v>
      </c>
      <c r="AO337" s="29"/>
      <c r="AP337" s="314" t="str">
        <f t="shared" ca="1" si="164"/>
        <v/>
      </c>
      <c r="AQ337" s="314" t="str">
        <f t="shared" ca="1" si="165"/>
        <v/>
      </c>
      <c r="AR337" s="314" t="str">
        <f t="shared" ca="1" si="166"/>
        <v/>
      </c>
      <c r="AS337" s="316" t="str">
        <f t="shared" ca="1" si="167"/>
        <v/>
      </c>
      <c r="AT337" s="316" t="str">
        <f t="shared" ca="1" si="168"/>
        <v/>
      </c>
      <c r="AU337" s="317" t="str">
        <f t="shared" ca="1" si="169"/>
        <v/>
      </c>
      <c r="AV337" s="318" t="str">
        <f t="shared" ca="1" si="154"/>
        <v/>
      </c>
      <c r="AW337" s="316" t="str">
        <f t="shared" ca="1" si="170"/>
        <v/>
      </c>
      <c r="AX337" s="319" t="str">
        <f t="shared" ca="1" si="171"/>
        <v/>
      </c>
      <c r="AY337" s="316" t="str">
        <f t="shared" ca="1" si="172"/>
        <v/>
      </c>
      <c r="AZ337" s="317" t="str">
        <f t="shared" ca="1" si="173"/>
        <v/>
      </c>
      <c r="BA337" s="6" t="str">
        <f t="shared" ca="1" si="155"/>
        <v/>
      </c>
      <c r="BB337" s="29"/>
      <c r="BC337" s="6" t="str">
        <f t="shared" ca="1" si="156"/>
        <v/>
      </c>
      <c r="BD337" s="6" t="str">
        <f t="shared" ca="1" si="157"/>
        <v/>
      </c>
      <c r="BE337" s="6" t="str">
        <f t="shared" ca="1" si="158"/>
        <v/>
      </c>
      <c r="BF337" s="6" t="str">
        <f t="shared" ca="1" si="159"/>
        <v/>
      </c>
      <c r="BG337" s="6" t="str">
        <f t="shared" ca="1" si="160"/>
        <v/>
      </c>
      <c r="BH337" s="6" t="str">
        <f t="shared" ca="1" si="161"/>
        <v/>
      </c>
      <c r="BI337" s="29"/>
      <c r="BJ337" s="302" t="str">
        <f t="shared" ca="1" si="162"/>
        <v/>
      </c>
      <c r="BK337" s="302" t="str">
        <f t="shared" ca="1" si="163"/>
        <v/>
      </c>
      <c r="BL337" s="29"/>
    </row>
    <row r="338" spans="1:64" x14ac:dyDescent="0.15">
      <c r="A338" s="5">
        <v>320</v>
      </c>
      <c r="B338" s="303" t="str">
        <f ca="1">LOG確認!B338</f>
        <v/>
      </c>
      <c r="C338" s="327"/>
      <c r="D338" s="328"/>
      <c r="E338" s="328"/>
      <c r="F338" s="329"/>
      <c r="G338" s="328"/>
      <c r="H338" s="330"/>
      <c r="I338" s="330"/>
      <c r="J338" s="331"/>
      <c r="K338" s="332"/>
      <c r="L338" s="331"/>
      <c r="M338" s="333"/>
      <c r="N338" s="334"/>
      <c r="O338" s="335"/>
      <c r="P338" s="336" t="str">
        <f ca="1">LOG確認!P338</f>
        <v/>
      </c>
      <c r="Q338" s="337" t="str">
        <f ca="1">LOG確認!Q338</f>
        <v/>
      </c>
      <c r="R338" s="338" t="str">
        <f ca="1">LOG確認!R338</f>
        <v/>
      </c>
      <c r="S338" s="339" t="str">
        <f ca="1">LOG確認!S338</f>
        <v/>
      </c>
      <c r="T338" s="29"/>
      <c r="U338" s="340" t="str">
        <f ca="1">LOG確認!F338</f>
        <v/>
      </c>
      <c r="V338" s="681"/>
      <c r="W338" s="29"/>
      <c r="X338" s="29"/>
      <c r="Y338" s="6">
        <f t="shared" si="140"/>
        <v>1</v>
      </c>
      <c r="Z338" s="6">
        <f t="shared" si="141"/>
        <v>1</v>
      </c>
      <c r="AA338" s="6">
        <f t="shared" si="142"/>
        <v>1</v>
      </c>
      <c r="AB338" s="6">
        <f t="shared" si="143"/>
        <v>1</v>
      </c>
      <c r="AC338" s="6">
        <f t="shared" si="144"/>
        <v>1</v>
      </c>
      <c r="AD338" s="6">
        <f t="shared" si="145"/>
        <v>1</v>
      </c>
      <c r="AE338" s="6">
        <f t="shared" si="146"/>
        <v>1</v>
      </c>
      <c r="AF338" s="6">
        <f t="shared" si="147"/>
        <v>1</v>
      </c>
      <c r="AG338" s="6">
        <f t="shared" si="148"/>
        <v>1</v>
      </c>
      <c r="AH338" s="6">
        <f t="shared" si="149"/>
        <v>1</v>
      </c>
      <c r="AI338" s="6">
        <f t="shared" si="174"/>
        <v>1</v>
      </c>
      <c r="AJ338" s="6">
        <f t="shared" ca="1" si="150"/>
        <v>1</v>
      </c>
      <c r="AK338" s="6">
        <f t="shared" si="151"/>
        <v>1</v>
      </c>
      <c r="AL338" s="6">
        <f t="shared" ca="1" si="152"/>
        <v>13</v>
      </c>
      <c r="AM338" s="53"/>
      <c r="AN338" s="6">
        <f t="shared" ca="1" si="153"/>
        <v>1</v>
      </c>
      <c r="AO338" s="29"/>
      <c r="AP338" s="314" t="str">
        <f t="shared" ca="1" si="164"/>
        <v/>
      </c>
      <c r="AQ338" s="314" t="str">
        <f t="shared" ca="1" si="165"/>
        <v/>
      </c>
      <c r="AR338" s="314" t="str">
        <f t="shared" ca="1" si="166"/>
        <v/>
      </c>
      <c r="AS338" s="325" t="str">
        <f t="shared" ca="1" si="167"/>
        <v/>
      </c>
      <c r="AT338" s="325" t="str">
        <f t="shared" ca="1" si="168"/>
        <v/>
      </c>
      <c r="AU338" s="317" t="str">
        <f t="shared" ca="1" si="169"/>
        <v/>
      </c>
      <c r="AV338" s="318" t="str">
        <f t="shared" ca="1" si="154"/>
        <v/>
      </c>
      <c r="AW338" s="325" t="str">
        <f t="shared" ca="1" si="170"/>
        <v/>
      </c>
      <c r="AX338" s="319" t="str">
        <f t="shared" ca="1" si="171"/>
        <v/>
      </c>
      <c r="AY338" s="325" t="str">
        <f t="shared" ca="1" si="172"/>
        <v/>
      </c>
      <c r="AZ338" s="317" t="str">
        <f t="shared" ca="1" si="173"/>
        <v/>
      </c>
      <c r="BA338" s="6" t="str">
        <f t="shared" ca="1" si="155"/>
        <v/>
      </c>
      <c r="BB338" s="29"/>
      <c r="BC338" s="6" t="str">
        <f t="shared" ca="1" si="156"/>
        <v/>
      </c>
      <c r="BD338" s="6" t="str">
        <f t="shared" ca="1" si="157"/>
        <v/>
      </c>
      <c r="BE338" s="6" t="str">
        <f t="shared" ca="1" si="158"/>
        <v/>
      </c>
      <c r="BF338" s="6" t="str">
        <f t="shared" ca="1" si="159"/>
        <v/>
      </c>
      <c r="BG338" s="6" t="str">
        <f t="shared" ca="1" si="160"/>
        <v/>
      </c>
      <c r="BH338" s="6" t="str">
        <f t="shared" ca="1" si="161"/>
        <v/>
      </c>
      <c r="BI338" s="29"/>
      <c r="BJ338" s="302" t="str">
        <f t="shared" ca="1" si="162"/>
        <v/>
      </c>
      <c r="BK338" s="302" t="str">
        <f t="shared" ca="1" si="163"/>
        <v/>
      </c>
      <c r="BL338" s="29"/>
    </row>
    <row r="339" spans="1:64" x14ac:dyDescent="0.15">
      <c r="A339" s="5"/>
      <c r="B339" s="279" t="str">
        <f ca="1">LOG確認!B339</f>
        <v/>
      </c>
      <c r="C339" s="280"/>
      <c r="D339" s="281"/>
      <c r="E339" s="281"/>
      <c r="F339" s="282"/>
      <c r="G339" s="280"/>
      <c r="H339" s="283"/>
      <c r="I339" s="284"/>
      <c r="J339" s="285"/>
      <c r="K339" s="286"/>
      <c r="L339" s="285"/>
      <c r="M339" s="287"/>
      <c r="N339" s="341"/>
      <c r="O339" s="289"/>
      <c r="P339" s="290" t="str">
        <f ca="1">LOG確認!P339</f>
        <v/>
      </c>
      <c r="Q339" s="291" t="str">
        <f ca="1">LOG確認!Q339</f>
        <v/>
      </c>
      <c r="R339" s="292" t="str">
        <f ca="1">LOG確認!R339</f>
        <v/>
      </c>
      <c r="S339" s="310" t="str">
        <f ca="1">LOG確認!S339</f>
        <v/>
      </c>
      <c r="T339" s="29"/>
      <c r="U339" s="294" t="str">
        <f ca="1">LOG確認!F339</f>
        <v/>
      </c>
      <c r="V339" s="681"/>
      <c r="W339" s="29"/>
      <c r="X339" s="29"/>
      <c r="Y339" s="6">
        <f t="shared" ref="Y339:Y402" si="175">IF(SUBSTITUTE(SUBSTITUTE(C339,"　","")," ","")="",1,IF((VALUE((TYPE(VALUE(C339)))))=16,0,IF(VALUE(C339)=0,1,0)))</f>
        <v>1</v>
      </c>
      <c r="Z339" s="6">
        <f t="shared" ref="Z339:Z402" si="176">IF(SUBSTITUTE(SUBSTITUTE(D339,"　","")," ","")="",1,IF((VALUE((TYPE(VALUE(D339)))))=16,0,IF(VALUE(D339)=0,1,0)))</f>
        <v>1</v>
      </c>
      <c r="AA339" s="6">
        <f t="shared" ref="AA339:AA402" si="177">IF(SUBSTITUTE(SUBSTITUTE(E339,"　","")," ","")="",1,IF((VALUE((TYPE(VALUE(E339)))))=16,0,IF(VALUE(E339)=0,1,0)))</f>
        <v>1</v>
      </c>
      <c r="AB339" s="6">
        <f t="shared" ref="AB339:AB402" si="178">IF(SUBSTITUTE(SUBSTITUTE(F339,"　","")," ","")="",1,IF((VALUE((TYPE(VALUE(F339)))))=16,0,IF(VALUE(F339)=0,1,0)))</f>
        <v>1</v>
      </c>
      <c r="AC339" s="6">
        <f t="shared" ref="AC339:AC402" si="179">IF(SUBSTITUTE(SUBSTITUTE(G339,"　","")," ","")="",1,IF((VALUE((TYPE(VALUE(G339)))))=16,0,IF(VALUE(G339)=0,1,0)))</f>
        <v>1</v>
      </c>
      <c r="AD339" s="6">
        <f t="shared" ref="AD339:AD402" si="180">IF(SUBSTITUTE(SUBSTITUTE(H339,"　","")," ","")="",1,IF((VALUE((TYPE(VALUE(H339)))))=16,0,IF(VALUE(H339)=0,1,0)))</f>
        <v>1</v>
      </c>
      <c r="AE339" s="6">
        <f t="shared" ref="AE339:AE402" si="181">IF(SUBSTITUTE(SUBSTITUTE(I339,"　","")," ","")="",1,IF((VALUE((TYPE(VALUE(I339)))))=16,0,IF(VALUE(I339)=0,1,0)))</f>
        <v>1</v>
      </c>
      <c r="AF339" s="6">
        <f t="shared" ref="AF339:AF402" si="182">IF(SUBSTITUTE(SUBSTITUTE(J339,"　","")," ","")="",1,IF((VALUE((TYPE(VALUE(J339)))))=16,0,IF(VALUE(J339)=0,1,0)))</f>
        <v>1</v>
      </c>
      <c r="AG339" s="6">
        <f t="shared" ref="AG339:AG402" si="183">IF(SUBSTITUTE(SUBSTITUTE(K339,"　","")," ","")="",1,IF((VALUE((TYPE(VALUE(K339)))))=16,0,IF(VALUE(K339)=0,1,0)))</f>
        <v>1</v>
      </c>
      <c r="AH339" s="6">
        <f t="shared" ref="AH339:AH402" si="184">IF(SUBSTITUTE(SUBSTITUTE(L339,"　","")," ","")="",1,IF((VALUE((TYPE(VALUE(L339)))))=16,0,IF(VALUE(L339)=0,1,0)))</f>
        <v>1</v>
      </c>
      <c r="AI339" s="6">
        <f t="shared" si="174"/>
        <v>1</v>
      </c>
      <c r="AJ339" s="6">
        <f t="shared" ref="AJ339:AJ402" ca="1" si="185">IF((IF(CELL("type",N339)="v",0,IF(CELL("type",N339)="b",1,0)))=1,1,IF((IF(N339=0,0,IF(SUBSTITUTE(SUBSTITUTE(N339,"　","")," ","")="",1,0)))=1,1,0))</f>
        <v>1</v>
      </c>
      <c r="AK339" s="6">
        <f t="shared" ref="AK339:AK402" si="186">IF(SUBSTITUTE(SUBSTITUTE(O339,"　","")," ","")="",1,IF((VALUE((TYPE(VALUE(O339)))))=16,0,IF(VALUE(O339)=0,1,0)))</f>
        <v>1</v>
      </c>
      <c r="AL339" s="6">
        <f t="shared" ref="AL339:AL402" ca="1" si="187">SUM(Y339:AK339)</f>
        <v>13</v>
      </c>
      <c r="AM339" s="53"/>
      <c r="AN339" s="6">
        <f t="shared" ref="AN339:AN402" ca="1" si="188">IF($AL$13=$AL339,1,0)</f>
        <v>1</v>
      </c>
      <c r="AO339" s="29"/>
      <c r="AP339" s="314" t="str">
        <f t="shared" ca="1" si="164"/>
        <v/>
      </c>
      <c r="AQ339" s="314" t="str">
        <f t="shared" ca="1" si="165"/>
        <v/>
      </c>
      <c r="AR339" s="314" t="str">
        <f t="shared" ca="1" si="166"/>
        <v/>
      </c>
      <c r="AS339" s="319" t="str">
        <f t="shared" ca="1" si="167"/>
        <v/>
      </c>
      <c r="AT339" s="319" t="str">
        <f t="shared" ca="1" si="168"/>
        <v/>
      </c>
      <c r="AU339" s="317" t="str">
        <f t="shared" ca="1" si="169"/>
        <v/>
      </c>
      <c r="AV339" s="324" t="str">
        <f t="shared" ref="AV339:AV402" ca="1" si="189">IF($AN339=1,"",(SUBSTITUTE(ASC(UPPER(SUBSTITUTE((SUBSTITUTE(I339,0,"ø")),"ø","Ø")))," ","")))</f>
        <v/>
      </c>
      <c r="AW339" s="319" t="str">
        <f t="shared" ca="1" si="170"/>
        <v/>
      </c>
      <c r="AX339" s="319" t="str">
        <f t="shared" ca="1" si="171"/>
        <v/>
      </c>
      <c r="AY339" s="319" t="str">
        <f t="shared" ca="1" si="172"/>
        <v/>
      </c>
      <c r="AZ339" s="317" t="str">
        <f t="shared" ca="1" si="173"/>
        <v/>
      </c>
      <c r="BA339" s="6" t="str">
        <f t="shared" ref="BA339:BA402" ca="1" si="190">IF($AN339=1,"",IF(AJ339=1,"1",IF(N339=0,"0",UPPER(N339))))</f>
        <v/>
      </c>
      <c r="BB339" s="29"/>
      <c r="BC339" s="6" t="str">
        <f t="shared" ref="BC339:BC402" ca="1" si="191">IF(AN339=1,"",IF((ISERROR(SEARCHB("？",SUBSTITUTE(I339,"?","？"))))*1=1,0,1))</f>
        <v/>
      </c>
      <c r="BD339" s="6" t="str">
        <f t="shared" ref="BD339:BD402" ca="1" si="192">IF(AN339=1,"",IF((ISERROR(SEARCHB("？",SUBSTITUTE(AW339,"?","？"))))*1=1,0,1))</f>
        <v/>
      </c>
      <c r="BE339" s="6" t="str">
        <f t="shared" ref="BE339:BE402" ca="1" si="193">IF(AN339=1,"",IF((ISERROR(SEARCHB("？",SUBSTITUTE(AX339,"?","？"))))*1=1,0,1))</f>
        <v/>
      </c>
      <c r="BF339" s="6" t="str">
        <f t="shared" ref="BF339:BF402" ca="1" si="194">IF(AN339=1,"",IF((ISERROR(SEARCHB("？",SUBSTITUTE(AY339,"?","？"))))*1=1,0,1))</f>
        <v/>
      </c>
      <c r="BG339" s="6" t="str">
        <f t="shared" ref="BG339:BG402" ca="1" si="195">IF(AN339=1,"",IF((ISERROR(SEARCHB("？",SUBSTITUTE(AZ339,"?","？"))))*1=1,0,1))</f>
        <v/>
      </c>
      <c r="BH339" s="6" t="str">
        <f t="shared" ref="BH339:BH402" ca="1" si="196">IF(AN339=1,"",SUM(BC339:BG339))</f>
        <v/>
      </c>
      <c r="BI339" s="29"/>
      <c r="BJ339" s="302" t="str">
        <f t="shared" ref="BJ339:BJ402" ca="1" si="197">IF(AN339=1,"",IF((VALUE((TYPE(VALUE(VALUE(LEFT(AX339,1)))))))=16,AX339,IF(LEN(AX339)&gt;2,AX339,IF(LEN(AX339)=2,IF(RIGHT(AX339,1)="N",CONCATENATE("0",AX339),AX339),IF(LEN(AX339)=1,IF(TYPE(VALUE(AX339))=1,CONCATENATE("0",AX339),AX339))))))</f>
        <v/>
      </c>
      <c r="BK339" s="302" t="str">
        <f t="shared" ref="BK339:BK402" ca="1" si="198">IF(AN339=1,"",IF((VALUE((TYPE(VALUE(VALUE(LEFT(AZ339,1)))))))=16,AZ339,IF(LEN(AZ339)&gt;2,AZ339,IF(LEN(AZ339)=2,IF(RIGHT(AZ339,1)="N",CONCATENATE("0",AZ339),AZ339),IF(LEN(AZ339)=1,IF(TYPE(VALUE(AZ339))=1,CONCATENATE("0",AZ339),AZ339))))))</f>
        <v/>
      </c>
      <c r="BL339" s="29"/>
    </row>
    <row r="340" spans="1:64" x14ac:dyDescent="0.15">
      <c r="A340" s="5"/>
      <c r="B340" s="303" t="str">
        <f ca="1">LOG確認!B340</f>
        <v/>
      </c>
      <c r="C340" s="304"/>
      <c r="D340" s="280"/>
      <c r="E340" s="280"/>
      <c r="F340" s="305"/>
      <c r="G340" s="320"/>
      <c r="H340" s="284"/>
      <c r="I340" s="284"/>
      <c r="J340" s="321"/>
      <c r="K340" s="342"/>
      <c r="L340" s="306"/>
      <c r="M340" s="308"/>
      <c r="N340" s="288"/>
      <c r="O340" s="309"/>
      <c r="P340" s="290" t="str">
        <f ca="1">LOG確認!P340</f>
        <v/>
      </c>
      <c r="Q340" s="291" t="str">
        <f ca="1">LOG確認!Q340</f>
        <v/>
      </c>
      <c r="R340" s="292" t="str">
        <f ca="1">LOG確認!R340</f>
        <v/>
      </c>
      <c r="S340" s="310" t="str">
        <f ca="1">LOG確認!S340</f>
        <v/>
      </c>
      <c r="T340" s="29"/>
      <c r="U340" s="311" t="str">
        <f ca="1">LOG確認!F340</f>
        <v/>
      </c>
      <c r="V340" s="681"/>
      <c r="W340" s="29"/>
      <c r="X340" s="29"/>
      <c r="Y340" s="6">
        <f t="shared" si="175"/>
        <v>1</v>
      </c>
      <c r="Z340" s="6">
        <f t="shared" si="176"/>
        <v>1</v>
      </c>
      <c r="AA340" s="6">
        <f t="shared" si="177"/>
        <v>1</v>
      </c>
      <c r="AB340" s="6">
        <f t="shared" si="178"/>
        <v>1</v>
      </c>
      <c r="AC340" s="6">
        <f t="shared" si="179"/>
        <v>1</v>
      </c>
      <c r="AD340" s="6">
        <f t="shared" si="180"/>
        <v>1</v>
      </c>
      <c r="AE340" s="6">
        <f t="shared" si="181"/>
        <v>1</v>
      </c>
      <c r="AF340" s="6">
        <f t="shared" si="182"/>
        <v>1</v>
      </c>
      <c r="AG340" s="6">
        <f t="shared" si="183"/>
        <v>1</v>
      </c>
      <c r="AH340" s="6">
        <f t="shared" si="184"/>
        <v>1</v>
      </c>
      <c r="AI340" s="6">
        <f t="shared" si="174"/>
        <v>1</v>
      </c>
      <c r="AJ340" s="6">
        <f t="shared" ca="1" si="185"/>
        <v>1</v>
      </c>
      <c r="AK340" s="6">
        <f t="shared" si="186"/>
        <v>1</v>
      </c>
      <c r="AL340" s="6">
        <f t="shared" ca="1" si="187"/>
        <v>13</v>
      </c>
      <c r="AM340" s="53"/>
      <c r="AN340" s="6">
        <f t="shared" ca="1" si="188"/>
        <v>1</v>
      </c>
      <c r="AO340" s="29"/>
      <c r="AP340" s="314" t="str">
        <f t="shared" ref="AP340:AP403" ca="1" si="199">IF($AN340=1,"",IF(Y340=1,AP339,C340))</f>
        <v/>
      </c>
      <c r="AQ340" s="314" t="str">
        <f t="shared" ref="AQ340:AQ403" ca="1" si="200">IF($AN340=1,"",IF(Z340=1,AQ339,D340))</f>
        <v/>
      </c>
      <c r="AR340" s="314" t="str">
        <f t="shared" ref="AR340:AR403" ca="1" si="201">IF($AN340=1,"",IF(AA340=1,AR339,E340))</f>
        <v/>
      </c>
      <c r="AS340" s="319" t="str">
        <f t="shared" ref="AS340:AS403" ca="1" si="202">IF($AN340=1,"",IF(AB340=1,AS339,F340))</f>
        <v/>
      </c>
      <c r="AT340" s="319" t="str">
        <f t="shared" ref="AT340:AT403" ca="1" si="203">IF($AN340=1,"",IF(AC340=1,AT339,G340))</f>
        <v/>
      </c>
      <c r="AU340" s="317" t="str">
        <f t="shared" ref="AU340:AU403" ca="1" si="204">IF($AN340=1,"",IF(AD340=1,AU339,ASC(UPPER(H340))))</f>
        <v/>
      </c>
      <c r="AV340" s="318" t="str">
        <f t="shared" ca="1" si="189"/>
        <v/>
      </c>
      <c r="AW340" s="319" t="str">
        <f t="shared" ref="AW340:AW403" ca="1" si="205">IF($AN340=1,"",IF(AF340=1,AW339,J340))</f>
        <v/>
      </c>
      <c r="AX340" s="319" t="str">
        <f t="shared" ref="AX340:AX403" ca="1" si="206">IF($AN340=1,"",IF(AG340=1,AX339,ASC(UPPER(K340))))</f>
        <v/>
      </c>
      <c r="AY340" s="319" t="str">
        <f t="shared" ref="AY340:AY403" ca="1" si="207">IF($AN340=1,"",IF(AH340=1,AY339,L340))</f>
        <v/>
      </c>
      <c r="AZ340" s="317" t="str">
        <f t="shared" ref="AZ340:AZ403" ca="1" si="208">IF($AN340=1,"",IF(AI340=1,AZ339,ASC(UPPER(M340))))</f>
        <v/>
      </c>
      <c r="BA340" s="6" t="str">
        <f t="shared" ca="1" si="190"/>
        <v/>
      </c>
      <c r="BB340" s="29"/>
      <c r="BC340" s="6" t="str">
        <f t="shared" ca="1" si="191"/>
        <v/>
      </c>
      <c r="BD340" s="6" t="str">
        <f t="shared" ca="1" si="192"/>
        <v/>
      </c>
      <c r="BE340" s="6" t="str">
        <f t="shared" ca="1" si="193"/>
        <v/>
      </c>
      <c r="BF340" s="6" t="str">
        <f t="shared" ca="1" si="194"/>
        <v/>
      </c>
      <c r="BG340" s="6" t="str">
        <f t="shared" ca="1" si="195"/>
        <v/>
      </c>
      <c r="BH340" s="6" t="str">
        <f t="shared" ca="1" si="196"/>
        <v/>
      </c>
      <c r="BI340" s="29"/>
      <c r="BJ340" s="302" t="str">
        <f t="shared" ca="1" si="197"/>
        <v/>
      </c>
      <c r="BK340" s="302" t="str">
        <f t="shared" ca="1" si="198"/>
        <v/>
      </c>
      <c r="BL340" s="29"/>
    </row>
    <row r="341" spans="1:64" x14ac:dyDescent="0.15">
      <c r="A341" s="5"/>
      <c r="B341" s="303" t="str">
        <f ca="1">LOG確認!B341</f>
        <v/>
      </c>
      <c r="C341" s="304"/>
      <c r="D341" s="280"/>
      <c r="E341" s="280"/>
      <c r="F341" s="305"/>
      <c r="G341" s="320"/>
      <c r="H341" s="284"/>
      <c r="I341" s="284"/>
      <c r="J341" s="306"/>
      <c r="K341" s="342"/>
      <c r="L341" s="321"/>
      <c r="M341" s="308"/>
      <c r="N341" s="288"/>
      <c r="O341" s="322"/>
      <c r="P341" s="290" t="str">
        <f ca="1">LOG確認!P341</f>
        <v/>
      </c>
      <c r="Q341" s="291" t="str">
        <f ca="1">LOG確認!Q341</f>
        <v/>
      </c>
      <c r="R341" s="292" t="str">
        <f ca="1">LOG確認!R341</f>
        <v/>
      </c>
      <c r="S341" s="310" t="str">
        <f ca="1">LOG確認!S341</f>
        <v/>
      </c>
      <c r="T341" s="29"/>
      <c r="U341" s="311" t="str">
        <f ca="1">LOG確認!F341</f>
        <v/>
      </c>
      <c r="V341" s="681"/>
      <c r="W341" s="29"/>
      <c r="X341" s="29"/>
      <c r="Y341" s="6">
        <f t="shared" si="175"/>
        <v>1</v>
      </c>
      <c r="Z341" s="6">
        <f t="shared" si="176"/>
        <v>1</v>
      </c>
      <c r="AA341" s="6">
        <f t="shared" si="177"/>
        <v>1</v>
      </c>
      <c r="AB341" s="6">
        <f t="shared" si="178"/>
        <v>1</v>
      </c>
      <c r="AC341" s="6">
        <f t="shared" si="179"/>
        <v>1</v>
      </c>
      <c r="AD341" s="6">
        <f t="shared" si="180"/>
        <v>1</v>
      </c>
      <c r="AE341" s="6">
        <f t="shared" si="181"/>
        <v>1</v>
      </c>
      <c r="AF341" s="6">
        <f t="shared" si="182"/>
        <v>1</v>
      </c>
      <c r="AG341" s="6">
        <f t="shared" si="183"/>
        <v>1</v>
      </c>
      <c r="AH341" s="6">
        <f t="shared" si="184"/>
        <v>1</v>
      </c>
      <c r="AI341" s="6">
        <f t="shared" ref="AI341:AI404" si="209">IF(SUBSTITUTE(SUBSTITUTE(M341,"　","")," ","")="",1,0)</f>
        <v>1</v>
      </c>
      <c r="AJ341" s="6">
        <f t="shared" ca="1" si="185"/>
        <v>1</v>
      </c>
      <c r="AK341" s="6">
        <f t="shared" si="186"/>
        <v>1</v>
      </c>
      <c r="AL341" s="6">
        <f t="shared" ca="1" si="187"/>
        <v>13</v>
      </c>
      <c r="AM341" s="53"/>
      <c r="AN341" s="6">
        <f t="shared" ca="1" si="188"/>
        <v>1</v>
      </c>
      <c r="AO341" s="29"/>
      <c r="AP341" s="314" t="str">
        <f t="shared" ca="1" si="199"/>
        <v/>
      </c>
      <c r="AQ341" s="314" t="str">
        <f t="shared" ca="1" si="200"/>
        <v/>
      </c>
      <c r="AR341" s="314" t="str">
        <f t="shared" ca="1" si="201"/>
        <v/>
      </c>
      <c r="AS341" s="316" t="str">
        <f t="shared" ca="1" si="202"/>
        <v/>
      </c>
      <c r="AT341" s="316" t="str">
        <f t="shared" ca="1" si="203"/>
        <v/>
      </c>
      <c r="AU341" s="317" t="str">
        <f t="shared" ca="1" si="204"/>
        <v/>
      </c>
      <c r="AV341" s="318" t="str">
        <f t="shared" ca="1" si="189"/>
        <v/>
      </c>
      <c r="AW341" s="316" t="str">
        <f t="shared" ca="1" si="205"/>
        <v/>
      </c>
      <c r="AX341" s="319" t="str">
        <f t="shared" ca="1" si="206"/>
        <v/>
      </c>
      <c r="AY341" s="316" t="str">
        <f t="shared" ca="1" si="207"/>
        <v/>
      </c>
      <c r="AZ341" s="317" t="str">
        <f t="shared" ca="1" si="208"/>
        <v/>
      </c>
      <c r="BA341" s="6" t="str">
        <f t="shared" ca="1" si="190"/>
        <v/>
      </c>
      <c r="BB341" s="29"/>
      <c r="BC341" s="6" t="str">
        <f t="shared" ca="1" si="191"/>
        <v/>
      </c>
      <c r="BD341" s="6" t="str">
        <f t="shared" ca="1" si="192"/>
        <v/>
      </c>
      <c r="BE341" s="6" t="str">
        <f t="shared" ca="1" si="193"/>
        <v/>
      </c>
      <c r="BF341" s="6" t="str">
        <f t="shared" ca="1" si="194"/>
        <v/>
      </c>
      <c r="BG341" s="6" t="str">
        <f t="shared" ca="1" si="195"/>
        <v/>
      </c>
      <c r="BH341" s="6" t="str">
        <f t="shared" ca="1" si="196"/>
        <v/>
      </c>
      <c r="BI341" s="29"/>
      <c r="BJ341" s="302" t="str">
        <f t="shared" ca="1" si="197"/>
        <v/>
      </c>
      <c r="BK341" s="302" t="str">
        <f t="shared" ca="1" si="198"/>
        <v/>
      </c>
      <c r="BL341" s="29"/>
    </row>
    <row r="342" spans="1:64" x14ac:dyDescent="0.15">
      <c r="A342" s="5"/>
      <c r="B342" s="303" t="str">
        <f ca="1">LOG確認!B342</f>
        <v/>
      </c>
      <c r="C342" s="304"/>
      <c r="D342" s="280"/>
      <c r="E342" s="280"/>
      <c r="F342" s="305"/>
      <c r="G342" s="320"/>
      <c r="H342" s="284"/>
      <c r="I342" s="284"/>
      <c r="J342" s="306"/>
      <c r="K342" s="342"/>
      <c r="L342" s="321"/>
      <c r="M342" s="308"/>
      <c r="N342" s="288"/>
      <c r="O342" s="322"/>
      <c r="P342" s="290" t="str">
        <f ca="1">LOG確認!P342</f>
        <v/>
      </c>
      <c r="Q342" s="291" t="str">
        <f ca="1">LOG確認!Q342</f>
        <v/>
      </c>
      <c r="R342" s="292" t="str">
        <f ca="1">LOG確認!R342</f>
        <v/>
      </c>
      <c r="S342" s="310" t="str">
        <f ca="1">LOG確認!S342</f>
        <v/>
      </c>
      <c r="T342" s="29"/>
      <c r="U342" s="311" t="str">
        <f ca="1">LOG確認!F342</f>
        <v/>
      </c>
      <c r="V342" s="681"/>
      <c r="W342" s="29"/>
      <c r="X342" s="29"/>
      <c r="Y342" s="6">
        <f t="shared" si="175"/>
        <v>1</v>
      </c>
      <c r="Z342" s="6">
        <f t="shared" si="176"/>
        <v>1</v>
      </c>
      <c r="AA342" s="6">
        <f t="shared" si="177"/>
        <v>1</v>
      </c>
      <c r="AB342" s="6">
        <f t="shared" si="178"/>
        <v>1</v>
      </c>
      <c r="AC342" s="6">
        <f t="shared" si="179"/>
        <v>1</v>
      </c>
      <c r="AD342" s="6">
        <f t="shared" si="180"/>
        <v>1</v>
      </c>
      <c r="AE342" s="6">
        <f t="shared" si="181"/>
        <v>1</v>
      </c>
      <c r="AF342" s="6">
        <f t="shared" si="182"/>
        <v>1</v>
      </c>
      <c r="AG342" s="6">
        <f t="shared" si="183"/>
        <v>1</v>
      </c>
      <c r="AH342" s="6">
        <f t="shared" si="184"/>
        <v>1</v>
      </c>
      <c r="AI342" s="6">
        <f t="shared" si="209"/>
        <v>1</v>
      </c>
      <c r="AJ342" s="6">
        <f t="shared" ca="1" si="185"/>
        <v>1</v>
      </c>
      <c r="AK342" s="6">
        <f t="shared" si="186"/>
        <v>1</v>
      </c>
      <c r="AL342" s="6">
        <f t="shared" ca="1" si="187"/>
        <v>13</v>
      </c>
      <c r="AM342" s="53"/>
      <c r="AN342" s="6">
        <f t="shared" ca="1" si="188"/>
        <v>1</v>
      </c>
      <c r="AO342" s="29"/>
      <c r="AP342" s="314" t="str">
        <f t="shared" ca="1" si="199"/>
        <v/>
      </c>
      <c r="AQ342" s="314" t="str">
        <f t="shared" ca="1" si="200"/>
        <v/>
      </c>
      <c r="AR342" s="314" t="str">
        <f t="shared" ca="1" si="201"/>
        <v/>
      </c>
      <c r="AS342" s="319" t="str">
        <f t="shared" ca="1" si="202"/>
        <v/>
      </c>
      <c r="AT342" s="319" t="str">
        <f t="shared" ca="1" si="203"/>
        <v/>
      </c>
      <c r="AU342" s="317" t="str">
        <f t="shared" ca="1" si="204"/>
        <v/>
      </c>
      <c r="AV342" s="324" t="str">
        <f t="shared" ca="1" si="189"/>
        <v/>
      </c>
      <c r="AW342" s="319" t="str">
        <f t="shared" ca="1" si="205"/>
        <v/>
      </c>
      <c r="AX342" s="319" t="str">
        <f t="shared" ca="1" si="206"/>
        <v/>
      </c>
      <c r="AY342" s="319" t="str">
        <f t="shared" ca="1" si="207"/>
        <v/>
      </c>
      <c r="AZ342" s="317" t="str">
        <f t="shared" ca="1" si="208"/>
        <v/>
      </c>
      <c r="BA342" s="6" t="str">
        <f t="shared" ca="1" si="190"/>
        <v/>
      </c>
      <c r="BB342" s="29"/>
      <c r="BC342" s="6" t="str">
        <f t="shared" ca="1" si="191"/>
        <v/>
      </c>
      <c r="BD342" s="6" t="str">
        <f t="shared" ca="1" si="192"/>
        <v/>
      </c>
      <c r="BE342" s="6" t="str">
        <f t="shared" ca="1" si="193"/>
        <v/>
      </c>
      <c r="BF342" s="6" t="str">
        <f t="shared" ca="1" si="194"/>
        <v/>
      </c>
      <c r="BG342" s="6" t="str">
        <f t="shared" ca="1" si="195"/>
        <v/>
      </c>
      <c r="BH342" s="6" t="str">
        <f t="shared" ca="1" si="196"/>
        <v/>
      </c>
      <c r="BI342" s="29"/>
      <c r="BJ342" s="302" t="str">
        <f t="shared" ca="1" si="197"/>
        <v/>
      </c>
      <c r="BK342" s="302" t="str">
        <f t="shared" ca="1" si="198"/>
        <v/>
      </c>
      <c r="BL342" s="29"/>
    </row>
    <row r="343" spans="1:64" x14ac:dyDescent="0.15">
      <c r="A343" s="5"/>
      <c r="B343" s="303" t="str">
        <f ca="1">LOG確認!B343</f>
        <v/>
      </c>
      <c r="C343" s="304"/>
      <c r="D343" s="280"/>
      <c r="E343" s="280"/>
      <c r="F343" s="305"/>
      <c r="G343" s="320"/>
      <c r="H343" s="284"/>
      <c r="I343" s="284"/>
      <c r="J343" s="306"/>
      <c r="K343" s="307"/>
      <c r="L343" s="306"/>
      <c r="M343" s="308"/>
      <c r="N343" s="288"/>
      <c r="O343" s="322"/>
      <c r="P343" s="290" t="str">
        <f ca="1">LOG確認!P343</f>
        <v/>
      </c>
      <c r="Q343" s="291" t="str">
        <f ca="1">LOG確認!Q343</f>
        <v/>
      </c>
      <c r="R343" s="292" t="str">
        <f ca="1">LOG確認!R343</f>
        <v/>
      </c>
      <c r="S343" s="310" t="str">
        <f ca="1">LOG確認!S343</f>
        <v/>
      </c>
      <c r="T343" s="29"/>
      <c r="U343" s="311" t="str">
        <f ca="1">LOG確認!F343</f>
        <v/>
      </c>
      <c r="V343" s="681"/>
      <c r="W343" s="29"/>
      <c r="X343" s="29"/>
      <c r="Y343" s="6">
        <f t="shared" si="175"/>
        <v>1</v>
      </c>
      <c r="Z343" s="6">
        <f t="shared" si="176"/>
        <v>1</v>
      </c>
      <c r="AA343" s="6">
        <f t="shared" si="177"/>
        <v>1</v>
      </c>
      <c r="AB343" s="6">
        <f t="shared" si="178"/>
        <v>1</v>
      </c>
      <c r="AC343" s="6">
        <f t="shared" si="179"/>
        <v>1</v>
      </c>
      <c r="AD343" s="6">
        <f t="shared" si="180"/>
        <v>1</v>
      </c>
      <c r="AE343" s="6">
        <f t="shared" si="181"/>
        <v>1</v>
      </c>
      <c r="AF343" s="6">
        <f t="shared" si="182"/>
        <v>1</v>
      </c>
      <c r="AG343" s="6">
        <f t="shared" si="183"/>
        <v>1</v>
      </c>
      <c r="AH343" s="6">
        <f t="shared" si="184"/>
        <v>1</v>
      </c>
      <c r="AI343" s="6">
        <f t="shared" si="209"/>
        <v>1</v>
      </c>
      <c r="AJ343" s="6">
        <f t="shared" ca="1" si="185"/>
        <v>1</v>
      </c>
      <c r="AK343" s="6">
        <f t="shared" si="186"/>
        <v>1</v>
      </c>
      <c r="AL343" s="6">
        <f t="shared" ca="1" si="187"/>
        <v>13</v>
      </c>
      <c r="AM343" s="53"/>
      <c r="AN343" s="6">
        <f t="shared" ca="1" si="188"/>
        <v>1</v>
      </c>
      <c r="AO343" s="29"/>
      <c r="AP343" s="314" t="str">
        <f t="shared" ca="1" si="199"/>
        <v/>
      </c>
      <c r="AQ343" s="314" t="str">
        <f t="shared" ca="1" si="200"/>
        <v/>
      </c>
      <c r="AR343" s="314" t="str">
        <f t="shared" ca="1" si="201"/>
        <v/>
      </c>
      <c r="AS343" s="325" t="str">
        <f t="shared" ca="1" si="202"/>
        <v/>
      </c>
      <c r="AT343" s="325" t="str">
        <f t="shared" ca="1" si="203"/>
        <v/>
      </c>
      <c r="AU343" s="317" t="str">
        <f t="shared" ca="1" si="204"/>
        <v/>
      </c>
      <c r="AV343" s="318" t="str">
        <f t="shared" ca="1" si="189"/>
        <v/>
      </c>
      <c r="AW343" s="325" t="str">
        <f t="shared" ca="1" si="205"/>
        <v/>
      </c>
      <c r="AX343" s="319" t="str">
        <f t="shared" ca="1" si="206"/>
        <v/>
      </c>
      <c r="AY343" s="325" t="str">
        <f t="shared" ca="1" si="207"/>
        <v/>
      </c>
      <c r="AZ343" s="317" t="str">
        <f t="shared" ca="1" si="208"/>
        <v/>
      </c>
      <c r="BA343" s="6" t="str">
        <f t="shared" ca="1" si="190"/>
        <v/>
      </c>
      <c r="BB343" s="29"/>
      <c r="BC343" s="6" t="str">
        <f t="shared" ca="1" si="191"/>
        <v/>
      </c>
      <c r="BD343" s="6" t="str">
        <f t="shared" ca="1" si="192"/>
        <v/>
      </c>
      <c r="BE343" s="6" t="str">
        <f t="shared" ca="1" si="193"/>
        <v/>
      </c>
      <c r="BF343" s="6" t="str">
        <f t="shared" ca="1" si="194"/>
        <v/>
      </c>
      <c r="BG343" s="6" t="str">
        <f t="shared" ca="1" si="195"/>
        <v/>
      </c>
      <c r="BH343" s="6" t="str">
        <f t="shared" ca="1" si="196"/>
        <v/>
      </c>
      <c r="BI343" s="29"/>
      <c r="BJ343" s="302" t="str">
        <f t="shared" ca="1" si="197"/>
        <v/>
      </c>
      <c r="BK343" s="302" t="str">
        <f t="shared" ca="1" si="198"/>
        <v/>
      </c>
      <c r="BL343" s="29"/>
    </row>
    <row r="344" spans="1:64" x14ac:dyDescent="0.15">
      <c r="A344" s="5"/>
      <c r="B344" s="303" t="str">
        <f ca="1">LOG確認!B344</f>
        <v/>
      </c>
      <c r="C344" s="304"/>
      <c r="D344" s="280"/>
      <c r="E344" s="280"/>
      <c r="F344" s="305"/>
      <c r="G344" s="320"/>
      <c r="H344" s="284"/>
      <c r="I344" s="284"/>
      <c r="J344" s="321"/>
      <c r="K344" s="342"/>
      <c r="L344" s="321"/>
      <c r="M344" s="308"/>
      <c r="N344" s="288"/>
      <c r="O344" s="309"/>
      <c r="P344" s="290" t="str">
        <f ca="1">LOG確認!P344</f>
        <v/>
      </c>
      <c r="Q344" s="291" t="str">
        <f ca="1">LOG確認!Q344</f>
        <v/>
      </c>
      <c r="R344" s="292" t="str">
        <f ca="1">LOG確認!R344</f>
        <v/>
      </c>
      <c r="S344" s="310" t="str">
        <f ca="1">LOG確認!S344</f>
        <v/>
      </c>
      <c r="T344" s="29"/>
      <c r="U344" s="326" t="str">
        <f ca="1">LOG確認!F344</f>
        <v/>
      </c>
      <c r="V344" s="681"/>
      <c r="W344" s="29"/>
      <c r="X344" s="29"/>
      <c r="Y344" s="6">
        <f t="shared" si="175"/>
        <v>1</v>
      </c>
      <c r="Z344" s="6">
        <f t="shared" si="176"/>
        <v>1</v>
      </c>
      <c r="AA344" s="6">
        <f t="shared" si="177"/>
        <v>1</v>
      </c>
      <c r="AB344" s="6">
        <f t="shared" si="178"/>
        <v>1</v>
      </c>
      <c r="AC344" s="6">
        <f t="shared" si="179"/>
        <v>1</v>
      </c>
      <c r="AD344" s="6">
        <f t="shared" si="180"/>
        <v>1</v>
      </c>
      <c r="AE344" s="6">
        <f t="shared" si="181"/>
        <v>1</v>
      </c>
      <c r="AF344" s="6">
        <f t="shared" si="182"/>
        <v>1</v>
      </c>
      <c r="AG344" s="6">
        <f t="shared" si="183"/>
        <v>1</v>
      </c>
      <c r="AH344" s="6">
        <f t="shared" si="184"/>
        <v>1</v>
      </c>
      <c r="AI344" s="6">
        <f t="shared" si="209"/>
        <v>1</v>
      </c>
      <c r="AJ344" s="6">
        <f t="shared" ca="1" si="185"/>
        <v>1</v>
      </c>
      <c r="AK344" s="6">
        <f t="shared" si="186"/>
        <v>1</v>
      </c>
      <c r="AL344" s="6">
        <f t="shared" ca="1" si="187"/>
        <v>13</v>
      </c>
      <c r="AM344" s="53"/>
      <c r="AN344" s="6">
        <f t="shared" ca="1" si="188"/>
        <v>1</v>
      </c>
      <c r="AO344" s="29"/>
      <c r="AP344" s="314" t="str">
        <f t="shared" ca="1" si="199"/>
        <v/>
      </c>
      <c r="AQ344" s="314" t="str">
        <f t="shared" ca="1" si="200"/>
        <v/>
      </c>
      <c r="AR344" s="314" t="str">
        <f t="shared" ca="1" si="201"/>
        <v/>
      </c>
      <c r="AS344" s="325" t="str">
        <f t="shared" ca="1" si="202"/>
        <v/>
      </c>
      <c r="AT344" s="325" t="str">
        <f t="shared" ca="1" si="203"/>
        <v/>
      </c>
      <c r="AU344" s="317" t="str">
        <f t="shared" ca="1" si="204"/>
        <v/>
      </c>
      <c r="AV344" s="318" t="str">
        <f t="shared" ca="1" si="189"/>
        <v/>
      </c>
      <c r="AW344" s="325" t="str">
        <f t="shared" ca="1" si="205"/>
        <v/>
      </c>
      <c r="AX344" s="319" t="str">
        <f t="shared" ca="1" si="206"/>
        <v/>
      </c>
      <c r="AY344" s="325" t="str">
        <f t="shared" ca="1" si="207"/>
        <v/>
      </c>
      <c r="AZ344" s="317" t="str">
        <f t="shared" ca="1" si="208"/>
        <v/>
      </c>
      <c r="BA344" s="6" t="str">
        <f t="shared" ca="1" si="190"/>
        <v/>
      </c>
      <c r="BB344" s="29"/>
      <c r="BC344" s="6" t="str">
        <f t="shared" ca="1" si="191"/>
        <v/>
      </c>
      <c r="BD344" s="6" t="str">
        <f t="shared" ca="1" si="192"/>
        <v/>
      </c>
      <c r="BE344" s="6" t="str">
        <f t="shared" ca="1" si="193"/>
        <v/>
      </c>
      <c r="BF344" s="6" t="str">
        <f t="shared" ca="1" si="194"/>
        <v/>
      </c>
      <c r="BG344" s="6" t="str">
        <f t="shared" ca="1" si="195"/>
        <v/>
      </c>
      <c r="BH344" s="6" t="str">
        <f t="shared" ca="1" si="196"/>
        <v/>
      </c>
      <c r="BI344" s="29"/>
      <c r="BJ344" s="302" t="str">
        <f t="shared" ca="1" si="197"/>
        <v/>
      </c>
      <c r="BK344" s="302" t="str">
        <f t="shared" ca="1" si="198"/>
        <v/>
      </c>
      <c r="BL344" s="29"/>
    </row>
    <row r="345" spans="1:64" x14ac:dyDescent="0.15">
      <c r="A345" s="5"/>
      <c r="B345" s="303" t="str">
        <f ca="1">LOG確認!B345</f>
        <v/>
      </c>
      <c r="C345" s="304"/>
      <c r="D345" s="280"/>
      <c r="E345" s="280"/>
      <c r="F345" s="305"/>
      <c r="G345" s="320"/>
      <c r="H345" s="284"/>
      <c r="I345" s="284"/>
      <c r="J345" s="321"/>
      <c r="K345" s="342"/>
      <c r="L345" s="321"/>
      <c r="M345" s="308"/>
      <c r="N345" s="288"/>
      <c r="O345" s="322"/>
      <c r="P345" s="290" t="str">
        <f ca="1">LOG確認!P345</f>
        <v/>
      </c>
      <c r="Q345" s="291" t="str">
        <f ca="1">LOG確認!Q345</f>
        <v/>
      </c>
      <c r="R345" s="292" t="str">
        <f ca="1">LOG確認!R345</f>
        <v/>
      </c>
      <c r="S345" s="310" t="str">
        <f ca="1">LOG確認!S345</f>
        <v/>
      </c>
      <c r="T345" s="29"/>
      <c r="U345" s="311" t="str">
        <f ca="1">LOG確認!F345</f>
        <v/>
      </c>
      <c r="V345" s="681"/>
      <c r="W345" s="29"/>
      <c r="X345" s="29"/>
      <c r="Y345" s="6">
        <f t="shared" si="175"/>
        <v>1</v>
      </c>
      <c r="Z345" s="6">
        <f t="shared" si="176"/>
        <v>1</v>
      </c>
      <c r="AA345" s="6">
        <f t="shared" si="177"/>
        <v>1</v>
      </c>
      <c r="AB345" s="6">
        <f t="shared" si="178"/>
        <v>1</v>
      </c>
      <c r="AC345" s="6">
        <f t="shared" si="179"/>
        <v>1</v>
      </c>
      <c r="AD345" s="6">
        <f t="shared" si="180"/>
        <v>1</v>
      </c>
      <c r="AE345" s="6">
        <f t="shared" si="181"/>
        <v>1</v>
      </c>
      <c r="AF345" s="6">
        <f t="shared" si="182"/>
        <v>1</v>
      </c>
      <c r="AG345" s="6">
        <f t="shared" si="183"/>
        <v>1</v>
      </c>
      <c r="AH345" s="6">
        <f t="shared" si="184"/>
        <v>1</v>
      </c>
      <c r="AI345" s="6">
        <f t="shared" si="209"/>
        <v>1</v>
      </c>
      <c r="AJ345" s="6">
        <f t="shared" ca="1" si="185"/>
        <v>1</v>
      </c>
      <c r="AK345" s="6">
        <f t="shared" si="186"/>
        <v>1</v>
      </c>
      <c r="AL345" s="6">
        <f t="shared" ca="1" si="187"/>
        <v>13</v>
      </c>
      <c r="AM345" s="53"/>
      <c r="AN345" s="6">
        <f t="shared" ca="1" si="188"/>
        <v>1</v>
      </c>
      <c r="AO345" s="29"/>
      <c r="AP345" s="314" t="str">
        <f t="shared" ca="1" si="199"/>
        <v/>
      </c>
      <c r="AQ345" s="314" t="str">
        <f t="shared" ca="1" si="200"/>
        <v/>
      </c>
      <c r="AR345" s="314" t="str">
        <f t="shared" ca="1" si="201"/>
        <v/>
      </c>
      <c r="AS345" s="325" t="str">
        <f t="shared" ca="1" si="202"/>
        <v/>
      </c>
      <c r="AT345" s="325" t="str">
        <f t="shared" ca="1" si="203"/>
        <v/>
      </c>
      <c r="AU345" s="317" t="str">
        <f t="shared" ca="1" si="204"/>
        <v/>
      </c>
      <c r="AV345" s="324" t="str">
        <f t="shared" ca="1" si="189"/>
        <v/>
      </c>
      <c r="AW345" s="325" t="str">
        <f t="shared" ca="1" si="205"/>
        <v/>
      </c>
      <c r="AX345" s="319" t="str">
        <f t="shared" ca="1" si="206"/>
        <v/>
      </c>
      <c r="AY345" s="325" t="str">
        <f t="shared" ca="1" si="207"/>
        <v/>
      </c>
      <c r="AZ345" s="317" t="str">
        <f t="shared" ca="1" si="208"/>
        <v/>
      </c>
      <c r="BA345" s="6" t="str">
        <f t="shared" ca="1" si="190"/>
        <v/>
      </c>
      <c r="BB345" s="29"/>
      <c r="BC345" s="6" t="str">
        <f t="shared" ca="1" si="191"/>
        <v/>
      </c>
      <c r="BD345" s="6" t="str">
        <f t="shared" ca="1" si="192"/>
        <v/>
      </c>
      <c r="BE345" s="6" t="str">
        <f t="shared" ca="1" si="193"/>
        <v/>
      </c>
      <c r="BF345" s="6" t="str">
        <f t="shared" ca="1" si="194"/>
        <v/>
      </c>
      <c r="BG345" s="6" t="str">
        <f t="shared" ca="1" si="195"/>
        <v/>
      </c>
      <c r="BH345" s="6" t="str">
        <f t="shared" ca="1" si="196"/>
        <v/>
      </c>
      <c r="BI345" s="29"/>
      <c r="BJ345" s="302" t="str">
        <f t="shared" ca="1" si="197"/>
        <v/>
      </c>
      <c r="BK345" s="302" t="str">
        <f t="shared" ca="1" si="198"/>
        <v/>
      </c>
      <c r="BL345" s="29"/>
    </row>
    <row r="346" spans="1:64" x14ac:dyDescent="0.15">
      <c r="A346" s="5"/>
      <c r="B346" s="303" t="str">
        <f ca="1">LOG確認!B346</f>
        <v/>
      </c>
      <c r="C346" s="304"/>
      <c r="D346" s="280"/>
      <c r="E346" s="280"/>
      <c r="F346" s="305"/>
      <c r="G346" s="320"/>
      <c r="H346" s="284"/>
      <c r="I346" s="284"/>
      <c r="J346" s="306"/>
      <c r="K346" s="342"/>
      <c r="L346" s="321"/>
      <c r="M346" s="308"/>
      <c r="N346" s="288"/>
      <c r="O346" s="322"/>
      <c r="P346" s="290" t="str">
        <f ca="1">LOG確認!P346</f>
        <v/>
      </c>
      <c r="Q346" s="291" t="str">
        <f ca="1">LOG確認!Q346</f>
        <v/>
      </c>
      <c r="R346" s="292" t="str">
        <f ca="1">LOG確認!R346</f>
        <v/>
      </c>
      <c r="S346" s="310" t="str">
        <f ca="1">LOG確認!S346</f>
        <v/>
      </c>
      <c r="T346" s="29"/>
      <c r="U346" s="311" t="str">
        <f ca="1">LOG確認!F346</f>
        <v/>
      </c>
      <c r="V346" s="681"/>
      <c r="W346" s="29"/>
      <c r="X346" s="29"/>
      <c r="Y346" s="6">
        <f t="shared" si="175"/>
        <v>1</v>
      </c>
      <c r="Z346" s="6">
        <f t="shared" si="176"/>
        <v>1</v>
      </c>
      <c r="AA346" s="6">
        <f t="shared" si="177"/>
        <v>1</v>
      </c>
      <c r="AB346" s="6">
        <f t="shared" si="178"/>
        <v>1</v>
      </c>
      <c r="AC346" s="6">
        <f t="shared" si="179"/>
        <v>1</v>
      </c>
      <c r="AD346" s="6">
        <f t="shared" si="180"/>
        <v>1</v>
      </c>
      <c r="AE346" s="6">
        <f t="shared" si="181"/>
        <v>1</v>
      </c>
      <c r="AF346" s="6">
        <f t="shared" si="182"/>
        <v>1</v>
      </c>
      <c r="AG346" s="6">
        <f t="shared" si="183"/>
        <v>1</v>
      </c>
      <c r="AH346" s="6">
        <f t="shared" si="184"/>
        <v>1</v>
      </c>
      <c r="AI346" s="6">
        <f t="shared" si="209"/>
        <v>1</v>
      </c>
      <c r="AJ346" s="6">
        <f t="shared" ca="1" si="185"/>
        <v>1</v>
      </c>
      <c r="AK346" s="6">
        <f t="shared" si="186"/>
        <v>1</v>
      </c>
      <c r="AL346" s="6">
        <f t="shared" ca="1" si="187"/>
        <v>13</v>
      </c>
      <c r="AM346" s="53"/>
      <c r="AN346" s="6">
        <f t="shared" ca="1" si="188"/>
        <v>1</v>
      </c>
      <c r="AO346" s="29"/>
      <c r="AP346" s="314" t="str">
        <f t="shared" ca="1" si="199"/>
        <v/>
      </c>
      <c r="AQ346" s="314" t="str">
        <f t="shared" ca="1" si="200"/>
        <v/>
      </c>
      <c r="AR346" s="314" t="str">
        <f t="shared" ca="1" si="201"/>
        <v/>
      </c>
      <c r="AS346" s="325" t="str">
        <f t="shared" ca="1" si="202"/>
        <v/>
      </c>
      <c r="AT346" s="325" t="str">
        <f t="shared" ca="1" si="203"/>
        <v/>
      </c>
      <c r="AU346" s="317" t="str">
        <f t="shared" ca="1" si="204"/>
        <v/>
      </c>
      <c r="AV346" s="318" t="str">
        <f t="shared" ca="1" si="189"/>
        <v/>
      </c>
      <c r="AW346" s="325" t="str">
        <f t="shared" ca="1" si="205"/>
        <v/>
      </c>
      <c r="AX346" s="319" t="str">
        <f t="shared" ca="1" si="206"/>
        <v/>
      </c>
      <c r="AY346" s="325" t="str">
        <f t="shared" ca="1" si="207"/>
        <v/>
      </c>
      <c r="AZ346" s="317" t="str">
        <f t="shared" ca="1" si="208"/>
        <v/>
      </c>
      <c r="BA346" s="6" t="str">
        <f t="shared" ca="1" si="190"/>
        <v/>
      </c>
      <c r="BB346" s="29"/>
      <c r="BC346" s="6" t="str">
        <f t="shared" ca="1" si="191"/>
        <v/>
      </c>
      <c r="BD346" s="6" t="str">
        <f t="shared" ca="1" si="192"/>
        <v/>
      </c>
      <c r="BE346" s="6" t="str">
        <f t="shared" ca="1" si="193"/>
        <v/>
      </c>
      <c r="BF346" s="6" t="str">
        <f t="shared" ca="1" si="194"/>
        <v/>
      </c>
      <c r="BG346" s="6" t="str">
        <f t="shared" ca="1" si="195"/>
        <v/>
      </c>
      <c r="BH346" s="6" t="str">
        <f t="shared" ca="1" si="196"/>
        <v/>
      </c>
      <c r="BI346" s="29"/>
      <c r="BJ346" s="302" t="str">
        <f t="shared" ca="1" si="197"/>
        <v/>
      </c>
      <c r="BK346" s="302" t="str">
        <f t="shared" ca="1" si="198"/>
        <v/>
      </c>
      <c r="BL346" s="29"/>
    </row>
    <row r="347" spans="1:64" x14ac:dyDescent="0.15">
      <c r="A347" s="5"/>
      <c r="B347" s="303" t="str">
        <f ca="1">LOG確認!B347</f>
        <v/>
      </c>
      <c r="C347" s="304"/>
      <c r="D347" s="280"/>
      <c r="E347" s="280"/>
      <c r="F347" s="305"/>
      <c r="G347" s="320"/>
      <c r="H347" s="284"/>
      <c r="I347" s="284"/>
      <c r="J347" s="306"/>
      <c r="K347" s="342"/>
      <c r="L347" s="306"/>
      <c r="M347" s="308"/>
      <c r="N347" s="288"/>
      <c r="O347" s="322"/>
      <c r="P347" s="290" t="str">
        <f ca="1">LOG確認!P347</f>
        <v/>
      </c>
      <c r="Q347" s="291" t="str">
        <f ca="1">LOG確認!Q347</f>
        <v/>
      </c>
      <c r="R347" s="292" t="str">
        <f ca="1">LOG確認!R347</f>
        <v/>
      </c>
      <c r="S347" s="310" t="str">
        <f ca="1">LOG確認!S347</f>
        <v/>
      </c>
      <c r="T347" s="29"/>
      <c r="U347" s="326" t="str">
        <f ca="1">LOG確認!F347</f>
        <v/>
      </c>
      <c r="V347" s="681"/>
      <c r="W347" s="29"/>
      <c r="X347" s="29"/>
      <c r="Y347" s="6">
        <f t="shared" si="175"/>
        <v>1</v>
      </c>
      <c r="Z347" s="6">
        <f t="shared" si="176"/>
        <v>1</v>
      </c>
      <c r="AA347" s="6">
        <f t="shared" si="177"/>
        <v>1</v>
      </c>
      <c r="AB347" s="6">
        <f t="shared" si="178"/>
        <v>1</v>
      </c>
      <c r="AC347" s="6">
        <f t="shared" si="179"/>
        <v>1</v>
      </c>
      <c r="AD347" s="6">
        <f t="shared" si="180"/>
        <v>1</v>
      </c>
      <c r="AE347" s="6">
        <f t="shared" si="181"/>
        <v>1</v>
      </c>
      <c r="AF347" s="6">
        <f t="shared" si="182"/>
        <v>1</v>
      </c>
      <c r="AG347" s="6">
        <f t="shared" si="183"/>
        <v>1</v>
      </c>
      <c r="AH347" s="6">
        <f t="shared" si="184"/>
        <v>1</v>
      </c>
      <c r="AI347" s="6">
        <f t="shared" si="209"/>
        <v>1</v>
      </c>
      <c r="AJ347" s="6">
        <f t="shared" ca="1" si="185"/>
        <v>1</v>
      </c>
      <c r="AK347" s="6">
        <f t="shared" si="186"/>
        <v>1</v>
      </c>
      <c r="AL347" s="6">
        <f t="shared" ca="1" si="187"/>
        <v>13</v>
      </c>
      <c r="AM347" s="53"/>
      <c r="AN347" s="6">
        <f t="shared" ca="1" si="188"/>
        <v>1</v>
      </c>
      <c r="AO347" s="29"/>
      <c r="AP347" s="314" t="str">
        <f t="shared" ca="1" si="199"/>
        <v/>
      </c>
      <c r="AQ347" s="314" t="str">
        <f t="shared" ca="1" si="200"/>
        <v/>
      </c>
      <c r="AR347" s="314" t="str">
        <f t="shared" ca="1" si="201"/>
        <v/>
      </c>
      <c r="AS347" s="316" t="str">
        <f t="shared" ca="1" si="202"/>
        <v/>
      </c>
      <c r="AT347" s="316" t="str">
        <f t="shared" ca="1" si="203"/>
        <v/>
      </c>
      <c r="AU347" s="317" t="str">
        <f t="shared" ca="1" si="204"/>
        <v/>
      </c>
      <c r="AV347" s="318" t="str">
        <f t="shared" ca="1" si="189"/>
        <v/>
      </c>
      <c r="AW347" s="316" t="str">
        <f t="shared" ca="1" si="205"/>
        <v/>
      </c>
      <c r="AX347" s="319" t="str">
        <f t="shared" ca="1" si="206"/>
        <v/>
      </c>
      <c r="AY347" s="316" t="str">
        <f t="shared" ca="1" si="207"/>
        <v/>
      </c>
      <c r="AZ347" s="317" t="str">
        <f t="shared" ca="1" si="208"/>
        <v/>
      </c>
      <c r="BA347" s="6" t="str">
        <f t="shared" ca="1" si="190"/>
        <v/>
      </c>
      <c r="BB347" s="29"/>
      <c r="BC347" s="6" t="str">
        <f t="shared" ca="1" si="191"/>
        <v/>
      </c>
      <c r="BD347" s="6" t="str">
        <f t="shared" ca="1" si="192"/>
        <v/>
      </c>
      <c r="BE347" s="6" t="str">
        <f t="shared" ca="1" si="193"/>
        <v/>
      </c>
      <c r="BF347" s="6" t="str">
        <f t="shared" ca="1" si="194"/>
        <v/>
      </c>
      <c r="BG347" s="6" t="str">
        <f t="shared" ca="1" si="195"/>
        <v/>
      </c>
      <c r="BH347" s="6" t="str">
        <f t="shared" ca="1" si="196"/>
        <v/>
      </c>
      <c r="BI347" s="29"/>
      <c r="BJ347" s="302" t="str">
        <f t="shared" ca="1" si="197"/>
        <v/>
      </c>
      <c r="BK347" s="302" t="str">
        <f t="shared" ca="1" si="198"/>
        <v/>
      </c>
      <c r="BL347" s="29"/>
    </row>
    <row r="348" spans="1:64" x14ac:dyDescent="0.15">
      <c r="A348" s="5">
        <v>330</v>
      </c>
      <c r="B348" s="303" t="str">
        <f ca="1">LOG確認!B348</f>
        <v/>
      </c>
      <c r="C348" s="327"/>
      <c r="D348" s="328"/>
      <c r="E348" s="328"/>
      <c r="F348" s="329"/>
      <c r="G348" s="328"/>
      <c r="H348" s="330"/>
      <c r="I348" s="330"/>
      <c r="J348" s="331"/>
      <c r="K348" s="332"/>
      <c r="L348" s="331"/>
      <c r="M348" s="333"/>
      <c r="N348" s="334"/>
      <c r="O348" s="335"/>
      <c r="P348" s="336" t="str">
        <f ca="1">LOG確認!P348</f>
        <v/>
      </c>
      <c r="Q348" s="337" t="str">
        <f ca="1">LOG確認!Q348</f>
        <v/>
      </c>
      <c r="R348" s="338" t="str">
        <f ca="1">LOG確認!R348</f>
        <v/>
      </c>
      <c r="S348" s="339" t="str">
        <f ca="1">LOG確認!S348</f>
        <v/>
      </c>
      <c r="T348" s="29"/>
      <c r="U348" s="340" t="str">
        <f ca="1">LOG確認!F348</f>
        <v/>
      </c>
      <c r="V348" s="681"/>
      <c r="W348" s="29"/>
      <c r="X348" s="29"/>
      <c r="Y348" s="6">
        <f t="shared" si="175"/>
        <v>1</v>
      </c>
      <c r="Z348" s="6">
        <f t="shared" si="176"/>
        <v>1</v>
      </c>
      <c r="AA348" s="6">
        <f t="shared" si="177"/>
        <v>1</v>
      </c>
      <c r="AB348" s="6">
        <f t="shared" si="178"/>
        <v>1</v>
      </c>
      <c r="AC348" s="6">
        <f t="shared" si="179"/>
        <v>1</v>
      </c>
      <c r="AD348" s="6">
        <f t="shared" si="180"/>
        <v>1</v>
      </c>
      <c r="AE348" s="6">
        <f t="shared" si="181"/>
        <v>1</v>
      </c>
      <c r="AF348" s="6">
        <f t="shared" si="182"/>
        <v>1</v>
      </c>
      <c r="AG348" s="6">
        <f t="shared" si="183"/>
        <v>1</v>
      </c>
      <c r="AH348" s="6">
        <f t="shared" si="184"/>
        <v>1</v>
      </c>
      <c r="AI348" s="6">
        <f t="shared" si="209"/>
        <v>1</v>
      </c>
      <c r="AJ348" s="6">
        <f t="shared" ca="1" si="185"/>
        <v>1</v>
      </c>
      <c r="AK348" s="6">
        <f t="shared" si="186"/>
        <v>1</v>
      </c>
      <c r="AL348" s="6">
        <f t="shared" ca="1" si="187"/>
        <v>13</v>
      </c>
      <c r="AM348" s="53"/>
      <c r="AN348" s="6">
        <f t="shared" ca="1" si="188"/>
        <v>1</v>
      </c>
      <c r="AO348" s="29"/>
      <c r="AP348" s="314" t="str">
        <f t="shared" ca="1" si="199"/>
        <v/>
      </c>
      <c r="AQ348" s="314" t="str">
        <f t="shared" ca="1" si="200"/>
        <v/>
      </c>
      <c r="AR348" s="314" t="str">
        <f t="shared" ca="1" si="201"/>
        <v/>
      </c>
      <c r="AS348" s="325" t="str">
        <f t="shared" ca="1" si="202"/>
        <v/>
      </c>
      <c r="AT348" s="325" t="str">
        <f t="shared" ca="1" si="203"/>
        <v/>
      </c>
      <c r="AU348" s="317" t="str">
        <f t="shared" ca="1" si="204"/>
        <v/>
      </c>
      <c r="AV348" s="318" t="str">
        <f t="shared" ca="1" si="189"/>
        <v/>
      </c>
      <c r="AW348" s="325" t="str">
        <f t="shared" ca="1" si="205"/>
        <v/>
      </c>
      <c r="AX348" s="319" t="str">
        <f t="shared" ca="1" si="206"/>
        <v/>
      </c>
      <c r="AY348" s="325" t="str">
        <f t="shared" ca="1" si="207"/>
        <v/>
      </c>
      <c r="AZ348" s="317" t="str">
        <f t="shared" ca="1" si="208"/>
        <v/>
      </c>
      <c r="BA348" s="6" t="str">
        <f t="shared" ca="1" si="190"/>
        <v/>
      </c>
      <c r="BB348" s="29"/>
      <c r="BC348" s="6" t="str">
        <f t="shared" ca="1" si="191"/>
        <v/>
      </c>
      <c r="BD348" s="6" t="str">
        <f t="shared" ca="1" si="192"/>
        <v/>
      </c>
      <c r="BE348" s="6" t="str">
        <f t="shared" ca="1" si="193"/>
        <v/>
      </c>
      <c r="BF348" s="6" t="str">
        <f t="shared" ca="1" si="194"/>
        <v/>
      </c>
      <c r="BG348" s="6" t="str">
        <f t="shared" ca="1" si="195"/>
        <v/>
      </c>
      <c r="BH348" s="6" t="str">
        <f t="shared" ca="1" si="196"/>
        <v/>
      </c>
      <c r="BI348" s="29"/>
      <c r="BJ348" s="302" t="str">
        <f t="shared" ca="1" si="197"/>
        <v/>
      </c>
      <c r="BK348" s="302" t="str">
        <f t="shared" ca="1" si="198"/>
        <v/>
      </c>
      <c r="BL348" s="29"/>
    </row>
    <row r="349" spans="1:64" x14ac:dyDescent="0.15">
      <c r="A349" s="5"/>
      <c r="B349" s="279" t="str">
        <f ca="1">LOG確認!B349</f>
        <v/>
      </c>
      <c r="C349" s="280"/>
      <c r="D349" s="281"/>
      <c r="E349" s="281"/>
      <c r="F349" s="282"/>
      <c r="G349" s="280"/>
      <c r="H349" s="283"/>
      <c r="I349" s="284"/>
      <c r="J349" s="285"/>
      <c r="K349" s="286"/>
      <c r="L349" s="285"/>
      <c r="M349" s="287"/>
      <c r="N349" s="341"/>
      <c r="O349" s="289"/>
      <c r="P349" s="290" t="str">
        <f ca="1">LOG確認!P349</f>
        <v/>
      </c>
      <c r="Q349" s="291" t="str">
        <f ca="1">LOG確認!Q349</f>
        <v/>
      </c>
      <c r="R349" s="292" t="str">
        <f ca="1">LOG確認!R349</f>
        <v/>
      </c>
      <c r="S349" s="310" t="str">
        <f ca="1">LOG確認!S349</f>
        <v/>
      </c>
      <c r="T349" s="29"/>
      <c r="U349" s="294" t="str">
        <f ca="1">LOG確認!F349</f>
        <v/>
      </c>
      <c r="V349" s="681"/>
      <c r="W349" s="29"/>
      <c r="X349" s="29"/>
      <c r="Y349" s="6">
        <f t="shared" si="175"/>
        <v>1</v>
      </c>
      <c r="Z349" s="6">
        <f t="shared" si="176"/>
        <v>1</v>
      </c>
      <c r="AA349" s="6">
        <f t="shared" si="177"/>
        <v>1</v>
      </c>
      <c r="AB349" s="6">
        <f t="shared" si="178"/>
        <v>1</v>
      </c>
      <c r="AC349" s="6">
        <f t="shared" si="179"/>
        <v>1</v>
      </c>
      <c r="AD349" s="6">
        <f t="shared" si="180"/>
        <v>1</v>
      </c>
      <c r="AE349" s="6">
        <f t="shared" si="181"/>
        <v>1</v>
      </c>
      <c r="AF349" s="6">
        <f t="shared" si="182"/>
        <v>1</v>
      </c>
      <c r="AG349" s="6">
        <f t="shared" si="183"/>
        <v>1</v>
      </c>
      <c r="AH349" s="6">
        <f t="shared" si="184"/>
        <v>1</v>
      </c>
      <c r="AI349" s="6">
        <f t="shared" si="209"/>
        <v>1</v>
      </c>
      <c r="AJ349" s="6">
        <f t="shared" ca="1" si="185"/>
        <v>1</v>
      </c>
      <c r="AK349" s="6">
        <f t="shared" si="186"/>
        <v>1</v>
      </c>
      <c r="AL349" s="6">
        <f t="shared" ca="1" si="187"/>
        <v>13</v>
      </c>
      <c r="AM349" s="53"/>
      <c r="AN349" s="6">
        <f t="shared" ca="1" si="188"/>
        <v>1</v>
      </c>
      <c r="AO349" s="29"/>
      <c r="AP349" s="314" t="str">
        <f t="shared" ca="1" si="199"/>
        <v/>
      </c>
      <c r="AQ349" s="314" t="str">
        <f t="shared" ca="1" si="200"/>
        <v/>
      </c>
      <c r="AR349" s="314" t="str">
        <f t="shared" ca="1" si="201"/>
        <v/>
      </c>
      <c r="AS349" s="319" t="str">
        <f t="shared" ca="1" si="202"/>
        <v/>
      </c>
      <c r="AT349" s="319" t="str">
        <f t="shared" ca="1" si="203"/>
        <v/>
      </c>
      <c r="AU349" s="317" t="str">
        <f t="shared" ca="1" si="204"/>
        <v/>
      </c>
      <c r="AV349" s="324" t="str">
        <f t="shared" ca="1" si="189"/>
        <v/>
      </c>
      <c r="AW349" s="319" t="str">
        <f t="shared" ca="1" si="205"/>
        <v/>
      </c>
      <c r="AX349" s="319" t="str">
        <f t="shared" ca="1" si="206"/>
        <v/>
      </c>
      <c r="AY349" s="319" t="str">
        <f t="shared" ca="1" si="207"/>
        <v/>
      </c>
      <c r="AZ349" s="317" t="str">
        <f t="shared" ca="1" si="208"/>
        <v/>
      </c>
      <c r="BA349" s="6" t="str">
        <f t="shared" ca="1" si="190"/>
        <v/>
      </c>
      <c r="BB349" s="29"/>
      <c r="BC349" s="6" t="str">
        <f t="shared" ca="1" si="191"/>
        <v/>
      </c>
      <c r="BD349" s="6" t="str">
        <f t="shared" ca="1" si="192"/>
        <v/>
      </c>
      <c r="BE349" s="6" t="str">
        <f t="shared" ca="1" si="193"/>
        <v/>
      </c>
      <c r="BF349" s="6" t="str">
        <f t="shared" ca="1" si="194"/>
        <v/>
      </c>
      <c r="BG349" s="6" t="str">
        <f t="shared" ca="1" si="195"/>
        <v/>
      </c>
      <c r="BH349" s="6" t="str">
        <f t="shared" ca="1" si="196"/>
        <v/>
      </c>
      <c r="BI349" s="29"/>
      <c r="BJ349" s="302" t="str">
        <f t="shared" ca="1" si="197"/>
        <v/>
      </c>
      <c r="BK349" s="302" t="str">
        <f t="shared" ca="1" si="198"/>
        <v/>
      </c>
      <c r="BL349" s="29"/>
    </row>
    <row r="350" spans="1:64" x14ac:dyDescent="0.15">
      <c r="A350" s="5"/>
      <c r="B350" s="303" t="str">
        <f ca="1">LOG確認!B350</f>
        <v/>
      </c>
      <c r="C350" s="304"/>
      <c r="D350" s="280"/>
      <c r="E350" s="280"/>
      <c r="F350" s="305"/>
      <c r="G350" s="320"/>
      <c r="H350" s="284"/>
      <c r="I350" s="284"/>
      <c r="J350" s="321"/>
      <c r="K350" s="342"/>
      <c r="L350" s="306"/>
      <c r="M350" s="308"/>
      <c r="N350" s="288"/>
      <c r="O350" s="309"/>
      <c r="P350" s="290" t="str">
        <f ca="1">LOG確認!P350</f>
        <v/>
      </c>
      <c r="Q350" s="291" t="str">
        <f ca="1">LOG確認!Q350</f>
        <v/>
      </c>
      <c r="R350" s="292" t="str">
        <f ca="1">LOG確認!R350</f>
        <v/>
      </c>
      <c r="S350" s="310" t="str">
        <f ca="1">LOG確認!S350</f>
        <v/>
      </c>
      <c r="T350" s="29"/>
      <c r="U350" s="311" t="str">
        <f ca="1">LOG確認!F350</f>
        <v/>
      </c>
      <c r="V350" s="681"/>
      <c r="W350" s="29"/>
      <c r="X350" s="29"/>
      <c r="Y350" s="6">
        <f t="shared" si="175"/>
        <v>1</v>
      </c>
      <c r="Z350" s="6">
        <f t="shared" si="176"/>
        <v>1</v>
      </c>
      <c r="AA350" s="6">
        <f t="shared" si="177"/>
        <v>1</v>
      </c>
      <c r="AB350" s="6">
        <f t="shared" si="178"/>
        <v>1</v>
      </c>
      <c r="AC350" s="6">
        <f t="shared" si="179"/>
        <v>1</v>
      </c>
      <c r="AD350" s="6">
        <f t="shared" si="180"/>
        <v>1</v>
      </c>
      <c r="AE350" s="6">
        <f t="shared" si="181"/>
        <v>1</v>
      </c>
      <c r="AF350" s="6">
        <f t="shared" si="182"/>
        <v>1</v>
      </c>
      <c r="AG350" s="6">
        <f t="shared" si="183"/>
        <v>1</v>
      </c>
      <c r="AH350" s="6">
        <f t="shared" si="184"/>
        <v>1</v>
      </c>
      <c r="AI350" s="6">
        <f t="shared" si="209"/>
        <v>1</v>
      </c>
      <c r="AJ350" s="6">
        <f t="shared" ca="1" si="185"/>
        <v>1</v>
      </c>
      <c r="AK350" s="6">
        <f t="shared" si="186"/>
        <v>1</v>
      </c>
      <c r="AL350" s="6">
        <f t="shared" ca="1" si="187"/>
        <v>13</v>
      </c>
      <c r="AM350" s="53"/>
      <c r="AN350" s="6">
        <f t="shared" ca="1" si="188"/>
        <v>1</v>
      </c>
      <c r="AO350" s="29"/>
      <c r="AP350" s="314" t="str">
        <f t="shared" ca="1" si="199"/>
        <v/>
      </c>
      <c r="AQ350" s="314" t="str">
        <f t="shared" ca="1" si="200"/>
        <v/>
      </c>
      <c r="AR350" s="314" t="str">
        <f t="shared" ca="1" si="201"/>
        <v/>
      </c>
      <c r="AS350" s="319" t="str">
        <f t="shared" ca="1" si="202"/>
        <v/>
      </c>
      <c r="AT350" s="319" t="str">
        <f t="shared" ca="1" si="203"/>
        <v/>
      </c>
      <c r="AU350" s="317" t="str">
        <f t="shared" ca="1" si="204"/>
        <v/>
      </c>
      <c r="AV350" s="318" t="str">
        <f t="shared" ca="1" si="189"/>
        <v/>
      </c>
      <c r="AW350" s="319" t="str">
        <f t="shared" ca="1" si="205"/>
        <v/>
      </c>
      <c r="AX350" s="319" t="str">
        <f t="shared" ca="1" si="206"/>
        <v/>
      </c>
      <c r="AY350" s="319" t="str">
        <f t="shared" ca="1" si="207"/>
        <v/>
      </c>
      <c r="AZ350" s="317" t="str">
        <f t="shared" ca="1" si="208"/>
        <v/>
      </c>
      <c r="BA350" s="6" t="str">
        <f t="shared" ca="1" si="190"/>
        <v/>
      </c>
      <c r="BB350" s="29"/>
      <c r="BC350" s="6" t="str">
        <f t="shared" ca="1" si="191"/>
        <v/>
      </c>
      <c r="BD350" s="6" t="str">
        <f t="shared" ca="1" si="192"/>
        <v/>
      </c>
      <c r="BE350" s="6" t="str">
        <f t="shared" ca="1" si="193"/>
        <v/>
      </c>
      <c r="BF350" s="6" t="str">
        <f t="shared" ca="1" si="194"/>
        <v/>
      </c>
      <c r="BG350" s="6" t="str">
        <f t="shared" ca="1" si="195"/>
        <v/>
      </c>
      <c r="BH350" s="6" t="str">
        <f t="shared" ca="1" si="196"/>
        <v/>
      </c>
      <c r="BI350" s="29"/>
      <c r="BJ350" s="302" t="str">
        <f t="shared" ca="1" si="197"/>
        <v/>
      </c>
      <c r="BK350" s="302" t="str">
        <f t="shared" ca="1" si="198"/>
        <v/>
      </c>
      <c r="BL350" s="29"/>
    </row>
    <row r="351" spans="1:64" x14ac:dyDescent="0.15">
      <c r="A351" s="5"/>
      <c r="B351" s="303" t="str">
        <f ca="1">LOG確認!B351</f>
        <v/>
      </c>
      <c r="C351" s="304"/>
      <c r="D351" s="280"/>
      <c r="E351" s="280"/>
      <c r="F351" s="305"/>
      <c r="G351" s="320"/>
      <c r="H351" s="284"/>
      <c r="I351" s="284"/>
      <c r="J351" s="306"/>
      <c r="K351" s="342"/>
      <c r="L351" s="321"/>
      <c r="M351" s="308"/>
      <c r="N351" s="288"/>
      <c r="O351" s="322"/>
      <c r="P351" s="290" t="str">
        <f ca="1">LOG確認!P351</f>
        <v/>
      </c>
      <c r="Q351" s="291" t="str">
        <f ca="1">LOG確認!Q351</f>
        <v/>
      </c>
      <c r="R351" s="292" t="str">
        <f ca="1">LOG確認!R351</f>
        <v/>
      </c>
      <c r="S351" s="310" t="str">
        <f ca="1">LOG確認!S351</f>
        <v/>
      </c>
      <c r="T351" s="29"/>
      <c r="U351" s="311" t="str">
        <f ca="1">LOG確認!F351</f>
        <v/>
      </c>
      <c r="V351" s="681"/>
      <c r="W351" s="29"/>
      <c r="X351" s="29"/>
      <c r="Y351" s="6">
        <f t="shared" si="175"/>
        <v>1</v>
      </c>
      <c r="Z351" s="6">
        <f t="shared" si="176"/>
        <v>1</v>
      </c>
      <c r="AA351" s="6">
        <f t="shared" si="177"/>
        <v>1</v>
      </c>
      <c r="AB351" s="6">
        <f t="shared" si="178"/>
        <v>1</v>
      </c>
      <c r="AC351" s="6">
        <f t="shared" si="179"/>
        <v>1</v>
      </c>
      <c r="AD351" s="6">
        <f t="shared" si="180"/>
        <v>1</v>
      </c>
      <c r="AE351" s="6">
        <f t="shared" si="181"/>
        <v>1</v>
      </c>
      <c r="AF351" s="6">
        <f t="shared" si="182"/>
        <v>1</v>
      </c>
      <c r="AG351" s="6">
        <f t="shared" si="183"/>
        <v>1</v>
      </c>
      <c r="AH351" s="6">
        <f t="shared" si="184"/>
        <v>1</v>
      </c>
      <c r="AI351" s="6">
        <f t="shared" si="209"/>
        <v>1</v>
      </c>
      <c r="AJ351" s="6">
        <f t="shared" ca="1" si="185"/>
        <v>1</v>
      </c>
      <c r="AK351" s="6">
        <f t="shared" si="186"/>
        <v>1</v>
      </c>
      <c r="AL351" s="6">
        <f t="shared" ca="1" si="187"/>
        <v>13</v>
      </c>
      <c r="AM351" s="53"/>
      <c r="AN351" s="6">
        <f t="shared" ca="1" si="188"/>
        <v>1</v>
      </c>
      <c r="AO351" s="29"/>
      <c r="AP351" s="314" t="str">
        <f t="shared" ca="1" si="199"/>
        <v/>
      </c>
      <c r="AQ351" s="314" t="str">
        <f t="shared" ca="1" si="200"/>
        <v/>
      </c>
      <c r="AR351" s="314" t="str">
        <f t="shared" ca="1" si="201"/>
        <v/>
      </c>
      <c r="AS351" s="316" t="str">
        <f t="shared" ca="1" si="202"/>
        <v/>
      </c>
      <c r="AT351" s="316" t="str">
        <f t="shared" ca="1" si="203"/>
        <v/>
      </c>
      <c r="AU351" s="317" t="str">
        <f t="shared" ca="1" si="204"/>
        <v/>
      </c>
      <c r="AV351" s="318" t="str">
        <f t="shared" ca="1" si="189"/>
        <v/>
      </c>
      <c r="AW351" s="316" t="str">
        <f t="shared" ca="1" si="205"/>
        <v/>
      </c>
      <c r="AX351" s="319" t="str">
        <f t="shared" ca="1" si="206"/>
        <v/>
      </c>
      <c r="AY351" s="316" t="str">
        <f t="shared" ca="1" si="207"/>
        <v/>
      </c>
      <c r="AZ351" s="317" t="str">
        <f t="shared" ca="1" si="208"/>
        <v/>
      </c>
      <c r="BA351" s="6" t="str">
        <f t="shared" ca="1" si="190"/>
        <v/>
      </c>
      <c r="BB351" s="29"/>
      <c r="BC351" s="6" t="str">
        <f t="shared" ca="1" si="191"/>
        <v/>
      </c>
      <c r="BD351" s="6" t="str">
        <f t="shared" ca="1" si="192"/>
        <v/>
      </c>
      <c r="BE351" s="6" t="str">
        <f t="shared" ca="1" si="193"/>
        <v/>
      </c>
      <c r="BF351" s="6" t="str">
        <f t="shared" ca="1" si="194"/>
        <v/>
      </c>
      <c r="BG351" s="6" t="str">
        <f t="shared" ca="1" si="195"/>
        <v/>
      </c>
      <c r="BH351" s="6" t="str">
        <f t="shared" ca="1" si="196"/>
        <v/>
      </c>
      <c r="BI351" s="29"/>
      <c r="BJ351" s="302" t="str">
        <f t="shared" ca="1" si="197"/>
        <v/>
      </c>
      <c r="BK351" s="302" t="str">
        <f t="shared" ca="1" si="198"/>
        <v/>
      </c>
      <c r="BL351" s="29"/>
    </row>
    <row r="352" spans="1:64" x14ac:dyDescent="0.15">
      <c r="A352" s="5"/>
      <c r="B352" s="303" t="str">
        <f ca="1">LOG確認!B352</f>
        <v/>
      </c>
      <c r="C352" s="304"/>
      <c r="D352" s="280"/>
      <c r="E352" s="280"/>
      <c r="F352" s="305"/>
      <c r="G352" s="320"/>
      <c r="H352" s="284"/>
      <c r="I352" s="284"/>
      <c r="J352" s="306"/>
      <c r="K352" s="342"/>
      <c r="L352" s="321"/>
      <c r="M352" s="308"/>
      <c r="N352" s="288"/>
      <c r="O352" s="322"/>
      <c r="P352" s="290" t="str">
        <f ca="1">LOG確認!P352</f>
        <v/>
      </c>
      <c r="Q352" s="291" t="str">
        <f ca="1">LOG確認!Q352</f>
        <v/>
      </c>
      <c r="R352" s="292" t="str">
        <f ca="1">LOG確認!R352</f>
        <v/>
      </c>
      <c r="S352" s="310" t="str">
        <f ca="1">LOG確認!S352</f>
        <v/>
      </c>
      <c r="T352" s="29"/>
      <c r="U352" s="311" t="str">
        <f ca="1">LOG確認!F352</f>
        <v/>
      </c>
      <c r="V352" s="681"/>
      <c r="W352" s="29"/>
      <c r="X352" s="29"/>
      <c r="Y352" s="6">
        <f t="shared" si="175"/>
        <v>1</v>
      </c>
      <c r="Z352" s="6">
        <f t="shared" si="176"/>
        <v>1</v>
      </c>
      <c r="AA352" s="6">
        <f t="shared" si="177"/>
        <v>1</v>
      </c>
      <c r="AB352" s="6">
        <f t="shared" si="178"/>
        <v>1</v>
      </c>
      <c r="AC352" s="6">
        <f t="shared" si="179"/>
        <v>1</v>
      </c>
      <c r="AD352" s="6">
        <f t="shared" si="180"/>
        <v>1</v>
      </c>
      <c r="AE352" s="6">
        <f t="shared" si="181"/>
        <v>1</v>
      </c>
      <c r="AF352" s="6">
        <f t="shared" si="182"/>
        <v>1</v>
      </c>
      <c r="AG352" s="6">
        <f t="shared" si="183"/>
        <v>1</v>
      </c>
      <c r="AH352" s="6">
        <f t="shared" si="184"/>
        <v>1</v>
      </c>
      <c r="AI352" s="6">
        <f t="shared" si="209"/>
        <v>1</v>
      </c>
      <c r="AJ352" s="6">
        <f t="shared" ca="1" si="185"/>
        <v>1</v>
      </c>
      <c r="AK352" s="6">
        <f t="shared" si="186"/>
        <v>1</v>
      </c>
      <c r="AL352" s="6">
        <f t="shared" ca="1" si="187"/>
        <v>13</v>
      </c>
      <c r="AM352" s="53"/>
      <c r="AN352" s="6">
        <f t="shared" ca="1" si="188"/>
        <v>1</v>
      </c>
      <c r="AO352" s="29"/>
      <c r="AP352" s="314" t="str">
        <f t="shared" ca="1" si="199"/>
        <v/>
      </c>
      <c r="AQ352" s="314" t="str">
        <f t="shared" ca="1" si="200"/>
        <v/>
      </c>
      <c r="AR352" s="314" t="str">
        <f t="shared" ca="1" si="201"/>
        <v/>
      </c>
      <c r="AS352" s="319" t="str">
        <f t="shared" ca="1" si="202"/>
        <v/>
      </c>
      <c r="AT352" s="319" t="str">
        <f t="shared" ca="1" si="203"/>
        <v/>
      </c>
      <c r="AU352" s="317" t="str">
        <f t="shared" ca="1" si="204"/>
        <v/>
      </c>
      <c r="AV352" s="324" t="str">
        <f t="shared" ca="1" si="189"/>
        <v/>
      </c>
      <c r="AW352" s="319" t="str">
        <f t="shared" ca="1" si="205"/>
        <v/>
      </c>
      <c r="AX352" s="319" t="str">
        <f t="shared" ca="1" si="206"/>
        <v/>
      </c>
      <c r="AY352" s="319" t="str">
        <f t="shared" ca="1" si="207"/>
        <v/>
      </c>
      <c r="AZ352" s="317" t="str">
        <f t="shared" ca="1" si="208"/>
        <v/>
      </c>
      <c r="BA352" s="6" t="str">
        <f t="shared" ca="1" si="190"/>
        <v/>
      </c>
      <c r="BB352" s="29"/>
      <c r="BC352" s="6" t="str">
        <f t="shared" ca="1" si="191"/>
        <v/>
      </c>
      <c r="BD352" s="6" t="str">
        <f t="shared" ca="1" si="192"/>
        <v/>
      </c>
      <c r="BE352" s="6" t="str">
        <f t="shared" ca="1" si="193"/>
        <v/>
      </c>
      <c r="BF352" s="6" t="str">
        <f t="shared" ca="1" si="194"/>
        <v/>
      </c>
      <c r="BG352" s="6" t="str">
        <f t="shared" ca="1" si="195"/>
        <v/>
      </c>
      <c r="BH352" s="6" t="str">
        <f t="shared" ca="1" si="196"/>
        <v/>
      </c>
      <c r="BI352" s="29"/>
      <c r="BJ352" s="302" t="str">
        <f t="shared" ca="1" si="197"/>
        <v/>
      </c>
      <c r="BK352" s="302" t="str">
        <f t="shared" ca="1" si="198"/>
        <v/>
      </c>
      <c r="BL352" s="29"/>
    </row>
    <row r="353" spans="1:64" x14ac:dyDescent="0.15">
      <c r="A353" s="5"/>
      <c r="B353" s="303" t="str">
        <f ca="1">LOG確認!B353</f>
        <v/>
      </c>
      <c r="C353" s="304"/>
      <c r="D353" s="280"/>
      <c r="E353" s="280"/>
      <c r="F353" s="305"/>
      <c r="G353" s="320"/>
      <c r="H353" s="284"/>
      <c r="I353" s="284"/>
      <c r="J353" s="306"/>
      <c r="K353" s="307"/>
      <c r="L353" s="306"/>
      <c r="M353" s="308"/>
      <c r="N353" s="288"/>
      <c r="O353" s="322"/>
      <c r="P353" s="290" t="str">
        <f ca="1">LOG確認!P353</f>
        <v/>
      </c>
      <c r="Q353" s="291" t="str">
        <f ca="1">LOG確認!Q353</f>
        <v/>
      </c>
      <c r="R353" s="292" t="str">
        <f ca="1">LOG確認!R353</f>
        <v/>
      </c>
      <c r="S353" s="310" t="str">
        <f ca="1">LOG確認!S353</f>
        <v/>
      </c>
      <c r="T353" s="29"/>
      <c r="U353" s="311" t="str">
        <f ca="1">LOG確認!F353</f>
        <v/>
      </c>
      <c r="V353" s="681"/>
      <c r="W353" s="29"/>
      <c r="X353" s="29"/>
      <c r="Y353" s="6">
        <f t="shared" si="175"/>
        <v>1</v>
      </c>
      <c r="Z353" s="6">
        <f t="shared" si="176"/>
        <v>1</v>
      </c>
      <c r="AA353" s="6">
        <f t="shared" si="177"/>
        <v>1</v>
      </c>
      <c r="AB353" s="6">
        <f t="shared" si="178"/>
        <v>1</v>
      </c>
      <c r="AC353" s="6">
        <f t="shared" si="179"/>
        <v>1</v>
      </c>
      <c r="AD353" s="6">
        <f t="shared" si="180"/>
        <v>1</v>
      </c>
      <c r="AE353" s="6">
        <f t="shared" si="181"/>
        <v>1</v>
      </c>
      <c r="AF353" s="6">
        <f t="shared" si="182"/>
        <v>1</v>
      </c>
      <c r="AG353" s="6">
        <f t="shared" si="183"/>
        <v>1</v>
      </c>
      <c r="AH353" s="6">
        <f t="shared" si="184"/>
        <v>1</v>
      </c>
      <c r="AI353" s="6">
        <f t="shared" si="209"/>
        <v>1</v>
      </c>
      <c r="AJ353" s="6">
        <f t="shared" ca="1" si="185"/>
        <v>1</v>
      </c>
      <c r="AK353" s="6">
        <f t="shared" si="186"/>
        <v>1</v>
      </c>
      <c r="AL353" s="6">
        <f t="shared" ca="1" si="187"/>
        <v>13</v>
      </c>
      <c r="AM353" s="53"/>
      <c r="AN353" s="6">
        <f t="shared" ca="1" si="188"/>
        <v>1</v>
      </c>
      <c r="AO353" s="29"/>
      <c r="AP353" s="314" t="str">
        <f t="shared" ca="1" si="199"/>
        <v/>
      </c>
      <c r="AQ353" s="314" t="str">
        <f t="shared" ca="1" si="200"/>
        <v/>
      </c>
      <c r="AR353" s="314" t="str">
        <f t="shared" ca="1" si="201"/>
        <v/>
      </c>
      <c r="AS353" s="325" t="str">
        <f t="shared" ca="1" si="202"/>
        <v/>
      </c>
      <c r="AT353" s="325" t="str">
        <f t="shared" ca="1" si="203"/>
        <v/>
      </c>
      <c r="AU353" s="317" t="str">
        <f t="shared" ca="1" si="204"/>
        <v/>
      </c>
      <c r="AV353" s="318" t="str">
        <f t="shared" ca="1" si="189"/>
        <v/>
      </c>
      <c r="AW353" s="325" t="str">
        <f t="shared" ca="1" si="205"/>
        <v/>
      </c>
      <c r="AX353" s="319" t="str">
        <f t="shared" ca="1" si="206"/>
        <v/>
      </c>
      <c r="AY353" s="325" t="str">
        <f t="shared" ca="1" si="207"/>
        <v/>
      </c>
      <c r="AZ353" s="317" t="str">
        <f t="shared" ca="1" si="208"/>
        <v/>
      </c>
      <c r="BA353" s="6" t="str">
        <f t="shared" ca="1" si="190"/>
        <v/>
      </c>
      <c r="BB353" s="29"/>
      <c r="BC353" s="6" t="str">
        <f t="shared" ca="1" si="191"/>
        <v/>
      </c>
      <c r="BD353" s="6" t="str">
        <f t="shared" ca="1" si="192"/>
        <v/>
      </c>
      <c r="BE353" s="6" t="str">
        <f t="shared" ca="1" si="193"/>
        <v/>
      </c>
      <c r="BF353" s="6" t="str">
        <f t="shared" ca="1" si="194"/>
        <v/>
      </c>
      <c r="BG353" s="6" t="str">
        <f t="shared" ca="1" si="195"/>
        <v/>
      </c>
      <c r="BH353" s="6" t="str">
        <f t="shared" ca="1" si="196"/>
        <v/>
      </c>
      <c r="BI353" s="29"/>
      <c r="BJ353" s="302" t="str">
        <f t="shared" ca="1" si="197"/>
        <v/>
      </c>
      <c r="BK353" s="302" t="str">
        <f t="shared" ca="1" si="198"/>
        <v/>
      </c>
      <c r="BL353" s="29"/>
    </row>
    <row r="354" spans="1:64" x14ac:dyDescent="0.15">
      <c r="A354" s="5"/>
      <c r="B354" s="303" t="str">
        <f ca="1">LOG確認!B354</f>
        <v/>
      </c>
      <c r="C354" s="304"/>
      <c r="D354" s="280"/>
      <c r="E354" s="280"/>
      <c r="F354" s="305"/>
      <c r="G354" s="320"/>
      <c r="H354" s="284"/>
      <c r="I354" s="284"/>
      <c r="J354" s="321"/>
      <c r="K354" s="342"/>
      <c r="L354" s="321"/>
      <c r="M354" s="308"/>
      <c r="N354" s="288"/>
      <c r="O354" s="309"/>
      <c r="P354" s="290" t="str">
        <f ca="1">LOG確認!P354</f>
        <v/>
      </c>
      <c r="Q354" s="291" t="str">
        <f ca="1">LOG確認!Q354</f>
        <v/>
      </c>
      <c r="R354" s="292" t="str">
        <f ca="1">LOG確認!R354</f>
        <v/>
      </c>
      <c r="S354" s="310" t="str">
        <f ca="1">LOG確認!S354</f>
        <v/>
      </c>
      <c r="T354" s="29"/>
      <c r="U354" s="326" t="str">
        <f ca="1">LOG確認!F354</f>
        <v/>
      </c>
      <c r="V354" s="681"/>
      <c r="W354" s="29"/>
      <c r="X354" s="29"/>
      <c r="Y354" s="6">
        <f t="shared" si="175"/>
        <v>1</v>
      </c>
      <c r="Z354" s="6">
        <f t="shared" si="176"/>
        <v>1</v>
      </c>
      <c r="AA354" s="6">
        <f t="shared" si="177"/>
        <v>1</v>
      </c>
      <c r="AB354" s="6">
        <f t="shared" si="178"/>
        <v>1</v>
      </c>
      <c r="AC354" s="6">
        <f t="shared" si="179"/>
        <v>1</v>
      </c>
      <c r="AD354" s="6">
        <f t="shared" si="180"/>
        <v>1</v>
      </c>
      <c r="AE354" s="6">
        <f t="shared" si="181"/>
        <v>1</v>
      </c>
      <c r="AF354" s="6">
        <f t="shared" si="182"/>
        <v>1</v>
      </c>
      <c r="AG354" s="6">
        <f t="shared" si="183"/>
        <v>1</v>
      </c>
      <c r="AH354" s="6">
        <f t="shared" si="184"/>
        <v>1</v>
      </c>
      <c r="AI354" s="6">
        <f t="shared" si="209"/>
        <v>1</v>
      </c>
      <c r="AJ354" s="6">
        <f t="shared" ca="1" si="185"/>
        <v>1</v>
      </c>
      <c r="AK354" s="6">
        <f t="shared" si="186"/>
        <v>1</v>
      </c>
      <c r="AL354" s="6">
        <f t="shared" ca="1" si="187"/>
        <v>13</v>
      </c>
      <c r="AM354" s="53"/>
      <c r="AN354" s="6">
        <f t="shared" ca="1" si="188"/>
        <v>1</v>
      </c>
      <c r="AO354" s="29"/>
      <c r="AP354" s="314" t="str">
        <f t="shared" ca="1" si="199"/>
        <v/>
      </c>
      <c r="AQ354" s="314" t="str">
        <f t="shared" ca="1" si="200"/>
        <v/>
      </c>
      <c r="AR354" s="314" t="str">
        <f t="shared" ca="1" si="201"/>
        <v/>
      </c>
      <c r="AS354" s="325" t="str">
        <f t="shared" ca="1" si="202"/>
        <v/>
      </c>
      <c r="AT354" s="325" t="str">
        <f t="shared" ca="1" si="203"/>
        <v/>
      </c>
      <c r="AU354" s="317" t="str">
        <f t="shared" ca="1" si="204"/>
        <v/>
      </c>
      <c r="AV354" s="318" t="str">
        <f t="shared" ca="1" si="189"/>
        <v/>
      </c>
      <c r="AW354" s="325" t="str">
        <f t="shared" ca="1" si="205"/>
        <v/>
      </c>
      <c r="AX354" s="319" t="str">
        <f t="shared" ca="1" si="206"/>
        <v/>
      </c>
      <c r="AY354" s="325" t="str">
        <f t="shared" ca="1" si="207"/>
        <v/>
      </c>
      <c r="AZ354" s="317" t="str">
        <f t="shared" ca="1" si="208"/>
        <v/>
      </c>
      <c r="BA354" s="6" t="str">
        <f t="shared" ca="1" si="190"/>
        <v/>
      </c>
      <c r="BB354" s="29"/>
      <c r="BC354" s="6" t="str">
        <f t="shared" ca="1" si="191"/>
        <v/>
      </c>
      <c r="BD354" s="6" t="str">
        <f t="shared" ca="1" si="192"/>
        <v/>
      </c>
      <c r="BE354" s="6" t="str">
        <f t="shared" ca="1" si="193"/>
        <v/>
      </c>
      <c r="BF354" s="6" t="str">
        <f t="shared" ca="1" si="194"/>
        <v/>
      </c>
      <c r="BG354" s="6" t="str">
        <f t="shared" ca="1" si="195"/>
        <v/>
      </c>
      <c r="BH354" s="6" t="str">
        <f t="shared" ca="1" si="196"/>
        <v/>
      </c>
      <c r="BI354" s="29"/>
      <c r="BJ354" s="302" t="str">
        <f t="shared" ca="1" si="197"/>
        <v/>
      </c>
      <c r="BK354" s="302" t="str">
        <f t="shared" ca="1" si="198"/>
        <v/>
      </c>
      <c r="BL354" s="29"/>
    </row>
    <row r="355" spans="1:64" x14ac:dyDescent="0.15">
      <c r="A355" s="5"/>
      <c r="B355" s="303" t="str">
        <f ca="1">LOG確認!B355</f>
        <v/>
      </c>
      <c r="C355" s="304"/>
      <c r="D355" s="280"/>
      <c r="E355" s="280"/>
      <c r="F355" s="305"/>
      <c r="G355" s="320"/>
      <c r="H355" s="284"/>
      <c r="I355" s="284"/>
      <c r="J355" s="321"/>
      <c r="K355" s="342"/>
      <c r="L355" s="321"/>
      <c r="M355" s="308"/>
      <c r="N355" s="288"/>
      <c r="O355" s="322"/>
      <c r="P355" s="290" t="str">
        <f ca="1">LOG確認!P355</f>
        <v/>
      </c>
      <c r="Q355" s="291" t="str">
        <f ca="1">LOG確認!Q355</f>
        <v/>
      </c>
      <c r="R355" s="292" t="str">
        <f ca="1">LOG確認!R355</f>
        <v/>
      </c>
      <c r="S355" s="310" t="str">
        <f ca="1">LOG確認!S355</f>
        <v/>
      </c>
      <c r="T355" s="29"/>
      <c r="U355" s="311" t="str">
        <f ca="1">LOG確認!F355</f>
        <v/>
      </c>
      <c r="V355" s="681"/>
      <c r="W355" s="29"/>
      <c r="X355" s="29"/>
      <c r="Y355" s="6">
        <f t="shared" si="175"/>
        <v>1</v>
      </c>
      <c r="Z355" s="6">
        <f t="shared" si="176"/>
        <v>1</v>
      </c>
      <c r="AA355" s="6">
        <f t="shared" si="177"/>
        <v>1</v>
      </c>
      <c r="AB355" s="6">
        <f t="shared" si="178"/>
        <v>1</v>
      </c>
      <c r="AC355" s="6">
        <f t="shared" si="179"/>
        <v>1</v>
      </c>
      <c r="AD355" s="6">
        <f t="shared" si="180"/>
        <v>1</v>
      </c>
      <c r="AE355" s="6">
        <f t="shared" si="181"/>
        <v>1</v>
      </c>
      <c r="AF355" s="6">
        <f t="shared" si="182"/>
        <v>1</v>
      </c>
      <c r="AG355" s="6">
        <f t="shared" si="183"/>
        <v>1</v>
      </c>
      <c r="AH355" s="6">
        <f t="shared" si="184"/>
        <v>1</v>
      </c>
      <c r="AI355" s="6">
        <f t="shared" si="209"/>
        <v>1</v>
      </c>
      <c r="AJ355" s="6">
        <f t="shared" ca="1" si="185"/>
        <v>1</v>
      </c>
      <c r="AK355" s="6">
        <f t="shared" si="186"/>
        <v>1</v>
      </c>
      <c r="AL355" s="6">
        <f t="shared" ca="1" si="187"/>
        <v>13</v>
      </c>
      <c r="AM355" s="53"/>
      <c r="AN355" s="6">
        <f t="shared" ca="1" si="188"/>
        <v>1</v>
      </c>
      <c r="AO355" s="29"/>
      <c r="AP355" s="314" t="str">
        <f t="shared" ca="1" si="199"/>
        <v/>
      </c>
      <c r="AQ355" s="314" t="str">
        <f t="shared" ca="1" si="200"/>
        <v/>
      </c>
      <c r="AR355" s="314" t="str">
        <f t="shared" ca="1" si="201"/>
        <v/>
      </c>
      <c r="AS355" s="325" t="str">
        <f t="shared" ca="1" si="202"/>
        <v/>
      </c>
      <c r="AT355" s="325" t="str">
        <f t="shared" ca="1" si="203"/>
        <v/>
      </c>
      <c r="AU355" s="317" t="str">
        <f t="shared" ca="1" si="204"/>
        <v/>
      </c>
      <c r="AV355" s="324" t="str">
        <f t="shared" ca="1" si="189"/>
        <v/>
      </c>
      <c r="AW355" s="325" t="str">
        <f t="shared" ca="1" si="205"/>
        <v/>
      </c>
      <c r="AX355" s="319" t="str">
        <f t="shared" ca="1" si="206"/>
        <v/>
      </c>
      <c r="AY355" s="325" t="str">
        <f t="shared" ca="1" si="207"/>
        <v/>
      </c>
      <c r="AZ355" s="317" t="str">
        <f t="shared" ca="1" si="208"/>
        <v/>
      </c>
      <c r="BA355" s="6" t="str">
        <f t="shared" ca="1" si="190"/>
        <v/>
      </c>
      <c r="BB355" s="29"/>
      <c r="BC355" s="6" t="str">
        <f t="shared" ca="1" si="191"/>
        <v/>
      </c>
      <c r="BD355" s="6" t="str">
        <f t="shared" ca="1" si="192"/>
        <v/>
      </c>
      <c r="BE355" s="6" t="str">
        <f t="shared" ca="1" si="193"/>
        <v/>
      </c>
      <c r="BF355" s="6" t="str">
        <f t="shared" ca="1" si="194"/>
        <v/>
      </c>
      <c r="BG355" s="6" t="str">
        <f t="shared" ca="1" si="195"/>
        <v/>
      </c>
      <c r="BH355" s="6" t="str">
        <f t="shared" ca="1" si="196"/>
        <v/>
      </c>
      <c r="BI355" s="29"/>
      <c r="BJ355" s="302" t="str">
        <f t="shared" ca="1" si="197"/>
        <v/>
      </c>
      <c r="BK355" s="302" t="str">
        <f t="shared" ca="1" si="198"/>
        <v/>
      </c>
      <c r="BL355" s="29"/>
    </row>
    <row r="356" spans="1:64" x14ac:dyDescent="0.15">
      <c r="A356" s="5"/>
      <c r="B356" s="303" t="str">
        <f ca="1">LOG確認!B356</f>
        <v/>
      </c>
      <c r="C356" s="304"/>
      <c r="D356" s="280"/>
      <c r="E356" s="280"/>
      <c r="F356" s="305"/>
      <c r="G356" s="320"/>
      <c r="H356" s="284"/>
      <c r="I356" s="284"/>
      <c r="J356" s="306"/>
      <c r="K356" s="342"/>
      <c r="L356" s="321"/>
      <c r="M356" s="308"/>
      <c r="N356" s="288"/>
      <c r="O356" s="322"/>
      <c r="P356" s="290" t="str">
        <f ca="1">LOG確認!P356</f>
        <v/>
      </c>
      <c r="Q356" s="291" t="str">
        <f ca="1">LOG確認!Q356</f>
        <v/>
      </c>
      <c r="R356" s="292" t="str">
        <f ca="1">LOG確認!R356</f>
        <v/>
      </c>
      <c r="S356" s="310" t="str">
        <f ca="1">LOG確認!S356</f>
        <v/>
      </c>
      <c r="T356" s="29"/>
      <c r="U356" s="311" t="str">
        <f ca="1">LOG確認!F356</f>
        <v/>
      </c>
      <c r="V356" s="681"/>
      <c r="W356" s="29"/>
      <c r="X356" s="29"/>
      <c r="Y356" s="6">
        <f t="shared" si="175"/>
        <v>1</v>
      </c>
      <c r="Z356" s="6">
        <f t="shared" si="176"/>
        <v>1</v>
      </c>
      <c r="AA356" s="6">
        <f t="shared" si="177"/>
        <v>1</v>
      </c>
      <c r="AB356" s="6">
        <f t="shared" si="178"/>
        <v>1</v>
      </c>
      <c r="AC356" s="6">
        <f t="shared" si="179"/>
        <v>1</v>
      </c>
      <c r="AD356" s="6">
        <f t="shared" si="180"/>
        <v>1</v>
      </c>
      <c r="AE356" s="6">
        <f t="shared" si="181"/>
        <v>1</v>
      </c>
      <c r="AF356" s="6">
        <f t="shared" si="182"/>
        <v>1</v>
      </c>
      <c r="AG356" s="6">
        <f t="shared" si="183"/>
        <v>1</v>
      </c>
      <c r="AH356" s="6">
        <f t="shared" si="184"/>
        <v>1</v>
      </c>
      <c r="AI356" s="6">
        <f t="shared" si="209"/>
        <v>1</v>
      </c>
      <c r="AJ356" s="6">
        <f t="shared" ca="1" si="185"/>
        <v>1</v>
      </c>
      <c r="AK356" s="6">
        <f t="shared" si="186"/>
        <v>1</v>
      </c>
      <c r="AL356" s="6">
        <f t="shared" ca="1" si="187"/>
        <v>13</v>
      </c>
      <c r="AM356" s="53"/>
      <c r="AN356" s="6">
        <f t="shared" ca="1" si="188"/>
        <v>1</v>
      </c>
      <c r="AO356" s="29"/>
      <c r="AP356" s="314" t="str">
        <f t="shared" ca="1" si="199"/>
        <v/>
      </c>
      <c r="AQ356" s="314" t="str">
        <f t="shared" ca="1" si="200"/>
        <v/>
      </c>
      <c r="AR356" s="314" t="str">
        <f t="shared" ca="1" si="201"/>
        <v/>
      </c>
      <c r="AS356" s="325" t="str">
        <f t="shared" ca="1" si="202"/>
        <v/>
      </c>
      <c r="AT356" s="325" t="str">
        <f t="shared" ca="1" si="203"/>
        <v/>
      </c>
      <c r="AU356" s="317" t="str">
        <f t="shared" ca="1" si="204"/>
        <v/>
      </c>
      <c r="AV356" s="318" t="str">
        <f t="shared" ca="1" si="189"/>
        <v/>
      </c>
      <c r="AW356" s="325" t="str">
        <f t="shared" ca="1" si="205"/>
        <v/>
      </c>
      <c r="AX356" s="319" t="str">
        <f t="shared" ca="1" si="206"/>
        <v/>
      </c>
      <c r="AY356" s="325" t="str">
        <f t="shared" ca="1" si="207"/>
        <v/>
      </c>
      <c r="AZ356" s="317" t="str">
        <f t="shared" ca="1" si="208"/>
        <v/>
      </c>
      <c r="BA356" s="6" t="str">
        <f t="shared" ca="1" si="190"/>
        <v/>
      </c>
      <c r="BB356" s="29"/>
      <c r="BC356" s="6" t="str">
        <f t="shared" ca="1" si="191"/>
        <v/>
      </c>
      <c r="BD356" s="6" t="str">
        <f t="shared" ca="1" si="192"/>
        <v/>
      </c>
      <c r="BE356" s="6" t="str">
        <f t="shared" ca="1" si="193"/>
        <v/>
      </c>
      <c r="BF356" s="6" t="str">
        <f t="shared" ca="1" si="194"/>
        <v/>
      </c>
      <c r="BG356" s="6" t="str">
        <f t="shared" ca="1" si="195"/>
        <v/>
      </c>
      <c r="BH356" s="6" t="str">
        <f t="shared" ca="1" si="196"/>
        <v/>
      </c>
      <c r="BI356" s="29"/>
      <c r="BJ356" s="302" t="str">
        <f t="shared" ca="1" si="197"/>
        <v/>
      </c>
      <c r="BK356" s="302" t="str">
        <f t="shared" ca="1" si="198"/>
        <v/>
      </c>
      <c r="BL356" s="29"/>
    </row>
    <row r="357" spans="1:64" x14ac:dyDescent="0.15">
      <c r="A357" s="5"/>
      <c r="B357" s="303" t="str">
        <f ca="1">LOG確認!B357</f>
        <v/>
      </c>
      <c r="C357" s="304"/>
      <c r="D357" s="280"/>
      <c r="E357" s="280"/>
      <c r="F357" s="305"/>
      <c r="G357" s="320"/>
      <c r="H357" s="284"/>
      <c r="I357" s="284"/>
      <c r="J357" s="306"/>
      <c r="K357" s="342"/>
      <c r="L357" s="306"/>
      <c r="M357" s="308"/>
      <c r="N357" s="288"/>
      <c r="O357" s="322"/>
      <c r="P357" s="290" t="str">
        <f ca="1">LOG確認!P357</f>
        <v/>
      </c>
      <c r="Q357" s="291" t="str">
        <f ca="1">LOG確認!Q357</f>
        <v/>
      </c>
      <c r="R357" s="292" t="str">
        <f ca="1">LOG確認!R357</f>
        <v/>
      </c>
      <c r="S357" s="310" t="str">
        <f ca="1">LOG確認!S357</f>
        <v/>
      </c>
      <c r="T357" s="29"/>
      <c r="U357" s="326" t="str">
        <f ca="1">LOG確認!F357</f>
        <v/>
      </c>
      <c r="V357" s="681"/>
      <c r="W357" s="29"/>
      <c r="X357" s="29"/>
      <c r="Y357" s="6">
        <f t="shared" si="175"/>
        <v>1</v>
      </c>
      <c r="Z357" s="6">
        <f t="shared" si="176"/>
        <v>1</v>
      </c>
      <c r="AA357" s="6">
        <f t="shared" si="177"/>
        <v>1</v>
      </c>
      <c r="AB357" s="6">
        <f t="shared" si="178"/>
        <v>1</v>
      </c>
      <c r="AC357" s="6">
        <f t="shared" si="179"/>
        <v>1</v>
      </c>
      <c r="AD357" s="6">
        <f t="shared" si="180"/>
        <v>1</v>
      </c>
      <c r="AE357" s="6">
        <f t="shared" si="181"/>
        <v>1</v>
      </c>
      <c r="AF357" s="6">
        <f t="shared" si="182"/>
        <v>1</v>
      </c>
      <c r="AG357" s="6">
        <f t="shared" si="183"/>
        <v>1</v>
      </c>
      <c r="AH357" s="6">
        <f t="shared" si="184"/>
        <v>1</v>
      </c>
      <c r="AI357" s="6">
        <f t="shared" si="209"/>
        <v>1</v>
      </c>
      <c r="AJ357" s="6">
        <f t="shared" ca="1" si="185"/>
        <v>1</v>
      </c>
      <c r="AK357" s="6">
        <f t="shared" si="186"/>
        <v>1</v>
      </c>
      <c r="AL357" s="6">
        <f t="shared" ca="1" si="187"/>
        <v>13</v>
      </c>
      <c r="AM357" s="53"/>
      <c r="AN357" s="6">
        <f t="shared" ca="1" si="188"/>
        <v>1</v>
      </c>
      <c r="AO357" s="29"/>
      <c r="AP357" s="314" t="str">
        <f t="shared" ca="1" si="199"/>
        <v/>
      </c>
      <c r="AQ357" s="314" t="str">
        <f t="shared" ca="1" si="200"/>
        <v/>
      </c>
      <c r="AR357" s="314" t="str">
        <f t="shared" ca="1" si="201"/>
        <v/>
      </c>
      <c r="AS357" s="316" t="str">
        <f t="shared" ca="1" si="202"/>
        <v/>
      </c>
      <c r="AT357" s="316" t="str">
        <f t="shared" ca="1" si="203"/>
        <v/>
      </c>
      <c r="AU357" s="317" t="str">
        <f t="shared" ca="1" si="204"/>
        <v/>
      </c>
      <c r="AV357" s="318" t="str">
        <f t="shared" ca="1" si="189"/>
        <v/>
      </c>
      <c r="AW357" s="316" t="str">
        <f t="shared" ca="1" si="205"/>
        <v/>
      </c>
      <c r="AX357" s="319" t="str">
        <f t="shared" ca="1" si="206"/>
        <v/>
      </c>
      <c r="AY357" s="316" t="str">
        <f t="shared" ca="1" si="207"/>
        <v/>
      </c>
      <c r="AZ357" s="317" t="str">
        <f t="shared" ca="1" si="208"/>
        <v/>
      </c>
      <c r="BA357" s="6" t="str">
        <f t="shared" ca="1" si="190"/>
        <v/>
      </c>
      <c r="BB357" s="29"/>
      <c r="BC357" s="6" t="str">
        <f t="shared" ca="1" si="191"/>
        <v/>
      </c>
      <c r="BD357" s="6" t="str">
        <f t="shared" ca="1" si="192"/>
        <v/>
      </c>
      <c r="BE357" s="6" t="str">
        <f t="shared" ca="1" si="193"/>
        <v/>
      </c>
      <c r="BF357" s="6" t="str">
        <f t="shared" ca="1" si="194"/>
        <v/>
      </c>
      <c r="BG357" s="6" t="str">
        <f t="shared" ca="1" si="195"/>
        <v/>
      </c>
      <c r="BH357" s="6" t="str">
        <f t="shared" ca="1" si="196"/>
        <v/>
      </c>
      <c r="BI357" s="29"/>
      <c r="BJ357" s="302" t="str">
        <f t="shared" ca="1" si="197"/>
        <v/>
      </c>
      <c r="BK357" s="302" t="str">
        <f t="shared" ca="1" si="198"/>
        <v/>
      </c>
      <c r="BL357" s="29"/>
    </row>
    <row r="358" spans="1:64" x14ac:dyDescent="0.15">
      <c r="A358" s="5">
        <v>340</v>
      </c>
      <c r="B358" s="303" t="str">
        <f ca="1">LOG確認!B358</f>
        <v/>
      </c>
      <c r="C358" s="327"/>
      <c r="D358" s="328"/>
      <c r="E358" s="328"/>
      <c r="F358" s="329"/>
      <c r="G358" s="328"/>
      <c r="H358" s="330"/>
      <c r="I358" s="330"/>
      <c r="J358" s="331"/>
      <c r="K358" s="332"/>
      <c r="L358" s="331"/>
      <c r="M358" s="333"/>
      <c r="N358" s="334"/>
      <c r="O358" s="335"/>
      <c r="P358" s="336" t="str">
        <f ca="1">LOG確認!P358</f>
        <v/>
      </c>
      <c r="Q358" s="337" t="str">
        <f ca="1">LOG確認!Q358</f>
        <v/>
      </c>
      <c r="R358" s="338" t="str">
        <f ca="1">LOG確認!R358</f>
        <v/>
      </c>
      <c r="S358" s="339" t="str">
        <f ca="1">LOG確認!S358</f>
        <v/>
      </c>
      <c r="T358" s="29"/>
      <c r="U358" s="340" t="str">
        <f ca="1">LOG確認!F358</f>
        <v/>
      </c>
      <c r="V358" s="681"/>
      <c r="W358" s="29"/>
      <c r="X358" s="29"/>
      <c r="Y358" s="6">
        <f t="shared" si="175"/>
        <v>1</v>
      </c>
      <c r="Z358" s="6">
        <f t="shared" si="176"/>
        <v>1</v>
      </c>
      <c r="AA358" s="6">
        <f t="shared" si="177"/>
        <v>1</v>
      </c>
      <c r="AB358" s="6">
        <f t="shared" si="178"/>
        <v>1</v>
      </c>
      <c r="AC358" s="6">
        <f t="shared" si="179"/>
        <v>1</v>
      </c>
      <c r="AD358" s="6">
        <f t="shared" si="180"/>
        <v>1</v>
      </c>
      <c r="AE358" s="6">
        <f t="shared" si="181"/>
        <v>1</v>
      </c>
      <c r="AF358" s="6">
        <f t="shared" si="182"/>
        <v>1</v>
      </c>
      <c r="AG358" s="6">
        <f t="shared" si="183"/>
        <v>1</v>
      </c>
      <c r="AH358" s="6">
        <f t="shared" si="184"/>
        <v>1</v>
      </c>
      <c r="AI358" s="6">
        <f t="shared" si="209"/>
        <v>1</v>
      </c>
      <c r="AJ358" s="6">
        <f t="shared" ca="1" si="185"/>
        <v>1</v>
      </c>
      <c r="AK358" s="6">
        <f t="shared" si="186"/>
        <v>1</v>
      </c>
      <c r="AL358" s="6">
        <f t="shared" ca="1" si="187"/>
        <v>13</v>
      </c>
      <c r="AM358" s="53"/>
      <c r="AN358" s="6">
        <f t="shared" ca="1" si="188"/>
        <v>1</v>
      </c>
      <c r="AO358" s="29"/>
      <c r="AP358" s="314" t="str">
        <f t="shared" ca="1" si="199"/>
        <v/>
      </c>
      <c r="AQ358" s="314" t="str">
        <f t="shared" ca="1" si="200"/>
        <v/>
      </c>
      <c r="AR358" s="314" t="str">
        <f t="shared" ca="1" si="201"/>
        <v/>
      </c>
      <c r="AS358" s="325" t="str">
        <f t="shared" ca="1" si="202"/>
        <v/>
      </c>
      <c r="AT358" s="325" t="str">
        <f t="shared" ca="1" si="203"/>
        <v/>
      </c>
      <c r="AU358" s="317" t="str">
        <f t="shared" ca="1" si="204"/>
        <v/>
      </c>
      <c r="AV358" s="318" t="str">
        <f t="shared" ca="1" si="189"/>
        <v/>
      </c>
      <c r="AW358" s="325" t="str">
        <f t="shared" ca="1" si="205"/>
        <v/>
      </c>
      <c r="AX358" s="319" t="str">
        <f t="shared" ca="1" si="206"/>
        <v/>
      </c>
      <c r="AY358" s="325" t="str">
        <f t="shared" ca="1" si="207"/>
        <v/>
      </c>
      <c r="AZ358" s="317" t="str">
        <f t="shared" ca="1" si="208"/>
        <v/>
      </c>
      <c r="BA358" s="6" t="str">
        <f t="shared" ca="1" si="190"/>
        <v/>
      </c>
      <c r="BB358" s="29"/>
      <c r="BC358" s="6" t="str">
        <f t="shared" ca="1" si="191"/>
        <v/>
      </c>
      <c r="BD358" s="6" t="str">
        <f t="shared" ca="1" si="192"/>
        <v/>
      </c>
      <c r="BE358" s="6" t="str">
        <f t="shared" ca="1" si="193"/>
        <v/>
      </c>
      <c r="BF358" s="6" t="str">
        <f t="shared" ca="1" si="194"/>
        <v/>
      </c>
      <c r="BG358" s="6" t="str">
        <f t="shared" ca="1" si="195"/>
        <v/>
      </c>
      <c r="BH358" s="6" t="str">
        <f t="shared" ca="1" si="196"/>
        <v/>
      </c>
      <c r="BI358" s="29"/>
      <c r="BJ358" s="302" t="str">
        <f t="shared" ca="1" si="197"/>
        <v/>
      </c>
      <c r="BK358" s="302" t="str">
        <f t="shared" ca="1" si="198"/>
        <v/>
      </c>
      <c r="BL358" s="29"/>
    </row>
    <row r="359" spans="1:64" x14ac:dyDescent="0.15">
      <c r="A359" s="5"/>
      <c r="B359" s="279" t="str">
        <f ca="1">LOG確認!B359</f>
        <v/>
      </c>
      <c r="C359" s="280"/>
      <c r="D359" s="281"/>
      <c r="E359" s="281"/>
      <c r="F359" s="282"/>
      <c r="G359" s="280"/>
      <c r="H359" s="283"/>
      <c r="I359" s="284"/>
      <c r="J359" s="285"/>
      <c r="K359" s="286"/>
      <c r="L359" s="285"/>
      <c r="M359" s="287"/>
      <c r="N359" s="341"/>
      <c r="O359" s="289"/>
      <c r="P359" s="290" t="str">
        <f ca="1">LOG確認!P359</f>
        <v/>
      </c>
      <c r="Q359" s="291" t="str">
        <f ca="1">LOG確認!Q359</f>
        <v/>
      </c>
      <c r="R359" s="292" t="str">
        <f ca="1">LOG確認!R359</f>
        <v/>
      </c>
      <c r="S359" s="310" t="str">
        <f ca="1">LOG確認!S359</f>
        <v/>
      </c>
      <c r="T359" s="29"/>
      <c r="U359" s="294" t="str">
        <f ca="1">LOG確認!F359</f>
        <v/>
      </c>
      <c r="V359" s="29"/>
      <c r="W359" s="29"/>
      <c r="X359" s="29"/>
      <c r="Y359" s="6">
        <f t="shared" si="175"/>
        <v>1</v>
      </c>
      <c r="Z359" s="6">
        <f t="shared" si="176"/>
        <v>1</v>
      </c>
      <c r="AA359" s="6">
        <f t="shared" si="177"/>
        <v>1</v>
      </c>
      <c r="AB359" s="6">
        <f t="shared" si="178"/>
        <v>1</v>
      </c>
      <c r="AC359" s="6">
        <f t="shared" si="179"/>
        <v>1</v>
      </c>
      <c r="AD359" s="6">
        <f t="shared" si="180"/>
        <v>1</v>
      </c>
      <c r="AE359" s="6">
        <f t="shared" si="181"/>
        <v>1</v>
      </c>
      <c r="AF359" s="6">
        <f t="shared" si="182"/>
        <v>1</v>
      </c>
      <c r="AG359" s="6">
        <f t="shared" si="183"/>
        <v>1</v>
      </c>
      <c r="AH359" s="6">
        <f t="shared" si="184"/>
        <v>1</v>
      </c>
      <c r="AI359" s="6">
        <f t="shared" si="209"/>
        <v>1</v>
      </c>
      <c r="AJ359" s="6">
        <f t="shared" ca="1" si="185"/>
        <v>1</v>
      </c>
      <c r="AK359" s="6">
        <f t="shared" si="186"/>
        <v>1</v>
      </c>
      <c r="AL359" s="6">
        <f t="shared" ca="1" si="187"/>
        <v>13</v>
      </c>
      <c r="AM359" s="53"/>
      <c r="AN359" s="6">
        <f t="shared" ca="1" si="188"/>
        <v>1</v>
      </c>
      <c r="AO359" s="29"/>
      <c r="AP359" s="314" t="str">
        <f t="shared" ca="1" si="199"/>
        <v/>
      </c>
      <c r="AQ359" s="314" t="str">
        <f t="shared" ca="1" si="200"/>
        <v/>
      </c>
      <c r="AR359" s="314" t="str">
        <f t="shared" ca="1" si="201"/>
        <v/>
      </c>
      <c r="AS359" s="319" t="str">
        <f t="shared" ca="1" si="202"/>
        <v/>
      </c>
      <c r="AT359" s="319" t="str">
        <f t="shared" ca="1" si="203"/>
        <v/>
      </c>
      <c r="AU359" s="317" t="str">
        <f t="shared" ca="1" si="204"/>
        <v/>
      </c>
      <c r="AV359" s="324" t="str">
        <f t="shared" ca="1" si="189"/>
        <v/>
      </c>
      <c r="AW359" s="319" t="str">
        <f t="shared" ca="1" si="205"/>
        <v/>
      </c>
      <c r="AX359" s="319" t="str">
        <f t="shared" ca="1" si="206"/>
        <v/>
      </c>
      <c r="AY359" s="319" t="str">
        <f t="shared" ca="1" si="207"/>
        <v/>
      </c>
      <c r="AZ359" s="317" t="str">
        <f t="shared" ca="1" si="208"/>
        <v/>
      </c>
      <c r="BA359" s="6" t="str">
        <f t="shared" ca="1" si="190"/>
        <v/>
      </c>
      <c r="BB359" s="29"/>
      <c r="BC359" s="6" t="str">
        <f t="shared" ca="1" si="191"/>
        <v/>
      </c>
      <c r="BD359" s="6" t="str">
        <f t="shared" ca="1" si="192"/>
        <v/>
      </c>
      <c r="BE359" s="6" t="str">
        <f t="shared" ca="1" si="193"/>
        <v/>
      </c>
      <c r="BF359" s="6" t="str">
        <f t="shared" ca="1" si="194"/>
        <v/>
      </c>
      <c r="BG359" s="6" t="str">
        <f t="shared" ca="1" si="195"/>
        <v/>
      </c>
      <c r="BH359" s="6" t="str">
        <f t="shared" ca="1" si="196"/>
        <v/>
      </c>
      <c r="BI359" s="29"/>
      <c r="BJ359" s="302" t="str">
        <f t="shared" ca="1" si="197"/>
        <v/>
      </c>
      <c r="BK359" s="302" t="str">
        <f t="shared" ca="1" si="198"/>
        <v/>
      </c>
      <c r="BL359" s="29"/>
    </row>
    <row r="360" spans="1:64" x14ac:dyDescent="0.15">
      <c r="A360" s="5"/>
      <c r="B360" s="303" t="str">
        <f ca="1">LOG確認!B360</f>
        <v/>
      </c>
      <c r="C360" s="304"/>
      <c r="D360" s="280"/>
      <c r="E360" s="280"/>
      <c r="F360" s="305"/>
      <c r="G360" s="320"/>
      <c r="H360" s="284"/>
      <c r="I360" s="284"/>
      <c r="J360" s="321"/>
      <c r="K360" s="342"/>
      <c r="L360" s="306"/>
      <c r="M360" s="308"/>
      <c r="N360" s="288"/>
      <c r="O360" s="309"/>
      <c r="P360" s="290" t="str">
        <f ca="1">LOG確認!P360</f>
        <v/>
      </c>
      <c r="Q360" s="291" t="str">
        <f ca="1">LOG確認!Q360</f>
        <v/>
      </c>
      <c r="R360" s="292" t="str">
        <f ca="1">LOG確認!R360</f>
        <v/>
      </c>
      <c r="S360" s="310" t="str">
        <f ca="1">LOG確認!S360</f>
        <v/>
      </c>
      <c r="T360" s="29"/>
      <c r="U360" s="311" t="str">
        <f ca="1">LOG確認!F360</f>
        <v/>
      </c>
      <c r="V360" s="29"/>
      <c r="W360" s="29"/>
      <c r="X360" s="29"/>
      <c r="Y360" s="6">
        <f t="shared" si="175"/>
        <v>1</v>
      </c>
      <c r="Z360" s="6">
        <f t="shared" si="176"/>
        <v>1</v>
      </c>
      <c r="AA360" s="6">
        <f t="shared" si="177"/>
        <v>1</v>
      </c>
      <c r="AB360" s="6">
        <f t="shared" si="178"/>
        <v>1</v>
      </c>
      <c r="AC360" s="6">
        <f t="shared" si="179"/>
        <v>1</v>
      </c>
      <c r="AD360" s="6">
        <f t="shared" si="180"/>
        <v>1</v>
      </c>
      <c r="AE360" s="6">
        <f t="shared" si="181"/>
        <v>1</v>
      </c>
      <c r="AF360" s="6">
        <f t="shared" si="182"/>
        <v>1</v>
      </c>
      <c r="AG360" s="6">
        <f t="shared" si="183"/>
        <v>1</v>
      </c>
      <c r="AH360" s="6">
        <f t="shared" si="184"/>
        <v>1</v>
      </c>
      <c r="AI360" s="6">
        <f t="shared" si="209"/>
        <v>1</v>
      </c>
      <c r="AJ360" s="6">
        <f t="shared" ca="1" si="185"/>
        <v>1</v>
      </c>
      <c r="AK360" s="6">
        <f t="shared" si="186"/>
        <v>1</v>
      </c>
      <c r="AL360" s="6">
        <f t="shared" ca="1" si="187"/>
        <v>13</v>
      </c>
      <c r="AM360" s="53"/>
      <c r="AN360" s="6">
        <f t="shared" ca="1" si="188"/>
        <v>1</v>
      </c>
      <c r="AO360" s="29"/>
      <c r="AP360" s="314" t="str">
        <f t="shared" ca="1" si="199"/>
        <v/>
      </c>
      <c r="AQ360" s="314" t="str">
        <f t="shared" ca="1" si="200"/>
        <v/>
      </c>
      <c r="AR360" s="314" t="str">
        <f t="shared" ca="1" si="201"/>
        <v/>
      </c>
      <c r="AS360" s="319" t="str">
        <f t="shared" ca="1" si="202"/>
        <v/>
      </c>
      <c r="AT360" s="319" t="str">
        <f t="shared" ca="1" si="203"/>
        <v/>
      </c>
      <c r="AU360" s="317" t="str">
        <f t="shared" ca="1" si="204"/>
        <v/>
      </c>
      <c r="AV360" s="318" t="str">
        <f t="shared" ca="1" si="189"/>
        <v/>
      </c>
      <c r="AW360" s="319" t="str">
        <f t="shared" ca="1" si="205"/>
        <v/>
      </c>
      <c r="AX360" s="319" t="str">
        <f t="shared" ca="1" si="206"/>
        <v/>
      </c>
      <c r="AY360" s="319" t="str">
        <f t="shared" ca="1" si="207"/>
        <v/>
      </c>
      <c r="AZ360" s="317" t="str">
        <f t="shared" ca="1" si="208"/>
        <v/>
      </c>
      <c r="BA360" s="6" t="str">
        <f t="shared" ca="1" si="190"/>
        <v/>
      </c>
      <c r="BB360" s="29"/>
      <c r="BC360" s="6" t="str">
        <f t="shared" ca="1" si="191"/>
        <v/>
      </c>
      <c r="BD360" s="6" t="str">
        <f t="shared" ca="1" si="192"/>
        <v/>
      </c>
      <c r="BE360" s="6" t="str">
        <f t="shared" ca="1" si="193"/>
        <v/>
      </c>
      <c r="BF360" s="6" t="str">
        <f t="shared" ca="1" si="194"/>
        <v/>
      </c>
      <c r="BG360" s="6" t="str">
        <f t="shared" ca="1" si="195"/>
        <v/>
      </c>
      <c r="BH360" s="6" t="str">
        <f t="shared" ca="1" si="196"/>
        <v/>
      </c>
      <c r="BI360" s="29"/>
      <c r="BJ360" s="302" t="str">
        <f t="shared" ca="1" si="197"/>
        <v/>
      </c>
      <c r="BK360" s="302" t="str">
        <f t="shared" ca="1" si="198"/>
        <v/>
      </c>
      <c r="BL360" s="29"/>
    </row>
    <row r="361" spans="1:64" x14ac:dyDescent="0.15">
      <c r="A361" s="5"/>
      <c r="B361" s="303" t="str">
        <f ca="1">LOG確認!B361</f>
        <v/>
      </c>
      <c r="C361" s="304"/>
      <c r="D361" s="280"/>
      <c r="E361" s="280"/>
      <c r="F361" s="305"/>
      <c r="G361" s="320"/>
      <c r="H361" s="284"/>
      <c r="I361" s="284"/>
      <c r="J361" s="306"/>
      <c r="K361" s="342"/>
      <c r="L361" s="321"/>
      <c r="M361" s="308"/>
      <c r="N361" s="288"/>
      <c r="O361" s="322"/>
      <c r="P361" s="290" t="str">
        <f ca="1">LOG確認!P361</f>
        <v/>
      </c>
      <c r="Q361" s="291" t="str">
        <f ca="1">LOG確認!Q361</f>
        <v/>
      </c>
      <c r="R361" s="292" t="str">
        <f ca="1">LOG確認!R361</f>
        <v/>
      </c>
      <c r="S361" s="310" t="str">
        <f ca="1">LOG確認!S361</f>
        <v/>
      </c>
      <c r="T361" s="29"/>
      <c r="U361" s="311" t="str">
        <f ca="1">LOG確認!F361</f>
        <v/>
      </c>
      <c r="V361" s="29"/>
      <c r="W361" s="29"/>
      <c r="X361" s="29"/>
      <c r="Y361" s="6">
        <f t="shared" si="175"/>
        <v>1</v>
      </c>
      <c r="Z361" s="6">
        <f t="shared" si="176"/>
        <v>1</v>
      </c>
      <c r="AA361" s="6">
        <f t="shared" si="177"/>
        <v>1</v>
      </c>
      <c r="AB361" s="6">
        <f t="shared" si="178"/>
        <v>1</v>
      </c>
      <c r="AC361" s="6">
        <f t="shared" si="179"/>
        <v>1</v>
      </c>
      <c r="AD361" s="6">
        <f t="shared" si="180"/>
        <v>1</v>
      </c>
      <c r="AE361" s="6">
        <f t="shared" si="181"/>
        <v>1</v>
      </c>
      <c r="AF361" s="6">
        <f t="shared" si="182"/>
        <v>1</v>
      </c>
      <c r="AG361" s="6">
        <f t="shared" si="183"/>
        <v>1</v>
      </c>
      <c r="AH361" s="6">
        <f t="shared" si="184"/>
        <v>1</v>
      </c>
      <c r="AI361" s="6">
        <f t="shared" si="209"/>
        <v>1</v>
      </c>
      <c r="AJ361" s="6">
        <f t="shared" ca="1" si="185"/>
        <v>1</v>
      </c>
      <c r="AK361" s="6">
        <f t="shared" si="186"/>
        <v>1</v>
      </c>
      <c r="AL361" s="6">
        <f t="shared" ca="1" si="187"/>
        <v>13</v>
      </c>
      <c r="AM361" s="53"/>
      <c r="AN361" s="6">
        <f t="shared" ca="1" si="188"/>
        <v>1</v>
      </c>
      <c r="AO361" s="29"/>
      <c r="AP361" s="314" t="str">
        <f t="shared" ca="1" si="199"/>
        <v/>
      </c>
      <c r="AQ361" s="314" t="str">
        <f t="shared" ca="1" si="200"/>
        <v/>
      </c>
      <c r="AR361" s="314" t="str">
        <f t="shared" ca="1" si="201"/>
        <v/>
      </c>
      <c r="AS361" s="316" t="str">
        <f t="shared" ca="1" si="202"/>
        <v/>
      </c>
      <c r="AT361" s="316" t="str">
        <f t="shared" ca="1" si="203"/>
        <v/>
      </c>
      <c r="AU361" s="317" t="str">
        <f t="shared" ca="1" si="204"/>
        <v/>
      </c>
      <c r="AV361" s="318" t="str">
        <f t="shared" ca="1" si="189"/>
        <v/>
      </c>
      <c r="AW361" s="316" t="str">
        <f t="shared" ca="1" si="205"/>
        <v/>
      </c>
      <c r="AX361" s="319" t="str">
        <f t="shared" ca="1" si="206"/>
        <v/>
      </c>
      <c r="AY361" s="316" t="str">
        <f t="shared" ca="1" si="207"/>
        <v/>
      </c>
      <c r="AZ361" s="317" t="str">
        <f t="shared" ca="1" si="208"/>
        <v/>
      </c>
      <c r="BA361" s="6" t="str">
        <f t="shared" ca="1" si="190"/>
        <v/>
      </c>
      <c r="BB361" s="29"/>
      <c r="BC361" s="6" t="str">
        <f t="shared" ca="1" si="191"/>
        <v/>
      </c>
      <c r="BD361" s="6" t="str">
        <f t="shared" ca="1" si="192"/>
        <v/>
      </c>
      <c r="BE361" s="6" t="str">
        <f t="shared" ca="1" si="193"/>
        <v/>
      </c>
      <c r="BF361" s="6" t="str">
        <f t="shared" ca="1" si="194"/>
        <v/>
      </c>
      <c r="BG361" s="6" t="str">
        <f t="shared" ca="1" si="195"/>
        <v/>
      </c>
      <c r="BH361" s="6" t="str">
        <f t="shared" ca="1" si="196"/>
        <v/>
      </c>
      <c r="BI361" s="29"/>
      <c r="BJ361" s="302" t="str">
        <f t="shared" ca="1" si="197"/>
        <v/>
      </c>
      <c r="BK361" s="302" t="str">
        <f t="shared" ca="1" si="198"/>
        <v/>
      </c>
      <c r="BL361" s="29"/>
    </row>
    <row r="362" spans="1:64" x14ac:dyDescent="0.15">
      <c r="A362" s="5"/>
      <c r="B362" s="303" t="str">
        <f ca="1">LOG確認!B362</f>
        <v/>
      </c>
      <c r="C362" s="304"/>
      <c r="D362" s="280"/>
      <c r="E362" s="280"/>
      <c r="F362" s="305"/>
      <c r="G362" s="320"/>
      <c r="H362" s="284"/>
      <c r="I362" s="284"/>
      <c r="J362" s="306"/>
      <c r="K362" s="342"/>
      <c r="L362" s="321"/>
      <c r="M362" s="308"/>
      <c r="N362" s="288"/>
      <c r="O362" s="322"/>
      <c r="P362" s="290" t="str">
        <f ca="1">LOG確認!P362</f>
        <v/>
      </c>
      <c r="Q362" s="291" t="str">
        <f ca="1">LOG確認!Q362</f>
        <v/>
      </c>
      <c r="R362" s="292" t="str">
        <f ca="1">LOG確認!R362</f>
        <v/>
      </c>
      <c r="S362" s="310" t="str">
        <f ca="1">LOG確認!S362</f>
        <v/>
      </c>
      <c r="T362" s="29"/>
      <c r="U362" s="311" t="str">
        <f ca="1">LOG確認!F362</f>
        <v/>
      </c>
      <c r="V362" s="29"/>
      <c r="W362" s="29"/>
      <c r="X362" s="29"/>
      <c r="Y362" s="6">
        <f t="shared" si="175"/>
        <v>1</v>
      </c>
      <c r="Z362" s="6">
        <f t="shared" si="176"/>
        <v>1</v>
      </c>
      <c r="AA362" s="6">
        <f t="shared" si="177"/>
        <v>1</v>
      </c>
      <c r="AB362" s="6">
        <f t="shared" si="178"/>
        <v>1</v>
      </c>
      <c r="AC362" s="6">
        <f t="shared" si="179"/>
        <v>1</v>
      </c>
      <c r="AD362" s="6">
        <f t="shared" si="180"/>
        <v>1</v>
      </c>
      <c r="AE362" s="6">
        <f t="shared" si="181"/>
        <v>1</v>
      </c>
      <c r="AF362" s="6">
        <f t="shared" si="182"/>
        <v>1</v>
      </c>
      <c r="AG362" s="6">
        <f t="shared" si="183"/>
        <v>1</v>
      </c>
      <c r="AH362" s="6">
        <f t="shared" si="184"/>
        <v>1</v>
      </c>
      <c r="AI362" s="6">
        <f t="shared" si="209"/>
        <v>1</v>
      </c>
      <c r="AJ362" s="6">
        <f t="shared" ca="1" si="185"/>
        <v>1</v>
      </c>
      <c r="AK362" s="6">
        <f t="shared" si="186"/>
        <v>1</v>
      </c>
      <c r="AL362" s="6">
        <f t="shared" ca="1" si="187"/>
        <v>13</v>
      </c>
      <c r="AM362" s="53"/>
      <c r="AN362" s="6">
        <f t="shared" ca="1" si="188"/>
        <v>1</v>
      </c>
      <c r="AO362" s="29"/>
      <c r="AP362" s="314" t="str">
        <f t="shared" ca="1" si="199"/>
        <v/>
      </c>
      <c r="AQ362" s="314" t="str">
        <f t="shared" ca="1" si="200"/>
        <v/>
      </c>
      <c r="AR362" s="314" t="str">
        <f t="shared" ca="1" si="201"/>
        <v/>
      </c>
      <c r="AS362" s="319" t="str">
        <f t="shared" ca="1" si="202"/>
        <v/>
      </c>
      <c r="AT362" s="319" t="str">
        <f t="shared" ca="1" si="203"/>
        <v/>
      </c>
      <c r="AU362" s="317" t="str">
        <f t="shared" ca="1" si="204"/>
        <v/>
      </c>
      <c r="AV362" s="324" t="str">
        <f t="shared" ca="1" si="189"/>
        <v/>
      </c>
      <c r="AW362" s="319" t="str">
        <f t="shared" ca="1" si="205"/>
        <v/>
      </c>
      <c r="AX362" s="319" t="str">
        <f t="shared" ca="1" si="206"/>
        <v/>
      </c>
      <c r="AY362" s="319" t="str">
        <f t="shared" ca="1" si="207"/>
        <v/>
      </c>
      <c r="AZ362" s="317" t="str">
        <f t="shared" ca="1" si="208"/>
        <v/>
      </c>
      <c r="BA362" s="6" t="str">
        <f t="shared" ca="1" si="190"/>
        <v/>
      </c>
      <c r="BB362" s="29"/>
      <c r="BC362" s="6" t="str">
        <f t="shared" ca="1" si="191"/>
        <v/>
      </c>
      <c r="BD362" s="6" t="str">
        <f t="shared" ca="1" si="192"/>
        <v/>
      </c>
      <c r="BE362" s="6" t="str">
        <f t="shared" ca="1" si="193"/>
        <v/>
      </c>
      <c r="BF362" s="6" t="str">
        <f t="shared" ca="1" si="194"/>
        <v/>
      </c>
      <c r="BG362" s="6" t="str">
        <f t="shared" ca="1" si="195"/>
        <v/>
      </c>
      <c r="BH362" s="6" t="str">
        <f t="shared" ca="1" si="196"/>
        <v/>
      </c>
      <c r="BI362" s="29"/>
      <c r="BJ362" s="302" t="str">
        <f t="shared" ca="1" si="197"/>
        <v/>
      </c>
      <c r="BK362" s="302" t="str">
        <f t="shared" ca="1" si="198"/>
        <v/>
      </c>
      <c r="BL362" s="29"/>
    </row>
    <row r="363" spans="1:64" x14ac:dyDescent="0.15">
      <c r="A363" s="5"/>
      <c r="B363" s="303" t="str">
        <f ca="1">LOG確認!B363</f>
        <v/>
      </c>
      <c r="C363" s="304"/>
      <c r="D363" s="280"/>
      <c r="E363" s="280"/>
      <c r="F363" s="305"/>
      <c r="G363" s="320"/>
      <c r="H363" s="284"/>
      <c r="I363" s="284"/>
      <c r="J363" s="306"/>
      <c r="K363" s="307"/>
      <c r="L363" s="306"/>
      <c r="M363" s="308"/>
      <c r="N363" s="288"/>
      <c r="O363" s="322"/>
      <c r="P363" s="290" t="str">
        <f ca="1">LOG確認!P363</f>
        <v/>
      </c>
      <c r="Q363" s="291" t="str">
        <f ca="1">LOG確認!Q363</f>
        <v/>
      </c>
      <c r="R363" s="292" t="str">
        <f ca="1">LOG確認!R363</f>
        <v/>
      </c>
      <c r="S363" s="310" t="str">
        <f ca="1">LOG確認!S363</f>
        <v/>
      </c>
      <c r="T363" s="29"/>
      <c r="U363" s="311" t="str">
        <f ca="1">LOG確認!F363</f>
        <v/>
      </c>
      <c r="V363" s="29"/>
      <c r="W363" s="29"/>
      <c r="X363" s="29"/>
      <c r="Y363" s="6">
        <f t="shared" si="175"/>
        <v>1</v>
      </c>
      <c r="Z363" s="6">
        <f t="shared" si="176"/>
        <v>1</v>
      </c>
      <c r="AA363" s="6">
        <f t="shared" si="177"/>
        <v>1</v>
      </c>
      <c r="AB363" s="6">
        <f t="shared" si="178"/>
        <v>1</v>
      </c>
      <c r="AC363" s="6">
        <f t="shared" si="179"/>
        <v>1</v>
      </c>
      <c r="AD363" s="6">
        <f t="shared" si="180"/>
        <v>1</v>
      </c>
      <c r="AE363" s="6">
        <f t="shared" si="181"/>
        <v>1</v>
      </c>
      <c r="AF363" s="6">
        <f t="shared" si="182"/>
        <v>1</v>
      </c>
      <c r="AG363" s="6">
        <f t="shared" si="183"/>
        <v>1</v>
      </c>
      <c r="AH363" s="6">
        <f t="shared" si="184"/>
        <v>1</v>
      </c>
      <c r="AI363" s="6">
        <f t="shared" si="209"/>
        <v>1</v>
      </c>
      <c r="AJ363" s="6">
        <f t="shared" ca="1" si="185"/>
        <v>1</v>
      </c>
      <c r="AK363" s="6">
        <f t="shared" si="186"/>
        <v>1</v>
      </c>
      <c r="AL363" s="6">
        <f t="shared" ca="1" si="187"/>
        <v>13</v>
      </c>
      <c r="AM363" s="53"/>
      <c r="AN363" s="6">
        <f t="shared" ca="1" si="188"/>
        <v>1</v>
      </c>
      <c r="AO363" s="29"/>
      <c r="AP363" s="314" t="str">
        <f t="shared" ca="1" si="199"/>
        <v/>
      </c>
      <c r="AQ363" s="314" t="str">
        <f t="shared" ca="1" si="200"/>
        <v/>
      </c>
      <c r="AR363" s="314" t="str">
        <f t="shared" ca="1" si="201"/>
        <v/>
      </c>
      <c r="AS363" s="325" t="str">
        <f t="shared" ca="1" si="202"/>
        <v/>
      </c>
      <c r="AT363" s="325" t="str">
        <f t="shared" ca="1" si="203"/>
        <v/>
      </c>
      <c r="AU363" s="317" t="str">
        <f t="shared" ca="1" si="204"/>
        <v/>
      </c>
      <c r="AV363" s="318" t="str">
        <f t="shared" ca="1" si="189"/>
        <v/>
      </c>
      <c r="AW363" s="325" t="str">
        <f t="shared" ca="1" si="205"/>
        <v/>
      </c>
      <c r="AX363" s="319" t="str">
        <f t="shared" ca="1" si="206"/>
        <v/>
      </c>
      <c r="AY363" s="325" t="str">
        <f t="shared" ca="1" si="207"/>
        <v/>
      </c>
      <c r="AZ363" s="317" t="str">
        <f t="shared" ca="1" si="208"/>
        <v/>
      </c>
      <c r="BA363" s="6" t="str">
        <f t="shared" ca="1" si="190"/>
        <v/>
      </c>
      <c r="BB363" s="29"/>
      <c r="BC363" s="6" t="str">
        <f t="shared" ca="1" si="191"/>
        <v/>
      </c>
      <c r="BD363" s="6" t="str">
        <f t="shared" ca="1" si="192"/>
        <v/>
      </c>
      <c r="BE363" s="6" t="str">
        <f t="shared" ca="1" si="193"/>
        <v/>
      </c>
      <c r="BF363" s="6" t="str">
        <f t="shared" ca="1" si="194"/>
        <v/>
      </c>
      <c r="BG363" s="6" t="str">
        <f t="shared" ca="1" si="195"/>
        <v/>
      </c>
      <c r="BH363" s="6" t="str">
        <f t="shared" ca="1" si="196"/>
        <v/>
      </c>
      <c r="BI363" s="29"/>
      <c r="BJ363" s="302" t="str">
        <f t="shared" ca="1" si="197"/>
        <v/>
      </c>
      <c r="BK363" s="302" t="str">
        <f t="shared" ca="1" si="198"/>
        <v/>
      </c>
      <c r="BL363" s="29"/>
    </row>
    <row r="364" spans="1:64" x14ac:dyDescent="0.15">
      <c r="A364" s="5"/>
      <c r="B364" s="303" t="str">
        <f ca="1">LOG確認!B364</f>
        <v/>
      </c>
      <c r="C364" s="304"/>
      <c r="D364" s="280"/>
      <c r="E364" s="280"/>
      <c r="F364" s="305"/>
      <c r="G364" s="320"/>
      <c r="H364" s="284"/>
      <c r="I364" s="284"/>
      <c r="J364" s="321"/>
      <c r="K364" s="342"/>
      <c r="L364" s="321"/>
      <c r="M364" s="308"/>
      <c r="N364" s="288"/>
      <c r="O364" s="309"/>
      <c r="P364" s="290" t="str">
        <f ca="1">LOG確認!P364</f>
        <v/>
      </c>
      <c r="Q364" s="291" t="str">
        <f ca="1">LOG確認!Q364</f>
        <v/>
      </c>
      <c r="R364" s="292" t="str">
        <f ca="1">LOG確認!R364</f>
        <v/>
      </c>
      <c r="S364" s="310" t="str">
        <f ca="1">LOG確認!S364</f>
        <v/>
      </c>
      <c r="T364" s="29"/>
      <c r="U364" s="326" t="str">
        <f ca="1">LOG確認!F364</f>
        <v/>
      </c>
      <c r="V364" s="29"/>
      <c r="W364" s="29"/>
      <c r="X364" s="29"/>
      <c r="Y364" s="6">
        <f t="shared" si="175"/>
        <v>1</v>
      </c>
      <c r="Z364" s="6">
        <f t="shared" si="176"/>
        <v>1</v>
      </c>
      <c r="AA364" s="6">
        <f t="shared" si="177"/>
        <v>1</v>
      </c>
      <c r="AB364" s="6">
        <f t="shared" si="178"/>
        <v>1</v>
      </c>
      <c r="AC364" s="6">
        <f t="shared" si="179"/>
        <v>1</v>
      </c>
      <c r="AD364" s="6">
        <f t="shared" si="180"/>
        <v>1</v>
      </c>
      <c r="AE364" s="6">
        <f t="shared" si="181"/>
        <v>1</v>
      </c>
      <c r="AF364" s="6">
        <f t="shared" si="182"/>
        <v>1</v>
      </c>
      <c r="AG364" s="6">
        <f t="shared" si="183"/>
        <v>1</v>
      </c>
      <c r="AH364" s="6">
        <f t="shared" si="184"/>
        <v>1</v>
      </c>
      <c r="AI364" s="6">
        <f t="shared" si="209"/>
        <v>1</v>
      </c>
      <c r="AJ364" s="6">
        <f t="shared" ca="1" si="185"/>
        <v>1</v>
      </c>
      <c r="AK364" s="6">
        <f t="shared" si="186"/>
        <v>1</v>
      </c>
      <c r="AL364" s="6">
        <f t="shared" ca="1" si="187"/>
        <v>13</v>
      </c>
      <c r="AM364" s="53"/>
      <c r="AN364" s="6">
        <f t="shared" ca="1" si="188"/>
        <v>1</v>
      </c>
      <c r="AO364" s="29"/>
      <c r="AP364" s="314" t="str">
        <f t="shared" ca="1" si="199"/>
        <v/>
      </c>
      <c r="AQ364" s="314" t="str">
        <f t="shared" ca="1" si="200"/>
        <v/>
      </c>
      <c r="AR364" s="314" t="str">
        <f t="shared" ca="1" si="201"/>
        <v/>
      </c>
      <c r="AS364" s="325" t="str">
        <f t="shared" ca="1" si="202"/>
        <v/>
      </c>
      <c r="AT364" s="325" t="str">
        <f t="shared" ca="1" si="203"/>
        <v/>
      </c>
      <c r="AU364" s="317" t="str">
        <f t="shared" ca="1" si="204"/>
        <v/>
      </c>
      <c r="AV364" s="318" t="str">
        <f t="shared" ca="1" si="189"/>
        <v/>
      </c>
      <c r="AW364" s="325" t="str">
        <f t="shared" ca="1" si="205"/>
        <v/>
      </c>
      <c r="AX364" s="319" t="str">
        <f t="shared" ca="1" si="206"/>
        <v/>
      </c>
      <c r="AY364" s="325" t="str">
        <f t="shared" ca="1" si="207"/>
        <v/>
      </c>
      <c r="AZ364" s="317" t="str">
        <f t="shared" ca="1" si="208"/>
        <v/>
      </c>
      <c r="BA364" s="6" t="str">
        <f t="shared" ca="1" si="190"/>
        <v/>
      </c>
      <c r="BB364" s="29"/>
      <c r="BC364" s="6" t="str">
        <f t="shared" ca="1" si="191"/>
        <v/>
      </c>
      <c r="BD364" s="6" t="str">
        <f t="shared" ca="1" si="192"/>
        <v/>
      </c>
      <c r="BE364" s="6" t="str">
        <f t="shared" ca="1" si="193"/>
        <v/>
      </c>
      <c r="BF364" s="6" t="str">
        <f t="shared" ca="1" si="194"/>
        <v/>
      </c>
      <c r="BG364" s="6" t="str">
        <f t="shared" ca="1" si="195"/>
        <v/>
      </c>
      <c r="BH364" s="6" t="str">
        <f t="shared" ca="1" si="196"/>
        <v/>
      </c>
      <c r="BI364" s="29"/>
      <c r="BJ364" s="302" t="str">
        <f t="shared" ca="1" si="197"/>
        <v/>
      </c>
      <c r="BK364" s="302" t="str">
        <f t="shared" ca="1" si="198"/>
        <v/>
      </c>
      <c r="BL364" s="29"/>
    </row>
    <row r="365" spans="1:64" x14ac:dyDescent="0.15">
      <c r="A365" s="5"/>
      <c r="B365" s="303" t="str">
        <f ca="1">LOG確認!B365</f>
        <v/>
      </c>
      <c r="C365" s="304"/>
      <c r="D365" s="280"/>
      <c r="E365" s="280"/>
      <c r="F365" s="305"/>
      <c r="G365" s="320"/>
      <c r="H365" s="284"/>
      <c r="I365" s="284"/>
      <c r="J365" s="321"/>
      <c r="K365" s="342"/>
      <c r="L365" s="321"/>
      <c r="M365" s="308"/>
      <c r="N365" s="288"/>
      <c r="O365" s="322"/>
      <c r="P365" s="290" t="str">
        <f ca="1">LOG確認!P365</f>
        <v/>
      </c>
      <c r="Q365" s="291" t="str">
        <f ca="1">LOG確認!Q365</f>
        <v/>
      </c>
      <c r="R365" s="292" t="str">
        <f ca="1">LOG確認!R365</f>
        <v/>
      </c>
      <c r="S365" s="310" t="str">
        <f ca="1">LOG確認!S365</f>
        <v/>
      </c>
      <c r="T365" s="29"/>
      <c r="U365" s="311" t="str">
        <f ca="1">LOG確認!F365</f>
        <v/>
      </c>
      <c r="V365" s="29"/>
      <c r="W365" s="29"/>
      <c r="X365" s="29"/>
      <c r="Y365" s="6">
        <f t="shared" si="175"/>
        <v>1</v>
      </c>
      <c r="Z365" s="6">
        <f t="shared" si="176"/>
        <v>1</v>
      </c>
      <c r="AA365" s="6">
        <f t="shared" si="177"/>
        <v>1</v>
      </c>
      <c r="AB365" s="6">
        <f t="shared" si="178"/>
        <v>1</v>
      </c>
      <c r="AC365" s="6">
        <f t="shared" si="179"/>
        <v>1</v>
      </c>
      <c r="AD365" s="6">
        <f t="shared" si="180"/>
        <v>1</v>
      </c>
      <c r="AE365" s="6">
        <f t="shared" si="181"/>
        <v>1</v>
      </c>
      <c r="AF365" s="6">
        <f t="shared" si="182"/>
        <v>1</v>
      </c>
      <c r="AG365" s="6">
        <f t="shared" si="183"/>
        <v>1</v>
      </c>
      <c r="AH365" s="6">
        <f t="shared" si="184"/>
        <v>1</v>
      </c>
      <c r="AI365" s="6">
        <f t="shared" si="209"/>
        <v>1</v>
      </c>
      <c r="AJ365" s="6">
        <f t="shared" ca="1" si="185"/>
        <v>1</v>
      </c>
      <c r="AK365" s="6">
        <f t="shared" si="186"/>
        <v>1</v>
      </c>
      <c r="AL365" s="6">
        <f t="shared" ca="1" si="187"/>
        <v>13</v>
      </c>
      <c r="AM365" s="53"/>
      <c r="AN365" s="6">
        <f t="shared" ca="1" si="188"/>
        <v>1</v>
      </c>
      <c r="AO365" s="29"/>
      <c r="AP365" s="314" t="str">
        <f t="shared" ca="1" si="199"/>
        <v/>
      </c>
      <c r="AQ365" s="314" t="str">
        <f t="shared" ca="1" si="200"/>
        <v/>
      </c>
      <c r="AR365" s="314" t="str">
        <f t="shared" ca="1" si="201"/>
        <v/>
      </c>
      <c r="AS365" s="325" t="str">
        <f t="shared" ca="1" si="202"/>
        <v/>
      </c>
      <c r="AT365" s="325" t="str">
        <f t="shared" ca="1" si="203"/>
        <v/>
      </c>
      <c r="AU365" s="317" t="str">
        <f t="shared" ca="1" si="204"/>
        <v/>
      </c>
      <c r="AV365" s="324" t="str">
        <f t="shared" ca="1" si="189"/>
        <v/>
      </c>
      <c r="AW365" s="325" t="str">
        <f t="shared" ca="1" si="205"/>
        <v/>
      </c>
      <c r="AX365" s="319" t="str">
        <f t="shared" ca="1" si="206"/>
        <v/>
      </c>
      <c r="AY365" s="325" t="str">
        <f t="shared" ca="1" si="207"/>
        <v/>
      </c>
      <c r="AZ365" s="317" t="str">
        <f t="shared" ca="1" si="208"/>
        <v/>
      </c>
      <c r="BA365" s="6" t="str">
        <f t="shared" ca="1" si="190"/>
        <v/>
      </c>
      <c r="BB365" s="29"/>
      <c r="BC365" s="6" t="str">
        <f t="shared" ca="1" si="191"/>
        <v/>
      </c>
      <c r="BD365" s="6" t="str">
        <f t="shared" ca="1" si="192"/>
        <v/>
      </c>
      <c r="BE365" s="6" t="str">
        <f t="shared" ca="1" si="193"/>
        <v/>
      </c>
      <c r="BF365" s="6" t="str">
        <f t="shared" ca="1" si="194"/>
        <v/>
      </c>
      <c r="BG365" s="6" t="str">
        <f t="shared" ca="1" si="195"/>
        <v/>
      </c>
      <c r="BH365" s="6" t="str">
        <f t="shared" ca="1" si="196"/>
        <v/>
      </c>
      <c r="BI365" s="29"/>
      <c r="BJ365" s="302" t="str">
        <f t="shared" ca="1" si="197"/>
        <v/>
      </c>
      <c r="BK365" s="302" t="str">
        <f t="shared" ca="1" si="198"/>
        <v/>
      </c>
      <c r="BL365" s="29"/>
    </row>
    <row r="366" spans="1:64" x14ac:dyDescent="0.15">
      <c r="A366" s="5"/>
      <c r="B366" s="303" t="str">
        <f ca="1">LOG確認!B366</f>
        <v/>
      </c>
      <c r="C366" s="304"/>
      <c r="D366" s="280"/>
      <c r="E366" s="280"/>
      <c r="F366" s="305"/>
      <c r="G366" s="320"/>
      <c r="H366" s="284"/>
      <c r="I366" s="284"/>
      <c r="J366" s="306"/>
      <c r="K366" s="342"/>
      <c r="L366" s="321"/>
      <c r="M366" s="308"/>
      <c r="N366" s="288"/>
      <c r="O366" s="322"/>
      <c r="P366" s="290" t="str">
        <f ca="1">LOG確認!P366</f>
        <v/>
      </c>
      <c r="Q366" s="291" t="str">
        <f ca="1">LOG確認!Q366</f>
        <v/>
      </c>
      <c r="R366" s="292" t="str">
        <f ca="1">LOG確認!R366</f>
        <v/>
      </c>
      <c r="S366" s="310" t="str">
        <f ca="1">LOG確認!S366</f>
        <v/>
      </c>
      <c r="T366" s="29"/>
      <c r="U366" s="311" t="str">
        <f ca="1">LOG確認!F366</f>
        <v/>
      </c>
      <c r="V366" s="29"/>
      <c r="W366" s="29"/>
      <c r="X366" s="29"/>
      <c r="Y366" s="6">
        <f t="shared" si="175"/>
        <v>1</v>
      </c>
      <c r="Z366" s="6">
        <f t="shared" si="176"/>
        <v>1</v>
      </c>
      <c r="AA366" s="6">
        <f t="shared" si="177"/>
        <v>1</v>
      </c>
      <c r="AB366" s="6">
        <f t="shared" si="178"/>
        <v>1</v>
      </c>
      <c r="AC366" s="6">
        <f t="shared" si="179"/>
        <v>1</v>
      </c>
      <c r="AD366" s="6">
        <f t="shared" si="180"/>
        <v>1</v>
      </c>
      <c r="AE366" s="6">
        <f t="shared" si="181"/>
        <v>1</v>
      </c>
      <c r="AF366" s="6">
        <f t="shared" si="182"/>
        <v>1</v>
      </c>
      <c r="AG366" s="6">
        <f t="shared" si="183"/>
        <v>1</v>
      </c>
      <c r="AH366" s="6">
        <f t="shared" si="184"/>
        <v>1</v>
      </c>
      <c r="AI366" s="6">
        <f t="shared" si="209"/>
        <v>1</v>
      </c>
      <c r="AJ366" s="6">
        <f t="shared" ca="1" si="185"/>
        <v>1</v>
      </c>
      <c r="AK366" s="6">
        <f t="shared" si="186"/>
        <v>1</v>
      </c>
      <c r="AL366" s="6">
        <f t="shared" ca="1" si="187"/>
        <v>13</v>
      </c>
      <c r="AM366" s="53"/>
      <c r="AN366" s="6">
        <f t="shared" ca="1" si="188"/>
        <v>1</v>
      </c>
      <c r="AO366" s="29"/>
      <c r="AP366" s="314" t="str">
        <f t="shared" ca="1" si="199"/>
        <v/>
      </c>
      <c r="AQ366" s="314" t="str">
        <f t="shared" ca="1" si="200"/>
        <v/>
      </c>
      <c r="AR366" s="314" t="str">
        <f t="shared" ca="1" si="201"/>
        <v/>
      </c>
      <c r="AS366" s="325" t="str">
        <f t="shared" ca="1" si="202"/>
        <v/>
      </c>
      <c r="AT366" s="325" t="str">
        <f t="shared" ca="1" si="203"/>
        <v/>
      </c>
      <c r="AU366" s="317" t="str">
        <f t="shared" ca="1" si="204"/>
        <v/>
      </c>
      <c r="AV366" s="318" t="str">
        <f t="shared" ca="1" si="189"/>
        <v/>
      </c>
      <c r="AW366" s="325" t="str">
        <f t="shared" ca="1" si="205"/>
        <v/>
      </c>
      <c r="AX366" s="319" t="str">
        <f t="shared" ca="1" si="206"/>
        <v/>
      </c>
      <c r="AY366" s="325" t="str">
        <f t="shared" ca="1" si="207"/>
        <v/>
      </c>
      <c r="AZ366" s="317" t="str">
        <f t="shared" ca="1" si="208"/>
        <v/>
      </c>
      <c r="BA366" s="6" t="str">
        <f t="shared" ca="1" si="190"/>
        <v/>
      </c>
      <c r="BB366" s="29"/>
      <c r="BC366" s="6" t="str">
        <f t="shared" ca="1" si="191"/>
        <v/>
      </c>
      <c r="BD366" s="6" t="str">
        <f t="shared" ca="1" si="192"/>
        <v/>
      </c>
      <c r="BE366" s="6" t="str">
        <f t="shared" ca="1" si="193"/>
        <v/>
      </c>
      <c r="BF366" s="6" t="str">
        <f t="shared" ca="1" si="194"/>
        <v/>
      </c>
      <c r="BG366" s="6" t="str">
        <f t="shared" ca="1" si="195"/>
        <v/>
      </c>
      <c r="BH366" s="6" t="str">
        <f t="shared" ca="1" si="196"/>
        <v/>
      </c>
      <c r="BI366" s="29"/>
      <c r="BJ366" s="302" t="str">
        <f t="shared" ca="1" si="197"/>
        <v/>
      </c>
      <c r="BK366" s="302" t="str">
        <f t="shared" ca="1" si="198"/>
        <v/>
      </c>
      <c r="BL366" s="29"/>
    </row>
    <row r="367" spans="1:64" x14ac:dyDescent="0.15">
      <c r="A367" s="5"/>
      <c r="B367" s="303" t="str">
        <f ca="1">LOG確認!B367</f>
        <v/>
      </c>
      <c r="C367" s="304"/>
      <c r="D367" s="280"/>
      <c r="E367" s="280"/>
      <c r="F367" s="305"/>
      <c r="G367" s="320"/>
      <c r="H367" s="284"/>
      <c r="I367" s="284"/>
      <c r="J367" s="306"/>
      <c r="K367" s="342"/>
      <c r="L367" s="306"/>
      <c r="M367" s="308"/>
      <c r="N367" s="288"/>
      <c r="O367" s="322"/>
      <c r="P367" s="290" t="str">
        <f ca="1">LOG確認!P367</f>
        <v/>
      </c>
      <c r="Q367" s="291" t="str">
        <f ca="1">LOG確認!Q367</f>
        <v/>
      </c>
      <c r="R367" s="292" t="str">
        <f ca="1">LOG確認!R367</f>
        <v/>
      </c>
      <c r="S367" s="310" t="str">
        <f ca="1">LOG確認!S367</f>
        <v/>
      </c>
      <c r="T367" s="29"/>
      <c r="U367" s="326" t="str">
        <f ca="1">LOG確認!F367</f>
        <v/>
      </c>
      <c r="V367" s="29"/>
      <c r="W367" s="29"/>
      <c r="X367" s="29"/>
      <c r="Y367" s="6">
        <f t="shared" si="175"/>
        <v>1</v>
      </c>
      <c r="Z367" s="6">
        <f t="shared" si="176"/>
        <v>1</v>
      </c>
      <c r="AA367" s="6">
        <f t="shared" si="177"/>
        <v>1</v>
      </c>
      <c r="AB367" s="6">
        <f t="shared" si="178"/>
        <v>1</v>
      </c>
      <c r="AC367" s="6">
        <f t="shared" si="179"/>
        <v>1</v>
      </c>
      <c r="AD367" s="6">
        <f t="shared" si="180"/>
        <v>1</v>
      </c>
      <c r="AE367" s="6">
        <f t="shared" si="181"/>
        <v>1</v>
      </c>
      <c r="AF367" s="6">
        <f t="shared" si="182"/>
        <v>1</v>
      </c>
      <c r="AG367" s="6">
        <f t="shared" si="183"/>
        <v>1</v>
      </c>
      <c r="AH367" s="6">
        <f t="shared" si="184"/>
        <v>1</v>
      </c>
      <c r="AI367" s="6">
        <f t="shared" si="209"/>
        <v>1</v>
      </c>
      <c r="AJ367" s="6">
        <f t="shared" ca="1" si="185"/>
        <v>1</v>
      </c>
      <c r="AK367" s="6">
        <f t="shared" si="186"/>
        <v>1</v>
      </c>
      <c r="AL367" s="6">
        <f t="shared" ca="1" si="187"/>
        <v>13</v>
      </c>
      <c r="AM367" s="53"/>
      <c r="AN367" s="6">
        <f t="shared" ca="1" si="188"/>
        <v>1</v>
      </c>
      <c r="AO367" s="29"/>
      <c r="AP367" s="314" t="str">
        <f t="shared" ca="1" si="199"/>
        <v/>
      </c>
      <c r="AQ367" s="314" t="str">
        <f t="shared" ca="1" si="200"/>
        <v/>
      </c>
      <c r="AR367" s="314" t="str">
        <f t="shared" ca="1" si="201"/>
        <v/>
      </c>
      <c r="AS367" s="316" t="str">
        <f t="shared" ca="1" si="202"/>
        <v/>
      </c>
      <c r="AT367" s="316" t="str">
        <f t="shared" ca="1" si="203"/>
        <v/>
      </c>
      <c r="AU367" s="317" t="str">
        <f t="shared" ca="1" si="204"/>
        <v/>
      </c>
      <c r="AV367" s="318" t="str">
        <f t="shared" ca="1" si="189"/>
        <v/>
      </c>
      <c r="AW367" s="316" t="str">
        <f t="shared" ca="1" si="205"/>
        <v/>
      </c>
      <c r="AX367" s="319" t="str">
        <f t="shared" ca="1" si="206"/>
        <v/>
      </c>
      <c r="AY367" s="316" t="str">
        <f t="shared" ca="1" si="207"/>
        <v/>
      </c>
      <c r="AZ367" s="317" t="str">
        <f t="shared" ca="1" si="208"/>
        <v/>
      </c>
      <c r="BA367" s="6" t="str">
        <f t="shared" ca="1" si="190"/>
        <v/>
      </c>
      <c r="BB367" s="29"/>
      <c r="BC367" s="6" t="str">
        <f t="shared" ca="1" si="191"/>
        <v/>
      </c>
      <c r="BD367" s="6" t="str">
        <f t="shared" ca="1" si="192"/>
        <v/>
      </c>
      <c r="BE367" s="6" t="str">
        <f t="shared" ca="1" si="193"/>
        <v/>
      </c>
      <c r="BF367" s="6" t="str">
        <f t="shared" ca="1" si="194"/>
        <v/>
      </c>
      <c r="BG367" s="6" t="str">
        <f t="shared" ca="1" si="195"/>
        <v/>
      </c>
      <c r="BH367" s="6" t="str">
        <f t="shared" ca="1" si="196"/>
        <v/>
      </c>
      <c r="BI367" s="29"/>
      <c r="BJ367" s="302" t="str">
        <f t="shared" ca="1" si="197"/>
        <v/>
      </c>
      <c r="BK367" s="302" t="str">
        <f t="shared" ca="1" si="198"/>
        <v/>
      </c>
      <c r="BL367" s="29"/>
    </row>
    <row r="368" spans="1:64" x14ac:dyDescent="0.15">
      <c r="A368" s="5">
        <v>350</v>
      </c>
      <c r="B368" s="303" t="str">
        <f ca="1">LOG確認!B368</f>
        <v/>
      </c>
      <c r="C368" s="327"/>
      <c r="D368" s="328"/>
      <c r="E368" s="328"/>
      <c r="F368" s="329"/>
      <c r="G368" s="328"/>
      <c r="H368" s="330"/>
      <c r="I368" s="330"/>
      <c r="J368" s="331"/>
      <c r="K368" s="332"/>
      <c r="L368" s="331"/>
      <c r="M368" s="333"/>
      <c r="N368" s="334"/>
      <c r="O368" s="335"/>
      <c r="P368" s="336" t="str">
        <f ca="1">LOG確認!P368</f>
        <v/>
      </c>
      <c r="Q368" s="337" t="str">
        <f ca="1">LOG確認!Q368</f>
        <v/>
      </c>
      <c r="R368" s="338" t="str">
        <f ca="1">LOG確認!R368</f>
        <v/>
      </c>
      <c r="S368" s="339" t="str">
        <f ca="1">LOG確認!S368</f>
        <v/>
      </c>
      <c r="T368" s="29"/>
      <c r="U368" s="340" t="str">
        <f ca="1">LOG確認!F368</f>
        <v/>
      </c>
      <c r="V368" s="29"/>
      <c r="W368" s="29"/>
      <c r="X368" s="29"/>
      <c r="Y368" s="6">
        <f t="shared" si="175"/>
        <v>1</v>
      </c>
      <c r="Z368" s="6">
        <f t="shared" si="176"/>
        <v>1</v>
      </c>
      <c r="AA368" s="6">
        <f t="shared" si="177"/>
        <v>1</v>
      </c>
      <c r="AB368" s="6">
        <f t="shared" si="178"/>
        <v>1</v>
      </c>
      <c r="AC368" s="6">
        <f t="shared" si="179"/>
        <v>1</v>
      </c>
      <c r="AD368" s="6">
        <f t="shared" si="180"/>
        <v>1</v>
      </c>
      <c r="AE368" s="6">
        <f t="shared" si="181"/>
        <v>1</v>
      </c>
      <c r="AF368" s="6">
        <f t="shared" si="182"/>
        <v>1</v>
      </c>
      <c r="AG368" s="6">
        <f t="shared" si="183"/>
        <v>1</v>
      </c>
      <c r="AH368" s="6">
        <f t="shared" si="184"/>
        <v>1</v>
      </c>
      <c r="AI368" s="6">
        <f t="shared" si="209"/>
        <v>1</v>
      </c>
      <c r="AJ368" s="6">
        <f t="shared" ca="1" si="185"/>
        <v>1</v>
      </c>
      <c r="AK368" s="6">
        <f t="shared" si="186"/>
        <v>1</v>
      </c>
      <c r="AL368" s="6">
        <f t="shared" ca="1" si="187"/>
        <v>13</v>
      </c>
      <c r="AM368" s="53"/>
      <c r="AN368" s="6">
        <f t="shared" ca="1" si="188"/>
        <v>1</v>
      </c>
      <c r="AO368" s="29"/>
      <c r="AP368" s="314" t="str">
        <f t="shared" ca="1" si="199"/>
        <v/>
      </c>
      <c r="AQ368" s="314" t="str">
        <f t="shared" ca="1" si="200"/>
        <v/>
      </c>
      <c r="AR368" s="314" t="str">
        <f t="shared" ca="1" si="201"/>
        <v/>
      </c>
      <c r="AS368" s="325" t="str">
        <f t="shared" ca="1" si="202"/>
        <v/>
      </c>
      <c r="AT368" s="325" t="str">
        <f t="shared" ca="1" si="203"/>
        <v/>
      </c>
      <c r="AU368" s="317" t="str">
        <f t="shared" ca="1" si="204"/>
        <v/>
      </c>
      <c r="AV368" s="318" t="str">
        <f t="shared" ca="1" si="189"/>
        <v/>
      </c>
      <c r="AW368" s="325" t="str">
        <f t="shared" ca="1" si="205"/>
        <v/>
      </c>
      <c r="AX368" s="319" t="str">
        <f t="shared" ca="1" si="206"/>
        <v/>
      </c>
      <c r="AY368" s="325" t="str">
        <f t="shared" ca="1" si="207"/>
        <v/>
      </c>
      <c r="AZ368" s="317" t="str">
        <f t="shared" ca="1" si="208"/>
        <v/>
      </c>
      <c r="BA368" s="6" t="str">
        <f t="shared" ca="1" si="190"/>
        <v/>
      </c>
      <c r="BB368" s="29"/>
      <c r="BC368" s="6" t="str">
        <f t="shared" ca="1" si="191"/>
        <v/>
      </c>
      <c r="BD368" s="6" t="str">
        <f t="shared" ca="1" si="192"/>
        <v/>
      </c>
      <c r="BE368" s="6" t="str">
        <f t="shared" ca="1" si="193"/>
        <v/>
      </c>
      <c r="BF368" s="6" t="str">
        <f t="shared" ca="1" si="194"/>
        <v/>
      </c>
      <c r="BG368" s="6" t="str">
        <f t="shared" ca="1" si="195"/>
        <v/>
      </c>
      <c r="BH368" s="6" t="str">
        <f t="shared" ca="1" si="196"/>
        <v/>
      </c>
      <c r="BI368" s="29"/>
      <c r="BJ368" s="302" t="str">
        <f t="shared" ca="1" si="197"/>
        <v/>
      </c>
      <c r="BK368" s="302" t="str">
        <f t="shared" ca="1" si="198"/>
        <v/>
      </c>
      <c r="BL368" s="29"/>
    </row>
    <row r="369" spans="1:64" ht="13.5" customHeight="1" x14ac:dyDescent="0.15">
      <c r="A369" s="5"/>
      <c r="B369" s="279" t="str">
        <f ca="1">LOG確認!B369</f>
        <v/>
      </c>
      <c r="C369" s="280"/>
      <c r="D369" s="281"/>
      <c r="E369" s="281"/>
      <c r="F369" s="282"/>
      <c r="G369" s="280"/>
      <c r="H369" s="283"/>
      <c r="I369" s="284"/>
      <c r="J369" s="285"/>
      <c r="K369" s="286"/>
      <c r="L369" s="285"/>
      <c r="M369" s="287"/>
      <c r="N369" s="341"/>
      <c r="O369" s="289"/>
      <c r="P369" s="290" t="str">
        <f ca="1">LOG確認!P369</f>
        <v/>
      </c>
      <c r="Q369" s="291" t="str">
        <f ca="1">LOG確認!Q369</f>
        <v/>
      </c>
      <c r="R369" s="292" t="str">
        <f ca="1">LOG確認!R369</f>
        <v/>
      </c>
      <c r="S369" s="310" t="str">
        <f ca="1">LOG確認!S369</f>
        <v/>
      </c>
      <c r="T369" s="29"/>
      <c r="U369" s="294" t="str">
        <f ca="1">LOG確認!F369</f>
        <v/>
      </c>
      <c r="V369" s="681" t="str">
        <f ca="1">LOG確認!$GM$12</f>
        <v>★サマリｌにエラｌがあります確認してください</v>
      </c>
      <c r="W369" s="29"/>
      <c r="X369" s="29"/>
      <c r="Y369" s="6">
        <f t="shared" si="175"/>
        <v>1</v>
      </c>
      <c r="Z369" s="6">
        <f t="shared" si="176"/>
        <v>1</v>
      </c>
      <c r="AA369" s="6">
        <f t="shared" si="177"/>
        <v>1</v>
      </c>
      <c r="AB369" s="6">
        <f t="shared" si="178"/>
        <v>1</v>
      </c>
      <c r="AC369" s="6">
        <f t="shared" si="179"/>
        <v>1</v>
      </c>
      <c r="AD369" s="6">
        <f t="shared" si="180"/>
        <v>1</v>
      </c>
      <c r="AE369" s="6">
        <f t="shared" si="181"/>
        <v>1</v>
      </c>
      <c r="AF369" s="6">
        <f t="shared" si="182"/>
        <v>1</v>
      </c>
      <c r="AG369" s="6">
        <f t="shared" si="183"/>
        <v>1</v>
      </c>
      <c r="AH369" s="6">
        <f t="shared" si="184"/>
        <v>1</v>
      </c>
      <c r="AI369" s="6">
        <f t="shared" si="209"/>
        <v>1</v>
      </c>
      <c r="AJ369" s="6">
        <f t="shared" ca="1" si="185"/>
        <v>1</v>
      </c>
      <c r="AK369" s="6">
        <f t="shared" si="186"/>
        <v>1</v>
      </c>
      <c r="AL369" s="6">
        <f t="shared" ca="1" si="187"/>
        <v>13</v>
      </c>
      <c r="AM369" s="53"/>
      <c r="AN369" s="6">
        <f t="shared" ca="1" si="188"/>
        <v>1</v>
      </c>
      <c r="AO369" s="29"/>
      <c r="AP369" s="314" t="str">
        <f t="shared" ca="1" si="199"/>
        <v/>
      </c>
      <c r="AQ369" s="314" t="str">
        <f t="shared" ca="1" si="200"/>
        <v/>
      </c>
      <c r="AR369" s="314" t="str">
        <f t="shared" ca="1" si="201"/>
        <v/>
      </c>
      <c r="AS369" s="319" t="str">
        <f t="shared" ca="1" si="202"/>
        <v/>
      </c>
      <c r="AT369" s="319" t="str">
        <f t="shared" ca="1" si="203"/>
        <v/>
      </c>
      <c r="AU369" s="317" t="str">
        <f t="shared" ca="1" si="204"/>
        <v/>
      </c>
      <c r="AV369" s="324" t="str">
        <f t="shared" ca="1" si="189"/>
        <v/>
      </c>
      <c r="AW369" s="319" t="str">
        <f t="shared" ca="1" si="205"/>
        <v/>
      </c>
      <c r="AX369" s="319" t="str">
        <f t="shared" ca="1" si="206"/>
        <v/>
      </c>
      <c r="AY369" s="319" t="str">
        <f t="shared" ca="1" si="207"/>
        <v/>
      </c>
      <c r="AZ369" s="317" t="str">
        <f t="shared" ca="1" si="208"/>
        <v/>
      </c>
      <c r="BA369" s="6" t="str">
        <f t="shared" ca="1" si="190"/>
        <v/>
      </c>
      <c r="BB369" s="29"/>
      <c r="BC369" s="6" t="str">
        <f t="shared" ca="1" si="191"/>
        <v/>
      </c>
      <c r="BD369" s="6" t="str">
        <f t="shared" ca="1" si="192"/>
        <v/>
      </c>
      <c r="BE369" s="6" t="str">
        <f t="shared" ca="1" si="193"/>
        <v/>
      </c>
      <c r="BF369" s="6" t="str">
        <f t="shared" ca="1" si="194"/>
        <v/>
      </c>
      <c r="BG369" s="6" t="str">
        <f t="shared" ca="1" si="195"/>
        <v/>
      </c>
      <c r="BH369" s="6" t="str">
        <f t="shared" ca="1" si="196"/>
        <v/>
      </c>
      <c r="BI369" s="29"/>
      <c r="BJ369" s="302" t="str">
        <f t="shared" ca="1" si="197"/>
        <v/>
      </c>
      <c r="BK369" s="302" t="str">
        <f t="shared" ca="1" si="198"/>
        <v/>
      </c>
      <c r="BL369" s="29"/>
    </row>
    <row r="370" spans="1:64" x14ac:dyDescent="0.15">
      <c r="A370" s="5"/>
      <c r="B370" s="303" t="str">
        <f ca="1">LOG確認!B370</f>
        <v/>
      </c>
      <c r="C370" s="304"/>
      <c r="D370" s="280"/>
      <c r="E370" s="280"/>
      <c r="F370" s="305"/>
      <c r="G370" s="320"/>
      <c r="H370" s="284"/>
      <c r="I370" s="284"/>
      <c r="J370" s="321"/>
      <c r="K370" s="342"/>
      <c r="L370" s="306"/>
      <c r="M370" s="308"/>
      <c r="N370" s="288"/>
      <c r="O370" s="309"/>
      <c r="P370" s="290" t="str">
        <f ca="1">LOG確認!P370</f>
        <v/>
      </c>
      <c r="Q370" s="291" t="str">
        <f ca="1">LOG確認!Q370</f>
        <v/>
      </c>
      <c r="R370" s="292" t="str">
        <f ca="1">LOG確認!R370</f>
        <v/>
      </c>
      <c r="S370" s="310" t="str">
        <f ca="1">LOG確認!S370</f>
        <v/>
      </c>
      <c r="T370" s="29"/>
      <c r="U370" s="311" t="str">
        <f ca="1">LOG確認!F370</f>
        <v/>
      </c>
      <c r="V370" s="681"/>
      <c r="W370" s="29"/>
      <c r="X370" s="29"/>
      <c r="Y370" s="6">
        <f t="shared" si="175"/>
        <v>1</v>
      </c>
      <c r="Z370" s="6">
        <f t="shared" si="176"/>
        <v>1</v>
      </c>
      <c r="AA370" s="6">
        <f t="shared" si="177"/>
        <v>1</v>
      </c>
      <c r="AB370" s="6">
        <f t="shared" si="178"/>
        <v>1</v>
      </c>
      <c r="AC370" s="6">
        <f t="shared" si="179"/>
        <v>1</v>
      </c>
      <c r="AD370" s="6">
        <f t="shared" si="180"/>
        <v>1</v>
      </c>
      <c r="AE370" s="6">
        <f t="shared" si="181"/>
        <v>1</v>
      </c>
      <c r="AF370" s="6">
        <f t="shared" si="182"/>
        <v>1</v>
      </c>
      <c r="AG370" s="6">
        <f t="shared" si="183"/>
        <v>1</v>
      </c>
      <c r="AH370" s="6">
        <f t="shared" si="184"/>
        <v>1</v>
      </c>
      <c r="AI370" s="6">
        <f t="shared" si="209"/>
        <v>1</v>
      </c>
      <c r="AJ370" s="6">
        <f t="shared" ca="1" si="185"/>
        <v>1</v>
      </c>
      <c r="AK370" s="6">
        <f t="shared" si="186"/>
        <v>1</v>
      </c>
      <c r="AL370" s="6">
        <f t="shared" ca="1" si="187"/>
        <v>13</v>
      </c>
      <c r="AM370" s="53"/>
      <c r="AN370" s="6">
        <f t="shared" ca="1" si="188"/>
        <v>1</v>
      </c>
      <c r="AO370" s="29"/>
      <c r="AP370" s="314" t="str">
        <f t="shared" ca="1" si="199"/>
        <v/>
      </c>
      <c r="AQ370" s="314" t="str">
        <f t="shared" ca="1" si="200"/>
        <v/>
      </c>
      <c r="AR370" s="314" t="str">
        <f t="shared" ca="1" si="201"/>
        <v/>
      </c>
      <c r="AS370" s="319" t="str">
        <f t="shared" ca="1" si="202"/>
        <v/>
      </c>
      <c r="AT370" s="319" t="str">
        <f t="shared" ca="1" si="203"/>
        <v/>
      </c>
      <c r="AU370" s="317" t="str">
        <f t="shared" ca="1" si="204"/>
        <v/>
      </c>
      <c r="AV370" s="318" t="str">
        <f t="shared" ca="1" si="189"/>
        <v/>
      </c>
      <c r="AW370" s="319" t="str">
        <f t="shared" ca="1" si="205"/>
        <v/>
      </c>
      <c r="AX370" s="319" t="str">
        <f t="shared" ca="1" si="206"/>
        <v/>
      </c>
      <c r="AY370" s="319" t="str">
        <f t="shared" ca="1" si="207"/>
        <v/>
      </c>
      <c r="AZ370" s="317" t="str">
        <f t="shared" ca="1" si="208"/>
        <v/>
      </c>
      <c r="BA370" s="6" t="str">
        <f t="shared" ca="1" si="190"/>
        <v/>
      </c>
      <c r="BB370" s="29"/>
      <c r="BC370" s="6" t="str">
        <f t="shared" ca="1" si="191"/>
        <v/>
      </c>
      <c r="BD370" s="6" t="str">
        <f t="shared" ca="1" si="192"/>
        <v/>
      </c>
      <c r="BE370" s="6" t="str">
        <f t="shared" ca="1" si="193"/>
        <v/>
      </c>
      <c r="BF370" s="6" t="str">
        <f t="shared" ca="1" si="194"/>
        <v/>
      </c>
      <c r="BG370" s="6" t="str">
        <f t="shared" ca="1" si="195"/>
        <v/>
      </c>
      <c r="BH370" s="6" t="str">
        <f t="shared" ca="1" si="196"/>
        <v/>
      </c>
      <c r="BI370" s="29"/>
      <c r="BJ370" s="302" t="str">
        <f t="shared" ca="1" si="197"/>
        <v/>
      </c>
      <c r="BK370" s="302" t="str">
        <f t="shared" ca="1" si="198"/>
        <v/>
      </c>
      <c r="BL370" s="29"/>
    </row>
    <row r="371" spans="1:64" x14ac:dyDescent="0.15">
      <c r="A371" s="5"/>
      <c r="B371" s="303" t="str">
        <f ca="1">LOG確認!B371</f>
        <v/>
      </c>
      <c r="C371" s="304"/>
      <c r="D371" s="280"/>
      <c r="E371" s="280"/>
      <c r="F371" s="305"/>
      <c r="G371" s="320"/>
      <c r="H371" s="284"/>
      <c r="I371" s="284"/>
      <c r="J371" s="306"/>
      <c r="K371" s="342"/>
      <c r="L371" s="321"/>
      <c r="M371" s="308"/>
      <c r="N371" s="288"/>
      <c r="O371" s="322"/>
      <c r="P371" s="290" t="str">
        <f ca="1">LOG確認!P371</f>
        <v/>
      </c>
      <c r="Q371" s="291" t="str">
        <f ca="1">LOG確認!Q371</f>
        <v/>
      </c>
      <c r="R371" s="292" t="str">
        <f ca="1">LOG確認!R371</f>
        <v/>
      </c>
      <c r="S371" s="310" t="str">
        <f ca="1">LOG確認!S371</f>
        <v/>
      </c>
      <c r="T371" s="29"/>
      <c r="U371" s="311" t="str">
        <f ca="1">LOG確認!F371</f>
        <v/>
      </c>
      <c r="V371" s="681"/>
      <c r="W371" s="29"/>
      <c r="X371" s="29"/>
      <c r="Y371" s="6">
        <f t="shared" si="175"/>
        <v>1</v>
      </c>
      <c r="Z371" s="6">
        <f t="shared" si="176"/>
        <v>1</v>
      </c>
      <c r="AA371" s="6">
        <f t="shared" si="177"/>
        <v>1</v>
      </c>
      <c r="AB371" s="6">
        <f t="shared" si="178"/>
        <v>1</v>
      </c>
      <c r="AC371" s="6">
        <f t="shared" si="179"/>
        <v>1</v>
      </c>
      <c r="AD371" s="6">
        <f t="shared" si="180"/>
        <v>1</v>
      </c>
      <c r="AE371" s="6">
        <f t="shared" si="181"/>
        <v>1</v>
      </c>
      <c r="AF371" s="6">
        <f t="shared" si="182"/>
        <v>1</v>
      </c>
      <c r="AG371" s="6">
        <f t="shared" si="183"/>
        <v>1</v>
      </c>
      <c r="AH371" s="6">
        <f t="shared" si="184"/>
        <v>1</v>
      </c>
      <c r="AI371" s="6">
        <f t="shared" si="209"/>
        <v>1</v>
      </c>
      <c r="AJ371" s="6">
        <f t="shared" ca="1" si="185"/>
        <v>1</v>
      </c>
      <c r="AK371" s="6">
        <f t="shared" si="186"/>
        <v>1</v>
      </c>
      <c r="AL371" s="6">
        <f t="shared" ca="1" si="187"/>
        <v>13</v>
      </c>
      <c r="AM371" s="53"/>
      <c r="AN371" s="6">
        <f t="shared" ca="1" si="188"/>
        <v>1</v>
      </c>
      <c r="AO371" s="29"/>
      <c r="AP371" s="314" t="str">
        <f t="shared" ca="1" si="199"/>
        <v/>
      </c>
      <c r="AQ371" s="314" t="str">
        <f t="shared" ca="1" si="200"/>
        <v/>
      </c>
      <c r="AR371" s="314" t="str">
        <f t="shared" ca="1" si="201"/>
        <v/>
      </c>
      <c r="AS371" s="316" t="str">
        <f t="shared" ca="1" si="202"/>
        <v/>
      </c>
      <c r="AT371" s="316" t="str">
        <f t="shared" ca="1" si="203"/>
        <v/>
      </c>
      <c r="AU371" s="317" t="str">
        <f t="shared" ca="1" si="204"/>
        <v/>
      </c>
      <c r="AV371" s="318" t="str">
        <f t="shared" ca="1" si="189"/>
        <v/>
      </c>
      <c r="AW371" s="316" t="str">
        <f t="shared" ca="1" si="205"/>
        <v/>
      </c>
      <c r="AX371" s="319" t="str">
        <f t="shared" ca="1" si="206"/>
        <v/>
      </c>
      <c r="AY371" s="316" t="str">
        <f t="shared" ca="1" si="207"/>
        <v/>
      </c>
      <c r="AZ371" s="317" t="str">
        <f t="shared" ca="1" si="208"/>
        <v/>
      </c>
      <c r="BA371" s="6" t="str">
        <f t="shared" ca="1" si="190"/>
        <v/>
      </c>
      <c r="BB371" s="29"/>
      <c r="BC371" s="6" t="str">
        <f t="shared" ca="1" si="191"/>
        <v/>
      </c>
      <c r="BD371" s="6" t="str">
        <f t="shared" ca="1" si="192"/>
        <v/>
      </c>
      <c r="BE371" s="6" t="str">
        <f t="shared" ca="1" si="193"/>
        <v/>
      </c>
      <c r="BF371" s="6" t="str">
        <f t="shared" ca="1" si="194"/>
        <v/>
      </c>
      <c r="BG371" s="6" t="str">
        <f t="shared" ca="1" si="195"/>
        <v/>
      </c>
      <c r="BH371" s="6" t="str">
        <f t="shared" ca="1" si="196"/>
        <v/>
      </c>
      <c r="BI371" s="29"/>
      <c r="BJ371" s="302" t="str">
        <f t="shared" ca="1" si="197"/>
        <v/>
      </c>
      <c r="BK371" s="302" t="str">
        <f t="shared" ca="1" si="198"/>
        <v/>
      </c>
      <c r="BL371" s="29"/>
    </row>
    <row r="372" spans="1:64" x14ac:dyDescent="0.15">
      <c r="A372" s="5"/>
      <c r="B372" s="303" t="str">
        <f ca="1">LOG確認!B372</f>
        <v/>
      </c>
      <c r="C372" s="304"/>
      <c r="D372" s="280"/>
      <c r="E372" s="280"/>
      <c r="F372" s="305"/>
      <c r="G372" s="320"/>
      <c r="H372" s="284"/>
      <c r="I372" s="284"/>
      <c r="J372" s="306"/>
      <c r="K372" s="342"/>
      <c r="L372" s="321"/>
      <c r="M372" s="308"/>
      <c r="N372" s="288"/>
      <c r="O372" s="322"/>
      <c r="P372" s="290" t="str">
        <f ca="1">LOG確認!P372</f>
        <v/>
      </c>
      <c r="Q372" s="291" t="str">
        <f ca="1">LOG確認!Q372</f>
        <v/>
      </c>
      <c r="R372" s="292" t="str">
        <f ca="1">LOG確認!R372</f>
        <v/>
      </c>
      <c r="S372" s="310" t="str">
        <f ca="1">LOG確認!S372</f>
        <v/>
      </c>
      <c r="T372" s="29"/>
      <c r="U372" s="311" t="str">
        <f ca="1">LOG確認!F372</f>
        <v/>
      </c>
      <c r="V372" s="681"/>
      <c r="W372" s="29"/>
      <c r="X372" s="29"/>
      <c r="Y372" s="6">
        <f t="shared" si="175"/>
        <v>1</v>
      </c>
      <c r="Z372" s="6">
        <f t="shared" si="176"/>
        <v>1</v>
      </c>
      <c r="AA372" s="6">
        <f t="shared" si="177"/>
        <v>1</v>
      </c>
      <c r="AB372" s="6">
        <f t="shared" si="178"/>
        <v>1</v>
      </c>
      <c r="AC372" s="6">
        <f t="shared" si="179"/>
        <v>1</v>
      </c>
      <c r="AD372" s="6">
        <f t="shared" si="180"/>
        <v>1</v>
      </c>
      <c r="AE372" s="6">
        <f t="shared" si="181"/>
        <v>1</v>
      </c>
      <c r="AF372" s="6">
        <f t="shared" si="182"/>
        <v>1</v>
      </c>
      <c r="AG372" s="6">
        <f t="shared" si="183"/>
        <v>1</v>
      </c>
      <c r="AH372" s="6">
        <f t="shared" si="184"/>
        <v>1</v>
      </c>
      <c r="AI372" s="6">
        <f t="shared" si="209"/>
        <v>1</v>
      </c>
      <c r="AJ372" s="6">
        <f t="shared" ca="1" si="185"/>
        <v>1</v>
      </c>
      <c r="AK372" s="6">
        <f t="shared" si="186"/>
        <v>1</v>
      </c>
      <c r="AL372" s="6">
        <f t="shared" ca="1" si="187"/>
        <v>13</v>
      </c>
      <c r="AM372" s="53"/>
      <c r="AN372" s="6">
        <f t="shared" ca="1" si="188"/>
        <v>1</v>
      </c>
      <c r="AO372" s="29"/>
      <c r="AP372" s="314" t="str">
        <f t="shared" ca="1" si="199"/>
        <v/>
      </c>
      <c r="AQ372" s="314" t="str">
        <f t="shared" ca="1" si="200"/>
        <v/>
      </c>
      <c r="AR372" s="314" t="str">
        <f t="shared" ca="1" si="201"/>
        <v/>
      </c>
      <c r="AS372" s="319" t="str">
        <f t="shared" ca="1" si="202"/>
        <v/>
      </c>
      <c r="AT372" s="319" t="str">
        <f t="shared" ca="1" si="203"/>
        <v/>
      </c>
      <c r="AU372" s="317" t="str">
        <f t="shared" ca="1" si="204"/>
        <v/>
      </c>
      <c r="AV372" s="324" t="str">
        <f t="shared" ca="1" si="189"/>
        <v/>
      </c>
      <c r="AW372" s="319" t="str">
        <f t="shared" ca="1" si="205"/>
        <v/>
      </c>
      <c r="AX372" s="319" t="str">
        <f t="shared" ca="1" si="206"/>
        <v/>
      </c>
      <c r="AY372" s="319" t="str">
        <f t="shared" ca="1" si="207"/>
        <v/>
      </c>
      <c r="AZ372" s="317" t="str">
        <f t="shared" ca="1" si="208"/>
        <v/>
      </c>
      <c r="BA372" s="6" t="str">
        <f t="shared" ca="1" si="190"/>
        <v/>
      </c>
      <c r="BB372" s="29"/>
      <c r="BC372" s="6" t="str">
        <f t="shared" ca="1" si="191"/>
        <v/>
      </c>
      <c r="BD372" s="6" t="str">
        <f t="shared" ca="1" si="192"/>
        <v/>
      </c>
      <c r="BE372" s="6" t="str">
        <f t="shared" ca="1" si="193"/>
        <v/>
      </c>
      <c r="BF372" s="6" t="str">
        <f t="shared" ca="1" si="194"/>
        <v/>
      </c>
      <c r="BG372" s="6" t="str">
        <f t="shared" ca="1" si="195"/>
        <v/>
      </c>
      <c r="BH372" s="6" t="str">
        <f t="shared" ca="1" si="196"/>
        <v/>
      </c>
      <c r="BI372" s="29"/>
      <c r="BJ372" s="302" t="str">
        <f t="shared" ca="1" si="197"/>
        <v/>
      </c>
      <c r="BK372" s="302" t="str">
        <f t="shared" ca="1" si="198"/>
        <v/>
      </c>
      <c r="BL372" s="29"/>
    </row>
    <row r="373" spans="1:64" x14ac:dyDescent="0.15">
      <c r="A373" s="5"/>
      <c r="B373" s="303" t="str">
        <f ca="1">LOG確認!B373</f>
        <v/>
      </c>
      <c r="C373" s="304"/>
      <c r="D373" s="280"/>
      <c r="E373" s="280"/>
      <c r="F373" s="305"/>
      <c r="G373" s="320"/>
      <c r="H373" s="284"/>
      <c r="I373" s="284"/>
      <c r="J373" s="306"/>
      <c r="K373" s="307"/>
      <c r="L373" s="306"/>
      <c r="M373" s="308"/>
      <c r="N373" s="288"/>
      <c r="O373" s="322"/>
      <c r="P373" s="290" t="str">
        <f ca="1">LOG確認!P373</f>
        <v/>
      </c>
      <c r="Q373" s="291" t="str">
        <f ca="1">LOG確認!Q373</f>
        <v/>
      </c>
      <c r="R373" s="292" t="str">
        <f ca="1">LOG確認!R373</f>
        <v/>
      </c>
      <c r="S373" s="310" t="str">
        <f ca="1">LOG確認!S373</f>
        <v/>
      </c>
      <c r="T373" s="29"/>
      <c r="U373" s="311" t="str">
        <f ca="1">LOG確認!F373</f>
        <v/>
      </c>
      <c r="V373" s="681"/>
      <c r="W373" s="29"/>
      <c r="X373" s="29"/>
      <c r="Y373" s="6">
        <f t="shared" si="175"/>
        <v>1</v>
      </c>
      <c r="Z373" s="6">
        <f t="shared" si="176"/>
        <v>1</v>
      </c>
      <c r="AA373" s="6">
        <f t="shared" si="177"/>
        <v>1</v>
      </c>
      <c r="AB373" s="6">
        <f t="shared" si="178"/>
        <v>1</v>
      </c>
      <c r="AC373" s="6">
        <f t="shared" si="179"/>
        <v>1</v>
      </c>
      <c r="AD373" s="6">
        <f t="shared" si="180"/>
        <v>1</v>
      </c>
      <c r="AE373" s="6">
        <f t="shared" si="181"/>
        <v>1</v>
      </c>
      <c r="AF373" s="6">
        <f t="shared" si="182"/>
        <v>1</v>
      </c>
      <c r="AG373" s="6">
        <f t="shared" si="183"/>
        <v>1</v>
      </c>
      <c r="AH373" s="6">
        <f t="shared" si="184"/>
        <v>1</v>
      </c>
      <c r="AI373" s="6">
        <f t="shared" si="209"/>
        <v>1</v>
      </c>
      <c r="AJ373" s="6">
        <f t="shared" ca="1" si="185"/>
        <v>1</v>
      </c>
      <c r="AK373" s="6">
        <f t="shared" si="186"/>
        <v>1</v>
      </c>
      <c r="AL373" s="6">
        <f t="shared" ca="1" si="187"/>
        <v>13</v>
      </c>
      <c r="AM373" s="53"/>
      <c r="AN373" s="6">
        <f t="shared" ca="1" si="188"/>
        <v>1</v>
      </c>
      <c r="AO373" s="29"/>
      <c r="AP373" s="314" t="str">
        <f t="shared" ca="1" si="199"/>
        <v/>
      </c>
      <c r="AQ373" s="314" t="str">
        <f t="shared" ca="1" si="200"/>
        <v/>
      </c>
      <c r="AR373" s="314" t="str">
        <f t="shared" ca="1" si="201"/>
        <v/>
      </c>
      <c r="AS373" s="325" t="str">
        <f t="shared" ca="1" si="202"/>
        <v/>
      </c>
      <c r="AT373" s="325" t="str">
        <f t="shared" ca="1" si="203"/>
        <v/>
      </c>
      <c r="AU373" s="317" t="str">
        <f t="shared" ca="1" si="204"/>
        <v/>
      </c>
      <c r="AV373" s="318" t="str">
        <f t="shared" ca="1" si="189"/>
        <v/>
      </c>
      <c r="AW373" s="325" t="str">
        <f t="shared" ca="1" si="205"/>
        <v/>
      </c>
      <c r="AX373" s="319" t="str">
        <f t="shared" ca="1" si="206"/>
        <v/>
      </c>
      <c r="AY373" s="325" t="str">
        <f t="shared" ca="1" si="207"/>
        <v/>
      </c>
      <c r="AZ373" s="317" t="str">
        <f t="shared" ca="1" si="208"/>
        <v/>
      </c>
      <c r="BA373" s="6" t="str">
        <f t="shared" ca="1" si="190"/>
        <v/>
      </c>
      <c r="BB373" s="29"/>
      <c r="BC373" s="6" t="str">
        <f t="shared" ca="1" si="191"/>
        <v/>
      </c>
      <c r="BD373" s="6" t="str">
        <f t="shared" ca="1" si="192"/>
        <v/>
      </c>
      <c r="BE373" s="6" t="str">
        <f t="shared" ca="1" si="193"/>
        <v/>
      </c>
      <c r="BF373" s="6" t="str">
        <f t="shared" ca="1" si="194"/>
        <v/>
      </c>
      <c r="BG373" s="6" t="str">
        <f t="shared" ca="1" si="195"/>
        <v/>
      </c>
      <c r="BH373" s="6" t="str">
        <f t="shared" ca="1" si="196"/>
        <v/>
      </c>
      <c r="BI373" s="29"/>
      <c r="BJ373" s="302" t="str">
        <f t="shared" ca="1" si="197"/>
        <v/>
      </c>
      <c r="BK373" s="302" t="str">
        <f t="shared" ca="1" si="198"/>
        <v/>
      </c>
      <c r="BL373" s="29"/>
    </row>
    <row r="374" spans="1:64" x14ac:dyDescent="0.15">
      <c r="A374" s="5"/>
      <c r="B374" s="303" t="str">
        <f ca="1">LOG確認!B374</f>
        <v/>
      </c>
      <c r="C374" s="304"/>
      <c r="D374" s="280"/>
      <c r="E374" s="280"/>
      <c r="F374" s="305"/>
      <c r="G374" s="320"/>
      <c r="H374" s="284"/>
      <c r="I374" s="284"/>
      <c r="J374" s="321"/>
      <c r="K374" s="342"/>
      <c r="L374" s="321"/>
      <c r="M374" s="308"/>
      <c r="N374" s="288"/>
      <c r="O374" s="309"/>
      <c r="P374" s="290" t="str">
        <f ca="1">LOG確認!P374</f>
        <v/>
      </c>
      <c r="Q374" s="291" t="str">
        <f ca="1">LOG確認!Q374</f>
        <v/>
      </c>
      <c r="R374" s="292" t="str">
        <f ca="1">LOG確認!R374</f>
        <v/>
      </c>
      <c r="S374" s="310" t="str">
        <f ca="1">LOG確認!S374</f>
        <v/>
      </c>
      <c r="T374" s="29"/>
      <c r="U374" s="326" t="str">
        <f ca="1">LOG確認!F374</f>
        <v/>
      </c>
      <c r="V374" s="681"/>
      <c r="W374" s="29"/>
      <c r="X374" s="29"/>
      <c r="Y374" s="6">
        <f t="shared" si="175"/>
        <v>1</v>
      </c>
      <c r="Z374" s="6">
        <f t="shared" si="176"/>
        <v>1</v>
      </c>
      <c r="AA374" s="6">
        <f t="shared" si="177"/>
        <v>1</v>
      </c>
      <c r="AB374" s="6">
        <f t="shared" si="178"/>
        <v>1</v>
      </c>
      <c r="AC374" s="6">
        <f t="shared" si="179"/>
        <v>1</v>
      </c>
      <c r="AD374" s="6">
        <f t="shared" si="180"/>
        <v>1</v>
      </c>
      <c r="AE374" s="6">
        <f t="shared" si="181"/>
        <v>1</v>
      </c>
      <c r="AF374" s="6">
        <f t="shared" si="182"/>
        <v>1</v>
      </c>
      <c r="AG374" s="6">
        <f t="shared" si="183"/>
        <v>1</v>
      </c>
      <c r="AH374" s="6">
        <f t="shared" si="184"/>
        <v>1</v>
      </c>
      <c r="AI374" s="6">
        <f t="shared" si="209"/>
        <v>1</v>
      </c>
      <c r="AJ374" s="6">
        <f t="shared" ca="1" si="185"/>
        <v>1</v>
      </c>
      <c r="AK374" s="6">
        <f t="shared" si="186"/>
        <v>1</v>
      </c>
      <c r="AL374" s="6">
        <f t="shared" ca="1" si="187"/>
        <v>13</v>
      </c>
      <c r="AM374" s="53"/>
      <c r="AN374" s="6">
        <f t="shared" ca="1" si="188"/>
        <v>1</v>
      </c>
      <c r="AO374" s="29"/>
      <c r="AP374" s="314" t="str">
        <f t="shared" ca="1" si="199"/>
        <v/>
      </c>
      <c r="AQ374" s="314" t="str">
        <f t="shared" ca="1" si="200"/>
        <v/>
      </c>
      <c r="AR374" s="314" t="str">
        <f t="shared" ca="1" si="201"/>
        <v/>
      </c>
      <c r="AS374" s="325" t="str">
        <f t="shared" ca="1" si="202"/>
        <v/>
      </c>
      <c r="AT374" s="325" t="str">
        <f t="shared" ca="1" si="203"/>
        <v/>
      </c>
      <c r="AU374" s="317" t="str">
        <f t="shared" ca="1" si="204"/>
        <v/>
      </c>
      <c r="AV374" s="318" t="str">
        <f t="shared" ca="1" si="189"/>
        <v/>
      </c>
      <c r="AW374" s="325" t="str">
        <f t="shared" ca="1" si="205"/>
        <v/>
      </c>
      <c r="AX374" s="319" t="str">
        <f t="shared" ca="1" si="206"/>
        <v/>
      </c>
      <c r="AY374" s="325" t="str">
        <f t="shared" ca="1" si="207"/>
        <v/>
      </c>
      <c r="AZ374" s="317" t="str">
        <f t="shared" ca="1" si="208"/>
        <v/>
      </c>
      <c r="BA374" s="6" t="str">
        <f t="shared" ca="1" si="190"/>
        <v/>
      </c>
      <c r="BB374" s="29"/>
      <c r="BC374" s="6" t="str">
        <f t="shared" ca="1" si="191"/>
        <v/>
      </c>
      <c r="BD374" s="6" t="str">
        <f t="shared" ca="1" si="192"/>
        <v/>
      </c>
      <c r="BE374" s="6" t="str">
        <f t="shared" ca="1" si="193"/>
        <v/>
      </c>
      <c r="BF374" s="6" t="str">
        <f t="shared" ca="1" si="194"/>
        <v/>
      </c>
      <c r="BG374" s="6" t="str">
        <f t="shared" ca="1" si="195"/>
        <v/>
      </c>
      <c r="BH374" s="6" t="str">
        <f t="shared" ca="1" si="196"/>
        <v/>
      </c>
      <c r="BI374" s="29"/>
      <c r="BJ374" s="302" t="str">
        <f t="shared" ca="1" si="197"/>
        <v/>
      </c>
      <c r="BK374" s="302" t="str">
        <f t="shared" ca="1" si="198"/>
        <v/>
      </c>
      <c r="BL374" s="29"/>
    </row>
    <row r="375" spans="1:64" x14ac:dyDescent="0.15">
      <c r="A375" s="5"/>
      <c r="B375" s="303" t="str">
        <f ca="1">LOG確認!B375</f>
        <v/>
      </c>
      <c r="C375" s="304"/>
      <c r="D375" s="280"/>
      <c r="E375" s="280"/>
      <c r="F375" s="305"/>
      <c r="G375" s="320"/>
      <c r="H375" s="284"/>
      <c r="I375" s="284"/>
      <c r="J375" s="321"/>
      <c r="K375" s="342"/>
      <c r="L375" s="321"/>
      <c r="M375" s="308"/>
      <c r="N375" s="288"/>
      <c r="O375" s="322"/>
      <c r="P375" s="290" t="str">
        <f ca="1">LOG確認!P375</f>
        <v/>
      </c>
      <c r="Q375" s="291" t="str">
        <f ca="1">LOG確認!Q375</f>
        <v/>
      </c>
      <c r="R375" s="292" t="str">
        <f ca="1">LOG確認!R375</f>
        <v/>
      </c>
      <c r="S375" s="310" t="str">
        <f ca="1">LOG確認!S375</f>
        <v/>
      </c>
      <c r="T375" s="29"/>
      <c r="U375" s="311" t="str">
        <f ca="1">LOG確認!F375</f>
        <v/>
      </c>
      <c r="V375" s="681"/>
      <c r="W375" s="29"/>
      <c r="X375" s="29"/>
      <c r="Y375" s="6">
        <f t="shared" si="175"/>
        <v>1</v>
      </c>
      <c r="Z375" s="6">
        <f t="shared" si="176"/>
        <v>1</v>
      </c>
      <c r="AA375" s="6">
        <f t="shared" si="177"/>
        <v>1</v>
      </c>
      <c r="AB375" s="6">
        <f t="shared" si="178"/>
        <v>1</v>
      </c>
      <c r="AC375" s="6">
        <f t="shared" si="179"/>
        <v>1</v>
      </c>
      <c r="AD375" s="6">
        <f t="shared" si="180"/>
        <v>1</v>
      </c>
      <c r="AE375" s="6">
        <f t="shared" si="181"/>
        <v>1</v>
      </c>
      <c r="AF375" s="6">
        <f t="shared" si="182"/>
        <v>1</v>
      </c>
      <c r="AG375" s="6">
        <f t="shared" si="183"/>
        <v>1</v>
      </c>
      <c r="AH375" s="6">
        <f t="shared" si="184"/>
        <v>1</v>
      </c>
      <c r="AI375" s="6">
        <f t="shared" si="209"/>
        <v>1</v>
      </c>
      <c r="AJ375" s="6">
        <f t="shared" ca="1" si="185"/>
        <v>1</v>
      </c>
      <c r="AK375" s="6">
        <f t="shared" si="186"/>
        <v>1</v>
      </c>
      <c r="AL375" s="6">
        <f t="shared" ca="1" si="187"/>
        <v>13</v>
      </c>
      <c r="AM375" s="53"/>
      <c r="AN375" s="6">
        <f t="shared" ca="1" si="188"/>
        <v>1</v>
      </c>
      <c r="AO375" s="29"/>
      <c r="AP375" s="314" t="str">
        <f t="shared" ca="1" si="199"/>
        <v/>
      </c>
      <c r="AQ375" s="314" t="str">
        <f t="shared" ca="1" si="200"/>
        <v/>
      </c>
      <c r="AR375" s="314" t="str">
        <f t="shared" ca="1" si="201"/>
        <v/>
      </c>
      <c r="AS375" s="325" t="str">
        <f t="shared" ca="1" si="202"/>
        <v/>
      </c>
      <c r="AT375" s="325" t="str">
        <f t="shared" ca="1" si="203"/>
        <v/>
      </c>
      <c r="AU375" s="317" t="str">
        <f t="shared" ca="1" si="204"/>
        <v/>
      </c>
      <c r="AV375" s="324" t="str">
        <f t="shared" ca="1" si="189"/>
        <v/>
      </c>
      <c r="AW375" s="325" t="str">
        <f t="shared" ca="1" si="205"/>
        <v/>
      </c>
      <c r="AX375" s="319" t="str">
        <f t="shared" ca="1" si="206"/>
        <v/>
      </c>
      <c r="AY375" s="325" t="str">
        <f t="shared" ca="1" si="207"/>
        <v/>
      </c>
      <c r="AZ375" s="317" t="str">
        <f t="shared" ca="1" si="208"/>
        <v/>
      </c>
      <c r="BA375" s="6" t="str">
        <f t="shared" ca="1" si="190"/>
        <v/>
      </c>
      <c r="BB375" s="29"/>
      <c r="BC375" s="6" t="str">
        <f t="shared" ca="1" si="191"/>
        <v/>
      </c>
      <c r="BD375" s="6" t="str">
        <f t="shared" ca="1" si="192"/>
        <v/>
      </c>
      <c r="BE375" s="6" t="str">
        <f t="shared" ca="1" si="193"/>
        <v/>
      </c>
      <c r="BF375" s="6" t="str">
        <f t="shared" ca="1" si="194"/>
        <v/>
      </c>
      <c r="BG375" s="6" t="str">
        <f t="shared" ca="1" si="195"/>
        <v/>
      </c>
      <c r="BH375" s="6" t="str">
        <f t="shared" ca="1" si="196"/>
        <v/>
      </c>
      <c r="BI375" s="29"/>
      <c r="BJ375" s="302" t="str">
        <f t="shared" ca="1" si="197"/>
        <v/>
      </c>
      <c r="BK375" s="302" t="str">
        <f t="shared" ca="1" si="198"/>
        <v/>
      </c>
      <c r="BL375" s="29"/>
    </row>
    <row r="376" spans="1:64" x14ac:dyDescent="0.15">
      <c r="A376" s="5"/>
      <c r="B376" s="303" t="str">
        <f ca="1">LOG確認!B376</f>
        <v/>
      </c>
      <c r="C376" s="304"/>
      <c r="D376" s="280"/>
      <c r="E376" s="280"/>
      <c r="F376" s="305"/>
      <c r="G376" s="320"/>
      <c r="H376" s="284"/>
      <c r="I376" s="284"/>
      <c r="J376" s="306"/>
      <c r="K376" s="342"/>
      <c r="L376" s="321"/>
      <c r="M376" s="308"/>
      <c r="N376" s="288"/>
      <c r="O376" s="322"/>
      <c r="P376" s="290" t="str">
        <f ca="1">LOG確認!P376</f>
        <v/>
      </c>
      <c r="Q376" s="291" t="str">
        <f ca="1">LOG確認!Q376</f>
        <v/>
      </c>
      <c r="R376" s="292" t="str">
        <f ca="1">LOG確認!R376</f>
        <v/>
      </c>
      <c r="S376" s="310" t="str">
        <f ca="1">LOG確認!S376</f>
        <v/>
      </c>
      <c r="T376" s="29"/>
      <c r="U376" s="311" t="str">
        <f ca="1">LOG確認!F376</f>
        <v/>
      </c>
      <c r="V376" s="681"/>
      <c r="W376" s="29"/>
      <c r="X376" s="29"/>
      <c r="Y376" s="6">
        <f t="shared" si="175"/>
        <v>1</v>
      </c>
      <c r="Z376" s="6">
        <f t="shared" si="176"/>
        <v>1</v>
      </c>
      <c r="AA376" s="6">
        <f t="shared" si="177"/>
        <v>1</v>
      </c>
      <c r="AB376" s="6">
        <f t="shared" si="178"/>
        <v>1</v>
      </c>
      <c r="AC376" s="6">
        <f t="shared" si="179"/>
        <v>1</v>
      </c>
      <c r="AD376" s="6">
        <f t="shared" si="180"/>
        <v>1</v>
      </c>
      <c r="AE376" s="6">
        <f t="shared" si="181"/>
        <v>1</v>
      </c>
      <c r="AF376" s="6">
        <f t="shared" si="182"/>
        <v>1</v>
      </c>
      <c r="AG376" s="6">
        <f t="shared" si="183"/>
        <v>1</v>
      </c>
      <c r="AH376" s="6">
        <f t="shared" si="184"/>
        <v>1</v>
      </c>
      <c r="AI376" s="6">
        <f t="shared" si="209"/>
        <v>1</v>
      </c>
      <c r="AJ376" s="6">
        <f t="shared" ca="1" si="185"/>
        <v>1</v>
      </c>
      <c r="AK376" s="6">
        <f t="shared" si="186"/>
        <v>1</v>
      </c>
      <c r="AL376" s="6">
        <f t="shared" ca="1" si="187"/>
        <v>13</v>
      </c>
      <c r="AM376" s="53"/>
      <c r="AN376" s="6">
        <f t="shared" ca="1" si="188"/>
        <v>1</v>
      </c>
      <c r="AO376" s="29"/>
      <c r="AP376" s="314" t="str">
        <f t="shared" ca="1" si="199"/>
        <v/>
      </c>
      <c r="AQ376" s="314" t="str">
        <f t="shared" ca="1" si="200"/>
        <v/>
      </c>
      <c r="AR376" s="314" t="str">
        <f t="shared" ca="1" si="201"/>
        <v/>
      </c>
      <c r="AS376" s="325" t="str">
        <f t="shared" ca="1" si="202"/>
        <v/>
      </c>
      <c r="AT376" s="325" t="str">
        <f t="shared" ca="1" si="203"/>
        <v/>
      </c>
      <c r="AU376" s="317" t="str">
        <f t="shared" ca="1" si="204"/>
        <v/>
      </c>
      <c r="AV376" s="318" t="str">
        <f t="shared" ca="1" si="189"/>
        <v/>
      </c>
      <c r="AW376" s="325" t="str">
        <f t="shared" ca="1" si="205"/>
        <v/>
      </c>
      <c r="AX376" s="319" t="str">
        <f t="shared" ca="1" si="206"/>
        <v/>
      </c>
      <c r="AY376" s="325" t="str">
        <f t="shared" ca="1" si="207"/>
        <v/>
      </c>
      <c r="AZ376" s="317" t="str">
        <f t="shared" ca="1" si="208"/>
        <v/>
      </c>
      <c r="BA376" s="6" t="str">
        <f t="shared" ca="1" si="190"/>
        <v/>
      </c>
      <c r="BB376" s="29"/>
      <c r="BC376" s="6" t="str">
        <f t="shared" ca="1" si="191"/>
        <v/>
      </c>
      <c r="BD376" s="6" t="str">
        <f t="shared" ca="1" si="192"/>
        <v/>
      </c>
      <c r="BE376" s="6" t="str">
        <f t="shared" ca="1" si="193"/>
        <v/>
      </c>
      <c r="BF376" s="6" t="str">
        <f t="shared" ca="1" si="194"/>
        <v/>
      </c>
      <c r="BG376" s="6" t="str">
        <f t="shared" ca="1" si="195"/>
        <v/>
      </c>
      <c r="BH376" s="6" t="str">
        <f t="shared" ca="1" si="196"/>
        <v/>
      </c>
      <c r="BI376" s="29"/>
      <c r="BJ376" s="302" t="str">
        <f t="shared" ca="1" si="197"/>
        <v/>
      </c>
      <c r="BK376" s="302" t="str">
        <f t="shared" ca="1" si="198"/>
        <v/>
      </c>
      <c r="BL376" s="29"/>
    </row>
    <row r="377" spans="1:64" x14ac:dyDescent="0.15">
      <c r="A377" s="5"/>
      <c r="B377" s="303" t="str">
        <f ca="1">LOG確認!B377</f>
        <v/>
      </c>
      <c r="C377" s="304"/>
      <c r="D377" s="280"/>
      <c r="E377" s="280"/>
      <c r="F377" s="305"/>
      <c r="G377" s="320"/>
      <c r="H377" s="284"/>
      <c r="I377" s="284"/>
      <c r="J377" s="306"/>
      <c r="K377" s="342"/>
      <c r="L377" s="306"/>
      <c r="M377" s="308"/>
      <c r="N377" s="288"/>
      <c r="O377" s="322"/>
      <c r="P377" s="290" t="str">
        <f ca="1">LOG確認!P377</f>
        <v/>
      </c>
      <c r="Q377" s="291" t="str">
        <f ca="1">LOG確認!Q377</f>
        <v/>
      </c>
      <c r="R377" s="292" t="str">
        <f ca="1">LOG確認!R377</f>
        <v/>
      </c>
      <c r="S377" s="310" t="str">
        <f ca="1">LOG確認!S377</f>
        <v/>
      </c>
      <c r="T377" s="29"/>
      <c r="U377" s="326" t="str">
        <f ca="1">LOG確認!F377</f>
        <v/>
      </c>
      <c r="V377" s="681"/>
      <c r="W377" s="29"/>
      <c r="X377" s="29"/>
      <c r="Y377" s="6">
        <f t="shared" si="175"/>
        <v>1</v>
      </c>
      <c r="Z377" s="6">
        <f t="shared" si="176"/>
        <v>1</v>
      </c>
      <c r="AA377" s="6">
        <f t="shared" si="177"/>
        <v>1</v>
      </c>
      <c r="AB377" s="6">
        <f t="shared" si="178"/>
        <v>1</v>
      </c>
      <c r="AC377" s="6">
        <f t="shared" si="179"/>
        <v>1</v>
      </c>
      <c r="AD377" s="6">
        <f t="shared" si="180"/>
        <v>1</v>
      </c>
      <c r="AE377" s="6">
        <f t="shared" si="181"/>
        <v>1</v>
      </c>
      <c r="AF377" s="6">
        <f t="shared" si="182"/>
        <v>1</v>
      </c>
      <c r="AG377" s="6">
        <f t="shared" si="183"/>
        <v>1</v>
      </c>
      <c r="AH377" s="6">
        <f t="shared" si="184"/>
        <v>1</v>
      </c>
      <c r="AI377" s="6">
        <f t="shared" si="209"/>
        <v>1</v>
      </c>
      <c r="AJ377" s="6">
        <f t="shared" ca="1" si="185"/>
        <v>1</v>
      </c>
      <c r="AK377" s="6">
        <f t="shared" si="186"/>
        <v>1</v>
      </c>
      <c r="AL377" s="6">
        <f t="shared" ca="1" si="187"/>
        <v>13</v>
      </c>
      <c r="AM377" s="53"/>
      <c r="AN377" s="6">
        <f t="shared" ca="1" si="188"/>
        <v>1</v>
      </c>
      <c r="AO377" s="29"/>
      <c r="AP377" s="314" t="str">
        <f t="shared" ca="1" si="199"/>
        <v/>
      </c>
      <c r="AQ377" s="314" t="str">
        <f t="shared" ca="1" si="200"/>
        <v/>
      </c>
      <c r="AR377" s="314" t="str">
        <f t="shared" ca="1" si="201"/>
        <v/>
      </c>
      <c r="AS377" s="316" t="str">
        <f t="shared" ca="1" si="202"/>
        <v/>
      </c>
      <c r="AT377" s="316" t="str">
        <f t="shared" ca="1" si="203"/>
        <v/>
      </c>
      <c r="AU377" s="317" t="str">
        <f t="shared" ca="1" si="204"/>
        <v/>
      </c>
      <c r="AV377" s="318" t="str">
        <f t="shared" ca="1" si="189"/>
        <v/>
      </c>
      <c r="AW377" s="316" t="str">
        <f t="shared" ca="1" si="205"/>
        <v/>
      </c>
      <c r="AX377" s="319" t="str">
        <f t="shared" ca="1" si="206"/>
        <v/>
      </c>
      <c r="AY377" s="316" t="str">
        <f t="shared" ca="1" si="207"/>
        <v/>
      </c>
      <c r="AZ377" s="317" t="str">
        <f t="shared" ca="1" si="208"/>
        <v/>
      </c>
      <c r="BA377" s="6" t="str">
        <f t="shared" ca="1" si="190"/>
        <v/>
      </c>
      <c r="BB377" s="29"/>
      <c r="BC377" s="6" t="str">
        <f t="shared" ca="1" si="191"/>
        <v/>
      </c>
      <c r="BD377" s="6" t="str">
        <f t="shared" ca="1" si="192"/>
        <v/>
      </c>
      <c r="BE377" s="6" t="str">
        <f t="shared" ca="1" si="193"/>
        <v/>
      </c>
      <c r="BF377" s="6" t="str">
        <f t="shared" ca="1" si="194"/>
        <v/>
      </c>
      <c r="BG377" s="6" t="str">
        <f t="shared" ca="1" si="195"/>
        <v/>
      </c>
      <c r="BH377" s="6" t="str">
        <f t="shared" ca="1" si="196"/>
        <v/>
      </c>
      <c r="BI377" s="29"/>
      <c r="BJ377" s="302" t="str">
        <f t="shared" ca="1" si="197"/>
        <v/>
      </c>
      <c r="BK377" s="302" t="str">
        <f t="shared" ca="1" si="198"/>
        <v/>
      </c>
      <c r="BL377" s="29"/>
    </row>
    <row r="378" spans="1:64" x14ac:dyDescent="0.15">
      <c r="A378" s="5">
        <v>360</v>
      </c>
      <c r="B378" s="303" t="str">
        <f ca="1">LOG確認!B378</f>
        <v/>
      </c>
      <c r="C378" s="327"/>
      <c r="D378" s="328"/>
      <c r="E378" s="328"/>
      <c r="F378" s="329"/>
      <c r="G378" s="328"/>
      <c r="H378" s="330"/>
      <c r="I378" s="330"/>
      <c r="J378" s="331"/>
      <c r="K378" s="332"/>
      <c r="L378" s="331"/>
      <c r="M378" s="333"/>
      <c r="N378" s="334"/>
      <c r="O378" s="335"/>
      <c r="P378" s="336" t="str">
        <f ca="1">LOG確認!P378</f>
        <v/>
      </c>
      <c r="Q378" s="337" t="str">
        <f ca="1">LOG確認!Q378</f>
        <v/>
      </c>
      <c r="R378" s="338" t="str">
        <f ca="1">LOG確認!R378</f>
        <v/>
      </c>
      <c r="S378" s="339" t="str">
        <f ca="1">LOG確認!S378</f>
        <v/>
      </c>
      <c r="T378" s="29"/>
      <c r="U378" s="340" t="str">
        <f ca="1">LOG確認!F378</f>
        <v/>
      </c>
      <c r="V378" s="681"/>
      <c r="W378" s="29"/>
      <c r="X378" s="29"/>
      <c r="Y378" s="6">
        <f t="shared" si="175"/>
        <v>1</v>
      </c>
      <c r="Z378" s="6">
        <f t="shared" si="176"/>
        <v>1</v>
      </c>
      <c r="AA378" s="6">
        <f t="shared" si="177"/>
        <v>1</v>
      </c>
      <c r="AB378" s="6">
        <f t="shared" si="178"/>
        <v>1</v>
      </c>
      <c r="AC378" s="6">
        <f t="shared" si="179"/>
        <v>1</v>
      </c>
      <c r="AD378" s="6">
        <f t="shared" si="180"/>
        <v>1</v>
      </c>
      <c r="AE378" s="6">
        <f t="shared" si="181"/>
        <v>1</v>
      </c>
      <c r="AF378" s="6">
        <f t="shared" si="182"/>
        <v>1</v>
      </c>
      <c r="AG378" s="6">
        <f t="shared" si="183"/>
        <v>1</v>
      </c>
      <c r="AH378" s="6">
        <f t="shared" si="184"/>
        <v>1</v>
      </c>
      <c r="AI378" s="6">
        <f t="shared" si="209"/>
        <v>1</v>
      </c>
      <c r="AJ378" s="6">
        <f t="shared" ca="1" si="185"/>
        <v>1</v>
      </c>
      <c r="AK378" s="6">
        <f t="shared" si="186"/>
        <v>1</v>
      </c>
      <c r="AL378" s="6">
        <f t="shared" ca="1" si="187"/>
        <v>13</v>
      </c>
      <c r="AM378" s="53"/>
      <c r="AN378" s="6">
        <f t="shared" ca="1" si="188"/>
        <v>1</v>
      </c>
      <c r="AO378" s="29"/>
      <c r="AP378" s="314" t="str">
        <f t="shared" ca="1" si="199"/>
        <v/>
      </c>
      <c r="AQ378" s="314" t="str">
        <f t="shared" ca="1" si="200"/>
        <v/>
      </c>
      <c r="AR378" s="314" t="str">
        <f t="shared" ca="1" si="201"/>
        <v/>
      </c>
      <c r="AS378" s="325" t="str">
        <f t="shared" ca="1" si="202"/>
        <v/>
      </c>
      <c r="AT378" s="325" t="str">
        <f t="shared" ca="1" si="203"/>
        <v/>
      </c>
      <c r="AU378" s="317" t="str">
        <f t="shared" ca="1" si="204"/>
        <v/>
      </c>
      <c r="AV378" s="318" t="str">
        <f t="shared" ca="1" si="189"/>
        <v/>
      </c>
      <c r="AW378" s="325" t="str">
        <f t="shared" ca="1" si="205"/>
        <v/>
      </c>
      <c r="AX378" s="319" t="str">
        <f t="shared" ca="1" si="206"/>
        <v/>
      </c>
      <c r="AY378" s="325" t="str">
        <f t="shared" ca="1" si="207"/>
        <v/>
      </c>
      <c r="AZ378" s="317" t="str">
        <f t="shared" ca="1" si="208"/>
        <v/>
      </c>
      <c r="BA378" s="6" t="str">
        <f t="shared" ca="1" si="190"/>
        <v/>
      </c>
      <c r="BB378" s="29"/>
      <c r="BC378" s="6" t="str">
        <f t="shared" ca="1" si="191"/>
        <v/>
      </c>
      <c r="BD378" s="6" t="str">
        <f t="shared" ca="1" si="192"/>
        <v/>
      </c>
      <c r="BE378" s="6" t="str">
        <f t="shared" ca="1" si="193"/>
        <v/>
      </c>
      <c r="BF378" s="6" t="str">
        <f t="shared" ca="1" si="194"/>
        <v/>
      </c>
      <c r="BG378" s="6" t="str">
        <f t="shared" ca="1" si="195"/>
        <v/>
      </c>
      <c r="BH378" s="6" t="str">
        <f t="shared" ca="1" si="196"/>
        <v/>
      </c>
      <c r="BI378" s="29"/>
      <c r="BJ378" s="302" t="str">
        <f t="shared" ca="1" si="197"/>
        <v/>
      </c>
      <c r="BK378" s="302" t="str">
        <f t="shared" ca="1" si="198"/>
        <v/>
      </c>
      <c r="BL378" s="29"/>
    </row>
    <row r="379" spans="1:64" x14ac:dyDescent="0.15">
      <c r="A379" s="5"/>
      <c r="B379" s="279" t="str">
        <f ca="1">LOG確認!B379</f>
        <v/>
      </c>
      <c r="C379" s="280"/>
      <c r="D379" s="281"/>
      <c r="E379" s="281"/>
      <c r="F379" s="282"/>
      <c r="G379" s="280"/>
      <c r="H379" s="283"/>
      <c r="I379" s="284"/>
      <c r="J379" s="285"/>
      <c r="K379" s="286"/>
      <c r="L379" s="285"/>
      <c r="M379" s="287"/>
      <c r="N379" s="341"/>
      <c r="O379" s="289"/>
      <c r="P379" s="290" t="str">
        <f ca="1">LOG確認!P379</f>
        <v/>
      </c>
      <c r="Q379" s="291" t="str">
        <f ca="1">LOG確認!Q379</f>
        <v/>
      </c>
      <c r="R379" s="292" t="str">
        <f ca="1">LOG確認!R379</f>
        <v/>
      </c>
      <c r="S379" s="310" t="str">
        <f ca="1">LOG確認!S379</f>
        <v/>
      </c>
      <c r="T379" s="29"/>
      <c r="U379" s="294" t="str">
        <f ca="1">LOG確認!F379</f>
        <v/>
      </c>
      <c r="V379" s="681"/>
      <c r="W379" s="29"/>
      <c r="X379" s="29"/>
      <c r="Y379" s="6">
        <f t="shared" si="175"/>
        <v>1</v>
      </c>
      <c r="Z379" s="6">
        <f t="shared" si="176"/>
        <v>1</v>
      </c>
      <c r="AA379" s="6">
        <f t="shared" si="177"/>
        <v>1</v>
      </c>
      <c r="AB379" s="6">
        <f t="shared" si="178"/>
        <v>1</v>
      </c>
      <c r="AC379" s="6">
        <f t="shared" si="179"/>
        <v>1</v>
      </c>
      <c r="AD379" s="6">
        <f t="shared" si="180"/>
        <v>1</v>
      </c>
      <c r="AE379" s="6">
        <f t="shared" si="181"/>
        <v>1</v>
      </c>
      <c r="AF379" s="6">
        <f t="shared" si="182"/>
        <v>1</v>
      </c>
      <c r="AG379" s="6">
        <f t="shared" si="183"/>
        <v>1</v>
      </c>
      <c r="AH379" s="6">
        <f t="shared" si="184"/>
        <v>1</v>
      </c>
      <c r="AI379" s="6">
        <f t="shared" si="209"/>
        <v>1</v>
      </c>
      <c r="AJ379" s="6">
        <f t="shared" ca="1" si="185"/>
        <v>1</v>
      </c>
      <c r="AK379" s="6">
        <f t="shared" si="186"/>
        <v>1</v>
      </c>
      <c r="AL379" s="6">
        <f t="shared" ca="1" si="187"/>
        <v>13</v>
      </c>
      <c r="AM379" s="53"/>
      <c r="AN379" s="6">
        <f t="shared" ca="1" si="188"/>
        <v>1</v>
      </c>
      <c r="AO379" s="29"/>
      <c r="AP379" s="314" t="str">
        <f t="shared" ca="1" si="199"/>
        <v/>
      </c>
      <c r="AQ379" s="314" t="str">
        <f t="shared" ca="1" si="200"/>
        <v/>
      </c>
      <c r="AR379" s="314" t="str">
        <f t="shared" ca="1" si="201"/>
        <v/>
      </c>
      <c r="AS379" s="319" t="str">
        <f t="shared" ca="1" si="202"/>
        <v/>
      </c>
      <c r="AT379" s="319" t="str">
        <f t="shared" ca="1" si="203"/>
        <v/>
      </c>
      <c r="AU379" s="317" t="str">
        <f t="shared" ca="1" si="204"/>
        <v/>
      </c>
      <c r="AV379" s="324" t="str">
        <f t="shared" ca="1" si="189"/>
        <v/>
      </c>
      <c r="AW379" s="319" t="str">
        <f t="shared" ca="1" si="205"/>
        <v/>
      </c>
      <c r="AX379" s="319" t="str">
        <f t="shared" ca="1" si="206"/>
        <v/>
      </c>
      <c r="AY379" s="319" t="str">
        <f t="shared" ca="1" si="207"/>
        <v/>
      </c>
      <c r="AZ379" s="317" t="str">
        <f t="shared" ca="1" si="208"/>
        <v/>
      </c>
      <c r="BA379" s="6" t="str">
        <f t="shared" ca="1" si="190"/>
        <v/>
      </c>
      <c r="BB379" s="29"/>
      <c r="BC379" s="6" t="str">
        <f t="shared" ca="1" si="191"/>
        <v/>
      </c>
      <c r="BD379" s="6" t="str">
        <f t="shared" ca="1" si="192"/>
        <v/>
      </c>
      <c r="BE379" s="6" t="str">
        <f t="shared" ca="1" si="193"/>
        <v/>
      </c>
      <c r="BF379" s="6" t="str">
        <f t="shared" ca="1" si="194"/>
        <v/>
      </c>
      <c r="BG379" s="6" t="str">
        <f t="shared" ca="1" si="195"/>
        <v/>
      </c>
      <c r="BH379" s="6" t="str">
        <f t="shared" ca="1" si="196"/>
        <v/>
      </c>
      <c r="BI379" s="29"/>
      <c r="BJ379" s="302" t="str">
        <f t="shared" ca="1" si="197"/>
        <v/>
      </c>
      <c r="BK379" s="302" t="str">
        <f t="shared" ca="1" si="198"/>
        <v/>
      </c>
      <c r="BL379" s="29"/>
    </row>
    <row r="380" spans="1:64" x14ac:dyDescent="0.15">
      <c r="A380" s="5"/>
      <c r="B380" s="303" t="str">
        <f ca="1">LOG確認!B380</f>
        <v/>
      </c>
      <c r="C380" s="304"/>
      <c r="D380" s="280"/>
      <c r="E380" s="280"/>
      <c r="F380" s="305"/>
      <c r="G380" s="320"/>
      <c r="H380" s="284"/>
      <c r="I380" s="284"/>
      <c r="J380" s="321"/>
      <c r="K380" s="342"/>
      <c r="L380" s="306"/>
      <c r="M380" s="308"/>
      <c r="N380" s="288"/>
      <c r="O380" s="309"/>
      <c r="P380" s="290" t="str">
        <f ca="1">LOG確認!P380</f>
        <v/>
      </c>
      <c r="Q380" s="291" t="str">
        <f ca="1">LOG確認!Q380</f>
        <v/>
      </c>
      <c r="R380" s="292" t="str">
        <f ca="1">LOG確認!R380</f>
        <v/>
      </c>
      <c r="S380" s="310" t="str">
        <f ca="1">LOG確認!S380</f>
        <v/>
      </c>
      <c r="T380" s="29"/>
      <c r="U380" s="311" t="str">
        <f ca="1">LOG確認!F380</f>
        <v/>
      </c>
      <c r="V380" s="681"/>
      <c r="W380" s="29"/>
      <c r="X380" s="29"/>
      <c r="Y380" s="6">
        <f t="shared" si="175"/>
        <v>1</v>
      </c>
      <c r="Z380" s="6">
        <f t="shared" si="176"/>
        <v>1</v>
      </c>
      <c r="AA380" s="6">
        <f t="shared" si="177"/>
        <v>1</v>
      </c>
      <c r="AB380" s="6">
        <f t="shared" si="178"/>
        <v>1</v>
      </c>
      <c r="AC380" s="6">
        <f t="shared" si="179"/>
        <v>1</v>
      </c>
      <c r="AD380" s="6">
        <f t="shared" si="180"/>
        <v>1</v>
      </c>
      <c r="AE380" s="6">
        <f t="shared" si="181"/>
        <v>1</v>
      </c>
      <c r="AF380" s="6">
        <f t="shared" si="182"/>
        <v>1</v>
      </c>
      <c r="AG380" s="6">
        <f t="shared" si="183"/>
        <v>1</v>
      </c>
      <c r="AH380" s="6">
        <f t="shared" si="184"/>
        <v>1</v>
      </c>
      <c r="AI380" s="6">
        <f t="shared" si="209"/>
        <v>1</v>
      </c>
      <c r="AJ380" s="6">
        <f t="shared" ca="1" si="185"/>
        <v>1</v>
      </c>
      <c r="AK380" s="6">
        <f t="shared" si="186"/>
        <v>1</v>
      </c>
      <c r="AL380" s="6">
        <f t="shared" ca="1" si="187"/>
        <v>13</v>
      </c>
      <c r="AM380" s="53"/>
      <c r="AN380" s="6">
        <f t="shared" ca="1" si="188"/>
        <v>1</v>
      </c>
      <c r="AO380" s="29"/>
      <c r="AP380" s="314" t="str">
        <f t="shared" ca="1" si="199"/>
        <v/>
      </c>
      <c r="AQ380" s="314" t="str">
        <f t="shared" ca="1" si="200"/>
        <v/>
      </c>
      <c r="AR380" s="314" t="str">
        <f t="shared" ca="1" si="201"/>
        <v/>
      </c>
      <c r="AS380" s="319" t="str">
        <f t="shared" ca="1" si="202"/>
        <v/>
      </c>
      <c r="AT380" s="319" t="str">
        <f t="shared" ca="1" si="203"/>
        <v/>
      </c>
      <c r="AU380" s="317" t="str">
        <f t="shared" ca="1" si="204"/>
        <v/>
      </c>
      <c r="AV380" s="318" t="str">
        <f t="shared" ca="1" si="189"/>
        <v/>
      </c>
      <c r="AW380" s="319" t="str">
        <f t="shared" ca="1" si="205"/>
        <v/>
      </c>
      <c r="AX380" s="319" t="str">
        <f t="shared" ca="1" si="206"/>
        <v/>
      </c>
      <c r="AY380" s="319" t="str">
        <f t="shared" ca="1" si="207"/>
        <v/>
      </c>
      <c r="AZ380" s="317" t="str">
        <f t="shared" ca="1" si="208"/>
        <v/>
      </c>
      <c r="BA380" s="6" t="str">
        <f t="shared" ca="1" si="190"/>
        <v/>
      </c>
      <c r="BB380" s="29"/>
      <c r="BC380" s="6" t="str">
        <f t="shared" ca="1" si="191"/>
        <v/>
      </c>
      <c r="BD380" s="6" t="str">
        <f t="shared" ca="1" si="192"/>
        <v/>
      </c>
      <c r="BE380" s="6" t="str">
        <f t="shared" ca="1" si="193"/>
        <v/>
      </c>
      <c r="BF380" s="6" t="str">
        <f t="shared" ca="1" si="194"/>
        <v/>
      </c>
      <c r="BG380" s="6" t="str">
        <f t="shared" ca="1" si="195"/>
        <v/>
      </c>
      <c r="BH380" s="6" t="str">
        <f t="shared" ca="1" si="196"/>
        <v/>
      </c>
      <c r="BI380" s="29"/>
      <c r="BJ380" s="302" t="str">
        <f t="shared" ca="1" si="197"/>
        <v/>
      </c>
      <c r="BK380" s="302" t="str">
        <f t="shared" ca="1" si="198"/>
        <v/>
      </c>
      <c r="BL380" s="29"/>
    </row>
    <row r="381" spans="1:64" x14ac:dyDescent="0.15">
      <c r="A381" s="5"/>
      <c r="B381" s="303" t="str">
        <f ca="1">LOG確認!B381</f>
        <v/>
      </c>
      <c r="C381" s="304"/>
      <c r="D381" s="280"/>
      <c r="E381" s="280"/>
      <c r="F381" s="305"/>
      <c r="G381" s="320"/>
      <c r="H381" s="284"/>
      <c r="I381" s="284"/>
      <c r="J381" s="306"/>
      <c r="K381" s="342"/>
      <c r="L381" s="321"/>
      <c r="M381" s="308"/>
      <c r="N381" s="288"/>
      <c r="O381" s="322"/>
      <c r="P381" s="290" t="str">
        <f ca="1">LOG確認!P381</f>
        <v/>
      </c>
      <c r="Q381" s="291" t="str">
        <f ca="1">LOG確認!Q381</f>
        <v/>
      </c>
      <c r="R381" s="292" t="str">
        <f ca="1">LOG確認!R381</f>
        <v/>
      </c>
      <c r="S381" s="310" t="str">
        <f ca="1">LOG確認!S381</f>
        <v/>
      </c>
      <c r="T381" s="29"/>
      <c r="U381" s="311" t="str">
        <f ca="1">LOG確認!F381</f>
        <v/>
      </c>
      <c r="V381" s="681"/>
      <c r="W381" s="29"/>
      <c r="X381" s="29"/>
      <c r="Y381" s="6">
        <f t="shared" si="175"/>
        <v>1</v>
      </c>
      <c r="Z381" s="6">
        <f t="shared" si="176"/>
        <v>1</v>
      </c>
      <c r="AA381" s="6">
        <f t="shared" si="177"/>
        <v>1</v>
      </c>
      <c r="AB381" s="6">
        <f t="shared" si="178"/>
        <v>1</v>
      </c>
      <c r="AC381" s="6">
        <f t="shared" si="179"/>
        <v>1</v>
      </c>
      <c r="AD381" s="6">
        <f t="shared" si="180"/>
        <v>1</v>
      </c>
      <c r="AE381" s="6">
        <f t="shared" si="181"/>
        <v>1</v>
      </c>
      <c r="AF381" s="6">
        <f t="shared" si="182"/>
        <v>1</v>
      </c>
      <c r="AG381" s="6">
        <f t="shared" si="183"/>
        <v>1</v>
      </c>
      <c r="AH381" s="6">
        <f t="shared" si="184"/>
        <v>1</v>
      </c>
      <c r="AI381" s="6">
        <f t="shared" si="209"/>
        <v>1</v>
      </c>
      <c r="AJ381" s="6">
        <f t="shared" ca="1" si="185"/>
        <v>1</v>
      </c>
      <c r="AK381" s="6">
        <f t="shared" si="186"/>
        <v>1</v>
      </c>
      <c r="AL381" s="6">
        <f t="shared" ca="1" si="187"/>
        <v>13</v>
      </c>
      <c r="AM381" s="53"/>
      <c r="AN381" s="6">
        <f t="shared" ca="1" si="188"/>
        <v>1</v>
      </c>
      <c r="AO381" s="29"/>
      <c r="AP381" s="314" t="str">
        <f t="shared" ca="1" si="199"/>
        <v/>
      </c>
      <c r="AQ381" s="314" t="str">
        <f t="shared" ca="1" si="200"/>
        <v/>
      </c>
      <c r="AR381" s="314" t="str">
        <f t="shared" ca="1" si="201"/>
        <v/>
      </c>
      <c r="AS381" s="316" t="str">
        <f t="shared" ca="1" si="202"/>
        <v/>
      </c>
      <c r="AT381" s="316" t="str">
        <f t="shared" ca="1" si="203"/>
        <v/>
      </c>
      <c r="AU381" s="317" t="str">
        <f t="shared" ca="1" si="204"/>
        <v/>
      </c>
      <c r="AV381" s="318" t="str">
        <f t="shared" ca="1" si="189"/>
        <v/>
      </c>
      <c r="AW381" s="316" t="str">
        <f t="shared" ca="1" si="205"/>
        <v/>
      </c>
      <c r="AX381" s="319" t="str">
        <f t="shared" ca="1" si="206"/>
        <v/>
      </c>
      <c r="AY381" s="316" t="str">
        <f t="shared" ca="1" si="207"/>
        <v/>
      </c>
      <c r="AZ381" s="317" t="str">
        <f t="shared" ca="1" si="208"/>
        <v/>
      </c>
      <c r="BA381" s="6" t="str">
        <f t="shared" ca="1" si="190"/>
        <v/>
      </c>
      <c r="BB381" s="29"/>
      <c r="BC381" s="6" t="str">
        <f t="shared" ca="1" si="191"/>
        <v/>
      </c>
      <c r="BD381" s="6" t="str">
        <f t="shared" ca="1" si="192"/>
        <v/>
      </c>
      <c r="BE381" s="6" t="str">
        <f t="shared" ca="1" si="193"/>
        <v/>
      </c>
      <c r="BF381" s="6" t="str">
        <f t="shared" ca="1" si="194"/>
        <v/>
      </c>
      <c r="BG381" s="6" t="str">
        <f t="shared" ca="1" si="195"/>
        <v/>
      </c>
      <c r="BH381" s="6" t="str">
        <f t="shared" ca="1" si="196"/>
        <v/>
      </c>
      <c r="BI381" s="29"/>
      <c r="BJ381" s="302" t="str">
        <f t="shared" ca="1" si="197"/>
        <v/>
      </c>
      <c r="BK381" s="302" t="str">
        <f t="shared" ca="1" si="198"/>
        <v/>
      </c>
      <c r="BL381" s="29"/>
    </row>
    <row r="382" spans="1:64" x14ac:dyDescent="0.15">
      <c r="A382" s="5"/>
      <c r="B382" s="303" t="str">
        <f ca="1">LOG確認!B382</f>
        <v/>
      </c>
      <c r="C382" s="304"/>
      <c r="D382" s="280"/>
      <c r="E382" s="280"/>
      <c r="F382" s="305"/>
      <c r="G382" s="320"/>
      <c r="H382" s="284"/>
      <c r="I382" s="284"/>
      <c r="J382" s="306"/>
      <c r="K382" s="342"/>
      <c r="L382" s="321"/>
      <c r="M382" s="308"/>
      <c r="N382" s="288"/>
      <c r="O382" s="322"/>
      <c r="P382" s="290" t="str">
        <f ca="1">LOG確認!P382</f>
        <v/>
      </c>
      <c r="Q382" s="291" t="str">
        <f ca="1">LOG確認!Q382</f>
        <v/>
      </c>
      <c r="R382" s="292" t="str">
        <f ca="1">LOG確認!R382</f>
        <v/>
      </c>
      <c r="S382" s="310" t="str">
        <f ca="1">LOG確認!S382</f>
        <v/>
      </c>
      <c r="T382" s="29"/>
      <c r="U382" s="311" t="str">
        <f ca="1">LOG確認!F382</f>
        <v/>
      </c>
      <c r="V382" s="681"/>
      <c r="W382" s="29"/>
      <c r="X382" s="29"/>
      <c r="Y382" s="6">
        <f t="shared" si="175"/>
        <v>1</v>
      </c>
      <c r="Z382" s="6">
        <f t="shared" si="176"/>
        <v>1</v>
      </c>
      <c r="AA382" s="6">
        <f t="shared" si="177"/>
        <v>1</v>
      </c>
      <c r="AB382" s="6">
        <f t="shared" si="178"/>
        <v>1</v>
      </c>
      <c r="AC382" s="6">
        <f t="shared" si="179"/>
        <v>1</v>
      </c>
      <c r="AD382" s="6">
        <f t="shared" si="180"/>
        <v>1</v>
      </c>
      <c r="AE382" s="6">
        <f t="shared" si="181"/>
        <v>1</v>
      </c>
      <c r="AF382" s="6">
        <f t="shared" si="182"/>
        <v>1</v>
      </c>
      <c r="AG382" s="6">
        <f t="shared" si="183"/>
        <v>1</v>
      </c>
      <c r="AH382" s="6">
        <f t="shared" si="184"/>
        <v>1</v>
      </c>
      <c r="AI382" s="6">
        <f t="shared" si="209"/>
        <v>1</v>
      </c>
      <c r="AJ382" s="6">
        <f t="shared" ca="1" si="185"/>
        <v>1</v>
      </c>
      <c r="AK382" s="6">
        <f t="shared" si="186"/>
        <v>1</v>
      </c>
      <c r="AL382" s="6">
        <f t="shared" ca="1" si="187"/>
        <v>13</v>
      </c>
      <c r="AM382" s="53"/>
      <c r="AN382" s="6">
        <f t="shared" ca="1" si="188"/>
        <v>1</v>
      </c>
      <c r="AO382" s="29"/>
      <c r="AP382" s="314" t="str">
        <f t="shared" ca="1" si="199"/>
        <v/>
      </c>
      <c r="AQ382" s="314" t="str">
        <f t="shared" ca="1" si="200"/>
        <v/>
      </c>
      <c r="AR382" s="314" t="str">
        <f t="shared" ca="1" si="201"/>
        <v/>
      </c>
      <c r="AS382" s="319" t="str">
        <f t="shared" ca="1" si="202"/>
        <v/>
      </c>
      <c r="AT382" s="319" t="str">
        <f t="shared" ca="1" si="203"/>
        <v/>
      </c>
      <c r="AU382" s="317" t="str">
        <f t="shared" ca="1" si="204"/>
        <v/>
      </c>
      <c r="AV382" s="324" t="str">
        <f t="shared" ca="1" si="189"/>
        <v/>
      </c>
      <c r="AW382" s="319" t="str">
        <f t="shared" ca="1" si="205"/>
        <v/>
      </c>
      <c r="AX382" s="319" t="str">
        <f t="shared" ca="1" si="206"/>
        <v/>
      </c>
      <c r="AY382" s="319" t="str">
        <f t="shared" ca="1" si="207"/>
        <v/>
      </c>
      <c r="AZ382" s="317" t="str">
        <f t="shared" ca="1" si="208"/>
        <v/>
      </c>
      <c r="BA382" s="6" t="str">
        <f t="shared" ca="1" si="190"/>
        <v/>
      </c>
      <c r="BB382" s="29"/>
      <c r="BC382" s="6" t="str">
        <f t="shared" ca="1" si="191"/>
        <v/>
      </c>
      <c r="BD382" s="6" t="str">
        <f t="shared" ca="1" si="192"/>
        <v/>
      </c>
      <c r="BE382" s="6" t="str">
        <f t="shared" ca="1" si="193"/>
        <v/>
      </c>
      <c r="BF382" s="6" t="str">
        <f t="shared" ca="1" si="194"/>
        <v/>
      </c>
      <c r="BG382" s="6" t="str">
        <f t="shared" ca="1" si="195"/>
        <v/>
      </c>
      <c r="BH382" s="6" t="str">
        <f t="shared" ca="1" si="196"/>
        <v/>
      </c>
      <c r="BI382" s="29"/>
      <c r="BJ382" s="302" t="str">
        <f t="shared" ca="1" si="197"/>
        <v/>
      </c>
      <c r="BK382" s="302" t="str">
        <f t="shared" ca="1" si="198"/>
        <v/>
      </c>
      <c r="BL382" s="29"/>
    </row>
    <row r="383" spans="1:64" x14ac:dyDescent="0.15">
      <c r="A383" s="5"/>
      <c r="B383" s="303" t="str">
        <f ca="1">LOG確認!B383</f>
        <v/>
      </c>
      <c r="C383" s="304"/>
      <c r="D383" s="280"/>
      <c r="E383" s="280"/>
      <c r="F383" s="305"/>
      <c r="G383" s="320"/>
      <c r="H383" s="284"/>
      <c r="I383" s="284"/>
      <c r="J383" s="306"/>
      <c r="K383" s="307"/>
      <c r="L383" s="306"/>
      <c r="M383" s="308"/>
      <c r="N383" s="288"/>
      <c r="O383" s="322"/>
      <c r="P383" s="290" t="str">
        <f ca="1">LOG確認!P383</f>
        <v/>
      </c>
      <c r="Q383" s="291" t="str">
        <f ca="1">LOG確認!Q383</f>
        <v/>
      </c>
      <c r="R383" s="292" t="str">
        <f ca="1">LOG確認!R383</f>
        <v/>
      </c>
      <c r="S383" s="310" t="str">
        <f ca="1">LOG確認!S383</f>
        <v/>
      </c>
      <c r="T383" s="29"/>
      <c r="U383" s="311" t="str">
        <f ca="1">LOG確認!F383</f>
        <v/>
      </c>
      <c r="V383" s="681"/>
      <c r="W383" s="29"/>
      <c r="X383" s="29"/>
      <c r="Y383" s="6">
        <f t="shared" si="175"/>
        <v>1</v>
      </c>
      <c r="Z383" s="6">
        <f t="shared" si="176"/>
        <v>1</v>
      </c>
      <c r="AA383" s="6">
        <f t="shared" si="177"/>
        <v>1</v>
      </c>
      <c r="AB383" s="6">
        <f t="shared" si="178"/>
        <v>1</v>
      </c>
      <c r="AC383" s="6">
        <f t="shared" si="179"/>
        <v>1</v>
      </c>
      <c r="AD383" s="6">
        <f t="shared" si="180"/>
        <v>1</v>
      </c>
      <c r="AE383" s="6">
        <f t="shared" si="181"/>
        <v>1</v>
      </c>
      <c r="AF383" s="6">
        <f t="shared" si="182"/>
        <v>1</v>
      </c>
      <c r="AG383" s="6">
        <f t="shared" si="183"/>
        <v>1</v>
      </c>
      <c r="AH383" s="6">
        <f t="shared" si="184"/>
        <v>1</v>
      </c>
      <c r="AI383" s="6">
        <f t="shared" si="209"/>
        <v>1</v>
      </c>
      <c r="AJ383" s="6">
        <f t="shared" ca="1" si="185"/>
        <v>1</v>
      </c>
      <c r="AK383" s="6">
        <f t="shared" si="186"/>
        <v>1</v>
      </c>
      <c r="AL383" s="6">
        <f t="shared" ca="1" si="187"/>
        <v>13</v>
      </c>
      <c r="AM383" s="53"/>
      <c r="AN383" s="6">
        <f t="shared" ca="1" si="188"/>
        <v>1</v>
      </c>
      <c r="AO383" s="29"/>
      <c r="AP383" s="314" t="str">
        <f t="shared" ca="1" si="199"/>
        <v/>
      </c>
      <c r="AQ383" s="314" t="str">
        <f t="shared" ca="1" si="200"/>
        <v/>
      </c>
      <c r="AR383" s="314" t="str">
        <f t="shared" ca="1" si="201"/>
        <v/>
      </c>
      <c r="AS383" s="325" t="str">
        <f t="shared" ca="1" si="202"/>
        <v/>
      </c>
      <c r="AT383" s="325" t="str">
        <f t="shared" ca="1" si="203"/>
        <v/>
      </c>
      <c r="AU383" s="317" t="str">
        <f t="shared" ca="1" si="204"/>
        <v/>
      </c>
      <c r="AV383" s="318" t="str">
        <f t="shared" ca="1" si="189"/>
        <v/>
      </c>
      <c r="AW383" s="325" t="str">
        <f t="shared" ca="1" si="205"/>
        <v/>
      </c>
      <c r="AX383" s="319" t="str">
        <f t="shared" ca="1" si="206"/>
        <v/>
      </c>
      <c r="AY383" s="325" t="str">
        <f t="shared" ca="1" si="207"/>
        <v/>
      </c>
      <c r="AZ383" s="317" t="str">
        <f t="shared" ca="1" si="208"/>
        <v/>
      </c>
      <c r="BA383" s="6" t="str">
        <f t="shared" ca="1" si="190"/>
        <v/>
      </c>
      <c r="BB383" s="29"/>
      <c r="BC383" s="6" t="str">
        <f t="shared" ca="1" si="191"/>
        <v/>
      </c>
      <c r="BD383" s="6" t="str">
        <f t="shared" ca="1" si="192"/>
        <v/>
      </c>
      <c r="BE383" s="6" t="str">
        <f t="shared" ca="1" si="193"/>
        <v/>
      </c>
      <c r="BF383" s="6" t="str">
        <f t="shared" ca="1" si="194"/>
        <v/>
      </c>
      <c r="BG383" s="6" t="str">
        <f t="shared" ca="1" si="195"/>
        <v/>
      </c>
      <c r="BH383" s="6" t="str">
        <f t="shared" ca="1" si="196"/>
        <v/>
      </c>
      <c r="BI383" s="29"/>
      <c r="BJ383" s="302" t="str">
        <f t="shared" ca="1" si="197"/>
        <v/>
      </c>
      <c r="BK383" s="302" t="str">
        <f t="shared" ca="1" si="198"/>
        <v/>
      </c>
      <c r="BL383" s="29"/>
    </row>
    <row r="384" spans="1:64" x14ac:dyDescent="0.15">
      <c r="A384" s="5"/>
      <c r="B384" s="303" t="str">
        <f ca="1">LOG確認!B384</f>
        <v/>
      </c>
      <c r="C384" s="304"/>
      <c r="D384" s="280"/>
      <c r="E384" s="280"/>
      <c r="F384" s="305"/>
      <c r="G384" s="320"/>
      <c r="H384" s="284"/>
      <c r="I384" s="284"/>
      <c r="J384" s="321"/>
      <c r="K384" s="342"/>
      <c r="L384" s="321"/>
      <c r="M384" s="308"/>
      <c r="N384" s="288"/>
      <c r="O384" s="309"/>
      <c r="P384" s="290" t="str">
        <f ca="1">LOG確認!P384</f>
        <v/>
      </c>
      <c r="Q384" s="291" t="str">
        <f ca="1">LOG確認!Q384</f>
        <v/>
      </c>
      <c r="R384" s="292" t="str">
        <f ca="1">LOG確認!R384</f>
        <v/>
      </c>
      <c r="S384" s="310" t="str">
        <f ca="1">LOG確認!S384</f>
        <v/>
      </c>
      <c r="T384" s="29"/>
      <c r="U384" s="326" t="str">
        <f ca="1">LOG確認!F384</f>
        <v/>
      </c>
      <c r="V384" s="681"/>
      <c r="W384" s="29"/>
      <c r="X384" s="29"/>
      <c r="Y384" s="6">
        <f t="shared" si="175"/>
        <v>1</v>
      </c>
      <c r="Z384" s="6">
        <f t="shared" si="176"/>
        <v>1</v>
      </c>
      <c r="AA384" s="6">
        <f t="shared" si="177"/>
        <v>1</v>
      </c>
      <c r="AB384" s="6">
        <f t="shared" si="178"/>
        <v>1</v>
      </c>
      <c r="AC384" s="6">
        <f t="shared" si="179"/>
        <v>1</v>
      </c>
      <c r="AD384" s="6">
        <f t="shared" si="180"/>
        <v>1</v>
      </c>
      <c r="AE384" s="6">
        <f t="shared" si="181"/>
        <v>1</v>
      </c>
      <c r="AF384" s="6">
        <f t="shared" si="182"/>
        <v>1</v>
      </c>
      <c r="AG384" s="6">
        <f t="shared" si="183"/>
        <v>1</v>
      </c>
      <c r="AH384" s="6">
        <f t="shared" si="184"/>
        <v>1</v>
      </c>
      <c r="AI384" s="6">
        <f t="shared" si="209"/>
        <v>1</v>
      </c>
      <c r="AJ384" s="6">
        <f t="shared" ca="1" si="185"/>
        <v>1</v>
      </c>
      <c r="AK384" s="6">
        <f t="shared" si="186"/>
        <v>1</v>
      </c>
      <c r="AL384" s="6">
        <f t="shared" ca="1" si="187"/>
        <v>13</v>
      </c>
      <c r="AM384" s="53"/>
      <c r="AN384" s="6">
        <f t="shared" ca="1" si="188"/>
        <v>1</v>
      </c>
      <c r="AO384" s="29"/>
      <c r="AP384" s="314" t="str">
        <f t="shared" ca="1" si="199"/>
        <v/>
      </c>
      <c r="AQ384" s="314" t="str">
        <f t="shared" ca="1" si="200"/>
        <v/>
      </c>
      <c r="AR384" s="314" t="str">
        <f t="shared" ca="1" si="201"/>
        <v/>
      </c>
      <c r="AS384" s="325" t="str">
        <f t="shared" ca="1" si="202"/>
        <v/>
      </c>
      <c r="AT384" s="325" t="str">
        <f t="shared" ca="1" si="203"/>
        <v/>
      </c>
      <c r="AU384" s="317" t="str">
        <f t="shared" ca="1" si="204"/>
        <v/>
      </c>
      <c r="AV384" s="318" t="str">
        <f t="shared" ca="1" si="189"/>
        <v/>
      </c>
      <c r="AW384" s="325" t="str">
        <f t="shared" ca="1" si="205"/>
        <v/>
      </c>
      <c r="AX384" s="319" t="str">
        <f t="shared" ca="1" si="206"/>
        <v/>
      </c>
      <c r="AY384" s="325" t="str">
        <f t="shared" ca="1" si="207"/>
        <v/>
      </c>
      <c r="AZ384" s="317" t="str">
        <f t="shared" ca="1" si="208"/>
        <v/>
      </c>
      <c r="BA384" s="6" t="str">
        <f t="shared" ca="1" si="190"/>
        <v/>
      </c>
      <c r="BB384" s="29"/>
      <c r="BC384" s="6" t="str">
        <f t="shared" ca="1" si="191"/>
        <v/>
      </c>
      <c r="BD384" s="6" t="str">
        <f t="shared" ca="1" si="192"/>
        <v/>
      </c>
      <c r="BE384" s="6" t="str">
        <f t="shared" ca="1" si="193"/>
        <v/>
      </c>
      <c r="BF384" s="6" t="str">
        <f t="shared" ca="1" si="194"/>
        <v/>
      </c>
      <c r="BG384" s="6" t="str">
        <f t="shared" ca="1" si="195"/>
        <v/>
      </c>
      <c r="BH384" s="6" t="str">
        <f t="shared" ca="1" si="196"/>
        <v/>
      </c>
      <c r="BI384" s="29"/>
      <c r="BJ384" s="302" t="str">
        <f t="shared" ca="1" si="197"/>
        <v/>
      </c>
      <c r="BK384" s="302" t="str">
        <f t="shared" ca="1" si="198"/>
        <v/>
      </c>
      <c r="BL384" s="29"/>
    </row>
    <row r="385" spans="1:64" x14ac:dyDescent="0.15">
      <c r="A385" s="5"/>
      <c r="B385" s="303" t="str">
        <f ca="1">LOG確認!B385</f>
        <v/>
      </c>
      <c r="C385" s="304"/>
      <c r="D385" s="280"/>
      <c r="E385" s="280"/>
      <c r="F385" s="305"/>
      <c r="G385" s="320"/>
      <c r="H385" s="284"/>
      <c r="I385" s="284"/>
      <c r="J385" s="321"/>
      <c r="K385" s="342"/>
      <c r="L385" s="321"/>
      <c r="M385" s="308"/>
      <c r="N385" s="288"/>
      <c r="O385" s="322"/>
      <c r="P385" s="290" t="str">
        <f ca="1">LOG確認!P385</f>
        <v/>
      </c>
      <c r="Q385" s="291" t="str">
        <f ca="1">LOG確認!Q385</f>
        <v/>
      </c>
      <c r="R385" s="292" t="str">
        <f ca="1">LOG確認!R385</f>
        <v/>
      </c>
      <c r="S385" s="310" t="str">
        <f ca="1">LOG確認!S385</f>
        <v/>
      </c>
      <c r="T385" s="29"/>
      <c r="U385" s="311" t="str">
        <f ca="1">LOG確認!F385</f>
        <v/>
      </c>
      <c r="V385" s="681"/>
      <c r="W385" s="29"/>
      <c r="X385" s="29"/>
      <c r="Y385" s="6">
        <f t="shared" si="175"/>
        <v>1</v>
      </c>
      <c r="Z385" s="6">
        <f t="shared" si="176"/>
        <v>1</v>
      </c>
      <c r="AA385" s="6">
        <f t="shared" si="177"/>
        <v>1</v>
      </c>
      <c r="AB385" s="6">
        <f t="shared" si="178"/>
        <v>1</v>
      </c>
      <c r="AC385" s="6">
        <f t="shared" si="179"/>
        <v>1</v>
      </c>
      <c r="AD385" s="6">
        <f t="shared" si="180"/>
        <v>1</v>
      </c>
      <c r="AE385" s="6">
        <f t="shared" si="181"/>
        <v>1</v>
      </c>
      <c r="AF385" s="6">
        <f t="shared" si="182"/>
        <v>1</v>
      </c>
      <c r="AG385" s="6">
        <f t="shared" si="183"/>
        <v>1</v>
      </c>
      <c r="AH385" s="6">
        <f t="shared" si="184"/>
        <v>1</v>
      </c>
      <c r="AI385" s="6">
        <f t="shared" si="209"/>
        <v>1</v>
      </c>
      <c r="AJ385" s="6">
        <f t="shared" ca="1" si="185"/>
        <v>1</v>
      </c>
      <c r="AK385" s="6">
        <f t="shared" si="186"/>
        <v>1</v>
      </c>
      <c r="AL385" s="6">
        <f t="shared" ca="1" si="187"/>
        <v>13</v>
      </c>
      <c r="AM385" s="53"/>
      <c r="AN385" s="6">
        <f t="shared" ca="1" si="188"/>
        <v>1</v>
      </c>
      <c r="AO385" s="29"/>
      <c r="AP385" s="314" t="str">
        <f t="shared" ca="1" si="199"/>
        <v/>
      </c>
      <c r="AQ385" s="314" t="str">
        <f t="shared" ca="1" si="200"/>
        <v/>
      </c>
      <c r="AR385" s="314" t="str">
        <f t="shared" ca="1" si="201"/>
        <v/>
      </c>
      <c r="AS385" s="325" t="str">
        <f t="shared" ca="1" si="202"/>
        <v/>
      </c>
      <c r="AT385" s="325" t="str">
        <f t="shared" ca="1" si="203"/>
        <v/>
      </c>
      <c r="AU385" s="317" t="str">
        <f t="shared" ca="1" si="204"/>
        <v/>
      </c>
      <c r="AV385" s="324" t="str">
        <f t="shared" ca="1" si="189"/>
        <v/>
      </c>
      <c r="AW385" s="325" t="str">
        <f t="shared" ca="1" si="205"/>
        <v/>
      </c>
      <c r="AX385" s="319" t="str">
        <f t="shared" ca="1" si="206"/>
        <v/>
      </c>
      <c r="AY385" s="325" t="str">
        <f t="shared" ca="1" si="207"/>
        <v/>
      </c>
      <c r="AZ385" s="317" t="str">
        <f t="shared" ca="1" si="208"/>
        <v/>
      </c>
      <c r="BA385" s="6" t="str">
        <f t="shared" ca="1" si="190"/>
        <v/>
      </c>
      <c r="BB385" s="29"/>
      <c r="BC385" s="6" t="str">
        <f t="shared" ca="1" si="191"/>
        <v/>
      </c>
      <c r="BD385" s="6" t="str">
        <f t="shared" ca="1" si="192"/>
        <v/>
      </c>
      <c r="BE385" s="6" t="str">
        <f t="shared" ca="1" si="193"/>
        <v/>
      </c>
      <c r="BF385" s="6" t="str">
        <f t="shared" ca="1" si="194"/>
        <v/>
      </c>
      <c r="BG385" s="6" t="str">
        <f t="shared" ca="1" si="195"/>
        <v/>
      </c>
      <c r="BH385" s="6" t="str">
        <f t="shared" ca="1" si="196"/>
        <v/>
      </c>
      <c r="BI385" s="29"/>
      <c r="BJ385" s="302" t="str">
        <f t="shared" ca="1" si="197"/>
        <v/>
      </c>
      <c r="BK385" s="302" t="str">
        <f t="shared" ca="1" si="198"/>
        <v/>
      </c>
      <c r="BL385" s="29"/>
    </row>
    <row r="386" spans="1:64" x14ac:dyDescent="0.15">
      <c r="A386" s="5"/>
      <c r="B386" s="303" t="str">
        <f ca="1">LOG確認!B386</f>
        <v/>
      </c>
      <c r="C386" s="304"/>
      <c r="D386" s="280"/>
      <c r="E386" s="280"/>
      <c r="F386" s="305"/>
      <c r="G386" s="320"/>
      <c r="H386" s="284"/>
      <c r="I386" s="284"/>
      <c r="J386" s="306"/>
      <c r="K386" s="342"/>
      <c r="L386" s="321"/>
      <c r="M386" s="308"/>
      <c r="N386" s="288"/>
      <c r="O386" s="322"/>
      <c r="P386" s="290" t="str">
        <f ca="1">LOG確認!P386</f>
        <v/>
      </c>
      <c r="Q386" s="291" t="str">
        <f ca="1">LOG確認!Q386</f>
        <v/>
      </c>
      <c r="R386" s="292" t="str">
        <f ca="1">LOG確認!R386</f>
        <v/>
      </c>
      <c r="S386" s="310" t="str">
        <f ca="1">LOG確認!S386</f>
        <v/>
      </c>
      <c r="T386" s="29"/>
      <c r="U386" s="311" t="str">
        <f ca="1">LOG確認!F386</f>
        <v/>
      </c>
      <c r="V386" s="681"/>
      <c r="W386" s="29"/>
      <c r="X386" s="29"/>
      <c r="Y386" s="6">
        <f t="shared" si="175"/>
        <v>1</v>
      </c>
      <c r="Z386" s="6">
        <f t="shared" si="176"/>
        <v>1</v>
      </c>
      <c r="AA386" s="6">
        <f t="shared" si="177"/>
        <v>1</v>
      </c>
      <c r="AB386" s="6">
        <f t="shared" si="178"/>
        <v>1</v>
      </c>
      <c r="AC386" s="6">
        <f t="shared" si="179"/>
        <v>1</v>
      </c>
      <c r="AD386" s="6">
        <f t="shared" si="180"/>
        <v>1</v>
      </c>
      <c r="AE386" s="6">
        <f t="shared" si="181"/>
        <v>1</v>
      </c>
      <c r="AF386" s="6">
        <f t="shared" si="182"/>
        <v>1</v>
      </c>
      <c r="AG386" s="6">
        <f t="shared" si="183"/>
        <v>1</v>
      </c>
      <c r="AH386" s="6">
        <f t="shared" si="184"/>
        <v>1</v>
      </c>
      <c r="AI386" s="6">
        <f t="shared" si="209"/>
        <v>1</v>
      </c>
      <c r="AJ386" s="6">
        <f t="shared" ca="1" si="185"/>
        <v>1</v>
      </c>
      <c r="AK386" s="6">
        <f t="shared" si="186"/>
        <v>1</v>
      </c>
      <c r="AL386" s="6">
        <f t="shared" ca="1" si="187"/>
        <v>13</v>
      </c>
      <c r="AM386" s="53"/>
      <c r="AN386" s="6">
        <f t="shared" ca="1" si="188"/>
        <v>1</v>
      </c>
      <c r="AO386" s="29"/>
      <c r="AP386" s="314" t="str">
        <f t="shared" ca="1" si="199"/>
        <v/>
      </c>
      <c r="AQ386" s="314" t="str">
        <f t="shared" ca="1" si="200"/>
        <v/>
      </c>
      <c r="AR386" s="314" t="str">
        <f t="shared" ca="1" si="201"/>
        <v/>
      </c>
      <c r="AS386" s="325" t="str">
        <f t="shared" ca="1" si="202"/>
        <v/>
      </c>
      <c r="AT386" s="325" t="str">
        <f t="shared" ca="1" si="203"/>
        <v/>
      </c>
      <c r="AU386" s="317" t="str">
        <f t="shared" ca="1" si="204"/>
        <v/>
      </c>
      <c r="AV386" s="318" t="str">
        <f t="shared" ca="1" si="189"/>
        <v/>
      </c>
      <c r="AW386" s="325" t="str">
        <f t="shared" ca="1" si="205"/>
        <v/>
      </c>
      <c r="AX386" s="319" t="str">
        <f t="shared" ca="1" si="206"/>
        <v/>
      </c>
      <c r="AY386" s="325" t="str">
        <f t="shared" ca="1" si="207"/>
        <v/>
      </c>
      <c r="AZ386" s="317" t="str">
        <f t="shared" ca="1" si="208"/>
        <v/>
      </c>
      <c r="BA386" s="6" t="str">
        <f t="shared" ca="1" si="190"/>
        <v/>
      </c>
      <c r="BB386" s="29"/>
      <c r="BC386" s="6" t="str">
        <f t="shared" ca="1" si="191"/>
        <v/>
      </c>
      <c r="BD386" s="6" t="str">
        <f t="shared" ca="1" si="192"/>
        <v/>
      </c>
      <c r="BE386" s="6" t="str">
        <f t="shared" ca="1" si="193"/>
        <v/>
      </c>
      <c r="BF386" s="6" t="str">
        <f t="shared" ca="1" si="194"/>
        <v/>
      </c>
      <c r="BG386" s="6" t="str">
        <f t="shared" ca="1" si="195"/>
        <v/>
      </c>
      <c r="BH386" s="6" t="str">
        <f t="shared" ca="1" si="196"/>
        <v/>
      </c>
      <c r="BI386" s="29"/>
      <c r="BJ386" s="302" t="str">
        <f t="shared" ca="1" si="197"/>
        <v/>
      </c>
      <c r="BK386" s="302" t="str">
        <f t="shared" ca="1" si="198"/>
        <v/>
      </c>
      <c r="BL386" s="29"/>
    </row>
    <row r="387" spans="1:64" x14ac:dyDescent="0.15">
      <c r="A387" s="5"/>
      <c r="B387" s="303" t="str">
        <f ca="1">LOG確認!B387</f>
        <v/>
      </c>
      <c r="C387" s="304"/>
      <c r="D387" s="280"/>
      <c r="E387" s="280"/>
      <c r="F387" s="305"/>
      <c r="G387" s="320"/>
      <c r="H387" s="284"/>
      <c r="I387" s="284"/>
      <c r="J387" s="306"/>
      <c r="K387" s="342"/>
      <c r="L387" s="306"/>
      <c r="M387" s="308"/>
      <c r="N387" s="288"/>
      <c r="O387" s="322"/>
      <c r="P387" s="290" t="str">
        <f ca="1">LOG確認!P387</f>
        <v/>
      </c>
      <c r="Q387" s="291" t="str">
        <f ca="1">LOG確認!Q387</f>
        <v/>
      </c>
      <c r="R387" s="292" t="str">
        <f ca="1">LOG確認!R387</f>
        <v/>
      </c>
      <c r="S387" s="310" t="str">
        <f ca="1">LOG確認!S387</f>
        <v/>
      </c>
      <c r="T387" s="29"/>
      <c r="U387" s="326" t="str">
        <f ca="1">LOG確認!F387</f>
        <v/>
      </c>
      <c r="V387" s="681"/>
      <c r="W387" s="29"/>
      <c r="X387" s="29"/>
      <c r="Y387" s="6">
        <f t="shared" si="175"/>
        <v>1</v>
      </c>
      <c r="Z387" s="6">
        <f t="shared" si="176"/>
        <v>1</v>
      </c>
      <c r="AA387" s="6">
        <f t="shared" si="177"/>
        <v>1</v>
      </c>
      <c r="AB387" s="6">
        <f t="shared" si="178"/>
        <v>1</v>
      </c>
      <c r="AC387" s="6">
        <f t="shared" si="179"/>
        <v>1</v>
      </c>
      <c r="AD387" s="6">
        <f t="shared" si="180"/>
        <v>1</v>
      </c>
      <c r="AE387" s="6">
        <f t="shared" si="181"/>
        <v>1</v>
      </c>
      <c r="AF387" s="6">
        <f t="shared" si="182"/>
        <v>1</v>
      </c>
      <c r="AG387" s="6">
        <f t="shared" si="183"/>
        <v>1</v>
      </c>
      <c r="AH387" s="6">
        <f t="shared" si="184"/>
        <v>1</v>
      </c>
      <c r="AI387" s="6">
        <f t="shared" si="209"/>
        <v>1</v>
      </c>
      <c r="AJ387" s="6">
        <f t="shared" ca="1" si="185"/>
        <v>1</v>
      </c>
      <c r="AK387" s="6">
        <f t="shared" si="186"/>
        <v>1</v>
      </c>
      <c r="AL387" s="6">
        <f t="shared" ca="1" si="187"/>
        <v>13</v>
      </c>
      <c r="AM387" s="53"/>
      <c r="AN387" s="6">
        <f t="shared" ca="1" si="188"/>
        <v>1</v>
      </c>
      <c r="AO387" s="29"/>
      <c r="AP387" s="314" t="str">
        <f t="shared" ca="1" si="199"/>
        <v/>
      </c>
      <c r="AQ387" s="314" t="str">
        <f t="shared" ca="1" si="200"/>
        <v/>
      </c>
      <c r="AR387" s="314" t="str">
        <f t="shared" ca="1" si="201"/>
        <v/>
      </c>
      <c r="AS387" s="316" t="str">
        <f t="shared" ca="1" si="202"/>
        <v/>
      </c>
      <c r="AT387" s="316" t="str">
        <f t="shared" ca="1" si="203"/>
        <v/>
      </c>
      <c r="AU387" s="317" t="str">
        <f t="shared" ca="1" si="204"/>
        <v/>
      </c>
      <c r="AV387" s="318" t="str">
        <f t="shared" ca="1" si="189"/>
        <v/>
      </c>
      <c r="AW387" s="316" t="str">
        <f t="shared" ca="1" si="205"/>
        <v/>
      </c>
      <c r="AX387" s="319" t="str">
        <f t="shared" ca="1" si="206"/>
        <v/>
      </c>
      <c r="AY387" s="316" t="str">
        <f t="shared" ca="1" si="207"/>
        <v/>
      </c>
      <c r="AZ387" s="317" t="str">
        <f t="shared" ca="1" si="208"/>
        <v/>
      </c>
      <c r="BA387" s="6" t="str">
        <f t="shared" ca="1" si="190"/>
        <v/>
      </c>
      <c r="BB387" s="29"/>
      <c r="BC387" s="6" t="str">
        <f t="shared" ca="1" si="191"/>
        <v/>
      </c>
      <c r="BD387" s="6" t="str">
        <f t="shared" ca="1" si="192"/>
        <v/>
      </c>
      <c r="BE387" s="6" t="str">
        <f t="shared" ca="1" si="193"/>
        <v/>
      </c>
      <c r="BF387" s="6" t="str">
        <f t="shared" ca="1" si="194"/>
        <v/>
      </c>
      <c r="BG387" s="6" t="str">
        <f t="shared" ca="1" si="195"/>
        <v/>
      </c>
      <c r="BH387" s="6" t="str">
        <f t="shared" ca="1" si="196"/>
        <v/>
      </c>
      <c r="BI387" s="29"/>
      <c r="BJ387" s="302" t="str">
        <f t="shared" ca="1" si="197"/>
        <v/>
      </c>
      <c r="BK387" s="302" t="str">
        <f t="shared" ca="1" si="198"/>
        <v/>
      </c>
      <c r="BL387" s="29"/>
    </row>
    <row r="388" spans="1:64" x14ac:dyDescent="0.15">
      <c r="A388" s="5">
        <v>370</v>
      </c>
      <c r="B388" s="303" t="str">
        <f ca="1">LOG確認!B388</f>
        <v/>
      </c>
      <c r="C388" s="327"/>
      <c r="D388" s="328"/>
      <c r="E388" s="328"/>
      <c r="F388" s="329"/>
      <c r="G388" s="328"/>
      <c r="H388" s="330"/>
      <c r="I388" s="330"/>
      <c r="J388" s="331"/>
      <c r="K388" s="332"/>
      <c r="L388" s="331"/>
      <c r="M388" s="333"/>
      <c r="N388" s="334"/>
      <c r="O388" s="335"/>
      <c r="P388" s="336" t="str">
        <f ca="1">LOG確認!P388</f>
        <v/>
      </c>
      <c r="Q388" s="337" t="str">
        <f ca="1">LOG確認!Q388</f>
        <v/>
      </c>
      <c r="R388" s="338" t="str">
        <f ca="1">LOG確認!R388</f>
        <v/>
      </c>
      <c r="S388" s="339" t="str">
        <f ca="1">LOG確認!S388</f>
        <v/>
      </c>
      <c r="T388" s="29"/>
      <c r="U388" s="340" t="str">
        <f ca="1">LOG確認!F388</f>
        <v/>
      </c>
      <c r="V388" s="681"/>
      <c r="W388" s="29"/>
      <c r="X388" s="29"/>
      <c r="Y388" s="6">
        <f t="shared" si="175"/>
        <v>1</v>
      </c>
      <c r="Z388" s="6">
        <f t="shared" si="176"/>
        <v>1</v>
      </c>
      <c r="AA388" s="6">
        <f t="shared" si="177"/>
        <v>1</v>
      </c>
      <c r="AB388" s="6">
        <f t="shared" si="178"/>
        <v>1</v>
      </c>
      <c r="AC388" s="6">
        <f t="shared" si="179"/>
        <v>1</v>
      </c>
      <c r="AD388" s="6">
        <f t="shared" si="180"/>
        <v>1</v>
      </c>
      <c r="AE388" s="6">
        <f t="shared" si="181"/>
        <v>1</v>
      </c>
      <c r="AF388" s="6">
        <f t="shared" si="182"/>
        <v>1</v>
      </c>
      <c r="AG388" s="6">
        <f t="shared" si="183"/>
        <v>1</v>
      </c>
      <c r="AH388" s="6">
        <f t="shared" si="184"/>
        <v>1</v>
      </c>
      <c r="AI388" s="6">
        <f t="shared" si="209"/>
        <v>1</v>
      </c>
      <c r="AJ388" s="6">
        <f t="shared" ca="1" si="185"/>
        <v>1</v>
      </c>
      <c r="AK388" s="6">
        <f t="shared" si="186"/>
        <v>1</v>
      </c>
      <c r="AL388" s="6">
        <f t="shared" ca="1" si="187"/>
        <v>13</v>
      </c>
      <c r="AM388" s="53"/>
      <c r="AN388" s="6">
        <f t="shared" ca="1" si="188"/>
        <v>1</v>
      </c>
      <c r="AO388" s="29"/>
      <c r="AP388" s="314" t="str">
        <f t="shared" ca="1" si="199"/>
        <v/>
      </c>
      <c r="AQ388" s="314" t="str">
        <f t="shared" ca="1" si="200"/>
        <v/>
      </c>
      <c r="AR388" s="314" t="str">
        <f t="shared" ca="1" si="201"/>
        <v/>
      </c>
      <c r="AS388" s="325" t="str">
        <f t="shared" ca="1" si="202"/>
        <v/>
      </c>
      <c r="AT388" s="325" t="str">
        <f t="shared" ca="1" si="203"/>
        <v/>
      </c>
      <c r="AU388" s="317" t="str">
        <f t="shared" ca="1" si="204"/>
        <v/>
      </c>
      <c r="AV388" s="318" t="str">
        <f t="shared" ca="1" si="189"/>
        <v/>
      </c>
      <c r="AW388" s="325" t="str">
        <f t="shared" ca="1" si="205"/>
        <v/>
      </c>
      <c r="AX388" s="319" t="str">
        <f t="shared" ca="1" si="206"/>
        <v/>
      </c>
      <c r="AY388" s="325" t="str">
        <f t="shared" ca="1" si="207"/>
        <v/>
      </c>
      <c r="AZ388" s="317" t="str">
        <f t="shared" ca="1" si="208"/>
        <v/>
      </c>
      <c r="BA388" s="6" t="str">
        <f t="shared" ca="1" si="190"/>
        <v/>
      </c>
      <c r="BB388" s="29"/>
      <c r="BC388" s="6" t="str">
        <f t="shared" ca="1" si="191"/>
        <v/>
      </c>
      <c r="BD388" s="6" t="str">
        <f t="shared" ca="1" si="192"/>
        <v/>
      </c>
      <c r="BE388" s="6" t="str">
        <f t="shared" ca="1" si="193"/>
        <v/>
      </c>
      <c r="BF388" s="6" t="str">
        <f t="shared" ca="1" si="194"/>
        <v/>
      </c>
      <c r="BG388" s="6" t="str">
        <f t="shared" ca="1" si="195"/>
        <v/>
      </c>
      <c r="BH388" s="6" t="str">
        <f t="shared" ca="1" si="196"/>
        <v/>
      </c>
      <c r="BI388" s="29"/>
      <c r="BJ388" s="302" t="str">
        <f t="shared" ca="1" si="197"/>
        <v/>
      </c>
      <c r="BK388" s="302" t="str">
        <f t="shared" ca="1" si="198"/>
        <v/>
      </c>
      <c r="BL388" s="29"/>
    </row>
    <row r="389" spans="1:64" x14ac:dyDescent="0.15">
      <c r="A389" s="5"/>
      <c r="B389" s="279" t="str">
        <f ca="1">LOG確認!B389</f>
        <v/>
      </c>
      <c r="C389" s="280"/>
      <c r="D389" s="281"/>
      <c r="E389" s="281"/>
      <c r="F389" s="282"/>
      <c r="G389" s="280"/>
      <c r="H389" s="283"/>
      <c r="I389" s="284"/>
      <c r="J389" s="285"/>
      <c r="K389" s="286"/>
      <c r="L389" s="285"/>
      <c r="M389" s="287"/>
      <c r="N389" s="341"/>
      <c r="O389" s="289"/>
      <c r="P389" s="290" t="str">
        <f ca="1">LOG確認!P389</f>
        <v/>
      </c>
      <c r="Q389" s="291" t="str">
        <f ca="1">LOG確認!Q389</f>
        <v/>
      </c>
      <c r="R389" s="292" t="str">
        <f ca="1">LOG確認!R389</f>
        <v/>
      </c>
      <c r="S389" s="310" t="str">
        <f ca="1">LOG確認!S389</f>
        <v/>
      </c>
      <c r="T389" s="29"/>
      <c r="U389" s="294" t="str">
        <f ca="1">LOG確認!F389</f>
        <v/>
      </c>
      <c r="V389" s="681"/>
      <c r="W389" s="29"/>
      <c r="X389" s="29"/>
      <c r="Y389" s="6">
        <f t="shared" si="175"/>
        <v>1</v>
      </c>
      <c r="Z389" s="6">
        <f t="shared" si="176"/>
        <v>1</v>
      </c>
      <c r="AA389" s="6">
        <f t="shared" si="177"/>
        <v>1</v>
      </c>
      <c r="AB389" s="6">
        <f t="shared" si="178"/>
        <v>1</v>
      </c>
      <c r="AC389" s="6">
        <f t="shared" si="179"/>
        <v>1</v>
      </c>
      <c r="AD389" s="6">
        <f t="shared" si="180"/>
        <v>1</v>
      </c>
      <c r="AE389" s="6">
        <f t="shared" si="181"/>
        <v>1</v>
      </c>
      <c r="AF389" s="6">
        <f t="shared" si="182"/>
        <v>1</v>
      </c>
      <c r="AG389" s="6">
        <f t="shared" si="183"/>
        <v>1</v>
      </c>
      <c r="AH389" s="6">
        <f t="shared" si="184"/>
        <v>1</v>
      </c>
      <c r="AI389" s="6">
        <f t="shared" si="209"/>
        <v>1</v>
      </c>
      <c r="AJ389" s="6">
        <f t="shared" ca="1" si="185"/>
        <v>1</v>
      </c>
      <c r="AK389" s="6">
        <f t="shared" si="186"/>
        <v>1</v>
      </c>
      <c r="AL389" s="6">
        <f t="shared" ca="1" si="187"/>
        <v>13</v>
      </c>
      <c r="AM389" s="53"/>
      <c r="AN389" s="6">
        <f t="shared" ca="1" si="188"/>
        <v>1</v>
      </c>
      <c r="AO389" s="29"/>
      <c r="AP389" s="314" t="str">
        <f t="shared" ca="1" si="199"/>
        <v/>
      </c>
      <c r="AQ389" s="314" t="str">
        <f t="shared" ca="1" si="200"/>
        <v/>
      </c>
      <c r="AR389" s="314" t="str">
        <f t="shared" ca="1" si="201"/>
        <v/>
      </c>
      <c r="AS389" s="319" t="str">
        <f t="shared" ca="1" si="202"/>
        <v/>
      </c>
      <c r="AT389" s="319" t="str">
        <f t="shared" ca="1" si="203"/>
        <v/>
      </c>
      <c r="AU389" s="317" t="str">
        <f t="shared" ca="1" si="204"/>
        <v/>
      </c>
      <c r="AV389" s="324" t="str">
        <f t="shared" ca="1" si="189"/>
        <v/>
      </c>
      <c r="AW389" s="319" t="str">
        <f t="shared" ca="1" si="205"/>
        <v/>
      </c>
      <c r="AX389" s="319" t="str">
        <f t="shared" ca="1" si="206"/>
        <v/>
      </c>
      <c r="AY389" s="319" t="str">
        <f t="shared" ca="1" si="207"/>
        <v/>
      </c>
      <c r="AZ389" s="317" t="str">
        <f t="shared" ca="1" si="208"/>
        <v/>
      </c>
      <c r="BA389" s="6" t="str">
        <f t="shared" ca="1" si="190"/>
        <v/>
      </c>
      <c r="BB389" s="29"/>
      <c r="BC389" s="6" t="str">
        <f t="shared" ca="1" si="191"/>
        <v/>
      </c>
      <c r="BD389" s="6" t="str">
        <f t="shared" ca="1" si="192"/>
        <v/>
      </c>
      <c r="BE389" s="6" t="str">
        <f t="shared" ca="1" si="193"/>
        <v/>
      </c>
      <c r="BF389" s="6" t="str">
        <f t="shared" ca="1" si="194"/>
        <v/>
      </c>
      <c r="BG389" s="6" t="str">
        <f t="shared" ca="1" si="195"/>
        <v/>
      </c>
      <c r="BH389" s="6" t="str">
        <f t="shared" ca="1" si="196"/>
        <v/>
      </c>
      <c r="BI389" s="29"/>
      <c r="BJ389" s="302" t="str">
        <f t="shared" ca="1" si="197"/>
        <v/>
      </c>
      <c r="BK389" s="302" t="str">
        <f t="shared" ca="1" si="198"/>
        <v/>
      </c>
      <c r="BL389" s="29"/>
    </row>
    <row r="390" spans="1:64" x14ac:dyDescent="0.15">
      <c r="A390" s="5"/>
      <c r="B390" s="303" t="str">
        <f ca="1">LOG確認!B390</f>
        <v/>
      </c>
      <c r="C390" s="304"/>
      <c r="D390" s="280"/>
      <c r="E390" s="280"/>
      <c r="F390" s="305"/>
      <c r="G390" s="320"/>
      <c r="H390" s="284"/>
      <c r="I390" s="284"/>
      <c r="J390" s="321"/>
      <c r="K390" s="342"/>
      <c r="L390" s="306"/>
      <c r="M390" s="308"/>
      <c r="N390" s="288"/>
      <c r="O390" s="309"/>
      <c r="P390" s="290" t="str">
        <f ca="1">LOG確認!P390</f>
        <v/>
      </c>
      <c r="Q390" s="291" t="str">
        <f ca="1">LOG確認!Q390</f>
        <v/>
      </c>
      <c r="R390" s="292" t="str">
        <f ca="1">LOG確認!R390</f>
        <v/>
      </c>
      <c r="S390" s="310" t="str">
        <f ca="1">LOG確認!S390</f>
        <v/>
      </c>
      <c r="T390" s="29"/>
      <c r="U390" s="311" t="str">
        <f ca="1">LOG確認!F390</f>
        <v/>
      </c>
      <c r="V390" s="681"/>
      <c r="W390" s="29"/>
      <c r="X390" s="29"/>
      <c r="Y390" s="6">
        <f t="shared" si="175"/>
        <v>1</v>
      </c>
      <c r="Z390" s="6">
        <f t="shared" si="176"/>
        <v>1</v>
      </c>
      <c r="AA390" s="6">
        <f t="shared" si="177"/>
        <v>1</v>
      </c>
      <c r="AB390" s="6">
        <f t="shared" si="178"/>
        <v>1</v>
      </c>
      <c r="AC390" s="6">
        <f t="shared" si="179"/>
        <v>1</v>
      </c>
      <c r="AD390" s="6">
        <f t="shared" si="180"/>
        <v>1</v>
      </c>
      <c r="AE390" s="6">
        <f t="shared" si="181"/>
        <v>1</v>
      </c>
      <c r="AF390" s="6">
        <f t="shared" si="182"/>
        <v>1</v>
      </c>
      <c r="AG390" s="6">
        <f t="shared" si="183"/>
        <v>1</v>
      </c>
      <c r="AH390" s="6">
        <f t="shared" si="184"/>
        <v>1</v>
      </c>
      <c r="AI390" s="6">
        <f t="shared" si="209"/>
        <v>1</v>
      </c>
      <c r="AJ390" s="6">
        <f t="shared" ca="1" si="185"/>
        <v>1</v>
      </c>
      <c r="AK390" s="6">
        <f t="shared" si="186"/>
        <v>1</v>
      </c>
      <c r="AL390" s="6">
        <f t="shared" ca="1" si="187"/>
        <v>13</v>
      </c>
      <c r="AM390" s="53"/>
      <c r="AN390" s="6">
        <f t="shared" ca="1" si="188"/>
        <v>1</v>
      </c>
      <c r="AO390" s="29"/>
      <c r="AP390" s="314" t="str">
        <f t="shared" ca="1" si="199"/>
        <v/>
      </c>
      <c r="AQ390" s="314" t="str">
        <f t="shared" ca="1" si="200"/>
        <v/>
      </c>
      <c r="AR390" s="314" t="str">
        <f t="shared" ca="1" si="201"/>
        <v/>
      </c>
      <c r="AS390" s="319" t="str">
        <f t="shared" ca="1" si="202"/>
        <v/>
      </c>
      <c r="AT390" s="319" t="str">
        <f t="shared" ca="1" si="203"/>
        <v/>
      </c>
      <c r="AU390" s="317" t="str">
        <f t="shared" ca="1" si="204"/>
        <v/>
      </c>
      <c r="AV390" s="318" t="str">
        <f t="shared" ca="1" si="189"/>
        <v/>
      </c>
      <c r="AW390" s="319" t="str">
        <f t="shared" ca="1" si="205"/>
        <v/>
      </c>
      <c r="AX390" s="319" t="str">
        <f t="shared" ca="1" si="206"/>
        <v/>
      </c>
      <c r="AY390" s="319" t="str">
        <f t="shared" ca="1" si="207"/>
        <v/>
      </c>
      <c r="AZ390" s="317" t="str">
        <f t="shared" ca="1" si="208"/>
        <v/>
      </c>
      <c r="BA390" s="6" t="str">
        <f t="shared" ca="1" si="190"/>
        <v/>
      </c>
      <c r="BB390" s="29"/>
      <c r="BC390" s="6" t="str">
        <f t="shared" ca="1" si="191"/>
        <v/>
      </c>
      <c r="BD390" s="6" t="str">
        <f t="shared" ca="1" si="192"/>
        <v/>
      </c>
      <c r="BE390" s="6" t="str">
        <f t="shared" ca="1" si="193"/>
        <v/>
      </c>
      <c r="BF390" s="6" t="str">
        <f t="shared" ca="1" si="194"/>
        <v/>
      </c>
      <c r="BG390" s="6" t="str">
        <f t="shared" ca="1" si="195"/>
        <v/>
      </c>
      <c r="BH390" s="6" t="str">
        <f t="shared" ca="1" si="196"/>
        <v/>
      </c>
      <c r="BI390" s="29"/>
      <c r="BJ390" s="302" t="str">
        <f t="shared" ca="1" si="197"/>
        <v/>
      </c>
      <c r="BK390" s="302" t="str">
        <f t="shared" ca="1" si="198"/>
        <v/>
      </c>
      <c r="BL390" s="29"/>
    </row>
    <row r="391" spans="1:64" x14ac:dyDescent="0.15">
      <c r="A391" s="5"/>
      <c r="B391" s="303" t="str">
        <f ca="1">LOG確認!B391</f>
        <v/>
      </c>
      <c r="C391" s="304"/>
      <c r="D391" s="280"/>
      <c r="E391" s="280"/>
      <c r="F391" s="305"/>
      <c r="G391" s="320"/>
      <c r="H391" s="284"/>
      <c r="I391" s="284"/>
      <c r="J391" s="306"/>
      <c r="K391" s="342"/>
      <c r="L391" s="321"/>
      <c r="M391" s="308"/>
      <c r="N391" s="288"/>
      <c r="O391" s="322"/>
      <c r="P391" s="290" t="str">
        <f ca="1">LOG確認!P391</f>
        <v/>
      </c>
      <c r="Q391" s="291" t="str">
        <f ca="1">LOG確認!Q391</f>
        <v/>
      </c>
      <c r="R391" s="292" t="str">
        <f ca="1">LOG確認!R391</f>
        <v/>
      </c>
      <c r="S391" s="310" t="str">
        <f ca="1">LOG確認!S391</f>
        <v/>
      </c>
      <c r="T391" s="29"/>
      <c r="U391" s="311" t="str">
        <f ca="1">LOG確認!F391</f>
        <v/>
      </c>
      <c r="V391" s="681"/>
      <c r="W391" s="29"/>
      <c r="X391" s="29"/>
      <c r="Y391" s="6">
        <f t="shared" si="175"/>
        <v>1</v>
      </c>
      <c r="Z391" s="6">
        <f t="shared" si="176"/>
        <v>1</v>
      </c>
      <c r="AA391" s="6">
        <f t="shared" si="177"/>
        <v>1</v>
      </c>
      <c r="AB391" s="6">
        <f t="shared" si="178"/>
        <v>1</v>
      </c>
      <c r="AC391" s="6">
        <f t="shared" si="179"/>
        <v>1</v>
      </c>
      <c r="AD391" s="6">
        <f t="shared" si="180"/>
        <v>1</v>
      </c>
      <c r="AE391" s="6">
        <f t="shared" si="181"/>
        <v>1</v>
      </c>
      <c r="AF391" s="6">
        <f t="shared" si="182"/>
        <v>1</v>
      </c>
      <c r="AG391" s="6">
        <f t="shared" si="183"/>
        <v>1</v>
      </c>
      <c r="AH391" s="6">
        <f t="shared" si="184"/>
        <v>1</v>
      </c>
      <c r="AI391" s="6">
        <f t="shared" si="209"/>
        <v>1</v>
      </c>
      <c r="AJ391" s="6">
        <f t="shared" ca="1" si="185"/>
        <v>1</v>
      </c>
      <c r="AK391" s="6">
        <f t="shared" si="186"/>
        <v>1</v>
      </c>
      <c r="AL391" s="6">
        <f t="shared" ca="1" si="187"/>
        <v>13</v>
      </c>
      <c r="AM391" s="53"/>
      <c r="AN391" s="6">
        <f t="shared" ca="1" si="188"/>
        <v>1</v>
      </c>
      <c r="AO391" s="29"/>
      <c r="AP391" s="314" t="str">
        <f t="shared" ca="1" si="199"/>
        <v/>
      </c>
      <c r="AQ391" s="314" t="str">
        <f t="shared" ca="1" si="200"/>
        <v/>
      </c>
      <c r="AR391" s="314" t="str">
        <f t="shared" ca="1" si="201"/>
        <v/>
      </c>
      <c r="AS391" s="316" t="str">
        <f t="shared" ca="1" si="202"/>
        <v/>
      </c>
      <c r="AT391" s="316" t="str">
        <f t="shared" ca="1" si="203"/>
        <v/>
      </c>
      <c r="AU391" s="317" t="str">
        <f t="shared" ca="1" si="204"/>
        <v/>
      </c>
      <c r="AV391" s="318" t="str">
        <f t="shared" ca="1" si="189"/>
        <v/>
      </c>
      <c r="AW391" s="316" t="str">
        <f t="shared" ca="1" si="205"/>
        <v/>
      </c>
      <c r="AX391" s="319" t="str">
        <f t="shared" ca="1" si="206"/>
        <v/>
      </c>
      <c r="AY391" s="316" t="str">
        <f t="shared" ca="1" si="207"/>
        <v/>
      </c>
      <c r="AZ391" s="317" t="str">
        <f t="shared" ca="1" si="208"/>
        <v/>
      </c>
      <c r="BA391" s="6" t="str">
        <f t="shared" ca="1" si="190"/>
        <v/>
      </c>
      <c r="BB391" s="29"/>
      <c r="BC391" s="6" t="str">
        <f t="shared" ca="1" si="191"/>
        <v/>
      </c>
      <c r="BD391" s="6" t="str">
        <f t="shared" ca="1" si="192"/>
        <v/>
      </c>
      <c r="BE391" s="6" t="str">
        <f t="shared" ca="1" si="193"/>
        <v/>
      </c>
      <c r="BF391" s="6" t="str">
        <f t="shared" ca="1" si="194"/>
        <v/>
      </c>
      <c r="BG391" s="6" t="str">
        <f t="shared" ca="1" si="195"/>
        <v/>
      </c>
      <c r="BH391" s="6" t="str">
        <f t="shared" ca="1" si="196"/>
        <v/>
      </c>
      <c r="BI391" s="29"/>
      <c r="BJ391" s="302" t="str">
        <f t="shared" ca="1" si="197"/>
        <v/>
      </c>
      <c r="BK391" s="302" t="str">
        <f t="shared" ca="1" si="198"/>
        <v/>
      </c>
      <c r="BL391" s="29"/>
    </row>
    <row r="392" spans="1:64" x14ac:dyDescent="0.15">
      <c r="A392" s="5"/>
      <c r="B392" s="303" t="str">
        <f ca="1">LOG確認!B392</f>
        <v/>
      </c>
      <c r="C392" s="304"/>
      <c r="D392" s="280"/>
      <c r="E392" s="280"/>
      <c r="F392" s="305"/>
      <c r="G392" s="320"/>
      <c r="H392" s="284"/>
      <c r="I392" s="284"/>
      <c r="J392" s="306"/>
      <c r="K392" s="342"/>
      <c r="L392" s="321"/>
      <c r="M392" s="308"/>
      <c r="N392" s="288"/>
      <c r="O392" s="322"/>
      <c r="P392" s="290" t="str">
        <f ca="1">LOG確認!P392</f>
        <v/>
      </c>
      <c r="Q392" s="291" t="str">
        <f ca="1">LOG確認!Q392</f>
        <v/>
      </c>
      <c r="R392" s="292" t="str">
        <f ca="1">LOG確認!R392</f>
        <v/>
      </c>
      <c r="S392" s="310" t="str">
        <f ca="1">LOG確認!S392</f>
        <v/>
      </c>
      <c r="T392" s="29"/>
      <c r="U392" s="311" t="str">
        <f ca="1">LOG確認!F392</f>
        <v/>
      </c>
      <c r="V392" s="681"/>
      <c r="W392" s="29"/>
      <c r="X392" s="29"/>
      <c r="Y392" s="6">
        <f t="shared" si="175"/>
        <v>1</v>
      </c>
      <c r="Z392" s="6">
        <f t="shared" si="176"/>
        <v>1</v>
      </c>
      <c r="AA392" s="6">
        <f t="shared" si="177"/>
        <v>1</v>
      </c>
      <c r="AB392" s="6">
        <f t="shared" si="178"/>
        <v>1</v>
      </c>
      <c r="AC392" s="6">
        <f t="shared" si="179"/>
        <v>1</v>
      </c>
      <c r="AD392" s="6">
        <f t="shared" si="180"/>
        <v>1</v>
      </c>
      <c r="AE392" s="6">
        <f t="shared" si="181"/>
        <v>1</v>
      </c>
      <c r="AF392" s="6">
        <f t="shared" si="182"/>
        <v>1</v>
      </c>
      <c r="AG392" s="6">
        <f t="shared" si="183"/>
        <v>1</v>
      </c>
      <c r="AH392" s="6">
        <f t="shared" si="184"/>
        <v>1</v>
      </c>
      <c r="AI392" s="6">
        <f t="shared" si="209"/>
        <v>1</v>
      </c>
      <c r="AJ392" s="6">
        <f t="shared" ca="1" si="185"/>
        <v>1</v>
      </c>
      <c r="AK392" s="6">
        <f t="shared" si="186"/>
        <v>1</v>
      </c>
      <c r="AL392" s="6">
        <f t="shared" ca="1" si="187"/>
        <v>13</v>
      </c>
      <c r="AM392" s="53"/>
      <c r="AN392" s="6">
        <f t="shared" ca="1" si="188"/>
        <v>1</v>
      </c>
      <c r="AO392" s="29"/>
      <c r="AP392" s="314" t="str">
        <f t="shared" ca="1" si="199"/>
        <v/>
      </c>
      <c r="AQ392" s="314" t="str">
        <f t="shared" ca="1" si="200"/>
        <v/>
      </c>
      <c r="AR392" s="314" t="str">
        <f t="shared" ca="1" si="201"/>
        <v/>
      </c>
      <c r="AS392" s="319" t="str">
        <f t="shared" ca="1" si="202"/>
        <v/>
      </c>
      <c r="AT392" s="319" t="str">
        <f t="shared" ca="1" si="203"/>
        <v/>
      </c>
      <c r="AU392" s="317" t="str">
        <f t="shared" ca="1" si="204"/>
        <v/>
      </c>
      <c r="AV392" s="324" t="str">
        <f t="shared" ca="1" si="189"/>
        <v/>
      </c>
      <c r="AW392" s="319" t="str">
        <f t="shared" ca="1" si="205"/>
        <v/>
      </c>
      <c r="AX392" s="319" t="str">
        <f t="shared" ca="1" si="206"/>
        <v/>
      </c>
      <c r="AY392" s="319" t="str">
        <f t="shared" ca="1" si="207"/>
        <v/>
      </c>
      <c r="AZ392" s="317" t="str">
        <f t="shared" ca="1" si="208"/>
        <v/>
      </c>
      <c r="BA392" s="6" t="str">
        <f t="shared" ca="1" si="190"/>
        <v/>
      </c>
      <c r="BB392" s="29"/>
      <c r="BC392" s="6" t="str">
        <f t="shared" ca="1" si="191"/>
        <v/>
      </c>
      <c r="BD392" s="6" t="str">
        <f t="shared" ca="1" si="192"/>
        <v/>
      </c>
      <c r="BE392" s="6" t="str">
        <f t="shared" ca="1" si="193"/>
        <v/>
      </c>
      <c r="BF392" s="6" t="str">
        <f t="shared" ca="1" si="194"/>
        <v/>
      </c>
      <c r="BG392" s="6" t="str">
        <f t="shared" ca="1" si="195"/>
        <v/>
      </c>
      <c r="BH392" s="6" t="str">
        <f t="shared" ca="1" si="196"/>
        <v/>
      </c>
      <c r="BI392" s="29"/>
      <c r="BJ392" s="302" t="str">
        <f t="shared" ca="1" si="197"/>
        <v/>
      </c>
      <c r="BK392" s="302" t="str">
        <f t="shared" ca="1" si="198"/>
        <v/>
      </c>
      <c r="BL392" s="29"/>
    </row>
    <row r="393" spans="1:64" x14ac:dyDescent="0.15">
      <c r="A393" s="5"/>
      <c r="B393" s="303" t="str">
        <f ca="1">LOG確認!B393</f>
        <v/>
      </c>
      <c r="C393" s="304"/>
      <c r="D393" s="280"/>
      <c r="E393" s="280"/>
      <c r="F393" s="305"/>
      <c r="G393" s="320"/>
      <c r="H393" s="284"/>
      <c r="I393" s="284"/>
      <c r="J393" s="306"/>
      <c r="K393" s="307"/>
      <c r="L393" s="306"/>
      <c r="M393" s="308"/>
      <c r="N393" s="288"/>
      <c r="O393" s="322"/>
      <c r="P393" s="290" t="str">
        <f ca="1">LOG確認!P393</f>
        <v/>
      </c>
      <c r="Q393" s="291" t="str">
        <f ca="1">LOG確認!Q393</f>
        <v/>
      </c>
      <c r="R393" s="292" t="str">
        <f ca="1">LOG確認!R393</f>
        <v/>
      </c>
      <c r="S393" s="310" t="str">
        <f ca="1">LOG確認!S393</f>
        <v/>
      </c>
      <c r="T393" s="29"/>
      <c r="U393" s="311" t="str">
        <f ca="1">LOG確認!F393</f>
        <v/>
      </c>
      <c r="V393" s="681"/>
      <c r="W393" s="29"/>
      <c r="X393" s="29"/>
      <c r="Y393" s="6">
        <f t="shared" si="175"/>
        <v>1</v>
      </c>
      <c r="Z393" s="6">
        <f t="shared" si="176"/>
        <v>1</v>
      </c>
      <c r="AA393" s="6">
        <f t="shared" si="177"/>
        <v>1</v>
      </c>
      <c r="AB393" s="6">
        <f t="shared" si="178"/>
        <v>1</v>
      </c>
      <c r="AC393" s="6">
        <f t="shared" si="179"/>
        <v>1</v>
      </c>
      <c r="AD393" s="6">
        <f t="shared" si="180"/>
        <v>1</v>
      </c>
      <c r="AE393" s="6">
        <f t="shared" si="181"/>
        <v>1</v>
      </c>
      <c r="AF393" s="6">
        <f t="shared" si="182"/>
        <v>1</v>
      </c>
      <c r="AG393" s="6">
        <f t="shared" si="183"/>
        <v>1</v>
      </c>
      <c r="AH393" s="6">
        <f t="shared" si="184"/>
        <v>1</v>
      </c>
      <c r="AI393" s="6">
        <f t="shared" si="209"/>
        <v>1</v>
      </c>
      <c r="AJ393" s="6">
        <f t="shared" ca="1" si="185"/>
        <v>1</v>
      </c>
      <c r="AK393" s="6">
        <f t="shared" si="186"/>
        <v>1</v>
      </c>
      <c r="AL393" s="6">
        <f t="shared" ca="1" si="187"/>
        <v>13</v>
      </c>
      <c r="AM393" s="53"/>
      <c r="AN393" s="6">
        <f t="shared" ca="1" si="188"/>
        <v>1</v>
      </c>
      <c r="AO393" s="29"/>
      <c r="AP393" s="314" t="str">
        <f t="shared" ca="1" si="199"/>
        <v/>
      </c>
      <c r="AQ393" s="314" t="str">
        <f t="shared" ca="1" si="200"/>
        <v/>
      </c>
      <c r="AR393" s="314" t="str">
        <f t="shared" ca="1" si="201"/>
        <v/>
      </c>
      <c r="AS393" s="325" t="str">
        <f t="shared" ca="1" si="202"/>
        <v/>
      </c>
      <c r="AT393" s="325" t="str">
        <f t="shared" ca="1" si="203"/>
        <v/>
      </c>
      <c r="AU393" s="317" t="str">
        <f t="shared" ca="1" si="204"/>
        <v/>
      </c>
      <c r="AV393" s="318" t="str">
        <f t="shared" ca="1" si="189"/>
        <v/>
      </c>
      <c r="AW393" s="325" t="str">
        <f t="shared" ca="1" si="205"/>
        <v/>
      </c>
      <c r="AX393" s="319" t="str">
        <f t="shared" ca="1" si="206"/>
        <v/>
      </c>
      <c r="AY393" s="325" t="str">
        <f t="shared" ca="1" si="207"/>
        <v/>
      </c>
      <c r="AZ393" s="317" t="str">
        <f t="shared" ca="1" si="208"/>
        <v/>
      </c>
      <c r="BA393" s="6" t="str">
        <f t="shared" ca="1" si="190"/>
        <v/>
      </c>
      <c r="BB393" s="29"/>
      <c r="BC393" s="6" t="str">
        <f t="shared" ca="1" si="191"/>
        <v/>
      </c>
      <c r="BD393" s="6" t="str">
        <f t="shared" ca="1" si="192"/>
        <v/>
      </c>
      <c r="BE393" s="6" t="str">
        <f t="shared" ca="1" si="193"/>
        <v/>
      </c>
      <c r="BF393" s="6" t="str">
        <f t="shared" ca="1" si="194"/>
        <v/>
      </c>
      <c r="BG393" s="6" t="str">
        <f t="shared" ca="1" si="195"/>
        <v/>
      </c>
      <c r="BH393" s="6" t="str">
        <f t="shared" ca="1" si="196"/>
        <v/>
      </c>
      <c r="BI393" s="29"/>
      <c r="BJ393" s="302" t="str">
        <f t="shared" ca="1" si="197"/>
        <v/>
      </c>
      <c r="BK393" s="302" t="str">
        <f t="shared" ca="1" si="198"/>
        <v/>
      </c>
      <c r="BL393" s="29"/>
    </row>
    <row r="394" spans="1:64" x14ac:dyDescent="0.15">
      <c r="A394" s="5"/>
      <c r="B394" s="303" t="str">
        <f ca="1">LOG確認!B394</f>
        <v/>
      </c>
      <c r="C394" s="304"/>
      <c r="D394" s="280"/>
      <c r="E394" s="280"/>
      <c r="F394" s="305"/>
      <c r="G394" s="320"/>
      <c r="H394" s="284"/>
      <c r="I394" s="284"/>
      <c r="J394" s="321"/>
      <c r="K394" s="342"/>
      <c r="L394" s="321"/>
      <c r="M394" s="308"/>
      <c r="N394" s="288"/>
      <c r="O394" s="309"/>
      <c r="P394" s="290" t="str">
        <f ca="1">LOG確認!P394</f>
        <v/>
      </c>
      <c r="Q394" s="291" t="str">
        <f ca="1">LOG確認!Q394</f>
        <v/>
      </c>
      <c r="R394" s="292" t="str">
        <f ca="1">LOG確認!R394</f>
        <v/>
      </c>
      <c r="S394" s="310" t="str">
        <f ca="1">LOG確認!S394</f>
        <v/>
      </c>
      <c r="T394" s="29"/>
      <c r="U394" s="326" t="str">
        <f ca="1">LOG確認!F394</f>
        <v/>
      </c>
      <c r="V394" s="681"/>
      <c r="W394" s="29"/>
      <c r="X394" s="29"/>
      <c r="Y394" s="6">
        <f t="shared" si="175"/>
        <v>1</v>
      </c>
      <c r="Z394" s="6">
        <f t="shared" si="176"/>
        <v>1</v>
      </c>
      <c r="AA394" s="6">
        <f t="shared" si="177"/>
        <v>1</v>
      </c>
      <c r="AB394" s="6">
        <f t="shared" si="178"/>
        <v>1</v>
      </c>
      <c r="AC394" s="6">
        <f t="shared" si="179"/>
        <v>1</v>
      </c>
      <c r="AD394" s="6">
        <f t="shared" si="180"/>
        <v>1</v>
      </c>
      <c r="AE394" s="6">
        <f t="shared" si="181"/>
        <v>1</v>
      </c>
      <c r="AF394" s="6">
        <f t="shared" si="182"/>
        <v>1</v>
      </c>
      <c r="AG394" s="6">
        <f t="shared" si="183"/>
        <v>1</v>
      </c>
      <c r="AH394" s="6">
        <f t="shared" si="184"/>
        <v>1</v>
      </c>
      <c r="AI394" s="6">
        <f t="shared" si="209"/>
        <v>1</v>
      </c>
      <c r="AJ394" s="6">
        <f t="shared" ca="1" si="185"/>
        <v>1</v>
      </c>
      <c r="AK394" s="6">
        <f t="shared" si="186"/>
        <v>1</v>
      </c>
      <c r="AL394" s="6">
        <f t="shared" ca="1" si="187"/>
        <v>13</v>
      </c>
      <c r="AM394" s="53"/>
      <c r="AN394" s="6">
        <f t="shared" ca="1" si="188"/>
        <v>1</v>
      </c>
      <c r="AO394" s="29"/>
      <c r="AP394" s="314" t="str">
        <f t="shared" ca="1" si="199"/>
        <v/>
      </c>
      <c r="AQ394" s="314" t="str">
        <f t="shared" ca="1" si="200"/>
        <v/>
      </c>
      <c r="AR394" s="314" t="str">
        <f t="shared" ca="1" si="201"/>
        <v/>
      </c>
      <c r="AS394" s="325" t="str">
        <f t="shared" ca="1" si="202"/>
        <v/>
      </c>
      <c r="AT394" s="325" t="str">
        <f t="shared" ca="1" si="203"/>
        <v/>
      </c>
      <c r="AU394" s="317" t="str">
        <f t="shared" ca="1" si="204"/>
        <v/>
      </c>
      <c r="AV394" s="318" t="str">
        <f t="shared" ca="1" si="189"/>
        <v/>
      </c>
      <c r="AW394" s="325" t="str">
        <f t="shared" ca="1" si="205"/>
        <v/>
      </c>
      <c r="AX394" s="319" t="str">
        <f t="shared" ca="1" si="206"/>
        <v/>
      </c>
      <c r="AY394" s="325" t="str">
        <f t="shared" ca="1" si="207"/>
        <v/>
      </c>
      <c r="AZ394" s="317" t="str">
        <f t="shared" ca="1" si="208"/>
        <v/>
      </c>
      <c r="BA394" s="6" t="str">
        <f t="shared" ca="1" si="190"/>
        <v/>
      </c>
      <c r="BB394" s="29"/>
      <c r="BC394" s="6" t="str">
        <f t="shared" ca="1" si="191"/>
        <v/>
      </c>
      <c r="BD394" s="6" t="str">
        <f t="shared" ca="1" si="192"/>
        <v/>
      </c>
      <c r="BE394" s="6" t="str">
        <f t="shared" ca="1" si="193"/>
        <v/>
      </c>
      <c r="BF394" s="6" t="str">
        <f t="shared" ca="1" si="194"/>
        <v/>
      </c>
      <c r="BG394" s="6" t="str">
        <f t="shared" ca="1" si="195"/>
        <v/>
      </c>
      <c r="BH394" s="6" t="str">
        <f t="shared" ca="1" si="196"/>
        <v/>
      </c>
      <c r="BI394" s="29"/>
      <c r="BJ394" s="302" t="str">
        <f t="shared" ca="1" si="197"/>
        <v/>
      </c>
      <c r="BK394" s="302" t="str">
        <f t="shared" ca="1" si="198"/>
        <v/>
      </c>
      <c r="BL394" s="29"/>
    </row>
    <row r="395" spans="1:64" x14ac:dyDescent="0.15">
      <c r="A395" s="5"/>
      <c r="B395" s="303" t="str">
        <f ca="1">LOG確認!B395</f>
        <v/>
      </c>
      <c r="C395" s="304"/>
      <c r="D395" s="280"/>
      <c r="E395" s="280"/>
      <c r="F395" s="305"/>
      <c r="G395" s="320"/>
      <c r="H395" s="284"/>
      <c r="I395" s="284"/>
      <c r="J395" s="321"/>
      <c r="K395" s="342"/>
      <c r="L395" s="321"/>
      <c r="M395" s="308"/>
      <c r="N395" s="288"/>
      <c r="O395" s="322"/>
      <c r="P395" s="290" t="str">
        <f ca="1">LOG確認!P395</f>
        <v/>
      </c>
      <c r="Q395" s="291" t="str">
        <f ca="1">LOG確認!Q395</f>
        <v/>
      </c>
      <c r="R395" s="292" t="str">
        <f ca="1">LOG確認!R395</f>
        <v/>
      </c>
      <c r="S395" s="310" t="str">
        <f ca="1">LOG確認!S395</f>
        <v/>
      </c>
      <c r="T395" s="29"/>
      <c r="U395" s="311" t="str">
        <f ca="1">LOG確認!F395</f>
        <v/>
      </c>
      <c r="V395" s="681"/>
      <c r="W395" s="29"/>
      <c r="X395" s="29"/>
      <c r="Y395" s="6">
        <f t="shared" si="175"/>
        <v>1</v>
      </c>
      <c r="Z395" s="6">
        <f t="shared" si="176"/>
        <v>1</v>
      </c>
      <c r="AA395" s="6">
        <f t="shared" si="177"/>
        <v>1</v>
      </c>
      <c r="AB395" s="6">
        <f t="shared" si="178"/>
        <v>1</v>
      </c>
      <c r="AC395" s="6">
        <f t="shared" si="179"/>
        <v>1</v>
      </c>
      <c r="AD395" s="6">
        <f t="shared" si="180"/>
        <v>1</v>
      </c>
      <c r="AE395" s="6">
        <f t="shared" si="181"/>
        <v>1</v>
      </c>
      <c r="AF395" s="6">
        <f t="shared" si="182"/>
        <v>1</v>
      </c>
      <c r="AG395" s="6">
        <f t="shared" si="183"/>
        <v>1</v>
      </c>
      <c r="AH395" s="6">
        <f t="shared" si="184"/>
        <v>1</v>
      </c>
      <c r="AI395" s="6">
        <f t="shared" si="209"/>
        <v>1</v>
      </c>
      <c r="AJ395" s="6">
        <f t="shared" ca="1" si="185"/>
        <v>1</v>
      </c>
      <c r="AK395" s="6">
        <f t="shared" si="186"/>
        <v>1</v>
      </c>
      <c r="AL395" s="6">
        <f t="shared" ca="1" si="187"/>
        <v>13</v>
      </c>
      <c r="AM395" s="53"/>
      <c r="AN395" s="6">
        <f t="shared" ca="1" si="188"/>
        <v>1</v>
      </c>
      <c r="AO395" s="29"/>
      <c r="AP395" s="314" t="str">
        <f t="shared" ca="1" si="199"/>
        <v/>
      </c>
      <c r="AQ395" s="314" t="str">
        <f t="shared" ca="1" si="200"/>
        <v/>
      </c>
      <c r="AR395" s="314" t="str">
        <f t="shared" ca="1" si="201"/>
        <v/>
      </c>
      <c r="AS395" s="325" t="str">
        <f t="shared" ca="1" si="202"/>
        <v/>
      </c>
      <c r="AT395" s="325" t="str">
        <f t="shared" ca="1" si="203"/>
        <v/>
      </c>
      <c r="AU395" s="317" t="str">
        <f t="shared" ca="1" si="204"/>
        <v/>
      </c>
      <c r="AV395" s="324" t="str">
        <f t="shared" ca="1" si="189"/>
        <v/>
      </c>
      <c r="AW395" s="325" t="str">
        <f t="shared" ca="1" si="205"/>
        <v/>
      </c>
      <c r="AX395" s="319" t="str">
        <f t="shared" ca="1" si="206"/>
        <v/>
      </c>
      <c r="AY395" s="325" t="str">
        <f t="shared" ca="1" si="207"/>
        <v/>
      </c>
      <c r="AZ395" s="317" t="str">
        <f t="shared" ca="1" si="208"/>
        <v/>
      </c>
      <c r="BA395" s="6" t="str">
        <f t="shared" ca="1" si="190"/>
        <v/>
      </c>
      <c r="BB395" s="29"/>
      <c r="BC395" s="6" t="str">
        <f t="shared" ca="1" si="191"/>
        <v/>
      </c>
      <c r="BD395" s="6" t="str">
        <f t="shared" ca="1" si="192"/>
        <v/>
      </c>
      <c r="BE395" s="6" t="str">
        <f t="shared" ca="1" si="193"/>
        <v/>
      </c>
      <c r="BF395" s="6" t="str">
        <f t="shared" ca="1" si="194"/>
        <v/>
      </c>
      <c r="BG395" s="6" t="str">
        <f t="shared" ca="1" si="195"/>
        <v/>
      </c>
      <c r="BH395" s="6" t="str">
        <f t="shared" ca="1" si="196"/>
        <v/>
      </c>
      <c r="BI395" s="29"/>
      <c r="BJ395" s="302" t="str">
        <f t="shared" ca="1" si="197"/>
        <v/>
      </c>
      <c r="BK395" s="302" t="str">
        <f t="shared" ca="1" si="198"/>
        <v/>
      </c>
      <c r="BL395" s="29"/>
    </row>
    <row r="396" spans="1:64" x14ac:dyDescent="0.15">
      <c r="A396" s="5"/>
      <c r="B396" s="303" t="str">
        <f ca="1">LOG確認!B396</f>
        <v/>
      </c>
      <c r="C396" s="304"/>
      <c r="D396" s="280"/>
      <c r="E396" s="280"/>
      <c r="F396" s="305"/>
      <c r="G396" s="320"/>
      <c r="H396" s="284"/>
      <c r="I396" s="284"/>
      <c r="J396" s="306"/>
      <c r="K396" s="342"/>
      <c r="L396" s="321"/>
      <c r="M396" s="308"/>
      <c r="N396" s="288"/>
      <c r="O396" s="322"/>
      <c r="P396" s="290" t="str">
        <f ca="1">LOG確認!P396</f>
        <v/>
      </c>
      <c r="Q396" s="291" t="str">
        <f ca="1">LOG確認!Q396</f>
        <v/>
      </c>
      <c r="R396" s="292" t="str">
        <f ca="1">LOG確認!R396</f>
        <v/>
      </c>
      <c r="S396" s="310" t="str">
        <f ca="1">LOG確認!S396</f>
        <v/>
      </c>
      <c r="T396" s="29"/>
      <c r="U396" s="311" t="str">
        <f ca="1">LOG確認!F396</f>
        <v/>
      </c>
      <c r="V396" s="681"/>
      <c r="W396" s="29"/>
      <c r="X396" s="29"/>
      <c r="Y396" s="6">
        <f t="shared" si="175"/>
        <v>1</v>
      </c>
      <c r="Z396" s="6">
        <f t="shared" si="176"/>
        <v>1</v>
      </c>
      <c r="AA396" s="6">
        <f t="shared" si="177"/>
        <v>1</v>
      </c>
      <c r="AB396" s="6">
        <f t="shared" si="178"/>
        <v>1</v>
      </c>
      <c r="AC396" s="6">
        <f t="shared" si="179"/>
        <v>1</v>
      </c>
      <c r="AD396" s="6">
        <f t="shared" si="180"/>
        <v>1</v>
      </c>
      <c r="AE396" s="6">
        <f t="shared" si="181"/>
        <v>1</v>
      </c>
      <c r="AF396" s="6">
        <f t="shared" si="182"/>
        <v>1</v>
      </c>
      <c r="AG396" s="6">
        <f t="shared" si="183"/>
        <v>1</v>
      </c>
      <c r="AH396" s="6">
        <f t="shared" si="184"/>
        <v>1</v>
      </c>
      <c r="AI396" s="6">
        <f t="shared" si="209"/>
        <v>1</v>
      </c>
      <c r="AJ396" s="6">
        <f t="shared" ca="1" si="185"/>
        <v>1</v>
      </c>
      <c r="AK396" s="6">
        <f t="shared" si="186"/>
        <v>1</v>
      </c>
      <c r="AL396" s="6">
        <f t="shared" ca="1" si="187"/>
        <v>13</v>
      </c>
      <c r="AM396" s="53"/>
      <c r="AN396" s="6">
        <f t="shared" ca="1" si="188"/>
        <v>1</v>
      </c>
      <c r="AO396" s="29"/>
      <c r="AP396" s="314" t="str">
        <f t="shared" ca="1" si="199"/>
        <v/>
      </c>
      <c r="AQ396" s="314" t="str">
        <f t="shared" ca="1" si="200"/>
        <v/>
      </c>
      <c r="AR396" s="314" t="str">
        <f t="shared" ca="1" si="201"/>
        <v/>
      </c>
      <c r="AS396" s="325" t="str">
        <f t="shared" ca="1" si="202"/>
        <v/>
      </c>
      <c r="AT396" s="325" t="str">
        <f t="shared" ca="1" si="203"/>
        <v/>
      </c>
      <c r="AU396" s="317" t="str">
        <f t="shared" ca="1" si="204"/>
        <v/>
      </c>
      <c r="AV396" s="318" t="str">
        <f t="shared" ca="1" si="189"/>
        <v/>
      </c>
      <c r="AW396" s="325" t="str">
        <f t="shared" ca="1" si="205"/>
        <v/>
      </c>
      <c r="AX396" s="319" t="str">
        <f t="shared" ca="1" si="206"/>
        <v/>
      </c>
      <c r="AY396" s="325" t="str">
        <f t="shared" ca="1" si="207"/>
        <v/>
      </c>
      <c r="AZ396" s="317" t="str">
        <f t="shared" ca="1" si="208"/>
        <v/>
      </c>
      <c r="BA396" s="6" t="str">
        <f t="shared" ca="1" si="190"/>
        <v/>
      </c>
      <c r="BB396" s="29"/>
      <c r="BC396" s="6" t="str">
        <f t="shared" ca="1" si="191"/>
        <v/>
      </c>
      <c r="BD396" s="6" t="str">
        <f t="shared" ca="1" si="192"/>
        <v/>
      </c>
      <c r="BE396" s="6" t="str">
        <f t="shared" ca="1" si="193"/>
        <v/>
      </c>
      <c r="BF396" s="6" t="str">
        <f t="shared" ca="1" si="194"/>
        <v/>
      </c>
      <c r="BG396" s="6" t="str">
        <f t="shared" ca="1" si="195"/>
        <v/>
      </c>
      <c r="BH396" s="6" t="str">
        <f t="shared" ca="1" si="196"/>
        <v/>
      </c>
      <c r="BI396" s="29"/>
      <c r="BJ396" s="302" t="str">
        <f t="shared" ca="1" si="197"/>
        <v/>
      </c>
      <c r="BK396" s="302" t="str">
        <f t="shared" ca="1" si="198"/>
        <v/>
      </c>
      <c r="BL396" s="29"/>
    </row>
    <row r="397" spans="1:64" x14ac:dyDescent="0.15">
      <c r="A397" s="5"/>
      <c r="B397" s="303" t="str">
        <f ca="1">LOG確認!B397</f>
        <v/>
      </c>
      <c r="C397" s="304"/>
      <c r="D397" s="280"/>
      <c r="E397" s="280"/>
      <c r="F397" s="305"/>
      <c r="G397" s="320"/>
      <c r="H397" s="284"/>
      <c r="I397" s="284"/>
      <c r="J397" s="306"/>
      <c r="K397" s="342"/>
      <c r="L397" s="306"/>
      <c r="M397" s="308"/>
      <c r="N397" s="288"/>
      <c r="O397" s="322"/>
      <c r="P397" s="290" t="str">
        <f ca="1">LOG確認!P397</f>
        <v/>
      </c>
      <c r="Q397" s="291" t="str">
        <f ca="1">LOG確認!Q397</f>
        <v/>
      </c>
      <c r="R397" s="292" t="str">
        <f ca="1">LOG確認!R397</f>
        <v/>
      </c>
      <c r="S397" s="310" t="str">
        <f ca="1">LOG確認!S397</f>
        <v/>
      </c>
      <c r="T397" s="29"/>
      <c r="U397" s="326" t="str">
        <f ca="1">LOG確認!F397</f>
        <v/>
      </c>
      <c r="V397" s="681"/>
      <c r="W397" s="29"/>
      <c r="X397" s="29"/>
      <c r="Y397" s="6">
        <f t="shared" si="175"/>
        <v>1</v>
      </c>
      <c r="Z397" s="6">
        <f t="shared" si="176"/>
        <v>1</v>
      </c>
      <c r="AA397" s="6">
        <f t="shared" si="177"/>
        <v>1</v>
      </c>
      <c r="AB397" s="6">
        <f t="shared" si="178"/>
        <v>1</v>
      </c>
      <c r="AC397" s="6">
        <f t="shared" si="179"/>
        <v>1</v>
      </c>
      <c r="AD397" s="6">
        <f t="shared" si="180"/>
        <v>1</v>
      </c>
      <c r="AE397" s="6">
        <f t="shared" si="181"/>
        <v>1</v>
      </c>
      <c r="AF397" s="6">
        <f t="shared" si="182"/>
        <v>1</v>
      </c>
      <c r="AG397" s="6">
        <f t="shared" si="183"/>
        <v>1</v>
      </c>
      <c r="AH397" s="6">
        <f t="shared" si="184"/>
        <v>1</v>
      </c>
      <c r="AI397" s="6">
        <f t="shared" si="209"/>
        <v>1</v>
      </c>
      <c r="AJ397" s="6">
        <f t="shared" ca="1" si="185"/>
        <v>1</v>
      </c>
      <c r="AK397" s="6">
        <f t="shared" si="186"/>
        <v>1</v>
      </c>
      <c r="AL397" s="6">
        <f t="shared" ca="1" si="187"/>
        <v>13</v>
      </c>
      <c r="AM397" s="53"/>
      <c r="AN397" s="6">
        <f t="shared" ca="1" si="188"/>
        <v>1</v>
      </c>
      <c r="AO397" s="29"/>
      <c r="AP397" s="314" t="str">
        <f t="shared" ca="1" si="199"/>
        <v/>
      </c>
      <c r="AQ397" s="314" t="str">
        <f t="shared" ca="1" si="200"/>
        <v/>
      </c>
      <c r="AR397" s="314" t="str">
        <f t="shared" ca="1" si="201"/>
        <v/>
      </c>
      <c r="AS397" s="316" t="str">
        <f t="shared" ca="1" si="202"/>
        <v/>
      </c>
      <c r="AT397" s="316" t="str">
        <f t="shared" ca="1" si="203"/>
        <v/>
      </c>
      <c r="AU397" s="317" t="str">
        <f t="shared" ca="1" si="204"/>
        <v/>
      </c>
      <c r="AV397" s="318" t="str">
        <f t="shared" ca="1" si="189"/>
        <v/>
      </c>
      <c r="AW397" s="316" t="str">
        <f t="shared" ca="1" si="205"/>
        <v/>
      </c>
      <c r="AX397" s="319" t="str">
        <f t="shared" ca="1" si="206"/>
        <v/>
      </c>
      <c r="AY397" s="316" t="str">
        <f t="shared" ca="1" si="207"/>
        <v/>
      </c>
      <c r="AZ397" s="317" t="str">
        <f t="shared" ca="1" si="208"/>
        <v/>
      </c>
      <c r="BA397" s="6" t="str">
        <f t="shared" ca="1" si="190"/>
        <v/>
      </c>
      <c r="BB397" s="29"/>
      <c r="BC397" s="6" t="str">
        <f t="shared" ca="1" si="191"/>
        <v/>
      </c>
      <c r="BD397" s="6" t="str">
        <f t="shared" ca="1" si="192"/>
        <v/>
      </c>
      <c r="BE397" s="6" t="str">
        <f t="shared" ca="1" si="193"/>
        <v/>
      </c>
      <c r="BF397" s="6" t="str">
        <f t="shared" ca="1" si="194"/>
        <v/>
      </c>
      <c r="BG397" s="6" t="str">
        <f t="shared" ca="1" si="195"/>
        <v/>
      </c>
      <c r="BH397" s="6" t="str">
        <f t="shared" ca="1" si="196"/>
        <v/>
      </c>
      <c r="BI397" s="29"/>
      <c r="BJ397" s="302" t="str">
        <f t="shared" ca="1" si="197"/>
        <v/>
      </c>
      <c r="BK397" s="302" t="str">
        <f t="shared" ca="1" si="198"/>
        <v/>
      </c>
      <c r="BL397" s="29"/>
    </row>
    <row r="398" spans="1:64" x14ac:dyDescent="0.15">
      <c r="A398" s="5">
        <v>380</v>
      </c>
      <c r="B398" s="303" t="str">
        <f ca="1">LOG確認!B398</f>
        <v/>
      </c>
      <c r="C398" s="327"/>
      <c r="D398" s="328"/>
      <c r="E398" s="328"/>
      <c r="F398" s="329"/>
      <c r="G398" s="328"/>
      <c r="H398" s="330"/>
      <c r="I398" s="330"/>
      <c r="J398" s="331"/>
      <c r="K398" s="332"/>
      <c r="L398" s="331"/>
      <c r="M398" s="333"/>
      <c r="N398" s="334"/>
      <c r="O398" s="335"/>
      <c r="P398" s="336" t="str">
        <f ca="1">LOG確認!P398</f>
        <v/>
      </c>
      <c r="Q398" s="337" t="str">
        <f ca="1">LOG確認!Q398</f>
        <v/>
      </c>
      <c r="R398" s="338" t="str">
        <f ca="1">LOG確認!R398</f>
        <v/>
      </c>
      <c r="S398" s="339" t="str">
        <f ca="1">LOG確認!S398</f>
        <v/>
      </c>
      <c r="T398" s="29"/>
      <c r="U398" s="340" t="str">
        <f ca="1">LOG確認!F398</f>
        <v/>
      </c>
      <c r="V398" s="681"/>
      <c r="W398" s="29"/>
      <c r="X398" s="29"/>
      <c r="Y398" s="6">
        <f t="shared" si="175"/>
        <v>1</v>
      </c>
      <c r="Z398" s="6">
        <f t="shared" si="176"/>
        <v>1</v>
      </c>
      <c r="AA398" s="6">
        <f t="shared" si="177"/>
        <v>1</v>
      </c>
      <c r="AB398" s="6">
        <f t="shared" si="178"/>
        <v>1</v>
      </c>
      <c r="AC398" s="6">
        <f t="shared" si="179"/>
        <v>1</v>
      </c>
      <c r="AD398" s="6">
        <f t="shared" si="180"/>
        <v>1</v>
      </c>
      <c r="AE398" s="6">
        <f t="shared" si="181"/>
        <v>1</v>
      </c>
      <c r="AF398" s="6">
        <f t="shared" si="182"/>
        <v>1</v>
      </c>
      <c r="AG398" s="6">
        <f t="shared" si="183"/>
        <v>1</v>
      </c>
      <c r="AH398" s="6">
        <f t="shared" si="184"/>
        <v>1</v>
      </c>
      <c r="AI398" s="6">
        <f t="shared" si="209"/>
        <v>1</v>
      </c>
      <c r="AJ398" s="6">
        <f t="shared" ca="1" si="185"/>
        <v>1</v>
      </c>
      <c r="AK398" s="6">
        <f t="shared" si="186"/>
        <v>1</v>
      </c>
      <c r="AL398" s="6">
        <f t="shared" ca="1" si="187"/>
        <v>13</v>
      </c>
      <c r="AM398" s="53"/>
      <c r="AN398" s="6">
        <f t="shared" ca="1" si="188"/>
        <v>1</v>
      </c>
      <c r="AO398" s="29"/>
      <c r="AP398" s="314" t="str">
        <f t="shared" ca="1" si="199"/>
        <v/>
      </c>
      <c r="AQ398" s="314" t="str">
        <f t="shared" ca="1" si="200"/>
        <v/>
      </c>
      <c r="AR398" s="314" t="str">
        <f t="shared" ca="1" si="201"/>
        <v/>
      </c>
      <c r="AS398" s="325" t="str">
        <f t="shared" ca="1" si="202"/>
        <v/>
      </c>
      <c r="AT398" s="325" t="str">
        <f t="shared" ca="1" si="203"/>
        <v/>
      </c>
      <c r="AU398" s="317" t="str">
        <f t="shared" ca="1" si="204"/>
        <v/>
      </c>
      <c r="AV398" s="318" t="str">
        <f t="shared" ca="1" si="189"/>
        <v/>
      </c>
      <c r="AW398" s="325" t="str">
        <f t="shared" ca="1" si="205"/>
        <v/>
      </c>
      <c r="AX398" s="319" t="str">
        <f t="shared" ca="1" si="206"/>
        <v/>
      </c>
      <c r="AY398" s="325" t="str">
        <f t="shared" ca="1" si="207"/>
        <v/>
      </c>
      <c r="AZ398" s="317" t="str">
        <f t="shared" ca="1" si="208"/>
        <v/>
      </c>
      <c r="BA398" s="6" t="str">
        <f t="shared" ca="1" si="190"/>
        <v/>
      </c>
      <c r="BB398" s="29"/>
      <c r="BC398" s="6" t="str">
        <f t="shared" ca="1" si="191"/>
        <v/>
      </c>
      <c r="BD398" s="6" t="str">
        <f t="shared" ca="1" si="192"/>
        <v/>
      </c>
      <c r="BE398" s="6" t="str">
        <f t="shared" ca="1" si="193"/>
        <v/>
      </c>
      <c r="BF398" s="6" t="str">
        <f t="shared" ca="1" si="194"/>
        <v/>
      </c>
      <c r="BG398" s="6" t="str">
        <f t="shared" ca="1" si="195"/>
        <v/>
      </c>
      <c r="BH398" s="6" t="str">
        <f t="shared" ca="1" si="196"/>
        <v/>
      </c>
      <c r="BI398" s="29"/>
      <c r="BJ398" s="302" t="str">
        <f t="shared" ca="1" si="197"/>
        <v/>
      </c>
      <c r="BK398" s="302" t="str">
        <f t="shared" ca="1" si="198"/>
        <v/>
      </c>
      <c r="BL398" s="29"/>
    </row>
    <row r="399" spans="1:64" x14ac:dyDescent="0.15">
      <c r="A399" s="5"/>
      <c r="B399" s="279" t="str">
        <f ca="1">LOG確認!B399</f>
        <v/>
      </c>
      <c r="C399" s="280"/>
      <c r="D399" s="281"/>
      <c r="E399" s="281"/>
      <c r="F399" s="282"/>
      <c r="G399" s="280"/>
      <c r="H399" s="283"/>
      <c r="I399" s="284"/>
      <c r="J399" s="285"/>
      <c r="K399" s="286"/>
      <c r="L399" s="285"/>
      <c r="M399" s="287"/>
      <c r="N399" s="341"/>
      <c r="O399" s="289"/>
      <c r="P399" s="290" t="str">
        <f ca="1">LOG確認!P399</f>
        <v/>
      </c>
      <c r="Q399" s="291" t="str">
        <f ca="1">LOG確認!Q399</f>
        <v/>
      </c>
      <c r="R399" s="292" t="str">
        <f ca="1">LOG確認!R399</f>
        <v/>
      </c>
      <c r="S399" s="310" t="str">
        <f ca="1">LOG確認!S399</f>
        <v/>
      </c>
      <c r="T399" s="29"/>
      <c r="U399" s="294" t="str">
        <f ca="1">LOG確認!F399</f>
        <v/>
      </c>
      <c r="V399" s="681"/>
      <c r="W399" s="29"/>
      <c r="X399" s="29"/>
      <c r="Y399" s="6">
        <f t="shared" si="175"/>
        <v>1</v>
      </c>
      <c r="Z399" s="6">
        <f t="shared" si="176"/>
        <v>1</v>
      </c>
      <c r="AA399" s="6">
        <f t="shared" si="177"/>
        <v>1</v>
      </c>
      <c r="AB399" s="6">
        <f t="shared" si="178"/>
        <v>1</v>
      </c>
      <c r="AC399" s="6">
        <f t="shared" si="179"/>
        <v>1</v>
      </c>
      <c r="AD399" s="6">
        <f t="shared" si="180"/>
        <v>1</v>
      </c>
      <c r="AE399" s="6">
        <f t="shared" si="181"/>
        <v>1</v>
      </c>
      <c r="AF399" s="6">
        <f t="shared" si="182"/>
        <v>1</v>
      </c>
      <c r="AG399" s="6">
        <f t="shared" si="183"/>
        <v>1</v>
      </c>
      <c r="AH399" s="6">
        <f t="shared" si="184"/>
        <v>1</v>
      </c>
      <c r="AI399" s="6">
        <f t="shared" si="209"/>
        <v>1</v>
      </c>
      <c r="AJ399" s="6">
        <f t="shared" ca="1" si="185"/>
        <v>1</v>
      </c>
      <c r="AK399" s="6">
        <f t="shared" si="186"/>
        <v>1</v>
      </c>
      <c r="AL399" s="6">
        <f t="shared" ca="1" si="187"/>
        <v>13</v>
      </c>
      <c r="AM399" s="53"/>
      <c r="AN399" s="6">
        <f t="shared" ca="1" si="188"/>
        <v>1</v>
      </c>
      <c r="AO399" s="29"/>
      <c r="AP399" s="314" t="str">
        <f t="shared" ca="1" si="199"/>
        <v/>
      </c>
      <c r="AQ399" s="314" t="str">
        <f t="shared" ca="1" si="200"/>
        <v/>
      </c>
      <c r="AR399" s="314" t="str">
        <f t="shared" ca="1" si="201"/>
        <v/>
      </c>
      <c r="AS399" s="319" t="str">
        <f t="shared" ca="1" si="202"/>
        <v/>
      </c>
      <c r="AT399" s="319" t="str">
        <f t="shared" ca="1" si="203"/>
        <v/>
      </c>
      <c r="AU399" s="317" t="str">
        <f t="shared" ca="1" si="204"/>
        <v/>
      </c>
      <c r="AV399" s="324" t="str">
        <f t="shared" ca="1" si="189"/>
        <v/>
      </c>
      <c r="AW399" s="319" t="str">
        <f t="shared" ca="1" si="205"/>
        <v/>
      </c>
      <c r="AX399" s="319" t="str">
        <f t="shared" ca="1" si="206"/>
        <v/>
      </c>
      <c r="AY399" s="319" t="str">
        <f t="shared" ca="1" si="207"/>
        <v/>
      </c>
      <c r="AZ399" s="317" t="str">
        <f t="shared" ca="1" si="208"/>
        <v/>
      </c>
      <c r="BA399" s="6" t="str">
        <f t="shared" ca="1" si="190"/>
        <v/>
      </c>
      <c r="BB399" s="29"/>
      <c r="BC399" s="6" t="str">
        <f t="shared" ca="1" si="191"/>
        <v/>
      </c>
      <c r="BD399" s="6" t="str">
        <f t="shared" ca="1" si="192"/>
        <v/>
      </c>
      <c r="BE399" s="6" t="str">
        <f t="shared" ca="1" si="193"/>
        <v/>
      </c>
      <c r="BF399" s="6" t="str">
        <f t="shared" ca="1" si="194"/>
        <v/>
      </c>
      <c r="BG399" s="6" t="str">
        <f t="shared" ca="1" si="195"/>
        <v/>
      </c>
      <c r="BH399" s="6" t="str">
        <f t="shared" ca="1" si="196"/>
        <v/>
      </c>
      <c r="BI399" s="29"/>
      <c r="BJ399" s="302" t="str">
        <f t="shared" ca="1" si="197"/>
        <v/>
      </c>
      <c r="BK399" s="302" t="str">
        <f t="shared" ca="1" si="198"/>
        <v/>
      </c>
      <c r="BL399" s="29"/>
    </row>
    <row r="400" spans="1:64" x14ac:dyDescent="0.15">
      <c r="A400" s="5"/>
      <c r="B400" s="303" t="str">
        <f ca="1">LOG確認!B400</f>
        <v/>
      </c>
      <c r="C400" s="304"/>
      <c r="D400" s="280"/>
      <c r="E400" s="280"/>
      <c r="F400" s="305"/>
      <c r="G400" s="320"/>
      <c r="H400" s="284"/>
      <c r="I400" s="284"/>
      <c r="J400" s="321"/>
      <c r="K400" s="342"/>
      <c r="L400" s="306"/>
      <c r="M400" s="308"/>
      <c r="N400" s="288"/>
      <c r="O400" s="309"/>
      <c r="P400" s="290" t="str">
        <f ca="1">LOG確認!P400</f>
        <v/>
      </c>
      <c r="Q400" s="291" t="str">
        <f ca="1">LOG確認!Q400</f>
        <v/>
      </c>
      <c r="R400" s="292" t="str">
        <f ca="1">LOG確認!R400</f>
        <v/>
      </c>
      <c r="S400" s="310" t="str">
        <f ca="1">LOG確認!S400</f>
        <v/>
      </c>
      <c r="T400" s="29"/>
      <c r="U400" s="311" t="str">
        <f ca="1">LOG確認!F400</f>
        <v/>
      </c>
      <c r="V400" s="681"/>
      <c r="W400" s="29"/>
      <c r="X400" s="29"/>
      <c r="Y400" s="6">
        <f t="shared" si="175"/>
        <v>1</v>
      </c>
      <c r="Z400" s="6">
        <f t="shared" si="176"/>
        <v>1</v>
      </c>
      <c r="AA400" s="6">
        <f t="shared" si="177"/>
        <v>1</v>
      </c>
      <c r="AB400" s="6">
        <f t="shared" si="178"/>
        <v>1</v>
      </c>
      <c r="AC400" s="6">
        <f t="shared" si="179"/>
        <v>1</v>
      </c>
      <c r="AD400" s="6">
        <f t="shared" si="180"/>
        <v>1</v>
      </c>
      <c r="AE400" s="6">
        <f t="shared" si="181"/>
        <v>1</v>
      </c>
      <c r="AF400" s="6">
        <f t="shared" si="182"/>
        <v>1</v>
      </c>
      <c r="AG400" s="6">
        <f t="shared" si="183"/>
        <v>1</v>
      </c>
      <c r="AH400" s="6">
        <f t="shared" si="184"/>
        <v>1</v>
      </c>
      <c r="AI400" s="6">
        <f t="shared" si="209"/>
        <v>1</v>
      </c>
      <c r="AJ400" s="6">
        <f t="shared" ca="1" si="185"/>
        <v>1</v>
      </c>
      <c r="AK400" s="6">
        <f t="shared" si="186"/>
        <v>1</v>
      </c>
      <c r="AL400" s="6">
        <f t="shared" ca="1" si="187"/>
        <v>13</v>
      </c>
      <c r="AM400" s="53"/>
      <c r="AN400" s="6">
        <f t="shared" ca="1" si="188"/>
        <v>1</v>
      </c>
      <c r="AO400" s="29"/>
      <c r="AP400" s="314" t="str">
        <f t="shared" ca="1" si="199"/>
        <v/>
      </c>
      <c r="AQ400" s="314" t="str">
        <f t="shared" ca="1" si="200"/>
        <v/>
      </c>
      <c r="AR400" s="314" t="str">
        <f t="shared" ca="1" si="201"/>
        <v/>
      </c>
      <c r="AS400" s="319" t="str">
        <f t="shared" ca="1" si="202"/>
        <v/>
      </c>
      <c r="AT400" s="319" t="str">
        <f t="shared" ca="1" si="203"/>
        <v/>
      </c>
      <c r="AU400" s="317" t="str">
        <f t="shared" ca="1" si="204"/>
        <v/>
      </c>
      <c r="AV400" s="318" t="str">
        <f t="shared" ca="1" si="189"/>
        <v/>
      </c>
      <c r="AW400" s="319" t="str">
        <f t="shared" ca="1" si="205"/>
        <v/>
      </c>
      <c r="AX400" s="319" t="str">
        <f t="shared" ca="1" si="206"/>
        <v/>
      </c>
      <c r="AY400" s="319" t="str">
        <f t="shared" ca="1" si="207"/>
        <v/>
      </c>
      <c r="AZ400" s="317" t="str">
        <f t="shared" ca="1" si="208"/>
        <v/>
      </c>
      <c r="BA400" s="6" t="str">
        <f t="shared" ca="1" si="190"/>
        <v/>
      </c>
      <c r="BB400" s="29"/>
      <c r="BC400" s="6" t="str">
        <f t="shared" ca="1" si="191"/>
        <v/>
      </c>
      <c r="BD400" s="6" t="str">
        <f t="shared" ca="1" si="192"/>
        <v/>
      </c>
      <c r="BE400" s="6" t="str">
        <f t="shared" ca="1" si="193"/>
        <v/>
      </c>
      <c r="BF400" s="6" t="str">
        <f t="shared" ca="1" si="194"/>
        <v/>
      </c>
      <c r="BG400" s="6" t="str">
        <f t="shared" ca="1" si="195"/>
        <v/>
      </c>
      <c r="BH400" s="6" t="str">
        <f t="shared" ca="1" si="196"/>
        <v/>
      </c>
      <c r="BI400" s="29"/>
      <c r="BJ400" s="302" t="str">
        <f t="shared" ca="1" si="197"/>
        <v/>
      </c>
      <c r="BK400" s="302" t="str">
        <f t="shared" ca="1" si="198"/>
        <v/>
      </c>
      <c r="BL400" s="29"/>
    </row>
    <row r="401" spans="1:64" x14ac:dyDescent="0.15">
      <c r="A401" s="5"/>
      <c r="B401" s="303" t="str">
        <f ca="1">LOG確認!B401</f>
        <v/>
      </c>
      <c r="C401" s="304"/>
      <c r="D401" s="280"/>
      <c r="E401" s="280"/>
      <c r="F401" s="305"/>
      <c r="G401" s="320"/>
      <c r="H401" s="284"/>
      <c r="I401" s="284"/>
      <c r="J401" s="306"/>
      <c r="K401" s="342"/>
      <c r="L401" s="321"/>
      <c r="M401" s="308"/>
      <c r="N401" s="288"/>
      <c r="O401" s="322"/>
      <c r="P401" s="290" t="str">
        <f ca="1">LOG確認!P401</f>
        <v/>
      </c>
      <c r="Q401" s="291" t="str">
        <f ca="1">LOG確認!Q401</f>
        <v/>
      </c>
      <c r="R401" s="292" t="str">
        <f ca="1">LOG確認!R401</f>
        <v/>
      </c>
      <c r="S401" s="310" t="str">
        <f ca="1">LOG確認!S401</f>
        <v/>
      </c>
      <c r="T401" s="29"/>
      <c r="U401" s="311" t="str">
        <f ca="1">LOG確認!F401</f>
        <v/>
      </c>
      <c r="V401" s="681"/>
      <c r="W401" s="29"/>
      <c r="X401" s="29"/>
      <c r="Y401" s="6">
        <f t="shared" si="175"/>
        <v>1</v>
      </c>
      <c r="Z401" s="6">
        <f t="shared" si="176"/>
        <v>1</v>
      </c>
      <c r="AA401" s="6">
        <f t="shared" si="177"/>
        <v>1</v>
      </c>
      <c r="AB401" s="6">
        <f t="shared" si="178"/>
        <v>1</v>
      </c>
      <c r="AC401" s="6">
        <f t="shared" si="179"/>
        <v>1</v>
      </c>
      <c r="AD401" s="6">
        <f t="shared" si="180"/>
        <v>1</v>
      </c>
      <c r="AE401" s="6">
        <f t="shared" si="181"/>
        <v>1</v>
      </c>
      <c r="AF401" s="6">
        <f t="shared" si="182"/>
        <v>1</v>
      </c>
      <c r="AG401" s="6">
        <f t="shared" si="183"/>
        <v>1</v>
      </c>
      <c r="AH401" s="6">
        <f t="shared" si="184"/>
        <v>1</v>
      </c>
      <c r="AI401" s="6">
        <f t="shared" si="209"/>
        <v>1</v>
      </c>
      <c r="AJ401" s="6">
        <f t="shared" ca="1" si="185"/>
        <v>1</v>
      </c>
      <c r="AK401" s="6">
        <f t="shared" si="186"/>
        <v>1</v>
      </c>
      <c r="AL401" s="6">
        <f t="shared" ca="1" si="187"/>
        <v>13</v>
      </c>
      <c r="AM401" s="53"/>
      <c r="AN401" s="6">
        <f t="shared" ca="1" si="188"/>
        <v>1</v>
      </c>
      <c r="AO401" s="29"/>
      <c r="AP401" s="314" t="str">
        <f t="shared" ca="1" si="199"/>
        <v/>
      </c>
      <c r="AQ401" s="314" t="str">
        <f t="shared" ca="1" si="200"/>
        <v/>
      </c>
      <c r="AR401" s="314" t="str">
        <f t="shared" ca="1" si="201"/>
        <v/>
      </c>
      <c r="AS401" s="316" t="str">
        <f t="shared" ca="1" si="202"/>
        <v/>
      </c>
      <c r="AT401" s="316" t="str">
        <f t="shared" ca="1" si="203"/>
        <v/>
      </c>
      <c r="AU401" s="317" t="str">
        <f t="shared" ca="1" si="204"/>
        <v/>
      </c>
      <c r="AV401" s="318" t="str">
        <f t="shared" ca="1" si="189"/>
        <v/>
      </c>
      <c r="AW401" s="316" t="str">
        <f t="shared" ca="1" si="205"/>
        <v/>
      </c>
      <c r="AX401" s="319" t="str">
        <f t="shared" ca="1" si="206"/>
        <v/>
      </c>
      <c r="AY401" s="316" t="str">
        <f t="shared" ca="1" si="207"/>
        <v/>
      </c>
      <c r="AZ401" s="317" t="str">
        <f t="shared" ca="1" si="208"/>
        <v/>
      </c>
      <c r="BA401" s="6" t="str">
        <f t="shared" ca="1" si="190"/>
        <v/>
      </c>
      <c r="BB401" s="29"/>
      <c r="BC401" s="6" t="str">
        <f t="shared" ca="1" si="191"/>
        <v/>
      </c>
      <c r="BD401" s="6" t="str">
        <f t="shared" ca="1" si="192"/>
        <v/>
      </c>
      <c r="BE401" s="6" t="str">
        <f t="shared" ca="1" si="193"/>
        <v/>
      </c>
      <c r="BF401" s="6" t="str">
        <f t="shared" ca="1" si="194"/>
        <v/>
      </c>
      <c r="BG401" s="6" t="str">
        <f t="shared" ca="1" si="195"/>
        <v/>
      </c>
      <c r="BH401" s="6" t="str">
        <f t="shared" ca="1" si="196"/>
        <v/>
      </c>
      <c r="BI401" s="29"/>
      <c r="BJ401" s="302" t="str">
        <f t="shared" ca="1" si="197"/>
        <v/>
      </c>
      <c r="BK401" s="302" t="str">
        <f t="shared" ca="1" si="198"/>
        <v/>
      </c>
      <c r="BL401" s="29"/>
    </row>
    <row r="402" spans="1:64" x14ac:dyDescent="0.15">
      <c r="A402" s="5"/>
      <c r="B402" s="303" t="str">
        <f ca="1">LOG確認!B402</f>
        <v/>
      </c>
      <c r="C402" s="304"/>
      <c r="D402" s="280"/>
      <c r="E402" s="280"/>
      <c r="F402" s="305"/>
      <c r="G402" s="320"/>
      <c r="H402" s="284"/>
      <c r="I402" s="284"/>
      <c r="J402" s="306"/>
      <c r="K402" s="342"/>
      <c r="L402" s="321"/>
      <c r="M402" s="308"/>
      <c r="N402" s="288"/>
      <c r="O402" s="322"/>
      <c r="P402" s="290" t="str">
        <f ca="1">LOG確認!P402</f>
        <v/>
      </c>
      <c r="Q402" s="291" t="str">
        <f ca="1">LOG確認!Q402</f>
        <v/>
      </c>
      <c r="R402" s="292" t="str">
        <f ca="1">LOG確認!R402</f>
        <v/>
      </c>
      <c r="S402" s="310" t="str">
        <f ca="1">LOG確認!S402</f>
        <v/>
      </c>
      <c r="T402" s="29"/>
      <c r="U402" s="311" t="str">
        <f ca="1">LOG確認!F402</f>
        <v/>
      </c>
      <c r="V402" s="681"/>
      <c r="W402" s="29"/>
      <c r="X402" s="29"/>
      <c r="Y402" s="6">
        <f t="shared" si="175"/>
        <v>1</v>
      </c>
      <c r="Z402" s="6">
        <f t="shared" si="176"/>
        <v>1</v>
      </c>
      <c r="AA402" s="6">
        <f t="shared" si="177"/>
        <v>1</v>
      </c>
      <c r="AB402" s="6">
        <f t="shared" si="178"/>
        <v>1</v>
      </c>
      <c r="AC402" s="6">
        <f t="shared" si="179"/>
        <v>1</v>
      </c>
      <c r="AD402" s="6">
        <f t="shared" si="180"/>
        <v>1</v>
      </c>
      <c r="AE402" s="6">
        <f t="shared" si="181"/>
        <v>1</v>
      </c>
      <c r="AF402" s="6">
        <f t="shared" si="182"/>
        <v>1</v>
      </c>
      <c r="AG402" s="6">
        <f t="shared" si="183"/>
        <v>1</v>
      </c>
      <c r="AH402" s="6">
        <f t="shared" si="184"/>
        <v>1</v>
      </c>
      <c r="AI402" s="6">
        <f t="shared" si="209"/>
        <v>1</v>
      </c>
      <c r="AJ402" s="6">
        <f t="shared" ca="1" si="185"/>
        <v>1</v>
      </c>
      <c r="AK402" s="6">
        <f t="shared" si="186"/>
        <v>1</v>
      </c>
      <c r="AL402" s="6">
        <f t="shared" ca="1" si="187"/>
        <v>13</v>
      </c>
      <c r="AM402" s="53"/>
      <c r="AN402" s="6">
        <f t="shared" ca="1" si="188"/>
        <v>1</v>
      </c>
      <c r="AO402" s="29"/>
      <c r="AP402" s="314" t="str">
        <f t="shared" ca="1" si="199"/>
        <v/>
      </c>
      <c r="AQ402" s="314" t="str">
        <f t="shared" ca="1" si="200"/>
        <v/>
      </c>
      <c r="AR402" s="314" t="str">
        <f t="shared" ca="1" si="201"/>
        <v/>
      </c>
      <c r="AS402" s="319" t="str">
        <f t="shared" ca="1" si="202"/>
        <v/>
      </c>
      <c r="AT402" s="319" t="str">
        <f t="shared" ca="1" si="203"/>
        <v/>
      </c>
      <c r="AU402" s="317" t="str">
        <f t="shared" ca="1" si="204"/>
        <v/>
      </c>
      <c r="AV402" s="324" t="str">
        <f t="shared" ca="1" si="189"/>
        <v/>
      </c>
      <c r="AW402" s="319" t="str">
        <f t="shared" ca="1" si="205"/>
        <v/>
      </c>
      <c r="AX402" s="319" t="str">
        <f t="shared" ca="1" si="206"/>
        <v/>
      </c>
      <c r="AY402" s="319" t="str">
        <f t="shared" ca="1" si="207"/>
        <v/>
      </c>
      <c r="AZ402" s="317" t="str">
        <f t="shared" ca="1" si="208"/>
        <v/>
      </c>
      <c r="BA402" s="6" t="str">
        <f t="shared" ca="1" si="190"/>
        <v/>
      </c>
      <c r="BB402" s="29"/>
      <c r="BC402" s="6" t="str">
        <f t="shared" ca="1" si="191"/>
        <v/>
      </c>
      <c r="BD402" s="6" t="str">
        <f t="shared" ca="1" si="192"/>
        <v/>
      </c>
      <c r="BE402" s="6" t="str">
        <f t="shared" ca="1" si="193"/>
        <v/>
      </c>
      <c r="BF402" s="6" t="str">
        <f t="shared" ca="1" si="194"/>
        <v/>
      </c>
      <c r="BG402" s="6" t="str">
        <f t="shared" ca="1" si="195"/>
        <v/>
      </c>
      <c r="BH402" s="6" t="str">
        <f t="shared" ca="1" si="196"/>
        <v/>
      </c>
      <c r="BI402" s="29"/>
      <c r="BJ402" s="302" t="str">
        <f t="shared" ca="1" si="197"/>
        <v/>
      </c>
      <c r="BK402" s="302" t="str">
        <f t="shared" ca="1" si="198"/>
        <v/>
      </c>
      <c r="BL402" s="29"/>
    </row>
    <row r="403" spans="1:64" x14ac:dyDescent="0.15">
      <c r="A403" s="5"/>
      <c r="B403" s="303" t="str">
        <f ca="1">LOG確認!B403</f>
        <v/>
      </c>
      <c r="C403" s="304"/>
      <c r="D403" s="280"/>
      <c r="E403" s="280"/>
      <c r="F403" s="305"/>
      <c r="G403" s="320"/>
      <c r="H403" s="284"/>
      <c r="I403" s="284"/>
      <c r="J403" s="306"/>
      <c r="K403" s="307"/>
      <c r="L403" s="306"/>
      <c r="M403" s="308"/>
      <c r="N403" s="288"/>
      <c r="O403" s="322"/>
      <c r="P403" s="290" t="str">
        <f ca="1">LOG確認!P403</f>
        <v/>
      </c>
      <c r="Q403" s="291" t="str">
        <f ca="1">LOG確認!Q403</f>
        <v/>
      </c>
      <c r="R403" s="292" t="str">
        <f ca="1">LOG確認!R403</f>
        <v/>
      </c>
      <c r="S403" s="310" t="str">
        <f ca="1">LOG確認!S403</f>
        <v/>
      </c>
      <c r="T403" s="29"/>
      <c r="U403" s="311" t="str">
        <f ca="1">LOG確認!F403</f>
        <v/>
      </c>
      <c r="V403" s="681"/>
      <c r="W403" s="29"/>
      <c r="X403" s="29"/>
      <c r="Y403" s="6">
        <f t="shared" ref="Y403:Y466" si="210">IF(SUBSTITUTE(SUBSTITUTE(C403,"　","")," ","")="",1,IF((VALUE((TYPE(VALUE(C403)))))=16,0,IF(VALUE(C403)=0,1,0)))</f>
        <v>1</v>
      </c>
      <c r="Z403" s="6">
        <f t="shared" ref="Z403:Z466" si="211">IF(SUBSTITUTE(SUBSTITUTE(D403,"　","")," ","")="",1,IF((VALUE((TYPE(VALUE(D403)))))=16,0,IF(VALUE(D403)=0,1,0)))</f>
        <v>1</v>
      </c>
      <c r="AA403" s="6">
        <f t="shared" ref="AA403:AA466" si="212">IF(SUBSTITUTE(SUBSTITUTE(E403,"　","")," ","")="",1,IF((VALUE((TYPE(VALUE(E403)))))=16,0,IF(VALUE(E403)=0,1,0)))</f>
        <v>1</v>
      </c>
      <c r="AB403" s="6">
        <f t="shared" ref="AB403:AB466" si="213">IF(SUBSTITUTE(SUBSTITUTE(F403,"　","")," ","")="",1,IF((VALUE((TYPE(VALUE(F403)))))=16,0,IF(VALUE(F403)=0,1,0)))</f>
        <v>1</v>
      </c>
      <c r="AC403" s="6">
        <f t="shared" ref="AC403:AC466" si="214">IF(SUBSTITUTE(SUBSTITUTE(G403,"　","")," ","")="",1,IF((VALUE((TYPE(VALUE(G403)))))=16,0,IF(VALUE(G403)=0,1,0)))</f>
        <v>1</v>
      </c>
      <c r="AD403" s="6">
        <f t="shared" ref="AD403:AD466" si="215">IF(SUBSTITUTE(SUBSTITUTE(H403,"　","")," ","")="",1,IF((VALUE((TYPE(VALUE(H403)))))=16,0,IF(VALUE(H403)=0,1,0)))</f>
        <v>1</v>
      </c>
      <c r="AE403" s="6">
        <f t="shared" ref="AE403:AE466" si="216">IF(SUBSTITUTE(SUBSTITUTE(I403,"　","")," ","")="",1,IF((VALUE((TYPE(VALUE(I403)))))=16,0,IF(VALUE(I403)=0,1,0)))</f>
        <v>1</v>
      </c>
      <c r="AF403" s="6">
        <f t="shared" ref="AF403:AF466" si="217">IF(SUBSTITUTE(SUBSTITUTE(J403,"　","")," ","")="",1,IF((VALUE((TYPE(VALUE(J403)))))=16,0,IF(VALUE(J403)=0,1,0)))</f>
        <v>1</v>
      </c>
      <c r="AG403" s="6">
        <f t="shared" ref="AG403:AG466" si="218">IF(SUBSTITUTE(SUBSTITUTE(K403,"　","")," ","")="",1,IF((VALUE((TYPE(VALUE(K403)))))=16,0,IF(VALUE(K403)=0,1,0)))</f>
        <v>1</v>
      </c>
      <c r="AH403" s="6">
        <f t="shared" ref="AH403:AH466" si="219">IF(SUBSTITUTE(SUBSTITUTE(L403,"　","")," ","")="",1,IF((VALUE((TYPE(VALUE(L403)))))=16,0,IF(VALUE(L403)=0,1,0)))</f>
        <v>1</v>
      </c>
      <c r="AI403" s="6">
        <f t="shared" si="209"/>
        <v>1</v>
      </c>
      <c r="AJ403" s="6">
        <f t="shared" ref="AJ403:AJ466" ca="1" si="220">IF((IF(CELL("type",N403)="v",0,IF(CELL("type",N403)="b",1,0)))=1,1,IF((IF(N403=0,0,IF(SUBSTITUTE(SUBSTITUTE(N403,"　","")," ","")="",1,0)))=1,1,0))</f>
        <v>1</v>
      </c>
      <c r="AK403" s="6">
        <f t="shared" ref="AK403:AK466" si="221">IF(SUBSTITUTE(SUBSTITUTE(O403,"　","")," ","")="",1,IF((VALUE((TYPE(VALUE(O403)))))=16,0,IF(VALUE(O403)=0,1,0)))</f>
        <v>1</v>
      </c>
      <c r="AL403" s="6">
        <f t="shared" ref="AL403:AL466" ca="1" si="222">SUM(Y403:AK403)</f>
        <v>13</v>
      </c>
      <c r="AM403" s="53"/>
      <c r="AN403" s="6">
        <f t="shared" ref="AN403:AN466" ca="1" si="223">IF($AL$13=$AL403,1,0)</f>
        <v>1</v>
      </c>
      <c r="AO403" s="29"/>
      <c r="AP403" s="314" t="str">
        <f t="shared" ca="1" si="199"/>
        <v/>
      </c>
      <c r="AQ403" s="314" t="str">
        <f t="shared" ca="1" si="200"/>
        <v/>
      </c>
      <c r="AR403" s="314" t="str">
        <f t="shared" ca="1" si="201"/>
        <v/>
      </c>
      <c r="AS403" s="325" t="str">
        <f t="shared" ca="1" si="202"/>
        <v/>
      </c>
      <c r="AT403" s="325" t="str">
        <f t="shared" ca="1" si="203"/>
        <v/>
      </c>
      <c r="AU403" s="317" t="str">
        <f t="shared" ca="1" si="204"/>
        <v/>
      </c>
      <c r="AV403" s="318" t="str">
        <f t="shared" ref="AV403:AV466" ca="1" si="224">IF($AN403=1,"",(SUBSTITUTE(ASC(UPPER(SUBSTITUTE((SUBSTITUTE(I403,0,"ø")),"ø","Ø")))," ","")))</f>
        <v/>
      </c>
      <c r="AW403" s="325" t="str">
        <f t="shared" ca="1" si="205"/>
        <v/>
      </c>
      <c r="AX403" s="319" t="str">
        <f t="shared" ca="1" si="206"/>
        <v/>
      </c>
      <c r="AY403" s="325" t="str">
        <f t="shared" ca="1" si="207"/>
        <v/>
      </c>
      <c r="AZ403" s="317" t="str">
        <f t="shared" ca="1" si="208"/>
        <v/>
      </c>
      <c r="BA403" s="6" t="str">
        <f t="shared" ref="BA403:BA466" ca="1" si="225">IF($AN403=1,"",IF(AJ403=1,"1",IF(N403=0,"0",UPPER(N403))))</f>
        <v/>
      </c>
      <c r="BB403" s="29"/>
      <c r="BC403" s="6" t="str">
        <f t="shared" ref="BC403:BC466" ca="1" si="226">IF(AN403=1,"",IF((ISERROR(SEARCHB("？",SUBSTITUTE(I403,"?","？"))))*1=1,0,1))</f>
        <v/>
      </c>
      <c r="BD403" s="6" t="str">
        <f t="shared" ref="BD403:BD466" ca="1" si="227">IF(AN403=1,"",IF((ISERROR(SEARCHB("？",SUBSTITUTE(AW403,"?","？"))))*1=1,0,1))</f>
        <v/>
      </c>
      <c r="BE403" s="6" t="str">
        <f t="shared" ref="BE403:BE466" ca="1" si="228">IF(AN403=1,"",IF((ISERROR(SEARCHB("？",SUBSTITUTE(AX403,"?","？"))))*1=1,0,1))</f>
        <v/>
      </c>
      <c r="BF403" s="6" t="str">
        <f t="shared" ref="BF403:BF466" ca="1" si="229">IF(AN403=1,"",IF((ISERROR(SEARCHB("？",SUBSTITUTE(AY403,"?","？"))))*1=1,0,1))</f>
        <v/>
      </c>
      <c r="BG403" s="6" t="str">
        <f t="shared" ref="BG403:BG466" ca="1" si="230">IF(AN403=1,"",IF((ISERROR(SEARCHB("？",SUBSTITUTE(AZ403,"?","？"))))*1=1,0,1))</f>
        <v/>
      </c>
      <c r="BH403" s="6" t="str">
        <f t="shared" ref="BH403:BH466" ca="1" si="231">IF(AN403=1,"",SUM(BC403:BG403))</f>
        <v/>
      </c>
      <c r="BI403" s="29"/>
      <c r="BJ403" s="302" t="str">
        <f t="shared" ref="BJ403:BJ466" ca="1" si="232">IF(AN403=1,"",IF((VALUE((TYPE(VALUE(VALUE(LEFT(AX403,1)))))))=16,AX403,IF(LEN(AX403)&gt;2,AX403,IF(LEN(AX403)=2,IF(RIGHT(AX403,1)="N",CONCATENATE("0",AX403),AX403),IF(LEN(AX403)=1,IF(TYPE(VALUE(AX403))=1,CONCATENATE("0",AX403),AX403))))))</f>
        <v/>
      </c>
      <c r="BK403" s="302" t="str">
        <f t="shared" ref="BK403:BK466" ca="1" si="233">IF(AN403=1,"",IF((VALUE((TYPE(VALUE(VALUE(LEFT(AZ403,1)))))))=16,AZ403,IF(LEN(AZ403)&gt;2,AZ403,IF(LEN(AZ403)=2,IF(RIGHT(AZ403,1)="N",CONCATENATE("0",AZ403),AZ403),IF(LEN(AZ403)=1,IF(TYPE(VALUE(AZ403))=1,CONCATENATE("0",AZ403),AZ403))))))</f>
        <v/>
      </c>
      <c r="BL403" s="29"/>
    </row>
    <row r="404" spans="1:64" x14ac:dyDescent="0.15">
      <c r="A404" s="5"/>
      <c r="B404" s="303" t="str">
        <f ca="1">LOG確認!B404</f>
        <v/>
      </c>
      <c r="C404" s="304"/>
      <c r="D404" s="280"/>
      <c r="E404" s="280"/>
      <c r="F404" s="305"/>
      <c r="G404" s="320"/>
      <c r="H404" s="284"/>
      <c r="I404" s="284"/>
      <c r="J404" s="321"/>
      <c r="K404" s="342"/>
      <c r="L404" s="321"/>
      <c r="M404" s="308"/>
      <c r="N404" s="288"/>
      <c r="O404" s="309"/>
      <c r="P404" s="290" t="str">
        <f ca="1">LOG確認!P404</f>
        <v/>
      </c>
      <c r="Q404" s="291" t="str">
        <f ca="1">LOG確認!Q404</f>
        <v/>
      </c>
      <c r="R404" s="292" t="str">
        <f ca="1">LOG確認!R404</f>
        <v/>
      </c>
      <c r="S404" s="310" t="str">
        <f ca="1">LOG確認!S404</f>
        <v/>
      </c>
      <c r="T404" s="29"/>
      <c r="U404" s="326" t="str">
        <f ca="1">LOG確認!F404</f>
        <v/>
      </c>
      <c r="V404" s="681"/>
      <c r="W404" s="29"/>
      <c r="X404" s="29"/>
      <c r="Y404" s="6">
        <f t="shared" si="210"/>
        <v>1</v>
      </c>
      <c r="Z404" s="6">
        <f t="shared" si="211"/>
        <v>1</v>
      </c>
      <c r="AA404" s="6">
        <f t="shared" si="212"/>
        <v>1</v>
      </c>
      <c r="AB404" s="6">
        <f t="shared" si="213"/>
        <v>1</v>
      </c>
      <c r="AC404" s="6">
        <f t="shared" si="214"/>
        <v>1</v>
      </c>
      <c r="AD404" s="6">
        <f t="shared" si="215"/>
        <v>1</v>
      </c>
      <c r="AE404" s="6">
        <f t="shared" si="216"/>
        <v>1</v>
      </c>
      <c r="AF404" s="6">
        <f t="shared" si="217"/>
        <v>1</v>
      </c>
      <c r="AG404" s="6">
        <f t="shared" si="218"/>
        <v>1</v>
      </c>
      <c r="AH404" s="6">
        <f t="shared" si="219"/>
        <v>1</v>
      </c>
      <c r="AI404" s="6">
        <f t="shared" si="209"/>
        <v>1</v>
      </c>
      <c r="AJ404" s="6">
        <f t="shared" ca="1" si="220"/>
        <v>1</v>
      </c>
      <c r="AK404" s="6">
        <f t="shared" si="221"/>
        <v>1</v>
      </c>
      <c r="AL404" s="6">
        <f t="shared" ca="1" si="222"/>
        <v>13</v>
      </c>
      <c r="AM404" s="53"/>
      <c r="AN404" s="6">
        <f t="shared" ca="1" si="223"/>
        <v>1</v>
      </c>
      <c r="AO404" s="29"/>
      <c r="AP404" s="314" t="str">
        <f t="shared" ref="AP404:AP467" ca="1" si="234">IF($AN404=1,"",IF(Y404=1,AP403,C404))</f>
        <v/>
      </c>
      <c r="AQ404" s="314" t="str">
        <f t="shared" ref="AQ404:AQ467" ca="1" si="235">IF($AN404=1,"",IF(Z404=1,AQ403,D404))</f>
        <v/>
      </c>
      <c r="AR404" s="314" t="str">
        <f t="shared" ref="AR404:AR467" ca="1" si="236">IF($AN404=1,"",IF(AA404=1,AR403,E404))</f>
        <v/>
      </c>
      <c r="AS404" s="325" t="str">
        <f t="shared" ref="AS404:AS467" ca="1" si="237">IF($AN404=1,"",IF(AB404=1,AS403,F404))</f>
        <v/>
      </c>
      <c r="AT404" s="325" t="str">
        <f t="shared" ref="AT404:AT467" ca="1" si="238">IF($AN404=1,"",IF(AC404=1,AT403,G404))</f>
        <v/>
      </c>
      <c r="AU404" s="317" t="str">
        <f t="shared" ref="AU404:AU467" ca="1" si="239">IF($AN404=1,"",IF(AD404=1,AU403,ASC(UPPER(H404))))</f>
        <v/>
      </c>
      <c r="AV404" s="318" t="str">
        <f t="shared" ca="1" si="224"/>
        <v/>
      </c>
      <c r="AW404" s="325" t="str">
        <f t="shared" ref="AW404:AW467" ca="1" si="240">IF($AN404=1,"",IF(AF404=1,AW403,J404))</f>
        <v/>
      </c>
      <c r="AX404" s="319" t="str">
        <f t="shared" ref="AX404:AX467" ca="1" si="241">IF($AN404=1,"",IF(AG404=1,AX403,ASC(UPPER(K404))))</f>
        <v/>
      </c>
      <c r="AY404" s="325" t="str">
        <f t="shared" ref="AY404:AY467" ca="1" si="242">IF($AN404=1,"",IF(AH404=1,AY403,L404))</f>
        <v/>
      </c>
      <c r="AZ404" s="317" t="str">
        <f t="shared" ref="AZ404:AZ467" ca="1" si="243">IF($AN404=1,"",IF(AI404=1,AZ403,ASC(UPPER(M404))))</f>
        <v/>
      </c>
      <c r="BA404" s="6" t="str">
        <f t="shared" ca="1" si="225"/>
        <v/>
      </c>
      <c r="BB404" s="29"/>
      <c r="BC404" s="6" t="str">
        <f t="shared" ca="1" si="226"/>
        <v/>
      </c>
      <c r="BD404" s="6" t="str">
        <f t="shared" ca="1" si="227"/>
        <v/>
      </c>
      <c r="BE404" s="6" t="str">
        <f t="shared" ca="1" si="228"/>
        <v/>
      </c>
      <c r="BF404" s="6" t="str">
        <f t="shared" ca="1" si="229"/>
        <v/>
      </c>
      <c r="BG404" s="6" t="str">
        <f t="shared" ca="1" si="230"/>
        <v/>
      </c>
      <c r="BH404" s="6" t="str">
        <f t="shared" ca="1" si="231"/>
        <v/>
      </c>
      <c r="BI404" s="29"/>
      <c r="BJ404" s="302" t="str">
        <f t="shared" ca="1" si="232"/>
        <v/>
      </c>
      <c r="BK404" s="302" t="str">
        <f t="shared" ca="1" si="233"/>
        <v/>
      </c>
      <c r="BL404" s="29"/>
    </row>
    <row r="405" spans="1:64" x14ac:dyDescent="0.15">
      <c r="A405" s="5"/>
      <c r="B405" s="303" t="str">
        <f ca="1">LOG確認!B405</f>
        <v/>
      </c>
      <c r="C405" s="304"/>
      <c r="D405" s="280"/>
      <c r="E405" s="280"/>
      <c r="F405" s="305"/>
      <c r="G405" s="320"/>
      <c r="H405" s="284"/>
      <c r="I405" s="284"/>
      <c r="J405" s="321"/>
      <c r="K405" s="342"/>
      <c r="L405" s="321"/>
      <c r="M405" s="308"/>
      <c r="N405" s="288"/>
      <c r="O405" s="322"/>
      <c r="P405" s="290" t="str">
        <f ca="1">LOG確認!P405</f>
        <v/>
      </c>
      <c r="Q405" s="291" t="str">
        <f ca="1">LOG確認!Q405</f>
        <v/>
      </c>
      <c r="R405" s="292" t="str">
        <f ca="1">LOG確認!R405</f>
        <v/>
      </c>
      <c r="S405" s="310" t="str">
        <f ca="1">LOG確認!S405</f>
        <v/>
      </c>
      <c r="T405" s="29"/>
      <c r="U405" s="311" t="str">
        <f ca="1">LOG確認!F405</f>
        <v/>
      </c>
      <c r="V405" s="681"/>
      <c r="W405" s="29"/>
      <c r="X405" s="29"/>
      <c r="Y405" s="6">
        <f t="shared" si="210"/>
        <v>1</v>
      </c>
      <c r="Z405" s="6">
        <f t="shared" si="211"/>
        <v>1</v>
      </c>
      <c r="AA405" s="6">
        <f t="shared" si="212"/>
        <v>1</v>
      </c>
      <c r="AB405" s="6">
        <f t="shared" si="213"/>
        <v>1</v>
      </c>
      <c r="AC405" s="6">
        <f t="shared" si="214"/>
        <v>1</v>
      </c>
      <c r="AD405" s="6">
        <f t="shared" si="215"/>
        <v>1</v>
      </c>
      <c r="AE405" s="6">
        <f t="shared" si="216"/>
        <v>1</v>
      </c>
      <c r="AF405" s="6">
        <f t="shared" si="217"/>
        <v>1</v>
      </c>
      <c r="AG405" s="6">
        <f t="shared" si="218"/>
        <v>1</v>
      </c>
      <c r="AH405" s="6">
        <f t="shared" si="219"/>
        <v>1</v>
      </c>
      <c r="AI405" s="6">
        <f t="shared" ref="AI405:AI468" si="244">IF(SUBSTITUTE(SUBSTITUTE(M405,"　","")," ","")="",1,0)</f>
        <v>1</v>
      </c>
      <c r="AJ405" s="6">
        <f t="shared" ca="1" si="220"/>
        <v>1</v>
      </c>
      <c r="AK405" s="6">
        <f t="shared" si="221"/>
        <v>1</v>
      </c>
      <c r="AL405" s="6">
        <f t="shared" ca="1" si="222"/>
        <v>13</v>
      </c>
      <c r="AM405" s="53"/>
      <c r="AN405" s="6">
        <f t="shared" ca="1" si="223"/>
        <v>1</v>
      </c>
      <c r="AO405" s="29"/>
      <c r="AP405" s="314" t="str">
        <f t="shared" ca="1" si="234"/>
        <v/>
      </c>
      <c r="AQ405" s="314" t="str">
        <f t="shared" ca="1" si="235"/>
        <v/>
      </c>
      <c r="AR405" s="314" t="str">
        <f t="shared" ca="1" si="236"/>
        <v/>
      </c>
      <c r="AS405" s="325" t="str">
        <f t="shared" ca="1" si="237"/>
        <v/>
      </c>
      <c r="AT405" s="325" t="str">
        <f t="shared" ca="1" si="238"/>
        <v/>
      </c>
      <c r="AU405" s="317" t="str">
        <f t="shared" ca="1" si="239"/>
        <v/>
      </c>
      <c r="AV405" s="324" t="str">
        <f t="shared" ca="1" si="224"/>
        <v/>
      </c>
      <c r="AW405" s="325" t="str">
        <f t="shared" ca="1" si="240"/>
        <v/>
      </c>
      <c r="AX405" s="319" t="str">
        <f t="shared" ca="1" si="241"/>
        <v/>
      </c>
      <c r="AY405" s="325" t="str">
        <f t="shared" ca="1" si="242"/>
        <v/>
      </c>
      <c r="AZ405" s="317" t="str">
        <f t="shared" ca="1" si="243"/>
        <v/>
      </c>
      <c r="BA405" s="6" t="str">
        <f t="shared" ca="1" si="225"/>
        <v/>
      </c>
      <c r="BB405" s="29"/>
      <c r="BC405" s="6" t="str">
        <f t="shared" ca="1" si="226"/>
        <v/>
      </c>
      <c r="BD405" s="6" t="str">
        <f t="shared" ca="1" si="227"/>
        <v/>
      </c>
      <c r="BE405" s="6" t="str">
        <f t="shared" ca="1" si="228"/>
        <v/>
      </c>
      <c r="BF405" s="6" t="str">
        <f t="shared" ca="1" si="229"/>
        <v/>
      </c>
      <c r="BG405" s="6" t="str">
        <f t="shared" ca="1" si="230"/>
        <v/>
      </c>
      <c r="BH405" s="6" t="str">
        <f t="shared" ca="1" si="231"/>
        <v/>
      </c>
      <c r="BI405" s="29"/>
      <c r="BJ405" s="302" t="str">
        <f t="shared" ca="1" si="232"/>
        <v/>
      </c>
      <c r="BK405" s="302" t="str">
        <f t="shared" ca="1" si="233"/>
        <v/>
      </c>
      <c r="BL405" s="29"/>
    </row>
    <row r="406" spans="1:64" x14ac:dyDescent="0.15">
      <c r="A406" s="5"/>
      <c r="B406" s="303" t="str">
        <f ca="1">LOG確認!B406</f>
        <v/>
      </c>
      <c r="C406" s="304"/>
      <c r="D406" s="280"/>
      <c r="E406" s="280"/>
      <c r="F406" s="305"/>
      <c r="G406" s="320"/>
      <c r="H406" s="284"/>
      <c r="I406" s="284"/>
      <c r="J406" s="306"/>
      <c r="K406" s="342"/>
      <c r="L406" s="321"/>
      <c r="M406" s="308"/>
      <c r="N406" s="288"/>
      <c r="O406" s="322"/>
      <c r="P406" s="290" t="str">
        <f ca="1">LOG確認!P406</f>
        <v/>
      </c>
      <c r="Q406" s="291" t="str">
        <f ca="1">LOG確認!Q406</f>
        <v/>
      </c>
      <c r="R406" s="292" t="str">
        <f ca="1">LOG確認!R406</f>
        <v/>
      </c>
      <c r="S406" s="310" t="str">
        <f ca="1">LOG確認!S406</f>
        <v/>
      </c>
      <c r="T406" s="29"/>
      <c r="U406" s="311" t="str">
        <f ca="1">LOG確認!F406</f>
        <v/>
      </c>
      <c r="V406" s="681"/>
      <c r="W406" s="29"/>
      <c r="X406" s="29"/>
      <c r="Y406" s="6">
        <f t="shared" si="210"/>
        <v>1</v>
      </c>
      <c r="Z406" s="6">
        <f t="shared" si="211"/>
        <v>1</v>
      </c>
      <c r="AA406" s="6">
        <f t="shared" si="212"/>
        <v>1</v>
      </c>
      <c r="AB406" s="6">
        <f t="shared" si="213"/>
        <v>1</v>
      </c>
      <c r="AC406" s="6">
        <f t="shared" si="214"/>
        <v>1</v>
      </c>
      <c r="AD406" s="6">
        <f t="shared" si="215"/>
        <v>1</v>
      </c>
      <c r="AE406" s="6">
        <f t="shared" si="216"/>
        <v>1</v>
      </c>
      <c r="AF406" s="6">
        <f t="shared" si="217"/>
        <v>1</v>
      </c>
      <c r="AG406" s="6">
        <f t="shared" si="218"/>
        <v>1</v>
      </c>
      <c r="AH406" s="6">
        <f t="shared" si="219"/>
        <v>1</v>
      </c>
      <c r="AI406" s="6">
        <f t="shared" si="244"/>
        <v>1</v>
      </c>
      <c r="AJ406" s="6">
        <f t="shared" ca="1" si="220"/>
        <v>1</v>
      </c>
      <c r="AK406" s="6">
        <f t="shared" si="221"/>
        <v>1</v>
      </c>
      <c r="AL406" s="6">
        <f t="shared" ca="1" si="222"/>
        <v>13</v>
      </c>
      <c r="AM406" s="53"/>
      <c r="AN406" s="6">
        <f t="shared" ca="1" si="223"/>
        <v>1</v>
      </c>
      <c r="AO406" s="29"/>
      <c r="AP406" s="314" t="str">
        <f t="shared" ca="1" si="234"/>
        <v/>
      </c>
      <c r="AQ406" s="314" t="str">
        <f t="shared" ca="1" si="235"/>
        <v/>
      </c>
      <c r="AR406" s="314" t="str">
        <f t="shared" ca="1" si="236"/>
        <v/>
      </c>
      <c r="AS406" s="325" t="str">
        <f t="shared" ca="1" si="237"/>
        <v/>
      </c>
      <c r="AT406" s="325" t="str">
        <f t="shared" ca="1" si="238"/>
        <v/>
      </c>
      <c r="AU406" s="317" t="str">
        <f t="shared" ca="1" si="239"/>
        <v/>
      </c>
      <c r="AV406" s="318" t="str">
        <f t="shared" ca="1" si="224"/>
        <v/>
      </c>
      <c r="AW406" s="325" t="str">
        <f t="shared" ca="1" si="240"/>
        <v/>
      </c>
      <c r="AX406" s="319" t="str">
        <f t="shared" ca="1" si="241"/>
        <v/>
      </c>
      <c r="AY406" s="325" t="str">
        <f t="shared" ca="1" si="242"/>
        <v/>
      </c>
      <c r="AZ406" s="317" t="str">
        <f t="shared" ca="1" si="243"/>
        <v/>
      </c>
      <c r="BA406" s="6" t="str">
        <f t="shared" ca="1" si="225"/>
        <v/>
      </c>
      <c r="BB406" s="29"/>
      <c r="BC406" s="6" t="str">
        <f t="shared" ca="1" si="226"/>
        <v/>
      </c>
      <c r="BD406" s="6" t="str">
        <f t="shared" ca="1" si="227"/>
        <v/>
      </c>
      <c r="BE406" s="6" t="str">
        <f t="shared" ca="1" si="228"/>
        <v/>
      </c>
      <c r="BF406" s="6" t="str">
        <f t="shared" ca="1" si="229"/>
        <v/>
      </c>
      <c r="BG406" s="6" t="str">
        <f t="shared" ca="1" si="230"/>
        <v/>
      </c>
      <c r="BH406" s="6" t="str">
        <f t="shared" ca="1" si="231"/>
        <v/>
      </c>
      <c r="BI406" s="29"/>
      <c r="BJ406" s="302" t="str">
        <f t="shared" ca="1" si="232"/>
        <v/>
      </c>
      <c r="BK406" s="302" t="str">
        <f t="shared" ca="1" si="233"/>
        <v/>
      </c>
      <c r="BL406" s="29"/>
    </row>
    <row r="407" spans="1:64" x14ac:dyDescent="0.15">
      <c r="A407" s="5"/>
      <c r="B407" s="303" t="str">
        <f ca="1">LOG確認!B407</f>
        <v/>
      </c>
      <c r="C407" s="304"/>
      <c r="D407" s="280"/>
      <c r="E407" s="280"/>
      <c r="F407" s="305"/>
      <c r="G407" s="320"/>
      <c r="H407" s="284"/>
      <c r="I407" s="284"/>
      <c r="J407" s="306"/>
      <c r="K407" s="342"/>
      <c r="L407" s="306"/>
      <c r="M407" s="308"/>
      <c r="N407" s="288"/>
      <c r="O407" s="322"/>
      <c r="P407" s="290" t="str">
        <f ca="1">LOG確認!P407</f>
        <v/>
      </c>
      <c r="Q407" s="291" t="str">
        <f ca="1">LOG確認!Q407</f>
        <v/>
      </c>
      <c r="R407" s="292" t="str">
        <f ca="1">LOG確認!R407</f>
        <v/>
      </c>
      <c r="S407" s="310" t="str">
        <f ca="1">LOG確認!S407</f>
        <v/>
      </c>
      <c r="T407" s="29"/>
      <c r="U407" s="326" t="str">
        <f ca="1">LOG確認!F407</f>
        <v/>
      </c>
      <c r="V407" s="681"/>
      <c r="W407" s="29"/>
      <c r="X407" s="29"/>
      <c r="Y407" s="6">
        <f t="shared" si="210"/>
        <v>1</v>
      </c>
      <c r="Z407" s="6">
        <f t="shared" si="211"/>
        <v>1</v>
      </c>
      <c r="AA407" s="6">
        <f t="shared" si="212"/>
        <v>1</v>
      </c>
      <c r="AB407" s="6">
        <f t="shared" si="213"/>
        <v>1</v>
      </c>
      <c r="AC407" s="6">
        <f t="shared" si="214"/>
        <v>1</v>
      </c>
      <c r="AD407" s="6">
        <f t="shared" si="215"/>
        <v>1</v>
      </c>
      <c r="AE407" s="6">
        <f t="shared" si="216"/>
        <v>1</v>
      </c>
      <c r="AF407" s="6">
        <f t="shared" si="217"/>
        <v>1</v>
      </c>
      <c r="AG407" s="6">
        <f t="shared" si="218"/>
        <v>1</v>
      </c>
      <c r="AH407" s="6">
        <f t="shared" si="219"/>
        <v>1</v>
      </c>
      <c r="AI407" s="6">
        <f t="shared" si="244"/>
        <v>1</v>
      </c>
      <c r="AJ407" s="6">
        <f t="shared" ca="1" si="220"/>
        <v>1</v>
      </c>
      <c r="AK407" s="6">
        <f t="shared" si="221"/>
        <v>1</v>
      </c>
      <c r="AL407" s="6">
        <f t="shared" ca="1" si="222"/>
        <v>13</v>
      </c>
      <c r="AM407" s="53"/>
      <c r="AN407" s="6">
        <f t="shared" ca="1" si="223"/>
        <v>1</v>
      </c>
      <c r="AO407" s="29"/>
      <c r="AP407" s="314" t="str">
        <f t="shared" ca="1" si="234"/>
        <v/>
      </c>
      <c r="AQ407" s="314" t="str">
        <f t="shared" ca="1" si="235"/>
        <v/>
      </c>
      <c r="AR407" s="314" t="str">
        <f t="shared" ca="1" si="236"/>
        <v/>
      </c>
      <c r="AS407" s="316" t="str">
        <f t="shared" ca="1" si="237"/>
        <v/>
      </c>
      <c r="AT407" s="316" t="str">
        <f t="shared" ca="1" si="238"/>
        <v/>
      </c>
      <c r="AU407" s="317" t="str">
        <f t="shared" ca="1" si="239"/>
        <v/>
      </c>
      <c r="AV407" s="318" t="str">
        <f t="shared" ca="1" si="224"/>
        <v/>
      </c>
      <c r="AW407" s="316" t="str">
        <f t="shared" ca="1" si="240"/>
        <v/>
      </c>
      <c r="AX407" s="319" t="str">
        <f t="shared" ca="1" si="241"/>
        <v/>
      </c>
      <c r="AY407" s="316" t="str">
        <f t="shared" ca="1" si="242"/>
        <v/>
      </c>
      <c r="AZ407" s="317" t="str">
        <f t="shared" ca="1" si="243"/>
        <v/>
      </c>
      <c r="BA407" s="6" t="str">
        <f t="shared" ca="1" si="225"/>
        <v/>
      </c>
      <c r="BB407" s="29"/>
      <c r="BC407" s="6" t="str">
        <f t="shared" ca="1" si="226"/>
        <v/>
      </c>
      <c r="BD407" s="6" t="str">
        <f t="shared" ca="1" si="227"/>
        <v/>
      </c>
      <c r="BE407" s="6" t="str">
        <f t="shared" ca="1" si="228"/>
        <v/>
      </c>
      <c r="BF407" s="6" t="str">
        <f t="shared" ca="1" si="229"/>
        <v/>
      </c>
      <c r="BG407" s="6" t="str">
        <f t="shared" ca="1" si="230"/>
        <v/>
      </c>
      <c r="BH407" s="6" t="str">
        <f t="shared" ca="1" si="231"/>
        <v/>
      </c>
      <c r="BI407" s="29"/>
      <c r="BJ407" s="302" t="str">
        <f t="shared" ca="1" si="232"/>
        <v/>
      </c>
      <c r="BK407" s="302" t="str">
        <f t="shared" ca="1" si="233"/>
        <v/>
      </c>
      <c r="BL407" s="29"/>
    </row>
    <row r="408" spans="1:64" x14ac:dyDescent="0.15">
      <c r="A408" s="5">
        <v>390</v>
      </c>
      <c r="B408" s="303" t="str">
        <f ca="1">LOG確認!B408</f>
        <v/>
      </c>
      <c r="C408" s="327"/>
      <c r="D408" s="328"/>
      <c r="E408" s="328"/>
      <c r="F408" s="329"/>
      <c r="G408" s="328"/>
      <c r="H408" s="330"/>
      <c r="I408" s="330"/>
      <c r="J408" s="331"/>
      <c r="K408" s="332"/>
      <c r="L408" s="331"/>
      <c r="M408" s="333"/>
      <c r="N408" s="334"/>
      <c r="O408" s="335"/>
      <c r="P408" s="336" t="str">
        <f ca="1">LOG確認!P408</f>
        <v/>
      </c>
      <c r="Q408" s="337" t="str">
        <f ca="1">LOG確認!Q408</f>
        <v/>
      </c>
      <c r="R408" s="338" t="str">
        <f ca="1">LOG確認!R408</f>
        <v/>
      </c>
      <c r="S408" s="339" t="str">
        <f ca="1">LOG確認!S408</f>
        <v/>
      </c>
      <c r="T408" s="29"/>
      <c r="U408" s="340" t="str">
        <f ca="1">LOG確認!F408</f>
        <v/>
      </c>
      <c r="V408" s="681"/>
      <c r="W408" s="29"/>
      <c r="X408" s="29"/>
      <c r="Y408" s="6">
        <f t="shared" si="210"/>
        <v>1</v>
      </c>
      <c r="Z408" s="6">
        <f t="shared" si="211"/>
        <v>1</v>
      </c>
      <c r="AA408" s="6">
        <f t="shared" si="212"/>
        <v>1</v>
      </c>
      <c r="AB408" s="6">
        <f t="shared" si="213"/>
        <v>1</v>
      </c>
      <c r="AC408" s="6">
        <f t="shared" si="214"/>
        <v>1</v>
      </c>
      <c r="AD408" s="6">
        <f t="shared" si="215"/>
        <v>1</v>
      </c>
      <c r="AE408" s="6">
        <f t="shared" si="216"/>
        <v>1</v>
      </c>
      <c r="AF408" s="6">
        <f t="shared" si="217"/>
        <v>1</v>
      </c>
      <c r="AG408" s="6">
        <f t="shared" si="218"/>
        <v>1</v>
      </c>
      <c r="AH408" s="6">
        <f t="shared" si="219"/>
        <v>1</v>
      </c>
      <c r="AI408" s="6">
        <f t="shared" si="244"/>
        <v>1</v>
      </c>
      <c r="AJ408" s="6">
        <f t="shared" ca="1" si="220"/>
        <v>1</v>
      </c>
      <c r="AK408" s="6">
        <f t="shared" si="221"/>
        <v>1</v>
      </c>
      <c r="AL408" s="6">
        <f t="shared" ca="1" si="222"/>
        <v>13</v>
      </c>
      <c r="AM408" s="53"/>
      <c r="AN408" s="6">
        <f t="shared" ca="1" si="223"/>
        <v>1</v>
      </c>
      <c r="AO408" s="29"/>
      <c r="AP408" s="314" t="str">
        <f t="shared" ca="1" si="234"/>
        <v/>
      </c>
      <c r="AQ408" s="314" t="str">
        <f t="shared" ca="1" si="235"/>
        <v/>
      </c>
      <c r="AR408" s="314" t="str">
        <f t="shared" ca="1" si="236"/>
        <v/>
      </c>
      <c r="AS408" s="325" t="str">
        <f t="shared" ca="1" si="237"/>
        <v/>
      </c>
      <c r="AT408" s="325" t="str">
        <f t="shared" ca="1" si="238"/>
        <v/>
      </c>
      <c r="AU408" s="317" t="str">
        <f t="shared" ca="1" si="239"/>
        <v/>
      </c>
      <c r="AV408" s="318" t="str">
        <f t="shared" ca="1" si="224"/>
        <v/>
      </c>
      <c r="AW408" s="325" t="str">
        <f t="shared" ca="1" si="240"/>
        <v/>
      </c>
      <c r="AX408" s="319" t="str">
        <f t="shared" ca="1" si="241"/>
        <v/>
      </c>
      <c r="AY408" s="325" t="str">
        <f t="shared" ca="1" si="242"/>
        <v/>
      </c>
      <c r="AZ408" s="317" t="str">
        <f t="shared" ca="1" si="243"/>
        <v/>
      </c>
      <c r="BA408" s="6" t="str">
        <f t="shared" ca="1" si="225"/>
        <v/>
      </c>
      <c r="BB408" s="29"/>
      <c r="BC408" s="6" t="str">
        <f t="shared" ca="1" si="226"/>
        <v/>
      </c>
      <c r="BD408" s="6" t="str">
        <f t="shared" ca="1" si="227"/>
        <v/>
      </c>
      <c r="BE408" s="6" t="str">
        <f t="shared" ca="1" si="228"/>
        <v/>
      </c>
      <c r="BF408" s="6" t="str">
        <f t="shared" ca="1" si="229"/>
        <v/>
      </c>
      <c r="BG408" s="6" t="str">
        <f t="shared" ca="1" si="230"/>
        <v/>
      </c>
      <c r="BH408" s="6" t="str">
        <f t="shared" ca="1" si="231"/>
        <v/>
      </c>
      <c r="BI408" s="29"/>
      <c r="BJ408" s="302" t="str">
        <f t="shared" ca="1" si="232"/>
        <v/>
      </c>
      <c r="BK408" s="302" t="str">
        <f t="shared" ca="1" si="233"/>
        <v/>
      </c>
      <c r="BL408" s="29"/>
    </row>
    <row r="409" spans="1:64" x14ac:dyDescent="0.15">
      <c r="A409" s="5"/>
      <c r="B409" s="279" t="str">
        <f ca="1">LOG確認!B409</f>
        <v/>
      </c>
      <c r="C409" s="280"/>
      <c r="D409" s="281"/>
      <c r="E409" s="281"/>
      <c r="F409" s="282"/>
      <c r="G409" s="280"/>
      <c r="H409" s="283"/>
      <c r="I409" s="284"/>
      <c r="J409" s="285"/>
      <c r="K409" s="286"/>
      <c r="L409" s="285"/>
      <c r="M409" s="287"/>
      <c r="N409" s="341"/>
      <c r="O409" s="289"/>
      <c r="P409" s="290" t="str">
        <f ca="1">LOG確認!P409</f>
        <v/>
      </c>
      <c r="Q409" s="291" t="str">
        <f ca="1">LOG確認!Q409</f>
        <v/>
      </c>
      <c r="R409" s="292" t="str">
        <f ca="1">LOG確認!R409</f>
        <v/>
      </c>
      <c r="S409" s="310" t="str">
        <f ca="1">LOG確認!S409</f>
        <v/>
      </c>
      <c r="T409" s="29"/>
      <c r="U409" s="294" t="str">
        <f ca="1">LOG確認!F409</f>
        <v/>
      </c>
      <c r="V409" s="29"/>
      <c r="W409" s="29"/>
      <c r="X409" s="29"/>
      <c r="Y409" s="6">
        <f t="shared" si="210"/>
        <v>1</v>
      </c>
      <c r="Z409" s="6">
        <f t="shared" si="211"/>
        <v>1</v>
      </c>
      <c r="AA409" s="6">
        <f t="shared" si="212"/>
        <v>1</v>
      </c>
      <c r="AB409" s="6">
        <f t="shared" si="213"/>
        <v>1</v>
      </c>
      <c r="AC409" s="6">
        <f t="shared" si="214"/>
        <v>1</v>
      </c>
      <c r="AD409" s="6">
        <f t="shared" si="215"/>
        <v>1</v>
      </c>
      <c r="AE409" s="6">
        <f t="shared" si="216"/>
        <v>1</v>
      </c>
      <c r="AF409" s="6">
        <f t="shared" si="217"/>
        <v>1</v>
      </c>
      <c r="AG409" s="6">
        <f t="shared" si="218"/>
        <v>1</v>
      </c>
      <c r="AH409" s="6">
        <f t="shared" si="219"/>
        <v>1</v>
      </c>
      <c r="AI409" s="6">
        <f t="shared" si="244"/>
        <v>1</v>
      </c>
      <c r="AJ409" s="6">
        <f t="shared" ca="1" si="220"/>
        <v>1</v>
      </c>
      <c r="AK409" s="6">
        <f t="shared" si="221"/>
        <v>1</v>
      </c>
      <c r="AL409" s="6">
        <f t="shared" ca="1" si="222"/>
        <v>13</v>
      </c>
      <c r="AM409" s="53"/>
      <c r="AN409" s="6">
        <f t="shared" ca="1" si="223"/>
        <v>1</v>
      </c>
      <c r="AO409" s="29"/>
      <c r="AP409" s="314" t="str">
        <f t="shared" ca="1" si="234"/>
        <v/>
      </c>
      <c r="AQ409" s="314" t="str">
        <f t="shared" ca="1" si="235"/>
        <v/>
      </c>
      <c r="AR409" s="314" t="str">
        <f t="shared" ca="1" si="236"/>
        <v/>
      </c>
      <c r="AS409" s="319" t="str">
        <f t="shared" ca="1" si="237"/>
        <v/>
      </c>
      <c r="AT409" s="319" t="str">
        <f t="shared" ca="1" si="238"/>
        <v/>
      </c>
      <c r="AU409" s="317" t="str">
        <f t="shared" ca="1" si="239"/>
        <v/>
      </c>
      <c r="AV409" s="324" t="str">
        <f t="shared" ca="1" si="224"/>
        <v/>
      </c>
      <c r="AW409" s="319" t="str">
        <f t="shared" ca="1" si="240"/>
        <v/>
      </c>
      <c r="AX409" s="319" t="str">
        <f t="shared" ca="1" si="241"/>
        <v/>
      </c>
      <c r="AY409" s="319" t="str">
        <f t="shared" ca="1" si="242"/>
        <v/>
      </c>
      <c r="AZ409" s="317" t="str">
        <f t="shared" ca="1" si="243"/>
        <v/>
      </c>
      <c r="BA409" s="6" t="str">
        <f t="shared" ca="1" si="225"/>
        <v/>
      </c>
      <c r="BB409" s="29"/>
      <c r="BC409" s="6" t="str">
        <f t="shared" ca="1" si="226"/>
        <v/>
      </c>
      <c r="BD409" s="6" t="str">
        <f t="shared" ca="1" si="227"/>
        <v/>
      </c>
      <c r="BE409" s="6" t="str">
        <f t="shared" ca="1" si="228"/>
        <v/>
      </c>
      <c r="BF409" s="6" t="str">
        <f t="shared" ca="1" si="229"/>
        <v/>
      </c>
      <c r="BG409" s="6" t="str">
        <f t="shared" ca="1" si="230"/>
        <v/>
      </c>
      <c r="BH409" s="6" t="str">
        <f t="shared" ca="1" si="231"/>
        <v/>
      </c>
      <c r="BI409" s="29"/>
      <c r="BJ409" s="302" t="str">
        <f t="shared" ca="1" si="232"/>
        <v/>
      </c>
      <c r="BK409" s="302" t="str">
        <f t="shared" ca="1" si="233"/>
        <v/>
      </c>
      <c r="BL409" s="29"/>
    </row>
    <row r="410" spans="1:64" x14ac:dyDescent="0.15">
      <c r="A410" s="5"/>
      <c r="B410" s="303" t="str">
        <f ca="1">LOG確認!B410</f>
        <v/>
      </c>
      <c r="C410" s="304"/>
      <c r="D410" s="280"/>
      <c r="E410" s="280"/>
      <c r="F410" s="305"/>
      <c r="G410" s="320"/>
      <c r="H410" s="284"/>
      <c r="I410" s="284"/>
      <c r="J410" s="321"/>
      <c r="K410" s="342"/>
      <c r="L410" s="306"/>
      <c r="M410" s="308"/>
      <c r="N410" s="288"/>
      <c r="O410" s="309"/>
      <c r="P410" s="290" t="str">
        <f ca="1">LOG確認!P410</f>
        <v/>
      </c>
      <c r="Q410" s="291" t="str">
        <f ca="1">LOG確認!Q410</f>
        <v/>
      </c>
      <c r="R410" s="292" t="str">
        <f ca="1">LOG確認!R410</f>
        <v/>
      </c>
      <c r="S410" s="310" t="str">
        <f ca="1">LOG確認!S410</f>
        <v/>
      </c>
      <c r="T410" s="29"/>
      <c r="U410" s="311" t="str">
        <f ca="1">LOG確認!F410</f>
        <v/>
      </c>
      <c r="V410" s="29"/>
      <c r="W410" s="29"/>
      <c r="X410" s="29"/>
      <c r="Y410" s="6">
        <f t="shared" si="210"/>
        <v>1</v>
      </c>
      <c r="Z410" s="6">
        <f t="shared" si="211"/>
        <v>1</v>
      </c>
      <c r="AA410" s="6">
        <f t="shared" si="212"/>
        <v>1</v>
      </c>
      <c r="AB410" s="6">
        <f t="shared" si="213"/>
        <v>1</v>
      </c>
      <c r="AC410" s="6">
        <f t="shared" si="214"/>
        <v>1</v>
      </c>
      <c r="AD410" s="6">
        <f t="shared" si="215"/>
        <v>1</v>
      </c>
      <c r="AE410" s="6">
        <f t="shared" si="216"/>
        <v>1</v>
      </c>
      <c r="AF410" s="6">
        <f t="shared" si="217"/>
        <v>1</v>
      </c>
      <c r="AG410" s="6">
        <f t="shared" si="218"/>
        <v>1</v>
      </c>
      <c r="AH410" s="6">
        <f t="shared" si="219"/>
        <v>1</v>
      </c>
      <c r="AI410" s="6">
        <f t="shared" si="244"/>
        <v>1</v>
      </c>
      <c r="AJ410" s="6">
        <f t="shared" ca="1" si="220"/>
        <v>1</v>
      </c>
      <c r="AK410" s="6">
        <f t="shared" si="221"/>
        <v>1</v>
      </c>
      <c r="AL410" s="6">
        <f t="shared" ca="1" si="222"/>
        <v>13</v>
      </c>
      <c r="AM410" s="53"/>
      <c r="AN410" s="6">
        <f t="shared" ca="1" si="223"/>
        <v>1</v>
      </c>
      <c r="AO410" s="29"/>
      <c r="AP410" s="314" t="str">
        <f t="shared" ca="1" si="234"/>
        <v/>
      </c>
      <c r="AQ410" s="314" t="str">
        <f t="shared" ca="1" si="235"/>
        <v/>
      </c>
      <c r="AR410" s="314" t="str">
        <f t="shared" ca="1" si="236"/>
        <v/>
      </c>
      <c r="AS410" s="319" t="str">
        <f t="shared" ca="1" si="237"/>
        <v/>
      </c>
      <c r="AT410" s="319" t="str">
        <f t="shared" ca="1" si="238"/>
        <v/>
      </c>
      <c r="AU410" s="317" t="str">
        <f t="shared" ca="1" si="239"/>
        <v/>
      </c>
      <c r="AV410" s="318" t="str">
        <f t="shared" ca="1" si="224"/>
        <v/>
      </c>
      <c r="AW410" s="319" t="str">
        <f t="shared" ca="1" si="240"/>
        <v/>
      </c>
      <c r="AX410" s="319" t="str">
        <f t="shared" ca="1" si="241"/>
        <v/>
      </c>
      <c r="AY410" s="319" t="str">
        <f t="shared" ca="1" si="242"/>
        <v/>
      </c>
      <c r="AZ410" s="317" t="str">
        <f t="shared" ca="1" si="243"/>
        <v/>
      </c>
      <c r="BA410" s="6" t="str">
        <f t="shared" ca="1" si="225"/>
        <v/>
      </c>
      <c r="BB410" s="29"/>
      <c r="BC410" s="6" t="str">
        <f t="shared" ca="1" si="226"/>
        <v/>
      </c>
      <c r="BD410" s="6" t="str">
        <f t="shared" ca="1" si="227"/>
        <v/>
      </c>
      <c r="BE410" s="6" t="str">
        <f t="shared" ca="1" si="228"/>
        <v/>
      </c>
      <c r="BF410" s="6" t="str">
        <f t="shared" ca="1" si="229"/>
        <v/>
      </c>
      <c r="BG410" s="6" t="str">
        <f t="shared" ca="1" si="230"/>
        <v/>
      </c>
      <c r="BH410" s="6" t="str">
        <f t="shared" ca="1" si="231"/>
        <v/>
      </c>
      <c r="BI410" s="29"/>
      <c r="BJ410" s="302" t="str">
        <f t="shared" ca="1" si="232"/>
        <v/>
      </c>
      <c r="BK410" s="302" t="str">
        <f t="shared" ca="1" si="233"/>
        <v/>
      </c>
      <c r="BL410" s="29"/>
    </row>
    <row r="411" spans="1:64" x14ac:dyDescent="0.15">
      <c r="A411" s="5"/>
      <c r="B411" s="303" t="str">
        <f ca="1">LOG確認!B411</f>
        <v/>
      </c>
      <c r="C411" s="304"/>
      <c r="D411" s="280"/>
      <c r="E411" s="280"/>
      <c r="F411" s="305"/>
      <c r="G411" s="320"/>
      <c r="H411" s="284"/>
      <c r="I411" s="284"/>
      <c r="J411" s="306"/>
      <c r="K411" s="342"/>
      <c r="L411" s="321"/>
      <c r="M411" s="308"/>
      <c r="N411" s="288"/>
      <c r="O411" s="322"/>
      <c r="P411" s="290" t="str">
        <f ca="1">LOG確認!P411</f>
        <v/>
      </c>
      <c r="Q411" s="291" t="str">
        <f ca="1">LOG確認!Q411</f>
        <v/>
      </c>
      <c r="R411" s="292" t="str">
        <f ca="1">LOG確認!R411</f>
        <v/>
      </c>
      <c r="S411" s="310" t="str">
        <f ca="1">LOG確認!S411</f>
        <v/>
      </c>
      <c r="T411" s="29"/>
      <c r="U411" s="311" t="str">
        <f ca="1">LOG確認!F411</f>
        <v/>
      </c>
      <c r="V411" s="29"/>
      <c r="W411" s="29"/>
      <c r="X411" s="29"/>
      <c r="Y411" s="6">
        <f t="shared" si="210"/>
        <v>1</v>
      </c>
      <c r="Z411" s="6">
        <f t="shared" si="211"/>
        <v>1</v>
      </c>
      <c r="AA411" s="6">
        <f t="shared" si="212"/>
        <v>1</v>
      </c>
      <c r="AB411" s="6">
        <f t="shared" si="213"/>
        <v>1</v>
      </c>
      <c r="AC411" s="6">
        <f t="shared" si="214"/>
        <v>1</v>
      </c>
      <c r="AD411" s="6">
        <f t="shared" si="215"/>
        <v>1</v>
      </c>
      <c r="AE411" s="6">
        <f t="shared" si="216"/>
        <v>1</v>
      </c>
      <c r="AF411" s="6">
        <f t="shared" si="217"/>
        <v>1</v>
      </c>
      <c r="AG411" s="6">
        <f t="shared" si="218"/>
        <v>1</v>
      </c>
      <c r="AH411" s="6">
        <f t="shared" si="219"/>
        <v>1</v>
      </c>
      <c r="AI411" s="6">
        <f t="shared" si="244"/>
        <v>1</v>
      </c>
      <c r="AJ411" s="6">
        <f t="shared" ca="1" si="220"/>
        <v>1</v>
      </c>
      <c r="AK411" s="6">
        <f t="shared" si="221"/>
        <v>1</v>
      </c>
      <c r="AL411" s="6">
        <f t="shared" ca="1" si="222"/>
        <v>13</v>
      </c>
      <c r="AM411" s="53"/>
      <c r="AN411" s="6">
        <f t="shared" ca="1" si="223"/>
        <v>1</v>
      </c>
      <c r="AO411" s="29"/>
      <c r="AP411" s="314" t="str">
        <f t="shared" ca="1" si="234"/>
        <v/>
      </c>
      <c r="AQ411" s="314" t="str">
        <f t="shared" ca="1" si="235"/>
        <v/>
      </c>
      <c r="AR411" s="314" t="str">
        <f t="shared" ca="1" si="236"/>
        <v/>
      </c>
      <c r="AS411" s="316" t="str">
        <f t="shared" ca="1" si="237"/>
        <v/>
      </c>
      <c r="AT411" s="316" t="str">
        <f t="shared" ca="1" si="238"/>
        <v/>
      </c>
      <c r="AU411" s="317" t="str">
        <f t="shared" ca="1" si="239"/>
        <v/>
      </c>
      <c r="AV411" s="318" t="str">
        <f t="shared" ca="1" si="224"/>
        <v/>
      </c>
      <c r="AW411" s="316" t="str">
        <f t="shared" ca="1" si="240"/>
        <v/>
      </c>
      <c r="AX411" s="319" t="str">
        <f t="shared" ca="1" si="241"/>
        <v/>
      </c>
      <c r="AY411" s="316" t="str">
        <f t="shared" ca="1" si="242"/>
        <v/>
      </c>
      <c r="AZ411" s="317" t="str">
        <f t="shared" ca="1" si="243"/>
        <v/>
      </c>
      <c r="BA411" s="6" t="str">
        <f t="shared" ca="1" si="225"/>
        <v/>
      </c>
      <c r="BB411" s="29"/>
      <c r="BC411" s="6" t="str">
        <f t="shared" ca="1" si="226"/>
        <v/>
      </c>
      <c r="BD411" s="6" t="str">
        <f t="shared" ca="1" si="227"/>
        <v/>
      </c>
      <c r="BE411" s="6" t="str">
        <f t="shared" ca="1" si="228"/>
        <v/>
      </c>
      <c r="BF411" s="6" t="str">
        <f t="shared" ca="1" si="229"/>
        <v/>
      </c>
      <c r="BG411" s="6" t="str">
        <f t="shared" ca="1" si="230"/>
        <v/>
      </c>
      <c r="BH411" s="6" t="str">
        <f t="shared" ca="1" si="231"/>
        <v/>
      </c>
      <c r="BI411" s="29"/>
      <c r="BJ411" s="302" t="str">
        <f t="shared" ca="1" si="232"/>
        <v/>
      </c>
      <c r="BK411" s="302" t="str">
        <f t="shared" ca="1" si="233"/>
        <v/>
      </c>
      <c r="BL411" s="29"/>
    </row>
    <row r="412" spans="1:64" x14ac:dyDescent="0.15">
      <c r="A412" s="5"/>
      <c r="B412" s="303" t="str">
        <f ca="1">LOG確認!B412</f>
        <v/>
      </c>
      <c r="C412" s="304"/>
      <c r="D412" s="280"/>
      <c r="E412" s="280"/>
      <c r="F412" s="305"/>
      <c r="G412" s="320"/>
      <c r="H412" s="284"/>
      <c r="I412" s="284"/>
      <c r="J412" s="306"/>
      <c r="K412" s="342"/>
      <c r="L412" s="321"/>
      <c r="M412" s="308"/>
      <c r="N412" s="288"/>
      <c r="O412" s="322"/>
      <c r="P412" s="290" t="str">
        <f ca="1">LOG確認!P412</f>
        <v/>
      </c>
      <c r="Q412" s="291" t="str">
        <f ca="1">LOG確認!Q412</f>
        <v/>
      </c>
      <c r="R412" s="292" t="str">
        <f ca="1">LOG確認!R412</f>
        <v/>
      </c>
      <c r="S412" s="310" t="str">
        <f ca="1">LOG確認!S412</f>
        <v/>
      </c>
      <c r="T412" s="29"/>
      <c r="U412" s="311" t="str">
        <f ca="1">LOG確認!F412</f>
        <v/>
      </c>
      <c r="V412" s="29"/>
      <c r="W412" s="29"/>
      <c r="X412" s="29"/>
      <c r="Y412" s="6">
        <f t="shared" si="210"/>
        <v>1</v>
      </c>
      <c r="Z412" s="6">
        <f t="shared" si="211"/>
        <v>1</v>
      </c>
      <c r="AA412" s="6">
        <f t="shared" si="212"/>
        <v>1</v>
      </c>
      <c r="AB412" s="6">
        <f t="shared" si="213"/>
        <v>1</v>
      </c>
      <c r="AC412" s="6">
        <f t="shared" si="214"/>
        <v>1</v>
      </c>
      <c r="AD412" s="6">
        <f t="shared" si="215"/>
        <v>1</v>
      </c>
      <c r="AE412" s="6">
        <f t="shared" si="216"/>
        <v>1</v>
      </c>
      <c r="AF412" s="6">
        <f t="shared" si="217"/>
        <v>1</v>
      </c>
      <c r="AG412" s="6">
        <f t="shared" si="218"/>
        <v>1</v>
      </c>
      <c r="AH412" s="6">
        <f t="shared" si="219"/>
        <v>1</v>
      </c>
      <c r="AI412" s="6">
        <f t="shared" si="244"/>
        <v>1</v>
      </c>
      <c r="AJ412" s="6">
        <f t="shared" ca="1" si="220"/>
        <v>1</v>
      </c>
      <c r="AK412" s="6">
        <f t="shared" si="221"/>
        <v>1</v>
      </c>
      <c r="AL412" s="6">
        <f t="shared" ca="1" si="222"/>
        <v>13</v>
      </c>
      <c r="AM412" s="53"/>
      <c r="AN412" s="6">
        <f t="shared" ca="1" si="223"/>
        <v>1</v>
      </c>
      <c r="AO412" s="29"/>
      <c r="AP412" s="314" t="str">
        <f t="shared" ca="1" si="234"/>
        <v/>
      </c>
      <c r="AQ412" s="314" t="str">
        <f t="shared" ca="1" si="235"/>
        <v/>
      </c>
      <c r="AR412" s="314" t="str">
        <f t="shared" ca="1" si="236"/>
        <v/>
      </c>
      <c r="AS412" s="319" t="str">
        <f t="shared" ca="1" si="237"/>
        <v/>
      </c>
      <c r="AT412" s="319" t="str">
        <f t="shared" ca="1" si="238"/>
        <v/>
      </c>
      <c r="AU412" s="317" t="str">
        <f t="shared" ca="1" si="239"/>
        <v/>
      </c>
      <c r="AV412" s="324" t="str">
        <f t="shared" ca="1" si="224"/>
        <v/>
      </c>
      <c r="AW412" s="319" t="str">
        <f t="shared" ca="1" si="240"/>
        <v/>
      </c>
      <c r="AX412" s="319" t="str">
        <f t="shared" ca="1" si="241"/>
        <v/>
      </c>
      <c r="AY412" s="319" t="str">
        <f t="shared" ca="1" si="242"/>
        <v/>
      </c>
      <c r="AZ412" s="317" t="str">
        <f t="shared" ca="1" si="243"/>
        <v/>
      </c>
      <c r="BA412" s="6" t="str">
        <f t="shared" ca="1" si="225"/>
        <v/>
      </c>
      <c r="BB412" s="29"/>
      <c r="BC412" s="6" t="str">
        <f t="shared" ca="1" si="226"/>
        <v/>
      </c>
      <c r="BD412" s="6" t="str">
        <f t="shared" ca="1" si="227"/>
        <v/>
      </c>
      <c r="BE412" s="6" t="str">
        <f t="shared" ca="1" si="228"/>
        <v/>
      </c>
      <c r="BF412" s="6" t="str">
        <f t="shared" ca="1" si="229"/>
        <v/>
      </c>
      <c r="BG412" s="6" t="str">
        <f t="shared" ca="1" si="230"/>
        <v/>
      </c>
      <c r="BH412" s="6" t="str">
        <f t="shared" ca="1" si="231"/>
        <v/>
      </c>
      <c r="BI412" s="29"/>
      <c r="BJ412" s="302" t="str">
        <f t="shared" ca="1" si="232"/>
        <v/>
      </c>
      <c r="BK412" s="302" t="str">
        <f t="shared" ca="1" si="233"/>
        <v/>
      </c>
      <c r="BL412" s="29"/>
    </row>
    <row r="413" spans="1:64" x14ac:dyDescent="0.15">
      <c r="A413" s="5"/>
      <c r="B413" s="303" t="str">
        <f ca="1">LOG確認!B413</f>
        <v/>
      </c>
      <c r="C413" s="304"/>
      <c r="D413" s="280"/>
      <c r="E413" s="280"/>
      <c r="F413" s="305"/>
      <c r="G413" s="320"/>
      <c r="H413" s="284"/>
      <c r="I413" s="284"/>
      <c r="J413" s="306"/>
      <c r="K413" s="307"/>
      <c r="L413" s="306"/>
      <c r="M413" s="308"/>
      <c r="N413" s="288"/>
      <c r="O413" s="322"/>
      <c r="P413" s="290" t="str">
        <f ca="1">LOG確認!P413</f>
        <v/>
      </c>
      <c r="Q413" s="291" t="str">
        <f ca="1">LOG確認!Q413</f>
        <v/>
      </c>
      <c r="R413" s="292" t="str">
        <f ca="1">LOG確認!R413</f>
        <v/>
      </c>
      <c r="S413" s="310" t="str">
        <f ca="1">LOG確認!S413</f>
        <v/>
      </c>
      <c r="T413" s="29"/>
      <c r="U413" s="311" t="str">
        <f ca="1">LOG確認!F413</f>
        <v/>
      </c>
      <c r="V413" s="29"/>
      <c r="W413" s="29"/>
      <c r="X413" s="29"/>
      <c r="Y413" s="6">
        <f t="shared" si="210"/>
        <v>1</v>
      </c>
      <c r="Z413" s="6">
        <f t="shared" si="211"/>
        <v>1</v>
      </c>
      <c r="AA413" s="6">
        <f t="shared" si="212"/>
        <v>1</v>
      </c>
      <c r="AB413" s="6">
        <f t="shared" si="213"/>
        <v>1</v>
      </c>
      <c r="AC413" s="6">
        <f t="shared" si="214"/>
        <v>1</v>
      </c>
      <c r="AD413" s="6">
        <f t="shared" si="215"/>
        <v>1</v>
      </c>
      <c r="AE413" s="6">
        <f t="shared" si="216"/>
        <v>1</v>
      </c>
      <c r="AF413" s="6">
        <f t="shared" si="217"/>
        <v>1</v>
      </c>
      <c r="AG413" s="6">
        <f t="shared" si="218"/>
        <v>1</v>
      </c>
      <c r="AH413" s="6">
        <f t="shared" si="219"/>
        <v>1</v>
      </c>
      <c r="AI413" s="6">
        <f t="shared" si="244"/>
        <v>1</v>
      </c>
      <c r="AJ413" s="6">
        <f t="shared" ca="1" si="220"/>
        <v>1</v>
      </c>
      <c r="AK413" s="6">
        <f t="shared" si="221"/>
        <v>1</v>
      </c>
      <c r="AL413" s="6">
        <f t="shared" ca="1" si="222"/>
        <v>13</v>
      </c>
      <c r="AM413" s="53"/>
      <c r="AN413" s="6">
        <f t="shared" ca="1" si="223"/>
        <v>1</v>
      </c>
      <c r="AO413" s="29"/>
      <c r="AP413" s="314" t="str">
        <f t="shared" ca="1" si="234"/>
        <v/>
      </c>
      <c r="AQ413" s="314" t="str">
        <f t="shared" ca="1" si="235"/>
        <v/>
      </c>
      <c r="AR413" s="314" t="str">
        <f t="shared" ca="1" si="236"/>
        <v/>
      </c>
      <c r="AS413" s="325" t="str">
        <f t="shared" ca="1" si="237"/>
        <v/>
      </c>
      <c r="AT413" s="325" t="str">
        <f t="shared" ca="1" si="238"/>
        <v/>
      </c>
      <c r="AU413" s="317" t="str">
        <f t="shared" ca="1" si="239"/>
        <v/>
      </c>
      <c r="AV413" s="318" t="str">
        <f t="shared" ca="1" si="224"/>
        <v/>
      </c>
      <c r="AW413" s="325" t="str">
        <f t="shared" ca="1" si="240"/>
        <v/>
      </c>
      <c r="AX413" s="319" t="str">
        <f t="shared" ca="1" si="241"/>
        <v/>
      </c>
      <c r="AY413" s="325" t="str">
        <f t="shared" ca="1" si="242"/>
        <v/>
      </c>
      <c r="AZ413" s="317" t="str">
        <f t="shared" ca="1" si="243"/>
        <v/>
      </c>
      <c r="BA413" s="6" t="str">
        <f t="shared" ca="1" si="225"/>
        <v/>
      </c>
      <c r="BB413" s="29"/>
      <c r="BC413" s="6" t="str">
        <f t="shared" ca="1" si="226"/>
        <v/>
      </c>
      <c r="BD413" s="6" t="str">
        <f t="shared" ca="1" si="227"/>
        <v/>
      </c>
      <c r="BE413" s="6" t="str">
        <f t="shared" ca="1" si="228"/>
        <v/>
      </c>
      <c r="BF413" s="6" t="str">
        <f t="shared" ca="1" si="229"/>
        <v/>
      </c>
      <c r="BG413" s="6" t="str">
        <f t="shared" ca="1" si="230"/>
        <v/>
      </c>
      <c r="BH413" s="6" t="str">
        <f t="shared" ca="1" si="231"/>
        <v/>
      </c>
      <c r="BI413" s="29"/>
      <c r="BJ413" s="302" t="str">
        <f t="shared" ca="1" si="232"/>
        <v/>
      </c>
      <c r="BK413" s="302" t="str">
        <f t="shared" ca="1" si="233"/>
        <v/>
      </c>
      <c r="BL413" s="29"/>
    </row>
    <row r="414" spans="1:64" x14ac:dyDescent="0.15">
      <c r="A414" s="5"/>
      <c r="B414" s="303" t="str">
        <f ca="1">LOG確認!B414</f>
        <v/>
      </c>
      <c r="C414" s="304"/>
      <c r="D414" s="280"/>
      <c r="E414" s="280"/>
      <c r="F414" s="305"/>
      <c r="G414" s="320"/>
      <c r="H414" s="284"/>
      <c r="I414" s="284"/>
      <c r="J414" s="321"/>
      <c r="K414" s="342"/>
      <c r="L414" s="321"/>
      <c r="M414" s="308"/>
      <c r="N414" s="288"/>
      <c r="O414" s="309"/>
      <c r="P414" s="290" t="str">
        <f ca="1">LOG確認!P414</f>
        <v/>
      </c>
      <c r="Q414" s="291" t="str">
        <f ca="1">LOG確認!Q414</f>
        <v/>
      </c>
      <c r="R414" s="292" t="str">
        <f ca="1">LOG確認!R414</f>
        <v/>
      </c>
      <c r="S414" s="310" t="str">
        <f ca="1">LOG確認!S414</f>
        <v/>
      </c>
      <c r="T414" s="29"/>
      <c r="U414" s="326" t="str">
        <f ca="1">LOG確認!F414</f>
        <v/>
      </c>
      <c r="V414" s="29"/>
      <c r="W414" s="29"/>
      <c r="X414" s="29"/>
      <c r="Y414" s="6">
        <f t="shared" si="210"/>
        <v>1</v>
      </c>
      <c r="Z414" s="6">
        <f t="shared" si="211"/>
        <v>1</v>
      </c>
      <c r="AA414" s="6">
        <f t="shared" si="212"/>
        <v>1</v>
      </c>
      <c r="AB414" s="6">
        <f t="shared" si="213"/>
        <v>1</v>
      </c>
      <c r="AC414" s="6">
        <f t="shared" si="214"/>
        <v>1</v>
      </c>
      <c r="AD414" s="6">
        <f t="shared" si="215"/>
        <v>1</v>
      </c>
      <c r="AE414" s="6">
        <f t="shared" si="216"/>
        <v>1</v>
      </c>
      <c r="AF414" s="6">
        <f t="shared" si="217"/>
        <v>1</v>
      </c>
      <c r="AG414" s="6">
        <f t="shared" si="218"/>
        <v>1</v>
      </c>
      <c r="AH414" s="6">
        <f t="shared" si="219"/>
        <v>1</v>
      </c>
      <c r="AI414" s="6">
        <f t="shared" si="244"/>
        <v>1</v>
      </c>
      <c r="AJ414" s="6">
        <f t="shared" ca="1" si="220"/>
        <v>1</v>
      </c>
      <c r="AK414" s="6">
        <f t="shared" si="221"/>
        <v>1</v>
      </c>
      <c r="AL414" s="6">
        <f t="shared" ca="1" si="222"/>
        <v>13</v>
      </c>
      <c r="AM414" s="53"/>
      <c r="AN414" s="6">
        <f t="shared" ca="1" si="223"/>
        <v>1</v>
      </c>
      <c r="AO414" s="29"/>
      <c r="AP414" s="314" t="str">
        <f t="shared" ca="1" si="234"/>
        <v/>
      </c>
      <c r="AQ414" s="314" t="str">
        <f t="shared" ca="1" si="235"/>
        <v/>
      </c>
      <c r="AR414" s="314" t="str">
        <f t="shared" ca="1" si="236"/>
        <v/>
      </c>
      <c r="AS414" s="325" t="str">
        <f t="shared" ca="1" si="237"/>
        <v/>
      </c>
      <c r="AT414" s="325" t="str">
        <f t="shared" ca="1" si="238"/>
        <v/>
      </c>
      <c r="AU414" s="317" t="str">
        <f t="shared" ca="1" si="239"/>
        <v/>
      </c>
      <c r="AV414" s="318" t="str">
        <f t="shared" ca="1" si="224"/>
        <v/>
      </c>
      <c r="AW414" s="325" t="str">
        <f t="shared" ca="1" si="240"/>
        <v/>
      </c>
      <c r="AX414" s="319" t="str">
        <f t="shared" ca="1" si="241"/>
        <v/>
      </c>
      <c r="AY414" s="325" t="str">
        <f t="shared" ca="1" si="242"/>
        <v/>
      </c>
      <c r="AZ414" s="317" t="str">
        <f t="shared" ca="1" si="243"/>
        <v/>
      </c>
      <c r="BA414" s="6" t="str">
        <f t="shared" ca="1" si="225"/>
        <v/>
      </c>
      <c r="BB414" s="29"/>
      <c r="BC414" s="6" t="str">
        <f t="shared" ca="1" si="226"/>
        <v/>
      </c>
      <c r="BD414" s="6" t="str">
        <f t="shared" ca="1" si="227"/>
        <v/>
      </c>
      <c r="BE414" s="6" t="str">
        <f t="shared" ca="1" si="228"/>
        <v/>
      </c>
      <c r="BF414" s="6" t="str">
        <f t="shared" ca="1" si="229"/>
        <v/>
      </c>
      <c r="BG414" s="6" t="str">
        <f t="shared" ca="1" si="230"/>
        <v/>
      </c>
      <c r="BH414" s="6" t="str">
        <f t="shared" ca="1" si="231"/>
        <v/>
      </c>
      <c r="BI414" s="29"/>
      <c r="BJ414" s="302" t="str">
        <f t="shared" ca="1" si="232"/>
        <v/>
      </c>
      <c r="BK414" s="302" t="str">
        <f t="shared" ca="1" si="233"/>
        <v/>
      </c>
      <c r="BL414" s="29"/>
    </row>
    <row r="415" spans="1:64" x14ac:dyDescent="0.15">
      <c r="A415" s="5"/>
      <c r="B415" s="303" t="str">
        <f ca="1">LOG確認!B415</f>
        <v/>
      </c>
      <c r="C415" s="304"/>
      <c r="D415" s="280"/>
      <c r="E415" s="280"/>
      <c r="F415" s="305"/>
      <c r="G415" s="320"/>
      <c r="H415" s="284"/>
      <c r="I415" s="284"/>
      <c r="J415" s="321"/>
      <c r="K415" s="342"/>
      <c r="L415" s="321"/>
      <c r="M415" s="308"/>
      <c r="N415" s="288"/>
      <c r="O415" s="322"/>
      <c r="P415" s="290" t="str">
        <f ca="1">LOG確認!P415</f>
        <v/>
      </c>
      <c r="Q415" s="291" t="str">
        <f ca="1">LOG確認!Q415</f>
        <v/>
      </c>
      <c r="R415" s="292" t="str">
        <f ca="1">LOG確認!R415</f>
        <v/>
      </c>
      <c r="S415" s="310" t="str">
        <f ca="1">LOG確認!S415</f>
        <v/>
      </c>
      <c r="T415" s="29"/>
      <c r="U415" s="311" t="str">
        <f ca="1">LOG確認!F415</f>
        <v/>
      </c>
      <c r="V415" s="29"/>
      <c r="W415" s="29"/>
      <c r="X415" s="29"/>
      <c r="Y415" s="6">
        <f t="shared" si="210"/>
        <v>1</v>
      </c>
      <c r="Z415" s="6">
        <f t="shared" si="211"/>
        <v>1</v>
      </c>
      <c r="AA415" s="6">
        <f t="shared" si="212"/>
        <v>1</v>
      </c>
      <c r="AB415" s="6">
        <f t="shared" si="213"/>
        <v>1</v>
      </c>
      <c r="AC415" s="6">
        <f t="shared" si="214"/>
        <v>1</v>
      </c>
      <c r="AD415" s="6">
        <f t="shared" si="215"/>
        <v>1</v>
      </c>
      <c r="AE415" s="6">
        <f t="shared" si="216"/>
        <v>1</v>
      </c>
      <c r="AF415" s="6">
        <f t="shared" si="217"/>
        <v>1</v>
      </c>
      <c r="AG415" s="6">
        <f t="shared" si="218"/>
        <v>1</v>
      </c>
      <c r="AH415" s="6">
        <f t="shared" si="219"/>
        <v>1</v>
      </c>
      <c r="AI415" s="6">
        <f t="shared" si="244"/>
        <v>1</v>
      </c>
      <c r="AJ415" s="6">
        <f t="shared" ca="1" si="220"/>
        <v>1</v>
      </c>
      <c r="AK415" s="6">
        <f t="shared" si="221"/>
        <v>1</v>
      </c>
      <c r="AL415" s="6">
        <f t="shared" ca="1" si="222"/>
        <v>13</v>
      </c>
      <c r="AM415" s="53"/>
      <c r="AN415" s="6">
        <f t="shared" ca="1" si="223"/>
        <v>1</v>
      </c>
      <c r="AO415" s="29"/>
      <c r="AP415" s="314" t="str">
        <f t="shared" ca="1" si="234"/>
        <v/>
      </c>
      <c r="AQ415" s="314" t="str">
        <f t="shared" ca="1" si="235"/>
        <v/>
      </c>
      <c r="AR415" s="314" t="str">
        <f t="shared" ca="1" si="236"/>
        <v/>
      </c>
      <c r="AS415" s="325" t="str">
        <f t="shared" ca="1" si="237"/>
        <v/>
      </c>
      <c r="AT415" s="325" t="str">
        <f t="shared" ca="1" si="238"/>
        <v/>
      </c>
      <c r="AU415" s="317" t="str">
        <f t="shared" ca="1" si="239"/>
        <v/>
      </c>
      <c r="AV415" s="324" t="str">
        <f t="shared" ca="1" si="224"/>
        <v/>
      </c>
      <c r="AW415" s="325" t="str">
        <f t="shared" ca="1" si="240"/>
        <v/>
      </c>
      <c r="AX415" s="319" t="str">
        <f t="shared" ca="1" si="241"/>
        <v/>
      </c>
      <c r="AY415" s="325" t="str">
        <f t="shared" ca="1" si="242"/>
        <v/>
      </c>
      <c r="AZ415" s="317" t="str">
        <f t="shared" ca="1" si="243"/>
        <v/>
      </c>
      <c r="BA415" s="6" t="str">
        <f t="shared" ca="1" si="225"/>
        <v/>
      </c>
      <c r="BB415" s="29"/>
      <c r="BC415" s="6" t="str">
        <f t="shared" ca="1" si="226"/>
        <v/>
      </c>
      <c r="BD415" s="6" t="str">
        <f t="shared" ca="1" si="227"/>
        <v/>
      </c>
      <c r="BE415" s="6" t="str">
        <f t="shared" ca="1" si="228"/>
        <v/>
      </c>
      <c r="BF415" s="6" t="str">
        <f t="shared" ca="1" si="229"/>
        <v/>
      </c>
      <c r="BG415" s="6" t="str">
        <f t="shared" ca="1" si="230"/>
        <v/>
      </c>
      <c r="BH415" s="6" t="str">
        <f t="shared" ca="1" si="231"/>
        <v/>
      </c>
      <c r="BI415" s="29"/>
      <c r="BJ415" s="302" t="str">
        <f t="shared" ca="1" si="232"/>
        <v/>
      </c>
      <c r="BK415" s="302" t="str">
        <f t="shared" ca="1" si="233"/>
        <v/>
      </c>
      <c r="BL415" s="29"/>
    </row>
    <row r="416" spans="1:64" x14ac:dyDescent="0.15">
      <c r="A416" s="5"/>
      <c r="B416" s="303" t="str">
        <f ca="1">LOG確認!B416</f>
        <v/>
      </c>
      <c r="C416" s="304"/>
      <c r="D416" s="280"/>
      <c r="E416" s="280"/>
      <c r="F416" s="305"/>
      <c r="G416" s="320"/>
      <c r="H416" s="284"/>
      <c r="I416" s="284"/>
      <c r="J416" s="306"/>
      <c r="K416" s="342"/>
      <c r="L416" s="321"/>
      <c r="M416" s="308"/>
      <c r="N416" s="288"/>
      <c r="O416" s="322"/>
      <c r="P416" s="290" t="str">
        <f ca="1">LOG確認!P416</f>
        <v/>
      </c>
      <c r="Q416" s="291" t="str">
        <f ca="1">LOG確認!Q416</f>
        <v/>
      </c>
      <c r="R416" s="292" t="str">
        <f ca="1">LOG確認!R416</f>
        <v/>
      </c>
      <c r="S416" s="310" t="str">
        <f ca="1">LOG確認!S416</f>
        <v/>
      </c>
      <c r="T416" s="29"/>
      <c r="U416" s="311" t="str">
        <f ca="1">LOG確認!F416</f>
        <v/>
      </c>
      <c r="V416" s="29"/>
      <c r="W416" s="29"/>
      <c r="X416" s="29"/>
      <c r="Y416" s="6">
        <f t="shared" si="210"/>
        <v>1</v>
      </c>
      <c r="Z416" s="6">
        <f t="shared" si="211"/>
        <v>1</v>
      </c>
      <c r="AA416" s="6">
        <f t="shared" si="212"/>
        <v>1</v>
      </c>
      <c r="AB416" s="6">
        <f t="shared" si="213"/>
        <v>1</v>
      </c>
      <c r="AC416" s="6">
        <f t="shared" si="214"/>
        <v>1</v>
      </c>
      <c r="AD416" s="6">
        <f t="shared" si="215"/>
        <v>1</v>
      </c>
      <c r="AE416" s="6">
        <f t="shared" si="216"/>
        <v>1</v>
      </c>
      <c r="AF416" s="6">
        <f t="shared" si="217"/>
        <v>1</v>
      </c>
      <c r="AG416" s="6">
        <f t="shared" si="218"/>
        <v>1</v>
      </c>
      <c r="AH416" s="6">
        <f t="shared" si="219"/>
        <v>1</v>
      </c>
      <c r="AI416" s="6">
        <f t="shared" si="244"/>
        <v>1</v>
      </c>
      <c r="AJ416" s="6">
        <f t="shared" ca="1" si="220"/>
        <v>1</v>
      </c>
      <c r="AK416" s="6">
        <f t="shared" si="221"/>
        <v>1</v>
      </c>
      <c r="AL416" s="6">
        <f t="shared" ca="1" si="222"/>
        <v>13</v>
      </c>
      <c r="AM416" s="53"/>
      <c r="AN416" s="6">
        <f t="shared" ca="1" si="223"/>
        <v>1</v>
      </c>
      <c r="AO416" s="29"/>
      <c r="AP416" s="314" t="str">
        <f t="shared" ca="1" si="234"/>
        <v/>
      </c>
      <c r="AQ416" s="314" t="str">
        <f t="shared" ca="1" si="235"/>
        <v/>
      </c>
      <c r="AR416" s="314" t="str">
        <f t="shared" ca="1" si="236"/>
        <v/>
      </c>
      <c r="AS416" s="325" t="str">
        <f t="shared" ca="1" si="237"/>
        <v/>
      </c>
      <c r="AT416" s="325" t="str">
        <f t="shared" ca="1" si="238"/>
        <v/>
      </c>
      <c r="AU416" s="317" t="str">
        <f t="shared" ca="1" si="239"/>
        <v/>
      </c>
      <c r="AV416" s="318" t="str">
        <f t="shared" ca="1" si="224"/>
        <v/>
      </c>
      <c r="AW416" s="325" t="str">
        <f t="shared" ca="1" si="240"/>
        <v/>
      </c>
      <c r="AX416" s="319" t="str">
        <f t="shared" ca="1" si="241"/>
        <v/>
      </c>
      <c r="AY416" s="325" t="str">
        <f t="shared" ca="1" si="242"/>
        <v/>
      </c>
      <c r="AZ416" s="317" t="str">
        <f t="shared" ca="1" si="243"/>
        <v/>
      </c>
      <c r="BA416" s="6" t="str">
        <f t="shared" ca="1" si="225"/>
        <v/>
      </c>
      <c r="BB416" s="29"/>
      <c r="BC416" s="6" t="str">
        <f t="shared" ca="1" si="226"/>
        <v/>
      </c>
      <c r="BD416" s="6" t="str">
        <f t="shared" ca="1" si="227"/>
        <v/>
      </c>
      <c r="BE416" s="6" t="str">
        <f t="shared" ca="1" si="228"/>
        <v/>
      </c>
      <c r="BF416" s="6" t="str">
        <f t="shared" ca="1" si="229"/>
        <v/>
      </c>
      <c r="BG416" s="6" t="str">
        <f t="shared" ca="1" si="230"/>
        <v/>
      </c>
      <c r="BH416" s="6" t="str">
        <f t="shared" ca="1" si="231"/>
        <v/>
      </c>
      <c r="BI416" s="29"/>
      <c r="BJ416" s="302" t="str">
        <f t="shared" ca="1" si="232"/>
        <v/>
      </c>
      <c r="BK416" s="302" t="str">
        <f t="shared" ca="1" si="233"/>
        <v/>
      </c>
      <c r="BL416" s="29"/>
    </row>
    <row r="417" spans="1:64" x14ac:dyDescent="0.15">
      <c r="A417" s="5"/>
      <c r="B417" s="303" t="str">
        <f ca="1">LOG確認!B417</f>
        <v/>
      </c>
      <c r="C417" s="304"/>
      <c r="D417" s="280"/>
      <c r="E417" s="280"/>
      <c r="F417" s="305"/>
      <c r="G417" s="320"/>
      <c r="H417" s="284"/>
      <c r="I417" s="284"/>
      <c r="J417" s="306"/>
      <c r="K417" s="342"/>
      <c r="L417" s="306"/>
      <c r="M417" s="308"/>
      <c r="N417" s="288"/>
      <c r="O417" s="322"/>
      <c r="P417" s="290" t="str">
        <f ca="1">LOG確認!P417</f>
        <v/>
      </c>
      <c r="Q417" s="291" t="str">
        <f ca="1">LOG確認!Q417</f>
        <v/>
      </c>
      <c r="R417" s="292" t="str">
        <f ca="1">LOG確認!R417</f>
        <v/>
      </c>
      <c r="S417" s="310" t="str">
        <f ca="1">LOG確認!S417</f>
        <v/>
      </c>
      <c r="T417" s="29"/>
      <c r="U417" s="326" t="str">
        <f ca="1">LOG確認!F417</f>
        <v/>
      </c>
      <c r="V417" s="29"/>
      <c r="W417" s="29"/>
      <c r="X417" s="29"/>
      <c r="Y417" s="6">
        <f t="shared" si="210"/>
        <v>1</v>
      </c>
      <c r="Z417" s="6">
        <f t="shared" si="211"/>
        <v>1</v>
      </c>
      <c r="AA417" s="6">
        <f t="shared" si="212"/>
        <v>1</v>
      </c>
      <c r="AB417" s="6">
        <f t="shared" si="213"/>
        <v>1</v>
      </c>
      <c r="AC417" s="6">
        <f t="shared" si="214"/>
        <v>1</v>
      </c>
      <c r="AD417" s="6">
        <f t="shared" si="215"/>
        <v>1</v>
      </c>
      <c r="AE417" s="6">
        <f t="shared" si="216"/>
        <v>1</v>
      </c>
      <c r="AF417" s="6">
        <f t="shared" si="217"/>
        <v>1</v>
      </c>
      <c r="AG417" s="6">
        <f t="shared" si="218"/>
        <v>1</v>
      </c>
      <c r="AH417" s="6">
        <f t="shared" si="219"/>
        <v>1</v>
      </c>
      <c r="AI417" s="6">
        <f t="shared" si="244"/>
        <v>1</v>
      </c>
      <c r="AJ417" s="6">
        <f t="shared" ca="1" si="220"/>
        <v>1</v>
      </c>
      <c r="AK417" s="6">
        <f t="shared" si="221"/>
        <v>1</v>
      </c>
      <c r="AL417" s="6">
        <f t="shared" ca="1" si="222"/>
        <v>13</v>
      </c>
      <c r="AM417" s="53"/>
      <c r="AN417" s="6">
        <f t="shared" ca="1" si="223"/>
        <v>1</v>
      </c>
      <c r="AO417" s="29"/>
      <c r="AP417" s="314" t="str">
        <f t="shared" ca="1" si="234"/>
        <v/>
      </c>
      <c r="AQ417" s="314" t="str">
        <f t="shared" ca="1" si="235"/>
        <v/>
      </c>
      <c r="AR417" s="314" t="str">
        <f t="shared" ca="1" si="236"/>
        <v/>
      </c>
      <c r="AS417" s="316" t="str">
        <f t="shared" ca="1" si="237"/>
        <v/>
      </c>
      <c r="AT417" s="316" t="str">
        <f t="shared" ca="1" si="238"/>
        <v/>
      </c>
      <c r="AU417" s="317" t="str">
        <f t="shared" ca="1" si="239"/>
        <v/>
      </c>
      <c r="AV417" s="318" t="str">
        <f t="shared" ca="1" si="224"/>
        <v/>
      </c>
      <c r="AW417" s="316" t="str">
        <f t="shared" ca="1" si="240"/>
        <v/>
      </c>
      <c r="AX417" s="319" t="str">
        <f t="shared" ca="1" si="241"/>
        <v/>
      </c>
      <c r="AY417" s="316" t="str">
        <f t="shared" ca="1" si="242"/>
        <v/>
      </c>
      <c r="AZ417" s="317" t="str">
        <f t="shared" ca="1" si="243"/>
        <v/>
      </c>
      <c r="BA417" s="6" t="str">
        <f t="shared" ca="1" si="225"/>
        <v/>
      </c>
      <c r="BB417" s="29"/>
      <c r="BC417" s="6" t="str">
        <f t="shared" ca="1" si="226"/>
        <v/>
      </c>
      <c r="BD417" s="6" t="str">
        <f t="shared" ca="1" si="227"/>
        <v/>
      </c>
      <c r="BE417" s="6" t="str">
        <f t="shared" ca="1" si="228"/>
        <v/>
      </c>
      <c r="BF417" s="6" t="str">
        <f t="shared" ca="1" si="229"/>
        <v/>
      </c>
      <c r="BG417" s="6" t="str">
        <f t="shared" ca="1" si="230"/>
        <v/>
      </c>
      <c r="BH417" s="6" t="str">
        <f t="shared" ca="1" si="231"/>
        <v/>
      </c>
      <c r="BI417" s="29"/>
      <c r="BJ417" s="302" t="str">
        <f t="shared" ca="1" si="232"/>
        <v/>
      </c>
      <c r="BK417" s="302" t="str">
        <f t="shared" ca="1" si="233"/>
        <v/>
      </c>
      <c r="BL417" s="29"/>
    </row>
    <row r="418" spans="1:64" x14ac:dyDescent="0.15">
      <c r="A418" s="5">
        <v>400</v>
      </c>
      <c r="B418" s="303" t="str">
        <f ca="1">LOG確認!B418</f>
        <v/>
      </c>
      <c r="C418" s="327"/>
      <c r="D418" s="328"/>
      <c r="E418" s="328"/>
      <c r="F418" s="329"/>
      <c r="G418" s="328"/>
      <c r="H418" s="330"/>
      <c r="I418" s="330"/>
      <c r="J418" s="331"/>
      <c r="K418" s="332"/>
      <c r="L418" s="331"/>
      <c r="M418" s="333"/>
      <c r="N418" s="334"/>
      <c r="O418" s="335"/>
      <c r="P418" s="336" t="str">
        <f ca="1">LOG確認!P418</f>
        <v/>
      </c>
      <c r="Q418" s="337" t="str">
        <f ca="1">LOG確認!Q418</f>
        <v/>
      </c>
      <c r="R418" s="338" t="str">
        <f ca="1">LOG確認!R418</f>
        <v/>
      </c>
      <c r="S418" s="339" t="str">
        <f ca="1">LOG確認!S418</f>
        <v/>
      </c>
      <c r="T418" s="29"/>
      <c r="U418" s="340" t="str">
        <f ca="1">LOG確認!F418</f>
        <v/>
      </c>
      <c r="V418" s="29"/>
      <c r="W418" s="29"/>
      <c r="X418" s="29"/>
      <c r="Y418" s="6">
        <f t="shared" si="210"/>
        <v>1</v>
      </c>
      <c r="Z418" s="6">
        <f t="shared" si="211"/>
        <v>1</v>
      </c>
      <c r="AA418" s="6">
        <f t="shared" si="212"/>
        <v>1</v>
      </c>
      <c r="AB418" s="6">
        <f t="shared" si="213"/>
        <v>1</v>
      </c>
      <c r="AC418" s="6">
        <f t="shared" si="214"/>
        <v>1</v>
      </c>
      <c r="AD418" s="6">
        <f t="shared" si="215"/>
        <v>1</v>
      </c>
      <c r="AE418" s="6">
        <f t="shared" si="216"/>
        <v>1</v>
      </c>
      <c r="AF418" s="6">
        <f t="shared" si="217"/>
        <v>1</v>
      </c>
      <c r="AG418" s="6">
        <f t="shared" si="218"/>
        <v>1</v>
      </c>
      <c r="AH418" s="6">
        <f t="shared" si="219"/>
        <v>1</v>
      </c>
      <c r="AI418" s="6">
        <f t="shared" si="244"/>
        <v>1</v>
      </c>
      <c r="AJ418" s="6">
        <f t="shared" ca="1" si="220"/>
        <v>1</v>
      </c>
      <c r="AK418" s="6">
        <f t="shared" si="221"/>
        <v>1</v>
      </c>
      <c r="AL418" s="6">
        <f t="shared" ca="1" si="222"/>
        <v>13</v>
      </c>
      <c r="AM418" s="53"/>
      <c r="AN418" s="6">
        <f t="shared" ca="1" si="223"/>
        <v>1</v>
      </c>
      <c r="AO418" s="29"/>
      <c r="AP418" s="314" t="str">
        <f t="shared" ca="1" si="234"/>
        <v/>
      </c>
      <c r="AQ418" s="314" t="str">
        <f t="shared" ca="1" si="235"/>
        <v/>
      </c>
      <c r="AR418" s="314" t="str">
        <f t="shared" ca="1" si="236"/>
        <v/>
      </c>
      <c r="AS418" s="325" t="str">
        <f t="shared" ca="1" si="237"/>
        <v/>
      </c>
      <c r="AT418" s="325" t="str">
        <f t="shared" ca="1" si="238"/>
        <v/>
      </c>
      <c r="AU418" s="317" t="str">
        <f t="shared" ca="1" si="239"/>
        <v/>
      </c>
      <c r="AV418" s="318" t="str">
        <f t="shared" ca="1" si="224"/>
        <v/>
      </c>
      <c r="AW418" s="325" t="str">
        <f t="shared" ca="1" si="240"/>
        <v/>
      </c>
      <c r="AX418" s="319" t="str">
        <f t="shared" ca="1" si="241"/>
        <v/>
      </c>
      <c r="AY418" s="325" t="str">
        <f t="shared" ca="1" si="242"/>
        <v/>
      </c>
      <c r="AZ418" s="317" t="str">
        <f t="shared" ca="1" si="243"/>
        <v/>
      </c>
      <c r="BA418" s="6" t="str">
        <f t="shared" ca="1" si="225"/>
        <v/>
      </c>
      <c r="BB418" s="29"/>
      <c r="BC418" s="6" t="str">
        <f t="shared" ca="1" si="226"/>
        <v/>
      </c>
      <c r="BD418" s="6" t="str">
        <f t="shared" ca="1" si="227"/>
        <v/>
      </c>
      <c r="BE418" s="6" t="str">
        <f t="shared" ca="1" si="228"/>
        <v/>
      </c>
      <c r="BF418" s="6" t="str">
        <f t="shared" ca="1" si="229"/>
        <v/>
      </c>
      <c r="BG418" s="6" t="str">
        <f t="shared" ca="1" si="230"/>
        <v/>
      </c>
      <c r="BH418" s="6" t="str">
        <f t="shared" ca="1" si="231"/>
        <v/>
      </c>
      <c r="BI418" s="29"/>
      <c r="BJ418" s="302" t="str">
        <f t="shared" ca="1" si="232"/>
        <v/>
      </c>
      <c r="BK418" s="302" t="str">
        <f t="shared" ca="1" si="233"/>
        <v/>
      </c>
      <c r="BL418" s="29"/>
    </row>
    <row r="419" spans="1:64" ht="13.5" customHeight="1" x14ac:dyDescent="0.15">
      <c r="A419" s="5"/>
      <c r="B419" s="279" t="str">
        <f ca="1">LOG確認!B419</f>
        <v/>
      </c>
      <c r="C419" s="280"/>
      <c r="D419" s="281"/>
      <c r="E419" s="281"/>
      <c r="F419" s="282"/>
      <c r="G419" s="280"/>
      <c r="H419" s="283"/>
      <c r="I419" s="284"/>
      <c r="J419" s="285"/>
      <c r="K419" s="286"/>
      <c r="L419" s="285"/>
      <c r="M419" s="287"/>
      <c r="N419" s="341"/>
      <c r="O419" s="289"/>
      <c r="P419" s="290" t="str">
        <f ca="1">LOG確認!P419</f>
        <v/>
      </c>
      <c r="Q419" s="291" t="str">
        <f ca="1">LOG確認!Q419</f>
        <v/>
      </c>
      <c r="R419" s="292" t="str">
        <f ca="1">LOG確認!R419</f>
        <v/>
      </c>
      <c r="S419" s="310" t="str">
        <f ca="1">LOG確認!S419</f>
        <v/>
      </c>
      <c r="T419" s="29"/>
      <c r="U419" s="294" t="str">
        <f ca="1">LOG確認!F419</f>
        <v/>
      </c>
      <c r="V419" s="681" t="str">
        <f ca="1">LOG確認!$GM$12</f>
        <v>★サマリｌにエラｌがあります確認してください</v>
      </c>
      <c r="W419" s="29"/>
      <c r="X419" s="29"/>
      <c r="Y419" s="6">
        <f t="shared" si="210"/>
        <v>1</v>
      </c>
      <c r="Z419" s="6">
        <f t="shared" si="211"/>
        <v>1</v>
      </c>
      <c r="AA419" s="6">
        <f t="shared" si="212"/>
        <v>1</v>
      </c>
      <c r="AB419" s="6">
        <f t="shared" si="213"/>
        <v>1</v>
      </c>
      <c r="AC419" s="6">
        <f t="shared" si="214"/>
        <v>1</v>
      </c>
      <c r="AD419" s="6">
        <f t="shared" si="215"/>
        <v>1</v>
      </c>
      <c r="AE419" s="6">
        <f t="shared" si="216"/>
        <v>1</v>
      </c>
      <c r="AF419" s="6">
        <f t="shared" si="217"/>
        <v>1</v>
      </c>
      <c r="AG419" s="6">
        <f t="shared" si="218"/>
        <v>1</v>
      </c>
      <c r="AH419" s="6">
        <f t="shared" si="219"/>
        <v>1</v>
      </c>
      <c r="AI419" s="6">
        <f t="shared" si="244"/>
        <v>1</v>
      </c>
      <c r="AJ419" s="6">
        <f t="shared" ca="1" si="220"/>
        <v>1</v>
      </c>
      <c r="AK419" s="6">
        <f t="shared" si="221"/>
        <v>1</v>
      </c>
      <c r="AL419" s="6">
        <f t="shared" ca="1" si="222"/>
        <v>13</v>
      </c>
      <c r="AM419" s="53"/>
      <c r="AN419" s="6">
        <f t="shared" ca="1" si="223"/>
        <v>1</v>
      </c>
      <c r="AO419" s="29"/>
      <c r="AP419" s="314" t="str">
        <f t="shared" ca="1" si="234"/>
        <v/>
      </c>
      <c r="AQ419" s="314" t="str">
        <f t="shared" ca="1" si="235"/>
        <v/>
      </c>
      <c r="AR419" s="314" t="str">
        <f t="shared" ca="1" si="236"/>
        <v/>
      </c>
      <c r="AS419" s="319" t="str">
        <f t="shared" ca="1" si="237"/>
        <v/>
      </c>
      <c r="AT419" s="319" t="str">
        <f t="shared" ca="1" si="238"/>
        <v/>
      </c>
      <c r="AU419" s="317" t="str">
        <f t="shared" ca="1" si="239"/>
        <v/>
      </c>
      <c r="AV419" s="324" t="str">
        <f t="shared" ca="1" si="224"/>
        <v/>
      </c>
      <c r="AW419" s="319" t="str">
        <f t="shared" ca="1" si="240"/>
        <v/>
      </c>
      <c r="AX419" s="319" t="str">
        <f t="shared" ca="1" si="241"/>
        <v/>
      </c>
      <c r="AY419" s="319" t="str">
        <f t="shared" ca="1" si="242"/>
        <v/>
      </c>
      <c r="AZ419" s="317" t="str">
        <f t="shared" ca="1" si="243"/>
        <v/>
      </c>
      <c r="BA419" s="6" t="str">
        <f t="shared" ca="1" si="225"/>
        <v/>
      </c>
      <c r="BB419" s="29"/>
      <c r="BC419" s="6" t="str">
        <f t="shared" ca="1" si="226"/>
        <v/>
      </c>
      <c r="BD419" s="6" t="str">
        <f t="shared" ca="1" si="227"/>
        <v/>
      </c>
      <c r="BE419" s="6" t="str">
        <f t="shared" ca="1" si="228"/>
        <v/>
      </c>
      <c r="BF419" s="6" t="str">
        <f t="shared" ca="1" si="229"/>
        <v/>
      </c>
      <c r="BG419" s="6" t="str">
        <f t="shared" ca="1" si="230"/>
        <v/>
      </c>
      <c r="BH419" s="6" t="str">
        <f t="shared" ca="1" si="231"/>
        <v/>
      </c>
      <c r="BI419" s="29"/>
      <c r="BJ419" s="302" t="str">
        <f t="shared" ca="1" si="232"/>
        <v/>
      </c>
      <c r="BK419" s="302" t="str">
        <f t="shared" ca="1" si="233"/>
        <v/>
      </c>
      <c r="BL419" s="29"/>
    </row>
    <row r="420" spans="1:64" x14ac:dyDescent="0.15">
      <c r="A420" s="5"/>
      <c r="B420" s="303" t="str">
        <f ca="1">LOG確認!B420</f>
        <v/>
      </c>
      <c r="C420" s="304"/>
      <c r="D420" s="280"/>
      <c r="E420" s="280"/>
      <c r="F420" s="305"/>
      <c r="G420" s="320"/>
      <c r="H420" s="284"/>
      <c r="I420" s="284"/>
      <c r="J420" s="321"/>
      <c r="K420" s="342"/>
      <c r="L420" s="306"/>
      <c r="M420" s="308"/>
      <c r="N420" s="288"/>
      <c r="O420" s="309"/>
      <c r="P420" s="290" t="str">
        <f ca="1">LOG確認!P420</f>
        <v/>
      </c>
      <c r="Q420" s="291" t="str">
        <f ca="1">LOG確認!Q420</f>
        <v/>
      </c>
      <c r="R420" s="292" t="str">
        <f ca="1">LOG確認!R420</f>
        <v/>
      </c>
      <c r="S420" s="310" t="str">
        <f ca="1">LOG確認!S420</f>
        <v/>
      </c>
      <c r="T420" s="29"/>
      <c r="U420" s="311" t="str">
        <f ca="1">LOG確認!F420</f>
        <v/>
      </c>
      <c r="V420" s="681"/>
      <c r="W420" s="29"/>
      <c r="X420" s="29"/>
      <c r="Y420" s="6">
        <f t="shared" si="210"/>
        <v>1</v>
      </c>
      <c r="Z420" s="6">
        <f t="shared" si="211"/>
        <v>1</v>
      </c>
      <c r="AA420" s="6">
        <f t="shared" si="212"/>
        <v>1</v>
      </c>
      <c r="AB420" s="6">
        <f t="shared" si="213"/>
        <v>1</v>
      </c>
      <c r="AC420" s="6">
        <f t="shared" si="214"/>
        <v>1</v>
      </c>
      <c r="AD420" s="6">
        <f t="shared" si="215"/>
        <v>1</v>
      </c>
      <c r="AE420" s="6">
        <f t="shared" si="216"/>
        <v>1</v>
      </c>
      <c r="AF420" s="6">
        <f t="shared" si="217"/>
        <v>1</v>
      </c>
      <c r="AG420" s="6">
        <f t="shared" si="218"/>
        <v>1</v>
      </c>
      <c r="AH420" s="6">
        <f t="shared" si="219"/>
        <v>1</v>
      </c>
      <c r="AI420" s="6">
        <f t="shared" si="244"/>
        <v>1</v>
      </c>
      <c r="AJ420" s="6">
        <f t="shared" ca="1" si="220"/>
        <v>1</v>
      </c>
      <c r="AK420" s="6">
        <f t="shared" si="221"/>
        <v>1</v>
      </c>
      <c r="AL420" s="6">
        <f t="shared" ca="1" si="222"/>
        <v>13</v>
      </c>
      <c r="AM420" s="53"/>
      <c r="AN420" s="6">
        <f t="shared" ca="1" si="223"/>
        <v>1</v>
      </c>
      <c r="AO420" s="29"/>
      <c r="AP420" s="314" t="str">
        <f t="shared" ca="1" si="234"/>
        <v/>
      </c>
      <c r="AQ420" s="314" t="str">
        <f t="shared" ca="1" si="235"/>
        <v/>
      </c>
      <c r="AR420" s="314" t="str">
        <f t="shared" ca="1" si="236"/>
        <v/>
      </c>
      <c r="AS420" s="319" t="str">
        <f t="shared" ca="1" si="237"/>
        <v/>
      </c>
      <c r="AT420" s="319" t="str">
        <f t="shared" ca="1" si="238"/>
        <v/>
      </c>
      <c r="AU420" s="317" t="str">
        <f t="shared" ca="1" si="239"/>
        <v/>
      </c>
      <c r="AV420" s="318" t="str">
        <f t="shared" ca="1" si="224"/>
        <v/>
      </c>
      <c r="AW420" s="319" t="str">
        <f t="shared" ca="1" si="240"/>
        <v/>
      </c>
      <c r="AX420" s="319" t="str">
        <f t="shared" ca="1" si="241"/>
        <v/>
      </c>
      <c r="AY420" s="319" t="str">
        <f t="shared" ca="1" si="242"/>
        <v/>
      </c>
      <c r="AZ420" s="317" t="str">
        <f t="shared" ca="1" si="243"/>
        <v/>
      </c>
      <c r="BA420" s="6" t="str">
        <f t="shared" ca="1" si="225"/>
        <v/>
      </c>
      <c r="BB420" s="29"/>
      <c r="BC420" s="6" t="str">
        <f t="shared" ca="1" si="226"/>
        <v/>
      </c>
      <c r="BD420" s="6" t="str">
        <f t="shared" ca="1" si="227"/>
        <v/>
      </c>
      <c r="BE420" s="6" t="str">
        <f t="shared" ca="1" si="228"/>
        <v/>
      </c>
      <c r="BF420" s="6" t="str">
        <f t="shared" ca="1" si="229"/>
        <v/>
      </c>
      <c r="BG420" s="6" t="str">
        <f t="shared" ca="1" si="230"/>
        <v/>
      </c>
      <c r="BH420" s="6" t="str">
        <f t="shared" ca="1" si="231"/>
        <v/>
      </c>
      <c r="BI420" s="29"/>
      <c r="BJ420" s="302" t="str">
        <f t="shared" ca="1" si="232"/>
        <v/>
      </c>
      <c r="BK420" s="302" t="str">
        <f t="shared" ca="1" si="233"/>
        <v/>
      </c>
      <c r="BL420" s="29"/>
    </row>
    <row r="421" spans="1:64" x14ac:dyDescent="0.15">
      <c r="A421" s="5"/>
      <c r="B421" s="303" t="str">
        <f ca="1">LOG確認!B421</f>
        <v/>
      </c>
      <c r="C421" s="304"/>
      <c r="D421" s="280"/>
      <c r="E421" s="280"/>
      <c r="F421" s="305"/>
      <c r="G421" s="320"/>
      <c r="H421" s="284"/>
      <c r="I421" s="284"/>
      <c r="J421" s="306"/>
      <c r="K421" s="342"/>
      <c r="L421" s="321"/>
      <c r="M421" s="308"/>
      <c r="N421" s="288"/>
      <c r="O421" s="322"/>
      <c r="P421" s="290" t="str">
        <f ca="1">LOG確認!P421</f>
        <v/>
      </c>
      <c r="Q421" s="291" t="str">
        <f ca="1">LOG確認!Q421</f>
        <v/>
      </c>
      <c r="R421" s="292" t="str">
        <f ca="1">LOG確認!R421</f>
        <v/>
      </c>
      <c r="S421" s="310" t="str">
        <f ca="1">LOG確認!S421</f>
        <v/>
      </c>
      <c r="T421" s="29"/>
      <c r="U421" s="311" t="str">
        <f ca="1">LOG確認!F421</f>
        <v/>
      </c>
      <c r="V421" s="681"/>
      <c r="W421" s="29"/>
      <c r="X421" s="29"/>
      <c r="Y421" s="6">
        <f t="shared" si="210"/>
        <v>1</v>
      </c>
      <c r="Z421" s="6">
        <f t="shared" si="211"/>
        <v>1</v>
      </c>
      <c r="AA421" s="6">
        <f t="shared" si="212"/>
        <v>1</v>
      </c>
      <c r="AB421" s="6">
        <f t="shared" si="213"/>
        <v>1</v>
      </c>
      <c r="AC421" s="6">
        <f t="shared" si="214"/>
        <v>1</v>
      </c>
      <c r="AD421" s="6">
        <f t="shared" si="215"/>
        <v>1</v>
      </c>
      <c r="AE421" s="6">
        <f t="shared" si="216"/>
        <v>1</v>
      </c>
      <c r="AF421" s="6">
        <f t="shared" si="217"/>
        <v>1</v>
      </c>
      <c r="AG421" s="6">
        <f t="shared" si="218"/>
        <v>1</v>
      </c>
      <c r="AH421" s="6">
        <f t="shared" si="219"/>
        <v>1</v>
      </c>
      <c r="AI421" s="6">
        <f t="shared" si="244"/>
        <v>1</v>
      </c>
      <c r="AJ421" s="6">
        <f t="shared" ca="1" si="220"/>
        <v>1</v>
      </c>
      <c r="AK421" s="6">
        <f t="shared" si="221"/>
        <v>1</v>
      </c>
      <c r="AL421" s="6">
        <f t="shared" ca="1" si="222"/>
        <v>13</v>
      </c>
      <c r="AM421" s="53"/>
      <c r="AN421" s="6">
        <f t="shared" ca="1" si="223"/>
        <v>1</v>
      </c>
      <c r="AO421" s="29"/>
      <c r="AP421" s="314" t="str">
        <f t="shared" ca="1" si="234"/>
        <v/>
      </c>
      <c r="AQ421" s="314" t="str">
        <f t="shared" ca="1" si="235"/>
        <v/>
      </c>
      <c r="AR421" s="314" t="str">
        <f t="shared" ca="1" si="236"/>
        <v/>
      </c>
      <c r="AS421" s="316" t="str">
        <f t="shared" ca="1" si="237"/>
        <v/>
      </c>
      <c r="AT421" s="316" t="str">
        <f t="shared" ca="1" si="238"/>
        <v/>
      </c>
      <c r="AU421" s="317" t="str">
        <f t="shared" ca="1" si="239"/>
        <v/>
      </c>
      <c r="AV421" s="318" t="str">
        <f t="shared" ca="1" si="224"/>
        <v/>
      </c>
      <c r="AW421" s="316" t="str">
        <f t="shared" ca="1" si="240"/>
        <v/>
      </c>
      <c r="AX421" s="319" t="str">
        <f t="shared" ca="1" si="241"/>
        <v/>
      </c>
      <c r="AY421" s="316" t="str">
        <f t="shared" ca="1" si="242"/>
        <v/>
      </c>
      <c r="AZ421" s="317" t="str">
        <f t="shared" ca="1" si="243"/>
        <v/>
      </c>
      <c r="BA421" s="6" t="str">
        <f t="shared" ca="1" si="225"/>
        <v/>
      </c>
      <c r="BB421" s="29"/>
      <c r="BC421" s="6" t="str">
        <f t="shared" ca="1" si="226"/>
        <v/>
      </c>
      <c r="BD421" s="6" t="str">
        <f t="shared" ca="1" si="227"/>
        <v/>
      </c>
      <c r="BE421" s="6" t="str">
        <f t="shared" ca="1" si="228"/>
        <v/>
      </c>
      <c r="BF421" s="6" t="str">
        <f t="shared" ca="1" si="229"/>
        <v/>
      </c>
      <c r="BG421" s="6" t="str">
        <f t="shared" ca="1" si="230"/>
        <v/>
      </c>
      <c r="BH421" s="6" t="str">
        <f t="shared" ca="1" si="231"/>
        <v/>
      </c>
      <c r="BI421" s="29"/>
      <c r="BJ421" s="302" t="str">
        <f t="shared" ca="1" si="232"/>
        <v/>
      </c>
      <c r="BK421" s="302" t="str">
        <f t="shared" ca="1" si="233"/>
        <v/>
      </c>
      <c r="BL421" s="29"/>
    </row>
    <row r="422" spans="1:64" x14ac:dyDescent="0.15">
      <c r="A422" s="5"/>
      <c r="B422" s="303" t="str">
        <f ca="1">LOG確認!B422</f>
        <v/>
      </c>
      <c r="C422" s="304"/>
      <c r="D422" s="280"/>
      <c r="E422" s="280"/>
      <c r="F422" s="305"/>
      <c r="G422" s="320"/>
      <c r="H422" s="284"/>
      <c r="I422" s="284"/>
      <c r="J422" s="306"/>
      <c r="K422" s="342"/>
      <c r="L422" s="321"/>
      <c r="M422" s="308"/>
      <c r="N422" s="288"/>
      <c r="O422" s="322"/>
      <c r="P422" s="290" t="str">
        <f ca="1">LOG確認!P422</f>
        <v/>
      </c>
      <c r="Q422" s="291" t="str">
        <f ca="1">LOG確認!Q422</f>
        <v/>
      </c>
      <c r="R422" s="292" t="str">
        <f ca="1">LOG確認!R422</f>
        <v/>
      </c>
      <c r="S422" s="310" t="str">
        <f ca="1">LOG確認!S422</f>
        <v/>
      </c>
      <c r="T422" s="29"/>
      <c r="U422" s="311" t="str">
        <f ca="1">LOG確認!F422</f>
        <v/>
      </c>
      <c r="V422" s="681"/>
      <c r="W422" s="29"/>
      <c r="X422" s="29"/>
      <c r="Y422" s="6">
        <f t="shared" si="210"/>
        <v>1</v>
      </c>
      <c r="Z422" s="6">
        <f t="shared" si="211"/>
        <v>1</v>
      </c>
      <c r="AA422" s="6">
        <f t="shared" si="212"/>
        <v>1</v>
      </c>
      <c r="AB422" s="6">
        <f t="shared" si="213"/>
        <v>1</v>
      </c>
      <c r="AC422" s="6">
        <f t="shared" si="214"/>
        <v>1</v>
      </c>
      <c r="AD422" s="6">
        <f t="shared" si="215"/>
        <v>1</v>
      </c>
      <c r="AE422" s="6">
        <f t="shared" si="216"/>
        <v>1</v>
      </c>
      <c r="AF422" s="6">
        <f t="shared" si="217"/>
        <v>1</v>
      </c>
      <c r="AG422" s="6">
        <f t="shared" si="218"/>
        <v>1</v>
      </c>
      <c r="AH422" s="6">
        <f t="shared" si="219"/>
        <v>1</v>
      </c>
      <c r="AI422" s="6">
        <f t="shared" si="244"/>
        <v>1</v>
      </c>
      <c r="AJ422" s="6">
        <f t="shared" ca="1" si="220"/>
        <v>1</v>
      </c>
      <c r="AK422" s="6">
        <f t="shared" si="221"/>
        <v>1</v>
      </c>
      <c r="AL422" s="6">
        <f t="shared" ca="1" si="222"/>
        <v>13</v>
      </c>
      <c r="AM422" s="53"/>
      <c r="AN422" s="6">
        <f t="shared" ca="1" si="223"/>
        <v>1</v>
      </c>
      <c r="AO422" s="29"/>
      <c r="AP422" s="314" t="str">
        <f t="shared" ca="1" si="234"/>
        <v/>
      </c>
      <c r="AQ422" s="314" t="str">
        <f t="shared" ca="1" si="235"/>
        <v/>
      </c>
      <c r="AR422" s="314" t="str">
        <f t="shared" ca="1" si="236"/>
        <v/>
      </c>
      <c r="AS422" s="319" t="str">
        <f t="shared" ca="1" si="237"/>
        <v/>
      </c>
      <c r="AT422" s="319" t="str">
        <f t="shared" ca="1" si="238"/>
        <v/>
      </c>
      <c r="AU422" s="317" t="str">
        <f t="shared" ca="1" si="239"/>
        <v/>
      </c>
      <c r="AV422" s="324" t="str">
        <f t="shared" ca="1" si="224"/>
        <v/>
      </c>
      <c r="AW422" s="319" t="str">
        <f t="shared" ca="1" si="240"/>
        <v/>
      </c>
      <c r="AX422" s="319" t="str">
        <f t="shared" ca="1" si="241"/>
        <v/>
      </c>
      <c r="AY422" s="319" t="str">
        <f t="shared" ca="1" si="242"/>
        <v/>
      </c>
      <c r="AZ422" s="317" t="str">
        <f t="shared" ca="1" si="243"/>
        <v/>
      </c>
      <c r="BA422" s="6" t="str">
        <f t="shared" ca="1" si="225"/>
        <v/>
      </c>
      <c r="BB422" s="29"/>
      <c r="BC422" s="6" t="str">
        <f t="shared" ca="1" si="226"/>
        <v/>
      </c>
      <c r="BD422" s="6" t="str">
        <f t="shared" ca="1" si="227"/>
        <v/>
      </c>
      <c r="BE422" s="6" t="str">
        <f t="shared" ca="1" si="228"/>
        <v/>
      </c>
      <c r="BF422" s="6" t="str">
        <f t="shared" ca="1" si="229"/>
        <v/>
      </c>
      <c r="BG422" s="6" t="str">
        <f t="shared" ca="1" si="230"/>
        <v/>
      </c>
      <c r="BH422" s="6" t="str">
        <f t="shared" ca="1" si="231"/>
        <v/>
      </c>
      <c r="BI422" s="29"/>
      <c r="BJ422" s="302" t="str">
        <f t="shared" ca="1" si="232"/>
        <v/>
      </c>
      <c r="BK422" s="302" t="str">
        <f t="shared" ca="1" si="233"/>
        <v/>
      </c>
      <c r="BL422" s="29"/>
    </row>
    <row r="423" spans="1:64" x14ac:dyDescent="0.15">
      <c r="A423" s="5"/>
      <c r="B423" s="303" t="str">
        <f ca="1">LOG確認!B423</f>
        <v/>
      </c>
      <c r="C423" s="304"/>
      <c r="D423" s="280"/>
      <c r="E423" s="280"/>
      <c r="F423" s="305"/>
      <c r="G423" s="320"/>
      <c r="H423" s="284"/>
      <c r="I423" s="284"/>
      <c r="J423" s="306"/>
      <c r="K423" s="307"/>
      <c r="L423" s="306"/>
      <c r="M423" s="308"/>
      <c r="N423" s="288"/>
      <c r="O423" s="322"/>
      <c r="P423" s="290" t="str">
        <f ca="1">LOG確認!P423</f>
        <v/>
      </c>
      <c r="Q423" s="291" t="str">
        <f ca="1">LOG確認!Q423</f>
        <v/>
      </c>
      <c r="R423" s="292" t="str">
        <f ca="1">LOG確認!R423</f>
        <v/>
      </c>
      <c r="S423" s="310" t="str">
        <f ca="1">LOG確認!S423</f>
        <v/>
      </c>
      <c r="T423" s="29"/>
      <c r="U423" s="311" t="str">
        <f ca="1">LOG確認!F423</f>
        <v/>
      </c>
      <c r="V423" s="681"/>
      <c r="W423" s="29"/>
      <c r="X423" s="29"/>
      <c r="Y423" s="6">
        <f t="shared" si="210"/>
        <v>1</v>
      </c>
      <c r="Z423" s="6">
        <f t="shared" si="211"/>
        <v>1</v>
      </c>
      <c r="AA423" s="6">
        <f t="shared" si="212"/>
        <v>1</v>
      </c>
      <c r="AB423" s="6">
        <f t="shared" si="213"/>
        <v>1</v>
      </c>
      <c r="AC423" s="6">
        <f t="shared" si="214"/>
        <v>1</v>
      </c>
      <c r="AD423" s="6">
        <f t="shared" si="215"/>
        <v>1</v>
      </c>
      <c r="AE423" s="6">
        <f t="shared" si="216"/>
        <v>1</v>
      </c>
      <c r="AF423" s="6">
        <f t="shared" si="217"/>
        <v>1</v>
      </c>
      <c r="AG423" s="6">
        <f t="shared" si="218"/>
        <v>1</v>
      </c>
      <c r="AH423" s="6">
        <f t="shared" si="219"/>
        <v>1</v>
      </c>
      <c r="AI423" s="6">
        <f t="shared" si="244"/>
        <v>1</v>
      </c>
      <c r="AJ423" s="6">
        <f t="shared" ca="1" si="220"/>
        <v>1</v>
      </c>
      <c r="AK423" s="6">
        <f t="shared" si="221"/>
        <v>1</v>
      </c>
      <c r="AL423" s="6">
        <f t="shared" ca="1" si="222"/>
        <v>13</v>
      </c>
      <c r="AM423" s="53"/>
      <c r="AN423" s="6">
        <f t="shared" ca="1" si="223"/>
        <v>1</v>
      </c>
      <c r="AO423" s="29"/>
      <c r="AP423" s="314" t="str">
        <f t="shared" ca="1" si="234"/>
        <v/>
      </c>
      <c r="AQ423" s="314" t="str">
        <f t="shared" ca="1" si="235"/>
        <v/>
      </c>
      <c r="AR423" s="314" t="str">
        <f t="shared" ca="1" si="236"/>
        <v/>
      </c>
      <c r="AS423" s="325" t="str">
        <f t="shared" ca="1" si="237"/>
        <v/>
      </c>
      <c r="AT423" s="325" t="str">
        <f t="shared" ca="1" si="238"/>
        <v/>
      </c>
      <c r="AU423" s="317" t="str">
        <f t="shared" ca="1" si="239"/>
        <v/>
      </c>
      <c r="AV423" s="318" t="str">
        <f t="shared" ca="1" si="224"/>
        <v/>
      </c>
      <c r="AW423" s="325" t="str">
        <f t="shared" ca="1" si="240"/>
        <v/>
      </c>
      <c r="AX423" s="319" t="str">
        <f t="shared" ca="1" si="241"/>
        <v/>
      </c>
      <c r="AY423" s="325" t="str">
        <f t="shared" ca="1" si="242"/>
        <v/>
      </c>
      <c r="AZ423" s="317" t="str">
        <f t="shared" ca="1" si="243"/>
        <v/>
      </c>
      <c r="BA423" s="6" t="str">
        <f t="shared" ca="1" si="225"/>
        <v/>
      </c>
      <c r="BB423" s="29"/>
      <c r="BC423" s="6" t="str">
        <f t="shared" ca="1" si="226"/>
        <v/>
      </c>
      <c r="BD423" s="6" t="str">
        <f t="shared" ca="1" si="227"/>
        <v/>
      </c>
      <c r="BE423" s="6" t="str">
        <f t="shared" ca="1" si="228"/>
        <v/>
      </c>
      <c r="BF423" s="6" t="str">
        <f t="shared" ca="1" si="229"/>
        <v/>
      </c>
      <c r="BG423" s="6" t="str">
        <f t="shared" ca="1" si="230"/>
        <v/>
      </c>
      <c r="BH423" s="6" t="str">
        <f t="shared" ca="1" si="231"/>
        <v/>
      </c>
      <c r="BI423" s="29"/>
      <c r="BJ423" s="302" t="str">
        <f t="shared" ca="1" si="232"/>
        <v/>
      </c>
      <c r="BK423" s="302" t="str">
        <f t="shared" ca="1" si="233"/>
        <v/>
      </c>
      <c r="BL423" s="29"/>
    </row>
    <row r="424" spans="1:64" x14ac:dyDescent="0.15">
      <c r="A424" s="5"/>
      <c r="B424" s="303" t="str">
        <f ca="1">LOG確認!B424</f>
        <v/>
      </c>
      <c r="C424" s="304"/>
      <c r="D424" s="280"/>
      <c r="E424" s="280"/>
      <c r="F424" s="305"/>
      <c r="G424" s="320"/>
      <c r="H424" s="284"/>
      <c r="I424" s="284"/>
      <c r="J424" s="321"/>
      <c r="K424" s="342"/>
      <c r="L424" s="321"/>
      <c r="M424" s="308"/>
      <c r="N424" s="288"/>
      <c r="O424" s="309"/>
      <c r="P424" s="290" t="str">
        <f ca="1">LOG確認!P424</f>
        <v/>
      </c>
      <c r="Q424" s="291" t="str">
        <f ca="1">LOG確認!Q424</f>
        <v/>
      </c>
      <c r="R424" s="292" t="str">
        <f ca="1">LOG確認!R424</f>
        <v/>
      </c>
      <c r="S424" s="310" t="str">
        <f ca="1">LOG確認!S424</f>
        <v/>
      </c>
      <c r="T424" s="29"/>
      <c r="U424" s="326" t="str">
        <f ca="1">LOG確認!F424</f>
        <v/>
      </c>
      <c r="V424" s="681"/>
      <c r="W424" s="29"/>
      <c r="X424" s="29"/>
      <c r="Y424" s="6">
        <f t="shared" si="210"/>
        <v>1</v>
      </c>
      <c r="Z424" s="6">
        <f t="shared" si="211"/>
        <v>1</v>
      </c>
      <c r="AA424" s="6">
        <f t="shared" si="212"/>
        <v>1</v>
      </c>
      <c r="AB424" s="6">
        <f t="shared" si="213"/>
        <v>1</v>
      </c>
      <c r="AC424" s="6">
        <f t="shared" si="214"/>
        <v>1</v>
      </c>
      <c r="AD424" s="6">
        <f t="shared" si="215"/>
        <v>1</v>
      </c>
      <c r="AE424" s="6">
        <f t="shared" si="216"/>
        <v>1</v>
      </c>
      <c r="AF424" s="6">
        <f t="shared" si="217"/>
        <v>1</v>
      </c>
      <c r="AG424" s="6">
        <f t="shared" si="218"/>
        <v>1</v>
      </c>
      <c r="AH424" s="6">
        <f t="shared" si="219"/>
        <v>1</v>
      </c>
      <c r="AI424" s="6">
        <f t="shared" si="244"/>
        <v>1</v>
      </c>
      <c r="AJ424" s="6">
        <f t="shared" ca="1" si="220"/>
        <v>1</v>
      </c>
      <c r="AK424" s="6">
        <f t="shared" si="221"/>
        <v>1</v>
      </c>
      <c r="AL424" s="6">
        <f t="shared" ca="1" si="222"/>
        <v>13</v>
      </c>
      <c r="AM424" s="53"/>
      <c r="AN424" s="6">
        <f t="shared" ca="1" si="223"/>
        <v>1</v>
      </c>
      <c r="AO424" s="29"/>
      <c r="AP424" s="314" t="str">
        <f t="shared" ca="1" si="234"/>
        <v/>
      </c>
      <c r="AQ424" s="314" t="str">
        <f t="shared" ca="1" si="235"/>
        <v/>
      </c>
      <c r="AR424" s="314" t="str">
        <f t="shared" ca="1" si="236"/>
        <v/>
      </c>
      <c r="AS424" s="325" t="str">
        <f t="shared" ca="1" si="237"/>
        <v/>
      </c>
      <c r="AT424" s="325" t="str">
        <f t="shared" ca="1" si="238"/>
        <v/>
      </c>
      <c r="AU424" s="317" t="str">
        <f t="shared" ca="1" si="239"/>
        <v/>
      </c>
      <c r="AV424" s="318" t="str">
        <f t="shared" ca="1" si="224"/>
        <v/>
      </c>
      <c r="AW424" s="325" t="str">
        <f t="shared" ca="1" si="240"/>
        <v/>
      </c>
      <c r="AX424" s="319" t="str">
        <f t="shared" ca="1" si="241"/>
        <v/>
      </c>
      <c r="AY424" s="325" t="str">
        <f t="shared" ca="1" si="242"/>
        <v/>
      </c>
      <c r="AZ424" s="317" t="str">
        <f t="shared" ca="1" si="243"/>
        <v/>
      </c>
      <c r="BA424" s="6" t="str">
        <f t="shared" ca="1" si="225"/>
        <v/>
      </c>
      <c r="BB424" s="29"/>
      <c r="BC424" s="6" t="str">
        <f t="shared" ca="1" si="226"/>
        <v/>
      </c>
      <c r="BD424" s="6" t="str">
        <f t="shared" ca="1" si="227"/>
        <v/>
      </c>
      <c r="BE424" s="6" t="str">
        <f t="shared" ca="1" si="228"/>
        <v/>
      </c>
      <c r="BF424" s="6" t="str">
        <f t="shared" ca="1" si="229"/>
        <v/>
      </c>
      <c r="BG424" s="6" t="str">
        <f t="shared" ca="1" si="230"/>
        <v/>
      </c>
      <c r="BH424" s="6" t="str">
        <f t="shared" ca="1" si="231"/>
        <v/>
      </c>
      <c r="BI424" s="29"/>
      <c r="BJ424" s="302" t="str">
        <f t="shared" ca="1" si="232"/>
        <v/>
      </c>
      <c r="BK424" s="302" t="str">
        <f t="shared" ca="1" si="233"/>
        <v/>
      </c>
      <c r="BL424" s="29"/>
    </row>
    <row r="425" spans="1:64" x14ac:dyDescent="0.15">
      <c r="A425" s="5"/>
      <c r="B425" s="303" t="str">
        <f ca="1">LOG確認!B425</f>
        <v/>
      </c>
      <c r="C425" s="304"/>
      <c r="D425" s="280"/>
      <c r="E425" s="280"/>
      <c r="F425" s="305"/>
      <c r="G425" s="320"/>
      <c r="H425" s="284"/>
      <c r="I425" s="284"/>
      <c r="J425" s="321"/>
      <c r="K425" s="342"/>
      <c r="L425" s="321"/>
      <c r="M425" s="308"/>
      <c r="N425" s="288"/>
      <c r="O425" s="322"/>
      <c r="P425" s="290" t="str">
        <f ca="1">LOG確認!P425</f>
        <v/>
      </c>
      <c r="Q425" s="291" t="str">
        <f ca="1">LOG確認!Q425</f>
        <v/>
      </c>
      <c r="R425" s="292" t="str">
        <f ca="1">LOG確認!R425</f>
        <v/>
      </c>
      <c r="S425" s="310" t="str">
        <f ca="1">LOG確認!S425</f>
        <v/>
      </c>
      <c r="T425" s="29"/>
      <c r="U425" s="311" t="str">
        <f ca="1">LOG確認!F425</f>
        <v/>
      </c>
      <c r="V425" s="681"/>
      <c r="W425" s="29"/>
      <c r="X425" s="29"/>
      <c r="Y425" s="6">
        <f t="shared" si="210"/>
        <v>1</v>
      </c>
      <c r="Z425" s="6">
        <f t="shared" si="211"/>
        <v>1</v>
      </c>
      <c r="AA425" s="6">
        <f t="shared" si="212"/>
        <v>1</v>
      </c>
      <c r="AB425" s="6">
        <f t="shared" si="213"/>
        <v>1</v>
      </c>
      <c r="AC425" s="6">
        <f t="shared" si="214"/>
        <v>1</v>
      </c>
      <c r="AD425" s="6">
        <f t="shared" si="215"/>
        <v>1</v>
      </c>
      <c r="AE425" s="6">
        <f t="shared" si="216"/>
        <v>1</v>
      </c>
      <c r="AF425" s="6">
        <f t="shared" si="217"/>
        <v>1</v>
      </c>
      <c r="AG425" s="6">
        <f t="shared" si="218"/>
        <v>1</v>
      </c>
      <c r="AH425" s="6">
        <f t="shared" si="219"/>
        <v>1</v>
      </c>
      <c r="AI425" s="6">
        <f t="shared" si="244"/>
        <v>1</v>
      </c>
      <c r="AJ425" s="6">
        <f t="shared" ca="1" si="220"/>
        <v>1</v>
      </c>
      <c r="AK425" s="6">
        <f t="shared" si="221"/>
        <v>1</v>
      </c>
      <c r="AL425" s="6">
        <f t="shared" ca="1" si="222"/>
        <v>13</v>
      </c>
      <c r="AM425" s="53"/>
      <c r="AN425" s="6">
        <f t="shared" ca="1" si="223"/>
        <v>1</v>
      </c>
      <c r="AO425" s="29"/>
      <c r="AP425" s="314" t="str">
        <f t="shared" ca="1" si="234"/>
        <v/>
      </c>
      <c r="AQ425" s="314" t="str">
        <f t="shared" ca="1" si="235"/>
        <v/>
      </c>
      <c r="AR425" s="314" t="str">
        <f t="shared" ca="1" si="236"/>
        <v/>
      </c>
      <c r="AS425" s="325" t="str">
        <f t="shared" ca="1" si="237"/>
        <v/>
      </c>
      <c r="AT425" s="325" t="str">
        <f t="shared" ca="1" si="238"/>
        <v/>
      </c>
      <c r="AU425" s="317" t="str">
        <f t="shared" ca="1" si="239"/>
        <v/>
      </c>
      <c r="AV425" s="324" t="str">
        <f t="shared" ca="1" si="224"/>
        <v/>
      </c>
      <c r="AW425" s="325" t="str">
        <f t="shared" ca="1" si="240"/>
        <v/>
      </c>
      <c r="AX425" s="319" t="str">
        <f t="shared" ca="1" si="241"/>
        <v/>
      </c>
      <c r="AY425" s="325" t="str">
        <f t="shared" ca="1" si="242"/>
        <v/>
      </c>
      <c r="AZ425" s="317" t="str">
        <f t="shared" ca="1" si="243"/>
        <v/>
      </c>
      <c r="BA425" s="6" t="str">
        <f t="shared" ca="1" si="225"/>
        <v/>
      </c>
      <c r="BB425" s="29"/>
      <c r="BC425" s="6" t="str">
        <f t="shared" ca="1" si="226"/>
        <v/>
      </c>
      <c r="BD425" s="6" t="str">
        <f t="shared" ca="1" si="227"/>
        <v/>
      </c>
      <c r="BE425" s="6" t="str">
        <f t="shared" ca="1" si="228"/>
        <v/>
      </c>
      <c r="BF425" s="6" t="str">
        <f t="shared" ca="1" si="229"/>
        <v/>
      </c>
      <c r="BG425" s="6" t="str">
        <f t="shared" ca="1" si="230"/>
        <v/>
      </c>
      <c r="BH425" s="6" t="str">
        <f t="shared" ca="1" si="231"/>
        <v/>
      </c>
      <c r="BI425" s="29"/>
      <c r="BJ425" s="302" t="str">
        <f t="shared" ca="1" si="232"/>
        <v/>
      </c>
      <c r="BK425" s="302" t="str">
        <f t="shared" ca="1" si="233"/>
        <v/>
      </c>
      <c r="BL425" s="29"/>
    </row>
    <row r="426" spans="1:64" x14ac:dyDescent="0.15">
      <c r="A426" s="5"/>
      <c r="B426" s="303" t="str">
        <f ca="1">LOG確認!B426</f>
        <v/>
      </c>
      <c r="C426" s="304"/>
      <c r="D426" s="280"/>
      <c r="E426" s="280"/>
      <c r="F426" s="305"/>
      <c r="G426" s="320"/>
      <c r="H426" s="284"/>
      <c r="I426" s="284"/>
      <c r="J426" s="306"/>
      <c r="K426" s="342"/>
      <c r="L426" s="321"/>
      <c r="M426" s="308"/>
      <c r="N426" s="288"/>
      <c r="O426" s="322"/>
      <c r="P426" s="290" t="str">
        <f ca="1">LOG確認!P426</f>
        <v/>
      </c>
      <c r="Q426" s="291" t="str">
        <f ca="1">LOG確認!Q426</f>
        <v/>
      </c>
      <c r="R426" s="292" t="str">
        <f ca="1">LOG確認!R426</f>
        <v/>
      </c>
      <c r="S426" s="310" t="str">
        <f ca="1">LOG確認!S426</f>
        <v/>
      </c>
      <c r="T426" s="29"/>
      <c r="U426" s="311" t="str">
        <f ca="1">LOG確認!F426</f>
        <v/>
      </c>
      <c r="V426" s="681"/>
      <c r="W426" s="29"/>
      <c r="X426" s="29"/>
      <c r="Y426" s="6">
        <f t="shared" si="210"/>
        <v>1</v>
      </c>
      <c r="Z426" s="6">
        <f t="shared" si="211"/>
        <v>1</v>
      </c>
      <c r="AA426" s="6">
        <f t="shared" si="212"/>
        <v>1</v>
      </c>
      <c r="AB426" s="6">
        <f t="shared" si="213"/>
        <v>1</v>
      </c>
      <c r="AC426" s="6">
        <f t="shared" si="214"/>
        <v>1</v>
      </c>
      <c r="AD426" s="6">
        <f t="shared" si="215"/>
        <v>1</v>
      </c>
      <c r="AE426" s="6">
        <f t="shared" si="216"/>
        <v>1</v>
      </c>
      <c r="AF426" s="6">
        <f t="shared" si="217"/>
        <v>1</v>
      </c>
      <c r="AG426" s="6">
        <f t="shared" si="218"/>
        <v>1</v>
      </c>
      <c r="AH426" s="6">
        <f t="shared" si="219"/>
        <v>1</v>
      </c>
      <c r="AI426" s="6">
        <f t="shared" si="244"/>
        <v>1</v>
      </c>
      <c r="AJ426" s="6">
        <f t="shared" ca="1" si="220"/>
        <v>1</v>
      </c>
      <c r="AK426" s="6">
        <f t="shared" si="221"/>
        <v>1</v>
      </c>
      <c r="AL426" s="6">
        <f t="shared" ca="1" si="222"/>
        <v>13</v>
      </c>
      <c r="AM426" s="53"/>
      <c r="AN426" s="6">
        <f t="shared" ca="1" si="223"/>
        <v>1</v>
      </c>
      <c r="AO426" s="29"/>
      <c r="AP426" s="314" t="str">
        <f t="shared" ca="1" si="234"/>
        <v/>
      </c>
      <c r="AQ426" s="314" t="str">
        <f t="shared" ca="1" si="235"/>
        <v/>
      </c>
      <c r="AR426" s="314" t="str">
        <f t="shared" ca="1" si="236"/>
        <v/>
      </c>
      <c r="AS426" s="325" t="str">
        <f t="shared" ca="1" si="237"/>
        <v/>
      </c>
      <c r="AT426" s="325" t="str">
        <f t="shared" ca="1" si="238"/>
        <v/>
      </c>
      <c r="AU426" s="317" t="str">
        <f t="shared" ca="1" si="239"/>
        <v/>
      </c>
      <c r="AV426" s="318" t="str">
        <f t="shared" ca="1" si="224"/>
        <v/>
      </c>
      <c r="AW426" s="325" t="str">
        <f t="shared" ca="1" si="240"/>
        <v/>
      </c>
      <c r="AX426" s="319" t="str">
        <f t="shared" ca="1" si="241"/>
        <v/>
      </c>
      <c r="AY426" s="325" t="str">
        <f t="shared" ca="1" si="242"/>
        <v/>
      </c>
      <c r="AZ426" s="317" t="str">
        <f t="shared" ca="1" si="243"/>
        <v/>
      </c>
      <c r="BA426" s="6" t="str">
        <f t="shared" ca="1" si="225"/>
        <v/>
      </c>
      <c r="BB426" s="29"/>
      <c r="BC426" s="6" t="str">
        <f t="shared" ca="1" si="226"/>
        <v/>
      </c>
      <c r="BD426" s="6" t="str">
        <f t="shared" ca="1" si="227"/>
        <v/>
      </c>
      <c r="BE426" s="6" t="str">
        <f t="shared" ca="1" si="228"/>
        <v/>
      </c>
      <c r="BF426" s="6" t="str">
        <f t="shared" ca="1" si="229"/>
        <v/>
      </c>
      <c r="BG426" s="6" t="str">
        <f t="shared" ca="1" si="230"/>
        <v/>
      </c>
      <c r="BH426" s="6" t="str">
        <f t="shared" ca="1" si="231"/>
        <v/>
      </c>
      <c r="BI426" s="29"/>
      <c r="BJ426" s="302" t="str">
        <f t="shared" ca="1" si="232"/>
        <v/>
      </c>
      <c r="BK426" s="302" t="str">
        <f t="shared" ca="1" si="233"/>
        <v/>
      </c>
      <c r="BL426" s="29"/>
    </row>
    <row r="427" spans="1:64" x14ac:dyDescent="0.15">
      <c r="A427" s="5"/>
      <c r="B427" s="303" t="str">
        <f ca="1">LOG確認!B427</f>
        <v/>
      </c>
      <c r="C427" s="304"/>
      <c r="D427" s="280"/>
      <c r="E427" s="280"/>
      <c r="F427" s="305"/>
      <c r="G427" s="320"/>
      <c r="H427" s="284"/>
      <c r="I427" s="284"/>
      <c r="J427" s="306"/>
      <c r="K427" s="342"/>
      <c r="L427" s="306"/>
      <c r="M427" s="308"/>
      <c r="N427" s="288"/>
      <c r="O427" s="322"/>
      <c r="P427" s="290" t="str">
        <f ca="1">LOG確認!P427</f>
        <v/>
      </c>
      <c r="Q427" s="291" t="str">
        <f ca="1">LOG確認!Q427</f>
        <v/>
      </c>
      <c r="R427" s="292" t="str">
        <f ca="1">LOG確認!R427</f>
        <v/>
      </c>
      <c r="S427" s="310" t="str">
        <f ca="1">LOG確認!S427</f>
        <v/>
      </c>
      <c r="T427" s="29"/>
      <c r="U427" s="326" t="str">
        <f ca="1">LOG確認!F427</f>
        <v/>
      </c>
      <c r="V427" s="681"/>
      <c r="W427" s="29"/>
      <c r="X427" s="29"/>
      <c r="Y427" s="6">
        <f t="shared" si="210"/>
        <v>1</v>
      </c>
      <c r="Z427" s="6">
        <f t="shared" si="211"/>
        <v>1</v>
      </c>
      <c r="AA427" s="6">
        <f t="shared" si="212"/>
        <v>1</v>
      </c>
      <c r="AB427" s="6">
        <f t="shared" si="213"/>
        <v>1</v>
      </c>
      <c r="AC427" s="6">
        <f t="shared" si="214"/>
        <v>1</v>
      </c>
      <c r="AD427" s="6">
        <f t="shared" si="215"/>
        <v>1</v>
      </c>
      <c r="AE427" s="6">
        <f t="shared" si="216"/>
        <v>1</v>
      </c>
      <c r="AF427" s="6">
        <f t="shared" si="217"/>
        <v>1</v>
      </c>
      <c r="AG427" s="6">
        <f t="shared" si="218"/>
        <v>1</v>
      </c>
      <c r="AH427" s="6">
        <f t="shared" si="219"/>
        <v>1</v>
      </c>
      <c r="AI427" s="6">
        <f t="shared" si="244"/>
        <v>1</v>
      </c>
      <c r="AJ427" s="6">
        <f t="shared" ca="1" si="220"/>
        <v>1</v>
      </c>
      <c r="AK427" s="6">
        <f t="shared" si="221"/>
        <v>1</v>
      </c>
      <c r="AL427" s="6">
        <f t="shared" ca="1" si="222"/>
        <v>13</v>
      </c>
      <c r="AM427" s="53"/>
      <c r="AN427" s="6">
        <f t="shared" ca="1" si="223"/>
        <v>1</v>
      </c>
      <c r="AO427" s="29"/>
      <c r="AP427" s="314" t="str">
        <f t="shared" ca="1" si="234"/>
        <v/>
      </c>
      <c r="AQ427" s="314" t="str">
        <f t="shared" ca="1" si="235"/>
        <v/>
      </c>
      <c r="AR427" s="314" t="str">
        <f t="shared" ca="1" si="236"/>
        <v/>
      </c>
      <c r="AS427" s="316" t="str">
        <f t="shared" ca="1" si="237"/>
        <v/>
      </c>
      <c r="AT427" s="316" t="str">
        <f t="shared" ca="1" si="238"/>
        <v/>
      </c>
      <c r="AU427" s="317" t="str">
        <f t="shared" ca="1" si="239"/>
        <v/>
      </c>
      <c r="AV427" s="318" t="str">
        <f t="shared" ca="1" si="224"/>
        <v/>
      </c>
      <c r="AW427" s="316" t="str">
        <f t="shared" ca="1" si="240"/>
        <v/>
      </c>
      <c r="AX427" s="319" t="str">
        <f t="shared" ca="1" si="241"/>
        <v/>
      </c>
      <c r="AY427" s="316" t="str">
        <f t="shared" ca="1" si="242"/>
        <v/>
      </c>
      <c r="AZ427" s="317" t="str">
        <f t="shared" ca="1" si="243"/>
        <v/>
      </c>
      <c r="BA427" s="6" t="str">
        <f t="shared" ca="1" si="225"/>
        <v/>
      </c>
      <c r="BB427" s="29"/>
      <c r="BC427" s="6" t="str">
        <f t="shared" ca="1" si="226"/>
        <v/>
      </c>
      <c r="BD427" s="6" t="str">
        <f t="shared" ca="1" si="227"/>
        <v/>
      </c>
      <c r="BE427" s="6" t="str">
        <f t="shared" ca="1" si="228"/>
        <v/>
      </c>
      <c r="BF427" s="6" t="str">
        <f t="shared" ca="1" si="229"/>
        <v/>
      </c>
      <c r="BG427" s="6" t="str">
        <f t="shared" ca="1" si="230"/>
        <v/>
      </c>
      <c r="BH427" s="6" t="str">
        <f t="shared" ca="1" si="231"/>
        <v/>
      </c>
      <c r="BI427" s="29"/>
      <c r="BJ427" s="302" t="str">
        <f t="shared" ca="1" si="232"/>
        <v/>
      </c>
      <c r="BK427" s="302" t="str">
        <f t="shared" ca="1" si="233"/>
        <v/>
      </c>
      <c r="BL427" s="29"/>
    </row>
    <row r="428" spans="1:64" x14ac:dyDescent="0.15">
      <c r="A428" s="5">
        <v>410</v>
      </c>
      <c r="B428" s="303" t="str">
        <f ca="1">LOG確認!B428</f>
        <v/>
      </c>
      <c r="C428" s="327"/>
      <c r="D428" s="328"/>
      <c r="E428" s="328"/>
      <c r="F428" s="329"/>
      <c r="G428" s="328"/>
      <c r="H428" s="330"/>
      <c r="I428" s="330"/>
      <c r="J428" s="331"/>
      <c r="K428" s="332"/>
      <c r="L428" s="331"/>
      <c r="M428" s="333"/>
      <c r="N428" s="334"/>
      <c r="O428" s="335"/>
      <c r="P428" s="336" t="str">
        <f ca="1">LOG確認!P428</f>
        <v/>
      </c>
      <c r="Q428" s="337" t="str">
        <f ca="1">LOG確認!Q428</f>
        <v/>
      </c>
      <c r="R428" s="338" t="str">
        <f ca="1">LOG確認!R428</f>
        <v/>
      </c>
      <c r="S428" s="339" t="str">
        <f ca="1">LOG確認!S428</f>
        <v/>
      </c>
      <c r="T428" s="29"/>
      <c r="U428" s="340" t="str">
        <f ca="1">LOG確認!F428</f>
        <v/>
      </c>
      <c r="V428" s="681"/>
      <c r="W428" s="29"/>
      <c r="X428" s="29"/>
      <c r="Y428" s="6">
        <f t="shared" si="210"/>
        <v>1</v>
      </c>
      <c r="Z428" s="6">
        <f t="shared" si="211"/>
        <v>1</v>
      </c>
      <c r="AA428" s="6">
        <f t="shared" si="212"/>
        <v>1</v>
      </c>
      <c r="AB428" s="6">
        <f t="shared" si="213"/>
        <v>1</v>
      </c>
      <c r="AC428" s="6">
        <f t="shared" si="214"/>
        <v>1</v>
      </c>
      <c r="AD428" s="6">
        <f t="shared" si="215"/>
        <v>1</v>
      </c>
      <c r="AE428" s="6">
        <f t="shared" si="216"/>
        <v>1</v>
      </c>
      <c r="AF428" s="6">
        <f t="shared" si="217"/>
        <v>1</v>
      </c>
      <c r="AG428" s="6">
        <f t="shared" si="218"/>
        <v>1</v>
      </c>
      <c r="AH428" s="6">
        <f t="shared" si="219"/>
        <v>1</v>
      </c>
      <c r="AI428" s="6">
        <f t="shared" si="244"/>
        <v>1</v>
      </c>
      <c r="AJ428" s="6">
        <f t="shared" ca="1" si="220"/>
        <v>1</v>
      </c>
      <c r="AK428" s="6">
        <f t="shared" si="221"/>
        <v>1</v>
      </c>
      <c r="AL428" s="6">
        <f t="shared" ca="1" si="222"/>
        <v>13</v>
      </c>
      <c r="AM428" s="53"/>
      <c r="AN428" s="6">
        <f t="shared" ca="1" si="223"/>
        <v>1</v>
      </c>
      <c r="AO428" s="29"/>
      <c r="AP428" s="314" t="str">
        <f t="shared" ca="1" si="234"/>
        <v/>
      </c>
      <c r="AQ428" s="314" t="str">
        <f t="shared" ca="1" si="235"/>
        <v/>
      </c>
      <c r="AR428" s="314" t="str">
        <f t="shared" ca="1" si="236"/>
        <v/>
      </c>
      <c r="AS428" s="325" t="str">
        <f t="shared" ca="1" si="237"/>
        <v/>
      </c>
      <c r="AT428" s="325" t="str">
        <f t="shared" ca="1" si="238"/>
        <v/>
      </c>
      <c r="AU428" s="317" t="str">
        <f t="shared" ca="1" si="239"/>
        <v/>
      </c>
      <c r="AV428" s="318" t="str">
        <f t="shared" ca="1" si="224"/>
        <v/>
      </c>
      <c r="AW428" s="325" t="str">
        <f t="shared" ca="1" si="240"/>
        <v/>
      </c>
      <c r="AX428" s="319" t="str">
        <f t="shared" ca="1" si="241"/>
        <v/>
      </c>
      <c r="AY428" s="325" t="str">
        <f t="shared" ca="1" si="242"/>
        <v/>
      </c>
      <c r="AZ428" s="317" t="str">
        <f t="shared" ca="1" si="243"/>
        <v/>
      </c>
      <c r="BA428" s="6" t="str">
        <f t="shared" ca="1" si="225"/>
        <v/>
      </c>
      <c r="BB428" s="29"/>
      <c r="BC428" s="6" t="str">
        <f t="shared" ca="1" si="226"/>
        <v/>
      </c>
      <c r="BD428" s="6" t="str">
        <f t="shared" ca="1" si="227"/>
        <v/>
      </c>
      <c r="BE428" s="6" t="str">
        <f t="shared" ca="1" si="228"/>
        <v/>
      </c>
      <c r="BF428" s="6" t="str">
        <f t="shared" ca="1" si="229"/>
        <v/>
      </c>
      <c r="BG428" s="6" t="str">
        <f t="shared" ca="1" si="230"/>
        <v/>
      </c>
      <c r="BH428" s="6" t="str">
        <f t="shared" ca="1" si="231"/>
        <v/>
      </c>
      <c r="BI428" s="29"/>
      <c r="BJ428" s="302" t="str">
        <f t="shared" ca="1" si="232"/>
        <v/>
      </c>
      <c r="BK428" s="302" t="str">
        <f t="shared" ca="1" si="233"/>
        <v/>
      </c>
      <c r="BL428" s="29"/>
    </row>
    <row r="429" spans="1:64" x14ac:dyDescent="0.15">
      <c r="A429" s="5"/>
      <c r="B429" s="279" t="str">
        <f ca="1">LOG確認!B429</f>
        <v/>
      </c>
      <c r="C429" s="280"/>
      <c r="D429" s="281"/>
      <c r="E429" s="281"/>
      <c r="F429" s="282"/>
      <c r="G429" s="280"/>
      <c r="H429" s="283"/>
      <c r="I429" s="284"/>
      <c r="J429" s="285"/>
      <c r="K429" s="286"/>
      <c r="L429" s="285"/>
      <c r="M429" s="287"/>
      <c r="N429" s="341"/>
      <c r="O429" s="289"/>
      <c r="P429" s="290" t="str">
        <f ca="1">LOG確認!P429</f>
        <v/>
      </c>
      <c r="Q429" s="291" t="str">
        <f ca="1">LOG確認!Q429</f>
        <v/>
      </c>
      <c r="R429" s="292" t="str">
        <f ca="1">LOG確認!R429</f>
        <v/>
      </c>
      <c r="S429" s="310" t="str">
        <f ca="1">LOG確認!S429</f>
        <v/>
      </c>
      <c r="T429" s="29"/>
      <c r="U429" s="294" t="str">
        <f ca="1">LOG確認!F429</f>
        <v/>
      </c>
      <c r="V429" s="681"/>
      <c r="W429" s="29"/>
      <c r="X429" s="29"/>
      <c r="Y429" s="6">
        <f t="shared" si="210"/>
        <v>1</v>
      </c>
      <c r="Z429" s="6">
        <f t="shared" si="211"/>
        <v>1</v>
      </c>
      <c r="AA429" s="6">
        <f t="shared" si="212"/>
        <v>1</v>
      </c>
      <c r="AB429" s="6">
        <f t="shared" si="213"/>
        <v>1</v>
      </c>
      <c r="AC429" s="6">
        <f t="shared" si="214"/>
        <v>1</v>
      </c>
      <c r="AD429" s="6">
        <f t="shared" si="215"/>
        <v>1</v>
      </c>
      <c r="AE429" s="6">
        <f t="shared" si="216"/>
        <v>1</v>
      </c>
      <c r="AF429" s="6">
        <f t="shared" si="217"/>
        <v>1</v>
      </c>
      <c r="AG429" s="6">
        <f t="shared" si="218"/>
        <v>1</v>
      </c>
      <c r="AH429" s="6">
        <f t="shared" si="219"/>
        <v>1</v>
      </c>
      <c r="AI429" s="6">
        <f t="shared" si="244"/>
        <v>1</v>
      </c>
      <c r="AJ429" s="6">
        <f t="shared" ca="1" si="220"/>
        <v>1</v>
      </c>
      <c r="AK429" s="6">
        <f t="shared" si="221"/>
        <v>1</v>
      </c>
      <c r="AL429" s="6">
        <f t="shared" ca="1" si="222"/>
        <v>13</v>
      </c>
      <c r="AM429" s="53"/>
      <c r="AN429" s="6">
        <f t="shared" ca="1" si="223"/>
        <v>1</v>
      </c>
      <c r="AO429" s="29"/>
      <c r="AP429" s="314" t="str">
        <f t="shared" ca="1" si="234"/>
        <v/>
      </c>
      <c r="AQ429" s="314" t="str">
        <f t="shared" ca="1" si="235"/>
        <v/>
      </c>
      <c r="AR429" s="314" t="str">
        <f t="shared" ca="1" si="236"/>
        <v/>
      </c>
      <c r="AS429" s="319" t="str">
        <f t="shared" ca="1" si="237"/>
        <v/>
      </c>
      <c r="AT429" s="319" t="str">
        <f t="shared" ca="1" si="238"/>
        <v/>
      </c>
      <c r="AU429" s="317" t="str">
        <f t="shared" ca="1" si="239"/>
        <v/>
      </c>
      <c r="AV429" s="324" t="str">
        <f t="shared" ca="1" si="224"/>
        <v/>
      </c>
      <c r="AW429" s="319" t="str">
        <f t="shared" ca="1" si="240"/>
        <v/>
      </c>
      <c r="AX429" s="319" t="str">
        <f t="shared" ca="1" si="241"/>
        <v/>
      </c>
      <c r="AY429" s="319" t="str">
        <f t="shared" ca="1" si="242"/>
        <v/>
      </c>
      <c r="AZ429" s="317" t="str">
        <f t="shared" ca="1" si="243"/>
        <v/>
      </c>
      <c r="BA429" s="6" t="str">
        <f t="shared" ca="1" si="225"/>
        <v/>
      </c>
      <c r="BB429" s="29"/>
      <c r="BC429" s="6" t="str">
        <f t="shared" ca="1" si="226"/>
        <v/>
      </c>
      <c r="BD429" s="6" t="str">
        <f t="shared" ca="1" si="227"/>
        <v/>
      </c>
      <c r="BE429" s="6" t="str">
        <f t="shared" ca="1" si="228"/>
        <v/>
      </c>
      <c r="BF429" s="6" t="str">
        <f t="shared" ca="1" si="229"/>
        <v/>
      </c>
      <c r="BG429" s="6" t="str">
        <f t="shared" ca="1" si="230"/>
        <v/>
      </c>
      <c r="BH429" s="6" t="str">
        <f t="shared" ca="1" si="231"/>
        <v/>
      </c>
      <c r="BI429" s="29"/>
      <c r="BJ429" s="302" t="str">
        <f t="shared" ca="1" si="232"/>
        <v/>
      </c>
      <c r="BK429" s="302" t="str">
        <f t="shared" ca="1" si="233"/>
        <v/>
      </c>
      <c r="BL429" s="29"/>
    </row>
    <row r="430" spans="1:64" x14ac:dyDescent="0.15">
      <c r="A430" s="5"/>
      <c r="B430" s="303" t="str">
        <f ca="1">LOG確認!B430</f>
        <v/>
      </c>
      <c r="C430" s="304"/>
      <c r="D430" s="280"/>
      <c r="E430" s="280"/>
      <c r="F430" s="305"/>
      <c r="G430" s="320"/>
      <c r="H430" s="284"/>
      <c r="I430" s="284"/>
      <c r="J430" s="321"/>
      <c r="K430" s="342"/>
      <c r="L430" s="306"/>
      <c r="M430" s="308"/>
      <c r="N430" s="288"/>
      <c r="O430" s="309"/>
      <c r="P430" s="290" t="str">
        <f ca="1">LOG確認!P430</f>
        <v/>
      </c>
      <c r="Q430" s="291" t="str">
        <f ca="1">LOG確認!Q430</f>
        <v/>
      </c>
      <c r="R430" s="292" t="str">
        <f ca="1">LOG確認!R430</f>
        <v/>
      </c>
      <c r="S430" s="310" t="str">
        <f ca="1">LOG確認!S430</f>
        <v/>
      </c>
      <c r="T430" s="29"/>
      <c r="U430" s="311" t="str">
        <f ca="1">LOG確認!F430</f>
        <v/>
      </c>
      <c r="V430" s="681"/>
      <c r="W430" s="29"/>
      <c r="X430" s="29"/>
      <c r="Y430" s="6">
        <f t="shared" si="210"/>
        <v>1</v>
      </c>
      <c r="Z430" s="6">
        <f t="shared" si="211"/>
        <v>1</v>
      </c>
      <c r="AA430" s="6">
        <f t="shared" si="212"/>
        <v>1</v>
      </c>
      <c r="AB430" s="6">
        <f t="shared" si="213"/>
        <v>1</v>
      </c>
      <c r="AC430" s="6">
        <f t="shared" si="214"/>
        <v>1</v>
      </c>
      <c r="AD430" s="6">
        <f t="shared" si="215"/>
        <v>1</v>
      </c>
      <c r="AE430" s="6">
        <f t="shared" si="216"/>
        <v>1</v>
      </c>
      <c r="AF430" s="6">
        <f t="shared" si="217"/>
        <v>1</v>
      </c>
      <c r="AG430" s="6">
        <f t="shared" si="218"/>
        <v>1</v>
      </c>
      <c r="AH430" s="6">
        <f t="shared" si="219"/>
        <v>1</v>
      </c>
      <c r="AI430" s="6">
        <f t="shared" si="244"/>
        <v>1</v>
      </c>
      <c r="AJ430" s="6">
        <f t="shared" ca="1" si="220"/>
        <v>1</v>
      </c>
      <c r="AK430" s="6">
        <f t="shared" si="221"/>
        <v>1</v>
      </c>
      <c r="AL430" s="6">
        <f t="shared" ca="1" si="222"/>
        <v>13</v>
      </c>
      <c r="AM430" s="53"/>
      <c r="AN430" s="6">
        <f t="shared" ca="1" si="223"/>
        <v>1</v>
      </c>
      <c r="AO430" s="29"/>
      <c r="AP430" s="314" t="str">
        <f t="shared" ca="1" si="234"/>
        <v/>
      </c>
      <c r="AQ430" s="314" t="str">
        <f t="shared" ca="1" si="235"/>
        <v/>
      </c>
      <c r="AR430" s="314" t="str">
        <f t="shared" ca="1" si="236"/>
        <v/>
      </c>
      <c r="AS430" s="319" t="str">
        <f t="shared" ca="1" si="237"/>
        <v/>
      </c>
      <c r="AT430" s="319" t="str">
        <f t="shared" ca="1" si="238"/>
        <v/>
      </c>
      <c r="AU430" s="317" t="str">
        <f t="shared" ca="1" si="239"/>
        <v/>
      </c>
      <c r="AV430" s="318" t="str">
        <f t="shared" ca="1" si="224"/>
        <v/>
      </c>
      <c r="AW430" s="319" t="str">
        <f t="shared" ca="1" si="240"/>
        <v/>
      </c>
      <c r="AX430" s="319" t="str">
        <f t="shared" ca="1" si="241"/>
        <v/>
      </c>
      <c r="AY430" s="319" t="str">
        <f t="shared" ca="1" si="242"/>
        <v/>
      </c>
      <c r="AZ430" s="317" t="str">
        <f t="shared" ca="1" si="243"/>
        <v/>
      </c>
      <c r="BA430" s="6" t="str">
        <f t="shared" ca="1" si="225"/>
        <v/>
      </c>
      <c r="BB430" s="29"/>
      <c r="BC430" s="6" t="str">
        <f t="shared" ca="1" si="226"/>
        <v/>
      </c>
      <c r="BD430" s="6" t="str">
        <f t="shared" ca="1" si="227"/>
        <v/>
      </c>
      <c r="BE430" s="6" t="str">
        <f t="shared" ca="1" si="228"/>
        <v/>
      </c>
      <c r="BF430" s="6" t="str">
        <f t="shared" ca="1" si="229"/>
        <v/>
      </c>
      <c r="BG430" s="6" t="str">
        <f t="shared" ca="1" si="230"/>
        <v/>
      </c>
      <c r="BH430" s="6" t="str">
        <f t="shared" ca="1" si="231"/>
        <v/>
      </c>
      <c r="BI430" s="29"/>
      <c r="BJ430" s="302" t="str">
        <f t="shared" ca="1" si="232"/>
        <v/>
      </c>
      <c r="BK430" s="302" t="str">
        <f t="shared" ca="1" si="233"/>
        <v/>
      </c>
      <c r="BL430" s="29"/>
    </row>
    <row r="431" spans="1:64" x14ac:dyDescent="0.15">
      <c r="A431" s="5"/>
      <c r="B431" s="303" t="str">
        <f ca="1">LOG確認!B431</f>
        <v/>
      </c>
      <c r="C431" s="304"/>
      <c r="D431" s="280"/>
      <c r="E431" s="280"/>
      <c r="F431" s="305"/>
      <c r="G431" s="320"/>
      <c r="H431" s="284"/>
      <c r="I431" s="284"/>
      <c r="J431" s="306"/>
      <c r="K431" s="342"/>
      <c r="L431" s="321"/>
      <c r="M431" s="308"/>
      <c r="N431" s="288"/>
      <c r="O431" s="322"/>
      <c r="P431" s="290" t="str">
        <f ca="1">LOG確認!P431</f>
        <v/>
      </c>
      <c r="Q431" s="291" t="str">
        <f ca="1">LOG確認!Q431</f>
        <v/>
      </c>
      <c r="R431" s="292" t="str">
        <f ca="1">LOG確認!R431</f>
        <v/>
      </c>
      <c r="S431" s="310" t="str">
        <f ca="1">LOG確認!S431</f>
        <v/>
      </c>
      <c r="T431" s="29"/>
      <c r="U431" s="311" t="str">
        <f ca="1">LOG確認!F431</f>
        <v/>
      </c>
      <c r="V431" s="681"/>
      <c r="W431" s="29"/>
      <c r="X431" s="29"/>
      <c r="Y431" s="6">
        <f t="shared" si="210"/>
        <v>1</v>
      </c>
      <c r="Z431" s="6">
        <f t="shared" si="211"/>
        <v>1</v>
      </c>
      <c r="AA431" s="6">
        <f t="shared" si="212"/>
        <v>1</v>
      </c>
      <c r="AB431" s="6">
        <f t="shared" si="213"/>
        <v>1</v>
      </c>
      <c r="AC431" s="6">
        <f t="shared" si="214"/>
        <v>1</v>
      </c>
      <c r="AD431" s="6">
        <f t="shared" si="215"/>
        <v>1</v>
      </c>
      <c r="AE431" s="6">
        <f t="shared" si="216"/>
        <v>1</v>
      </c>
      <c r="AF431" s="6">
        <f t="shared" si="217"/>
        <v>1</v>
      </c>
      <c r="AG431" s="6">
        <f t="shared" si="218"/>
        <v>1</v>
      </c>
      <c r="AH431" s="6">
        <f t="shared" si="219"/>
        <v>1</v>
      </c>
      <c r="AI431" s="6">
        <f t="shared" si="244"/>
        <v>1</v>
      </c>
      <c r="AJ431" s="6">
        <f t="shared" ca="1" si="220"/>
        <v>1</v>
      </c>
      <c r="AK431" s="6">
        <f t="shared" si="221"/>
        <v>1</v>
      </c>
      <c r="AL431" s="6">
        <f t="shared" ca="1" si="222"/>
        <v>13</v>
      </c>
      <c r="AM431" s="53"/>
      <c r="AN431" s="6">
        <f t="shared" ca="1" si="223"/>
        <v>1</v>
      </c>
      <c r="AO431" s="29"/>
      <c r="AP431" s="314" t="str">
        <f t="shared" ca="1" si="234"/>
        <v/>
      </c>
      <c r="AQ431" s="314" t="str">
        <f t="shared" ca="1" si="235"/>
        <v/>
      </c>
      <c r="AR431" s="314" t="str">
        <f t="shared" ca="1" si="236"/>
        <v/>
      </c>
      <c r="AS431" s="316" t="str">
        <f t="shared" ca="1" si="237"/>
        <v/>
      </c>
      <c r="AT431" s="316" t="str">
        <f t="shared" ca="1" si="238"/>
        <v/>
      </c>
      <c r="AU431" s="317" t="str">
        <f t="shared" ca="1" si="239"/>
        <v/>
      </c>
      <c r="AV431" s="318" t="str">
        <f t="shared" ca="1" si="224"/>
        <v/>
      </c>
      <c r="AW431" s="316" t="str">
        <f t="shared" ca="1" si="240"/>
        <v/>
      </c>
      <c r="AX431" s="319" t="str">
        <f t="shared" ca="1" si="241"/>
        <v/>
      </c>
      <c r="AY431" s="316" t="str">
        <f t="shared" ca="1" si="242"/>
        <v/>
      </c>
      <c r="AZ431" s="317" t="str">
        <f t="shared" ca="1" si="243"/>
        <v/>
      </c>
      <c r="BA431" s="6" t="str">
        <f t="shared" ca="1" si="225"/>
        <v/>
      </c>
      <c r="BB431" s="29"/>
      <c r="BC431" s="6" t="str">
        <f t="shared" ca="1" si="226"/>
        <v/>
      </c>
      <c r="BD431" s="6" t="str">
        <f t="shared" ca="1" si="227"/>
        <v/>
      </c>
      <c r="BE431" s="6" t="str">
        <f t="shared" ca="1" si="228"/>
        <v/>
      </c>
      <c r="BF431" s="6" t="str">
        <f t="shared" ca="1" si="229"/>
        <v/>
      </c>
      <c r="BG431" s="6" t="str">
        <f t="shared" ca="1" si="230"/>
        <v/>
      </c>
      <c r="BH431" s="6" t="str">
        <f t="shared" ca="1" si="231"/>
        <v/>
      </c>
      <c r="BI431" s="29"/>
      <c r="BJ431" s="302" t="str">
        <f t="shared" ca="1" si="232"/>
        <v/>
      </c>
      <c r="BK431" s="302" t="str">
        <f t="shared" ca="1" si="233"/>
        <v/>
      </c>
      <c r="BL431" s="29"/>
    </row>
    <row r="432" spans="1:64" x14ac:dyDescent="0.15">
      <c r="A432" s="5"/>
      <c r="B432" s="303" t="str">
        <f ca="1">LOG確認!B432</f>
        <v/>
      </c>
      <c r="C432" s="304"/>
      <c r="D432" s="280"/>
      <c r="E432" s="280"/>
      <c r="F432" s="305"/>
      <c r="G432" s="320"/>
      <c r="H432" s="284"/>
      <c r="I432" s="284"/>
      <c r="J432" s="306"/>
      <c r="K432" s="342"/>
      <c r="L432" s="321"/>
      <c r="M432" s="308"/>
      <c r="N432" s="288"/>
      <c r="O432" s="322"/>
      <c r="P432" s="290" t="str">
        <f ca="1">LOG確認!P432</f>
        <v/>
      </c>
      <c r="Q432" s="291" t="str">
        <f ca="1">LOG確認!Q432</f>
        <v/>
      </c>
      <c r="R432" s="292" t="str">
        <f ca="1">LOG確認!R432</f>
        <v/>
      </c>
      <c r="S432" s="310" t="str">
        <f ca="1">LOG確認!S432</f>
        <v/>
      </c>
      <c r="T432" s="29"/>
      <c r="U432" s="311" t="str">
        <f ca="1">LOG確認!F432</f>
        <v/>
      </c>
      <c r="V432" s="681"/>
      <c r="W432" s="29"/>
      <c r="X432" s="29"/>
      <c r="Y432" s="6">
        <f t="shared" si="210"/>
        <v>1</v>
      </c>
      <c r="Z432" s="6">
        <f t="shared" si="211"/>
        <v>1</v>
      </c>
      <c r="AA432" s="6">
        <f t="shared" si="212"/>
        <v>1</v>
      </c>
      <c r="AB432" s="6">
        <f t="shared" si="213"/>
        <v>1</v>
      </c>
      <c r="AC432" s="6">
        <f t="shared" si="214"/>
        <v>1</v>
      </c>
      <c r="AD432" s="6">
        <f t="shared" si="215"/>
        <v>1</v>
      </c>
      <c r="AE432" s="6">
        <f t="shared" si="216"/>
        <v>1</v>
      </c>
      <c r="AF432" s="6">
        <f t="shared" si="217"/>
        <v>1</v>
      </c>
      <c r="AG432" s="6">
        <f t="shared" si="218"/>
        <v>1</v>
      </c>
      <c r="AH432" s="6">
        <f t="shared" si="219"/>
        <v>1</v>
      </c>
      <c r="AI432" s="6">
        <f t="shared" si="244"/>
        <v>1</v>
      </c>
      <c r="AJ432" s="6">
        <f t="shared" ca="1" si="220"/>
        <v>1</v>
      </c>
      <c r="AK432" s="6">
        <f t="shared" si="221"/>
        <v>1</v>
      </c>
      <c r="AL432" s="6">
        <f t="shared" ca="1" si="222"/>
        <v>13</v>
      </c>
      <c r="AM432" s="53"/>
      <c r="AN432" s="6">
        <f t="shared" ca="1" si="223"/>
        <v>1</v>
      </c>
      <c r="AO432" s="29"/>
      <c r="AP432" s="314" t="str">
        <f t="shared" ca="1" si="234"/>
        <v/>
      </c>
      <c r="AQ432" s="314" t="str">
        <f t="shared" ca="1" si="235"/>
        <v/>
      </c>
      <c r="AR432" s="314" t="str">
        <f t="shared" ca="1" si="236"/>
        <v/>
      </c>
      <c r="AS432" s="319" t="str">
        <f t="shared" ca="1" si="237"/>
        <v/>
      </c>
      <c r="AT432" s="319" t="str">
        <f t="shared" ca="1" si="238"/>
        <v/>
      </c>
      <c r="AU432" s="317" t="str">
        <f t="shared" ca="1" si="239"/>
        <v/>
      </c>
      <c r="AV432" s="324" t="str">
        <f t="shared" ca="1" si="224"/>
        <v/>
      </c>
      <c r="AW432" s="319" t="str">
        <f t="shared" ca="1" si="240"/>
        <v/>
      </c>
      <c r="AX432" s="319" t="str">
        <f t="shared" ca="1" si="241"/>
        <v/>
      </c>
      <c r="AY432" s="319" t="str">
        <f t="shared" ca="1" si="242"/>
        <v/>
      </c>
      <c r="AZ432" s="317" t="str">
        <f t="shared" ca="1" si="243"/>
        <v/>
      </c>
      <c r="BA432" s="6" t="str">
        <f t="shared" ca="1" si="225"/>
        <v/>
      </c>
      <c r="BB432" s="29"/>
      <c r="BC432" s="6" t="str">
        <f t="shared" ca="1" si="226"/>
        <v/>
      </c>
      <c r="BD432" s="6" t="str">
        <f t="shared" ca="1" si="227"/>
        <v/>
      </c>
      <c r="BE432" s="6" t="str">
        <f t="shared" ca="1" si="228"/>
        <v/>
      </c>
      <c r="BF432" s="6" t="str">
        <f t="shared" ca="1" si="229"/>
        <v/>
      </c>
      <c r="BG432" s="6" t="str">
        <f t="shared" ca="1" si="230"/>
        <v/>
      </c>
      <c r="BH432" s="6" t="str">
        <f t="shared" ca="1" si="231"/>
        <v/>
      </c>
      <c r="BI432" s="29"/>
      <c r="BJ432" s="302" t="str">
        <f t="shared" ca="1" si="232"/>
        <v/>
      </c>
      <c r="BK432" s="302" t="str">
        <f t="shared" ca="1" si="233"/>
        <v/>
      </c>
      <c r="BL432" s="29"/>
    </row>
    <row r="433" spans="1:64" x14ac:dyDescent="0.15">
      <c r="A433" s="5"/>
      <c r="B433" s="303" t="str">
        <f ca="1">LOG確認!B433</f>
        <v/>
      </c>
      <c r="C433" s="304"/>
      <c r="D433" s="280"/>
      <c r="E433" s="280"/>
      <c r="F433" s="305"/>
      <c r="G433" s="320"/>
      <c r="H433" s="284"/>
      <c r="I433" s="284"/>
      <c r="J433" s="306"/>
      <c r="K433" s="307"/>
      <c r="L433" s="306"/>
      <c r="M433" s="308"/>
      <c r="N433" s="288"/>
      <c r="O433" s="322"/>
      <c r="P433" s="290" t="str">
        <f ca="1">LOG確認!P433</f>
        <v/>
      </c>
      <c r="Q433" s="291" t="str">
        <f ca="1">LOG確認!Q433</f>
        <v/>
      </c>
      <c r="R433" s="292" t="str">
        <f ca="1">LOG確認!R433</f>
        <v/>
      </c>
      <c r="S433" s="310" t="str">
        <f ca="1">LOG確認!S433</f>
        <v/>
      </c>
      <c r="T433" s="29"/>
      <c r="U433" s="311" t="str">
        <f ca="1">LOG確認!F433</f>
        <v/>
      </c>
      <c r="V433" s="681"/>
      <c r="W433" s="29"/>
      <c r="X433" s="29"/>
      <c r="Y433" s="6">
        <f t="shared" si="210"/>
        <v>1</v>
      </c>
      <c r="Z433" s="6">
        <f t="shared" si="211"/>
        <v>1</v>
      </c>
      <c r="AA433" s="6">
        <f t="shared" si="212"/>
        <v>1</v>
      </c>
      <c r="AB433" s="6">
        <f t="shared" si="213"/>
        <v>1</v>
      </c>
      <c r="AC433" s="6">
        <f t="shared" si="214"/>
        <v>1</v>
      </c>
      <c r="AD433" s="6">
        <f t="shared" si="215"/>
        <v>1</v>
      </c>
      <c r="AE433" s="6">
        <f t="shared" si="216"/>
        <v>1</v>
      </c>
      <c r="AF433" s="6">
        <f t="shared" si="217"/>
        <v>1</v>
      </c>
      <c r="AG433" s="6">
        <f t="shared" si="218"/>
        <v>1</v>
      </c>
      <c r="AH433" s="6">
        <f t="shared" si="219"/>
        <v>1</v>
      </c>
      <c r="AI433" s="6">
        <f t="shared" si="244"/>
        <v>1</v>
      </c>
      <c r="AJ433" s="6">
        <f t="shared" ca="1" si="220"/>
        <v>1</v>
      </c>
      <c r="AK433" s="6">
        <f t="shared" si="221"/>
        <v>1</v>
      </c>
      <c r="AL433" s="6">
        <f t="shared" ca="1" si="222"/>
        <v>13</v>
      </c>
      <c r="AM433" s="53"/>
      <c r="AN433" s="6">
        <f t="shared" ca="1" si="223"/>
        <v>1</v>
      </c>
      <c r="AO433" s="29"/>
      <c r="AP433" s="314" t="str">
        <f t="shared" ca="1" si="234"/>
        <v/>
      </c>
      <c r="AQ433" s="314" t="str">
        <f t="shared" ca="1" si="235"/>
        <v/>
      </c>
      <c r="AR433" s="314" t="str">
        <f t="shared" ca="1" si="236"/>
        <v/>
      </c>
      <c r="AS433" s="325" t="str">
        <f t="shared" ca="1" si="237"/>
        <v/>
      </c>
      <c r="AT433" s="325" t="str">
        <f t="shared" ca="1" si="238"/>
        <v/>
      </c>
      <c r="AU433" s="317" t="str">
        <f t="shared" ca="1" si="239"/>
        <v/>
      </c>
      <c r="AV433" s="318" t="str">
        <f t="shared" ca="1" si="224"/>
        <v/>
      </c>
      <c r="AW433" s="325" t="str">
        <f t="shared" ca="1" si="240"/>
        <v/>
      </c>
      <c r="AX433" s="319" t="str">
        <f t="shared" ca="1" si="241"/>
        <v/>
      </c>
      <c r="AY433" s="325" t="str">
        <f t="shared" ca="1" si="242"/>
        <v/>
      </c>
      <c r="AZ433" s="317" t="str">
        <f t="shared" ca="1" si="243"/>
        <v/>
      </c>
      <c r="BA433" s="6" t="str">
        <f t="shared" ca="1" si="225"/>
        <v/>
      </c>
      <c r="BB433" s="29"/>
      <c r="BC433" s="6" t="str">
        <f t="shared" ca="1" si="226"/>
        <v/>
      </c>
      <c r="BD433" s="6" t="str">
        <f t="shared" ca="1" si="227"/>
        <v/>
      </c>
      <c r="BE433" s="6" t="str">
        <f t="shared" ca="1" si="228"/>
        <v/>
      </c>
      <c r="BF433" s="6" t="str">
        <f t="shared" ca="1" si="229"/>
        <v/>
      </c>
      <c r="BG433" s="6" t="str">
        <f t="shared" ca="1" si="230"/>
        <v/>
      </c>
      <c r="BH433" s="6" t="str">
        <f t="shared" ca="1" si="231"/>
        <v/>
      </c>
      <c r="BI433" s="29"/>
      <c r="BJ433" s="302" t="str">
        <f t="shared" ca="1" si="232"/>
        <v/>
      </c>
      <c r="BK433" s="302" t="str">
        <f t="shared" ca="1" si="233"/>
        <v/>
      </c>
      <c r="BL433" s="29"/>
    </row>
    <row r="434" spans="1:64" x14ac:dyDescent="0.15">
      <c r="A434" s="5"/>
      <c r="B434" s="303" t="str">
        <f ca="1">LOG確認!B434</f>
        <v/>
      </c>
      <c r="C434" s="304"/>
      <c r="D434" s="280"/>
      <c r="E434" s="280"/>
      <c r="F434" s="305"/>
      <c r="G434" s="320"/>
      <c r="H434" s="284"/>
      <c r="I434" s="284"/>
      <c r="J434" s="321"/>
      <c r="K434" s="342"/>
      <c r="L434" s="321"/>
      <c r="M434" s="308"/>
      <c r="N434" s="288"/>
      <c r="O434" s="309"/>
      <c r="P434" s="290" t="str">
        <f ca="1">LOG確認!P434</f>
        <v/>
      </c>
      <c r="Q434" s="291" t="str">
        <f ca="1">LOG確認!Q434</f>
        <v/>
      </c>
      <c r="R434" s="292" t="str">
        <f ca="1">LOG確認!R434</f>
        <v/>
      </c>
      <c r="S434" s="310" t="str">
        <f ca="1">LOG確認!S434</f>
        <v/>
      </c>
      <c r="T434" s="29"/>
      <c r="U434" s="326" t="str">
        <f ca="1">LOG確認!F434</f>
        <v/>
      </c>
      <c r="V434" s="681"/>
      <c r="W434" s="29"/>
      <c r="X434" s="29"/>
      <c r="Y434" s="6">
        <f t="shared" si="210"/>
        <v>1</v>
      </c>
      <c r="Z434" s="6">
        <f t="shared" si="211"/>
        <v>1</v>
      </c>
      <c r="AA434" s="6">
        <f t="shared" si="212"/>
        <v>1</v>
      </c>
      <c r="AB434" s="6">
        <f t="shared" si="213"/>
        <v>1</v>
      </c>
      <c r="AC434" s="6">
        <f t="shared" si="214"/>
        <v>1</v>
      </c>
      <c r="AD434" s="6">
        <f t="shared" si="215"/>
        <v>1</v>
      </c>
      <c r="AE434" s="6">
        <f t="shared" si="216"/>
        <v>1</v>
      </c>
      <c r="AF434" s="6">
        <f t="shared" si="217"/>
        <v>1</v>
      </c>
      <c r="AG434" s="6">
        <f t="shared" si="218"/>
        <v>1</v>
      </c>
      <c r="AH434" s="6">
        <f t="shared" si="219"/>
        <v>1</v>
      </c>
      <c r="AI434" s="6">
        <f t="shared" si="244"/>
        <v>1</v>
      </c>
      <c r="AJ434" s="6">
        <f t="shared" ca="1" si="220"/>
        <v>1</v>
      </c>
      <c r="AK434" s="6">
        <f t="shared" si="221"/>
        <v>1</v>
      </c>
      <c r="AL434" s="6">
        <f t="shared" ca="1" si="222"/>
        <v>13</v>
      </c>
      <c r="AM434" s="53"/>
      <c r="AN434" s="6">
        <f t="shared" ca="1" si="223"/>
        <v>1</v>
      </c>
      <c r="AO434" s="29"/>
      <c r="AP434" s="314" t="str">
        <f t="shared" ca="1" si="234"/>
        <v/>
      </c>
      <c r="AQ434" s="314" t="str">
        <f t="shared" ca="1" si="235"/>
        <v/>
      </c>
      <c r="AR434" s="314" t="str">
        <f t="shared" ca="1" si="236"/>
        <v/>
      </c>
      <c r="AS434" s="325" t="str">
        <f t="shared" ca="1" si="237"/>
        <v/>
      </c>
      <c r="AT434" s="325" t="str">
        <f t="shared" ca="1" si="238"/>
        <v/>
      </c>
      <c r="AU434" s="317" t="str">
        <f t="shared" ca="1" si="239"/>
        <v/>
      </c>
      <c r="AV434" s="318" t="str">
        <f t="shared" ca="1" si="224"/>
        <v/>
      </c>
      <c r="AW434" s="325" t="str">
        <f t="shared" ca="1" si="240"/>
        <v/>
      </c>
      <c r="AX434" s="319" t="str">
        <f t="shared" ca="1" si="241"/>
        <v/>
      </c>
      <c r="AY434" s="325" t="str">
        <f t="shared" ca="1" si="242"/>
        <v/>
      </c>
      <c r="AZ434" s="317" t="str">
        <f t="shared" ca="1" si="243"/>
        <v/>
      </c>
      <c r="BA434" s="6" t="str">
        <f t="shared" ca="1" si="225"/>
        <v/>
      </c>
      <c r="BB434" s="29"/>
      <c r="BC434" s="6" t="str">
        <f t="shared" ca="1" si="226"/>
        <v/>
      </c>
      <c r="BD434" s="6" t="str">
        <f t="shared" ca="1" si="227"/>
        <v/>
      </c>
      <c r="BE434" s="6" t="str">
        <f t="shared" ca="1" si="228"/>
        <v/>
      </c>
      <c r="BF434" s="6" t="str">
        <f t="shared" ca="1" si="229"/>
        <v/>
      </c>
      <c r="BG434" s="6" t="str">
        <f t="shared" ca="1" si="230"/>
        <v/>
      </c>
      <c r="BH434" s="6" t="str">
        <f t="shared" ca="1" si="231"/>
        <v/>
      </c>
      <c r="BI434" s="29"/>
      <c r="BJ434" s="302" t="str">
        <f t="shared" ca="1" si="232"/>
        <v/>
      </c>
      <c r="BK434" s="302" t="str">
        <f t="shared" ca="1" si="233"/>
        <v/>
      </c>
      <c r="BL434" s="29"/>
    </row>
    <row r="435" spans="1:64" x14ac:dyDescent="0.15">
      <c r="A435" s="5"/>
      <c r="B435" s="303" t="str">
        <f ca="1">LOG確認!B435</f>
        <v/>
      </c>
      <c r="C435" s="304"/>
      <c r="D435" s="280"/>
      <c r="E435" s="280"/>
      <c r="F435" s="305"/>
      <c r="G435" s="320"/>
      <c r="H435" s="284"/>
      <c r="I435" s="284"/>
      <c r="J435" s="321"/>
      <c r="K435" s="342"/>
      <c r="L435" s="321"/>
      <c r="M435" s="308"/>
      <c r="N435" s="288"/>
      <c r="O435" s="322"/>
      <c r="P435" s="290" t="str">
        <f ca="1">LOG確認!P435</f>
        <v/>
      </c>
      <c r="Q435" s="291" t="str">
        <f ca="1">LOG確認!Q435</f>
        <v/>
      </c>
      <c r="R435" s="292" t="str">
        <f ca="1">LOG確認!R435</f>
        <v/>
      </c>
      <c r="S435" s="310" t="str">
        <f ca="1">LOG確認!S435</f>
        <v/>
      </c>
      <c r="T435" s="29"/>
      <c r="U435" s="311" t="str">
        <f ca="1">LOG確認!F435</f>
        <v/>
      </c>
      <c r="V435" s="681"/>
      <c r="W435" s="29"/>
      <c r="X435" s="29"/>
      <c r="Y435" s="6">
        <f t="shared" si="210"/>
        <v>1</v>
      </c>
      <c r="Z435" s="6">
        <f t="shared" si="211"/>
        <v>1</v>
      </c>
      <c r="AA435" s="6">
        <f t="shared" si="212"/>
        <v>1</v>
      </c>
      <c r="AB435" s="6">
        <f t="shared" si="213"/>
        <v>1</v>
      </c>
      <c r="AC435" s="6">
        <f t="shared" si="214"/>
        <v>1</v>
      </c>
      <c r="AD435" s="6">
        <f t="shared" si="215"/>
        <v>1</v>
      </c>
      <c r="AE435" s="6">
        <f t="shared" si="216"/>
        <v>1</v>
      </c>
      <c r="AF435" s="6">
        <f t="shared" si="217"/>
        <v>1</v>
      </c>
      <c r="AG435" s="6">
        <f t="shared" si="218"/>
        <v>1</v>
      </c>
      <c r="AH435" s="6">
        <f t="shared" si="219"/>
        <v>1</v>
      </c>
      <c r="AI435" s="6">
        <f t="shared" si="244"/>
        <v>1</v>
      </c>
      <c r="AJ435" s="6">
        <f t="shared" ca="1" si="220"/>
        <v>1</v>
      </c>
      <c r="AK435" s="6">
        <f t="shared" si="221"/>
        <v>1</v>
      </c>
      <c r="AL435" s="6">
        <f t="shared" ca="1" si="222"/>
        <v>13</v>
      </c>
      <c r="AM435" s="53"/>
      <c r="AN435" s="6">
        <f t="shared" ca="1" si="223"/>
        <v>1</v>
      </c>
      <c r="AO435" s="29"/>
      <c r="AP435" s="314" t="str">
        <f t="shared" ca="1" si="234"/>
        <v/>
      </c>
      <c r="AQ435" s="314" t="str">
        <f t="shared" ca="1" si="235"/>
        <v/>
      </c>
      <c r="AR435" s="314" t="str">
        <f t="shared" ca="1" si="236"/>
        <v/>
      </c>
      <c r="AS435" s="325" t="str">
        <f t="shared" ca="1" si="237"/>
        <v/>
      </c>
      <c r="AT435" s="325" t="str">
        <f t="shared" ca="1" si="238"/>
        <v/>
      </c>
      <c r="AU435" s="317" t="str">
        <f t="shared" ca="1" si="239"/>
        <v/>
      </c>
      <c r="AV435" s="324" t="str">
        <f t="shared" ca="1" si="224"/>
        <v/>
      </c>
      <c r="AW435" s="325" t="str">
        <f t="shared" ca="1" si="240"/>
        <v/>
      </c>
      <c r="AX435" s="319" t="str">
        <f t="shared" ca="1" si="241"/>
        <v/>
      </c>
      <c r="AY435" s="325" t="str">
        <f t="shared" ca="1" si="242"/>
        <v/>
      </c>
      <c r="AZ435" s="317" t="str">
        <f t="shared" ca="1" si="243"/>
        <v/>
      </c>
      <c r="BA435" s="6" t="str">
        <f t="shared" ca="1" si="225"/>
        <v/>
      </c>
      <c r="BB435" s="29"/>
      <c r="BC435" s="6" t="str">
        <f t="shared" ca="1" si="226"/>
        <v/>
      </c>
      <c r="BD435" s="6" t="str">
        <f t="shared" ca="1" si="227"/>
        <v/>
      </c>
      <c r="BE435" s="6" t="str">
        <f t="shared" ca="1" si="228"/>
        <v/>
      </c>
      <c r="BF435" s="6" t="str">
        <f t="shared" ca="1" si="229"/>
        <v/>
      </c>
      <c r="BG435" s="6" t="str">
        <f t="shared" ca="1" si="230"/>
        <v/>
      </c>
      <c r="BH435" s="6" t="str">
        <f t="shared" ca="1" si="231"/>
        <v/>
      </c>
      <c r="BI435" s="29"/>
      <c r="BJ435" s="302" t="str">
        <f t="shared" ca="1" si="232"/>
        <v/>
      </c>
      <c r="BK435" s="302" t="str">
        <f t="shared" ca="1" si="233"/>
        <v/>
      </c>
      <c r="BL435" s="29"/>
    </row>
    <row r="436" spans="1:64" x14ac:dyDescent="0.15">
      <c r="A436" s="5"/>
      <c r="B436" s="303" t="str">
        <f ca="1">LOG確認!B436</f>
        <v/>
      </c>
      <c r="C436" s="304"/>
      <c r="D436" s="280"/>
      <c r="E436" s="280"/>
      <c r="F436" s="305"/>
      <c r="G436" s="320"/>
      <c r="H436" s="284"/>
      <c r="I436" s="284"/>
      <c r="J436" s="306"/>
      <c r="K436" s="342"/>
      <c r="L436" s="321"/>
      <c r="M436" s="308"/>
      <c r="N436" s="288"/>
      <c r="O436" s="322"/>
      <c r="P436" s="290" t="str">
        <f ca="1">LOG確認!P436</f>
        <v/>
      </c>
      <c r="Q436" s="291" t="str">
        <f ca="1">LOG確認!Q436</f>
        <v/>
      </c>
      <c r="R436" s="292" t="str">
        <f ca="1">LOG確認!R436</f>
        <v/>
      </c>
      <c r="S436" s="310" t="str">
        <f ca="1">LOG確認!S436</f>
        <v/>
      </c>
      <c r="T436" s="29"/>
      <c r="U436" s="311" t="str">
        <f ca="1">LOG確認!F436</f>
        <v/>
      </c>
      <c r="V436" s="681"/>
      <c r="W436" s="29"/>
      <c r="X436" s="29"/>
      <c r="Y436" s="6">
        <f t="shared" si="210"/>
        <v>1</v>
      </c>
      <c r="Z436" s="6">
        <f t="shared" si="211"/>
        <v>1</v>
      </c>
      <c r="AA436" s="6">
        <f t="shared" si="212"/>
        <v>1</v>
      </c>
      <c r="AB436" s="6">
        <f t="shared" si="213"/>
        <v>1</v>
      </c>
      <c r="AC436" s="6">
        <f t="shared" si="214"/>
        <v>1</v>
      </c>
      <c r="AD436" s="6">
        <f t="shared" si="215"/>
        <v>1</v>
      </c>
      <c r="AE436" s="6">
        <f t="shared" si="216"/>
        <v>1</v>
      </c>
      <c r="AF436" s="6">
        <f t="shared" si="217"/>
        <v>1</v>
      </c>
      <c r="AG436" s="6">
        <f t="shared" si="218"/>
        <v>1</v>
      </c>
      <c r="AH436" s="6">
        <f t="shared" si="219"/>
        <v>1</v>
      </c>
      <c r="AI436" s="6">
        <f t="shared" si="244"/>
        <v>1</v>
      </c>
      <c r="AJ436" s="6">
        <f t="shared" ca="1" si="220"/>
        <v>1</v>
      </c>
      <c r="AK436" s="6">
        <f t="shared" si="221"/>
        <v>1</v>
      </c>
      <c r="AL436" s="6">
        <f t="shared" ca="1" si="222"/>
        <v>13</v>
      </c>
      <c r="AM436" s="53"/>
      <c r="AN436" s="6">
        <f t="shared" ca="1" si="223"/>
        <v>1</v>
      </c>
      <c r="AO436" s="29"/>
      <c r="AP436" s="314" t="str">
        <f t="shared" ca="1" si="234"/>
        <v/>
      </c>
      <c r="AQ436" s="314" t="str">
        <f t="shared" ca="1" si="235"/>
        <v/>
      </c>
      <c r="AR436" s="314" t="str">
        <f t="shared" ca="1" si="236"/>
        <v/>
      </c>
      <c r="AS436" s="325" t="str">
        <f t="shared" ca="1" si="237"/>
        <v/>
      </c>
      <c r="AT436" s="325" t="str">
        <f t="shared" ca="1" si="238"/>
        <v/>
      </c>
      <c r="AU436" s="317" t="str">
        <f t="shared" ca="1" si="239"/>
        <v/>
      </c>
      <c r="AV436" s="318" t="str">
        <f t="shared" ca="1" si="224"/>
        <v/>
      </c>
      <c r="AW436" s="325" t="str">
        <f t="shared" ca="1" si="240"/>
        <v/>
      </c>
      <c r="AX436" s="319" t="str">
        <f t="shared" ca="1" si="241"/>
        <v/>
      </c>
      <c r="AY436" s="325" t="str">
        <f t="shared" ca="1" si="242"/>
        <v/>
      </c>
      <c r="AZ436" s="317" t="str">
        <f t="shared" ca="1" si="243"/>
        <v/>
      </c>
      <c r="BA436" s="6" t="str">
        <f t="shared" ca="1" si="225"/>
        <v/>
      </c>
      <c r="BB436" s="29"/>
      <c r="BC436" s="6" t="str">
        <f t="shared" ca="1" si="226"/>
        <v/>
      </c>
      <c r="BD436" s="6" t="str">
        <f t="shared" ca="1" si="227"/>
        <v/>
      </c>
      <c r="BE436" s="6" t="str">
        <f t="shared" ca="1" si="228"/>
        <v/>
      </c>
      <c r="BF436" s="6" t="str">
        <f t="shared" ca="1" si="229"/>
        <v/>
      </c>
      <c r="BG436" s="6" t="str">
        <f t="shared" ca="1" si="230"/>
        <v/>
      </c>
      <c r="BH436" s="6" t="str">
        <f t="shared" ca="1" si="231"/>
        <v/>
      </c>
      <c r="BI436" s="29"/>
      <c r="BJ436" s="302" t="str">
        <f t="shared" ca="1" si="232"/>
        <v/>
      </c>
      <c r="BK436" s="302" t="str">
        <f t="shared" ca="1" si="233"/>
        <v/>
      </c>
      <c r="BL436" s="29"/>
    </row>
    <row r="437" spans="1:64" x14ac:dyDescent="0.15">
      <c r="A437" s="5"/>
      <c r="B437" s="303" t="str">
        <f ca="1">LOG確認!B437</f>
        <v/>
      </c>
      <c r="C437" s="304"/>
      <c r="D437" s="280"/>
      <c r="E437" s="280"/>
      <c r="F437" s="305"/>
      <c r="G437" s="320"/>
      <c r="H437" s="284"/>
      <c r="I437" s="284"/>
      <c r="J437" s="306"/>
      <c r="K437" s="342"/>
      <c r="L437" s="306"/>
      <c r="M437" s="308"/>
      <c r="N437" s="288"/>
      <c r="O437" s="322"/>
      <c r="P437" s="290" t="str">
        <f ca="1">LOG確認!P437</f>
        <v/>
      </c>
      <c r="Q437" s="291" t="str">
        <f ca="1">LOG確認!Q437</f>
        <v/>
      </c>
      <c r="R437" s="292" t="str">
        <f ca="1">LOG確認!R437</f>
        <v/>
      </c>
      <c r="S437" s="310" t="str">
        <f ca="1">LOG確認!S437</f>
        <v/>
      </c>
      <c r="T437" s="29"/>
      <c r="U437" s="326" t="str">
        <f ca="1">LOG確認!F437</f>
        <v/>
      </c>
      <c r="V437" s="681"/>
      <c r="W437" s="29"/>
      <c r="X437" s="29"/>
      <c r="Y437" s="6">
        <f t="shared" si="210"/>
        <v>1</v>
      </c>
      <c r="Z437" s="6">
        <f t="shared" si="211"/>
        <v>1</v>
      </c>
      <c r="AA437" s="6">
        <f t="shared" si="212"/>
        <v>1</v>
      </c>
      <c r="AB437" s="6">
        <f t="shared" si="213"/>
        <v>1</v>
      </c>
      <c r="AC437" s="6">
        <f t="shared" si="214"/>
        <v>1</v>
      </c>
      <c r="AD437" s="6">
        <f t="shared" si="215"/>
        <v>1</v>
      </c>
      <c r="AE437" s="6">
        <f t="shared" si="216"/>
        <v>1</v>
      </c>
      <c r="AF437" s="6">
        <f t="shared" si="217"/>
        <v>1</v>
      </c>
      <c r="AG437" s="6">
        <f t="shared" si="218"/>
        <v>1</v>
      </c>
      <c r="AH437" s="6">
        <f t="shared" si="219"/>
        <v>1</v>
      </c>
      <c r="AI437" s="6">
        <f t="shared" si="244"/>
        <v>1</v>
      </c>
      <c r="AJ437" s="6">
        <f t="shared" ca="1" si="220"/>
        <v>1</v>
      </c>
      <c r="AK437" s="6">
        <f t="shared" si="221"/>
        <v>1</v>
      </c>
      <c r="AL437" s="6">
        <f t="shared" ca="1" si="222"/>
        <v>13</v>
      </c>
      <c r="AM437" s="53"/>
      <c r="AN437" s="6">
        <f t="shared" ca="1" si="223"/>
        <v>1</v>
      </c>
      <c r="AO437" s="29"/>
      <c r="AP437" s="314" t="str">
        <f t="shared" ca="1" si="234"/>
        <v/>
      </c>
      <c r="AQ437" s="314" t="str">
        <f t="shared" ca="1" si="235"/>
        <v/>
      </c>
      <c r="AR437" s="314" t="str">
        <f t="shared" ca="1" si="236"/>
        <v/>
      </c>
      <c r="AS437" s="316" t="str">
        <f t="shared" ca="1" si="237"/>
        <v/>
      </c>
      <c r="AT437" s="316" t="str">
        <f t="shared" ca="1" si="238"/>
        <v/>
      </c>
      <c r="AU437" s="317" t="str">
        <f t="shared" ca="1" si="239"/>
        <v/>
      </c>
      <c r="AV437" s="318" t="str">
        <f t="shared" ca="1" si="224"/>
        <v/>
      </c>
      <c r="AW437" s="316" t="str">
        <f t="shared" ca="1" si="240"/>
        <v/>
      </c>
      <c r="AX437" s="319" t="str">
        <f t="shared" ca="1" si="241"/>
        <v/>
      </c>
      <c r="AY437" s="316" t="str">
        <f t="shared" ca="1" si="242"/>
        <v/>
      </c>
      <c r="AZ437" s="317" t="str">
        <f t="shared" ca="1" si="243"/>
        <v/>
      </c>
      <c r="BA437" s="6" t="str">
        <f t="shared" ca="1" si="225"/>
        <v/>
      </c>
      <c r="BB437" s="29"/>
      <c r="BC437" s="6" t="str">
        <f t="shared" ca="1" si="226"/>
        <v/>
      </c>
      <c r="BD437" s="6" t="str">
        <f t="shared" ca="1" si="227"/>
        <v/>
      </c>
      <c r="BE437" s="6" t="str">
        <f t="shared" ca="1" si="228"/>
        <v/>
      </c>
      <c r="BF437" s="6" t="str">
        <f t="shared" ca="1" si="229"/>
        <v/>
      </c>
      <c r="BG437" s="6" t="str">
        <f t="shared" ca="1" si="230"/>
        <v/>
      </c>
      <c r="BH437" s="6" t="str">
        <f t="shared" ca="1" si="231"/>
        <v/>
      </c>
      <c r="BI437" s="29"/>
      <c r="BJ437" s="302" t="str">
        <f t="shared" ca="1" si="232"/>
        <v/>
      </c>
      <c r="BK437" s="302" t="str">
        <f t="shared" ca="1" si="233"/>
        <v/>
      </c>
      <c r="BL437" s="29"/>
    </row>
    <row r="438" spans="1:64" x14ac:dyDescent="0.15">
      <c r="A438" s="5">
        <v>420</v>
      </c>
      <c r="B438" s="303" t="str">
        <f ca="1">LOG確認!B438</f>
        <v/>
      </c>
      <c r="C438" s="327"/>
      <c r="D438" s="328"/>
      <c r="E438" s="328"/>
      <c r="F438" s="329"/>
      <c r="G438" s="328"/>
      <c r="H438" s="330"/>
      <c r="I438" s="330"/>
      <c r="J438" s="331"/>
      <c r="K438" s="332"/>
      <c r="L438" s="331"/>
      <c r="M438" s="333"/>
      <c r="N438" s="334"/>
      <c r="O438" s="335"/>
      <c r="P438" s="336" t="str">
        <f ca="1">LOG確認!P438</f>
        <v/>
      </c>
      <c r="Q438" s="337" t="str">
        <f ca="1">LOG確認!Q438</f>
        <v/>
      </c>
      <c r="R438" s="338" t="str">
        <f ca="1">LOG確認!R438</f>
        <v/>
      </c>
      <c r="S438" s="339" t="str">
        <f ca="1">LOG確認!S438</f>
        <v/>
      </c>
      <c r="T438" s="29"/>
      <c r="U438" s="340" t="str">
        <f ca="1">LOG確認!F438</f>
        <v/>
      </c>
      <c r="V438" s="681"/>
      <c r="W438" s="29"/>
      <c r="X438" s="29"/>
      <c r="Y438" s="6">
        <f t="shared" si="210"/>
        <v>1</v>
      </c>
      <c r="Z438" s="6">
        <f t="shared" si="211"/>
        <v>1</v>
      </c>
      <c r="AA438" s="6">
        <f t="shared" si="212"/>
        <v>1</v>
      </c>
      <c r="AB438" s="6">
        <f t="shared" si="213"/>
        <v>1</v>
      </c>
      <c r="AC438" s="6">
        <f t="shared" si="214"/>
        <v>1</v>
      </c>
      <c r="AD438" s="6">
        <f t="shared" si="215"/>
        <v>1</v>
      </c>
      <c r="AE438" s="6">
        <f t="shared" si="216"/>
        <v>1</v>
      </c>
      <c r="AF438" s="6">
        <f t="shared" si="217"/>
        <v>1</v>
      </c>
      <c r="AG438" s="6">
        <f t="shared" si="218"/>
        <v>1</v>
      </c>
      <c r="AH438" s="6">
        <f t="shared" si="219"/>
        <v>1</v>
      </c>
      <c r="AI438" s="6">
        <f t="shared" si="244"/>
        <v>1</v>
      </c>
      <c r="AJ438" s="6">
        <f t="shared" ca="1" si="220"/>
        <v>1</v>
      </c>
      <c r="AK438" s="6">
        <f t="shared" si="221"/>
        <v>1</v>
      </c>
      <c r="AL438" s="6">
        <f t="shared" ca="1" si="222"/>
        <v>13</v>
      </c>
      <c r="AM438" s="53"/>
      <c r="AN438" s="6">
        <f t="shared" ca="1" si="223"/>
        <v>1</v>
      </c>
      <c r="AO438" s="29"/>
      <c r="AP438" s="314" t="str">
        <f t="shared" ca="1" si="234"/>
        <v/>
      </c>
      <c r="AQ438" s="314" t="str">
        <f t="shared" ca="1" si="235"/>
        <v/>
      </c>
      <c r="AR438" s="314" t="str">
        <f t="shared" ca="1" si="236"/>
        <v/>
      </c>
      <c r="AS438" s="325" t="str">
        <f t="shared" ca="1" si="237"/>
        <v/>
      </c>
      <c r="AT438" s="325" t="str">
        <f t="shared" ca="1" si="238"/>
        <v/>
      </c>
      <c r="AU438" s="317" t="str">
        <f t="shared" ca="1" si="239"/>
        <v/>
      </c>
      <c r="AV438" s="318" t="str">
        <f t="shared" ca="1" si="224"/>
        <v/>
      </c>
      <c r="AW438" s="325" t="str">
        <f t="shared" ca="1" si="240"/>
        <v/>
      </c>
      <c r="AX438" s="319" t="str">
        <f t="shared" ca="1" si="241"/>
        <v/>
      </c>
      <c r="AY438" s="325" t="str">
        <f t="shared" ca="1" si="242"/>
        <v/>
      </c>
      <c r="AZ438" s="317" t="str">
        <f t="shared" ca="1" si="243"/>
        <v/>
      </c>
      <c r="BA438" s="6" t="str">
        <f t="shared" ca="1" si="225"/>
        <v/>
      </c>
      <c r="BB438" s="29"/>
      <c r="BC438" s="6" t="str">
        <f t="shared" ca="1" si="226"/>
        <v/>
      </c>
      <c r="BD438" s="6" t="str">
        <f t="shared" ca="1" si="227"/>
        <v/>
      </c>
      <c r="BE438" s="6" t="str">
        <f t="shared" ca="1" si="228"/>
        <v/>
      </c>
      <c r="BF438" s="6" t="str">
        <f t="shared" ca="1" si="229"/>
        <v/>
      </c>
      <c r="BG438" s="6" t="str">
        <f t="shared" ca="1" si="230"/>
        <v/>
      </c>
      <c r="BH438" s="6" t="str">
        <f t="shared" ca="1" si="231"/>
        <v/>
      </c>
      <c r="BI438" s="29"/>
      <c r="BJ438" s="302" t="str">
        <f t="shared" ca="1" si="232"/>
        <v/>
      </c>
      <c r="BK438" s="302" t="str">
        <f t="shared" ca="1" si="233"/>
        <v/>
      </c>
      <c r="BL438" s="29"/>
    </row>
    <row r="439" spans="1:64" x14ac:dyDescent="0.15">
      <c r="A439" s="5"/>
      <c r="B439" s="279" t="str">
        <f ca="1">LOG確認!B439</f>
        <v/>
      </c>
      <c r="C439" s="280"/>
      <c r="D439" s="281"/>
      <c r="E439" s="281"/>
      <c r="F439" s="282"/>
      <c r="G439" s="280"/>
      <c r="H439" s="283"/>
      <c r="I439" s="284"/>
      <c r="J439" s="285"/>
      <c r="K439" s="286"/>
      <c r="L439" s="285"/>
      <c r="M439" s="287"/>
      <c r="N439" s="341"/>
      <c r="O439" s="289"/>
      <c r="P439" s="290" t="str">
        <f ca="1">LOG確認!P439</f>
        <v/>
      </c>
      <c r="Q439" s="291" t="str">
        <f ca="1">LOG確認!Q439</f>
        <v/>
      </c>
      <c r="R439" s="292" t="str">
        <f ca="1">LOG確認!R439</f>
        <v/>
      </c>
      <c r="S439" s="310" t="str">
        <f ca="1">LOG確認!S439</f>
        <v/>
      </c>
      <c r="T439" s="29"/>
      <c r="U439" s="294" t="str">
        <f ca="1">LOG確認!F439</f>
        <v/>
      </c>
      <c r="V439" s="681"/>
      <c r="W439" s="29"/>
      <c r="X439" s="29"/>
      <c r="Y439" s="6">
        <f t="shared" si="210"/>
        <v>1</v>
      </c>
      <c r="Z439" s="6">
        <f t="shared" si="211"/>
        <v>1</v>
      </c>
      <c r="AA439" s="6">
        <f t="shared" si="212"/>
        <v>1</v>
      </c>
      <c r="AB439" s="6">
        <f t="shared" si="213"/>
        <v>1</v>
      </c>
      <c r="AC439" s="6">
        <f t="shared" si="214"/>
        <v>1</v>
      </c>
      <c r="AD439" s="6">
        <f t="shared" si="215"/>
        <v>1</v>
      </c>
      <c r="AE439" s="6">
        <f t="shared" si="216"/>
        <v>1</v>
      </c>
      <c r="AF439" s="6">
        <f t="shared" si="217"/>
        <v>1</v>
      </c>
      <c r="AG439" s="6">
        <f t="shared" si="218"/>
        <v>1</v>
      </c>
      <c r="AH439" s="6">
        <f t="shared" si="219"/>
        <v>1</v>
      </c>
      <c r="AI439" s="6">
        <f t="shared" si="244"/>
        <v>1</v>
      </c>
      <c r="AJ439" s="6">
        <f t="shared" ca="1" si="220"/>
        <v>1</v>
      </c>
      <c r="AK439" s="6">
        <f t="shared" si="221"/>
        <v>1</v>
      </c>
      <c r="AL439" s="6">
        <f t="shared" ca="1" si="222"/>
        <v>13</v>
      </c>
      <c r="AM439" s="53"/>
      <c r="AN439" s="6">
        <f t="shared" ca="1" si="223"/>
        <v>1</v>
      </c>
      <c r="AO439" s="29"/>
      <c r="AP439" s="314" t="str">
        <f t="shared" ca="1" si="234"/>
        <v/>
      </c>
      <c r="AQ439" s="314" t="str">
        <f t="shared" ca="1" si="235"/>
        <v/>
      </c>
      <c r="AR439" s="314" t="str">
        <f t="shared" ca="1" si="236"/>
        <v/>
      </c>
      <c r="AS439" s="319" t="str">
        <f t="shared" ca="1" si="237"/>
        <v/>
      </c>
      <c r="AT439" s="319" t="str">
        <f t="shared" ca="1" si="238"/>
        <v/>
      </c>
      <c r="AU439" s="317" t="str">
        <f t="shared" ca="1" si="239"/>
        <v/>
      </c>
      <c r="AV439" s="324" t="str">
        <f t="shared" ca="1" si="224"/>
        <v/>
      </c>
      <c r="AW439" s="319" t="str">
        <f t="shared" ca="1" si="240"/>
        <v/>
      </c>
      <c r="AX439" s="319" t="str">
        <f t="shared" ca="1" si="241"/>
        <v/>
      </c>
      <c r="AY439" s="319" t="str">
        <f t="shared" ca="1" si="242"/>
        <v/>
      </c>
      <c r="AZ439" s="317" t="str">
        <f t="shared" ca="1" si="243"/>
        <v/>
      </c>
      <c r="BA439" s="6" t="str">
        <f t="shared" ca="1" si="225"/>
        <v/>
      </c>
      <c r="BB439" s="29"/>
      <c r="BC439" s="6" t="str">
        <f t="shared" ca="1" si="226"/>
        <v/>
      </c>
      <c r="BD439" s="6" t="str">
        <f t="shared" ca="1" si="227"/>
        <v/>
      </c>
      <c r="BE439" s="6" t="str">
        <f t="shared" ca="1" si="228"/>
        <v/>
      </c>
      <c r="BF439" s="6" t="str">
        <f t="shared" ca="1" si="229"/>
        <v/>
      </c>
      <c r="BG439" s="6" t="str">
        <f t="shared" ca="1" si="230"/>
        <v/>
      </c>
      <c r="BH439" s="6" t="str">
        <f t="shared" ca="1" si="231"/>
        <v/>
      </c>
      <c r="BI439" s="29"/>
      <c r="BJ439" s="302" t="str">
        <f t="shared" ca="1" si="232"/>
        <v/>
      </c>
      <c r="BK439" s="302" t="str">
        <f t="shared" ca="1" si="233"/>
        <v/>
      </c>
      <c r="BL439" s="29"/>
    </row>
    <row r="440" spans="1:64" x14ac:dyDescent="0.15">
      <c r="A440" s="5"/>
      <c r="B440" s="303" t="str">
        <f ca="1">LOG確認!B440</f>
        <v/>
      </c>
      <c r="C440" s="304"/>
      <c r="D440" s="280"/>
      <c r="E440" s="280"/>
      <c r="F440" s="305"/>
      <c r="G440" s="320"/>
      <c r="H440" s="284"/>
      <c r="I440" s="284"/>
      <c r="J440" s="321"/>
      <c r="K440" s="342"/>
      <c r="L440" s="306"/>
      <c r="M440" s="308"/>
      <c r="N440" s="288"/>
      <c r="O440" s="309"/>
      <c r="P440" s="290" t="str">
        <f ca="1">LOG確認!P440</f>
        <v/>
      </c>
      <c r="Q440" s="291" t="str">
        <f ca="1">LOG確認!Q440</f>
        <v/>
      </c>
      <c r="R440" s="292" t="str">
        <f ca="1">LOG確認!R440</f>
        <v/>
      </c>
      <c r="S440" s="310" t="str">
        <f ca="1">LOG確認!S440</f>
        <v/>
      </c>
      <c r="T440" s="29"/>
      <c r="U440" s="311" t="str">
        <f ca="1">LOG確認!F440</f>
        <v/>
      </c>
      <c r="V440" s="681"/>
      <c r="W440" s="29"/>
      <c r="X440" s="29"/>
      <c r="Y440" s="6">
        <f t="shared" si="210"/>
        <v>1</v>
      </c>
      <c r="Z440" s="6">
        <f t="shared" si="211"/>
        <v>1</v>
      </c>
      <c r="AA440" s="6">
        <f t="shared" si="212"/>
        <v>1</v>
      </c>
      <c r="AB440" s="6">
        <f t="shared" si="213"/>
        <v>1</v>
      </c>
      <c r="AC440" s="6">
        <f t="shared" si="214"/>
        <v>1</v>
      </c>
      <c r="AD440" s="6">
        <f t="shared" si="215"/>
        <v>1</v>
      </c>
      <c r="AE440" s="6">
        <f t="shared" si="216"/>
        <v>1</v>
      </c>
      <c r="AF440" s="6">
        <f t="shared" si="217"/>
        <v>1</v>
      </c>
      <c r="AG440" s="6">
        <f t="shared" si="218"/>
        <v>1</v>
      </c>
      <c r="AH440" s="6">
        <f t="shared" si="219"/>
        <v>1</v>
      </c>
      <c r="AI440" s="6">
        <f t="shared" si="244"/>
        <v>1</v>
      </c>
      <c r="AJ440" s="6">
        <f t="shared" ca="1" si="220"/>
        <v>1</v>
      </c>
      <c r="AK440" s="6">
        <f t="shared" si="221"/>
        <v>1</v>
      </c>
      <c r="AL440" s="6">
        <f t="shared" ca="1" si="222"/>
        <v>13</v>
      </c>
      <c r="AM440" s="53"/>
      <c r="AN440" s="6">
        <f t="shared" ca="1" si="223"/>
        <v>1</v>
      </c>
      <c r="AO440" s="29"/>
      <c r="AP440" s="314" t="str">
        <f t="shared" ca="1" si="234"/>
        <v/>
      </c>
      <c r="AQ440" s="314" t="str">
        <f t="shared" ca="1" si="235"/>
        <v/>
      </c>
      <c r="AR440" s="314" t="str">
        <f t="shared" ca="1" si="236"/>
        <v/>
      </c>
      <c r="AS440" s="319" t="str">
        <f t="shared" ca="1" si="237"/>
        <v/>
      </c>
      <c r="AT440" s="319" t="str">
        <f t="shared" ca="1" si="238"/>
        <v/>
      </c>
      <c r="AU440" s="317" t="str">
        <f t="shared" ca="1" si="239"/>
        <v/>
      </c>
      <c r="AV440" s="318" t="str">
        <f t="shared" ca="1" si="224"/>
        <v/>
      </c>
      <c r="AW440" s="319" t="str">
        <f t="shared" ca="1" si="240"/>
        <v/>
      </c>
      <c r="AX440" s="319" t="str">
        <f t="shared" ca="1" si="241"/>
        <v/>
      </c>
      <c r="AY440" s="319" t="str">
        <f t="shared" ca="1" si="242"/>
        <v/>
      </c>
      <c r="AZ440" s="317" t="str">
        <f t="shared" ca="1" si="243"/>
        <v/>
      </c>
      <c r="BA440" s="6" t="str">
        <f t="shared" ca="1" si="225"/>
        <v/>
      </c>
      <c r="BB440" s="29"/>
      <c r="BC440" s="6" t="str">
        <f t="shared" ca="1" si="226"/>
        <v/>
      </c>
      <c r="BD440" s="6" t="str">
        <f t="shared" ca="1" si="227"/>
        <v/>
      </c>
      <c r="BE440" s="6" t="str">
        <f t="shared" ca="1" si="228"/>
        <v/>
      </c>
      <c r="BF440" s="6" t="str">
        <f t="shared" ca="1" si="229"/>
        <v/>
      </c>
      <c r="BG440" s="6" t="str">
        <f t="shared" ca="1" si="230"/>
        <v/>
      </c>
      <c r="BH440" s="6" t="str">
        <f t="shared" ca="1" si="231"/>
        <v/>
      </c>
      <c r="BI440" s="29"/>
      <c r="BJ440" s="302" t="str">
        <f t="shared" ca="1" si="232"/>
        <v/>
      </c>
      <c r="BK440" s="302" t="str">
        <f t="shared" ca="1" si="233"/>
        <v/>
      </c>
      <c r="BL440" s="29"/>
    </row>
    <row r="441" spans="1:64" x14ac:dyDescent="0.15">
      <c r="A441" s="5"/>
      <c r="B441" s="303" t="str">
        <f ca="1">LOG確認!B441</f>
        <v/>
      </c>
      <c r="C441" s="304"/>
      <c r="D441" s="280"/>
      <c r="E441" s="280"/>
      <c r="F441" s="305"/>
      <c r="G441" s="320"/>
      <c r="H441" s="284"/>
      <c r="I441" s="284"/>
      <c r="J441" s="306"/>
      <c r="K441" s="342"/>
      <c r="L441" s="321"/>
      <c r="M441" s="308"/>
      <c r="N441" s="288"/>
      <c r="O441" s="322"/>
      <c r="P441" s="290" t="str">
        <f ca="1">LOG確認!P441</f>
        <v/>
      </c>
      <c r="Q441" s="291" t="str">
        <f ca="1">LOG確認!Q441</f>
        <v/>
      </c>
      <c r="R441" s="292" t="str">
        <f ca="1">LOG確認!R441</f>
        <v/>
      </c>
      <c r="S441" s="310" t="str">
        <f ca="1">LOG確認!S441</f>
        <v/>
      </c>
      <c r="T441" s="29"/>
      <c r="U441" s="311" t="str">
        <f ca="1">LOG確認!F441</f>
        <v/>
      </c>
      <c r="V441" s="681"/>
      <c r="W441" s="29"/>
      <c r="X441" s="29"/>
      <c r="Y441" s="6">
        <f t="shared" si="210"/>
        <v>1</v>
      </c>
      <c r="Z441" s="6">
        <f t="shared" si="211"/>
        <v>1</v>
      </c>
      <c r="AA441" s="6">
        <f t="shared" si="212"/>
        <v>1</v>
      </c>
      <c r="AB441" s="6">
        <f t="shared" si="213"/>
        <v>1</v>
      </c>
      <c r="AC441" s="6">
        <f t="shared" si="214"/>
        <v>1</v>
      </c>
      <c r="AD441" s="6">
        <f t="shared" si="215"/>
        <v>1</v>
      </c>
      <c r="AE441" s="6">
        <f t="shared" si="216"/>
        <v>1</v>
      </c>
      <c r="AF441" s="6">
        <f t="shared" si="217"/>
        <v>1</v>
      </c>
      <c r="AG441" s="6">
        <f t="shared" si="218"/>
        <v>1</v>
      </c>
      <c r="AH441" s="6">
        <f t="shared" si="219"/>
        <v>1</v>
      </c>
      <c r="AI441" s="6">
        <f t="shared" si="244"/>
        <v>1</v>
      </c>
      <c r="AJ441" s="6">
        <f t="shared" ca="1" si="220"/>
        <v>1</v>
      </c>
      <c r="AK441" s="6">
        <f t="shared" si="221"/>
        <v>1</v>
      </c>
      <c r="AL441" s="6">
        <f t="shared" ca="1" si="222"/>
        <v>13</v>
      </c>
      <c r="AM441" s="53"/>
      <c r="AN441" s="6">
        <f t="shared" ca="1" si="223"/>
        <v>1</v>
      </c>
      <c r="AO441" s="29"/>
      <c r="AP441" s="314" t="str">
        <f t="shared" ca="1" si="234"/>
        <v/>
      </c>
      <c r="AQ441" s="314" t="str">
        <f t="shared" ca="1" si="235"/>
        <v/>
      </c>
      <c r="AR441" s="314" t="str">
        <f t="shared" ca="1" si="236"/>
        <v/>
      </c>
      <c r="AS441" s="316" t="str">
        <f t="shared" ca="1" si="237"/>
        <v/>
      </c>
      <c r="AT441" s="316" t="str">
        <f t="shared" ca="1" si="238"/>
        <v/>
      </c>
      <c r="AU441" s="317" t="str">
        <f t="shared" ca="1" si="239"/>
        <v/>
      </c>
      <c r="AV441" s="318" t="str">
        <f t="shared" ca="1" si="224"/>
        <v/>
      </c>
      <c r="AW441" s="316" t="str">
        <f t="shared" ca="1" si="240"/>
        <v/>
      </c>
      <c r="AX441" s="319" t="str">
        <f t="shared" ca="1" si="241"/>
        <v/>
      </c>
      <c r="AY441" s="316" t="str">
        <f t="shared" ca="1" si="242"/>
        <v/>
      </c>
      <c r="AZ441" s="317" t="str">
        <f t="shared" ca="1" si="243"/>
        <v/>
      </c>
      <c r="BA441" s="6" t="str">
        <f t="shared" ca="1" si="225"/>
        <v/>
      </c>
      <c r="BB441" s="29"/>
      <c r="BC441" s="6" t="str">
        <f t="shared" ca="1" si="226"/>
        <v/>
      </c>
      <c r="BD441" s="6" t="str">
        <f t="shared" ca="1" si="227"/>
        <v/>
      </c>
      <c r="BE441" s="6" t="str">
        <f t="shared" ca="1" si="228"/>
        <v/>
      </c>
      <c r="BF441" s="6" t="str">
        <f t="shared" ca="1" si="229"/>
        <v/>
      </c>
      <c r="BG441" s="6" t="str">
        <f t="shared" ca="1" si="230"/>
        <v/>
      </c>
      <c r="BH441" s="6" t="str">
        <f t="shared" ca="1" si="231"/>
        <v/>
      </c>
      <c r="BI441" s="29"/>
      <c r="BJ441" s="302" t="str">
        <f t="shared" ca="1" si="232"/>
        <v/>
      </c>
      <c r="BK441" s="302" t="str">
        <f t="shared" ca="1" si="233"/>
        <v/>
      </c>
      <c r="BL441" s="29"/>
    </row>
    <row r="442" spans="1:64" x14ac:dyDescent="0.15">
      <c r="A442" s="5"/>
      <c r="B442" s="303" t="str">
        <f ca="1">LOG確認!B442</f>
        <v/>
      </c>
      <c r="C442" s="304"/>
      <c r="D442" s="280"/>
      <c r="E442" s="280"/>
      <c r="F442" s="305"/>
      <c r="G442" s="320"/>
      <c r="H442" s="284"/>
      <c r="I442" s="284"/>
      <c r="J442" s="306"/>
      <c r="K442" s="342"/>
      <c r="L442" s="321"/>
      <c r="M442" s="308"/>
      <c r="N442" s="288"/>
      <c r="O442" s="322"/>
      <c r="P442" s="290" t="str">
        <f ca="1">LOG確認!P442</f>
        <v/>
      </c>
      <c r="Q442" s="291" t="str">
        <f ca="1">LOG確認!Q442</f>
        <v/>
      </c>
      <c r="R442" s="292" t="str">
        <f ca="1">LOG確認!R442</f>
        <v/>
      </c>
      <c r="S442" s="310" t="str">
        <f ca="1">LOG確認!S442</f>
        <v/>
      </c>
      <c r="T442" s="29"/>
      <c r="U442" s="311" t="str">
        <f ca="1">LOG確認!F442</f>
        <v/>
      </c>
      <c r="V442" s="681"/>
      <c r="W442" s="29"/>
      <c r="X442" s="29"/>
      <c r="Y442" s="6">
        <f t="shared" si="210"/>
        <v>1</v>
      </c>
      <c r="Z442" s="6">
        <f t="shared" si="211"/>
        <v>1</v>
      </c>
      <c r="AA442" s="6">
        <f t="shared" si="212"/>
        <v>1</v>
      </c>
      <c r="AB442" s="6">
        <f t="shared" si="213"/>
        <v>1</v>
      </c>
      <c r="AC442" s="6">
        <f t="shared" si="214"/>
        <v>1</v>
      </c>
      <c r="AD442" s="6">
        <f t="shared" si="215"/>
        <v>1</v>
      </c>
      <c r="AE442" s="6">
        <f t="shared" si="216"/>
        <v>1</v>
      </c>
      <c r="AF442" s="6">
        <f t="shared" si="217"/>
        <v>1</v>
      </c>
      <c r="AG442" s="6">
        <f t="shared" si="218"/>
        <v>1</v>
      </c>
      <c r="AH442" s="6">
        <f t="shared" si="219"/>
        <v>1</v>
      </c>
      <c r="AI442" s="6">
        <f t="shared" si="244"/>
        <v>1</v>
      </c>
      <c r="AJ442" s="6">
        <f t="shared" ca="1" si="220"/>
        <v>1</v>
      </c>
      <c r="AK442" s="6">
        <f t="shared" si="221"/>
        <v>1</v>
      </c>
      <c r="AL442" s="6">
        <f t="shared" ca="1" si="222"/>
        <v>13</v>
      </c>
      <c r="AM442" s="53"/>
      <c r="AN442" s="6">
        <f t="shared" ca="1" si="223"/>
        <v>1</v>
      </c>
      <c r="AO442" s="29"/>
      <c r="AP442" s="314" t="str">
        <f t="shared" ca="1" si="234"/>
        <v/>
      </c>
      <c r="AQ442" s="314" t="str">
        <f t="shared" ca="1" si="235"/>
        <v/>
      </c>
      <c r="AR442" s="314" t="str">
        <f t="shared" ca="1" si="236"/>
        <v/>
      </c>
      <c r="AS442" s="319" t="str">
        <f t="shared" ca="1" si="237"/>
        <v/>
      </c>
      <c r="AT442" s="319" t="str">
        <f t="shared" ca="1" si="238"/>
        <v/>
      </c>
      <c r="AU442" s="317" t="str">
        <f t="shared" ca="1" si="239"/>
        <v/>
      </c>
      <c r="AV442" s="324" t="str">
        <f t="shared" ca="1" si="224"/>
        <v/>
      </c>
      <c r="AW442" s="319" t="str">
        <f t="shared" ca="1" si="240"/>
        <v/>
      </c>
      <c r="AX442" s="319" t="str">
        <f t="shared" ca="1" si="241"/>
        <v/>
      </c>
      <c r="AY442" s="319" t="str">
        <f t="shared" ca="1" si="242"/>
        <v/>
      </c>
      <c r="AZ442" s="317" t="str">
        <f t="shared" ca="1" si="243"/>
        <v/>
      </c>
      <c r="BA442" s="6" t="str">
        <f t="shared" ca="1" si="225"/>
        <v/>
      </c>
      <c r="BB442" s="29"/>
      <c r="BC442" s="6" t="str">
        <f t="shared" ca="1" si="226"/>
        <v/>
      </c>
      <c r="BD442" s="6" t="str">
        <f t="shared" ca="1" si="227"/>
        <v/>
      </c>
      <c r="BE442" s="6" t="str">
        <f t="shared" ca="1" si="228"/>
        <v/>
      </c>
      <c r="BF442" s="6" t="str">
        <f t="shared" ca="1" si="229"/>
        <v/>
      </c>
      <c r="BG442" s="6" t="str">
        <f t="shared" ca="1" si="230"/>
        <v/>
      </c>
      <c r="BH442" s="6" t="str">
        <f t="shared" ca="1" si="231"/>
        <v/>
      </c>
      <c r="BI442" s="29"/>
      <c r="BJ442" s="302" t="str">
        <f t="shared" ca="1" si="232"/>
        <v/>
      </c>
      <c r="BK442" s="302" t="str">
        <f t="shared" ca="1" si="233"/>
        <v/>
      </c>
      <c r="BL442" s="29"/>
    </row>
    <row r="443" spans="1:64" x14ac:dyDescent="0.15">
      <c r="A443" s="5"/>
      <c r="B443" s="303" t="str">
        <f ca="1">LOG確認!B443</f>
        <v/>
      </c>
      <c r="C443" s="304"/>
      <c r="D443" s="280"/>
      <c r="E443" s="280"/>
      <c r="F443" s="305"/>
      <c r="G443" s="320"/>
      <c r="H443" s="284"/>
      <c r="I443" s="284"/>
      <c r="J443" s="306"/>
      <c r="K443" s="307"/>
      <c r="L443" s="306"/>
      <c r="M443" s="308"/>
      <c r="N443" s="288"/>
      <c r="O443" s="322"/>
      <c r="P443" s="290" t="str">
        <f ca="1">LOG確認!P443</f>
        <v/>
      </c>
      <c r="Q443" s="291" t="str">
        <f ca="1">LOG確認!Q443</f>
        <v/>
      </c>
      <c r="R443" s="292" t="str">
        <f ca="1">LOG確認!R443</f>
        <v/>
      </c>
      <c r="S443" s="310" t="str">
        <f ca="1">LOG確認!S443</f>
        <v/>
      </c>
      <c r="T443" s="29"/>
      <c r="U443" s="311" t="str">
        <f ca="1">LOG確認!F443</f>
        <v/>
      </c>
      <c r="V443" s="681"/>
      <c r="W443" s="29"/>
      <c r="X443" s="29"/>
      <c r="Y443" s="6">
        <f t="shared" si="210"/>
        <v>1</v>
      </c>
      <c r="Z443" s="6">
        <f t="shared" si="211"/>
        <v>1</v>
      </c>
      <c r="AA443" s="6">
        <f t="shared" si="212"/>
        <v>1</v>
      </c>
      <c r="AB443" s="6">
        <f t="shared" si="213"/>
        <v>1</v>
      </c>
      <c r="AC443" s="6">
        <f t="shared" si="214"/>
        <v>1</v>
      </c>
      <c r="AD443" s="6">
        <f t="shared" si="215"/>
        <v>1</v>
      </c>
      <c r="AE443" s="6">
        <f t="shared" si="216"/>
        <v>1</v>
      </c>
      <c r="AF443" s="6">
        <f t="shared" si="217"/>
        <v>1</v>
      </c>
      <c r="AG443" s="6">
        <f t="shared" si="218"/>
        <v>1</v>
      </c>
      <c r="AH443" s="6">
        <f t="shared" si="219"/>
        <v>1</v>
      </c>
      <c r="AI443" s="6">
        <f t="shared" si="244"/>
        <v>1</v>
      </c>
      <c r="AJ443" s="6">
        <f t="shared" ca="1" si="220"/>
        <v>1</v>
      </c>
      <c r="AK443" s="6">
        <f t="shared" si="221"/>
        <v>1</v>
      </c>
      <c r="AL443" s="6">
        <f t="shared" ca="1" si="222"/>
        <v>13</v>
      </c>
      <c r="AM443" s="53"/>
      <c r="AN443" s="6">
        <f t="shared" ca="1" si="223"/>
        <v>1</v>
      </c>
      <c r="AO443" s="29"/>
      <c r="AP443" s="314" t="str">
        <f t="shared" ca="1" si="234"/>
        <v/>
      </c>
      <c r="AQ443" s="314" t="str">
        <f t="shared" ca="1" si="235"/>
        <v/>
      </c>
      <c r="AR443" s="314" t="str">
        <f t="shared" ca="1" si="236"/>
        <v/>
      </c>
      <c r="AS443" s="325" t="str">
        <f t="shared" ca="1" si="237"/>
        <v/>
      </c>
      <c r="AT443" s="325" t="str">
        <f t="shared" ca="1" si="238"/>
        <v/>
      </c>
      <c r="AU443" s="317" t="str">
        <f t="shared" ca="1" si="239"/>
        <v/>
      </c>
      <c r="AV443" s="318" t="str">
        <f t="shared" ca="1" si="224"/>
        <v/>
      </c>
      <c r="AW443" s="325" t="str">
        <f t="shared" ca="1" si="240"/>
        <v/>
      </c>
      <c r="AX443" s="319" t="str">
        <f t="shared" ca="1" si="241"/>
        <v/>
      </c>
      <c r="AY443" s="325" t="str">
        <f t="shared" ca="1" si="242"/>
        <v/>
      </c>
      <c r="AZ443" s="317" t="str">
        <f t="shared" ca="1" si="243"/>
        <v/>
      </c>
      <c r="BA443" s="6" t="str">
        <f t="shared" ca="1" si="225"/>
        <v/>
      </c>
      <c r="BB443" s="29"/>
      <c r="BC443" s="6" t="str">
        <f t="shared" ca="1" si="226"/>
        <v/>
      </c>
      <c r="BD443" s="6" t="str">
        <f t="shared" ca="1" si="227"/>
        <v/>
      </c>
      <c r="BE443" s="6" t="str">
        <f t="shared" ca="1" si="228"/>
        <v/>
      </c>
      <c r="BF443" s="6" t="str">
        <f t="shared" ca="1" si="229"/>
        <v/>
      </c>
      <c r="BG443" s="6" t="str">
        <f t="shared" ca="1" si="230"/>
        <v/>
      </c>
      <c r="BH443" s="6" t="str">
        <f t="shared" ca="1" si="231"/>
        <v/>
      </c>
      <c r="BI443" s="29"/>
      <c r="BJ443" s="302" t="str">
        <f t="shared" ca="1" si="232"/>
        <v/>
      </c>
      <c r="BK443" s="302" t="str">
        <f t="shared" ca="1" si="233"/>
        <v/>
      </c>
      <c r="BL443" s="29"/>
    </row>
    <row r="444" spans="1:64" x14ac:dyDescent="0.15">
      <c r="A444" s="5"/>
      <c r="B444" s="303" t="str">
        <f ca="1">LOG確認!B444</f>
        <v/>
      </c>
      <c r="C444" s="304"/>
      <c r="D444" s="280"/>
      <c r="E444" s="280"/>
      <c r="F444" s="305"/>
      <c r="G444" s="320"/>
      <c r="H444" s="284"/>
      <c r="I444" s="284"/>
      <c r="J444" s="321"/>
      <c r="K444" s="342"/>
      <c r="L444" s="321"/>
      <c r="M444" s="308"/>
      <c r="N444" s="288"/>
      <c r="O444" s="309"/>
      <c r="P444" s="290" t="str">
        <f ca="1">LOG確認!P444</f>
        <v/>
      </c>
      <c r="Q444" s="291" t="str">
        <f ca="1">LOG確認!Q444</f>
        <v/>
      </c>
      <c r="R444" s="292" t="str">
        <f ca="1">LOG確認!R444</f>
        <v/>
      </c>
      <c r="S444" s="310" t="str">
        <f ca="1">LOG確認!S444</f>
        <v/>
      </c>
      <c r="T444" s="29"/>
      <c r="U444" s="326" t="str">
        <f ca="1">LOG確認!F444</f>
        <v/>
      </c>
      <c r="V444" s="681"/>
      <c r="W444" s="29"/>
      <c r="X444" s="29"/>
      <c r="Y444" s="6">
        <f t="shared" si="210"/>
        <v>1</v>
      </c>
      <c r="Z444" s="6">
        <f t="shared" si="211"/>
        <v>1</v>
      </c>
      <c r="AA444" s="6">
        <f t="shared" si="212"/>
        <v>1</v>
      </c>
      <c r="AB444" s="6">
        <f t="shared" si="213"/>
        <v>1</v>
      </c>
      <c r="AC444" s="6">
        <f t="shared" si="214"/>
        <v>1</v>
      </c>
      <c r="AD444" s="6">
        <f t="shared" si="215"/>
        <v>1</v>
      </c>
      <c r="AE444" s="6">
        <f t="shared" si="216"/>
        <v>1</v>
      </c>
      <c r="AF444" s="6">
        <f t="shared" si="217"/>
        <v>1</v>
      </c>
      <c r="AG444" s="6">
        <f t="shared" si="218"/>
        <v>1</v>
      </c>
      <c r="AH444" s="6">
        <f t="shared" si="219"/>
        <v>1</v>
      </c>
      <c r="AI444" s="6">
        <f t="shared" si="244"/>
        <v>1</v>
      </c>
      <c r="AJ444" s="6">
        <f t="shared" ca="1" si="220"/>
        <v>1</v>
      </c>
      <c r="AK444" s="6">
        <f t="shared" si="221"/>
        <v>1</v>
      </c>
      <c r="AL444" s="6">
        <f t="shared" ca="1" si="222"/>
        <v>13</v>
      </c>
      <c r="AM444" s="53"/>
      <c r="AN444" s="6">
        <f t="shared" ca="1" si="223"/>
        <v>1</v>
      </c>
      <c r="AO444" s="29"/>
      <c r="AP444" s="314" t="str">
        <f t="shared" ca="1" si="234"/>
        <v/>
      </c>
      <c r="AQ444" s="314" t="str">
        <f t="shared" ca="1" si="235"/>
        <v/>
      </c>
      <c r="AR444" s="314" t="str">
        <f t="shared" ca="1" si="236"/>
        <v/>
      </c>
      <c r="AS444" s="325" t="str">
        <f t="shared" ca="1" si="237"/>
        <v/>
      </c>
      <c r="AT444" s="325" t="str">
        <f t="shared" ca="1" si="238"/>
        <v/>
      </c>
      <c r="AU444" s="317" t="str">
        <f t="shared" ca="1" si="239"/>
        <v/>
      </c>
      <c r="AV444" s="318" t="str">
        <f t="shared" ca="1" si="224"/>
        <v/>
      </c>
      <c r="AW444" s="325" t="str">
        <f t="shared" ca="1" si="240"/>
        <v/>
      </c>
      <c r="AX444" s="319" t="str">
        <f t="shared" ca="1" si="241"/>
        <v/>
      </c>
      <c r="AY444" s="325" t="str">
        <f t="shared" ca="1" si="242"/>
        <v/>
      </c>
      <c r="AZ444" s="317" t="str">
        <f t="shared" ca="1" si="243"/>
        <v/>
      </c>
      <c r="BA444" s="6" t="str">
        <f t="shared" ca="1" si="225"/>
        <v/>
      </c>
      <c r="BB444" s="29"/>
      <c r="BC444" s="6" t="str">
        <f t="shared" ca="1" si="226"/>
        <v/>
      </c>
      <c r="BD444" s="6" t="str">
        <f t="shared" ca="1" si="227"/>
        <v/>
      </c>
      <c r="BE444" s="6" t="str">
        <f t="shared" ca="1" si="228"/>
        <v/>
      </c>
      <c r="BF444" s="6" t="str">
        <f t="shared" ca="1" si="229"/>
        <v/>
      </c>
      <c r="BG444" s="6" t="str">
        <f t="shared" ca="1" si="230"/>
        <v/>
      </c>
      <c r="BH444" s="6" t="str">
        <f t="shared" ca="1" si="231"/>
        <v/>
      </c>
      <c r="BI444" s="29"/>
      <c r="BJ444" s="302" t="str">
        <f t="shared" ca="1" si="232"/>
        <v/>
      </c>
      <c r="BK444" s="302" t="str">
        <f t="shared" ca="1" si="233"/>
        <v/>
      </c>
      <c r="BL444" s="29"/>
    </row>
    <row r="445" spans="1:64" x14ac:dyDescent="0.15">
      <c r="A445" s="5"/>
      <c r="B445" s="303" t="str">
        <f ca="1">LOG確認!B445</f>
        <v/>
      </c>
      <c r="C445" s="304"/>
      <c r="D445" s="280"/>
      <c r="E445" s="280"/>
      <c r="F445" s="305"/>
      <c r="G445" s="320"/>
      <c r="H445" s="284"/>
      <c r="I445" s="284"/>
      <c r="J445" s="321"/>
      <c r="K445" s="342"/>
      <c r="L445" s="321"/>
      <c r="M445" s="308"/>
      <c r="N445" s="288"/>
      <c r="O445" s="322"/>
      <c r="P445" s="290" t="str">
        <f ca="1">LOG確認!P445</f>
        <v/>
      </c>
      <c r="Q445" s="291" t="str">
        <f ca="1">LOG確認!Q445</f>
        <v/>
      </c>
      <c r="R445" s="292" t="str">
        <f ca="1">LOG確認!R445</f>
        <v/>
      </c>
      <c r="S445" s="310" t="str">
        <f ca="1">LOG確認!S445</f>
        <v/>
      </c>
      <c r="T445" s="29"/>
      <c r="U445" s="311" t="str">
        <f ca="1">LOG確認!F445</f>
        <v/>
      </c>
      <c r="V445" s="681"/>
      <c r="W445" s="29"/>
      <c r="X445" s="29"/>
      <c r="Y445" s="6">
        <f t="shared" si="210"/>
        <v>1</v>
      </c>
      <c r="Z445" s="6">
        <f t="shared" si="211"/>
        <v>1</v>
      </c>
      <c r="AA445" s="6">
        <f t="shared" si="212"/>
        <v>1</v>
      </c>
      <c r="AB445" s="6">
        <f t="shared" si="213"/>
        <v>1</v>
      </c>
      <c r="AC445" s="6">
        <f t="shared" si="214"/>
        <v>1</v>
      </c>
      <c r="AD445" s="6">
        <f t="shared" si="215"/>
        <v>1</v>
      </c>
      <c r="AE445" s="6">
        <f t="shared" si="216"/>
        <v>1</v>
      </c>
      <c r="AF445" s="6">
        <f t="shared" si="217"/>
        <v>1</v>
      </c>
      <c r="AG445" s="6">
        <f t="shared" si="218"/>
        <v>1</v>
      </c>
      <c r="AH445" s="6">
        <f t="shared" si="219"/>
        <v>1</v>
      </c>
      <c r="AI445" s="6">
        <f t="shared" si="244"/>
        <v>1</v>
      </c>
      <c r="AJ445" s="6">
        <f t="shared" ca="1" si="220"/>
        <v>1</v>
      </c>
      <c r="AK445" s="6">
        <f t="shared" si="221"/>
        <v>1</v>
      </c>
      <c r="AL445" s="6">
        <f t="shared" ca="1" si="222"/>
        <v>13</v>
      </c>
      <c r="AM445" s="53"/>
      <c r="AN445" s="6">
        <f t="shared" ca="1" si="223"/>
        <v>1</v>
      </c>
      <c r="AO445" s="29"/>
      <c r="AP445" s="314" t="str">
        <f t="shared" ca="1" si="234"/>
        <v/>
      </c>
      <c r="AQ445" s="314" t="str">
        <f t="shared" ca="1" si="235"/>
        <v/>
      </c>
      <c r="AR445" s="314" t="str">
        <f t="shared" ca="1" si="236"/>
        <v/>
      </c>
      <c r="AS445" s="325" t="str">
        <f t="shared" ca="1" si="237"/>
        <v/>
      </c>
      <c r="AT445" s="325" t="str">
        <f t="shared" ca="1" si="238"/>
        <v/>
      </c>
      <c r="AU445" s="317" t="str">
        <f t="shared" ca="1" si="239"/>
        <v/>
      </c>
      <c r="AV445" s="324" t="str">
        <f t="shared" ca="1" si="224"/>
        <v/>
      </c>
      <c r="AW445" s="325" t="str">
        <f t="shared" ca="1" si="240"/>
        <v/>
      </c>
      <c r="AX445" s="319" t="str">
        <f t="shared" ca="1" si="241"/>
        <v/>
      </c>
      <c r="AY445" s="325" t="str">
        <f t="shared" ca="1" si="242"/>
        <v/>
      </c>
      <c r="AZ445" s="317" t="str">
        <f t="shared" ca="1" si="243"/>
        <v/>
      </c>
      <c r="BA445" s="6" t="str">
        <f t="shared" ca="1" si="225"/>
        <v/>
      </c>
      <c r="BB445" s="29"/>
      <c r="BC445" s="6" t="str">
        <f t="shared" ca="1" si="226"/>
        <v/>
      </c>
      <c r="BD445" s="6" t="str">
        <f t="shared" ca="1" si="227"/>
        <v/>
      </c>
      <c r="BE445" s="6" t="str">
        <f t="shared" ca="1" si="228"/>
        <v/>
      </c>
      <c r="BF445" s="6" t="str">
        <f t="shared" ca="1" si="229"/>
        <v/>
      </c>
      <c r="BG445" s="6" t="str">
        <f t="shared" ca="1" si="230"/>
        <v/>
      </c>
      <c r="BH445" s="6" t="str">
        <f t="shared" ca="1" si="231"/>
        <v/>
      </c>
      <c r="BI445" s="29"/>
      <c r="BJ445" s="302" t="str">
        <f t="shared" ca="1" si="232"/>
        <v/>
      </c>
      <c r="BK445" s="302" t="str">
        <f t="shared" ca="1" si="233"/>
        <v/>
      </c>
      <c r="BL445" s="29"/>
    </row>
    <row r="446" spans="1:64" x14ac:dyDescent="0.15">
      <c r="A446" s="5"/>
      <c r="B446" s="303" t="str">
        <f ca="1">LOG確認!B446</f>
        <v/>
      </c>
      <c r="C446" s="304"/>
      <c r="D446" s="280"/>
      <c r="E446" s="280"/>
      <c r="F446" s="305"/>
      <c r="G446" s="320"/>
      <c r="H446" s="284"/>
      <c r="I446" s="284"/>
      <c r="J446" s="306"/>
      <c r="K446" s="342"/>
      <c r="L446" s="321"/>
      <c r="M446" s="308"/>
      <c r="N446" s="288"/>
      <c r="O446" s="322"/>
      <c r="P446" s="290" t="str">
        <f ca="1">LOG確認!P446</f>
        <v/>
      </c>
      <c r="Q446" s="291" t="str">
        <f ca="1">LOG確認!Q446</f>
        <v/>
      </c>
      <c r="R446" s="292" t="str">
        <f ca="1">LOG確認!R446</f>
        <v/>
      </c>
      <c r="S446" s="310" t="str">
        <f ca="1">LOG確認!S446</f>
        <v/>
      </c>
      <c r="T446" s="29"/>
      <c r="U446" s="311" t="str">
        <f ca="1">LOG確認!F446</f>
        <v/>
      </c>
      <c r="V446" s="681"/>
      <c r="W446" s="29"/>
      <c r="X446" s="29"/>
      <c r="Y446" s="6">
        <f t="shared" si="210"/>
        <v>1</v>
      </c>
      <c r="Z446" s="6">
        <f t="shared" si="211"/>
        <v>1</v>
      </c>
      <c r="AA446" s="6">
        <f t="shared" si="212"/>
        <v>1</v>
      </c>
      <c r="AB446" s="6">
        <f t="shared" si="213"/>
        <v>1</v>
      </c>
      <c r="AC446" s="6">
        <f t="shared" si="214"/>
        <v>1</v>
      </c>
      <c r="AD446" s="6">
        <f t="shared" si="215"/>
        <v>1</v>
      </c>
      <c r="AE446" s="6">
        <f t="shared" si="216"/>
        <v>1</v>
      </c>
      <c r="AF446" s="6">
        <f t="shared" si="217"/>
        <v>1</v>
      </c>
      <c r="AG446" s="6">
        <f t="shared" si="218"/>
        <v>1</v>
      </c>
      <c r="AH446" s="6">
        <f t="shared" si="219"/>
        <v>1</v>
      </c>
      <c r="AI446" s="6">
        <f t="shared" si="244"/>
        <v>1</v>
      </c>
      <c r="AJ446" s="6">
        <f t="shared" ca="1" si="220"/>
        <v>1</v>
      </c>
      <c r="AK446" s="6">
        <f t="shared" si="221"/>
        <v>1</v>
      </c>
      <c r="AL446" s="6">
        <f t="shared" ca="1" si="222"/>
        <v>13</v>
      </c>
      <c r="AM446" s="53"/>
      <c r="AN446" s="6">
        <f t="shared" ca="1" si="223"/>
        <v>1</v>
      </c>
      <c r="AO446" s="29"/>
      <c r="AP446" s="314" t="str">
        <f t="shared" ca="1" si="234"/>
        <v/>
      </c>
      <c r="AQ446" s="314" t="str">
        <f t="shared" ca="1" si="235"/>
        <v/>
      </c>
      <c r="AR446" s="314" t="str">
        <f t="shared" ca="1" si="236"/>
        <v/>
      </c>
      <c r="AS446" s="325" t="str">
        <f t="shared" ca="1" si="237"/>
        <v/>
      </c>
      <c r="AT446" s="325" t="str">
        <f t="shared" ca="1" si="238"/>
        <v/>
      </c>
      <c r="AU446" s="317" t="str">
        <f t="shared" ca="1" si="239"/>
        <v/>
      </c>
      <c r="AV446" s="318" t="str">
        <f t="shared" ca="1" si="224"/>
        <v/>
      </c>
      <c r="AW446" s="325" t="str">
        <f t="shared" ca="1" si="240"/>
        <v/>
      </c>
      <c r="AX446" s="319" t="str">
        <f t="shared" ca="1" si="241"/>
        <v/>
      </c>
      <c r="AY446" s="325" t="str">
        <f t="shared" ca="1" si="242"/>
        <v/>
      </c>
      <c r="AZ446" s="317" t="str">
        <f t="shared" ca="1" si="243"/>
        <v/>
      </c>
      <c r="BA446" s="6" t="str">
        <f t="shared" ca="1" si="225"/>
        <v/>
      </c>
      <c r="BB446" s="29"/>
      <c r="BC446" s="6" t="str">
        <f t="shared" ca="1" si="226"/>
        <v/>
      </c>
      <c r="BD446" s="6" t="str">
        <f t="shared" ca="1" si="227"/>
        <v/>
      </c>
      <c r="BE446" s="6" t="str">
        <f t="shared" ca="1" si="228"/>
        <v/>
      </c>
      <c r="BF446" s="6" t="str">
        <f t="shared" ca="1" si="229"/>
        <v/>
      </c>
      <c r="BG446" s="6" t="str">
        <f t="shared" ca="1" si="230"/>
        <v/>
      </c>
      <c r="BH446" s="6" t="str">
        <f t="shared" ca="1" si="231"/>
        <v/>
      </c>
      <c r="BI446" s="29"/>
      <c r="BJ446" s="302" t="str">
        <f t="shared" ca="1" si="232"/>
        <v/>
      </c>
      <c r="BK446" s="302" t="str">
        <f t="shared" ca="1" si="233"/>
        <v/>
      </c>
      <c r="BL446" s="29"/>
    </row>
    <row r="447" spans="1:64" x14ac:dyDescent="0.15">
      <c r="A447" s="5"/>
      <c r="B447" s="303" t="str">
        <f ca="1">LOG確認!B447</f>
        <v/>
      </c>
      <c r="C447" s="304"/>
      <c r="D447" s="280"/>
      <c r="E447" s="280"/>
      <c r="F447" s="305"/>
      <c r="G447" s="320"/>
      <c r="H447" s="284"/>
      <c r="I447" s="284"/>
      <c r="J447" s="306"/>
      <c r="K447" s="342"/>
      <c r="L447" s="306"/>
      <c r="M447" s="308"/>
      <c r="N447" s="288"/>
      <c r="O447" s="322"/>
      <c r="P447" s="290" t="str">
        <f ca="1">LOG確認!P447</f>
        <v/>
      </c>
      <c r="Q447" s="291" t="str">
        <f ca="1">LOG確認!Q447</f>
        <v/>
      </c>
      <c r="R447" s="292" t="str">
        <f ca="1">LOG確認!R447</f>
        <v/>
      </c>
      <c r="S447" s="310" t="str">
        <f ca="1">LOG確認!S447</f>
        <v/>
      </c>
      <c r="T447" s="29"/>
      <c r="U447" s="326" t="str">
        <f ca="1">LOG確認!F447</f>
        <v/>
      </c>
      <c r="V447" s="681"/>
      <c r="W447" s="29"/>
      <c r="X447" s="29"/>
      <c r="Y447" s="6">
        <f t="shared" si="210"/>
        <v>1</v>
      </c>
      <c r="Z447" s="6">
        <f t="shared" si="211"/>
        <v>1</v>
      </c>
      <c r="AA447" s="6">
        <f t="shared" si="212"/>
        <v>1</v>
      </c>
      <c r="AB447" s="6">
        <f t="shared" si="213"/>
        <v>1</v>
      </c>
      <c r="AC447" s="6">
        <f t="shared" si="214"/>
        <v>1</v>
      </c>
      <c r="AD447" s="6">
        <f t="shared" si="215"/>
        <v>1</v>
      </c>
      <c r="AE447" s="6">
        <f t="shared" si="216"/>
        <v>1</v>
      </c>
      <c r="AF447" s="6">
        <f t="shared" si="217"/>
        <v>1</v>
      </c>
      <c r="AG447" s="6">
        <f t="shared" si="218"/>
        <v>1</v>
      </c>
      <c r="AH447" s="6">
        <f t="shared" si="219"/>
        <v>1</v>
      </c>
      <c r="AI447" s="6">
        <f t="shared" si="244"/>
        <v>1</v>
      </c>
      <c r="AJ447" s="6">
        <f t="shared" ca="1" si="220"/>
        <v>1</v>
      </c>
      <c r="AK447" s="6">
        <f t="shared" si="221"/>
        <v>1</v>
      </c>
      <c r="AL447" s="6">
        <f t="shared" ca="1" si="222"/>
        <v>13</v>
      </c>
      <c r="AM447" s="53"/>
      <c r="AN447" s="6">
        <f t="shared" ca="1" si="223"/>
        <v>1</v>
      </c>
      <c r="AO447" s="29"/>
      <c r="AP447" s="314" t="str">
        <f t="shared" ca="1" si="234"/>
        <v/>
      </c>
      <c r="AQ447" s="314" t="str">
        <f t="shared" ca="1" si="235"/>
        <v/>
      </c>
      <c r="AR447" s="314" t="str">
        <f t="shared" ca="1" si="236"/>
        <v/>
      </c>
      <c r="AS447" s="316" t="str">
        <f t="shared" ca="1" si="237"/>
        <v/>
      </c>
      <c r="AT447" s="316" t="str">
        <f t="shared" ca="1" si="238"/>
        <v/>
      </c>
      <c r="AU447" s="317" t="str">
        <f t="shared" ca="1" si="239"/>
        <v/>
      </c>
      <c r="AV447" s="318" t="str">
        <f t="shared" ca="1" si="224"/>
        <v/>
      </c>
      <c r="AW447" s="316" t="str">
        <f t="shared" ca="1" si="240"/>
        <v/>
      </c>
      <c r="AX447" s="319" t="str">
        <f t="shared" ca="1" si="241"/>
        <v/>
      </c>
      <c r="AY447" s="316" t="str">
        <f t="shared" ca="1" si="242"/>
        <v/>
      </c>
      <c r="AZ447" s="317" t="str">
        <f t="shared" ca="1" si="243"/>
        <v/>
      </c>
      <c r="BA447" s="6" t="str">
        <f t="shared" ca="1" si="225"/>
        <v/>
      </c>
      <c r="BB447" s="29"/>
      <c r="BC447" s="6" t="str">
        <f t="shared" ca="1" si="226"/>
        <v/>
      </c>
      <c r="BD447" s="6" t="str">
        <f t="shared" ca="1" si="227"/>
        <v/>
      </c>
      <c r="BE447" s="6" t="str">
        <f t="shared" ca="1" si="228"/>
        <v/>
      </c>
      <c r="BF447" s="6" t="str">
        <f t="shared" ca="1" si="229"/>
        <v/>
      </c>
      <c r="BG447" s="6" t="str">
        <f t="shared" ca="1" si="230"/>
        <v/>
      </c>
      <c r="BH447" s="6" t="str">
        <f t="shared" ca="1" si="231"/>
        <v/>
      </c>
      <c r="BI447" s="29"/>
      <c r="BJ447" s="302" t="str">
        <f t="shared" ca="1" si="232"/>
        <v/>
      </c>
      <c r="BK447" s="302" t="str">
        <f t="shared" ca="1" si="233"/>
        <v/>
      </c>
      <c r="BL447" s="29"/>
    </row>
    <row r="448" spans="1:64" x14ac:dyDescent="0.15">
      <c r="A448" s="5">
        <v>430</v>
      </c>
      <c r="B448" s="303" t="str">
        <f ca="1">LOG確認!B448</f>
        <v/>
      </c>
      <c r="C448" s="327"/>
      <c r="D448" s="328"/>
      <c r="E448" s="328"/>
      <c r="F448" s="329"/>
      <c r="G448" s="328"/>
      <c r="H448" s="330"/>
      <c r="I448" s="330"/>
      <c r="J448" s="331"/>
      <c r="K448" s="332"/>
      <c r="L448" s="331"/>
      <c r="M448" s="333"/>
      <c r="N448" s="334"/>
      <c r="O448" s="335"/>
      <c r="P448" s="336" t="str">
        <f ca="1">LOG確認!P448</f>
        <v/>
      </c>
      <c r="Q448" s="337" t="str">
        <f ca="1">LOG確認!Q448</f>
        <v/>
      </c>
      <c r="R448" s="338" t="str">
        <f ca="1">LOG確認!R448</f>
        <v/>
      </c>
      <c r="S448" s="339" t="str">
        <f ca="1">LOG確認!S448</f>
        <v/>
      </c>
      <c r="T448" s="29"/>
      <c r="U448" s="340" t="str">
        <f ca="1">LOG確認!F448</f>
        <v/>
      </c>
      <c r="V448" s="681"/>
      <c r="W448" s="29"/>
      <c r="X448" s="29"/>
      <c r="Y448" s="6">
        <f t="shared" si="210"/>
        <v>1</v>
      </c>
      <c r="Z448" s="6">
        <f t="shared" si="211"/>
        <v>1</v>
      </c>
      <c r="AA448" s="6">
        <f t="shared" si="212"/>
        <v>1</v>
      </c>
      <c r="AB448" s="6">
        <f t="shared" si="213"/>
        <v>1</v>
      </c>
      <c r="AC448" s="6">
        <f t="shared" si="214"/>
        <v>1</v>
      </c>
      <c r="AD448" s="6">
        <f t="shared" si="215"/>
        <v>1</v>
      </c>
      <c r="AE448" s="6">
        <f t="shared" si="216"/>
        <v>1</v>
      </c>
      <c r="AF448" s="6">
        <f t="shared" si="217"/>
        <v>1</v>
      </c>
      <c r="AG448" s="6">
        <f t="shared" si="218"/>
        <v>1</v>
      </c>
      <c r="AH448" s="6">
        <f t="shared" si="219"/>
        <v>1</v>
      </c>
      <c r="AI448" s="6">
        <f t="shared" si="244"/>
        <v>1</v>
      </c>
      <c r="AJ448" s="6">
        <f t="shared" ca="1" si="220"/>
        <v>1</v>
      </c>
      <c r="AK448" s="6">
        <f t="shared" si="221"/>
        <v>1</v>
      </c>
      <c r="AL448" s="6">
        <f t="shared" ca="1" si="222"/>
        <v>13</v>
      </c>
      <c r="AM448" s="53"/>
      <c r="AN448" s="6">
        <f t="shared" ca="1" si="223"/>
        <v>1</v>
      </c>
      <c r="AO448" s="29"/>
      <c r="AP448" s="314" t="str">
        <f t="shared" ca="1" si="234"/>
        <v/>
      </c>
      <c r="AQ448" s="314" t="str">
        <f t="shared" ca="1" si="235"/>
        <v/>
      </c>
      <c r="AR448" s="314" t="str">
        <f t="shared" ca="1" si="236"/>
        <v/>
      </c>
      <c r="AS448" s="325" t="str">
        <f t="shared" ca="1" si="237"/>
        <v/>
      </c>
      <c r="AT448" s="325" t="str">
        <f t="shared" ca="1" si="238"/>
        <v/>
      </c>
      <c r="AU448" s="317" t="str">
        <f t="shared" ca="1" si="239"/>
        <v/>
      </c>
      <c r="AV448" s="318" t="str">
        <f t="shared" ca="1" si="224"/>
        <v/>
      </c>
      <c r="AW448" s="325" t="str">
        <f t="shared" ca="1" si="240"/>
        <v/>
      </c>
      <c r="AX448" s="319" t="str">
        <f t="shared" ca="1" si="241"/>
        <v/>
      </c>
      <c r="AY448" s="325" t="str">
        <f t="shared" ca="1" si="242"/>
        <v/>
      </c>
      <c r="AZ448" s="317" t="str">
        <f t="shared" ca="1" si="243"/>
        <v/>
      </c>
      <c r="BA448" s="6" t="str">
        <f t="shared" ca="1" si="225"/>
        <v/>
      </c>
      <c r="BB448" s="29"/>
      <c r="BC448" s="6" t="str">
        <f t="shared" ca="1" si="226"/>
        <v/>
      </c>
      <c r="BD448" s="6" t="str">
        <f t="shared" ca="1" si="227"/>
        <v/>
      </c>
      <c r="BE448" s="6" t="str">
        <f t="shared" ca="1" si="228"/>
        <v/>
      </c>
      <c r="BF448" s="6" t="str">
        <f t="shared" ca="1" si="229"/>
        <v/>
      </c>
      <c r="BG448" s="6" t="str">
        <f t="shared" ca="1" si="230"/>
        <v/>
      </c>
      <c r="BH448" s="6" t="str">
        <f t="shared" ca="1" si="231"/>
        <v/>
      </c>
      <c r="BI448" s="29"/>
      <c r="BJ448" s="302" t="str">
        <f t="shared" ca="1" si="232"/>
        <v/>
      </c>
      <c r="BK448" s="302" t="str">
        <f t="shared" ca="1" si="233"/>
        <v/>
      </c>
      <c r="BL448" s="29"/>
    </row>
    <row r="449" spans="1:64" x14ac:dyDescent="0.15">
      <c r="A449" s="5"/>
      <c r="B449" s="279" t="str">
        <f ca="1">LOG確認!B449</f>
        <v/>
      </c>
      <c r="C449" s="280"/>
      <c r="D449" s="281"/>
      <c r="E449" s="281"/>
      <c r="F449" s="282"/>
      <c r="G449" s="280"/>
      <c r="H449" s="283"/>
      <c r="I449" s="284"/>
      <c r="J449" s="285"/>
      <c r="K449" s="286"/>
      <c r="L449" s="285"/>
      <c r="M449" s="287"/>
      <c r="N449" s="341"/>
      <c r="O449" s="289"/>
      <c r="P449" s="290" t="str">
        <f ca="1">LOG確認!P449</f>
        <v/>
      </c>
      <c r="Q449" s="291" t="str">
        <f ca="1">LOG確認!Q449</f>
        <v/>
      </c>
      <c r="R449" s="292" t="str">
        <f ca="1">LOG確認!R449</f>
        <v/>
      </c>
      <c r="S449" s="310" t="str">
        <f ca="1">LOG確認!S449</f>
        <v/>
      </c>
      <c r="T449" s="29"/>
      <c r="U449" s="294" t="str">
        <f ca="1">LOG確認!F449</f>
        <v/>
      </c>
      <c r="V449" s="681"/>
      <c r="W449" s="29"/>
      <c r="X449" s="29"/>
      <c r="Y449" s="6">
        <f t="shared" si="210"/>
        <v>1</v>
      </c>
      <c r="Z449" s="6">
        <f t="shared" si="211"/>
        <v>1</v>
      </c>
      <c r="AA449" s="6">
        <f t="shared" si="212"/>
        <v>1</v>
      </c>
      <c r="AB449" s="6">
        <f t="shared" si="213"/>
        <v>1</v>
      </c>
      <c r="AC449" s="6">
        <f t="shared" si="214"/>
        <v>1</v>
      </c>
      <c r="AD449" s="6">
        <f t="shared" si="215"/>
        <v>1</v>
      </c>
      <c r="AE449" s="6">
        <f t="shared" si="216"/>
        <v>1</v>
      </c>
      <c r="AF449" s="6">
        <f t="shared" si="217"/>
        <v>1</v>
      </c>
      <c r="AG449" s="6">
        <f t="shared" si="218"/>
        <v>1</v>
      </c>
      <c r="AH449" s="6">
        <f t="shared" si="219"/>
        <v>1</v>
      </c>
      <c r="AI449" s="6">
        <f t="shared" si="244"/>
        <v>1</v>
      </c>
      <c r="AJ449" s="6">
        <f t="shared" ca="1" si="220"/>
        <v>1</v>
      </c>
      <c r="AK449" s="6">
        <f t="shared" si="221"/>
        <v>1</v>
      </c>
      <c r="AL449" s="6">
        <f t="shared" ca="1" si="222"/>
        <v>13</v>
      </c>
      <c r="AM449" s="53"/>
      <c r="AN449" s="6">
        <f t="shared" ca="1" si="223"/>
        <v>1</v>
      </c>
      <c r="AO449" s="29"/>
      <c r="AP449" s="314" t="str">
        <f t="shared" ca="1" si="234"/>
        <v/>
      </c>
      <c r="AQ449" s="314" t="str">
        <f t="shared" ca="1" si="235"/>
        <v/>
      </c>
      <c r="AR449" s="314" t="str">
        <f t="shared" ca="1" si="236"/>
        <v/>
      </c>
      <c r="AS449" s="319" t="str">
        <f t="shared" ca="1" si="237"/>
        <v/>
      </c>
      <c r="AT449" s="319" t="str">
        <f t="shared" ca="1" si="238"/>
        <v/>
      </c>
      <c r="AU449" s="317" t="str">
        <f t="shared" ca="1" si="239"/>
        <v/>
      </c>
      <c r="AV449" s="324" t="str">
        <f t="shared" ca="1" si="224"/>
        <v/>
      </c>
      <c r="AW449" s="319" t="str">
        <f t="shared" ca="1" si="240"/>
        <v/>
      </c>
      <c r="AX449" s="319" t="str">
        <f t="shared" ca="1" si="241"/>
        <v/>
      </c>
      <c r="AY449" s="319" t="str">
        <f t="shared" ca="1" si="242"/>
        <v/>
      </c>
      <c r="AZ449" s="317" t="str">
        <f t="shared" ca="1" si="243"/>
        <v/>
      </c>
      <c r="BA449" s="6" t="str">
        <f t="shared" ca="1" si="225"/>
        <v/>
      </c>
      <c r="BB449" s="29"/>
      <c r="BC449" s="6" t="str">
        <f t="shared" ca="1" si="226"/>
        <v/>
      </c>
      <c r="BD449" s="6" t="str">
        <f t="shared" ca="1" si="227"/>
        <v/>
      </c>
      <c r="BE449" s="6" t="str">
        <f t="shared" ca="1" si="228"/>
        <v/>
      </c>
      <c r="BF449" s="6" t="str">
        <f t="shared" ca="1" si="229"/>
        <v/>
      </c>
      <c r="BG449" s="6" t="str">
        <f t="shared" ca="1" si="230"/>
        <v/>
      </c>
      <c r="BH449" s="6" t="str">
        <f t="shared" ca="1" si="231"/>
        <v/>
      </c>
      <c r="BI449" s="29"/>
      <c r="BJ449" s="302" t="str">
        <f t="shared" ca="1" si="232"/>
        <v/>
      </c>
      <c r="BK449" s="302" t="str">
        <f t="shared" ca="1" si="233"/>
        <v/>
      </c>
      <c r="BL449" s="29"/>
    </row>
    <row r="450" spans="1:64" x14ac:dyDescent="0.15">
      <c r="A450" s="5"/>
      <c r="B450" s="303" t="str">
        <f ca="1">LOG確認!B450</f>
        <v/>
      </c>
      <c r="C450" s="304"/>
      <c r="D450" s="280"/>
      <c r="E450" s="280"/>
      <c r="F450" s="305"/>
      <c r="G450" s="320"/>
      <c r="H450" s="284"/>
      <c r="I450" s="284"/>
      <c r="J450" s="321"/>
      <c r="K450" s="342"/>
      <c r="L450" s="306"/>
      <c r="M450" s="308"/>
      <c r="N450" s="288"/>
      <c r="O450" s="309"/>
      <c r="P450" s="290" t="str">
        <f ca="1">LOG確認!P450</f>
        <v/>
      </c>
      <c r="Q450" s="291" t="str">
        <f ca="1">LOG確認!Q450</f>
        <v/>
      </c>
      <c r="R450" s="292" t="str">
        <f ca="1">LOG確認!R450</f>
        <v/>
      </c>
      <c r="S450" s="310" t="str">
        <f ca="1">LOG確認!S450</f>
        <v/>
      </c>
      <c r="T450" s="29"/>
      <c r="U450" s="311" t="str">
        <f ca="1">LOG確認!F450</f>
        <v/>
      </c>
      <c r="V450" s="681"/>
      <c r="W450" s="29"/>
      <c r="X450" s="29"/>
      <c r="Y450" s="6">
        <f t="shared" si="210"/>
        <v>1</v>
      </c>
      <c r="Z450" s="6">
        <f t="shared" si="211"/>
        <v>1</v>
      </c>
      <c r="AA450" s="6">
        <f t="shared" si="212"/>
        <v>1</v>
      </c>
      <c r="AB450" s="6">
        <f t="shared" si="213"/>
        <v>1</v>
      </c>
      <c r="AC450" s="6">
        <f t="shared" si="214"/>
        <v>1</v>
      </c>
      <c r="AD450" s="6">
        <f t="shared" si="215"/>
        <v>1</v>
      </c>
      <c r="AE450" s="6">
        <f t="shared" si="216"/>
        <v>1</v>
      </c>
      <c r="AF450" s="6">
        <f t="shared" si="217"/>
        <v>1</v>
      </c>
      <c r="AG450" s="6">
        <f t="shared" si="218"/>
        <v>1</v>
      </c>
      <c r="AH450" s="6">
        <f t="shared" si="219"/>
        <v>1</v>
      </c>
      <c r="AI450" s="6">
        <f t="shared" si="244"/>
        <v>1</v>
      </c>
      <c r="AJ450" s="6">
        <f t="shared" ca="1" si="220"/>
        <v>1</v>
      </c>
      <c r="AK450" s="6">
        <f t="shared" si="221"/>
        <v>1</v>
      </c>
      <c r="AL450" s="6">
        <f t="shared" ca="1" si="222"/>
        <v>13</v>
      </c>
      <c r="AM450" s="53"/>
      <c r="AN450" s="6">
        <f t="shared" ca="1" si="223"/>
        <v>1</v>
      </c>
      <c r="AO450" s="29"/>
      <c r="AP450" s="314" t="str">
        <f t="shared" ca="1" si="234"/>
        <v/>
      </c>
      <c r="AQ450" s="314" t="str">
        <f t="shared" ca="1" si="235"/>
        <v/>
      </c>
      <c r="AR450" s="314" t="str">
        <f t="shared" ca="1" si="236"/>
        <v/>
      </c>
      <c r="AS450" s="319" t="str">
        <f t="shared" ca="1" si="237"/>
        <v/>
      </c>
      <c r="AT450" s="319" t="str">
        <f t="shared" ca="1" si="238"/>
        <v/>
      </c>
      <c r="AU450" s="317" t="str">
        <f t="shared" ca="1" si="239"/>
        <v/>
      </c>
      <c r="AV450" s="318" t="str">
        <f t="shared" ca="1" si="224"/>
        <v/>
      </c>
      <c r="AW450" s="319" t="str">
        <f t="shared" ca="1" si="240"/>
        <v/>
      </c>
      <c r="AX450" s="319" t="str">
        <f t="shared" ca="1" si="241"/>
        <v/>
      </c>
      <c r="AY450" s="319" t="str">
        <f t="shared" ca="1" si="242"/>
        <v/>
      </c>
      <c r="AZ450" s="317" t="str">
        <f t="shared" ca="1" si="243"/>
        <v/>
      </c>
      <c r="BA450" s="6" t="str">
        <f t="shared" ca="1" si="225"/>
        <v/>
      </c>
      <c r="BB450" s="29"/>
      <c r="BC450" s="6" t="str">
        <f t="shared" ca="1" si="226"/>
        <v/>
      </c>
      <c r="BD450" s="6" t="str">
        <f t="shared" ca="1" si="227"/>
        <v/>
      </c>
      <c r="BE450" s="6" t="str">
        <f t="shared" ca="1" si="228"/>
        <v/>
      </c>
      <c r="BF450" s="6" t="str">
        <f t="shared" ca="1" si="229"/>
        <v/>
      </c>
      <c r="BG450" s="6" t="str">
        <f t="shared" ca="1" si="230"/>
        <v/>
      </c>
      <c r="BH450" s="6" t="str">
        <f t="shared" ca="1" si="231"/>
        <v/>
      </c>
      <c r="BI450" s="29"/>
      <c r="BJ450" s="302" t="str">
        <f t="shared" ca="1" si="232"/>
        <v/>
      </c>
      <c r="BK450" s="302" t="str">
        <f t="shared" ca="1" si="233"/>
        <v/>
      </c>
      <c r="BL450" s="29"/>
    </row>
    <row r="451" spans="1:64" x14ac:dyDescent="0.15">
      <c r="A451" s="5"/>
      <c r="B451" s="303" t="str">
        <f ca="1">LOG確認!B451</f>
        <v/>
      </c>
      <c r="C451" s="304"/>
      <c r="D451" s="280"/>
      <c r="E451" s="280"/>
      <c r="F451" s="305"/>
      <c r="G451" s="320"/>
      <c r="H451" s="284"/>
      <c r="I451" s="284"/>
      <c r="J451" s="306"/>
      <c r="K451" s="342"/>
      <c r="L451" s="321"/>
      <c r="M451" s="308"/>
      <c r="N451" s="288"/>
      <c r="O451" s="322"/>
      <c r="P451" s="290" t="str">
        <f ca="1">LOG確認!P451</f>
        <v/>
      </c>
      <c r="Q451" s="291" t="str">
        <f ca="1">LOG確認!Q451</f>
        <v/>
      </c>
      <c r="R451" s="292" t="str">
        <f ca="1">LOG確認!R451</f>
        <v/>
      </c>
      <c r="S451" s="310" t="str">
        <f ca="1">LOG確認!S451</f>
        <v/>
      </c>
      <c r="T451" s="29"/>
      <c r="U451" s="311" t="str">
        <f ca="1">LOG確認!F451</f>
        <v/>
      </c>
      <c r="V451" s="681"/>
      <c r="W451" s="29"/>
      <c r="X451" s="29"/>
      <c r="Y451" s="6">
        <f t="shared" si="210"/>
        <v>1</v>
      </c>
      <c r="Z451" s="6">
        <f t="shared" si="211"/>
        <v>1</v>
      </c>
      <c r="AA451" s="6">
        <f t="shared" si="212"/>
        <v>1</v>
      </c>
      <c r="AB451" s="6">
        <f t="shared" si="213"/>
        <v>1</v>
      </c>
      <c r="AC451" s="6">
        <f t="shared" si="214"/>
        <v>1</v>
      </c>
      <c r="AD451" s="6">
        <f t="shared" si="215"/>
        <v>1</v>
      </c>
      <c r="AE451" s="6">
        <f t="shared" si="216"/>
        <v>1</v>
      </c>
      <c r="AF451" s="6">
        <f t="shared" si="217"/>
        <v>1</v>
      </c>
      <c r="AG451" s="6">
        <f t="shared" si="218"/>
        <v>1</v>
      </c>
      <c r="AH451" s="6">
        <f t="shared" si="219"/>
        <v>1</v>
      </c>
      <c r="AI451" s="6">
        <f t="shared" si="244"/>
        <v>1</v>
      </c>
      <c r="AJ451" s="6">
        <f t="shared" ca="1" si="220"/>
        <v>1</v>
      </c>
      <c r="AK451" s="6">
        <f t="shared" si="221"/>
        <v>1</v>
      </c>
      <c r="AL451" s="6">
        <f t="shared" ca="1" si="222"/>
        <v>13</v>
      </c>
      <c r="AM451" s="53"/>
      <c r="AN451" s="6">
        <f t="shared" ca="1" si="223"/>
        <v>1</v>
      </c>
      <c r="AO451" s="29"/>
      <c r="AP451" s="314" t="str">
        <f t="shared" ca="1" si="234"/>
        <v/>
      </c>
      <c r="AQ451" s="314" t="str">
        <f t="shared" ca="1" si="235"/>
        <v/>
      </c>
      <c r="AR451" s="314" t="str">
        <f t="shared" ca="1" si="236"/>
        <v/>
      </c>
      <c r="AS451" s="316" t="str">
        <f t="shared" ca="1" si="237"/>
        <v/>
      </c>
      <c r="AT451" s="316" t="str">
        <f t="shared" ca="1" si="238"/>
        <v/>
      </c>
      <c r="AU451" s="317" t="str">
        <f t="shared" ca="1" si="239"/>
        <v/>
      </c>
      <c r="AV451" s="318" t="str">
        <f t="shared" ca="1" si="224"/>
        <v/>
      </c>
      <c r="AW451" s="316" t="str">
        <f t="shared" ca="1" si="240"/>
        <v/>
      </c>
      <c r="AX451" s="319" t="str">
        <f t="shared" ca="1" si="241"/>
        <v/>
      </c>
      <c r="AY451" s="316" t="str">
        <f t="shared" ca="1" si="242"/>
        <v/>
      </c>
      <c r="AZ451" s="317" t="str">
        <f t="shared" ca="1" si="243"/>
        <v/>
      </c>
      <c r="BA451" s="6" t="str">
        <f t="shared" ca="1" si="225"/>
        <v/>
      </c>
      <c r="BB451" s="29"/>
      <c r="BC451" s="6" t="str">
        <f t="shared" ca="1" si="226"/>
        <v/>
      </c>
      <c r="BD451" s="6" t="str">
        <f t="shared" ca="1" si="227"/>
        <v/>
      </c>
      <c r="BE451" s="6" t="str">
        <f t="shared" ca="1" si="228"/>
        <v/>
      </c>
      <c r="BF451" s="6" t="str">
        <f t="shared" ca="1" si="229"/>
        <v/>
      </c>
      <c r="BG451" s="6" t="str">
        <f t="shared" ca="1" si="230"/>
        <v/>
      </c>
      <c r="BH451" s="6" t="str">
        <f t="shared" ca="1" si="231"/>
        <v/>
      </c>
      <c r="BI451" s="29"/>
      <c r="BJ451" s="302" t="str">
        <f t="shared" ca="1" si="232"/>
        <v/>
      </c>
      <c r="BK451" s="302" t="str">
        <f t="shared" ca="1" si="233"/>
        <v/>
      </c>
      <c r="BL451" s="29"/>
    </row>
    <row r="452" spans="1:64" x14ac:dyDescent="0.15">
      <c r="A452" s="5"/>
      <c r="B452" s="303" t="str">
        <f ca="1">LOG確認!B452</f>
        <v/>
      </c>
      <c r="C452" s="304"/>
      <c r="D452" s="280"/>
      <c r="E452" s="280"/>
      <c r="F452" s="305"/>
      <c r="G452" s="320"/>
      <c r="H452" s="284"/>
      <c r="I452" s="284"/>
      <c r="J452" s="306"/>
      <c r="K452" s="342"/>
      <c r="L452" s="321"/>
      <c r="M452" s="308"/>
      <c r="N452" s="288"/>
      <c r="O452" s="322"/>
      <c r="P452" s="290" t="str">
        <f ca="1">LOG確認!P452</f>
        <v/>
      </c>
      <c r="Q452" s="291" t="str">
        <f ca="1">LOG確認!Q452</f>
        <v/>
      </c>
      <c r="R452" s="292" t="str">
        <f ca="1">LOG確認!R452</f>
        <v/>
      </c>
      <c r="S452" s="310" t="str">
        <f ca="1">LOG確認!S452</f>
        <v/>
      </c>
      <c r="T452" s="29"/>
      <c r="U452" s="311" t="str">
        <f ca="1">LOG確認!F452</f>
        <v/>
      </c>
      <c r="V452" s="681"/>
      <c r="W452" s="29"/>
      <c r="X452" s="29"/>
      <c r="Y452" s="6">
        <f t="shared" si="210"/>
        <v>1</v>
      </c>
      <c r="Z452" s="6">
        <f t="shared" si="211"/>
        <v>1</v>
      </c>
      <c r="AA452" s="6">
        <f t="shared" si="212"/>
        <v>1</v>
      </c>
      <c r="AB452" s="6">
        <f t="shared" si="213"/>
        <v>1</v>
      </c>
      <c r="AC452" s="6">
        <f t="shared" si="214"/>
        <v>1</v>
      </c>
      <c r="AD452" s="6">
        <f t="shared" si="215"/>
        <v>1</v>
      </c>
      <c r="AE452" s="6">
        <f t="shared" si="216"/>
        <v>1</v>
      </c>
      <c r="AF452" s="6">
        <f t="shared" si="217"/>
        <v>1</v>
      </c>
      <c r="AG452" s="6">
        <f t="shared" si="218"/>
        <v>1</v>
      </c>
      <c r="AH452" s="6">
        <f t="shared" si="219"/>
        <v>1</v>
      </c>
      <c r="AI452" s="6">
        <f t="shared" si="244"/>
        <v>1</v>
      </c>
      <c r="AJ452" s="6">
        <f t="shared" ca="1" si="220"/>
        <v>1</v>
      </c>
      <c r="AK452" s="6">
        <f t="shared" si="221"/>
        <v>1</v>
      </c>
      <c r="AL452" s="6">
        <f t="shared" ca="1" si="222"/>
        <v>13</v>
      </c>
      <c r="AM452" s="53"/>
      <c r="AN452" s="6">
        <f t="shared" ca="1" si="223"/>
        <v>1</v>
      </c>
      <c r="AO452" s="29"/>
      <c r="AP452" s="314" t="str">
        <f t="shared" ca="1" si="234"/>
        <v/>
      </c>
      <c r="AQ452" s="314" t="str">
        <f t="shared" ca="1" si="235"/>
        <v/>
      </c>
      <c r="AR452" s="314" t="str">
        <f t="shared" ca="1" si="236"/>
        <v/>
      </c>
      <c r="AS452" s="319" t="str">
        <f t="shared" ca="1" si="237"/>
        <v/>
      </c>
      <c r="AT452" s="319" t="str">
        <f t="shared" ca="1" si="238"/>
        <v/>
      </c>
      <c r="AU452" s="317" t="str">
        <f t="shared" ca="1" si="239"/>
        <v/>
      </c>
      <c r="AV452" s="324" t="str">
        <f t="shared" ca="1" si="224"/>
        <v/>
      </c>
      <c r="AW452" s="319" t="str">
        <f t="shared" ca="1" si="240"/>
        <v/>
      </c>
      <c r="AX452" s="319" t="str">
        <f t="shared" ca="1" si="241"/>
        <v/>
      </c>
      <c r="AY452" s="319" t="str">
        <f t="shared" ca="1" si="242"/>
        <v/>
      </c>
      <c r="AZ452" s="317" t="str">
        <f t="shared" ca="1" si="243"/>
        <v/>
      </c>
      <c r="BA452" s="6" t="str">
        <f t="shared" ca="1" si="225"/>
        <v/>
      </c>
      <c r="BB452" s="29"/>
      <c r="BC452" s="6" t="str">
        <f t="shared" ca="1" si="226"/>
        <v/>
      </c>
      <c r="BD452" s="6" t="str">
        <f t="shared" ca="1" si="227"/>
        <v/>
      </c>
      <c r="BE452" s="6" t="str">
        <f t="shared" ca="1" si="228"/>
        <v/>
      </c>
      <c r="BF452" s="6" t="str">
        <f t="shared" ca="1" si="229"/>
        <v/>
      </c>
      <c r="BG452" s="6" t="str">
        <f t="shared" ca="1" si="230"/>
        <v/>
      </c>
      <c r="BH452" s="6" t="str">
        <f t="shared" ca="1" si="231"/>
        <v/>
      </c>
      <c r="BI452" s="29"/>
      <c r="BJ452" s="302" t="str">
        <f t="shared" ca="1" si="232"/>
        <v/>
      </c>
      <c r="BK452" s="302" t="str">
        <f t="shared" ca="1" si="233"/>
        <v/>
      </c>
      <c r="BL452" s="29"/>
    </row>
    <row r="453" spans="1:64" x14ac:dyDescent="0.15">
      <c r="A453" s="5"/>
      <c r="B453" s="303" t="str">
        <f ca="1">LOG確認!B453</f>
        <v/>
      </c>
      <c r="C453" s="304"/>
      <c r="D453" s="280"/>
      <c r="E453" s="280"/>
      <c r="F453" s="305"/>
      <c r="G453" s="320"/>
      <c r="H453" s="284"/>
      <c r="I453" s="284"/>
      <c r="J453" s="306"/>
      <c r="K453" s="307"/>
      <c r="L453" s="306"/>
      <c r="M453" s="308"/>
      <c r="N453" s="288"/>
      <c r="O453" s="322"/>
      <c r="P453" s="290" t="str">
        <f ca="1">LOG確認!P453</f>
        <v/>
      </c>
      <c r="Q453" s="291" t="str">
        <f ca="1">LOG確認!Q453</f>
        <v/>
      </c>
      <c r="R453" s="292" t="str">
        <f ca="1">LOG確認!R453</f>
        <v/>
      </c>
      <c r="S453" s="310" t="str">
        <f ca="1">LOG確認!S453</f>
        <v/>
      </c>
      <c r="T453" s="29"/>
      <c r="U453" s="311" t="str">
        <f ca="1">LOG確認!F453</f>
        <v/>
      </c>
      <c r="V453" s="681"/>
      <c r="W453" s="29"/>
      <c r="X453" s="29"/>
      <c r="Y453" s="6">
        <f t="shared" si="210"/>
        <v>1</v>
      </c>
      <c r="Z453" s="6">
        <f t="shared" si="211"/>
        <v>1</v>
      </c>
      <c r="AA453" s="6">
        <f t="shared" si="212"/>
        <v>1</v>
      </c>
      <c r="AB453" s="6">
        <f t="shared" si="213"/>
        <v>1</v>
      </c>
      <c r="AC453" s="6">
        <f t="shared" si="214"/>
        <v>1</v>
      </c>
      <c r="AD453" s="6">
        <f t="shared" si="215"/>
        <v>1</v>
      </c>
      <c r="AE453" s="6">
        <f t="shared" si="216"/>
        <v>1</v>
      </c>
      <c r="AF453" s="6">
        <f t="shared" si="217"/>
        <v>1</v>
      </c>
      <c r="AG453" s="6">
        <f t="shared" si="218"/>
        <v>1</v>
      </c>
      <c r="AH453" s="6">
        <f t="shared" si="219"/>
        <v>1</v>
      </c>
      <c r="AI453" s="6">
        <f t="shared" si="244"/>
        <v>1</v>
      </c>
      <c r="AJ453" s="6">
        <f t="shared" ca="1" si="220"/>
        <v>1</v>
      </c>
      <c r="AK453" s="6">
        <f t="shared" si="221"/>
        <v>1</v>
      </c>
      <c r="AL453" s="6">
        <f t="shared" ca="1" si="222"/>
        <v>13</v>
      </c>
      <c r="AM453" s="53"/>
      <c r="AN453" s="6">
        <f t="shared" ca="1" si="223"/>
        <v>1</v>
      </c>
      <c r="AO453" s="29"/>
      <c r="AP453" s="314" t="str">
        <f t="shared" ca="1" si="234"/>
        <v/>
      </c>
      <c r="AQ453" s="314" t="str">
        <f t="shared" ca="1" si="235"/>
        <v/>
      </c>
      <c r="AR453" s="314" t="str">
        <f t="shared" ca="1" si="236"/>
        <v/>
      </c>
      <c r="AS453" s="325" t="str">
        <f t="shared" ca="1" si="237"/>
        <v/>
      </c>
      <c r="AT453" s="325" t="str">
        <f t="shared" ca="1" si="238"/>
        <v/>
      </c>
      <c r="AU453" s="317" t="str">
        <f t="shared" ca="1" si="239"/>
        <v/>
      </c>
      <c r="AV453" s="318" t="str">
        <f t="shared" ca="1" si="224"/>
        <v/>
      </c>
      <c r="AW453" s="325" t="str">
        <f t="shared" ca="1" si="240"/>
        <v/>
      </c>
      <c r="AX453" s="319" t="str">
        <f t="shared" ca="1" si="241"/>
        <v/>
      </c>
      <c r="AY453" s="325" t="str">
        <f t="shared" ca="1" si="242"/>
        <v/>
      </c>
      <c r="AZ453" s="317" t="str">
        <f t="shared" ca="1" si="243"/>
        <v/>
      </c>
      <c r="BA453" s="6" t="str">
        <f t="shared" ca="1" si="225"/>
        <v/>
      </c>
      <c r="BB453" s="29"/>
      <c r="BC453" s="6" t="str">
        <f t="shared" ca="1" si="226"/>
        <v/>
      </c>
      <c r="BD453" s="6" t="str">
        <f t="shared" ca="1" si="227"/>
        <v/>
      </c>
      <c r="BE453" s="6" t="str">
        <f t="shared" ca="1" si="228"/>
        <v/>
      </c>
      <c r="BF453" s="6" t="str">
        <f t="shared" ca="1" si="229"/>
        <v/>
      </c>
      <c r="BG453" s="6" t="str">
        <f t="shared" ca="1" si="230"/>
        <v/>
      </c>
      <c r="BH453" s="6" t="str">
        <f t="shared" ca="1" si="231"/>
        <v/>
      </c>
      <c r="BI453" s="29"/>
      <c r="BJ453" s="302" t="str">
        <f t="shared" ca="1" si="232"/>
        <v/>
      </c>
      <c r="BK453" s="302" t="str">
        <f t="shared" ca="1" si="233"/>
        <v/>
      </c>
      <c r="BL453" s="29"/>
    </row>
    <row r="454" spans="1:64" x14ac:dyDescent="0.15">
      <c r="A454" s="5"/>
      <c r="B454" s="303" t="str">
        <f ca="1">LOG確認!B454</f>
        <v/>
      </c>
      <c r="C454" s="304"/>
      <c r="D454" s="280"/>
      <c r="E454" s="280"/>
      <c r="F454" s="305"/>
      <c r="G454" s="320"/>
      <c r="H454" s="284"/>
      <c r="I454" s="284"/>
      <c r="J454" s="321"/>
      <c r="K454" s="342"/>
      <c r="L454" s="321"/>
      <c r="M454" s="308"/>
      <c r="N454" s="288"/>
      <c r="O454" s="309"/>
      <c r="P454" s="290" t="str">
        <f ca="1">LOG確認!P454</f>
        <v/>
      </c>
      <c r="Q454" s="291" t="str">
        <f ca="1">LOG確認!Q454</f>
        <v/>
      </c>
      <c r="R454" s="292" t="str">
        <f ca="1">LOG確認!R454</f>
        <v/>
      </c>
      <c r="S454" s="310" t="str">
        <f ca="1">LOG確認!S454</f>
        <v/>
      </c>
      <c r="T454" s="29"/>
      <c r="U454" s="326" t="str">
        <f ca="1">LOG確認!F454</f>
        <v/>
      </c>
      <c r="V454" s="681"/>
      <c r="W454" s="29"/>
      <c r="X454" s="29"/>
      <c r="Y454" s="6">
        <f t="shared" si="210"/>
        <v>1</v>
      </c>
      <c r="Z454" s="6">
        <f t="shared" si="211"/>
        <v>1</v>
      </c>
      <c r="AA454" s="6">
        <f t="shared" si="212"/>
        <v>1</v>
      </c>
      <c r="AB454" s="6">
        <f t="shared" si="213"/>
        <v>1</v>
      </c>
      <c r="AC454" s="6">
        <f t="shared" si="214"/>
        <v>1</v>
      </c>
      <c r="AD454" s="6">
        <f t="shared" si="215"/>
        <v>1</v>
      </c>
      <c r="AE454" s="6">
        <f t="shared" si="216"/>
        <v>1</v>
      </c>
      <c r="AF454" s="6">
        <f t="shared" si="217"/>
        <v>1</v>
      </c>
      <c r="AG454" s="6">
        <f t="shared" si="218"/>
        <v>1</v>
      </c>
      <c r="AH454" s="6">
        <f t="shared" si="219"/>
        <v>1</v>
      </c>
      <c r="AI454" s="6">
        <f t="shared" si="244"/>
        <v>1</v>
      </c>
      <c r="AJ454" s="6">
        <f t="shared" ca="1" si="220"/>
        <v>1</v>
      </c>
      <c r="AK454" s="6">
        <f t="shared" si="221"/>
        <v>1</v>
      </c>
      <c r="AL454" s="6">
        <f t="shared" ca="1" si="222"/>
        <v>13</v>
      </c>
      <c r="AM454" s="53"/>
      <c r="AN454" s="6">
        <f t="shared" ca="1" si="223"/>
        <v>1</v>
      </c>
      <c r="AO454" s="29"/>
      <c r="AP454" s="314" t="str">
        <f t="shared" ca="1" si="234"/>
        <v/>
      </c>
      <c r="AQ454" s="314" t="str">
        <f t="shared" ca="1" si="235"/>
        <v/>
      </c>
      <c r="AR454" s="314" t="str">
        <f t="shared" ca="1" si="236"/>
        <v/>
      </c>
      <c r="AS454" s="325" t="str">
        <f t="shared" ca="1" si="237"/>
        <v/>
      </c>
      <c r="AT454" s="325" t="str">
        <f t="shared" ca="1" si="238"/>
        <v/>
      </c>
      <c r="AU454" s="317" t="str">
        <f t="shared" ca="1" si="239"/>
        <v/>
      </c>
      <c r="AV454" s="318" t="str">
        <f t="shared" ca="1" si="224"/>
        <v/>
      </c>
      <c r="AW454" s="325" t="str">
        <f t="shared" ca="1" si="240"/>
        <v/>
      </c>
      <c r="AX454" s="319" t="str">
        <f t="shared" ca="1" si="241"/>
        <v/>
      </c>
      <c r="AY454" s="325" t="str">
        <f t="shared" ca="1" si="242"/>
        <v/>
      </c>
      <c r="AZ454" s="317" t="str">
        <f t="shared" ca="1" si="243"/>
        <v/>
      </c>
      <c r="BA454" s="6" t="str">
        <f t="shared" ca="1" si="225"/>
        <v/>
      </c>
      <c r="BB454" s="29"/>
      <c r="BC454" s="6" t="str">
        <f t="shared" ca="1" si="226"/>
        <v/>
      </c>
      <c r="BD454" s="6" t="str">
        <f t="shared" ca="1" si="227"/>
        <v/>
      </c>
      <c r="BE454" s="6" t="str">
        <f t="shared" ca="1" si="228"/>
        <v/>
      </c>
      <c r="BF454" s="6" t="str">
        <f t="shared" ca="1" si="229"/>
        <v/>
      </c>
      <c r="BG454" s="6" t="str">
        <f t="shared" ca="1" si="230"/>
        <v/>
      </c>
      <c r="BH454" s="6" t="str">
        <f t="shared" ca="1" si="231"/>
        <v/>
      </c>
      <c r="BI454" s="29"/>
      <c r="BJ454" s="302" t="str">
        <f t="shared" ca="1" si="232"/>
        <v/>
      </c>
      <c r="BK454" s="302" t="str">
        <f t="shared" ca="1" si="233"/>
        <v/>
      </c>
      <c r="BL454" s="29"/>
    </row>
    <row r="455" spans="1:64" x14ac:dyDescent="0.15">
      <c r="A455" s="5"/>
      <c r="B455" s="303" t="str">
        <f ca="1">LOG確認!B455</f>
        <v/>
      </c>
      <c r="C455" s="304"/>
      <c r="D455" s="280"/>
      <c r="E455" s="280"/>
      <c r="F455" s="305"/>
      <c r="G455" s="320"/>
      <c r="H455" s="284"/>
      <c r="I455" s="284"/>
      <c r="J455" s="321"/>
      <c r="K455" s="342"/>
      <c r="L455" s="321"/>
      <c r="M455" s="308"/>
      <c r="N455" s="288"/>
      <c r="O455" s="322"/>
      <c r="P455" s="290" t="str">
        <f ca="1">LOG確認!P455</f>
        <v/>
      </c>
      <c r="Q455" s="291" t="str">
        <f ca="1">LOG確認!Q455</f>
        <v/>
      </c>
      <c r="R455" s="292" t="str">
        <f ca="1">LOG確認!R455</f>
        <v/>
      </c>
      <c r="S455" s="310" t="str">
        <f ca="1">LOG確認!S455</f>
        <v/>
      </c>
      <c r="T455" s="29"/>
      <c r="U455" s="311" t="str">
        <f ca="1">LOG確認!F455</f>
        <v/>
      </c>
      <c r="V455" s="681"/>
      <c r="W455" s="29"/>
      <c r="X455" s="29"/>
      <c r="Y455" s="6">
        <f t="shared" si="210"/>
        <v>1</v>
      </c>
      <c r="Z455" s="6">
        <f t="shared" si="211"/>
        <v>1</v>
      </c>
      <c r="AA455" s="6">
        <f t="shared" si="212"/>
        <v>1</v>
      </c>
      <c r="AB455" s="6">
        <f t="shared" si="213"/>
        <v>1</v>
      </c>
      <c r="AC455" s="6">
        <f t="shared" si="214"/>
        <v>1</v>
      </c>
      <c r="AD455" s="6">
        <f t="shared" si="215"/>
        <v>1</v>
      </c>
      <c r="AE455" s="6">
        <f t="shared" si="216"/>
        <v>1</v>
      </c>
      <c r="AF455" s="6">
        <f t="shared" si="217"/>
        <v>1</v>
      </c>
      <c r="AG455" s="6">
        <f t="shared" si="218"/>
        <v>1</v>
      </c>
      <c r="AH455" s="6">
        <f t="shared" si="219"/>
        <v>1</v>
      </c>
      <c r="AI455" s="6">
        <f t="shared" si="244"/>
        <v>1</v>
      </c>
      <c r="AJ455" s="6">
        <f t="shared" ca="1" si="220"/>
        <v>1</v>
      </c>
      <c r="AK455" s="6">
        <f t="shared" si="221"/>
        <v>1</v>
      </c>
      <c r="AL455" s="6">
        <f t="shared" ca="1" si="222"/>
        <v>13</v>
      </c>
      <c r="AM455" s="53"/>
      <c r="AN455" s="6">
        <f t="shared" ca="1" si="223"/>
        <v>1</v>
      </c>
      <c r="AO455" s="29"/>
      <c r="AP455" s="314" t="str">
        <f t="shared" ca="1" si="234"/>
        <v/>
      </c>
      <c r="AQ455" s="314" t="str">
        <f t="shared" ca="1" si="235"/>
        <v/>
      </c>
      <c r="AR455" s="314" t="str">
        <f t="shared" ca="1" si="236"/>
        <v/>
      </c>
      <c r="AS455" s="325" t="str">
        <f t="shared" ca="1" si="237"/>
        <v/>
      </c>
      <c r="AT455" s="325" t="str">
        <f t="shared" ca="1" si="238"/>
        <v/>
      </c>
      <c r="AU455" s="317" t="str">
        <f t="shared" ca="1" si="239"/>
        <v/>
      </c>
      <c r="AV455" s="324" t="str">
        <f t="shared" ca="1" si="224"/>
        <v/>
      </c>
      <c r="AW455" s="325" t="str">
        <f t="shared" ca="1" si="240"/>
        <v/>
      </c>
      <c r="AX455" s="319" t="str">
        <f t="shared" ca="1" si="241"/>
        <v/>
      </c>
      <c r="AY455" s="325" t="str">
        <f t="shared" ca="1" si="242"/>
        <v/>
      </c>
      <c r="AZ455" s="317" t="str">
        <f t="shared" ca="1" si="243"/>
        <v/>
      </c>
      <c r="BA455" s="6" t="str">
        <f t="shared" ca="1" si="225"/>
        <v/>
      </c>
      <c r="BB455" s="29"/>
      <c r="BC455" s="6" t="str">
        <f t="shared" ca="1" si="226"/>
        <v/>
      </c>
      <c r="BD455" s="6" t="str">
        <f t="shared" ca="1" si="227"/>
        <v/>
      </c>
      <c r="BE455" s="6" t="str">
        <f t="shared" ca="1" si="228"/>
        <v/>
      </c>
      <c r="BF455" s="6" t="str">
        <f t="shared" ca="1" si="229"/>
        <v/>
      </c>
      <c r="BG455" s="6" t="str">
        <f t="shared" ca="1" si="230"/>
        <v/>
      </c>
      <c r="BH455" s="6" t="str">
        <f t="shared" ca="1" si="231"/>
        <v/>
      </c>
      <c r="BI455" s="29"/>
      <c r="BJ455" s="302" t="str">
        <f t="shared" ca="1" si="232"/>
        <v/>
      </c>
      <c r="BK455" s="302" t="str">
        <f t="shared" ca="1" si="233"/>
        <v/>
      </c>
      <c r="BL455" s="29"/>
    </row>
    <row r="456" spans="1:64" x14ac:dyDescent="0.15">
      <c r="A456" s="5"/>
      <c r="B456" s="303" t="str">
        <f ca="1">LOG確認!B456</f>
        <v/>
      </c>
      <c r="C456" s="304"/>
      <c r="D456" s="280"/>
      <c r="E456" s="280"/>
      <c r="F456" s="305"/>
      <c r="G456" s="320"/>
      <c r="H456" s="284"/>
      <c r="I456" s="284"/>
      <c r="J456" s="306"/>
      <c r="K456" s="342"/>
      <c r="L456" s="321"/>
      <c r="M456" s="308"/>
      <c r="N456" s="288"/>
      <c r="O456" s="322"/>
      <c r="P456" s="290" t="str">
        <f ca="1">LOG確認!P456</f>
        <v/>
      </c>
      <c r="Q456" s="291" t="str">
        <f ca="1">LOG確認!Q456</f>
        <v/>
      </c>
      <c r="R456" s="292" t="str">
        <f ca="1">LOG確認!R456</f>
        <v/>
      </c>
      <c r="S456" s="310" t="str">
        <f ca="1">LOG確認!S456</f>
        <v/>
      </c>
      <c r="T456" s="29"/>
      <c r="U456" s="311" t="str">
        <f ca="1">LOG確認!F456</f>
        <v/>
      </c>
      <c r="V456" s="681"/>
      <c r="W456" s="29"/>
      <c r="X456" s="29"/>
      <c r="Y456" s="6">
        <f t="shared" si="210"/>
        <v>1</v>
      </c>
      <c r="Z456" s="6">
        <f t="shared" si="211"/>
        <v>1</v>
      </c>
      <c r="AA456" s="6">
        <f t="shared" si="212"/>
        <v>1</v>
      </c>
      <c r="AB456" s="6">
        <f t="shared" si="213"/>
        <v>1</v>
      </c>
      <c r="AC456" s="6">
        <f t="shared" si="214"/>
        <v>1</v>
      </c>
      <c r="AD456" s="6">
        <f t="shared" si="215"/>
        <v>1</v>
      </c>
      <c r="AE456" s="6">
        <f t="shared" si="216"/>
        <v>1</v>
      </c>
      <c r="AF456" s="6">
        <f t="shared" si="217"/>
        <v>1</v>
      </c>
      <c r="AG456" s="6">
        <f t="shared" si="218"/>
        <v>1</v>
      </c>
      <c r="AH456" s="6">
        <f t="shared" si="219"/>
        <v>1</v>
      </c>
      <c r="AI456" s="6">
        <f t="shared" si="244"/>
        <v>1</v>
      </c>
      <c r="AJ456" s="6">
        <f t="shared" ca="1" si="220"/>
        <v>1</v>
      </c>
      <c r="AK456" s="6">
        <f t="shared" si="221"/>
        <v>1</v>
      </c>
      <c r="AL456" s="6">
        <f t="shared" ca="1" si="222"/>
        <v>13</v>
      </c>
      <c r="AM456" s="53"/>
      <c r="AN456" s="6">
        <f t="shared" ca="1" si="223"/>
        <v>1</v>
      </c>
      <c r="AO456" s="29"/>
      <c r="AP456" s="314" t="str">
        <f t="shared" ca="1" si="234"/>
        <v/>
      </c>
      <c r="AQ456" s="314" t="str">
        <f t="shared" ca="1" si="235"/>
        <v/>
      </c>
      <c r="AR456" s="314" t="str">
        <f t="shared" ca="1" si="236"/>
        <v/>
      </c>
      <c r="AS456" s="325" t="str">
        <f t="shared" ca="1" si="237"/>
        <v/>
      </c>
      <c r="AT456" s="325" t="str">
        <f t="shared" ca="1" si="238"/>
        <v/>
      </c>
      <c r="AU456" s="317" t="str">
        <f t="shared" ca="1" si="239"/>
        <v/>
      </c>
      <c r="AV456" s="318" t="str">
        <f t="shared" ca="1" si="224"/>
        <v/>
      </c>
      <c r="AW456" s="325" t="str">
        <f t="shared" ca="1" si="240"/>
        <v/>
      </c>
      <c r="AX456" s="319" t="str">
        <f t="shared" ca="1" si="241"/>
        <v/>
      </c>
      <c r="AY456" s="325" t="str">
        <f t="shared" ca="1" si="242"/>
        <v/>
      </c>
      <c r="AZ456" s="317" t="str">
        <f t="shared" ca="1" si="243"/>
        <v/>
      </c>
      <c r="BA456" s="6" t="str">
        <f t="shared" ca="1" si="225"/>
        <v/>
      </c>
      <c r="BB456" s="29"/>
      <c r="BC456" s="6" t="str">
        <f t="shared" ca="1" si="226"/>
        <v/>
      </c>
      <c r="BD456" s="6" t="str">
        <f t="shared" ca="1" si="227"/>
        <v/>
      </c>
      <c r="BE456" s="6" t="str">
        <f t="shared" ca="1" si="228"/>
        <v/>
      </c>
      <c r="BF456" s="6" t="str">
        <f t="shared" ca="1" si="229"/>
        <v/>
      </c>
      <c r="BG456" s="6" t="str">
        <f t="shared" ca="1" si="230"/>
        <v/>
      </c>
      <c r="BH456" s="6" t="str">
        <f t="shared" ca="1" si="231"/>
        <v/>
      </c>
      <c r="BI456" s="29"/>
      <c r="BJ456" s="302" t="str">
        <f t="shared" ca="1" si="232"/>
        <v/>
      </c>
      <c r="BK456" s="302" t="str">
        <f t="shared" ca="1" si="233"/>
        <v/>
      </c>
      <c r="BL456" s="29"/>
    </row>
    <row r="457" spans="1:64" x14ac:dyDescent="0.15">
      <c r="A457" s="5"/>
      <c r="B457" s="303" t="str">
        <f ca="1">LOG確認!B457</f>
        <v/>
      </c>
      <c r="C457" s="304"/>
      <c r="D457" s="280"/>
      <c r="E457" s="280"/>
      <c r="F457" s="305"/>
      <c r="G457" s="320"/>
      <c r="H457" s="284"/>
      <c r="I457" s="284"/>
      <c r="J457" s="306"/>
      <c r="K457" s="342"/>
      <c r="L457" s="306"/>
      <c r="M457" s="308"/>
      <c r="N457" s="288"/>
      <c r="O457" s="322"/>
      <c r="P457" s="290" t="str">
        <f ca="1">LOG確認!P457</f>
        <v/>
      </c>
      <c r="Q457" s="291" t="str">
        <f ca="1">LOG確認!Q457</f>
        <v/>
      </c>
      <c r="R457" s="292" t="str">
        <f ca="1">LOG確認!R457</f>
        <v/>
      </c>
      <c r="S457" s="310" t="str">
        <f ca="1">LOG確認!S457</f>
        <v/>
      </c>
      <c r="T457" s="29"/>
      <c r="U457" s="326" t="str">
        <f ca="1">LOG確認!F457</f>
        <v/>
      </c>
      <c r="V457" s="681"/>
      <c r="W457" s="29"/>
      <c r="X457" s="29"/>
      <c r="Y457" s="6">
        <f t="shared" si="210"/>
        <v>1</v>
      </c>
      <c r="Z457" s="6">
        <f t="shared" si="211"/>
        <v>1</v>
      </c>
      <c r="AA457" s="6">
        <f t="shared" si="212"/>
        <v>1</v>
      </c>
      <c r="AB457" s="6">
        <f t="shared" si="213"/>
        <v>1</v>
      </c>
      <c r="AC457" s="6">
        <f t="shared" si="214"/>
        <v>1</v>
      </c>
      <c r="AD457" s="6">
        <f t="shared" si="215"/>
        <v>1</v>
      </c>
      <c r="AE457" s="6">
        <f t="shared" si="216"/>
        <v>1</v>
      </c>
      <c r="AF457" s="6">
        <f t="shared" si="217"/>
        <v>1</v>
      </c>
      <c r="AG457" s="6">
        <f t="shared" si="218"/>
        <v>1</v>
      </c>
      <c r="AH457" s="6">
        <f t="shared" si="219"/>
        <v>1</v>
      </c>
      <c r="AI457" s="6">
        <f t="shared" si="244"/>
        <v>1</v>
      </c>
      <c r="AJ457" s="6">
        <f t="shared" ca="1" si="220"/>
        <v>1</v>
      </c>
      <c r="AK457" s="6">
        <f t="shared" si="221"/>
        <v>1</v>
      </c>
      <c r="AL457" s="6">
        <f t="shared" ca="1" si="222"/>
        <v>13</v>
      </c>
      <c r="AM457" s="53"/>
      <c r="AN457" s="6">
        <f t="shared" ca="1" si="223"/>
        <v>1</v>
      </c>
      <c r="AO457" s="29"/>
      <c r="AP457" s="314" t="str">
        <f t="shared" ca="1" si="234"/>
        <v/>
      </c>
      <c r="AQ457" s="314" t="str">
        <f t="shared" ca="1" si="235"/>
        <v/>
      </c>
      <c r="AR457" s="314" t="str">
        <f t="shared" ca="1" si="236"/>
        <v/>
      </c>
      <c r="AS457" s="316" t="str">
        <f t="shared" ca="1" si="237"/>
        <v/>
      </c>
      <c r="AT457" s="316" t="str">
        <f t="shared" ca="1" si="238"/>
        <v/>
      </c>
      <c r="AU457" s="317" t="str">
        <f t="shared" ca="1" si="239"/>
        <v/>
      </c>
      <c r="AV457" s="318" t="str">
        <f t="shared" ca="1" si="224"/>
        <v/>
      </c>
      <c r="AW457" s="316" t="str">
        <f t="shared" ca="1" si="240"/>
        <v/>
      </c>
      <c r="AX457" s="319" t="str">
        <f t="shared" ca="1" si="241"/>
        <v/>
      </c>
      <c r="AY457" s="316" t="str">
        <f t="shared" ca="1" si="242"/>
        <v/>
      </c>
      <c r="AZ457" s="317" t="str">
        <f t="shared" ca="1" si="243"/>
        <v/>
      </c>
      <c r="BA457" s="6" t="str">
        <f t="shared" ca="1" si="225"/>
        <v/>
      </c>
      <c r="BB457" s="29"/>
      <c r="BC457" s="6" t="str">
        <f t="shared" ca="1" si="226"/>
        <v/>
      </c>
      <c r="BD457" s="6" t="str">
        <f t="shared" ca="1" si="227"/>
        <v/>
      </c>
      <c r="BE457" s="6" t="str">
        <f t="shared" ca="1" si="228"/>
        <v/>
      </c>
      <c r="BF457" s="6" t="str">
        <f t="shared" ca="1" si="229"/>
        <v/>
      </c>
      <c r="BG457" s="6" t="str">
        <f t="shared" ca="1" si="230"/>
        <v/>
      </c>
      <c r="BH457" s="6" t="str">
        <f t="shared" ca="1" si="231"/>
        <v/>
      </c>
      <c r="BI457" s="29"/>
      <c r="BJ457" s="302" t="str">
        <f t="shared" ca="1" si="232"/>
        <v/>
      </c>
      <c r="BK457" s="302" t="str">
        <f t="shared" ca="1" si="233"/>
        <v/>
      </c>
      <c r="BL457" s="29"/>
    </row>
    <row r="458" spans="1:64" x14ac:dyDescent="0.15">
      <c r="A458" s="5">
        <v>440</v>
      </c>
      <c r="B458" s="303" t="str">
        <f ca="1">LOG確認!B458</f>
        <v/>
      </c>
      <c r="C458" s="327"/>
      <c r="D458" s="328"/>
      <c r="E458" s="328"/>
      <c r="F458" s="329"/>
      <c r="G458" s="328"/>
      <c r="H458" s="330"/>
      <c r="I458" s="330"/>
      <c r="J458" s="331"/>
      <c r="K458" s="332"/>
      <c r="L458" s="331"/>
      <c r="M458" s="333"/>
      <c r="N458" s="334"/>
      <c r="O458" s="335"/>
      <c r="P458" s="336" t="str">
        <f ca="1">LOG確認!P458</f>
        <v/>
      </c>
      <c r="Q458" s="337" t="str">
        <f ca="1">LOG確認!Q458</f>
        <v/>
      </c>
      <c r="R458" s="338" t="str">
        <f ca="1">LOG確認!R458</f>
        <v/>
      </c>
      <c r="S458" s="339" t="str">
        <f ca="1">LOG確認!S458</f>
        <v/>
      </c>
      <c r="T458" s="29"/>
      <c r="U458" s="340" t="str">
        <f ca="1">LOG確認!F458</f>
        <v/>
      </c>
      <c r="V458" s="681"/>
      <c r="W458" s="29"/>
      <c r="X458" s="29"/>
      <c r="Y458" s="6">
        <f t="shared" si="210"/>
        <v>1</v>
      </c>
      <c r="Z458" s="6">
        <f t="shared" si="211"/>
        <v>1</v>
      </c>
      <c r="AA458" s="6">
        <f t="shared" si="212"/>
        <v>1</v>
      </c>
      <c r="AB458" s="6">
        <f t="shared" si="213"/>
        <v>1</v>
      </c>
      <c r="AC458" s="6">
        <f t="shared" si="214"/>
        <v>1</v>
      </c>
      <c r="AD458" s="6">
        <f t="shared" si="215"/>
        <v>1</v>
      </c>
      <c r="AE458" s="6">
        <f t="shared" si="216"/>
        <v>1</v>
      </c>
      <c r="AF458" s="6">
        <f t="shared" si="217"/>
        <v>1</v>
      </c>
      <c r="AG458" s="6">
        <f t="shared" si="218"/>
        <v>1</v>
      </c>
      <c r="AH458" s="6">
        <f t="shared" si="219"/>
        <v>1</v>
      </c>
      <c r="AI458" s="6">
        <f t="shared" si="244"/>
        <v>1</v>
      </c>
      <c r="AJ458" s="6">
        <f t="shared" ca="1" si="220"/>
        <v>1</v>
      </c>
      <c r="AK458" s="6">
        <f t="shared" si="221"/>
        <v>1</v>
      </c>
      <c r="AL458" s="6">
        <f t="shared" ca="1" si="222"/>
        <v>13</v>
      </c>
      <c r="AM458" s="53"/>
      <c r="AN458" s="6">
        <f t="shared" ca="1" si="223"/>
        <v>1</v>
      </c>
      <c r="AO458" s="29"/>
      <c r="AP458" s="314" t="str">
        <f t="shared" ca="1" si="234"/>
        <v/>
      </c>
      <c r="AQ458" s="314" t="str">
        <f t="shared" ca="1" si="235"/>
        <v/>
      </c>
      <c r="AR458" s="314" t="str">
        <f t="shared" ca="1" si="236"/>
        <v/>
      </c>
      <c r="AS458" s="325" t="str">
        <f t="shared" ca="1" si="237"/>
        <v/>
      </c>
      <c r="AT458" s="325" t="str">
        <f t="shared" ca="1" si="238"/>
        <v/>
      </c>
      <c r="AU458" s="317" t="str">
        <f t="shared" ca="1" si="239"/>
        <v/>
      </c>
      <c r="AV458" s="318" t="str">
        <f t="shared" ca="1" si="224"/>
        <v/>
      </c>
      <c r="AW458" s="325" t="str">
        <f t="shared" ca="1" si="240"/>
        <v/>
      </c>
      <c r="AX458" s="319" t="str">
        <f t="shared" ca="1" si="241"/>
        <v/>
      </c>
      <c r="AY458" s="325" t="str">
        <f t="shared" ca="1" si="242"/>
        <v/>
      </c>
      <c r="AZ458" s="317" t="str">
        <f t="shared" ca="1" si="243"/>
        <v/>
      </c>
      <c r="BA458" s="6" t="str">
        <f t="shared" ca="1" si="225"/>
        <v/>
      </c>
      <c r="BB458" s="29"/>
      <c r="BC458" s="6" t="str">
        <f t="shared" ca="1" si="226"/>
        <v/>
      </c>
      <c r="BD458" s="6" t="str">
        <f t="shared" ca="1" si="227"/>
        <v/>
      </c>
      <c r="BE458" s="6" t="str">
        <f t="shared" ca="1" si="228"/>
        <v/>
      </c>
      <c r="BF458" s="6" t="str">
        <f t="shared" ca="1" si="229"/>
        <v/>
      </c>
      <c r="BG458" s="6" t="str">
        <f t="shared" ca="1" si="230"/>
        <v/>
      </c>
      <c r="BH458" s="6" t="str">
        <f t="shared" ca="1" si="231"/>
        <v/>
      </c>
      <c r="BI458" s="29"/>
      <c r="BJ458" s="302" t="str">
        <f t="shared" ca="1" si="232"/>
        <v/>
      </c>
      <c r="BK458" s="302" t="str">
        <f t="shared" ca="1" si="233"/>
        <v/>
      </c>
      <c r="BL458" s="29"/>
    </row>
    <row r="459" spans="1:64" x14ac:dyDescent="0.15">
      <c r="A459" s="5"/>
      <c r="B459" s="279" t="str">
        <f ca="1">LOG確認!B459</f>
        <v/>
      </c>
      <c r="C459" s="280"/>
      <c r="D459" s="281"/>
      <c r="E459" s="281"/>
      <c r="F459" s="282"/>
      <c r="G459" s="280"/>
      <c r="H459" s="283"/>
      <c r="I459" s="284"/>
      <c r="J459" s="285"/>
      <c r="K459" s="286"/>
      <c r="L459" s="285"/>
      <c r="M459" s="287"/>
      <c r="N459" s="341"/>
      <c r="O459" s="289"/>
      <c r="P459" s="290" t="str">
        <f ca="1">LOG確認!P459</f>
        <v/>
      </c>
      <c r="Q459" s="291" t="str">
        <f ca="1">LOG確認!Q459</f>
        <v/>
      </c>
      <c r="R459" s="292" t="str">
        <f ca="1">LOG確認!R459</f>
        <v/>
      </c>
      <c r="S459" s="310" t="str">
        <f ca="1">LOG確認!S459</f>
        <v/>
      </c>
      <c r="T459" s="29"/>
      <c r="U459" s="294" t="str">
        <f ca="1">LOG確認!F459</f>
        <v/>
      </c>
      <c r="V459" s="29"/>
      <c r="W459" s="29"/>
      <c r="X459" s="29"/>
      <c r="Y459" s="6">
        <f t="shared" si="210"/>
        <v>1</v>
      </c>
      <c r="Z459" s="6">
        <f t="shared" si="211"/>
        <v>1</v>
      </c>
      <c r="AA459" s="6">
        <f t="shared" si="212"/>
        <v>1</v>
      </c>
      <c r="AB459" s="6">
        <f t="shared" si="213"/>
        <v>1</v>
      </c>
      <c r="AC459" s="6">
        <f t="shared" si="214"/>
        <v>1</v>
      </c>
      <c r="AD459" s="6">
        <f t="shared" si="215"/>
        <v>1</v>
      </c>
      <c r="AE459" s="6">
        <f t="shared" si="216"/>
        <v>1</v>
      </c>
      <c r="AF459" s="6">
        <f t="shared" si="217"/>
        <v>1</v>
      </c>
      <c r="AG459" s="6">
        <f t="shared" si="218"/>
        <v>1</v>
      </c>
      <c r="AH459" s="6">
        <f t="shared" si="219"/>
        <v>1</v>
      </c>
      <c r="AI459" s="6">
        <f t="shared" si="244"/>
        <v>1</v>
      </c>
      <c r="AJ459" s="6">
        <f t="shared" ca="1" si="220"/>
        <v>1</v>
      </c>
      <c r="AK459" s="6">
        <f t="shared" si="221"/>
        <v>1</v>
      </c>
      <c r="AL459" s="6">
        <f t="shared" ca="1" si="222"/>
        <v>13</v>
      </c>
      <c r="AM459" s="53"/>
      <c r="AN459" s="6">
        <f t="shared" ca="1" si="223"/>
        <v>1</v>
      </c>
      <c r="AO459" s="29"/>
      <c r="AP459" s="314" t="str">
        <f t="shared" ca="1" si="234"/>
        <v/>
      </c>
      <c r="AQ459" s="314" t="str">
        <f t="shared" ca="1" si="235"/>
        <v/>
      </c>
      <c r="AR459" s="314" t="str">
        <f t="shared" ca="1" si="236"/>
        <v/>
      </c>
      <c r="AS459" s="319" t="str">
        <f t="shared" ca="1" si="237"/>
        <v/>
      </c>
      <c r="AT459" s="319" t="str">
        <f t="shared" ca="1" si="238"/>
        <v/>
      </c>
      <c r="AU459" s="317" t="str">
        <f t="shared" ca="1" si="239"/>
        <v/>
      </c>
      <c r="AV459" s="324" t="str">
        <f t="shared" ca="1" si="224"/>
        <v/>
      </c>
      <c r="AW459" s="319" t="str">
        <f t="shared" ca="1" si="240"/>
        <v/>
      </c>
      <c r="AX459" s="319" t="str">
        <f t="shared" ca="1" si="241"/>
        <v/>
      </c>
      <c r="AY459" s="319" t="str">
        <f t="shared" ca="1" si="242"/>
        <v/>
      </c>
      <c r="AZ459" s="317" t="str">
        <f t="shared" ca="1" si="243"/>
        <v/>
      </c>
      <c r="BA459" s="6" t="str">
        <f t="shared" ca="1" si="225"/>
        <v/>
      </c>
      <c r="BB459" s="29"/>
      <c r="BC459" s="6" t="str">
        <f t="shared" ca="1" si="226"/>
        <v/>
      </c>
      <c r="BD459" s="6" t="str">
        <f t="shared" ca="1" si="227"/>
        <v/>
      </c>
      <c r="BE459" s="6" t="str">
        <f t="shared" ca="1" si="228"/>
        <v/>
      </c>
      <c r="BF459" s="6" t="str">
        <f t="shared" ca="1" si="229"/>
        <v/>
      </c>
      <c r="BG459" s="6" t="str">
        <f t="shared" ca="1" si="230"/>
        <v/>
      </c>
      <c r="BH459" s="6" t="str">
        <f t="shared" ca="1" si="231"/>
        <v/>
      </c>
      <c r="BI459" s="29"/>
      <c r="BJ459" s="302" t="str">
        <f t="shared" ca="1" si="232"/>
        <v/>
      </c>
      <c r="BK459" s="302" t="str">
        <f t="shared" ca="1" si="233"/>
        <v/>
      </c>
      <c r="BL459" s="29"/>
    </row>
    <row r="460" spans="1:64" x14ac:dyDescent="0.15">
      <c r="A460" s="5"/>
      <c r="B460" s="303" t="str">
        <f ca="1">LOG確認!B460</f>
        <v/>
      </c>
      <c r="C460" s="304"/>
      <c r="D460" s="280"/>
      <c r="E460" s="280"/>
      <c r="F460" s="305"/>
      <c r="G460" s="320"/>
      <c r="H460" s="284"/>
      <c r="I460" s="284"/>
      <c r="J460" s="321"/>
      <c r="K460" s="342"/>
      <c r="L460" s="306"/>
      <c r="M460" s="308"/>
      <c r="N460" s="288"/>
      <c r="O460" s="309"/>
      <c r="P460" s="290" t="str">
        <f ca="1">LOG確認!P460</f>
        <v/>
      </c>
      <c r="Q460" s="291" t="str">
        <f ca="1">LOG確認!Q460</f>
        <v/>
      </c>
      <c r="R460" s="292" t="str">
        <f ca="1">LOG確認!R460</f>
        <v/>
      </c>
      <c r="S460" s="310" t="str">
        <f ca="1">LOG確認!S460</f>
        <v/>
      </c>
      <c r="T460" s="29"/>
      <c r="U460" s="311" t="str">
        <f ca="1">LOG確認!F460</f>
        <v/>
      </c>
      <c r="V460" s="29"/>
      <c r="W460" s="29"/>
      <c r="X460" s="29"/>
      <c r="Y460" s="6">
        <f t="shared" si="210"/>
        <v>1</v>
      </c>
      <c r="Z460" s="6">
        <f t="shared" si="211"/>
        <v>1</v>
      </c>
      <c r="AA460" s="6">
        <f t="shared" si="212"/>
        <v>1</v>
      </c>
      <c r="AB460" s="6">
        <f t="shared" si="213"/>
        <v>1</v>
      </c>
      <c r="AC460" s="6">
        <f t="shared" si="214"/>
        <v>1</v>
      </c>
      <c r="AD460" s="6">
        <f t="shared" si="215"/>
        <v>1</v>
      </c>
      <c r="AE460" s="6">
        <f t="shared" si="216"/>
        <v>1</v>
      </c>
      <c r="AF460" s="6">
        <f t="shared" si="217"/>
        <v>1</v>
      </c>
      <c r="AG460" s="6">
        <f t="shared" si="218"/>
        <v>1</v>
      </c>
      <c r="AH460" s="6">
        <f t="shared" si="219"/>
        <v>1</v>
      </c>
      <c r="AI460" s="6">
        <f t="shared" si="244"/>
        <v>1</v>
      </c>
      <c r="AJ460" s="6">
        <f t="shared" ca="1" si="220"/>
        <v>1</v>
      </c>
      <c r="AK460" s="6">
        <f t="shared" si="221"/>
        <v>1</v>
      </c>
      <c r="AL460" s="6">
        <f t="shared" ca="1" si="222"/>
        <v>13</v>
      </c>
      <c r="AM460" s="53"/>
      <c r="AN460" s="6">
        <f t="shared" ca="1" si="223"/>
        <v>1</v>
      </c>
      <c r="AO460" s="29"/>
      <c r="AP460" s="314" t="str">
        <f t="shared" ca="1" si="234"/>
        <v/>
      </c>
      <c r="AQ460" s="314" t="str">
        <f t="shared" ca="1" si="235"/>
        <v/>
      </c>
      <c r="AR460" s="314" t="str">
        <f t="shared" ca="1" si="236"/>
        <v/>
      </c>
      <c r="AS460" s="319" t="str">
        <f t="shared" ca="1" si="237"/>
        <v/>
      </c>
      <c r="AT460" s="319" t="str">
        <f t="shared" ca="1" si="238"/>
        <v/>
      </c>
      <c r="AU460" s="317" t="str">
        <f t="shared" ca="1" si="239"/>
        <v/>
      </c>
      <c r="AV460" s="318" t="str">
        <f t="shared" ca="1" si="224"/>
        <v/>
      </c>
      <c r="AW460" s="319" t="str">
        <f t="shared" ca="1" si="240"/>
        <v/>
      </c>
      <c r="AX460" s="319" t="str">
        <f t="shared" ca="1" si="241"/>
        <v/>
      </c>
      <c r="AY460" s="319" t="str">
        <f t="shared" ca="1" si="242"/>
        <v/>
      </c>
      <c r="AZ460" s="317" t="str">
        <f t="shared" ca="1" si="243"/>
        <v/>
      </c>
      <c r="BA460" s="6" t="str">
        <f t="shared" ca="1" si="225"/>
        <v/>
      </c>
      <c r="BB460" s="29"/>
      <c r="BC460" s="6" t="str">
        <f t="shared" ca="1" si="226"/>
        <v/>
      </c>
      <c r="BD460" s="6" t="str">
        <f t="shared" ca="1" si="227"/>
        <v/>
      </c>
      <c r="BE460" s="6" t="str">
        <f t="shared" ca="1" si="228"/>
        <v/>
      </c>
      <c r="BF460" s="6" t="str">
        <f t="shared" ca="1" si="229"/>
        <v/>
      </c>
      <c r="BG460" s="6" t="str">
        <f t="shared" ca="1" si="230"/>
        <v/>
      </c>
      <c r="BH460" s="6" t="str">
        <f t="shared" ca="1" si="231"/>
        <v/>
      </c>
      <c r="BI460" s="29"/>
      <c r="BJ460" s="302" t="str">
        <f t="shared" ca="1" si="232"/>
        <v/>
      </c>
      <c r="BK460" s="302" t="str">
        <f t="shared" ca="1" si="233"/>
        <v/>
      </c>
      <c r="BL460" s="29"/>
    </row>
    <row r="461" spans="1:64" x14ac:dyDescent="0.15">
      <c r="A461" s="5"/>
      <c r="B461" s="303" t="str">
        <f ca="1">LOG確認!B461</f>
        <v/>
      </c>
      <c r="C461" s="304"/>
      <c r="D461" s="280"/>
      <c r="E461" s="280"/>
      <c r="F461" s="305"/>
      <c r="G461" s="320"/>
      <c r="H461" s="284"/>
      <c r="I461" s="284"/>
      <c r="J461" s="306"/>
      <c r="K461" s="342"/>
      <c r="L461" s="321"/>
      <c r="M461" s="308"/>
      <c r="N461" s="288"/>
      <c r="O461" s="322"/>
      <c r="P461" s="290" t="str">
        <f ca="1">LOG確認!P461</f>
        <v/>
      </c>
      <c r="Q461" s="291" t="str">
        <f ca="1">LOG確認!Q461</f>
        <v/>
      </c>
      <c r="R461" s="292" t="str">
        <f ca="1">LOG確認!R461</f>
        <v/>
      </c>
      <c r="S461" s="310" t="str">
        <f ca="1">LOG確認!S461</f>
        <v/>
      </c>
      <c r="T461" s="29"/>
      <c r="U461" s="311" t="str">
        <f ca="1">LOG確認!F461</f>
        <v/>
      </c>
      <c r="V461" s="29"/>
      <c r="W461" s="29"/>
      <c r="X461" s="29"/>
      <c r="Y461" s="6">
        <f t="shared" si="210"/>
        <v>1</v>
      </c>
      <c r="Z461" s="6">
        <f t="shared" si="211"/>
        <v>1</v>
      </c>
      <c r="AA461" s="6">
        <f t="shared" si="212"/>
        <v>1</v>
      </c>
      <c r="AB461" s="6">
        <f t="shared" si="213"/>
        <v>1</v>
      </c>
      <c r="AC461" s="6">
        <f t="shared" si="214"/>
        <v>1</v>
      </c>
      <c r="AD461" s="6">
        <f t="shared" si="215"/>
        <v>1</v>
      </c>
      <c r="AE461" s="6">
        <f t="shared" si="216"/>
        <v>1</v>
      </c>
      <c r="AF461" s="6">
        <f t="shared" si="217"/>
        <v>1</v>
      </c>
      <c r="AG461" s="6">
        <f t="shared" si="218"/>
        <v>1</v>
      </c>
      <c r="AH461" s="6">
        <f t="shared" si="219"/>
        <v>1</v>
      </c>
      <c r="AI461" s="6">
        <f t="shared" si="244"/>
        <v>1</v>
      </c>
      <c r="AJ461" s="6">
        <f t="shared" ca="1" si="220"/>
        <v>1</v>
      </c>
      <c r="AK461" s="6">
        <f t="shared" si="221"/>
        <v>1</v>
      </c>
      <c r="AL461" s="6">
        <f t="shared" ca="1" si="222"/>
        <v>13</v>
      </c>
      <c r="AM461" s="53"/>
      <c r="AN461" s="6">
        <f t="shared" ca="1" si="223"/>
        <v>1</v>
      </c>
      <c r="AO461" s="29"/>
      <c r="AP461" s="314" t="str">
        <f t="shared" ca="1" si="234"/>
        <v/>
      </c>
      <c r="AQ461" s="314" t="str">
        <f t="shared" ca="1" si="235"/>
        <v/>
      </c>
      <c r="AR461" s="314" t="str">
        <f t="shared" ca="1" si="236"/>
        <v/>
      </c>
      <c r="AS461" s="316" t="str">
        <f t="shared" ca="1" si="237"/>
        <v/>
      </c>
      <c r="AT461" s="316" t="str">
        <f t="shared" ca="1" si="238"/>
        <v/>
      </c>
      <c r="AU461" s="317" t="str">
        <f t="shared" ca="1" si="239"/>
        <v/>
      </c>
      <c r="AV461" s="318" t="str">
        <f t="shared" ca="1" si="224"/>
        <v/>
      </c>
      <c r="AW461" s="316" t="str">
        <f t="shared" ca="1" si="240"/>
        <v/>
      </c>
      <c r="AX461" s="319" t="str">
        <f t="shared" ca="1" si="241"/>
        <v/>
      </c>
      <c r="AY461" s="316" t="str">
        <f t="shared" ca="1" si="242"/>
        <v/>
      </c>
      <c r="AZ461" s="317" t="str">
        <f t="shared" ca="1" si="243"/>
        <v/>
      </c>
      <c r="BA461" s="6" t="str">
        <f t="shared" ca="1" si="225"/>
        <v/>
      </c>
      <c r="BB461" s="29"/>
      <c r="BC461" s="6" t="str">
        <f t="shared" ca="1" si="226"/>
        <v/>
      </c>
      <c r="BD461" s="6" t="str">
        <f t="shared" ca="1" si="227"/>
        <v/>
      </c>
      <c r="BE461" s="6" t="str">
        <f t="shared" ca="1" si="228"/>
        <v/>
      </c>
      <c r="BF461" s="6" t="str">
        <f t="shared" ca="1" si="229"/>
        <v/>
      </c>
      <c r="BG461" s="6" t="str">
        <f t="shared" ca="1" si="230"/>
        <v/>
      </c>
      <c r="BH461" s="6" t="str">
        <f t="shared" ca="1" si="231"/>
        <v/>
      </c>
      <c r="BI461" s="29"/>
      <c r="BJ461" s="302" t="str">
        <f t="shared" ca="1" si="232"/>
        <v/>
      </c>
      <c r="BK461" s="302" t="str">
        <f t="shared" ca="1" si="233"/>
        <v/>
      </c>
      <c r="BL461" s="29"/>
    </row>
    <row r="462" spans="1:64" x14ac:dyDescent="0.15">
      <c r="A462" s="5"/>
      <c r="B462" s="303" t="str">
        <f ca="1">LOG確認!B462</f>
        <v/>
      </c>
      <c r="C462" s="304"/>
      <c r="D462" s="280"/>
      <c r="E462" s="280"/>
      <c r="F462" s="305"/>
      <c r="G462" s="320"/>
      <c r="H462" s="284"/>
      <c r="I462" s="284"/>
      <c r="J462" s="306"/>
      <c r="K462" s="342"/>
      <c r="L462" s="321"/>
      <c r="M462" s="308"/>
      <c r="N462" s="288"/>
      <c r="O462" s="322"/>
      <c r="P462" s="290" t="str">
        <f ca="1">LOG確認!P462</f>
        <v/>
      </c>
      <c r="Q462" s="291" t="str">
        <f ca="1">LOG確認!Q462</f>
        <v/>
      </c>
      <c r="R462" s="292" t="str">
        <f ca="1">LOG確認!R462</f>
        <v/>
      </c>
      <c r="S462" s="310" t="str">
        <f ca="1">LOG確認!S462</f>
        <v/>
      </c>
      <c r="T462" s="29"/>
      <c r="U462" s="311" t="str">
        <f ca="1">LOG確認!F462</f>
        <v/>
      </c>
      <c r="V462" s="29"/>
      <c r="W462" s="29"/>
      <c r="X462" s="29"/>
      <c r="Y462" s="6">
        <f t="shared" si="210"/>
        <v>1</v>
      </c>
      <c r="Z462" s="6">
        <f t="shared" si="211"/>
        <v>1</v>
      </c>
      <c r="AA462" s="6">
        <f t="shared" si="212"/>
        <v>1</v>
      </c>
      <c r="AB462" s="6">
        <f t="shared" si="213"/>
        <v>1</v>
      </c>
      <c r="AC462" s="6">
        <f t="shared" si="214"/>
        <v>1</v>
      </c>
      <c r="AD462" s="6">
        <f t="shared" si="215"/>
        <v>1</v>
      </c>
      <c r="AE462" s="6">
        <f t="shared" si="216"/>
        <v>1</v>
      </c>
      <c r="AF462" s="6">
        <f t="shared" si="217"/>
        <v>1</v>
      </c>
      <c r="AG462" s="6">
        <f t="shared" si="218"/>
        <v>1</v>
      </c>
      <c r="AH462" s="6">
        <f t="shared" si="219"/>
        <v>1</v>
      </c>
      <c r="AI462" s="6">
        <f t="shared" si="244"/>
        <v>1</v>
      </c>
      <c r="AJ462" s="6">
        <f t="shared" ca="1" si="220"/>
        <v>1</v>
      </c>
      <c r="AK462" s="6">
        <f t="shared" si="221"/>
        <v>1</v>
      </c>
      <c r="AL462" s="6">
        <f t="shared" ca="1" si="222"/>
        <v>13</v>
      </c>
      <c r="AM462" s="53"/>
      <c r="AN462" s="6">
        <f t="shared" ca="1" si="223"/>
        <v>1</v>
      </c>
      <c r="AO462" s="29"/>
      <c r="AP462" s="314" t="str">
        <f t="shared" ca="1" si="234"/>
        <v/>
      </c>
      <c r="AQ462" s="314" t="str">
        <f t="shared" ca="1" si="235"/>
        <v/>
      </c>
      <c r="AR462" s="314" t="str">
        <f t="shared" ca="1" si="236"/>
        <v/>
      </c>
      <c r="AS462" s="319" t="str">
        <f t="shared" ca="1" si="237"/>
        <v/>
      </c>
      <c r="AT462" s="319" t="str">
        <f t="shared" ca="1" si="238"/>
        <v/>
      </c>
      <c r="AU462" s="317" t="str">
        <f t="shared" ca="1" si="239"/>
        <v/>
      </c>
      <c r="AV462" s="324" t="str">
        <f t="shared" ca="1" si="224"/>
        <v/>
      </c>
      <c r="AW462" s="319" t="str">
        <f t="shared" ca="1" si="240"/>
        <v/>
      </c>
      <c r="AX462" s="319" t="str">
        <f t="shared" ca="1" si="241"/>
        <v/>
      </c>
      <c r="AY462" s="319" t="str">
        <f t="shared" ca="1" si="242"/>
        <v/>
      </c>
      <c r="AZ462" s="317" t="str">
        <f t="shared" ca="1" si="243"/>
        <v/>
      </c>
      <c r="BA462" s="6" t="str">
        <f t="shared" ca="1" si="225"/>
        <v/>
      </c>
      <c r="BB462" s="29"/>
      <c r="BC462" s="6" t="str">
        <f t="shared" ca="1" si="226"/>
        <v/>
      </c>
      <c r="BD462" s="6" t="str">
        <f t="shared" ca="1" si="227"/>
        <v/>
      </c>
      <c r="BE462" s="6" t="str">
        <f t="shared" ca="1" si="228"/>
        <v/>
      </c>
      <c r="BF462" s="6" t="str">
        <f t="shared" ca="1" si="229"/>
        <v/>
      </c>
      <c r="BG462" s="6" t="str">
        <f t="shared" ca="1" si="230"/>
        <v/>
      </c>
      <c r="BH462" s="6" t="str">
        <f t="shared" ca="1" si="231"/>
        <v/>
      </c>
      <c r="BI462" s="29"/>
      <c r="BJ462" s="302" t="str">
        <f t="shared" ca="1" si="232"/>
        <v/>
      </c>
      <c r="BK462" s="302" t="str">
        <f t="shared" ca="1" si="233"/>
        <v/>
      </c>
      <c r="BL462" s="29"/>
    </row>
    <row r="463" spans="1:64" x14ac:dyDescent="0.15">
      <c r="A463" s="5"/>
      <c r="B463" s="303" t="str">
        <f ca="1">LOG確認!B463</f>
        <v/>
      </c>
      <c r="C463" s="304"/>
      <c r="D463" s="280"/>
      <c r="E463" s="280"/>
      <c r="F463" s="305"/>
      <c r="G463" s="320"/>
      <c r="H463" s="284"/>
      <c r="I463" s="284"/>
      <c r="J463" s="306"/>
      <c r="K463" s="307"/>
      <c r="L463" s="306"/>
      <c r="M463" s="308"/>
      <c r="N463" s="288"/>
      <c r="O463" s="322"/>
      <c r="P463" s="290" t="str">
        <f ca="1">LOG確認!P463</f>
        <v/>
      </c>
      <c r="Q463" s="291" t="str">
        <f ca="1">LOG確認!Q463</f>
        <v/>
      </c>
      <c r="R463" s="292" t="str">
        <f ca="1">LOG確認!R463</f>
        <v/>
      </c>
      <c r="S463" s="310" t="str">
        <f ca="1">LOG確認!S463</f>
        <v/>
      </c>
      <c r="T463" s="29"/>
      <c r="U463" s="311" t="str">
        <f ca="1">LOG確認!F463</f>
        <v/>
      </c>
      <c r="V463" s="29"/>
      <c r="W463" s="29"/>
      <c r="X463" s="29"/>
      <c r="Y463" s="6">
        <f t="shared" si="210"/>
        <v>1</v>
      </c>
      <c r="Z463" s="6">
        <f t="shared" si="211"/>
        <v>1</v>
      </c>
      <c r="AA463" s="6">
        <f t="shared" si="212"/>
        <v>1</v>
      </c>
      <c r="AB463" s="6">
        <f t="shared" si="213"/>
        <v>1</v>
      </c>
      <c r="AC463" s="6">
        <f t="shared" si="214"/>
        <v>1</v>
      </c>
      <c r="AD463" s="6">
        <f t="shared" si="215"/>
        <v>1</v>
      </c>
      <c r="AE463" s="6">
        <f t="shared" si="216"/>
        <v>1</v>
      </c>
      <c r="AF463" s="6">
        <f t="shared" si="217"/>
        <v>1</v>
      </c>
      <c r="AG463" s="6">
        <f t="shared" si="218"/>
        <v>1</v>
      </c>
      <c r="AH463" s="6">
        <f t="shared" si="219"/>
        <v>1</v>
      </c>
      <c r="AI463" s="6">
        <f t="shared" si="244"/>
        <v>1</v>
      </c>
      <c r="AJ463" s="6">
        <f t="shared" ca="1" si="220"/>
        <v>1</v>
      </c>
      <c r="AK463" s="6">
        <f t="shared" si="221"/>
        <v>1</v>
      </c>
      <c r="AL463" s="6">
        <f t="shared" ca="1" si="222"/>
        <v>13</v>
      </c>
      <c r="AM463" s="53"/>
      <c r="AN463" s="6">
        <f t="shared" ca="1" si="223"/>
        <v>1</v>
      </c>
      <c r="AO463" s="29"/>
      <c r="AP463" s="314" t="str">
        <f t="shared" ca="1" si="234"/>
        <v/>
      </c>
      <c r="AQ463" s="314" t="str">
        <f t="shared" ca="1" si="235"/>
        <v/>
      </c>
      <c r="AR463" s="314" t="str">
        <f t="shared" ca="1" si="236"/>
        <v/>
      </c>
      <c r="AS463" s="325" t="str">
        <f t="shared" ca="1" si="237"/>
        <v/>
      </c>
      <c r="AT463" s="325" t="str">
        <f t="shared" ca="1" si="238"/>
        <v/>
      </c>
      <c r="AU463" s="317" t="str">
        <f t="shared" ca="1" si="239"/>
        <v/>
      </c>
      <c r="AV463" s="318" t="str">
        <f t="shared" ca="1" si="224"/>
        <v/>
      </c>
      <c r="AW463" s="325" t="str">
        <f t="shared" ca="1" si="240"/>
        <v/>
      </c>
      <c r="AX463" s="319" t="str">
        <f t="shared" ca="1" si="241"/>
        <v/>
      </c>
      <c r="AY463" s="325" t="str">
        <f t="shared" ca="1" si="242"/>
        <v/>
      </c>
      <c r="AZ463" s="317" t="str">
        <f t="shared" ca="1" si="243"/>
        <v/>
      </c>
      <c r="BA463" s="6" t="str">
        <f t="shared" ca="1" si="225"/>
        <v/>
      </c>
      <c r="BB463" s="29"/>
      <c r="BC463" s="6" t="str">
        <f t="shared" ca="1" si="226"/>
        <v/>
      </c>
      <c r="BD463" s="6" t="str">
        <f t="shared" ca="1" si="227"/>
        <v/>
      </c>
      <c r="BE463" s="6" t="str">
        <f t="shared" ca="1" si="228"/>
        <v/>
      </c>
      <c r="BF463" s="6" t="str">
        <f t="shared" ca="1" si="229"/>
        <v/>
      </c>
      <c r="BG463" s="6" t="str">
        <f t="shared" ca="1" si="230"/>
        <v/>
      </c>
      <c r="BH463" s="6" t="str">
        <f t="shared" ca="1" si="231"/>
        <v/>
      </c>
      <c r="BI463" s="29"/>
      <c r="BJ463" s="302" t="str">
        <f t="shared" ca="1" si="232"/>
        <v/>
      </c>
      <c r="BK463" s="302" t="str">
        <f t="shared" ca="1" si="233"/>
        <v/>
      </c>
      <c r="BL463" s="29"/>
    </row>
    <row r="464" spans="1:64" x14ac:dyDescent="0.15">
      <c r="A464" s="5"/>
      <c r="B464" s="303" t="str">
        <f ca="1">LOG確認!B464</f>
        <v/>
      </c>
      <c r="C464" s="304"/>
      <c r="D464" s="280"/>
      <c r="E464" s="280"/>
      <c r="F464" s="305"/>
      <c r="G464" s="320"/>
      <c r="H464" s="284"/>
      <c r="I464" s="284"/>
      <c r="J464" s="321"/>
      <c r="K464" s="342"/>
      <c r="L464" s="321"/>
      <c r="M464" s="308"/>
      <c r="N464" s="288"/>
      <c r="O464" s="309"/>
      <c r="P464" s="290" t="str">
        <f ca="1">LOG確認!P464</f>
        <v/>
      </c>
      <c r="Q464" s="291" t="str">
        <f ca="1">LOG確認!Q464</f>
        <v/>
      </c>
      <c r="R464" s="292" t="str">
        <f ca="1">LOG確認!R464</f>
        <v/>
      </c>
      <c r="S464" s="310" t="str">
        <f ca="1">LOG確認!S464</f>
        <v/>
      </c>
      <c r="T464" s="29"/>
      <c r="U464" s="326" t="str">
        <f ca="1">LOG確認!F464</f>
        <v/>
      </c>
      <c r="V464" s="29"/>
      <c r="W464" s="29"/>
      <c r="X464" s="29"/>
      <c r="Y464" s="6">
        <f t="shared" si="210"/>
        <v>1</v>
      </c>
      <c r="Z464" s="6">
        <f t="shared" si="211"/>
        <v>1</v>
      </c>
      <c r="AA464" s="6">
        <f t="shared" si="212"/>
        <v>1</v>
      </c>
      <c r="AB464" s="6">
        <f t="shared" si="213"/>
        <v>1</v>
      </c>
      <c r="AC464" s="6">
        <f t="shared" si="214"/>
        <v>1</v>
      </c>
      <c r="AD464" s="6">
        <f t="shared" si="215"/>
        <v>1</v>
      </c>
      <c r="AE464" s="6">
        <f t="shared" si="216"/>
        <v>1</v>
      </c>
      <c r="AF464" s="6">
        <f t="shared" si="217"/>
        <v>1</v>
      </c>
      <c r="AG464" s="6">
        <f t="shared" si="218"/>
        <v>1</v>
      </c>
      <c r="AH464" s="6">
        <f t="shared" si="219"/>
        <v>1</v>
      </c>
      <c r="AI464" s="6">
        <f t="shared" si="244"/>
        <v>1</v>
      </c>
      <c r="AJ464" s="6">
        <f t="shared" ca="1" si="220"/>
        <v>1</v>
      </c>
      <c r="AK464" s="6">
        <f t="shared" si="221"/>
        <v>1</v>
      </c>
      <c r="AL464" s="6">
        <f t="shared" ca="1" si="222"/>
        <v>13</v>
      </c>
      <c r="AM464" s="53"/>
      <c r="AN464" s="6">
        <f t="shared" ca="1" si="223"/>
        <v>1</v>
      </c>
      <c r="AO464" s="29"/>
      <c r="AP464" s="314" t="str">
        <f t="shared" ca="1" si="234"/>
        <v/>
      </c>
      <c r="AQ464" s="314" t="str">
        <f t="shared" ca="1" si="235"/>
        <v/>
      </c>
      <c r="AR464" s="314" t="str">
        <f t="shared" ca="1" si="236"/>
        <v/>
      </c>
      <c r="AS464" s="325" t="str">
        <f t="shared" ca="1" si="237"/>
        <v/>
      </c>
      <c r="AT464" s="325" t="str">
        <f t="shared" ca="1" si="238"/>
        <v/>
      </c>
      <c r="AU464" s="317" t="str">
        <f t="shared" ca="1" si="239"/>
        <v/>
      </c>
      <c r="AV464" s="318" t="str">
        <f t="shared" ca="1" si="224"/>
        <v/>
      </c>
      <c r="AW464" s="325" t="str">
        <f t="shared" ca="1" si="240"/>
        <v/>
      </c>
      <c r="AX464" s="319" t="str">
        <f t="shared" ca="1" si="241"/>
        <v/>
      </c>
      <c r="AY464" s="325" t="str">
        <f t="shared" ca="1" si="242"/>
        <v/>
      </c>
      <c r="AZ464" s="317" t="str">
        <f t="shared" ca="1" si="243"/>
        <v/>
      </c>
      <c r="BA464" s="6" t="str">
        <f t="shared" ca="1" si="225"/>
        <v/>
      </c>
      <c r="BB464" s="29"/>
      <c r="BC464" s="6" t="str">
        <f t="shared" ca="1" si="226"/>
        <v/>
      </c>
      <c r="BD464" s="6" t="str">
        <f t="shared" ca="1" si="227"/>
        <v/>
      </c>
      <c r="BE464" s="6" t="str">
        <f t="shared" ca="1" si="228"/>
        <v/>
      </c>
      <c r="BF464" s="6" t="str">
        <f t="shared" ca="1" si="229"/>
        <v/>
      </c>
      <c r="BG464" s="6" t="str">
        <f t="shared" ca="1" si="230"/>
        <v/>
      </c>
      <c r="BH464" s="6" t="str">
        <f t="shared" ca="1" si="231"/>
        <v/>
      </c>
      <c r="BI464" s="29"/>
      <c r="BJ464" s="302" t="str">
        <f t="shared" ca="1" si="232"/>
        <v/>
      </c>
      <c r="BK464" s="302" t="str">
        <f t="shared" ca="1" si="233"/>
        <v/>
      </c>
      <c r="BL464" s="29"/>
    </row>
    <row r="465" spans="1:64" x14ac:dyDescent="0.15">
      <c r="A465" s="5"/>
      <c r="B465" s="303" t="str">
        <f ca="1">LOG確認!B465</f>
        <v/>
      </c>
      <c r="C465" s="304"/>
      <c r="D465" s="280"/>
      <c r="E465" s="280"/>
      <c r="F465" s="305"/>
      <c r="G465" s="320"/>
      <c r="H465" s="284"/>
      <c r="I465" s="284"/>
      <c r="J465" s="321"/>
      <c r="K465" s="342"/>
      <c r="L465" s="321"/>
      <c r="M465" s="308"/>
      <c r="N465" s="288"/>
      <c r="O465" s="322"/>
      <c r="P465" s="290" t="str">
        <f ca="1">LOG確認!P465</f>
        <v/>
      </c>
      <c r="Q465" s="291" t="str">
        <f ca="1">LOG確認!Q465</f>
        <v/>
      </c>
      <c r="R465" s="292" t="str">
        <f ca="1">LOG確認!R465</f>
        <v/>
      </c>
      <c r="S465" s="310" t="str">
        <f ca="1">LOG確認!S465</f>
        <v/>
      </c>
      <c r="T465" s="29"/>
      <c r="U465" s="311" t="str">
        <f ca="1">LOG確認!F465</f>
        <v/>
      </c>
      <c r="V465" s="29"/>
      <c r="W465" s="29"/>
      <c r="X465" s="29"/>
      <c r="Y465" s="6">
        <f t="shared" si="210"/>
        <v>1</v>
      </c>
      <c r="Z465" s="6">
        <f t="shared" si="211"/>
        <v>1</v>
      </c>
      <c r="AA465" s="6">
        <f t="shared" si="212"/>
        <v>1</v>
      </c>
      <c r="AB465" s="6">
        <f t="shared" si="213"/>
        <v>1</v>
      </c>
      <c r="AC465" s="6">
        <f t="shared" si="214"/>
        <v>1</v>
      </c>
      <c r="AD465" s="6">
        <f t="shared" si="215"/>
        <v>1</v>
      </c>
      <c r="AE465" s="6">
        <f t="shared" si="216"/>
        <v>1</v>
      </c>
      <c r="AF465" s="6">
        <f t="shared" si="217"/>
        <v>1</v>
      </c>
      <c r="AG465" s="6">
        <f t="shared" si="218"/>
        <v>1</v>
      </c>
      <c r="AH465" s="6">
        <f t="shared" si="219"/>
        <v>1</v>
      </c>
      <c r="AI465" s="6">
        <f t="shared" si="244"/>
        <v>1</v>
      </c>
      <c r="AJ465" s="6">
        <f t="shared" ca="1" si="220"/>
        <v>1</v>
      </c>
      <c r="AK465" s="6">
        <f t="shared" si="221"/>
        <v>1</v>
      </c>
      <c r="AL465" s="6">
        <f t="shared" ca="1" si="222"/>
        <v>13</v>
      </c>
      <c r="AM465" s="53"/>
      <c r="AN465" s="6">
        <f t="shared" ca="1" si="223"/>
        <v>1</v>
      </c>
      <c r="AO465" s="29"/>
      <c r="AP465" s="314" t="str">
        <f t="shared" ca="1" si="234"/>
        <v/>
      </c>
      <c r="AQ465" s="314" t="str">
        <f t="shared" ca="1" si="235"/>
        <v/>
      </c>
      <c r="AR465" s="314" t="str">
        <f t="shared" ca="1" si="236"/>
        <v/>
      </c>
      <c r="AS465" s="325" t="str">
        <f t="shared" ca="1" si="237"/>
        <v/>
      </c>
      <c r="AT465" s="325" t="str">
        <f t="shared" ca="1" si="238"/>
        <v/>
      </c>
      <c r="AU465" s="317" t="str">
        <f t="shared" ca="1" si="239"/>
        <v/>
      </c>
      <c r="AV465" s="324" t="str">
        <f t="shared" ca="1" si="224"/>
        <v/>
      </c>
      <c r="AW465" s="325" t="str">
        <f t="shared" ca="1" si="240"/>
        <v/>
      </c>
      <c r="AX465" s="319" t="str">
        <f t="shared" ca="1" si="241"/>
        <v/>
      </c>
      <c r="AY465" s="325" t="str">
        <f t="shared" ca="1" si="242"/>
        <v/>
      </c>
      <c r="AZ465" s="317" t="str">
        <f t="shared" ca="1" si="243"/>
        <v/>
      </c>
      <c r="BA465" s="6" t="str">
        <f t="shared" ca="1" si="225"/>
        <v/>
      </c>
      <c r="BB465" s="29"/>
      <c r="BC465" s="6" t="str">
        <f t="shared" ca="1" si="226"/>
        <v/>
      </c>
      <c r="BD465" s="6" t="str">
        <f t="shared" ca="1" si="227"/>
        <v/>
      </c>
      <c r="BE465" s="6" t="str">
        <f t="shared" ca="1" si="228"/>
        <v/>
      </c>
      <c r="BF465" s="6" t="str">
        <f t="shared" ca="1" si="229"/>
        <v/>
      </c>
      <c r="BG465" s="6" t="str">
        <f t="shared" ca="1" si="230"/>
        <v/>
      </c>
      <c r="BH465" s="6" t="str">
        <f t="shared" ca="1" si="231"/>
        <v/>
      </c>
      <c r="BI465" s="29"/>
      <c r="BJ465" s="302" t="str">
        <f t="shared" ca="1" si="232"/>
        <v/>
      </c>
      <c r="BK465" s="302" t="str">
        <f t="shared" ca="1" si="233"/>
        <v/>
      </c>
      <c r="BL465" s="29"/>
    </row>
    <row r="466" spans="1:64" x14ac:dyDescent="0.15">
      <c r="A466" s="5"/>
      <c r="B466" s="303" t="str">
        <f ca="1">LOG確認!B466</f>
        <v/>
      </c>
      <c r="C466" s="304"/>
      <c r="D466" s="280"/>
      <c r="E466" s="280"/>
      <c r="F466" s="305"/>
      <c r="G466" s="320"/>
      <c r="H466" s="284"/>
      <c r="I466" s="284"/>
      <c r="J466" s="306"/>
      <c r="K466" s="342"/>
      <c r="L466" s="321"/>
      <c r="M466" s="308"/>
      <c r="N466" s="288"/>
      <c r="O466" s="322"/>
      <c r="P466" s="290" t="str">
        <f ca="1">LOG確認!P466</f>
        <v/>
      </c>
      <c r="Q466" s="291" t="str">
        <f ca="1">LOG確認!Q466</f>
        <v/>
      </c>
      <c r="R466" s="292" t="str">
        <f ca="1">LOG確認!R466</f>
        <v/>
      </c>
      <c r="S466" s="310" t="str">
        <f ca="1">LOG確認!S466</f>
        <v/>
      </c>
      <c r="T466" s="29"/>
      <c r="U466" s="311" t="str">
        <f ca="1">LOG確認!F466</f>
        <v/>
      </c>
      <c r="V466" s="29"/>
      <c r="W466" s="29"/>
      <c r="X466" s="29"/>
      <c r="Y466" s="6">
        <f t="shared" si="210"/>
        <v>1</v>
      </c>
      <c r="Z466" s="6">
        <f t="shared" si="211"/>
        <v>1</v>
      </c>
      <c r="AA466" s="6">
        <f t="shared" si="212"/>
        <v>1</v>
      </c>
      <c r="AB466" s="6">
        <f t="shared" si="213"/>
        <v>1</v>
      </c>
      <c r="AC466" s="6">
        <f t="shared" si="214"/>
        <v>1</v>
      </c>
      <c r="AD466" s="6">
        <f t="shared" si="215"/>
        <v>1</v>
      </c>
      <c r="AE466" s="6">
        <f t="shared" si="216"/>
        <v>1</v>
      </c>
      <c r="AF466" s="6">
        <f t="shared" si="217"/>
        <v>1</v>
      </c>
      <c r="AG466" s="6">
        <f t="shared" si="218"/>
        <v>1</v>
      </c>
      <c r="AH466" s="6">
        <f t="shared" si="219"/>
        <v>1</v>
      </c>
      <c r="AI466" s="6">
        <f t="shared" si="244"/>
        <v>1</v>
      </c>
      <c r="AJ466" s="6">
        <f t="shared" ca="1" si="220"/>
        <v>1</v>
      </c>
      <c r="AK466" s="6">
        <f t="shared" si="221"/>
        <v>1</v>
      </c>
      <c r="AL466" s="6">
        <f t="shared" ca="1" si="222"/>
        <v>13</v>
      </c>
      <c r="AM466" s="53"/>
      <c r="AN466" s="6">
        <f t="shared" ca="1" si="223"/>
        <v>1</v>
      </c>
      <c r="AO466" s="29"/>
      <c r="AP466" s="314" t="str">
        <f t="shared" ca="1" si="234"/>
        <v/>
      </c>
      <c r="AQ466" s="314" t="str">
        <f t="shared" ca="1" si="235"/>
        <v/>
      </c>
      <c r="AR466" s="314" t="str">
        <f t="shared" ca="1" si="236"/>
        <v/>
      </c>
      <c r="AS466" s="325" t="str">
        <f t="shared" ca="1" si="237"/>
        <v/>
      </c>
      <c r="AT466" s="325" t="str">
        <f t="shared" ca="1" si="238"/>
        <v/>
      </c>
      <c r="AU466" s="317" t="str">
        <f t="shared" ca="1" si="239"/>
        <v/>
      </c>
      <c r="AV466" s="318" t="str">
        <f t="shared" ca="1" si="224"/>
        <v/>
      </c>
      <c r="AW466" s="325" t="str">
        <f t="shared" ca="1" si="240"/>
        <v/>
      </c>
      <c r="AX466" s="319" t="str">
        <f t="shared" ca="1" si="241"/>
        <v/>
      </c>
      <c r="AY466" s="325" t="str">
        <f t="shared" ca="1" si="242"/>
        <v/>
      </c>
      <c r="AZ466" s="317" t="str">
        <f t="shared" ca="1" si="243"/>
        <v/>
      </c>
      <c r="BA466" s="6" t="str">
        <f t="shared" ca="1" si="225"/>
        <v/>
      </c>
      <c r="BB466" s="29"/>
      <c r="BC466" s="6" t="str">
        <f t="shared" ca="1" si="226"/>
        <v/>
      </c>
      <c r="BD466" s="6" t="str">
        <f t="shared" ca="1" si="227"/>
        <v/>
      </c>
      <c r="BE466" s="6" t="str">
        <f t="shared" ca="1" si="228"/>
        <v/>
      </c>
      <c r="BF466" s="6" t="str">
        <f t="shared" ca="1" si="229"/>
        <v/>
      </c>
      <c r="BG466" s="6" t="str">
        <f t="shared" ca="1" si="230"/>
        <v/>
      </c>
      <c r="BH466" s="6" t="str">
        <f t="shared" ca="1" si="231"/>
        <v/>
      </c>
      <c r="BI466" s="29"/>
      <c r="BJ466" s="302" t="str">
        <f t="shared" ca="1" si="232"/>
        <v/>
      </c>
      <c r="BK466" s="302" t="str">
        <f t="shared" ca="1" si="233"/>
        <v/>
      </c>
      <c r="BL466" s="29"/>
    </row>
    <row r="467" spans="1:64" x14ac:dyDescent="0.15">
      <c r="A467" s="5"/>
      <c r="B467" s="303" t="str">
        <f ca="1">LOG確認!B467</f>
        <v/>
      </c>
      <c r="C467" s="304"/>
      <c r="D467" s="280"/>
      <c r="E467" s="280"/>
      <c r="F467" s="305"/>
      <c r="G467" s="320"/>
      <c r="H467" s="284"/>
      <c r="I467" s="284"/>
      <c r="J467" s="306"/>
      <c r="K467" s="342"/>
      <c r="L467" s="306"/>
      <c r="M467" s="308"/>
      <c r="N467" s="288"/>
      <c r="O467" s="322"/>
      <c r="P467" s="290" t="str">
        <f ca="1">LOG確認!P467</f>
        <v/>
      </c>
      <c r="Q467" s="291" t="str">
        <f ca="1">LOG確認!Q467</f>
        <v/>
      </c>
      <c r="R467" s="292" t="str">
        <f ca="1">LOG確認!R467</f>
        <v/>
      </c>
      <c r="S467" s="310" t="str">
        <f ca="1">LOG確認!S467</f>
        <v/>
      </c>
      <c r="T467" s="29"/>
      <c r="U467" s="326" t="str">
        <f ca="1">LOG確認!F467</f>
        <v/>
      </c>
      <c r="V467" s="29"/>
      <c r="W467" s="29"/>
      <c r="X467" s="29"/>
      <c r="Y467" s="6">
        <f t="shared" ref="Y467:Y518" si="245">IF(SUBSTITUTE(SUBSTITUTE(C467,"　","")," ","")="",1,IF((VALUE((TYPE(VALUE(C467)))))=16,0,IF(VALUE(C467)=0,1,0)))</f>
        <v>1</v>
      </c>
      <c r="Z467" s="6">
        <f t="shared" ref="Z467:Z518" si="246">IF(SUBSTITUTE(SUBSTITUTE(D467,"　","")," ","")="",1,IF((VALUE((TYPE(VALUE(D467)))))=16,0,IF(VALUE(D467)=0,1,0)))</f>
        <v>1</v>
      </c>
      <c r="AA467" s="6">
        <f t="shared" ref="AA467:AA518" si="247">IF(SUBSTITUTE(SUBSTITUTE(E467,"　","")," ","")="",1,IF((VALUE((TYPE(VALUE(E467)))))=16,0,IF(VALUE(E467)=0,1,0)))</f>
        <v>1</v>
      </c>
      <c r="AB467" s="6">
        <f t="shared" ref="AB467:AB518" si="248">IF(SUBSTITUTE(SUBSTITUTE(F467,"　","")," ","")="",1,IF((VALUE((TYPE(VALUE(F467)))))=16,0,IF(VALUE(F467)=0,1,0)))</f>
        <v>1</v>
      </c>
      <c r="AC467" s="6">
        <f t="shared" ref="AC467:AC518" si="249">IF(SUBSTITUTE(SUBSTITUTE(G467,"　","")," ","")="",1,IF((VALUE((TYPE(VALUE(G467)))))=16,0,IF(VALUE(G467)=0,1,0)))</f>
        <v>1</v>
      </c>
      <c r="AD467" s="6">
        <f t="shared" ref="AD467:AD518" si="250">IF(SUBSTITUTE(SUBSTITUTE(H467,"　","")," ","")="",1,IF((VALUE((TYPE(VALUE(H467)))))=16,0,IF(VALUE(H467)=0,1,0)))</f>
        <v>1</v>
      </c>
      <c r="AE467" s="6">
        <f t="shared" ref="AE467:AE518" si="251">IF(SUBSTITUTE(SUBSTITUTE(I467,"　","")," ","")="",1,IF((VALUE((TYPE(VALUE(I467)))))=16,0,IF(VALUE(I467)=0,1,0)))</f>
        <v>1</v>
      </c>
      <c r="AF467" s="6">
        <f t="shared" ref="AF467:AF518" si="252">IF(SUBSTITUTE(SUBSTITUTE(J467,"　","")," ","")="",1,IF((VALUE((TYPE(VALUE(J467)))))=16,0,IF(VALUE(J467)=0,1,0)))</f>
        <v>1</v>
      </c>
      <c r="AG467" s="6">
        <f t="shared" ref="AG467:AG518" si="253">IF(SUBSTITUTE(SUBSTITUTE(K467,"　","")," ","")="",1,IF((VALUE((TYPE(VALUE(K467)))))=16,0,IF(VALUE(K467)=0,1,0)))</f>
        <v>1</v>
      </c>
      <c r="AH467" s="6">
        <f t="shared" ref="AH467:AH518" si="254">IF(SUBSTITUTE(SUBSTITUTE(L467,"　","")," ","")="",1,IF((VALUE((TYPE(VALUE(L467)))))=16,0,IF(VALUE(L467)=0,1,0)))</f>
        <v>1</v>
      </c>
      <c r="AI467" s="6">
        <f t="shared" si="244"/>
        <v>1</v>
      </c>
      <c r="AJ467" s="6">
        <f t="shared" ref="AJ467:AJ518" ca="1" si="255">IF((IF(CELL("type",N467)="v",0,IF(CELL("type",N467)="b",1,0)))=1,1,IF((IF(N467=0,0,IF(SUBSTITUTE(SUBSTITUTE(N467,"　","")," ","")="",1,0)))=1,1,0))</f>
        <v>1</v>
      </c>
      <c r="AK467" s="6">
        <f t="shared" ref="AK467:AK518" si="256">IF(SUBSTITUTE(SUBSTITUTE(O467,"　","")," ","")="",1,IF((VALUE((TYPE(VALUE(O467)))))=16,0,IF(VALUE(O467)=0,1,0)))</f>
        <v>1</v>
      </c>
      <c r="AL467" s="6">
        <f t="shared" ref="AL467:AL518" ca="1" si="257">SUM(Y467:AK467)</f>
        <v>13</v>
      </c>
      <c r="AM467" s="53"/>
      <c r="AN467" s="6">
        <f t="shared" ref="AN467:AN518" ca="1" si="258">IF($AL$13=$AL467,1,0)</f>
        <v>1</v>
      </c>
      <c r="AO467" s="29"/>
      <c r="AP467" s="314" t="str">
        <f t="shared" ca="1" si="234"/>
        <v/>
      </c>
      <c r="AQ467" s="314" t="str">
        <f t="shared" ca="1" si="235"/>
        <v/>
      </c>
      <c r="AR467" s="314" t="str">
        <f t="shared" ca="1" si="236"/>
        <v/>
      </c>
      <c r="AS467" s="316" t="str">
        <f t="shared" ca="1" si="237"/>
        <v/>
      </c>
      <c r="AT467" s="316" t="str">
        <f t="shared" ca="1" si="238"/>
        <v/>
      </c>
      <c r="AU467" s="317" t="str">
        <f t="shared" ca="1" si="239"/>
        <v/>
      </c>
      <c r="AV467" s="318" t="str">
        <f t="shared" ref="AV467:AV518" ca="1" si="259">IF($AN467=1,"",(SUBSTITUTE(ASC(UPPER(SUBSTITUTE((SUBSTITUTE(I467,0,"ø")),"ø","Ø")))," ","")))</f>
        <v/>
      </c>
      <c r="AW467" s="316" t="str">
        <f t="shared" ca="1" si="240"/>
        <v/>
      </c>
      <c r="AX467" s="319" t="str">
        <f t="shared" ca="1" si="241"/>
        <v/>
      </c>
      <c r="AY467" s="316" t="str">
        <f t="shared" ca="1" si="242"/>
        <v/>
      </c>
      <c r="AZ467" s="317" t="str">
        <f t="shared" ca="1" si="243"/>
        <v/>
      </c>
      <c r="BA467" s="6" t="str">
        <f t="shared" ref="BA467:BA518" ca="1" si="260">IF($AN467=1,"",IF(AJ467=1,"1",IF(N467=0,"0",UPPER(N467))))</f>
        <v/>
      </c>
      <c r="BB467" s="29"/>
      <c r="BC467" s="6" t="str">
        <f t="shared" ref="BC467:BC518" ca="1" si="261">IF(AN467=1,"",IF((ISERROR(SEARCHB("？",SUBSTITUTE(I467,"?","？"))))*1=1,0,1))</f>
        <v/>
      </c>
      <c r="BD467" s="6" t="str">
        <f t="shared" ref="BD467:BD518" ca="1" si="262">IF(AN467=1,"",IF((ISERROR(SEARCHB("？",SUBSTITUTE(AW467,"?","？"))))*1=1,0,1))</f>
        <v/>
      </c>
      <c r="BE467" s="6" t="str">
        <f t="shared" ref="BE467:BE518" ca="1" si="263">IF(AN467=1,"",IF((ISERROR(SEARCHB("？",SUBSTITUTE(AX467,"?","？"))))*1=1,0,1))</f>
        <v/>
      </c>
      <c r="BF467" s="6" t="str">
        <f t="shared" ref="BF467:BF518" ca="1" si="264">IF(AN467=1,"",IF((ISERROR(SEARCHB("？",SUBSTITUTE(AY467,"?","？"))))*1=1,0,1))</f>
        <v/>
      </c>
      <c r="BG467" s="6" t="str">
        <f t="shared" ref="BG467:BG518" ca="1" si="265">IF(AN467=1,"",IF((ISERROR(SEARCHB("？",SUBSTITUTE(AZ467,"?","？"))))*1=1,0,1))</f>
        <v/>
      </c>
      <c r="BH467" s="6" t="str">
        <f t="shared" ref="BH467:BH518" ca="1" si="266">IF(AN467=1,"",SUM(BC467:BG467))</f>
        <v/>
      </c>
      <c r="BI467" s="29"/>
      <c r="BJ467" s="302" t="str">
        <f t="shared" ref="BJ467:BJ518" ca="1" si="267">IF(AN467=1,"",IF((VALUE((TYPE(VALUE(VALUE(LEFT(AX467,1)))))))=16,AX467,IF(LEN(AX467)&gt;2,AX467,IF(LEN(AX467)=2,IF(RIGHT(AX467,1)="N",CONCATENATE("0",AX467),AX467),IF(LEN(AX467)=1,IF(TYPE(VALUE(AX467))=1,CONCATENATE("0",AX467),AX467))))))</f>
        <v/>
      </c>
      <c r="BK467" s="302" t="str">
        <f t="shared" ref="BK467:BK518" ca="1" si="268">IF(AN467=1,"",IF((VALUE((TYPE(VALUE(VALUE(LEFT(AZ467,1)))))))=16,AZ467,IF(LEN(AZ467)&gt;2,AZ467,IF(LEN(AZ467)=2,IF(RIGHT(AZ467,1)="N",CONCATENATE("0",AZ467),AZ467),IF(LEN(AZ467)=1,IF(TYPE(VALUE(AZ467))=1,CONCATENATE("0",AZ467),AZ467))))))</f>
        <v/>
      </c>
      <c r="BL467" s="29"/>
    </row>
    <row r="468" spans="1:64" x14ac:dyDescent="0.15">
      <c r="A468" s="5">
        <v>450</v>
      </c>
      <c r="B468" s="303" t="str">
        <f ca="1">LOG確認!B468</f>
        <v/>
      </c>
      <c r="C468" s="327"/>
      <c r="D468" s="328"/>
      <c r="E468" s="328"/>
      <c r="F468" s="329"/>
      <c r="G468" s="328"/>
      <c r="H468" s="330"/>
      <c r="I468" s="330"/>
      <c r="J468" s="331"/>
      <c r="K468" s="332"/>
      <c r="L468" s="331"/>
      <c r="M468" s="333"/>
      <c r="N468" s="334"/>
      <c r="O468" s="335"/>
      <c r="P468" s="336" t="str">
        <f ca="1">LOG確認!P468</f>
        <v/>
      </c>
      <c r="Q468" s="337" t="str">
        <f ca="1">LOG確認!Q468</f>
        <v/>
      </c>
      <c r="R468" s="338" t="str">
        <f ca="1">LOG確認!R468</f>
        <v/>
      </c>
      <c r="S468" s="339" t="str">
        <f ca="1">LOG確認!S468</f>
        <v/>
      </c>
      <c r="T468" s="29"/>
      <c r="U468" s="340" t="str">
        <f ca="1">LOG確認!F468</f>
        <v/>
      </c>
      <c r="V468" s="29"/>
      <c r="W468" s="29"/>
      <c r="X468" s="29"/>
      <c r="Y468" s="6">
        <f t="shared" si="245"/>
        <v>1</v>
      </c>
      <c r="Z468" s="6">
        <f t="shared" si="246"/>
        <v>1</v>
      </c>
      <c r="AA468" s="6">
        <f t="shared" si="247"/>
        <v>1</v>
      </c>
      <c r="AB468" s="6">
        <f t="shared" si="248"/>
        <v>1</v>
      </c>
      <c r="AC468" s="6">
        <f t="shared" si="249"/>
        <v>1</v>
      </c>
      <c r="AD468" s="6">
        <f t="shared" si="250"/>
        <v>1</v>
      </c>
      <c r="AE468" s="6">
        <f t="shared" si="251"/>
        <v>1</v>
      </c>
      <c r="AF468" s="6">
        <f t="shared" si="252"/>
        <v>1</v>
      </c>
      <c r="AG468" s="6">
        <f t="shared" si="253"/>
        <v>1</v>
      </c>
      <c r="AH468" s="6">
        <f t="shared" si="254"/>
        <v>1</v>
      </c>
      <c r="AI468" s="6">
        <f t="shared" si="244"/>
        <v>1</v>
      </c>
      <c r="AJ468" s="6">
        <f t="shared" ca="1" si="255"/>
        <v>1</v>
      </c>
      <c r="AK468" s="6">
        <f t="shared" si="256"/>
        <v>1</v>
      </c>
      <c r="AL468" s="6">
        <f t="shared" ca="1" si="257"/>
        <v>13</v>
      </c>
      <c r="AM468" s="53"/>
      <c r="AN468" s="6">
        <f t="shared" ca="1" si="258"/>
        <v>1</v>
      </c>
      <c r="AO468" s="29"/>
      <c r="AP468" s="314" t="str">
        <f t="shared" ref="AP468:AP518" ca="1" si="269">IF($AN468=1,"",IF(Y468=1,AP467,C468))</f>
        <v/>
      </c>
      <c r="AQ468" s="314" t="str">
        <f t="shared" ref="AQ468:AQ518" ca="1" si="270">IF($AN468=1,"",IF(Z468=1,AQ467,D468))</f>
        <v/>
      </c>
      <c r="AR468" s="314" t="str">
        <f t="shared" ref="AR468:AR518" ca="1" si="271">IF($AN468=1,"",IF(AA468=1,AR467,E468))</f>
        <v/>
      </c>
      <c r="AS468" s="325" t="str">
        <f t="shared" ref="AS468:AS518" ca="1" si="272">IF($AN468=1,"",IF(AB468=1,AS467,F468))</f>
        <v/>
      </c>
      <c r="AT468" s="325" t="str">
        <f t="shared" ref="AT468:AT518" ca="1" si="273">IF($AN468=1,"",IF(AC468=1,AT467,G468))</f>
        <v/>
      </c>
      <c r="AU468" s="317" t="str">
        <f t="shared" ref="AU468:AU518" ca="1" si="274">IF($AN468=1,"",IF(AD468=1,AU467,ASC(UPPER(H468))))</f>
        <v/>
      </c>
      <c r="AV468" s="318" t="str">
        <f t="shared" ca="1" si="259"/>
        <v/>
      </c>
      <c r="AW468" s="325" t="str">
        <f t="shared" ref="AW468:AW518" ca="1" si="275">IF($AN468=1,"",IF(AF468=1,AW467,J468))</f>
        <v/>
      </c>
      <c r="AX468" s="319" t="str">
        <f t="shared" ref="AX468:AX518" ca="1" si="276">IF($AN468=1,"",IF(AG468=1,AX467,ASC(UPPER(K468))))</f>
        <v/>
      </c>
      <c r="AY468" s="325" t="str">
        <f t="shared" ref="AY468:AY518" ca="1" si="277">IF($AN468=1,"",IF(AH468=1,AY467,L468))</f>
        <v/>
      </c>
      <c r="AZ468" s="317" t="str">
        <f t="shared" ref="AZ468:AZ518" ca="1" si="278">IF($AN468=1,"",IF(AI468=1,AZ467,ASC(UPPER(M468))))</f>
        <v/>
      </c>
      <c r="BA468" s="6" t="str">
        <f t="shared" ca="1" si="260"/>
        <v/>
      </c>
      <c r="BB468" s="29"/>
      <c r="BC468" s="6" t="str">
        <f t="shared" ca="1" si="261"/>
        <v/>
      </c>
      <c r="BD468" s="6" t="str">
        <f t="shared" ca="1" si="262"/>
        <v/>
      </c>
      <c r="BE468" s="6" t="str">
        <f t="shared" ca="1" si="263"/>
        <v/>
      </c>
      <c r="BF468" s="6" t="str">
        <f t="shared" ca="1" si="264"/>
        <v/>
      </c>
      <c r="BG468" s="6" t="str">
        <f t="shared" ca="1" si="265"/>
        <v/>
      </c>
      <c r="BH468" s="6" t="str">
        <f t="shared" ca="1" si="266"/>
        <v/>
      </c>
      <c r="BI468" s="29"/>
      <c r="BJ468" s="302" t="str">
        <f t="shared" ca="1" si="267"/>
        <v/>
      </c>
      <c r="BK468" s="302" t="str">
        <f t="shared" ca="1" si="268"/>
        <v/>
      </c>
      <c r="BL468" s="29"/>
    </row>
    <row r="469" spans="1:64" ht="13.5" customHeight="1" x14ac:dyDescent="0.15">
      <c r="A469" s="5"/>
      <c r="B469" s="279" t="str">
        <f ca="1">LOG確認!B469</f>
        <v/>
      </c>
      <c r="C469" s="280"/>
      <c r="D469" s="281"/>
      <c r="E469" s="281"/>
      <c r="F469" s="282"/>
      <c r="G469" s="280"/>
      <c r="H469" s="283"/>
      <c r="I469" s="284"/>
      <c r="J469" s="285"/>
      <c r="K469" s="286"/>
      <c r="L469" s="285"/>
      <c r="M469" s="287"/>
      <c r="N469" s="341"/>
      <c r="O469" s="289"/>
      <c r="P469" s="290" t="str">
        <f ca="1">LOG確認!P469</f>
        <v/>
      </c>
      <c r="Q469" s="291" t="str">
        <f ca="1">LOG確認!Q469</f>
        <v/>
      </c>
      <c r="R469" s="292" t="str">
        <f ca="1">LOG確認!R469</f>
        <v/>
      </c>
      <c r="S469" s="310" t="str">
        <f ca="1">LOG確認!S469</f>
        <v/>
      </c>
      <c r="T469" s="29"/>
      <c r="U469" s="294" t="str">
        <f ca="1">LOG確認!F469</f>
        <v/>
      </c>
      <c r="V469" s="681" t="str">
        <f ca="1">LOG確認!$GM$12</f>
        <v>★サマリｌにエラｌがあります確認してください</v>
      </c>
      <c r="W469" s="29"/>
      <c r="X469" s="29"/>
      <c r="Y469" s="6">
        <f t="shared" si="245"/>
        <v>1</v>
      </c>
      <c r="Z469" s="6">
        <f t="shared" si="246"/>
        <v>1</v>
      </c>
      <c r="AA469" s="6">
        <f t="shared" si="247"/>
        <v>1</v>
      </c>
      <c r="AB469" s="6">
        <f t="shared" si="248"/>
        <v>1</v>
      </c>
      <c r="AC469" s="6">
        <f t="shared" si="249"/>
        <v>1</v>
      </c>
      <c r="AD469" s="6">
        <f t="shared" si="250"/>
        <v>1</v>
      </c>
      <c r="AE469" s="6">
        <f t="shared" si="251"/>
        <v>1</v>
      </c>
      <c r="AF469" s="6">
        <f t="shared" si="252"/>
        <v>1</v>
      </c>
      <c r="AG469" s="6">
        <f t="shared" si="253"/>
        <v>1</v>
      </c>
      <c r="AH469" s="6">
        <f t="shared" si="254"/>
        <v>1</v>
      </c>
      <c r="AI469" s="6">
        <f t="shared" ref="AI469:AI518" si="279">IF(SUBSTITUTE(SUBSTITUTE(M469,"　","")," ","")="",1,0)</f>
        <v>1</v>
      </c>
      <c r="AJ469" s="6">
        <f t="shared" ca="1" si="255"/>
        <v>1</v>
      </c>
      <c r="AK469" s="6">
        <f t="shared" si="256"/>
        <v>1</v>
      </c>
      <c r="AL469" s="6">
        <f t="shared" ca="1" si="257"/>
        <v>13</v>
      </c>
      <c r="AM469" s="53"/>
      <c r="AN469" s="6">
        <f t="shared" ca="1" si="258"/>
        <v>1</v>
      </c>
      <c r="AO469" s="29"/>
      <c r="AP469" s="314" t="str">
        <f t="shared" ca="1" si="269"/>
        <v/>
      </c>
      <c r="AQ469" s="314" t="str">
        <f t="shared" ca="1" si="270"/>
        <v/>
      </c>
      <c r="AR469" s="314" t="str">
        <f t="shared" ca="1" si="271"/>
        <v/>
      </c>
      <c r="AS469" s="319" t="str">
        <f t="shared" ca="1" si="272"/>
        <v/>
      </c>
      <c r="AT469" s="319" t="str">
        <f t="shared" ca="1" si="273"/>
        <v/>
      </c>
      <c r="AU469" s="317" t="str">
        <f t="shared" ca="1" si="274"/>
        <v/>
      </c>
      <c r="AV469" s="324" t="str">
        <f t="shared" ca="1" si="259"/>
        <v/>
      </c>
      <c r="AW469" s="319" t="str">
        <f t="shared" ca="1" si="275"/>
        <v/>
      </c>
      <c r="AX469" s="319" t="str">
        <f t="shared" ca="1" si="276"/>
        <v/>
      </c>
      <c r="AY469" s="319" t="str">
        <f t="shared" ca="1" si="277"/>
        <v/>
      </c>
      <c r="AZ469" s="317" t="str">
        <f t="shared" ca="1" si="278"/>
        <v/>
      </c>
      <c r="BA469" s="6" t="str">
        <f t="shared" ca="1" si="260"/>
        <v/>
      </c>
      <c r="BB469" s="29"/>
      <c r="BC469" s="6" t="str">
        <f t="shared" ca="1" si="261"/>
        <v/>
      </c>
      <c r="BD469" s="6" t="str">
        <f t="shared" ca="1" si="262"/>
        <v/>
      </c>
      <c r="BE469" s="6" t="str">
        <f t="shared" ca="1" si="263"/>
        <v/>
      </c>
      <c r="BF469" s="6" t="str">
        <f t="shared" ca="1" si="264"/>
        <v/>
      </c>
      <c r="BG469" s="6" t="str">
        <f t="shared" ca="1" si="265"/>
        <v/>
      </c>
      <c r="BH469" s="6" t="str">
        <f t="shared" ca="1" si="266"/>
        <v/>
      </c>
      <c r="BI469" s="29"/>
      <c r="BJ469" s="302" t="str">
        <f t="shared" ca="1" si="267"/>
        <v/>
      </c>
      <c r="BK469" s="302" t="str">
        <f t="shared" ca="1" si="268"/>
        <v/>
      </c>
      <c r="BL469" s="29"/>
    </row>
    <row r="470" spans="1:64" x14ac:dyDescent="0.15">
      <c r="A470" s="5"/>
      <c r="B470" s="303" t="str">
        <f ca="1">LOG確認!B470</f>
        <v/>
      </c>
      <c r="C470" s="304"/>
      <c r="D470" s="280"/>
      <c r="E470" s="280"/>
      <c r="F470" s="305"/>
      <c r="G470" s="320"/>
      <c r="H470" s="284"/>
      <c r="I470" s="284"/>
      <c r="J470" s="321"/>
      <c r="K470" s="342"/>
      <c r="L470" s="306"/>
      <c r="M470" s="308"/>
      <c r="N470" s="288"/>
      <c r="O470" s="309"/>
      <c r="P470" s="290" t="str">
        <f ca="1">LOG確認!P470</f>
        <v/>
      </c>
      <c r="Q470" s="291" t="str">
        <f ca="1">LOG確認!Q470</f>
        <v/>
      </c>
      <c r="R470" s="292" t="str">
        <f ca="1">LOG確認!R470</f>
        <v/>
      </c>
      <c r="S470" s="310" t="str">
        <f ca="1">LOG確認!S470</f>
        <v/>
      </c>
      <c r="T470" s="29"/>
      <c r="U470" s="311" t="str">
        <f ca="1">LOG確認!F470</f>
        <v/>
      </c>
      <c r="V470" s="681"/>
      <c r="W470" s="29"/>
      <c r="X470" s="29"/>
      <c r="Y470" s="6">
        <f t="shared" si="245"/>
        <v>1</v>
      </c>
      <c r="Z470" s="6">
        <f t="shared" si="246"/>
        <v>1</v>
      </c>
      <c r="AA470" s="6">
        <f t="shared" si="247"/>
        <v>1</v>
      </c>
      <c r="AB470" s="6">
        <f t="shared" si="248"/>
        <v>1</v>
      </c>
      <c r="AC470" s="6">
        <f t="shared" si="249"/>
        <v>1</v>
      </c>
      <c r="AD470" s="6">
        <f t="shared" si="250"/>
        <v>1</v>
      </c>
      <c r="AE470" s="6">
        <f t="shared" si="251"/>
        <v>1</v>
      </c>
      <c r="AF470" s="6">
        <f t="shared" si="252"/>
        <v>1</v>
      </c>
      <c r="AG470" s="6">
        <f t="shared" si="253"/>
        <v>1</v>
      </c>
      <c r="AH470" s="6">
        <f t="shared" si="254"/>
        <v>1</v>
      </c>
      <c r="AI470" s="6">
        <f t="shared" si="279"/>
        <v>1</v>
      </c>
      <c r="AJ470" s="6">
        <f t="shared" ca="1" si="255"/>
        <v>1</v>
      </c>
      <c r="AK470" s="6">
        <f t="shared" si="256"/>
        <v>1</v>
      </c>
      <c r="AL470" s="6">
        <f t="shared" ca="1" si="257"/>
        <v>13</v>
      </c>
      <c r="AM470" s="53"/>
      <c r="AN470" s="6">
        <f t="shared" ca="1" si="258"/>
        <v>1</v>
      </c>
      <c r="AO470" s="29"/>
      <c r="AP470" s="314" t="str">
        <f t="shared" ca="1" si="269"/>
        <v/>
      </c>
      <c r="AQ470" s="314" t="str">
        <f t="shared" ca="1" si="270"/>
        <v/>
      </c>
      <c r="AR470" s="314" t="str">
        <f t="shared" ca="1" si="271"/>
        <v/>
      </c>
      <c r="AS470" s="319" t="str">
        <f t="shared" ca="1" si="272"/>
        <v/>
      </c>
      <c r="AT470" s="319" t="str">
        <f t="shared" ca="1" si="273"/>
        <v/>
      </c>
      <c r="AU470" s="317" t="str">
        <f t="shared" ca="1" si="274"/>
        <v/>
      </c>
      <c r="AV470" s="318" t="str">
        <f t="shared" ca="1" si="259"/>
        <v/>
      </c>
      <c r="AW470" s="319" t="str">
        <f t="shared" ca="1" si="275"/>
        <v/>
      </c>
      <c r="AX470" s="319" t="str">
        <f t="shared" ca="1" si="276"/>
        <v/>
      </c>
      <c r="AY470" s="319" t="str">
        <f t="shared" ca="1" si="277"/>
        <v/>
      </c>
      <c r="AZ470" s="317" t="str">
        <f t="shared" ca="1" si="278"/>
        <v/>
      </c>
      <c r="BA470" s="6" t="str">
        <f t="shared" ca="1" si="260"/>
        <v/>
      </c>
      <c r="BB470" s="29"/>
      <c r="BC470" s="6" t="str">
        <f t="shared" ca="1" si="261"/>
        <v/>
      </c>
      <c r="BD470" s="6" t="str">
        <f t="shared" ca="1" si="262"/>
        <v/>
      </c>
      <c r="BE470" s="6" t="str">
        <f t="shared" ca="1" si="263"/>
        <v/>
      </c>
      <c r="BF470" s="6" t="str">
        <f t="shared" ca="1" si="264"/>
        <v/>
      </c>
      <c r="BG470" s="6" t="str">
        <f t="shared" ca="1" si="265"/>
        <v/>
      </c>
      <c r="BH470" s="6" t="str">
        <f t="shared" ca="1" si="266"/>
        <v/>
      </c>
      <c r="BI470" s="29"/>
      <c r="BJ470" s="302" t="str">
        <f t="shared" ca="1" si="267"/>
        <v/>
      </c>
      <c r="BK470" s="302" t="str">
        <f t="shared" ca="1" si="268"/>
        <v/>
      </c>
      <c r="BL470" s="29"/>
    </row>
    <row r="471" spans="1:64" x14ac:dyDescent="0.15">
      <c r="A471" s="5"/>
      <c r="B471" s="303" t="str">
        <f ca="1">LOG確認!B471</f>
        <v/>
      </c>
      <c r="C471" s="304"/>
      <c r="D471" s="280"/>
      <c r="E471" s="280"/>
      <c r="F471" s="305"/>
      <c r="G471" s="320"/>
      <c r="H471" s="284"/>
      <c r="I471" s="284"/>
      <c r="J471" s="306"/>
      <c r="K471" s="342"/>
      <c r="L471" s="321"/>
      <c r="M471" s="308"/>
      <c r="N471" s="288"/>
      <c r="O471" s="322"/>
      <c r="P471" s="290" t="str">
        <f ca="1">LOG確認!P471</f>
        <v/>
      </c>
      <c r="Q471" s="291" t="str">
        <f ca="1">LOG確認!Q471</f>
        <v/>
      </c>
      <c r="R471" s="292" t="str">
        <f ca="1">LOG確認!R471</f>
        <v/>
      </c>
      <c r="S471" s="310" t="str">
        <f ca="1">LOG確認!S471</f>
        <v/>
      </c>
      <c r="T471" s="29"/>
      <c r="U471" s="311" t="str">
        <f ca="1">LOG確認!F471</f>
        <v/>
      </c>
      <c r="V471" s="681"/>
      <c r="W471" s="29"/>
      <c r="X471" s="29"/>
      <c r="Y471" s="6">
        <f t="shared" si="245"/>
        <v>1</v>
      </c>
      <c r="Z471" s="6">
        <f t="shared" si="246"/>
        <v>1</v>
      </c>
      <c r="AA471" s="6">
        <f t="shared" si="247"/>
        <v>1</v>
      </c>
      <c r="AB471" s="6">
        <f t="shared" si="248"/>
        <v>1</v>
      </c>
      <c r="AC471" s="6">
        <f t="shared" si="249"/>
        <v>1</v>
      </c>
      <c r="AD471" s="6">
        <f t="shared" si="250"/>
        <v>1</v>
      </c>
      <c r="AE471" s="6">
        <f t="shared" si="251"/>
        <v>1</v>
      </c>
      <c r="AF471" s="6">
        <f t="shared" si="252"/>
        <v>1</v>
      </c>
      <c r="AG471" s="6">
        <f t="shared" si="253"/>
        <v>1</v>
      </c>
      <c r="AH471" s="6">
        <f t="shared" si="254"/>
        <v>1</v>
      </c>
      <c r="AI471" s="6">
        <f t="shared" si="279"/>
        <v>1</v>
      </c>
      <c r="AJ471" s="6">
        <f t="shared" ca="1" si="255"/>
        <v>1</v>
      </c>
      <c r="AK471" s="6">
        <f t="shared" si="256"/>
        <v>1</v>
      </c>
      <c r="AL471" s="6">
        <f t="shared" ca="1" si="257"/>
        <v>13</v>
      </c>
      <c r="AM471" s="53"/>
      <c r="AN471" s="6">
        <f t="shared" ca="1" si="258"/>
        <v>1</v>
      </c>
      <c r="AO471" s="29"/>
      <c r="AP471" s="314" t="str">
        <f t="shared" ca="1" si="269"/>
        <v/>
      </c>
      <c r="AQ471" s="314" t="str">
        <f t="shared" ca="1" si="270"/>
        <v/>
      </c>
      <c r="AR471" s="314" t="str">
        <f t="shared" ca="1" si="271"/>
        <v/>
      </c>
      <c r="AS471" s="316" t="str">
        <f t="shared" ca="1" si="272"/>
        <v/>
      </c>
      <c r="AT471" s="316" t="str">
        <f t="shared" ca="1" si="273"/>
        <v/>
      </c>
      <c r="AU471" s="317" t="str">
        <f t="shared" ca="1" si="274"/>
        <v/>
      </c>
      <c r="AV471" s="318" t="str">
        <f t="shared" ca="1" si="259"/>
        <v/>
      </c>
      <c r="AW471" s="316" t="str">
        <f t="shared" ca="1" si="275"/>
        <v/>
      </c>
      <c r="AX471" s="319" t="str">
        <f t="shared" ca="1" si="276"/>
        <v/>
      </c>
      <c r="AY471" s="316" t="str">
        <f t="shared" ca="1" si="277"/>
        <v/>
      </c>
      <c r="AZ471" s="317" t="str">
        <f t="shared" ca="1" si="278"/>
        <v/>
      </c>
      <c r="BA471" s="6" t="str">
        <f t="shared" ca="1" si="260"/>
        <v/>
      </c>
      <c r="BB471" s="29"/>
      <c r="BC471" s="6" t="str">
        <f t="shared" ca="1" si="261"/>
        <v/>
      </c>
      <c r="BD471" s="6" t="str">
        <f t="shared" ca="1" si="262"/>
        <v/>
      </c>
      <c r="BE471" s="6" t="str">
        <f t="shared" ca="1" si="263"/>
        <v/>
      </c>
      <c r="BF471" s="6" t="str">
        <f t="shared" ca="1" si="264"/>
        <v/>
      </c>
      <c r="BG471" s="6" t="str">
        <f t="shared" ca="1" si="265"/>
        <v/>
      </c>
      <c r="BH471" s="6" t="str">
        <f t="shared" ca="1" si="266"/>
        <v/>
      </c>
      <c r="BI471" s="29"/>
      <c r="BJ471" s="302" t="str">
        <f t="shared" ca="1" si="267"/>
        <v/>
      </c>
      <c r="BK471" s="302" t="str">
        <f t="shared" ca="1" si="268"/>
        <v/>
      </c>
      <c r="BL471" s="29"/>
    </row>
    <row r="472" spans="1:64" x14ac:dyDescent="0.15">
      <c r="A472" s="5"/>
      <c r="B472" s="303" t="str">
        <f ca="1">LOG確認!B472</f>
        <v/>
      </c>
      <c r="C472" s="304"/>
      <c r="D472" s="280"/>
      <c r="E472" s="280"/>
      <c r="F472" s="305"/>
      <c r="G472" s="320"/>
      <c r="H472" s="284"/>
      <c r="I472" s="284"/>
      <c r="J472" s="306"/>
      <c r="K472" s="342"/>
      <c r="L472" s="321"/>
      <c r="M472" s="308"/>
      <c r="N472" s="288"/>
      <c r="O472" s="322"/>
      <c r="P472" s="290" t="str">
        <f ca="1">LOG確認!P472</f>
        <v/>
      </c>
      <c r="Q472" s="291" t="str">
        <f ca="1">LOG確認!Q472</f>
        <v/>
      </c>
      <c r="R472" s="292" t="str">
        <f ca="1">LOG確認!R472</f>
        <v/>
      </c>
      <c r="S472" s="310" t="str">
        <f ca="1">LOG確認!S472</f>
        <v/>
      </c>
      <c r="T472" s="29"/>
      <c r="U472" s="311" t="str">
        <f ca="1">LOG確認!F472</f>
        <v/>
      </c>
      <c r="V472" s="681"/>
      <c r="W472" s="29"/>
      <c r="X472" s="29"/>
      <c r="Y472" s="6">
        <f t="shared" si="245"/>
        <v>1</v>
      </c>
      <c r="Z472" s="6">
        <f t="shared" si="246"/>
        <v>1</v>
      </c>
      <c r="AA472" s="6">
        <f t="shared" si="247"/>
        <v>1</v>
      </c>
      <c r="AB472" s="6">
        <f t="shared" si="248"/>
        <v>1</v>
      </c>
      <c r="AC472" s="6">
        <f t="shared" si="249"/>
        <v>1</v>
      </c>
      <c r="AD472" s="6">
        <f t="shared" si="250"/>
        <v>1</v>
      </c>
      <c r="AE472" s="6">
        <f t="shared" si="251"/>
        <v>1</v>
      </c>
      <c r="AF472" s="6">
        <f t="shared" si="252"/>
        <v>1</v>
      </c>
      <c r="AG472" s="6">
        <f t="shared" si="253"/>
        <v>1</v>
      </c>
      <c r="AH472" s="6">
        <f t="shared" si="254"/>
        <v>1</v>
      </c>
      <c r="AI472" s="6">
        <f t="shared" si="279"/>
        <v>1</v>
      </c>
      <c r="AJ472" s="6">
        <f t="shared" ca="1" si="255"/>
        <v>1</v>
      </c>
      <c r="AK472" s="6">
        <f t="shared" si="256"/>
        <v>1</v>
      </c>
      <c r="AL472" s="6">
        <f t="shared" ca="1" si="257"/>
        <v>13</v>
      </c>
      <c r="AM472" s="53"/>
      <c r="AN472" s="6">
        <f t="shared" ca="1" si="258"/>
        <v>1</v>
      </c>
      <c r="AO472" s="29"/>
      <c r="AP472" s="314" t="str">
        <f t="shared" ca="1" si="269"/>
        <v/>
      </c>
      <c r="AQ472" s="314" t="str">
        <f t="shared" ca="1" si="270"/>
        <v/>
      </c>
      <c r="AR472" s="314" t="str">
        <f t="shared" ca="1" si="271"/>
        <v/>
      </c>
      <c r="AS472" s="319" t="str">
        <f t="shared" ca="1" si="272"/>
        <v/>
      </c>
      <c r="AT472" s="319" t="str">
        <f t="shared" ca="1" si="273"/>
        <v/>
      </c>
      <c r="AU472" s="317" t="str">
        <f t="shared" ca="1" si="274"/>
        <v/>
      </c>
      <c r="AV472" s="324" t="str">
        <f t="shared" ca="1" si="259"/>
        <v/>
      </c>
      <c r="AW472" s="319" t="str">
        <f t="shared" ca="1" si="275"/>
        <v/>
      </c>
      <c r="AX472" s="319" t="str">
        <f t="shared" ca="1" si="276"/>
        <v/>
      </c>
      <c r="AY472" s="319" t="str">
        <f t="shared" ca="1" si="277"/>
        <v/>
      </c>
      <c r="AZ472" s="317" t="str">
        <f t="shared" ca="1" si="278"/>
        <v/>
      </c>
      <c r="BA472" s="6" t="str">
        <f t="shared" ca="1" si="260"/>
        <v/>
      </c>
      <c r="BB472" s="29"/>
      <c r="BC472" s="6" t="str">
        <f t="shared" ca="1" si="261"/>
        <v/>
      </c>
      <c r="BD472" s="6" t="str">
        <f t="shared" ca="1" si="262"/>
        <v/>
      </c>
      <c r="BE472" s="6" t="str">
        <f t="shared" ca="1" si="263"/>
        <v/>
      </c>
      <c r="BF472" s="6" t="str">
        <f t="shared" ca="1" si="264"/>
        <v/>
      </c>
      <c r="BG472" s="6" t="str">
        <f t="shared" ca="1" si="265"/>
        <v/>
      </c>
      <c r="BH472" s="6" t="str">
        <f t="shared" ca="1" si="266"/>
        <v/>
      </c>
      <c r="BI472" s="29"/>
      <c r="BJ472" s="302" t="str">
        <f t="shared" ca="1" si="267"/>
        <v/>
      </c>
      <c r="BK472" s="302" t="str">
        <f t="shared" ca="1" si="268"/>
        <v/>
      </c>
      <c r="BL472" s="29"/>
    </row>
    <row r="473" spans="1:64" x14ac:dyDescent="0.15">
      <c r="A473" s="5"/>
      <c r="B473" s="303" t="str">
        <f ca="1">LOG確認!B473</f>
        <v/>
      </c>
      <c r="C473" s="304"/>
      <c r="D473" s="280"/>
      <c r="E473" s="280"/>
      <c r="F473" s="305"/>
      <c r="G473" s="320"/>
      <c r="H473" s="284"/>
      <c r="I473" s="284"/>
      <c r="J473" s="306"/>
      <c r="K473" s="307"/>
      <c r="L473" s="306"/>
      <c r="M473" s="308"/>
      <c r="N473" s="288"/>
      <c r="O473" s="322"/>
      <c r="P473" s="290" t="str">
        <f ca="1">LOG確認!P473</f>
        <v/>
      </c>
      <c r="Q473" s="291" t="str">
        <f ca="1">LOG確認!Q473</f>
        <v/>
      </c>
      <c r="R473" s="292" t="str">
        <f ca="1">LOG確認!R473</f>
        <v/>
      </c>
      <c r="S473" s="310" t="str">
        <f ca="1">LOG確認!S473</f>
        <v/>
      </c>
      <c r="T473" s="29"/>
      <c r="U473" s="311" t="str">
        <f ca="1">LOG確認!F473</f>
        <v/>
      </c>
      <c r="V473" s="681"/>
      <c r="W473" s="29"/>
      <c r="X473" s="29"/>
      <c r="Y473" s="6">
        <f t="shared" si="245"/>
        <v>1</v>
      </c>
      <c r="Z473" s="6">
        <f t="shared" si="246"/>
        <v>1</v>
      </c>
      <c r="AA473" s="6">
        <f t="shared" si="247"/>
        <v>1</v>
      </c>
      <c r="AB473" s="6">
        <f t="shared" si="248"/>
        <v>1</v>
      </c>
      <c r="AC473" s="6">
        <f t="shared" si="249"/>
        <v>1</v>
      </c>
      <c r="AD473" s="6">
        <f t="shared" si="250"/>
        <v>1</v>
      </c>
      <c r="AE473" s="6">
        <f t="shared" si="251"/>
        <v>1</v>
      </c>
      <c r="AF473" s="6">
        <f t="shared" si="252"/>
        <v>1</v>
      </c>
      <c r="AG473" s="6">
        <f t="shared" si="253"/>
        <v>1</v>
      </c>
      <c r="AH473" s="6">
        <f t="shared" si="254"/>
        <v>1</v>
      </c>
      <c r="AI473" s="6">
        <f t="shared" si="279"/>
        <v>1</v>
      </c>
      <c r="AJ473" s="6">
        <f t="shared" ca="1" si="255"/>
        <v>1</v>
      </c>
      <c r="AK473" s="6">
        <f t="shared" si="256"/>
        <v>1</v>
      </c>
      <c r="AL473" s="6">
        <f t="shared" ca="1" si="257"/>
        <v>13</v>
      </c>
      <c r="AM473" s="53"/>
      <c r="AN473" s="6">
        <f t="shared" ca="1" si="258"/>
        <v>1</v>
      </c>
      <c r="AO473" s="29"/>
      <c r="AP473" s="314" t="str">
        <f t="shared" ca="1" si="269"/>
        <v/>
      </c>
      <c r="AQ473" s="314" t="str">
        <f t="shared" ca="1" si="270"/>
        <v/>
      </c>
      <c r="AR473" s="314" t="str">
        <f t="shared" ca="1" si="271"/>
        <v/>
      </c>
      <c r="AS473" s="325" t="str">
        <f t="shared" ca="1" si="272"/>
        <v/>
      </c>
      <c r="AT473" s="325" t="str">
        <f t="shared" ca="1" si="273"/>
        <v/>
      </c>
      <c r="AU473" s="317" t="str">
        <f t="shared" ca="1" si="274"/>
        <v/>
      </c>
      <c r="AV473" s="318" t="str">
        <f t="shared" ca="1" si="259"/>
        <v/>
      </c>
      <c r="AW473" s="325" t="str">
        <f t="shared" ca="1" si="275"/>
        <v/>
      </c>
      <c r="AX473" s="319" t="str">
        <f t="shared" ca="1" si="276"/>
        <v/>
      </c>
      <c r="AY473" s="325" t="str">
        <f t="shared" ca="1" si="277"/>
        <v/>
      </c>
      <c r="AZ473" s="317" t="str">
        <f t="shared" ca="1" si="278"/>
        <v/>
      </c>
      <c r="BA473" s="6" t="str">
        <f t="shared" ca="1" si="260"/>
        <v/>
      </c>
      <c r="BB473" s="29"/>
      <c r="BC473" s="6" t="str">
        <f t="shared" ca="1" si="261"/>
        <v/>
      </c>
      <c r="BD473" s="6" t="str">
        <f t="shared" ca="1" si="262"/>
        <v/>
      </c>
      <c r="BE473" s="6" t="str">
        <f t="shared" ca="1" si="263"/>
        <v/>
      </c>
      <c r="BF473" s="6" t="str">
        <f t="shared" ca="1" si="264"/>
        <v/>
      </c>
      <c r="BG473" s="6" t="str">
        <f t="shared" ca="1" si="265"/>
        <v/>
      </c>
      <c r="BH473" s="6" t="str">
        <f t="shared" ca="1" si="266"/>
        <v/>
      </c>
      <c r="BI473" s="29"/>
      <c r="BJ473" s="302" t="str">
        <f t="shared" ca="1" si="267"/>
        <v/>
      </c>
      <c r="BK473" s="302" t="str">
        <f t="shared" ca="1" si="268"/>
        <v/>
      </c>
      <c r="BL473" s="29"/>
    </row>
    <row r="474" spans="1:64" x14ac:dyDescent="0.15">
      <c r="A474" s="5"/>
      <c r="B474" s="303" t="str">
        <f ca="1">LOG確認!B474</f>
        <v/>
      </c>
      <c r="C474" s="304"/>
      <c r="D474" s="280"/>
      <c r="E474" s="280"/>
      <c r="F474" s="305"/>
      <c r="G474" s="320"/>
      <c r="H474" s="284"/>
      <c r="I474" s="284"/>
      <c r="J474" s="321"/>
      <c r="K474" s="342"/>
      <c r="L474" s="321"/>
      <c r="M474" s="308"/>
      <c r="N474" s="288"/>
      <c r="O474" s="309"/>
      <c r="P474" s="290" t="str">
        <f ca="1">LOG確認!P474</f>
        <v/>
      </c>
      <c r="Q474" s="291" t="str">
        <f ca="1">LOG確認!Q474</f>
        <v/>
      </c>
      <c r="R474" s="292" t="str">
        <f ca="1">LOG確認!R474</f>
        <v/>
      </c>
      <c r="S474" s="310" t="str">
        <f ca="1">LOG確認!S474</f>
        <v/>
      </c>
      <c r="T474" s="29"/>
      <c r="U474" s="326" t="str">
        <f ca="1">LOG確認!F474</f>
        <v/>
      </c>
      <c r="V474" s="681"/>
      <c r="W474" s="29"/>
      <c r="X474" s="29"/>
      <c r="Y474" s="6">
        <f t="shared" si="245"/>
        <v>1</v>
      </c>
      <c r="Z474" s="6">
        <f t="shared" si="246"/>
        <v>1</v>
      </c>
      <c r="AA474" s="6">
        <f t="shared" si="247"/>
        <v>1</v>
      </c>
      <c r="AB474" s="6">
        <f t="shared" si="248"/>
        <v>1</v>
      </c>
      <c r="AC474" s="6">
        <f t="shared" si="249"/>
        <v>1</v>
      </c>
      <c r="AD474" s="6">
        <f t="shared" si="250"/>
        <v>1</v>
      </c>
      <c r="AE474" s="6">
        <f t="shared" si="251"/>
        <v>1</v>
      </c>
      <c r="AF474" s="6">
        <f t="shared" si="252"/>
        <v>1</v>
      </c>
      <c r="AG474" s="6">
        <f t="shared" si="253"/>
        <v>1</v>
      </c>
      <c r="AH474" s="6">
        <f t="shared" si="254"/>
        <v>1</v>
      </c>
      <c r="AI474" s="6">
        <f t="shared" si="279"/>
        <v>1</v>
      </c>
      <c r="AJ474" s="6">
        <f t="shared" ca="1" si="255"/>
        <v>1</v>
      </c>
      <c r="AK474" s="6">
        <f t="shared" si="256"/>
        <v>1</v>
      </c>
      <c r="AL474" s="6">
        <f t="shared" ca="1" si="257"/>
        <v>13</v>
      </c>
      <c r="AM474" s="53"/>
      <c r="AN474" s="6">
        <f t="shared" ca="1" si="258"/>
        <v>1</v>
      </c>
      <c r="AO474" s="29"/>
      <c r="AP474" s="314" t="str">
        <f t="shared" ca="1" si="269"/>
        <v/>
      </c>
      <c r="AQ474" s="314" t="str">
        <f t="shared" ca="1" si="270"/>
        <v/>
      </c>
      <c r="AR474" s="314" t="str">
        <f t="shared" ca="1" si="271"/>
        <v/>
      </c>
      <c r="AS474" s="325" t="str">
        <f t="shared" ca="1" si="272"/>
        <v/>
      </c>
      <c r="AT474" s="325" t="str">
        <f t="shared" ca="1" si="273"/>
        <v/>
      </c>
      <c r="AU474" s="317" t="str">
        <f t="shared" ca="1" si="274"/>
        <v/>
      </c>
      <c r="AV474" s="318" t="str">
        <f t="shared" ca="1" si="259"/>
        <v/>
      </c>
      <c r="AW474" s="325" t="str">
        <f t="shared" ca="1" si="275"/>
        <v/>
      </c>
      <c r="AX474" s="319" t="str">
        <f t="shared" ca="1" si="276"/>
        <v/>
      </c>
      <c r="AY474" s="325" t="str">
        <f t="shared" ca="1" si="277"/>
        <v/>
      </c>
      <c r="AZ474" s="317" t="str">
        <f t="shared" ca="1" si="278"/>
        <v/>
      </c>
      <c r="BA474" s="6" t="str">
        <f t="shared" ca="1" si="260"/>
        <v/>
      </c>
      <c r="BB474" s="29"/>
      <c r="BC474" s="6" t="str">
        <f t="shared" ca="1" si="261"/>
        <v/>
      </c>
      <c r="BD474" s="6" t="str">
        <f t="shared" ca="1" si="262"/>
        <v/>
      </c>
      <c r="BE474" s="6" t="str">
        <f t="shared" ca="1" si="263"/>
        <v/>
      </c>
      <c r="BF474" s="6" t="str">
        <f t="shared" ca="1" si="264"/>
        <v/>
      </c>
      <c r="BG474" s="6" t="str">
        <f t="shared" ca="1" si="265"/>
        <v/>
      </c>
      <c r="BH474" s="6" t="str">
        <f t="shared" ca="1" si="266"/>
        <v/>
      </c>
      <c r="BI474" s="29"/>
      <c r="BJ474" s="302" t="str">
        <f t="shared" ca="1" si="267"/>
        <v/>
      </c>
      <c r="BK474" s="302" t="str">
        <f t="shared" ca="1" si="268"/>
        <v/>
      </c>
      <c r="BL474" s="29"/>
    </row>
    <row r="475" spans="1:64" x14ac:dyDescent="0.15">
      <c r="A475" s="5"/>
      <c r="B475" s="303" t="str">
        <f ca="1">LOG確認!B475</f>
        <v/>
      </c>
      <c r="C475" s="304"/>
      <c r="D475" s="280"/>
      <c r="E475" s="280"/>
      <c r="F475" s="305"/>
      <c r="G475" s="320"/>
      <c r="H475" s="284"/>
      <c r="I475" s="284"/>
      <c r="J475" s="321"/>
      <c r="K475" s="342"/>
      <c r="L475" s="321"/>
      <c r="M475" s="308"/>
      <c r="N475" s="288"/>
      <c r="O475" s="322"/>
      <c r="P475" s="290" t="str">
        <f ca="1">LOG確認!P475</f>
        <v/>
      </c>
      <c r="Q475" s="291" t="str">
        <f ca="1">LOG確認!Q475</f>
        <v/>
      </c>
      <c r="R475" s="292" t="str">
        <f ca="1">LOG確認!R475</f>
        <v/>
      </c>
      <c r="S475" s="310" t="str">
        <f ca="1">LOG確認!S475</f>
        <v/>
      </c>
      <c r="T475" s="29"/>
      <c r="U475" s="311" t="str">
        <f ca="1">LOG確認!F475</f>
        <v/>
      </c>
      <c r="V475" s="681"/>
      <c r="W475" s="29"/>
      <c r="X475" s="29"/>
      <c r="Y475" s="6">
        <f t="shared" si="245"/>
        <v>1</v>
      </c>
      <c r="Z475" s="6">
        <f t="shared" si="246"/>
        <v>1</v>
      </c>
      <c r="AA475" s="6">
        <f t="shared" si="247"/>
        <v>1</v>
      </c>
      <c r="AB475" s="6">
        <f t="shared" si="248"/>
        <v>1</v>
      </c>
      <c r="AC475" s="6">
        <f t="shared" si="249"/>
        <v>1</v>
      </c>
      <c r="AD475" s="6">
        <f t="shared" si="250"/>
        <v>1</v>
      </c>
      <c r="AE475" s="6">
        <f t="shared" si="251"/>
        <v>1</v>
      </c>
      <c r="AF475" s="6">
        <f t="shared" si="252"/>
        <v>1</v>
      </c>
      <c r="AG475" s="6">
        <f t="shared" si="253"/>
        <v>1</v>
      </c>
      <c r="AH475" s="6">
        <f t="shared" si="254"/>
        <v>1</v>
      </c>
      <c r="AI475" s="6">
        <f t="shared" si="279"/>
        <v>1</v>
      </c>
      <c r="AJ475" s="6">
        <f t="shared" ca="1" si="255"/>
        <v>1</v>
      </c>
      <c r="AK475" s="6">
        <f t="shared" si="256"/>
        <v>1</v>
      </c>
      <c r="AL475" s="6">
        <f t="shared" ca="1" si="257"/>
        <v>13</v>
      </c>
      <c r="AM475" s="53"/>
      <c r="AN475" s="6">
        <f t="shared" ca="1" si="258"/>
        <v>1</v>
      </c>
      <c r="AO475" s="29"/>
      <c r="AP475" s="314" t="str">
        <f t="shared" ca="1" si="269"/>
        <v/>
      </c>
      <c r="AQ475" s="314" t="str">
        <f t="shared" ca="1" si="270"/>
        <v/>
      </c>
      <c r="AR475" s="314" t="str">
        <f t="shared" ca="1" si="271"/>
        <v/>
      </c>
      <c r="AS475" s="325" t="str">
        <f t="shared" ca="1" si="272"/>
        <v/>
      </c>
      <c r="AT475" s="325" t="str">
        <f t="shared" ca="1" si="273"/>
        <v/>
      </c>
      <c r="AU475" s="317" t="str">
        <f t="shared" ca="1" si="274"/>
        <v/>
      </c>
      <c r="AV475" s="324" t="str">
        <f t="shared" ca="1" si="259"/>
        <v/>
      </c>
      <c r="AW475" s="325" t="str">
        <f t="shared" ca="1" si="275"/>
        <v/>
      </c>
      <c r="AX475" s="319" t="str">
        <f t="shared" ca="1" si="276"/>
        <v/>
      </c>
      <c r="AY475" s="325" t="str">
        <f t="shared" ca="1" si="277"/>
        <v/>
      </c>
      <c r="AZ475" s="317" t="str">
        <f t="shared" ca="1" si="278"/>
        <v/>
      </c>
      <c r="BA475" s="6" t="str">
        <f t="shared" ca="1" si="260"/>
        <v/>
      </c>
      <c r="BB475" s="29"/>
      <c r="BC475" s="6" t="str">
        <f t="shared" ca="1" si="261"/>
        <v/>
      </c>
      <c r="BD475" s="6" t="str">
        <f t="shared" ca="1" si="262"/>
        <v/>
      </c>
      <c r="BE475" s="6" t="str">
        <f t="shared" ca="1" si="263"/>
        <v/>
      </c>
      <c r="BF475" s="6" t="str">
        <f t="shared" ca="1" si="264"/>
        <v/>
      </c>
      <c r="BG475" s="6" t="str">
        <f t="shared" ca="1" si="265"/>
        <v/>
      </c>
      <c r="BH475" s="6" t="str">
        <f t="shared" ca="1" si="266"/>
        <v/>
      </c>
      <c r="BI475" s="29"/>
      <c r="BJ475" s="302" t="str">
        <f t="shared" ca="1" si="267"/>
        <v/>
      </c>
      <c r="BK475" s="302" t="str">
        <f t="shared" ca="1" si="268"/>
        <v/>
      </c>
      <c r="BL475" s="29"/>
    </row>
    <row r="476" spans="1:64" x14ac:dyDescent="0.15">
      <c r="A476" s="5"/>
      <c r="B476" s="303" t="str">
        <f ca="1">LOG確認!B476</f>
        <v/>
      </c>
      <c r="C476" s="304"/>
      <c r="D476" s="280"/>
      <c r="E476" s="280"/>
      <c r="F476" s="305"/>
      <c r="G476" s="320"/>
      <c r="H476" s="284"/>
      <c r="I476" s="284"/>
      <c r="J476" s="306"/>
      <c r="K476" s="342"/>
      <c r="L476" s="321"/>
      <c r="M476" s="308"/>
      <c r="N476" s="288"/>
      <c r="O476" s="322"/>
      <c r="P476" s="290" t="str">
        <f ca="1">LOG確認!P476</f>
        <v/>
      </c>
      <c r="Q476" s="291" t="str">
        <f ca="1">LOG確認!Q476</f>
        <v/>
      </c>
      <c r="R476" s="292" t="str">
        <f ca="1">LOG確認!R476</f>
        <v/>
      </c>
      <c r="S476" s="310" t="str">
        <f ca="1">LOG確認!S476</f>
        <v/>
      </c>
      <c r="T476" s="29"/>
      <c r="U476" s="311" t="str">
        <f ca="1">LOG確認!F476</f>
        <v/>
      </c>
      <c r="V476" s="681"/>
      <c r="W476" s="29"/>
      <c r="X476" s="29"/>
      <c r="Y476" s="6">
        <f t="shared" si="245"/>
        <v>1</v>
      </c>
      <c r="Z476" s="6">
        <f t="shared" si="246"/>
        <v>1</v>
      </c>
      <c r="AA476" s="6">
        <f t="shared" si="247"/>
        <v>1</v>
      </c>
      <c r="AB476" s="6">
        <f t="shared" si="248"/>
        <v>1</v>
      </c>
      <c r="AC476" s="6">
        <f t="shared" si="249"/>
        <v>1</v>
      </c>
      <c r="AD476" s="6">
        <f t="shared" si="250"/>
        <v>1</v>
      </c>
      <c r="AE476" s="6">
        <f t="shared" si="251"/>
        <v>1</v>
      </c>
      <c r="AF476" s="6">
        <f t="shared" si="252"/>
        <v>1</v>
      </c>
      <c r="AG476" s="6">
        <f t="shared" si="253"/>
        <v>1</v>
      </c>
      <c r="AH476" s="6">
        <f t="shared" si="254"/>
        <v>1</v>
      </c>
      <c r="AI476" s="6">
        <f t="shared" si="279"/>
        <v>1</v>
      </c>
      <c r="AJ476" s="6">
        <f t="shared" ca="1" si="255"/>
        <v>1</v>
      </c>
      <c r="AK476" s="6">
        <f t="shared" si="256"/>
        <v>1</v>
      </c>
      <c r="AL476" s="6">
        <f t="shared" ca="1" si="257"/>
        <v>13</v>
      </c>
      <c r="AM476" s="53"/>
      <c r="AN476" s="6">
        <f t="shared" ca="1" si="258"/>
        <v>1</v>
      </c>
      <c r="AO476" s="29"/>
      <c r="AP476" s="314" t="str">
        <f t="shared" ca="1" si="269"/>
        <v/>
      </c>
      <c r="AQ476" s="314" t="str">
        <f t="shared" ca="1" si="270"/>
        <v/>
      </c>
      <c r="AR476" s="314" t="str">
        <f t="shared" ca="1" si="271"/>
        <v/>
      </c>
      <c r="AS476" s="325" t="str">
        <f t="shared" ca="1" si="272"/>
        <v/>
      </c>
      <c r="AT476" s="325" t="str">
        <f t="shared" ca="1" si="273"/>
        <v/>
      </c>
      <c r="AU476" s="317" t="str">
        <f t="shared" ca="1" si="274"/>
        <v/>
      </c>
      <c r="AV476" s="318" t="str">
        <f t="shared" ca="1" si="259"/>
        <v/>
      </c>
      <c r="AW476" s="325" t="str">
        <f t="shared" ca="1" si="275"/>
        <v/>
      </c>
      <c r="AX476" s="319" t="str">
        <f t="shared" ca="1" si="276"/>
        <v/>
      </c>
      <c r="AY476" s="325" t="str">
        <f t="shared" ca="1" si="277"/>
        <v/>
      </c>
      <c r="AZ476" s="317" t="str">
        <f t="shared" ca="1" si="278"/>
        <v/>
      </c>
      <c r="BA476" s="6" t="str">
        <f t="shared" ca="1" si="260"/>
        <v/>
      </c>
      <c r="BB476" s="29"/>
      <c r="BC476" s="6" t="str">
        <f t="shared" ca="1" si="261"/>
        <v/>
      </c>
      <c r="BD476" s="6" t="str">
        <f t="shared" ca="1" si="262"/>
        <v/>
      </c>
      <c r="BE476" s="6" t="str">
        <f t="shared" ca="1" si="263"/>
        <v/>
      </c>
      <c r="BF476" s="6" t="str">
        <f t="shared" ca="1" si="264"/>
        <v/>
      </c>
      <c r="BG476" s="6" t="str">
        <f t="shared" ca="1" si="265"/>
        <v/>
      </c>
      <c r="BH476" s="6" t="str">
        <f t="shared" ca="1" si="266"/>
        <v/>
      </c>
      <c r="BI476" s="29"/>
      <c r="BJ476" s="302" t="str">
        <f t="shared" ca="1" si="267"/>
        <v/>
      </c>
      <c r="BK476" s="302" t="str">
        <f t="shared" ca="1" si="268"/>
        <v/>
      </c>
      <c r="BL476" s="29"/>
    </row>
    <row r="477" spans="1:64" x14ac:dyDescent="0.15">
      <c r="A477" s="5"/>
      <c r="B477" s="303" t="str">
        <f ca="1">LOG確認!B477</f>
        <v/>
      </c>
      <c r="C477" s="304"/>
      <c r="D477" s="280"/>
      <c r="E477" s="280"/>
      <c r="F477" s="305"/>
      <c r="G477" s="320"/>
      <c r="H477" s="284"/>
      <c r="I477" s="284"/>
      <c r="J477" s="306"/>
      <c r="K477" s="342"/>
      <c r="L477" s="306"/>
      <c r="M477" s="308"/>
      <c r="N477" s="288"/>
      <c r="O477" s="322"/>
      <c r="P477" s="290" t="str">
        <f ca="1">LOG確認!P477</f>
        <v/>
      </c>
      <c r="Q477" s="291" t="str">
        <f ca="1">LOG確認!Q477</f>
        <v/>
      </c>
      <c r="R477" s="292" t="str">
        <f ca="1">LOG確認!R477</f>
        <v/>
      </c>
      <c r="S477" s="310" t="str">
        <f ca="1">LOG確認!S477</f>
        <v/>
      </c>
      <c r="T477" s="29"/>
      <c r="U477" s="326" t="str">
        <f ca="1">LOG確認!F477</f>
        <v/>
      </c>
      <c r="V477" s="681"/>
      <c r="W477" s="29"/>
      <c r="X477" s="29"/>
      <c r="Y477" s="6">
        <f t="shared" si="245"/>
        <v>1</v>
      </c>
      <c r="Z477" s="6">
        <f t="shared" si="246"/>
        <v>1</v>
      </c>
      <c r="AA477" s="6">
        <f t="shared" si="247"/>
        <v>1</v>
      </c>
      <c r="AB477" s="6">
        <f t="shared" si="248"/>
        <v>1</v>
      </c>
      <c r="AC477" s="6">
        <f t="shared" si="249"/>
        <v>1</v>
      </c>
      <c r="AD477" s="6">
        <f t="shared" si="250"/>
        <v>1</v>
      </c>
      <c r="AE477" s="6">
        <f t="shared" si="251"/>
        <v>1</v>
      </c>
      <c r="AF477" s="6">
        <f t="shared" si="252"/>
        <v>1</v>
      </c>
      <c r="AG477" s="6">
        <f t="shared" si="253"/>
        <v>1</v>
      </c>
      <c r="AH477" s="6">
        <f t="shared" si="254"/>
        <v>1</v>
      </c>
      <c r="AI477" s="6">
        <f t="shared" si="279"/>
        <v>1</v>
      </c>
      <c r="AJ477" s="6">
        <f t="shared" ca="1" si="255"/>
        <v>1</v>
      </c>
      <c r="AK477" s="6">
        <f t="shared" si="256"/>
        <v>1</v>
      </c>
      <c r="AL477" s="6">
        <f t="shared" ca="1" si="257"/>
        <v>13</v>
      </c>
      <c r="AM477" s="53"/>
      <c r="AN477" s="6">
        <f t="shared" ca="1" si="258"/>
        <v>1</v>
      </c>
      <c r="AO477" s="29"/>
      <c r="AP477" s="314" t="str">
        <f t="shared" ca="1" si="269"/>
        <v/>
      </c>
      <c r="AQ477" s="314" t="str">
        <f t="shared" ca="1" si="270"/>
        <v/>
      </c>
      <c r="AR477" s="314" t="str">
        <f t="shared" ca="1" si="271"/>
        <v/>
      </c>
      <c r="AS477" s="316" t="str">
        <f t="shared" ca="1" si="272"/>
        <v/>
      </c>
      <c r="AT477" s="316" t="str">
        <f t="shared" ca="1" si="273"/>
        <v/>
      </c>
      <c r="AU477" s="317" t="str">
        <f t="shared" ca="1" si="274"/>
        <v/>
      </c>
      <c r="AV477" s="318" t="str">
        <f t="shared" ca="1" si="259"/>
        <v/>
      </c>
      <c r="AW477" s="316" t="str">
        <f t="shared" ca="1" si="275"/>
        <v/>
      </c>
      <c r="AX477" s="319" t="str">
        <f t="shared" ca="1" si="276"/>
        <v/>
      </c>
      <c r="AY477" s="316" t="str">
        <f t="shared" ca="1" si="277"/>
        <v/>
      </c>
      <c r="AZ477" s="317" t="str">
        <f t="shared" ca="1" si="278"/>
        <v/>
      </c>
      <c r="BA477" s="6" t="str">
        <f t="shared" ca="1" si="260"/>
        <v/>
      </c>
      <c r="BB477" s="29"/>
      <c r="BC477" s="6" t="str">
        <f t="shared" ca="1" si="261"/>
        <v/>
      </c>
      <c r="BD477" s="6" t="str">
        <f t="shared" ca="1" si="262"/>
        <v/>
      </c>
      <c r="BE477" s="6" t="str">
        <f t="shared" ca="1" si="263"/>
        <v/>
      </c>
      <c r="BF477" s="6" t="str">
        <f t="shared" ca="1" si="264"/>
        <v/>
      </c>
      <c r="BG477" s="6" t="str">
        <f t="shared" ca="1" si="265"/>
        <v/>
      </c>
      <c r="BH477" s="6" t="str">
        <f t="shared" ca="1" si="266"/>
        <v/>
      </c>
      <c r="BI477" s="29"/>
      <c r="BJ477" s="302" t="str">
        <f t="shared" ca="1" si="267"/>
        <v/>
      </c>
      <c r="BK477" s="302" t="str">
        <f t="shared" ca="1" si="268"/>
        <v/>
      </c>
      <c r="BL477" s="29"/>
    </row>
    <row r="478" spans="1:64" x14ac:dyDescent="0.15">
      <c r="A478" s="5">
        <v>460</v>
      </c>
      <c r="B478" s="303" t="str">
        <f ca="1">LOG確認!B478</f>
        <v/>
      </c>
      <c r="C478" s="327"/>
      <c r="D478" s="328"/>
      <c r="E478" s="328"/>
      <c r="F478" s="329"/>
      <c r="G478" s="328"/>
      <c r="H478" s="330"/>
      <c r="I478" s="330"/>
      <c r="J478" s="331"/>
      <c r="K478" s="332"/>
      <c r="L478" s="331"/>
      <c r="M478" s="333"/>
      <c r="N478" s="334"/>
      <c r="O478" s="335"/>
      <c r="P478" s="336" t="str">
        <f ca="1">LOG確認!P478</f>
        <v/>
      </c>
      <c r="Q478" s="337" t="str">
        <f ca="1">LOG確認!Q478</f>
        <v/>
      </c>
      <c r="R478" s="338" t="str">
        <f ca="1">LOG確認!R478</f>
        <v/>
      </c>
      <c r="S478" s="339" t="str">
        <f ca="1">LOG確認!S478</f>
        <v/>
      </c>
      <c r="T478" s="29"/>
      <c r="U478" s="340" t="str">
        <f ca="1">LOG確認!F478</f>
        <v/>
      </c>
      <c r="V478" s="681"/>
      <c r="W478" s="29"/>
      <c r="X478" s="29"/>
      <c r="Y478" s="6">
        <f t="shared" si="245"/>
        <v>1</v>
      </c>
      <c r="Z478" s="6">
        <f t="shared" si="246"/>
        <v>1</v>
      </c>
      <c r="AA478" s="6">
        <f t="shared" si="247"/>
        <v>1</v>
      </c>
      <c r="AB478" s="6">
        <f t="shared" si="248"/>
        <v>1</v>
      </c>
      <c r="AC478" s="6">
        <f t="shared" si="249"/>
        <v>1</v>
      </c>
      <c r="AD478" s="6">
        <f t="shared" si="250"/>
        <v>1</v>
      </c>
      <c r="AE478" s="6">
        <f t="shared" si="251"/>
        <v>1</v>
      </c>
      <c r="AF478" s="6">
        <f t="shared" si="252"/>
        <v>1</v>
      </c>
      <c r="AG478" s="6">
        <f t="shared" si="253"/>
        <v>1</v>
      </c>
      <c r="AH478" s="6">
        <f t="shared" si="254"/>
        <v>1</v>
      </c>
      <c r="AI478" s="6">
        <f t="shared" si="279"/>
        <v>1</v>
      </c>
      <c r="AJ478" s="6">
        <f t="shared" ca="1" si="255"/>
        <v>1</v>
      </c>
      <c r="AK478" s="6">
        <f t="shared" si="256"/>
        <v>1</v>
      </c>
      <c r="AL478" s="6">
        <f t="shared" ca="1" si="257"/>
        <v>13</v>
      </c>
      <c r="AM478" s="53"/>
      <c r="AN478" s="6">
        <f t="shared" ca="1" si="258"/>
        <v>1</v>
      </c>
      <c r="AO478" s="29"/>
      <c r="AP478" s="314" t="str">
        <f t="shared" ca="1" si="269"/>
        <v/>
      </c>
      <c r="AQ478" s="314" t="str">
        <f t="shared" ca="1" si="270"/>
        <v/>
      </c>
      <c r="AR478" s="314" t="str">
        <f t="shared" ca="1" si="271"/>
        <v/>
      </c>
      <c r="AS478" s="325" t="str">
        <f t="shared" ca="1" si="272"/>
        <v/>
      </c>
      <c r="AT478" s="325" t="str">
        <f t="shared" ca="1" si="273"/>
        <v/>
      </c>
      <c r="AU478" s="317" t="str">
        <f t="shared" ca="1" si="274"/>
        <v/>
      </c>
      <c r="AV478" s="318" t="str">
        <f t="shared" ca="1" si="259"/>
        <v/>
      </c>
      <c r="AW478" s="325" t="str">
        <f t="shared" ca="1" si="275"/>
        <v/>
      </c>
      <c r="AX478" s="319" t="str">
        <f t="shared" ca="1" si="276"/>
        <v/>
      </c>
      <c r="AY478" s="325" t="str">
        <f t="shared" ca="1" si="277"/>
        <v/>
      </c>
      <c r="AZ478" s="317" t="str">
        <f t="shared" ca="1" si="278"/>
        <v/>
      </c>
      <c r="BA478" s="6" t="str">
        <f t="shared" ca="1" si="260"/>
        <v/>
      </c>
      <c r="BB478" s="29"/>
      <c r="BC478" s="6" t="str">
        <f t="shared" ca="1" si="261"/>
        <v/>
      </c>
      <c r="BD478" s="6" t="str">
        <f t="shared" ca="1" si="262"/>
        <v/>
      </c>
      <c r="BE478" s="6" t="str">
        <f t="shared" ca="1" si="263"/>
        <v/>
      </c>
      <c r="BF478" s="6" t="str">
        <f t="shared" ca="1" si="264"/>
        <v/>
      </c>
      <c r="BG478" s="6" t="str">
        <f t="shared" ca="1" si="265"/>
        <v/>
      </c>
      <c r="BH478" s="6" t="str">
        <f t="shared" ca="1" si="266"/>
        <v/>
      </c>
      <c r="BI478" s="29"/>
      <c r="BJ478" s="302" t="str">
        <f t="shared" ca="1" si="267"/>
        <v/>
      </c>
      <c r="BK478" s="302" t="str">
        <f t="shared" ca="1" si="268"/>
        <v/>
      </c>
      <c r="BL478" s="29"/>
    </row>
    <row r="479" spans="1:64" x14ac:dyDescent="0.15">
      <c r="A479" s="5"/>
      <c r="B479" s="279" t="str">
        <f ca="1">LOG確認!B479</f>
        <v/>
      </c>
      <c r="C479" s="280"/>
      <c r="D479" s="281"/>
      <c r="E479" s="281"/>
      <c r="F479" s="282"/>
      <c r="G479" s="280"/>
      <c r="H479" s="283"/>
      <c r="I479" s="284"/>
      <c r="J479" s="285"/>
      <c r="K479" s="286"/>
      <c r="L479" s="285"/>
      <c r="M479" s="287"/>
      <c r="N479" s="341"/>
      <c r="O479" s="289"/>
      <c r="P479" s="290" t="str">
        <f ca="1">LOG確認!P479</f>
        <v/>
      </c>
      <c r="Q479" s="291" t="str">
        <f ca="1">LOG確認!Q479</f>
        <v/>
      </c>
      <c r="R479" s="292" t="str">
        <f ca="1">LOG確認!R479</f>
        <v/>
      </c>
      <c r="S479" s="310" t="str">
        <f ca="1">LOG確認!S479</f>
        <v/>
      </c>
      <c r="T479" s="29"/>
      <c r="U479" s="294" t="str">
        <f ca="1">LOG確認!F479</f>
        <v/>
      </c>
      <c r="V479" s="681"/>
      <c r="W479" s="29"/>
      <c r="X479" s="29"/>
      <c r="Y479" s="6">
        <f t="shared" si="245"/>
        <v>1</v>
      </c>
      <c r="Z479" s="6">
        <f t="shared" si="246"/>
        <v>1</v>
      </c>
      <c r="AA479" s="6">
        <f t="shared" si="247"/>
        <v>1</v>
      </c>
      <c r="AB479" s="6">
        <f t="shared" si="248"/>
        <v>1</v>
      </c>
      <c r="AC479" s="6">
        <f t="shared" si="249"/>
        <v>1</v>
      </c>
      <c r="AD479" s="6">
        <f t="shared" si="250"/>
        <v>1</v>
      </c>
      <c r="AE479" s="6">
        <f t="shared" si="251"/>
        <v>1</v>
      </c>
      <c r="AF479" s="6">
        <f t="shared" si="252"/>
        <v>1</v>
      </c>
      <c r="AG479" s="6">
        <f t="shared" si="253"/>
        <v>1</v>
      </c>
      <c r="AH479" s="6">
        <f t="shared" si="254"/>
        <v>1</v>
      </c>
      <c r="AI479" s="6">
        <f t="shared" si="279"/>
        <v>1</v>
      </c>
      <c r="AJ479" s="6">
        <f t="shared" ca="1" si="255"/>
        <v>1</v>
      </c>
      <c r="AK479" s="6">
        <f t="shared" si="256"/>
        <v>1</v>
      </c>
      <c r="AL479" s="6">
        <f t="shared" ca="1" si="257"/>
        <v>13</v>
      </c>
      <c r="AM479" s="53"/>
      <c r="AN479" s="6">
        <f t="shared" ca="1" si="258"/>
        <v>1</v>
      </c>
      <c r="AO479" s="29"/>
      <c r="AP479" s="314" t="str">
        <f t="shared" ca="1" si="269"/>
        <v/>
      </c>
      <c r="AQ479" s="314" t="str">
        <f t="shared" ca="1" si="270"/>
        <v/>
      </c>
      <c r="AR479" s="314" t="str">
        <f t="shared" ca="1" si="271"/>
        <v/>
      </c>
      <c r="AS479" s="319" t="str">
        <f t="shared" ca="1" si="272"/>
        <v/>
      </c>
      <c r="AT479" s="319" t="str">
        <f t="shared" ca="1" si="273"/>
        <v/>
      </c>
      <c r="AU479" s="317" t="str">
        <f t="shared" ca="1" si="274"/>
        <v/>
      </c>
      <c r="AV479" s="324" t="str">
        <f t="shared" ca="1" si="259"/>
        <v/>
      </c>
      <c r="AW479" s="319" t="str">
        <f t="shared" ca="1" si="275"/>
        <v/>
      </c>
      <c r="AX479" s="319" t="str">
        <f t="shared" ca="1" si="276"/>
        <v/>
      </c>
      <c r="AY479" s="319" t="str">
        <f t="shared" ca="1" si="277"/>
        <v/>
      </c>
      <c r="AZ479" s="317" t="str">
        <f t="shared" ca="1" si="278"/>
        <v/>
      </c>
      <c r="BA479" s="6" t="str">
        <f t="shared" ca="1" si="260"/>
        <v/>
      </c>
      <c r="BB479" s="29"/>
      <c r="BC479" s="6" t="str">
        <f t="shared" ca="1" si="261"/>
        <v/>
      </c>
      <c r="BD479" s="6" t="str">
        <f t="shared" ca="1" si="262"/>
        <v/>
      </c>
      <c r="BE479" s="6" t="str">
        <f t="shared" ca="1" si="263"/>
        <v/>
      </c>
      <c r="BF479" s="6" t="str">
        <f t="shared" ca="1" si="264"/>
        <v/>
      </c>
      <c r="BG479" s="6" t="str">
        <f t="shared" ca="1" si="265"/>
        <v/>
      </c>
      <c r="BH479" s="6" t="str">
        <f t="shared" ca="1" si="266"/>
        <v/>
      </c>
      <c r="BI479" s="29"/>
      <c r="BJ479" s="302" t="str">
        <f t="shared" ca="1" si="267"/>
        <v/>
      </c>
      <c r="BK479" s="302" t="str">
        <f t="shared" ca="1" si="268"/>
        <v/>
      </c>
      <c r="BL479" s="29"/>
    </row>
    <row r="480" spans="1:64" x14ac:dyDescent="0.15">
      <c r="A480" s="5"/>
      <c r="B480" s="303" t="str">
        <f ca="1">LOG確認!B480</f>
        <v/>
      </c>
      <c r="C480" s="304"/>
      <c r="D480" s="280"/>
      <c r="E480" s="280"/>
      <c r="F480" s="305"/>
      <c r="G480" s="320"/>
      <c r="H480" s="284"/>
      <c r="I480" s="284"/>
      <c r="J480" s="321"/>
      <c r="K480" s="342"/>
      <c r="L480" s="306"/>
      <c r="M480" s="308"/>
      <c r="N480" s="288"/>
      <c r="O480" s="309"/>
      <c r="P480" s="290" t="str">
        <f ca="1">LOG確認!P480</f>
        <v/>
      </c>
      <c r="Q480" s="291" t="str">
        <f ca="1">LOG確認!Q480</f>
        <v/>
      </c>
      <c r="R480" s="292" t="str">
        <f ca="1">LOG確認!R480</f>
        <v/>
      </c>
      <c r="S480" s="310" t="str">
        <f ca="1">LOG確認!S480</f>
        <v/>
      </c>
      <c r="T480" s="29"/>
      <c r="U480" s="311" t="str">
        <f ca="1">LOG確認!F480</f>
        <v/>
      </c>
      <c r="V480" s="681"/>
      <c r="W480" s="29"/>
      <c r="X480" s="29"/>
      <c r="Y480" s="6">
        <f t="shared" si="245"/>
        <v>1</v>
      </c>
      <c r="Z480" s="6">
        <f t="shared" si="246"/>
        <v>1</v>
      </c>
      <c r="AA480" s="6">
        <f t="shared" si="247"/>
        <v>1</v>
      </c>
      <c r="AB480" s="6">
        <f t="shared" si="248"/>
        <v>1</v>
      </c>
      <c r="AC480" s="6">
        <f t="shared" si="249"/>
        <v>1</v>
      </c>
      <c r="AD480" s="6">
        <f t="shared" si="250"/>
        <v>1</v>
      </c>
      <c r="AE480" s="6">
        <f t="shared" si="251"/>
        <v>1</v>
      </c>
      <c r="AF480" s="6">
        <f t="shared" si="252"/>
        <v>1</v>
      </c>
      <c r="AG480" s="6">
        <f t="shared" si="253"/>
        <v>1</v>
      </c>
      <c r="AH480" s="6">
        <f t="shared" si="254"/>
        <v>1</v>
      </c>
      <c r="AI480" s="6">
        <f t="shared" si="279"/>
        <v>1</v>
      </c>
      <c r="AJ480" s="6">
        <f t="shared" ca="1" si="255"/>
        <v>1</v>
      </c>
      <c r="AK480" s="6">
        <f t="shared" si="256"/>
        <v>1</v>
      </c>
      <c r="AL480" s="6">
        <f t="shared" ca="1" si="257"/>
        <v>13</v>
      </c>
      <c r="AM480" s="53"/>
      <c r="AN480" s="6">
        <f t="shared" ca="1" si="258"/>
        <v>1</v>
      </c>
      <c r="AO480" s="29"/>
      <c r="AP480" s="314" t="str">
        <f t="shared" ca="1" si="269"/>
        <v/>
      </c>
      <c r="AQ480" s="314" t="str">
        <f t="shared" ca="1" si="270"/>
        <v/>
      </c>
      <c r="AR480" s="314" t="str">
        <f t="shared" ca="1" si="271"/>
        <v/>
      </c>
      <c r="AS480" s="319" t="str">
        <f t="shared" ca="1" si="272"/>
        <v/>
      </c>
      <c r="AT480" s="319" t="str">
        <f t="shared" ca="1" si="273"/>
        <v/>
      </c>
      <c r="AU480" s="317" t="str">
        <f t="shared" ca="1" si="274"/>
        <v/>
      </c>
      <c r="AV480" s="318" t="str">
        <f t="shared" ca="1" si="259"/>
        <v/>
      </c>
      <c r="AW480" s="319" t="str">
        <f t="shared" ca="1" si="275"/>
        <v/>
      </c>
      <c r="AX480" s="319" t="str">
        <f t="shared" ca="1" si="276"/>
        <v/>
      </c>
      <c r="AY480" s="319" t="str">
        <f t="shared" ca="1" si="277"/>
        <v/>
      </c>
      <c r="AZ480" s="317" t="str">
        <f t="shared" ca="1" si="278"/>
        <v/>
      </c>
      <c r="BA480" s="6" t="str">
        <f t="shared" ca="1" si="260"/>
        <v/>
      </c>
      <c r="BB480" s="29"/>
      <c r="BC480" s="6" t="str">
        <f t="shared" ca="1" si="261"/>
        <v/>
      </c>
      <c r="BD480" s="6" t="str">
        <f t="shared" ca="1" si="262"/>
        <v/>
      </c>
      <c r="BE480" s="6" t="str">
        <f t="shared" ca="1" si="263"/>
        <v/>
      </c>
      <c r="BF480" s="6" t="str">
        <f t="shared" ca="1" si="264"/>
        <v/>
      </c>
      <c r="BG480" s="6" t="str">
        <f t="shared" ca="1" si="265"/>
        <v/>
      </c>
      <c r="BH480" s="6" t="str">
        <f t="shared" ca="1" si="266"/>
        <v/>
      </c>
      <c r="BI480" s="29"/>
      <c r="BJ480" s="302" t="str">
        <f t="shared" ca="1" si="267"/>
        <v/>
      </c>
      <c r="BK480" s="302" t="str">
        <f t="shared" ca="1" si="268"/>
        <v/>
      </c>
      <c r="BL480" s="29"/>
    </row>
    <row r="481" spans="1:64" x14ac:dyDescent="0.15">
      <c r="A481" s="5"/>
      <c r="B481" s="303" t="str">
        <f ca="1">LOG確認!B481</f>
        <v/>
      </c>
      <c r="C481" s="304"/>
      <c r="D481" s="280"/>
      <c r="E481" s="280"/>
      <c r="F481" s="305"/>
      <c r="G481" s="320"/>
      <c r="H481" s="284"/>
      <c r="I481" s="284"/>
      <c r="J481" s="306"/>
      <c r="K481" s="342"/>
      <c r="L481" s="321"/>
      <c r="M481" s="308"/>
      <c r="N481" s="288"/>
      <c r="O481" s="322"/>
      <c r="P481" s="290" t="str">
        <f ca="1">LOG確認!P481</f>
        <v/>
      </c>
      <c r="Q481" s="291" t="str">
        <f ca="1">LOG確認!Q481</f>
        <v/>
      </c>
      <c r="R481" s="292" t="str">
        <f ca="1">LOG確認!R481</f>
        <v/>
      </c>
      <c r="S481" s="310" t="str">
        <f ca="1">LOG確認!S481</f>
        <v/>
      </c>
      <c r="T481" s="29"/>
      <c r="U481" s="311" t="str">
        <f ca="1">LOG確認!F481</f>
        <v/>
      </c>
      <c r="V481" s="681"/>
      <c r="W481" s="29"/>
      <c r="X481" s="29"/>
      <c r="Y481" s="6">
        <f t="shared" si="245"/>
        <v>1</v>
      </c>
      <c r="Z481" s="6">
        <f t="shared" si="246"/>
        <v>1</v>
      </c>
      <c r="AA481" s="6">
        <f t="shared" si="247"/>
        <v>1</v>
      </c>
      <c r="AB481" s="6">
        <f t="shared" si="248"/>
        <v>1</v>
      </c>
      <c r="AC481" s="6">
        <f t="shared" si="249"/>
        <v>1</v>
      </c>
      <c r="AD481" s="6">
        <f t="shared" si="250"/>
        <v>1</v>
      </c>
      <c r="AE481" s="6">
        <f t="shared" si="251"/>
        <v>1</v>
      </c>
      <c r="AF481" s="6">
        <f t="shared" si="252"/>
        <v>1</v>
      </c>
      <c r="AG481" s="6">
        <f t="shared" si="253"/>
        <v>1</v>
      </c>
      <c r="AH481" s="6">
        <f t="shared" si="254"/>
        <v>1</v>
      </c>
      <c r="AI481" s="6">
        <f t="shared" si="279"/>
        <v>1</v>
      </c>
      <c r="AJ481" s="6">
        <f t="shared" ca="1" si="255"/>
        <v>1</v>
      </c>
      <c r="AK481" s="6">
        <f t="shared" si="256"/>
        <v>1</v>
      </c>
      <c r="AL481" s="6">
        <f t="shared" ca="1" si="257"/>
        <v>13</v>
      </c>
      <c r="AM481" s="53"/>
      <c r="AN481" s="6">
        <f t="shared" ca="1" si="258"/>
        <v>1</v>
      </c>
      <c r="AO481" s="29"/>
      <c r="AP481" s="314" t="str">
        <f t="shared" ca="1" si="269"/>
        <v/>
      </c>
      <c r="AQ481" s="314" t="str">
        <f t="shared" ca="1" si="270"/>
        <v/>
      </c>
      <c r="AR481" s="314" t="str">
        <f t="shared" ca="1" si="271"/>
        <v/>
      </c>
      <c r="AS481" s="316" t="str">
        <f t="shared" ca="1" si="272"/>
        <v/>
      </c>
      <c r="AT481" s="316" t="str">
        <f t="shared" ca="1" si="273"/>
        <v/>
      </c>
      <c r="AU481" s="317" t="str">
        <f t="shared" ca="1" si="274"/>
        <v/>
      </c>
      <c r="AV481" s="318" t="str">
        <f t="shared" ca="1" si="259"/>
        <v/>
      </c>
      <c r="AW481" s="316" t="str">
        <f t="shared" ca="1" si="275"/>
        <v/>
      </c>
      <c r="AX481" s="319" t="str">
        <f t="shared" ca="1" si="276"/>
        <v/>
      </c>
      <c r="AY481" s="316" t="str">
        <f t="shared" ca="1" si="277"/>
        <v/>
      </c>
      <c r="AZ481" s="317" t="str">
        <f t="shared" ca="1" si="278"/>
        <v/>
      </c>
      <c r="BA481" s="6" t="str">
        <f t="shared" ca="1" si="260"/>
        <v/>
      </c>
      <c r="BB481" s="29"/>
      <c r="BC481" s="6" t="str">
        <f t="shared" ca="1" si="261"/>
        <v/>
      </c>
      <c r="BD481" s="6" t="str">
        <f t="shared" ca="1" si="262"/>
        <v/>
      </c>
      <c r="BE481" s="6" t="str">
        <f t="shared" ca="1" si="263"/>
        <v/>
      </c>
      <c r="BF481" s="6" t="str">
        <f t="shared" ca="1" si="264"/>
        <v/>
      </c>
      <c r="BG481" s="6" t="str">
        <f t="shared" ca="1" si="265"/>
        <v/>
      </c>
      <c r="BH481" s="6" t="str">
        <f t="shared" ca="1" si="266"/>
        <v/>
      </c>
      <c r="BI481" s="29"/>
      <c r="BJ481" s="302" t="str">
        <f t="shared" ca="1" si="267"/>
        <v/>
      </c>
      <c r="BK481" s="302" t="str">
        <f t="shared" ca="1" si="268"/>
        <v/>
      </c>
      <c r="BL481" s="29"/>
    </row>
    <row r="482" spans="1:64" x14ac:dyDescent="0.15">
      <c r="A482" s="5"/>
      <c r="B482" s="303" t="str">
        <f ca="1">LOG確認!B482</f>
        <v/>
      </c>
      <c r="C482" s="304"/>
      <c r="D482" s="280"/>
      <c r="E482" s="280"/>
      <c r="F482" s="305"/>
      <c r="G482" s="320"/>
      <c r="H482" s="284"/>
      <c r="I482" s="284"/>
      <c r="J482" s="306"/>
      <c r="K482" s="342"/>
      <c r="L482" s="321"/>
      <c r="M482" s="308"/>
      <c r="N482" s="288"/>
      <c r="O482" s="322"/>
      <c r="P482" s="290" t="str">
        <f ca="1">LOG確認!P482</f>
        <v/>
      </c>
      <c r="Q482" s="291" t="str">
        <f ca="1">LOG確認!Q482</f>
        <v/>
      </c>
      <c r="R482" s="292" t="str">
        <f ca="1">LOG確認!R482</f>
        <v/>
      </c>
      <c r="S482" s="310" t="str">
        <f ca="1">LOG確認!S482</f>
        <v/>
      </c>
      <c r="T482" s="29"/>
      <c r="U482" s="311" t="str">
        <f ca="1">LOG確認!F482</f>
        <v/>
      </c>
      <c r="V482" s="681"/>
      <c r="W482" s="29"/>
      <c r="X482" s="29"/>
      <c r="Y482" s="6">
        <f t="shared" si="245"/>
        <v>1</v>
      </c>
      <c r="Z482" s="6">
        <f t="shared" si="246"/>
        <v>1</v>
      </c>
      <c r="AA482" s="6">
        <f t="shared" si="247"/>
        <v>1</v>
      </c>
      <c r="AB482" s="6">
        <f t="shared" si="248"/>
        <v>1</v>
      </c>
      <c r="AC482" s="6">
        <f t="shared" si="249"/>
        <v>1</v>
      </c>
      <c r="AD482" s="6">
        <f t="shared" si="250"/>
        <v>1</v>
      </c>
      <c r="AE482" s="6">
        <f t="shared" si="251"/>
        <v>1</v>
      </c>
      <c r="AF482" s="6">
        <f t="shared" si="252"/>
        <v>1</v>
      </c>
      <c r="AG482" s="6">
        <f t="shared" si="253"/>
        <v>1</v>
      </c>
      <c r="AH482" s="6">
        <f t="shared" si="254"/>
        <v>1</v>
      </c>
      <c r="AI482" s="6">
        <f t="shared" si="279"/>
        <v>1</v>
      </c>
      <c r="AJ482" s="6">
        <f t="shared" ca="1" si="255"/>
        <v>1</v>
      </c>
      <c r="AK482" s="6">
        <f t="shared" si="256"/>
        <v>1</v>
      </c>
      <c r="AL482" s="6">
        <f t="shared" ca="1" si="257"/>
        <v>13</v>
      </c>
      <c r="AM482" s="53"/>
      <c r="AN482" s="6">
        <f t="shared" ca="1" si="258"/>
        <v>1</v>
      </c>
      <c r="AO482" s="29"/>
      <c r="AP482" s="314" t="str">
        <f t="shared" ca="1" si="269"/>
        <v/>
      </c>
      <c r="AQ482" s="314" t="str">
        <f t="shared" ca="1" si="270"/>
        <v/>
      </c>
      <c r="AR482" s="314" t="str">
        <f t="shared" ca="1" si="271"/>
        <v/>
      </c>
      <c r="AS482" s="319" t="str">
        <f t="shared" ca="1" si="272"/>
        <v/>
      </c>
      <c r="AT482" s="319" t="str">
        <f t="shared" ca="1" si="273"/>
        <v/>
      </c>
      <c r="AU482" s="317" t="str">
        <f t="shared" ca="1" si="274"/>
        <v/>
      </c>
      <c r="AV482" s="324" t="str">
        <f t="shared" ca="1" si="259"/>
        <v/>
      </c>
      <c r="AW482" s="319" t="str">
        <f t="shared" ca="1" si="275"/>
        <v/>
      </c>
      <c r="AX482" s="319" t="str">
        <f t="shared" ca="1" si="276"/>
        <v/>
      </c>
      <c r="AY482" s="319" t="str">
        <f t="shared" ca="1" si="277"/>
        <v/>
      </c>
      <c r="AZ482" s="317" t="str">
        <f t="shared" ca="1" si="278"/>
        <v/>
      </c>
      <c r="BA482" s="6" t="str">
        <f t="shared" ca="1" si="260"/>
        <v/>
      </c>
      <c r="BB482" s="29"/>
      <c r="BC482" s="6" t="str">
        <f t="shared" ca="1" si="261"/>
        <v/>
      </c>
      <c r="BD482" s="6" t="str">
        <f t="shared" ca="1" si="262"/>
        <v/>
      </c>
      <c r="BE482" s="6" t="str">
        <f t="shared" ca="1" si="263"/>
        <v/>
      </c>
      <c r="BF482" s="6" t="str">
        <f t="shared" ca="1" si="264"/>
        <v/>
      </c>
      <c r="BG482" s="6" t="str">
        <f t="shared" ca="1" si="265"/>
        <v/>
      </c>
      <c r="BH482" s="6" t="str">
        <f t="shared" ca="1" si="266"/>
        <v/>
      </c>
      <c r="BI482" s="29"/>
      <c r="BJ482" s="302" t="str">
        <f t="shared" ca="1" si="267"/>
        <v/>
      </c>
      <c r="BK482" s="302" t="str">
        <f t="shared" ca="1" si="268"/>
        <v/>
      </c>
      <c r="BL482" s="29"/>
    </row>
    <row r="483" spans="1:64" x14ac:dyDescent="0.15">
      <c r="A483" s="5"/>
      <c r="B483" s="303" t="str">
        <f ca="1">LOG確認!B483</f>
        <v/>
      </c>
      <c r="C483" s="304"/>
      <c r="D483" s="280"/>
      <c r="E483" s="280"/>
      <c r="F483" s="305"/>
      <c r="G483" s="320"/>
      <c r="H483" s="284"/>
      <c r="I483" s="284"/>
      <c r="J483" s="306"/>
      <c r="K483" s="307"/>
      <c r="L483" s="306"/>
      <c r="M483" s="308"/>
      <c r="N483" s="288"/>
      <c r="O483" s="322"/>
      <c r="P483" s="290" t="str">
        <f ca="1">LOG確認!P483</f>
        <v/>
      </c>
      <c r="Q483" s="291" t="str">
        <f ca="1">LOG確認!Q483</f>
        <v/>
      </c>
      <c r="R483" s="292" t="str">
        <f ca="1">LOG確認!R483</f>
        <v/>
      </c>
      <c r="S483" s="310" t="str">
        <f ca="1">LOG確認!S483</f>
        <v/>
      </c>
      <c r="T483" s="29"/>
      <c r="U483" s="311" t="str">
        <f ca="1">LOG確認!F483</f>
        <v/>
      </c>
      <c r="V483" s="681"/>
      <c r="W483" s="29"/>
      <c r="X483" s="29"/>
      <c r="Y483" s="6">
        <f t="shared" si="245"/>
        <v>1</v>
      </c>
      <c r="Z483" s="6">
        <f t="shared" si="246"/>
        <v>1</v>
      </c>
      <c r="AA483" s="6">
        <f t="shared" si="247"/>
        <v>1</v>
      </c>
      <c r="AB483" s="6">
        <f t="shared" si="248"/>
        <v>1</v>
      </c>
      <c r="AC483" s="6">
        <f t="shared" si="249"/>
        <v>1</v>
      </c>
      <c r="AD483" s="6">
        <f t="shared" si="250"/>
        <v>1</v>
      </c>
      <c r="AE483" s="6">
        <f t="shared" si="251"/>
        <v>1</v>
      </c>
      <c r="AF483" s="6">
        <f t="shared" si="252"/>
        <v>1</v>
      </c>
      <c r="AG483" s="6">
        <f t="shared" si="253"/>
        <v>1</v>
      </c>
      <c r="AH483" s="6">
        <f t="shared" si="254"/>
        <v>1</v>
      </c>
      <c r="AI483" s="6">
        <f t="shared" si="279"/>
        <v>1</v>
      </c>
      <c r="AJ483" s="6">
        <f t="shared" ca="1" si="255"/>
        <v>1</v>
      </c>
      <c r="AK483" s="6">
        <f t="shared" si="256"/>
        <v>1</v>
      </c>
      <c r="AL483" s="6">
        <f t="shared" ca="1" si="257"/>
        <v>13</v>
      </c>
      <c r="AM483" s="53"/>
      <c r="AN483" s="6">
        <f t="shared" ca="1" si="258"/>
        <v>1</v>
      </c>
      <c r="AO483" s="29"/>
      <c r="AP483" s="314" t="str">
        <f t="shared" ca="1" si="269"/>
        <v/>
      </c>
      <c r="AQ483" s="314" t="str">
        <f t="shared" ca="1" si="270"/>
        <v/>
      </c>
      <c r="AR483" s="314" t="str">
        <f t="shared" ca="1" si="271"/>
        <v/>
      </c>
      <c r="AS483" s="325" t="str">
        <f t="shared" ca="1" si="272"/>
        <v/>
      </c>
      <c r="AT483" s="325" t="str">
        <f t="shared" ca="1" si="273"/>
        <v/>
      </c>
      <c r="AU483" s="317" t="str">
        <f t="shared" ca="1" si="274"/>
        <v/>
      </c>
      <c r="AV483" s="318" t="str">
        <f t="shared" ca="1" si="259"/>
        <v/>
      </c>
      <c r="AW483" s="325" t="str">
        <f t="shared" ca="1" si="275"/>
        <v/>
      </c>
      <c r="AX483" s="319" t="str">
        <f t="shared" ca="1" si="276"/>
        <v/>
      </c>
      <c r="AY483" s="325" t="str">
        <f t="shared" ca="1" si="277"/>
        <v/>
      </c>
      <c r="AZ483" s="317" t="str">
        <f t="shared" ca="1" si="278"/>
        <v/>
      </c>
      <c r="BA483" s="6" t="str">
        <f t="shared" ca="1" si="260"/>
        <v/>
      </c>
      <c r="BB483" s="29"/>
      <c r="BC483" s="6" t="str">
        <f t="shared" ca="1" si="261"/>
        <v/>
      </c>
      <c r="BD483" s="6" t="str">
        <f t="shared" ca="1" si="262"/>
        <v/>
      </c>
      <c r="BE483" s="6" t="str">
        <f t="shared" ca="1" si="263"/>
        <v/>
      </c>
      <c r="BF483" s="6" t="str">
        <f t="shared" ca="1" si="264"/>
        <v/>
      </c>
      <c r="BG483" s="6" t="str">
        <f t="shared" ca="1" si="265"/>
        <v/>
      </c>
      <c r="BH483" s="6" t="str">
        <f t="shared" ca="1" si="266"/>
        <v/>
      </c>
      <c r="BI483" s="29"/>
      <c r="BJ483" s="302" t="str">
        <f t="shared" ca="1" si="267"/>
        <v/>
      </c>
      <c r="BK483" s="302" t="str">
        <f t="shared" ca="1" si="268"/>
        <v/>
      </c>
      <c r="BL483" s="29"/>
    </row>
    <row r="484" spans="1:64" x14ac:dyDescent="0.15">
      <c r="A484" s="5"/>
      <c r="B484" s="303" t="str">
        <f ca="1">LOG確認!B484</f>
        <v/>
      </c>
      <c r="C484" s="304"/>
      <c r="D484" s="280"/>
      <c r="E484" s="280"/>
      <c r="F484" s="305"/>
      <c r="G484" s="320"/>
      <c r="H484" s="284"/>
      <c r="I484" s="284"/>
      <c r="J484" s="321"/>
      <c r="K484" s="342"/>
      <c r="L484" s="321"/>
      <c r="M484" s="308"/>
      <c r="N484" s="288"/>
      <c r="O484" s="309"/>
      <c r="P484" s="290" t="str">
        <f ca="1">LOG確認!P484</f>
        <v/>
      </c>
      <c r="Q484" s="291" t="str">
        <f ca="1">LOG確認!Q484</f>
        <v/>
      </c>
      <c r="R484" s="292" t="str">
        <f ca="1">LOG確認!R484</f>
        <v/>
      </c>
      <c r="S484" s="310" t="str">
        <f ca="1">LOG確認!S484</f>
        <v/>
      </c>
      <c r="T484" s="29"/>
      <c r="U484" s="326" t="str">
        <f ca="1">LOG確認!F484</f>
        <v/>
      </c>
      <c r="V484" s="681"/>
      <c r="W484" s="29"/>
      <c r="X484" s="29"/>
      <c r="Y484" s="6">
        <f t="shared" si="245"/>
        <v>1</v>
      </c>
      <c r="Z484" s="6">
        <f t="shared" si="246"/>
        <v>1</v>
      </c>
      <c r="AA484" s="6">
        <f t="shared" si="247"/>
        <v>1</v>
      </c>
      <c r="AB484" s="6">
        <f t="shared" si="248"/>
        <v>1</v>
      </c>
      <c r="AC484" s="6">
        <f t="shared" si="249"/>
        <v>1</v>
      </c>
      <c r="AD484" s="6">
        <f t="shared" si="250"/>
        <v>1</v>
      </c>
      <c r="AE484" s="6">
        <f t="shared" si="251"/>
        <v>1</v>
      </c>
      <c r="AF484" s="6">
        <f t="shared" si="252"/>
        <v>1</v>
      </c>
      <c r="AG484" s="6">
        <f t="shared" si="253"/>
        <v>1</v>
      </c>
      <c r="AH484" s="6">
        <f t="shared" si="254"/>
        <v>1</v>
      </c>
      <c r="AI484" s="6">
        <f t="shared" si="279"/>
        <v>1</v>
      </c>
      <c r="AJ484" s="6">
        <f t="shared" ca="1" si="255"/>
        <v>1</v>
      </c>
      <c r="AK484" s="6">
        <f t="shared" si="256"/>
        <v>1</v>
      </c>
      <c r="AL484" s="6">
        <f t="shared" ca="1" si="257"/>
        <v>13</v>
      </c>
      <c r="AM484" s="53"/>
      <c r="AN484" s="6">
        <f t="shared" ca="1" si="258"/>
        <v>1</v>
      </c>
      <c r="AO484" s="29"/>
      <c r="AP484" s="314" t="str">
        <f t="shared" ca="1" si="269"/>
        <v/>
      </c>
      <c r="AQ484" s="314" t="str">
        <f t="shared" ca="1" si="270"/>
        <v/>
      </c>
      <c r="AR484" s="314" t="str">
        <f t="shared" ca="1" si="271"/>
        <v/>
      </c>
      <c r="AS484" s="325" t="str">
        <f t="shared" ca="1" si="272"/>
        <v/>
      </c>
      <c r="AT484" s="325" t="str">
        <f t="shared" ca="1" si="273"/>
        <v/>
      </c>
      <c r="AU484" s="317" t="str">
        <f t="shared" ca="1" si="274"/>
        <v/>
      </c>
      <c r="AV484" s="318" t="str">
        <f t="shared" ca="1" si="259"/>
        <v/>
      </c>
      <c r="AW484" s="325" t="str">
        <f t="shared" ca="1" si="275"/>
        <v/>
      </c>
      <c r="AX484" s="319" t="str">
        <f t="shared" ca="1" si="276"/>
        <v/>
      </c>
      <c r="AY484" s="325" t="str">
        <f t="shared" ca="1" si="277"/>
        <v/>
      </c>
      <c r="AZ484" s="317" t="str">
        <f t="shared" ca="1" si="278"/>
        <v/>
      </c>
      <c r="BA484" s="6" t="str">
        <f t="shared" ca="1" si="260"/>
        <v/>
      </c>
      <c r="BB484" s="29"/>
      <c r="BC484" s="6" t="str">
        <f t="shared" ca="1" si="261"/>
        <v/>
      </c>
      <c r="BD484" s="6" t="str">
        <f t="shared" ca="1" si="262"/>
        <v/>
      </c>
      <c r="BE484" s="6" t="str">
        <f t="shared" ca="1" si="263"/>
        <v/>
      </c>
      <c r="BF484" s="6" t="str">
        <f t="shared" ca="1" si="264"/>
        <v/>
      </c>
      <c r="BG484" s="6" t="str">
        <f t="shared" ca="1" si="265"/>
        <v/>
      </c>
      <c r="BH484" s="6" t="str">
        <f t="shared" ca="1" si="266"/>
        <v/>
      </c>
      <c r="BI484" s="29"/>
      <c r="BJ484" s="302" t="str">
        <f t="shared" ca="1" si="267"/>
        <v/>
      </c>
      <c r="BK484" s="302" t="str">
        <f t="shared" ca="1" si="268"/>
        <v/>
      </c>
      <c r="BL484" s="29"/>
    </row>
    <row r="485" spans="1:64" x14ac:dyDescent="0.15">
      <c r="A485" s="5"/>
      <c r="B485" s="303" t="str">
        <f ca="1">LOG確認!B485</f>
        <v/>
      </c>
      <c r="C485" s="304"/>
      <c r="D485" s="280"/>
      <c r="E485" s="280"/>
      <c r="F485" s="305"/>
      <c r="G485" s="320"/>
      <c r="H485" s="284"/>
      <c r="I485" s="284"/>
      <c r="J485" s="321"/>
      <c r="K485" s="342"/>
      <c r="L485" s="321"/>
      <c r="M485" s="308"/>
      <c r="N485" s="288"/>
      <c r="O485" s="322"/>
      <c r="P485" s="290" t="str">
        <f ca="1">LOG確認!P485</f>
        <v/>
      </c>
      <c r="Q485" s="291" t="str">
        <f ca="1">LOG確認!Q485</f>
        <v/>
      </c>
      <c r="R485" s="292" t="str">
        <f ca="1">LOG確認!R485</f>
        <v/>
      </c>
      <c r="S485" s="310" t="str">
        <f ca="1">LOG確認!S485</f>
        <v/>
      </c>
      <c r="T485" s="29"/>
      <c r="U485" s="311" t="str">
        <f ca="1">LOG確認!F485</f>
        <v/>
      </c>
      <c r="V485" s="681"/>
      <c r="W485" s="29"/>
      <c r="X485" s="29"/>
      <c r="Y485" s="6">
        <f t="shared" si="245"/>
        <v>1</v>
      </c>
      <c r="Z485" s="6">
        <f t="shared" si="246"/>
        <v>1</v>
      </c>
      <c r="AA485" s="6">
        <f t="shared" si="247"/>
        <v>1</v>
      </c>
      <c r="AB485" s="6">
        <f t="shared" si="248"/>
        <v>1</v>
      </c>
      <c r="AC485" s="6">
        <f t="shared" si="249"/>
        <v>1</v>
      </c>
      <c r="AD485" s="6">
        <f t="shared" si="250"/>
        <v>1</v>
      </c>
      <c r="AE485" s="6">
        <f t="shared" si="251"/>
        <v>1</v>
      </c>
      <c r="AF485" s="6">
        <f t="shared" si="252"/>
        <v>1</v>
      </c>
      <c r="AG485" s="6">
        <f t="shared" si="253"/>
        <v>1</v>
      </c>
      <c r="AH485" s="6">
        <f t="shared" si="254"/>
        <v>1</v>
      </c>
      <c r="AI485" s="6">
        <f t="shared" si="279"/>
        <v>1</v>
      </c>
      <c r="AJ485" s="6">
        <f t="shared" ca="1" si="255"/>
        <v>1</v>
      </c>
      <c r="AK485" s="6">
        <f t="shared" si="256"/>
        <v>1</v>
      </c>
      <c r="AL485" s="6">
        <f t="shared" ca="1" si="257"/>
        <v>13</v>
      </c>
      <c r="AM485" s="53"/>
      <c r="AN485" s="6">
        <f t="shared" ca="1" si="258"/>
        <v>1</v>
      </c>
      <c r="AO485" s="29"/>
      <c r="AP485" s="314" t="str">
        <f t="shared" ca="1" si="269"/>
        <v/>
      </c>
      <c r="AQ485" s="314" t="str">
        <f t="shared" ca="1" si="270"/>
        <v/>
      </c>
      <c r="AR485" s="314" t="str">
        <f t="shared" ca="1" si="271"/>
        <v/>
      </c>
      <c r="AS485" s="325" t="str">
        <f t="shared" ca="1" si="272"/>
        <v/>
      </c>
      <c r="AT485" s="325" t="str">
        <f t="shared" ca="1" si="273"/>
        <v/>
      </c>
      <c r="AU485" s="317" t="str">
        <f t="shared" ca="1" si="274"/>
        <v/>
      </c>
      <c r="AV485" s="324" t="str">
        <f t="shared" ca="1" si="259"/>
        <v/>
      </c>
      <c r="AW485" s="325" t="str">
        <f t="shared" ca="1" si="275"/>
        <v/>
      </c>
      <c r="AX485" s="319" t="str">
        <f t="shared" ca="1" si="276"/>
        <v/>
      </c>
      <c r="AY485" s="325" t="str">
        <f t="shared" ca="1" si="277"/>
        <v/>
      </c>
      <c r="AZ485" s="317" t="str">
        <f t="shared" ca="1" si="278"/>
        <v/>
      </c>
      <c r="BA485" s="6" t="str">
        <f t="shared" ca="1" si="260"/>
        <v/>
      </c>
      <c r="BB485" s="29"/>
      <c r="BC485" s="6" t="str">
        <f t="shared" ca="1" si="261"/>
        <v/>
      </c>
      <c r="BD485" s="6" t="str">
        <f t="shared" ca="1" si="262"/>
        <v/>
      </c>
      <c r="BE485" s="6" t="str">
        <f t="shared" ca="1" si="263"/>
        <v/>
      </c>
      <c r="BF485" s="6" t="str">
        <f t="shared" ca="1" si="264"/>
        <v/>
      </c>
      <c r="BG485" s="6" t="str">
        <f t="shared" ca="1" si="265"/>
        <v/>
      </c>
      <c r="BH485" s="6" t="str">
        <f t="shared" ca="1" si="266"/>
        <v/>
      </c>
      <c r="BI485" s="29"/>
      <c r="BJ485" s="302" t="str">
        <f t="shared" ca="1" si="267"/>
        <v/>
      </c>
      <c r="BK485" s="302" t="str">
        <f t="shared" ca="1" si="268"/>
        <v/>
      </c>
      <c r="BL485" s="29"/>
    </row>
    <row r="486" spans="1:64" x14ac:dyDescent="0.15">
      <c r="A486" s="5"/>
      <c r="B486" s="303" t="str">
        <f ca="1">LOG確認!B486</f>
        <v/>
      </c>
      <c r="C486" s="304"/>
      <c r="D486" s="280"/>
      <c r="E486" s="280"/>
      <c r="F486" s="305"/>
      <c r="G486" s="320"/>
      <c r="H486" s="284"/>
      <c r="I486" s="284"/>
      <c r="J486" s="306"/>
      <c r="K486" s="342"/>
      <c r="L486" s="321"/>
      <c r="M486" s="308"/>
      <c r="N486" s="288"/>
      <c r="O486" s="322"/>
      <c r="P486" s="290" t="str">
        <f ca="1">LOG確認!P486</f>
        <v/>
      </c>
      <c r="Q486" s="291" t="str">
        <f ca="1">LOG確認!Q486</f>
        <v/>
      </c>
      <c r="R486" s="292" t="str">
        <f ca="1">LOG確認!R486</f>
        <v/>
      </c>
      <c r="S486" s="310" t="str">
        <f ca="1">LOG確認!S486</f>
        <v/>
      </c>
      <c r="T486" s="29"/>
      <c r="U486" s="311" t="str">
        <f ca="1">LOG確認!F486</f>
        <v/>
      </c>
      <c r="V486" s="681"/>
      <c r="W486" s="29"/>
      <c r="X486" s="29"/>
      <c r="Y486" s="6">
        <f t="shared" si="245"/>
        <v>1</v>
      </c>
      <c r="Z486" s="6">
        <f t="shared" si="246"/>
        <v>1</v>
      </c>
      <c r="AA486" s="6">
        <f t="shared" si="247"/>
        <v>1</v>
      </c>
      <c r="AB486" s="6">
        <f t="shared" si="248"/>
        <v>1</v>
      </c>
      <c r="AC486" s="6">
        <f t="shared" si="249"/>
        <v>1</v>
      </c>
      <c r="AD486" s="6">
        <f t="shared" si="250"/>
        <v>1</v>
      </c>
      <c r="AE486" s="6">
        <f t="shared" si="251"/>
        <v>1</v>
      </c>
      <c r="AF486" s="6">
        <f t="shared" si="252"/>
        <v>1</v>
      </c>
      <c r="AG486" s="6">
        <f t="shared" si="253"/>
        <v>1</v>
      </c>
      <c r="AH486" s="6">
        <f t="shared" si="254"/>
        <v>1</v>
      </c>
      <c r="AI486" s="6">
        <f t="shared" si="279"/>
        <v>1</v>
      </c>
      <c r="AJ486" s="6">
        <f t="shared" ca="1" si="255"/>
        <v>1</v>
      </c>
      <c r="AK486" s="6">
        <f t="shared" si="256"/>
        <v>1</v>
      </c>
      <c r="AL486" s="6">
        <f t="shared" ca="1" si="257"/>
        <v>13</v>
      </c>
      <c r="AM486" s="53"/>
      <c r="AN486" s="6">
        <f t="shared" ca="1" si="258"/>
        <v>1</v>
      </c>
      <c r="AO486" s="29"/>
      <c r="AP486" s="314" t="str">
        <f t="shared" ca="1" si="269"/>
        <v/>
      </c>
      <c r="AQ486" s="314" t="str">
        <f t="shared" ca="1" si="270"/>
        <v/>
      </c>
      <c r="AR486" s="314" t="str">
        <f t="shared" ca="1" si="271"/>
        <v/>
      </c>
      <c r="AS486" s="325" t="str">
        <f t="shared" ca="1" si="272"/>
        <v/>
      </c>
      <c r="AT486" s="325" t="str">
        <f t="shared" ca="1" si="273"/>
        <v/>
      </c>
      <c r="AU486" s="317" t="str">
        <f t="shared" ca="1" si="274"/>
        <v/>
      </c>
      <c r="AV486" s="318" t="str">
        <f t="shared" ca="1" si="259"/>
        <v/>
      </c>
      <c r="AW486" s="325" t="str">
        <f t="shared" ca="1" si="275"/>
        <v/>
      </c>
      <c r="AX486" s="319" t="str">
        <f t="shared" ca="1" si="276"/>
        <v/>
      </c>
      <c r="AY486" s="325" t="str">
        <f t="shared" ca="1" si="277"/>
        <v/>
      </c>
      <c r="AZ486" s="317" t="str">
        <f t="shared" ca="1" si="278"/>
        <v/>
      </c>
      <c r="BA486" s="6" t="str">
        <f t="shared" ca="1" si="260"/>
        <v/>
      </c>
      <c r="BB486" s="29"/>
      <c r="BC486" s="6" t="str">
        <f t="shared" ca="1" si="261"/>
        <v/>
      </c>
      <c r="BD486" s="6" t="str">
        <f t="shared" ca="1" si="262"/>
        <v/>
      </c>
      <c r="BE486" s="6" t="str">
        <f t="shared" ca="1" si="263"/>
        <v/>
      </c>
      <c r="BF486" s="6" t="str">
        <f t="shared" ca="1" si="264"/>
        <v/>
      </c>
      <c r="BG486" s="6" t="str">
        <f t="shared" ca="1" si="265"/>
        <v/>
      </c>
      <c r="BH486" s="6" t="str">
        <f t="shared" ca="1" si="266"/>
        <v/>
      </c>
      <c r="BI486" s="29"/>
      <c r="BJ486" s="302" t="str">
        <f t="shared" ca="1" si="267"/>
        <v/>
      </c>
      <c r="BK486" s="302" t="str">
        <f t="shared" ca="1" si="268"/>
        <v/>
      </c>
      <c r="BL486" s="29"/>
    </row>
    <row r="487" spans="1:64" x14ac:dyDescent="0.15">
      <c r="A487" s="5"/>
      <c r="B487" s="303" t="str">
        <f ca="1">LOG確認!B487</f>
        <v/>
      </c>
      <c r="C487" s="304"/>
      <c r="D487" s="280"/>
      <c r="E487" s="280"/>
      <c r="F487" s="305"/>
      <c r="G487" s="320"/>
      <c r="H487" s="284"/>
      <c r="I487" s="284"/>
      <c r="J487" s="306"/>
      <c r="K487" s="342"/>
      <c r="L487" s="306"/>
      <c r="M487" s="308"/>
      <c r="N487" s="288"/>
      <c r="O487" s="322"/>
      <c r="P487" s="290" t="str">
        <f ca="1">LOG確認!P487</f>
        <v/>
      </c>
      <c r="Q487" s="291" t="str">
        <f ca="1">LOG確認!Q487</f>
        <v/>
      </c>
      <c r="R487" s="292" t="str">
        <f ca="1">LOG確認!R487</f>
        <v/>
      </c>
      <c r="S487" s="310" t="str">
        <f ca="1">LOG確認!S487</f>
        <v/>
      </c>
      <c r="T487" s="29"/>
      <c r="U487" s="326" t="str">
        <f ca="1">LOG確認!F487</f>
        <v/>
      </c>
      <c r="V487" s="681"/>
      <c r="W487" s="29"/>
      <c r="X487" s="29"/>
      <c r="Y487" s="6">
        <f t="shared" si="245"/>
        <v>1</v>
      </c>
      <c r="Z487" s="6">
        <f t="shared" si="246"/>
        <v>1</v>
      </c>
      <c r="AA487" s="6">
        <f t="shared" si="247"/>
        <v>1</v>
      </c>
      <c r="AB487" s="6">
        <f t="shared" si="248"/>
        <v>1</v>
      </c>
      <c r="AC487" s="6">
        <f t="shared" si="249"/>
        <v>1</v>
      </c>
      <c r="AD487" s="6">
        <f t="shared" si="250"/>
        <v>1</v>
      </c>
      <c r="AE487" s="6">
        <f t="shared" si="251"/>
        <v>1</v>
      </c>
      <c r="AF487" s="6">
        <f t="shared" si="252"/>
        <v>1</v>
      </c>
      <c r="AG487" s="6">
        <f t="shared" si="253"/>
        <v>1</v>
      </c>
      <c r="AH487" s="6">
        <f t="shared" si="254"/>
        <v>1</v>
      </c>
      <c r="AI487" s="6">
        <f t="shared" si="279"/>
        <v>1</v>
      </c>
      <c r="AJ487" s="6">
        <f t="shared" ca="1" si="255"/>
        <v>1</v>
      </c>
      <c r="AK487" s="6">
        <f t="shared" si="256"/>
        <v>1</v>
      </c>
      <c r="AL487" s="6">
        <f t="shared" ca="1" si="257"/>
        <v>13</v>
      </c>
      <c r="AM487" s="53"/>
      <c r="AN487" s="6">
        <f t="shared" ca="1" si="258"/>
        <v>1</v>
      </c>
      <c r="AO487" s="29"/>
      <c r="AP487" s="314" t="str">
        <f t="shared" ca="1" si="269"/>
        <v/>
      </c>
      <c r="AQ487" s="314" t="str">
        <f t="shared" ca="1" si="270"/>
        <v/>
      </c>
      <c r="AR487" s="314" t="str">
        <f t="shared" ca="1" si="271"/>
        <v/>
      </c>
      <c r="AS487" s="316" t="str">
        <f t="shared" ca="1" si="272"/>
        <v/>
      </c>
      <c r="AT487" s="316" t="str">
        <f t="shared" ca="1" si="273"/>
        <v/>
      </c>
      <c r="AU487" s="317" t="str">
        <f t="shared" ca="1" si="274"/>
        <v/>
      </c>
      <c r="AV487" s="318" t="str">
        <f t="shared" ca="1" si="259"/>
        <v/>
      </c>
      <c r="AW487" s="316" t="str">
        <f t="shared" ca="1" si="275"/>
        <v/>
      </c>
      <c r="AX487" s="319" t="str">
        <f t="shared" ca="1" si="276"/>
        <v/>
      </c>
      <c r="AY487" s="316" t="str">
        <f t="shared" ca="1" si="277"/>
        <v/>
      </c>
      <c r="AZ487" s="317" t="str">
        <f t="shared" ca="1" si="278"/>
        <v/>
      </c>
      <c r="BA487" s="6" t="str">
        <f t="shared" ca="1" si="260"/>
        <v/>
      </c>
      <c r="BB487" s="29"/>
      <c r="BC487" s="6" t="str">
        <f t="shared" ca="1" si="261"/>
        <v/>
      </c>
      <c r="BD487" s="6" t="str">
        <f t="shared" ca="1" si="262"/>
        <v/>
      </c>
      <c r="BE487" s="6" t="str">
        <f t="shared" ca="1" si="263"/>
        <v/>
      </c>
      <c r="BF487" s="6" t="str">
        <f t="shared" ca="1" si="264"/>
        <v/>
      </c>
      <c r="BG487" s="6" t="str">
        <f t="shared" ca="1" si="265"/>
        <v/>
      </c>
      <c r="BH487" s="6" t="str">
        <f t="shared" ca="1" si="266"/>
        <v/>
      </c>
      <c r="BI487" s="29"/>
      <c r="BJ487" s="302" t="str">
        <f t="shared" ca="1" si="267"/>
        <v/>
      </c>
      <c r="BK487" s="302" t="str">
        <f t="shared" ca="1" si="268"/>
        <v/>
      </c>
      <c r="BL487" s="29"/>
    </row>
    <row r="488" spans="1:64" x14ac:dyDescent="0.15">
      <c r="A488" s="5">
        <v>470</v>
      </c>
      <c r="B488" s="303" t="str">
        <f ca="1">LOG確認!B488</f>
        <v/>
      </c>
      <c r="C488" s="327"/>
      <c r="D488" s="328"/>
      <c r="E488" s="328"/>
      <c r="F488" s="329"/>
      <c r="G488" s="328"/>
      <c r="H488" s="330"/>
      <c r="I488" s="330"/>
      <c r="J488" s="331"/>
      <c r="K488" s="332"/>
      <c r="L488" s="331"/>
      <c r="M488" s="333"/>
      <c r="N488" s="334"/>
      <c r="O488" s="335"/>
      <c r="P488" s="336" t="str">
        <f ca="1">LOG確認!P488</f>
        <v/>
      </c>
      <c r="Q488" s="337" t="str">
        <f ca="1">LOG確認!Q488</f>
        <v/>
      </c>
      <c r="R488" s="338" t="str">
        <f ca="1">LOG確認!R488</f>
        <v/>
      </c>
      <c r="S488" s="339" t="str">
        <f ca="1">LOG確認!S488</f>
        <v/>
      </c>
      <c r="T488" s="29"/>
      <c r="U488" s="340" t="str">
        <f ca="1">LOG確認!F488</f>
        <v/>
      </c>
      <c r="V488" s="681"/>
      <c r="W488" s="29"/>
      <c r="X488" s="29"/>
      <c r="Y488" s="6">
        <f t="shared" si="245"/>
        <v>1</v>
      </c>
      <c r="Z488" s="6">
        <f t="shared" si="246"/>
        <v>1</v>
      </c>
      <c r="AA488" s="6">
        <f t="shared" si="247"/>
        <v>1</v>
      </c>
      <c r="AB488" s="6">
        <f t="shared" si="248"/>
        <v>1</v>
      </c>
      <c r="AC488" s="6">
        <f t="shared" si="249"/>
        <v>1</v>
      </c>
      <c r="AD488" s="6">
        <f t="shared" si="250"/>
        <v>1</v>
      </c>
      <c r="AE488" s="6">
        <f t="shared" si="251"/>
        <v>1</v>
      </c>
      <c r="AF488" s="6">
        <f t="shared" si="252"/>
        <v>1</v>
      </c>
      <c r="AG488" s="6">
        <f t="shared" si="253"/>
        <v>1</v>
      </c>
      <c r="AH488" s="6">
        <f t="shared" si="254"/>
        <v>1</v>
      </c>
      <c r="AI488" s="6">
        <f t="shared" si="279"/>
        <v>1</v>
      </c>
      <c r="AJ488" s="6">
        <f t="shared" ca="1" si="255"/>
        <v>1</v>
      </c>
      <c r="AK488" s="6">
        <f t="shared" si="256"/>
        <v>1</v>
      </c>
      <c r="AL488" s="6">
        <f t="shared" ca="1" si="257"/>
        <v>13</v>
      </c>
      <c r="AM488" s="53"/>
      <c r="AN488" s="6">
        <f t="shared" ca="1" si="258"/>
        <v>1</v>
      </c>
      <c r="AO488" s="29"/>
      <c r="AP488" s="314" t="str">
        <f t="shared" ca="1" si="269"/>
        <v/>
      </c>
      <c r="AQ488" s="314" t="str">
        <f t="shared" ca="1" si="270"/>
        <v/>
      </c>
      <c r="AR488" s="314" t="str">
        <f t="shared" ca="1" si="271"/>
        <v/>
      </c>
      <c r="AS488" s="325" t="str">
        <f t="shared" ca="1" si="272"/>
        <v/>
      </c>
      <c r="AT488" s="325" t="str">
        <f t="shared" ca="1" si="273"/>
        <v/>
      </c>
      <c r="AU488" s="317" t="str">
        <f t="shared" ca="1" si="274"/>
        <v/>
      </c>
      <c r="AV488" s="318" t="str">
        <f t="shared" ca="1" si="259"/>
        <v/>
      </c>
      <c r="AW488" s="325" t="str">
        <f t="shared" ca="1" si="275"/>
        <v/>
      </c>
      <c r="AX488" s="319" t="str">
        <f t="shared" ca="1" si="276"/>
        <v/>
      </c>
      <c r="AY488" s="325" t="str">
        <f t="shared" ca="1" si="277"/>
        <v/>
      </c>
      <c r="AZ488" s="317" t="str">
        <f t="shared" ca="1" si="278"/>
        <v/>
      </c>
      <c r="BA488" s="6" t="str">
        <f t="shared" ca="1" si="260"/>
        <v/>
      </c>
      <c r="BB488" s="29"/>
      <c r="BC488" s="6" t="str">
        <f t="shared" ca="1" si="261"/>
        <v/>
      </c>
      <c r="BD488" s="6" t="str">
        <f t="shared" ca="1" si="262"/>
        <v/>
      </c>
      <c r="BE488" s="6" t="str">
        <f t="shared" ca="1" si="263"/>
        <v/>
      </c>
      <c r="BF488" s="6" t="str">
        <f t="shared" ca="1" si="264"/>
        <v/>
      </c>
      <c r="BG488" s="6" t="str">
        <f t="shared" ca="1" si="265"/>
        <v/>
      </c>
      <c r="BH488" s="6" t="str">
        <f t="shared" ca="1" si="266"/>
        <v/>
      </c>
      <c r="BI488" s="29"/>
      <c r="BJ488" s="302" t="str">
        <f t="shared" ca="1" si="267"/>
        <v/>
      </c>
      <c r="BK488" s="302" t="str">
        <f t="shared" ca="1" si="268"/>
        <v/>
      </c>
      <c r="BL488" s="29"/>
    </row>
    <row r="489" spans="1:64" x14ac:dyDescent="0.15">
      <c r="A489" s="5"/>
      <c r="B489" s="279" t="str">
        <f ca="1">LOG確認!B489</f>
        <v/>
      </c>
      <c r="C489" s="280"/>
      <c r="D489" s="281"/>
      <c r="E489" s="281"/>
      <c r="F489" s="282"/>
      <c r="G489" s="280"/>
      <c r="H489" s="283"/>
      <c r="I489" s="284"/>
      <c r="J489" s="285"/>
      <c r="K489" s="286"/>
      <c r="L489" s="285"/>
      <c r="M489" s="287"/>
      <c r="N489" s="341"/>
      <c r="O489" s="289"/>
      <c r="P489" s="290" t="str">
        <f ca="1">LOG確認!P489</f>
        <v/>
      </c>
      <c r="Q489" s="291" t="str">
        <f ca="1">LOG確認!Q489</f>
        <v/>
      </c>
      <c r="R489" s="292" t="str">
        <f ca="1">LOG確認!R489</f>
        <v/>
      </c>
      <c r="S489" s="310" t="str">
        <f ca="1">LOG確認!S489</f>
        <v/>
      </c>
      <c r="T489" s="29"/>
      <c r="U489" s="294" t="str">
        <f ca="1">LOG確認!F489</f>
        <v/>
      </c>
      <c r="V489" s="681"/>
      <c r="W489" s="29"/>
      <c r="X489" s="29"/>
      <c r="Y489" s="6">
        <f t="shared" si="245"/>
        <v>1</v>
      </c>
      <c r="Z489" s="6">
        <f t="shared" si="246"/>
        <v>1</v>
      </c>
      <c r="AA489" s="6">
        <f t="shared" si="247"/>
        <v>1</v>
      </c>
      <c r="AB489" s="6">
        <f t="shared" si="248"/>
        <v>1</v>
      </c>
      <c r="AC489" s="6">
        <f t="shared" si="249"/>
        <v>1</v>
      </c>
      <c r="AD489" s="6">
        <f t="shared" si="250"/>
        <v>1</v>
      </c>
      <c r="AE489" s="6">
        <f t="shared" si="251"/>
        <v>1</v>
      </c>
      <c r="AF489" s="6">
        <f t="shared" si="252"/>
        <v>1</v>
      </c>
      <c r="AG489" s="6">
        <f t="shared" si="253"/>
        <v>1</v>
      </c>
      <c r="AH489" s="6">
        <f t="shared" si="254"/>
        <v>1</v>
      </c>
      <c r="AI489" s="6">
        <f t="shared" si="279"/>
        <v>1</v>
      </c>
      <c r="AJ489" s="6">
        <f t="shared" ca="1" si="255"/>
        <v>1</v>
      </c>
      <c r="AK489" s="6">
        <f t="shared" si="256"/>
        <v>1</v>
      </c>
      <c r="AL489" s="6">
        <f t="shared" ca="1" si="257"/>
        <v>13</v>
      </c>
      <c r="AM489" s="53"/>
      <c r="AN489" s="6">
        <f t="shared" ca="1" si="258"/>
        <v>1</v>
      </c>
      <c r="AO489" s="29"/>
      <c r="AP489" s="314" t="str">
        <f t="shared" ca="1" si="269"/>
        <v/>
      </c>
      <c r="AQ489" s="314" t="str">
        <f t="shared" ca="1" si="270"/>
        <v/>
      </c>
      <c r="AR489" s="314" t="str">
        <f t="shared" ca="1" si="271"/>
        <v/>
      </c>
      <c r="AS489" s="319" t="str">
        <f t="shared" ca="1" si="272"/>
        <v/>
      </c>
      <c r="AT489" s="319" t="str">
        <f t="shared" ca="1" si="273"/>
        <v/>
      </c>
      <c r="AU489" s="317" t="str">
        <f t="shared" ca="1" si="274"/>
        <v/>
      </c>
      <c r="AV489" s="324" t="str">
        <f t="shared" ca="1" si="259"/>
        <v/>
      </c>
      <c r="AW489" s="319" t="str">
        <f t="shared" ca="1" si="275"/>
        <v/>
      </c>
      <c r="AX489" s="319" t="str">
        <f t="shared" ca="1" si="276"/>
        <v/>
      </c>
      <c r="AY489" s="319" t="str">
        <f t="shared" ca="1" si="277"/>
        <v/>
      </c>
      <c r="AZ489" s="317" t="str">
        <f t="shared" ca="1" si="278"/>
        <v/>
      </c>
      <c r="BA489" s="6" t="str">
        <f t="shared" ca="1" si="260"/>
        <v/>
      </c>
      <c r="BB489" s="29"/>
      <c r="BC489" s="6" t="str">
        <f t="shared" ca="1" si="261"/>
        <v/>
      </c>
      <c r="BD489" s="6" t="str">
        <f t="shared" ca="1" si="262"/>
        <v/>
      </c>
      <c r="BE489" s="6" t="str">
        <f t="shared" ca="1" si="263"/>
        <v/>
      </c>
      <c r="BF489" s="6" t="str">
        <f t="shared" ca="1" si="264"/>
        <v/>
      </c>
      <c r="BG489" s="6" t="str">
        <f t="shared" ca="1" si="265"/>
        <v/>
      </c>
      <c r="BH489" s="6" t="str">
        <f t="shared" ca="1" si="266"/>
        <v/>
      </c>
      <c r="BI489" s="29"/>
      <c r="BJ489" s="302" t="str">
        <f t="shared" ca="1" si="267"/>
        <v/>
      </c>
      <c r="BK489" s="302" t="str">
        <f t="shared" ca="1" si="268"/>
        <v/>
      </c>
      <c r="BL489" s="29"/>
    </row>
    <row r="490" spans="1:64" x14ac:dyDescent="0.15">
      <c r="A490" s="5"/>
      <c r="B490" s="303" t="str">
        <f ca="1">LOG確認!B490</f>
        <v/>
      </c>
      <c r="C490" s="304"/>
      <c r="D490" s="280"/>
      <c r="E490" s="280"/>
      <c r="F490" s="305"/>
      <c r="G490" s="320"/>
      <c r="H490" s="284"/>
      <c r="I490" s="284"/>
      <c r="J490" s="321"/>
      <c r="K490" s="342"/>
      <c r="L490" s="306"/>
      <c r="M490" s="308"/>
      <c r="N490" s="288"/>
      <c r="O490" s="309"/>
      <c r="P490" s="290" t="str">
        <f ca="1">LOG確認!P490</f>
        <v/>
      </c>
      <c r="Q490" s="291" t="str">
        <f ca="1">LOG確認!Q490</f>
        <v/>
      </c>
      <c r="R490" s="292" t="str">
        <f ca="1">LOG確認!R490</f>
        <v/>
      </c>
      <c r="S490" s="310" t="str">
        <f ca="1">LOG確認!S490</f>
        <v/>
      </c>
      <c r="T490" s="29"/>
      <c r="U490" s="311" t="str">
        <f ca="1">LOG確認!F490</f>
        <v/>
      </c>
      <c r="V490" s="681"/>
      <c r="W490" s="29"/>
      <c r="X490" s="29"/>
      <c r="Y490" s="6">
        <f t="shared" si="245"/>
        <v>1</v>
      </c>
      <c r="Z490" s="6">
        <f t="shared" si="246"/>
        <v>1</v>
      </c>
      <c r="AA490" s="6">
        <f t="shared" si="247"/>
        <v>1</v>
      </c>
      <c r="AB490" s="6">
        <f t="shared" si="248"/>
        <v>1</v>
      </c>
      <c r="AC490" s="6">
        <f t="shared" si="249"/>
        <v>1</v>
      </c>
      <c r="AD490" s="6">
        <f t="shared" si="250"/>
        <v>1</v>
      </c>
      <c r="AE490" s="6">
        <f t="shared" si="251"/>
        <v>1</v>
      </c>
      <c r="AF490" s="6">
        <f t="shared" si="252"/>
        <v>1</v>
      </c>
      <c r="AG490" s="6">
        <f t="shared" si="253"/>
        <v>1</v>
      </c>
      <c r="AH490" s="6">
        <f t="shared" si="254"/>
        <v>1</v>
      </c>
      <c r="AI490" s="6">
        <f t="shared" si="279"/>
        <v>1</v>
      </c>
      <c r="AJ490" s="6">
        <f t="shared" ca="1" si="255"/>
        <v>1</v>
      </c>
      <c r="AK490" s="6">
        <f t="shared" si="256"/>
        <v>1</v>
      </c>
      <c r="AL490" s="6">
        <f t="shared" ca="1" si="257"/>
        <v>13</v>
      </c>
      <c r="AM490" s="53"/>
      <c r="AN490" s="6">
        <f t="shared" ca="1" si="258"/>
        <v>1</v>
      </c>
      <c r="AO490" s="29"/>
      <c r="AP490" s="314" t="str">
        <f t="shared" ca="1" si="269"/>
        <v/>
      </c>
      <c r="AQ490" s="314" t="str">
        <f t="shared" ca="1" si="270"/>
        <v/>
      </c>
      <c r="AR490" s="314" t="str">
        <f t="shared" ca="1" si="271"/>
        <v/>
      </c>
      <c r="AS490" s="319" t="str">
        <f t="shared" ca="1" si="272"/>
        <v/>
      </c>
      <c r="AT490" s="319" t="str">
        <f t="shared" ca="1" si="273"/>
        <v/>
      </c>
      <c r="AU490" s="317" t="str">
        <f t="shared" ca="1" si="274"/>
        <v/>
      </c>
      <c r="AV490" s="318" t="str">
        <f t="shared" ca="1" si="259"/>
        <v/>
      </c>
      <c r="AW490" s="319" t="str">
        <f t="shared" ca="1" si="275"/>
        <v/>
      </c>
      <c r="AX490" s="319" t="str">
        <f t="shared" ca="1" si="276"/>
        <v/>
      </c>
      <c r="AY490" s="319" t="str">
        <f t="shared" ca="1" si="277"/>
        <v/>
      </c>
      <c r="AZ490" s="317" t="str">
        <f t="shared" ca="1" si="278"/>
        <v/>
      </c>
      <c r="BA490" s="6" t="str">
        <f t="shared" ca="1" si="260"/>
        <v/>
      </c>
      <c r="BB490" s="29"/>
      <c r="BC490" s="6" t="str">
        <f t="shared" ca="1" si="261"/>
        <v/>
      </c>
      <c r="BD490" s="6" t="str">
        <f t="shared" ca="1" si="262"/>
        <v/>
      </c>
      <c r="BE490" s="6" t="str">
        <f t="shared" ca="1" si="263"/>
        <v/>
      </c>
      <c r="BF490" s="6" t="str">
        <f t="shared" ca="1" si="264"/>
        <v/>
      </c>
      <c r="BG490" s="6" t="str">
        <f t="shared" ca="1" si="265"/>
        <v/>
      </c>
      <c r="BH490" s="6" t="str">
        <f t="shared" ca="1" si="266"/>
        <v/>
      </c>
      <c r="BI490" s="29"/>
      <c r="BJ490" s="302" t="str">
        <f t="shared" ca="1" si="267"/>
        <v/>
      </c>
      <c r="BK490" s="302" t="str">
        <f t="shared" ca="1" si="268"/>
        <v/>
      </c>
      <c r="BL490" s="29"/>
    </row>
    <row r="491" spans="1:64" x14ac:dyDescent="0.15">
      <c r="A491" s="5"/>
      <c r="B491" s="303" t="str">
        <f ca="1">LOG確認!B491</f>
        <v/>
      </c>
      <c r="C491" s="304"/>
      <c r="D491" s="280"/>
      <c r="E491" s="280"/>
      <c r="F491" s="305"/>
      <c r="G491" s="320"/>
      <c r="H491" s="284"/>
      <c r="I491" s="284"/>
      <c r="J491" s="306"/>
      <c r="K491" s="342"/>
      <c r="L491" s="321"/>
      <c r="M491" s="308"/>
      <c r="N491" s="288"/>
      <c r="O491" s="322"/>
      <c r="P491" s="290" t="str">
        <f ca="1">LOG確認!P491</f>
        <v/>
      </c>
      <c r="Q491" s="291" t="str">
        <f ca="1">LOG確認!Q491</f>
        <v/>
      </c>
      <c r="R491" s="292" t="str">
        <f ca="1">LOG確認!R491</f>
        <v/>
      </c>
      <c r="S491" s="310" t="str">
        <f ca="1">LOG確認!S491</f>
        <v/>
      </c>
      <c r="T491" s="29"/>
      <c r="U491" s="311" t="str">
        <f ca="1">LOG確認!F491</f>
        <v/>
      </c>
      <c r="V491" s="681"/>
      <c r="W491" s="29"/>
      <c r="X491" s="29"/>
      <c r="Y491" s="6">
        <f t="shared" si="245"/>
        <v>1</v>
      </c>
      <c r="Z491" s="6">
        <f t="shared" si="246"/>
        <v>1</v>
      </c>
      <c r="AA491" s="6">
        <f t="shared" si="247"/>
        <v>1</v>
      </c>
      <c r="AB491" s="6">
        <f t="shared" si="248"/>
        <v>1</v>
      </c>
      <c r="AC491" s="6">
        <f t="shared" si="249"/>
        <v>1</v>
      </c>
      <c r="AD491" s="6">
        <f t="shared" si="250"/>
        <v>1</v>
      </c>
      <c r="AE491" s="6">
        <f t="shared" si="251"/>
        <v>1</v>
      </c>
      <c r="AF491" s="6">
        <f t="shared" si="252"/>
        <v>1</v>
      </c>
      <c r="AG491" s="6">
        <f t="shared" si="253"/>
        <v>1</v>
      </c>
      <c r="AH491" s="6">
        <f t="shared" si="254"/>
        <v>1</v>
      </c>
      <c r="AI491" s="6">
        <f t="shared" si="279"/>
        <v>1</v>
      </c>
      <c r="AJ491" s="6">
        <f t="shared" ca="1" si="255"/>
        <v>1</v>
      </c>
      <c r="AK491" s="6">
        <f t="shared" si="256"/>
        <v>1</v>
      </c>
      <c r="AL491" s="6">
        <f t="shared" ca="1" si="257"/>
        <v>13</v>
      </c>
      <c r="AM491" s="53"/>
      <c r="AN491" s="6">
        <f t="shared" ca="1" si="258"/>
        <v>1</v>
      </c>
      <c r="AO491" s="29"/>
      <c r="AP491" s="314" t="str">
        <f t="shared" ca="1" si="269"/>
        <v/>
      </c>
      <c r="AQ491" s="314" t="str">
        <f t="shared" ca="1" si="270"/>
        <v/>
      </c>
      <c r="AR491" s="314" t="str">
        <f t="shared" ca="1" si="271"/>
        <v/>
      </c>
      <c r="AS491" s="316" t="str">
        <f t="shared" ca="1" si="272"/>
        <v/>
      </c>
      <c r="AT491" s="316" t="str">
        <f t="shared" ca="1" si="273"/>
        <v/>
      </c>
      <c r="AU491" s="317" t="str">
        <f t="shared" ca="1" si="274"/>
        <v/>
      </c>
      <c r="AV491" s="318" t="str">
        <f t="shared" ca="1" si="259"/>
        <v/>
      </c>
      <c r="AW491" s="316" t="str">
        <f t="shared" ca="1" si="275"/>
        <v/>
      </c>
      <c r="AX491" s="319" t="str">
        <f t="shared" ca="1" si="276"/>
        <v/>
      </c>
      <c r="AY491" s="316" t="str">
        <f t="shared" ca="1" si="277"/>
        <v/>
      </c>
      <c r="AZ491" s="317" t="str">
        <f t="shared" ca="1" si="278"/>
        <v/>
      </c>
      <c r="BA491" s="6" t="str">
        <f t="shared" ca="1" si="260"/>
        <v/>
      </c>
      <c r="BB491" s="29"/>
      <c r="BC491" s="6" t="str">
        <f t="shared" ca="1" si="261"/>
        <v/>
      </c>
      <c r="BD491" s="6" t="str">
        <f t="shared" ca="1" si="262"/>
        <v/>
      </c>
      <c r="BE491" s="6" t="str">
        <f t="shared" ca="1" si="263"/>
        <v/>
      </c>
      <c r="BF491" s="6" t="str">
        <f t="shared" ca="1" si="264"/>
        <v/>
      </c>
      <c r="BG491" s="6" t="str">
        <f t="shared" ca="1" si="265"/>
        <v/>
      </c>
      <c r="BH491" s="6" t="str">
        <f t="shared" ca="1" si="266"/>
        <v/>
      </c>
      <c r="BI491" s="29"/>
      <c r="BJ491" s="302" t="str">
        <f t="shared" ca="1" si="267"/>
        <v/>
      </c>
      <c r="BK491" s="302" t="str">
        <f t="shared" ca="1" si="268"/>
        <v/>
      </c>
      <c r="BL491" s="29"/>
    </row>
    <row r="492" spans="1:64" x14ac:dyDescent="0.15">
      <c r="A492" s="5"/>
      <c r="B492" s="303" t="str">
        <f ca="1">LOG確認!B492</f>
        <v/>
      </c>
      <c r="C492" s="304"/>
      <c r="D492" s="280"/>
      <c r="E492" s="280"/>
      <c r="F492" s="305"/>
      <c r="G492" s="320"/>
      <c r="H492" s="284"/>
      <c r="I492" s="284"/>
      <c r="J492" s="306"/>
      <c r="K492" s="342"/>
      <c r="L492" s="321"/>
      <c r="M492" s="308"/>
      <c r="N492" s="288"/>
      <c r="O492" s="322"/>
      <c r="P492" s="290" t="str">
        <f ca="1">LOG確認!P492</f>
        <v/>
      </c>
      <c r="Q492" s="291" t="str">
        <f ca="1">LOG確認!Q492</f>
        <v/>
      </c>
      <c r="R492" s="292" t="str">
        <f ca="1">LOG確認!R492</f>
        <v/>
      </c>
      <c r="S492" s="310" t="str">
        <f ca="1">LOG確認!S492</f>
        <v/>
      </c>
      <c r="T492" s="29"/>
      <c r="U492" s="311" t="str">
        <f ca="1">LOG確認!F492</f>
        <v/>
      </c>
      <c r="V492" s="681"/>
      <c r="W492" s="29"/>
      <c r="X492" s="29"/>
      <c r="Y492" s="6">
        <f t="shared" si="245"/>
        <v>1</v>
      </c>
      <c r="Z492" s="6">
        <f t="shared" si="246"/>
        <v>1</v>
      </c>
      <c r="AA492" s="6">
        <f t="shared" si="247"/>
        <v>1</v>
      </c>
      <c r="AB492" s="6">
        <f t="shared" si="248"/>
        <v>1</v>
      </c>
      <c r="AC492" s="6">
        <f t="shared" si="249"/>
        <v>1</v>
      </c>
      <c r="AD492" s="6">
        <f t="shared" si="250"/>
        <v>1</v>
      </c>
      <c r="AE492" s="6">
        <f t="shared" si="251"/>
        <v>1</v>
      </c>
      <c r="AF492" s="6">
        <f t="shared" si="252"/>
        <v>1</v>
      </c>
      <c r="AG492" s="6">
        <f t="shared" si="253"/>
        <v>1</v>
      </c>
      <c r="AH492" s="6">
        <f t="shared" si="254"/>
        <v>1</v>
      </c>
      <c r="AI492" s="6">
        <f t="shared" si="279"/>
        <v>1</v>
      </c>
      <c r="AJ492" s="6">
        <f t="shared" ca="1" si="255"/>
        <v>1</v>
      </c>
      <c r="AK492" s="6">
        <f t="shared" si="256"/>
        <v>1</v>
      </c>
      <c r="AL492" s="6">
        <f t="shared" ca="1" si="257"/>
        <v>13</v>
      </c>
      <c r="AM492" s="53"/>
      <c r="AN492" s="6">
        <f t="shared" ca="1" si="258"/>
        <v>1</v>
      </c>
      <c r="AO492" s="29"/>
      <c r="AP492" s="314" t="str">
        <f t="shared" ca="1" si="269"/>
        <v/>
      </c>
      <c r="AQ492" s="314" t="str">
        <f t="shared" ca="1" si="270"/>
        <v/>
      </c>
      <c r="AR492" s="314" t="str">
        <f t="shared" ca="1" si="271"/>
        <v/>
      </c>
      <c r="AS492" s="319" t="str">
        <f t="shared" ca="1" si="272"/>
        <v/>
      </c>
      <c r="AT492" s="319" t="str">
        <f t="shared" ca="1" si="273"/>
        <v/>
      </c>
      <c r="AU492" s="317" t="str">
        <f t="shared" ca="1" si="274"/>
        <v/>
      </c>
      <c r="AV492" s="324" t="str">
        <f t="shared" ca="1" si="259"/>
        <v/>
      </c>
      <c r="AW492" s="319" t="str">
        <f t="shared" ca="1" si="275"/>
        <v/>
      </c>
      <c r="AX492" s="319" t="str">
        <f t="shared" ca="1" si="276"/>
        <v/>
      </c>
      <c r="AY492" s="319" t="str">
        <f t="shared" ca="1" si="277"/>
        <v/>
      </c>
      <c r="AZ492" s="317" t="str">
        <f t="shared" ca="1" si="278"/>
        <v/>
      </c>
      <c r="BA492" s="6" t="str">
        <f t="shared" ca="1" si="260"/>
        <v/>
      </c>
      <c r="BB492" s="29"/>
      <c r="BC492" s="6" t="str">
        <f t="shared" ca="1" si="261"/>
        <v/>
      </c>
      <c r="BD492" s="6" t="str">
        <f t="shared" ca="1" si="262"/>
        <v/>
      </c>
      <c r="BE492" s="6" t="str">
        <f t="shared" ca="1" si="263"/>
        <v/>
      </c>
      <c r="BF492" s="6" t="str">
        <f t="shared" ca="1" si="264"/>
        <v/>
      </c>
      <c r="BG492" s="6" t="str">
        <f t="shared" ca="1" si="265"/>
        <v/>
      </c>
      <c r="BH492" s="6" t="str">
        <f t="shared" ca="1" si="266"/>
        <v/>
      </c>
      <c r="BI492" s="29"/>
      <c r="BJ492" s="302" t="str">
        <f t="shared" ca="1" si="267"/>
        <v/>
      </c>
      <c r="BK492" s="302" t="str">
        <f t="shared" ca="1" si="268"/>
        <v/>
      </c>
      <c r="BL492" s="29"/>
    </row>
    <row r="493" spans="1:64" x14ac:dyDescent="0.15">
      <c r="A493" s="5"/>
      <c r="B493" s="303" t="str">
        <f ca="1">LOG確認!B493</f>
        <v/>
      </c>
      <c r="C493" s="304"/>
      <c r="D493" s="280"/>
      <c r="E493" s="280"/>
      <c r="F493" s="305"/>
      <c r="G493" s="320"/>
      <c r="H493" s="284"/>
      <c r="I493" s="284"/>
      <c r="J493" s="306"/>
      <c r="K493" s="307"/>
      <c r="L493" s="306"/>
      <c r="M493" s="308"/>
      <c r="N493" s="288"/>
      <c r="O493" s="322"/>
      <c r="P493" s="290" t="str">
        <f ca="1">LOG確認!P493</f>
        <v/>
      </c>
      <c r="Q493" s="291" t="str">
        <f ca="1">LOG確認!Q493</f>
        <v/>
      </c>
      <c r="R493" s="292" t="str">
        <f ca="1">LOG確認!R493</f>
        <v/>
      </c>
      <c r="S493" s="310" t="str">
        <f ca="1">LOG確認!S493</f>
        <v/>
      </c>
      <c r="T493" s="29"/>
      <c r="U493" s="311" t="str">
        <f ca="1">LOG確認!F493</f>
        <v/>
      </c>
      <c r="V493" s="681"/>
      <c r="W493" s="29"/>
      <c r="X493" s="29"/>
      <c r="Y493" s="6">
        <f t="shared" si="245"/>
        <v>1</v>
      </c>
      <c r="Z493" s="6">
        <f t="shared" si="246"/>
        <v>1</v>
      </c>
      <c r="AA493" s="6">
        <f t="shared" si="247"/>
        <v>1</v>
      </c>
      <c r="AB493" s="6">
        <f t="shared" si="248"/>
        <v>1</v>
      </c>
      <c r="AC493" s="6">
        <f t="shared" si="249"/>
        <v>1</v>
      </c>
      <c r="AD493" s="6">
        <f t="shared" si="250"/>
        <v>1</v>
      </c>
      <c r="AE493" s="6">
        <f t="shared" si="251"/>
        <v>1</v>
      </c>
      <c r="AF493" s="6">
        <f t="shared" si="252"/>
        <v>1</v>
      </c>
      <c r="AG493" s="6">
        <f t="shared" si="253"/>
        <v>1</v>
      </c>
      <c r="AH493" s="6">
        <f t="shared" si="254"/>
        <v>1</v>
      </c>
      <c r="AI493" s="6">
        <f t="shared" si="279"/>
        <v>1</v>
      </c>
      <c r="AJ493" s="6">
        <f t="shared" ca="1" si="255"/>
        <v>1</v>
      </c>
      <c r="AK493" s="6">
        <f t="shared" si="256"/>
        <v>1</v>
      </c>
      <c r="AL493" s="6">
        <f t="shared" ca="1" si="257"/>
        <v>13</v>
      </c>
      <c r="AM493" s="53"/>
      <c r="AN493" s="6">
        <f t="shared" ca="1" si="258"/>
        <v>1</v>
      </c>
      <c r="AO493" s="29"/>
      <c r="AP493" s="314" t="str">
        <f t="shared" ca="1" si="269"/>
        <v/>
      </c>
      <c r="AQ493" s="314" t="str">
        <f t="shared" ca="1" si="270"/>
        <v/>
      </c>
      <c r="AR493" s="314" t="str">
        <f t="shared" ca="1" si="271"/>
        <v/>
      </c>
      <c r="AS493" s="325" t="str">
        <f t="shared" ca="1" si="272"/>
        <v/>
      </c>
      <c r="AT493" s="325" t="str">
        <f t="shared" ca="1" si="273"/>
        <v/>
      </c>
      <c r="AU493" s="317" t="str">
        <f t="shared" ca="1" si="274"/>
        <v/>
      </c>
      <c r="AV493" s="318" t="str">
        <f t="shared" ca="1" si="259"/>
        <v/>
      </c>
      <c r="AW493" s="325" t="str">
        <f t="shared" ca="1" si="275"/>
        <v/>
      </c>
      <c r="AX493" s="319" t="str">
        <f t="shared" ca="1" si="276"/>
        <v/>
      </c>
      <c r="AY493" s="325" t="str">
        <f t="shared" ca="1" si="277"/>
        <v/>
      </c>
      <c r="AZ493" s="317" t="str">
        <f t="shared" ca="1" si="278"/>
        <v/>
      </c>
      <c r="BA493" s="6" t="str">
        <f t="shared" ca="1" si="260"/>
        <v/>
      </c>
      <c r="BB493" s="29"/>
      <c r="BC493" s="6" t="str">
        <f t="shared" ca="1" si="261"/>
        <v/>
      </c>
      <c r="BD493" s="6" t="str">
        <f t="shared" ca="1" si="262"/>
        <v/>
      </c>
      <c r="BE493" s="6" t="str">
        <f t="shared" ca="1" si="263"/>
        <v/>
      </c>
      <c r="BF493" s="6" t="str">
        <f t="shared" ca="1" si="264"/>
        <v/>
      </c>
      <c r="BG493" s="6" t="str">
        <f t="shared" ca="1" si="265"/>
        <v/>
      </c>
      <c r="BH493" s="6" t="str">
        <f t="shared" ca="1" si="266"/>
        <v/>
      </c>
      <c r="BI493" s="29"/>
      <c r="BJ493" s="302" t="str">
        <f t="shared" ca="1" si="267"/>
        <v/>
      </c>
      <c r="BK493" s="302" t="str">
        <f t="shared" ca="1" si="268"/>
        <v/>
      </c>
      <c r="BL493" s="29"/>
    </row>
    <row r="494" spans="1:64" x14ac:dyDescent="0.15">
      <c r="A494" s="5"/>
      <c r="B494" s="303" t="str">
        <f ca="1">LOG確認!B494</f>
        <v/>
      </c>
      <c r="C494" s="304"/>
      <c r="D494" s="280"/>
      <c r="E494" s="280"/>
      <c r="F494" s="305"/>
      <c r="G494" s="320"/>
      <c r="H494" s="284"/>
      <c r="I494" s="284"/>
      <c r="J494" s="321"/>
      <c r="K494" s="342"/>
      <c r="L494" s="321"/>
      <c r="M494" s="308"/>
      <c r="N494" s="288"/>
      <c r="O494" s="309"/>
      <c r="P494" s="290" t="str">
        <f ca="1">LOG確認!P494</f>
        <v/>
      </c>
      <c r="Q494" s="291" t="str">
        <f ca="1">LOG確認!Q494</f>
        <v/>
      </c>
      <c r="R494" s="292" t="str">
        <f ca="1">LOG確認!R494</f>
        <v/>
      </c>
      <c r="S494" s="310" t="str">
        <f ca="1">LOG確認!S494</f>
        <v/>
      </c>
      <c r="T494" s="29"/>
      <c r="U494" s="326" t="str">
        <f ca="1">LOG確認!F494</f>
        <v/>
      </c>
      <c r="V494" s="681"/>
      <c r="W494" s="29"/>
      <c r="X494" s="29"/>
      <c r="Y494" s="6">
        <f t="shared" si="245"/>
        <v>1</v>
      </c>
      <c r="Z494" s="6">
        <f t="shared" si="246"/>
        <v>1</v>
      </c>
      <c r="AA494" s="6">
        <f t="shared" si="247"/>
        <v>1</v>
      </c>
      <c r="AB494" s="6">
        <f t="shared" si="248"/>
        <v>1</v>
      </c>
      <c r="AC494" s="6">
        <f t="shared" si="249"/>
        <v>1</v>
      </c>
      <c r="AD494" s="6">
        <f t="shared" si="250"/>
        <v>1</v>
      </c>
      <c r="AE494" s="6">
        <f t="shared" si="251"/>
        <v>1</v>
      </c>
      <c r="AF494" s="6">
        <f t="shared" si="252"/>
        <v>1</v>
      </c>
      <c r="AG494" s="6">
        <f t="shared" si="253"/>
        <v>1</v>
      </c>
      <c r="AH494" s="6">
        <f t="shared" si="254"/>
        <v>1</v>
      </c>
      <c r="AI494" s="6">
        <f t="shared" si="279"/>
        <v>1</v>
      </c>
      <c r="AJ494" s="6">
        <f t="shared" ca="1" si="255"/>
        <v>1</v>
      </c>
      <c r="AK494" s="6">
        <f t="shared" si="256"/>
        <v>1</v>
      </c>
      <c r="AL494" s="6">
        <f t="shared" ca="1" si="257"/>
        <v>13</v>
      </c>
      <c r="AM494" s="53"/>
      <c r="AN494" s="6">
        <f t="shared" ca="1" si="258"/>
        <v>1</v>
      </c>
      <c r="AO494" s="29"/>
      <c r="AP494" s="314" t="str">
        <f t="shared" ca="1" si="269"/>
        <v/>
      </c>
      <c r="AQ494" s="314" t="str">
        <f t="shared" ca="1" si="270"/>
        <v/>
      </c>
      <c r="AR494" s="314" t="str">
        <f t="shared" ca="1" si="271"/>
        <v/>
      </c>
      <c r="AS494" s="325" t="str">
        <f t="shared" ca="1" si="272"/>
        <v/>
      </c>
      <c r="AT494" s="325" t="str">
        <f t="shared" ca="1" si="273"/>
        <v/>
      </c>
      <c r="AU494" s="317" t="str">
        <f t="shared" ca="1" si="274"/>
        <v/>
      </c>
      <c r="AV494" s="318" t="str">
        <f t="shared" ca="1" si="259"/>
        <v/>
      </c>
      <c r="AW494" s="325" t="str">
        <f t="shared" ca="1" si="275"/>
        <v/>
      </c>
      <c r="AX494" s="319" t="str">
        <f t="shared" ca="1" si="276"/>
        <v/>
      </c>
      <c r="AY494" s="325" t="str">
        <f t="shared" ca="1" si="277"/>
        <v/>
      </c>
      <c r="AZ494" s="317" t="str">
        <f t="shared" ca="1" si="278"/>
        <v/>
      </c>
      <c r="BA494" s="6" t="str">
        <f t="shared" ca="1" si="260"/>
        <v/>
      </c>
      <c r="BB494" s="29"/>
      <c r="BC494" s="6" t="str">
        <f t="shared" ca="1" si="261"/>
        <v/>
      </c>
      <c r="BD494" s="6" t="str">
        <f t="shared" ca="1" si="262"/>
        <v/>
      </c>
      <c r="BE494" s="6" t="str">
        <f t="shared" ca="1" si="263"/>
        <v/>
      </c>
      <c r="BF494" s="6" t="str">
        <f t="shared" ca="1" si="264"/>
        <v/>
      </c>
      <c r="BG494" s="6" t="str">
        <f t="shared" ca="1" si="265"/>
        <v/>
      </c>
      <c r="BH494" s="6" t="str">
        <f t="shared" ca="1" si="266"/>
        <v/>
      </c>
      <c r="BI494" s="29"/>
      <c r="BJ494" s="302" t="str">
        <f t="shared" ca="1" si="267"/>
        <v/>
      </c>
      <c r="BK494" s="302" t="str">
        <f t="shared" ca="1" si="268"/>
        <v/>
      </c>
      <c r="BL494" s="29"/>
    </row>
    <row r="495" spans="1:64" x14ac:dyDescent="0.15">
      <c r="A495" s="5"/>
      <c r="B495" s="303" t="str">
        <f ca="1">LOG確認!B495</f>
        <v/>
      </c>
      <c r="C495" s="304"/>
      <c r="D495" s="280"/>
      <c r="E495" s="280"/>
      <c r="F495" s="305"/>
      <c r="G495" s="320"/>
      <c r="H495" s="284"/>
      <c r="I495" s="284"/>
      <c r="J495" s="321"/>
      <c r="K495" s="342"/>
      <c r="L495" s="321"/>
      <c r="M495" s="308"/>
      <c r="N495" s="288"/>
      <c r="O495" s="322"/>
      <c r="P495" s="290" t="str">
        <f ca="1">LOG確認!P495</f>
        <v/>
      </c>
      <c r="Q495" s="291" t="str">
        <f ca="1">LOG確認!Q495</f>
        <v/>
      </c>
      <c r="R495" s="292" t="str">
        <f ca="1">LOG確認!R495</f>
        <v/>
      </c>
      <c r="S495" s="310" t="str">
        <f ca="1">LOG確認!S495</f>
        <v/>
      </c>
      <c r="T495" s="29"/>
      <c r="U495" s="311" t="str">
        <f ca="1">LOG確認!F495</f>
        <v/>
      </c>
      <c r="V495" s="681"/>
      <c r="W495" s="29"/>
      <c r="X495" s="29"/>
      <c r="Y495" s="6">
        <f t="shared" si="245"/>
        <v>1</v>
      </c>
      <c r="Z495" s="6">
        <f t="shared" si="246"/>
        <v>1</v>
      </c>
      <c r="AA495" s="6">
        <f t="shared" si="247"/>
        <v>1</v>
      </c>
      <c r="AB495" s="6">
        <f t="shared" si="248"/>
        <v>1</v>
      </c>
      <c r="AC495" s="6">
        <f t="shared" si="249"/>
        <v>1</v>
      </c>
      <c r="AD495" s="6">
        <f t="shared" si="250"/>
        <v>1</v>
      </c>
      <c r="AE495" s="6">
        <f t="shared" si="251"/>
        <v>1</v>
      </c>
      <c r="AF495" s="6">
        <f t="shared" si="252"/>
        <v>1</v>
      </c>
      <c r="AG495" s="6">
        <f t="shared" si="253"/>
        <v>1</v>
      </c>
      <c r="AH495" s="6">
        <f t="shared" si="254"/>
        <v>1</v>
      </c>
      <c r="AI495" s="6">
        <f t="shared" si="279"/>
        <v>1</v>
      </c>
      <c r="AJ495" s="6">
        <f t="shared" ca="1" si="255"/>
        <v>1</v>
      </c>
      <c r="AK495" s="6">
        <f t="shared" si="256"/>
        <v>1</v>
      </c>
      <c r="AL495" s="6">
        <f t="shared" ca="1" si="257"/>
        <v>13</v>
      </c>
      <c r="AM495" s="53"/>
      <c r="AN495" s="6">
        <f t="shared" ca="1" si="258"/>
        <v>1</v>
      </c>
      <c r="AO495" s="29"/>
      <c r="AP495" s="314" t="str">
        <f t="shared" ca="1" si="269"/>
        <v/>
      </c>
      <c r="AQ495" s="314" t="str">
        <f t="shared" ca="1" si="270"/>
        <v/>
      </c>
      <c r="AR495" s="314" t="str">
        <f t="shared" ca="1" si="271"/>
        <v/>
      </c>
      <c r="AS495" s="325" t="str">
        <f t="shared" ca="1" si="272"/>
        <v/>
      </c>
      <c r="AT495" s="325" t="str">
        <f t="shared" ca="1" si="273"/>
        <v/>
      </c>
      <c r="AU495" s="317" t="str">
        <f t="shared" ca="1" si="274"/>
        <v/>
      </c>
      <c r="AV495" s="324" t="str">
        <f t="shared" ca="1" si="259"/>
        <v/>
      </c>
      <c r="AW495" s="325" t="str">
        <f t="shared" ca="1" si="275"/>
        <v/>
      </c>
      <c r="AX495" s="319" t="str">
        <f t="shared" ca="1" si="276"/>
        <v/>
      </c>
      <c r="AY495" s="325" t="str">
        <f t="shared" ca="1" si="277"/>
        <v/>
      </c>
      <c r="AZ495" s="317" t="str">
        <f t="shared" ca="1" si="278"/>
        <v/>
      </c>
      <c r="BA495" s="6" t="str">
        <f t="shared" ca="1" si="260"/>
        <v/>
      </c>
      <c r="BB495" s="29"/>
      <c r="BC495" s="6" t="str">
        <f t="shared" ca="1" si="261"/>
        <v/>
      </c>
      <c r="BD495" s="6" t="str">
        <f t="shared" ca="1" si="262"/>
        <v/>
      </c>
      <c r="BE495" s="6" t="str">
        <f t="shared" ca="1" si="263"/>
        <v/>
      </c>
      <c r="BF495" s="6" t="str">
        <f t="shared" ca="1" si="264"/>
        <v/>
      </c>
      <c r="BG495" s="6" t="str">
        <f t="shared" ca="1" si="265"/>
        <v/>
      </c>
      <c r="BH495" s="6" t="str">
        <f t="shared" ca="1" si="266"/>
        <v/>
      </c>
      <c r="BI495" s="29"/>
      <c r="BJ495" s="302" t="str">
        <f t="shared" ca="1" si="267"/>
        <v/>
      </c>
      <c r="BK495" s="302" t="str">
        <f t="shared" ca="1" si="268"/>
        <v/>
      </c>
      <c r="BL495" s="29"/>
    </row>
    <row r="496" spans="1:64" x14ac:dyDescent="0.15">
      <c r="A496" s="5"/>
      <c r="B496" s="303" t="str">
        <f ca="1">LOG確認!B496</f>
        <v/>
      </c>
      <c r="C496" s="304"/>
      <c r="D496" s="280"/>
      <c r="E496" s="280"/>
      <c r="F496" s="305"/>
      <c r="G496" s="320"/>
      <c r="H496" s="284"/>
      <c r="I496" s="284"/>
      <c r="J496" s="306"/>
      <c r="K496" s="342"/>
      <c r="L496" s="321"/>
      <c r="M496" s="308"/>
      <c r="N496" s="288"/>
      <c r="O496" s="322"/>
      <c r="P496" s="290" t="str">
        <f ca="1">LOG確認!P496</f>
        <v/>
      </c>
      <c r="Q496" s="291" t="str">
        <f ca="1">LOG確認!Q496</f>
        <v/>
      </c>
      <c r="R496" s="292" t="str">
        <f ca="1">LOG確認!R496</f>
        <v/>
      </c>
      <c r="S496" s="310" t="str">
        <f ca="1">LOG確認!S496</f>
        <v/>
      </c>
      <c r="T496" s="29"/>
      <c r="U496" s="311" t="str">
        <f ca="1">LOG確認!F496</f>
        <v/>
      </c>
      <c r="V496" s="681"/>
      <c r="W496" s="29"/>
      <c r="X496" s="29"/>
      <c r="Y496" s="6">
        <f t="shared" si="245"/>
        <v>1</v>
      </c>
      <c r="Z496" s="6">
        <f t="shared" si="246"/>
        <v>1</v>
      </c>
      <c r="AA496" s="6">
        <f t="shared" si="247"/>
        <v>1</v>
      </c>
      <c r="AB496" s="6">
        <f t="shared" si="248"/>
        <v>1</v>
      </c>
      <c r="AC496" s="6">
        <f t="shared" si="249"/>
        <v>1</v>
      </c>
      <c r="AD496" s="6">
        <f t="shared" si="250"/>
        <v>1</v>
      </c>
      <c r="AE496" s="6">
        <f t="shared" si="251"/>
        <v>1</v>
      </c>
      <c r="AF496" s="6">
        <f t="shared" si="252"/>
        <v>1</v>
      </c>
      <c r="AG496" s="6">
        <f t="shared" si="253"/>
        <v>1</v>
      </c>
      <c r="AH496" s="6">
        <f t="shared" si="254"/>
        <v>1</v>
      </c>
      <c r="AI496" s="6">
        <f t="shared" si="279"/>
        <v>1</v>
      </c>
      <c r="AJ496" s="6">
        <f t="shared" ca="1" si="255"/>
        <v>1</v>
      </c>
      <c r="AK496" s="6">
        <f t="shared" si="256"/>
        <v>1</v>
      </c>
      <c r="AL496" s="6">
        <f t="shared" ca="1" si="257"/>
        <v>13</v>
      </c>
      <c r="AM496" s="53"/>
      <c r="AN496" s="6">
        <f t="shared" ca="1" si="258"/>
        <v>1</v>
      </c>
      <c r="AO496" s="29"/>
      <c r="AP496" s="314" t="str">
        <f t="shared" ca="1" si="269"/>
        <v/>
      </c>
      <c r="AQ496" s="314" t="str">
        <f t="shared" ca="1" si="270"/>
        <v/>
      </c>
      <c r="AR496" s="314" t="str">
        <f t="shared" ca="1" si="271"/>
        <v/>
      </c>
      <c r="AS496" s="325" t="str">
        <f t="shared" ca="1" si="272"/>
        <v/>
      </c>
      <c r="AT496" s="325" t="str">
        <f t="shared" ca="1" si="273"/>
        <v/>
      </c>
      <c r="AU496" s="317" t="str">
        <f t="shared" ca="1" si="274"/>
        <v/>
      </c>
      <c r="AV496" s="318" t="str">
        <f t="shared" ca="1" si="259"/>
        <v/>
      </c>
      <c r="AW496" s="325" t="str">
        <f t="shared" ca="1" si="275"/>
        <v/>
      </c>
      <c r="AX496" s="319" t="str">
        <f t="shared" ca="1" si="276"/>
        <v/>
      </c>
      <c r="AY496" s="325" t="str">
        <f t="shared" ca="1" si="277"/>
        <v/>
      </c>
      <c r="AZ496" s="317" t="str">
        <f t="shared" ca="1" si="278"/>
        <v/>
      </c>
      <c r="BA496" s="6" t="str">
        <f t="shared" ca="1" si="260"/>
        <v/>
      </c>
      <c r="BB496" s="29"/>
      <c r="BC496" s="6" t="str">
        <f t="shared" ca="1" si="261"/>
        <v/>
      </c>
      <c r="BD496" s="6" t="str">
        <f t="shared" ca="1" si="262"/>
        <v/>
      </c>
      <c r="BE496" s="6" t="str">
        <f t="shared" ca="1" si="263"/>
        <v/>
      </c>
      <c r="BF496" s="6" t="str">
        <f t="shared" ca="1" si="264"/>
        <v/>
      </c>
      <c r="BG496" s="6" t="str">
        <f t="shared" ca="1" si="265"/>
        <v/>
      </c>
      <c r="BH496" s="6" t="str">
        <f t="shared" ca="1" si="266"/>
        <v/>
      </c>
      <c r="BI496" s="29"/>
      <c r="BJ496" s="302" t="str">
        <f t="shared" ca="1" si="267"/>
        <v/>
      </c>
      <c r="BK496" s="302" t="str">
        <f t="shared" ca="1" si="268"/>
        <v/>
      </c>
      <c r="BL496" s="29"/>
    </row>
    <row r="497" spans="1:64" x14ac:dyDescent="0.15">
      <c r="A497" s="5"/>
      <c r="B497" s="303" t="str">
        <f ca="1">LOG確認!B497</f>
        <v/>
      </c>
      <c r="C497" s="304"/>
      <c r="D497" s="280"/>
      <c r="E497" s="280"/>
      <c r="F497" s="305"/>
      <c r="G497" s="320"/>
      <c r="H497" s="284"/>
      <c r="I497" s="284"/>
      <c r="J497" s="306"/>
      <c r="K497" s="342"/>
      <c r="L497" s="306"/>
      <c r="M497" s="308"/>
      <c r="N497" s="288"/>
      <c r="O497" s="322"/>
      <c r="P497" s="290" t="str">
        <f ca="1">LOG確認!P497</f>
        <v/>
      </c>
      <c r="Q497" s="291" t="str">
        <f ca="1">LOG確認!Q497</f>
        <v/>
      </c>
      <c r="R497" s="292" t="str">
        <f ca="1">LOG確認!R497</f>
        <v/>
      </c>
      <c r="S497" s="310" t="str">
        <f ca="1">LOG確認!S497</f>
        <v/>
      </c>
      <c r="T497" s="29"/>
      <c r="U497" s="326" t="str">
        <f ca="1">LOG確認!F497</f>
        <v/>
      </c>
      <c r="V497" s="681"/>
      <c r="W497" s="29"/>
      <c r="X497" s="29"/>
      <c r="Y497" s="6">
        <f t="shared" si="245"/>
        <v>1</v>
      </c>
      <c r="Z497" s="6">
        <f t="shared" si="246"/>
        <v>1</v>
      </c>
      <c r="AA497" s="6">
        <f t="shared" si="247"/>
        <v>1</v>
      </c>
      <c r="AB497" s="6">
        <f t="shared" si="248"/>
        <v>1</v>
      </c>
      <c r="AC497" s="6">
        <f t="shared" si="249"/>
        <v>1</v>
      </c>
      <c r="AD497" s="6">
        <f t="shared" si="250"/>
        <v>1</v>
      </c>
      <c r="AE497" s="6">
        <f t="shared" si="251"/>
        <v>1</v>
      </c>
      <c r="AF497" s="6">
        <f t="shared" si="252"/>
        <v>1</v>
      </c>
      <c r="AG497" s="6">
        <f t="shared" si="253"/>
        <v>1</v>
      </c>
      <c r="AH497" s="6">
        <f t="shared" si="254"/>
        <v>1</v>
      </c>
      <c r="AI497" s="6">
        <f t="shared" si="279"/>
        <v>1</v>
      </c>
      <c r="AJ497" s="6">
        <f t="shared" ca="1" si="255"/>
        <v>1</v>
      </c>
      <c r="AK497" s="6">
        <f t="shared" si="256"/>
        <v>1</v>
      </c>
      <c r="AL497" s="6">
        <f t="shared" ca="1" si="257"/>
        <v>13</v>
      </c>
      <c r="AM497" s="53"/>
      <c r="AN497" s="6">
        <f t="shared" ca="1" si="258"/>
        <v>1</v>
      </c>
      <c r="AO497" s="29"/>
      <c r="AP497" s="314" t="str">
        <f t="shared" ca="1" si="269"/>
        <v/>
      </c>
      <c r="AQ497" s="314" t="str">
        <f t="shared" ca="1" si="270"/>
        <v/>
      </c>
      <c r="AR497" s="314" t="str">
        <f t="shared" ca="1" si="271"/>
        <v/>
      </c>
      <c r="AS497" s="316" t="str">
        <f t="shared" ca="1" si="272"/>
        <v/>
      </c>
      <c r="AT497" s="316" t="str">
        <f t="shared" ca="1" si="273"/>
        <v/>
      </c>
      <c r="AU497" s="317" t="str">
        <f t="shared" ca="1" si="274"/>
        <v/>
      </c>
      <c r="AV497" s="318" t="str">
        <f t="shared" ca="1" si="259"/>
        <v/>
      </c>
      <c r="AW497" s="316" t="str">
        <f t="shared" ca="1" si="275"/>
        <v/>
      </c>
      <c r="AX497" s="319" t="str">
        <f t="shared" ca="1" si="276"/>
        <v/>
      </c>
      <c r="AY497" s="316" t="str">
        <f t="shared" ca="1" si="277"/>
        <v/>
      </c>
      <c r="AZ497" s="317" t="str">
        <f t="shared" ca="1" si="278"/>
        <v/>
      </c>
      <c r="BA497" s="6" t="str">
        <f t="shared" ca="1" si="260"/>
        <v/>
      </c>
      <c r="BB497" s="29"/>
      <c r="BC497" s="6" t="str">
        <f t="shared" ca="1" si="261"/>
        <v/>
      </c>
      <c r="BD497" s="6" t="str">
        <f t="shared" ca="1" si="262"/>
        <v/>
      </c>
      <c r="BE497" s="6" t="str">
        <f t="shared" ca="1" si="263"/>
        <v/>
      </c>
      <c r="BF497" s="6" t="str">
        <f t="shared" ca="1" si="264"/>
        <v/>
      </c>
      <c r="BG497" s="6" t="str">
        <f t="shared" ca="1" si="265"/>
        <v/>
      </c>
      <c r="BH497" s="6" t="str">
        <f t="shared" ca="1" si="266"/>
        <v/>
      </c>
      <c r="BI497" s="29"/>
      <c r="BJ497" s="302" t="str">
        <f t="shared" ca="1" si="267"/>
        <v/>
      </c>
      <c r="BK497" s="302" t="str">
        <f t="shared" ca="1" si="268"/>
        <v/>
      </c>
      <c r="BL497" s="29"/>
    </row>
    <row r="498" spans="1:64" x14ac:dyDescent="0.15">
      <c r="A498" s="5">
        <v>480</v>
      </c>
      <c r="B498" s="303" t="str">
        <f ca="1">LOG確認!B498</f>
        <v/>
      </c>
      <c r="C498" s="327"/>
      <c r="D498" s="328"/>
      <c r="E498" s="328"/>
      <c r="F498" s="329"/>
      <c r="G498" s="328"/>
      <c r="H498" s="330"/>
      <c r="I498" s="330"/>
      <c r="J498" s="331"/>
      <c r="K498" s="332"/>
      <c r="L498" s="331"/>
      <c r="M498" s="333"/>
      <c r="N498" s="334"/>
      <c r="O498" s="335"/>
      <c r="P498" s="336" t="str">
        <f ca="1">LOG確認!P498</f>
        <v/>
      </c>
      <c r="Q498" s="337" t="str">
        <f ca="1">LOG確認!Q498</f>
        <v/>
      </c>
      <c r="R498" s="338" t="str">
        <f ca="1">LOG確認!R498</f>
        <v/>
      </c>
      <c r="S498" s="339" t="str">
        <f ca="1">LOG確認!S498</f>
        <v/>
      </c>
      <c r="T498" s="29"/>
      <c r="U498" s="340" t="str">
        <f ca="1">LOG確認!F498</f>
        <v/>
      </c>
      <c r="V498" s="681"/>
      <c r="W498" s="29"/>
      <c r="X498" s="29"/>
      <c r="Y498" s="6">
        <f t="shared" si="245"/>
        <v>1</v>
      </c>
      <c r="Z498" s="6">
        <f t="shared" si="246"/>
        <v>1</v>
      </c>
      <c r="AA498" s="6">
        <f t="shared" si="247"/>
        <v>1</v>
      </c>
      <c r="AB498" s="6">
        <f t="shared" si="248"/>
        <v>1</v>
      </c>
      <c r="AC498" s="6">
        <f t="shared" si="249"/>
        <v>1</v>
      </c>
      <c r="AD498" s="6">
        <f t="shared" si="250"/>
        <v>1</v>
      </c>
      <c r="AE498" s="6">
        <f t="shared" si="251"/>
        <v>1</v>
      </c>
      <c r="AF498" s="6">
        <f t="shared" si="252"/>
        <v>1</v>
      </c>
      <c r="AG498" s="6">
        <f t="shared" si="253"/>
        <v>1</v>
      </c>
      <c r="AH498" s="6">
        <f t="shared" si="254"/>
        <v>1</v>
      </c>
      <c r="AI498" s="6">
        <f t="shared" si="279"/>
        <v>1</v>
      </c>
      <c r="AJ498" s="6">
        <f t="shared" ca="1" si="255"/>
        <v>1</v>
      </c>
      <c r="AK498" s="6">
        <f t="shared" si="256"/>
        <v>1</v>
      </c>
      <c r="AL498" s="6">
        <f t="shared" ca="1" si="257"/>
        <v>13</v>
      </c>
      <c r="AM498" s="53"/>
      <c r="AN498" s="6">
        <f t="shared" ca="1" si="258"/>
        <v>1</v>
      </c>
      <c r="AO498" s="29"/>
      <c r="AP498" s="314" t="str">
        <f t="shared" ca="1" si="269"/>
        <v/>
      </c>
      <c r="AQ498" s="314" t="str">
        <f t="shared" ca="1" si="270"/>
        <v/>
      </c>
      <c r="AR498" s="314" t="str">
        <f t="shared" ca="1" si="271"/>
        <v/>
      </c>
      <c r="AS498" s="325" t="str">
        <f t="shared" ca="1" si="272"/>
        <v/>
      </c>
      <c r="AT498" s="325" t="str">
        <f t="shared" ca="1" si="273"/>
        <v/>
      </c>
      <c r="AU498" s="317" t="str">
        <f t="shared" ca="1" si="274"/>
        <v/>
      </c>
      <c r="AV498" s="318" t="str">
        <f t="shared" ca="1" si="259"/>
        <v/>
      </c>
      <c r="AW498" s="325" t="str">
        <f t="shared" ca="1" si="275"/>
        <v/>
      </c>
      <c r="AX498" s="319" t="str">
        <f t="shared" ca="1" si="276"/>
        <v/>
      </c>
      <c r="AY498" s="325" t="str">
        <f t="shared" ca="1" si="277"/>
        <v/>
      </c>
      <c r="AZ498" s="317" t="str">
        <f t="shared" ca="1" si="278"/>
        <v/>
      </c>
      <c r="BA498" s="6" t="str">
        <f t="shared" ca="1" si="260"/>
        <v/>
      </c>
      <c r="BB498" s="29"/>
      <c r="BC498" s="6" t="str">
        <f t="shared" ca="1" si="261"/>
        <v/>
      </c>
      <c r="BD498" s="6" t="str">
        <f t="shared" ca="1" si="262"/>
        <v/>
      </c>
      <c r="BE498" s="6" t="str">
        <f t="shared" ca="1" si="263"/>
        <v/>
      </c>
      <c r="BF498" s="6" t="str">
        <f t="shared" ca="1" si="264"/>
        <v/>
      </c>
      <c r="BG498" s="6" t="str">
        <f t="shared" ca="1" si="265"/>
        <v/>
      </c>
      <c r="BH498" s="6" t="str">
        <f t="shared" ca="1" si="266"/>
        <v/>
      </c>
      <c r="BI498" s="29"/>
      <c r="BJ498" s="302" t="str">
        <f t="shared" ca="1" si="267"/>
        <v/>
      </c>
      <c r="BK498" s="302" t="str">
        <f t="shared" ca="1" si="268"/>
        <v/>
      </c>
      <c r="BL498" s="29"/>
    </row>
    <row r="499" spans="1:64" x14ac:dyDescent="0.15">
      <c r="A499" s="5"/>
      <c r="B499" s="279" t="str">
        <f ca="1">LOG確認!B499</f>
        <v/>
      </c>
      <c r="C499" s="280"/>
      <c r="D499" s="281"/>
      <c r="E499" s="281"/>
      <c r="F499" s="282"/>
      <c r="G499" s="280"/>
      <c r="H499" s="283"/>
      <c r="I499" s="284"/>
      <c r="J499" s="285"/>
      <c r="K499" s="286"/>
      <c r="L499" s="285"/>
      <c r="M499" s="287"/>
      <c r="N499" s="341"/>
      <c r="O499" s="289"/>
      <c r="P499" s="290" t="str">
        <f ca="1">LOG確認!P499</f>
        <v/>
      </c>
      <c r="Q499" s="291" t="str">
        <f ca="1">LOG確認!Q499</f>
        <v/>
      </c>
      <c r="R499" s="292" t="str">
        <f ca="1">LOG確認!R499</f>
        <v/>
      </c>
      <c r="S499" s="310" t="str">
        <f ca="1">LOG確認!S499</f>
        <v/>
      </c>
      <c r="T499" s="29"/>
      <c r="U499" s="294" t="str">
        <f ca="1">LOG確認!F499</f>
        <v/>
      </c>
      <c r="V499" s="681"/>
      <c r="W499" s="29"/>
      <c r="X499" s="29"/>
      <c r="Y499" s="6">
        <f t="shared" si="245"/>
        <v>1</v>
      </c>
      <c r="Z499" s="6">
        <f t="shared" si="246"/>
        <v>1</v>
      </c>
      <c r="AA499" s="6">
        <f t="shared" si="247"/>
        <v>1</v>
      </c>
      <c r="AB499" s="6">
        <f t="shared" si="248"/>
        <v>1</v>
      </c>
      <c r="AC499" s="6">
        <f t="shared" si="249"/>
        <v>1</v>
      </c>
      <c r="AD499" s="6">
        <f t="shared" si="250"/>
        <v>1</v>
      </c>
      <c r="AE499" s="6">
        <f t="shared" si="251"/>
        <v>1</v>
      </c>
      <c r="AF499" s="6">
        <f t="shared" si="252"/>
        <v>1</v>
      </c>
      <c r="AG499" s="6">
        <f t="shared" si="253"/>
        <v>1</v>
      </c>
      <c r="AH499" s="6">
        <f t="shared" si="254"/>
        <v>1</v>
      </c>
      <c r="AI499" s="6">
        <f t="shared" si="279"/>
        <v>1</v>
      </c>
      <c r="AJ499" s="6">
        <f t="shared" ca="1" si="255"/>
        <v>1</v>
      </c>
      <c r="AK499" s="6">
        <f t="shared" si="256"/>
        <v>1</v>
      </c>
      <c r="AL499" s="6">
        <f t="shared" ca="1" si="257"/>
        <v>13</v>
      </c>
      <c r="AM499" s="53"/>
      <c r="AN499" s="6">
        <f t="shared" ca="1" si="258"/>
        <v>1</v>
      </c>
      <c r="AO499" s="29"/>
      <c r="AP499" s="314" t="str">
        <f t="shared" ca="1" si="269"/>
        <v/>
      </c>
      <c r="AQ499" s="314" t="str">
        <f t="shared" ca="1" si="270"/>
        <v/>
      </c>
      <c r="AR499" s="314" t="str">
        <f t="shared" ca="1" si="271"/>
        <v/>
      </c>
      <c r="AS499" s="319" t="str">
        <f t="shared" ca="1" si="272"/>
        <v/>
      </c>
      <c r="AT499" s="319" t="str">
        <f t="shared" ca="1" si="273"/>
        <v/>
      </c>
      <c r="AU499" s="317" t="str">
        <f t="shared" ca="1" si="274"/>
        <v/>
      </c>
      <c r="AV499" s="324" t="str">
        <f t="shared" ca="1" si="259"/>
        <v/>
      </c>
      <c r="AW499" s="319" t="str">
        <f t="shared" ca="1" si="275"/>
        <v/>
      </c>
      <c r="AX499" s="319" t="str">
        <f t="shared" ca="1" si="276"/>
        <v/>
      </c>
      <c r="AY499" s="319" t="str">
        <f t="shared" ca="1" si="277"/>
        <v/>
      </c>
      <c r="AZ499" s="317" t="str">
        <f t="shared" ca="1" si="278"/>
        <v/>
      </c>
      <c r="BA499" s="6" t="str">
        <f t="shared" ca="1" si="260"/>
        <v/>
      </c>
      <c r="BB499" s="29"/>
      <c r="BC499" s="6" t="str">
        <f t="shared" ca="1" si="261"/>
        <v/>
      </c>
      <c r="BD499" s="6" t="str">
        <f t="shared" ca="1" si="262"/>
        <v/>
      </c>
      <c r="BE499" s="6" t="str">
        <f t="shared" ca="1" si="263"/>
        <v/>
      </c>
      <c r="BF499" s="6" t="str">
        <f t="shared" ca="1" si="264"/>
        <v/>
      </c>
      <c r="BG499" s="6" t="str">
        <f t="shared" ca="1" si="265"/>
        <v/>
      </c>
      <c r="BH499" s="6" t="str">
        <f t="shared" ca="1" si="266"/>
        <v/>
      </c>
      <c r="BI499" s="29"/>
      <c r="BJ499" s="302" t="str">
        <f t="shared" ca="1" si="267"/>
        <v/>
      </c>
      <c r="BK499" s="302" t="str">
        <f t="shared" ca="1" si="268"/>
        <v/>
      </c>
      <c r="BL499" s="29"/>
    </row>
    <row r="500" spans="1:64" x14ac:dyDescent="0.15">
      <c r="A500" s="5"/>
      <c r="B500" s="303" t="str">
        <f ca="1">LOG確認!B500</f>
        <v/>
      </c>
      <c r="C500" s="304"/>
      <c r="D500" s="280"/>
      <c r="E500" s="280"/>
      <c r="F500" s="305"/>
      <c r="G500" s="320"/>
      <c r="H500" s="284"/>
      <c r="I500" s="284"/>
      <c r="J500" s="321"/>
      <c r="K500" s="342"/>
      <c r="L500" s="306"/>
      <c r="M500" s="308"/>
      <c r="N500" s="288"/>
      <c r="O500" s="309"/>
      <c r="P500" s="290" t="str">
        <f ca="1">LOG確認!P500</f>
        <v/>
      </c>
      <c r="Q500" s="291" t="str">
        <f ca="1">LOG確認!Q500</f>
        <v/>
      </c>
      <c r="R500" s="292" t="str">
        <f ca="1">LOG確認!R500</f>
        <v/>
      </c>
      <c r="S500" s="310" t="str">
        <f ca="1">LOG確認!S500</f>
        <v/>
      </c>
      <c r="T500" s="29"/>
      <c r="U500" s="311" t="str">
        <f ca="1">LOG確認!F500</f>
        <v/>
      </c>
      <c r="V500" s="681"/>
      <c r="W500" s="29"/>
      <c r="X500" s="29"/>
      <c r="Y500" s="6">
        <f t="shared" si="245"/>
        <v>1</v>
      </c>
      <c r="Z500" s="6">
        <f t="shared" si="246"/>
        <v>1</v>
      </c>
      <c r="AA500" s="6">
        <f t="shared" si="247"/>
        <v>1</v>
      </c>
      <c r="AB500" s="6">
        <f t="shared" si="248"/>
        <v>1</v>
      </c>
      <c r="AC500" s="6">
        <f t="shared" si="249"/>
        <v>1</v>
      </c>
      <c r="AD500" s="6">
        <f t="shared" si="250"/>
        <v>1</v>
      </c>
      <c r="AE500" s="6">
        <f t="shared" si="251"/>
        <v>1</v>
      </c>
      <c r="AF500" s="6">
        <f t="shared" si="252"/>
        <v>1</v>
      </c>
      <c r="AG500" s="6">
        <f t="shared" si="253"/>
        <v>1</v>
      </c>
      <c r="AH500" s="6">
        <f t="shared" si="254"/>
        <v>1</v>
      </c>
      <c r="AI500" s="6">
        <f t="shared" si="279"/>
        <v>1</v>
      </c>
      <c r="AJ500" s="6">
        <f t="shared" ca="1" si="255"/>
        <v>1</v>
      </c>
      <c r="AK500" s="6">
        <f t="shared" si="256"/>
        <v>1</v>
      </c>
      <c r="AL500" s="6">
        <f t="shared" ca="1" si="257"/>
        <v>13</v>
      </c>
      <c r="AM500" s="53"/>
      <c r="AN500" s="6">
        <f t="shared" ca="1" si="258"/>
        <v>1</v>
      </c>
      <c r="AO500" s="29"/>
      <c r="AP500" s="314" t="str">
        <f t="shared" ca="1" si="269"/>
        <v/>
      </c>
      <c r="AQ500" s="314" t="str">
        <f t="shared" ca="1" si="270"/>
        <v/>
      </c>
      <c r="AR500" s="314" t="str">
        <f t="shared" ca="1" si="271"/>
        <v/>
      </c>
      <c r="AS500" s="319" t="str">
        <f t="shared" ca="1" si="272"/>
        <v/>
      </c>
      <c r="AT500" s="319" t="str">
        <f t="shared" ca="1" si="273"/>
        <v/>
      </c>
      <c r="AU500" s="317" t="str">
        <f t="shared" ca="1" si="274"/>
        <v/>
      </c>
      <c r="AV500" s="318" t="str">
        <f t="shared" ca="1" si="259"/>
        <v/>
      </c>
      <c r="AW500" s="319" t="str">
        <f t="shared" ca="1" si="275"/>
        <v/>
      </c>
      <c r="AX500" s="319" t="str">
        <f t="shared" ca="1" si="276"/>
        <v/>
      </c>
      <c r="AY500" s="319" t="str">
        <f t="shared" ca="1" si="277"/>
        <v/>
      </c>
      <c r="AZ500" s="317" t="str">
        <f t="shared" ca="1" si="278"/>
        <v/>
      </c>
      <c r="BA500" s="6" t="str">
        <f t="shared" ca="1" si="260"/>
        <v/>
      </c>
      <c r="BB500" s="29"/>
      <c r="BC500" s="6" t="str">
        <f t="shared" ca="1" si="261"/>
        <v/>
      </c>
      <c r="BD500" s="6" t="str">
        <f t="shared" ca="1" si="262"/>
        <v/>
      </c>
      <c r="BE500" s="6" t="str">
        <f t="shared" ca="1" si="263"/>
        <v/>
      </c>
      <c r="BF500" s="6" t="str">
        <f t="shared" ca="1" si="264"/>
        <v/>
      </c>
      <c r="BG500" s="6" t="str">
        <f t="shared" ca="1" si="265"/>
        <v/>
      </c>
      <c r="BH500" s="6" t="str">
        <f t="shared" ca="1" si="266"/>
        <v/>
      </c>
      <c r="BI500" s="29"/>
      <c r="BJ500" s="302" t="str">
        <f t="shared" ca="1" si="267"/>
        <v/>
      </c>
      <c r="BK500" s="302" t="str">
        <f t="shared" ca="1" si="268"/>
        <v/>
      </c>
      <c r="BL500" s="29"/>
    </row>
    <row r="501" spans="1:64" x14ac:dyDescent="0.15">
      <c r="A501" s="5"/>
      <c r="B501" s="303" t="str">
        <f ca="1">LOG確認!B501</f>
        <v/>
      </c>
      <c r="C501" s="304"/>
      <c r="D501" s="280"/>
      <c r="E501" s="280"/>
      <c r="F501" s="305"/>
      <c r="G501" s="320"/>
      <c r="H501" s="284"/>
      <c r="I501" s="284"/>
      <c r="J501" s="306"/>
      <c r="K501" s="342"/>
      <c r="L501" s="321"/>
      <c r="M501" s="308"/>
      <c r="N501" s="288"/>
      <c r="O501" s="322"/>
      <c r="P501" s="290" t="str">
        <f ca="1">LOG確認!P501</f>
        <v/>
      </c>
      <c r="Q501" s="291" t="str">
        <f ca="1">LOG確認!Q501</f>
        <v/>
      </c>
      <c r="R501" s="292" t="str">
        <f ca="1">LOG確認!R501</f>
        <v/>
      </c>
      <c r="S501" s="310" t="str">
        <f ca="1">LOG確認!S501</f>
        <v/>
      </c>
      <c r="T501" s="29"/>
      <c r="U501" s="311" t="str">
        <f ca="1">LOG確認!F501</f>
        <v/>
      </c>
      <c r="V501" s="681"/>
      <c r="W501" s="29"/>
      <c r="X501" s="29"/>
      <c r="Y501" s="6">
        <f t="shared" si="245"/>
        <v>1</v>
      </c>
      <c r="Z501" s="6">
        <f t="shared" si="246"/>
        <v>1</v>
      </c>
      <c r="AA501" s="6">
        <f t="shared" si="247"/>
        <v>1</v>
      </c>
      <c r="AB501" s="6">
        <f t="shared" si="248"/>
        <v>1</v>
      </c>
      <c r="AC501" s="6">
        <f t="shared" si="249"/>
        <v>1</v>
      </c>
      <c r="AD501" s="6">
        <f t="shared" si="250"/>
        <v>1</v>
      </c>
      <c r="AE501" s="6">
        <f t="shared" si="251"/>
        <v>1</v>
      </c>
      <c r="AF501" s="6">
        <f t="shared" si="252"/>
        <v>1</v>
      </c>
      <c r="AG501" s="6">
        <f t="shared" si="253"/>
        <v>1</v>
      </c>
      <c r="AH501" s="6">
        <f t="shared" si="254"/>
        <v>1</v>
      </c>
      <c r="AI501" s="6">
        <f t="shared" si="279"/>
        <v>1</v>
      </c>
      <c r="AJ501" s="6">
        <f t="shared" ca="1" si="255"/>
        <v>1</v>
      </c>
      <c r="AK501" s="6">
        <f t="shared" si="256"/>
        <v>1</v>
      </c>
      <c r="AL501" s="6">
        <f t="shared" ca="1" si="257"/>
        <v>13</v>
      </c>
      <c r="AM501" s="53"/>
      <c r="AN501" s="6">
        <f t="shared" ca="1" si="258"/>
        <v>1</v>
      </c>
      <c r="AO501" s="29"/>
      <c r="AP501" s="314" t="str">
        <f t="shared" ca="1" si="269"/>
        <v/>
      </c>
      <c r="AQ501" s="314" t="str">
        <f t="shared" ca="1" si="270"/>
        <v/>
      </c>
      <c r="AR501" s="314" t="str">
        <f t="shared" ca="1" si="271"/>
        <v/>
      </c>
      <c r="AS501" s="316" t="str">
        <f t="shared" ca="1" si="272"/>
        <v/>
      </c>
      <c r="AT501" s="316" t="str">
        <f t="shared" ca="1" si="273"/>
        <v/>
      </c>
      <c r="AU501" s="317" t="str">
        <f t="shared" ca="1" si="274"/>
        <v/>
      </c>
      <c r="AV501" s="318" t="str">
        <f t="shared" ca="1" si="259"/>
        <v/>
      </c>
      <c r="AW501" s="316" t="str">
        <f t="shared" ca="1" si="275"/>
        <v/>
      </c>
      <c r="AX501" s="319" t="str">
        <f t="shared" ca="1" si="276"/>
        <v/>
      </c>
      <c r="AY501" s="316" t="str">
        <f t="shared" ca="1" si="277"/>
        <v/>
      </c>
      <c r="AZ501" s="317" t="str">
        <f t="shared" ca="1" si="278"/>
        <v/>
      </c>
      <c r="BA501" s="6" t="str">
        <f t="shared" ca="1" si="260"/>
        <v/>
      </c>
      <c r="BB501" s="29"/>
      <c r="BC501" s="6" t="str">
        <f t="shared" ca="1" si="261"/>
        <v/>
      </c>
      <c r="BD501" s="6" t="str">
        <f t="shared" ca="1" si="262"/>
        <v/>
      </c>
      <c r="BE501" s="6" t="str">
        <f t="shared" ca="1" si="263"/>
        <v/>
      </c>
      <c r="BF501" s="6" t="str">
        <f t="shared" ca="1" si="264"/>
        <v/>
      </c>
      <c r="BG501" s="6" t="str">
        <f t="shared" ca="1" si="265"/>
        <v/>
      </c>
      <c r="BH501" s="6" t="str">
        <f t="shared" ca="1" si="266"/>
        <v/>
      </c>
      <c r="BI501" s="29"/>
      <c r="BJ501" s="302" t="str">
        <f t="shared" ca="1" si="267"/>
        <v/>
      </c>
      <c r="BK501" s="302" t="str">
        <f t="shared" ca="1" si="268"/>
        <v/>
      </c>
      <c r="BL501" s="29"/>
    </row>
    <row r="502" spans="1:64" x14ac:dyDescent="0.15">
      <c r="A502" s="5"/>
      <c r="B502" s="303" t="str">
        <f ca="1">LOG確認!B502</f>
        <v/>
      </c>
      <c r="C502" s="304"/>
      <c r="D502" s="280"/>
      <c r="E502" s="280"/>
      <c r="F502" s="305"/>
      <c r="G502" s="320"/>
      <c r="H502" s="284"/>
      <c r="I502" s="284"/>
      <c r="J502" s="306"/>
      <c r="K502" s="342"/>
      <c r="L502" s="321"/>
      <c r="M502" s="308"/>
      <c r="N502" s="288"/>
      <c r="O502" s="322"/>
      <c r="P502" s="290" t="str">
        <f ca="1">LOG確認!P502</f>
        <v/>
      </c>
      <c r="Q502" s="291" t="str">
        <f ca="1">LOG確認!Q502</f>
        <v/>
      </c>
      <c r="R502" s="292" t="str">
        <f ca="1">LOG確認!R502</f>
        <v/>
      </c>
      <c r="S502" s="310" t="str">
        <f ca="1">LOG確認!S502</f>
        <v/>
      </c>
      <c r="T502" s="29"/>
      <c r="U502" s="311" t="str">
        <f ca="1">LOG確認!F502</f>
        <v/>
      </c>
      <c r="V502" s="681"/>
      <c r="W502" s="29"/>
      <c r="X502" s="29"/>
      <c r="Y502" s="6">
        <f t="shared" si="245"/>
        <v>1</v>
      </c>
      <c r="Z502" s="6">
        <f t="shared" si="246"/>
        <v>1</v>
      </c>
      <c r="AA502" s="6">
        <f t="shared" si="247"/>
        <v>1</v>
      </c>
      <c r="AB502" s="6">
        <f t="shared" si="248"/>
        <v>1</v>
      </c>
      <c r="AC502" s="6">
        <f t="shared" si="249"/>
        <v>1</v>
      </c>
      <c r="AD502" s="6">
        <f t="shared" si="250"/>
        <v>1</v>
      </c>
      <c r="AE502" s="6">
        <f t="shared" si="251"/>
        <v>1</v>
      </c>
      <c r="AF502" s="6">
        <f t="shared" si="252"/>
        <v>1</v>
      </c>
      <c r="AG502" s="6">
        <f t="shared" si="253"/>
        <v>1</v>
      </c>
      <c r="AH502" s="6">
        <f t="shared" si="254"/>
        <v>1</v>
      </c>
      <c r="AI502" s="6">
        <f t="shared" si="279"/>
        <v>1</v>
      </c>
      <c r="AJ502" s="6">
        <f t="shared" ca="1" si="255"/>
        <v>1</v>
      </c>
      <c r="AK502" s="6">
        <f t="shared" si="256"/>
        <v>1</v>
      </c>
      <c r="AL502" s="6">
        <f t="shared" ca="1" si="257"/>
        <v>13</v>
      </c>
      <c r="AM502" s="53"/>
      <c r="AN502" s="6">
        <f t="shared" ca="1" si="258"/>
        <v>1</v>
      </c>
      <c r="AO502" s="29"/>
      <c r="AP502" s="314" t="str">
        <f t="shared" ca="1" si="269"/>
        <v/>
      </c>
      <c r="AQ502" s="314" t="str">
        <f t="shared" ca="1" si="270"/>
        <v/>
      </c>
      <c r="AR502" s="314" t="str">
        <f t="shared" ca="1" si="271"/>
        <v/>
      </c>
      <c r="AS502" s="319" t="str">
        <f t="shared" ca="1" si="272"/>
        <v/>
      </c>
      <c r="AT502" s="319" t="str">
        <f t="shared" ca="1" si="273"/>
        <v/>
      </c>
      <c r="AU502" s="317" t="str">
        <f t="shared" ca="1" si="274"/>
        <v/>
      </c>
      <c r="AV502" s="324" t="str">
        <f t="shared" ca="1" si="259"/>
        <v/>
      </c>
      <c r="AW502" s="319" t="str">
        <f t="shared" ca="1" si="275"/>
        <v/>
      </c>
      <c r="AX502" s="319" t="str">
        <f t="shared" ca="1" si="276"/>
        <v/>
      </c>
      <c r="AY502" s="319" t="str">
        <f t="shared" ca="1" si="277"/>
        <v/>
      </c>
      <c r="AZ502" s="317" t="str">
        <f t="shared" ca="1" si="278"/>
        <v/>
      </c>
      <c r="BA502" s="6" t="str">
        <f t="shared" ca="1" si="260"/>
        <v/>
      </c>
      <c r="BB502" s="29"/>
      <c r="BC502" s="6" t="str">
        <f t="shared" ca="1" si="261"/>
        <v/>
      </c>
      <c r="BD502" s="6" t="str">
        <f t="shared" ca="1" si="262"/>
        <v/>
      </c>
      <c r="BE502" s="6" t="str">
        <f t="shared" ca="1" si="263"/>
        <v/>
      </c>
      <c r="BF502" s="6" t="str">
        <f t="shared" ca="1" si="264"/>
        <v/>
      </c>
      <c r="BG502" s="6" t="str">
        <f t="shared" ca="1" si="265"/>
        <v/>
      </c>
      <c r="BH502" s="6" t="str">
        <f t="shared" ca="1" si="266"/>
        <v/>
      </c>
      <c r="BI502" s="29"/>
      <c r="BJ502" s="302" t="str">
        <f t="shared" ca="1" si="267"/>
        <v/>
      </c>
      <c r="BK502" s="302" t="str">
        <f t="shared" ca="1" si="268"/>
        <v/>
      </c>
      <c r="BL502" s="29"/>
    </row>
    <row r="503" spans="1:64" x14ac:dyDescent="0.15">
      <c r="A503" s="5"/>
      <c r="B503" s="303" t="str">
        <f ca="1">LOG確認!B503</f>
        <v/>
      </c>
      <c r="C503" s="304"/>
      <c r="D503" s="280"/>
      <c r="E503" s="280"/>
      <c r="F503" s="305"/>
      <c r="G503" s="320"/>
      <c r="H503" s="284"/>
      <c r="I503" s="284"/>
      <c r="J503" s="306"/>
      <c r="K503" s="307"/>
      <c r="L503" s="306"/>
      <c r="M503" s="308"/>
      <c r="N503" s="288"/>
      <c r="O503" s="322"/>
      <c r="P503" s="290" t="str">
        <f ca="1">LOG確認!P503</f>
        <v/>
      </c>
      <c r="Q503" s="291" t="str">
        <f ca="1">LOG確認!Q503</f>
        <v/>
      </c>
      <c r="R503" s="292" t="str">
        <f ca="1">LOG確認!R503</f>
        <v/>
      </c>
      <c r="S503" s="310" t="str">
        <f ca="1">LOG確認!S503</f>
        <v/>
      </c>
      <c r="T503" s="29"/>
      <c r="U503" s="311" t="str">
        <f ca="1">LOG確認!F503</f>
        <v/>
      </c>
      <c r="V503" s="681"/>
      <c r="W503" s="29"/>
      <c r="X503" s="29"/>
      <c r="Y503" s="6">
        <f t="shared" si="245"/>
        <v>1</v>
      </c>
      <c r="Z503" s="6">
        <f t="shared" si="246"/>
        <v>1</v>
      </c>
      <c r="AA503" s="6">
        <f t="shared" si="247"/>
        <v>1</v>
      </c>
      <c r="AB503" s="6">
        <f t="shared" si="248"/>
        <v>1</v>
      </c>
      <c r="AC503" s="6">
        <f t="shared" si="249"/>
        <v>1</v>
      </c>
      <c r="AD503" s="6">
        <f t="shared" si="250"/>
        <v>1</v>
      </c>
      <c r="AE503" s="6">
        <f t="shared" si="251"/>
        <v>1</v>
      </c>
      <c r="AF503" s="6">
        <f t="shared" si="252"/>
        <v>1</v>
      </c>
      <c r="AG503" s="6">
        <f t="shared" si="253"/>
        <v>1</v>
      </c>
      <c r="AH503" s="6">
        <f t="shared" si="254"/>
        <v>1</v>
      </c>
      <c r="AI503" s="6">
        <f t="shared" si="279"/>
        <v>1</v>
      </c>
      <c r="AJ503" s="6">
        <f t="shared" ca="1" si="255"/>
        <v>1</v>
      </c>
      <c r="AK503" s="6">
        <f t="shared" si="256"/>
        <v>1</v>
      </c>
      <c r="AL503" s="6">
        <f t="shared" ca="1" si="257"/>
        <v>13</v>
      </c>
      <c r="AM503" s="53"/>
      <c r="AN503" s="6">
        <f t="shared" ca="1" si="258"/>
        <v>1</v>
      </c>
      <c r="AO503" s="29"/>
      <c r="AP503" s="314" t="str">
        <f t="shared" ca="1" si="269"/>
        <v/>
      </c>
      <c r="AQ503" s="314" t="str">
        <f t="shared" ca="1" si="270"/>
        <v/>
      </c>
      <c r="AR503" s="314" t="str">
        <f t="shared" ca="1" si="271"/>
        <v/>
      </c>
      <c r="AS503" s="325" t="str">
        <f t="shared" ca="1" si="272"/>
        <v/>
      </c>
      <c r="AT503" s="325" t="str">
        <f t="shared" ca="1" si="273"/>
        <v/>
      </c>
      <c r="AU503" s="317" t="str">
        <f t="shared" ca="1" si="274"/>
        <v/>
      </c>
      <c r="AV503" s="318" t="str">
        <f t="shared" ca="1" si="259"/>
        <v/>
      </c>
      <c r="AW503" s="325" t="str">
        <f t="shared" ca="1" si="275"/>
        <v/>
      </c>
      <c r="AX503" s="319" t="str">
        <f t="shared" ca="1" si="276"/>
        <v/>
      </c>
      <c r="AY503" s="325" t="str">
        <f t="shared" ca="1" si="277"/>
        <v/>
      </c>
      <c r="AZ503" s="317" t="str">
        <f t="shared" ca="1" si="278"/>
        <v/>
      </c>
      <c r="BA503" s="6" t="str">
        <f t="shared" ca="1" si="260"/>
        <v/>
      </c>
      <c r="BB503" s="29"/>
      <c r="BC503" s="6" t="str">
        <f t="shared" ca="1" si="261"/>
        <v/>
      </c>
      <c r="BD503" s="6" t="str">
        <f t="shared" ca="1" si="262"/>
        <v/>
      </c>
      <c r="BE503" s="6" t="str">
        <f t="shared" ca="1" si="263"/>
        <v/>
      </c>
      <c r="BF503" s="6" t="str">
        <f t="shared" ca="1" si="264"/>
        <v/>
      </c>
      <c r="BG503" s="6" t="str">
        <f t="shared" ca="1" si="265"/>
        <v/>
      </c>
      <c r="BH503" s="6" t="str">
        <f t="shared" ca="1" si="266"/>
        <v/>
      </c>
      <c r="BI503" s="29"/>
      <c r="BJ503" s="302" t="str">
        <f t="shared" ca="1" si="267"/>
        <v/>
      </c>
      <c r="BK503" s="302" t="str">
        <f t="shared" ca="1" si="268"/>
        <v/>
      </c>
      <c r="BL503" s="29"/>
    </row>
    <row r="504" spans="1:64" x14ac:dyDescent="0.15">
      <c r="A504" s="5"/>
      <c r="B504" s="303" t="str">
        <f ca="1">LOG確認!B504</f>
        <v/>
      </c>
      <c r="C504" s="304"/>
      <c r="D504" s="280"/>
      <c r="E504" s="280"/>
      <c r="F504" s="305"/>
      <c r="G504" s="320"/>
      <c r="H504" s="284"/>
      <c r="I504" s="284"/>
      <c r="J504" s="321"/>
      <c r="K504" s="342"/>
      <c r="L504" s="321"/>
      <c r="M504" s="308"/>
      <c r="N504" s="288"/>
      <c r="O504" s="309"/>
      <c r="P504" s="290" t="str">
        <f ca="1">LOG確認!P504</f>
        <v/>
      </c>
      <c r="Q504" s="291" t="str">
        <f ca="1">LOG確認!Q504</f>
        <v/>
      </c>
      <c r="R504" s="292" t="str">
        <f ca="1">LOG確認!R504</f>
        <v/>
      </c>
      <c r="S504" s="310" t="str">
        <f ca="1">LOG確認!S504</f>
        <v/>
      </c>
      <c r="T504" s="29"/>
      <c r="U504" s="326" t="str">
        <f ca="1">LOG確認!F504</f>
        <v/>
      </c>
      <c r="V504" s="681"/>
      <c r="W504" s="29"/>
      <c r="X504" s="29"/>
      <c r="Y504" s="6">
        <f t="shared" si="245"/>
        <v>1</v>
      </c>
      <c r="Z504" s="6">
        <f t="shared" si="246"/>
        <v>1</v>
      </c>
      <c r="AA504" s="6">
        <f t="shared" si="247"/>
        <v>1</v>
      </c>
      <c r="AB504" s="6">
        <f t="shared" si="248"/>
        <v>1</v>
      </c>
      <c r="AC504" s="6">
        <f t="shared" si="249"/>
        <v>1</v>
      </c>
      <c r="AD504" s="6">
        <f t="shared" si="250"/>
        <v>1</v>
      </c>
      <c r="AE504" s="6">
        <f t="shared" si="251"/>
        <v>1</v>
      </c>
      <c r="AF504" s="6">
        <f t="shared" si="252"/>
        <v>1</v>
      </c>
      <c r="AG504" s="6">
        <f t="shared" si="253"/>
        <v>1</v>
      </c>
      <c r="AH504" s="6">
        <f t="shared" si="254"/>
        <v>1</v>
      </c>
      <c r="AI504" s="6">
        <f t="shared" si="279"/>
        <v>1</v>
      </c>
      <c r="AJ504" s="6">
        <f t="shared" ca="1" si="255"/>
        <v>1</v>
      </c>
      <c r="AK504" s="6">
        <f t="shared" si="256"/>
        <v>1</v>
      </c>
      <c r="AL504" s="6">
        <f t="shared" ca="1" si="257"/>
        <v>13</v>
      </c>
      <c r="AM504" s="53"/>
      <c r="AN504" s="6">
        <f t="shared" ca="1" si="258"/>
        <v>1</v>
      </c>
      <c r="AO504" s="29"/>
      <c r="AP504" s="314" t="str">
        <f t="shared" ca="1" si="269"/>
        <v/>
      </c>
      <c r="AQ504" s="314" t="str">
        <f t="shared" ca="1" si="270"/>
        <v/>
      </c>
      <c r="AR504" s="314" t="str">
        <f t="shared" ca="1" si="271"/>
        <v/>
      </c>
      <c r="AS504" s="325" t="str">
        <f t="shared" ca="1" si="272"/>
        <v/>
      </c>
      <c r="AT504" s="325" t="str">
        <f t="shared" ca="1" si="273"/>
        <v/>
      </c>
      <c r="AU504" s="317" t="str">
        <f t="shared" ca="1" si="274"/>
        <v/>
      </c>
      <c r="AV504" s="318" t="str">
        <f t="shared" ca="1" si="259"/>
        <v/>
      </c>
      <c r="AW504" s="325" t="str">
        <f t="shared" ca="1" si="275"/>
        <v/>
      </c>
      <c r="AX504" s="319" t="str">
        <f t="shared" ca="1" si="276"/>
        <v/>
      </c>
      <c r="AY504" s="325" t="str">
        <f t="shared" ca="1" si="277"/>
        <v/>
      </c>
      <c r="AZ504" s="317" t="str">
        <f t="shared" ca="1" si="278"/>
        <v/>
      </c>
      <c r="BA504" s="6" t="str">
        <f t="shared" ca="1" si="260"/>
        <v/>
      </c>
      <c r="BB504" s="29"/>
      <c r="BC504" s="6" t="str">
        <f t="shared" ca="1" si="261"/>
        <v/>
      </c>
      <c r="BD504" s="6" t="str">
        <f t="shared" ca="1" si="262"/>
        <v/>
      </c>
      <c r="BE504" s="6" t="str">
        <f t="shared" ca="1" si="263"/>
        <v/>
      </c>
      <c r="BF504" s="6" t="str">
        <f t="shared" ca="1" si="264"/>
        <v/>
      </c>
      <c r="BG504" s="6" t="str">
        <f t="shared" ca="1" si="265"/>
        <v/>
      </c>
      <c r="BH504" s="6" t="str">
        <f t="shared" ca="1" si="266"/>
        <v/>
      </c>
      <c r="BI504" s="29"/>
      <c r="BJ504" s="302" t="str">
        <f t="shared" ca="1" si="267"/>
        <v/>
      </c>
      <c r="BK504" s="302" t="str">
        <f t="shared" ca="1" si="268"/>
        <v/>
      </c>
      <c r="BL504" s="29"/>
    </row>
    <row r="505" spans="1:64" x14ac:dyDescent="0.15">
      <c r="A505" s="5"/>
      <c r="B505" s="303" t="str">
        <f ca="1">LOG確認!B505</f>
        <v/>
      </c>
      <c r="C505" s="304"/>
      <c r="D505" s="280"/>
      <c r="E505" s="280"/>
      <c r="F505" s="305"/>
      <c r="G505" s="320"/>
      <c r="H505" s="284"/>
      <c r="I505" s="284"/>
      <c r="J505" s="321"/>
      <c r="K505" s="342"/>
      <c r="L505" s="321"/>
      <c r="M505" s="308"/>
      <c r="N505" s="288"/>
      <c r="O505" s="322"/>
      <c r="P505" s="290" t="str">
        <f ca="1">LOG確認!P505</f>
        <v/>
      </c>
      <c r="Q505" s="291" t="str">
        <f ca="1">LOG確認!Q505</f>
        <v/>
      </c>
      <c r="R505" s="292" t="str">
        <f ca="1">LOG確認!R505</f>
        <v/>
      </c>
      <c r="S505" s="310" t="str">
        <f ca="1">LOG確認!S505</f>
        <v/>
      </c>
      <c r="T505" s="29"/>
      <c r="U505" s="311" t="str">
        <f ca="1">LOG確認!F505</f>
        <v/>
      </c>
      <c r="V505" s="681"/>
      <c r="W505" s="29"/>
      <c r="X505" s="29"/>
      <c r="Y505" s="6">
        <f t="shared" si="245"/>
        <v>1</v>
      </c>
      <c r="Z505" s="6">
        <f t="shared" si="246"/>
        <v>1</v>
      </c>
      <c r="AA505" s="6">
        <f t="shared" si="247"/>
        <v>1</v>
      </c>
      <c r="AB505" s="6">
        <f t="shared" si="248"/>
        <v>1</v>
      </c>
      <c r="AC505" s="6">
        <f t="shared" si="249"/>
        <v>1</v>
      </c>
      <c r="AD505" s="6">
        <f t="shared" si="250"/>
        <v>1</v>
      </c>
      <c r="AE505" s="6">
        <f t="shared" si="251"/>
        <v>1</v>
      </c>
      <c r="AF505" s="6">
        <f t="shared" si="252"/>
        <v>1</v>
      </c>
      <c r="AG505" s="6">
        <f t="shared" si="253"/>
        <v>1</v>
      </c>
      <c r="AH505" s="6">
        <f t="shared" si="254"/>
        <v>1</v>
      </c>
      <c r="AI505" s="6">
        <f t="shared" si="279"/>
        <v>1</v>
      </c>
      <c r="AJ505" s="6">
        <f t="shared" ca="1" si="255"/>
        <v>1</v>
      </c>
      <c r="AK505" s="6">
        <f t="shared" si="256"/>
        <v>1</v>
      </c>
      <c r="AL505" s="6">
        <f t="shared" ca="1" si="257"/>
        <v>13</v>
      </c>
      <c r="AM505" s="53"/>
      <c r="AN505" s="6">
        <f t="shared" ca="1" si="258"/>
        <v>1</v>
      </c>
      <c r="AO505" s="29"/>
      <c r="AP505" s="314" t="str">
        <f t="shared" ca="1" si="269"/>
        <v/>
      </c>
      <c r="AQ505" s="314" t="str">
        <f t="shared" ca="1" si="270"/>
        <v/>
      </c>
      <c r="AR505" s="314" t="str">
        <f t="shared" ca="1" si="271"/>
        <v/>
      </c>
      <c r="AS505" s="325" t="str">
        <f t="shared" ca="1" si="272"/>
        <v/>
      </c>
      <c r="AT505" s="325" t="str">
        <f t="shared" ca="1" si="273"/>
        <v/>
      </c>
      <c r="AU505" s="317" t="str">
        <f t="shared" ca="1" si="274"/>
        <v/>
      </c>
      <c r="AV505" s="324" t="str">
        <f t="shared" ca="1" si="259"/>
        <v/>
      </c>
      <c r="AW505" s="325" t="str">
        <f t="shared" ca="1" si="275"/>
        <v/>
      </c>
      <c r="AX505" s="319" t="str">
        <f t="shared" ca="1" si="276"/>
        <v/>
      </c>
      <c r="AY505" s="325" t="str">
        <f t="shared" ca="1" si="277"/>
        <v/>
      </c>
      <c r="AZ505" s="317" t="str">
        <f t="shared" ca="1" si="278"/>
        <v/>
      </c>
      <c r="BA505" s="6" t="str">
        <f t="shared" ca="1" si="260"/>
        <v/>
      </c>
      <c r="BB505" s="29"/>
      <c r="BC505" s="6" t="str">
        <f t="shared" ca="1" si="261"/>
        <v/>
      </c>
      <c r="BD505" s="6" t="str">
        <f t="shared" ca="1" si="262"/>
        <v/>
      </c>
      <c r="BE505" s="6" t="str">
        <f t="shared" ca="1" si="263"/>
        <v/>
      </c>
      <c r="BF505" s="6" t="str">
        <f t="shared" ca="1" si="264"/>
        <v/>
      </c>
      <c r="BG505" s="6" t="str">
        <f t="shared" ca="1" si="265"/>
        <v/>
      </c>
      <c r="BH505" s="6" t="str">
        <f t="shared" ca="1" si="266"/>
        <v/>
      </c>
      <c r="BI505" s="29"/>
      <c r="BJ505" s="302" t="str">
        <f t="shared" ca="1" si="267"/>
        <v/>
      </c>
      <c r="BK505" s="302" t="str">
        <f t="shared" ca="1" si="268"/>
        <v/>
      </c>
      <c r="BL505" s="29"/>
    </row>
    <row r="506" spans="1:64" x14ac:dyDescent="0.15">
      <c r="A506" s="5"/>
      <c r="B506" s="303" t="str">
        <f ca="1">LOG確認!B506</f>
        <v/>
      </c>
      <c r="C506" s="304"/>
      <c r="D506" s="280"/>
      <c r="E506" s="280"/>
      <c r="F506" s="305"/>
      <c r="G506" s="320"/>
      <c r="H506" s="284"/>
      <c r="I506" s="284"/>
      <c r="J506" s="306"/>
      <c r="K506" s="342"/>
      <c r="L506" s="321"/>
      <c r="M506" s="308"/>
      <c r="N506" s="288"/>
      <c r="O506" s="322"/>
      <c r="P506" s="290" t="str">
        <f ca="1">LOG確認!P506</f>
        <v/>
      </c>
      <c r="Q506" s="291" t="str">
        <f ca="1">LOG確認!Q506</f>
        <v/>
      </c>
      <c r="R506" s="292" t="str">
        <f ca="1">LOG確認!R506</f>
        <v/>
      </c>
      <c r="S506" s="310" t="str">
        <f ca="1">LOG確認!S506</f>
        <v/>
      </c>
      <c r="T506" s="29"/>
      <c r="U506" s="311" t="str">
        <f ca="1">LOG確認!F506</f>
        <v/>
      </c>
      <c r="V506" s="681"/>
      <c r="W506" s="29"/>
      <c r="X506" s="29"/>
      <c r="Y506" s="6">
        <f t="shared" si="245"/>
        <v>1</v>
      </c>
      <c r="Z506" s="6">
        <f t="shared" si="246"/>
        <v>1</v>
      </c>
      <c r="AA506" s="6">
        <f t="shared" si="247"/>
        <v>1</v>
      </c>
      <c r="AB506" s="6">
        <f t="shared" si="248"/>
        <v>1</v>
      </c>
      <c r="AC506" s="6">
        <f t="shared" si="249"/>
        <v>1</v>
      </c>
      <c r="AD506" s="6">
        <f t="shared" si="250"/>
        <v>1</v>
      </c>
      <c r="AE506" s="6">
        <f t="shared" si="251"/>
        <v>1</v>
      </c>
      <c r="AF506" s="6">
        <f t="shared" si="252"/>
        <v>1</v>
      </c>
      <c r="AG506" s="6">
        <f t="shared" si="253"/>
        <v>1</v>
      </c>
      <c r="AH506" s="6">
        <f t="shared" si="254"/>
        <v>1</v>
      </c>
      <c r="AI506" s="6">
        <f t="shared" si="279"/>
        <v>1</v>
      </c>
      <c r="AJ506" s="6">
        <f t="shared" ca="1" si="255"/>
        <v>1</v>
      </c>
      <c r="AK506" s="6">
        <f t="shared" si="256"/>
        <v>1</v>
      </c>
      <c r="AL506" s="6">
        <f t="shared" ca="1" si="257"/>
        <v>13</v>
      </c>
      <c r="AM506" s="53"/>
      <c r="AN506" s="6">
        <f t="shared" ca="1" si="258"/>
        <v>1</v>
      </c>
      <c r="AO506" s="29"/>
      <c r="AP506" s="314" t="str">
        <f t="shared" ca="1" si="269"/>
        <v/>
      </c>
      <c r="AQ506" s="314" t="str">
        <f t="shared" ca="1" si="270"/>
        <v/>
      </c>
      <c r="AR506" s="314" t="str">
        <f t="shared" ca="1" si="271"/>
        <v/>
      </c>
      <c r="AS506" s="325" t="str">
        <f t="shared" ca="1" si="272"/>
        <v/>
      </c>
      <c r="AT506" s="325" t="str">
        <f t="shared" ca="1" si="273"/>
        <v/>
      </c>
      <c r="AU506" s="317" t="str">
        <f t="shared" ca="1" si="274"/>
        <v/>
      </c>
      <c r="AV506" s="318" t="str">
        <f t="shared" ca="1" si="259"/>
        <v/>
      </c>
      <c r="AW506" s="325" t="str">
        <f t="shared" ca="1" si="275"/>
        <v/>
      </c>
      <c r="AX506" s="319" t="str">
        <f t="shared" ca="1" si="276"/>
        <v/>
      </c>
      <c r="AY506" s="325" t="str">
        <f t="shared" ca="1" si="277"/>
        <v/>
      </c>
      <c r="AZ506" s="317" t="str">
        <f t="shared" ca="1" si="278"/>
        <v/>
      </c>
      <c r="BA506" s="6" t="str">
        <f t="shared" ca="1" si="260"/>
        <v/>
      </c>
      <c r="BB506" s="29"/>
      <c r="BC506" s="6" t="str">
        <f t="shared" ca="1" si="261"/>
        <v/>
      </c>
      <c r="BD506" s="6" t="str">
        <f t="shared" ca="1" si="262"/>
        <v/>
      </c>
      <c r="BE506" s="6" t="str">
        <f t="shared" ca="1" si="263"/>
        <v/>
      </c>
      <c r="BF506" s="6" t="str">
        <f t="shared" ca="1" si="264"/>
        <v/>
      </c>
      <c r="BG506" s="6" t="str">
        <f t="shared" ca="1" si="265"/>
        <v/>
      </c>
      <c r="BH506" s="6" t="str">
        <f t="shared" ca="1" si="266"/>
        <v/>
      </c>
      <c r="BI506" s="29"/>
      <c r="BJ506" s="302" t="str">
        <f t="shared" ca="1" si="267"/>
        <v/>
      </c>
      <c r="BK506" s="302" t="str">
        <f t="shared" ca="1" si="268"/>
        <v/>
      </c>
      <c r="BL506" s="29"/>
    </row>
    <row r="507" spans="1:64" x14ac:dyDescent="0.15">
      <c r="A507" s="5"/>
      <c r="B507" s="303" t="str">
        <f ca="1">LOG確認!B507</f>
        <v/>
      </c>
      <c r="C507" s="304"/>
      <c r="D507" s="280"/>
      <c r="E507" s="280"/>
      <c r="F507" s="305"/>
      <c r="G507" s="320"/>
      <c r="H507" s="284"/>
      <c r="I507" s="284"/>
      <c r="J507" s="306"/>
      <c r="K507" s="342"/>
      <c r="L507" s="306"/>
      <c r="M507" s="308"/>
      <c r="N507" s="288"/>
      <c r="O507" s="322"/>
      <c r="P507" s="290" t="str">
        <f ca="1">LOG確認!P507</f>
        <v/>
      </c>
      <c r="Q507" s="291" t="str">
        <f ca="1">LOG確認!Q507</f>
        <v/>
      </c>
      <c r="R507" s="292" t="str">
        <f ca="1">LOG確認!R507</f>
        <v/>
      </c>
      <c r="S507" s="310" t="str">
        <f ca="1">LOG確認!S507</f>
        <v/>
      </c>
      <c r="T507" s="29"/>
      <c r="U507" s="326" t="str">
        <f ca="1">LOG確認!F507</f>
        <v/>
      </c>
      <c r="V507" s="681"/>
      <c r="W507" s="29"/>
      <c r="X507" s="29"/>
      <c r="Y507" s="6">
        <f t="shared" si="245"/>
        <v>1</v>
      </c>
      <c r="Z507" s="6">
        <f t="shared" si="246"/>
        <v>1</v>
      </c>
      <c r="AA507" s="6">
        <f t="shared" si="247"/>
        <v>1</v>
      </c>
      <c r="AB507" s="6">
        <f t="shared" si="248"/>
        <v>1</v>
      </c>
      <c r="AC507" s="6">
        <f t="shared" si="249"/>
        <v>1</v>
      </c>
      <c r="AD507" s="6">
        <f t="shared" si="250"/>
        <v>1</v>
      </c>
      <c r="AE507" s="6">
        <f t="shared" si="251"/>
        <v>1</v>
      </c>
      <c r="AF507" s="6">
        <f t="shared" si="252"/>
        <v>1</v>
      </c>
      <c r="AG507" s="6">
        <f t="shared" si="253"/>
        <v>1</v>
      </c>
      <c r="AH507" s="6">
        <f t="shared" si="254"/>
        <v>1</v>
      </c>
      <c r="AI507" s="6">
        <f t="shared" si="279"/>
        <v>1</v>
      </c>
      <c r="AJ507" s="6">
        <f t="shared" ca="1" si="255"/>
        <v>1</v>
      </c>
      <c r="AK507" s="6">
        <f t="shared" si="256"/>
        <v>1</v>
      </c>
      <c r="AL507" s="6">
        <f t="shared" ca="1" si="257"/>
        <v>13</v>
      </c>
      <c r="AM507" s="53"/>
      <c r="AN507" s="6">
        <f t="shared" ca="1" si="258"/>
        <v>1</v>
      </c>
      <c r="AO507" s="29"/>
      <c r="AP507" s="314" t="str">
        <f t="shared" ca="1" si="269"/>
        <v/>
      </c>
      <c r="AQ507" s="314" t="str">
        <f t="shared" ca="1" si="270"/>
        <v/>
      </c>
      <c r="AR507" s="314" t="str">
        <f t="shared" ca="1" si="271"/>
        <v/>
      </c>
      <c r="AS507" s="316" t="str">
        <f t="shared" ca="1" si="272"/>
        <v/>
      </c>
      <c r="AT507" s="316" t="str">
        <f t="shared" ca="1" si="273"/>
        <v/>
      </c>
      <c r="AU507" s="317" t="str">
        <f t="shared" ca="1" si="274"/>
        <v/>
      </c>
      <c r="AV507" s="318" t="str">
        <f t="shared" ca="1" si="259"/>
        <v/>
      </c>
      <c r="AW507" s="316" t="str">
        <f t="shared" ca="1" si="275"/>
        <v/>
      </c>
      <c r="AX507" s="319" t="str">
        <f t="shared" ca="1" si="276"/>
        <v/>
      </c>
      <c r="AY507" s="316" t="str">
        <f t="shared" ca="1" si="277"/>
        <v/>
      </c>
      <c r="AZ507" s="317" t="str">
        <f t="shared" ca="1" si="278"/>
        <v/>
      </c>
      <c r="BA507" s="6" t="str">
        <f t="shared" ca="1" si="260"/>
        <v/>
      </c>
      <c r="BB507" s="29"/>
      <c r="BC507" s="6" t="str">
        <f t="shared" ca="1" si="261"/>
        <v/>
      </c>
      <c r="BD507" s="6" t="str">
        <f t="shared" ca="1" si="262"/>
        <v/>
      </c>
      <c r="BE507" s="6" t="str">
        <f t="shared" ca="1" si="263"/>
        <v/>
      </c>
      <c r="BF507" s="6" t="str">
        <f t="shared" ca="1" si="264"/>
        <v/>
      </c>
      <c r="BG507" s="6" t="str">
        <f t="shared" ca="1" si="265"/>
        <v/>
      </c>
      <c r="BH507" s="6" t="str">
        <f t="shared" ca="1" si="266"/>
        <v/>
      </c>
      <c r="BI507" s="29"/>
      <c r="BJ507" s="302" t="str">
        <f t="shared" ca="1" si="267"/>
        <v/>
      </c>
      <c r="BK507" s="302" t="str">
        <f t="shared" ca="1" si="268"/>
        <v/>
      </c>
      <c r="BL507" s="29"/>
    </row>
    <row r="508" spans="1:64" x14ac:dyDescent="0.15">
      <c r="A508" s="5">
        <v>490</v>
      </c>
      <c r="B508" s="303" t="str">
        <f ca="1">LOG確認!B508</f>
        <v/>
      </c>
      <c r="C508" s="327"/>
      <c r="D508" s="328"/>
      <c r="E508" s="328"/>
      <c r="F508" s="329"/>
      <c r="G508" s="328"/>
      <c r="H508" s="330"/>
      <c r="I508" s="330"/>
      <c r="J508" s="331"/>
      <c r="K508" s="332"/>
      <c r="L508" s="331"/>
      <c r="M508" s="333"/>
      <c r="N508" s="334"/>
      <c r="O508" s="335"/>
      <c r="P508" s="336" t="str">
        <f ca="1">LOG確認!P508</f>
        <v/>
      </c>
      <c r="Q508" s="337" t="str">
        <f ca="1">LOG確認!Q508</f>
        <v/>
      </c>
      <c r="R508" s="338" t="str">
        <f ca="1">LOG確認!R508</f>
        <v/>
      </c>
      <c r="S508" s="339" t="str">
        <f ca="1">LOG確認!S508</f>
        <v/>
      </c>
      <c r="T508" s="29"/>
      <c r="U508" s="340" t="str">
        <f ca="1">LOG確認!F508</f>
        <v/>
      </c>
      <c r="V508" s="681"/>
      <c r="W508" s="29"/>
      <c r="X508" s="29"/>
      <c r="Y508" s="6">
        <f t="shared" si="245"/>
        <v>1</v>
      </c>
      <c r="Z508" s="6">
        <f t="shared" si="246"/>
        <v>1</v>
      </c>
      <c r="AA508" s="6">
        <f t="shared" si="247"/>
        <v>1</v>
      </c>
      <c r="AB508" s="6">
        <f t="shared" si="248"/>
        <v>1</v>
      </c>
      <c r="AC508" s="6">
        <f t="shared" si="249"/>
        <v>1</v>
      </c>
      <c r="AD508" s="6">
        <f t="shared" si="250"/>
        <v>1</v>
      </c>
      <c r="AE508" s="6">
        <f t="shared" si="251"/>
        <v>1</v>
      </c>
      <c r="AF508" s="6">
        <f t="shared" si="252"/>
        <v>1</v>
      </c>
      <c r="AG508" s="6">
        <f t="shared" si="253"/>
        <v>1</v>
      </c>
      <c r="AH508" s="6">
        <f t="shared" si="254"/>
        <v>1</v>
      </c>
      <c r="AI508" s="6">
        <f t="shared" si="279"/>
        <v>1</v>
      </c>
      <c r="AJ508" s="6">
        <f t="shared" ca="1" si="255"/>
        <v>1</v>
      </c>
      <c r="AK508" s="6">
        <f t="shared" si="256"/>
        <v>1</v>
      </c>
      <c r="AL508" s="6">
        <f t="shared" ca="1" si="257"/>
        <v>13</v>
      </c>
      <c r="AM508" s="53"/>
      <c r="AN508" s="6">
        <f t="shared" ca="1" si="258"/>
        <v>1</v>
      </c>
      <c r="AO508" s="29"/>
      <c r="AP508" s="314" t="str">
        <f t="shared" ca="1" si="269"/>
        <v/>
      </c>
      <c r="AQ508" s="314" t="str">
        <f t="shared" ca="1" si="270"/>
        <v/>
      </c>
      <c r="AR508" s="314" t="str">
        <f t="shared" ca="1" si="271"/>
        <v/>
      </c>
      <c r="AS508" s="325" t="str">
        <f t="shared" ca="1" si="272"/>
        <v/>
      </c>
      <c r="AT508" s="325" t="str">
        <f t="shared" ca="1" si="273"/>
        <v/>
      </c>
      <c r="AU508" s="317" t="str">
        <f t="shared" ca="1" si="274"/>
        <v/>
      </c>
      <c r="AV508" s="318" t="str">
        <f t="shared" ca="1" si="259"/>
        <v/>
      </c>
      <c r="AW508" s="325" t="str">
        <f t="shared" ca="1" si="275"/>
        <v/>
      </c>
      <c r="AX508" s="319" t="str">
        <f t="shared" ca="1" si="276"/>
        <v/>
      </c>
      <c r="AY508" s="325" t="str">
        <f t="shared" ca="1" si="277"/>
        <v/>
      </c>
      <c r="AZ508" s="317" t="str">
        <f t="shared" ca="1" si="278"/>
        <v/>
      </c>
      <c r="BA508" s="6" t="str">
        <f t="shared" ca="1" si="260"/>
        <v/>
      </c>
      <c r="BB508" s="29"/>
      <c r="BC508" s="6" t="str">
        <f t="shared" ca="1" si="261"/>
        <v/>
      </c>
      <c r="BD508" s="6" t="str">
        <f t="shared" ca="1" si="262"/>
        <v/>
      </c>
      <c r="BE508" s="6" t="str">
        <f t="shared" ca="1" si="263"/>
        <v/>
      </c>
      <c r="BF508" s="6" t="str">
        <f t="shared" ca="1" si="264"/>
        <v/>
      </c>
      <c r="BG508" s="6" t="str">
        <f t="shared" ca="1" si="265"/>
        <v/>
      </c>
      <c r="BH508" s="6" t="str">
        <f t="shared" ca="1" si="266"/>
        <v/>
      </c>
      <c r="BI508" s="29"/>
      <c r="BJ508" s="302" t="str">
        <f t="shared" ca="1" si="267"/>
        <v/>
      </c>
      <c r="BK508" s="302" t="str">
        <f t="shared" ca="1" si="268"/>
        <v/>
      </c>
      <c r="BL508" s="29"/>
    </row>
    <row r="509" spans="1:64" x14ac:dyDescent="0.15">
      <c r="A509" s="5"/>
      <c r="B509" s="279" t="str">
        <f ca="1">LOG確認!B509</f>
        <v/>
      </c>
      <c r="C509" s="280"/>
      <c r="D509" s="281"/>
      <c r="E509" s="281"/>
      <c r="F509" s="282"/>
      <c r="G509" s="280"/>
      <c r="H509" s="283"/>
      <c r="I509" s="284"/>
      <c r="J509" s="285"/>
      <c r="K509" s="286"/>
      <c r="L509" s="285"/>
      <c r="M509" s="287"/>
      <c r="N509" s="341"/>
      <c r="O509" s="289"/>
      <c r="P509" s="290" t="str">
        <f ca="1">LOG確認!P509</f>
        <v/>
      </c>
      <c r="Q509" s="291" t="str">
        <f ca="1">LOG確認!Q509</f>
        <v/>
      </c>
      <c r="R509" s="292" t="str">
        <f ca="1">LOG確認!R509</f>
        <v/>
      </c>
      <c r="S509" s="310" t="str">
        <f ca="1">LOG確認!S509</f>
        <v/>
      </c>
      <c r="T509" s="29"/>
      <c r="U509" s="294" t="str">
        <f ca="1">LOG確認!F509</f>
        <v/>
      </c>
      <c r="V509" s="29"/>
      <c r="W509" s="29"/>
      <c r="X509" s="29"/>
      <c r="Y509" s="6">
        <f t="shared" si="245"/>
        <v>1</v>
      </c>
      <c r="Z509" s="6">
        <f t="shared" si="246"/>
        <v>1</v>
      </c>
      <c r="AA509" s="6">
        <f t="shared" si="247"/>
        <v>1</v>
      </c>
      <c r="AB509" s="6">
        <f t="shared" si="248"/>
        <v>1</v>
      </c>
      <c r="AC509" s="6">
        <f t="shared" si="249"/>
        <v>1</v>
      </c>
      <c r="AD509" s="6">
        <f t="shared" si="250"/>
        <v>1</v>
      </c>
      <c r="AE509" s="6">
        <f t="shared" si="251"/>
        <v>1</v>
      </c>
      <c r="AF509" s="6">
        <f t="shared" si="252"/>
        <v>1</v>
      </c>
      <c r="AG509" s="6">
        <f t="shared" si="253"/>
        <v>1</v>
      </c>
      <c r="AH509" s="6">
        <f t="shared" si="254"/>
        <v>1</v>
      </c>
      <c r="AI509" s="6">
        <f t="shared" si="279"/>
        <v>1</v>
      </c>
      <c r="AJ509" s="6">
        <f t="shared" ca="1" si="255"/>
        <v>1</v>
      </c>
      <c r="AK509" s="6">
        <f t="shared" si="256"/>
        <v>1</v>
      </c>
      <c r="AL509" s="6">
        <f t="shared" ca="1" si="257"/>
        <v>13</v>
      </c>
      <c r="AM509" s="53"/>
      <c r="AN509" s="6">
        <f t="shared" ca="1" si="258"/>
        <v>1</v>
      </c>
      <c r="AO509" s="29"/>
      <c r="AP509" s="314" t="str">
        <f t="shared" ca="1" si="269"/>
        <v/>
      </c>
      <c r="AQ509" s="314" t="str">
        <f t="shared" ca="1" si="270"/>
        <v/>
      </c>
      <c r="AR509" s="314" t="str">
        <f t="shared" ca="1" si="271"/>
        <v/>
      </c>
      <c r="AS509" s="319" t="str">
        <f t="shared" ca="1" si="272"/>
        <v/>
      </c>
      <c r="AT509" s="319" t="str">
        <f t="shared" ca="1" si="273"/>
        <v/>
      </c>
      <c r="AU509" s="317" t="str">
        <f t="shared" ca="1" si="274"/>
        <v/>
      </c>
      <c r="AV509" s="324" t="str">
        <f t="shared" ca="1" si="259"/>
        <v/>
      </c>
      <c r="AW509" s="319" t="str">
        <f t="shared" ca="1" si="275"/>
        <v/>
      </c>
      <c r="AX509" s="319" t="str">
        <f t="shared" ca="1" si="276"/>
        <v/>
      </c>
      <c r="AY509" s="319" t="str">
        <f t="shared" ca="1" si="277"/>
        <v/>
      </c>
      <c r="AZ509" s="317" t="str">
        <f t="shared" ca="1" si="278"/>
        <v/>
      </c>
      <c r="BA509" s="6" t="str">
        <f t="shared" ca="1" si="260"/>
        <v/>
      </c>
      <c r="BB509" s="29"/>
      <c r="BC509" s="6" t="str">
        <f t="shared" ca="1" si="261"/>
        <v/>
      </c>
      <c r="BD509" s="6" t="str">
        <f t="shared" ca="1" si="262"/>
        <v/>
      </c>
      <c r="BE509" s="6" t="str">
        <f t="shared" ca="1" si="263"/>
        <v/>
      </c>
      <c r="BF509" s="6" t="str">
        <f t="shared" ca="1" si="264"/>
        <v/>
      </c>
      <c r="BG509" s="6" t="str">
        <f t="shared" ca="1" si="265"/>
        <v/>
      </c>
      <c r="BH509" s="6" t="str">
        <f t="shared" ca="1" si="266"/>
        <v/>
      </c>
      <c r="BI509" s="29"/>
      <c r="BJ509" s="302" t="str">
        <f t="shared" ca="1" si="267"/>
        <v/>
      </c>
      <c r="BK509" s="302" t="str">
        <f t="shared" ca="1" si="268"/>
        <v/>
      </c>
      <c r="BL509" s="29"/>
    </row>
    <row r="510" spans="1:64" x14ac:dyDescent="0.15">
      <c r="A510" s="5"/>
      <c r="B510" s="303" t="str">
        <f ca="1">LOG確認!B510</f>
        <v/>
      </c>
      <c r="C510" s="304"/>
      <c r="D510" s="280"/>
      <c r="E510" s="280"/>
      <c r="F510" s="305"/>
      <c r="G510" s="320"/>
      <c r="H510" s="284"/>
      <c r="I510" s="284"/>
      <c r="J510" s="321"/>
      <c r="K510" s="342"/>
      <c r="L510" s="306"/>
      <c r="M510" s="308"/>
      <c r="N510" s="288"/>
      <c r="O510" s="309"/>
      <c r="P510" s="290" t="str">
        <f ca="1">LOG確認!P510</f>
        <v/>
      </c>
      <c r="Q510" s="291" t="str">
        <f ca="1">LOG確認!Q510</f>
        <v/>
      </c>
      <c r="R510" s="292" t="str">
        <f ca="1">LOG確認!R510</f>
        <v/>
      </c>
      <c r="S510" s="310" t="str">
        <f ca="1">LOG確認!S510</f>
        <v/>
      </c>
      <c r="T510" s="29"/>
      <c r="U510" s="311" t="str">
        <f ca="1">LOG確認!F510</f>
        <v/>
      </c>
      <c r="V510" s="29"/>
      <c r="W510" s="29"/>
      <c r="X510" s="29"/>
      <c r="Y510" s="6">
        <f t="shared" si="245"/>
        <v>1</v>
      </c>
      <c r="Z510" s="6">
        <f t="shared" si="246"/>
        <v>1</v>
      </c>
      <c r="AA510" s="6">
        <f t="shared" si="247"/>
        <v>1</v>
      </c>
      <c r="AB510" s="6">
        <f t="shared" si="248"/>
        <v>1</v>
      </c>
      <c r="AC510" s="6">
        <f t="shared" si="249"/>
        <v>1</v>
      </c>
      <c r="AD510" s="6">
        <f t="shared" si="250"/>
        <v>1</v>
      </c>
      <c r="AE510" s="6">
        <f t="shared" si="251"/>
        <v>1</v>
      </c>
      <c r="AF510" s="6">
        <f t="shared" si="252"/>
        <v>1</v>
      </c>
      <c r="AG510" s="6">
        <f t="shared" si="253"/>
        <v>1</v>
      </c>
      <c r="AH510" s="6">
        <f t="shared" si="254"/>
        <v>1</v>
      </c>
      <c r="AI510" s="6">
        <f t="shared" si="279"/>
        <v>1</v>
      </c>
      <c r="AJ510" s="6">
        <f t="shared" ca="1" si="255"/>
        <v>1</v>
      </c>
      <c r="AK510" s="6">
        <f t="shared" si="256"/>
        <v>1</v>
      </c>
      <c r="AL510" s="6">
        <f t="shared" ca="1" si="257"/>
        <v>13</v>
      </c>
      <c r="AM510" s="53"/>
      <c r="AN510" s="6">
        <f t="shared" ca="1" si="258"/>
        <v>1</v>
      </c>
      <c r="AO510" s="29"/>
      <c r="AP510" s="314" t="str">
        <f t="shared" ca="1" si="269"/>
        <v/>
      </c>
      <c r="AQ510" s="314" t="str">
        <f t="shared" ca="1" si="270"/>
        <v/>
      </c>
      <c r="AR510" s="314" t="str">
        <f t="shared" ca="1" si="271"/>
        <v/>
      </c>
      <c r="AS510" s="319" t="str">
        <f t="shared" ca="1" si="272"/>
        <v/>
      </c>
      <c r="AT510" s="319" t="str">
        <f t="shared" ca="1" si="273"/>
        <v/>
      </c>
      <c r="AU510" s="317" t="str">
        <f t="shared" ca="1" si="274"/>
        <v/>
      </c>
      <c r="AV510" s="318" t="str">
        <f t="shared" ca="1" si="259"/>
        <v/>
      </c>
      <c r="AW510" s="319" t="str">
        <f t="shared" ca="1" si="275"/>
        <v/>
      </c>
      <c r="AX510" s="319" t="str">
        <f t="shared" ca="1" si="276"/>
        <v/>
      </c>
      <c r="AY510" s="319" t="str">
        <f t="shared" ca="1" si="277"/>
        <v/>
      </c>
      <c r="AZ510" s="317" t="str">
        <f t="shared" ca="1" si="278"/>
        <v/>
      </c>
      <c r="BA510" s="6" t="str">
        <f t="shared" ca="1" si="260"/>
        <v/>
      </c>
      <c r="BB510" s="29"/>
      <c r="BC510" s="6" t="str">
        <f t="shared" ca="1" si="261"/>
        <v/>
      </c>
      <c r="BD510" s="6" t="str">
        <f t="shared" ca="1" si="262"/>
        <v/>
      </c>
      <c r="BE510" s="6" t="str">
        <f t="shared" ca="1" si="263"/>
        <v/>
      </c>
      <c r="BF510" s="6" t="str">
        <f t="shared" ca="1" si="264"/>
        <v/>
      </c>
      <c r="BG510" s="6" t="str">
        <f t="shared" ca="1" si="265"/>
        <v/>
      </c>
      <c r="BH510" s="6" t="str">
        <f t="shared" ca="1" si="266"/>
        <v/>
      </c>
      <c r="BI510" s="29"/>
      <c r="BJ510" s="302" t="str">
        <f t="shared" ca="1" si="267"/>
        <v/>
      </c>
      <c r="BK510" s="302" t="str">
        <f t="shared" ca="1" si="268"/>
        <v/>
      </c>
      <c r="BL510" s="29"/>
    </row>
    <row r="511" spans="1:64" x14ac:dyDescent="0.15">
      <c r="A511" s="5"/>
      <c r="B511" s="303" t="str">
        <f ca="1">LOG確認!B511</f>
        <v/>
      </c>
      <c r="C511" s="304"/>
      <c r="D511" s="280"/>
      <c r="E511" s="280"/>
      <c r="F511" s="305"/>
      <c r="G511" s="320"/>
      <c r="H511" s="284"/>
      <c r="I511" s="284"/>
      <c r="J511" s="306"/>
      <c r="K511" s="342"/>
      <c r="L511" s="321"/>
      <c r="M511" s="308"/>
      <c r="N511" s="288"/>
      <c r="O511" s="322"/>
      <c r="P511" s="290" t="str">
        <f ca="1">LOG確認!P511</f>
        <v/>
      </c>
      <c r="Q511" s="291" t="str">
        <f ca="1">LOG確認!Q511</f>
        <v/>
      </c>
      <c r="R511" s="292" t="str">
        <f ca="1">LOG確認!R511</f>
        <v/>
      </c>
      <c r="S511" s="310" t="str">
        <f ca="1">LOG確認!S511</f>
        <v/>
      </c>
      <c r="T511" s="29"/>
      <c r="U511" s="311" t="str">
        <f ca="1">LOG確認!F511</f>
        <v/>
      </c>
      <c r="V511" s="29"/>
      <c r="W511" s="29"/>
      <c r="X511" s="29"/>
      <c r="Y511" s="6">
        <f t="shared" si="245"/>
        <v>1</v>
      </c>
      <c r="Z511" s="6">
        <f t="shared" si="246"/>
        <v>1</v>
      </c>
      <c r="AA511" s="6">
        <f t="shared" si="247"/>
        <v>1</v>
      </c>
      <c r="AB511" s="6">
        <f t="shared" si="248"/>
        <v>1</v>
      </c>
      <c r="AC511" s="6">
        <f t="shared" si="249"/>
        <v>1</v>
      </c>
      <c r="AD511" s="6">
        <f t="shared" si="250"/>
        <v>1</v>
      </c>
      <c r="AE511" s="6">
        <f t="shared" si="251"/>
        <v>1</v>
      </c>
      <c r="AF511" s="6">
        <f t="shared" si="252"/>
        <v>1</v>
      </c>
      <c r="AG511" s="6">
        <f t="shared" si="253"/>
        <v>1</v>
      </c>
      <c r="AH511" s="6">
        <f t="shared" si="254"/>
        <v>1</v>
      </c>
      <c r="AI511" s="6">
        <f t="shared" si="279"/>
        <v>1</v>
      </c>
      <c r="AJ511" s="6">
        <f t="shared" ca="1" si="255"/>
        <v>1</v>
      </c>
      <c r="AK511" s="6">
        <f t="shared" si="256"/>
        <v>1</v>
      </c>
      <c r="AL511" s="6">
        <f t="shared" ca="1" si="257"/>
        <v>13</v>
      </c>
      <c r="AM511" s="53"/>
      <c r="AN511" s="6">
        <f t="shared" ca="1" si="258"/>
        <v>1</v>
      </c>
      <c r="AO511" s="29"/>
      <c r="AP511" s="314" t="str">
        <f t="shared" ca="1" si="269"/>
        <v/>
      </c>
      <c r="AQ511" s="314" t="str">
        <f t="shared" ca="1" si="270"/>
        <v/>
      </c>
      <c r="AR511" s="314" t="str">
        <f t="shared" ca="1" si="271"/>
        <v/>
      </c>
      <c r="AS511" s="316" t="str">
        <f t="shared" ca="1" si="272"/>
        <v/>
      </c>
      <c r="AT511" s="316" t="str">
        <f t="shared" ca="1" si="273"/>
        <v/>
      </c>
      <c r="AU511" s="317" t="str">
        <f t="shared" ca="1" si="274"/>
        <v/>
      </c>
      <c r="AV511" s="318" t="str">
        <f t="shared" ca="1" si="259"/>
        <v/>
      </c>
      <c r="AW511" s="316" t="str">
        <f t="shared" ca="1" si="275"/>
        <v/>
      </c>
      <c r="AX511" s="319" t="str">
        <f t="shared" ca="1" si="276"/>
        <v/>
      </c>
      <c r="AY511" s="316" t="str">
        <f t="shared" ca="1" si="277"/>
        <v/>
      </c>
      <c r="AZ511" s="317" t="str">
        <f t="shared" ca="1" si="278"/>
        <v/>
      </c>
      <c r="BA511" s="6" t="str">
        <f t="shared" ca="1" si="260"/>
        <v/>
      </c>
      <c r="BB511" s="29"/>
      <c r="BC511" s="6" t="str">
        <f t="shared" ca="1" si="261"/>
        <v/>
      </c>
      <c r="BD511" s="6" t="str">
        <f t="shared" ca="1" si="262"/>
        <v/>
      </c>
      <c r="BE511" s="6" t="str">
        <f t="shared" ca="1" si="263"/>
        <v/>
      </c>
      <c r="BF511" s="6" t="str">
        <f t="shared" ca="1" si="264"/>
        <v/>
      </c>
      <c r="BG511" s="6" t="str">
        <f t="shared" ca="1" si="265"/>
        <v/>
      </c>
      <c r="BH511" s="6" t="str">
        <f t="shared" ca="1" si="266"/>
        <v/>
      </c>
      <c r="BI511" s="29"/>
      <c r="BJ511" s="302" t="str">
        <f t="shared" ca="1" si="267"/>
        <v/>
      </c>
      <c r="BK511" s="302" t="str">
        <f t="shared" ca="1" si="268"/>
        <v/>
      </c>
      <c r="BL511" s="29"/>
    </row>
    <row r="512" spans="1:64" x14ac:dyDescent="0.15">
      <c r="A512" s="5"/>
      <c r="B512" s="303" t="str">
        <f ca="1">LOG確認!B512</f>
        <v/>
      </c>
      <c r="C512" s="304"/>
      <c r="D512" s="280"/>
      <c r="E512" s="280"/>
      <c r="F512" s="305"/>
      <c r="G512" s="320"/>
      <c r="H512" s="284"/>
      <c r="I512" s="284"/>
      <c r="J512" s="306"/>
      <c r="K512" s="342"/>
      <c r="L512" s="321"/>
      <c r="M512" s="308"/>
      <c r="N512" s="288"/>
      <c r="O512" s="322"/>
      <c r="P512" s="290" t="str">
        <f ca="1">LOG確認!P512</f>
        <v/>
      </c>
      <c r="Q512" s="291" t="str">
        <f ca="1">LOG確認!Q512</f>
        <v/>
      </c>
      <c r="R512" s="292" t="str">
        <f ca="1">LOG確認!R512</f>
        <v/>
      </c>
      <c r="S512" s="310" t="str">
        <f ca="1">LOG確認!S512</f>
        <v/>
      </c>
      <c r="T512" s="29"/>
      <c r="U512" s="311" t="str">
        <f ca="1">LOG確認!F512</f>
        <v/>
      </c>
      <c r="V512" s="29"/>
      <c r="W512" s="29"/>
      <c r="X512" s="29"/>
      <c r="Y512" s="6">
        <f t="shared" si="245"/>
        <v>1</v>
      </c>
      <c r="Z512" s="6">
        <f t="shared" si="246"/>
        <v>1</v>
      </c>
      <c r="AA512" s="6">
        <f t="shared" si="247"/>
        <v>1</v>
      </c>
      <c r="AB512" s="6">
        <f t="shared" si="248"/>
        <v>1</v>
      </c>
      <c r="AC512" s="6">
        <f t="shared" si="249"/>
        <v>1</v>
      </c>
      <c r="AD512" s="6">
        <f t="shared" si="250"/>
        <v>1</v>
      </c>
      <c r="AE512" s="6">
        <f t="shared" si="251"/>
        <v>1</v>
      </c>
      <c r="AF512" s="6">
        <f t="shared" si="252"/>
        <v>1</v>
      </c>
      <c r="AG512" s="6">
        <f t="shared" si="253"/>
        <v>1</v>
      </c>
      <c r="AH512" s="6">
        <f t="shared" si="254"/>
        <v>1</v>
      </c>
      <c r="AI512" s="6">
        <f t="shared" si="279"/>
        <v>1</v>
      </c>
      <c r="AJ512" s="6">
        <f t="shared" ca="1" si="255"/>
        <v>1</v>
      </c>
      <c r="AK512" s="6">
        <f t="shared" si="256"/>
        <v>1</v>
      </c>
      <c r="AL512" s="6">
        <f t="shared" ca="1" si="257"/>
        <v>13</v>
      </c>
      <c r="AM512" s="53"/>
      <c r="AN512" s="6">
        <f t="shared" ca="1" si="258"/>
        <v>1</v>
      </c>
      <c r="AO512" s="29"/>
      <c r="AP512" s="314" t="str">
        <f t="shared" ca="1" si="269"/>
        <v/>
      </c>
      <c r="AQ512" s="314" t="str">
        <f t="shared" ca="1" si="270"/>
        <v/>
      </c>
      <c r="AR512" s="314" t="str">
        <f t="shared" ca="1" si="271"/>
        <v/>
      </c>
      <c r="AS512" s="319" t="str">
        <f t="shared" ca="1" si="272"/>
        <v/>
      </c>
      <c r="AT512" s="319" t="str">
        <f t="shared" ca="1" si="273"/>
        <v/>
      </c>
      <c r="AU512" s="317" t="str">
        <f t="shared" ca="1" si="274"/>
        <v/>
      </c>
      <c r="AV512" s="324" t="str">
        <f t="shared" ca="1" si="259"/>
        <v/>
      </c>
      <c r="AW512" s="319" t="str">
        <f t="shared" ca="1" si="275"/>
        <v/>
      </c>
      <c r="AX512" s="319" t="str">
        <f t="shared" ca="1" si="276"/>
        <v/>
      </c>
      <c r="AY512" s="319" t="str">
        <f t="shared" ca="1" si="277"/>
        <v/>
      </c>
      <c r="AZ512" s="317" t="str">
        <f t="shared" ca="1" si="278"/>
        <v/>
      </c>
      <c r="BA512" s="6" t="str">
        <f t="shared" ca="1" si="260"/>
        <v/>
      </c>
      <c r="BB512" s="29"/>
      <c r="BC512" s="6" t="str">
        <f t="shared" ca="1" si="261"/>
        <v/>
      </c>
      <c r="BD512" s="6" t="str">
        <f t="shared" ca="1" si="262"/>
        <v/>
      </c>
      <c r="BE512" s="6" t="str">
        <f t="shared" ca="1" si="263"/>
        <v/>
      </c>
      <c r="BF512" s="6" t="str">
        <f t="shared" ca="1" si="264"/>
        <v/>
      </c>
      <c r="BG512" s="6" t="str">
        <f t="shared" ca="1" si="265"/>
        <v/>
      </c>
      <c r="BH512" s="6" t="str">
        <f t="shared" ca="1" si="266"/>
        <v/>
      </c>
      <c r="BI512" s="29"/>
      <c r="BJ512" s="302" t="str">
        <f t="shared" ca="1" si="267"/>
        <v/>
      </c>
      <c r="BK512" s="302" t="str">
        <f t="shared" ca="1" si="268"/>
        <v/>
      </c>
      <c r="BL512" s="29"/>
    </row>
    <row r="513" spans="1:64" x14ac:dyDescent="0.15">
      <c r="A513" s="5"/>
      <c r="B513" s="303" t="str">
        <f ca="1">LOG確認!B513</f>
        <v/>
      </c>
      <c r="C513" s="304"/>
      <c r="D513" s="280"/>
      <c r="E513" s="280"/>
      <c r="F513" s="305"/>
      <c r="G513" s="320"/>
      <c r="H513" s="284"/>
      <c r="I513" s="284"/>
      <c r="J513" s="306"/>
      <c r="K513" s="307"/>
      <c r="L513" s="306"/>
      <c r="M513" s="308"/>
      <c r="N513" s="288"/>
      <c r="O513" s="322"/>
      <c r="P513" s="290" t="str">
        <f ca="1">LOG確認!P513</f>
        <v/>
      </c>
      <c r="Q513" s="291" t="str">
        <f ca="1">LOG確認!Q513</f>
        <v/>
      </c>
      <c r="R513" s="292" t="str">
        <f ca="1">LOG確認!R513</f>
        <v/>
      </c>
      <c r="S513" s="310" t="str">
        <f ca="1">LOG確認!S513</f>
        <v/>
      </c>
      <c r="T513" s="29"/>
      <c r="U513" s="311" t="str">
        <f ca="1">LOG確認!F513</f>
        <v/>
      </c>
      <c r="V513" s="29"/>
      <c r="W513" s="29"/>
      <c r="X513" s="29"/>
      <c r="Y513" s="6">
        <f t="shared" si="245"/>
        <v>1</v>
      </c>
      <c r="Z513" s="6">
        <f t="shared" si="246"/>
        <v>1</v>
      </c>
      <c r="AA513" s="6">
        <f t="shared" si="247"/>
        <v>1</v>
      </c>
      <c r="AB513" s="6">
        <f t="shared" si="248"/>
        <v>1</v>
      </c>
      <c r="AC513" s="6">
        <f t="shared" si="249"/>
        <v>1</v>
      </c>
      <c r="AD513" s="6">
        <f t="shared" si="250"/>
        <v>1</v>
      </c>
      <c r="AE513" s="6">
        <f t="shared" si="251"/>
        <v>1</v>
      </c>
      <c r="AF513" s="6">
        <f t="shared" si="252"/>
        <v>1</v>
      </c>
      <c r="AG513" s="6">
        <f t="shared" si="253"/>
        <v>1</v>
      </c>
      <c r="AH513" s="6">
        <f t="shared" si="254"/>
        <v>1</v>
      </c>
      <c r="AI513" s="6">
        <f t="shared" si="279"/>
        <v>1</v>
      </c>
      <c r="AJ513" s="6">
        <f t="shared" ca="1" si="255"/>
        <v>1</v>
      </c>
      <c r="AK513" s="6">
        <f t="shared" si="256"/>
        <v>1</v>
      </c>
      <c r="AL513" s="6">
        <f t="shared" ca="1" si="257"/>
        <v>13</v>
      </c>
      <c r="AM513" s="53"/>
      <c r="AN513" s="6">
        <f t="shared" ca="1" si="258"/>
        <v>1</v>
      </c>
      <c r="AO513" s="29"/>
      <c r="AP513" s="314" t="str">
        <f t="shared" ca="1" si="269"/>
        <v/>
      </c>
      <c r="AQ513" s="314" t="str">
        <f t="shared" ca="1" si="270"/>
        <v/>
      </c>
      <c r="AR513" s="314" t="str">
        <f t="shared" ca="1" si="271"/>
        <v/>
      </c>
      <c r="AS513" s="325" t="str">
        <f t="shared" ca="1" si="272"/>
        <v/>
      </c>
      <c r="AT513" s="325" t="str">
        <f t="shared" ca="1" si="273"/>
        <v/>
      </c>
      <c r="AU513" s="317" t="str">
        <f t="shared" ca="1" si="274"/>
        <v/>
      </c>
      <c r="AV513" s="318" t="str">
        <f t="shared" ca="1" si="259"/>
        <v/>
      </c>
      <c r="AW513" s="325" t="str">
        <f t="shared" ca="1" si="275"/>
        <v/>
      </c>
      <c r="AX513" s="319" t="str">
        <f t="shared" ca="1" si="276"/>
        <v/>
      </c>
      <c r="AY513" s="325" t="str">
        <f t="shared" ca="1" si="277"/>
        <v/>
      </c>
      <c r="AZ513" s="317" t="str">
        <f t="shared" ca="1" si="278"/>
        <v/>
      </c>
      <c r="BA513" s="6" t="str">
        <f t="shared" ca="1" si="260"/>
        <v/>
      </c>
      <c r="BB513" s="29"/>
      <c r="BC513" s="6" t="str">
        <f t="shared" ca="1" si="261"/>
        <v/>
      </c>
      <c r="BD513" s="6" t="str">
        <f t="shared" ca="1" si="262"/>
        <v/>
      </c>
      <c r="BE513" s="6" t="str">
        <f t="shared" ca="1" si="263"/>
        <v/>
      </c>
      <c r="BF513" s="6" t="str">
        <f t="shared" ca="1" si="264"/>
        <v/>
      </c>
      <c r="BG513" s="6" t="str">
        <f t="shared" ca="1" si="265"/>
        <v/>
      </c>
      <c r="BH513" s="6" t="str">
        <f t="shared" ca="1" si="266"/>
        <v/>
      </c>
      <c r="BI513" s="29"/>
      <c r="BJ513" s="302" t="str">
        <f t="shared" ca="1" si="267"/>
        <v/>
      </c>
      <c r="BK513" s="302" t="str">
        <f t="shared" ca="1" si="268"/>
        <v/>
      </c>
      <c r="BL513" s="29"/>
    </row>
    <row r="514" spans="1:64" x14ac:dyDescent="0.15">
      <c r="A514" s="5"/>
      <c r="B514" s="303" t="str">
        <f ca="1">LOG確認!B514</f>
        <v/>
      </c>
      <c r="C514" s="304"/>
      <c r="D514" s="280"/>
      <c r="E514" s="280"/>
      <c r="F514" s="305"/>
      <c r="G514" s="320"/>
      <c r="H514" s="284"/>
      <c r="I514" s="284"/>
      <c r="J514" s="321"/>
      <c r="K514" s="342"/>
      <c r="L514" s="321"/>
      <c r="M514" s="308"/>
      <c r="N514" s="288"/>
      <c r="O514" s="309"/>
      <c r="P514" s="290" t="str">
        <f ca="1">LOG確認!P514</f>
        <v/>
      </c>
      <c r="Q514" s="291" t="str">
        <f ca="1">LOG確認!Q514</f>
        <v/>
      </c>
      <c r="R514" s="292" t="str">
        <f ca="1">LOG確認!R514</f>
        <v/>
      </c>
      <c r="S514" s="310" t="str">
        <f ca="1">LOG確認!S514</f>
        <v/>
      </c>
      <c r="T514" s="29"/>
      <c r="U514" s="326" t="str">
        <f ca="1">LOG確認!F514</f>
        <v/>
      </c>
      <c r="V514" s="29"/>
      <c r="W514" s="29"/>
      <c r="X514" s="29"/>
      <c r="Y514" s="6">
        <f t="shared" si="245"/>
        <v>1</v>
      </c>
      <c r="Z514" s="6">
        <f t="shared" si="246"/>
        <v>1</v>
      </c>
      <c r="AA514" s="6">
        <f t="shared" si="247"/>
        <v>1</v>
      </c>
      <c r="AB514" s="6">
        <f t="shared" si="248"/>
        <v>1</v>
      </c>
      <c r="AC514" s="6">
        <f t="shared" si="249"/>
        <v>1</v>
      </c>
      <c r="AD514" s="6">
        <f t="shared" si="250"/>
        <v>1</v>
      </c>
      <c r="AE514" s="6">
        <f t="shared" si="251"/>
        <v>1</v>
      </c>
      <c r="AF514" s="6">
        <f t="shared" si="252"/>
        <v>1</v>
      </c>
      <c r="AG514" s="6">
        <f t="shared" si="253"/>
        <v>1</v>
      </c>
      <c r="AH514" s="6">
        <f t="shared" si="254"/>
        <v>1</v>
      </c>
      <c r="AI514" s="6">
        <f t="shared" si="279"/>
        <v>1</v>
      </c>
      <c r="AJ514" s="6">
        <f t="shared" ca="1" si="255"/>
        <v>1</v>
      </c>
      <c r="AK514" s="6">
        <f t="shared" si="256"/>
        <v>1</v>
      </c>
      <c r="AL514" s="6">
        <f t="shared" ca="1" si="257"/>
        <v>13</v>
      </c>
      <c r="AM514" s="53"/>
      <c r="AN514" s="6">
        <f t="shared" ca="1" si="258"/>
        <v>1</v>
      </c>
      <c r="AO514" s="29"/>
      <c r="AP514" s="314" t="str">
        <f t="shared" ca="1" si="269"/>
        <v/>
      </c>
      <c r="AQ514" s="314" t="str">
        <f t="shared" ca="1" si="270"/>
        <v/>
      </c>
      <c r="AR514" s="314" t="str">
        <f t="shared" ca="1" si="271"/>
        <v/>
      </c>
      <c r="AS514" s="325" t="str">
        <f t="shared" ca="1" si="272"/>
        <v/>
      </c>
      <c r="AT514" s="325" t="str">
        <f t="shared" ca="1" si="273"/>
        <v/>
      </c>
      <c r="AU514" s="317" t="str">
        <f t="shared" ca="1" si="274"/>
        <v/>
      </c>
      <c r="AV514" s="318" t="str">
        <f t="shared" ca="1" si="259"/>
        <v/>
      </c>
      <c r="AW514" s="325" t="str">
        <f t="shared" ca="1" si="275"/>
        <v/>
      </c>
      <c r="AX514" s="319" t="str">
        <f t="shared" ca="1" si="276"/>
        <v/>
      </c>
      <c r="AY514" s="325" t="str">
        <f t="shared" ca="1" si="277"/>
        <v/>
      </c>
      <c r="AZ514" s="317" t="str">
        <f t="shared" ca="1" si="278"/>
        <v/>
      </c>
      <c r="BA514" s="6" t="str">
        <f t="shared" ca="1" si="260"/>
        <v/>
      </c>
      <c r="BB514" s="29"/>
      <c r="BC514" s="6" t="str">
        <f t="shared" ca="1" si="261"/>
        <v/>
      </c>
      <c r="BD514" s="6" t="str">
        <f t="shared" ca="1" si="262"/>
        <v/>
      </c>
      <c r="BE514" s="6" t="str">
        <f t="shared" ca="1" si="263"/>
        <v/>
      </c>
      <c r="BF514" s="6" t="str">
        <f t="shared" ca="1" si="264"/>
        <v/>
      </c>
      <c r="BG514" s="6" t="str">
        <f t="shared" ca="1" si="265"/>
        <v/>
      </c>
      <c r="BH514" s="6" t="str">
        <f t="shared" ca="1" si="266"/>
        <v/>
      </c>
      <c r="BI514" s="29"/>
      <c r="BJ514" s="302" t="str">
        <f t="shared" ca="1" si="267"/>
        <v/>
      </c>
      <c r="BK514" s="302" t="str">
        <f t="shared" ca="1" si="268"/>
        <v/>
      </c>
      <c r="BL514" s="29"/>
    </row>
    <row r="515" spans="1:64" x14ac:dyDescent="0.15">
      <c r="A515" s="5"/>
      <c r="B515" s="303" t="str">
        <f ca="1">LOG確認!B515</f>
        <v/>
      </c>
      <c r="C515" s="304"/>
      <c r="D515" s="280"/>
      <c r="E515" s="280"/>
      <c r="F515" s="305"/>
      <c r="G515" s="320"/>
      <c r="H515" s="284"/>
      <c r="I515" s="284"/>
      <c r="J515" s="321"/>
      <c r="K515" s="342"/>
      <c r="L515" s="321"/>
      <c r="M515" s="308"/>
      <c r="N515" s="288"/>
      <c r="O515" s="322"/>
      <c r="P515" s="290" t="str">
        <f ca="1">LOG確認!P515</f>
        <v/>
      </c>
      <c r="Q515" s="291" t="str">
        <f ca="1">LOG確認!Q515</f>
        <v/>
      </c>
      <c r="R515" s="292" t="str">
        <f ca="1">LOG確認!R515</f>
        <v/>
      </c>
      <c r="S515" s="310" t="str">
        <f ca="1">LOG確認!S515</f>
        <v/>
      </c>
      <c r="T515" s="29"/>
      <c r="U515" s="311" t="str">
        <f ca="1">LOG確認!F515</f>
        <v/>
      </c>
      <c r="V515" s="29"/>
      <c r="W515" s="29"/>
      <c r="X515" s="29"/>
      <c r="Y515" s="6">
        <f t="shared" si="245"/>
        <v>1</v>
      </c>
      <c r="Z515" s="6">
        <f t="shared" si="246"/>
        <v>1</v>
      </c>
      <c r="AA515" s="6">
        <f t="shared" si="247"/>
        <v>1</v>
      </c>
      <c r="AB515" s="6">
        <f t="shared" si="248"/>
        <v>1</v>
      </c>
      <c r="AC515" s="6">
        <f t="shared" si="249"/>
        <v>1</v>
      </c>
      <c r="AD515" s="6">
        <f t="shared" si="250"/>
        <v>1</v>
      </c>
      <c r="AE515" s="6">
        <f t="shared" si="251"/>
        <v>1</v>
      </c>
      <c r="AF515" s="6">
        <f t="shared" si="252"/>
        <v>1</v>
      </c>
      <c r="AG515" s="6">
        <f t="shared" si="253"/>
        <v>1</v>
      </c>
      <c r="AH515" s="6">
        <f t="shared" si="254"/>
        <v>1</v>
      </c>
      <c r="AI515" s="6">
        <f t="shared" si="279"/>
        <v>1</v>
      </c>
      <c r="AJ515" s="6">
        <f t="shared" ca="1" si="255"/>
        <v>1</v>
      </c>
      <c r="AK515" s="6">
        <f t="shared" si="256"/>
        <v>1</v>
      </c>
      <c r="AL515" s="6">
        <f t="shared" ca="1" si="257"/>
        <v>13</v>
      </c>
      <c r="AM515" s="53"/>
      <c r="AN515" s="6">
        <f t="shared" ca="1" si="258"/>
        <v>1</v>
      </c>
      <c r="AO515" s="29"/>
      <c r="AP515" s="314" t="str">
        <f t="shared" ca="1" si="269"/>
        <v/>
      </c>
      <c r="AQ515" s="314" t="str">
        <f t="shared" ca="1" si="270"/>
        <v/>
      </c>
      <c r="AR515" s="314" t="str">
        <f t="shared" ca="1" si="271"/>
        <v/>
      </c>
      <c r="AS515" s="325" t="str">
        <f t="shared" ca="1" si="272"/>
        <v/>
      </c>
      <c r="AT515" s="325" t="str">
        <f t="shared" ca="1" si="273"/>
        <v/>
      </c>
      <c r="AU515" s="317" t="str">
        <f t="shared" ca="1" si="274"/>
        <v/>
      </c>
      <c r="AV515" s="324" t="str">
        <f t="shared" ca="1" si="259"/>
        <v/>
      </c>
      <c r="AW515" s="325" t="str">
        <f t="shared" ca="1" si="275"/>
        <v/>
      </c>
      <c r="AX515" s="319" t="str">
        <f t="shared" ca="1" si="276"/>
        <v/>
      </c>
      <c r="AY515" s="325" t="str">
        <f t="shared" ca="1" si="277"/>
        <v/>
      </c>
      <c r="AZ515" s="317" t="str">
        <f t="shared" ca="1" si="278"/>
        <v/>
      </c>
      <c r="BA515" s="6" t="str">
        <f t="shared" ca="1" si="260"/>
        <v/>
      </c>
      <c r="BB515" s="29"/>
      <c r="BC515" s="6" t="str">
        <f t="shared" ca="1" si="261"/>
        <v/>
      </c>
      <c r="BD515" s="6" t="str">
        <f t="shared" ca="1" si="262"/>
        <v/>
      </c>
      <c r="BE515" s="6" t="str">
        <f t="shared" ca="1" si="263"/>
        <v/>
      </c>
      <c r="BF515" s="6" t="str">
        <f t="shared" ca="1" si="264"/>
        <v/>
      </c>
      <c r="BG515" s="6" t="str">
        <f t="shared" ca="1" si="265"/>
        <v/>
      </c>
      <c r="BH515" s="6" t="str">
        <f t="shared" ca="1" si="266"/>
        <v/>
      </c>
      <c r="BI515" s="29"/>
      <c r="BJ515" s="302" t="str">
        <f t="shared" ca="1" si="267"/>
        <v/>
      </c>
      <c r="BK515" s="302" t="str">
        <f t="shared" ca="1" si="268"/>
        <v/>
      </c>
      <c r="BL515" s="29"/>
    </row>
    <row r="516" spans="1:64" x14ac:dyDescent="0.15">
      <c r="A516" s="5"/>
      <c r="B516" s="303" t="str">
        <f ca="1">LOG確認!B516</f>
        <v/>
      </c>
      <c r="C516" s="304"/>
      <c r="D516" s="280"/>
      <c r="E516" s="280"/>
      <c r="F516" s="305"/>
      <c r="G516" s="320"/>
      <c r="H516" s="284"/>
      <c r="I516" s="284"/>
      <c r="J516" s="306"/>
      <c r="K516" s="342"/>
      <c r="L516" s="321"/>
      <c r="M516" s="308"/>
      <c r="N516" s="288"/>
      <c r="O516" s="322"/>
      <c r="P516" s="290" t="str">
        <f ca="1">LOG確認!P516</f>
        <v/>
      </c>
      <c r="Q516" s="291" t="str">
        <f ca="1">LOG確認!Q516</f>
        <v/>
      </c>
      <c r="R516" s="292" t="str">
        <f ca="1">LOG確認!R516</f>
        <v/>
      </c>
      <c r="S516" s="310" t="str">
        <f ca="1">LOG確認!S516</f>
        <v/>
      </c>
      <c r="T516" s="29"/>
      <c r="U516" s="311" t="str">
        <f ca="1">LOG確認!F516</f>
        <v/>
      </c>
      <c r="V516" s="29"/>
      <c r="W516" s="29"/>
      <c r="X516" s="29"/>
      <c r="Y516" s="6">
        <f t="shared" si="245"/>
        <v>1</v>
      </c>
      <c r="Z516" s="6">
        <f t="shared" si="246"/>
        <v>1</v>
      </c>
      <c r="AA516" s="6">
        <f t="shared" si="247"/>
        <v>1</v>
      </c>
      <c r="AB516" s="6">
        <f t="shared" si="248"/>
        <v>1</v>
      </c>
      <c r="AC516" s="6">
        <f t="shared" si="249"/>
        <v>1</v>
      </c>
      <c r="AD516" s="6">
        <f t="shared" si="250"/>
        <v>1</v>
      </c>
      <c r="AE516" s="6">
        <f t="shared" si="251"/>
        <v>1</v>
      </c>
      <c r="AF516" s="6">
        <f t="shared" si="252"/>
        <v>1</v>
      </c>
      <c r="AG516" s="6">
        <f t="shared" si="253"/>
        <v>1</v>
      </c>
      <c r="AH516" s="6">
        <f t="shared" si="254"/>
        <v>1</v>
      </c>
      <c r="AI516" s="6">
        <f t="shared" si="279"/>
        <v>1</v>
      </c>
      <c r="AJ516" s="6">
        <f t="shared" ca="1" si="255"/>
        <v>1</v>
      </c>
      <c r="AK516" s="6">
        <f t="shared" si="256"/>
        <v>1</v>
      </c>
      <c r="AL516" s="6">
        <f t="shared" ca="1" si="257"/>
        <v>13</v>
      </c>
      <c r="AM516" s="53"/>
      <c r="AN516" s="6">
        <f t="shared" ca="1" si="258"/>
        <v>1</v>
      </c>
      <c r="AO516" s="29"/>
      <c r="AP516" s="314" t="str">
        <f t="shared" ca="1" si="269"/>
        <v/>
      </c>
      <c r="AQ516" s="314" t="str">
        <f t="shared" ca="1" si="270"/>
        <v/>
      </c>
      <c r="AR516" s="314" t="str">
        <f t="shared" ca="1" si="271"/>
        <v/>
      </c>
      <c r="AS516" s="325" t="str">
        <f t="shared" ca="1" si="272"/>
        <v/>
      </c>
      <c r="AT516" s="325" t="str">
        <f t="shared" ca="1" si="273"/>
        <v/>
      </c>
      <c r="AU516" s="317" t="str">
        <f t="shared" ca="1" si="274"/>
        <v/>
      </c>
      <c r="AV516" s="318" t="str">
        <f t="shared" ca="1" si="259"/>
        <v/>
      </c>
      <c r="AW516" s="325" t="str">
        <f t="shared" ca="1" si="275"/>
        <v/>
      </c>
      <c r="AX516" s="319" t="str">
        <f t="shared" ca="1" si="276"/>
        <v/>
      </c>
      <c r="AY516" s="325" t="str">
        <f t="shared" ca="1" si="277"/>
        <v/>
      </c>
      <c r="AZ516" s="317" t="str">
        <f t="shared" ca="1" si="278"/>
        <v/>
      </c>
      <c r="BA516" s="6" t="str">
        <f t="shared" ca="1" si="260"/>
        <v/>
      </c>
      <c r="BB516" s="29"/>
      <c r="BC516" s="6" t="str">
        <f t="shared" ca="1" si="261"/>
        <v/>
      </c>
      <c r="BD516" s="6" t="str">
        <f t="shared" ca="1" si="262"/>
        <v/>
      </c>
      <c r="BE516" s="6" t="str">
        <f t="shared" ca="1" si="263"/>
        <v/>
      </c>
      <c r="BF516" s="6" t="str">
        <f t="shared" ca="1" si="264"/>
        <v/>
      </c>
      <c r="BG516" s="6" t="str">
        <f t="shared" ca="1" si="265"/>
        <v/>
      </c>
      <c r="BH516" s="6" t="str">
        <f t="shared" ca="1" si="266"/>
        <v/>
      </c>
      <c r="BI516" s="29"/>
      <c r="BJ516" s="302" t="str">
        <f t="shared" ca="1" si="267"/>
        <v/>
      </c>
      <c r="BK516" s="302" t="str">
        <f t="shared" ca="1" si="268"/>
        <v/>
      </c>
      <c r="BL516" s="29"/>
    </row>
    <row r="517" spans="1:64" x14ac:dyDescent="0.15">
      <c r="A517" s="5"/>
      <c r="B517" s="303" t="str">
        <f ca="1">LOG確認!B517</f>
        <v/>
      </c>
      <c r="C517" s="304"/>
      <c r="D517" s="280"/>
      <c r="E517" s="280"/>
      <c r="F517" s="305"/>
      <c r="G517" s="320"/>
      <c r="H517" s="284"/>
      <c r="I517" s="284"/>
      <c r="J517" s="306"/>
      <c r="K517" s="342"/>
      <c r="L517" s="306"/>
      <c r="M517" s="308"/>
      <c r="N517" s="288"/>
      <c r="O517" s="322"/>
      <c r="P517" s="290" t="str">
        <f ca="1">LOG確認!P517</f>
        <v/>
      </c>
      <c r="Q517" s="291" t="str">
        <f ca="1">LOG確認!Q517</f>
        <v/>
      </c>
      <c r="R517" s="292" t="str">
        <f ca="1">LOG確認!R517</f>
        <v/>
      </c>
      <c r="S517" s="310" t="str">
        <f ca="1">LOG確認!S517</f>
        <v/>
      </c>
      <c r="T517" s="29"/>
      <c r="U517" s="326" t="str">
        <f ca="1">LOG確認!F517</f>
        <v/>
      </c>
      <c r="V517" s="29"/>
      <c r="W517" s="29"/>
      <c r="X517" s="29"/>
      <c r="Y517" s="6">
        <f t="shared" si="245"/>
        <v>1</v>
      </c>
      <c r="Z517" s="6">
        <f t="shared" si="246"/>
        <v>1</v>
      </c>
      <c r="AA517" s="6">
        <f t="shared" si="247"/>
        <v>1</v>
      </c>
      <c r="AB517" s="6">
        <f t="shared" si="248"/>
        <v>1</v>
      </c>
      <c r="AC517" s="6">
        <f t="shared" si="249"/>
        <v>1</v>
      </c>
      <c r="AD517" s="6">
        <f t="shared" si="250"/>
        <v>1</v>
      </c>
      <c r="AE517" s="6">
        <f t="shared" si="251"/>
        <v>1</v>
      </c>
      <c r="AF517" s="6">
        <f t="shared" si="252"/>
        <v>1</v>
      </c>
      <c r="AG517" s="6">
        <f t="shared" si="253"/>
        <v>1</v>
      </c>
      <c r="AH517" s="6">
        <f t="shared" si="254"/>
        <v>1</v>
      </c>
      <c r="AI517" s="6">
        <f t="shared" si="279"/>
        <v>1</v>
      </c>
      <c r="AJ517" s="6">
        <f t="shared" ca="1" si="255"/>
        <v>1</v>
      </c>
      <c r="AK517" s="6">
        <f t="shared" si="256"/>
        <v>1</v>
      </c>
      <c r="AL517" s="6">
        <f t="shared" ca="1" si="257"/>
        <v>13</v>
      </c>
      <c r="AM517" s="53"/>
      <c r="AN517" s="6">
        <f t="shared" ca="1" si="258"/>
        <v>1</v>
      </c>
      <c r="AO517" s="29"/>
      <c r="AP517" s="314" t="str">
        <f t="shared" ca="1" si="269"/>
        <v/>
      </c>
      <c r="AQ517" s="314" t="str">
        <f t="shared" ca="1" si="270"/>
        <v/>
      </c>
      <c r="AR517" s="314" t="str">
        <f t="shared" ca="1" si="271"/>
        <v/>
      </c>
      <c r="AS517" s="316" t="str">
        <f t="shared" ca="1" si="272"/>
        <v/>
      </c>
      <c r="AT517" s="316" t="str">
        <f t="shared" ca="1" si="273"/>
        <v/>
      </c>
      <c r="AU517" s="317" t="str">
        <f t="shared" ca="1" si="274"/>
        <v/>
      </c>
      <c r="AV517" s="318" t="str">
        <f t="shared" ca="1" si="259"/>
        <v/>
      </c>
      <c r="AW517" s="316" t="str">
        <f t="shared" ca="1" si="275"/>
        <v/>
      </c>
      <c r="AX517" s="319" t="str">
        <f t="shared" ca="1" si="276"/>
        <v/>
      </c>
      <c r="AY517" s="316" t="str">
        <f t="shared" ca="1" si="277"/>
        <v/>
      </c>
      <c r="AZ517" s="317" t="str">
        <f t="shared" ca="1" si="278"/>
        <v/>
      </c>
      <c r="BA517" s="6" t="str">
        <f t="shared" ca="1" si="260"/>
        <v/>
      </c>
      <c r="BB517" s="29"/>
      <c r="BC517" s="6" t="str">
        <f t="shared" ca="1" si="261"/>
        <v/>
      </c>
      <c r="BD517" s="6" t="str">
        <f t="shared" ca="1" si="262"/>
        <v/>
      </c>
      <c r="BE517" s="6" t="str">
        <f t="shared" ca="1" si="263"/>
        <v/>
      </c>
      <c r="BF517" s="6" t="str">
        <f t="shared" ca="1" si="264"/>
        <v/>
      </c>
      <c r="BG517" s="6" t="str">
        <f t="shared" ca="1" si="265"/>
        <v/>
      </c>
      <c r="BH517" s="6" t="str">
        <f t="shared" ca="1" si="266"/>
        <v/>
      </c>
      <c r="BI517" s="29"/>
      <c r="BJ517" s="302" t="str">
        <f t="shared" ca="1" si="267"/>
        <v/>
      </c>
      <c r="BK517" s="302" t="str">
        <f t="shared" ca="1" si="268"/>
        <v/>
      </c>
      <c r="BL517" s="29"/>
    </row>
    <row r="518" spans="1:64" x14ac:dyDescent="0.15">
      <c r="A518" s="5">
        <v>500</v>
      </c>
      <c r="B518" s="349" t="str">
        <f ca="1">LOG確認!B518</f>
        <v/>
      </c>
      <c r="C518" s="327"/>
      <c r="D518" s="328"/>
      <c r="E518" s="328"/>
      <c r="F518" s="329"/>
      <c r="G518" s="328"/>
      <c r="H518" s="330"/>
      <c r="I518" s="330"/>
      <c r="J518" s="331"/>
      <c r="K518" s="332"/>
      <c r="L518" s="331"/>
      <c r="M518" s="333"/>
      <c r="N518" s="334"/>
      <c r="O518" s="335"/>
      <c r="P518" s="336" t="str">
        <f ca="1">LOG確認!P518</f>
        <v/>
      </c>
      <c r="Q518" s="337" t="str">
        <f ca="1">LOG確認!Q518</f>
        <v/>
      </c>
      <c r="R518" s="338" t="str">
        <f ca="1">LOG確認!R518</f>
        <v/>
      </c>
      <c r="S518" s="339" t="str">
        <f ca="1">LOG確認!S518</f>
        <v/>
      </c>
      <c r="T518" s="29"/>
      <c r="U518" s="340" t="str">
        <f ca="1">LOG確認!F518</f>
        <v/>
      </c>
      <c r="V518" s="29"/>
      <c r="W518" s="29"/>
      <c r="X518" s="29"/>
      <c r="Y518" s="6">
        <f t="shared" si="245"/>
        <v>1</v>
      </c>
      <c r="Z518" s="6">
        <f t="shared" si="246"/>
        <v>1</v>
      </c>
      <c r="AA518" s="6">
        <f t="shared" si="247"/>
        <v>1</v>
      </c>
      <c r="AB518" s="6">
        <f t="shared" si="248"/>
        <v>1</v>
      </c>
      <c r="AC518" s="6">
        <f t="shared" si="249"/>
        <v>1</v>
      </c>
      <c r="AD518" s="6">
        <f t="shared" si="250"/>
        <v>1</v>
      </c>
      <c r="AE518" s="6">
        <f t="shared" si="251"/>
        <v>1</v>
      </c>
      <c r="AF518" s="6">
        <f t="shared" si="252"/>
        <v>1</v>
      </c>
      <c r="AG518" s="6">
        <f t="shared" si="253"/>
        <v>1</v>
      </c>
      <c r="AH518" s="6">
        <f t="shared" si="254"/>
        <v>1</v>
      </c>
      <c r="AI518" s="6">
        <f t="shared" si="279"/>
        <v>1</v>
      </c>
      <c r="AJ518" s="6">
        <f t="shared" ca="1" si="255"/>
        <v>1</v>
      </c>
      <c r="AK518" s="6">
        <f t="shared" si="256"/>
        <v>1</v>
      </c>
      <c r="AL518" s="6">
        <f t="shared" ca="1" si="257"/>
        <v>13</v>
      </c>
      <c r="AM518" s="53"/>
      <c r="AN518" s="6">
        <f t="shared" ca="1" si="258"/>
        <v>1</v>
      </c>
      <c r="AO518" s="29"/>
      <c r="AP518" s="314" t="str">
        <f t="shared" ca="1" si="269"/>
        <v/>
      </c>
      <c r="AQ518" s="314" t="str">
        <f t="shared" ca="1" si="270"/>
        <v/>
      </c>
      <c r="AR518" s="314" t="str">
        <f t="shared" ca="1" si="271"/>
        <v/>
      </c>
      <c r="AS518" s="325" t="str">
        <f t="shared" ca="1" si="272"/>
        <v/>
      </c>
      <c r="AT518" s="325" t="str">
        <f t="shared" ca="1" si="273"/>
        <v/>
      </c>
      <c r="AU518" s="317" t="str">
        <f t="shared" ca="1" si="274"/>
        <v/>
      </c>
      <c r="AV518" s="318" t="str">
        <f t="shared" ca="1" si="259"/>
        <v/>
      </c>
      <c r="AW518" s="325" t="str">
        <f t="shared" ca="1" si="275"/>
        <v/>
      </c>
      <c r="AX518" s="319" t="str">
        <f t="shared" ca="1" si="276"/>
        <v/>
      </c>
      <c r="AY518" s="325" t="str">
        <f t="shared" ca="1" si="277"/>
        <v/>
      </c>
      <c r="AZ518" s="317" t="str">
        <f t="shared" ca="1" si="278"/>
        <v/>
      </c>
      <c r="BA518" s="6" t="str">
        <f t="shared" ca="1" si="260"/>
        <v/>
      </c>
      <c r="BB518" s="29"/>
      <c r="BC518" s="6" t="str">
        <f t="shared" ca="1" si="261"/>
        <v/>
      </c>
      <c r="BD518" s="6" t="str">
        <f t="shared" ca="1" si="262"/>
        <v/>
      </c>
      <c r="BE518" s="6" t="str">
        <f t="shared" ca="1" si="263"/>
        <v/>
      </c>
      <c r="BF518" s="6" t="str">
        <f t="shared" ca="1" si="264"/>
        <v/>
      </c>
      <c r="BG518" s="6" t="str">
        <f t="shared" ca="1" si="265"/>
        <v/>
      </c>
      <c r="BH518" s="6" t="str">
        <f t="shared" ca="1" si="266"/>
        <v/>
      </c>
      <c r="BI518" s="29"/>
      <c r="BJ518" s="302" t="str">
        <f t="shared" ca="1" si="267"/>
        <v/>
      </c>
      <c r="BK518" s="302" t="str">
        <f t="shared" ca="1" si="268"/>
        <v/>
      </c>
      <c r="BL518" s="29"/>
    </row>
    <row r="519" spans="1:64" x14ac:dyDescent="0.15">
      <c r="A519" s="5"/>
      <c r="C519" s="159"/>
      <c r="D519" s="350"/>
      <c r="E519" s="350"/>
      <c r="G519" s="159"/>
      <c r="H519" s="159"/>
      <c r="I519" s="351"/>
      <c r="J519" s="159"/>
      <c r="K519" s="159"/>
      <c r="L519" s="159"/>
      <c r="N519" s="29"/>
      <c r="O519" s="352"/>
      <c r="P519" s="159"/>
      <c r="Q519" s="159"/>
      <c r="R519" s="353"/>
      <c r="T519" s="29"/>
      <c r="U519" s="354"/>
      <c r="V519" s="29"/>
      <c r="W519" s="29"/>
      <c r="X519" s="29"/>
      <c r="Y519" s="29"/>
      <c r="Z519" s="29"/>
      <c r="AA519" s="29"/>
      <c r="AB519" s="29"/>
      <c r="AM519" s="29"/>
      <c r="AN519" s="29"/>
      <c r="AO519" s="29"/>
      <c r="AP519" s="159"/>
      <c r="AQ519" s="350"/>
      <c r="AR519" s="350"/>
      <c r="AS519" s="238"/>
      <c r="AT519" s="238"/>
      <c r="AU519" s="159"/>
      <c r="AV519" s="29"/>
      <c r="AW519" s="238"/>
      <c r="AX519" s="238"/>
      <c r="AY519" s="238"/>
      <c r="AZ519" s="15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09"/>
      <c r="BL519" s="29"/>
    </row>
    <row r="520" spans="1:64" ht="2.25" customHeight="1" x14ac:dyDescent="0.15">
      <c r="F520" s="238"/>
      <c r="H520" s="29"/>
      <c r="I520" s="29"/>
      <c r="J520" s="29"/>
      <c r="K520" s="29"/>
      <c r="L520" s="29"/>
      <c r="M520" s="29"/>
      <c r="N520" s="29"/>
      <c r="O520" s="352"/>
      <c r="P520" s="38"/>
      <c r="Q520" s="38"/>
      <c r="R520" s="38"/>
      <c r="T520" s="29"/>
      <c r="U520" s="354"/>
      <c r="V520" s="29"/>
      <c r="W520" s="29"/>
      <c r="X520" s="29"/>
      <c r="Y520" s="29"/>
      <c r="Z520" s="29"/>
      <c r="AA520" s="29"/>
      <c r="AB520" s="29"/>
      <c r="AM520" s="29"/>
      <c r="AN520" s="29"/>
      <c r="AO520" s="29"/>
      <c r="AP520" s="29"/>
      <c r="AQ520" s="29"/>
      <c r="AR520" s="29"/>
      <c r="AS520" s="209"/>
      <c r="AT520" s="209"/>
      <c r="AU520" s="29"/>
      <c r="AV520" s="29"/>
      <c r="AW520" s="209"/>
      <c r="AX520" s="209"/>
      <c r="AY520" s="20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09"/>
      <c r="BL520" s="29"/>
    </row>
    <row r="521" spans="1:64" x14ac:dyDescent="0.15">
      <c r="H521" s="29"/>
      <c r="I521" s="29"/>
      <c r="J521" s="29"/>
      <c r="K521" s="29"/>
      <c r="L521" s="29"/>
      <c r="M521" s="29"/>
      <c r="N521" s="29"/>
      <c r="O521" s="352"/>
      <c r="P521" s="38"/>
      <c r="Q521" s="38"/>
      <c r="R521" s="38"/>
      <c r="T521" s="29"/>
      <c r="U521" s="354"/>
      <c r="V521" s="29"/>
      <c r="W521" s="29"/>
      <c r="X521" s="29"/>
      <c r="Y521" s="29"/>
      <c r="Z521" s="29"/>
      <c r="AA521" s="29"/>
      <c r="AB521" s="29"/>
      <c r="AM521" s="29"/>
      <c r="AN521" s="29"/>
      <c r="AO521" s="29"/>
      <c r="AP521" s="29"/>
      <c r="AQ521" s="29"/>
      <c r="AR521" s="29"/>
      <c r="AS521" s="209"/>
      <c r="AT521" s="209"/>
      <c r="AU521" s="29"/>
      <c r="AV521" s="29"/>
      <c r="AW521" s="209"/>
      <c r="AX521" s="209"/>
      <c r="AY521" s="20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09"/>
      <c r="BL521" s="29"/>
    </row>
    <row r="522" spans="1:64" x14ac:dyDescent="0.15">
      <c r="H522" s="29"/>
      <c r="I522" s="29"/>
      <c r="J522" s="29"/>
      <c r="K522" s="29"/>
      <c r="L522" s="29"/>
      <c r="M522" s="29"/>
      <c r="P522" s="38"/>
      <c r="Q522" s="38"/>
      <c r="R522" s="38"/>
      <c r="T522" s="29"/>
      <c r="U522" s="354"/>
      <c r="V522" s="29"/>
      <c r="W522" s="29"/>
      <c r="X522" s="29"/>
      <c r="Y522" s="29"/>
      <c r="Z522" s="29"/>
      <c r="AA522" s="29"/>
      <c r="AB522" s="29"/>
      <c r="AM522" s="29"/>
      <c r="AN522" s="29"/>
      <c r="AO522" s="29"/>
      <c r="AP522" s="29"/>
      <c r="AQ522" s="29"/>
      <c r="AR522" s="29"/>
      <c r="AS522" s="209"/>
      <c r="AT522" s="209"/>
      <c r="AU522" s="29"/>
      <c r="AV522" s="29"/>
      <c r="AW522" s="209"/>
      <c r="AX522" s="209"/>
      <c r="AY522" s="20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09"/>
      <c r="BL522" s="29"/>
    </row>
  </sheetData>
  <sheetProtection password="C10D" sheet="1" objects="1" scenarios="1" selectLockedCells="1"/>
  <mergeCells count="19">
    <mergeCell ref="V419:V458"/>
    <mergeCell ref="V469:V508"/>
    <mergeCell ref="V219:V258"/>
    <mergeCell ref="V269:V308"/>
    <mergeCell ref="V319:V358"/>
    <mergeCell ref="V369:V408"/>
    <mergeCell ref="V19:V58"/>
    <mergeCell ref="V69:V108"/>
    <mergeCell ref="V119:V158"/>
    <mergeCell ref="V169:V208"/>
    <mergeCell ref="L15:O15"/>
    <mergeCell ref="J17:M17"/>
    <mergeCell ref="AW17:AZ17"/>
    <mergeCell ref="J18:K18"/>
    <mergeCell ref="L18:M18"/>
    <mergeCell ref="K1:Q4"/>
    <mergeCell ref="C3:F5"/>
    <mergeCell ref="K5:L5"/>
    <mergeCell ref="M5:N5"/>
  </mergeCells>
  <phoneticPr fontId="46"/>
  <dataValidations count="1">
    <dataValidation allowBlank="1" showErrorMessage="1" sqref="C19:O518">
      <formula1>0</formula1>
      <formula2>0</formula2>
    </dataValidation>
  </dataValidations>
  <pageMargins left="0.59027777777777779" right="0.19652777777777777" top="0.86597222222222225" bottom="0.59027777777777779" header="0.51180555555555551" footer="0.51180555555555551"/>
  <pageSetup paperSize="9" scale="75" firstPageNumber="0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7"/>
  </sheetPr>
  <dimension ref="A1:IV725"/>
  <sheetViews>
    <sheetView zoomScale="93" zoomScaleNormal="93" zoomScaleSheetLayoutView="100" workbookViewId="0">
      <selection activeCell="C19" sqref="C19"/>
    </sheetView>
  </sheetViews>
  <sheetFormatPr defaultRowHeight="13.5" x14ac:dyDescent="0.15"/>
  <cols>
    <col min="1" max="1" width="4.75" style="1" customWidth="1"/>
    <col min="2" max="2" width="2.625" style="170" customWidth="1"/>
    <col min="3" max="3" width="5.125" style="355" customWidth="1"/>
    <col min="4" max="4" width="3" style="356" customWidth="1"/>
    <col min="5" max="5" width="3" style="355" customWidth="1"/>
    <col min="6" max="6" width="5.375" style="357" customWidth="1"/>
    <col min="7" max="7" width="6.5" style="358" customWidth="1"/>
    <col min="8" max="8" width="5.75" style="3" customWidth="1"/>
    <col min="9" max="9" width="16" style="3" customWidth="1"/>
    <col min="10" max="10" width="6.625" style="183" customWidth="1"/>
    <col min="11" max="11" width="6.625" style="3" customWidth="1"/>
    <col min="12" max="12" width="6.625" style="183" customWidth="1"/>
    <col min="13" max="13" width="6.625" style="3" customWidth="1"/>
    <col min="14" max="14" width="4.125" style="3" customWidth="1"/>
    <col min="15" max="15" width="15.875" style="232" customWidth="1"/>
    <col min="16" max="17" width="4.25" style="3" customWidth="1"/>
    <col min="18" max="18" width="4.375" style="3" customWidth="1"/>
    <col min="19" max="19" width="14.875" style="183" customWidth="1"/>
    <col min="20" max="20" width="6.875" style="1" customWidth="1"/>
    <col min="21" max="21" width="2" style="3" hidden="1" customWidth="1"/>
    <col min="22" max="22" width="6" style="359" hidden="1" customWidth="1"/>
    <col min="23" max="23" width="2" style="3" hidden="1" customWidth="1"/>
    <col min="24" max="24" width="6.25" style="3" hidden="1" customWidth="1"/>
    <col min="25" max="25" width="3.25" style="3" hidden="1" customWidth="1"/>
    <col min="26" max="26" width="10.75" style="3" hidden="1" customWidth="1"/>
    <col min="27" max="27" width="5.25" style="3" hidden="1" customWidth="1"/>
    <col min="28" max="28" width="1.25" style="3" hidden="1" customWidth="1"/>
    <col min="29" max="37" width="5.5" style="3" hidden="1" customWidth="1"/>
    <col min="38" max="48" width="6.75" style="3" hidden="1" customWidth="1"/>
    <col min="49" max="49" width="4.875" style="3" hidden="1" customWidth="1"/>
    <col min="50" max="50" width="2.125" style="3" hidden="1" customWidth="1"/>
    <col min="51" max="59" width="5.5" style="3" hidden="1" customWidth="1"/>
    <col min="60" max="70" width="6.625" style="3" hidden="1" customWidth="1"/>
    <col min="71" max="71" width="5.5" style="3" hidden="1" customWidth="1"/>
    <col min="72" max="72" width="3" style="3" hidden="1" customWidth="1"/>
    <col min="73" max="73" width="4.875" style="3" hidden="1" customWidth="1"/>
    <col min="74" max="74" width="3" style="3" hidden="1" customWidth="1"/>
    <col min="75" max="75" width="8.125" style="3" hidden="1" customWidth="1"/>
    <col min="76" max="77" width="0" style="3" hidden="1" customWidth="1"/>
    <col min="78" max="78" width="2" style="3" hidden="1" customWidth="1"/>
    <col min="79" max="79" width="7.5" style="3" hidden="1" customWidth="1"/>
    <col min="80" max="80" width="2.25" style="3" hidden="1" customWidth="1"/>
    <col min="81" max="81" width="7.5" style="3" hidden="1" customWidth="1"/>
    <col min="82" max="82" width="2.25" style="3" hidden="1" customWidth="1"/>
    <col min="83" max="83" width="17" style="3" hidden="1" customWidth="1"/>
    <col min="84" max="84" width="3" style="3" hidden="1" customWidth="1"/>
    <col min="85" max="85" width="19.75" style="360" hidden="1" customWidth="1"/>
    <col min="86" max="86" width="3" style="3" hidden="1" customWidth="1"/>
    <col min="87" max="87" width="16" style="3" hidden="1" customWidth="1"/>
    <col min="88" max="88" width="2.25" style="3" hidden="1" customWidth="1"/>
    <col min="89" max="89" width="2.875" style="358" hidden="1" customWidth="1"/>
    <col min="90" max="90" width="13" style="3" hidden="1" customWidth="1"/>
    <col min="91" max="92" width="2" style="3" hidden="1" customWidth="1"/>
    <col min="93" max="93" width="14.375" style="3" hidden="1" customWidth="1"/>
    <col min="94" max="94" width="2" style="3" hidden="1" customWidth="1"/>
    <col min="95" max="95" width="2.5" style="3" hidden="1" customWidth="1"/>
    <col min="96" max="96" width="12.375" style="3" hidden="1" customWidth="1"/>
    <col min="97" max="97" width="2.75" style="3" hidden="1" customWidth="1"/>
    <col min="98" max="98" width="11.375" style="3" hidden="1" customWidth="1"/>
    <col min="99" max="99" width="2.125" style="3" hidden="1" customWidth="1"/>
    <col min="100" max="100" width="12.375" style="3" hidden="1" customWidth="1"/>
    <col min="101" max="101" width="3.375" style="3" hidden="1" customWidth="1"/>
    <col min="102" max="102" width="13.125" style="3" hidden="1" customWidth="1"/>
    <col min="103" max="103" width="2.875" style="3" hidden="1" customWidth="1"/>
    <col min="104" max="104" width="11.5" style="3" hidden="1" customWidth="1"/>
    <col min="105" max="105" width="2.75" style="3" hidden="1" customWidth="1"/>
    <col min="106" max="106" width="14.75" style="3" hidden="1" customWidth="1"/>
    <col min="107" max="108" width="2.5" style="3" hidden="1" customWidth="1"/>
    <col min="109" max="109" width="14.375" style="3" hidden="1" customWidth="1"/>
    <col min="110" max="110" width="2.25" style="3" hidden="1" customWidth="1"/>
    <col min="111" max="111" width="14.375" style="3" hidden="1" customWidth="1"/>
    <col min="112" max="112" width="2" style="3" hidden="1" customWidth="1"/>
    <col min="113" max="113" width="13.75" style="3" hidden="1" customWidth="1"/>
    <col min="114" max="114" width="2.25" style="3" hidden="1" customWidth="1"/>
    <col min="115" max="115" width="13.625" style="3" hidden="1" customWidth="1"/>
    <col min="116" max="116" width="2.875" style="3" hidden="1" customWidth="1"/>
    <col min="117" max="117" width="10.5" style="3" hidden="1" customWidth="1"/>
    <col min="118" max="118" width="2.25" style="3" hidden="1" customWidth="1"/>
    <col min="119" max="119" width="11.75" style="3" hidden="1" customWidth="1"/>
    <col min="120" max="120" width="2.5" style="3" hidden="1" customWidth="1"/>
    <col min="121" max="121" width="9.625" style="3" hidden="1" customWidth="1"/>
    <col min="122" max="123" width="2.5" style="3" hidden="1" customWidth="1"/>
    <col min="124" max="124" width="14.75" style="3" hidden="1" customWidth="1"/>
    <col min="125" max="125" width="2" style="3" hidden="1" customWidth="1"/>
    <col min="126" max="126" width="2.875" style="358" hidden="1" customWidth="1"/>
    <col min="127" max="127" width="11" style="3" hidden="1" customWidth="1"/>
    <col min="128" max="128" width="2.5" style="183" hidden="1" customWidth="1"/>
    <col min="129" max="129" width="12" style="183" hidden="1" customWidth="1"/>
    <col min="130" max="130" width="2.125" style="3" hidden="1" customWidth="1"/>
    <col min="131" max="131" width="9.25" style="3" hidden="1" customWidth="1"/>
    <col min="132" max="132" width="2" style="3" hidden="1" customWidth="1"/>
    <col min="133" max="134" width="4.75" style="3" hidden="1" customWidth="1"/>
    <col min="135" max="135" width="4.625" style="3" hidden="1" customWidth="1"/>
    <col min="136" max="136" width="2.5" style="3" hidden="1" customWidth="1"/>
    <col min="137" max="137" width="11.25" style="359" hidden="1" customWidth="1"/>
    <col min="138" max="139" width="9.375" style="359" hidden="1" customWidth="1"/>
    <col min="140" max="140" width="11.625" style="359" hidden="1" customWidth="1"/>
    <col min="141" max="141" width="2" style="3" hidden="1" customWidth="1"/>
    <col min="142" max="143" width="4.125" style="3" hidden="1" customWidth="1"/>
    <col min="144" max="144" width="11.375" style="3" hidden="1" customWidth="1"/>
    <col min="145" max="145" width="6.375" style="3" hidden="1" customWidth="1"/>
    <col min="146" max="147" width="4.125" style="3" hidden="1" customWidth="1"/>
    <col min="148" max="148" width="3.25" style="3" hidden="1" customWidth="1"/>
    <col min="149" max="149" width="2.75" style="3" hidden="1" customWidth="1"/>
    <col min="150" max="150" width="3.75" style="3" hidden="1" customWidth="1"/>
    <col min="151" max="151" width="3.25" style="3" hidden="1" customWidth="1"/>
    <col min="152" max="153" width="4.125" style="3" hidden="1" customWidth="1"/>
    <col min="154" max="154" width="11.125" style="3" hidden="1" customWidth="1"/>
    <col min="155" max="155" width="6.625" style="3" hidden="1" customWidth="1"/>
    <col min="156" max="157" width="4.125" style="3" hidden="1" customWidth="1"/>
    <col min="158" max="158" width="2.75" style="3" hidden="1" customWidth="1"/>
    <col min="159" max="159" width="2.875" style="3" hidden="1" customWidth="1"/>
    <col min="160" max="160" width="3.125" style="3" hidden="1" customWidth="1"/>
    <col min="161" max="161" width="3" style="3" hidden="1" customWidth="1"/>
    <col min="162" max="163" width="4.125" style="3" hidden="1" customWidth="1"/>
    <col min="164" max="164" width="11.875" style="3" hidden="1" customWidth="1"/>
    <col min="165" max="165" width="6.375" style="3" hidden="1" customWidth="1"/>
    <col min="166" max="167" width="4.125" style="3" hidden="1" customWidth="1"/>
    <col min="168" max="168" width="3.5" style="3" hidden="1" customWidth="1"/>
    <col min="169" max="169" width="3.125" style="3" hidden="1" customWidth="1"/>
    <col min="170" max="170" width="3.625" style="3" hidden="1" customWidth="1"/>
    <col min="171" max="171" width="3.25" style="3" hidden="1" customWidth="1"/>
    <col min="172" max="173" width="4.125" style="3" hidden="1" customWidth="1"/>
    <col min="174" max="174" width="14.625" style="3" hidden="1" customWidth="1"/>
    <col min="175" max="175" width="6.625" style="3" hidden="1" customWidth="1"/>
    <col min="176" max="177" width="4.125" style="3" hidden="1" customWidth="1"/>
    <col min="178" max="178" width="3" style="3" hidden="1" customWidth="1"/>
    <col min="179" max="179" width="2.625" style="3" hidden="1" customWidth="1"/>
    <col min="180" max="180" width="3.25" style="3" hidden="1" customWidth="1"/>
    <col min="181" max="181" width="2.75" style="3" hidden="1" customWidth="1"/>
    <col min="182" max="183" width="4.125" style="3" hidden="1" customWidth="1"/>
    <col min="184" max="184" width="13.5" style="3" hidden="1" customWidth="1"/>
    <col min="185" max="185" width="6.5" style="3" hidden="1" customWidth="1"/>
    <col min="186" max="187" width="4.125" style="3" hidden="1" customWidth="1"/>
    <col min="188" max="188" width="3.125" style="3" hidden="1" customWidth="1"/>
    <col min="189" max="189" width="2.625" style="3" hidden="1" customWidth="1"/>
    <col min="190" max="190" width="3.625" style="3" hidden="1" customWidth="1"/>
    <col min="191" max="191" width="3.125" style="3" hidden="1" customWidth="1"/>
    <col min="192" max="192" width="2" style="38" hidden="1" customWidth="1"/>
    <col min="193" max="194" width="14.625" style="361" hidden="1" customWidth="1"/>
    <col min="195" max="195" width="14.625" style="38" hidden="1" customWidth="1"/>
    <col min="196" max="197" width="14.625" style="362" hidden="1" customWidth="1"/>
    <col min="198" max="198" width="2.5" style="3" hidden="1" customWidth="1"/>
    <col min="199" max="203" width="8.875" style="3" hidden="1" customWidth="1"/>
    <col min="204" max="204" width="10.875" style="3" hidden="1" customWidth="1"/>
    <col min="205" max="205" width="2" style="3" hidden="1" customWidth="1"/>
    <col min="206" max="210" width="8.375" style="3" hidden="1" customWidth="1"/>
    <col min="211" max="211" width="2" style="3" hidden="1" customWidth="1"/>
    <col min="212" max="212" width="12.5" style="3" hidden="1" customWidth="1"/>
    <col min="213" max="213" width="1.875" style="3" hidden="1" customWidth="1"/>
    <col min="214" max="221" width="9.375" style="3" hidden="1" customWidth="1"/>
    <col min="222" max="222" width="9.125" style="3" hidden="1" customWidth="1"/>
    <col min="223" max="223" width="10.375" style="3" hidden="1" customWidth="1"/>
    <col min="224" max="226" width="9.375" style="3" hidden="1" customWidth="1"/>
    <col min="227" max="227" width="9.125" style="3" hidden="1" customWidth="1"/>
    <col min="228" max="228" width="9.375" style="3" hidden="1" customWidth="1"/>
    <col min="229" max="229" width="2.75" style="1" hidden="1" customWidth="1"/>
    <col min="230" max="230" width="7" style="2" hidden="1" customWidth="1"/>
    <col min="231" max="231" width="7.75" style="2" hidden="1" customWidth="1"/>
    <col min="232" max="232" width="2.75" style="1" hidden="1" customWidth="1"/>
    <col min="233" max="234" width="6" style="1" hidden="1" customWidth="1"/>
    <col min="235" max="235" width="1.875" style="3" hidden="1" customWidth="1"/>
    <col min="236" max="236" width="8.375" style="1" hidden="1" customWidth="1"/>
    <col min="237" max="237" width="5.625" style="3" hidden="1" customWidth="1"/>
    <col min="238" max="238" width="1.875" style="3" hidden="1" customWidth="1"/>
    <col min="239" max="240" width="8.375" style="1" hidden="1" customWidth="1"/>
    <col min="241" max="241" width="1.875" style="3" hidden="1" customWidth="1"/>
    <col min="242" max="242" width="2" style="1" customWidth="1"/>
    <col min="243" max="243" width="19.25" style="1" customWidth="1"/>
    <col min="244" max="16384" width="9" style="1"/>
  </cols>
  <sheetData>
    <row r="1" spans="1:241" ht="13.5" customHeight="1" x14ac:dyDescent="0.15">
      <c r="C1" s="363" t="str">
        <f>ｻﾏﾘｰ!C1</f>
        <v>Ver3.1e</v>
      </c>
      <c r="D1" s="3"/>
      <c r="E1" s="356"/>
      <c r="G1" s="364"/>
      <c r="K1" s="684" t="str">
        <f ca="1">$GM$13</f>
        <v>★サマリーにエラーがあります確認してください</v>
      </c>
      <c r="L1" s="684"/>
      <c r="M1" s="684"/>
      <c r="N1" s="684"/>
      <c r="O1" s="684"/>
      <c r="P1" s="684"/>
      <c r="Q1" s="684"/>
    </row>
    <row r="2" spans="1:241" ht="7.5" customHeight="1" x14ac:dyDescent="0.15">
      <c r="A2" s="3"/>
      <c r="C2" s="3"/>
      <c r="D2" s="3"/>
      <c r="E2" s="356"/>
      <c r="G2" s="364"/>
      <c r="K2" s="684"/>
      <c r="L2" s="684"/>
      <c r="M2" s="684"/>
      <c r="N2" s="684"/>
      <c r="O2" s="684"/>
      <c r="P2" s="684"/>
      <c r="Q2" s="684"/>
      <c r="Y2" s="38"/>
    </row>
    <row r="3" spans="1:241" ht="14.25" customHeight="1" x14ac:dyDescent="0.15">
      <c r="A3" s="3"/>
      <c r="C3" s="677" t="s">
        <v>308</v>
      </c>
      <c r="D3" s="677"/>
      <c r="E3" s="677"/>
      <c r="F3" s="677"/>
      <c r="I3" s="11"/>
      <c r="K3" s="684"/>
      <c r="L3" s="684"/>
      <c r="M3" s="684"/>
      <c r="N3" s="684"/>
      <c r="O3" s="684"/>
      <c r="P3" s="684"/>
      <c r="Q3" s="684"/>
      <c r="T3" s="3"/>
      <c r="U3" s="359"/>
      <c r="V3" s="3"/>
      <c r="Y3" s="38"/>
      <c r="Z3" s="174" t="s">
        <v>4</v>
      </c>
      <c r="AA3" s="175"/>
      <c r="AB3" s="176"/>
      <c r="AC3" s="177"/>
      <c r="AD3" s="38"/>
      <c r="AE3" s="38"/>
      <c r="AF3" s="38"/>
      <c r="AH3" s="174" t="s">
        <v>5</v>
      </c>
      <c r="AI3" s="176"/>
      <c r="AJ3" s="177"/>
      <c r="BX3" s="38"/>
      <c r="BY3" s="38"/>
      <c r="CA3" s="38"/>
      <c r="CB3" s="38"/>
      <c r="CC3" s="38"/>
      <c r="CF3" s="350"/>
      <c r="CG3" s="359"/>
      <c r="CK3" s="3"/>
      <c r="CL3" s="358"/>
      <c r="CU3" s="350"/>
      <c r="CV3" s="350"/>
      <c r="CW3" s="350"/>
      <c r="CX3" s="350"/>
      <c r="CY3" s="350"/>
      <c r="CZ3" s="350"/>
      <c r="DA3" s="350"/>
      <c r="DB3" s="350"/>
      <c r="DD3" s="350"/>
      <c r="DE3" s="350"/>
      <c r="DF3" s="350"/>
      <c r="DG3" s="350"/>
      <c r="DH3" s="350"/>
      <c r="DI3" s="350"/>
      <c r="DJ3" s="350"/>
      <c r="DK3" s="350"/>
      <c r="DL3" s="350"/>
      <c r="DM3" s="350"/>
      <c r="DO3" s="11"/>
      <c r="DQ3" s="350"/>
      <c r="DS3" s="350"/>
      <c r="DU3" s="358"/>
      <c r="DV3" s="3"/>
      <c r="DW3" s="183"/>
      <c r="DY3" s="3"/>
      <c r="EB3" s="358"/>
      <c r="EF3" s="359"/>
      <c r="EJ3" s="3"/>
      <c r="FR3" s="365" t="s">
        <v>309</v>
      </c>
      <c r="FS3" s="366" t="str">
        <f>LEFT(ｻﾏﾘｰ!$Q$16,1)</f>
        <v>N</v>
      </c>
      <c r="FT3" s="685"/>
      <c r="FU3" s="685"/>
      <c r="GI3" s="38"/>
      <c r="GJ3" s="361"/>
      <c r="GK3" s="365" t="s">
        <v>310</v>
      </c>
      <c r="GL3" s="367"/>
      <c r="GM3" s="368" t="s">
        <v>311</v>
      </c>
      <c r="GN3" s="369"/>
      <c r="GO3" s="370"/>
      <c r="GP3" s="172"/>
      <c r="GQ3" s="38"/>
      <c r="GR3" s="38"/>
      <c r="GS3" s="38"/>
      <c r="GT3" s="38"/>
      <c r="HF3" s="371" t="s">
        <v>312</v>
      </c>
      <c r="HL3" s="3" t="s">
        <v>133</v>
      </c>
      <c r="HT3" s="38"/>
      <c r="HU3" s="38"/>
    </row>
    <row r="4" spans="1:241" x14ac:dyDescent="0.15">
      <c r="A4" s="3"/>
      <c r="C4" s="677"/>
      <c r="D4" s="677"/>
      <c r="E4" s="677"/>
      <c r="F4" s="677"/>
      <c r="I4" s="11"/>
      <c r="K4" s="684"/>
      <c r="L4" s="684"/>
      <c r="M4" s="684"/>
      <c r="N4" s="684"/>
      <c r="O4" s="684"/>
      <c r="P4" s="684"/>
      <c r="Q4" s="684"/>
      <c r="T4" s="3"/>
      <c r="U4" s="359"/>
      <c r="V4" s="3"/>
      <c r="Y4" s="38"/>
      <c r="Z4" s="372"/>
      <c r="AA4" s="373">
        <f>IF(ｻﾏﾘｰ!$Q$16="ﾁｪｯｸﾛｸﾞ",1,0)</f>
        <v>0</v>
      </c>
      <c r="AB4" s="374"/>
      <c r="AC4" s="375"/>
      <c r="AD4" s="376"/>
      <c r="AE4" s="376"/>
      <c r="AF4" s="376"/>
      <c r="AH4" s="377" t="s">
        <v>8</v>
      </c>
      <c r="AI4" s="378"/>
      <c r="AJ4" s="379"/>
      <c r="BX4" s="38"/>
      <c r="BY4" s="38"/>
      <c r="CA4" s="38"/>
      <c r="CB4" s="38"/>
      <c r="CC4" s="38"/>
      <c r="CF4" s="159"/>
      <c r="CG4" s="359"/>
      <c r="CK4" s="3"/>
      <c r="CL4" s="358"/>
      <c r="CS4" s="159"/>
      <c r="CT4" s="159"/>
      <c r="CU4" s="159"/>
      <c r="CV4" s="159"/>
      <c r="CW4" s="159"/>
      <c r="CX4" s="159"/>
      <c r="CY4" s="159"/>
      <c r="CZ4" s="159"/>
      <c r="DA4" s="159"/>
      <c r="DB4" s="159"/>
      <c r="DD4" s="159"/>
      <c r="DE4" s="159"/>
      <c r="DF4" s="159"/>
      <c r="DG4" s="159"/>
      <c r="DH4" s="159"/>
      <c r="DI4" s="159"/>
      <c r="DJ4" s="159"/>
      <c r="DK4" s="159"/>
      <c r="DL4" s="159"/>
      <c r="DM4" s="159"/>
      <c r="DO4" s="11"/>
      <c r="DQ4" s="159"/>
      <c r="DS4" s="159"/>
      <c r="DU4" s="358"/>
      <c r="DV4" s="3"/>
      <c r="DW4" s="183"/>
      <c r="DY4" s="3"/>
      <c r="EB4" s="358"/>
      <c r="EF4" s="359"/>
      <c r="EJ4" s="3"/>
      <c r="FR4" s="380" t="s">
        <v>313</v>
      </c>
      <c r="FS4" s="381" t="str">
        <f>MID(ｻﾏﾘｰ!$Q$16,2,1)</f>
        <v>X</v>
      </c>
      <c r="FT4" s="686">
        <f>IF(FS4="C",2,1)</f>
        <v>1</v>
      </c>
      <c r="FU4" s="686"/>
      <c r="GI4" s="38"/>
      <c r="GJ4" s="361"/>
      <c r="GK4" s="382" t="s">
        <v>314</v>
      </c>
      <c r="GL4" s="383"/>
      <c r="GM4" s="384" t="s">
        <v>315</v>
      </c>
      <c r="GN4" s="385"/>
      <c r="GO4" s="386"/>
      <c r="GP4" s="172"/>
      <c r="GQ4" s="387"/>
      <c r="GR4" s="38"/>
      <c r="GS4" s="38"/>
      <c r="GT4" s="38"/>
      <c r="HF4" s="388" t="s">
        <v>316</v>
      </c>
      <c r="HT4" s="38"/>
      <c r="HU4" s="38"/>
    </row>
    <row r="5" spans="1:241" ht="14.25" customHeight="1" x14ac:dyDescent="0.15">
      <c r="A5" s="3"/>
      <c r="C5" s="677"/>
      <c r="D5" s="677"/>
      <c r="E5" s="677"/>
      <c r="F5" s="677"/>
      <c r="I5" s="232"/>
      <c r="K5" s="678" t="s">
        <v>215</v>
      </c>
      <c r="L5" s="678"/>
      <c r="M5" s="679" t="str">
        <f>ｻﾏﾘｰ!F11</f>
        <v>交信局数</v>
      </c>
      <c r="N5" s="679"/>
      <c r="O5" s="197" t="s">
        <v>216</v>
      </c>
      <c r="P5" s="196" t="s">
        <v>217</v>
      </c>
      <c r="Q5" s="196" t="s">
        <v>218</v>
      </c>
      <c r="T5" s="3"/>
      <c r="U5" s="359"/>
      <c r="V5" s="3"/>
      <c r="Y5" s="38"/>
      <c r="AH5" s="389" t="s">
        <v>10</v>
      </c>
      <c r="AI5" s="378"/>
      <c r="AJ5" s="390"/>
      <c r="BX5" s="38"/>
      <c r="BY5" s="38"/>
      <c r="CA5" s="38"/>
      <c r="CB5" s="38"/>
      <c r="CC5" s="38"/>
      <c r="CF5" s="159"/>
      <c r="CG5" s="359"/>
      <c r="CK5" s="3"/>
      <c r="CL5" s="358"/>
      <c r="CQ5" s="159"/>
      <c r="CR5" s="159"/>
      <c r="CS5" s="159"/>
      <c r="CT5" s="159"/>
      <c r="CU5" s="159"/>
      <c r="CV5" s="159"/>
      <c r="CW5" s="159"/>
      <c r="CX5" s="159"/>
      <c r="CY5" s="159"/>
      <c r="CZ5" s="159"/>
      <c r="DA5" s="159"/>
      <c r="DB5" s="159"/>
      <c r="DD5" s="159"/>
      <c r="DE5" s="159"/>
      <c r="DF5" s="159"/>
      <c r="DG5" s="159"/>
      <c r="DH5" s="159"/>
      <c r="DI5" s="159"/>
      <c r="DJ5" s="159"/>
      <c r="DK5" s="159"/>
      <c r="DL5" s="159"/>
      <c r="DM5" s="159"/>
      <c r="DO5" s="11"/>
      <c r="DQ5" s="159"/>
      <c r="DS5" s="159"/>
      <c r="DU5" s="358"/>
      <c r="DV5" s="3"/>
      <c r="DW5" s="183"/>
      <c r="DY5" s="3"/>
      <c r="EB5" s="358"/>
      <c r="EF5" s="359"/>
      <c r="EJ5" s="3"/>
      <c r="FR5" s="19" t="s">
        <v>317</v>
      </c>
      <c r="FS5" s="391" t="str">
        <f>MID(ｻﾏﾘｰ!$Q$16,3,5)</f>
        <v>M</v>
      </c>
      <c r="FT5" s="687" t="str">
        <f>IF(RIGHT(ｻﾏﾘｰ!$Q$16,1)="M","M",VALUE(MID(ｻﾏﾘｰ!$Q$16,3,4)))</f>
        <v>M</v>
      </c>
      <c r="FU5" s="687"/>
      <c r="GI5" s="38"/>
      <c r="GJ5" s="361"/>
      <c r="GK5" s="382" t="s">
        <v>310</v>
      </c>
      <c r="GL5" s="383"/>
      <c r="GM5" s="392" t="s">
        <v>318</v>
      </c>
      <c r="GN5" s="385"/>
      <c r="GO5" s="386"/>
      <c r="GP5" s="393"/>
      <c r="GR5" s="394"/>
      <c r="HF5" s="388" t="s">
        <v>319</v>
      </c>
      <c r="HT5" s="38"/>
      <c r="HU5" s="38"/>
    </row>
    <row r="6" spans="1:241" x14ac:dyDescent="0.15">
      <c r="C6" s="3"/>
      <c r="D6" s="3"/>
      <c r="E6" s="356"/>
      <c r="J6" s="395"/>
      <c r="K6" s="198"/>
      <c r="L6" s="199" t="s">
        <v>220</v>
      </c>
      <c r="M6" s="200"/>
      <c r="N6" s="201" t="str">
        <f ca="1">ｻﾏﾘｰ!$F$17</f>
        <v/>
      </c>
      <c r="O6" s="202" t="str">
        <f ca="1">ｻﾏﾘｰ!H17</f>
        <v/>
      </c>
      <c r="P6" s="203" t="str">
        <f ca="1">ｻﾏﾘｰ!$L$17</f>
        <v/>
      </c>
      <c r="Q6" s="203" t="str">
        <f ca="1">ｻﾏﾘｰ!$M$17</f>
        <v/>
      </c>
      <c r="T6" s="3"/>
      <c r="Y6" s="38"/>
      <c r="AH6" s="396"/>
      <c r="AI6" s="145">
        <f>ｻﾏﾘｰ!$AG$6</f>
        <v>1</v>
      </c>
      <c r="AJ6" s="191"/>
      <c r="BW6" s="38"/>
      <c r="CA6" s="38"/>
      <c r="CB6" s="38"/>
      <c r="CC6" s="38"/>
      <c r="CD6" s="38"/>
      <c r="CE6" s="38"/>
      <c r="CF6" s="11"/>
      <c r="CQ6" s="159"/>
      <c r="CR6" s="159"/>
      <c r="CS6" s="11"/>
      <c r="CT6" s="11"/>
      <c r="CU6" s="38"/>
      <c r="CV6" s="38"/>
      <c r="CW6" s="11"/>
      <c r="CX6" s="11"/>
      <c r="CY6" s="11"/>
      <c r="CZ6" s="11"/>
      <c r="DA6" s="11"/>
      <c r="DB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Q6" s="11"/>
      <c r="DS6" s="11"/>
      <c r="FR6" s="361"/>
      <c r="FS6" s="361"/>
      <c r="FT6" s="361"/>
      <c r="FU6" s="361"/>
      <c r="FV6" s="397"/>
      <c r="GI6" s="38"/>
      <c r="GJ6" s="361"/>
      <c r="GK6" s="382" t="s">
        <v>314</v>
      </c>
      <c r="GL6" s="383"/>
      <c r="GM6" s="392" t="s">
        <v>320</v>
      </c>
      <c r="GN6" s="385"/>
      <c r="GO6" s="386"/>
      <c r="GP6" s="398"/>
      <c r="HF6" s="3" t="s">
        <v>210</v>
      </c>
      <c r="HT6" s="38"/>
      <c r="HU6" s="38"/>
    </row>
    <row r="7" spans="1:241" x14ac:dyDescent="0.15">
      <c r="C7" s="3"/>
      <c r="E7" s="356"/>
      <c r="J7" s="395"/>
      <c r="K7" s="198"/>
      <c r="L7" s="199" t="s">
        <v>224</v>
      </c>
      <c r="M7" s="200"/>
      <c r="N7" s="201" t="str">
        <f ca="1">ｻﾏﾘｰ!$F$18</f>
        <v/>
      </c>
      <c r="O7" s="202" t="str">
        <f ca="1">ｻﾏﾘｰ!H18</f>
        <v/>
      </c>
      <c r="P7" s="203" t="str">
        <f ca="1">ｻﾏﾘｰ!$L$18</f>
        <v/>
      </c>
      <c r="Q7" s="203" t="str">
        <f ca="1">ｻﾏﾘｰ!$M$18</f>
        <v/>
      </c>
      <c r="U7" s="38"/>
      <c r="X7" s="8"/>
      <c r="Y7" s="204"/>
      <c r="Z7" s="205" t="s">
        <v>226</v>
      </c>
      <c r="AA7" s="206"/>
      <c r="AB7" s="206"/>
      <c r="AC7" s="206"/>
      <c r="AD7" s="206"/>
      <c r="AE7" s="206"/>
      <c r="AF7" s="399"/>
      <c r="AI7" s="16"/>
      <c r="AJ7" s="1"/>
      <c r="CC7" s="38"/>
      <c r="CG7" s="400" t="s">
        <v>321</v>
      </c>
      <c r="CH7" s="401" t="s">
        <v>322</v>
      </c>
      <c r="CI7" s="402"/>
      <c r="CQ7" s="159"/>
      <c r="CR7" s="159"/>
      <c r="CS7" s="11"/>
      <c r="CT7" s="11"/>
      <c r="CU7" s="38"/>
      <c r="CV7" s="38"/>
      <c r="CW7" s="11"/>
      <c r="CX7" s="11"/>
      <c r="CY7" s="11"/>
      <c r="CZ7" s="11"/>
      <c r="DA7" s="11"/>
      <c r="DB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Q7" s="11"/>
      <c r="DS7" s="11"/>
      <c r="FR7" s="403" t="s">
        <v>323</v>
      </c>
      <c r="FS7" s="401"/>
      <c r="FT7" s="401"/>
      <c r="FU7" s="404"/>
      <c r="FV7" s="405"/>
      <c r="FW7" s="401"/>
      <c r="FX7" s="402"/>
      <c r="GI7" s="38"/>
      <c r="GJ7" s="361"/>
      <c r="GK7" s="382" t="s">
        <v>310</v>
      </c>
      <c r="GL7" s="383"/>
      <c r="GM7" s="392" t="s">
        <v>324</v>
      </c>
      <c r="GN7" s="385"/>
      <c r="GO7" s="386"/>
      <c r="GP7" s="398"/>
      <c r="HT7" s="38"/>
      <c r="HU7" s="38"/>
    </row>
    <row r="8" spans="1:241" x14ac:dyDescent="0.15">
      <c r="C8" s="406" t="s">
        <v>325</v>
      </c>
      <c r="D8" s="406"/>
      <c r="E8" s="407"/>
      <c r="F8" s="408"/>
      <c r="G8" s="409"/>
      <c r="H8" s="406"/>
      <c r="I8" s="406"/>
      <c r="J8" s="395"/>
      <c r="K8" s="198"/>
      <c r="L8" s="199" t="s">
        <v>228</v>
      </c>
      <c r="M8" s="200"/>
      <c r="N8" s="201" t="str">
        <f ca="1">ｻﾏﾘｰ!$F$19</f>
        <v/>
      </c>
      <c r="O8" s="202" t="str">
        <f ca="1">ｻﾏﾘｰ!$H$19</f>
        <v/>
      </c>
      <c r="P8" s="203" t="str">
        <f ca="1">ｻﾏﾘｰ!$L$19</f>
        <v/>
      </c>
      <c r="Q8" s="203" t="str">
        <f ca="1">ｻﾏﾘｰ!$M$19</f>
        <v/>
      </c>
      <c r="U8" s="38"/>
      <c r="X8" s="410"/>
      <c r="Y8" s="411" t="s">
        <v>230</v>
      </c>
      <c r="Z8" s="411"/>
      <c r="AA8" s="412"/>
      <c r="AB8" s="412"/>
      <c r="AC8" s="412"/>
      <c r="AD8" s="412"/>
      <c r="AE8" s="412"/>
      <c r="AF8" s="413"/>
      <c r="CC8" s="38"/>
      <c r="CG8" s="414" t="s">
        <v>326</v>
      </c>
      <c r="CH8" s="415">
        <f ca="1">IF(ｻﾏﾘｰ!$Q$16="ﾁｪｯｸﾛｸﾞ",0,ｻﾏﾘｰ!AH29)</f>
        <v>8</v>
      </c>
      <c r="CI8" s="416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Q8" s="11"/>
      <c r="DS8" s="11"/>
      <c r="FR8" s="382" t="s">
        <v>327</v>
      </c>
      <c r="FS8" s="389" t="s">
        <v>328</v>
      </c>
      <c r="FT8" s="383"/>
      <c r="FU8" s="417" t="s">
        <v>329</v>
      </c>
      <c r="FV8" s="418"/>
      <c r="FW8" s="419"/>
      <c r="FX8" s="420"/>
      <c r="GI8" s="38"/>
      <c r="GJ8" s="361"/>
      <c r="GK8" s="421" t="s">
        <v>314</v>
      </c>
      <c r="GL8" s="422"/>
      <c r="GM8" s="423" t="s">
        <v>330</v>
      </c>
      <c r="GN8" s="424"/>
      <c r="GO8" s="425"/>
      <c r="GP8" s="38"/>
      <c r="GQ8" s="400" t="s">
        <v>331</v>
      </c>
      <c r="GR8" s="401"/>
      <c r="GS8" s="401"/>
      <c r="GT8" s="401"/>
      <c r="GU8" s="402"/>
      <c r="HT8" s="38"/>
      <c r="HU8" s="38"/>
    </row>
    <row r="9" spans="1:241" x14ac:dyDescent="0.15">
      <c r="C9" s="406" t="s">
        <v>332</v>
      </c>
      <c r="D9" s="406"/>
      <c r="E9" s="407"/>
      <c r="F9" s="408"/>
      <c r="G9" s="409"/>
      <c r="H9" s="406"/>
      <c r="I9" s="406"/>
      <c r="J9" s="395"/>
      <c r="K9" s="198"/>
      <c r="L9" s="199" t="s">
        <v>232</v>
      </c>
      <c r="M9" s="200"/>
      <c r="N9" s="201" t="str">
        <f ca="1">ｻﾏﾘｰ!$F$20</f>
        <v/>
      </c>
      <c r="O9" s="202" t="str">
        <f ca="1">ｻﾏﾘｰ!H20</f>
        <v/>
      </c>
      <c r="P9" s="203" t="str">
        <f ca="1">ｻﾏﾘｰ!$L$20</f>
        <v/>
      </c>
      <c r="Q9" s="203" t="str">
        <f ca="1">ｻﾏﾘｰ!$M$20</f>
        <v/>
      </c>
      <c r="U9" s="38"/>
      <c r="X9" s="426"/>
      <c r="Y9" s="224" t="s">
        <v>234</v>
      </c>
      <c r="Z9" s="224"/>
      <c r="AA9" s="225"/>
      <c r="AB9" s="225"/>
      <c r="AC9" s="225"/>
      <c r="AD9" s="225"/>
      <c r="AE9" s="225"/>
      <c r="AF9" s="56"/>
      <c r="CC9" s="38"/>
      <c r="CG9" s="71" t="s">
        <v>333</v>
      </c>
      <c r="CH9" s="228">
        <f ca="1">IF(ｻﾏﾘｰ!$Q$16="ﾁｪｯｸﾛｸﾞ",0,SUM(HT19:HT518))</f>
        <v>0</v>
      </c>
      <c r="CI9" s="427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Q9" s="11"/>
      <c r="DS9" s="11"/>
      <c r="FR9" s="428">
        <f ca="1">VALUE(LEFT(TEXT(TODAY(),"yyyy/mm/dd"),4))</f>
        <v>2023</v>
      </c>
      <c r="FS9" s="429">
        <f ca="1">VALUE(MID(TEXT(TODAY(),"yyyy/mm/dd"),3,2))</f>
        <v>23</v>
      </c>
      <c r="FT9" s="430"/>
      <c r="FU9" s="688">
        <v>2051</v>
      </c>
      <c r="FV9" s="688"/>
      <c r="FW9" s="688"/>
      <c r="FX9" s="688"/>
      <c r="GI9" s="38"/>
      <c r="GJ9" s="361"/>
      <c r="GK9" s="431" t="s">
        <v>334</v>
      </c>
      <c r="GL9" s="432"/>
      <c r="GM9" s="433" t="s">
        <v>335</v>
      </c>
      <c r="GN9" s="434"/>
      <c r="GO9" s="435"/>
      <c r="GP9" s="398"/>
      <c r="GQ9" s="414">
        <v>28</v>
      </c>
      <c r="GR9" s="390">
        <v>50</v>
      </c>
      <c r="GS9" s="436">
        <v>144</v>
      </c>
      <c r="GT9" s="436">
        <v>430</v>
      </c>
      <c r="GU9" s="437">
        <v>1200</v>
      </c>
      <c r="HF9" s="438" t="s">
        <v>336</v>
      </c>
      <c r="HG9" s="371"/>
      <c r="HH9" s="371"/>
      <c r="HI9" s="371"/>
      <c r="HJ9" s="371"/>
      <c r="HK9" s="371"/>
      <c r="HL9" s="371"/>
      <c r="HM9" s="371"/>
      <c r="HT9" s="38"/>
      <c r="HU9" s="38"/>
    </row>
    <row r="10" spans="1:241" x14ac:dyDescent="0.15">
      <c r="C10" s="3"/>
      <c r="E10" s="356"/>
      <c r="K10" s="198"/>
      <c r="L10" s="216" t="s">
        <v>236</v>
      </c>
      <c r="M10" s="200"/>
      <c r="N10" s="201" t="str">
        <f ca="1">ｻﾏﾘｰ!$F$21</f>
        <v/>
      </c>
      <c r="O10" s="202" t="str">
        <f ca="1">ｻﾏﾘｰ!$H$21</f>
        <v/>
      </c>
      <c r="P10" s="203" t="str">
        <f ca="1">ｻﾏﾘｰ!$L$21</f>
        <v/>
      </c>
      <c r="Q10" s="203" t="str">
        <f ca="1">ｻﾏﾘｰ!$M$21</f>
        <v/>
      </c>
      <c r="U10" s="38"/>
      <c r="BZ10" s="38"/>
      <c r="CC10" s="38"/>
      <c r="CG10" s="439" t="s">
        <v>337</v>
      </c>
      <c r="CH10" s="440">
        <f ca="1">SUM(CH8:CH9)</f>
        <v>8</v>
      </c>
      <c r="CI10" s="20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Q10" s="11"/>
      <c r="DS10" s="11"/>
      <c r="EA10" s="38"/>
      <c r="GI10" s="38"/>
      <c r="GJ10" s="361"/>
      <c r="GK10" s="382" t="s">
        <v>338</v>
      </c>
      <c r="GL10" s="383"/>
      <c r="GM10" s="441" t="str">
        <f ca="1">IF(CH8&gt;0,$GM$7,IF(CH9&gt;0,$GM$5,""))</f>
        <v>★エラーがあります確認してください</v>
      </c>
      <c r="GN10" s="442"/>
      <c r="GO10" s="416"/>
      <c r="GP10" s="398"/>
      <c r="GQ10" s="443" t="str">
        <f>TEXT(19,"00")</f>
        <v>19</v>
      </c>
      <c r="GR10" s="444" t="str">
        <f>TEXT(20,"00")</f>
        <v>20</v>
      </c>
      <c r="GS10" s="445" t="str">
        <f>TEXT(21,"00")</f>
        <v>21</v>
      </c>
      <c r="GT10" s="445" t="str">
        <f>TEXT(22,"00")</f>
        <v>22</v>
      </c>
      <c r="GU10" s="446" t="str">
        <f>TEXT(23,"00")</f>
        <v>23</v>
      </c>
      <c r="HF10" s="11" t="s">
        <v>339</v>
      </c>
      <c r="HT10" s="38"/>
      <c r="HU10" s="38"/>
    </row>
    <row r="11" spans="1:241" x14ac:dyDescent="0.15">
      <c r="C11" s="3"/>
      <c r="E11" s="356"/>
      <c r="K11" s="198"/>
      <c r="L11" s="219" t="str">
        <f>IF($AA$4=1,"バンド未確認","計    ")</f>
        <v xml:space="preserve">計    </v>
      </c>
      <c r="M11" s="220"/>
      <c r="N11" s="219" t="str">
        <f ca="1">IF($AA$4=1,ｻﾏﾘｰ!$F$27,ｻﾏﾘｰ!$F$29)</f>
        <v/>
      </c>
      <c r="O11" s="221" t="str">
        <f ca="1">ｻﾏﾘｰ!H29</f>
        <v/>
      </c>
      <c r="P11" s="203" t="str">
        <f ca="1">ｻﾏﾘｰ!L29</f>
        <v/>
      </c>
      <c r="Q11" s="203" t="str">
        <f ca="1">ｻﾏﾘｰ!M29</f>
        <v/>
      </c>
      <c r="S11" s="3"/>
      <c r="T11" s="3"/>
      <c r="CE11" s="447"/>
      <c r="CG11" s="358"/>
      <c r="GB11" s="38"/>
      <c r="GG11" s="362"/>
      <c r="GI11" s="38"/>
      <c r="GJ11" s="376"/>
      <c r="GK11" s="380" t="s">
        <v>340</v>
      </c>
      <c r="GL11" s="448"/>
      <c r="GM11" s="449" t="str">
        <f ca="1">IF(CH9&gt;0,$GM$7,IF(CH8&gt;0,$GM$3,""))</f>
        <v>★サマリーにエラーがあります確認してください</v>
      </c>
      <c r="GN11" s="450"/>
      <c r="GO11" s="427"/>
      <c r="GP11" s="398"/>
      <c r="GQ11" s="451" t="str">
        <f>TEXT(12,"00")</f>
        <v>12</v>
      </c>
      <c r="GR11" s="452" t="str">
        <f>TEXT(11,"00")</f>
        <v>11</v>
      </c>
      <c r="GS11" s="453" t="str">
        <f>TEXT(10,"00")</f>
        <v>10</v>
      </c>
      <c r="GT11" s="453" t="str">
        <f>TEXT(9,"00")</f>
        <v>09</v>
      </c>
      <c r="GU11" s="454" t="str">
        <f>TEXT(8,"00")</f>
        <v>08</v>
      </c>
      <c r="HF11" s="371" t="s">
        <v>341</v>
      </c>
      <c r="HT11" s="38"/>
      <c r="HU11" s="38"/>
    </row>
    <row r="12" spans="1:241" x14ac:dyDescent="0.15">
      <c r="C12" s="3"/>
      <c r="E12" s="356"/>
      <c r="K12" s="198"/>
      <c r="L12" s="219" t="str">
        <f>IF($AA$4=1,"計    ","")</f>
        <v/>
      </c>
      <c r="M12" s="228"/>
      <c r="N12" s="219" t="str">
        <f>IF($AA$4=1,ｻﾏﾘｰ!$F$29,"総得点")</f>
        <v>総得点</v>
      </c>
      <c r="O12" s="229" t="str">
        <f ca="1">ｻﾏﾘｰ!T29</f>
        <v/>
      </c>
      <c r="P12" s="229"/>
      <c r="Q12" s="229"/>
      <c r="S12" s="3"/>
      <c r="T12" s="3"/>
      <c r="GJ12" s="376"/>
      <c r="GK12" s="380" t="s">
        <v>342</v>
      </c>
      <c r="GL12" s="455"/>
      <c r="GM12" s="449" t="str">
        <f ca="1">IF(CH9&gt;0,$GM$8,IF(CH8&gt;0,$GM$4,""))</f>
        <v>★サマリｌにエラｌがあります確認してください</v>
      </c>
      <c r="GN12" s="442"/>
      <c r="GO12" s="416"/>
      <c r="GP12" s="398"/>
      <c r="HF12" s="3" t="s">
        <v>343</v>
      </c>
      <c r="HT12" s="38"/>
      <c r="HU12" s="38"/>
    </row>
    <row r="13" spans="1:241" x14ac:dyDescent="0.15">
      <c r="C13" s="3"/>
      <c r="E13" s="356"/>
      <c r="K13" s="159"/>
      <c r="L13" s="182"/>
      <c r="M13" s="182"/>
      <c r="N13" s="351"/>
      <c r="O13" s="456"/>
      <c r="P13" s="456"/>
      <c r="Q13" s="456"/>
      <c r="S13" s="3"/>
      <c r="T13" s="3"/>
      <c r="GK13" s="380" t="s">
        <v>344</v>
      </c>
      <c r="GL13" s="448"/>
      <c r="GM13" s="415" t="str">
        <f ca="1">IF(CH8=0,IF(CH9=0,"",$GM$5),IF(CH9&gt;0,$GM$7,$GM$3))</f>
        <v>★サマリーにエラーがあります確認してください</v>
      </c>
      <c r="GN13" s="442"/>
      <c r="GO13" s="416"/>
      <c r="GP13" s="38"/>
      <c r="HF13" s="457" t="s">
        <v>345</v>
      </c>
      <c r="HT13" s="38"/>
      <c r="HU13" s="38"/>
      <c r="IA13" s="1"/>
      <c r="IC13" s="1"/>
      <c r="ID13" s="1"/>
      <c r="IG13" s="1"/>
    </row>
    <row r="14" spans="1:241" ht="14.25" customHeight="1" x14ac:dyDescent="0.15">
      <c r="A14" s="5"/>
      <c r="C14" s="11" t="s">
        <v>249</v>
      </c>
      <c r="E14" s="356"/>
      <c r="F14" s="458"/>
      <c r="G14" s="364"/>
      <c r="H14" s="11"/>
      <c r="I14" s="11"/>
      <c r="J14" s="395"/>
      <c r="K14" s="11"/>
      <c r="T14" s="3"/>
      <c r="GK14" s="380" t="s">
        <v>346</v>
      </c>
      <c r="GL14" s="448"/>
      <c r="GM14" s="415" t="str">
        <f ca="1">IF(CH8=0,IF(CH9=0,"",$GM$6),IF(CH9&gt;0,$GM$8,$GM$4))</f>
        <v>★サマリｌにエラｌがあります確認してください</v>
      </c>
      <c r="GN14" s="450"/>
      <c r="GO14" s="427"/>
      <c r="HF14" s="457"/>
      <c r="HT14" s="38"/>
      <c r="HU14" s="38"/>
    </row>
    <row r="15" spans="1:241" x14ac:dyDescent="0.15">
      <c r="A15" s="5"/>
      <c r="C15" s="11" t="s">
        <v>250</v>
      </c>
      <c r="E15" s="356"/>
      <c r="F15" s="458"/>
      <c r="G15" s="459" t="str">
        <f>ｻﾏﾘｰ!AE8</f>
        <v/>
      </c>
      <c r="H15" s="239"/>
      <c r="J15" s="460" t="str">
        <f>ｻﾏﾘｰ!Q16</f>
        <v>NXM</v>
      </c>
      <c r="L15" s="682" t="str">
        <f>ｻﾏﾘｰ!T16</f>
        <v>県内局電信電話マルチ部門</v>
      </c>
      <c r="M15" s="682"/>
      <c r="N15" s="682"/>
      <c r="O15" s="682"/>
      <c r="X15" s="351"/>
      <c r="Y15" s="351"/>
      <c r="Z15" s="351"/>
      <c r="GK15" s="461" t="s">
        <v>347</v>
      </c>
      <c r="GL15" s="422"/>
      <c r="GM15" s="462" t="str">
        <f ca="1">IF(CH8=0,IF(CH9=0,"",$GM$5),IF(CH9&gt;0,$GM$7,$GM$3))</f>
        <v>★サマリーにエラーがあります確認してください</v>
      </c>
      <c r="GN15" s="94"/>
      <c r="GO15" s="20"/>
      <c r="GX15" s="74" t="s">
        <v>254</v>
      </c>
      <c r="GY15" s="74" t="s">
        <v>348</v>
      </c>
      <c r="GZ15" s="74" t="s">
        <v>349</v>
      </c>
      <c r="HA15" s="74" t="s">
        <v>350</v>
      </c>
      <c r="HB15" s="74" t="s">
        <v>351</v>
      </c>
      <c r="HT15" s="38"/>
      <c r="HU15" s="38"/>
      <c r="IA15" s="38"/>
      <c r="IC15" s="38"/>
      <c r="ID15" s="38"/>
      <c r="IG15" s="38"/>
    </row>
    <row r="16" spans="1:241" ht="7.5" customHeight="1" x14ac:dyDescent="0.15">
      <c r="A16" s="5"/>
      <c r="C16" s="463"/>
      <c r="E16" s="463"/>
      <c r="F16" s="458"/>
      <c r="G16" s="364"/>
      <c r="H16" s="11"/>
      <c r="I16" s="11"/>
      <c r="J16" s="395"/>
      <c r="K16" s="11"/>
      <c r="L16" s="395"/>
      <c r="M16" s="11"/>
      <c r="N16" s="11"/>
      <c r="P16" s="11"/>
      <c r="Q16" s="11"/>
      <c r="R16" s="11"/>
      <c r="S16" s="395"/>
      <c r="T16" s="5"/>
      <c r="U16" s="11"/>
      <c r="V16" s="464"/>
      <c r="W16" s="11"/>
      <c r="AA16" s="11"/>
      <c r="GK16" s="376"/>
      <c r="GL16" s="376"/>
      <c r="GX16" s="74"/>
      <c r="GY16" s="74"/>
      <c r="GZ16" s="74"/>
      <c r="HA16" s="74"/>
      <c r="HB16" s="74"/>
      <c r="HD16" s="74"/>
      <c r="HT16" s="38"/>
      <c r="HU16" s="38"/>
      <c r="IA16" s="38"/>
      <c r="IC16" s="38"/>
      <c r="ID16" s="38"/>
      <c r="IG16" s="38"/>
    </row>
    <row r="17" spans="1:256" s="74" customFormat="1" x14ac:dyDescent="0.15">
      <c r="A17" s="5"/>
      <c r="B17" s="465"/>
      <c r="C17" s="466" t="s">
        <v>251</v>
      </c>
      <c r="D17" s="467"/>
      <c r="E17" s="467"/>
      <c r="F17" s="468" t="s">
        <v>252</v>
      </c>
      <c r="G17" s="469" t="s">
        <v>253</v>
      </c>
      <c r="H17" s="466" t="s">
        <v>254</v>
      </c>
      <c r="I17" s="470" t="s">
        <v>255</v>
      </c>
      <c r="J17" s="689" t="s">
        <v>256</v>
      </c>
      <c r="K17" s="689"/>
      <c r="L17" s="689"/>
      <c r="M17" s="689"/>
      <c r="N17" s="466" t="s">
        <v>257</v>
      </c>
      <c r="O17" s="471" t="s">
        <v>258</v>
      </c>
      <c r="P17" s="466" t="s">
        <v>259</v>
      </c>
      <c r="Q17" s="472" t="s">
        <v>259</v>
      </c>
      <c r="R17" s="472" t="s">
        <v>260</v>
      </c>
      <c r="S17" s="473" t="s">
        <v>261</v>
      </c>
      <c r="T17" s="29"/>
      <c r="U17" s="38"/>
      <c r="V17" s="196" t="s">
        <v>275</v>
      </c>
      <c r="W17" s="38"/>
      <c r="X17" s="474" t="s">
        <v>352</v>
      </c>
      <c r="Y17" s="475"/>
      <c r="Z17" s="67"/>
      <c r="AA17" s="476" t="s">
        <v>260</v>
      </c>
      <c r="AB17" s="3"/>
      <c r="AC17" s="198" t="s">
        <v>353</v>
      </c>
      <c r="AD17" s="450"/>
      <c r="AE17" s="450"/>
      <c r="AF17" s="450"/>
      <c r="AG17" s="450"/>
      <c r="AH17" s="450"/>
      <c r="AI17" s="450"/>
      <c r="AJ17" s="450"/>
      <c r="AK17" s="450"/>
      <c r="AL17" s="450"/>
      <c r="AM17" s="450"/>
      <c r="AN17" s="450"/>
      <c r="AO17" s="450"/>
      <c r="AP17" s="450"/>
      <c r="AQ17" s="450"/>
      <c r="AR17" s="450"/>
      <c r="AS17" s="450"/>
      <c r="AT17" s="450"/>
      <c r="AU17" s="450"/>
      <c r="AV17" s="450"/>
      <c r="AW17" s="477"/>
      <c r="AX17" s="3"/>
      <c r="AY17" s="198" t="s">
        <v>354</v>
      </c>
      <c r="AZ17" s="450"/>
      <c r="BA17" s="450"/>
      <c r="BB17" s="450"/>
      <c r="BC17" s="450"/>
      <c r="BD17" s="450"/>
      <c r="BE17" s="450"/>
      <c r="BF17" s="450"/>
      <c r="BG17" s="450"/>
      <c r="BH17" s="450"/>
      <c r="BI17" s="450"/>
      <c r="BJ17" s="450"/>
      <c r="BK17" s="450"/>
      <c r="BL17" s="450"/>
      <c r="BM17" s="450"/>
      <c r="BN17" s="450"/>
      <c r="BO17" s="450"/>
      <c r="BP17" s="450"/>
      <c r="BQ17" s="450"/>
      <c r="BR17" s="450"/>
      <c r="BS17" s="477"/>
      <c r="BT17" s="3"/>
      <c r="BU17" s="6" t="s">
        <v>267</v>
      </c>
      <c r="BV17" s="3"/>
      <c r="BW17" s="478" t="s">
        <v>355</v>
      </c>
      <c r="BX17" s="198" t="s">
        <v>356</v>
      </c>
      <c r="BY17" s="477"/>
      <c r="BZ17" s="3"/>
      <c r="CA17" s="196" t="s">
        <v>267</v>
      </c>
      <c r="CB17" s="3"/>
      <c r="CC17" s="295" t="s">
        <v>357</v>
      </c>
      <c r="CD17" s="3"/>
      <c r="CE17" s="295" t="s">
        <v>358</v>
      </c>
      <c r="CF17" s="3"/>
      <c r="CG17" s="479" t="s">
        <v>359</v>
      </c>
      <c r="CH17" s="3"/>
      <c r="CI17" s="74" t="s">
        <v>360</v>
      </c>
      <c r="CJ17" s="3"/>
      <c r="CK17" s="480" t="s">
        <v>361</v>
      </c>
      <c r="CL17" s="480"/>
      <c r="CM17" s="3"/>
      <c r="CN17" s="74" t="s">
        <v>362</v>
      </c>
      <c r="CP17" s="3"/>
      <c r="CQ17" s="378" t="s">
        <v>363</v>
      </c>
      <c r="CR17" s="378"/>
      <c r="CS17" s="378"/>
      <c r="CT17" s="378"/>
      <c r="CU17" s="378"/>
      <c r="CV17" s="378"/>
      <c r="CW17" s="378"/>
      <c r="CX17" s="378"/>
      <c r="CY17" s="378"/>
      <c r="CZ17" s="378"/>
      <c r="DA17" s="378"/>
      <c r="DB17" s="378"/>
      <c r="DC17" s="3"/>
      <c r="DD17" s="378" t="s">
        <v>364</v>
      </c>
      <c r="DE17" s="378"/>
      <c r="DF17" s="378"/>
      <c r="DG17" s="378"/>
      <c r="DH17" s="378"/>
      <c r="DI17" s="378"/>
      <c r="DJ17" s="378"/>
      <c r="DK17" s="378"/>
      <c r="DL17" s="378"/>
      <c r="DM17" s="378"/>
      <c r="DO17" s="481"/>
      <c r="DP17" s="3"/>
      <c r="DQ17" s="378" t="s">
        <v>365</v>
      </c>
      <c r="DR17" s="3"/>
      <c r="DS17" s="74" t="s">
        <v>366</v>
      </c>
      <c r="DU17" s="3"/>
      <c r="DV17" s="480" t="s">
        <v>367</v>
      </c>
      <c r="DW17" s="480"/>
      <c r="DX17" s="482"/>
      <c r="DY17" s="482"/>
      <c r="EB17" s="3"/>
      <c r="EC17" s="74" t="s">
        <v>254</v>
      </c>
      <c r="ED17" s="74" t="s">
        <v>368</v>
      </c>
      <c r="EE17" s="74" t="s">
        <v>369</v>
      </c>
      <c r="EF17" s="3"/>
      <c r="EG17" s="479" t="s">
        <v>370</v>
      </c>
      <c r="EH17" s="483" t="s">
        <v>371</v>
      </c>
      <c r="EI17" s="483" t="s">
        <v>372</v>
      </c>
      <c r="EJ17" s="483" t="s">
        <v>373</v>
      </c>
      <c r="EK17" s="3"/>
      <c r="EP17" s="74" t="s">
        <v>374</v>
      </c>
      <c r="EZ17" s="74" t="s">
        <v>375</v>
      </c>
      <c r="FJ17" s="74" t="s">
        <v>376</v>
      </c>
      <c r="FT17" s="74" t="s">
        <v>377</v>
      </c>
      <c r="GD17" s="74" t="s">
        <v>378</v>
      </c>
      <c r="GJ17" s="38"/>
      <c r="GK17" s="455" t="s">
        <v>379</v>
      </c>
      <c r="GL17" s="455" t="s">
        <v>380</v>
      </c>
      <c r="GM17" s="378" t="s">
        <v>265</v>
      </c>
      <c r="GN17" s="484" t="s">
        <v>265</v>
      </c>
      <c r="GO17" s="484" t="s">
        <v>265</v>
      </c>
      <c r="GP17" s="3"/>
      <c r="GQ17" s="74" t="s">
        <v>220</v>
      </c>
      <c r="GR17" s="74" t="s">
        <v>224</v>
      </c>
      <c r="GS17" s="74" t="s">
        <v>228</v>
      </c>
      <c r="GT17" s="74" t="s">
        <v>232</v>
      </c>
      <c r="GU17" s="74" t="s">
        <v>236</v>
      </c>
      <c r="GV17" s="74" t="s">
        <v>381</v>
      </c>
      <c r="GW17" s="3"/>
      <c r="GX17" s="74" t="s">
        <v>382</v>
      </c>
      <c r="GZ17" s="74" t="s">
        <v>383</v>
      </c>
      <c r="HB17" s="74" t="s">
        <v>383</v>
      </c>
      <c r="HC17" s="3"/>
      <c r="HD17" s="74" t="s">
        <v>384</v>
      </c>
      <c r="HE17" s="3"/>
      <c r="HF17" s="483" t="s">
        <v>385</v>
      </c>
      <c r="HG17" s="483" t="s">
        <v>386</v>
      </c>
      <c r="HH17" s="483" t="s">
        <v>387</v>
      </c>
      <c r="HI17" s="483" t="s">
        <v>388</v>
      </c>
      <c r="HJ17" s="483" t="s">
        <v>389</v>
      </c>
      <c r="HK17" s="483" t="s">
        <v>389</v>
      </c>
      <c r="HL17" s="483" t="s">
        <v>390</v>
      </c>
      <c r="HM17" s="483" t="s">
        <v>390</v>
      </c>
      <c r="HN17" s="74" t="s">
        <v>390</v>
      </c>
      <c r="HO17" s="378" t="s">
        <v>390</v>
      </c>
      <c r="HP17" s="483" t="s">
        <v>391</v>
      </c>
      <c r="HQ17" s="483" t="s">
        <v>391</v>
      </c>
      <c r="HR17" s="483" t="s">
        <v>392</v>
      </c>
      <c r="HS17" s="74" t="s">
        <v>392</v>
      </c>
      <c r="HT17" s="483" t="s">
        <v>393</v>
      </c>
      <c r="HU17" s="1"/>
      <c r="HV17" s="485" t="s">
        <v>394</v>
      </c>
      <c r="HW17" s="485"/>
      <c r="HX17" s="1"/>
      <c r="HY17" s="486" t="s">
        <v>163</v>
      </c>
      <c r="HZ17" s="486"/>
      <c r="IA17" s="38"/>
      <c r="IB17" s="486" t="s">
        <v>266</v>
      </c>
      <c r="IC17" s="486"/>
      <c r="ID17" s="38"/>
      <c r="IE17" s="486" t="s">
        <v>395</v>
      </c>
      <c r="IF17" s="486"/>
      <c r="IG17" s="38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x14ac:dyDescent="0.15">
      <c r="A18" s="5"/>
      <c r="B18" s="487"/>
      <c r="C18" s="488" t="s">
        <v>262</v>
      </c>
      <c r="D18" s="488" t="s">
        <v>263</v>
      </c>
      <c r="E18" s="489" t="s">
        <v>264</v>
      </c>
      <c r="F18" s="340" t="s">
        <v>281</v>
      </c>
      <c r="G18" s="490" t="s">
        <v>282</v>
      </c>
      <c r="H18" s="491" t="s">
        <v>283</v>
      </c>
      <c r="I18" s="488" t="s">
        <v>284</v>
      </c>
      <c r="J18" s="690" t="s">
        <v>285</v>
      </c>
      <c r="K18" s="690"/>
      <c r="L18" s="690" t="s">
        <v>286</v>
      </c>
      <c r="M18" s="690"/>
      <c r="N18" s="492" t="s">
        <v>216</v>
      </c>
      <c r="O18" s="493"/>
      <c r="P18" s="492" t="s">
        <v>287</v>
      </c>
      <c r="Q18" s="494" t="s">
        <v>288</v>
      </c>
      <c r="R18" s="494" t="s">
        <v>216</v>
      </c>
      <c r="S18" s="495" t="s">
        <v>289</v>
      </c>
      <c r="T18" s="29"/>
      <c r="U18" s="38"/>
      <c r="V18" s="196" t="s">
        <v>396</v>
      </c>
      <c r="W18" s="38"/>
      <c r="X18" s="474" t="s">
        <v>397</v>
      </c>
      <c r="Y18" s="198" t="s">
        <v>262</v>
      </c>
      <c r="Z18" s="203" t="s">
        <v>284</v>
      </c>
      <c r="AA18" s="496" t="s">
        <v>216</v>
      </c>
      <c r="AC18" s="6" t="s">
        <v>398</v>
      </c>
      <c r="AD18" s="6" t="s">
        <v>399</v>
      </c>
      <c r="AE18" s="6" t="s">
        <v>400</v>
      </c>
      <c r="AF18" s="6" t="s">
        <v>401</v>
      </c>
      <c r="AG18" s="6" t="s">
        <v>402</v>
      </c>
      <c r="AH18" s="6" t="s">
        <v>403</v>
      </c>
      <c r="AI18" s="6" t="s">
        <v>404</v>
      </c>
      <c r="AJ18" s="6" t="s">
        <v>405</v>
      </c>
      <c r="AK18" s="6" t="s">
        <v>406</v>
      </c>
      <c r="AL18" s="6" t="s">
        <v>407</v>
      </c>
      <c r="AM18" s="6" t="s">
        <v>408</v>
      </c>
      <c r="AN18" s="6" t="s">
        <v>409</v>
      </c>
      <c r="AO18" s="6" t="s">
        <v>410</v>
      </c>
      <c r="AP18" s="6" t="s">
        <v>411</v>
      </c>
      <c r="AQ18" s="6" t="s">
        <v>412</v>
      </c>
      <c r="AR18" s="6" t="s">
        <v>413</v>
      </c>
      <c r="AS18" s="6" t="s">
        <v>414</v>
      </c>
      <c r="AT18" s="6" t="s">
        <v>415</v>
      </c>
      <c r="AU18" s="6" t="s">
        <v>416</v>
      </c>
      <c r="AV18" s="6" t="s">
        <v>417</v>
      </c>
      <c r="AW18" s="6" t="s">
        <v>418</v>
      </c>
      <c r="AY18" s="6" t="s">
        <v>398</v>
      </c>
      <c r="AZ18" s="6" t="s">
        <v>399</v>
      </c>
      <c r="BA18" s="6" t="s">
        <v>400</v>
      </c>
      <c r="BB18" s="6" t="s">
        <v>401</v>
      </c>
      <c r="BC18" s="6" t="s">
        <v>402</v>
      </c>
      <c r="BD18" s="6" t="s">
        <v>403</v>
      </c>
      <c r="BE18" s="6" t="s">
        <v>404</v>
      </c>
      <c r="BF18" s="6" t="s">
        <v>405</v>
      </c>
      <c r="BG18" s="6" t="s">
        <v>406</v>
      </c>
      <c r="BH18" s="6" t="s">
        <v>407</v>
      </c>
      <c r="BI18" s="6" t="s">
        <v>408</v>
      </c>
      <c r="BJ18" s="6" t="s">
        <v>409</v>
      </c>
      <c r="BK18" s="6" t="s">
        <v>410</v>
      </c>
      <c r="BL18" s="6" t="s">
        <v>411</v>
      </c>
      <c r="BM18" s="6" t="s">
        <v>412</v>
      </c>
      <c r="BN18" s="6" t="s">
        <v>413</v>
      </c>
      <c r="BO18" s="6" t="s">
        <v>414</v>
      </c>
      <c r="BP18" s="6" t="s">
        <v>415</v>
      </c>
      <c r="BQ18" s="6" t="s">
        <v>416</v>
      </c>
      <c r="BR18" s="6" t="s">
        <v>417</v>
      </c>
      <c r="BS18" s="6" t="s">
        <v>418</v>
      </c>
      <c r="BU18" s="6" t="s">
        <v>418</v>
      </c>
      <c r="BW18" s="389" t="s">
        <v>419</v>
      </c>
      <c r="BX18" s="6"/>
      <c r="BY18" s="301" t="e">
        <f ca="1">VLOOKUP(1,BX19:BY518,2,FALSE)</f>
        <v>#N/A</v>
      </c>
      <c r="CA18" s="196" t="s">
        <v>290</v>
      </c>
      <c r="CC18" s="436" t="s">
        <v>420</v>
      </c>
      <c r="CE18" s="436" t="s">
        <v>421</v>
      </c>
      <c r="CG18" s="497" t="s">
        <v>422</v>
      </c>
      <c r="CI18" s="442" t="s">
        <v>423</v>
      </c>
      <c r="CK18" s="498"/>
      <c r="CL18" s="442" t="s">
        <v>424</v>
      </c>
      <c r="CM18" s="38"/>
      <c r="CN18" s="442"/>
      <c r="CO18" s="442" t="s">
        <v>425</v>
      </c>
      <c r="CP18" s="38"/>
      <c r="CQ18" s="442"/>
      <c r="CR18" s="442" t="s">
        <v>426</v>
      </c>
      <c r="CS18" s="442"/>
      <c r="CT18" s="442" t="s">
        <v>427</v>
      </c>
      <c r="CU18" s="442"/>
      <c r="CV18" s="442" t="s">
        <v>428</v>
      </c>
      <c r="CW18" s="442"/>
      <c r="CX18" s="442" t="s">
        <v>429</v>
      </c>
      <c r="CY18" s="442"/>
      <c r="CZ18" s="442" t="s">
        <v>430</v>
      </c>
      <c r="DA18" s="442"/>
      <c r="DB18" s="442" t="s">
        <v>431</v>
      </c>
      <c r="DC18" s="38"/>
      <c r="DD18" s="442"/>
      <c r="DE18" s="442" t="s">
        <v>432</v>
      </c>
      <c r="DF18" s="442"/>
      <c r="DG18" s="442" t="s">
        <v>433</v>
      </c>
      <c r="DH18" s="442"/>
      <c r="DI18" s="442" t="s">
        <v>434</v>
      </c>
      <c r="DJ18" s="442"/>
      <c r="DK18" s="442" t="s">
        <v>435</v>
      </c>
      <c r="DL18" s="442"/>
      <c r="DM18" s="442" t="s">
        <v>436</v>
      </c>
      <c r="DN18" s="442"/>
      <c r="DO18" s="442" t="s">
        <v>437</v>
      </c>
      <c r="DP18" s="38"/>
      <c r="DQ18" s="442" t="s">
        <v>438</v>
      </c>
      <c r="DR18" s="38"/>
      <c r="DS18" s="442" t="s">
        <v>423</v>
      </c>
      <c r="DT18" s="442"/>
      <c r="DU18" s="38"/>
      <c r="DV18" s="498"/>
      <c r="DW18" s="442" t="s">
        <v>439</v>
      </c>
      <c r="DX18" s="499"/>
      <c r="DY18" s="499" t="s">
        <v>440</v>
      </c>
      <c r="DZ18" s="442"/>
      <c r="EA18" s="442" t="s">
        <v>441</v>
      </c>
      <c r="EB18" s="38"/>
      <c r="EC18" s="442" t="s">
        <v>442</v>
      </c>
      <c r="ED18" s="442" t="s">
        <v>443</v>
      </c>
      <c r="EE18" s="442" t="s">
        <v>266</v>
      </c>
      <c r="EG18" s="497" t="s">
        <v>444</v>
      </c>
      <c r="EH18" s="497" t="s">
        <v>445</v>
      </c>
      <c r="EI18" s="497" t="s">
        <v>446</v>
      </c>
      <c r="EJ18" s="497" t="s">
        <v>446</v>
      </c>
      <c r="EL18" s="74" t="s">
        <v>447</v>
      </c>
      <c r="EM18" s="378" t="s">
        <v>257</v>
      </c>
      <c r="EN18" s="74" t="s">
        <v>267</v>
      </c>
      <c r="EO18" s="500" t="s">
        <v>446</v>
      </c>
      <c r="EP18" s="74" t="s">
        <v>448</v>
      </c>
      <c r="EQ18" s="74" t="s">
        <v>449</v>
      </c>
      <c r="ER18" s="74" t="s">
        <v>450</v>
      </c>
      <c r="ES18" s="74"/>
      <c r="ET18" s="74" t="s">
        <v>451</v>
      </c>
      <c r="EU18" s="74"/>
      <c r="EV18" s="74" t="s">
        <v>447</v>
      </c>
      <c r="EW18" s="378" t="s">
        <v>257</v>
      </c>
      <c r="EX18" s="74" t="s">
        <v>267</v>
      </c>
      <c r="EY18" s="500" t="s">
        <v>446</v>
      </c>
      <c r="EZ18" s="74" t="s">
        <v>448</v>
      </c>
      <c r="FA18" s="74" t="s">
        <v>449</v>
      </c>
      <c r="FB18" s="74" t="s">
        <v>450</v>
      </c>
      <c r="FC18" s="74"/>
      <c r="FD18" s="74" t="s">
        <v>451</v>
      </c>
      <c r="FE18" s="74"/>
      <c r="FF18" s="74" t="s">
        <v>447</v>
      </c>
      <c r="FG18" s="378" t="s">
        <v>257</v>
      </c>
      <c r="FH18" s="74" t="s">
        <v>267</v>
      </c>
      <c r="FI18" s="95" t="s">
        <v>446</v>
      </c>
      <c r="FJ18" s="74" t="s">
        <v>448</v>
      </c>
      <c r="FK18" s="74" t="s">
        <v>449</v>
      </c>
      <c r="FL18" s="74" t="s">
        <v>450</v>
      </c>
      <c r="FM18" s="74"/>
      <c r="FN18" s="74" t="s">
        <v>451</v>
      </c>
      <c r="FO18" s="74"/>
      <c r="FP18" s="74" t="s">
        <v>447</v>
      </c>
      <c r="FQ18" s="378" t="s">
        <v>257</v>
      </c>
      <c r="FR18" s="74" t="s">
        <v>267</v>
      </c>
      <c r="FS18" s="500" t="s">
        <v>446</v>
      </c>
      <c r="FT18" s="74" t="s">
        <v>448</v>
      </c>
      <c r="FU18" s="74" t="s">
        <v>449</v>
      </c>
      <c r="FV18" s="74" t="s">
        <v>450</v>
      </c>
      <c r="FW18" s="74"/>
      <c r="FX18" s="74" t="s">
        <v>451</v>
      </c>
      <c r="FY18" s="74"/>
      <c r="FZ18" s="74" t="s">
        <v>447</v>
      </c>
      <c r="GA18" s="378" t="s">
        <v>257</v>
      </c>
      <c r="GB18" s="74" t="s">
        <v>267</v>
      </c>
      <c r="GC18" s="95" t="s">
        <v>446</v>
      </c>
      <c r="GD18" s="74" t="s">
        <v>448</v>
      </c>
      <c r="GE18" s="74" t="s">
        <v>449</v>
      </c>
      <c r="GF18" s="74" t="s">
        <v>450</v>
      </c>
      <c r="GG18" s="74"/>
      <c r="GH18" s="74" t="s">
        <v>451</v>
      </c>
      <c r="GI18" s="74"/>
      <c r="GK18" s="383" t="s">
        <v>452</v>
      </c>
      <c r="GL18" s="383" t="s">
        <v>453</v>
      </c>
      <c r="GM18" s="442" t="s">
        <v>454</v>
      </c>
      <c r="GN18" s="501" t="s">
        <v>455</v>
      </c>
      <c r="GO18" s="501" t="s">
        <v>456</v>
      </c>
      <c r="GP18" s="38"/>
      <c r="GQ18" s="442"/>
      <c r="GR18" s="442"/>
      <c r="GS18" s="442"/>
      <c r="GT18" s="442"/>
      <c r="GU18" s="442"/>
      <c r="GV18" s="442" t="s">
        <v>457</v>
      </c>
      <c r="GX18" s="442" t="s">
        <v>458</v>
      </c>
      <c r="GY18" s="442" t="s">
        <v>459</v>
      </c>
      <c r="GZ18" s="442" t="s">
        <v>460</v>
      </c>
      <c r="HA18" s="442" t="s">
        <v>459</v>
      </c>
      <c r="HB18" s="442" t="s">
        <v>460</v>
      </c>
      <c r="HD18" s="442" t="s">
        <v>461</v>
      </c>
      <c r="HF18" s="497" t="s">
        <v>418</v>
      </c>
      <c r="HG18" s="497" t="s">
        <v>418</v>
      </c>
      <c r="HH18" s="497" t="s">
        <v>418</v>
      </c>
      <c r="HI18" s="497" t="s">
        <v>418</v>
      </c>
      <c r="HJ18" s="497" t="s">
        <v>462</v>
      </c>
      <c r="HK18" s="497" t="s">
        <v>463</v>
      </c>
      <c r="HL18" s="497" t="s">
        <v>463</v>
      </c>
      <c r="HM18" s="497" t="s">
        <v>464</v>
      </c>
      <c r="HN18" s="497" t="s">
        <v>418</v>
      </c>
      <c r="HO18" s="442" t="s">
        <v>465</v>
      </c>
      <c r="HP18" s="497" t="s">
        <v>462</v>
      </c>
      <c r="HQ18" s="497" t="s">
        <v>463</v>
      </c>
      <c r="HR18" s="497" t="s">
        <v>463</v>
      </c>
      <c r="HS18" s="497" t="s">
        <v>466</v>
      </c>
      <c r="HT18" s="497" t="s">
        <v>467</v>
      </c>
      <c r="HV18" s="502" t="s">
        <v>468</v>
      </c>
      <c r="HW18" s="502"/>
      <c r="HY18" s="486" t="s">
        <v>41</v>
      </c>
      <c r="HZ18" s="486"/>
      <c r="IA18" s="38"/>
      <c r="IB18" s="486" t="s">
        <v>41</v>
      </c>
      <c r="IC18" s="486"/>
      <c r="ID18" s="38"/>
      <c r="IE18" s="486" t="s">
        <v>41</v>
      </c>
      <c r="IF18" s="486"/>
      <c r="IG18" s="38"/>
    </row>
    <row r="19" spans="1:256" ht="13.5" customHeight="1" x14ac:dyDescent="0.15">
      <c r="A19" s="5"/>
      <c r="B19" s="465" t="str">
        <f t="shared" ref="B19:B82" ca="1" si="0">CG19</f>
        <v/>
      </c>
      <c r="C19" s="503" t="str">
        <f ca="1">LOG入力!AP19</f>
        <v/>
      </c>
      <c r="D19" s="504" t="str">
        <f ca="1">LOG入力!AQ19</f>
        <v/>
      </c>
      <c r="E19" s="504" t="str">
        <f ca="1">LOG入力!AR19</f>
        <v/>
      </c>
      <c r="F19" s="505" t="str">
        <f t="shared" ref="F19:F82" ca="1" si="1">GO19</f>
        <v/>
      </c>
      <c r="G19" s="506" t="str">
        <f ca="1">LOG入力!AT19</f>
        <v/>
      </c>
      <c r="H19" s="507" t="str">
        <f ca="1">LOG入力!AU19</f>
        <v/>
      </c>
      <c r="I19" s="508" t="str">
        <f ca="1">LOG入力!AV19</f>
        <v/>
      </c>
      <c r="J19" s="509" t="str">
        <f ca="1">LOG入力!AW19</f>
        <v/>
      </c>
      <c r="K19" s="510" t="str">
        <f ca="1">LOG入力!BJ19</f>
        <v/>
      </c>
      <c r="L19" s="617" t="str">
        <f ca="1">LOG入力!AY19</f>
        <v/>
      </c>
      <c r="M19" s="510" t="str">
        <f ca="1">LOG入力!BK19</f>
        <v/>
      </c>
      <c r="N19" s="512" t="str">
        <f ca="1">IF(V19=1,"",IF(LOG入力!AJ19=1,"1",LOG入力!BA19))</f>
        <v/>
      </c>
      <c r="O19" s="513" t="str">
        <f ca="1">IF(V19=1,"",IF(LEN(LOG入力!O19)=0,"",LOG入力!O19))</f>
        <v/>
      </c>
      <c r="P19" s="514" t="str">
        <f ca="1">IF(V19=1,"",IF($AA$4=1,"",IF(LOG入力!BG19=1,"",CONCATENATE($ER19,$FB19,$FL19,$FV19,$GF19))))</f>
        <v/>
      </c>
      <c r="Q19" s="515" t="str">
        <f ca="1">IF(V19=1,"",IF($AA$4=1,"",IF(LOG入力!BG19=1,"",CONCATENATE($ET19,$FD19,$FN19,$FX19,$GH19))))</f>
        <v/>
      </c>
      <c r="R19" s="292" t="str">
        <f ca="1">IF(V19=1,"",IF($AA$4=1,"",IF(LOG入力!BH19&gt;0,0,AA19)))</f>
        <v/>
      </c>
      <c r="S19" s="293" t="str">
        <f t="shared" ref="S19:S82" ca="1" si="2">IF(V19=1,"",IF($AA$4=1,"",IF(N19="0","",CI19)))</f>
        <v/>
      </c>
      <c r="T19" s="680" t="str">
        <f ca="1">$GM$14</f>
        <v>★サマリｌにエラｌがあります確認してください</v>
      </c>
      <c r="U19" s="38"/>
      <c r="V19" s="196">
        <f ca="1">LOG入力!AN19</f>
        <v>1</v>
      </c>
      <c r="W19" s="38"/>
      <c r="X19" s="516" t="str">
        <f t="shared" ref="X19:X82" ca="1" si="3">IF(ISERROR(SEARCH("/",I19))=TRUE,RIGHT(I19,1),MID(I19,SEARCH("/",I19)-1,1))</f>
        <v/>
      </c>
      <c r="Y19" s="517" t="str">
        <f t="shared" ref="Y19:Y82" ca="1" si="4">LEFT(M19,2)</f>
        <v/>
      </c>
      <c r="Z19" s="518" t="str">
        <f t="shared" ref="Z19:Z82" ca="1" si="5">IF(ISERROR(SEARCH("/",I19))=TRUE,I19,LEFT(I19,SEARCH("/",I19)-1))</f>
        <v/>
      </c>
      <c r="AA19" s="519" t="str">
        <f t="shared" ref="AA19:AA82" ca="1" si="6">IF(V19=1,"",EO19+EY19+FI19+FS19+GC19)</f>
        <v/>
      </c>
      <c r="AC19" s="6" t="str">
        <f t="shared" ref="AC19:AC82" ca="1" si="7">IF(V19=1,"",IF(ASC(ISERROR(VLOOKUP(LEFT(I19,1),$HV$19:$HV$66,1,FALSE)))="TRUE",1,0))</f>
        <v/>
      </c>
      <c r="AD19" s="6" t="str">
        <f t="shared" ref="AD19:AD82" ca="1" si="8">IF(V19=1,"",IF(ASC(ISERROR(VLOOKUP(MID($I19,2,1),$HV$19:$HV$66,1,FALSE)))="TRUE",1,0))</f>
        <v/>
      </c>
      <c r="AE19" s="6" t="str">
        <f t="shared" ref="AE19:AE82" ca="1" si="9">IF(V19=1,"",IF(ASC(ISERROR(VLOOKUP(MID($I19,3,1),$HV$19:$HV$66,1,FALSE)))="TRUE",1,0))</f>
        <v/>
      </c>
      <c r="AF19" s="6" t="str">
        <f t="shared" ref="AF19:AF82" ca="1" si="10">IF(V19=1,"",IF(ASC(ISERROR(VLOOKUP(MID($I19,4,1),$HV$19:$HV$66,1,FALSE)))="TRUE",1,0))</f>
        <v/>
      </c>
      <c r="AG19" s="6" t="str">
        <f t="shared" ref="AG19:AG82" ca="1" si="11">IF(V19=1,"",IF(ASC(ISERROR(VLOOKUP(MID($I19,5,1),$HV$19:$HV$66,1,FALSE)))="TRUE",1,0))</f>
        <v/>
      </c>
      <c r="AH19" s="6" t="str">
        <f t="shared" ref="AH19:AH82" ca="1" si="12">IF(V19=1,"",IF(ASC(ISERROR(VLOOKUP(MID($I19,6,1),$HV$19:$HV$66,1,FALSE)))="TRUE",1,0))</f>
        <v/>
      </c>
      <c r="AI19" s="6" t="str">
        <f t="shared" ref="AI19:AI82" ca="1" si="13">IF(V19=1,"",IF(ASC(ISERROR(VLOOKUP(MID($I19,7,1),$HV$19:$HV$66,1,FALSE)))="TRUE",1,0))</f>
        <v/>
      </c>
      <c r="AJ19" s="6" t="str">
        <f t="shared" ref="AJ19:AJ82" ca="1" si="14">IF(V19=1,"",IF(ASC(ISERROR(VLOOKUP(MID($I19,8,1),$HV$19:$HV$66,1,FALSE)))="TRUE",1,0))</f>
        <v/>
      </c>
      <c r="AK19" s="6" t="str">
        <f t="shared" ref="AK19:AK82" ca="1" si="15">IF(V19=1,"",IF(ASC(ISERROR(VLOOKUP(MID($I19,9,1),$HV$19:$HV$66,1,FALSE)))="TRUE",1,0))</f>
        <v/>
      </c>
      <c r="AL19" s="6" t="str">
        <f t="shared" ref="AL19:AL82" ca="1" si="16">IF(V19=1,"",IF(ASC(ISERROR(VLOOKUP(MID($I19,10,1),$HV$19:$HV$66,1,FALSE)))="TRUE",1,0))</f>
        <v/>
      </c>
      <c r="AM19" s="6" t="str">
        <f t="shared" ref="AM19:AM82" ca="1" si="17">IF(V19=1,"",IF(ASC(ISERROR(VLOOKUP(MID($I19,11,1),$HV$19:$HV$66,1,FALSE)))="TRUE",1,0))</f>
        <v/>
      </c>
      <c r="AN19" s="6" t="str">
        <f t="shared" ref="AN19:AN82" ca="1" si="18">IF(V19=1,"",IF(ASC(ISERROR(VLOOKUP(MID($I19,12,1),$HV$19:$HV$66,1,FALSE)))="TRUE",1,0))</f>
        <v/>
      </c>
      <c r="AO19" s="6" t="str">
        <f t="shared" ref="AO19:AO82" ca="1" si="19">IF(V19=1,"",IF(ASC(ISERROR(VLOOKUP(MID($I19,13,1),$HV$19:$HV$66,1,FALSE)))="TRUE",1,0))</f>
        <v/>
      </c>
      <c r="AP19" s="6" t="str">
        <f t="shared" ref="AP19:AP82" ca="1" si="20">IF(V19=1,"",IF(ASC(ISERROR(VLOOKUP(MID($I19,14,1),$HV$19:$HV$66,1,FALSE)))="TRUE",1,0))</f>
        <v/>
      </c>
      <c r="AQ19" s="6" t="str">
        <f t="shared" ref="AQ19:AQ82" ca="1" si="21">IF(V19=1,"",IF(ASC(ISERROR(VLOOKUP(MID($I19,15,1),$HV$19:$HV$66,1,FALSE)))="TRUE",1,0))</f>
        <v/>
      </c>
      <c r="AR19" s="6" t="str">
        <f t="shared" ref="AR19:AR82" ca="1" si="22">IF(V19=1,"",IF(ASC(ISERROR(VLOOKUP(MID($I19,16,1),$HV$19:$HV$66,1,FALSE)))="TRUE",1,0))</f>
        <v/>
      </c>
      <c r="AS19" s="6" t="str">
        <f t="shared" ref="AS19:AS82" ca="1" si="23">IF(V19=1,"",IF(ASC(ISERROR(VLOOKUP(MID($I19,17,1),$HV$19:$HV$66,1,FALSE)))="TRUE",1,0))</f>
        <v/>
      </c>
      <c r="AT19" s="6" t="str">
        <f t="shared" ref="AT19:AT82" ca="1" si="24">IF(V19=1,"",IF(ASC(ISERROR(VLOOKUP(MID($I19,18,1),$HV$19:$HV$66,1,FALSE)))="TRUE",1,0))</f>
        <v/>
      </c>
      <c r="AU19" s="6" t="str">
        <f t="shared" ref="AU19:AU82" ca="1" si="25">IF(V19=1,"",IF(ASC(ISERROR(VLOOKUP(MID($I19,19,1),$HV$19:$HV$66,1,FALSE)))="TRUE",1,0))</f>
        <v/>
      </c>
      <c r="AV19" s="6" t="str">
        <f t="shared" ref="AV19:AV82" ca="1" si="26">IF(V19=1,"",IF(ASC(ISERROR(VLOOKUP(MID($I19,20,1),$HV$19:$HV$66,1,FALSE)))="TRUE",1,0))</f>
        <v/>
      </c>
      <c r="AW19" s="6" t="str">
        <f t="shared" ref="AW19:AW82" ca="1" si="27">IF(V19=1,"",IF(COUNTA(AC19:AV19)-SUM(AC19:AV19)=LEN(I19),0,1))</f>
        <v/>
      </c>
      <c r="AY19" s="520" t="str">
        <f t="shared" ref="AY19:AY82" ca="1" si="28">IF(V19=1,"",VALUE(ASC(ISERROR(VLOOKUP(LEFT(I19,1),$HV$19:$HV$66,1,FALSE)))))</f>
        <v/>
      </c>
      <c r="AZ19" s="6" t="str">
        <f t="shared" ref="AZ19:AZ82" ca="1" si="29">IF(V19=1,"",VALUE(ASC(ISERROR(VLOOKUP(MID($I19,2,1),$HV$19:$HV$66,1,FALSE)))))</f>
        <v/>
      </c>
      <c r="BA19" s="6" t="str">
        <f t="shared" ref="BA19:BA82" ca="1" si="30">IF(V19=1,"",VALUE(ASC(ISERROR(VLOOKUP(MID($I19,3,1),$HV$19:$HV$66,1,FALSE)))))</f>
        <v/>
      </c>
      <c r="BB19" s="6" t="str">
        <f t="shared" ref="BB19:BB82" ca="1" si="31">IF(V19=1,"",VALUE(ASC(ISERROR(VLOOKUP(MID($I19,4,1),$HV$19:$HV$66,1,FALSE)))))</f>
        <v/>
      </c>
      <c r="BC19" s="6" t="str">
        <f t="shared" ref="BC19:BC82" ca="1" si="32">IF(V19=1,"",VALUE(ASC(ISERROR(VLOOKUP(MID($I19,5,1),$HV$19:$HV$66,1,FALSE)))))</f>
        <v/>
      </c>
      <c r="BD19" s="6" t="str">
        <f t="shared" ref="BD19:BD82" ca="1" si="33">IF(V19=1,"",VALUE(ASC(ISERROR(VLOOKUP(MID($I19,6,1),$HV$19:$HV$66,1,FALSE)))))</f>
        <v/>
      </c>
      <c r="BE19" s="6" t="str">
        <f t="shared" ref="BE19:BE82" ca="1" si="34">IF(V19=1,"",VALUE(ASC(ISERROR(VLOOKUP(MID($I19,7,1),$HV$19:$HV$66,1,FALSE)))))</f>
        <v/>
      </c>
      <c r="BF19" s="6" t="str">
        <f t="shared" ref="BF19:BF82" ca="1" si="35">IF(V19=1,"",VALUE(ASC(ISERROR(VLOOKUP(MID($I19,8,1),$HV$19:$HV$66,1,FALSE)))))</f>
        <v/>
      </c>
      <c r="BG19" s="6" t="str">
        <f t="shared" ref="BG19:BG82" ca="1" si="36">IF(V19=1,"",VALUE(ASC(ISERROR(VLOOKUP(MID($I19,9,1),$HV$19:$HV$66,1,FALSE)))))</f>
        <v/>
      </c>
      <c r="BH19" s="6" t="str">
        <f t="shared" ref="BH19:BH82" ca="1" si="37">IF(V19=1,"",VALUE(ASC(ISERROR(VLOOKUP(MID($I19,10,1),$HV$19:$HV$66,1,FALSE)))))</f>
        <v/>
      </c>
      <c r="BI19" s="6" t="str">
        <f t="shared" ref="BI19:BI82" ca="1" si="38">IF(V19=1,"",VALUE(ASC(ISERROR(VLOOKUP(MID($I19,11,1),$HV$19:$HV$66,1,FALSE)))))</f>
        <v/>
      </c>
      <c r="BJ19" s="6" t="str">
        <f t="shared" ref="BJ19:BJ82" ca="1" si="39">IF(V19=1,"",VALUE(ASC(ISERROR(VLOOKUP(MID($I19,12,1),$HV$19:$HV$66,1,FALSE)))))</f>
        <v/>
      </c>
      <c r="BK19" s="6" t="str">
        <f t="shared" ref="BK19:BK82" ca="1" si="40">IF(V19=1,"",VALUE(ASC(ISERROR(VLOOKUP(MID($I19,13,1),$HV$19:$HV$66,1,FALSE)))))</f>
        <v/>
      </c>
      <c r="BL19" s="6" t="str">
        <f t="shared" ref="BL19:BL82" ca="1" si="41">IF(V19=1,"",VALUE(ASC(ISERROR(VLOOKUP(MID($I19,14,1),$HV$19:$HV$66,1,FALSE)))))</f>
        <v/>
      </c>
      <c r="BM19" s="6" t="str">
        <f t="shared" ref="BM19:BM82" ca="1" si="42">IF(V19=1,"",VALUE(ASC(ISERROR(VLOOKUP(MID($I19,15,1),$HV$19:$HV$66,1,FALSE)))))</f>
        <v/>
      </c>
      <c r="BN19" s="6" t="str">
        <f t="shared" ref="BN19:BN82" ca="1" si="43">IF(V19=1,"",VALUE(ASC(ISERROR(VLOOKUP(MID($I19,16,1),$HV$19:$HV$66,1,FALSE)))))</f>
        <v/>
      </c>
      <c r="BO19" s="6" t="str">
        <f t="shared" ref="BO19:BO82" ca="1" si="44">IF(V19=1,"",VALUE(ASC(ISERROR(VLOOKUP(MID($I19,17,1),$HV$19:$HV$66,1,FALSE)))))</f>
        <v/>
      </c>
      <c r="BP19" s="6" t="str">
        <f t="shared" ref="BP19:BP82" ca="1" si="45">IF(V19=1,"",VALUE(ASC(ISERROR(VLOOKUP(MID($I19,18,1),$HV$19:$HV$66,1,FALSE)))))</f>
        <v/>
      </c>
      <c r="BQ19" s="6" t="str">
        <f t="shared" ref="BQ19:BQ82" ca="1" si="46">IF(V19=1,"",VALUE(ASC(ISERROR(VLOOKUP(MID($I19,19,1),$HV$19:$HV$66,1,FALSE)))))</f>
        <v/>
      </c>
      <c r="BR19" s="6" t="str">
        <f t="shared" ref="BR19:BR82" ca="1" si="47">IF(V19=1,"",VALUE(ASC(ISERROR(VLOOKUP(MID($I19,20,1),$HV$19:$HV$66,1,FALSE)))))</f>
        <v/>
      </c>
      <c r="BS19" s="6" t="str">
        <f t="shared" ref="BS19:BS82" ca="1" si="48">IF(V19=1,"",IF(COUNTA(AY19:BR19)-SUM(AY19:BR19)=LEN(I19),0,1))</f>
        <v/>
      </c>
      <c r="BU19" s="6" t="str">
        <f t="shared" ref="BU19:BU82" ca="1" si="49">IF(V19=1,"",IF($AI$6=1,AW19,BS19))</f>
        <v/>
      </c>
      <c r="BW19" s="521" t="str">
        <f t="shared" ref="BW19:BW82" ca="1" si="50">LEFT(K19,2)</f>
        <v/>
      </c>
      <c r="BX19" s="74">
        <f t="shared" ref="BX19:BX82" ca="1" si="51">IF(LEN(K19)&lt;=1,0,1)</f>
        <v>0</v>
      </c>
      <c r="BY19" s="522" t="str">
        <f t="shared" ref="BY19:BY82" ca="1" si="52">K19</f>
        <v/>
      </c>
      <c r="CA19" s="6">
        <f t="shared" ref="CA19:CA82" ca="1" si="53">IF(I19="",1,IF(I19=" ",1,IF(I19="　",1,IF((VALUE((TYPE(VALUE(I19)))))=16,0,IF(VALUE(I19)=0,1,0)))))</f>
        <v>1</v>
      </c>
      <c r="CC19" s="523" t="str">
        <f t="shared" ref="CC19:CC82" ca="1" si="54">IF($AA$4=1,N19,R19)</f>
        <v/>
      </c>
      <c r="CE19" s="6" t="str">
        <f t="shared" ref="CE19:CE82" ca="1" si="55">IF(V19,"",IF(IF(O19=" ",0,IF(O19="　",0,IF(LEN(O19)=0,0,1)))=1,O19,S19))</f>
        <v/>
      </c>
      <c r="CG19" s="524" t="str">
        <f ca="1">IF(V19=1,"",IF($AA$4=1,"",IF(LOG入力!BH19&gt;0,"",IF(N19=0,"",IF(DX19=1,"",IF(HT19=0,"","★"))))))</f>
        <v/>
      </c>
      <c r="CI19" s="74" t="str">
        <f t="shared" ref="CI19:CI82" ca="1" si="56">IF(V19=1,"",IF($AA$4=1,"",IF(CK19=1,CL19,IF(DS19=1,DT19,IF(CN19=1,CO19,"")))))</f>
        <v/>
      </c>
      <c r="CK19" s="525" t="str">
        <f ca="1">IF(V19=1,"",IF(LOG入力!BH19&gt;0,1,0))</f>
        <v/>
      </c>
      <c r="CL19" s="74" t="str">
        <f t="shared" ref="CL19:CL82" ca="1" si="57">IF(V19=1,"",IF(CK19=1,CL$18,""))</f>
        <v/>
      </c>
      <c r="CN19" s="74" t="str">
        <f t="shared" ref="CN19:CN82" ca="1" si="58">IF(V19=1,"",IF(CQ19+CS19+CU19+CW19+CY19+DA19&gt;0,1,0))</f>
        <v/>
      </c>
      <c r="CO19" s="74" t="str">
        <f t="shared" ref="CO19:CO82" ca="1" si="59">IF(V19=1,"",IF(CR19="",IF(CT19="",IF(CV19="",IF(CX19="",IF(CZ19="",IF(DB19="","",DB19),CZ19),CX19),CV19),CT19),CR19))</f>
        <v/>
      </c>
      <c r="CQ19" s="74" t="str">
        <f t="shared" ref="CQ19:CQ82" ca="1" si="60">IF(V19=1,"",IF(HF19=1,1,IF(HG19=1,1,IF(HH19=1,1,0))))</f>
        <v/>
      </c>
      <c r="CR19" s="74" t="str">
        <f t="shared" ref="CR19:CR82" ca="1" si="61">IF($V19=1,"",IF(CQ19=1,CR$18,""))</f>
        <v/>
      </c>
      <c r="CS19" s="74" t="str">
        <f t="shared" ref="CS19:CS82" ca="1" si="62">IF(V19=1,"",IF(GN19="00:00",1,0))</f>
        <v/>
      </c>
      <c r="CT19" s="74" t="str">
        <f t="shared" ref="CT19:CT82" ca="1" si="63">IF($V19=1,"",IF(CS19=1,CT$18,""))</f>
        <v/>
      </c>
      <c r="CU19" s="74" t="str">
        <f t="shared" ref="CU19:CU82" ca="1" si="64">IF(V19=1,"",IF(ASC(ISERROR(VLOOKUP(G19,$IB$19:$IB$28,1,FALSE)))="TRUE",1,0))</f>
        <v/>
      </c>
      <c r="CV19" s="74" t="str">
        <f t="shared" ref="CV19:CV82" ca="1" si="65">IF($V19=1,"",IF(CU19=1,CV$18,""))</f>
        <v/>
      </c>
      <c r="CW19" s="74" t="str">
        <f t="shared" ref="CW19:CW82" ca="1" si="66">IF(V19=1,"",IF(ASC(ISERROR(VLOOKUP(H19,$IE$19:$IE$22,1,FALSE)))="TRUE",1,0))</f>
        <v/>
      </c>
      <c r="CX19" s="74" t="str">
        <f t="shared" ref="CX19:CX82" ca="1" si="67">IF($V19=1,"",IF(CW19=1,CX$18,""))</f>
        <v/>
      </c>
      <c r="CY19" s="74" t="str">
        <f t="shared" ref="CY19:CY82" ca="1" si="68">IF(V19=1,"",IF(HI19=1,1,0))</f>
        <v/>
      </c>
      <c r="CZ19" s="74" t="str">
        <f t="shared" ref="CZ19:CZ82" ca="1" si="69">IF($V19=1,"",IF(CY19=1,CZ$18,""))</f>
        <v/>
      </c>
      <c r="DA19" s="74" t="str">
        <f t="shared" ref="DA19:DA82" ca="1" si="70">IF(V19=1,"",IF(DD19+DF19+DH19+DJ19+DL19+DN19&gt;0,1,0))</f>
        <v/>
      </c>
      <c r="DB19" s="74" t="str">
        <f t="shared" ref="DB19:DB82" ca="1" si="71">IF(V19=1,"",IF(DE19="",IF(DG19="",IF(DI19="",IF(DK19="",IF(DM19="",IF(DO19="","",DO19),DM19),DK19),DI19),DG19),DE19))</f>
        <v/>
      </c>
      <c r="DD19" s="74" t="str">
        <f t="shared" ref="DD19:DD82" ca="1" si="72">IF(V19=1,"",IF(CW19=1,0,IF(HJ19=1,1,IF(HK19=1,1,0))))</f>
        <v/>
      </c>
      <c r="DE19" s="74" t="str">
        <f t="shared" ref="DE19:DE82" ca="1" si="73">IF($V19=1,"",IF(DD19=1,DE$18,""))</f>
        <v/>
      </c>
      <c r="DF19" s="74" t="str">
        <f t="shared" ref="DF19:DF82" ca="1" si="74">IF(V19=1,"",IF(HL19=1,1,IF(HM19=1,1,IF(HN19=1,1,IF(HO19=1,1,0)))))</f>
        <v/>
      </c>
      <c r="DG19" s="74" t="str">
        <f t="shared" ref="DG19:DG82" ca="1" si="75">IF($V19=1,"",IF(DF19=1,DG$18,""))</f>
        <v/>
      </c>
      <c r="DH19" s="74" t="str">
        <f t="shared" ref="DH19:DH82" ca="1" si="76">IF(V19=1,"",IF(CW19=1,0,IF(HP19=1,1,IF(HQ19=1,1,0))))</f>
        <v/>
      </c>
      <c r="DI19" s="74" t="str">
        <f t="shared" ref="DI19:DI82" ca="1" si="77">IF($V19=1,"",IF(DH19=1,DI$18,""))</f>
        <v/>
      </c>
      <c r="DJ19" s="74" t="str">
        <f t="shared" ref="DJ19:DJ82" ca="1" si="78">IF(V19=1,"",IF(HR19=1,1,IF(HS19=1,1,0)))</f>
        <v/>
      </c>
      <c r="DK19" s="74" t="str">
        <f t="shared" ref="DK19:DK82" ca="1" si="79">IF($V19=1,"",IF(DJ19=1,DK$18,""))</f>
        <v/>
      </c>
      <c r="DL19" s="74" t="str">
        <f t="shared" ref="DL19:DL82" ca="1" si="80">IF(V19=1,"",IF(N19="0",0,IF(N19="1",0,1)))</f>
        <v/>
      </c>
      <c r="DM19" s="74" t="str">
        <f t="shared" ref="DM19:DM82" ca="1" si="81">IF($V19=1,"",IF(DL19=1,DM$18,""))</f>
        <v/>
      </c>
      <c r="DN19" s="74" t="str">
        <f t="shared" ref="DN19:DN82" ca="1" si="82">IF(V19=1,"",IF(CS19=1,0,IF(GV19=1,0,1)))</f>
        <v/>
      </c>
      <c r="DO19" s="74" t="str">
        <f t="shared" ref="DO19:DO82" ca="1" si="83">IF(V19=1,"",IF(DN19=1,$DO$18,""))</f>
        <v/>
      </c>
      <c r="DQ19" s="74" t="str">
        <f t="shared" ref="DQ19:DQ82" ca="1" si="84">IF(V19=1,"",IF((CQ19+CS19+DN19+CU19+CW19+CY19+DD19+DF19+DH19+DJ19+DL19)&gt;0,1,0))</f>
        <v/>
      </c>
      <c r="DS19" s="74" t="str">
        <f t="shared" ref="DS19:DS82" ca="1" si="85">IF(V19=1,"",IF(DV19+DX19+DZ19&gt;0,1,0))</f>
        <v/>
      </c>
      <c r="DT19" s="74" t="str">
        <f t="shared" ref="DT19:DT82" ca="1" si="86">IF(V19=1,"",IF(N19=0,"",IF(DW19="",IF(DY19="",IF(EA19=22,IF(DO19="","",DO19),EA19),DY19),DW19)))</f>
        <v/>
      </c>
      <c r="DV19" s="525" t="str">
        <f t="shared" ref="DV19:DV82" ca="1" si="87">IF(V19=1,"",IF(EE19=0,1,IF(EC19=1,0,1)))</f>
        <v/>
      </c>
      <c r="DW19" s="74" t="str">
        <f t="shared" ref="DW19:DW82" ca="1" si="88">IF(V19=1,"",IF(DV19=1,DW$18,""))</f>
        <v/>
      </c>
      <c r="DX19" s="485" t="str">
        <f t="shared" ref="DX19:DX82" ca="1" si="89">IF(V19=1,"",IF($FS$3="N",0,IF(EH19=1,0,1)))</f>
        <v/>
      </c>
      <c r="DY19" s="74" t="str">
        <f t="shared" ref="DY19:DY82" ca="1" si="90">IF(V19=1,"",IF(DX19=1,DY$18,""))</f>
        <v/>
      </c>
      <c r="DZ19" s="74" t="str">
        <f t="shared" ref="DZ19:DZ82" ca="1" si="91">IF(V19=1,"",IF(EG19=0,0,1))</f>
        <v/>
      </c>
      <c r="EA19" s="74" t="str">
        <f t="shared" ref="EA19:EA82" ca="1" si="92">IF(V19=1,"",IF(DZ19=1,EA$18,""))</f>
        <v/>
      </c>
      <c r="EC19" s="74" t="str">
        <f t="shared" ref="EC19:EC82" ca="1" si="93">IF(V19=1,"",IF($FS$4="C",IF(H19="CW",1,0),1))</f>
        <v/>
      </c>
      <c r="ED19" s="74" t="str">
        <f t="shared" ref="ED19:ED82" ca="1" si="94">IF(V19=1,"",IF((VALUE((TYPE(VALUE(G19)))))=16,0,IF(LEN(G19)=0,0,VALUE(G19))))</f>
        <v/>
      </c>
      <c r="EE19" s="74" t="str">
        <f t="shared" ref="EE19:EE82" ca="1" si="95">IF(V19=1,"",IF($FS$5="M",1,IF($AA$4=1,1,IF($FT$5=ED19,1,0))))</f>
        <v/>
      </c>
      <c r="EG19" s="479" t="str">
        <f ca="1">IF(V19=1,"",IF(LOG入力!BH19&gt;0,0,IF(CG19="★",0,IF(R19=1,0,IF(N19=0,0,1)))))</f>
        <v/>
      </c>
      <c r="EH19" s="483" t="str">
        <f t="shared" ref="EH19:EH82" ca="1" si="96">IF(V19=1,"",IF(RIGHT(M19,1)="N",1,0))</f>
        <v/>
      </c>
      <c r="EI19" s="483" t="str">
        <f t="shared" ref="EI19:EI82" ca="1" si="97">IF(V19=1,"",IF($CG19="★",0,(IF($FS$3="N",N19,IF(RIGHT(M19,1)="N",N19,0)))))</f>
        <v/>
      </c>
      <c r="EJ19" s="483" t="str">
        <f t="shared" ref="EJ19:EJ82" ca="1" si="98">IF(V19=1,"",IF($CG19="★",0,(IF(EC19=0,0,IF(EE19=0,0,IF(EI19="0",0,1))))))</f>
        <v/>
      </c>
      <c r="EL19" s="69">
        <f t="shared" ref="EL19:EL82" ca="1" si="99">IF((VALUE((TYPE(VALUE(G19)))))=16,0,IF(VALUE(G19)=28,1,0))</f>
        <v>0</v>
      </c>
      <c r="EM19" s="526">
        <f t="shared" ref="EM19:EM82" ca="1" si="100">IF(EL19=1,IF($CG19="★",0,$EJ19),0)</f>
        <v>0</v>
      </c>
      <c r="EN19" s="526" t="str">
        <f t="shared" ref="EN19:EN82" ca="1" si="101">IF(EM19=1,$Z19,"")</f>
        <v/>
      </c>
      <c r="EO19" s="526">
        <f ca="1">IF(LOG入力!BH19&gt;0,0,IF(EM19=0,0,(IF(COUNTIF($EN$19:EN19,EN19)=1,IF($FS$3="N",1,IF(EH19=1,1,0))))))</f>
        <v>0</v>
      </c>
      <c r="EP19" s="526" t="str">
        <f ca="1">IF(LOG入力!BH19&gt;0,"",IF(EO19=1,$X19,""))</f>
        <v/>
      </c>
      <c r="EQ19" s="526" t="str">
        <f ca="1">IF(LOG入力!BH19&gt;0,"",IF(EO19=1,$Y19,""))</f>
        <v/>
      </c>
      <c r="ER19" s="527" t="str">
        <f ca="1">IF(LOG入力!BH19&gt;0,"",IF(COUNTIF($EP$19:$EP19,EP19)=1,EP19,""))</f>
        <v/>
      </c>
      <c r="ES19" s="527">
        <f ca="1">IF(LOG入力!BH19&gt;0,0,IF((EL19=1),IF(($ER19=""),0,1),0))</f>
        <v>0</v>
      </c>
      <c r="ET19" s="527" t="str">
        <f ca="1">IF(LOG入力!BH19&gt;0,"",IF(COUNTIF($EQ$19:EQ19,EQ19)=1,EQ19,""))</f>
        <v/>
      </c>
      <c r="EU19" s="528">
        <f ca="1">IF(LOG入力!BH19&gt;0,0,IF((EL19=1),IF(($ET19=""),0,1),0))</f>
        <v>0</v>
      </c>
      <c r="EV19" s="69">
        <f t="shared" ref="EV19:EV82" ca="1" si="102">IF((VALUE((TYPE(VALUE(G19)))))=16,0,IF(VALUE(G19)=50,1,0))</f>
        <v>0</v>
      </c>
      <c r="EW19" s="526">
        <f t="shared" ref="EW19:EW82" ca="1" si="103">IF(EV19=1,IF($CG19="★",0,$EJ19),0)</f>
        <v>0</v>
      </c>
      <c r="EX19" s="526" t="str">
        <f t="shared" ref="EX19:EX82" ca="1" si="104">IF(EW19=1,$Z19,"")</f>
        <v/>
      </c>
      <c r="EY19" s="526">
        <f ca="1">IF(LOG入力!BH19&gt;0,0,IF(EW19=0,0,(IF(COUNTIF($EX$19:EX19,EX19)=1,IF($FS$3="N",1,IF(EH19=1,1,0))))))</f>
        <v>0</v>
      </c>
      <c r="EZ19" s="526" t="str">
        <f ca="1">IF(LOG入力!BH19&gt;0,"",IF(EY19=1,$X19,""))</f>
        <v/>
      </c>
      <c r="FA19" s="526" t="str">
        <f ca="1">IF(LOG入力!BH19&gt;0,"",IF(EY19=1,$Y19,""))</f>
        <v/>
      </c>
      <c r="FB19" s="526" t="str">
        <f ca="1">IF(LOG入力!BH19&gt;0,"",IF(COUNTIF($EZ$19:$EZ19,EZ19)=1,EZ19,""))</f>
        <v/>
      </c>
      <c r="FC19" s="526">
        <f ca="1">IF(LOG入力!BH19&gt;0,0,IF((EV19=1),IF(($FB19=""),0,1),0))</f>
        <v>0</v>
      </c>
      <c r="FD19" s="526" t="str">
        <f ca="1">IF(LOG入力!BH19&gt;0,"",IF(COUNTIF($FA$19:FA19,FA19)=1,FA19,""))</f>
        <v/>
      </c>
      <c r="FE19" s="70">
        <f ca="1">IF(LOG入力!BH19&gt;0,0,IF((EV19=1),IF(($FD19=""),0,1),0))</f>
        <v>0</v>
      </c>
      <c r="FF19" s="69">
        <f t="shared" ref="FF19:FF82" ca="1" si="105">IF((VALUE((TYPE(VALUE(G19)))))=16,0,IF(VALUE(G19)=144,1,0))</f>
        <v>0</v>
      </c>
      <c r="FG19" s="526">
        <f t="shared" ref="FG19:FG82" ca="1" si="106">IF(FF19=1,IF($CG19="★",0,$EJ19),0)</f>
        <v>0</v>
      </c>
      <c r="FH19" s="526" t="str">
        <f t="shared" ref="FH19:FH82" ca="1" si="107">IF(FG19=1,$Z19,"")</f>
        <v/>
      </c>
      <c r="FI19" s="74">
        <f ca="1">IF(LOG入力!BH19&gt;0,0,IF(FG19=0,0,(IF(COUNTIF($FH$19:FH19,FH19)=1,IF($FS$3="N",1,IF(EH19=1,1,0))))))</f>
        <v>0</v>
      </c>
      <c r="FJ19" s="526" t="str">
        <f ca="1">IF(LOG入力!BH19&gt;0,"",IF(FI19=1,$X19,""))</f>
        <v/>
      </c>
      <c r="FK19" s="526" t="str">
        <f ca="1">IF(LOG入力!BH19&gt;0,"",IF(FI19=1,$Y19,""))</f>
        <v/>
      </c>
      <c r="FL19" s="526" t="str">
        <f ca="1">IF(LOG入力!BH19&gt;0,"",IF(COUNTIF($FJ$19:$FJ19,FJ19)=1,FJ19,""))</f>
        <v/>
      </c>
      <c r="FM19" s="526">
        <f ca="1">IF(LOG入力!BH19&gt;0,0,IF((FF19=1),IF(($FL19=""),0,1),0))</f>
        <v>0</v>
      </c>
      <c r="FN19" s="526" t="str">
        <f ca="1">IF(LOG入力!BH19&gt;0,"",IF(COUNTIF($FK$19:FK19,FK19)=1,FK19,""))</f>
        <v/>
      </c>
      <c r="FO19" s="70">
        <f ca="1">IF(LOG入力!BH19&gt;0,0,IF((FF19=1),IF(($FN19=""),0,1),0))</f>
        <v>0</v>
      </c>
      <c r="FP19" s="69">
        <f t="shared" ref="FP19:FP82" ca="1" si="108">IF((VALUE((TYPE(VALUE(G19)))))=16,0,IF(VALUE(G19)=430,1,0))</f>
        <v>0</v>
      </c>
      <c r="FQ19" s="526">
        <f t="shared" ref="FQ19:FQ82" ca="1" si="109">IF(FP19=1,IF($CG19="★",0,$EJ19),0)</f>
        <v>0</v>
      </c>
      <c r="FR19" s="526" t="str">
        <f t="shared" ref="FR19:FR82" ca="1" si="110">IF(FQ19=1,$Z19,"")</f>
        <v/>
      </c>
      <c r="FS19" s="526">
        <f ca="1">IF(LOG入力!BH19&gt;0,0,IF(FQ19=0,0,(IF(COUNTIF($FR$19:FR19,FR19)=1,IF($FS$3="N",1,IF(EH19=1,1,0))))))</f>
        <v>0</v>
      </c>
      <c r="FT19" s="526" t="str">
        <f ca="1">IF(LOG入力!BH19&gt;0,"",IF(FS19=1,$X19,""))</f>
        <v/>
      </c>
      <c r="FU19" s="526" t="str">
        <f ca="1">IF(LOG入力!BH19&gt;0,"",IF(FS19=1,$Y19,""))</f>
        <v/>
      </c>
      <c r="FV19" s="526" t="str">
        <f ca="1">IF(LOG入力!BH19&gt;0,"",IF(COUNTIF($FT$19:$FT19,FT19)=1,FT19,""))</f>
        <v/>
      </c>
      <c r="FW19" s="526">
        <f ca="1">IF(LOG入力!BH19&gt;0,0,IF((FP19=1),IF(($FV19=""),0,1),0))</f>
        <v>0</v>
      </c>
      <c r="FX19" s="526" t="str">
        <f ca="1">IF(LOG入力!BH19&gt;0,"",IF(COUNTIF($FU$19:FU19,FU19)=1,FU19,""))</f>
        <v/>
      </c>
      <c r="FY19" s="70">
        <f ca="1">IF(LOG入力!BH19&gt;0,0,IF((FP19=1),IF(($FX19=""),0,1),0))</f>
        <v>0</v>
      </c>
      <c r="FZ19" s="69">
        <f t="shared" ref="FZ19:FZ82" ca="1" si="111">IF((VALUE((TYPE(VALUE(G19)))))=16,0,IF(VALUE(G19)=1200,1,0))</f>
        <v>0</v>
      </c>
      <c r="GA19" s="526">
        <f t="shared" ref="GA19:GA82" ca="1" si="112">IF(FZ19=1,IF($CG19="★",0,$EJ19),0)</f>
        <v>0</v>
      </c>
      <c r="GB19" s="526" t="str">
        <f t="shared" ref="GB19:GB82" ca="1" si="113">IF(GA19=1,$Z19,"")</f>
        <v/>
      </c>
      <c r="GC19" s="74">
        <f ca="1">IF(LOG入力!BH19&gt;0,0,IF(GA19=0,0,(IF(COUNTIF($GB$19:GB19,GB19)=1,IF($FS$3="N",1,IF(EH19=1,1,0))))))</f>
        <v>0</v>
      </c>
      <c r="GD19" s="526" t="str">
        <f ca="1">IF(LOG入力!BH19&gt;0,"",IF(GC19=1,$X19,""))</f>
        <v/>
      </c>
      <c r="GE19" s="526" t="str">
        <f ca="1">IF(LOG入力!BH19&gt;0,"",IF(GC19=1,$Y19,""))</f>
        <v/>
      </c>
      <c r="GF19" s="526" t="str">
        <f ca="1">IF(LOG入力!BH19&gt;0,"",IF(COUNTIF($GD$19:$GD19,GD19)=1,GD19,""))</f>
        <v/>
      </c>
      <c r="GG19" s="526">
        <f ca="1">IF(LOG入力!BH19&gt;0,0,IF((FZ19=1),IF(($GF19=""),0,1),0))</f>
        <v>0</v>
      </c>
      <c r="GH19" s="526" t="str">
        <f ca="1">IF(LOG入力!BH19&gt;0,"",IF(COUNTIF($GE$19:GE19,GE19)=1,GE19,""))</f>
        <v/>
      </c>
      <c r="GI19" s="70">
        <f ca="1">IF(LOG入力!BH19&gt;0,0,IF((FZ19=1),IF(($GH19=""),0,1),0))</f>
        <v>0</v>
      </c>
      <c r="GK19" s="455" t="str">
        <f ca="1">IF(V19=1,"",IF(LEN(LOG入力!AS19)=0,"",LOG入力!AS19))</f>
        <v/>
      </c>
      <c r="GL19" s="378" t="str">
        <f t="shared" ref="GL19:GL82" ca="1" si="114">IF(V19=1,"",IF((VALUE((TYPE(VALUE(GK19)))))=16,IF(LEN(GK19)=6,IF(RIGHT(SUBSTITUTE(GK19,"j","J"),1)="J",LEFT(GK19,5),"00:00"),GK19),IF(VALUE(GK19)&lt;1,TEXT(GK19,"hh:mm"),GK19)))</f>
        <v/>
      </c>
      <c r="GM19" s="378" t="str">
        <f t="shared" ref="GM19:GM82" ca="1" si="115">IF(V19=1,"",IF(VALUE(LEN(GL19))=5,IF(MID(GL19,3,1)=":",GL19,"00:00"),CONCATENATE(LEFT(GL19,2),":",(MID(GL19,3,2)))))</f>
        <v/>
      </c>
      <c r="GN19" s="74" t="str">
        <f t="shared" ref="GN19:GN82" ca="1" si="116">IF(V19=1,"",IF((VALUE((TYPE(VALUE(LEFT(GM19,2))))))=16,"00:00",IF((VALUE((TYPE(VALUE(MID(GM19,4,2))))))=16,"00:00",IF(VALUE(LEFT(GM19,2))&gt;23,"00:00",(IF(VALUE(RIGHT(GM19,2))&gt;59,"00:00",GM19))))))</f>
        <v/>
      </c>
      <c r="GO19" s="74" t="str">
        <f t="shared" ref="GO19:GO82" ca="1" si="117">IF(GN19="00:00",GK19,GN19)</f>
        <v/>
      </c>
      <c r="GQ19" s="74" t="str">
        <f t="shared" ref="GQ19:GQ82" ca="1" si="118">IF(V19=1,"",IF($ED19=GQ$9,IF(LEFT($GN19,2)=GQ$10,1,IF(LEFT($GN19,2)=GQ$11,1,0)),0))</f>
        <v/>
      </c>
      <c r="GR19" s="74" t="str">
        <f t="shared" ref="GR19:GR82" ca="1" si="119">IF(V19=1,"",IF($ED19=GR$9,IF(LEFT($GN19,2)=GR$10,1,IF(LEFT($GN19,2)=GR$11,1,0)),0))</f>
        <v/>
      </c>
      <c r="GS19" s="74" t="str">
        <f t="shared" ref="GS19:GS82" ca="1" si="120">IF(V19=1,"",IF($ED19=GS$9,IF(LEFT($GN19,2)=GS$10,1,IF(LEFT($GN19,2)=GS$11,1,0)),0))</f>
        <v/>
      </c>
      <c r="GT19" s="74" t="str">
        <f t="shared" ref="GT19:GT82" ca="1" si="121">IF(V19=1,"",IF($ED19=GT$9,IF(LEFT($GN19,2)=GT$10,1,IF(LEFT($GN19,2)=GT$11,1,0)),0))</f>
        <v/>
      </c>
      <c r="GU19" s="74" t="str">
        <f t="shared" ref="GU19:GU82" ca="1" si="122">IF(V19=1,"",IF($ED19=GU$9,IF(LEFT($GN19,2)=GU$10,1,IF(LEFT($GN19,2)=GU$11,1,0)),0))</f>
        <v/>
      </c>
      <c r="GV19" s="74" t="str">
        <f t="shared" ref="GV19:GV82" ca="1" si="123">IF(V19=1,"",SUM(GQ19:GU19))</f>
        <v/>
      </c>
      <c r="GX19" s="74" t="str">
        <f t="shared" ref="GX19:GX82" ca="1" si="124">IF(V19=1,"",IF(H19="CW",2,1))</f>
        <v/>
      </c>
      <c r="GY19" s="74" t="str">
        <f t="shared" ref="GY19:GY82" ca="1" si="125">IF(V19=1,"",LEN(K19))</f>
        <v/>
      </c>
      <c r="GZ19" s="74" t="str">
        <f ca="1">IF(V19=1,"",IF(LOG入力!BH19&gt;0,0,IF(GY19=0,0,IF((VALUE((TYPE(VALUE(J19)))))=16,0,IF(VALUE(J19)&lt;60,1,IF(VALUE(J19)&lt;100,0,IF(VALUE(J19)&lt;600,2,0)))))))</f>
        <v/>
      </c>
      <c r="HA19" s="74" t="str">
        <f t="shared" ref="HA19:HA82" ca="1" si="126">IF(V19=1,"",LEN(M19))</f>
        <v/>
      </c>
      <c r="HB19" s="74" t="str">
        <f ca="1">IF(V19=1,"",IF(LOG入力!BH19&gt;0,0,IF(HA19=0,0,IF((VALUE((TYPE(VALUE(L19)))))=16,0,IF(VALUE(L19)&lt;60,1,IF(VALUE(L19)&lt;100,0,IF(VALUE(L19)&lt;600,2,0)))))))</f>
        <v/>
      </c>
      <c r="HD19" s="74" t="str">
        <f t="shared" ref="HD19:HD82" ca="1" si="127">IF(V19=1,"",DQ19)</f>
        <v/>
      </c>
      <c r="HF19" s="74" t="str">
        <f t="shared" ref="HF19:HF82" ca="1" si="128">IF(V19=1,"",IF((VALUE((TYPE(VALUE(C19)))))=16,1,IF(VALUE(C19)&lt;1,1,IF(LEN(C19)&gt;4,1,0))))</f>
        <v/>
      </c>
      <c r="HG19" s="74" t="str">
        <f t="shared" ref="HG19:HG82" ca="1" si="129">IF(V19=1,"",IF((VALUE((TYPE(VALUE(D19)))))=16,1,IF(VALUE(D19)&lt;1,1,IF(VALUE(D19)&gt;12,1,0))))</f>
        <v/>
      </c>
      <c r="HH19" s="74" t="str">
        <f t="shared" ref="HH19:HH82" ca="1" si="130">IF(V19=1,"",IF((VALUE((TYPE(VALUE(E19)))))=16,1,IF(VALUE(E19)&lt;1,1,IF(VALUE(E19)&gt;31,1,0))))</f>
        <v/>
      </c>
      <c r="HI19" s="74" t="str">
        <f t="shared" ref="HI19:HI82" ca="1" si="131">IF(V19=1,"",IF(CA19=1,1,IF(LEN(I19)-LEN(SUBSTITUTE(I19,"/",""))&gt;1,1,IF(RIGHT(I19,1)="/",1,IF(ASC(ISERROR(VLOOKUP(X19,$HV$40:$HV$66,1,FALSE)))="TRUE",1,IF(BU19=1,1,0))))))</f>
        <v/>
      </c>
      <c r="HJ19" s="74" t="str">
        <f t="shared" ref="HJ19:HJ82" ca="1" si="132">IF(V19=1,"",IF((VALUE((TYPE(VALUE(J19)))))=16,1,IF(GX19=2,IF(LEN(J19)=3,0,1),IF(LEN(J19)=2,0,1))))</f>
        <v/>
      </c>
      <c r="HK19" s="74" t="str">
        <f t="shared" ref="HK19:HK82" ca="1" si="133">IF(V19=1,"",IF((VALUE((TYPE(VALUE(J19)))))=16,1,IF(GX19=2,IF(VALUE(J19)&lt;111,1,IF(VALUE(J19)&gt;599,1,0)),IF(VALUE(J19)&lt;11,1,IF(VALUE(J19)&gt;59,1,0)))))</f>
        <v/>
      </c>
      <c r="HL19" s="74" t="str">
        <f t="shared" ref="HL19:HL82" ca="1" si="134">IF(V19=1,"",IF($FR$9&gt;=2051,0,IF((VALUE((TYPE(VALUE(BW19)))))=16,1,IF(VALUE(LEFT(K19,2))&lt;=VALUE($FS$9),0,(IF(VALUE(LEFT(K19,2))&gt;=52,0,1))))))</f>
        <v/>
      </c>
      <c r="HM19" s="74" t="str">
        <f t="shared" ref="HM19:HM82" ca="1" si="135">IF(V19=1,"",IF($FS$3="N",IF(RIGHT(K19,1)="N",0,1),IF(RIGHT(K19,1)="N",1,0)))</f>
        <v/>
      </c>
      <c r="HN19" s="74" t="str">
        <f t="shared" ref="HN19:HN82" ca="1" si="136">IF(V19=1,"",IF(RIGHT(K19,1)="N",IF(LEN(K19)=3,0,1),IF(LEN(K19)=2,0,1)))</f>
        <v/>
      </c>
      <c r="HO19" s="529" t="str">
        <f t="shared" ref="HO19:HO82" ca="1" si="137">IF(V19=1,"",IF($BY$18=BY19,0,1))</f>
        <v/>
      </c>
      <c r="HP19" s="74" t="str">
        <f t="shared" ref="HP19:HP82" ca="1" si="138">IF(V19=1,"",IF((VALUE((TYPE(VALUE(L19)))))=16,1,IF(GX19=2,IF(LEN(L19)=3,0,1),IF(LEN(L19)=2,0,1))))</f>
        <v/>
      </c>
      <c r="HQ19" s="74" t="str">
        <f t="shared" ref="HQ19:HQ82" ca="1" si="139">IF(V19=1,"",IF((VALUE((TYPE(VALUE(L19)))))=16,1,IF(GX19=2,IF(VALUE(L19)&lt;111,1,IF(VALUE(L19)&gt;599,1,0)),IF(VALUE(L19)&lt;11,1,IF(VALUE(L19)&gt;59,1,0)))))</f>
        <v/>
      </c>
      <c r="HR19" s="74" t="str">
        <f t="shared" ref="HR19:HR82" ca="1" si="140">IF(V19=1,"",IF($FR$9&gt;=$FU$9,0,IF((VALUE((TYPE(VALUE(Y19)))))=16,1,IF(VALUE(LEFT(M19,2))&lt;=VALUE($FS$9),0,(IF(VALUE(LEFT(M19,2))&gt;=52,0,1))))))</f>
        <v/>
      </c>
      <c r="HS19" s="74" t="str">
        <f t="shared" ref="HS19:HS82" ca="1" si="141">IF(V19=1,"",IF(RIGHT(M19,1)="N",IF(LEN(M19)=3,0,1),IF(LEN(M19)=2,0,1)))</f>
        <v/>
      </c>
      <c r="HT19" s="74" t="str">
        <f ca="1">IF(V19=1,"",IF(LOG入力!BH19&gt;0,0,IF(DV19=1,0,IF(N19="0",0,IF(SUM(HD19:HS19)&gt;0,1,0)))))</f>
        <v/>
      </c>
      <c r="HV19" s="147">
        <v>0</v>
      </c>
      <c r="HW19" s="148" t="s">
        <v>163</v>
      </c>
      <c r="HY19" s="530">
        <v>0</v>
      </c>
      <c r="HZ19" s="148" t="s">
        <v>163</v>
      </c>
      <c r="IA19" s="38"/>
      <c r="IB19" s="530">
        <v>28</v>
      </c>
      <c r="IC19" s="148" t="s">
        <v>163</v>
      </c>
      <c r="ID19" s="38"/>
      <c r="IE19" s="530" t="s">
        <v>469</v>
      </c>
      <c r="IF19" s="531"/>
      <c r="IG19" s="38"/>
    </row>
    <row r="20" spans="1:256" x14ac:dyDescent="0.15">
      <c r="A20" s="5"/>
      <c r="B20" s="532" t="str">
        <f t="shared" ca="1" si="0"/>
        <v/>
      </c>
      <c r="C20" s="533" t="str">
        <f ca="1">LOG入力!AP20</f>
        <v/>
      </c>
      <c r="D20" s="534" t="str">
        <f ca="1">LOG入力!AQ20</f>
        <v/>
      </c>
      <c r="E20" s="534" t="str">
        <f ca="1">LOG入力!AR20</f>
        <v/>
      </c>
      <c r="F20" s="535" t="str">
        <f t="shared" ca="1" si="1"/>
        <v/>
      </c>
      <c r="G20" s="536" t="str">
        <f ca="1">LOG入力!AT20</f>
        <v/>
      </c>
      <c r="H20" s="516" t="str">
        <f ca="1">LOG入力!AU20</f>
        <v/>
      </c>
      <c r="I20" s="537" t="str">
        <f ca="1">LOG入力!AV20</f>
        <v/>
      </c>
      <c r="J20" s="509" t="str">
        <f ca="1">LOG入力!AW20</f>
        <v/>
      </c>
      <c r="K20" s="565" t="str">
        <f ca="1">LOG入力!BJ20</f>
        <v/>
      </c>
      <c r="L20" s="511" t="str">
        <f ca="1">LOG入力!AY20</f>
        <v/>
      </c>
      <c r="M20" s="566" t="str">
        <f ca="1">LOG入力!BK20</f>
        <v/>
      </c>
      <c r="N20" s="512" t="str">
        <f ca="1">IF(V20=1,"",IF(LOG入力!AJ20=1,"1",LOG入力!BA20))</f>
        <v/>
      </c>
      <c r="O20" s="538" t="str">
        <f ca="1">IF(V20=1,"",IF(LEN(LOG入力!O20)=0,"",LOG入力!O20))</f>
        <v/>
      </c>
      <c r="P20" s="290" t="str">
        <f ca="1">IF(V20=1,"",IF($AA$4=1,"",IF(LOG入力!BG20=1,"",CONCATENATE($ER20,$FB20,$FL20,$FV20,$GF20))))</f>
        <v/>
      </c>
      <c r="Q20" s="291" t="str">
        <f ca="1">IF(V20=1,"",IF($AA$4=1,"",IF(LOG入力!BG20=1,"",CONCATENATE($ET20,$FD20,$FN20,$FX20,$GH20))))</f>
        <v/>
      </c>
      <c r="R20" s="292" t="str">
        <f ca="1">IF(V20=1,"",IF($AA$4=1,"",IF(LOG入力!BH20&gt;0,0,AA20)))</f>
        <v/>
      </c>
      <c r="S20" s="293" t="str">
        <f t="shared" ca="1" si="2"/>
        <v/>
      </c>
      <c r="T20" s="680"/>
      <c r="U20" s="38"/>
      <c r="V20" s="196">
        <f ca="1">LOG入力!AN20</f>
        <v>1</v>
      </c>
      <c r="W20" s="38"/>
      <c r="X20" s="516" t="str">
        <f t="shared" ca="1" si="3"/>
        <v/>
      </c>
      <c r="Y20" s="515" t="str">
        <f t="shared" ca="1" si="4"/>
        <v/>
      </c>
      <c r="Z20" s="518" t="str">
        <f t="shared" ca="1" si="5"/>
        <v/>
      </c>
      <c r="AA20" s="519" t="str">
        <f t="shared" ca="1" si="6"/>
        <v/>
      </c>
      <c r="AC20" s="6" t="str">
        <f t="shared" ca="1" si="7"/>
        <v/>
      </c>
      <c r="AD20" s="6" t="str">
        <f t="shared" ca="1" si="8"/>
        <v/>
      </c>
      <c r="AE20" s="6" t="str">
        <f t="shared" ca="1" si="9"/>
        <v/>
      </c>
      <c r="AF20" s="6" t="str">
        <f t="shared" ca="1" si="10"/>
        <v/>
      </c>
      <c r="AG20" s="6" t="str">
        <f t="shared" ca="1" si="11"/>
        <v/>
      </c>
      <c r="AH20" s="6" t="str">
        <f t="shared" ca="1" si="12"/>
        <v/>
      </c>
      <c r="AI20" s="6" t="str">
        <f t="shared" ca="1" si="13"/>
        <v/>
      </c>
      <c r="AJ20" s="6" t="str">
        <f t="shared" ca="1" si="14"/>
        <v/>
      </c>
      <c r="AK20" s="6" t="str">
        <f t="shared" ca="1" si="15"/>
        <v/>
      </c>
      <c r="AL20" s="6" t="str">
        <f t="shared" ca="1" si="16"/>
        <v/>
      </c>
      <c r="AM20" s="6" t="str">
        <f t="shared" ca="1" si="17"/>
        <v/>
      </c>
      <c r="AN20" s="6" t="str">
        <f t="shared" ca="1" si="18"/>
        <v/>
      </c>
      <c r="AO20" s="6" t="str">
        <f t="shared" ca="1" si="19"/>
        <v/>
      </c>
      <c r="AP20" s="6" t="str">
        <f t="shared" ca="1" si="20"/>
        <v/>
      </c>
      <c r="AQ20" s="6" t="str">
        <f t="shared" ca="1" si="21"/>
        <v/>
      </c>
      <c r="AR20" s="6" t="str">
        <f t="shared" ca="1" si="22"/>
        <v/>
      </c>
      <c r="AS20" s="6" t="str">
        <f t="shared" ca="1" si="23"/>
        <v/>
      </c>
      <c r="AT20" s="6" t="str">
        <f t="shared" ca="1" si="24"/>
        <v/>
      </c>
      <c r="AU20" s="6" t="str">
        <f t="shared" ca="1" si="25"/>
        <v/>
      </c>
      <c r="AV20" s="6" t="str">
        <f t="shared" ca="1" si="26"/>
        <v/>
      </c>
      <c r="AW20" s="6" t="str">
        <f t="shared" ca="1" si="27"/>
        <v/>
      </c>
      <c r="AY20" s="6" t="str">
        <f t="shared" ca="1" si="28"/>
        <v/>
      </c>
      <c r="AZ20" s="6" t="str">
        <f t="shared" ca="1" si="29"/>
        <v/>
      </c>
      <c r="BA20" s="6" t="str">
        <f t="shared" ca="1" si="30"/>
        <v/>
      </c>
      <c r="BB20" s="6" t="str">
        <f t="shared" ca="1" si="31"/>
        <v/>
      </c>
      <c r="BC20" s="6" t="str">
        <f t="shared" ca="1" si="32"/>
        <v/>
      </c>
      <c r="BD20" s="6" t="str">
        <f t="shared" ca="1" si="33"/>
        <v/>
      </c>
      <c r="BE20" s="6" t="str">
        <f t="shared" ca="1" si="34"/>
        <v/>
      </c>
      <c r="BF20" s="6" t="str">
        <f t="shared" ca="1" si="35"/>
        <v/>
      </c>
      <c r="BG20" s="6" t="str">
        <f t="shared" ca="1" si="36"/>
        <v/>
      </c>
      <c r="BH20" s="6" t="str">
        <f t="shared" ca="1" si="37"/>
        <v/>
      </c>
      <c r="BI20" s="6" t="str">
        <f t="shared" ca="1" si="38"/>
        <v/>
      </c>
      <c r="BJ20" s="6" t="str">
        <f t="shared" ca="1" si="39"/>
        <v/>
      </c>
      <c r="BK20" s="6" t="str">
        <f t="shared" ca="1" si="40"/>
        <v/>
      </c>
      <c r="BL20" s="6" t="str">
        <f t="shared" ca="1" si="41"/>
        <v/>
      </c>
      <c r="BM20" s="6" t="str">
        <f t="shared" ca="1" si="42"/>
        <v/>
      </c>
      <c r="BN20" s="6" t="str">
        <f t="shared" ca="1" si="43"/>
        <v/>
      </c>
      <c r="BO20" s="6" t="str">
        <f t="shared" ca="1" si="44"/>
        <v/>
      </c>
      <c r="BP20" s="6" t="str">
        <f t="shared" ca="1" si="45"/>
        <v/>
      </c>
      <c r="BQ20" s="6" t="str">
        <f t="shared" ca="1" si="46"/>
        <v/>
      </c>
      <c r="BR20" s="6" t="str">
        <f t="shared" ca="1" si="47"/>
        <v/>
      </c>
      <c r="BS20" s="6" t="str">
        <f t="shared" ca="1" si="48"/>
        <v/>
      </c>
      <c r="BU20" s="6" t="str">
        <f t="shared" ca="1" si="49"/>
        <v/>
      </c>
      <c r="BW20" s="515" t="str">
        <f t="shared" ca="1" si="50"/>
        <v/>
      </c>
      <c r="BX20" s="515">
        <f t="shared" ca="1" si="51"/>
        <v>0</v>
      </c>
      <c r="BY20" s="515" t="str">
        <f t="shared" ca="1" si="52"/>
        <v/>
      </c>
      <c r="CA20" s="6">
        <f t="shared" ca="1" si="53"/>
        <v>1</v>
      </c>
      <c r="CC20" s="523" t="str">
        <f t="shared" ca="1" si="54"/>
        <v/>
      </c>
      <c r="CE20" s="6" t="str">
        <f t="shared" ca="1" si="55"/>
        <v/>
      </c>
      <c r="CG20" s="524" t="str">
        <f ca="1">IF(V20=1,"",IF($AA$4=1,"",IF(LOG入力!BH20&gt;0,"",IF(N20=0,"",IF(DX20=1,"",IF(HT20=0,"","★"))))))</f>
        <v/>
      </c>
      <c r="CI20" s="74" t="str">
        <f t="shared" ca="1" si="56"/>
        <v/>
      </c>
      <c r="CK20" s="525" t="str">
        <f ca="1">IF(V20=1,"",IF(LOG入力!BH20&gt;0,1,0))</f>
        <v/>
      </c>
      <c r="CL20" s="74" t="str">
        <f t="shared" ca="1" si="57"/>
        <v/>
      </c>
      <c r="CN20" s="74" t="str">
        <f t="shared" ca="1" si="58"/>
        <v/>
      </c>
      <c r="CO20" s="74" t="str">
        <f t="shared" ca="1" si="59"/>
        <v/>
      </c>
      <c r="CQ20" s="74" t="str">
        <f t="shared" ca="1" si="60"/>
        <v/>
      </c>
      <c r="CR20" s="74" t="str">
        <f t="shared" ca="1" si="61"/>
        <v/>
      </c>
      <c r="CS20" s="74" t="str">
        <f t="shared" ca="1" si="62"/>
        <v/>
      </c>
      <c r="CT20" s="74" t="str">
        <f t="shared" ca="1" si="63"/>
        <v/>
      </c>
      <c r="CU20" s="74" t="str">
        <f t="shared" ca="1" si="64"/>
        <v/>
      </c>
      <c r="CV20" s="74" t="str">
        <f t="shared" ca="1" si="65"/>
        <v/>
      </c>
      <c r="CW20" s="74" t="str">
        <f t="shared" ca="1" si="66"/>
        <v/>
      </c>
      <c r="CX20" s="74" t="str">
        <f t="shared" ca="1" si="67"/>
        <v/>
      </c>
      <c r="CY20" s="74" t="str">
        <f t="shared" ca="1" si="68"/>
        <v/>
      </c>
      <c r="CZ20" s="74" t="str">
        <f t="shared" ca="1" si="69"/>
        <v/>
      </c>
      <c r="DA20" s="74" t="str">
        <f t="shared" ca="1" si="70"/>
        <v/>
      </c>
      <c r="DB20" s="74" t="str">
        <f t="shared" ca="1" si="71"/>
        <v/>
      </c>
      <c r="DD20" s="74" t="str">
        <f t="shared" ca="1" si="72"/>
        <v/>
      </c>
      <c r="DE20" s="74" t="str">
        <f t="shared" ca="1" si="73"/>
        <v/>
      </c>
      <c r="DF20" s="74" t="str">
        <f t="shared" ca="1" si="74"/>
        <v/>
      </c>
      <c r="DG20" s="74" t="str">
        <f t="shared" ca="1" si="75"/>
        <v/>
      </c>
      <c r="DH20" s="74" t="str">
        <f t="shared" ca="1" si="76"/>
        <v/>
      </c>
      <c r="DI20" s="74" t="str">
        <f t="shared" ca="1" si="77"/>
        <v/>
      </c>
      <c r="DJ20" s="74" t="str">
        <f t="shared" ca="1" si="78"/>
        <v/>
      </c>
      <c r="DK20" s="74" t="str">
        <f t="shared" ca="1" si="79"/>
        <v/>
      </c>
      <c r="DL20" s="74" t="str">
        <f t="shared" ca="1" si="80"/>
        <v/>
      </c>
      <c r="DM20" s="74" t="str">
        <f t="shared" ca="1" si="81"/>
        <v/>
      </c>
      <c r="DN20" s="74" t="str">
        <f t="shared" ca="1" si="82"/>
        <v/>
      </c>
      <c r="DO20" s="74" t="str">
        <f t="shared" ca="1" si="83"/>
        <v/>
      </c>
      <c r="DQ20" s="74" t="str">
        <f t="shared" ca="1" si="84"/>
        <v/>
      </c>
      <c r="DS20" s="74" t="str">
        <f t="shared" ca="1" si="85"/>
        <v/>
      </c>
      <c r="DT20" s="74" t="str">
        <f t="shared" ca="1" si="86"/>
        <v/>
      </c>
      <c r="DV20" s="525" t="str">
        <f t="shared" ca="1" si="87"/>
        <v/>
      </c>
      <c r="DW20" s="74" t="str">
        <f t="shared" ca="1" si="88"/>
        <v/>
      </c>
      <c r="DX20" s="485" t="str">
        <f t="shared" ca="1" si="89"/>
        <v/>
      </c>
      <c r="DY20" s="74" t="str">
        <f t="shared" ca="1" si="90"/>
        <v/>
      </c>
      <c r="DZ20" s="74" t="str">
        <f t="shared" ca="1" si="91"/>
        <v/>
      </c>
      <c r="EA20" s="74" t="str">
        <f t="shared" ca="1" si="92"/>
        <v/>
      </c>
      <c r="EC20" s="74" t="str">
        <f t="shared" ca="1" si="93"/>
        <v/>
      </c>
      <c r="ED20" s="74" t="str">
        <f t="shared" ca="1" si="94"/>
        <v/>
      </c>
      <c r="EE20" s="74" t="str">
        <f t="shared" ca="1" si="95"/>
        <v/>
      </c>
      <c r="EG20" s="479" t="str">
        <f ca="1">IF(V20=1,"",IF(LOG入力!BH20&gt;0,0,IF(CG20="★",0,IF(R20=1,0,IF(N20=0,0,1)))))</f>
        <v/>
      </c>
      <c r="EH20" s="483" t="str">
        <f t="shared" ca="1" si="96"/>
        <v/>
      </c>
      <c r="EI20" s="483" t="str">
        <f t="shared" ca="1" si="97"/>
        <v/>
      </c>
      <c r="EJ20" s="483" t="str">
        <f t="shared" ca="1" si="98"/>
        <v/>
      </c>
      <c r="EL20" s="71">
        <f t="shared" ca="1" si="99"/>
        <v>0</v>
      </c>
      <c r="EM20" s="6">
        <f t="shared" ca="1" si="100"/>
        <v>0</v>
      </c>
      <c r="EN20" s="6" t="str">
        <f t="shared" ca="1" si="101"/>
        <v/>
      </c>
      <c r="EO20" s="6">
        <f ca="1">IF(LOG入力!BH20&gt;0,0,IF(EM20=0,0,(IF(COUNTIF($EN$19:EN20,EN20)=1,IF($FS$3="N",1,IF(EH20=1,1,0))))))</f>
        <v>0</v>
      </c>
      <c r="EP20" s="6" t="str">
        <f ca="1">IF(LOG入力!BH20&gt;0,"",IF(EO20=1,$X20,""))</f>
        <v/>
      </c>
      <c r="EQ20" s="6" t="str">
        <f ca="1">IF(LOG入力!BH20&gt;0,"",IF(EO20=1,$Y20,""))</f>
        <v/>
      </c>
      <c r="ER20" s="520" t="str">
        <f ca="1">IF(LOG入力!BH20&gt;0,"",IF(COUNTIF($EP$19:$EP20,EP20)=1,EP20,""))</f>
        <v/>
      </c>
      <c r="ES20" s="520">
        <f ca="1">IF(LOG入力!BH20&gt;0,0,IF((EL20=1),IF(($ER20=""),0,1),0))</f>
        <v>0</v>
      </c>
      <c r="ET20" s="520" t="str">
        <f ca="1">IF(LOG入力!BH20&gt;0,"",IF(COUNTIF($EQ$19:EQ20,EQ20)=1,EQ20,""))</f>
        <v/>
      </c>
      <c r="EU20" s="539">
        <f ca="1">IF(LOG入力!BH20&gt;0,0,IF((EL20=1),IF(($ET20=""),0,1),0))</f>
        <v>0</v>
      </c>
      <c r="EV20" s="71">
        <f t="shared" ca="1" si="102"/>
        <v>0</v>
      </c>
      <c r="EW20" s="6">
        <f t="shared" ca="1" si="103"/>
        <v>0</v>
      </c>
      <c r="EX20" s="6" t="str">
        <f t="shared" ca="1" si="104"/>
        <v/>
      </c>
      <c r="EY20" s="6">
        <f ca="1">IF(LOG入力!BH20&gt;0,0,IF(EW20=0,0,(IF(COUNTIF($EX$19:EX20,EX20)=1,IF($FS$3="N",1,IF(EH20=1,1,0))))))</f>
        <v>0</v>
      </c>
      <c r="EZ20" s="6" t="str">
        <f ca="1">IF(LOG入力!BH20&gt;0,"",IF(EY20=1,$X20,""))</f>
        <v/>
      </c>
      <c r="FA20" s="6" t="str">
        <f ca="1">IF(LOG入力!BH20&gt;0,"",IF(EY20=1,$Y20,""))</f>
        <v/>
      </c>
      <c r="FB20" s="6" t="str">
        <f ca="1">IF(LOG入力!BH20&gt;0,"",IF(COUNTIF($EZ$19:$EZ20,EZ20)=1,EZ20,""))</f>
        <v/>
      </c>
      <c r="FC20" s="6">
        <f ca="1">IF(LOG入力!BH20&gt;0,0,IF((EV20=1),IF(($FB20=""),0,1),0))</f>
        <v>0</v>
      </c>
      <c r="FD20" s="6" t="str">
        <f ca="1">IF(LOG入力!BH20&gt;0,"",IF(COUNTIF($FA$19:FA20,FA20)=1,FA20,""))</f>
        <v/>
      </c>
      <c r="FE20" s="72">
        <f ca="1">IF(LOG入力!BH20&gt;0,0,IF((EV20=1),IF(($FD20=""),0,1),0))</f>
        <v>0</v>
      </c>
      <c r="FF20" s="71">
        <f t="shared" ca="1" si="105"/>
        <v>0</v>
      </c>
      <c r="FG20" s="6">
        <f t="shared" ca="1" si="106"/>
        <v>0</v>
      </c>
      <c r="FH20" s="6" t="str">
        <f t="shared" ca="1" si="107"/>
        <v/>
      </c>
      <c r="FI20" s="6">
        <f ca="1">IF(LOG入力!BH20&gt;0,0,IF(FG20=0,0,(IF(COUNTIF($FH$19:FH20,FH20)=1,IF($FS$3="N",1,IF(EH20=1,1,0))))))</f>
        <v>0</v>
      </c>
      <c r="FJ20" s="6" t="str">
        <f ca="1">IF(LOG入力!BH20&gt;0,"",IF(FI20=1,$X20,""))</f>
        <v/>
      </c>
      <c r="FK20" s="6" t="str">
        <f ca="1">IF(LOG入力!BH20&gt;0,"",IF(FI20=1,$Y20,""))</f>
        <v/>
      </c>
      <c r="FL20" s="6" t="str">
        <f ca="1">IF(LOG入力!BH20&gt;0,"",IF(COUNTIF($FJ$19:$FJ20,FJ20)=1,FJ20,""))</f>
        <v/>
      </c>
      <c r="FM20" s="6">
        <f ca="1">IF(LOG入力!BH20&gt;0,0,IF((FF20=1),IF(($FL20=""),0,1),0))</f>
        <v>0</v>
      </c>
      <c r="FN20" s="6" t="str">
        <f ca="1">IF(LOG入力!BH20&gt;0,"",IF(COUNTIF($FK$19:FK20,FK20)=1,FK20,""))</f>
        <v/>
      </c>
      <c r="FO20" s="72">
        <f ca="1">IF(LOG入力!BH20&gt;0,0,IF((FF20=1),IF(($FN20=""),0,1),0))</f>
        <v>0</v>
      </c>
      <c r="FP20" s="71">
        <f t="shared" ca="1" si="108"/>
        <v>0</v>
      </c>
      <c r="FQ20" s="6">
        <f t="shared" ca="1" si="109"/>
        <v>0</v>
      </c>
      <c r="FR20" s="6" t="str">
        <f t="shared" ca="1" si="110"/>
        <v/>
      </c>
      <c r="FS20" s="6">
        <f ca="1">IF(LOG入力!BH20&gt;0,0,IF(FQ20=0,0,(IF(COUNTIF($FR$19:FR20,FR20)=1,IF($FS$3="N",1,IF(EH20=1,1,0))))))</f>
        <v>0</v>
      </c>
      <c r="FT20" s="6" t="str">
        <f ca="1">IF(LOG入力!BH20&gt;0,"",IF(FS20=1,$X20,""))</f>
        <v/>
      </c>
      <c r="FU20" s="6" t="str">
        <f ca="1">IF(LOG入力!BH20&gt;0,"",IF(FS20=1,$Y20,""))</f>
        <v/>
      </c>
      <c r="FV20" s="6" t="str">
        <f ca="1">IF(LOG入力!BH20&gt;0,"",IF(COUNTIF($FT$19:$FT20,FT20)=1,FT20,""))</f>
        <v/>
      </c>
      <c r="FW20" s="6">
        <f ca="1">IF(LOG入力!BH20&gt;0,0,IF((FP20=1),IF(($FV20=""),0,1),0))</f>
        <v>0</v>
      </c>
      <c r="FX20" s="6" t="str">
        <f ca="1">IF(LOG入力!BH20&gt;0,"",IF(COUNTIF($FU$19:FU20,FU20)=1,FU20,""))</f>
        <v/>
      </c>
      <c r="FY20" s="72">
        <f ca="1">IF(LOG入力!BH20&gt;0,0,IF((FP20=1),IF(($FX20=""),0,1),0))</f>
        <v>0</v>
      </c>
      <c r="FZ20" s="71">
        <f t="shared" ca="1" si="111"/>
        <v>0</v>
      </c>
      <c r="GA20" s="6">
        <f t="shared" ca="1" si="112"/>
        <v>0</v>
      </c>
      <c r="GB20" s="6" t="str">
        <f t="shared" ca="1" si="113"/>
        <v/>
      </c>
      <c r="GC20" s="6">
        <f ca="1">IF(LOG入力!BH20&gt;0,0,IF(GA20=0,0,(IF(COUNTIF($GB$19:GB20,GB20)=1,IF($FS$3="N",1,IF(EH20=1,1,0))))))</f>
        <v>0</v>
      </c>
      <c r="GD20" s="6" t="str">
        <f ca="1">IF(LOG入力!BH20&gt;0,"",IF(GC20=1,$X20,""))</f>
        <v/>
      </c>
      <c r="GE20" s="6" t="str">
        <f ca="1">IF(LOG入力!BH20&gt;0,"",IF(GC20=1,$Y20,""))</f>
        <v/>
      </c>
      <c r="GF20" s="6" t="str">
        <f ca="1">IF(LOG入力!BH20&gt;0,"",IF(COUNTIF($GD$19:$GD20,GD20)=1,GD20,""))</f>
        <v/>
      </c>
      <c r="GG20" s="6">
        <f ca="1">IF(LOG入力!BH20&gt;0,0,IF((FZ20=1),IF(($GF20=""),0,1),0))</f>
        <v>0</v>
      </c>
      <c r="GH20" s="6" t="str">
        <f ca="1">IF(LOG入力!BH20&gt;0,"",IF(COUNTIF($GE$19:GE20,GE20)=1,GE20,""))</f>
        <v/>
      </c>
      <c r="GI20" s="72">
        <f ca="1">IF(LOG入力!BH20&gt;0,0,IF((FZ20=1),IF(($GH20=""),0,1),0))</f>
        <v>0</v>
      </c>
      <c r="GK20" s="455" t="str">
        <f ca="1">IF(V20=1,"",IF(LEN(LOG入力!AS20)=0,"",LOG入力!AS20))</f>
        <v/>
      </c>
      <c r="GL20" s="378" t="str">
        <f t="shared" ca="1" si="114"/>
        <v/>
      </c>
      <c r="GM20" s="378" t="str">
        <f t="shared" ca="1" si="115"/>
        <v/>
      </c>
      <c r="GN20" s="74" t="str">
        <f t="shared" ca="1" si="116"/>
        <v/>
      </c>
      <c r="GO20" s="74" t="str">
        <f t="shared" ca="1" si="117"/>
        <v/>
      </c>
      <c r="GQ20" s="74" t="str">
        <f t="shared" ca="1" si="118"/>
        <v/>
      </c>
      <c r="GR20" s="74" t="str">
        <f t="shared" ca="1" si="119"/>
        <v/>
      </c>
      <c r="GS20" s="74" t="str">
        <f t="shared" ca="1" si="120"/>
        <v/>
      </c>
      <c r="GT20" s="74" t="str">
        <f t="shared" ca="1" si="121"/>
        <v/>
      </c>
      <c r="GU20" s="74" t="str">
        <f t="shared" ca="1" si="122"/>
        <v/>
      </c>
      <c r="GV20" s="74" t="str">
        <f t="shared" ca="1" si="123"/>
        <v/>
      </c>
      <c r="GX20" s="74" t="str">
        <f t="shared" ca="1" si="124"/>
        <v/>
      </c>
      <c r="GY20" s="74" t="str">
        <f t="shared" ca="1" si="125"/>
        <v/>
      </c>
      <c r="GZ20" s="74" t="str">
        <f ca="1">IF(V20=1,"",IF(LOG入力!BH20&gt;0,0,IF(GY20=0,0,IF((VALUE((TYPE(VALUE(J20)))))=16,0,IF(VALUE(J20)&lt;60,1,IF(VALUE(J20)&lt;100,0,IF(VALUE(J20)&lt;600,2,0)))))))</f>
        <v/>
      </c>
      <c r="HA20" s="74" t="str">
        <f t="shared" ca="1" si="126"/>
        <v/>
      </c>
      <c r="HB20" s="74" t="str">
        <f ca="1">IF(V20=1,"",IF(LOG入力!BH20&gt;0,0,IF(HA20=0,0,IF((VALUE((TYPE(VALUE(L20)))))=16,0,IF(VALUE(L20)&lt;60,1,IF(VALUE(L20)&lt;100,0,IF(VALUE(L20)&lt;600,2,0)))))))</f>
        <v/>
      </c>
      <c r="HD20" s="74" t="str">
        <f t="shared" ca="1" si="127"/>
        <v/>
      </c>
      <c r="HF20" s="74" t="str">
        <f t="shared" ca="1" si="128"/>
        <v/>
      </c>
      <c r="HG20" s="74" t="str">
        <f t="shared" ca="1" si="129"/>
        <v/>
      </c>
      <c r="HH20" s="74" t="str">
        <f t="shared" ca="1" si="130"/>
        <v/>
      </c>
      <c r="HI20" s="74" t="str">
        <f t="shared" ca="1" si="131"/>
        <v/>
      </c>
      <c r="HJ20" s="74" t="str">
        <f t="shared" ca="1" si="132"/>
        <v/>
      </c>
      <c r="HK20" s="74" t="str">
        <f t="shared" ca="1" si="133"/>
        <v/>
      </c>
      <c r="HL20" s="74" t="str">
        <f t="shared" ca="1" si="134"/>
        <v/>
      </c>
      <c r="HM20" s="74" t="str">
        <f t="shared" ca="1" si="135"/>
        <v/>
      </c>
      <c r="HN20" s="74" t="str">
        <f t="shared" ca="1" si="136"/>
        <v/>
      </c>
      <c r="HO20" s="529" t="str">
        <f t="shared" ca="1" si="137"/>
        <v/>
      </c>
      <c r="HP20" s="74" t="str">
        <f t="shared" ca="1" si="138"/>
        <v/>
      </c>
      <c r="HQ20" s="74" t="str">
        <f t="shared" ca="1" si="139"/>
        <v/>
      </c>
      <c r="HR20" s="74" t="str">
        <f t="shared" ca="1" si="140"/>
        <v/>
      </c>
      <c r="HS20" s="74" t="str">
        <f t="shared" ca="1" si="141"/>
        <v/>
      </c>
      <c r="HT20" s="74" t="str">
        <f ca="1">IF(V20=1,"",IF(LOG入力!BH20&gt;0,0,IF(DV20=1,0,IF(N20="0",0,IF(SUM(HD20:HS20)&gt;0,1,0)))))</f>
        <v/>
      </c>
      <c r="HV20" s="152">
        <v>1</v>
      </c>
      <c r="HW20" s="153" t="s">
        <v>163</v>
      </c>
      <c r="HY20" s="540">
        <v>1</v>
      </c>
      <c r="HZ20" s="153" t="s">
        <v>163</v>
      </c>
      <c r="IA20" s="38"/>
      <c r="IB20" s="540">
        <v>50</v>
      </c>
      <c r="IC20" s="153" t="s">
        <v>163</v>
      </c>
      <c r="ID20" s="38"/>
      <c r="IE20" s="540" t="s">
        <v>301</v>
      </c>
      <c r="IF20" s="541"/>
      <c r="IG20" s="38"/>
    </row>
    <row r="21" spans="1:256" x14ac:dyDescent="0.15">
      <c r="A21" s="5"/>
      <c r="B21" s="532" t="str">
        <f t="shared" ca="1" si="0"/>
        <v/>
      </c>
      <c r="C21" s="533" t="str">
        <f ca="1">LOG入力!AP21</f>
        <v/>
      </c>
      <c r="D21" s="534" t="str">
        <f ca="1">LOG入力!AQ21</f>
        <v/>
      </c>
      <c r="E21" s="534" t="str">
        <f ca="1">LOG入力!AR21</f>
        <v/>
      </c>
      <c r="F21" s="535" t="str">
        <f t="shared" ca="1" si="1"/>
        <v/>
      </c>
      <c r="G21" s="536" t="str">
        <f ca="1">LOG入力!AT21</f>
        <v/>
      </c>
      <c r="H21" s="516" t="str">
        <f ca="1">LOG入力!AU21</f>
        <v/>
      </c>
      <c r="I21" s="542" t="str">
        <f ca="1">LOG入力!AV21</f>
        <v/>
      </c>
      <c r="J21" s="543" t="str">
        <f ca="1">LOG入力!AW21</f>
        <v/>
      </c>
      <c r="K21" s="544" t="str">
        <f ca="1">LOG入力!BJ21</f>
        <v/>
      </c>
      <c r="L21" s="543" t="str">
        <f ca="1">LOG入力!AY21</f>
        <v/>
      </c>
      <c r="M21" s="545" t="str">
        <f ca="1">LOG入力!BK21</f>
        <v/>
      </c>
      <c r="N21" s="512" t="str">
        <f ca="1">IF(V21=1,"",IF(LOG入力!AJ21=1,"1",LOG入力!BA21))</f>
        <v/>
      </c>
      <c r="O21" s="538" t="str">
        <f ca="1">IF(V21=1,"",IF(LEN(LOG入力!O21)=0,"",LOG入力!O21))</f>
        <v/>
      </c>
      <c r="P21" s="290" t="str">
        <f ca="1">IF(V21=1,"",IF($AA$4=1,"",IF(LOG入力!BG21=1,"",CONCATENATE($ER21,$FB21,$FL21,$FV21,$GF21))))</f>
        <v/>
      </c>
      <c r="Q21" s="291" t="str">
        <f ca="1">IF(V21=1,"",IF($AA$4=1,"",IF(LOG入力!BG21=1,"",CONCATENATE($ET21,$FD21,$FN21,$FX21,$GH21))))</f>
        <v/>
      </c>
      <c r="R21" s="292" t="str">
        <f ca="1">IF(V21=1,"",IF($AA$4=1,"",IF(LOG入力!BH21&gt;0,0,AA21)))</f>
        <v/>
      </c>
      <c r="S21" s="293" t="str">
        <f t="shared" ca="1" si="2"/>
        <v/>
      </c>
      <c r="T21" s="680"/>
      <c r="U21" s="38"/>
      <c r="V21" s="196">
        <f ca="1">LOG入力!AN21</f>
        <v>1</v>
      </c>
      <c r="W21" s="38"/>
      <c r="X21" s="516" t="str">
        <f t="shared" ca="1" si="3"/>
        <v/>
      </c>
      <c r="Y21" s="515" t="str">
        <f t="shared" ca="1" si="4"/>
        <v/>
      </c>
      <c r="Z21" s="518" t="str">
        <f t="shared" ca="1" si="5"/>
        <v/>
      </c>
      <c r="AA21" s="519" t="str">
        <f t="shared" ca="1" si="6"/>
        <v/>
      </c>
      <c r="AC21" s="6" t="str">
        <f t="shared" ca="1" si="7"/>
        <v/>
      </c>
      <c r="AD21" s="6" t="str">
        <f t="shared" ca="1" si="8"/>
        <v/>
      </c>
      <c r="AE21" s="6" t="str">
        <f t="shared" ca="1" si="9"/>
        <v/>
      </c>
      <c r="AF21" s="6" t="str">
        <f t="shared" ca="1" si="10"/>
        <v/>
      </c>
      <c r="AG21" s="6" t="str">
        <f t="shared" ca="1" si="11"/>
        <v/>
      </c>
      <c r="AH21" s="6" t="str">
        <f t="shared" ca="1" si="12"/>
        <v/>
      </c>
      <c r="AI21" s="6" t="str">
        <f t="shared" ca="1" si="13"/>
        <v/>
      </c>
      <c r="AJ21" s="6" t="str">
        <f t="shared" ca="1" si="14"/>
        <v/>
      </c>
      <c r="AK21" s="6" t="str">
        <f t="shared" ca="1" si="15"/>
        <v/>
      </c>
      <c r="AL21" s="6" t="str">
        <f t="shared" ca="1" si="16"/>
        <v/>
      </c>
      <c r="AM21" s="6" t="str">
        <f t="shared" ca="1" si="17"/>
        <v/>
      </c>
      <c r="AN21" s="6" t="str">
        <f t="shared" ca="1" si="18"/>
        <v/>
      </c>
      <c r="AO21" s="6" t="str">
        <f t="shared" ca="1" si="19"/>
        <v/>
      </c>
      <c r="AP21" s="6" t="str">
        <f t="shared" ca="1" si="20"/>
        <v/>
      </c>
      <c r="AQ21" s="6" t="str">
        <f t="shared" ca="1" si="21"/>
        <v/>
      </c>
      <c r="AR21" s="6" t="str">
        <f t="shared" ca="1" si="22"/>
        <v/>
      </c>
      <c r="AS21" s="6" t="str">
        <f t="shared" ca="1" si="23"/>
        <v/>
      </c>
      <c r="AT21" s="6" t="str">
        <f t="shared" ca="1" si="24"/>
        <v/>
      </c>
      <c r="AU21" s="6" t="str">
        <f t="shared" ca="1" si="25"/>
        <v/>
      </c>
      <c r="AV21" s="6" t="str">
        <f t="shared" ca="1" si="26"/>
        <v/>
      </c>
      <c r="AW21" s="6" t="str">
        <f t="shared" ca="1" si="27"/>
        <v/>
      </c>
      <c r="AY21" s="6" t="str">
        <f t="shared" ca="1" si="28"/>
        <v/>
      </c>
      <c r="AZ21" s="6" t="str">
        <f t="shared" ca="1" si="29"/>
        <v/>
      </c>
      <c r="BA21" s="6" t="str">
        <f t="shared" ca="1" si="30"/>
        <v/>
      </c>
      <c r="BB21" s="6" t="str">
        <f t="shared" ca="1" si="31"/>
        <v/>
      </c>
      <c r="BC21" s="6" t="str">
        <f t="shared" ca="1" si="32"/>
        <v/>
      </c>
      <c r="BD21" s="6" t="str">
        <f t="shared" ca="1" si="33"/>
        <v/>
      </c>
      <c r="BE21" s="6" t="str">
        <f t="shared" ca="1" si="34"/>
        <v/>
      </c>
      <c r="BF21" s="6" t="str">
        <f t="shared" ca="1" si="35"/>
        <v/>
      </c>
      <c r="BG21" s="6" t="str">
        <f t="shared" ca="1" si="36"/>
        <v/>
      </c>
      <c r="BH21" s="6" t="str">
        <f t="shared" ca="1" si="37"/>
        <v/>
      </c>
      <c r="BI21" s="6" t="str">
        <f t="shared" ca="1" si="38"/>
        <v/>
      </c>
      <c r="BJ21" s="6" t="str">
        <f t="shared" ca="1" si="39"/>
        <v/>
      </c>
      <c r="BK21" s="6" t="str">
        <f t="shared" ca="1" si="40"/>
        <v/>
      </c>
      <c r="BL21" s="6" t="str">
        <f t="shared" ca="1" si="41"/>
        <v/>
      </c>
      <c r="BM21" s="6" t="str">
        <f t="shared" ca="1" si="42"/>
        <v/>
      </c>
      <c r="BN21" s="6" t="str">
        <f t="shared" ca="1" si="43"/>
        <v/>
      </c>
      <c r="BO21" s="6" t="str">
        <f t="shared" ca="1" si="44"/>
        <v/>
      </c>
      <c r="BP21" s="6" t="str">
        <f t="shared" ca="1" si="45"/>
        <v/>
      </c>
      <c r="BQ21" s="6" t="str">
        <f t="shared" ca="1" si="46"/>
        <v/>
      </c>
      <c r="BR21" s="6" t="str">
        <f t="shared" ca="1" si="47"/>
        <v/>
      </c>
      <c r="BS21" s="6" t="str">
        <f t="shared" ca="1" si="48"/>
        <v/>
      </c>
      <c r="BU21" s="6" t="str">
        <f t="shared" ca="1" si="49"/>
        <v/>
      </c>
      <c r="BW21" s="515" t="str">
        <f t="shared" ca="1" si="50"/>
        <v/>
      </c>
      <c r="BX21" s="515">
        <f t="shared" ca="1" si="51"/>
        <v>0</v>
      </c>
      <c r="BY21" s="515" t="str">
        <f t="shared" ca="1" si="52"/>
        <v/>
      </c>
      <c r="CA21" s="6">
        <f t="shared" ca="1" si="53"/>
        <v>1</v>
      </c>
      <c r="CC21" s="523" t="str">
        <f t="shared" ca="1" si="54"/>
        <v/>
      </c>
      <c r="CE21" s="6" t="str">
        <f t="shared" ca="1" si="55"/>
        <v/>
      </c>
      <c r="CG21" s="524" t="str">
        <f ca="1">IF(V21=1,"",IF($AA$4=1,"",IF(LOG入力!BH21&gt;0,"",IF(N21=0,"",IF(DX21=1,"",IF(HT21=0,"","★"))))))</f>
        <v/>
      </c>
      <c r="CI21" s="74" t="str">
        <f t="shared" ca="1" si="56"/>
        <v/>
      </c>
      <c r="CK21" s="525" t="str">
        <f ca="1">IF(V21=1,"",IF(LOG入力!BH21&gt;0,1,0))</f>
        <v/>
      </c>
      <c r="CL21" s="74" t="str">
        <f t="shared" ca="1" si="57"/>
        <v/>
      </c>
      <c r="CN21" s="74" t="str">
        <f t="shared" ca="1" si="58"/>
        <v/>
      </c>
      <c r="CO21" s="74" t="str">
        <f t="shared" ca="1" si="59"/>
        <v/>
      </c>
      <c r="CQ21" s="74" t="str">
        <f t="shared" ca="1" si="60"/>
        <v/>
      </c>
      <c r="CR21" s="74" t="str">
        <f t="shared" ca="1" si="61"/>
        <v/>
      </c>
      <c r="CS21" s="74" t="str">
        <f t="shared" ca="1" si="62"/>
        <v/>
      </c>
      <c r="CT21" s="74" t="str">
        <f t="shared" ca="1" si="63"/>
        <v/>
      </c>
      <c r="CU21" s="74" t="str">
        <f t="shared" ca="1" si="64"/>
        <v/>
      </c>
      <c r="CV21" s="74" t="str">
        <f t="shared" ca="1" si="65"/>
        <v/>
      </c>
      <c r="CW21" s="74" t="str">
        <f t="shared" ca="1" si="66"/>
        <v/>
      </c>
      <c r="CX21" s="74" t="str">
        <f t="shared" ca="1" si="67"/>
        <v/>
      </c>
      <c r="CY21" s="74" t="str">
        <f t="shared" ca="1" si="68"/>
        <v/>
      </c>
      <c r="CZ21" s="74" t="str">
        <f t="shared" ca="1" si="69"/>
        <v/>
      </c>
      <c r="DA21" s="74" t="str">
        <f t="shared" ca="1" si="70"/>
        <v/>
      </c>
      <c r="DB21" s="74" t="str">
        <f t="shared" ca="1" si="71"/>
        <v/>
      </c>
      <c r="DD21" s="74" t="str">
        <f t="shared" ca="1" si="72"/>
        <v/>
      </c>
      <c r="DE21" s="74" t="str">
        <f t="shared" ca="1" si="73"/>
        <v/>
      </c>
      <c r="DF21" s="74" t="str">
        <f t="shared" ca="1" si="74"/>
        <v/>
      </c>
      <c r="DG21" s="74" t="str">
        <f t="shared" ca="1" si="75"/>
        <v/>
      </c>
      <c r="DH21" s="74" t="str">
        <f t="shared" ca="1" si="76"/>
        <v/>
      </c>
      <c r="DI21" s="74" t="str">
        <f t="shared" ca="1" si="77"/>
        <v/>
      </c>
      <c r="DJ21" s="74" t="str">
        <f t="shared" ca="1" si="78"/>
        <v/>
      </c>
      <c r="DK21" s="74" t="str">
        <f t="shared" ca="1" si="79"/>
        <v/>
      </c>
      <c r="DL21" s="74" t="str">
        <f t="shared" ca="1" si="80"/>
        <v/>
      </c>
      <c r="DM21" s="74" t="str">
        <f t="shared" ca="1" si="81"/>
        <v/>
      </c>
      <c r="DN21" s="74" t="str">
        <f t="shared" ca="1" si="82"/>
        <v/>
      </c>
      <c r="DO21" s="74" t="str">
        <f t="shared" ca="1" si="83"/>
        <v/>
      </c>
      <c r="DQ21" s="74" t="str">
        <f t="shared" ca="1" si="84"/>
        <v/>
      </c>
      <c r="DS21" s="74" t="str">
        <f t="shared" ca="1" si="85"/>
        <v/>
      </c>
      <c r="DT21" s="74" t="str">
        <f t="shared" ca="1" si="86"/>
        <v/>
      </c>
      <c r="DV21" s="525" t="str">
        <f t="shared" ca="1" si="87"/>
        <v/>
      </c>
      <c r="DW21" s="74" t="str">
        <f t="shared" ca="1" si="88"/>
        <v/>
      </c>
      <c r="DX21" s="485" t="str">
        <f t="shared" ca="1" si="89"/>
        <v/>
      </c>
      <c r="DY21" s="74" t="str">
        <f t="shared" ca="1" si="90"/>
        <v/>
      </c>
      <c r="DZ21" s="74" t="str">
        <f t="shared" ca="1" si="91"/>
        <v/>
      </c>
      <c r="EA21" s="74" t="str">
        <f t="shared" ca="1" si="92"/>
        <v/>
      </c>
      <c r="EC21" s="74" t="str">
        <f t="shared" ca="1" si="93"/>
        <v/>
      </c>
      <c r="ED21" s="74" t="str">
        <f t="shared" ca="1" si="94"/>
        <v/>
      </c>
      <c r="EE21" s="74" t="str">
        <f t="shared" ca="1" si="95"/>
        <v/>
      </c>
      <c r="EG21" s="479" t="str">
        <f ca="1">IF(V21=1,"",IF(LOG入力!BH21&gt;0,0,IF(CG21="★",0,IF(R21=1,0,IF(N21=0,0,1)))))</f>
        <v/>
      </c>
      <c r="EH21" s="483" t="str">
        <f t="shared" ca="1" si="96"/>
        <v/>
      </c>
      <c r="EI21" s="483" t="str">
        <f t="shared" ca="1" si="97"/>
        <v/>
      </c>
      <c r="EJ21" s="483" t="str">
        <f t="shared" ca="1" si="98"/>
        <v/>
      </c>
      <c r="EL21" s="71">
        <f t="shared" ca="1" si="99"/>
        <v>0</v>
      </c>
      <c r="EM21" s="6">
        <f t="shared" ca="1" si="100"/>
        <v>0</v>
      </c>
      <c r="EN21" s="6" t="str">
        <f t="shared" ca="1" si="101"/>
        <v/>
      </c>
      <c r="EO21" s="6">
        <f ca="1">IF(LOG入力!BH21&gt;0,0,IF(EM21=0,0,(IF(COUNTIF($EN$19:EN21,EN21)=1,IF($FS$3="N",1,IF(EH21=1,1,0))))))</f>
        <v>0</v>
      </c>
      <c r="EP21" s="6" t="str">
        <f ca="1">IF(LOG入力!BH21&gt;0,"",IF(EO21=1,$X21,""))</f>
        <v/>
      </c>
      <c r="EQ21" s="6" t="str">
        <f ca="1">IF(LOG入力!BH21&gt;0,"",IF(EO21=1,$Y21,""))</f>
        <v/>
      </c>
      <c r="ER21" s="520" t="str">
        <f ca="1">IF(LOG入力!BH21&gt;0,"",IF(COUNTIF($EP$19:$EP21,EP21)=1,EP21,""))</f>
        <v/>
      </c>
      <c r="ES21" s="520">
        <f ca="1">IF(LOG入力!BH21&gt;0,0,IF((EL21=1),IF(($ER21=""),0,1),0))</f>
        <v>0</v>
      </c>
      <c r="ET21" s="520" t="str">
        <f ca="1">IF(LOG入力!BH21&gt;0,"",IF(COUNTIF($EQ$19:EQ21,EQ21)=1,EQ21,""))</f>
        <v/>
      </c>
      <c r="EU21" s="539">
        <f ca="1">IF(LOG入力!BH21&gt;0,0,IF((EL21=1),IF(($ET21=""),0,1),0))</f>
        <v>0</v>
      </c>
      <c r="EV21" s="71">
        <f t="shared" ca="1" si="102"/>
        <v>0</v>
      </c>
      <c r="EW21" s="6">
        <f t="shared" ca="1" si="103"/>
        <v>0</v>
      </c>
      <c r="EX21" s="6" t="str">
        <f t="shared" ca="1" si="104"/>
        <v/>
      </c>
      <c r="EY21" s="6">
        <f ca="1">IF(LOG入力!BH21&gt;0,0,IF(EW21=0,0,(IF(COUNTIF($EX$19:EX21,EX21)=1,IF($FS$3="N",1,IF(EH21=1,1,0))))))</f>
        <v>0</v>
      </c>
      <c r="EZ21" s="6" t="str">
        <f ca="1">IF(LOG入力!BH21&gt;0,"",IF(EY21=1,$X21,""))</f>
        <v/>
      </c>
      <c r="FA21" s="6" t="str">
        <f ca="1">IF(LOG入力!BH21&gt;0,"",IF(EY21=1,$Y21,""))</f>
        <v/>
      </c>
      <c r="FB21" s="6" t="str">
        <f ca="1">IF(LOG入力!BH21&gt;0,"",IF(COUNTIF($EZ$19:$EZ21,EZ21)=1,EZ21,""))</f>
        <v/>
      </c>
      <c r="FC21" s="6">
        <f ca="1">IF(LOG入力!BH21&gt;0,0,IF((EV21=1),IF(($FB21=""),0,1),0))</f>
        <v>0</v>
      </c>
      <c r="FD21" s="6" t="str">
        <f ca="1">IF(LOG入力!BH21&gt;0,"",IF(COUNTIF($FA$19:FA21,FA21)=1,FA21,""))</f>
        <v/>
      </c>
      <c r="FE21" s="72">
        <f ca="1">IF(LOG入力!BH21&gt;0,0,IF((EV21=1),IF(($FD21=""),0,1),0))</f>
        <v>0</v>
      </c>
      <c r="FF21" s="71">
        <f t="shared" ca="1" si="105"/>
        <v>0</v>
      </c>
      <c r="FG21" s="6">
        <f t="shared" ca="1" si="106"/>
        <v>0</v>
      </c>
      <c r="FH21" s="6" t="str">
        <f t="shared" ca="1" si="107"/>
        <v/>
      </c>
      <c r="FI21" s="6">
        <f ca="1">IF(LOG入力!BH21&gt;0,0,IF(FG21=0,0,(IF(COUNTIF($FH$19:FH21,FH21)=1,IF($FS$3="N",1,IF(EH21=1,1,0))))))</f>
        <v>0</v>
      </c>
      <c r="FJ21" s="6" t="str">
        <f ca="1">IF(LOG入力!BH21&gt;0,"",IF(FI21=1,$X21,""))</f>
        <v/>
      </c>
      <c r="FK21" s="6" t="str">
        <f ca="1">IF(LOG入力!BH21&gt;0,"",IF(FI21=1,$Y21,""))</f>
        <v/>
      </c>
      <c r="FL21" s="6" t="str">
        <f ca="1">IF(LOG入力!BH21&gt;0,"",IF(COUNTIF($FJ$19:$FJ21,FJ21)=1,FJ21,""))</f>
        <v/>
      </c>
      <c r="FM21" s="6">
        <f ca="1">IF(LOG入力!BH21&gt;0,0,IF((FF21=1),IF(($FL21=""),0,1),0))</f>
        <v>0</v>
      </c>
      <c r="FN21" s="6" t="str">
        <f ca="1">IF(LOG入力!BH21&gt;0,"",IF(COUNTIF($FK$19:FK21,FK21)=1,FK21,""))</f>
        <v/>
      </c>
      <c r="FO21" s="72">
        <f ca="1">IF(LOG入力!BH21&gt;0,0,IF((FF21=1),IF(($FN21=""),0,1),0))</f>
        <v>0</v>
      </c>
      <c r="FP21" s="71">
        <f t="shared" ca="1" si="108"/>
        <v>0</v>
      </c>
      <c r="FQ21" s="6">
        <f t="shared" ca="1" si="109"/>
        <v>0</v>
      </c>
      <c r="FR21" s="6" t="str">
        <f t="shared" ca="1" si="110"/>
        <v/>
      </c>
      <c r="FS21" s="6">
        <f ca="1">IF(LOG入力!BH21&gt;0,0,IF(FQ21=0,0,(IF(COUNTIF($FR$19:FR21,FR21)=1,IF($FS$3="N",1,IF(EH21=1,1,0))))))</f>
        <v>0</v>
      </c>
      <c r="FT21" s="6" t="str">
        <f ca="1">IF(LOG入力!BH21&gt;0,"",IF(FS21=1,$X21,""))</f>
        <v/>
      </c>
      <c r="FU21" s="6" t="str">
        <f ca="1">IF(LOG入力!BH21&gt;0,"",IF(FS21=1,$Y21,""))</f>
        <v/>
      </c>
      <c r="FV21" s="6" t="str">
        <f ca="1">IF(LOG入力!BH21&gt;0,"",IF(COUNTIF($FT$19:$FT21,FT21)=1,FT21,""))</f>
        <v/>
      </c>
      <c r="FW21" s="6">
        <f ca="1">IF(LOG入力!BH21&gt;0,0,IF((FP21=1),IF(($FV21=""),0,1),0))</f>
        <v>0</v>
      </c>
      <c r="FX21" s="6" t="str">
        <f ca="1">IF(LOG入力!BH21&gt;0,"",IF(COUNTIF($FU$19:FU21,FU21)=1,FU21,""))</f>
        <v/>
      </c>
      <c r="FY21" s="72">
        <f ca="1">IF(LOG入力!BH21&gt;0,0,IF((FP21=1),IF(($FX21=""),0,1),0))</f>
        <v>0</v>
      </c>
      <c r="FZ21" s="71">
        <f t="shared" ca="1" si="111"/>
        <v>0</v>
      </c>
      <c r="GA21" s="6">
        <f t="shared" ca="1" si="112"/>
        <v>0</v>
      </c>
      <c r="GB21" s="6" t="str">
        <f t="shared" ca="1" si="113"/>
        <v/>
      </c>
      <c r="GC21" s="6">
        <f ca="1">IF(LOG入力!BH21&gt;0,0,IF(GA21=0,0,(IF(COUNTIF($GB$19:GB21,GB21)=1,IF($FS$3="N",1,IF(EH21=1,1,0))))))</f>
        <v>0</v>
      </c>
      <c r="GD21" s="6" t="str">
        <f ca="1">IF(LOG入力!BH21&gt;0,"",IF(GC21=1,$X21,""))</f>
        <v/>
      </c>
      <c r="GE21" s="6" t="str">
        <f ca="1">IF(LOG入力!BH21&gt;0,"",IF(GC21=1,$Y21,""))</f>
        <v/>
      </c>
      <c r="GF21" s="6" t="str">
        <f ca="1">IF(LOG入力!BH21&gt;0,"",IF(COUNTIF($GD$19:$GD21,GD21)=1,GD21,""))</f>
        <v/>
      </c>
      <c r="GG21" s="6">
        <f ca="1">IF(LOG入力!BH21&gt;0,0,IF((FZ21=1),IF(($GF21=""),0,1),0))</f>
        <v>0</v>
      </c>
      <c r="GH21" s="6" t="str">
        <f ca="1">IF(LOG入力!BH21&gt;0,"",IF(COUNTIF($GE$19:GE21,GE21)=1,GE21,""))</f>
        <v/>
      </c>
      <c r="GI21" s="72">
        <f ca="1">IF(LOG入力!BH21&gt;0,0,IF((FZ21=1),IF(($GH21=""),0,1),0))</f>
        <v>0</v>
      </c>
      <c r="GK21" s="455" t="str">
        <f ca="1">IF(V21=1,"",IF(LEN(LOG入力!AS21)=0,"",LOG入力!AS21))</f>
        <v/>
      </c>
      <c r="GL21" s="378" t="str">
        <f t="shared" ca="1" si="114"/>
        <v/>
      </c>
      <c r="GM21" s="378" t="str">
        <f t="shared" ca="1" si="115"/>
        <v/>
      </c>
      <c r="GN21" s="74" t="str">
        <f t="shared" ca="1" si="116"/>
        <v/>
      </c>
      <c r="GO21" s="74" t="str">
        <f t="shared" ca="1" si="117"/>
        <v/>
      </c>
      <c r="GQ21" s="74" t="str">
        <f t="shared" ca="1" si="118"/>
        <v/>
      </c>
      <c r="GR21" s="74" t="str">
        <f t="shared" ca="1" si="119"/>
        <v/>
      </c>
      <c r="GS21" s="74" t="str">
        <f t="shared" ca="1" si="120"/>
        <v/>
      </c>
      <c r="GT21" s="74" t="str">
        <f t="shared" ca="1" si="121"/>
        <v/>
      </c>
      <c r="GU21" s="74" t="str">
        <f t="shared" ca="1" si="122"/>
        <v/>
      </c>
      <c r="GV21" s="74" t="str">
        <f t="shared" ca="1" si="123"/>
        <v/>
      </c>
      <c r="GX21" s="74" t="str">
        <f t="shared" ca="1" si="124"/>
        <v/>
      </c>
      <c r="GY21" s="74" t="str">
        <f t="shared" ca="1" si="125"/>
        <v/>
      </c>
      <c r="GZ21" s="74" t="str">
        <f ca="1">IF(V21=1,"",IF(LOG入力!BH21&gt;0,0,IF(GY21=0,0,IF((VALUE((TYPE(VALUE(J21)))))=16,0,IF(VALUE(J21)&lt;60,1,IF(VALUE(J21)&lt;100,0,IF(VALUE(J21)&lt;600,2,0)))))))</f>
        <v/>
      </c>
      <c r="HA21" s="74" t="str">
        <f t="shared" ca="1" si="126"/>
        <v/>
      </c>
      <c r="HB21" s="74" t="str">
        <f ca="1">IF(V21=1,"",IF(LOG入力!BH21&gt;0,0,IF(HA21=0,0,IF((VALUE((TYPE(VALUE(L21)))))=16,0,IF(VALUE(L21)&lt;60,1,IF(VALUE(L21)&lt;100,0,IF(VALUE(L21)&lt;600,2,0)))))))</f>
        <v/>
      </c>
      <c r="HD21" s="74" t="str">
        <f t="shared" ca="1" si="127"/>
        <v/>
      </c>
      <c r="HF21" s="74" t="str">
        <f t="shared" ca="1" si="128"/>
        <v/>
      </c>
      <c r="HG21" s="74" t="str">
        <f t="shared" ca="1" si="129"/>
        <v/>
      </c>
      <c r="HH21" s="74" t="str">
        <f t="shared" ca="1" si="130"/>
        <v/>
      </c>
      <c r="HI21" s="74" t="str">
        <f t="shared" ca="1" si="131"/>
        <v/>
      </c>
      <c r="HJ21" s="74" t="str">
        <f t="shared" ca="1" si="132"/>
        <v/>
      </c>
      <c r="HK21" s="74" t="str">
        <f t="shared" ca="1" si="133"/>
        <v/>
      </c>
      <c r="HL21" s="74" t="str">
        <f t="shared" ca="1" si="134"/>
        <v/>
      </c>
      <c r="HM21" s="74" t="str">
        <f t="shared" ca="1" si="135"/>
        <v/>
      </c>
      <c r="HN21" s="74" t="str">
        <f t="shared" ca="1" si="136"/>
        <v/>
      </c>
      <c r="HO21" s="529" t="str">
        <f t="shared" ca="1" si="137"/>
        <v/>
      </c>
      <c r="HP21" s="74" t="str">
        <f t="shared" ca="1" si="138"/>
        <v/>
      </c>
      <c r="HQ21" s="74" t="str">
        <f t="shared" ca="1" si="139"/>
        <v/>
      </c>
      <c r="HR21" s="74" t="str">
        <f t="shared" ca="1" si="140"/>
        <v/>
      </c>
      <c r="HS21" s="74" t="str">
        <f t="shared" ca="1" si="141"/>
        <v/>
      </c>
      <c r="HT21" s="74" t="str">
        <f ca="1">IF(V21=1,"",IF(LOG入力!BH21&gt;0,0,IF(DV21=1,0,IF(N21="0",0,IF(SUM(HD21:HS21)&gt;0,1,0)))))</f>
        <v/>
      </c>
      <c r="HV21" s="152">
        <v>2</v>
      </c>
      <c r="HW21" s="153" t="s">
        <v>163</v>
      </c>
      <c r="HY21" s="540">
        <v>2</v>
      </c>
      <c r="HZ21" s="153" t="s">
        <v>163</v>
      </c>
      <c r="IA21" s="38"/>
      <c r="IB21" s="540">
        <v>144</v>
      </c>
      <c r="IC21" s="153" t="s">
        <v>163</v>
      </c>
      <c r="ID21" s="38"/>
      <c r="IE21" s="540" t="s">
        <v>306</v>
      </c>
      <c r="IF21" s="541"/>
      <c r="IG21" s="38"/>
    </row>
    <row r="22" spans="1:256" x14ac:dyDescent="0.15">
      <c r="A22" s="5"/>
      <c r="B22" s="532" t="str">
        <f t="shared" ca="1" si="0"/>
        <v/>
      </c>
      <c r="C22" s="533" t="str">
        <f ca="1">LOG入力!AP22</f>
        <v/>
      </c>
      <c r="D22" s="534" t="str">
        <f ca="1">LOG入力!AQ22</f>
        <v/>
      </c>
      <c r="E22" s="534" t="str">
        <f ca="1">LOG入力!AR22</f>
        <v/>
      </c>
      <c r="F22" s="535" t="str">
        <f t="shared" ca="1" si="1"/>
        <v/>
      </c>
      <c r="G22" s="536" t="str">
        <f ca="1">LOG入力!AT22</f>
        <v/>
      </c>
      <c r="H22" s="516" t="str">
        <f ca="1">LOG入力!AU22</f>
        <v/>
      </c>
      <c r="I22" s="542" t="str">
        <f ca="1">LOG入力!AV22</f>
        <v/>
      </c>
      <c r="J22" s="543" t="str">
        <f ca="1">LOG入力!AW22</f>
        <v/>
      </c>
      <c r="K22" s="544" t="str">
        <f ca="1">LOG入力!BJ22</f>
        <v/>
      </c>
      <c r="L22" s="543" t="str">
        <f ca="1">LOG入力!AY22</f>
        <v/>
      </c>
      <c r="M22" s="545" t="str">
        <f ca="1">LOG入力!BK22</f>
        <v/>
      </c>
      <c r="N22" s="512" t="str">
        <f ca="1">IF(V22=1,"",IF(LOG入力!AJ22=1,"1",LOG入力!BA22))</f>
        <v/>
      </c>
      <c r="O22" s="538" t="str">
        <f ca="1">IF(V22=1,"",IF(LEN(LOG入力!O22)=0,"",LOG入力!O22))</f>
        <v/>
      </c>
      <c r="P22" s="290" t="str">
        <f ca="1">IF(V22=1,"",IF($AA$4=1,"",IF(LOG入力!BG22=1,"",CONCATENATE($ER22,$FB22,$FL22,$FV22,$GF22))))</f>
        <v/>
      </c>
      <c r="Q22" s="291" t="str">
        <f ca="1">IF(V22=1,"",IF($AA$4=1,"",IF(LOG入力!BG22=1,"",CONCATENATE($ET22,$FD22,$FN22,$FX22,$GH22))))</f>
        <v/>
      </c>
      <c r="R22" s="292" t="str">
        <f ca="1">IF(V22=1,"",IF($AA$4=1,"",IF(LOG入力!BH22&gt;0,0,AA22)))</f>
        <v/>
      </c>
      <c r="S22" s="293" t="str">
        <f t="shared" ca="1" si="2"/>
        <v/>
      </c>
      <c r="T22" s="680"/>
      <c r="U22" s="38"/>
      <c r="V22" s="196">
        <f ca="1">LOG入力!AN22</f>
        <v>1</v>
      </c>
      <c r="W22" s="38"/>
      <c r="X22" s="516" t="str">
        <f t="shared" ca="1" si="3"/>
        <v/>
      </c>
      <c r="Y22" s="515" t="str">
        <f t="shared" ca="1" si="4"/>
        <v/>
      </c>
      <c r="Z22" s="518" t="str">
        <f t="shared" ca="1" si="5"/>
        <v/>
      </c>
      <c r="AA22" s="519" t="str">
        <f t="shared" ca="1" si="6"/>
        <v/>
      </c>
      <c r="AC22" s="6" t="str">
        <f t="shared" ca="1" si="7"/>
        <v/>
      </c>
      <c r="AD22" s="6" t="str">
        <f t="shared" ca="1" si="8"/>
        <v/>
      </c>
      <c r="AE22" s="6" t="str">
        <f t="shared" ca="1" si="9"/>
        <v/>
      </c>
      <c r="AF22" s="6" t="str">
        <f t="shared" ca="1" si="10"/>
        <v/>
      </c>
      <c r="AG22" s="6" t="str">
        <f t="shared" ca="1" si="11"/>
        <v/>
      </c>
      <c r="AH22" s="6" t="str">
        <f t="shared" ca="1" si="12"/>
        <v/>
      </c>
      <c r="AI22" s="6" t="str">
        <f t="shared" ca="1" si="13"/>
        <v/>
      </c>
      <c r="AJ22" s="6" t="str">
        <f t="shared" ca="1" si="14"/>
        <v/>
      </c>
      <c r="AK22" s="6" t="str">
        <f t="shared" ca="1" si="15"/>
        <v/>
      </c>
      <c r="AL22" s="6" t="str">
        <f t="shared" ca="1" si="16"/>
        <v/>
      </c>
      <c r="AM22" s="6" t="str">
        <f t="shared" ca="1" si="17"/>
        <v/>
      </c>
      <c r="AN22" s="6" t="str">
        <f t="shared" ca="1" si="18"/>
        <v/>
      </c>
      <c r="AO22" s="6" t="str">
        <f t="shared" ca="1" si="19"/>
        <v/>
      </c>
      <c r="AP22" s="6" t="str">
        <f t="shared" ca="1" si="20"/>
        <v/>
      </c>
      <c r="AQ22" s="6" t="str">
        <f t="shared" ca="1" si="21"/>
        <v/>
      </c>
      <c r="AR22" s="6" t="str">
        <f t="shared" ca="1" si="22"/>
        <v/>
      </c>
      <c r="AS22" s="6" t="str">
        <f t="shared" ca="1" si="23"/>
        <v/>
      </c>
      <c r="AT22" s="6" t="str">
        <f t="shared" ca="1" si="24"/>
        <v/>
      </c>
      <c r="AU22" s="6" t="str">
        <f t="shared" ca="1" si="25"/>
        <v/>
      </c>
      <c r="AV22" s="6" t="str">
        <f t="shared" ca="1" si="26"/>
        <v/>
      </c>
      <c r="AW22" s="6" t="str">
        <f t="shared" ca="1" si="27"/>
        <v/>
      </c>
      <c r="AY22" s="6" t="str">
        <f t="shared" ca="1" si="28"/>
        <v/>
      </c>
      <c r="AZ22" s="6" t="str">
        <f t="shared" ca="1" si="29"/>
        <v/>
      </c>
      <c r="BA22" s="6" t="str">
        <f t="shared" ca="1" si="30"/>
        <v/>
      </c>
      <c r="BB22" s="6" t="str">
        <f t="shared" ca="1" si="31"/>
        <v/>
      </c>
      <c r="BC22" s="6" t="str">
        <f t="shared" ca="1" si="32"/>
        <v/>
      </c>
      <c r="BD22" s="6" t="str">
        <f t="shared" ca="1" si="33"/>
        <v/>
      </c>
      <c r="BE22" s="6" t="str">
        <f t="shared" ca="1" si="34"/>
        <v/>
      </c>
      <c r="BF22" s="6" t="str">
        <f t="shared" ca="1" si="35"/>
        <v/>
      </c>
      <c r="BG22" s="6" t="str">
        <f t="shared" ca="1" si="36"/>
        <v/>
      </c>
      <c r="BH22" s="6" t="str">
        <f t="shared" ca="1" si="37"/>
        <v/>
      </c>
      <c r="BI22" s="6" t="str">
        <f t="shared" ca="1" si="38"/>
        <v/>
      </c>
      <c r="BJ22" s="6" t="str">
        <f t="shared" ca="1" si="39"/>
        <v/>
      </c>
      <c r="BK22" s="6" t="str">
        <f t="shared" ca="1" si="40"/>
        <v/>
      </c>
      <c r="BL22" s="6" t="str">
        <f t="shared" ca="1" si="41"/>
        <v/>
      </c>
      <c r="BM22" s="6" t="str">
        <f t="shared" ca="1" si="42"/>
        <v/>
      </c>
      <c r="BN22" s="6" t="str">
        <f t="shared" ca="1" si="43"/>
        <v/>
      </c>
      <c r="BO22" s="6" t="str">
        <f t="shared" ca="1" si="44"/>
        <v/>
      </c>
      <c r="BP22" s="6" t="str">
        <f t="shared" ca="1" si="45"/>
        <v/>
      </c>
      <c r="BQ22" s="6" t="str">
        <f t="shared" ca="1" si="46"/>
        <v/>
      </c>
      <c r="BR22" s="6" t="str">
        <f t="shared" ca="1" si="47"/>
        <v/>
      </c>
      <c r="BS22" s="6" t="str">
        <f t="shared" ca="1" si="48"/>
        <v/>
      </c>
      <c r="BU22" s="6" t="str">
        <f t="shared" ca="1" si="49"/>
        <v/>
      </c>
      <c r="BW22" s="515" t="str">
        <f t="shared" ca="1" si="50"/>
        <v/>
      </c>
      <c r="BX22" s="515">
        <f t="shared" ca="1" si="51"/>
        <v>0</v>
      </c>
      <c r="BY22" s="515" t="str">
        <f t="shared" ca="1" si="52"/>
        <v/>
      </c>
      <c r="CA22" s="6">
        <f t="shared" ca="1" si="53"/>
        <v>1</v>
      </c>
      <c r="CC22" s="523" t="str">
        <f t="shared" ca="1" si="54"/>
        <v/>
      </c>
      <c r="CE22" s="6" t="str">
        <f t="shared" ca="1" si="55"/>
        <v/>
      </c>
      <c r="CG22" s="524" t="str">
        <f ca="1">IF(V22=1,"",IF($AA$4=1,"",IF(LOG入力!BH22&gt;0,"",IF(N22=0,"",IF(DX22=1,"",IF(HT22=0,"","★"))))))</f>
        <v/>
      </c>
      <c r="CI22" s="74" t="str">
        <f t="shared" ca="1" si="56"/>
        <v/>
      </c>
      <c r="CK22" s="525" t="str">
        <f ca="1">IF(V22=1,"",IF(LOG入力!BH22&gt;0,1,0))</f>
        <v/>
      </c>
      <c r="CL22" s="74" t="str">
        <f t="shared" ca="1" si="57"/>
        <v/>
      </c>
      <c r="CN22" s="74" t="str">
        <f t="shared" ca="1" si="58"/>
        <v/>
      </c>
      <c r="CO22" s="74" t="str">
        <f t="shared" ca="1" si="59"/>
        <v/>
      </c>
      <c r="CQ22" s="74" t="str">
        <f t="shared" ca="1" si="60"/>
        <v/>
      </c>
      <c r="CR22" s="74" t="str">
        <f t="shared" ca="1" si="61"/>
        <v/>
      </c>
      <c r="CS22" s="74" t="str">
        <f t="shared" ca="1" si="62"/>
        <v/>
      </c>
      <c r="CT22" s="74" t="str">
        <f t="shared" ca="1" si="63"/>
        <v/>
      </c>
      <c r="CU22" s="74" t="str">
        <f t="shared" ca="1" si="64"/>
        <v/>
      </c>
      <c r="CV22" s="74" t="str">
        <f t="shared" ca="1" si="65"/>
        <v/>
      </c>
      <c r="CW22" s="74" t="str">
        <f t="shared" ca="1" si="66"/>
        <v/>
      </c>
      <c r="CX22" s="74" t="str">
        <f t="shared" ca="1" si="67"/>
        <v/>
      </c>
      <c r="CY22" s="74" t="str">
        <f t="shared" ca="1" si="68"/>
        <v/>
      </c>
      <c r="CZ22" s="74" t="str">
        <f t="shared" ca="1" si="69"/>
        <v/>
      </c>
      <c r="DA22" s="74" t="str">
        <f t="shared" ca="1" si="70"/>
        <v/>
      </c>
      <c r="DB22" s="74" t="str">
        <f t="shared" ca="1" si="71"/>
        <v/>
      </c>
      <c r="DD22" s="74" t="str">
        <f t="shared" ca="1" si="72"/>
        <v/>
      </c>
      <c r="DE22" s="74" t="str">
        <f t="shared" ca="1" si="73"/>
        <v/>
      </c>
      <c r="DF22" s="74" t="str">
        <f t="shared" ca="1" si="74"/>
        <v/>
      </c>
      <c r="DG22" s="74" t="str">
        <f t="shared" ca="1" si="75"/>
        <v/>
      </c>
      <c r="DH22" s="74" t="str">
        <f t="shared" ca="1" si="76"/>
        <v/>
      </c>
      <c r="DI22" s="74" t="str">
        <f t="shared" ca="1" si="77"/>
        <v/>
      </c>
      <c r="DJ22" s="74" t="str">
        <f t="shared" ca="1" si="78"/>
        <v/>
      </c>
      <c r="DK22" s="74" t="str">
        <f t="shared" ca="1" si="79"/>
        <v/>
      </c>
      <c r="DL22" s="74" t="str">
        <f t="shared" ca="1" si="80"/>
        <v/>
      </c>
      <c r="DM22" s="74" t="str">
        <f t="shared" ca="1" si="81"/>
        <v/>
      </c>
      <c r="DN22" s="74" t="str">
        <f t="shared" ca="1" si="82"/>
        <v/>
      </c>
      <c r="DO22" s="74" t="str">
        <f t="shared" ca="1" si="83"/>
        <v/>
      </c>
      <c r="DQ22" s="74" t="str">
        <f t="shared" ca="1" si="84"/>
        <v/>
      </c>
      <c r="DS22" s="74" t="str">
        <f t="shared" ca="1" si="85"/>
        <v/>
      </c>
      <c r="DT22" s="74" t="str">
        <f t="shared" ca="1" si="86"/>
        <v/>
      </c>
      <c r="DV22" s="525" t="str">
        <f t="shared" ca="1" si="87"/>
        <v/>
      </c>
      <c r="DW22" s="74" t="str">
        <f t="shared" ca="1" si="88"/>
        <v/>
      </c>
      <c r="DX22" s="485" t="str">
        <f t="shared" ca="1" si="89"/>
        <v/>
      </c>
      <c r="DY22" s="74" t="str">
        <f t="shared" ca="1" si="90"/>
        <v/>
      </c>
      <c r="DZ22" s="74" t="str">
        <f t="shared" ca="1" si="91"/>
        <v/>
      </c>
      <c r="EA22" s="74" t="str">
        <f t="shared" ca="1" si="92"/>
        <v/>
      </c>
      <c r="EC22" s="74" t="str">
        <f t="shared" ca="1" si="93"/>
        <v/>
      </c>
      <c r="ED22" s="74" t="str">
        <f t="shared" ca="1" si="94"/>
        <v/>
      </c>
      <c r="EE22" s="74" t="str">
        <f t="shared" ca="1" si="95"/>
        <v/>
      </c>
      <c r="EG22" s="479" t="str">
        <f ca="1">IF(V22=1,"",IF(LOG入力!BH22&gt;0,0,IF(CG22="★",0,IF(R22=1,0,IF(N22=0,0,1)))))</f>
        <v/>
      </c>
      <c r="EH22" s="483" t="str">
        <f t="shared" ca="1" si="96"/>
        <v/>
      </c>
      <c r="EI22" s="483" t="str">
        <f t="shared" ca="1" si="97"/>
        <v/>
      </c>
      <c r="EJ22" s="483" t="str">
        <f t="shared" ca="1" si="98"/>
        <v/>
      </c>
      <c r="EL22" s="71">
        <f t="shared" ca="1" si="99"/>
        <v>0</v>
      </c>
      <c r="EM22" s="6">
        <f t="shared" ca="1" si="100"/>
        <v>0</v>
      </c>
      <c r="EN22" s="6" t="str">
        <f t="shared" ca="1" si="101"/>
        <v/>
      </c>
      <c r="EO22" s="6">
        <f ca="1">IF(LOG入力!BH22&gt;0,0,IF(EM22=0,0,(IF(COUNTIF($EN$19:EN22,EN22)=1,IF($FS$3="N",1,IF(EH22=1,1,0))))))</f>
        <v>0</v>
      </c>
      <c r="EP22" s="6" t="str">
        <f ca="1">IF(LOG入力!BH22&gt;0,"",IF(EO22=1,$X22,""))</f>
        <v/>
      </c>
      <c r="EQ22" s="6" t="str">
        <f ca="1">IF(LOG入力!BH22&gt;0,"",IF(EO22=1,$Y22,""))</f>
        <v/>
      </c>
      <c r="ER22" s="520" t="str">
        <f ca="1">IF(LOG入力!BH22&gt;0,"",IF(COUNTIF($EP$19:$EP22,EP22)=1,EP22,""))</f>
        <v/>
      </c>
      <c r="ES22" s="520">
        <f ca="1">IF(LOG入力!BH22&gt;0,0,IF((EL22=1),IF(($ER22=""),0,1),0))</f>
        <v>0</v>
      </c>
      <c r="ET22" s="520" t="str">
        <f ca="1">IF(LOG入力!BH22&gt;0,"",IF(COUNTIF($EQ$19:EQ22,EQ22)=1,EQ22,""))</f>
        <v/>
      </c>
      <c r="EU22" s="539">
        <f ca="1">IF(LOG入力!BH22&gt;0,0,IF((EL22=1),IF(($ET22=""),0,1),0))</f>
        <v>0</v>
      </c>
      <c r="EV22" s="71">
        <f t="shared" ca="1" si="102"/>
        <v>0</v>
      </c>
      <c r="EW22" s="6">
        <f t="shared" ca="1" si="103"/>
        <v>0</v>
      </c>
      <c r="EX22" s="6" t="str">
        <f t="shared" ca="1" si="104"/>
        <v/>
      </c>
      <c r="EY22" s="6">
        <f ca="1">IF(LOG入力!BH22&gt;0,0,IF(EW22=0,0,(IF(COUNTIF($EX$19:EX22,EX22)=1,IF($FS$3="N",1,IF(EH22=1,1,0))))))</f>
        <v>0</v>
      </c>
      <c r="EZ22" s="6" t="str">
        <f ca="1">IF(LOG入力!BH22&gt;0,"",IF(EY22=1,$X22,""))</f>
        <v/>
      </c>
      <c r="FA22" s="6" t="str">
        <f ca="1">IF(LOG入力!BH22&gt;0,"",IF(EY22=1,$Y22,""))</f>
        <v/>
      </c>
      <c r="FB22" s="6" t="str">
        <f ca="1">IF(LOG入力!BH22&gt;0,"",IF(COUNTIF($EZ$19:$EZ22,EZ22)=1,EZ22,""))</f>
        <v/>
      </c>
      <c r="FC22" s="6">
        <f ca="1">IF(LOG入力!BH22&gt;0,0,IF((EV22=1),IF(($FB22=""),0,1),0))</f>
        <v>0</v>
      </c>
      <c r="FD22" s="6" t="str">
        <f ca="1">IF(LOG入力!BH22&gt;0,"",IF(COUNTIF($FA$19:FA22,FA22)=1,FA22,""))</f>
        <v/>
      </c>
      <c r="FE22" s="72">
        <f ca="1">IF(LOG入力!BH22&gt;0,0,IF((EV22=1),IF(($FD22=""),0,1),0))</f>
        <v>0</v>
      </c>
      <c r="FF22" s="71">
        <f t="shared" ca="1" si="105"/>
        <v>0</v>
      </c>
      <c r="FG22" s="6">
        <f t="shared" ca="1" si="106"/>
        <v>0</v>
      </c>
      <c r="FH22" s="6" t="str">
        <f t="shared" ca="1" si="107"/>
        <v/>
      </c>
      <c r="FI22" s="6">
        <f ca="1">IF(LOG入力!BH22&gt;0,0,IF(FG22=0,0,(IF(COUNTIF($FH$19:FH22,FH22)=1,IF($FS$3="N",1,IF(EH22=1,1,0))))))</f>
        <v>0</v>
      </c>
      <c r="FJ22" s="6" t="str">
        <f ca="1">IF(LOG入力!BH22&gt;0,"",IF(FI22=1,$X22,""))</f>
        <v/>
      </c>
      <c r="FK22" s="6" t="str">
        <f ca="1">IF(LOG入力!BH22&gt;0,"",IF(FI22=1,$Y22,""))</f>
        <v/>
      </c>
      <c r="FL22" s="6" t="str">
        <f ca="1">IF(LOG入力!BH22&gt;0,"",IF(COUNTIF($FJ$19:$FJ22,FJ22)=1,FJ22,""))</f>
        <v/>
      </c>
      <c r="FM22" s="6">
        <f ca="1">IF(LOG入力!BH22&gt;0,0,IF((FF22=1),IF(($FL22=""),0,1),0))</f>
        <v>0</v>
      </c>
      <c r="FN22" s="6" t="str">
        <f ca="1">IF(LOG入力!BH22&gt;0,"",IF(COUNTIF($FK$19:FK22,FK22)=1,FK22,""))</f>
        <v/>
      </c>
      <c r="FO22" s="72">
        <f ca="1">IF(LOG入力!BH22&gt;0,0,IF((FF22=1),IF(($FN22=""),0,1),0))</f>
        <v>0</v>
      </c>
      <c r="FP22" s="71">
        <f t="shared" ca="1" si="108"/>
        <v>0</v>
      </c>
      <c r="FQ22" s="6">
        <f t="shared" ca="1" si="109"/>
        <v>0</v>
      </c>
      <c r="FR22" s="6" t="str">
        <f t="shared" ca="1" si="110"/>
        <v/>
      </c>
      <c r="FS22" s="6">
        <f ca="1">IF(LOG入力!BH22&gt;0,0,IF(FQ22=0,0,(IF(COUNTIF($FR$19:FR22,FR22)=1,IF($FS$3="N",1,IF(EH22=1,1,0))))))</f>
        <v>0</v>
      </c>
      <c r="FT22" s="6" t="str">
        <f ca="1">IF(LOG入力!BH22&gt;0,"",IF(FS22=1,$X22,""))</f>
        <v/>
      </c>
      <c r="FU22" s="6" t="str">
        <f ca="1">IF(LOG入力!BH22&gt;0,"",IF(FS22=1,$Y22,""))</f>
        <v/>
      </c>
      <c r="FV22" s="6" t="str">
        <f ca="1">IF(LOG入力!BH22&gt;0,"",IF(COUNTIF($FT$19:$FT22,FT22)=1,FT22,""))</f>
        <v/>
      </c>
      <c r="FW22" s="6">
        <f ca="1">IF(LOG入力!BH22&gt;0,0,IF((FP22=1),IF(($FV22=""),0,1),0))</f>
        <v>0</v>
      </c>
      <c r="FX22" s="6" t="str">
        <f ca="1">IF(LOG入力!BH22&gt;0,"",IF(COUNTIF($FU$19:FU22,FU22)=1,FU22,""))</f>
        <v/>
      </c>
      <c r="FY22" s="72">
        <f ca="1">IF(LOG入力!BH22&gt;0,0,IF((FP22=1),IF(($FX22=""),0,1),0))</f>
        <v>0</v>
      </c>
      <c r="FZ22" s="71">
        <f t="shared" ca="1" si="111"/>
        <v>0</v>
      </c>
      <c r="GA22" s="6">
        <f t="shared" ca="1" si="112"/>
        <v>0</v>
      </c>
      <c r="GB22" s="6" t="str">
        <f t="shared" ca="1" si="113"/>
        <v/>
      </c>
      <c r="GC22" s="6">
        <f ca="1">IF(LOG入力!BH22&gt;0,0,IF(GA22=0,0,(IF(COUNTIF($GB$19:GB22,GB22)=1,IF($FS$3="N",1,IF(EH22=1,1,0))))))</f>
        <v>0</v>
      </c>
      <c r="GD22" s="6" t="str">
        <f ca="1">IF(LOG入力!BH22&gt;0,"",IF(GC22=1,$X22,""))</f>
        <v/>
      </c>
      <c r="GE22" s="6" t="str">
        <f ca="1">IF(LOG入力!BH22&gt;0,"",IF(GC22=1,$Y22,""))</f>
        <v/>
      </c>
      <c r="GF22" s="6" t="str">
        <f ca="1">IF(LOG入力!BH22&gt;0,"",IF(COUNTIF($GD$19:$GD22,GD22)=1,GD22,""))</f>
        <v/>
      </c>
      <c r="GG22" s="6">
        <f ca="1">IF(LOG入力!BH22&gt;0,0,IF((FZ22=1),IF(($GF22=""),0,1),0))</f>
        <v>0</v>
      </c>
      <c r="GH22" s="6" t="str">
        <f ca="1">IF(LOG入力!BH22&gt;0,"",IF(COUNTIF($GE$19:GE22,GE22)=1,GE22,""))</f>
        <v/>
      </c>
      <c r="GI22" s="72">
        <f ca="1">IF(LOG入力!BH22&gt;0,0,IF((FZ22=1),IF(($GH22=""),0,1),0))</f>
        <v>0</v>
      </c>
      <c r="GK22" s="455" t="str">
        <f ca="1">IF(V22=1,"",IF(LEN(LOG入力!AS22)=0,"",LOG入力!AS22))</f>
        <v/>
      </c>
      <c r="GL22" s="378" t="str">
        <f t="shared" ca="1" si="114"/>
        <v/>
      </c>
      <c r="GM22" s="378" t="str">
        <f t="shared" ca="1" si="115"/>
        <v/>
      </c>
      <c r="GN22" s="74" t="str">
        <f t="shared" ca="1" si="116"/>
        <v/>
      </c>
      <c r="GO22" s="74" t="str">
        <f t="shared" ca="1" si="117"/>
        <v/>
      </c>
      <c r="GQ22" s="74" t="str">
        <f t="shared" ca="1" si="118"/>
        <v/>
      </c>
      <c r="GR22" s="74" t="str">
        <f t="shared" ca="1" si="119"/>
        <v/>
      </c>
      <c r="GS22" s="74" t="str">
        <f t="shared" ca="1" si="120"/>
        <v/>
      </c>
      <c r="GT22" s="74" t="str">
        <f t="shared" ca="1" si="121"/>
        <v/>
      </c>
      <c r="GU22" s="74" t="str">
        <f t="shared" ca="1" si="122"/>
        <v/>
      </c>
      <c r="GV22" s="74" t="str">
        <f t="shared" ca="1" si="123"/>
        <v/>
      </c>
      <c r="GX22" s="74" t="str">
        <f t="shared" ca="1" si="124"/>
        <v/>
      </c>
      <c r="GY22" s="74" t="str">
        <f t="shared" ca="1" si="125"/>
        <v/>
      </c>
      <c r="GZ22" s="74" t="str">
        <f ca="1">IF(V22=1,"",IF(LOG入力!BH22&gt;0,0,IF(GY22=0,0,IF((VALUE((TYPE(VALUE(J22)))))=16,0,IF(VALUE(J22)&lt;60,1,IF(VALUE(J22)&lt;100,0,IF(VALUE(J22)&lt;600,2,0)))))))</f>
        <v/>
      </c>
      <c r="HA22" s="74" t="str">
        <f t="shared" ca="1" si="126"/>
        <v/>
      </c>
      <c r="HB22" s="74" t="str">
        <f ca="1">IF(V22=1,"",IF(LOG入力!BH22&gt;0,0,IF(HA22=0,0,IF((VALUE((TYPE(VALUE(L22)))))=16,0,IF(VALUE(L22)&lt;60,1,IF(VALUE(L22)&lt;100,0,IF(VALUE(L22)&lt;600,2,0)))))))</f>
        <v/>
      </c>
      <c r="HD22" s="74" t="str">
        <f t="shared" ca="1" si="127"/>
        <v/>
      </c>
      <c r="HF22" s="74" t="str">
        <f t="shared" ca="1" si="128"/>
        <v/>
      </c>
      <c r="HG22" s="74" t="str">
        <f t="shared" ca="1" si="129"/>
        <v/>
      </c>
      <c r="HH22" s="74" t="str">
        <f t="shared" ca="1" si="130"/>
        <v/>
      </c>
      <c r="HI22" s="74" t="str">
        <f t="shared" ca="1" si="131"/>
        <v/>
      </c>
      <c r="HJ22" s="74" t="str">
        <f t="shared" ca="1" si="132"/>
        <v/>
      </c>
      <c r="HK22" s="74" t="str">
        <f t="shared" ca="1" si="133"/>
        <v/>
      </c>
      <c r="HL22" s="74" t="str">
        <f t="shared" ca="1" si="134"/>
        <v/>
      </c>
      <c r="HM22" s="74" t="str">
        <f t="shared" ca="1" si="135"/>
        <v/>
      </c>
      <c r="HN22" s="74" t="str">
        <f t="shared" ca="1" si="136"/>
        <v/>
      </c>
      <c r="HO22" s="529" t="str">
        <f t="shared" ca="1" si="137"/>
        <v/>
      </c>
      <c r="HP22" s="74" t="str">
        <f t="shared" ca="1" si="138"/>
        <v/>
      </c>
      <c r="HQ22" s="74" t="str">
        <f t="shared" ca="1" si="139"/>
        <v/>
      </c>
      <c r="HR22" s="74" t="str">
        <f t="shared" ca="1" si="140"/>
        <v/>
      </c>
      <c r="HS22" s="74" t="str">
        <f t="shared" ca="1" si="141"/>
        <v/>
      </c>
      <c r="HT22" s="74" t="str">
        <f ca="1">IF(V22=1,"",IF(LOG入力!BH22&gt;0,0,IF(DV22=1,0,IF(N22="0",0,IF(SUM(HD22:HS22)&gt;0,1,0)))))</f>
        <v/>
      </c>
      <c r="HV22" s="152">
        <v>3</v>
      </c>
      <c r="HW22" s="153" t="s">
        <v>163</v>
      </c>
      <c r="HY22" s="540">
        <v>3</v>
      </c>
      <c r="HZ22" s="153" t="s">
        <v>163</v>
      </c>
      <c r="IA22" s="38"/>
      <c r="IB22" s="540">
        <v>430</v>
      </c>
      <c r="IC22" s="153" t="s">
        <v>163</v>
      </c>
      <c r="ID22" s="38"/>
      <c r="IE22" s="546" t="s">
        <v>302</v>
      </c>
      <c r="IF22" s="547"/>
      <c r="IG22" s="38"/>
    </row>
    <row r="23" spans="1:256" x14ac:dyDescent="0.15">
      <c r="A23" s="5"/>
      <c r="B23" s="532" t="str">
        <f t="shared" ca="1" si="0"/>
        <v/>
      </c>
      <c r="C23" s="533" t="str">
        <f ca="1">LOG入力!AP23</f>
        <v/>
      </c>
      <c r="D23" s="534" t="str">
        <f ca="1">LOG入力!AQ23</f>
        <v/>
      </c>
      <c r="E23" s="534" t="str">
        <f ca="1">LOG入力!AR23</f>
        <v/>
      </c>
      <c r="F23" s="535" t="str">
        <f t="shared" ca="1" si="1"/>
        <v/>
      </c>
      <c r="G23" s="536" t="str">
        <f ca="1">LOG入力!AT23</f>
        <v/>
      </c>
      <c r="H23" s="516" t="str">
        <f ca="1">LOG入力!AU23</f>
        <v/>
      </c>
      <c r="I23" s="542" t="str">
        <f ca="1">LOG入力!AV23</f>
        <v/>
      </c>
      <c r="J23" s="543" t="str">
        <f ca="1">LOG入力!AW23</f>
        <v/>
      </c>
      <c r="K23" s="544" t="str">
        <f ca="1">LOG入力!BJ23</f>
        <v/>
      </c>
      <c r="L23" s="543" t="str">
        <f ca="1">LOG入力!AY23</f>
        <v/>
      </c>
      <c r="M23" s="545" t="str">
        <f ca="1">LOG入力!BK23</f>
        <v/>
      </c>
      <c r="N23" s="512" t="str">
        <f ca="1">IF(V23=1,"",IF(LOG入力!AJ23=1,"1",LOG入力!BA23))</f>
        <v/>
      </c>
      <c r="O23" s="538" t="str">
        <f ca="1">IF(V23=1,"",IF(LEN(LOG入力!O23)=0,"",LOG入力!O23))</f>
        <v/>
      </c>
      <c r="P23" s="290" t="str">
        <f ca="1">IF(V23=1,"",IF($AA$4=1,"",IF(LOG入力!BG23=1,"",CONCATENATE($ER23,$FB23,$FL23,$FV23,$GF23))))</f>
        <v/>
      </c>
      <c r="Q23" s="291" t="str">
        <f ca="1">IF(V23=1,"",IF($AA$4=1,"",IF(LOG入力!BG23=1,"",CONCATENATE($ET23,$FD23,$FN23,$FX23,$GH23))))</f>
        <v/>
      </c>
      <c r="R23" s="292" t="str">
        <f ca="1">IF(V23=1,"",IF($AA$4=1,"",IF(LOG入力!BH23&gt;0,0,AA23)))</f>
        <v/>
      </c>
      <c r="S23" s="293" t="str">
        <f t="shared" ca="1" si="2"/>
        <v/>
      </c>
      <c r="T23" s="680"/>
      <c r="U23" s="38"/>
      <c r="V23" s="196">
        <f ca="1">LOG入力!AN23</f>
        <v>1</v>
      </c>
      <c r="W23" s="38"/>
      <c r="X23" s="516" t="str">
        <f t="shared" ca="1" si="3"/>
        <v/>
      </c>
      <c r="Y23" s="515" t="str">
        <f t="shared" ca="1" si="4"/>
        <v/>
      </c>
      <c r="Z23" s="518" t="str">
        <f t="shared" ca="1" si="5"/>
        <v/>
      </c>
      <c r="AA23" s="519" t="str">
        <f t="shared" ca="1" si="6"/>
        <v/>
      </c>
      <c r="AC23" s="6" t="str">
        <f t="shared" ca="1" si="7"/>
        <v/>
      </c>
      <c r="AD23" s="6" t="str">
        <f t="shared" ca="1" si="8"/>
        <v/>
      </c>
      <c r="AE23" s="6" t="str">
        <f t="shared" ca="1" si="9"/>
        <v/>
      </c>
      <c r="AF23" s="6" t="str">
        <f t="shared" ca="1" si="10"/>
        <v/>
      </c>
      <c r="AG23" s="6" t="str">
        <f t="shared" ca="1" si="11"/>
        <v/>
      </c>
      <c r="AH23" s="6" t="str">
        <f t="shared" ca="1" si="12"/>
        <v/>
      </c>
      <c r="AI23" s="6" t="str">
        <f t="shared" ca="1" si="13"/>
        <v/>
      </c>
      <c r="AJ23" s="6" t="str">
        <f t="shared" ca="1" si="14"/>
        <v/>
      </c>
      <c r="AK23" s="6" t="str">
        <f t="shared" ca="1" si="15"/>
        <v/>
      </c>
      <c r="AL23" s="6" t="str">
        <f t="shared" ca="1" si="16"/>
        <v/>
      </c>
      <c r="AM23" s="6" t="str">
        <f t="shared" ca="1" si="17"/>
        <v/>
      </c>
      <c r="AN23" s="6" t="str">
        <f t="shared" ca="1" si="18"/>
        <v/>
      </c>
      <c r="AO23" s="6" t="str">
        <f t="shared" ca="1" si="19"/>
        <v/>
      </c>
      <c r="AP23" s="6" t="str">
        <f t="shared" ca="1" si="20"/>
        <v/>
      </c>
      <c r="AQ23" s="6" t="str">
        <f t="shared" ca="1" si="21"/>
        <v/>
      </c>
      <c r="AR23" s="6" t="str">
        <f t="shared" ca="1" si="22"/>
        <v/>
      </c>
      <c r="AS23" s="6" t="str">
        <f t="shared" ca="1" si="23"/>
        <v/>
      </c>
      <c r="AT23" s="6" t="str">
        <f t="shared" ca="1" si="24"/>
        <v/>
      </c>
      <c r="AU23" s="6" t="str">
        <f t="shared" ca="1" si="25"/>
        <v/>
      </c>
      <c r="AV23" s="6" t="str">
        <f t="shared" ca="1" si="26"/>
        <v/>
      </c>
      <c r="AW23" s="6" t="str">
        <f t="shared" ca="1" si="27"/>
        <v/>
      </c>
      <c r="AY23" s="6" t="str">
        <f t="shared" ca="1" si="28"/>
        <v/>
      </c>
      <c r="AZ23" s="6" t="str">
        <f t="shared" ca="1" si="29"/>
        <v/>
      </c>
      <c r="BA23" s="6" t="str">
        <f t="shared" ca="1" si="30"/>
        <v/>
      </c>
      <c r="BB23" s="6" t="str">
        <f t="shared" ca="1" si="31"/>
        <v/>
      </c>
      <c r="BC23" s="6" t="str">
        <f t="shared" ca="1" si="32"/>
        <v/>
      </c>
      <c r="BD23" s="6" t="str">
        <f t="shared" ca="1" si="33"/>
        <v/>
      </c>
      <c r="BE23" s="6" t="str">
        <f t="shared" ca="1" si="34"/>
        <v/>
      </c>
      <c r="BF23" s="6" t="str">
        <f t="shared" ca="1" si="35"/>
        <v/>
      </c>
      <c r="BG23" s="6" t="str">
        <f t="shared" ca="1" si="36"/>
        <v/>
      </c>
      <c r="BH23" s="6" t="str">
        <f t="shared" ca="1" si="37"/>
        <v/>
      </c>
      <c r="BI23" s="6" t="str">
        <f t="shared" ca="1" si="38"/>
        <v/>
      </c>
      <c r="BJ23" s="6" t="str">
        <f t="shared" ca="1" si="39"/>
        <v/>
      </c>
      <c r="BK23" s="6" t="str">
        <f t="shared" ca="1" si="40"/>
        <v/>
      </c>
      <c r="BL23" s="6" t="str">
        <f t="shared" ca="1" si="41"/>
        <v/>
      </c>
      <c r="BM23" s="6" t="str">
        <f t="shared" ca="1" si="42"/>
        <v/>
      </c>
      <c r="BN23" s="6" t="str">
        <f t="shared" ca="1" si="43"/>
        <v/>
      </c>
      <c r="BO23" s="6" t="str">
        <f t="shared" ca="1" si="44"/>
        <v/>
      </c>
      <c r="BP23" s="6" t="str">
        <f t="shared" ca="1" si="45"/>
        <v/>
      </c>
      <c r="BQ23" s="6" t="str">
        <f t="shared" ca="1" si="46"/>
        <v/>
      </c>
      <c r="BR23" s="6" t="str">
        <f t="shared" ca="1" si="47"/>
        <v/>
      </c>
      <c r="BS23" s="6" t="str">
        <f t="shared" ca="1" si="48"/>
        <v/>
      </c>
      <c r="BU23" s="6" t="str">
        <f t="shared" ca="1" si="49"/>
        <v/>
      </c>
      <c r="BW23" s="515" t="str">
        <f t="shared" ca="1" si="50"/>
        <v/>
      </c>
      <c r="BX23" s="515">
        <f t="shared" ca="1" si="51"/>
        <v>0</v>
      </c>
      <c r="BY23" s="515" t="str">
        <f t="shared" ca="1" si="52"/>
        <v/>
      </c>
      <c r="CA23" s="6">
        <f t="shared" ca="1" si="53"/>
        <v>1</v>
      </c>
      <c r="CC23" s="523" t="str">
        <f t="shared" ca="1" si="54"/>
        <v/>
      </c>
      <c r="CE23" s="6" t="str">
        <f t="shared" ca="1" si="55"/>
        <v/>
      </c>
      <c r="CG23" s="524" t="str">
        <f ca="1">IF(V23=1,"",IF($AA$4=1,"",IF(LOG入力!BH23&gt;0,"",IF(N23=0,"",IF(DX23=1,"",IF(HT23=0,"","★"))))))</f>
        <v/>
      </c>
      <c r="CI23" s="74" t="str">
        <f t="shared" ca="1" si="56"/>
        <v/>
      </c>
      <c r="CK23" s="525" t="str">
        <f ca="1">IF(V23=1,"",IF(LOG入力!BH23&gt;0,1,0))</f>
        <v/>
      </c>
      <c r="CL23" s="74" t="str">
        <f t="shared" ca="1" si="57"/>
        <v/>
      </c>
      <c r="CN23" s="74" t="str">
        <f t="shared" ca="1" si="58"/>
        <v/>
      </c>
      <c r="CO23" s="74" t="str">
        <f t="shared" ca="1" si="59"/>
        <v/>
      </c>
      <c r="CQ23" s="74" t="str">
        <f t="shared" ca="1" si="60"/>
        <v/>
      </c>
      <c r="CR23" s="74" t="str">
        <f t="shared" ca="1" si="61"/>
        <v/>
      </c>
      <c r="CS23" s="74" t="str">
        <f t="shared" ca="1" si="62"/>
        <v/>
      </c>
      <c r="CT23" s="74" t="str">
        <f t="shared" ca="1" si="63"/>
        <v/>
      </c>
      <c r="CU23" s="74" t="str">
        <f t="shared" ca="1" si="64"/>
        <v/>
      </c>
      <c r="CV23" s="74" t="str">
        <f t="shared" ca="1" si="65"/>
        <v/>
      </c>
      <c r="CW23" s="74" t="str">
        <f t="shared" ca="1" si="66"/>
        <v/>
      </c>
      <c r="CX23" s="74" t="str">
        <f t="shared" ca="1" si="67"/>
        <v/>
      </c>
      <c r="CY23" s="74" t="str">
        <f t="shared" ca="1" si="68"/>
        <v/>
      </c>
      <c r="CZ23" s="74" t="str">
        <f t="shared" ca="1" si="69"/>
        <v/>
      </c>
      <c r="DA23" s="74" t="str">
        <f t="shared" ca="1" si="70"/>
        <v/>
      </c>
      <c r="DB23" s="74" t="str">
        <f t="shared" ca="1" si="71"/>
        <v/>
      </c>
      <c r="DD23" s="74" t="str">
        <f t="shared" ca="1" si="72"/>
        <v/>
      </c>
      <c r="DE23" s="74" t="str">
        <f t="shared" ca="1" si="73"/>
        <v/>
      </c>
      <c r="DF23" s="74" t="str">
        <f t="shared" ca="1" si="74"/>
        <v/>
      </c>
      <c r="DG23" s="74" t="str">
        <f t="shared" ca="1" si="75"/>
        <v/>
      </c>
      <c r="DH23" s="74" t="str">
        <f t="shared" ca="1" si="76"/>
        <v/>
      </c>
      <c r="DI23" s="74" t="str">
        <f t="shared" ca="1" si="77"/>
        <v/>
      </c>
      <c r="DJ23" s="74" t="str">
        <f t="shared" ca="1" si="78"/>
        <v/>
      </c>
      <c r="DK23" s="74" t="str">
        <f t="shared" ca="1" si="79"/>
        <v/>
      </c>
      <c r="DL23" s="74" t="str">
        <f t="shared" ca="1" si="80"/>
        <v/>
      </c>
      <c r="DM23" s="74" t="str">
        <f t="shared" ca="1" si="81"/>
        <v/>
      </c>
      <c r="DN23" s="74" t="str">
        <f t="shared" ca="1" si="82"/>
        <v/>
      </c>
      <c r="DO23" s="74" t="str">
        <f t="shared" ca="1" si="83"/>
        <v/>
      </c>
      <c r="DQ23" s="74" t="str">
        <f t="shared" ca="1" si="84"/>
        <v/>
      </c>
      <c r="DS23" s="74" t="str">
        <f t="shared" ca="1" si="85"/>
        <v/>
      </c>
      <c r="DT23" s="74" t="str">
        <f t="shared" ca="1" si="86"/>
        <v/>
      </c>
      <c r="DV23" s="525" t="str">
        <f t="shared" ca="1" si="87"/>
        <v/>
      </c>
      <c r="DW23" s="74" t="str">
        <f t="shared" ca="1" si="88"/>
        <v/>
      </c>
      <c r="DX23" s="485" t="str">
        <f t="shared" ca="1" si="89"/>
        <v/>
      </c>
      <c r="DY23" s="74" t="str">
        <f t="shared" ca="1" si="90"/>
        <v/>
      </c>
      <c r="DZ23" s="74" t="str">
        <f t="shared" ca="1" si="91"/>
        <v/>
      </c>
      <c r="EA23" s="74" t="str">
        <f t="shared" ca="1" si="92"/>
        <v/>
      </c>
      <c r="EC23" s="74" t="str">
        <f t="shared" ca="1" si="93"/>
        <v/>
      </c>
      <c r="ED23" s="74" t="str">
        <f t="shared" ca="1" si="94"/>
        <v/>
      </c>
      <c r="EE23" s="74" t="str">
        <f t="shared" ca="1" si="95"/>
        <v/>
      </c>
      <c r="EG23" s="479" t="str">
        <f ca="1">IF(V23=1,"",IF(LOG入力!BH23&gt;0,0,IF(CG23="★",0,IF(R23=1,0,IF(N23=0,0,1)))))</f>
        <v/>
      </c>
      <c r="EH23" s="483" t="str">
        <f t="shared" ca="1" si="96"/>
        <v/>
      </c>
      <c r="EI23" s="483" t="str">
        <f t="shared" ca="1" si="97"/>
        <v/>
      </c>
      <c r="EJ23" s="483" t="str">
        <f t="shared" ca="1" si="98"/>
        <v/>
      </c>
      <c r="EL23" s="71">
        <f t="shared" ca="1" si="99"/>
        <v>0</v>
      </c>
      <c r="EM23" s="6">
        <f t="shared" ca="1" si="100"/>
        <v>0</v>
      </c>
      <c r="EN23" s="6" t="str">
        <f t="shared" ca="1" si="101"/>
        <v/>
      </c>
      <c r="EO23" s="6">
        <f ca="1">IF(LOG入力!BH23&gt;0,0,IF(EM23=0,0,(IF(COUNTIF($EN$19:EN23,EN23)=1,IF($FS$3="N",1,IF(EH23=1,1,0))))))</f>
        <v>0</v>
      </c>
      <c r="EP23" s="6" t="str">
        <f ca="1">IF(LOG入力!BH23&gt;0,"",IF(EO23=1,$X23,""))</f>
        <v/>
      </c>
      <c r="EQ23" s="6" t="str">
        <f ca="1">IF(LOG入力!BH23&gt;0,"",IF(EO23=1,$Y23,""))</f>
        <v/>
      </c>
      <c r="ER23" s="520" t="str">
        <f ca="1">IF(LOG入力!BH23&gt;0,"",IF(COUNTIF($EP$19:$EP23,EP23)=1,EP23,""))</f>
        <v/>
      </c>
      <c r="ES23" s="520">
        <f ca="1">IF(LOG入力!BH23&gt;0,0,IF((EL23=1),IF(($ER23=""),0,1),0))</f>
        <v>0</v>
      </c>
      <c r="ET23" s="520" t="str">
        <f ca="1">IF(LOG入力!BH23&gt;0,"",IF(COUNTIF($EQ$19:EQ23,EQ23)=1,EQ23,""))</f>
        <v/>
      </c>
      <c r="EU23" s="539">
        <f ca="1">IF(LOG入力!BH23&gt;0,0,IF((EL23=1),IF(($ET23=""),0,1),0))</f>
        <v>0</v>
      </c>
      <c r="EV23" s="71">
        <f t="shared" ca="1" si="102"/>
        <v>0</v>
      </c>
      <c r="EW23" s="6">
        <f t="shared" ca="1" si="103"/>
        <v>0</v>
      </c>
      <c r="EX23" s="6" t="str">
        <f t="shared" ca="1" si="104"/>
        <v/>
      </c>
      <c r="EY23" s="6">
        <f ca="1">IF(LOG入力!BH23&gt;0,0,IF(EW23=0,0,(IF(COUNTIF($EX$19:EX23,EX23)=1,IF($FS$3="N",1,IF(EH23=1,1,0))))))</f>
        <v>0</v>
      </c>
      <c r="EZ23" s="6" t="str">
        <f ca="1">IF(LOG入力!BH23&gt;0,"",IF(EY23=1,$X23,""))</f>
        <v/>
      </c>
      <c r="FA23" s="6" t="str">
        <f ca="1">IF(LOG入力!BH23&gt;0,"",IF(EY23=1,$Y23,""))</f>
        <v/>
      </c>
      <c r="FB23" s="6" t="str">
        <f ca="1">IF(LOG入力!BH23&gt;0,"",IF(COUNTIF($EZ$19:$EZ23,EZ23)=1,EZ23,""))</f>
        <v/>
      </c>
      <c r="FC23" s="6">
        <f ca="1">IF(LOG入力!BH23&gt;0,0,IF((EV23=1),IF(($FB23=""),0,1),0))</f>
        <v>0</v>
      </c>
      <c r="FD23" s="6" t="str">
        <f ca="1">IF(LOG入力!BH23&gt;0,"",IF(COUNTIF($FA$19:FA23,FA23)=1,FA23,""))</f>
        <v/>
      </c>
      <c r="FE23" s="72">
        <f ca="1">IF(LOG入力!BH23&gt;0,0,IF((EV23=1),IF(($FD23=""),0,1),0))</f>
        <v>0</v>
      </c>
      <c r="FF23" s="71">
        <f t="shared" ca="1" si="105"/>
        <v>0</v>
      </c>
      <c r="FG23" s="6">
        <f t="shared" ca="1" si="106"/>
        <v>0</v>
      </c>
      <c r="FH23" s="6" t="str">
        <f t="shared" ca="1" si="107"/>
        <v/>
      </c>
      <c r="FI23" s="6">
        <f ca="1">IF(LOG入力!BH23&gt;0,0,IF(FG23=0,0,(IF(COUNTIF($FH$19:FH23,FH23)=1,IF($FS$3="N",1,IF(EH23=1,1,0))))))</f>
        <v>0</v>
      </c>
      <c r="FJ23" s="6" t="str">
        <f ca="1">IF(LOG入力!BH23&gt;0,"",IF(FI23=1,$X23,""))</f>
        <v/>
      </c>
      <c r="FK23" s="6" t="str">
        <f ca="1">IF(LOG入力!BH23&gt;0,"",IF(FI23=1,$Y23,""))</f>
        <v/>
      </c>
      <c r="FL23" s="6" t="str">
        <f ca="1">IF(LOG入力!BH23&gt;0,"",IF(COUNTIF($FJ$19:$FJ23,FJ23)=1,FJ23,""))</f>
        <v/>
      </c>
      <c r="FM23" s="6">
        <f ca="1">IF(LOG入力!BH23&gt;0,0,IF((FF23=1),IF(($FL23=""),0,1),0))</f>
        <v>0</v>
      </c>
      <c r="FN23" s="6" t="str">
        <f ca="1">IF(LOG入力!BH23&gt;0,"",IF(COUNTIF($FK$19:FK23,FK23)=1,FK23,""))</f>
        <v/>
      </c>
      <c r="FO23" s="72">
        <f ca="1">IF(LOG入力!BH23&gt;0,0,IF((FF23=1),IF(($FN23=""),0,1),0))</f>
        <v>0</v>
      </c>
      <c r="FP23" s="71">
        <f t="shared" ca="1" si="108"/>
        <v>0</v>
      </c>
      <c r="FQ23" s="6">
        <f t="shared" ca="1" si="109"/>
        <v>0</v>
      </c>
      <c r="FR23" s="6" t="str">
        <f t="shared" ca="1" si="110"/>
        <v/>
      </c>
      <c r="FS23" s="6">
        <f ca="1">IF(LOG入力!BH23&gt;0,0,IF(FQ23=0,0,(IF(COUNTIF($FR$19:FR23,FR23)=1,IF($FS$3="N",1,IF(EH23=1,1,0))))))</f>
        <v>0</v>
      </c>
      <c r="FT23" s="6" t="str">
        <f ca="1">IF(LOG入力!BH23&gt;0,"",IF(FS23=1,$X23,""))</f>
        <v/>
      </c>
      <c r="FU23" s="6" t="str">
        <f ca="1">IF(LOG入力!BH23&gt;0,"",IF(FS23=1,$Y23,""))</f>
        <v/>
      </c>
      <c r="FV23" s="6" t="str">
        <f ca="1">IF(LOG入力!BH23&gt;0,"",IF(COUNTIF($FT$19:$FT23,FT23)=1,FT23,""))</f>
        <v/>
      </c>
      <c r="FW23" s="6">
        <f ca="1">IF(LOG入力!BH23&gt;0,0,IF((FP23=1),IF(($FV23=""),0,1),0))</f>
        <v>0</v>
      </c>
      <c r="FX23" s="6" t="str">
        <f ca="1">IF(LOG入力!BH23&gt;0,"",IF(COUNTIF($FU$19:FU23,FU23)=1,FU23,""))</f>
        <v/>
      </c>
      <c r="FY23" s="72">
        <f ca="1">IF(LOG入力!BH23&gt;0,0,IF((FP23=1),IF(($FX23=""),0,1),0))</f>
        <v>0</v>
      </c>
      <c r="FZ23" s="71">
        <f t="shared" ca="1" si="111"/>
        <v>0</v>
      </c>
      <c r="GA23" s="6">
        <f t="shared" ca="1" si="112"/>
        <v>0</v>
      </c>
      <c r="GB23" s="6" t="str">
        <f t="shared" ca="1" si="113"/>
        <v/>
      </c>
      <c r="GC23" s="6">
        <f ca="1">IF(LOG入力!BH23&gt;0,0,IF(GA23=0,0,(IF(COUNTIF($GB$19:GB23,GB23)=1,IF($FS$3="N",1,IF(EH23=1,1,0))))))</f>
        <v>0</v>
      </c>
      <c r="GD23" s="6" t="str">
        <f ca="1">IF(LOG入力!BH23&gt;0,"",IF(GC23=1,$X23,""))</f>
        <v/>
      </c>
      <c r="GE23" s="6" t="str">
        <f ca="1">IF(LOG入力!BH23&gt;0,"",IF(GC23=1,$Y23,""))</f>
        <v/>
      </c>
      <c r="GF23" s="6" t="str">
        <f ca="1">IF(LOG入力!BH23&gt;0,"",IF(COUNTIF($GD$19:$GD23,GD23)=1,GD23,""))</f>
        <v/>
      </c>
      <c r="GG23" s="6">
        <f ca="1">IF(LOG入力!BH23&gt;0,0,IF((FZ23=1),IF(($GF23=""),0,1),0))</f>
        <v>0</v>
      </c>
      <c r="GH23" s="6" t="str">
        <f ca="1">IF(LOG入力!BH23&gt;0,"",IF(COUNTIF($GE$19:GE23,GE23)=1,GE23,""))</f>
        <v/>
      </c>
      <c r="GI23" s="72">
        <f ca="1">IF(LOG入力!BH23&gt;0,0,IF((FZ23=1),IF(($GH23=""),0,1),0))</f>
        <v>0</v>
      </c>
      <c r="GK23" s="455" t="str">
        <f ca="1">IF(V23=1,"",IF(LEN(LOG入力!AS23)=0,"",LOG入力!AS23))</f>
        <v/>
      </c>
      <c r="GL23" s="378" t="str">
        <f t="shared" ca="1" si="114"/>
        <v/>
      </c>
      <c r="GM23" s="378" t="str">
        <f t="shared" ca="1" si="115"/>
        <v/>
      </c>
      <c r="GN23" s="74" t="str">
        <f t="shared" ca="1" si="116"/>
        <v/>
      </c>
      <c r="GO23" s="74" t="str">
        <f t="shared" ca="1" si="117"/>
        <v/>
      </c>
      <c r="GQ23" s="74" t="str">
        <f t="shared" ca="1" si="118"/>
        <v/>
      </c>
      <c r="GR23" s="74" t="str">
        <f t="shared" ca="1" si="119"/>
        <v/>
      </c>
      <c r="GS23" s="74" t="str">
        <f t="shared" ca="1" si="120"/>
        <v/>
      </c>
      <c r="GT23" s="74" t="str">
        <f t="shared" ca="1" si="121"/>
        <v/>
      </c>
      <c r="GU23" s="74" t="str">
        <f t="shared" ca="1" si="122"/>
        <v/>
      </c>
      <c r="GV23" s="74" t="str">
        <f t="shared" ca="1" si="123"/>
        <v/>
      </c>
      <c r="GX23" s="74" t="str">
        <f t="shared" ca="1" si="124"/>
        <v/>
      </c>
      <c r="GY23" s="74" t="str">
        <f t="shared" ca="1" si="125"/>
        <v/>
      </c>
      <c r="GZ23" s="74" t="str">
        <f ca="1">IF(V23=1,"",IF(LOG入力!BH23&gt;0,0,IF(GY23=0,0,IF((VALUE((TYPE(VALUE(J23)))))=16,0,IF(VALUE(J23)&lt;60,1,IF(VALUE(J23)&lt;100,0,IF(VALUE(J23)&lt;600,2,0)))))))</f>
        <v/>
      </c>
      <c r="HA23" s="74" t="str">
        <f t="shared" ca="1" si="126"/>
        <v/>
      </c>
      <c r="HB23" s="74" t="str">
        <f ca="1">IF(V23=1,"",IF(LOG入力!BH23&gt;0,0,IF(HA23=0,0,IF((VALUE((TYPE(VALUE(L23)))))=16,0,IF(VALUE(L23)&lt;60,1,IF(VALUE(L23)&lt;100,0,IF(VALUE(L23)&lt;600,2,0)))))))</f>
        <v/>
      </c>
      <c r="HD23" s="74" t="str">
        <f t="shared" ca="1" si="127"/>
        <v/>
      </c>
      <c r="HF23" s="74" t="str">
        <f t="shared" ca="1" si="128"/>
        <v/>
      </c>
      <c r="HG23" s="74" t="str">
        <f t="shared" ca="1" si="129"/>
        <v/>
      </c>
      <c r="HH23" s="74" t="str">
        <f t="shared" ca="1" si="130"/>
        <v/>
      </c>
      <c r="HI23" s="74" t="str">
        <f t="shared" ca="1" si="131"/>
        <v/>
      </c>
      <c r="HJ23" s="74" t="str">
        <f t="shared" ca="1" si="132"/>
        <v/>
      </c>
      <c r="HK23" s="74" t="str">
        <f t="shared" ca="1" si="133"/>
        <v/>
      </c>
      <c r="HL23" s="74" t="str">
        <f t="shared" ca="1" si="134"/>
        <v/>
      </c>
      <c r="HM23" s="74" t="str">
        <f t="shared" ca="1" si="135"/>
        <v/>
      </c>
      <c r="HN23" s="74" t="str">
        <f t="shared" ca="1" si="136"/>
        <v/>
      </c>
      <c r="HO23" s="529" t="str">
        <f t="shared" ca="1" si="137"/>
        <v/>
      </c>
      <c r="HP23" s="74" t="str">
        <f t="shared" ca="1" si="138"/>
        <v/>
      </c>
      <c r="HQ23" s="74" t="str">
        <f t="shared" ca="1" si="139"/>
        <v/>
      </c>
      <c r="HR23" s="74" t="str">
        <f t="shared" ca="1" si="140"/>
        <v/>
      </c>
      <c r="HS23" s="74" t="str">
        <f t="shared" ca="1" si="141"/>
        <v/>
      </c>
      <c r="HT23" s="74" t="str">
        <f ca="1">IF(V23=1,"",IF(LOG入力!BH23&gt;0,0,IF(DV23=1,0,IF(N23="0",0,IF(SUM(HD23:HS23)&gt;0,1,0)))))</f>
        <v/>
      </c>
      <c r="HV23" s="152">
        <v>4</v>
      </c>
      <c r="HW23" s="153" t="s">
        <v>163</v>
      </c>
      <c r="HY23" s="540">
        <v>4</v>
      </c>
      <c r="HZ23" s="153" t="s">
        <v>163</v>
      </c>
      <c r="IA23" s="38"/>
      <c r="IB23" s="540">
        <v>1200</v>
      </c>
      <c r="IC23" s="153" t="s">
        <v>163</v>
      </c>
      <c r="ID23" s="38"/>
      <c r="IG23" s="38"/>
    </row>
    <row r="24" spans="1:256" x14ac:dyDescent="0.15">
      <c r="A24" s="5"/>
      <c r="B24" s="532" t="str">
        <f t="shared" ca="1" si="0"/>
        <v/>
      </c>
      <c r="C24" s="533" t="str">
        <f ca="1">LOG入力!AP24</f>
        <v/>
      </c>
      <c r="D24" s="534" t="str">
        <f ca="1">LOG入力!AQ24</f>
        <v/>
      </c>
      <c r="E24" s="534" t="str">
        <f ca="1">LOG入力!AR24</f>
        <v/>
      </c>
      <c r="F24" s="535" t="str">
        <f t="shared" ca="1" si="1"/>
        <v/>
      </c>
      <c r="G24" s="536" t="str">
        <f ca="1">LOG入力!AT24</f>
        <v/>
      </c>
      <c r="H24" s="516" t="str">
        <f ca="1">LOG入力!AU24</f>
        <v/>
      </c>
      <c r="I24" s="542" t="str">
        <f ca="1">LOG入力!AV24</f>
        <v/>
      </c>
      <c r="J24" s="543" t="str">
        <f ca="1">LOG入力!AW24</f>
        <v/>
      </c>
      <c r="K24" s="544" t="str">
        <f ca="1">LOG入力!BJ24</f>
        <v/>
      </c>
      <c r="L24" s="543" t="str">
        <f ca="1">LOG入力!AY24</f>
        <v/>
      </c>
      <c r="M24" s="545" t="str">
        <f ca="1">LOG入力!BK24</f>
        <v/>
      </c>
      <c r="N24" s="512" t="str">
        <f ca="1">IF(V24=1,"",IF(LOG入力!AJ24=1,"1",LOG入力!BA24))</f>
        <v/>
      </c>
      <c r="O24" s="538" t="str">
        <f ca="1">IF(V24=1,"",IF(LEN(LOG入力!O24)=0,"",LOG入力!O24))</f>
        <v/>
      </c>
      <c r="P24" s="290" t="str">
        <f ca="1">IF(V24=1,"",IF($AA$4=1,"",IF(LOG入力!BG24=1,"",CONCATENATE($ER24,$FB24,$FL24,$FV24,$GF24))))</f>
        <v/>
      </c>
      <c r="Q24" s="291" t="str">
        <f ca="1">IF(V24=1,"",IF($AA$4=1,"",IF(LOG入力!BG24=1,"",CONCATENATE($ET24,$FD24,$FN24,$FX24,$GH24))))</f>
        <v/>
      </c>
      <c r="R24" s="292" t="str">
        <f ca="1">IF(V24=1,"",IF($AA$4=1,"",IF(LOG入力!BH24&gt;0,0,AA24)))</f>
        <v/>
      </c>
      <c r="S24" s="293" t="str">
        <f t="shared" ca="1" si="2"/>
        <v/>
      </c>
      <c r="T24" s="680"/>
      <c r="U24" s="38"/>
      <c r="V24" s="196">
        <f ca="1">LOG入力!AN24</f>
        <v>1</v>
      </c>
      <c r="W24" s="38"/>
      <c r="X24" s="516" t="str">
        <f t="shared" ca="1" si="3"/>
        <v/>
      </c>
      <c r="Y24" s="515" t="str">
        <f t="shared" ca="1" si="4"/>
        <v/>
      </c>
      <c r="Z24" s="518" t="str">
        <f t="shared" ca="1" si="5"/>
        <v/>
      </c>
      <c r="AA24" s="519" t="str">
        <f t="shared" ca="1" si="6"/>
        <v/>
      </c>
      <c r="AC24" s="6" t="str">
        <f t="shared" ca="1" si="7"/>
        <v/>
      </c>
      <c r="AD24" s="6" t="str">
        <f t="shared" ca="1" si="8"/>
        <v/>
      </c>
      <c r="AE24" s="6" t="str">
        <f t="shared" ca="1" si="9"/>
        <v/>
      </c>
      <c r="AF24" s="6" t="str">
        <f t="shared" ca="1" si="10"/>
        <v/>
      </c>
      <c r="AG24" s="6" t="str">
        <f t="shared" ca="1" si="11"/>
        <v/>
      </c>
      <c r="AH24" s="6" t="str">
        <f t="shared" ca="1" si="12"/>
        <v/>
      </c>
      <c r="AI24" s="6" t="str">
        <f t="shared" ca="1" si="13"/>
        <v/>
      </c>
      <c r="AJ24" s="6" t="str">
        <f t="shared" ca="1" si="14"/>
        <v/>
      </c>
      <c r="AK24" s="6" t="str">
        <f t="shared" ca="1" si="15"/>
        <v/>
      </c>
      <c r="AL24" s="6" t="str">
        <f t="shared" ca="1" si="16"/>
        <v/>
      </c>
      <c r="AM24" s="6" t="str">
        <f t="shared" ca="1" si="17"/>
        <v/>
      </c>
      <c r="AN24" s="6" t="str">
        <f t="shared" ca="1" si="18"/>
        <v/>
      </c>
      <c r="AO24" s="6" t="str">
        <f t="shared" ca="1" si="19"/>
        <v/>
      </c>
      <c r="AP24" s="6" t="str">
        <f t="shared" ca="1" si="20"/>
        <v/>
      </c>
      <c r="AQ24" s="6" t="str">
        <f t="shared" ca="1" si="21"/>
        <v/>
      </c>
      <c r="AR24" s="6" t="str">
        <f t="shared" ca="1" si="22"/>
        <v/>
      </c>
      <c r="AS24" s="6" t="str">
        <f t="shared" ca="1" si="23"/>
        <v/>
      </c>
      <c r="AT24" s="6" t="str">
        <f t="shared" ca="1" si="24"/>
        <v/>
      </c>
      <c r="AU24" s="6" t="str">
        <f t="shared" ca="1" si="25"/>
        <v/>
      </c>
      <c r="AV24" s="6" t="str">
        <f t="shared" ca="1" si="26"/>
        <v/>
      </c>
      <c r="AW24" s="6" t="str">
        <f t="shared" ca="1" si="27"/>
        <v/>
      </c>
      <c r="AY24" s="6" t="str">
        <f t="shared" ca="1" si="28"/>
        <v/>
      </c>
      <c r="AZ24" s="6" t="str">
        <f t="shared" ca="1" si="29"/>
        <v/>
      </c>
      <c r="BA24" s="6" t="str">
        <f t="shared" ca="1" si="30"/>
        <v/>
      </c>
      <c r="BB24" s="6" t="str">
        <f t="shared" ca="1" si="31"/>
        <v/>
      </c>
      <c r="BC24" s="6" t="str">
        <f t="shared" ca="1" si="32"/>
        <v/>
      </c>
      <c r="BD24" s="6" t="str">
        <f t="shared" ca="1" si="33"/>
        <v/>
      </c>
      <c r="BE24" s="6" t="str">
        <f t="shared" ca="1" si="34"/>
        <v/>
      </c>
      <c r="BF24" s="6" t="str">
        <f t="shared" ca="1" si="35"/>
        <v/>
      </c>
      <c r="BG24" s="6" t="str">
        <f t="shared" ca="1" si="36"/>
        <v/>
      </c>
      <c r="BH24" s="6" t="str">
        <f t="shared" ca="1" si="37"/>
        <v/>
      </c>
      <c r="BI24" s="6" t="str">
        <f t="shared" ca="1" si="38"/>
        <v/>
      </c>
      <c r="BJ24" s="6" t="str">
        <f t="shared" ca="1" si="39"/>
        <v/>
      </c>
      <c r="BK24" s="6" t="str">
        <f t="shared" ca="1" si="40"/>
        <v/>
      </c>
      <c r="BL24" s="6" t="str">
        <f t="shared" ca="1" si="41"/>
        <v/>
      </c>
      <c r="BM24" s="6" t="str">
        <f t="shared" ca="1" si="42"/>
        <v/>
      </c>
      <c r="BN24" s="6" t="str">
        <f t="shared" ca="1" si="43"/>
        <v/>
      </c>
      <c r="BO24" s="6" t="str">
        <f t="shared" ca="1" si="44"/>
        <v/>
      </c>
      <c r="BP24" s="6" t="str">
        <f t="shared" ca="1" si="45"/>
        <v/>
      </c>
      <c r="BQ24" s="6" t="str">
        <f t="shared" ca="1" si="46"/>
        <v/>
      </c>
      <c r="BR24" s="6" t="str">
        <f t="shared" ca="1" si="47"/>
        <v/>
      </c>
      <c r="BS24" s="6" t="str">
        <f t="shared" ca="1" si="48"/>
        <v/>
      </c>
      <c r="BU24" s="6" t="str">
        <f t="shared" ca="1" si="49"/>
        <v/>
      </c>
      <c r="BW24" s="515" t="str">
        <f t="shared" ca="1" si="50"/>
        <v/>
      </c>
      <c r="BX24" s="515">
        <f t="shared" ca="1" si="51"/>
        <v>0</v>
      </c>
      <c r="BY24" s="515" t="str">
        <f t="shared" ca="1" si="52"/>
        <v/>
      </c>
      <c r="CA24" s="6">
        <f t="shared" ca="1" si="53"/>
        <v>1</v>
      </c>
      <c r="CC24" s="523" t="str">
        <f t="shared" ca="1" si="54"/>
        <v/>
      </c>
      <c r="CE24" s="6" t="str">
        <f t="shared" ca="1" si="55"/>
        <v/>
      </c>
      <c r="CG24" s="524" t="str">
        <f ca="1">IF(V24=1,"",IF($AA$4=1,"",IF(LOG入力!BH24&gt;0,"",IF(N24=0,"",IF(DX24=1,"",IF(HT24=0,"","★"))))))</f>
        <v/>
      </c>
      <c r="CI24" s="74" t="str">
        <f t="shared" ca="1" si="56"/>
        <v/>
      </c>
      <c r="CK24" s="525" t="str">
        <f ca="1">IF(V24=1,"",IF(LOG入力!BH24&gt;0,1,0))</f>
        <v/>
      </c>
      <c r="CL24" s="74" t="str">
        <f t="shared" ca="1" si="57"/>
        <v/>
      </c>
      <c r="CN24" s="74" t="str">
        <f t="shared" ca="1" si="58"/>
        <v/>
      </c>
      <c r="CO24" s="74" t="str">
        <f t="shared" ca="1" si="59"/>
        <v/>
      </c>
      <c r="CQ24" s="74" t="str">
        <f t="shared" ca="1" si="60"/>
        <v/>
      </c>
      <c r="CR24" s="74" t="str">
        <f t="shared" ca="1" si="61"/>
        <v/>
      </c>
      <c r="CS24" s="74" t="str">
        <f t="shared" ca="1" si="62"/>
        <v/>
      </c>
      <c r="CT24" s="74" t="str">
        <f t="shared" ca="1" si="63"/>
        <v/>
      </c>
      <c r="CU24" s="74" t="str">
        <f t="shared" ca="1" si="64"/>
        <v/>
      </c>
      <c r="CV24" s="74" t="str">
        <f t="shared" ca="1" si="65"/>
        <v/>
      </c>
      <c r="CW24" s="74" t="str">
        <f t="shared" ca="1" si="66"/>
        <v/>
      </c>
      <c r="CX24" s="74" t="str">
        <f t="shared" ca="1" si="67"/>
        <v/>
      </c>
      <c r="CY24" s="74" t="str">
        <f t="shared" ca="1" si="68"/>
        <v/>
      </c>
      <c r="CZ24" s="74" t="str">
        <f t="shared" ca="1" si="69"/>
        <v/>
      </c>
      <c r="DA24" s="74" t="str">
        <f t="shared" ca="1" si="70"/>
        <v/>
      </c>
      <c r="DB24" s="74" t="str">
        <f t="shared" ca="1" si="71"/>
        <v/>
      </c>
      <c r="DD24" s="74" t="str">
        <f t="shared" ca="1" si="72"/>
        <v/>
      </c>
      <c r="DE24" s="74" t="str">
        <f t="shared" ca="1" si="73"/>
        <v/>
      </c>
      <c r="DF24" s="74" t="str">
        <f t="shared" ca="1" si="74"/>
        <v/>
      </c>
      <c r="DG24" s="74" t="str">
        <f t="shared" ca="1" si="75"/>
        <v/>
      </c>
      <c r="DH24" s="74" t="str">
        <f t="shared" ca="1" si="76"/>
        <v/>
      </c>
      <c r="DI24" s="74" t="str">
        <f t="shared" ca="1" si="77"/>
        <v/>
      </c>
      <c r="DJ24" s="74" t="str">
        <f t="shared" ca="1" si="78"/>
        <v/>
      </c>
      <c r="DK24" s="74" t="str">
        <f t="shared" ca="1" si="79"/>
        <v/>
      </c>
      <c r="DL24" s="74" t="str">
        <f t="shared" ca="1" si="80"/>
        <v/>
      </c>
      <c r="DM24" s="74" t="str">
        <f t="shared" ca="1" si="81"/>
        <v/>
      </c>
      <c r="DN24" s="74" t="str">
        <f t="shared" ca="1" si="82"/>
        <v/>
      </c>
      <c r="DO24" s="74" t="str">
        <f t="shared" ca="1" si="83"/>
        <v/>
      </c>
      <c r="DQ24" s="74" t="str">
        <f t="shared" ca="1" si="84"/>
        <v/>
      </c>
      <c r="DS24" s="74" t="str">
        <f t="shared" ca="1" si="85"/>
        <v/>
      </c>
      <c r="DT24" s="74" t="str">
        <f t="shared" ca="1" si="86"/>
        <v/>
      </c>
      <c r="DV24" s="525" t="str">
        <f t="shared" ca="1" si="87"/>
        <v/>
      </c>
      <c r="DW24" s="74" t="str">
        <f t="shared" ca="1" si="88"/>
        <v/>
      </c>
      <c r="DX24" s="485" t="str">
        <f t="shared" ca="1" si="89"/>
        <v/>
      </c>
      <c r="DY24" s="74" t="str">
        <f t="shared" ca="1" si="90"/>
        <v/>
      </c>
      <c r="DZ24" s="74" t="str">
        <f t="shared" ca="1" si="91"/>
        <v/>
      </c>
      <c r="EA24" s="74" t="str">
        <f t="shared" ca="1" si="92"/>
        <v/>
      </c>
      <c r="EC24" s="74" t="str">
        <f t="shared" ca="1" si="93"/>
        <v/>
      </c>
      <c r="ED24" s="74" t="str">
        <f t="shared" ca="1" si="94"/>
        <v/>
      </c>
      <c r="EE24" s="74" t="str">
        <f t="shared" ca="1" si="95"/>
        <v/>
      </c>
      <c r="EG24" s="479" t="str">
        <f ca="1">IF(V24=1,"",IF(LOG入力!BH24&gt;0,0,IF(CG24="★",0,IF(R24=1,0,IF(N24=0,0,1)))))</f>
        <v/>
      </c>
      <c r="EH24" s="483" t="str">
        <f t="shared" ca="1" si="96"/>
        <v/>
      </c>
      <c r="EI24" s="483" t="str">
        <f t="shared" ca="1" si="97"/>
        <v/>
      </c>
      <c r="EJ24" s="483" t="str">
        <f t="shared" ca="1" si="98"/>
        <v/>
      </c>
      <c r="EL24" s="71">
        <f t="shared" ca="1" si="99"/>
        <v>0</v>
      </c>
      <c r="EM24" s="6">
        <f t="shared" ca="1" si="100"/>
        <v>0</v>
      </c>
      <c r="EN24" s="6" t="str">
        <f t="shared" ca="1" si="101"/>
        <v/>
      </c>
      <c r="EO24" s="6">
        <f ca="1">IF(LOG入力!BH24&gt;0,0,IF(EM24=0,0,(IF(COUNTIF($EN$19:EN24,EN24)=1,IF($FS$3="N",1,IF(EH24=1,1,0))))))</f>
        <v>0</v>
      </c>
      <c r="EP24" s="6" t="str">
        <f ca="1">IF(LOG入力!BH24&gt;0,"",IF(EO24=1,$X24,""))</f>
        <v/>
      </c>
      <c r="EQ24" s="6" t="str">
        <f ca="1">IF(LOG入力!BH24&gt;0,"",IF(EO24=1,$Y24,""))</f>
        <v/>
      </c>
      <c r="ER24" s="520" t="str">
        <f ca="1">IF(LOG入力!BH24&gt;0,"",IF(COUNTIF($EP$19:$EP24,EP24)=1,EP24,""))</f>
        <v/>
      </c>
      <c r="ES24" s="520">
        <f ca="1">IF(LOG入力!BH24&gt;0,0,IF((EL24=1),IF(($ER24=""),0,1),0))</f>
        <v>0</v>
      </c>
      <c r="ET24" s="520" t="str">
        <f ca="1">IF(LOG入力!BH24&gt;0,"",IF(COUNTIF($EQ$19:EQ24,EQ24)=1,EQ24,""))</f>
        <v/>
      </c>
      <c r="EU24" s="539">
        <f ca="1">IF(LOG入力!BH24&gt;0,0,IF((EL24=1),IF(($ET24=""),0,1),0))</f>
        <v>0</v>
      </c>
      <c r="EV24" s="71">
        <f t="shared" ca="1" si="102"/>
        <v>0</v>
      </c>
      <c r="EW24" s="6">
        <f t="shared" ca="1" si="103"/>
        <v>0</v>
      </c>
      <c r="EX24" s="6" t="str">
        <f t="shared" ca="1" si="104"/>
        <v/>
      </c>
      <c r="EY24" s="6">
        <f ca="1">IF(LOG入力!BH24&gt;0,0,IF(EW24=0,0,(IF(COUNTIF($EX$19:EX24,EX24)=1,IF($FS$3="N",1,IF(EH24=1,1,0))))))</f>
        <v>0</v>
      </c>
      <c r="EZ24" s="6" t="str">
        <f ca="1">IF(LOG入力!BH24&gt;0,"",IF(EY24=1,$X24,""))</f>
        <v/>
      </c>
      <c r="FA24" s="6" t="str">
        <f ca="1">IF(LOG入力!BH24&gt;0,"",IF(EY24=1,$Y24,""))</f>
        <v/>
      </c>
      <c r="FB24" s="6" t="str">
        <f ca="1">IF(LOG入力!BH24&gt;0,"",IF(COUNTIF($EZ$19:$EZ24,EZ24)=1,EZ24,""))</f>
        <v/>
      </c>
      <c r="FC24" s="6">
        <f ca="1">IF(LOG入力!BH24&gt;0,0,IF((EV24=1),IF(($FB24=""),0,1),0))</f>
        <v>0</v>
      </c>
      <c r="FD24" s="6" t="str">
        <f ca="1">IF(LOG入力!BH24&gt;0,"",IF(COUNTIF($FA$19:FA24,FA24)=1,FA24,""))</f>
        <v/>
      </c>
      <c r="FE24" s="72">
        <f ca="1">IF(LOG入力!BH24&gt;0,0,IF((EV24=1),IF(($FD24=""),0,1),0))</f>
        <v>0</v>
      </c>
      <c r="FF24" s="71">
        <f t="shared" ca="1" si="105"/>
        <v>0</v>
      </c>
      <c r="FG24" s="6">
        <f t="shared" ca="1" si="106"/>
        <v>0</v>
      </c>
      <c r="FH24" s="6" t="str">
        <f t="shared" ca="1" si="107"/>
        <v/>
      </c>
      <c r="FI24" s="6">
        <f ca="1">IF(LOG入力!BH24&gt;0,0,IF(FG24=0,0,(IF(COUNTIF($FH$19:FH24,FH24)=1,IF($FS$3="N",1,IF(EH24=1,1,0))))))</f>
        <v>0</v>
      </c>
      <c r="FJ24" s="6" t="str">
        <f ca="1">IF(LOG入力!BH24&gt;0,"",IF(FI24=1,$X24,""))</f>
        <v/>
      </c>
      <c r="FK24" s="6" t="str">
        <f ca="1">IF(LOG入力!BH24&gt;0,"",IF(FI24=1,$Y24,""))</f>
        <v/>
      </c>
      <c r="FL24" s="6" t="str">
        <f ca="1">IF(LOG入力!BH24&gt;0,"",IF(COUNTIF($FJ$19:$FJ24,FJ24)=1,FJ24,""))</f>
        <v/>
      </c>
      <c r="FM24" s="6">
        <f ca="1">IF(LOG入力!BH24&gt;0,0,IF((FF24=1),IF(($FL24=""),0,1),0))</f>
        <v>0</v>
      </c>
      <c r="FN24" s="6" t="str">
        <f ca="1">IF(LOG入力!BH24&gt;0,"",IF(COUNTIF($FK$19:FK24,FK24)=1,FK24,""))</f>
        <v/>
      </c>
      <c r="FO24" s="72">
        <f ca="1">IF(LOG入力!BH24&gt;0,0,IF((FF24=1),IF(($FN24=""),0,1),0))</f>
        <v>0</v>
      </c>
      <c r="FP24" s="71">
        <f t="shared" ca="1" si="108"/>
        <v>0</v>
      </c>
      <c r="FQ24" s="6">
        <f t="shared" ca="1" si="109"/>
        <v>0</v>
      </c>
      <c r="FR24" s="6" t="str">
        <f t="shared" ca="1" si="110"/>
        <v/>
      </c>
      <c r="FS24" s="6">
        <f ca="1">IF(LOG入力!BH24&gt;0,0,IF(FQ24=0,0,(IF(COUNTIF($FR$19:FR24,FR24)=1,IF($FS$3="N",1,IF(EH24=1,1,0))))))</f>
        <v>0</v>
      </c>
      <c r="FT24" s="6" t="str">
        <f ca="1">IF(LOG入力!BH24&gt;0,"",IF(FS24=1,$X24,""))</f>
        <v/>
      </c>
      <c r="FU24" s="6" t="str">
        <f ca="1">IF(LOG入力!BH24&gt;0,"",IF(FS24=1,$Y24,""))</f>
        <v/>
      </c>
      <c r="FV24" s="6" t="str">
        <f ca="1">IF(LOG入力!BH24&gt;0,"",IF(COUNTIF($FT$19:$FT24,FT24)=1,FT24,""))</f>
        <v/>
      </c>
      <c r="FW24" s="6">
        <f ca="1">IF(LOG入力!BH24&gt;0,0,IF((FP24=1),IF(($FV24=""),0,1),0))</f>
        <v>0</v>
      </c>
      <c r="FX24" s="6" t="str">
        <f ca="1">IF(LOG入力!BH24&gt;0,"",IF(COUNTIF($FU$19:FU24,FU24)=1,FU24,""))</f>
        <v/>
      </c>
      <c r="FY24" s="72">
        <f ca="1">IF(LOG入力!BH24&gt;0,0,IF((FP24=1),IF(($FX24=""),0,1),0))</f>
        <v>0</v>
      </c>
      <c r="FZ24" s="71">
        <f t="shared" ca="1" si="111"/>
        <v>0</v>
      </c>
      <c r="GA24" s="6">
        <f t="shared" ca="1" si="112"/>
        <v>0</v>
      </c>
      <c r="GB24" s="6" t="str">
        <f t="shared" ca="1" si="113"/>
        <v/>
      </c>
      <c r="GC24" s="6">
        <f ca="1">IF(LOG入力!BH24&gt;0,0,IF(GA24=0,0,(IF(COUNTIF($GB$19:GB24,GB24)=1,IF($FS$3="N",1,IF(EH24=1,1,0))))))</f>
        <v>0</v>
      </c>
      <c r="GD24" s="6" t="str">
        <f ca="1">IF(LOG入力!BH24&gt;0,"",IF(GC24=1,$X24,""))</f>
        <v/>
      </c>
      <c r="GE24" s="6" t="str">
        <f ca="1">IF(LOG入力!BH24&gt;0,"",IF(GC24=1,$Y24,""))</f>
        <v/>
      </c>
      <c r="GF24" s="6" t="str">
        <f ca="1">IF(LOG入力!BH24&gt;0,"",IF(COUNTIF($GD$19:$GD24,GD24)=1,GD24,""))</f>
        <v/>
      </c>
      <c r="GG24" s="6">
        <f ca="1">IF(LOG入力!BH24&gt;0,0,IF((FZ24=1),IF(($GF24=""),0,1),0))</f>
        <v>0</v>
      </c>
      <c r="GH24" s="6" t="str">
        <f ca="1">IF(LOG入力!BH24&gt;0,"",IF(COUNTIF($GE$19:GE24,GE24)=1,GE24,""))</f>
        <v/>
      </c>
      <c r="GI24" s="72">
        <f ca="1">IF(LOG入力!BH24&gt;0,0,IF((FZ24=1),IF(($GH24=""),0,1),0))</f>
        <v>0</v>
      </c>
      <c r="GK24" s="455" t="str">
        <f ca="1">IF(V24=1,"",IF(LEN(LOG入力!AS24)=0,"",LOG入力!AS24))</f>
        <v/>
      </c>
      <c r="GL24" s="378" t="str">
        <f t="shared" ca="1" si="114"/>
        <v/>
      </c>
      <c r="GM24" s="378" t="str">
        <f t="shared" ca="1" si="115"/>
        <v/>
      </c>
      <c r="GN24" s="378" t="str">
        <f t="shared" ca="1" si="116"/>
        <v/>
      </c>
      <c r="GO24" s="74" t="str">
        <f t="shared" ca="1" si="117"/>
        <v/>
      </c>
      <c r="GQ24" s="74" t="str">
        <f t="shared" ca="1" si="118"/>
        <v/>
      </c>
      <c r="GR24" s="74" t="str">
        <f t="shared" ca="1" si="119"/>
        <v/>
      </c>
      <c r="GS24" s="74" t="str">
        <f t="shared" ca="1" si="120"/>
        <v/>
      </c>
      <c r="GT24" s="74" t="str">
        <f t="shared" ca="1" si="121"/>
        <v/>
      </c>
      <c r="GU24" s="74" t="str">
        <f t="shared" ca="1" si="122"/>
        <v/>
      </c>
      <c r="GV24" s="74" t="str">
        <f t="shared" ca="1" si="123"/>
        <v/>
      </c>
      <c r="GX24" s="74" t="str">
        <f t="shared" ca="1" si="124"/>
        <v/>
      </c>
      <c r="GY24" s="74" t="str">
        <f t="shared" ca="1" si="125"/>
        <v/>
      </c>
      <c r="GZ24" s="74" t="str">
        <f ca="1">IF(V24=1,"",IF(LOG入力!BH24&gt;0,0,IF(GY24=0,0,IF((VALUE((TYPE(VALUE(J24)))))=16,0,IF(VALUE(J24)&lt;60,1,IF(VALUE(J24)&lt;100,0,IF(VALUE(J24)&lt;600,2,0)))))))</f>
        <v/>
      </c>
      <c r="HA24" s="74" t="str">
        <f t="shared" ca="1" si="126"/>
        <v/>
      </c>
      <c r="HB24" s="74" t="str">
        <f ca="1">IF(V24=1,"",IF(LOG入力!BH24&gt;0,0,IF(HA24=0,0,IF((VALUE((TYPE(VALUE(L24)))))=16,0,IF(VALUE(L24)&lt;60,1,IF(VALUE(L24)&lt;100,0,IF(VALUE(L24)&lt;600,2,0)))))))</f>
        <v/>
      </c>
      <c r="HD24" s="74" t="str">
        <f t="shared" ca="1" si="127"/>
        <v/>
      </c>
      <c r="HF24" s="74" t="str">
        <f t="shared" ca="1" si="128"/>
        <v/>
      </c>
      <c r="HG24" s="74" t="str">
        <f t="shared" ca="1" si="129"/>
        <v/>
      </c>
      <c r="HH24" s="74" t="str">
        <f t="shared" ca="1" si="130"/>
        <v/>
      </c>
      <c r="HI24" s="74" t="str">
        <f t="shared" ca="1" si="131"/>
        <v/>
      </c>
      <c r="HJ24" s="74" t="str">
        <f t="shared" ca="1" si="132"/>
        <v/>
      </c>
      <c r="HK24" s="74" t="str">
        <f t="shared" ca="1" si="133"/>
        <v/>
      </c>
      <c r="HL24" s="74" t="str">
        <f t="shared" ca="1" si="134"/>
        <v/>
      </c>
      <c r="HM24" s="74" t="str">
        <f t="shared" ca="1" si="135"/>
        <v/>
      </c>
      <c r="HN24" s="74" t="str">
        <f t="shared" ca="1" si="136"/>
        <v/>
      </c>
      <c r="HO24" s="529" t="str">
        <f t="shared" ca="1" si="137"/>
        <v/>
      </c>
      <c r="HP24" s="74" t="str">
        <f t="shared" ca="1" si="138"/>
        <v/>
      </c>
      <c r="HQ24" s="74" t="str">
        <f t="shared" ca="1" si="139"/>
        <v/>
      </c>
      <c r="HR24" s="74" t="str">
        <f t="shared" ca="1" si="140"/>
        <v/>
      </c>
      <c r="HS24" s="74" t="str">
        <f t="shared" ca="1" si="141"/>
        <v/>
      </c>
      <c r="HT24" s="74" t="str">
        <f ca="1">IF(V24=1,"",IF(LOG入力!BH24&gt;0,0,IF(DV24=1,0,IF(N24="0",0,IF(SUM(HD24:HS24)&gt;0,1,0)))))</f>
        <v/>
      </c>
      <c r="HV24" s="152">
        <v>5</v>
      </c>
      <c r="HW24" s="153" t="s">
        <v>163</v>
      </c>
      <c r="HY24" s="540">
        <v>5</v>
      </c>
      <c r="HZ24" s="153" t="s">
        <v>163</v>
      </c>
      <c r="IA24" s="38"/>
      <c r="IB24" s="540" t="s">
        <v>300</v>
      </c>
      <c r="IC24" s="153" t="s">
        <v>173</v>
      </c>
      <c r="ID24" s="38"/>
      <c r="IG24" s="38"/>
    </row>
    <row r="25" spans="1:256" x14ac:dyDescent="0.15">
      <c r="A25" s="5"/>
      <c r="B25" s="532" t="str">
        <f t="shared" ca="1" si="0"/>
        <v/>
      </c>
      <c r="C25" s="533" t="str">
        <f ca="1">LOG入力!AP25</f>
        <v/>
      </c>
      <c r="D25" s="534" t="str">
        <f ca="1">LOG入力!AQ25</f>
        <v/>
      </c>
      <c r="E25" s="534" t="str">
        <f ca="1">LOG入力!AR25</f>
        <v/>
      </c>
      <c r="F25" s="535" t="str">
        <f t="shared" ca="1" si="1"/>
        <v/>
      </c>
      <c r="G25" s="536" t="str">
        <f ca="1">LOG入力!AT25</f>
        <v/>
      </c>
      <c r="H25" s="516" t="str">
        <f ca="1">LOG入力!AU25</f>
        <v/>
      </c>
      <c r="I25" s="542" t="str">
        <f ca="1">LOG入力!AV25</f>
        <v/>
      </c>
      <c r="J25" s="543" t="str">
        <f ca="1">LOG入力!AW25</f>
        <v/>
      </c>
      <c r="K25" s="544" t="str">
        <f ca="1">LOG入力!BJ25</f>
        <v/>
      </c>
      <c r="L25" s="543" t="str">
        <f ca="1">LOG入力!AY25</f>
        <v/>
      </c>
      <c r="M25" s="545" t="str">
        <f ca="1">LOG入力!BK25</f>
        <v/>
      </c>
      <c r="N25" s="512" t="str">
        <f ca="1">IF(V25=1,"",IF(LOG入力!AJ25=1,"1",LOG入力!BA25))</f>
        <v/>
      </c>
      <c r="O25" s="538" t="str">
        <f ca="1">IF(V25=1,"",IF(LEN(LOG入力!O25)=0,"",LOG入力!O25))</f>
        <v/>
      </c>
      <c r="P25" s="290" t="str">
        <f ca="1">IF(V25=1,"",IF($AA$4=1,"",IF(LOG入力!BG25=1,"",CONCATENATE($ER25,$FB25,$FL25,$FV25,$GF25))))</f>
        <v/>
      </c>
      <c r="Q25" s="291" t="str">
        <f ca="1">IF(V25=1,"",IF($AA$4=1,"",IF(LOG入力!BG25=1,"",CONCATENATE($ET25,$FD25,$FN25,$FX25,$GH25))))</f>
        <v/>
      </c>
      <c r="R25" s="292" t="str">
        <f ca="1">IF(V25=1,"",IF($AA$4=1,"",IF(LOG入力!BH25&gt;0,0,AA25)))</f>
        <v/>
      </c>
      <c r="S25" s="293" t="str">
        <f t="shared" ca="1" si="2"/>
        <v/>
      </c>
      <c r="T25" s="680"/>
      <c r="U25" s="38"/>
      <c r="V25" s="196">
        <f ca="1">LOG入力!AN25</f>
        <v>1</v>
      </c>
      <c r="W25" s="38"/>
      <c r="X25" s="516" t="str">
        <f t="shared" ca="1" si="3"/>
        <v/>
      </c>
      <c r="Y25" s="515" t="str">
        <f t="shared" ca="1" si="4"/>
        <v/>
      </c>
      <c r="Z25" s="518" t="str">
        <f t="shared" ca="1" si="5"/>
        <v/>
      </c>
      <c r="AA25" s="519" t="str">
        <f t="shared" ca="1" si="6"/>
        <v/>
      </c>
      <c r="AC25" s="6" t="str">
        <f t="shared" ca="1" si="7"/>
        <v/>
      </c>
      <c r="AD25" s="6" t="str">
        <f t="shared" ca="1" si="8"/>
        <v/>
      </c>
      <c r="AE25" s="6" t="str">
        <f t="shared" ca="1" si="9"/>
        <v/>
      </c>
      <c r="AF25" s="6" t="str">
        <f t="shared" ca="1" si="10"/>
        <v/>
      </c>
      <c r="AG25" s="6" t="str">
        <f t="shared" ca="1" si="11"/>
        <v/>
      </c>
      <c r="AH25" s="6" t="str">
        <f t="shared" ca="1" si="12"/>
        <v/>
      </c>
      <c r="AI25" s="6" t="str">
        <f t="shared" ca="1" si="13"/>
        <v/>
      </c>
      <c r="AJ25" s="6" t="str">
        <f t="shared" ca="1" si="14"/>
        <v/>
      </c>
      <c r="AK25" s="6" t="str">
        <f t="shared" ca="1" si="15"/>
        <v/>
      </c>
      <c r="AL25" s="6" t="str">
        <f t="shared" ca="1" si="16"/>
        <v/>
      </c>
      <c r="AM25" s="6" t="str">
        <f t="shared" ca="1" si="17"/>
        <v/>
      </c>
      <c r="AN25" s="6" t="str">
        <f t="shared" ca="1" si="18"/>
        <v/>
      </c>
      <c r="AO25" s="6" t="str">
        <f t="shared" ca="1" si="19"/>
        <v/>
      </c>
      <c r="AP25" s="6" t="str">
        <f t="shared" ca="1" si="20"/>
        <v/>
      </c>
      <c r="AQ25" s="6" t="str">
        <f t="shared" ca="1" si="21"/>
        <v/>
      </c>
      <c r="AR25" s="6" t="str">
        <f t="shared" ca="1" si="22"/>
        <v/>
      </c>
      <c r="AS25" s="6" t="str">
        <f t="shared" ca="1" si="23"/>
        <v/>
      </c>
      <c r="AT25" s="6" t="str">
        <f t="shared" ca="1" si="24"/>
        <v/>
      </c>
      <c r="AU25" s="6" t="str">
        <f t="shared" ca="1" si="25"/>
        <v/>
      </c>
      <c r="AV25" s="6" t="str">
        <f t="shared" ca="1" si="26"/>
        <v/>
      </c>
      <c r="AW25" s="6" t="str">
        <f t="shared" ca="1" si="27"/>
        <v/>
      </c>
      <c r="AY25" s="6" t="str">
        <f t="shared" ca="1" si="28"/>
        <v/>
      </c>
      <c r="AZ25" s="6" t="str">
        <f t="shared" ca="1" si="29"/>
        <v/>
      </c>
      <c r="BA25" s="6" t="str">
        <f t="shared" ca="1" si="30"/>
        <v/>
      </c>
      <c r="BB25" s="6" t="str">
        <f t="shared" ca="1" si="31"/>
        <v/>
      </c>
      <c r="BC25" s="6" t="str">
        <f t="shared" ca="1" si="32"/>
        <v/>
      </c>
      <c r="BD25" s="6" t="str">
        <f t="shared" ca="1" si="33"/>
        <v/>
      </c>
      <c r="BE25" s="6" t="str">
        <f t="shared" ca="1" si="34"/>
        <v/>
      </c>
      <c r="BF25" s="6" t="str">
        <f t="shared" ca="1" si="35"/>
        <v/>
      </c>
      <c r="BG25" s="6" t="str">
        <f t="shared" ca="1" si="36"/>
        <v/>
      </c>
      <c r="BH25" s="6" t="str">
        <f t="shared" ca="1" si="37"/>
        <v/>
      </c>
      <c r="BI25" s="6" t="str">
        <f t="shared" ca="1" si="38"/>
        <v/>
      </c>
      <c r="BJ25" s="6" t="str">
        <f t="shared" ca="1" si="39"/>
        <v/>
      </c>
      <c r="BK25" s="6" t="str">
        <f t="shared" ca="1" si="40"/>
        <v/>
      </c>
      <c r="BL25" s="6" t="str">
        <f t="shared" ca="1" si="41"/>
        <v/>
      </c>
      <c r="BM25" s="6" t="str">
        <f t="shared" ca="1" si="42"/>
        <v/>
      </c>
      <c r="BN25" s="6" t="str">
        <f t="shared" ca="1" si="43"/>
        <v/>
      </c>
      <c r="BO25" s="6" t="str">
        <f t="shared" ca="1" si="44"/>
        <v/>
      </c>
      <c r="BP25" s="6" t="str">
        <f t="shared" ca="1" si="45"/>
        <v/>
      </c>
      <c r="BQ25" s="6" t="str">
        <f t="shared" ca="1" si="46"/>
        <v/>
      </c>
      <c r="BR25" s="6" t="str">
        <f t="shared" ca="1" si="47"/>
        <v/>
      </c>
      <c r="BS25" s="6" t="str">
        <f t="shared" ca="1" si="48"/>
        <v/>
      </c>
      <c r="BU25" s="6" t="str">
        <f t="shared" ca="1" si="49"/>
        <v/>
      </c>
      <c r="BW25" s="515" t="str">
        <f t="shared" ca="1" si="50"/>
        <v/>
      </c>
      <c r="BX25" s="515">
        <f t="shared" ca="1" si="51"/>
        <v>0</v>
      </c>
      <c r="BY25" s="515" t="str">
        <f t="shared" ca="1" si="52"/>
        <v/>
      </c>
      <c r="CA25" s="6">
        <f t="shared" ca="1" si="53"/>
        <v>1</v>
      </c>
      <c r="CC25" s="523" t="str">
        <f t="shared" ca="1" si="54"/>
        <v/>
      </c>
      <c r="CE25" s="6" t="str">
        <f t="shared" ca="1" si="55"/>
        <v/>
      </c>
      <c r="CG25" s="524" t="str">
        <f ca="1">IF(V25=1,"",IF($AA$4=1,"",IF(LOG入力!BH25&gt;0,"",IF(N25=0,"",IF(DX25=1,"",IF(HT25=0,"","★"))))))</f>
        <v/>
      </c>
      <c r="CI25" s="74" t="str">
        <f t="shared" ca="1" si="56"/>
        <v/>
      </c>
      <c r="CK25" s="525" t="str">
        <f ca="1">IF(V25=1,"",IF(LOG入力!BH25&gt;0,1,0))</f>
        <v/>
      </c>
      <c r="CL25" s="74" t="str">
        <f t="shared" ca="1" si="57"/>
        <v/>
      </c>
      <c r="CN25" s="74" t="str">
        <f t="shared" ca="1" si="58"/>
        <v/>
      </c>
      <c r="CO25" s="74" t="str">
        <f t="shared" ca="1" si="59"/>
        <v/>
      </c>
      <c r="CQ25" s="74" t="str">
        <f t="shared" ca="1" si="60"/>
        <v/>
      </c>
      <c r="CR25" s="74" t="str">
        <f t="shared" ca="1" si="61"/>
        <v/>
      </c>
      <c r="CS25" s="74" t="str">
        <f t="shared" ca="1" si="62"/>
        <v/>
      </c>
      <c r="CT25" s="74" t="str">
        <f t="shared" ca="1" si="63"/>
        <v/>
      </c>
      <c r="CU25" s="74" t="str">
        <f t="shared" ca="1" si="64"/>
        <v/>
      </c>
      <c r="CV25" s="74" t="str">
        <f t="shared" ca="1" si="65"/>
        <v/>
      </c>
      <c r="CW25" s="74" t="str">
        <f t="shared" ca="1" si="66"/>
        <v/>
      </c>
      <c r="CX25" s="74" t="str">
        <f t="shared" ca="1" si="67"/>
        <v/>
      </c>
      <c r="CY25" s="74" t="str">
        <f t="shared" ca="1" si="68"/>
        <v/>
      </c>
      <c r="CZ25" s="74" t="str">
        <f t="shared" ca="1" si="69"/>
        <v/>
      </c>
      <c r="DA25" s="74" t="str">
        <f t="shared" ca="1" si="70"/>
        <v/>
      </c>
      <c r="DB25" s="74" t="str">
        <f t="shared" ca="1" si="71"/>
        <v/>
      </c>
      <c r="DD25" s="74" t="str">
        <f t="shared" ca="1" si="72"/>
        <v/>
      </c>
      <c r="DE25" s="74" t="str">
        <f t="shared" ca="1" si="73"/>
        <v/>
      </c>
      <c r="DF25" s="74" t="str">
        <f t="shared" ca="1" si="74"/>
        <v/>
      </c>
      <c r="DG25" s="74" t="str">
        <f t="shared" ca="1" si="75"/>
        <v/>
      </c>
      <c r="DH25" s="74" t="str">
        <f t="shared" ca="1" si="76"/>
        <v/>
      </c>
      <c r="DI25" s="74" t="str">
        <f t="shared" ca="1" si="77"/>
        <v/>
      </c>
      <c r="DJ25" s="74" t="str">
        <f t="shared" ca="1" si="78"/>
        <v/>
      </c>
      <c r="DK25" s="74" t="str">
        <f t="shared" ca="1" si="79"/>
        <v/>
      </c>
      <c r="DL25" s="74" t="str">
        <f t="shared" ca="1" si="80"/>
        <v/>
      </c>
      <c r="DM25" s="74" t="str">
        <f t="shared" ca="1" si="81"/>
        <v/>
      </c>
      <c r="DN25" s="74" t="str">
        <f t="shared" ca="1" si="82"/>
        <v/>
      </c>
      <c r="DO25" s="74" t="str">
        <f t="shared" ca="1" si="83"/>
        <v/>
      </c>
      <c r="DQ25" s="74" t="str">
        <f t="shared" ca="1" si="84"/>
        <v/>
      </c>
      <c r="DS25" s="74" t="str">
        <f t="shared" ca="1" si="85"/>
        <v/>
      </c>
      <c r="DT25" s="74" t="str">
        <f t="shared" ca="1" si="86"/>
        <v/>
      </c>
      <c r="DV25" s="525" t="str">
        <f t="shared" ca="1" si="87"/>
        <v/>
      </c>
      <c r="DW25" s="74" t="str">
        <f t="shared" ca="1" si="88"/>
        <v/>
      </c>
      <c r="DX25" s="485" t="str">
        <f t="shared" ca="1" si="89"/>
        <v/>
      </c>
      <c r="DY25" s="74" t="str">
        <f t="shared" ca="1" si="90"/>
        <v/>
      </c>
      <c r="DZ25" s="74" t="str">
        <f t="shared" ca="1" si="91"/>
        <v/>
      </c>
      <c r="EA25" s="74" t="str">
        <f t="shared" ca="1" si="92"/>
        <v/>
      </c>
      <c r="EC25" s="74" t="str">
        <f t="shared" ca="1" si="93"/>
        <v/>
      </c>
      <c r="ED25" s="74" t="str">
        <f t="shared" ca="1" si="94"/>
        <v/>
      </c>
      <c r="EE25" s="74" t="str">
        <f t="shared" ca="1" si="95"/>
        <v/>
      </c>
      <c r="EG25" s="479" t="str">
        <f ca="1">IF(V25=1,"",IF(LOG入力!BH25&gt;0,0,IF(CG25="★",0,IF(R25=1,0,IF(N25=0,0,1)))))</f>
        <v/>
      </c>
      <c r="EH25" s="483" t="str">
        <f t="shared" ca="1" si="96"/>
        <v/>
      </c>
      <c r="EI25" s="483" t="str">
        <f t="shared" ca="1" si="97"/>
        <v/>
      </c>
      <c r="EJ25" s="483" t="str">
        <f t="shared" ca="1" si="98"/>
        <v/>
      </c>
      <c r="EL25" s="71">
        <f t="shared" ca="1" si="99"/>
        <v>0</v>
      </c>
      <c r="EM25" s="6">
        <f t="shared" ca="1" si="100"/>
        <v>0</v>
      </c>
      <c r="EN25" s="6" t="str">
        <f t="shared" ca="1" si="101"/>
        <v/>
      </c>
      <c r="EO25" s="6">
        <f ca="1">IF(LOG入力!BH25&gt;0,0,IF(EM25=0,0,(IF(COUNTIF($EN$19:EN25,EN25)=1,IF($FS$3="N",1,IF(EH25=1,1,0))))))</f>
        <v>0</v>
      </c>
      <c r="EP25" s="6" t="str">
        <f ca="1">IF(LOG入力!BH25&gt;0,"",IF(EO25=1,$X25,""))</f>
        <v/>
      </c>
      <c r="EQ25" s="6" t="str">
        <f ca="1">IF(LOG入力!BH25&gt;0,"",IF(EO25=1,$Y25,""))</f>
        <v/>
      </c>
      <c r="ER25" s="520" t="str">
        <f ca="1">IF(LOG入力!BH25&gt;0,"",IF(COUNTIF($EP$19:$EP25,EP25)=1,EP25,""))</f>
        <v/>
      </c>
      <c r="ES25" s="520">
        <f ca="1">IF(LOG入力!BH25&gt;0,0,IF((EL25=1),IF(($ER25=""),0,1),0))</f>
        <v>0</v>
      </c>
      <c r="ET25" s="520" t="str">
        <f ca="1">IF(LOG入力!BH25&gt;0,"",IF(COUNTIF($EQ$19:EQ25,EQ25)=1,EQ25,""))</f>
        <v/>
      </c>
      <c r="EU25" s="539">
        <f ca="1">IF(LOG入力!BH25&gt;0,0,IF((EL25=1),IF(($ET25=""),0,1),0))</f>
        <v>0</v>
      </c>
      <c r="EV25" s="71">
        <f t="shared" ca="1" si="102"/>
        <v>0</v>
      </c>
      <c r="EW25" s="6">
        <f t="shared" ca="1" si="103"/>
        <v>0</v>
      </c>
      <c r="EX25" s="6" t="str">
        <f t="shared" ca="1" si="104"/>
        <v/>
      </c>
      <c r="EY25" s="6">
        <f ca="1">IF(LOG入力!BH25&gt;0,0,IF(EW25=0,0,(IF(COUNTIF($EX$19:EX25,EX25)=1,IF($FS$3="N",1,IF(EH25=1,1,0))))))</f>
        <v>0</v>
      </c>
      <c r="EZ25" s="6" t="str">
        <f ca="1">IF(LOG入力!BH25&gt;0,"",IF(EY25=1,$X25,""))</f>
        <v/>
      </c>
      <c r="FA25" s="6" t="str">
        <f ca="1">IF(LOG入力!BH25&gt;0,"",IF(EY25=1,$Y25,""))</f>
        <v/>
      </c>
      <c r="FB25" s="6" t="str">
        <f ca="1">IF(LOG入力!BH25&gt;0,"",IF(COUNTIF($EZ$19:$EZ25,EZ25)=1,EZ25,""))</f>
        <v/>
      </c>
      <c r="FC25" s="6">
        <f ca="1">IF(LOG入力!BH25&gt;0,0,IF((EV25=1),IF(($FB25=""),0,1),0))</f>
        <v>0</v>
      </c>
      <c r="FD25" s="6" t="str">
        <f ca="1">IF(LOG入力!BH25&gt;0,"",IF(COUNTIF($FA$19:FA25,FA25)=1,FA25,""))</f>
        <v/>
      </c>
      <c r="FE25" s="72">
        <f ca="1">IF(LOG入力!BH25&gt;0,0,IF((EV25=1),IF(($FD25=""),0,1),0))</f>
        <v>0</v>
      </c>
      <c r="FF25" s="71">
        <f t="shared" ca="1" si="105"/>
        <v>0</v>
      </c>
      <c r="FG25" s="6">
        <f t="shared" ca="1" si="106"/>
        <v>0</v>
      </c>
      <c r="FH25" s="6" t="str">
        <f t="shared" ca="1" si="107"/>
        <v/>
      </c>
      <c r="FI25" s="6">
        <f ca="1">IF(LOG入力!BH25&gt;0,0,IF(FG25=0,0,(IF(COUNTIF($FH$19:FH25,FH25)=1,IF($FS$3="N",1,IF(EH25=1,1,0))))))</f>
        <v>0</v>
      </c>
      <c r="FJ25" s="6" t="str">
        <f ca="1">IF(LOG入力!BH25&gt;0,"",IF(FI25=1,$X25,""))</f>
        <v/>
      </c>
      <c r="FK25" s="6" t="str">
        <f ca="1">IF(LOG入力!BH25&gt;0,"",IF(FI25=1,$Y25,""))</f>
        <v/>
      </c>
      <c r="FL25" s="6" t="str">
        <f ca="1">IF(LOG入力!BH25&gt;0,"",IF(COUNTIF($FJ$19:$FJ25,FJ25)=1,FJ25,""))</f>
        <v/>
      </c>
      <c r="FM25" s="6">
        <f ca="1">IF(LOG入力!BH25&gt;0,0,IF((FF25=1),IF(($FL25=""),0,1),0))</f>
        <v>0</v>
      </c>
      <c r="FN25" s="6" t="str">
        <f ca="1">IF(LOG入力!BH25&gt;0,"",IF(COUNTIF($FK$19:FK25,FK25)=1,FK25,""))</f>
        <v/>
      </c>
      <c r="FO25" s="72">
        <f ca="1">IF(LOG入力!BH25&gt;0,0,IF((FF25=1),IF(($FN25=""),0,1),0))</f>
        <v>0</v>
      </c>
      <c r="FP25" s="71">
        <f t="shared" ca="1" si="108"/>
        <v>0</v>
      </c>
      <c r="FQ25" s="6">
        <f t="shared" ca="1" si="109"/>
        <v>0</v>
      </c>
      <c r="FR25" s="6" t="str">
        <f t="shared" ca="1" si="110"/>
        <v/>
      </c>
      <c r="FS25" s="6">
        <f ca="1">IF(LOG入力!BH25&gt;0,0,IF(FQ25=0,0,(IF(COUNTIF($FR$19:FR25,FR25)=1,IF($FS$3="N",1,IF(EH25=1,1,0))))))</f>
        <v>0</v>
      </c>
      <c r="FT25" s="6" t="str">
        <f ca="1">IF(LOG入力!BH25&gt;0,"",IF(FS25=1,$X25,""))</f>
        <v/>
      </c>
      <c r="FU25" s="6" t="str">
        <f ca="1">IF(LOG入力!BH25&gt;0,"",IF(FS25=1,$Y25,""))</f>
        <v/>
      </c>
      <c r="FV25" s="6" t="str">
        <f ca="1">IF(LOG入力!BH25&gt;0,"",IF(COUNTIF($FT$19:$FT25,FT25)=1,FT25,""))</f>
        <v/>
      </c>
      <c r="FW25" s="6">
        <f ca="1">IF(LOG入力!BH25&gt;0,0,IF((FP25=1),IF(($FV25=""),0,1),0))</f>
        <v>0</v>
      </c>
      <c r="FX25" s="6" t="str">
        <f ca="1">IF(LOG入力!BH25&gt;0,"",IF(COUNTIF($FU$19:FU25,FU25)=1,FU25,""))</f>
        <v/>
      </c>
      <c r="FY25" s="72">
        <f ca="1">IF(LOG入力!BH25&gt;0,0,IF((FP25=1),IF(($FX25=""),0,1),0))</f>
        <v>0</v>
      </c>
      <c r="FZ25" s="71">
        <f t="shared" ca="1" si="111"/>
        <v>0</v>
      </c>
      <c r="GA25" s="6">
        <f t="shared" ca="1" si="112"/>
        <v>0</v>
      </c>
      <c r="GB25" s="6" t="str">
        <f t="shared" ca="1" si="113"/>
        <v/>
      </c>
      <c r="GC25" s="6">
        <f ca="1">IF(LOG入力!BH25&gt;0,0,IF(GA25=0,0,(IF(COUNTIF($GB$19:GB25,GB25)=1,IF($FS$3="N",1,IF(EH25=1,1,0))))))</f>
        <v>0</v>
      </c>
      <c r="GD25" s="6" t="str">
        <f ca="1">IF(LOG入力!BH25&gt;0,"",IF(GC25=1,$X25,""))</f>
        <v/>
      </c>
      <c r="GE25" s="6" t="str">
        <f ca="1">IF(LOG入力!BH25&gt;0,"",IF(GC25=1,$Y25,""))</f>
        <v/>
      </c>
      <c r="GF25" s="6" t="str">
        <f ca="1">IF(LOG入力!BH25&gt;0,"",IF(COUNTIF($GD$19:$GD25,GD25)=1,GD25,""))</f>
        <v/>
      </c>
      <c r="GG25" s="6">
        <f ca="1">IF(LOG入力!BH25&gt;0,0,IF((FZ25=1),IF(($GF25=""),0,1),0))</f>
        <v>0</v>
      </c>
      <c r="GH25" s="6" t="str">
        <f ca="1">IF(LOG入力!BH25&gt;0,"",IF(COUNTIF($GE$19:GE25,GE25)=1,GE25,""))</f>
        <v/>
      </c>
      <c r="GI25" s="72">
        <f ca="1">IF(LOG入力!BH25&gt;0,0,IF((FZ25=1),IF(($GH25=""),0,1),0))</f>
        <v>0</v>
      </c>
      <c r="GK25" s="455" t="str">
        <f ca="1">IF(V25=1,"",IF(LEN(LOG入力!AS25)=0,"",LOG入力!AS25))</f>
        <v/>
      </c>
      <c r="GL25" s="378" t="str">
        <f t="shared" ca="1" si="114"/>
        <v/>
      </c>
      <c r="GM25" s="378" t="str">
        <f t="shared" ca="1" si="115"/>
        <v/>
      </c>
      <c r="GN25" s="74" t="str">
        <f t="shared" ca="1" si="116"/>
        <v/>
      </c>
      <c r="GO25" s="74" t="str">
        <f t="shared" ca="1" si="117"/>
        <v/>
      </c>
      <c r="GQ25" s="74" t="str">
        <f t="shared" ca="1" si="118"/>
        <v/>
      </c>
      <c r="GR25" s="74" t="str">
        <f t="shared" ca="1" si="119"/>
        <v/>
      </c>
      <c r="GS25" s="74" t="str">
        <f t="shared" ca="1" si="120"/>
        <v/>
      </c>
      <c r="GT25" s="74" t="str">
        <f t="shared" ca="1" si="121"/>
        <v/>
      </c>
      <c r="GU25" s="74" t="str">
        <f t="shared" ca="1" si="122"/>
        <v/>
      </c>
      <c r="GV25" s="74" t="str">
        <f t="shared" ca="1" si="123"/>
        <v/>
      </c>
      <c r="GX25" s="74" t="str">
        <f t="shared" ca="1" si="124"/>
        <v/>
      </c>
      <c r="GY25" s="74" t="str">
        <f t="shared" ca="1" si="125"/>
        <v/>
      </c>
      <c r="GZ25" s="74" t="str">
        <f ca="1">IF(V25=1,"",IF(LOG入力!BH25&gt;0,0,IF(GY25=0,0,IF((VALUE((TYPE(VALUE(J25)))))=16,0,IF(VALUE(J25)&lt;60,1,IF(VALUE(J25)&lt;100,0,IF(VALUE(J25)&lt;600,2,0)))))))</f>
        <v/>
      </c>
      <c r="HA25" s="74" t="str">
        <f t="shared" ca="1" si="126"/>
        <v/>
      </c>
      <c r="HB25" s="74" t="str">
        <f ca="1">IF(V25=1,"",IF(LOG入力!BH25&gt;0,0,IF(HA25=0,0,IF((VALUE((TYPE(VALUE(L25)))))=16,0,IF(VALUE(L25)&lt;60,1,IF(VALUE(L25)&lt;100,0,IF(VALUE(L25)&lt;600,2,0)))))))</f>
        <v/>
      </c>
      <c r="HD25" s="74" t="str">
        <f t="shared" ca="1" si="127"/>
        <v/>
      </c>
      <c r="HF25" s="74" t="str">
        <f t="shared" ca="1" si="128"/>
        <v/>
      </c>
      <c r="HG25" s="74" t="str">
        <f t="shared" ca="1" si="129"/>
        <v/>
      </c>
      <c r="HH25" s="74" t="str">
        <f t="shared" ca="1" si="130"/>
        <v/>
      </c>
      <c r="HI25" s="74" t="str">
        <f t="shared" ca="1" si="131"/>
        <v/>
      </c>
      <c r="HJ25" s="74" t="str">
        <f t="shared" ca="1" si="132"/>
        <v/>
      </c>
      <c r="HK25" s="74" t="str">
        <f t="shared" ca="1" si="133"/>
        <v/>
      </c>
      <c r="HL25" s="74" t="str">
        <f t="shared" ca="1" si="134"/>
        <v/>
      </c>
      <c r="HM25" s="74" t="str">
        <f t="shared" ca="1" si="135"/>
        <v/>
      </c>
      <c r="HN25" s="74" t="str">
        <f t="shared" ca="1" si="136"/>
        <v/>
      </c>
      <c r="HO25" s="529" t="str">
        <f t="shared" ca="1" si="137"/>
        <v/>
      </c>
      <c r="HP25" s="74" t="str">
        <f t="shared" ca="1" si="138"/>
        <v/>
      </c>
      <c r="HQ25" s="74" t="str">
        <f t="shared" ca="1" si="139"/>
        <v/>
      </c>
      <c r="HR25" s="74" t="str">
        <f t="shared" ca="1" si="140"/>
        <v/>
      </c>
      <c r="HS25" s="74" t="str">
        <f t="shared" ca="1" si="141"/>
        <v/>
      </c>
      <c r="HT25" s="74" t="str">
        <f ca="1">IF(V25=1,"",IF(LOG入力!BH25&gt;0,0,IF(DV25=1,0,IF(N25="0",0,IF(SUM(HD25:HS25)&gt;0,1,0)))))</f>
        <v/>
      </c>
      <c r="HV25" s="152">
        <v>6</v>
      </c>
      <c r="HW25" s="153" t="s">
        <v>163</v>
      </c>
      <c r="HY25" s="540">
        <v>6</v>
      </c>
      <c r="HZ25" s="153" t="s">
        <v>163</v>
      </c>
      <c r="IA25" s="38"/>
      <c r="IB25" s="540" t="s">
        <v>303</v>
      </c>
      <c r="IC25" s="153" t="s">
        <v>173</v>
      </c>
      <c r="ID25" s="38"/>
      <c r="IG25" s="38"/>
    </row>
    <row r="26" spans="1:256" x14ac:dyDescent="0.15">
      <c r="A26" s="5"/>
      <c r="B26" s="532" t="str">
        <f t="shared" ca="1" si="0"/>
        <v/>
      </c>
      <c r="C26" s="533" t="str">
        <f ca="1">LOG入力!AP26</f>
        <v/>
      </c>
      <c r="D26" s="534" t="str">
        <f ca="1">LOG入力!AQ26</f>
        <v/>
      </c>
      <c r="E26" s="534" t="str">
        <f ca="1">LOG入力!AR26</f>
        <v/>
      </c>
      <c r="F26" s="535" t="str">
        <f t="shared" ca="1" si="1"/>
        <v/>
      </c>
      <c r="G26" s="536" t="str">
        <f ca="1">LOG入力!AT26</f>
        <v/>
      </c>
      <c r="H26" s="516" t="str">
        <f ca="1">LOG入力!AU26</f>
        <v/>
      </c>
      <c r="I26" s="542" t="str">
        <f ca="1">LOG入力!AV26</f>
        <v/>
      </c>
      <c r="J26" s="543" t="str">
        <f ca="1">LOG入力!AW26</f>
        <v/>
      </c>
      <c r="K26" s="544" t="str">
        <f ca="1">LOG入力!BJ26</f>
        <v/>
      </c>
      <c r="L26" s="543" t="str">
        <f ca="1">LOG入力!AY26</f>
        <v/>
      </c>
      <c r="M26" s="545" t="str">
        <f ca="1">LOG入力!BK26</f>
        <v/>
      </c>
      <c r="N26" s="512" t="str">
        <f ca="1">IF(V26=1,"",IF(LOG入力!AJ26=1,"1",LOG入力!BA26))</f>
        <v/>
      </c>
      <c r="O26" s="538" t="str">
        <f ca="1">IF(V26=1,"",IF(LEN(LOG入力!O26)=0,"",LOG入力!O26))</f>
        <v/>
      </c>
      <c r="P26" s="290" t="str">
        <f ca="1">IF(V26=1,"",IF($AA$4=1,"",IF(LOG入力!BG26=1,"",CONCATENATE($ER26,$FB26,$FL26,$FV26,$GF26))))</f>
        <v/>
      </c>
      <c r="Q26" s="291" t="str">
        <f ca="1">IF(V26=1,"",IF($AA$4=1,"",IF(LOG入力!BG26=1,"",CONCATENATE($ET26,$FD26,$FN26,$FX26,$GH26))))</f>
        <v/>
      </c>
      <c r="R26" s="292" t="str">
        <f ca="1">IF(V26=1,"",IF($AA$4=1,"",IF(LOG入力!BH26&gt;0,0,AA26)))</f>
        <v/>
      </c>
      <c r="S26" s="293" t="str">
        <f t="shared" ca="1" si="2"/>
        <v/>
      </c>
      <c r="T26" s="680"/>
      <c r="U26" s="38"/>
      <c r="V26" s="196">
        <f ca="1">LOG入力!AN26</f>
        <v>1</v>
      </c>
      <c r="W26" s="38"/>
      <c r="X26" s="516" t="str">
        <f t="shared" ca="1" si="3"/>
        <v/>
      </c>
      <c r="Y26" s="515" t="str">
        <f t="shared" ca="1" si="4"/>
        <v/>
      </c>
      <c r="Z26" s="518" t="str">
        <f t="shared" ca="1" si="5"/>
        <v/>
      </c>
      <c r="AA26" s="519" t="str">
        <f t="shared" ca="1" si="6"/>
        <v/>
      </c>
      <c r="AC26" s="6" t="str">
        <f t="shared" ca="1" si="7"/>
        <v/>
      </c>
      <c r="AD26" s="6" t="str">
        <f t="shared" ca="1" si="8"/>
        <v/>
      </c>
      <c r="AE26" s="6" t="str">
        <f t="shared" ca="1" si="9"/>
        <v/>
      </c>
      <c r="AF26" s="6" t="str">
        <f t="shared" ca="1" si="10"/>
        <v/>
      </c>
      <c r="AG26" s="6" t="str">
        <f t="shared" ca="1" si="11"/>
        <v/>
      </c>
      <c r="AH26" s="6" t="str">
        <f t="shared" ca="1" si="12"/>
        <v/>
      </c>
      <c r="AI26" s="6" t="str">
        <f t="shared" ca="1" si="13"/>
        <v/>
      </c>
      <c r="AJ26" s="6" t="str">
        <f t="shared" ca="1" si="14"/>
        <v/>
      </c>
      <c r="AK26" s="6" t="str">
        <f t="shared" ca="1" si="15"/>
        <v/>
      </c>
      <c r="AL26" s="6" t="str">
        <f t="shared" ca="1" si="16"/>
        <v/>
      </c>
      <c r="AM26" s="6" t="str">
        <f t="shared" ca="1" si="17"/>
        <v/>
      </c>
      <c r="AN26" s="6" t="str">
        <f t="shared" ca="1" si="18"/>
        <v/>
      </c>
      <c r="AO26" s="6" t="str">
        <f t="shared" ca="1" si="19"/>
        <v/>
      </c>
      <c r="AP26" s="6" t="str">
        <f t="shared" ca="1" si="20"/>
        <v/>
      </c>
      <c r="AQ26" s="6" t="str">
        <f t="shared" ca="1" si="21"/>
        <v/>
      </c>
      <c r="AR26" s="6" t="str">
        <f t="shared" ca="1" si="22"/>
        <v/>
      </c>
      <c r="AS26" s="6" t="str">
        <f t="shared" ca="1" si="23"/>
        <v/>
      </c>
      <c r="AT26" s="6" t="str">
        <f t="shared" ca="1" si="24"/>
        <v/>
      </c>
      <c r="AU26" s="6" t="str">
        <f t="shared" ca="1" si="25"/>
        <v/>
      </c>
      <c r="AV26" s="6" t="str">
        <f t="shared" ca="1" si="26"/>
        <v/>
      </c>
      <c r="AW26" s="6" t="str">
        <f t="shared" ca="1" si="27"/>
        <v/>
      </c>
      <c r="AY26" s="6" t="str">
        <f t="shared" ca="1" si="28"/>
        <v/>
      </c>
      <c r="AZ26" s="6" t="str">
        <f t="shared" ca="1" si="29"/>
        <v/>
      </c>
      <c r="BA26" s="6" t="str">
        <f t="shared" ca="1" si="30"/>
        <v/>
      </c>
      <c r="BB26" s="6" t="str">
        <f t="shared" ca="1" si="31"/>
        <v/>
      </c>
      <c r="BC26" s="6" t="str">
        <f t="shared" ca="1" si="32"/>
        <v/>
      </c>
      <c r="BD26" s="6" t="str">
        <f t="shared" ca="1" si="33"/>
        <v/>
      </c>
      <c r="BE26" s="6" t="str">
        <f t="shared" ca="1" si="34"/>
        <v/>
      </c>
      <c r="BF26" s="6" t="str">
        <f t="shared" ca="1" si="35"/>
        <v/>
      </c>
      <c r="BG26" s="6" t="str">
        <f t="shared" ca="1" si="36"/>
        <v/>
      </c>
      <c r="BH26" s="6" t="str">
        <f t="shared" ca="1" si="37"/>
        <v/>
      </c>
      <c r="BI26" s="6" t="str">
        <f t="shared" ca="1" si="38"/>
        <v/>
      </c>
      <c r="BJ26" s="6" t="str">
        <f t="shared" ca="1" si="39"/>
        <v/>
      </c>
      <c r="BK26" s="6" t="str">
        <f t="shared" ca="1" si="40"/>
        <v/>
      </c>
      <c r="BL26" s="6" t="str">
        <f t="shared" ca="1" si="41"/>
        <v/>
      </c>
      <c r="BM26" s="6" t="str">
        <f t="shared" ca="1" si="42"/>
        <v/>
      </c>
      <c r="BN26" s="6" t="str">
        <f t="shared" ca="1" si="43"/>
        <v/>
      </c>
      <c r="BO26" s="6" t="str">
        <f t="shared" ca="1" si="44"/>
        <v/>
      </c>
      <c r="BP26" s="6" t="str">
        <f t="shared" ca="1" si="45"/>
        <v/>
      </c>
      <c r="BQ26" s="6" t="str">
        <f t="shared" ca="1" si="46"/>
        <v/>
      </c>
      <c r="BR26" s="6" t="str">
        <f t="shared" ca="1" si="47"/>
        <v/>
      </c>
      <c r="BS26" s="6" t="str">
        <f t="shared" ca="1" si="48"/>
        <v/>
      </c>
      <c r="BU26" s="6" t="str">
        <f t="shared" ca="1" si="49"/>
        <v/>
      </c>
      <c r="BW26" s="515" t="str">
        <f t="shared" ca="1" si="50"/>
        <v/>
      </c>
      <c r="BX26" s="515">
        <f t="shared" ca="1" si="51"/>
        <v>0</v>
      </c>
      <c r="BY26" s="515" t="str">
        <f t="shared" ca="1" si="52"/>
        <v/>
      </c>
      <c r="CA26" s="6">
        <f t="shared" ca="1" si="53"/>
        <v>1</v>
      </c>
      <c r="CC26" s="523" t="str">
        <f t="shared" ca="1" si="54"/>
        <v/>
      </c>
      <c r="CE26" s="6" t="str">
        <f t="shared" ca="1" si="55"/>
        <v/>
      </c>
      <c r="CG26" s="524" t="str">
        <f ca="1">IF(V26=1,"",IF($AA$4=1,"",IF(LOG入力!BH26&gt;0,"",IF(N26=0,"",IF(DX26=1,"",IF(HT26=0,"","★"))))))</f>
        <v/>
      </c>
      <c r="CI26" s="74" t="str">
        <f t="shared" ca="1" si="56"/>
        <v/>
      </c>
      <c r="CK26" s="525" t="str">
        <f ca="1">IF(V26=1,"",IF(LOG入力!BH26&gt;0,1,0))</f>
        <v/>
      </c>
      <c r="CL26" s="74" t="str">
        <f t="shared" ca="1" si="57"/>
        <v/>
      </c>
      <c r="CN26" s="74" t="str">
        <f t="shared" ca="1" si="58"/>
        <v/>
      </c>
      <c r="CO26" s="74" t="str">
        <f t="shared" ca="1" si="59"/>
        <v/>
      </c>
      <c r="CQ26" s="74" t="str">
        <f t="shared" ca="1" si="60"/>
        <v/>
      </c>
      <c r="CR26" s="74" t="str">
        <f t="shared" ca="1" si="61"/>
        <v/>
      </c>
      <c r="CS26" s="74" t="str">
        <f t="shared" ca="1" si="62"/>
        <v/>
      </c>
      <c r="CT26" s="74" t="str">
        <f t="shared" ca="1" si="63"/>
        <v/>
      </c>
      <c r="CU26" s="74" t="str">
        <f t="shared" ca="1" si="64"/>
        <v/>
      </c>
      <c r="CV26" s="74" t="str">
        <f t="shared" ca="1" si="65"/>
        <v/>
      </c>
      <c r="CW26" s="74" t="str">
        <f t="shared" ca="1" si="66"/>
        <v/>
      </c>
      <c r="CX26" s="74" t="str">
        <f t="shared" ca="1" si="67"/>
        <v/>
      </c>
      <c r="CY26" s="74" t="str">
        <f t="shared" ca="1" si="68"/>
        <v/>
      </c>
      <c r="CZ26" s="74" t="str">
        <f t="shared" ca="1" si="69"/>
        <v/>
      </c>
      <c r="DA26" s="74" t="str">
        <f t="shared" ca="1" si="70"/>
        <v/>
      </c>
      <c r="DB26" s="74" t="str">
        <f t="shared" ca="1" si="71"/>
        <v/>
      </c>
      <c r="DD26" s="74" t="str">
        <f t="shared" ca="1" si="72"/>
        <v/>
      </c>
      <c r="DE26" s="74" t="str">
        <f t="shared" ca="1" si="73"/>
        <v/>
      </c>
      <c r="DF26" s="74" t="str">
        <f t="shared" ca="1" si="74"/>
        <v/>
      </c>
      <c r="DG26" s="74" t="str">
        <f t="shared" ca="1" si="75"/>
        <v/>
      </c>
      <c r="DH26" s="74" t="str">
        <f t="shared" ca="1" si="76"/>
        <v/>
      </c>
      <c r="DI26" s="74" t="str">
        <f t="shared" ca="1" si="77"/>
        <v/>
      </c>
      <c r="DJ26" s="74" t="str">
        <f t="shared" ca="1" si="78"/>
        <v/>
      </c>
      <c r="DK26" s="74" t="str">
        <f t="shared" ca="1" si="79"/>
        <v/>
      </c>
      <c r="DL26" s="74" t="str">
        <f t="shared" ca="1" si="80"/>
        <v/>
      </c>
      <c r="DM26" s="74" t="str">
        <f t="shared" ca="1" si="81"/>
        <v/>
      </c>
      <c r="DN26" s="74" t="str">
        <f t="shared" ca="1" si="82"/>
        <v/>
      </c>
      <c r="DO26" s="74" t="str">
        <f t="shared" ca="1" si="83"/>
        <v/>
      </c>
      <c r="DQ26" s="74" t="str">
        <f t="shared" ca="1" si="84"/>
        <v/>
      </c>
      <c r="DS26" s="74" t="str">
        <f t="shared" ca="1" si="85"/>
        <v/>
      </c>
      <c r="DT26" s="74" t="str">
        <f t="shared" ca="1" si="86"/>
        <v/>
      </c>
      <c r="DV26" s="525" t="str">
        <f t="shared" ca="1" si="87"/>
        <v/>
      </c>
      <c r="DW26" s="74" t="str">
        <f t="shared" ca="1" si="88"/>
        <v/>
      </c>
      <c r="DX26" s="485" t="str">
        <f t="shared" ca="1" si="89"/>
        <v/>
      </c>
      <c r="DY26" s="74" t="str">
        <f t="shared" ca="1" si="90"/>
        <v/>
      </c>
      <c r="DZ26" s="74" t="str">
        <f t="shared" ca="1" si="91"/>
        <v/>
      </c>
      <c r="EA26" s="74" t="str">
        <f t="shared" ca="1" si="92"/>
        <v/>
      </c>
      <c r="EC26" s="74" t="str">
        <f t="shared" ca="1" si="93"/>
        <v/>
      </c>
      <c r="ED26" s="74" t="str">
        <f t="shared" ca="1" si="94"/>
        <v/>
      </c>
      <c r="EE26" s="74" t="str">
        <f t="shared" ca="1" si="95"/>
        <v/>
      </c>
      <c r="EG26" s="479" t="str">
        <f ca="1">IF(V26=1,"",IF(LOG入力!BH26&gt;0,0,IF(CG26="★",0,IF(R26=1,0,IF(N26=0,0,1)))))</f>
        <v/>
      </c>
      <c r="EH26" s="483" t="str">
        <f t="shared" ca="1" si="96"/>
        <v/>
      </c>
      <c r="EI26" s="483" t="str">
        <f t="shared" ca="1" si="97"/>
        <v/>
      </c>
      <c r="EJ26" s="483" t="str">
        <f t="shared" ca="1" si="98"/>
        <v/>
      </c>
      <c r="EL26" s="71">
        <f t="shared" ca="1" si="99"/>
        <v>0</v>
      </c>
      <c r="EM26" s="6">
        <f t="shared" ca="1" si="100"/>
        <v>0</v>
      </c>
      <c r="EN26" s="6" t="str">
        <f t="shared" ca="1" si="101"/>
        <v/>
      </c>
      <c r="EO26" s="6">
        <f ca="1">IF(LOG入力!BH26&gt;0,0,IF(EM26=0,0,(IF(COUNTIF($EN$19:EN26,EN26)=1,IF($FS$3="N",1,IF(EH26=1,1,0))))))</f>
        <v>0</v>
      </c>
      <c r="EP26" s="6" t="str">
        <f ca="1">IF(LOG入力!BH26&gt;0,"",IF(EO26=1,$X26,""))</f>
        <v/>
      </c>
      <c r="EQ26" s="6" t="str">
        <f ca="1">IF(LOG入力!BH26&gt;0,"",IF(EO26=1,$Y26,""))</f>
        <v/>
      </c>
      <c r="ER26" s="520" t="str">
        <f ca="1">IF(LOG入力!BH26&gt;0,"",IF(COUNTIF($EP$19:$EP26,EP26)=1,EP26,""))</f>
        <v/>
      </c>
      <c r="ES26" s="520">
        <f ca="1">IF(LOG入力!BH26&gt;0,0,IF((EL26=1),IF(($ER26=""),0,1),0))</f>
        <v>0</v>
      </c>
      <c r="ET26" s="520" t="str">
        <f ca="1">IF(LOG入力!BH26&gt;0,"",IF(COUNTIF($EQ$19:EQ26,EQ26)=1,EQ26,""))</f>
        <v/>
      </c>
      <c r="EU26" s="539">
        <f ca="1">IF(LOG入力!BH26&gt;0,0,IF((EL26=1),IF(($ET26=""),0,1),0))</f>
        <v>0</v>
      </c>
      <c r="EV26" s="71">
        <f t="shared" ca="1" si="102"/>
        <v>0</v>
      </c>
      <c r="EW26" s="6">
        <f t="shared" ca="1" si="103"/>
        <v>0</v>
      </c>
      <c r="EX26" s="6" t="str">
        <f t="shared" ca="1" si="104"/>
        <v/>
      </c>
      <c r="EY26" s="6">
        <f ca="1">IF(LOG入力!BH26&gt;0,0,IF(EW26=0,0,(IF(COUNTIF($EX$19:EX26,EX26)=1,IF($FS$3="N",1,IF(EH26=1,1,0))))))</f>
        <v>0</v>
      </c>
      <c r="EZ26" s="6" t="str">
        <f ca="1">IF(LOG入力!BH26&gt;0,"",IF(EY26=1,$X26,""))</f>
        <v/>
      </c>
      <c r="FA26" s="6" t="str">
        <f ca="1">IF(LOG入力!BH26&gt;0,"",IF(EY26=1,$Y26,""))</f>
        <v/>
      </c>
      <c r="FB26" s="6" t="str">
        <f ca="1">IF(LOG入力!BH26&gt;0,"",IF(COUNTIF($EZ$19:$EZ26,EZ26)=1,EZ26,""))</f>
        <v/>
      </c>
      <c r="FC26" s="6">
        <f ca="1">IF(LOG入力!BH26&gt;0,0,IF((EV26=1),IF(($FB26=""),0,1),0))</f>
        <v>0</v>
      </c>
      <c r="FD26" s="6" t="str">
        <f ca="1">IF(LOG入力!BH26&gt;0,"",IF(COUNTIF($FA$19:FA26,FA26)=1,FA26,""))</f>
        <v/>
      </c>
      <c r="FE26" s="72">
        <f ca="1">IF(LOG入力!BH26&gt;0,0,IF((EV26=1),IF(($FD26=""),0,1),0))</f>
        <v>0</v>
      </c>
      <c r="FF26" s="71">
        <f t="shared" ca="1" si="105"/>
        <v>0</v>
      </c>
      <c r="FG26" s="6">
        <f t="shared" ca="1" si="106"/>
        <v>0</v>
      </c>
      <c r="FH26" s="6" t="str">
        <f t="shared" ca="1" si="107"/>
        <v/>
      </c>
      <c r="FI26" s="6">
        <f ca="1">IF(LOG入力!BH26&gt;0,0,IF(FG26=0,0,(IF(COUNTIF($FH$19:FH26,FH26)=1,IF($FS$3="N",1,IF(EH26=1,1,0))))))</f>
        <v>0</v>
      </c>
      <c r="FJ26" s="6" t="str">
        <f ca="1">IF(LOG入力!BH26&gt;0,"",IF(FI26=1,$X26,""))</f>
        <v/>
      </c>
      <c r="FK26" s="6" t="str">
        <f ca="1">IF(LOG入力!BH26&gt;0,"",IF(FI26=1,$Y26,""))</f>
        <v/>
      </c>
      <c r="FL26" s="6" t="str">
        <f ca="1">IF(LOG入力!BH26&gt;0,"",IF(COUNTIF($FJ$19:$FJ26,FJ26)=1,FJ26,""))</f>
        <v/>
      </c>
      <c r="FM26" s="6">
        <f ca="1">IF(LOG入力!BH26&gt;0,0,IF((FF26=1),IF(($FL26=""),0,1),0))</f>
        <v>0</v>
      </c>
      <c r="FN26" s="6" t="str">
        <f ca="1">IF(LOG入力!BH26&gt;0,"",IF(COUNTIF($FK$19:FK26,FK26)=1,FK26,""))</f>
        <v/>
      </c>
      <c r="FO26" s="72">
        <f ca="1">IF(LOG入力!BH26&gt;0,0,IF((FF26=1),IF(($FN26=""),0,1),0))</f>
        <v>0</v>
      </c>
      <c r="FP26" s="71">
        <f t="shared" ca="1" si="108"/>
        <v>0</v>
      </c>
      <c r="FQ26" s="6">
        <f t="shared" ca="1" si="109"/>
        <v>0</v>
      </c>
      <c r="FR26" s="6" t="str">
        <f t="shared" ca="1" si="110"/>
        <v/>
      </c>
      <c r="FS26" s="6">
        <f ca="1">IF(LOG入力!BH26&gt;0,0,IF(FQ26=0,0,(IF(COUNTIF($FR$19:FR26,FR26)=1,IF($FS$3="N",1,IF(EH26=1,1,0))))))</f>
        <v>0</v>
      </c>
      <c r="FT26" s="6" t="str">
        <f ca="1">IF(LOG入力!BH26&gt;0,"",IF(FS26=1,$X26,""))</f>
        <v/>
      </c>
      <c r="FU26" s="6" t="str">
        <f ca="1">IF(LOG入力!BH26&gt;0,"",IF(FS26=1,$Y26,""))</f>
        <v/>
      </c>
      <c r="FV26" s="6" t="str">
        <f ca="1">IF(LOG入力!BH26&gt;0,"",IF(COUNTIF($FT$19:$FT26,FT26)=1,FT26,""))</f>
        <v/>
      </c>
      <c r="FW26" s="6">
        <f ca="1">IF(LOG入力!BH26&gt;0,0,IF((FP26=1),IF(($FV26=""),0,1),0))</f>
        <v>0</v>
      </c>
      <c r="FX26" s="6" t="str">
        <f ca="1">IF(LOG入力!BH26&gt;0,"",IF(COUNTIF($FU$19:FU26,FU26)=1,FU26,""))</f>
        <v/>
      </c>
      <c r="FY26" s="72">
        <f ca="1">IF(LOG入力!BH26&gt;0,0,IF((FP26=1),IF(($FX26=""),0,1),0))</f>
        <v>0</v>
      </c>
      <c r="FZ26" s="71">
        <f t="shared" ca="1" si="111"/>
        <v>0</v>
      </c>
      <c r="GA26" s="6">
        <f t="shared" ca="1" si="112"/>
        <v>0</v>
      </c>
      <c r="GB26" s="6" t="str">
        <f t="shared" ca="1" si="113"/>
        <v/>
      </c>
      <c r="GC26" s="6">
        <f ca="1">IF(LOG入力!BH26&gt;0,0,IF(GA26=0,0,(IF(COUNTIF($GB$19:GB26,GB26)=1,IF($FS$3="N",1,IF(EH26=1,1,0))))))</f>
        <v>0</v>
      </c>
      <c r="GD26" s="6" t="str">
        <f ca="1">IF(LOG入力!BH26&gt;0,"",IF(GC26=1,$X26,""))</f>
        <v/>
      </c>
      <c r="GE26" s="6" t="str">
        <f ca="1">IF(LOG入力!BH26&gt;0,"",IF(GC26=1,$Y26,""))</f>
        <v/>
      </c>
      <c r="GF26" s="6" t="str">
        <f ca="1">IF(LOG入力!BH26&gt;0,"",IF(COUNTIF($GD$19:$GD26,GD26)=1,GD26,""))</f>
        <v/>
      </c>
      <c r="GG26" s="6">
        <f ca="1">IF(LOG入力!BH26&gt;0,0,IF((FZ26=1),IF(($GF26=""),0,1),0))</f>
        <v>0</v>
      </c>
      <c r="GH26" s="6" t="str">
        <f ca="1">IF(LOG入力!BH26&gt;0,"",IF(COUNTIF($GE$19:GE26,GE26)=1,GE26,""))</f>
        <v/>
      </c>
      <c r="GI26" s="72">
        <f ca="1">IF(LOG入力!BH26&gt;0,0,IF((FZ26=1),IF(($GH26=""),0,1),0))</f>
        <v>0</v>
      </c>
      <c r="GK26" s="455" t="str">
        <f ca="1">IF(V26=1,"",IF(LEN(LOG入力!AS26)=0,"",LOG入力!AS26))</f>
        <v/>
      </c>
      <c r="GL26" s="378" t="str">
        <f t="shared" ca="1" si="114"/>
        <v/>
      </c>
      <c r="GM26" s="378" t="str">
        <f t="shared" ca="1" si="115"/>
        <v/>
      </c>
      <c r="GN26" s="74" t="str">
        <f t="shared" ca="1" si="116"/>
        <v/>
      </c>
      <c r="GO26" s="74" t="str">
        <f t="shared" ca="1" si="117"/>
        <v/>
      </c>
      <c r="GQ26" s="74" t="str">
        <f t="shared" ca="1" si="118"/>
        <v/>
      </c>
      <c r="GR26" s="74" t="str">
        <f t="shared" ca="1" si="119"/>
        <v/>
      </c>
      <c r="GS26" s="74" t="str">
        <f t="shared" ca="1" si="120"/>
        <v/>
      </c>
      <c r="GT26" s="74" t="str">
        <f t="shared" ca="1" si="121"/>
        <v/>
      </c>
      <c r="GU26" s="74" t="str">
        <f t="shared" ca="1" si="122"/>
        <v/>
      </c>
      <c r="GV26" s="74" t="str">
        <f t="shared" ca="1" si="123"/>
        <v/>
      </c>
      <c r="GX26" s="74" t="str">
        <f t="shared" ca="1" si="124"/>
        <v/>
      </c>
      <c r="GY26" s="74" t="str">
        <f t="shared" ca="1" si="125"/>
        <v/>
      </c>
      <c r="GZ26" s="74" t="str">
        <f ca="1">IF(V26=1,"",IF(LOG入力!BH26&gt;0,0,IF(GY26=0,0,IF((VALUE((TYPE(VALUE(J26)))))=16,0,IF(VALUE(J26)&lt;60,1,IF(VALUE(J26)&lt;100,0,IF(VALUE(J26)&lt;600,2,0)))))))</f>
        <v/>
      </c>
      <c r="HA26" s="74" t="str">
        <f t="shared" ca="1" si="126"/>
        <v/>
      </c>
      <c r="HB26" s="74" t="str">
        <f ca="1">IF(V26=1,"",IF(LOG入力!BH26&gt;0,0,IF(HA26=0,0,IF((VALUE((TYPE(VALUE(L26)))))=16,0,IF(VALUE(L26)&lt;60,1,IF(VALUE(L26)&lt;100,0,IF(VALUE(L26)&lt;600,2,0)))))))</f>
        <v/>
      </c>
      <c r="HD26" s="74" t="str">
        <f t="shared" ca="1" si="127"/>
        <v/>
      </c>
      <c r="HF26" s="74" t="str">
        <f t="shared" ca="1" si="128"/>
        <v/>
      </c>
      <c r="HG26" s="74" t="str">
        <f t="shared" ca="1" si="129"/>
        <v/>
      </c>
      <c r="HH26" s="74" t="str">
        <f t="shared" ca="1" si="130"/>
        <v/>
      </c>
      <c r="HI26" s="74" t="str">
        <f t="shared" ca="1" si="131"/>
        <v/>
      </c>
      <c r="HJ26" s="74" t="str">
        <f t="shared" ca="1" si="132"/>
        <v/>
      </c>
      <c r="HK26" s="74" t="str">
        <f t="shared" ca="1" si="133"/>
        <v/>
      </c>
      <c r="HL26" s="74" t="str">
        <f t="shared" ca="1" si="134"/>
        <v/>
      </c>
      <c r="HM26" s="74" t="str">
        <f t="shared" ca="1" si="135"/>
        <v/>
      </c>
      <c r="HN26" s="74" t="str">
        <f t="shared" ca="1" si="136"/>
        <v/>
      </c>
      <c r="HO26" s="529" t="str">
        <f t="shared" ca="1" si="137"/>
        <v/>
      </c>
      <c r="HP26" s="74" t="str">
        <f t="shared" ca="1" si="138"/>
        <v/>
      </c>
      <c r="HQ26" s="74" t="str">
        <f t="shared" ca="1" si="139"/>
        <v/>
      </c>
      <c r="HR26" s="74" t="str">
        <f t="shared" ca="1" si="140"/>
        <v/>
      </c>
      <c r="HS26" s="74" t="str">
        <f t="shared" ca="1" si="141"/>
        <v/>
      </c>
      <c r="HT26" s="74" t="str">
        <f ca="1">IF(V26=1,"",IF(LOG入力!BH26&gt;0,0,IF(DV26=1,0,IF(N26="0",0,IF(SUM(HD26:HS26)&gt;0,1,0)))))</f>
        <v/>
      </c>
      <c r="HV26" s="152">
        <v>7</v>
      </c>
      <c r="HW26" s="153" t="s">
        <v>163</v>
      </c>
      <c r="HY26" s="540">
        <v>7</v>
      </c>
      <c r="HZ26" s="153" t="s">
        <v>163</v>
      </c>
      <c r="IA26" s="38"/>
      <c r="IB26" s="540" t="s">
        <v>304</v>
      </c>
      <c r="IC26" s="153" t="s">
        <v>173</v>
      </c>
      <c r="ID26" s="38"/>
      <c r="IG26" s="38"/>
    </row>
    <row r="27" spans="1:256" x14ac:dyDescent="0.15">
      <c r="A27" s="5"/>
      <c r="B27" s="532" t="str">
        <f t="shared" ca="1" si="0"/>
        <v/>
      </c>
      <c r="C27" s="533" t="str">
        <f ca="1">LOG入力!AP27</f>
        <v/>
      </c>
      <c r="D27" s="534" t="str">
        <f ca="1">LOG入力!AQ27</f>
        <v/>
      </c>
      <c r="E27" s="534" t="str">
        <f ca="1">LOG入力!AR27</f>
        <v/>
      </c>
      <c r="F27" s="535" t="str">
        <f t="shared" ca="1" si="1"/>
        <v/>
      </c>
      <c r="G27" s="536" t="str">
        <f ca="1">LOG入力!AT27</f>
        <v/>
      </c>
      <c r="H27" s="516" t="str">
        <f ca="1">LOG入力!AU27</f>
        <v/>
      </c>
      <c r="I27" s="542" t="str">
        <f ca="1">LOG入力!AV27</f>
        <v/>
      </c>
      <c r="J27" s="543" t="str">
        <f ca="1">LOG入力!AW27</f>
        <v/>
      </c>
      <c r="K27" s="544" t="str">
        <f ca="1">LOG入力!BJ27</f>
        <v/>
      </c>
      <c r="L27" s="543" t="str">
        <f ca="1">LOG入力!AY27</f>
        <v/>
      </c>
      <c r="M27" s="545" t="str">
        <f ca="1">LOG入力!BK27</f>
        <v/>
      </c>
      <c r="N27" s="512" t="str">
        <f ca="1">IF(V27=1,"",IF(LOG入力!AJ27=1,"1",LOG入力!BA27))</f>
        <v/>
      </c>
      <c r="O27" s="538" t="str">
        <f ca="1">IF(V27=1,"",IF(LEN(LOG入力!O27)=0,"",LOG入力!O27))</f>
        <v/>
      </c>
      <c r="P27" s="290" t="str">
        <f ca="1">IF(V27=1,"",IF($AA$4=1,"",IF(LOG入力!BG27=1,"",CONCATENATE($ER27,$FB27,$FL27,$FV27,$GF27))))</f>
        <v/>
      </c>
      <c r="Q27" s="291" t="str">
        <f ca="1">IF(V27=1,"",IF($AA$4=1,"",IF(LOG入力!BG27=1,"",CONCATENATE($ET27,$FD27,$FN27,$FX27,$GH27))))</f>
        <v/>
      </c>
      <c r="R27" s="292" t="str">
        <f ca="1">IF(V27=1,"",IF($AA$4=1,"",IF(LOG入力!BH27&gt;0,0,AA27)))</f>
        <v/>
      </c>
      <c r="S27" s="293" t="str">
        <f t="shared" ca="1" si="2"/>
        <v/>
      </c>
      <c r="T27" s="680"/>
      <c r="U27" s="38"/>
      <c r="V27" s="196">
        <f ca="1">LOG入力!AN27</f>
        <v>1</v>
      </c>
      <c r="W27" s="38"/>
      <c r="X27" s="516" t="str">
        <f t="shared" ca="1" si="3"/>
        <v/>
      </c>
      <c r="Y27" s="515" t="str">
        <f t="shared" ca="1" si="4"/>
        <v/>
      </c>
      <c r="Z27" s="518" t="str">
        <f t="shared" ca="1" si="5"/>
        <v/>
      </c>
      <c r="AA27" s="519" t="str">
        <f t="shared" ca="1" si="6"/>
        <v/>
      </c>
      <c r="AC27" s="6" t="str">
        <f t="shared" ca="1" si="7"/>
        <v/>
      </c>
      <c r="AD27" s="6" t="str">
        <f t="shared" ca="1" si="8"/>
        <v/>
      </c>
      <c r="AE27" s="6" t="str">
        <f t="shared" ca="1" si="9"/>
        <v/>
      </c>
      <c r="AF27" s="6" t="str">
        <f t="shared" ca="1" si="10"/>
        <v/>
      </c>
      <c r="AG27" s="6" t="str">
        <f t="shared" ca="1" si="11"/>
        <v/>
      </c>
      <c r="AH27" s="6" t="str">
        <f t="shared" ca="1" si="12"/>
        <v/>
      </c>
      <c r="AI27" s="6" t="str">
        <f t="shared" ca="1" si="13"/>
        <v/>
      </c>
      <c r="AJ27" s="6" t="str">
        <f t="shared" ca="1" si="14"/>
        <v/>
      </c>
      <c r="AK27" s="6" t="str">
        <f t="shared" ca="1" si="15"/>
        <v/>
      </c>
      <c r="AL27" s="6" t="str">
        <f t="shared" ca="1" si="16"/>
        <v/>
      </c>
      <c r="AM27" s="6" t="str">
        <f t="shared" ca="1" si="17"/>
        <v/>
      </c>
      <c r="AN27" s="6" t="str">
        <f t="shared" ca="1" si="18"/>
        <v/>
      </c>
      <c r="AO27" s="6" t="str">
        <f t="shared" ca="1" si="19"/>
        <v/>
      </c>
      <c r="AP27" s="6" t="str">
        <f t="shared" ca="1" si="20"/>
        <v/>
      </c>
      <c r="AQ27" s="6" t="str">
        <f t="shared" ca="1" si="21"/>
        <v/>
      </c>
      <c r="AR27" s="6" t="str">
        <f t="shared" ca="1" si="22"/>
        <v/>
      </c>
      <c r="AS27" s="6" t="str">
        <f t="shared" ca="1" si="23"/>
        <v/>
      </c>
      <c r="AT27" s="6" t="str">
        <f t="shared" ca="1" si="24"/>
        <v/>
      </c>
      <c r="AU27" s="6" t="str">
        <f t="shared" ca="1" si="25"/>
        <v/>
      </c>
      <c r="AV27" s="6" t="str">
        <f t="shared" ca="1" si="26"/>
        <v/>
      </c>
      <c r="AW27" s="6" t="str">
        <f t="shared" ca="1" si="27"/>
        <v/>
      </c>
      <c r="AY27" s="6" t="str">
        <f t="shared" ca="1" si="28"/>
        <v/>
      </c>
      <c r="AZ27" s="6" t="str">
        <f t="shared" ca="1" si="29"/>
        <v/>
      </c>
      <c r="BA27" s="6" t="str">
        <f t="shared" ca="1" si="30"/>
        <v/>
      </c>
      <c r="BB27" s="6" t="str">
        <f t="shared" ca="1" si="31"/>
        <v/>
      </c>
      <c r="BC27" s="6" t="str">
        <f t="shared" ca="1" si="32"/>
        <v/>
      </c>
      <c r="BD27" s="6" t="str">
        <f t="shared" ca="1" si="33"/>
        <v/>
      </c>
      <c r="BE27" s="6" t="str">
        <f t="shared" ca="1" si="34"/>
        <v/>
      </c>
      <c r="BF27" s="6" t="str">
        <f t="shared" ca="1" si="35"/>
        <v/>
      </c>
      <c r="BG27" s="6" t="str">
        <f t="shared" ca="1" si="36"/>
        <v/>
      </c>
      <c r="BH27" s="6" t="str">
        <f t="shared" ca="1" si="37"/>
        <v/>
      </c>
      <c r="BI27" s="6" t="str">
        <f t="shared" ca="1" si="38"/>
        <v/>
      </c>
      <c r="BJ27" s="6" t="str">
        <f t="shared" ca="1" si="39"/>
        <v/>
      </c>
      <c r="BK27" s="6" t="str">
        <f t="shared" ca="1" si="40"/>
        <v/>
      </c>
      <c r="BL27" s="6" t="str">
        <f t="shared" ca="1" si="41"/>
        <v/>
      </c>
      <c r="BM27" s="6" t="str">
        <f t="shared" ca="1" si="42"/>
        <v/>
      </c>
      <c r="BN27" s="6" t="str">
        <f t="shared" ca="1" si="43"/>
        <v/>
      </c>
      <c r="BO27" s="6" t="str">
        <f t="shared" ca="1" si="44"/>
        <v/>
      </c>
      <c r="BP27" s="6" t="str">
        <f t="shared" ca="1" si="45"/>
        <v/>
      </c>
      <c r="BQ27" s="6" t="str">
        <f t="shared" ca="1" si="46"/>
        <v/>
      </c>
      <c r="BR27" s="6" t="str">
        <f t="shared" ca="1" si="47"/>
        <v/>
      </c>
      <c r="BS27" s="6" t="str">
        <f t="shared" ca="1" si="48"/>
        <v/>
      </c>
      <c r="BU27" s="6" t="str">
        <f t="shared" ca="1" si="49"/>
        <v/>
      </c>
      <c r="BW27" s="515" t="str">
        <f t="shared" ca="1" si="50"/>
        <v/>
      </c>
      <c r="BX27" s="515">
        <f t="shared" ca="1" si="51"/>
        <v>0</v>
      </c>
      <c r="BY27" s="515" t="str">
        <f t="shared" ca="1" si="52"/>
        <v/>
      </c>
      <c r="CA27" s="6">
        <f t="shared" ca="1" si="53"/>
        <v>1</v>
      </c>
      <c r="CC27" s="523" t="str">
        <f t="shared" ca="1" si="54"/>
        <v/>
      </c>
      <c r="CE27" s="6" t="str">
        <f t="shared" ca="1" si="55"/>
        <v/>
      </c>
      <c r="CG27" s="524" t="str">
        <f ca="1">IF(V27=1,"",IF($AA$4=1,"",IF(LOG入力!BH27&gt;0,"",IF(N27=0,"",IF(DX27=1,"",IF(HT27=0,"","★"))))))</f>
        <v/>
      </c>
      <c r="CI27" s="74" t="str">
        <f t="shared" ca="1" si="56"/>
        <v/>
      </c>
      <c r="CK27" s="525" t="str">
        <f ca="1">IF(V27=1,"",IF(LOG入力!BH27&gt;0,1,0))</f>
        <v/>
      </c>
      <c r="CL27" s="74" t="str">
        <f t="shared" ca="1" si="57"/>
        <v/>
      </c>
      <c r="CN27" s="74" t="str">
        <f t="shared" ca="1" si="58"/>
        <v/>
      </c>
      <c r="CO27" s="74" t="str">
        <f t="shared" ca="1" si="59"/>
        <v/>
      </c>
      <c r="CQ27" s="74" t="str">
        <f t="shared" ca="1" si="60"/>
        <v/>
      </c>
      <c r="CR27" s="74" t="str">
        <f t="shared" ca="1" si="61"/>
        <v/>
      </c>
      <c r="CS27" s="74" t="str">
        <f t="shared" ca="1" si="62"/>
        <v/>
      </c>
      <c r="CT27" s="74" t="str">
        <f t="shared" ca="1" si="63"/>
        <v/>
      </c>
      <c r="CU27" s="74" t="str">
        <f t="shared" ca="1" si="64"/>
        <v/>
      </c>
      <c r="CV27" s="74" t="str">
        <f t="shared" ca="1" si="65"/>
        <v/>
      </c>
      <c r="CW27" s="74" t="str">
        <f t="shared" ca="1" si="66"/>
        <v/>
      </c>
      <c r="CX27" s="74" t="str">
        <f t="shared" ca="1" si="67"/>
        <v/>
      </c>
      <c r="CY27" s="74" t="str">
        <f t="shared" ca="1" si="68"/>
        <v/>
      </c>
      <c r="CZ27" s="74" t="str">
        <f t="shared" ca="1" si="69"/>
        <v/>
      </c>
      <c r="DA27" s="74" t="str">
        <f t="shared" ca="1" si="70"/>
        <v/>
      </c>
      <c r="DB27" s="74" t="str">
        <f t="shared" ca="1" si="71"/>
        <v/>
      </c>
      <c r="DD27" s="74" t="str">
        <f t="shared" ca="1" si="72"/>
        <v/>
      </c>
      <c r="DE27" s="74" t="str">
        <f t="shared" ca="1" si="73"/>
        <v/>
      </c>
      <c r="DF27" s="74" t="str">
        <f t="shared" ca="1" si="74"/>
        <v/>
      </c>
      <c r="DG27" s="74" t="str">
        <f t="shared" ca="1" si="75"/>
        <v/>
      </c>
      <c r="DH27" s="74" t="str">
        <f t="shared" ca="1" si="76"/>
        <v/>
      </c>
      <c r="DI27" s="74" t="str">
        <f t="shared" ca="1" si="77"/>
        <v/>
      </c>
      <c r="DJ27" s="74" t="str">
        <f t="shared" ca="1" si="78"/>
        <v/>
      </c>
      <c r="DK27" s="74" t="str">
        <f t="shared" ca="1" si="79"/>
        <v/>
      </c>
      <c r="DL27" s="74" t="str">
        <f t="shared" ca="1" si="80"/>
        <v/>
      </c>
      <c r="DM27" s="74" t="str">
        <f t="shared" ca="1" si="81"/>
        <v/>
      </c>
      <c r="DN27" s="74" t="str">
        <f t="shared" ca="1" si="82"/>
        <v/>
      </c>
      <c r="DO27" s="74" t="str">
        <f t="shared" ca="1" si="83"/>
        <v/>
      </c>
      <c r="DQ27" s="74" t="str">
        <f t="shared" ca="1" si="84"/>
        <v/>
      </c>
      <c r="DS27" s="74" t="str">
        <f t="shared" ca="1" si="85"/>
        <v/>
      </c>
      <c r="DT27" s="74" t="str">
        <f t="shared" ca="1" si="86"/>
        <v/>
      </c>
      <c r="DV27" s="525" t="str">
        <f t="shared" ca="1" si="87"/>
        <v/>
      </c>
      <c r="DW27" s="74" t="str">
        <f t="shared" ca="1" si="88"/>
        <v/>
      </c>
      <c r="DX27" s="485" t="str">
        <f t="shared" ca="1" si="89"/>
        <v/>
      </c>
      <c r="DY27" s="74" t="str">
        <f t="shared" ca="1" si="90"/>
        <v/>
      </c>
      <c r="DZ27" s="74" t="str">
        <f t="shared" ca="1" si="91"/>
        <v/>
      </c>
      <c r="EA27" s="74" t="str">
        <f t="shared" ca="1" si="92"/>
        <v/>
      </c>
      <c r="EC27" s="74" t="str">
        <f t="shared" ca="1" si="93"/>
        <v/>
      </c>
      <c r="ED27" s="74" t="str">
        <f t="shared" ca="1" si="94"/>
        <v/>
      </c>
      <c r="EE27" s="74" t="str">
        <f t="shared" ca="1" si="95"/>
        <v/>
      </c>
      <c r="EG27" s="479" t="str">
        <f ca="1">IF(V27=1,"",IF(LOG入力!BH27&gt;0,0,IF(CG27="★",0,IF(R27=1,0,IF(N27=0,0,1)))))</f>
        <v/>
      </c>
      <c r="EH27" s="483" t="str">
        <f t="shared" ca="1" si="96"/>
        <v/>
      </c>
      <c r="EI27" s="483" t="str">
        <f t="shared" ca="1" si="97"/>
        <v/>
      </c>
      <c r="EJ27" s="483" t="str">
        <f t="shared" ca="1" si="98"/>
        <v/>
      </c>
      <c r="EL27" s="71">
        <f t="shared" ca="1" si="99"/>
        <v>0</v>
      </c>
      <c r="EM27" s="6">
        <f t="shared" ca="1" si="100"/>
        <v>0</v>
      </c>
      <c r="EN27" s="6" t="str">
        <f t="shared" ca="1" si="101"/>
        <v/>
      </c>
      <c r="EO27" s="6">
        <f ca="1">IF(LOG入力!BH27&gt;0,0,IF(EM27=0,0,(IF(COUNTIF($EN$19:EN27,EN27)=1,IF($FS$3="N",1,IF(EH27=1,1,0))))))</f>
        <v>0</v>
      </c>
      <c r="EP27" s="6" t="str">
        <f ca="1">IF(LOG入力!BH27&gt;0,"",IF(EO27=1,$X27,""))</f>
        <v/>
      </c>
      <c r="EQ27" s="6" t="str">
        <f ca="1">IF(LOG入力!BH27&gt;0,"",IF(EO27=1,$Y27,""))</f>
        <v/>
      </c>
      <c r="ER27" s="520" t="str">
        <f ca="1">IF(LOG入力!BH27&gt;0,"",IF(COUNTIF($EP$19:$EP27,EP27)=1,EP27,""))</f>
        <v/>
      </c>
      <c r="ES27" s="520">
        <f ca="1">IF(LOG入力!BH27&gt;0,0,IF((EL27=1),IF(($ER27=""),0,1),0))</f>
        <v>0</v>
      </c>
      <c r="ET27" s="520" t="str">
        <f ca="1">IF(LOG入力!BH27&gt;0,"",IF(COUNTIF($EQ$19:EQ27,EQ27)=1,EQ27,""))</f>
        <v/>
      </c>
      <c r="EU27" s="539">
        <f ca="1">IF(LOG入力!BH27&gt;0,0,IF((EL27=1),IF(($ET27=""),0,1),0))</f>
        <v>0</v>
      </c>
      <c r="EV27" s="71">
        <f t="shared" ca="1" si="102"/>
        <v>0</v>
      </c>
      <c r="EW27" s="6">
        <f t="shared" ca="1" si="103"/>
        <v>0</v>
      </c>
      <c r="EX27" s="6" t="str">
        <f t="shared" ca="1" si="104"/>
        <v/>
      </c>
      <c r="EY27" s="6">
        <f ca="1">IF(LOG入力!BH27&gt;0,0,IF(EW27=0,0,(IF(COUNTIF($EX$19:EX27,EX27)=1,IF($FS$3="N",1,IF(EH27=1,1,0))))))</f>
        <v>0</v>
      </c>
      <c r="EZ27" s="6" t="str">
        <f ca="1">IF(LOG入力!BH27&gt;0,"",IF(EY27=1,$X27,""))</f>
        <v/>
      </c>
      <c r="FA27" s="6" t="str">
        <f ca="1">IF(LOG入力!BH27&gt;0,"",IF(EY27=1,$Y27,""))</f>
        <v/>
      </c>
      <c r="FB27" s="6" t="str">
        <f ca="1">IF(LOG入力!BH27&gt;0,"",IF(COUNTIF($EZ$19:$EZ27,EZ27)=1,EZ27,""))</f>
        <v/>
      </c>
      <c r="FC27" s="6">
        <f ca="1">IF(LOG入力!BH27&gt;0,0,IF((EV27=1),IF(($FB27=""),0,1),0))</f>
        <v>0</v>
      </c>
      <c r="FD27" s="6" t="str">
        <f ca="1">IF(LOG入力!BH27&gt;0,"",IF(COUNTIF($FA$19:FA27,FA27)=1,FA27,""))</f>
        <v/>
      </c>
      <c r="FE27" s="72">
        <f ca="1">IF(LOG入力!BH27&gt;0,0,IF((EV27=1),IF(($FD27=""),0,1),0))</f>
        <v>0</v>
      </c>
      <c r="FF27" s="71">
        <f t="shared" ca="1" si="105"/>
        <v>0</v>
      </c>
      <c r="FG27" s="6">
        <f t="shared" ca="1" si="106"/>
        <v>0</v>
      </c>
      <c r="FH27" s="6" t="str">
        <f t="shared" ca="1" si="107"/>
        <v/>
      </c>
      <c r="FI27" s="6">
        <f ca="1">IF(LOG入力!BH27&gt;0,0,IF(FG27=0,0,(IF(COUNTIF($FH$19:FH27,FH27)=1,IF($FS$3="N",1,IF(EH27=1,1,0))))))</f>
        <v>0</v>
      </c>
      <c r="FJ27" s="6" t="str">
        <f ca="1">IF(LOG入力!BH27&gt;0,"",IF(FI27=1,$X27,""))</f>
        <v/>
      </c>
      <c r="FK27" s="6" t="str">
        <f ca="1">IF(LOG入力!BH27&gt;0,"",IF(FI27=1,$Y27,""))</f>
        <v/>
      </c>
      <c r="FL27" s="6" t="str">
        <f ca="1">IF(LOG入力!BH27&gt;0,"",IF(COUNTIF($FJ$19:$FJ27,FJ27)=1,FJ27,""))</f>
        <v/>
      </c>
      <c r="FM27" s="6">
        <f ca="1">IF(LOG入力!BH27&gt;0,0,IF((FF27=1),IF(($FL27=""),0,1),0))</f>
        <v>0</v>
      </c>
      <c r="FN27" s="6" t="str">
        <f ca="1">IF(LOG入力!BH27&gt;0,"",IF(COUNTIF($FK$19:FK27,FK27)=1,FK27,""))</f>
        <v/>
      </c>
      <c r="FO27" s="72">
        <f ca="1">IF(LOG入力!BH27&gt;0,0,IF((FF27=1),IF(($FN27=""),0,1),0))</f>
        <v>0</v>
      </c>
      <c r="FP27" s="71">
        <f t="shared" ca="1" si="108"/>
        <v>0</v>
      </c>
      <c r="FQ27" s="6">
        <f t="shared" ca="1" si="109"/>
        <v>0</v>
      </c>
      <c r="FR27" s="6" t="str">
        <f t="shared" ca="1" si="110"/>
        <v/>
      </c>
      <c r="FS27" s="6">
        <f ca="1">IF(LOG入力!BH27&gt;0,0,IF(FQ27=0,0,(IF(COUNTIF($FR$19:FR27,FR27)=1,IF($FS$3="N",1,IF(EH27=1,1,0))))))</f>
        <v>0</v>
      </c>
      <c r="FT27" s="6" t="str">
        <f ca="1">IF(LOG入力!BH27&gt;0,"",IF(FS27=1,$X27,""))</f>
        <v/>
      </c>
      <c r="FU27" s="6" t="str">
        <f ca="1">IF(LOG入力!BH27&gt;0,"",IF(FS27=1,$Y27,""))</f>
        <v/>
      </c>
      <c r="FV27" s="6" t="str">
        <f ca="1">IF(LOG入力!BH27&gt;0,"",IF(COUNTIF($FT$19:$FT27,FT27)=1,FT27,""))</f>
        <v/>
      </c>
      <c r="FW27" s="6">
        <f ca="1">IF(LOG入力!BH27&gt;0,0,IF((FP27=1),IF(($FV27=""),0,1),0))</f>
        <v>0</v>
      </c>
      <c r="FX27" s="6" t="str">
        <f ca="1">IF(LOG入力!BH27&gt;0,"",IF(COUNTIF($FU$19:FU27,FU27)=1,FU27,""))</f>
        <v/>
      </c>
      <c r="FY27" s="72">
        <f ca="1">IF(LOG入力!BH27&gt;0,0,IF((FP27=1),IF(($FX27=""),0,1),0))</f>
        <v>0</v>
      </c>
      <c r="FZ27" s="71">
        <f t="shared" ca="1" si="111"/>
        <v>0</v>
      </c>
      <c r="GA27" s="6">
        <f t="shared" ca="1" si="112"/>
        <v>0</v>
      </c>
      <c r="GB27" s="6" t="str">
        <f t="shared" ca="1" si="113"/>
        <v/>
      </c>
      <c r="GC27" s="6">
        <f ca="1">IF(LOG入力!BH27&gt;0,0,IF(GA27=0,0,(IF(COUNTIF($GB$19:GB27,GB27)=1,IF($FS$3="N",1,IF(EH27=1,1,0))))))</f>
        <v>0</v>
      </c>
      <c r="GD27" s="6" t="str">
        <f ca="1">IF(LOG入力!BH27&gt;0,"",IF(GC27=1,$X27,""))</f>
        <v/>
      </c>
      <c r="GE27" s="6" t="str">
        <f ca="1">IF(LOG入力!BH27&gt;0,"",IF(GC27=1,$Y27,""))</f>
        <v/>
      </c>
      <c r="GF27" s="6" t="str">
        <f ca="1">IF(LOG入力!BH27&gt;0,"",IF(COUNTIF($GD$19:$GD27,GD27)=1,GD27,""))</f>
        <v/>
      </c>
      <c r="GG27" s="6">
        <f ca="1">IF(LOG入力!BH27&gt;0,0,IF((FZ27=1),IF(($GF27=""),0,1),0))</f>
        <v>0</v>
      </c>
      <c r="GH27" s="6" t="str">
        <f ca="1">IF(LOG入力!BH27&gt;0,"",IF(COUNTIF($GE$19:GE27,GE27)=1,GE27,""))</f>
        <v/>
      </c>
      <c r="GI27" s="72">
        <f ca="1">IF(LOG入力!BH27&gt;0,0,IF((FZ27=1),IF(($GH27=""),0,1),0))</f>
        <v>0</v>
      </c>
      <c r="GK27" s="455" t="str">
        <f ca="1">IF(V27=1,"",IF(LEN(LOG入力!AS27)=0,"",LOG入力!AS27))</f>
        <v/>
      </c>
      <c r="GL27" s="378" t="str">
        <f t="shared" ca="1" si="114"/>
        <v/>
      </c>
      <c r="GM27" s="378" t="str">
        <f t="shared" ca="1" si="115"/>
        <v/>
      </c>
      <c r="GN27" s="74" t="str">
        <f t="shared" ca="1" si="116"/>
        <v/>
      </c>
      <c r="GO27" s="74" t="str">
        <f t="shared" ca="1" si="117"/>
        <v/>
      </c>
      <c r="GQ27" s="74" t="str">
        <f t="shared" ca="1" si="118"/>
        <v/>
      </c>
      <c r="GR27" s="74" t="str">
        <f t="shared" ca="1" si="119"/>
        <v/>
      </c>
      <c r="GS27" s="74" t="str">
        <f t="shared" ca="1" si="120"/>
        <v/>
      </c>
      <c r="GT27" s="74" t="str">
        <f t="shared" ca="1" si="121"/>
        <v/>
      </c>
      <c r="GU27" s="74" t="str">
        <f t="shared" ca="1" si="122"/>
        <v/>
      </c>
      <c r="GV27" s="74" t="str">
        <f t="shared" ca="1" si="123"/>
        <v/>
      </c>
      <c r="GX27" s="74" t="str">
        <f t="shared" ca="1" si="124"/>
        <v/>
      </c>
      <c r="GY27" s="74" t="str">
        <f t="shared" ca="1" si="125"/>
        <v/>
      </c>
      <c r="GZ27" s="74" t="str">
        <f ca="1">IF(V27=1,"",IF(LOG入力!BH27&gt;0,0,IF(GY27=0,0,IF((VALUE((TYPE(VALUE(J27)))))=16,0,IF(VALUE(J27)&lt;60,1,IF(VALUE(J27)&lt;100,0,IF(VALUE(J27)&lt;600,2,0)))))))</f>
        <v/>
      </c>
      <c r="HA27" s="74" t="str">
        <f t="shared" ca="1" si="126"/>
        <v/>
      </c>
      <c r="HB27" s="74" t="str">
        <f ca="1">IF(V27=1,"",IF(LOG入力!BH27&gt;0,0,IF(HA27=0,0,IF((VALUE((TYPE(VALUE(L27)))))=16,0,IF(VALUE(L27)&lt;60,1,IF(VALUE(L27)&lt;100,0,IF(VALUE(L27)&lt;600,2,0)))))))</f>
        <v/>
      </c>
      <c r="HD27" s="74" t="str">
        <f t="shared" ca="1" si="127"/>
        <v/>
      </c>
      <c r="HF27" s="74" t="str">
        <f t="shared" ca="1" si="128"/>
        <v/>
      </c>
      <c r="HG27" s="74" t="str">
        <f t="shared" ca="1" si="129"/>
        <v/>
      </c>
      <c r="HH27" s="74" t="str">
        <f t="shared" ca="1" si="130"/>
        <v/>
      </c>
      <c r="HI27" s="74" t="str">
        <f t="shared" ca="1" si="131"/>
        <v/>
      </c>
      <c r="HJ27" s="74" t="str">
        <f t="shared" ca="1" si="132"/>
        <v/>
      </c>
      <c r="HK27" s="74" t="str">
        <f t="shared" ca="1" si="133"/>
        <v/>
      </c>
      <c r="HL27" s="74" t="str">
        <f t="shared" ca="1" si="134"/>
        <v/>
      </c>
      <c r="HM27" s="74" t="str">
        <f t="shared" ca="1" si="135"/>
        <v/>
      </c>
      <c r="HN27" s="74" t="str">
        <f t="shared" ca="1" si="136"/>
        <v/>
      </c>
      <c r="HO27" s="529" t="str">
        <f t="shared" ca="1" si="137"/>
        <v/>
      </c>
      <c r="HP27" s="74" t="str">
        <f t="shared" ca="1" si="138"/>
        <v/>
      </c>
      <c r="HQ27" s="74" t="str">
        <f t="shared" ca="1" si="139"/>
        <v/>
      </c>
      <c r="HR27" s="74" t="str">
        <f t="shared" ca="1" si="140"/>
        <v/>
      </c>
      <c r="HS27" s="74" t="str">
        <f t="shared" ca="1" si="141"/>
        <v/>
      </c>
      <c r="HT27" s="74" t="str">
        <f ca="1">IF(V27=1,"",IF(LOG入力!BH27&gt;0,0,IF(DV27=1,0,IF(N27="0",0,IF(SUM(HD27:HS27)&gt;0,1,0)))))</f>
        <v/>
      </c>
      <c r="HV27" s="152">
        <v>8</v>
      </c>
      <c r="HW27" s="153" t="s">
        <v>163</v>
      </c>
      <c r="HY27" s="540">
        <v>8</v>
      </c>
      <c r="HZ27" s="153" t="s">
        <v>163</v>
      </c>
      <c r="IA27" s="38"/>
      <c r="IB27" s="540" t="s">
        <v>305</v>
      </c>
      <c r="IC27" s="153" t="s">
        <v>173</v>
      </c>
      <c r="ID27" s="38"/>
      <c r="IG27" s="38"/>
    </row>
    <row r="28" spans="1:256" x14ac:dyDescent="0.15">
      <c r="A28" s="5">
        <v>10</v>
      </c>
      <c r="B28" s="487" t="str">
        <f t="shared" ca="1" si="0"/>
        <v/>
      </c>
      <c r="C28" s="548" t="str">
        <f ca="1">LOG入力!AP28</f>
        <v/>
      </c>
      <c r="D28" s="549" t="str">
        <f ca="1">LOG入力!AQ28</f>
        <v/>
      </c>
      <c r="E28" s="549" t="str">
        <f ca="1">LOG入力!AR28</f>
        <v/>
      </c>
      <c r="F28" s="550" t="str">
        <f t="shared" ca="1" si="1"/>
        <v/>
      </c>
      <c r="G28" s="551" t="str">
        <f ca="1">LOG入力!AT28</f>
        <v/>
      </c>
      <c r="H28" s="552" t="str">
        <f ca="1">LOG入力!AU28</f>
        <v/>
      </c>
      <c r="I28" s="553" t="str">
        <f ca="1">LOG入力!AV28</f>
        <v/>
      </c>
      <c r="J28" s="554" t="str">
        <f ca="1">LOG入力!AW28</f>
        <v/>
      </c>
      <c r="K28" s="555" t="str">
        <f ca="1">LOG入力!BJ28</f>
        <v/>
      </c>
      <c r="L28" s="554" t="str">
        <f ca="1">LOG入力!AY28</f>
        <v/>
      </c>
      <c r="M28" s="556" t="str">
        <f ca="1">LOG入力!BK28</f>
        <v/>
      </c>
      <c r="N28" s="338" t="str">
        <f ca="1">IF(V28=1,"",IF(LOG入力!AJ28=1,"1",LOG入力!BA28))</f>
        <v/>
      </c>
      <c r="O28" s="557" t="str">
        <f ca="1">IF(V28=1,"",IF(LEN(LOG入力!O28)=0,"",LOG入力!O28))</f>
        <v/>
      </c>
      <c r="P28" s="336" t="str">
        <f ca="1">IF(V28=1,"",IF($AA$4=1,"",IF(LOG入力!BG28=1,"",CONCATENATE($ER28,$FB28,$FL28,$FV28,$GF28))))</f>
        <v/>
      </c>
      <c r="Q28" s="337" t="str">
        <f ca="1">IF(V28=1,"",IF($AA$4=1,"",IF(LOG入力!BG28=1,"",CONCATENATE($ET28,$FD28,$FN28,$FX28,$GH28))))</f>
        <v/>
      </c>
      <c r="R28" s="338" t="str">
        <f ca="1">IF(V28=1,"",IF($AA$4=1,"",IF(LOG入力!BH28&gt;0,0,AA28)))</f>
        <v/>
      </c>
      <c r="S28" s="558" t="str">
        <f t="shared" ca="1" si="2"/>
        <v/>
      </c>
      <c r="T28" s="680"/>
      <c r="U28" s="38"/>
      <c r="V28" s="196">
        <f ca="1">LOG入力!AN28</f>
        <v>1</v>
      </c>
      <c r="W28" s="38"/>
      <c r="X28" s="516" t="str">
        <f t="shared" ca="1" si="3"/>
        <v/>
      </c>
      <c r="Y28" s="515" t="str">
        <f t="shared" ca="1" si="4"/>
        <v/>
      </c>
      <c r="Z28" s="518" t="str">
        <f t="shared" ca="1" si="5"/>
        <v/>
      </c>
      <c r="AA28" s="559" t="str">
        <f t="shared" ca="1" si="6"/>
        <v/>
      </c>
      <c r="AC28" s="6" t="str">
        <f t="shared" ca="1" si="7"/>
        <v/>
      </c>
      <c r="AD28" s="6" t="str">
        <f t="shared" ca="1" si="8"/>
        <v/>
      </c>
      <c r="AE28" s="6" t="str">
        <f t="shared" ca="1" si="9"/>
        <v/>
      </c>
      <c r="AF28" s="6" t="str">
        <f t="shared" ca="1" si="10"/>
        <v/>
      </c>
      <c r="AG28" s="6" t="str">
        <f t="shared" ca="1" si="11"/>
        <v/>
      </c>
      <c r="AH28" s="6" t="str">
        <f t="shared" ca="1" si="12"/>
        <v/>
      </c>
      <c r="AI28" s="6" t="str">
        <f t="shared" ca="1" si="13"/>
        <v/>
      </c>
      <c r="AJ28" s="6" t="str">
        <f t="shared" ca="1" si="14"/>
        <v/>
      </c>
      <c r="AK28" s="6" t="str">
        <f t="shared" ca="1" si="15"/>
        <v/>
      </c>
      <c r="AL28" s="6" t="str">
        <f t="shared" ca="1" si="16"/>
        <v/>
      </c>
      <c r="AM28" s="6" t="str">
        <f t="shared" ca="1" si="17"/>
        <v/>
      </c>
      <c r="AN28" s="6" t="str">
        <f t="shared" ca="1" si="18"/>
        <v/>
      </c>
      <c r="AO28" s="6" t="str">
        <f t="shared" ca="1" si="19"/>
        <v/>
      </c>
      <c r="AP28" s="6" t="str">
        <f t="shared" ca="1" si="20"/>
        <v/>
      </c>
      <c r="AQ28" s="6" t="str">
        <f t="shared" ca="1" si="21"/>
        <v/>
      </c>
      <c r="AR28" s="6" t="str">
        <f t="shared" ca="1" si="22"/>
        <v/>
      </c>
      <c r="AS28" s="6" t="str">
        <f t="shared" ca="1" si="23"/>
        <v/>
      </c>
      <c r="AT28" s="6" t="str">
        <f t="shared" ca="1" si="24"/>
        <v/>
      </c>
      <c r="AU28" s="6" t="str">
        <f t="shared" ca="1" si="25"/>
        <v/>
      </c>
      <c r="AV28" s="6" t="str">
        <f t="shared" ca="1" si="26"/>
        <v/>
      </c>
      <c r="AW28" s="6" t="str">
        <f t="shared" ca="1" si="27"/>
        <v/>
      </c>
      <c r="AY28" s="6" t="str">
        <f t="shared" ca="1" si="28"/>
        <v/>
      </c>
      <c r="AZ28" s="6" t="str">
        <f t="shared" ca="1" si="29"/>
        <v/>
      </c>
      <c r="BA28" s="6" t="str">
        <f t="shared" ca="1" si="30"/>
        <v/>
      </c>
      <c r="BB28" s="6" t="str">
        <f t="shared" ca="1" si="31"/>
        <v/>
      </c>
      <c r="BC28" s="6" t="str">
        <f t="shared" ca="1" si="32"/>
        <v/>
      </c>
      <c r="BD28" s="6" t="str">
        <f t="shared" ca="1" si="33"/>
        <v/>
      </c>
      <c r="BE28" s="6" t="str">
        <f t="shared" ca="1" si="34"/>
        <v/>
      </c>
      <c r="BF28" s="6" t="str">
        <f t="shared" ca="1" si="35"/>
        <v/>
      </c>
      <c r="BG28" s="6" t="str">
        <f t="shared" ca="1" si="36"/>
        <v/>
      </c>
      <c r="BH28" s="6" t="str">
        <f t="shared" ca="1" si="37"/>
        <v/>
      </c>
      <c r="BI28" s="6" t="str">
        <f t="shared" ca="1" si="38"/>
        <v/>
      </c>
      <c r="BJ28" s="6" t="str">
        <f t="shared" ca="1" si="39"/>
        <v/>
      </c>
      <c r="BK28" s="6" t="str">
        <f t="shared" ca="1" si="40"/>
        <v/>
      </c>
      <c r="BL28" s="6" t="str">
        <f t="shared" ca="1" si="41"/>
        <v/>
      </c>
      <c r="BM28" s="6" t="str">
        <f t="shared" ca="1" si="42"/>
        <v/>
      </c>
      <c r="BN28" s="6" t="str">
        <f t="shared" ca="1" si="43"/>
        <v/>
      </c>
      <c r="BO28" s="6" t="str">
        <f t="shared" ca="1" si="44"/>
        <v/>
      </c>
      <c r="BP28" s="6" t="str">
        <f t="shared" ca="1" si="45"/>
        <v/>
      </c>
      <c r="BQ28" s="6" t="str">
        <f t="shared" ca="1" si="46"/>
        <v/>
      </c>
      <c r="BR28" s="6" t="str">
        <f t="shared" ca="1" si="47"/>
        <v/>
      </c>
      <c r="BS28" s="6" t="str">
        <f t="shared" ca="1" si="48"/>
        <v/>
      </c>
      <c r="BU28" s="6" t="str">
        <f t="shared" ca="1" si="49"/>
        <v/>
      </c>
      <c r="BW28" s="515" t="str">
        <f t="shared" ca="1" si="50"/>
        <v/>
      </c>
      <c r="BX28" s="515">
        <f t="shared" ca="1" si="51"/>
        <v>0</v>
      </c>
      <c r="BY28" s="515" t="str">
        <f t="shared" ca="1" si="52"/>
        <v/>
      </c>
      <c r="CA28" s="6">
        <f t="shared" ca="1" si="53"/>
        <v>1</v>
      </c>
      <c r="CC28" s="523" t="str">
        <f t="shared" ca="1" si="54"/>
        <v/>
      </c>
      <c r="CE28" s="6" t="str">
        <f t="shared" ca="1" si="55"/>
        <v/>
      </c>
      <c r="CG28" s="524" t="str">
        <f ca="1">IF(V28=1,"",IF($AA$4=1,"",IF(LOG入力!BH28&gt;0,"",IF(N28=0,"",IF(DX28=1,"",IF(HT28=0,"","★"))))))</f>
        <v/>
      </c>
      <c r="CI28" s="74" t="str">
        <f t="shared" ca="1" si="56"/>
        <v/>
      </c>
      <c r="CK28" s="525" t="str">
        <f ca="1">IF(V28=1,"",IF(LOG入力!BH28&gt;0,1,0))</f>
        <v/>
      </c>
      <c r="CL28" s="74" t="str">
        <f t="shared" ca="1" si="57"/>
        <v/>
      </c>
      <c r="CN28" s="74" t="str">
        <f t="shared" ca="1" si="58"/>
        <v/>
      </c>
      <c r="CO28" s="74" t="str">
        <f t="shared" ca="1" si="59"/>
        <v/>
      </c>
      <c r="CQ28" s="74" t="str">
        <f t="shared" ca="1" si="60"/>
        <v/>
      </c>
      <c r="CR28" s="74" t="str">
        <f t="shared" ca="1" si="61"/>
        <v/>
      </c>
      <c r="CS28" s="74" t="str">
        <f t="shared" ca="1" si="62"/>
        <v/>
      </c>
      <c r="CT28" s="74" t="str">
        <f t="shared" ca="1" si="63"/>
        <v/>
      </c>
      <c r="CU28" s="74" t="str">
        <f t="shared" ca="1" si="64"/>
        <v/>
      </c>
      <c r="CV28" s="74" t="str">
        <f t="shared" ca="1" si="65"/>
        <v/>
      </c>
      <c r="CW28" s="74" t="str">
        <f t="shared" ca="1" si="66"/>
        <v/>
      </c>
      <c r="CX28" s="74" t="str">
        <f t="shared" ca="1" si="67"/>
        <v/>
      </c>
      <c r="CY28" s="74" t="str">
        <f t="shared" ca="1" si="68"/>
        <v/>
      </c>
      <c r="CZ28" s="74" t="str">
        <f t="shared" ca="1" si="69"/>
        <v/>
      </c>
      <c r="DA28" s="74" t="str">
        <f t="shared" ca="1" si="70"/>
        <v/>
      </c>
      <c r="DB28" s="74" t="str">
        <f t="shared" ca="1" si="71"/>
        <v/>
      </c>
      <c r="DD28" s="74" t="str">
        <f t="shared" ca="1" si="72"/>
        <v/>
      </c>
      <c r="DE28" s="74" t="str">
        <f t="shared" ca="1" si="73"/>
        <v/>
      </c>
      <c r="DF28" s="74" t="str">
        <f t="shared" ca="1" si="74"/>
        <v/>
      </c>
      <c r="DG28" s="74" t="str">
        <f t="shared" ca="1" si="75"/>
        <v/>
      </c>
      <c r="DH28" s="74" t="str">
        <f t="shared" ca="1" si="76"/>
        <v/>
      </c>
      <c r="DI28" s="74" t="str">
        <f t="shared" ca="1" si="77"/>
        <v/>
      </c>
      <c r="DJ28" s="74" t="str">
        <f t="shared" ca="1" si="78"/>
        <v/>
      </c>
      <c r="DK28" s="74" t="str">
        <f t="shared" ca="1" si="79"/>
        <v/>
      </c>
      <c r="DL28" s="74" t="str">
        <f t="shared" ca="1" si="80"/>
        <v/>
      </c>
      <c r="DM28" s="74" t="str">
        <f t="shared" ca="1" si="81"/>
        <v/>
      </c>
      <c r="DN28" s="74" t="str">
        <f t="shared" ca="1" si="82"/>
        <v/>
      </c>
      <c r="DO28" s="74" t="str">
        <f t="shared" ca="1" si="83"/>
        <v/>
      </c>
      <c r="DQ28" s="74" t="str">
        <f t="shared" ca="1" si="84"/>
        <v/>
      </c>
      <c r="DS28" s="74" t="str">
        <f t="shared" ca="1" si="85"/>
        <v/>
      </c>
      <c r="DT28" s="74" t="str">
        <f t="shared" ca="1" si="86"/>
        <v/>
      </c>
      <c r="DV28" s="525" t="str">
        <f t="shared" ca="1" si="87"/>
        <v/>
      </c>
      <c r="DW28" s="74" t="str">
        <f t="shared" ca="1" si="88"/>
        <v/>
      </c>
      <c r="DX28" s="485" t="str">
        <f t="shared" ca="1" si="89"/>
        <v/>
      </c>
      <c r="DY28" s="74" t="str">
        <f t="shared" ca="1" si="90"/>
        <v/>
      </c>
      <c r="DZ28" s="74" t="str">
        <f t="shared" ca="1" si="91"/>
        <v/>
      </c>
      <c r="EA28" s="74" t="str">
        <f t="shared" ca="1" si="92"/>
        <v/>
      </c>
      <c r="EC28" s="74" t="str">
        <f t="shared" ca="1" si="93"/>
        <v/>
      </c>
      <c r="ED28" s="74" t="str">
        <f t="shared" ca="1" si="94"/>
        <v/>
      </c>
      <c r="EE28" s="74" t="str">
        <f t="shared" ca="1" si="95"/>
        <v/>
      </c>
      <c r="EG28" s="479" t="str">
        <f ca="1">IF(V28=1,"",IF(LOG入力!BH28&gt;0,0,IF(CG28="★",0,IF(R28=1,0,IF(N28=0,0,1)))))</f>
        <v/>
      </c>
      <c r="EH28" s="483" t="str">
        <f t="shared" ca="1" si="96"/>
        <v/>
      </c>
      <c r="EI28" s="483" t="str">
        <f t="shared" ca="1" si="97"/>
        <v/>
      </c>
      <c r="EJ28" s="483" t="str">
        <f t="shared" ca="1" si="98"/>
        <v/>
      </c>
      <c r="EL28" s="71">
        <f t="shared" ca="1" si="99"/>
        <v>0</v>
      </c>
      <c r="EM28" s="6">
        <f t="shared" ca="1" si="100"/>
        <v>0</v>
      </c>
      <c r="EN28" s="6" t="str">
        <f t="shared" ca="1" si="101"/>
        <v/>
      </c>
      <c r="EO28" s="6">
        <f ca="1">IF(LOG入力!BH28&gt;0,0,IF(EM28=0,0,(IF(COUNTIF($EN$19:EN28,EN28)=1,IF($FS$3="N",1,IF(EH28=1,1,0))))))</f>
        <v>0</v>
      </c>
      <c r="EP28" s="6" t="str">
        <f ca="1">IF(LOG入力!BH28&gt;0,"",IF(EO28=1,$X28,""))</f>
        <v/>
      </c>
      <c r="EQ28" s="6" t="str">
        <f ca="1">IF(LOG入力!BH28&gt;0,"",IF(EO28=1,$Y28,""))</f>
        <v/>
      </c>
      <c r="ER28" s="520" t="str">
        <f ca="1">IF(LOG入力!BH28&gt;0,"",IF(COUNTIF($EP$19:$EP28,EP28)=1,EP28,""))</f>
        <v/>
      </c>
      <c r="ES28" s="520">
        <f ca="1">IF(LOG入力!BH28&gt;0,0,IF((EL28=1),IF(($ER28=""),0,1),0))</f>
        <v>0</v>
      </c>
      <c r="ET28" s="520" t="str">
        <f ca="1">IF(LOG入力!BH28&gt;0,"",IF(COUNTIF($EQ$19:EQ28,EQ28)=1,EQ28,""))</f>
        <v/>
      </c>
      <c r="EU28" s="539">
        <f ca="1">IF(LOG入力!BH28&gt;0,0,IF((EL28=1),IF(($ET28=""),0,1),0))</f>
        <v>0</v>
      </c>
      <c r="EV28" s="71">
        <f t="shared" ca="1" si="102"/>
        <v>0</v>
      </c>
      <c r="EW28" s="6">
        <f t="shared" ca="1" si="103"/>
        <v>0</v>
      </c>
      <c r="EX28" s="6" t="str">
        <f t="shared" ca="1" si="104"/>
        <v/>
      </c>
      <c r="EY28" s="6">
        <f ca="1">IF(LOG入力!BH28&gt;0,0,IF(EW28=0,0,(IF(COUNTIF($EX$19:EX28,EX28)=1,IF($FS$3="N",1,IF(EH28=1,1,0))))))</f>
        <v>0</v>
      </c>
      <c r="EZ28" s="6" t="str">
        <f ca="1">IF(LOG入力!BH28&gt;0,"",IF(EY28=1,$X28,""))</f>
        <v/>
      </c>
      <c r="FA28" s="6" t="str">
        <f ca="1">IF(LOG入力!BH28&gt;0,"",IF(EY28=1,$Y28,""))</f>
        <v/>
      </c>
      <c r="FB28" s="6" t="str">
        <f ca="1">IF(LOG入力!BH28&gt;0,"",IF(COUNTIF($EZ$19:$EZ28,EZ28)=1,EZ28,""))</f>
        <v/>
      </c>
      <c r="FC28" s="6">
        <f ca="1">IF(LOG入力!BH28&gt;0,0,IF((EV28=1),IF(($FB28=""),0,1),0))</f>
        <v>0</v>
      </c>
      <c r="FD28" s="6" t="str">
        <f ca="1">IF(LOG入力!BH28&gt;0,"",IF(COUNTIF($FA$19:FA28,FA28)=1,FA28,""))</f>
        <v/>
      </c>
      <c r="FE28" s="72">
        <f ca="1">IF(LOG入力!BH28&gt;0,0,IF((EV28=1),IF(($FD28=""),0,1),0))</f>
        <v>0</v>
      </c>
      <c r="FF28" s="71">
        <f t="shared" ca="1" si="105"/>
        <v>0</v>
      </c>
      <c r="FG28" s="6">
        <f t="shared" ca="1" si="106"/>
        <v>0</v>
      </c>
      <c r="FH28" s="6" t="str">
        <f t="shared" ca="1" si="107"/>
        <v/>
      </c>
      <c r="FI28" s="6">
        <f ca="1">IF(LOG入力!BH28&gt;0,0,IF(FG28=0,0,(IF(COUNTIF($FH$19:FH28,FH28)=1,IF($FS$3="N",1,IF(EH28=1,1,0))))))</f>
        <v>0</v>
      </c>
      <c r="FJ28" s="6" t="str">
        <f ca="1">IF(LOG入力!BH28&gt;0,"",IF(FI28=1,$X28,""))</f>
        <v/>
      </c>
      <c r="FK28" s="6" t="str">
        <f ca="1">IF(LOG入力!BH28&gt;0,"",IF(FI28=1,$Y28,""))</f>
        <v/>
      </c>
      <c r="FL28" s="6" t="str">
        <f ca="1">IF(LOG入力!BH28&gt;0,"",IF(COUNTIF($FJ$19:$FJ28,FJ28)=1,FJ28,""))</f>
        <v/>
      </c>
      <c r="FM28" s="6">
        <f ca="1">IF(LOG入力!BH28&gt;0,0,IF((FF28=1),IF(($FL28=""),0,1),0))</f>
        <v>0</v>
      </c>
      <c r="FN28" s="6" t="str">
        <f ca="1">IF(LOG入力!BH28&gt;0,"",IF(COUNTIF($FK$19:FK28,FK28)=1,FK28,""))</f>
        <v/>
      </c>
      <c r="FO28" s="72">
        <f ca="1">IF(LOG入力!BH28&gt;0,0,IF((FF28=1),IF(($FN28=""),0,1),0))</f>
        <v>0</v>
      </c>
      <c r="FP28" s="71">
        <f t="shared" ca="1" si="108"/>
        <v>0</v>
      </c>
      <c r="FQ28" s="6">
        <f t="shared" ca="1" si="109"/>
        <v>0</v>
      </c>
      <c r="FR28" s="6" t="str">
        <f t="shared" ca="1" si="110"/>
        <v/>
      </c>
      <c r="FS28" s="6">
        <f ca="1">IF(LOG入力!BH28&gt;0,0,IF(FQ28=0,0,(IF(COUNTIF($FR$19:FR28,FR28)=1,IF($FS$3="N",1,IF(EH28=1,1,0))))))</f>
        <v>0</v>
      </c>
      <c r="FT28" s="6" t="str">
        <f ca="1">IF(LOG入力!BH28&gt;0,"",IF(FS28=1,$X28,""))</f>
        <v/>
      </c>
      <c r="FU28" s="6" t="str">
        <f ca="1">IF(LOG入力!BH28&gt;0,"",IF(FS28=1,$Y28,""))</f>
        <v/>
      </c>
      <c r="FV28" s="6" t="str">
        <f ca="1">IF(LOG入力!BH28&gt;0,"",IF(COUNTIF($FT$19:$FT28,FT28)=1,FT28,""))</f>
        <v/>
      </c>
      <c r="FW28" s="6">
        <f ca="1">IF(LOG入力!BH28&gt;0,0,IF((FP28=1),IF(($FV28=""),0,1),0))</f>
        <v>0</v>
      </c>
      <c r="FX28" s="6" t="str">
        <f ca="1">IF(LOG入力!BH28&gt;0,"",IF(COUNTIF($FU$19:FU28,FU28)=1,FU28,""))</f>
        <v/>
      </c>
      <c r="FY28" s="72">
        <f ca="1">IF(LOG入力!BH28&gt;0,0,IF((FP28=1),IF(($FX28=""),0,1),0))</f>
        <v>0</v>
      </c>
      <c r="FZ28" s="71">
        <f t="shared" ca="1" si="111"/>
        <v>0</v>
      </c>
      <c r="GA28" s="6">
        <f t="shared" ca="1" si="112"/>
        <v>0</v>
      </c>
      <c r="GB28" s="6" t="str">
        <f t="shared" ca="1" si="113"/>
        <v/>
      </c>
      <c r="GC28" s="6">
        <f ca="1">IF(LOG入力!BH28&gt;0,0,IF(GA28=0,0,(IF(COUNTIF($GB$19:GB28,GB28)=1,IF($FS$3="N",1,IF(EH28=1,1,0))))))</f>
        <v>0</v>
      </c>
      <c r="GD28" s="6" t="str">
        <f ca="1">IF(LOG入力!BH28&gt;0,"",IF(GC28=1,$X28,""))</f>
        <v/>
      </c>
      <c r="GE28" s="6" t="str">
        <f ca="1">IF(LOG入力!BH28&gt;0,"",IF(GC28=1,$Y28,""))</f>
        <v/>
      </c>
      <c r="GF28" s="6" t="str">
        <f ca="1">IF(LOG入力!BH28&gt;0,"",IF(COUNTIF($GD$19:$GD28,GD28)=1,GD28,""))</f>
        <v/>
      </c>
      <c r="GG28" s="6">
        <f ca="1">IF(LOG入力!BH28&gt;0,0,IF((FZ28=1),IF(($GF28=""),0,1),0))</f>
        <v>0</v>
      </c>
      <c r="GH28" s="6" t="str">
        <f ca="1">IF(LOG入力!BH28&gt;0,"",IF(COUNTIF($GE$19:GE28,GE28)=1,GE28,""))</f>
        <v/>
      </c>
      <c r="GI28" s="72">
        <f ca="1">IF(LOG入力!BH28&gt;0,0,IF((FZ28=1),IF(($GH28=""),0,1),0))</f>
        <v>0</v>
      </c>
      <c r="GK28" s="455" t="str">
        <f ca="1">IF(V28=1,"",IF(LEN(LOG入力!AS28)=0,"",LOG入力!AS28))</f>
        <v/>
      </c>
      <c r="GL28" s="378" t="str">
        <f t="shared" ca="1" si="114"/>
        <v/>
      </c>
      <c r="GM28" s="378" t="str">
        <f t="shared" ca="1" si="115"/>
        <v/>
      </c>
      <c r="GN28" s="74" t="str">
        <f t="shared" ca="1" si="116"/>
        <v/>
      </c>
      <c r="GO28" s="74" t="str">
        <f t="shared" ca="1" si="117"/>
        <v/>
      </c>
      <c r="GQ28" s="74" t="str">
        <f t="shared" ca="1" si="118"/>
        <v/>
      </c>
      <c r="GR28" s="74" t="str">
        <f t="shared" ca="1" si="119"/>
        <v/>
      </c>
      <c r="GS28" s="74" t="str">
        <f t="shared" ca="1" si="120"/>
        <v/>
      </c>
      <c r="GT28" s="74" t="str">
        <f t="shared" ca="1" si="121"/>
        <v/>
      </c>
      <c r="GU28" s="74" t="str">
        <f t="shared" ca="1" si="122"/>
        <v/>
      </c>
      <c r="GV28" s="74" t="str">
        <f t="shared" ca="1" si="123"/>
        <v/>
      </c>
      <c r="GX28" s="74" t="str">
        <f t="shared" ca="1" si="124"/>
        <v/>
      </c>
      <c r="GY28" s="74" t="str">
        <f t="shared" ca="1" si="125"/>
        <v/>
      </c>
      <c r="GZ28" s="74" t="str">
        <f ca="1">IF(V28=1,"",IF(LOG入力!BH28&gt;0,0,IF(GY28=0,0,IF((VALUE((TYPE(VALUE(J28)))))=16,0,IF(VALUE(J28)&lt;60,1,IF(VALUE(J28)&lt;100,0,IF(VALUE(J28)&lt;600,2,0)))))))</f>
        <v/>
      </c>
      <c r="HA28" s="74" t="str">
        <f t="shared" ca="1" si="126"/>
        <v/>
      </c>
      <c r="HB28" s="74" t="str">
        <f ca="1">IF(V28=1,"",IF(LOG入力!BH28&gt;0,0,IF(HA28=0,0,IF((VALUE((TYPE(VALUE(L28)))))=16,0,IF(VALUE(L28)&lt;60,1,IF(VALUE(L28)&lt;100,0,IF(VALUE(L28)&lt;600,2,0)))))))</f>
        <v/>
      </c>
      <c r="HD28" s="74" t="str">
        <f t="shared" ca="1" si="127"/>
        <v/>
      </c>
      <c r="HF28" s="74" t="str">
        <f t="shared" ca="1" si="128"/>
        <v/>
      </c>
      <c r="HG28" s="74" t="str">
        <f t="shared" ca="1" si="129"/>
        <v/>
      </c>
      <c r="HH28" s="74" t="str">
        <f t="shared" ca="1" si="130"/>
        <v/>
      </c>
      <c r="HI28" s="74" t="str">
        <f t="shared" ca="1" si="131"/>
        <v/>
      </c>
      <c r="HJ28" s="74" t="str">
        <f t="shared" ca="1" si="132"/>
        <v/>
      </c>
      <c r="HK28" s="74" t="str">
        <f t="shared" ca="1" si="133"/>
        <v/>
      </c>
      <c r="HL28" s="74" t="str">
        <f t="shared" ca="1" si="134"/>
        <v/>
      </c>
      <c r="HM28" s="74" t="str">
        <f t="shared" ca="1" si="135"/>
        <v/>
      </c>
      <c r="HN28" s="74" t="str">
        <f t="shared" ca="1" si="136"/>
        <v/>
      </c>
      <c r="HO28" s="529" t="str">
        <f t="shared" ca="1" si="137"/>
        <v/>
      </c>
      <c r="HP28" s="74" t="str">
        <f t="shared" ca="1" si="138"/>
        <v/>
      </c>
      <c r="HQ28" s="74" t="str">
        <f t="shared" ca="1" si="139"/>
        <v/>
      </c>
      <c r="HR28" s="74" t="str">
        <f t="shared" ca="1" si="140"/>
        <v/>
      </c>
      <c r="HS28" s="74" t="str">
        <f t="shared" ca="1" si="141"/>
        <v/>
      </c>
      <c r="HT28" s="74" t="str">
        <f ca="1">IF(V28=1,"",IF(LOG入力!BH28&gt;0,0,IF(DV28=1,0,IF(N28="0",0,IF(SUM(HD28:HS28)&gt;0,1,0)))))</f>
        <v/>
      </c>
      <c r="HV28" s="152">
        <v>9</v>
      </c>
      <c r="HW28" s="153" t="s">
        <v>163</v>
      </c>
      <c r="HY28" s="540">
        <v>9</v>
      </c>
      <c r="HZ28" s="153" t="s">
        <v>163</v>
      </c>
      <c r="IA28" s="38"/>
      <c r="IB28" s="546" t="s">
        <v>307</v>
      </c>
      <c r="IC28" s="164" t="s">
        <v>173</v>
      </c>
      <c r="ID28" s="38"/>
      <c r="IG28" s="38"/>
    </row>
    <row r="29" spans="1:256" x14ac:dyDescent="0.15">
      <c r="A29" s="5"/>
      <c r="B29" s="560" t="str">
        <f t="shared" ca="1" si="0"/>
        <v/>
      </c>
      <c r="C29" s="561" t="str">
        <f ca="1">LOG入力!AP29</f>
        <v/>
      </c>
      <c r="D29" s="562" t="str">
        <f ca="1">LOG入力!AQ29</f>
        <v/>
      </c>
      <c r="E29" s="562" t="str">
        <f ca="1">LOG入力!AR29</f>
        <v/>
      </c>
      <c r="F29" s="563" t="str">
        <f t="shared" ca="1" si="1"/>
        <v/>
      </c>
      <c r="G29" s="506" t="str">
        <f ca="1">LOG入力!AT29</f>
        <v/>
      </c>
      <c r="H29" s="564" t="str">
        <f ca="1">LOG入力!AU29</f>
        <v/>
      </c>
      <c r="I29" s="507" t="str">
        <f ca="1">LOG入力!AV29</f>
        <v/>
      </c>
      <c r="J29" s="509" t="str">
        <f ca="1">LOG入力!AW29</f>
        <v/>
      </c>
      <c r="K29" s="565" t="str">
        <f ca="1">LOG入力!BJ29</f>
        <v/>
      </c>
      <c r="L29" s="509" t="str">
        <f ca="1">LOG入力!AY29</f>
        <v/>
      </c>
      <c r="M29" s="566" t="str">
        <f ca="1">LOG入力!BK29</f>
        <v/>
      </c>
      <c r="N29" s="567" t="str">
        <f ca="1">IF(V29=1,"",IF(LOG入力!AJ29=1,"1",LOG入力!BA29))</f>
        <v/>
      </c>
      <c r="O29" s="568" t="str">
        <f ca="1">IF(V29=1,"",IF(LEN(LOG入力!O29)=0,"",LOG入力!O29))</f>
        <v/>
      </c>
      <c r="P29" s="569" t="str">
        <f ca="1">IF(V29=1,"",IF($AA$4=1,"",IF(LOG入力!BG29=1,"",CONCATENATE($ER29,$FB29,$FL29,$FV29,$GF29))))</f>
        <v/>
      </c>
      <c r="Q29" s="569" t="str">
        <f ca="1">IF(V29=1,"",IF($AA$4=1,"",IF(LOG入力!BG29=1,"",CONCATENATE($ET29,$FD29,$FN29,$FX29,$GH29))))</f>
        <v/>
      </c>
      <c r="R29" s="292" t="str">
        <f ca="1">IF(V29=1,"",IF($AA$4=1,"",IF(LOG入力!BH29&gt;0,0,AA29)))</f>
        <v/>
      </c>
      <c r="S29" s="293" t="str">
        <f t="shared" ca="1" si="2"/>
        <v/>
      </c>
      <c r="T29" s="680"/>
      <c r="U29" s="38"/>
      <c r="V29" s="196">
        <f ca="1">LOG入力!AN29</f>
        <v>1</v>
      </c>
      <c r="W29" s="38"/>
      <c r="X29" s="516" t="str">
        <f t="shared" ca="1" si="3"/>
        <v/>
      </c>
      <c r="Y29" s="515" t="str">
        <f t="shared" ca="1" si="4"/>
        <v/>
      </c>
      <c r="Z29" s="518" t="str">
        <f t="shared" ca="1" si="5"/>
        <v/>
      </c>
      <c r="AA29" s="519" t="str">
        <f t="shared" ca="1" si="6"/>
        <v/>
      </c>
      <c r="AC29" s="6" t="str">
        <f t="shared" ca="1" si="7"/>
        <v/>
      </c>
      <c r="AD29" s="6" t="str">
        <f t="shared" ca="1" si="8"/>
        <v/>
      </c>
      <c r="AE29" s="6" t="str">
        <f t="shared" ca="1" si="9"/>
        <v/>
      </c>
      <c r="AF29" s="6" t="str">
        <f t="shared" ca="1" si="10"/>
        <v/>
      </c>
      <c r="AG29" s="6" t="str">
        <f t="shared" ca="1" si="11"/>
        <v/>
      </c>
      <c r="AH29" s="6" t="str">
        <f t="shared" ca="1" si="12"/>
        <v/>
      </c>
      <c r="AI29" s="6" t="str">
        <f t="shared" ca="1" si="13"/>
        <v/>
      </c>
      <c r="AJ29" s="6" t="str">
        <f t="shared" ca="1" si="14"/>
        <v/>
      </c>
      <c r="AK29" s="6" t="str">
        <f t="shared" ca="1" si="15"/>
        <v/>
      </c>
      <c r="AL29" s="6" t="str">
        <f t="shared" ca="1" si="16"/>
        <v/>
      </c>
      <c r="AM29" s="6" t="str">
        <f t="shared" ca="1" si="17"/>
        <v/>
      </c>
      <c r="AN29" s="6" t="str">
        <f t="shared" ca="1" si="18"/>
        <v/>
      </c>
      <c r="AO29" s="6" t="str">
        <f t="shared" ca="1" si="19"/>
        <v/>
      </c>
      <c r="AP29" s="6" t="str">
        <f t="shared" ca="1" si="20"/>
        <v/>
      </c>
      <c r="AQ29" s="6" t="str">
        <f t="shared" ca="1" si="21"/>
        <v/>
      </c>
      <c r="AR29" s="6" t="str">
        <f t="shared" ca="1" si="22"/>
        <v/>
      </c>
      <c r="AS29" s="6" t="str">
        <f t="shared" ca="1" si="23"/>
        <v/>
      </c>
      <c r="AT29" s="6" t="str">
        <f t="shared" ca="1" si="24"/>
        <v/>
      </c>
      <c r="AU29" s="6" t="str">
        <f t="shared" ca="1" si="25"/>
        <v/>
      </c>
      <c r="AV29" s="6" t="str">
        <f t="shared" ca="1" si="26"/>
        <v/>
      </c>
      <c r="AW29" s="6" t="str">
        <f t="shared" ca="1" si="27"/>
        <v/>
      </c>
      <c r="AY29" s="6" t="str">
        <f t="shared" ca="1" si="28"/>
        <v/>
      </c>
      <c r="AZ29" s="6" t="str">
        <f t="shared" ca="1" si="29"/>
        <v/>
      </c>
      <c r="BA29" s="6" t="str">
        <f t="shared" ca="1" si="30"/>
        <v/>
      </c>
      <c r="BB29" s="6" t="str">
        <f t="shared" ca="1" si="31"/>
        <v/>
      </c>
      <c r="BC29" s="6" t="str">
        <f t="shared" ca="1" si="32"/>
        <v/>
      </c>
      <c r="BD29" s="6" t="str">
        <f t="shared" ca="1" si="33"/>
        <v/>
      </c>
      <c r="BE29" s="6" t="str">
        <f t="shared" ca="1" si="34"/>
        <v/>
      </c>
      <c r="BF29" s="6" t="str">
        <f t="shared" ca="1" si="35"/>
        <v/>
      </c>
      <c r="BG29" s="6" t="str">
        <f t="shared" ca="1" si="36"/>
        <v/>
      </c>
      <c r="BH29" s="6" t="str">
        <f t="shared" ca="1" si="37"/>
        <v/>
      </c>
      <c r="BI29" s="6" t="str">
        <f t="shared" ca="1" si="38"/>
        <v/>
      </c>
      <c r="BJ29" s="6" t="str">
        <f t="shared" ca="1" si="39"/>
        <v/>
      </c>
      <c r="BK29" s="6" t="str">
        <f t="shared" ca="1" si="40"/>
        <v/>
      </c>
      <c r="BL29" s="6" t="str">
        <f t="shared" ca="1" si="41"/>
        <v/>
      </c>
      <c r="BM29" s="6" t="str">
        <f t="shared" ca="1" si="42"/>
        <v/>
      </c>
      <c r="BN29" s="6" t="str">
        <f t="shared" ca="1" si="43"/>
        <v/>
      </c>
      <c r="BO29" s="6" t="str">
        <f t="shared" ca="1" si="44"/>
        <v/>
      </c>
      <c r="BP29" s="6" t="str">
        <f t="shared" ca="1" si="45"/>
        <v/>
      </c>
      <c r="BQ29" s="6" t="str">
        <f t="shared" ca="1" si="46"/>
        <v/>
      </c>
      <c r="BR29" s="6" t="str">
        <f t="shared" ca="1" si="47"/>
        <v/>
      </c>
      <c r="BS29" s="6" t="str">
        <f t="shared" ca="1" si="48"/>
        <v/>
      </c>
      <c r="BU29" s="6" t="str">
        <f t="shared" ca="1" si="49"/>
        <v/>
      </c>
      <c r="BW29" s="515" t="str">
        <f t="shared" ca="1" si="50"/>
        <v/>
      </c>
      <c r="BX29" s="515">
        <f t="shared" ca="1" si="51"/>
        <v>0</v>
      </c>
      <c r="BY29" s="515" t="str">
        <f t="shared" ca="1" si="52"/>
        <v/>
      </c>
      <c r="CA29" s="6">
        <f t="shared" ca="1" si="53"/>
        <v>1</v>
      </c>
      <c r="CC29" s="523" t="str">
        <f t="shared" ca="1" si="54"/>
        <v/>
      </c>
      <c r="CE29" s="6" t="str">
        <f t="shared" ca="1" si="55"/>
        <v/>
      </c>
      <c r="CG29" s="524" t="str">
        <f ca="1">IF(V29=1,"",IF($AA$4=1,"",IF(LOG入力!BH29&gt;0,"",IF(N29=0,"",IF(DX29=1,"",IF(HT29=0,"","★"))))))</f>
        <v/>
      </c>
      <c r="CI29" s="74" t="str">
        <f t="shared" ca="1" si="56"/>
        <v/>
      </c>
      <c r="CK29" s="525" t="str">
        <f ca="1">IF(V29=1,"",IF(LOG入力!BH29&gt;0,1,0))</f>
        <v/>
      </c>
      <c r="CL29" s="74" t="str">
        <f t="shared" ca="1" si="57"/>
        <v/>
      </c>
      <c r="CN29" s="74" t="str">
        <f t="shared" ca="1" si="58"/>
        <v/>
      </c>
      <c r="CO29" s="74" t="str">
        <f t="shared" ca="1" si="59"/>
        <v/>
      </c>
      <c r="CQ29" s="74" t="str">
        <f t="shared" ca="1" si="60"/>
        <v/>
      </c>
      <c r="CR29" s="74" t="str">
        <f t="shared" ca="1" si="61"/>
        <v/>
      </c>
      <c r="CS29" s="74" t="str">
        <f t="shared" ca="1" si="62"/>
        <v/>
      </c>
      <c r="CT29" s="74" t="str">
        <f t="shared" ca="1" si="63"/>
        <v/>
      </c>
      <c r="CU29" s="74" t="str">
        <f t="shared" ca="1" si="64"/>
        <v/>
      </c>
      <c r="CV29" s="74" t="str">
        <f t="shared" ca="1" si="65"/>
        <v/>
      </c>
      <c r="CW29" s="74" t="str">
        <f t="shared" ca="1" si="66"/>
        <v/>
      </c>
      <c r="CX29" s="74" t="str">
        <f t="shared" ca="1" si="67"/>
        <v/>
      </c>
      <c r="CY29" s="74" t="str">
        <f t="shared" ca="1" si="68"/>
        <v/>
      </c>
      <c r="CZ29" s="74" t="str">
        <f t="shared" ca="1" si="69"/>
        <v/>
      </c>
      <c r="DA29" s="74" t="str">
        <f t="shared" ca="1" si="70"/>
        <v/>
      </c>
      <c r="DB29" s="74" t="str">
        <f t="shared" ca="1" si="71"/>
        <v/>
      </c>
      <c r="DD29" s="74" t="str">
        <f t="shared" ca="1" si="72"/>
        <v/>
      </c>
      <c r="DE29" s="74" t="str">
        <f t="shared" ca="1" si="73"/>
        <v/>
      </c>
      <c r="DF29" s="74" t="str">
        <f t="shared" ca="1" si="74"/>
        <v/>
      </c>
      <c r="DG29" s="74" t="str">
        <f t="shared" ca="1" si="75"/>
        <v/>
      </c>
      <c r="DH29" s="74" t="str">
        <f t="shared" ca="1" si="76"/>
        <v/>
      </c>
      <c r="DI29" s="74" t="str">
        <f t="shared" ca="1" si="77"/>
        <v/>
      </c>
      <c r="DJ29" s="74" t="str">
        <f t="shared" ca="1" si="78"/>
        <v/>
      </c>
      <c r="DK29" s="74" t="str">
        <f t="shared" ca="1" si="79"/>
        <v/>
      </c>
      <c r="DL29" s="74" t="str">
        <f t="shared" ca="1" si="80"/>
        <v/>
      </c>
      <c r="DM29" s="74" t="str">
        <f t="shared" ca="1" si="81"/>
        <v/>
      </c>
      <c r="DN29" s="74" t="str">
        <f t="shared" ca="1" si="82"/>
        <v/>
      </c>
      <c r="DO29" s="74" t="str">
        <f t="shared" ca="1" si="83"/>
        <v/>
      </c>
      <c r="DQ29" s="74" t="str">
        <f t="shared" ca="1" si="84"/>
        <v/>
      </c>
      <c r="DS29" s="74" t="str">
        <f t="shared" ca="1" si="85"/>
        <v/>
      </c>
      <c r="DT29" s="74" t="str">
        <f t="shared" ca="1" si="86"/>
        <v/>
      </c>
      <c r="DV29" s="525" t="str">
        <f t="shared" ca="1" si="87"/>
        <v/>
      </c>
      <c r="DW29" s="74" t="str">
        <f t="shared" ca="1" si="88"/>
        <v/>
      </c>
      <c r="DX29" s="485" t="str">
        <f t="shared" ca="1" si="89"/>
        <v/>
      </c>
      <c r="DY29" s="74" t="str">
        <f t="shared" ca="1" si="90"/>
        <v/>
      </c>
      <c r="DZ29" s="74" t="str">
        <f t="shared" ca="1" si="91"/>
        <v/>
      </c>
      <c r="EA29" s="74" t="str">
        <f t="shared" ca="1" si="92"/>
        <v/>
      </c>
      <c r="EC29" s="74" t="str">
        <f t="shared" ca="1" si="93"/>
        <v/>
      </c>
      <c r="ED29" s="74" t="str">
        <f t="shared" ca="1" si="94"/>
        <v/>
      </c>
      <c r="EE29" s="74" t="str">
        <f t="shared" ca="1" si="95"/>
        <v/>
      </c>
      <c r="EG29" s="479" t="str">
        <f ca="1">IF(V29=1,"",IF(LOG入力!BH29&gt;0,0,IF(CG29="★",0,IF(R29=1,0,IF(N29=0,0,1)))))</f>
        <v/>
      </c>
      <c r="EH29" s="483" t="str">
        <f t="shared" ca="1" si="96"/>
        <v/>
      </c>
      <c r="EI29" s="483" t="str">
        <f t="shared" ca="1" si="97"/>
        <v/>
      </c>
      <c r="EJ29" s="483" t="str">
        <f t="shared" ca="1" si="98"/>
        <v/>
      </c>
      <c r="EL29" s="71">
        <f t="shared" ca="1" si="99"/>
        <v>0</v>
      </c>
      <c r="EM29" s="6">
        <f t="shared" ca="1" si="100"/>
        <v>0</v>
      </c>
      <c r="EN29" s="6" t="str">
        <f t="shared" ca="1" si="101"/>
        <v/>
      </c>
      <c r="EO29" s="6">
        <f ca="1">IF(LOG入力!BH29&gt;0,0,IF(EM29=0,0,(IF(COUNTIF($EN$19:EN29,EN29)=1,IF($FS$3="N",1,IF(EH29=1,1,0))))))</f>
        <v>0</v>
      </c>
      <c r="EP29" s="6" t="str">
        <f ca="1">IF(LOG入力!BH29&gt;0,"",IF(EO29=1,$X29,""))</f>
        <v/>
      </c>
      <c r="EQ29" s="6" t="str">
        <f ca="1">IF(LOG入力!BH29&gt;0,"",IF(EO29=1,$Y29,""))</f>
        <v/>
      </c>
      <c r="ER29" s="520" t="str">
        <f ca="1">IF(LOG入力!BH29&gt;0,"",IF(COUNTIF($EP$19:$EP29,EP29)=1,EP29,""))</f>
        <v/>
      </c>
      <c r="ES29" s="520">
        <f ca="1">IF(LOG入力!BH29&gt;0,0,IF((EL29=1),IF(($ER29=""),0,1),0))</f>
        <v>0</v>
      </c>
      <c r="ET29" s="520" t="str">
        <f ca="1">IF(LOG入力!BH29&gt;0,"",IF(COUNTIF($EQ$19:EQ29,EQ29)=1,EQ29,""))</f>
        <v/>
      </c>
      <c r="EU29" s="539">
        <f ca="1">IF(LOG入力!BH29&gt;0,0,IF((EL29=1),IF(($ET29=""),0,1),0))</f>
        <v>0</v>
      </c>
      <c r="EV29" s="71">
        <f t="shared" ca="1" si="102"/>
        <v>0</v>
      </c>
      <c r="EW29" s="6">
        <f t="shared" ca="1" si="103"/>
        <v>0</v>
      </c>
      <c r="EX29" s="6" t="str">
        <f t="shared" ca="1" si="104"/>
        <v/>
      </c>
      <c r="EY29" s="6">
        <f ca="1">IF(LOG入力!BH29&gt;0,0,IF(EW29=0,0,(IF(COUNTIF($EX$19:EX29,EX29)=1,IF($FS$3="N",1,IF(EH29=1,1,0))))))</f>
        <v>0</v>
      </c>
      <c r="EZ29" s="6" t="str">
        <f ca="1">IF(LOG入力!BH29&gt;0,"",IF(EY29=1,$X29,""))</f>
        <v/>
      </c>
      <c r="FA29" s="6" t="str">
        <f ca="1">IF(LOG入力!BH29&gt;0,"",IF(EY29=1,$Y29,""))</f>
        <v/>
      </c>
      <c r="FB29" s="6" t="str">
        <f ca="1">IF(LOG入力!BH29&gt;0,"",IF(COUNTIF($EZ$19:$EZ29,EZ29)=1,EZ29,""))</f>
        <v/>
      </c>
      <c r="FC29" s="6">
        <f ca="1">IF(LOG入力!BH29&gt;0,0,IF((EV29=1),IF(($FB29=""),0,1),0))</f>
        <v>0</v>
      </c>
      <c r="FD29" s="6" t="str">
        <f ca="1">IF(LOG入力!BH29&gt;0,"",IF(COUNTIF($FA$19:FA29,FA29)=1,FA29,""))</f>
        <v/>
      </c>
      <c r="FE29" s="72">
        <f ca="1">IF(LOG入力!BH29&gt;0,0,IF((EV29=1),IF(($FD29=""),0,1),0))</f>
        <v>0</v>
      </c>
      <c r="FF29" s="71">
        <f t="shared" ca="1" si="105"/>
        <v>0</v>
      </c>
      <c r="FG29" s="6">
        <f t="shared" ca="1" si="106"/>
        <v>0</v>
      </c>
      <c r="FH29" s="6" t="str">
        <f t="shared" ca="1" si="107"/>
        <v/>
      </c>
      <c r="FI29" s="6">
        <f ca="1">IF(LOG入力!BH29&gt;0,0,IF(FG29=0,0,(IF(COUNTIF($FH$19:FH29,FH29)=1,IF($FS$3="N",1,IF(EH29=1,1,0))))))</f>
        <v>0</v>
      </c>
      <c r="FJ29" s="6" t="str">
        <f ca="1">IF(LOG入力!BH29&gt;0,"",IF(FI29=1,$X29,""))</f>
        <v/>
      </c>
      <c r="FK29" s="6" t="str">
        <f ca="1">IF(LOG入力!BH29&gt;0,"",IF(FI29=1,$Y29,""))</f>
        <v/>
      </c>
      <c r="FL29" s="6" t="str">
        <f ca="1">IF(LOG入力!BH29&gt;0,"",IF(COUNTIF($FJ$19:$FJ29,FJ29)=1,FJ29,""))</f>
        <v/>
      </c>
      <c r="FM29" s="6">
        <f ca="1">IF(LOG入力!BH29&gt;0,0,IF((FF29=1),IF(($FL29=""),0,1),0))</f>
        <v>0</v>
      </c>
      <c r="FN29" s="6" t="str">
        <f ca="1">IF(LOG入力!BH29&gt;0,"",IF(COUNTIF($FK$19:FK29,FK29)=1,FK29,""))</f>
        <v/>
      </c>
      <c r="FO29" s="72">
        <f ca="1">IF(LOG入力!BH29&gt;0,0,IF((FF29=1),IF(($FN29=""),0,1),0))</f>
        <v>0</v>
      </c>
      <c r="FP29" s="71">
        <f t="shared" ca="1" si="108"/>
        <v>0</v>
      </c>
      <c r="FQ29" s="6">
        <f t="shared" ca="1" si="109"/>
        <v>0</v>
      </c>
      <c r="FR29" s="6" t="str">
        <f t="shared" ca="1" si="110"/>
        <v/>
      </c>
      <c r="FS29" s="6">
        <f ca="1">IF(LOG入力!BH29&gt;0,0,IF(FQ29=0,0,(IF(COUNTIF($FR$19:FR29,FR29)=1,IF($FS$3="N",1,IF(EH29=1,1,0))))))</f>
        <v>0</v>
      </c>
      <c r="FT29" s="6" t="str">
        <f ca="1">IF(LOG入力!BH29&gt;0,"",IF(FS29=1,$X29,""))</f>
        <v/>
      </c>
      <c r="FU29" s="6" t="str">
        <f ca="1">IF(LOG入力!BH29&gt;0,"",IF(FS29=1,$Y29,""))</f>
        <v/>
      </c>
      <c r="FV29" s="6" t="str">
        <f ca="1">IF(LOG入力!BH29&gt;0,"",IF(COUNTIF($FT$19:$FT29,FT29)=1,FT29,""))</f>
        <v/>
      </c>
      <c r="FW29" s="6">
        <f ca="1">IF(LOG入力!BH29&gt;0,0,IF((FP29=1),IF(($FV29=""),0,1),0))</f>
        <v>0</v>
      </c>
      <c r="FX29" s="6" t="str">
        <f ca="1">IF(LOG入力!BH29&gt;0,"",IF(COUNTIF($FU$19:FU29,FU29)=1,FU29,""))</f>
        <v/>
      </c>
      <c r="FY29" s="72">
        <f ca="1">IF(LOG入力!BH29&gt;0,0,IF((FP29=1),IF(($FX29=""),0,1),0))</f>
        <v>0</v>
      </c>
      <c r="FZ29" s="71">
        <f t="shared" ca="1" si="111"/>
        <v>0</v>
      </c>
      <c r="GA29" s="6">
        <f t="shared" ca="1" si="112"/>
        <v>0</v>
      </c>
      <c r="GB29" s="6" t="str">
        <f t="shared" ca="1" si="113"/>
        <v/>
      </c>
      <c r="GC29" s="6">
        <f ca="1">IF(LOG入力!BH29&gt;0,0,IF(GA29=0,0,(IF(COUNTIF($GB$19:GB29,GB29)=1,IF($FS$3="N",1,IF(EH29=1,1,0))))))</f>
        <v>0</v>
      </c>
      <c r="GD29" s="6" t="str">
        <f ca="1">IF(LOG入力!BH29&gt;0,"",IF(GC29=1,$X29,""))</f>
        <v/>
      </c>
      <c r="GE29" s="6" t="str">
        <f ca="1">IF(LOG入力!BH29&gt;0,"",IF(GC29=1,$Y29,""))</f>
        <v/>
      </c>
      <c r="GF29" s="6" t="str">
        <f ca="1">IF(LOG入力!BH29&gt;0,"",IF(COUNTIF($GD$19:$GD29,GD29)=1,GD29,""))</f>
        <v/>
      </c>
      <c r="GG29" s="6">
        <f ca="1">IF(LOG入力!BH29&gt;0,0,IF((FZ29=1),IF(($GF29=""),0,1),0))</f>
        <v>0</v>
      </c>
      <c r="GH29" s="6" t="str">
        <f ca="1">IF(LOG入力!BH29&gt;0,"",IF(COUNTIF($GE$19:GE29,GE29)=1,GE29,""))</f>
        <v/>
      </c>
      <c r="GI29" s="72">
        <f ca="1">IF(LOG入力!BH29&gt;0,0,IF((FZ29=1),IF(($GH29=""),0,1),0))</f>
        <v>0</v>
      </c>
      <c r="GK29" s="455" t="str">
        <f ca="1">IF(V29=1,"",IF(LEN(LOG入力!AS29)=0,"",LOG入力!AS29))</f>
        <v/>
      </c>
      <c r="GL29" s="378" t="str">
        <f t="shared" ca="1" si="114"/>
        <v/>
      </c>
      <c r="GM29" s="378" t="str">
        <f t="shared" ca="1" si="115"/>
        <v/>
      </c>
      <c r="GN29" s="74" t="str">
        <f t="shared" ca="1" si="116"/>
        <v/>
      </c>
      <c r="GO29" s="74" t="str">
        <f t="shared" ca="1" si="117"/>
        <v/>
      </c>
      <c r="GQ29" s="74" t="str">
        <f t="shared" ca="1" si="118"/>
        <v/>
      </c>
      <c r="GR29" s="74" t="str">
        <f t="shared" ca="1" si="119"/>
        <v/>
      </c>
      <c r="GS29" s="74" t="str">
        <f t="shared" ca="1" si="120"/>
        <v/>
      </c>
      <c r="GT29" s="74" t="str">
        <f t="shared" ca="1" si="121"/>
        <v/>
      </c>
      <c r="GU29" s="74" t="str">
        <f t="shared" ca="1" si="122"/>
        <v/>
      </c>
      <c r="GV29" s="74" t="str">
        <f t="shared" ca="1" si="123"/>
        <v/>
      </c>
      <c r="GX29" s="74" t="str">
        <f t="shared" ca="1" si="124"/>
        <v/>
      </c>
      <c r="GY29" s="74" t="str">
        <f t="shared" ca="1" si="125"/>
        <v/>
      </c>
      <c r="GZ29" s="74" t="str">
        <f ca="1">IF(V29=1,"",IF(LOG入力!BH29&gt;0,0,IF(GY29=0,0,IF((VALUE((TYPE(VALUE(J29)))))=16,0,IF(VALUE(J29)&lt;60,1,IF(VALUE(J29)&lt;100,0,IF(VALUE(J29)&lt;600,2,0)))))))</f>
        <v/>
      </c>
      <c r="HA29" s="74" t="str">
        <f t="shared" ca="1" si="126"/>
        <v/>
      </c>
      <c r="HB29" s="74" t="str">
        <f ca="1">IF(V29=1,"",IF(LOG入力!BH29&gt;0,0,IF(HA29=0,0,IF((VALUE((TYPE(VALUE(L29)))))=16,0,IF(VALUE(L29)&lt;60,1,IF(VALUE(L29)&lt;100,0,IF(VALUE(L29)&lt;600,2,0)))))))</f>
        <v/>
      </c>
      <c r="HD29" s="74" t="str">
        <f t="shared" ca="1" si="127"/>
        <v/>
      </c>
      <c r="HF29" s="74" t="str">
        <f t="shared" ca="1" si="128"/>
        <v/>
      </c>
      <c r="HG29" s="74" t="str">
        <f t="shared" ca="1" si="129"/>
        <v/>
      </c>
      <c r="HH29" s="74" t="str">
        <f t="shared" ca="1" si="130"/>
        <v/>
      </c>
      <c r="HI29" s="74" t="str">
        <f t="shared" ca="1" si="131"/>
        <v/>
      </c>
      <c r="HJ29" s="74" t="str">
        <f t="shared" ca="1" si="132"/>
        <v/>
      </c>
      <c r="HK29" s="74" t="str">
        <f t="shared" ca="1" si="133"/>
        <v/>
      </c>
      <c r="HL29" s="74" t="str">
        <f t="shared" ca="1" si="134"/>
        <v/>
      </c>
      <c r="HM29" s="74" t="str">
        <f t="shared" ca="1" si="135"/>
        <v/>
      </c>
      <c r="HN29" s="74" t="str">
        <f t="shared" ca="1" si="136"/>
        <v/>
      </c>
      <c r="HO29" s="529" t="str">
        <f t="shared" ca="1" si="137"/>
        <v/>
      </c>
      <c r="HP29" s="74" t="str">
        <f t="shared" ca="1" si="138"/>
        <v/>
      </c>
      <c r="HQ29" s="74" t="str">
        <f t="shared" ca="1" si="139"/>
        <v/>
      </c>
      <c r="HR29" s="74" t="str">
        <f t="shared" ca="1" si="140"/>
        <v/>
      </c>
      <c r="HS29" s="74" t="str">
        <f t="shared" ca="1" si="141"/>
        <v/>
      </c>
      <c r="HT29" s="74" t="str">
        <f ca="1">IF(V29=1,"",IF(LOG入力!BH29&gt;0,0,IF(DV29=1,0,IF(N29="0",0,IF(SUM(HD29:HS29)&gt;0,1,0)))))</f>
        <v/>
      </c>
      <c r="HV29" s="152" t="s">
        <v>172</v>
      </c>
      <c r="HW29" s="153" t="s">
        <v>173</v>
      </c>
      <c r="HY29" s="540" t="s">
        <v>174</v>
      </c>
      <c r="HZ29" s="153" t="s">
        <v>173</v>
      </c>
      <c r="IA29" s="38"/>
      <c r="IC29" s="38"/>
      <c r="ID29" s="38"/>
      <c r="IG29" s="38"/>
    </row>
    <row r="30" spans="1:256" x14ac:dyDescent="0.15">
      <c r="A30" s="5"/>
      <c r="B30" s="532" t="str">
        <f t="shared" ca="1" si="0"/>
        <v/>
      </c>
      <c r="C30" s="570" t="str">
        <f ca="1">LOG入力!AP30</f>
        <v/>
      </c>
      <c r="D30" s="534" t="str">
        <f ca="1">LOG入力!AQ30</f>
        <v/>
      </c>
      <c r="E30" s="534" t="str">
        <f ca="1">LOG入力!AR30</f>
        <v/>
      </c>
      <c r="F30" s="535" t="str">
        <f t="shared" ca="1" si="1"/>
        <v/>
      </c>
      <c r="G30" s="536" t="str">
        <f ca="1">LOG入力!AT30</f>
        <v/>
      </c>
      <c r="H30" s="516" t="str">
        <f ca="1">LOG入力!AU30</f>
        <v/>
      </c>
      <c r="I30" s="542" t="str">
        <f ca="1">LOG入力!AV30</f>
        <v/>
      </c>
      <c r="J30" s="543" t="str">
        <f ca="1">LOG入力!AW30</f>
        <v/>
      </c>
      <c r="K30" s="544" t="str">
        <f ca="1">LOG入力!BJ30</f>
        <v/>
      </c>
      <c r="L30" s="543" t="str">
        <f ca="1">LOG入力!AY30</f>
        <v/>
      </c>
      <c r="M30" s="545" t="str">
        <f ca="1">LOG入力!BK30</f>
        <v/>
      </c>
      <c r="N30" s="512" t="str">
        <f ca="1">IF(V30=1,"",IF(LOG入力!AJ30=1,"1",LOG入力!BA30))</f>
        <v/>
      </c>
      <c r="O30" s="538" t="str">
        <f ca="1">IF(V30=1,"",IF(LEN(LOG入力!O30)=0,"",LOG入力!O30))</f>
        <v/>
      </c>
      <c r="P30" s="291" t="str">
        <f ca="1">IF(V30=1,"",IF($AA$4=1,"",IF(LOG入力!BG30=1,"",CONCATENATE($ER30,$FB30,$FL30,$FV30,$GF30))))</f>
        <v/>
      </c>
      <c r="Q30" s="291" t="str">
        <f ca="1">IF(V30=1,"",IF($AA$4=1,"",IF(LOG入力!BG30=1,"",CONCATENATE($ET30,$FD30,$FN30,$FX30,$GH30))))</f>
        <v/>
      </c>
      <c r="R30" s="292" t="str">
        <f ca="1">IF(V30=1,"",IF($AA$4=1,"",IF(LOG入力!BH30&gt;0,0,AA30)))</f>
        <v/>
      </c>
      <c r="S30" s="293" t="str">
        <f t="shared" ca="1" si="2"/>
        <v/>
      </c>
      <c r="T30" s="680"/>
      <c r="U30" s="38"/>
      <c r="V30" s="196">
        <f ca="1">LOG入力!AN30</f>
        <v>1</v>
      </c>
      <c r="W30" s="38"/>
      <c r="X30" s="516" t="str">
        <f t="shared" ca="1" si="3"/>
        <v/>
      </c>
      <c r="Y30" s="515" t="str">
        <f t="shared" ca="1" si="4"/>
        <v/>
      </c>
      <c r="Z30" s="518" t="str">
        <f t="shared" ca="1" si="5"/>
        <v/>
      </c>
      <c r="AA30" s="519" t="str">
        <f t="shared" ca="1" si="6"/>
        <v/>
      </c>
      <c r="AC30" s="6" t="str">
        <f t="shared" ca="1" si="7"/>
        <v/>
      </c>
      <c r="AD30" s="6" t="str">
        <f t="shared" ca="1" si="8"/>
        <v/>
      </c>
      <c r="AE30" s="6" t="str">
        <f t="shared" ca="1" si="9"/>
        <v/>
      </c>
      <c r="AF30" s="6" t="str">
        <f t="shared" ca="1" si="10"/>
        <v/>
      </c>
      <c r="AG30" s="6" t="str">
        <f t="shared" ca="1" si="11"/>
        <v/>
      </c>
      <c r="AH30" s="6" t="str">
        <f t="shared" ca="1" si="12"/>
        <v/>
      </c>
      <c r="AI30" s="6" t="str">
        <f t="shared" ca="1" si="13"/>
        <v/>
      </c>
      <c r="AJ30" s="6" t="str">
        <f t="shared" ca="1" si="14"/>
        <v/>
      </c>
      <c r="AK30" s="6" t="str">
        <f t="shared" ca="1" si="15"/>
        <v/>
      </c>
      <c r="AL30" s="6" t="str">
        <f t="shared" ca="1" si="16"/>
        <v/>
      </c>
      <c r="AM30" s="6" t="str">
        <f t="shared" ca="1" si="17"/>
        <v/>
      </c>
      <c r="AN30" s="6" t="str">
        <f t="shared" ca="1" si="18"/>
        <v/>
      </c>
      <c r="AO30" s="6" t="str">
        <f t="shared" ca="1" si="19"/>
        <v/>
      </c>
      <c r="AP30" s="6" t="str">
        <f t="shared" ca="1" si="20"/>
        <v/>
      </c>
      <c r="AQ30" s="6" t="str">
        <f t="shared" ca="1" si="21"/>
        <v/>
      </c>
      <c r="AR30" s="6" t="str">
        <f t="shared" ca="1" si="22"/>
        <v/>
      </c>
      <c r="AS30" s="6" t="str">
        <f t="shared" ca="1" si="23"/>
        <v/>
      </c>
      <c r="AT30" s="6" t="str">
        <f t="shared" ca="1" si="24"/>
        <v/>
      </c>
      <c r="AU30" s="6" t="str">
        <f t="shared" ca="1" si="25"/>
        <v/>
      </c>
      <c r="AV30" s="6" t="str">
        <f t="shared" ca="1" si="26"/>
        <v/>
      </c>
      <c r="AW30" s="6" t="str">
        <f t="shared" ca="1" si="27"/>
        <v/>
      </c>
      <c r="AY30" s="6" t="str">
        <f t="shared" ca="1" si="28"/>
        <v/>
      </c>
      <c r="AZ30" s="6" t="str">
        <f t="shared" ca="1" si="29"/>
        <v/>
      </c>
      <c r="BA30" s="6" t="str">
        <f t="shared" ca="1" si="30"/>
        <v/>
      </c>
      <c r="BB30" s="6" t="str">
        <f t="shared" ca="1" si="31"/>
        <v/>
      </c>
      <c r="BC30" s="6" t="str">
        <f t="shared" ca="1" si="32"/>
        <v/>
      </c>
      <c r="BD30" s="6" t="str">
        <f t="shared" ca="1" si="33"/>
        <v/>
      </c>
      <c r="BE30" s="6" t="str">
        <f t="shared" ca="1" si="34"/>
        <v/>
      </c>
      <c r="BF30" s="6" t="str">
        <f t="shared" ca="1" si="35"/>
        <v/>
      </c>
      <c r="BG30" s="6" t="str">
        <f t="shared" ca="1" si="36"/>
        <v/>
      </c>
      <c r="BH30" s="6" t="str">
        <f t="shared" ca="1" si="37"/>
        <v/>
      </c>
      <c r="BI30" s="6" t="str">
        <f t="shared" ca="1" si="38"/>
        <v/>
      </c>
      <c r="BJ30" s="6" t="str">
        <f t="shared" ca="1" si="39"/>
        <v/>
      </c>
      <c r="BK30" s="6" t="str">
        <f t="shared" ca="1" si="40"/>
        <v/>
      </c>
      <c r="BL30" s="6" t="str">
        <f t="shared" ca="1" si="41"/>
        <v/>
      </c>
      <c r="BM30" s="6" t="str">
        <f t="shared" ca="1" si="42"/>
        <v/>
      </c>
      <c r="BN30" s="6" t="str">
        <f t="shared" ca="1" si="43"/>
        <v/>
      </c>
      <c r="BO30" s="6" t="str">
        <f t="shared" ca="1" si="44"/>
        <v/>
      </c>
      <c r="BP30" s="6" t="str">
        <f t="shared" ca="1" si="45"/>
        <v/>
      </c>
      <c r="BQ30" s="6" t="str">
        <f t="shared" ca="1" si="46"/>
        <v/>
      </c>
      <c r="BR30" s="6" t="str">
        <f t="shared" ca="1" si="47"/>
        <v/>
      </c>
      <c r="BS30" s="6" t="str">
        <f t="shared" ca="1" si="48"/>
        <v/>
      </c>
      <c r="BU30" s="6" t="str">
        <f t="shared" ca="1" si="49"/>
        <v/>
      </c>
      <c r="BW30" s="515" t="str">
        <f t="shared" ca="1" si="50"/>
        <v/>
      </c>
      <c r="BX30" s="515">
        <f t="shared" ca="1" si="51"/>
        <v>0</v>
      </c>
      <c r="BY30" s="515" t="str">
        <f t="shared" ca="1" si="52"/>
        <v/>
      </c>
      <c r="CA30" s="6">
        <f t="shared" ca="1" si="53"/>
        <v>1</v>
      </c>
      <c r="CC30" s="523" t="str">
        <f t="shared" ca="1" si="54"/>
        <v/>
      </c>
      <c r="CE30" s="6" t="str">
        <f t="shared" ca="1" si="55"/>
        <v/>
      </c>
      <c r="CG30" s="524" t="str">
        <f ca="1">IF(V30=1,"",IF($AA$4=1,"",IF(LOG入力!BH30&gt;0,"",IF(N30=0,"",IF(DX30=1,"",IF(HT30=0,"","★"))))))</f>
        <v/>
      </c>
      <c r="CI30" s="74" t="str">
        <f t="shared" ca="1" si="56"/>
        <v/>
      </c>
      <c r="CK30" s="525" t="str">
        <f ca="1">IF(V30=1,"",IF(LOG入力!BH30&gt;0,1,0))</f>
        <v/>
      </c>
      <c r="CL30" s="74" t="str">
        <f t="shared" ca="1" si="57"/>
        <v/>
      </c>
      <c r="CN30" s="74" t="str">
        <f t="shared" ca="1" si="58"/>
        <v/>
      </c>
      <c r="CO30" s="74" t="str">
        <f t="shared" ca="1" si="59"/>
        <v/>
      </c>
      <c r="CQ30" s="74" t="str">
        <f t="shared" ca="1" si="60"/>
        <v/>
      </c>
      <c r="CR30" s="74" t="str">
        <f t="shared" ca="1" si="61"/>
        <v/>
      </c>
      <c r="CS30" s="74" t="str">
        <f t="shared" ca="1" si="62"/>
        <v/>
      </c>
      <c r="CT30" s="74" t="str">
        <f t="shared" ca="1" si="63"/>
        <v/>
      </c>
      <c r="CU30" s="74" t="str">
        <f t="shared" ca="1" si="64"/>
        <v/>
      </c>
      <c r="CV30" s="74" t="str">
        <f t="shared" ca="1" si="65"/>
        <v/>
      </c>
      <c r="CW30" s="74" t="str">
        <f t="shared" ca="1" si="66"/>
        <v/>
      </c>
      <c r="CX30" s="74" t="str">
        <f t="shared" ca="1" si="67"/>
        <v/>
      </c>
      <c r="CY30" s="74" t="str">
        <f t="shared" ca="1" si="68"/>
        <v/>
      </c>
      <c r="CZ30" s="74" t="str">
        <f t="shared" ca="1" si="69"/>
        <v/>
      </c>
      <c r="DA30" s="74" t="str">
        <f t="shared" ca="1" si="70"/>
        <v/>
      </c>
      <c r="DB30" s="74" t="str">
        <f t="shared" ca="1" si="71"/>
        <v/>
      </c>
      <c r="DD30" s="74" t="str">
        <f t="shared" ca="1" si="72"/>
        <v/>
      </c>
      <c r="DE30" s="74" t="str">
        <f t="shared" ca="1" si="73"/>
        <v/>
      </c>
      <c r="DF30" s="74" t="str">
        <f t="shared" ca="1" si="74"/>
        <v/>
      </c>
      <c r="DG30" s="74" t="str">
        <f t="shared" ca="1" si="75"/>
        <v/>
      </c>
      <c r="DH30" s="74" t="str">
        <f t="shared" ca="1" si="76"/>
        <v/>
      </c>
      <c r="DI30" s="74" t="str">
        <f t="shared" ca="1" si="77"/>
        <v/>
      </c>
      <c r="DJ30" s="74" t="str">
        <f t="shared" ca="1" si="78"/>
        <v/>
      </c>
      <c r="DK30" s="74" t="str">
        <f t="shared" ca="1" si="79"/>
        <v/>
      </c>
      <c r="DL30" s="74" t="str">
        <f t="shared" ca="1" si="80"/>
        <v/>
      </c>
      <c r="DM30" s="74" t="str">
        <f t="shared" ca="1" si="81"/>
        <v/>
      </c>
      <c r="DN30" s="74" t="str">
        <f t="shared" ca="1" si="82"/>
        <v/>
      </c>
      <c r="DO30" s="74" t="str">
        <f t="shared" ca="1" si="83"/>
        <v/>
      </c>
      <c r="DQ30" s="74" t="str">
        <f t="shared" ca="1" si="84"/>
        <v/>
      </c>
      <c r="DS30" s="74" t="str">
        <f t="shared" ca="1" si="85"/>
        <v/>
      </c>
      <c r="DT30" s="74" t="str">
        <f t="shared" ca="1" si="86"/>
        <v/>
      </c>
      <c r="DV30" s="525" t="str">
        <f t="shared" ca="1" si="87"/>
        <v/>
      </c>
      <c r="DW30" s="74" t="str">
        <f t="shared" ca="1" si="88"/>
        <v/>
      </c>
      <c r="DX30" s="485" t="str">
        <f t="shared" ca="1" si="89"/>
        <v/>
      </c>
      <c r="DY30" s="74" t="str">
        <f t="shared" ca="1" si="90"/>
        <v/>
      </c>
      <c r="DZ30" s="74" t="str">
        <f t="shared" ca="1" si="91"/>
        <v/>
      </c>
      <c r="EA30" s="74" t="str">
        <f t="shared" ca="1" si="92"/>
        <v/>
      </c>
      <c r="EC30" s="74" t="str">
        <f t="shared" ca="1" si="93"/>
        <v/>
      </c>
      <c r="ED30" s="74" t="str">
        <f t="shared" ca="1" si="94"/>
        <v/>
      </c>
      <c r="EE30" s="74" t="str">
        <f t="shared" ca="1" si="95"/>
        <v/>
      </c>
      <c r="EG30" s="479" t="str">
        <f ca="1">IF(V30=1,"",IF(LOG入力!BH30&gt;0,0,IF(CG30="★",0,IF(R30=1,0,IF(N30=0,0,1)))))</f>
        <v/>
      </c>
      <c r="EH30" s="483" t="str">
        <f t="shared" ca="1" si="96"/>
        <v/>
      </c>
      <c r="EI30" s="483" t="str">
        <f t="shared" ca="1" si="97"/>
        <v/>
      </c>
      <c r="EJ30" s="483" t="str">
        <f t="shared" ca="1" si="98"/>
        <v/>
      </c>
      <c r="EL30" s="71">
        <f t="shared" ca="1" si="99"/>
        <v>0</v>
      </c>
      <c r="EM30" s="6">
        <f t="shared" ca="1" si="100"/>
        <v>0</v>
      </c>
      <c r="EN30" s="6" t="str">
        <f t="shared" ca="1" si="101"/>
        <v/>
      </c>
      <c r="EO30" s="6">
        <f ca="1">IF(LOG入力!BH30&gt;0,0,IF(EM30=0,0,(IF(COUNTIF($EN$19:EN30,EN30)=1,IF($FS$3="N",1,IF(EH30=1,1,0))))))</f>
        <v>0</v>
      </c>
      <c r="EP30" s="6" t="str">
        <f ca="1">IF(LOG入力!BH30&gt;0,"",IF(EO30=1,$X30,""))</f>
        <v/>
      </c>
      <c r="EQ30" s="6" t="str">
        <f ca="1">IF(LOG入力!BH30&gt;0,"",IF(EO30=1,$Y30,""))</f>
        <v/>
      </c>
      <c r="ER30" s="520" t="str">
        <f ca="1">IF(LOG入力!BH30&gt;0,"",IF(COUNTIF($EP$19:$EP30,EP30)=1,EP30,""))</f>
        <v/>
      </c>
      <c r="ES30" s="520">
        <f ca="1">IF(LOG入力!BH30&gt;0,0,IF((EL30=1),IF(($ER30=""),0,1),0))</f>
        <v>0</v>
      </c>
      <c r="ET30" s="520" t="str">
        <f ca="1">IF(LOG入力!BH30&gt;0,"",IF(COUNTIF($EQ$19:EQ30,EQ30)=1,EQ30,""))</f>
        <v/>
      </c>
      <c r="EU30" s="539">
        <f ca="1">IF(LOG入力!BH30&gt;0,0,IF((EL30=1),IF(($ET30=""),0,1),0))</f>
        <v>0</v>
      </c>
      <c r="EV30" s="71">
        <f t="shared" ca="1" si="102"/>
        <v>0</v>
      </c>
      <c r="EW30" s="6">
        <f t="shared" ca="1" si="103"/>
        <v>0</v>
      </c>
      <c r="EX30" s="6" t="str">
        <f t="shared" ca="1" si="104"/>
        <v/>
      </c>
      <c r="EY30" s="6">
        <f ca="1">IF(LOG入力!BH30&gt;0,0,IF(EW30=0,0,(IF(COUNTIF($EX$19:EX30,EX30)=1,IF($FS$3="N",1,IF(EH30=1,1,0))))))</f>
        <v>0</v>
      </c>
      <c r="EZ30" s="6" t="str">
        <f ca="1">IF(LOG入力!BH30&gt;0,"",IF(EY30=1,$X30,""))</f>
        <v/>
      </c>
      <c r="FA30" s="6" t="str">
        <f ca="1">IF(LOG入力!BH30&gt;0,"",IF(EY30=1,$Y30,""))</f>
        <v/>
      </c>
      <c r="FB30" s="6" t="str">
        <f ca="1">IF(LOG入力!BH30&gt;0,"",IF(COUNTIF($EZ$19:$EZ30,EZ30)=1,EZ30,""))</f>
        <v/>
      </c>
      <c r="FC30" s="6">
        <f ca="1">IF(LOG入力!BH30&gt;0,0,IF((EV30=1),IF(($FB30=""),0,1),0))</f>
        <v>0</v>
      </c>
      <c r="FD30" s="6" t="str">
        <f ca="1">IF(LOG入力!BH30&gt;0,"",IF(COUNTIF($FA$19:FA30,FA30)=1,FA30,""))</f>
        <v/>
      </c>
      <c r="FE30" s="72">
        <f ca="1">IF(LOG入力!BH30&gt;0,0,IF((EV30=1),IF(($FD30=""),0,1),0))</f>
        <v>0</v>
      </c>
      <c r="FF30" s="71">
        <f t="shared" ca="1" si="105"/>
        <v>0</v>
      </c>
      <c r="FG30" s="6">
        <f t="shared" ca="1" si="106"/>
        <v>0</v>
      </c>
      <c r="FH30" s="6" t="str">
        <f t="shared" ca="1" si="107"/>
        <v/>
      </c>
      <c r="FI30" s="6">
        <f ca="1">IF(LOG入力!BH30&gt;0,0,IF(FG30=0,0,(IF(COUNTIF($FH$19:FH30,FH30)=1,IF($FS$3="N",1,IF(EH30=1,1,0))))))</f>
        <v>0</v>
      </c>
      <c r="FJ30" s="6" t="str">
        <f ca="1">IF(LOG入力!BH30&gt;0,"",IF(FI30=1,$X30,""))</f>
        <v/>
      </c>
      <c r="FK30" s="6" t="str">
        <f ca="1">IF(LOG入力!BH30&gt;0,"",IF(FI30=1,$Y30,""))</f>
        <v/>
      </c>
      <c r="FL30" s="6" t="str">
        <f ca="1">IF(LOG入力!BH30&gt;0,"",IF(COUNTIF($FJ$19:$FJ30,FJ30)=1,FJ30,""))</f>
        <v/>
      </c>
      <c r="FM30" s="6">
        <f ca="1">IF(LOG入力!BH30&gt;0,0,IF((FF30=1),IF(($FL30=""),0,1),0))</f>
        <v>0</v>
      </c>
      <c r="FN30" s="6" t="str">
        <f ca="1">IF(LOG入力!BH30&gt;0,"",IF(COUNTIF($FK$19:FK30,FK30)=1,FK30,""))</f>
        <v/>
      </c>
      <c r="FO30" s="72">
        <f ca="1">IF(LOG入力!BH30&gt;0,0,IF((FF30=1),IF(($FN30=""),0,1),0))</f>
        <v>0</v>
      </c>
      <c r="FP30" s="71">
        <f t="shared" ca="1" si="108"/>
        <v>0</v>
      </c>
      <c r="FQ30" s="6">
        <f t="shared" ca="1" si="109"/>
        <v>0</v>
      </c>
      <c r="FR30" s="6" t="str">
        <f t="shared" ca="1" si="110"/>
        <v/>
      </c>
      <c r="FS30" s="6">
        <f ca="1">IF(LOG入力!BH30&gt;0,0,IF(FQ30=0,0,(IF(COUNTIF($FR$19:FR30,FR30)=1,IF($FS$3="N",1,IF(EH30=1,1,0))))))</f>
        <v>0</v>
      </c>
      <c r="FT30" s="6" t="str">
        <f ca="1">IF(LOG入力!BH30&gt;0,"",IF(FS30=1,$X30,""))</f>
        <v/>
      </c>
      <c r="FU30" s="6" t="str">
        <f ca="1">IF(LOG入力!BH30&gt;0,"",IF(FS30=1,$Y30,""))</f>
        <v/>
      </c>
      <c r="FV30" s="6" t="str">
        <f ca="1">IF(LOG入力!BH30&gt;0,"",IF(COUNTIF($FT$19:$FT30,FT30)=1,FT30,""))</f>
        <v/>
      </c>
      <c r="FW30" s="6">
        <f ca="1">IF(LOG入力!BH30&gt;0,0,IF((FP30=1),IF(($FV30=""),0,1),0))</f>
        <v>0</v>
      </c>
      <c r="FX30" s="6" t="str">
        <f ca="1">IF(LOG入力!BH30&gt;0,"",IF(COUNTIF($FU$19:FU30,FU30)=1,FU30,""))</f>
        <v/>
      </c>
      <c r="FY30" s="72">
        <f ca="1">IF(LOG入力!BH30&gt;0,0,IF((FP30=1),IF(($FX30=""),0,1),0))</f>
        <v>0</v>
      </c>
      <c r="FZ30" s="71">
        <f t="shared" ca="1" si="111"/>
        <v>0</v>
      </c>
      <c r="GA30" s="6">
        <f t="shared" ca="1" si="112"/>
        <v>0</v>
      </c>
      <c r="GB30" s="6" t="str">
        <f t="shared" ca="1" si="113"/>
        <v/>
      </c>
      <c r="GC30" s="6">
        <f ca="1">IF(LOG入力!BH30&gt;0,0,IF(GA30=0,0,(IF(COUNTIF($GB$19:GB30,GB30)=1,IF($FS$3="N",1,IF(EH30=1,1,0))))))</f>
        <v>0</v>
      </c>
      <c r="GD30" s="6" t="str">
        <f ca="1">IF(LOG入力!BH30&gt;0,"",IF(GC30=1,$X30,""))</f>
        <v/>
      </c>
      <c r="GE30" s="6" t="str">
        <f ca="1">IF(LOG入力!BH30&gt;0,"",IF(GC30=1,$Y30,""))</f>
        <v/>
      </c>
      <c r="GF30" s="6" t="str">
        <f ca="1">IF(LOG入力!BH30&gt;0,"",IF(COUNTIF($GD$19:$GD30,GD30)=1,GD30,""))</f>
        <v/>
      </c>
      <c r="GG30" s="6">
        <f ca="1">IF(LOG入力!BH30&gt;0,0,IF((FZ30=1),IF(($GF30=""),0,1),0))</f>
        <v>0</v>
      </c>
      <c r="GH30" s="6" t="str">
        <f ca="1">IF(LOG入力!BH30&gt;0,"",IF(COUNTIF($GE$19:GE30,GE30)=1,GE30,""))</f>
        <v/>
      </c>
      <c r="GI30" s="72">
        <f ca="1">IF(LOG入力!BH30&gt;0,0,IF((FZ30=1),IF(($GH30=""),0,1),0))</f>
        <v>0</v>
      </c>
      <c r="GK30" s="455" t="str">
        <f ca="1">IF(V30=1,"",IF(LEN(LOG入力!AS30)=0,"",LOG入力!AS30))</f>
        <v/>
      </c>
      <c r="GL30" s="378" t="str">
        <f t="shared" ca="1" si="114"/>
        <v/>
      </c>
      <c r="GM30" s="378" t="str">
        <f t="shared" ca="1" si="115"/>
        <v/>
      </c>
      <c r="GN30" s="74" t="str">
        <f t="shared" ca="1" si="116"/>
        <v/>
      </c>
      <c r="GO30" s="74" t="str">
        <f t="shared" ca="1" si="117"/>
        <v/>
      </c>
      <c r="GQ30" s="74" t="str">
        <f t="shared" ca="1" si="118"/>
        <v/>
      </c>
      <c r="GR30" s="74" t="str">
        <f t="shared" ca="1" si="119"/>
        <v/>
      </c>
      <c r="GS30" s="74" t="str">
        <f t="shared" ca="1" si="120"/>
        <v/>
      </c>
      <c r="GT30" s="74" t="str">
        <f t="shared" ca="1" si="121"/>
        <v/>
      </c>
      <c r="GU30" s="74" t="str">
        <f t="shared" ca="1" si="122"/>
        <v/>
      </c>
      <c r="GV30" s="74" t="str">
        <f t="shared" ca="1" si="123"/>
        <v/>
      </c>
      <c r="GX30" s="74" t="str">
        <f t="shared" ca="1" si="124"/>
        <v/>
      </c>
      <c r="GY30" s="74" t="str">
        <f t="shared" ca="1" si="125"/>
        <v/>
      </c>
      <c r="GZ30" s="74" t="str">
        <f ca="1">IF(V30=1,"",IF(LOG入力!BH30&gt;0,0,IF(GY30=0,0,IF((VALUE((TYPE(VALUE(J30)))))=16,0,IF(VALUE(J30)&lt;60,1,IF(VALUE(J30)&lt;100,0,IF(VALUE(J30)&lt;600,2,0)))))))</f>
        <v/>
      </c>
      <c r="HA30" s="74" t="str">
        <f t="shared" ca="1" si="126"/>
        <v/>
      </c>
      <c r="HB30" s="74" t="str">
        <f ca="1">IF(V30=1,"",IF(LOG入力!BH30&gt;0,0,IF(HA30=0,0,IF((VALUE((TYPE(VALUE(L30)))))=16,0,IF(VALUE(L30)&lt;60,1,IF(VALUE(L30)&lt;100,0,IF(VALUE(L30)&lt;600,2,0)))))))</f>
        <v/>
      </c>
      <c r="HD30" s="74" t="str">
        <f t="shared" ca="1" si="127"/>
        <v/>
      </c>
      <c r="HF30" s="74" t="str">
        <f t="shared" ca="1" si="128"/>
        <v/>
      </c>
      <c r="HG30" s="74" t="str">
        <f t="shared" ca="1" si="129"/>
        <v/>
      </c>
      <c r="HH30" s="74" t="str">
        <f t="shared" ca="1" si="130"/>
        <v/>
      </c>
      <c r="HI30" s="74" t="str">
        <f t="shared" ca="1" si="131"/>
        <v/>
      </c>
      <c r="HJ30" s="74" t="str">
        <f t="shared" ca="1" si="132"/>
        <v/>
      </c>
      <c r="HK30" s="74" t="str">
        <f t="shared" ca="1" si="133"/>
        <v/>
      </c>
      <c r="HL30" s="74" t="str">
        <f t="shared" ca="1" si="134"/>
        <v/>
      </c>
      <c r="HM30" s="74" t="str">
        <f t="shared" ca="1" si="135"/>
        <v/>
      </c>
      <c r="HN30" s="74" t="str">
        <f t="shared" ca="1" si="136"/>
        <v/>
      </c>
      <c r="HO30" s="529" t="str">
        <f t="shared" ca="1" si="137"/>
        <v/>
      </c>
      <c r="HP30" s="74" t="str">
        <f t="shared" ca="1" si="138"/>
        <v/>
      </c>
      <c r="HQ30" s="74" t="str">
        <f t="shared" ca="1" si="139"/>
        <v/>
      </c>
      <c r="HR30" s="74" t="str">
        <f t="shared" ca="1" si="140"/>
        <v/>
      </c>
      <c r="HS30" s="74" t="str">
        <f t="shared" ca="1" si="141"/>
        <v/>
      </c>
      <c r="HT30" s="74" t="str">
        <f ca="1">IF(V30=1,"",IF(LOG入力!BH30&gt;0,0,IF(DV30=1,0,IF(N30="0",0,IF(SUM(HD30:HS30)&gt;0,1,0)))))</f>
        <v/>
      </c>
      <c r="HV30" s="152" t="s">
        <v>174</v>
      </c>
      <c r="HW30" s="153" t="s">
        <v>173</v>
      </c>
      <c r="HY30" s="540" t="s">
        <v>175</v>
      </c>
      <c r="HZ30" s="153" t="s">
        <v>173</v>
      </c>
    </row>
    <row r="31" spans="1:256" x14ac:dyDescent="0.15">
      <c r="A31" s="5"/>
      <c r="B31" s="532" t="str">
        <f t="shared" ca="1" si="0"/>
        <v/>
      </c>
      <c r="C31" s="570" t="str">
        <f ca="1">LOG入力!AP31</f>
        <v/>
      </c>
      <c r="D31" s="534" t="str">
        <f ca="1">LOG入力!AQ31</f>
        <v/>
      </c>
      <c r="E31" s="534" t="str">
        <f ca="1">LOG入力!AR31</f>
        <v/>
      </c>
      <c r="F31" s="535" t="str">
        <f t="shared" ca="1" si="1"/>
        <v/>
      </c>
      <c r="G31" s="536" t="str">
        <f ca="1">LOG入力!AT31</f>
        <v/>
      </c>
      <c r="H31" s="516" t="str">
        <f ca="1">LOG入力!AU31</f>
        <v/>
      </c>
      <c r="I31" s="542" t="str">
        <f ca="1">LOG入力!AV31</f>
        <v/>
      </c>
      <c r="J31" s="543" t="str">
        <f ca="1">LOG入力!AW31</f>
        <v/>
      </c>
      <c r="K31" s="544" t="str">
        <f ca="1">LOG入力!BJ31</f>
        <v/>
      </c>
      <c r="L31" s="543" t="str">
        <f ca="1">LOG入力!AY31</f>
        <v/>
      </c>
      <c r="M31" s="545" t="str">
        <f ca="1">LOG入力!BK31</f>
        <v/>
      </c>
      <c r="N31" s="512" t="str">
        <f ca="1">IF(V31=1,"",IF(LOG入力!AJ31=1,"1",LOG入力!BA31))</f>
        <v/>
      </c>
      <c r="O31" s="538" t="str">
        <f ca="1">IF(V31=1,"",IF(LEN(LOG入力!O31)=0,"",LOG入力!O31))</f>
        <v/>
      </c>
      <c r="P31" s="291" t="str">
        <f ca="1">IF(V31=1,"",IF($AA$4=1,"",IF(LOG入力!BG31=1,"",CONCATENATE($ER31,$FB31,$FL31,$FV31,$GF31))))</f>
        <v/>
      </c>
      <c r="Q31" s="291" t="str">
        <f ca="1">IF(V31=1,"",IF($AA$4=1,"",IF(LOG入力!BG31=1,"",CONCATENATE($ET31,$FD31,$FN31,$FX31,$GH31))))</f>
        <v/>
      </c>
      <c r="R31" s="292" t="str">
        <f ca="1">IF(V31=1,"",IF($AA$4=1,"",IF(LOG入力!BH31&gt;0,0,AA31)))</f>
        <v/>
      </c>
      <c r="S31" s="293" t="str">
        <f t="shared" ca="1" si="2"/>
        <v/>
      </c>
      <c r="T31" s="680"/>
      <c r="U31" s="38"/>
      <c r="V31" s="196">
        <f ca="1">LOG入力!AN31</f>
        <v>1</v>
      </c>
      <c r="W31" s="38"/>
      <c r="X31" s="516" t="str">
        <f t="shared" ca="1" si="3"/>
        <v/>
      </c>
      <c r="Y31" s="515" t="str">
        <f t="shared" ca="1" si="4"/>
        <v/>
      </c>
      <c r="Z31" s="518" t="str">
        <f t="shared" ca="1" si="5"/>
        <v/>
      </c>
      <c r="AA31" s="519" t="str">
        <f t="shared" ca="1" si="6"/>
        <v/>
      </c>
      <c r="AC31" s="6" t="str">
        <f t="shared" ca="1" si="7"/>
        <v/>
      </c>
      <c r="AD31" s="6" t="str">
        <f t="shared" ca="1" si="8"/>
        <v/>
      </c>
      <c r="AE31" s="6" t="str">
        <f t="shared" ca="1" si="9"/>
        <v/>
      </c>
      <c r="AF31" s="6" t="str">
        <f t="shared" ca="1" si="10"/>
        <v/>
      </c>
      <c r="AG31" s="6" t="str">
        <f t="shared" ca="1" si="11"/>
        <v/>
      </c>
      <c r="AH31" s="6" t="str">
        <f t="shared" ca="1" si="12"/>
        <v/>
      </c>
      <c r="AI31" s="6" t="str">
        <f t="shared" ca="1" si="13"/>
        <v/>
      </c>
      <c r="AJ31" s="6" t="str">
        <f t="shared" ca="1" si="14"/>
        <v/>
      </c>
      <c r="AK31" s="6" t="str">
        <f t="shared" ca="1" si="15"/>
        <v/>
      </c>
      <c r="AL31" s="6" t="str">
        <f t="shared" ca="1" si="16"/>
        <v/>
      </c>
      <c r="AM31" s="6" t="str">
        <f t="shared" ca="1" si="17"/>
        <v/>
      </c>
      <c r="AN31" s="6" t="str">
        <f t="shared" ca="1" si="18"/>
        <v/>
      </c>
      <c r="AO31" s="6" t="str">
        <f t="shared" ca="1" si="19"/>
        <v/>
      </c>
      <c r="AP31" s="6" t="str">
        <f t="shared" ca="1" si="20"/>
        <v/>
      </c>
      <c r="AQ31" s="6" t="str">
        <f t="shared" ca="1" si="21"/>
        <v/>
      </c>
      <c r="AR31" s="6" t="str">
        <f t="shared" ca="1" si="22"/>
        <v/>
      </c>
      <c r="AS31" s="6" t="str">
        <f t="shared" ca="1" si="23"/>
        <v/>
      </c>
      <c r="AT31" s="6" t="str">
        <f t="shared" ca="1" si="24"/>
        <v/>
      </c>
      <c r="AU31" s="6" t="str">
        <f t="shared" ca="1" si="25"/>
        <v/>
      </c>
      <c r="AV31" s="6" t="str">
        <f t="shared" ca="1" si="26"/>
        <v/>
      </c>
      <c r="AW31" s="6" t="str">
        <f t="shared" ca="1" si="27"/>
        <v/>
      </c>
      <c r="AY31" s="6" t="str">
        <f t="shared" ca="1" si="28"/>
        <v/>
      </c>
      <c r="AZ31" s="6" t="str">
        <f t="shared" ca="1" si="29"/>
        <v/>
      </c>
      <c r="BA31" s="6" t="str">
        <f t="shared" ca="1" si="30"/>
        <v/>
      </c>
      <c r="BB31" s="6" t="str">
        <f t="shared" ca="1" si="31"/>
        <v/>
      </c>
      <c r="BC31" s="6" t="str">
        <f t="shared" ca="1" si="32"/>
        <v/>
      </c>
      <c r="BD31" s="6" t="str">
        <f t="shared" ca="1" si="33"/>
        <v/>
      </c>
      <c r="BE31" s="6" t="str">
        <f t="shared" ca="1" si="34"/>
        <v/>
      </c>
      <c r="BF31" s="6" t="str">
        <f t="shared" ca="1" si="35"/>
        <v/>
      </c>
      <c r="BG31" s="6" t="str">
        <f t="shared" ca="1" si="36"/>
        <v/>
      </c>
      <c r="BH31" s="6" t="str">
        <f t="shared" ca="1" si="37"/>
        <v/>
      </c>
      <c r="BI31" s="6" t="str">
        <f t="shared" ca="1" si="38"/>
        <v/>
      </c>
      <c r="BJ31" s="6" t="str">
        <f t="shared" ca="1" si="39"/>
        <v/>
      </c>
      <c r="BK31" s="6" t="str">
        <f t="shared" ca="1" si="40"/>
        <v/>
      </c>
      <c r="BL31" s="6" t="str">
        <f t="shared" ca="1" si="41"/>
        <v/>
      </c>
      <c r="BM31" s="6" t="str">
        <f t="shared" ca="1" si="42"/>
        <v/>
      </c>
      <c r="BN31" s="6" t="str">
        <f t="shared" ca="1" si="43"/>
        <v/>
      </c>
      <c r="BO31" s="6" t="str">
        <f t="shared" ca="1" si="44"/>
        <v/>
      </c>
      <c r="BP31" s="6" t="str">
        <f t="shared" ca="1" si="45"/>
        <v/>
      </c>
      <c r="BQ31" s="6" t="str">
        <f t="shared" ca="1" si="46"/>
        <v/>
      </c>
      <c r="BR31" s="6" t="str">
        <f t="shared" ca="1" si="47"/>
        <v/>
      </c>
      <c r="BS31" s="6" t="str">
        <f t="shared" ca="1" si="48"/>
        <v/>
      </c>
      <c r="BU31" s="6" t="str">
        <f t="shared" ca="1" si="49"/>
        <v/>
      </c>
      <c r="BW31" s="515" t="str">
        <f t="shared" ca="1" si="50"/>
        <v/>
      </c>
      <c r="BX31" s="515">
        <f t="shared" ca="1" si="51"/>
        <v>0</v>
      </c>
      <c r="BY31" s="515" t="str">
        <f t="shared" ca="1" si="52"/>
        <v/>
      </c>
      <c r="CA31" s="6">
        <f t="shared" ca="1" si="53"/>
        <v>1</v>
      </c>
      <c r="CC31" s="523" t="str">
        <f t="shared" ca="1" si="54"/>
        <v/>
      </c>
      <c r="CE31" s="6" t="str">
        <f t="shared" ca="1" si="55"/>
        <v/>
      </c>
      <c r="CG31" s="524" t="str">
        <f ca="1">IF(V31=1,"",IF($AA$4=1,"",IF(LOG入力!BH31&gt;0,"",IF(N31=0,"",IF(DX31=1,"",IF(HT31=0,"","★"))))))</f>
        <v/>
      </c>
      <c r="CI31" s="74" t="str">
        <f t="shared" ca="1" si="56"/>
        <v/>
      </c>
      <c r="CK31" s="525" t="str">
        <f ca="1">IF(V31=1,"",IF(LOG入力!BH31&gt;0,1,0))</f>
        <v/>
      </c>
      <c r="CL31" s="74" t="str">
        <f t="shared" ca="1" si="57"/>
        <v/>
      </c>
      <c r="CN31" s="74" t="str">
        <f t="shared" ca="1" si="58"/>
        <v/>
      </c>
      <c r="CO31" s="74" t="str">
        <f t="shared" ca="1" si="59"/>
        <v/>
      </c>
      <c r="CQ31" s="74" t="str">
        <f t="shared" ca="1" si="60"/>
        <v/>
      </c>
      <c r="CR31" s="74" t="str">
        <f t="shared" ca="1" si="61"/>
        <v/>
      </c>
      <c r="CS31" s="74" t="str">
        <f t="shared" ca="1" si="62"/>
        <v/>
      </c>
      <c r="CT31" s="74" t="str">
        <f t="shared" ca="1" si="63"/>
        <v/>
      </c>
      <c r="CU31" s="74" t="str">
        <f t="shared" ca="1" si="64"/>
        <v/>
      </c>
      <c r="CV31" s="74" t="str">
        <f t="shared" ca="1" si="65"/>
        <v/>
      </c>
      <c r="CW31" s="74" t="str">
        <f t="shared" ca="1" si="66"/>
        <v/>
      </c>
      <c r="CX31" s="74" t="str">
        <f t="shared" ca="1" si="67"/>
        <v/>
      </c>
      <c r="CY31" s="74" t="str">
        <f t="shared" ca="1" si="68"/>
        <v/>
      </c>
      <c r="CZ31" s="74" t="str">
        <f t="shared" ca="1" si="69"/>
        <v/>
      </c>
      <c r="DA31" s="74" t="str">
        <f t="shared" ca="1" si="70"/>
        <v/>
      </c>
      <c r="DB31" s="74" t="str">
        <f t="shared" ca="1" si="71"/>
        <v/>
      </c>
      <c r="DD31" s="74" t="str">
        <f t="shared" ca="1" si="72"/>
        <v/>
      </c>
      <c r="DE31" s="74" t="str">
        <f t="shared" ca="1" si="73"/>
        <v/>
      </c>
      <c r="DF31" s="74" t="str">
        <f t="shared" ca="1" si="74"/>
        <v/>
      </c>
      <c r="DG31" s="74" t="str">
        <f t="shared" ca="1" si="75"/>
        <v/>
      </c>
      <c r="DH31" s="74" t="str">
        <f t="shared" ca="1" si="76"/>
        <v/>
      </c>
      <c r="DI31" s="74" t="str">
        <f t="shared" ca="1" si="77"/>
        <v/>
      </c>
      <c r="DJ31" s="74" t="str">
        <f t="shared" ca="1" si="78"/>
        <v/>
      </c>
      <c r="DK31" s="74" t="str">
        <f t="shared" ca="1" si="79"/>
        <v/>
      </c>
      <c r="DL31" s="74" t="str">
        <f t="shared" ca="1" si="80"/>
        <v/>
      </c>
      <c r="DM31" s="74" t="str">
        <f t="shared" ca="1" si="81"/>
        <v/>
      </c>
      <c r="DN31" s="74" t="str">
        <f t="shared" ca="1" si="82"/>
        <v/>
      </c>
      <c r="DO31" s="74" t="str">
        <f t="shared" ca="1" si="83"/>
        <v/>
      </c>
      <c r="DQ31" s="74" t="str">
        <f t="shared" ca="1" si="84"/>
        <v/>
      </c>
      <c r="DS31" s="74" t="str">
        <f t="shared" ca="1" si="85"/>
        <v/>
      </c>
      <c r="DT31" s="74" t="str">
        <f t="shared" ca="1" si="86"/>
        <v/>
      </c>
      <c r="DV31" s="525" t="str">
        <f t="shared" ca="1" si="87"/>
        <v/>
      </c>
      <c r="DW31" s="74" t="str">
        <f t="shared" ca="1" si="88"/>
        <v/>
      </c>
      <c r="DX31" s="485" t="str">
        <f t="shared" ca="1" si="89"/>
        <v/>
      </c>
      <c r="DY31" s="74" t="str">
        <f t="shared" ca="1" si="90"/>
        <v/>
      </c>
      <c r="DZ31" s="74" t="str">
        <f t="shared" ca="1" si="91"/>
        <v/>
      </c>
      <c r="EA31" s="74" t="str">
        <f t="shared" ca="1" si="92"/>
        <v/>
      </c>
      <c r="EC31" s="74" t="str">
        <f t="shared" ca="1" si="93"/>
        <v/>
      </c>
      <c r="ED31" s="74" t="str">
        <f t="shared" ca="1" si="94"/>
        <v/>
      </c>
      <c r="EE31" s="74" t="str">
        <f t="shared" ca="1" si="95"/>
        <v/>
      </c>
      <c r="EG31" s="479" t="str">
        <f ca="1">IF(V31=1,"",IF(LOG入力!BH31&gt;0,0,IF(CG31="★",0,IF(R31=1,0,IF(N31=0,0,1)))))</f>
        <v/>
      </c>
      <c r="EH31" s="483" t="str">
        <f t="shared" ca="1" si="96"/>
        <v/>
      </c>
      <c r="EI31" s="483" t="str">
        <f t="shared" ca="1" si="97"/>
        <v/>
      </c>
      <c r="EJ31" s="483" t="str">
        <f t="shared" ca="1" si="98"/>
        <v/>
      </c>
      <c r="EL31" s="71">
        <f t="shared" ca="1" si="99"/>
        <v>0</v>
      </c>
      <c r="EM31" s="6">
        <f t="shared" ca="1" si="100"/>
        <v>0</v>
      </c>
      <c r="EN31" s="6" t="str">
        <f t="shared" ca="1" si="101"/>
        <v/>
      </c>
      <c r="EO31" s="6">
        <f ca="1">IF(LOG入力!BH31&gt;0,0,IF(EM31=0,0,(IF(COUNTIF($EN$19:EN31,EN31)=1,IF($FS$3="N",1,IF(EH31=1,1,0))))))</f>
        <v>0</v>
      </c>
      <c r="EP31" s="6" t="str">
        <f ca="1">IF(LOG入力!BH31&gt;0,"",IF(EO31=1,$X31,""))</f>
        <v/>
      </c>
      <c r="EQ31" s="6" t="str">
        <f ca="1">IF(LOG入力!BH31&gt;0,"",IF(EO31=1,$Y31,""))</f>
        <v/>
      </c>
      <c r="ER31" s="520" t="str">
        <f ca="1">IF(LOG入力!BH31&gt;0,"",IF(COUNTIF($EP$19:$EP31,EP31)=1,EP31,""))</f>
        <v/>
      </c>
      <c r="ES31" s="520">
        <f ca="1">IF(LOG入力!BH31&gt;0,0,IF((EL31=1),IF(($ER31=""),0,1),0))</f>
        <v>0</v>
      </c>
      <c r="ET31" s="520" t="str">
        <f ca="1">IF(LOG入力!BH31&gt;0,"",IF(COUNTIF($EQ$19:EQ31,EQ31)=1,EQ31,""))</f>
        <v/>
      </c>
      <c r="EU31" s="539">
        <f ca="1">IF(LOG入力!BH31&gt;0,0,IF((EL31=1),IF(($ET31=""),0,1),0))</f>
        <v>0</v>
      </c>
      <c r="EV31" s="71">
        <f t="shared" ca="1" si="102"/>
        <v>0</v>
      </c>
      <c r="EW31" s="6">
        <f t="shared" ca="1" si="103"/>
        <v>0</v>
      </c>
      <c r="EX31" s="6" t="str">
        <f t="shared" ca="1" si="104"/>
        <v/>
      </c>
      <c r="EY31" s="6">
        <f ca="1">IF(LOG入力!BH31&gt;0,0,IF(EW31=0,0,(IF(COUNTIF($EX$19:EX31,EX31)=1,IF($FS$3="N",1,IF(EH31=1,1,0))))))</f>
        <v>0</v>
      </c>
      <c r="EZ31" s="6" t="str">
        <f ca="1">IF(LOG入力!BH31&gt;0,"",IF(EY31=1,$X31,""))</f>
        <v/>
      </c>
      <c r="FA31" s="6" t="str">
        <f ca="1">IF(LOG入力!BH31&gt;0,"",IF(EY31=1,$Y31,""))</f>
        <v/>
      </c>
      <c r="FB31" s="6" t="str">
        <f ca="1">IF(LOG入力!BH31&gt;0,"",IF(COUNTIF($EZ$19:$EZ31,EZ31)=1,EZ31,""))</f>
        <v/>
      </c>
      <c r="FC31" s="6">
        <f ca="1">IF(LOG入力!BH31&gt;0,0,IF((EV31=1),IF(($FB31=""),0,1),0))</f>
        <v>0</v>
      </c>
      <c r="FD31" s="6" t="str">
        <f ca="1">IF(LOG入力!BH31&gt;0,"",IF(COUNTIF($FA$19:FA31,FA31)=1,FA31,""))</f>
        <v/>
      </c>
      <c r="FE31" s="72">
        <f ca="1">IF(LOG入力!BH31&gt;0,0,IF((EV31=1),IF(($FD31=""),0,1),0))</f>
        <v>0</v>
      </c>
      <c r="FF31" s="71">
        <f t="shared" ca="1" si="105"/>
        <v>0</v>
      </c>
      <c r="FG31" s="6">
        <f t="shared" ca="1" si="106"/>
        <v>0</v>
      </c>
      <c r="FH31" s="6" t="str">
        <f t="shared" ca="1" si="107"/>
        <v/>
      </c>
      <c r="FI31" s="6">
        <f ca="1">IF(LOG入力!BH31&gt;0,0,IF(FG31=0,0,(IF(COUNTIF($FH$19:FH31,FH31)=1,IF($FS$3="N",1,IF(EH31=1,1,0))))))</f>
        <v>0</v>
      </c>
      <c r="FJ31" s="6" t="str">
        <f ca="1">IF(LOG入力!BH31&gt;0,"",IF(FI31=1,$X31,""))</f>
        <v/>
      </c>
      <c r="FK31" s="6" t="str">
        <f ca="1">IF(LOG入力!BH31&gt;0,"",IF(FI31=1,$Y31,""))</f>
        <v/>
      </c>
      <c r="FL31" s="6" t="str">
        <f ca="1">IF(LOG入力!BH31&gt;0,"",IF(COUNTIF($FJ$19:$FJ31,FJ31)=1,FJ31,""))</f>
        <v/>
      </c>
      <c r="FM31" s="6">
        <f ca="1">IF(LOG入力!BH31&gt;0,0,IF((FF31=1),IF(($FL31=""),0,1),0))</f>
        <v>0</v>
      </c>
      <c r="FN31" s="6" t="str">
        <f ca="1">IF(LOG入力!BH31&gt;0,"",IF(COUNTIF($FK$19:FK31,FK31)=1,FK31,""))</f>
        <v/>
      </c>
      <c r="FO31" s="72">
        <f ca="1">IF(LOG入力!BH31&gt;0,0,IF((FF31=1),IF(($FN31=""),0,1),0))</f>
        <v>0</v>
      </c>
      <c r="FP31" s="71">
        <f t="shared" ca="1" si="108"/>
        <v>0</v>
      </c>
      <c r="FQ31" s="6">
        <f t="shared" ca="1" si="109"/>
        <v>0</v>
      </c>
      <c r="FR31" s="6" t="str">
        <f t="shared" ca="1" si="110"/>
        <v/>
      </c>
      <c r="FS31" s="6">
        <f ca="1">IF(LOG入力!BH31&gt;0,0,IF(FQ31=0,0,(IF(COUNTIF($FR$19:FR31,FR31)=1,IF($FS$3="N",1,IF(EH31=1,1,0))))))</f>
        <v>0</v>
      </c>
      <c r="FT31" s="6" t="str">
        <f ca="1">IF(LOG入力!BH31&gt;0,"",IF(FS31=1,$X31,""))</f>
        <v/>
      </c>
      <c r="FU31" s="6" t="str">
        <f ca="1">IF(LOG入力!BH31&gt;0,"",IF(FS31=1,$Y31,""))</f>
        <v/>
      </c>
      <c r="FV31" s="6" t="str">
        <f ca="1">IF(LOG入力!BH31&gt;0,"",IF(COUNTIF($FT$19:$FT31,FT31)=1,FT31,""))</f>
        <v/>
      </c>
      <c r="FW31" s="6">
        <f ca="1">IF(LOG入力!BH31&gt;0,0,IF((FP31=1),IF(($FV31=""),0,1),0))</f>
        <v>0</v>
      </c>
      <c r="FX31" s="6" t="str">
        <f ca="1">IF(LOG入力!BH31&gt;0,"",IF(COUNTIF($FU$19:FU31,FU31)=1,FU31,""))</f>
        <v/>
      </c>
      <c r="FY31" s="72">
        <f ca="1">IF(LOG入力!BH31&gt;0,0,IF((FP31=1),IF(($FX31=""),0,1),0))</f>
        <v>0</v>
      </c>
      <c r="FZ31" s="71">
        <f t="shared" ca="1" si="111"/>
        <v>0</v>
      </c>
      <c r="GA31" s="6">
        <f t="shared" ca="1" si="112"/>
        <v>0</v>
      </c>
      <c r="GB31" s="6" t="str">
        <f t="shared" ca="1" si="113"/>
        <v/>
      </c>
      <c r="GC31" s="6">
        <f ca="1">IF(LOG入力!BH31&gt;0,0,IF(GA31=0,0,(IF(COUNTIF($GB$19:GB31,GB31)=1,IF($FS$3="N",1,IF(EH31=1,1,0))))))</f>
        <v>0</v>
      </c>
      <c r="GD31" s="6" t="str">
        <f ca="1">IF(LOG入力!BH31&gt;0,"",IF(GC31=1,$X31,""))</f>
        <v/>
      </c>
      <c r="GE31" s="6" t="str">
        <f ca="1">IF(LOG入力!BH31&gt;0,"",IF(GC31=1,$Y31,""))</f>
        <v/>
      </c>
      <c r="GF31" s="6" t="str">
        <f ca="1">IF(LOG入力!BH31&gt;0,"",IF(COUNTIF($GD$19:$GD31,GD31)=1,GD31,""))</f>
        <v/>
      </c>
      <c r="GG31" s="6">
        <f ca="1">IF(LOG入力!BH31&gt;0,0,IF((FZ31=1),IF(($GF31=""),0,1),0))</f>
        <v>0</v>
      </c>
      <c r="GH31" s="6" t="str">
        <f ca="1">IF(LOG入力!BH31&gt;0,"",IF(COUNTIF($GE$19:GE31,GE31)=1,GE31,""))</f>
        <v/>
      </c>
      <c r="GI31" s="72">
        <f ca="1">IF(LOG入力!BH31&gt;0,0,IF((FZ31=1),IF(($GH31=""),0,1),0))</f>
        <v>0</v>
      </c>
      <c r="GK31" s="455" t="str">
        <f ca="1">IF(V31=1,"",IF(LEN(LOG入力!AS31)=0,"",LOG入力!AS31))</f>
        <v/>
      </c>
      <c r="GL31" s="378" t="str">
        <f t="shared" ca="1" si="114"/>
        <v/>
      </c>
      <c r="GM31" s="378" t="str">
        <f t="shared" ca="1" si="115"/>
        <v/>
      </c>
      <c r="GN31" s="74" t="str">
        <f t="shared" ca="1" si="116"/>
        <v/>
      </c>
      <c r="GO31" s="74" t="str">
        <f t="shared" ca="1" si="117"/>
        <v/>
      </c>
      <c r="GQ31" s="74" t="str">
        <f t="shared" ca="1" si="118"/>
        <v/>
      </c>
      <c r="GR31" s="74" t="str">
        <f t="shared" ca="1" si="119"/>
        <v/>
      </c>
      <c r="GS31" s="74" t="str">
        <f t="shared" ca="1" si="120"/>
        <v/>
      </c>
      <c r="GT31" s="74" t="str">
        <f t="shared" ca="1" si="121"/>
        <v/>
      </c>
      <c r="GU31" s="74" t="str">
        <f t="shared" ca="1" si="122"/>
        <v/>
      </c>
      <c r="GV31" s="74" t="str">
        <f t="shared" ca="1" si="123"/>
        <v/>
      </c>
      <c r="GX31" s="74" t="str">
        <f t="shared" ca="1" si="124"/>
        <v/>
      </c>
      <c r="GY31" s="74" t="str">
        <f t="shared" ca="1" si="125"/>
        <v/>
      </c>
      <c r="GZ31" s="74" t="str">
        <f ca="1">IF(V31=1,"",IF(LOG入力!BH31&gt;0,0,IF(GY31=0,0,IF((VALUE((TYPE(VALUE(J31)))))=16,0,IF(VALUE(J31)&lt;60,1,IF(VALUE(J31)&lt;100,0,IF(VALUE(J31)&lt;600,2,0)))))))</f>
        <v/>
      </c>
      <c r="HA31" s="74" t="str">
        <f t="shared" ca="1" si="126"/>
        <v/>
      </c>
      <c r="HB31" s="74" t="str">
        <f ca="1">IF(V31=1,"",IF(LOG入力!BH31&gt;0,0,IF(HA31=0,0,IF((VALUE((TYPE(VALUE(L31)))))=16,0,IF(VALUE(L31)&lt;60,1,IF(VALUE(L31)&lt;100,0,IF(VALUE(L31)&lt;600,2,0)))))))</f>
        <v/>
      </c>
      <c r="HD31" s="74" t="str">
        <f t="shared" ca="1" si="127"/>
        <v/>
      </c>
      <c r="HF31" s="74" t="str">
        <f t="shared" ca="1" si="128"/>
        <v/>
      </c>
      <c r="HG31" s="74" t="str">
        <f t="shared" ca="1" si="129"/>
        <v/>
      </c>
      <c r="HH31" s="74" t="str">
        <f t="shared" ca="1" si="130"/>
        <v/>
      </c>
      <c r="HI31" s="74" t="str">
        <f t="shared" ca="1" si="131"/>
        <v/>
      </c>
      <c r="HJ31" s="74" t="str">
        <f t="shared" ca="1" si="132"/>
        <v/>
      </c>
      <c r="HK31" s="74" t="str">
        <f t="shared" ca="1" si="133"/>
        <v/>
      </c>
      <c r="HL31" s="74" t="str">
        <f t="shared" ca="1" si="134"/>
        <v/>
      </c>
      <c r="HM31" s="74" t="str">
        <f t="shared" ca="1" si="135"/>
        <v/>
      </c>
      <c r="HN31" s="74" t="str">
        <f t="shared" ca="1" si="136"/>
        <v/>
      </c>
      <c r="HO31" s="529" t="str">
        <f t="shared" ca="1" si="137"/>
        <v/>
      </c>
      <c r="HP31" s="74" t="str">
        <f t="shared" ca="1" si="138"/>
        <v/>
      </c>
      <c r="HQ31" s="74" t="str">
        <f t="shared" ca="1" si="139"/>
        <v/>
      </c>
      <c r="HR31" s="74" t="str">
        <f t="shared" ca="1" si="140"/>
        <v/>
      </c>
      <c r="HS31" s="74" t="str">
        <f t="shared" ca="1" si="141"/>
        <v/>
      </c>
      <c r="HT31" s="74" t="str">
        <f ca="1">IF(V31=1,"",IF(LOG入力!BH31&gt;0,0,IF(DV31=1,0,IF(N31="0",0,IF(SUM(HD31:HS31)&gt;0,1,0)))))</f>
        <v/>
      </c>
      <c r="HV31" s="152" t="s">
        <v>175</v>
      </c>
      <c r="HW31" s="153" t="s">
        <v>173</v>
      </c>
      <c r="HY31" s="540" t="s">
        <v>176</v>
      </c>
      <c r="HZ31" s="153" t="s">
        <v>173</v>
      </c>
    </row>
    <row r="32" spans="1:256" x14ac:dyDescent="0.15">
      <c r="A32" s="5"/>
      <c r="B32" s="532" t="str">
        <f t="shared" ca="1" si="0"/>
        <v/>
      </c>
      <c r="C32" s="570" t="str">
        <f ca="1">LOG入力!AP32</f>
        <v/>
      </c>
      <c r="D32" s="534" t="str">
        <f ca="1">LOG入力!AQ32</f>
        <v/>
      </c>
      <c r="E32" s="534" t="str">
        <f ca="1">LOG入力!AR32</f>
        <v/>
      </c>
      <c r="F32" s="535" t="str">
        <f t="shared" ca="1" si="1"/>
        <v/>
      </c>
      <c r="G32" s="536" t="str">
        <f ca="1">LOG入力!AT32</f>
        <v/>
      </c>
      <c r="H32" s="516" t="str">
        <f ca="1">LOG入力!AU32</f>
        <v/>
      </c>
      <c r="I32" s="542" t="str">
        <f ca="1">LOG入力!AV32</f>
        <v/>
      </c>
      <c r="J32" s="543" t="str">
        <f ca="1">LOG入力!AW32</f>
        <v/>
      </c>
      <c r="K32" s="544" t="str">
        <f ca="1">LOG入力!BJ32</f>
        <v/>
      </c>
      <c r="L32" s="543" t="str">
        <f ca="1">LOG入力!AY32</f>
        <v/>
      </c>
      <c r="M32" s="545" t="str">
        <f ca="1">LOG入力!BK32</f>
        <v/>
      </c>
      <c r="N32" s="512" t="str">
        <f ca="1">IF(V32=1,"",IF(LOG入力!AJ32=1,"1",LOG入力!BA32))</f>
        <v/>
      </c>
      <c r="O32" s="538" t="str">
        <f ca="1">IF(V32=1,"",IF(LEN(LOG入力!O32)=0,"",LOG入力!O32))</f>
        <v/>
      </c>
      <c r="P32" s="291" t="str">
        <f ca="1">IF(V32=1,"",IF($AA$4=1,"",IF(LOG入力!BG32=1,"",CONCATENATE($ER32,$FB32,$FL32,$FV32,$GF32))))</f>
        <v/>
      </c>
      <c r="Q32" s="291" t="str">
        <f ca="1">IF(V32=1,"",IF($AA$4=1,"",IF(LOG入力!BG32=1,"",CONCATENATE($ET32,$FD32,$FN32,$FX32,$GH32))))</f>
        <v/>
      </c>
      <c r="R32" s="292" t="str">
        <f ca="1">IF(V32=1,"",IF($AA$4=1,"",IF(LOG入力!BH32&gt;0,0,AA32)))</f>
        <v/>
      </c>
      <c r="S32" s="293" t="str">
        <f t="shared" ca="1" si="2"/>
        <v/>
      </c>
      <c r="T32" s="680"/>
      <c r="U32" s="38"/>
      <c r="V32" s="196">
        <f ca="1">LOG入力!AN32</f>
        <v>1</v>
      </c>
      <c r="W32" s="38"/>
      <c r="X32" s="516" t="str">
        <f t="shared" ca="1" si="3"/>
        <v/>
      </c>
      <c r="Y32" s="515" t="str">
        <f t="shared" ca="1" si="4"/>
        <v/>
      </c>
      <c r="Z32" s="518" t="str">
        <f t="shared" ca="1" si="5"/>
        <v/>
      </c>
      <c r="AA32" s="519" t="str">
        <f t="shared" ca="1" si="6"/>
        <v/>
      </c>
      <c r="AC32" s="6" t="str">
        <f t="shared" ca="1" si="7"/>
        <v/>
      </c>
      <c r="AD32" s="6" t="str">
        <f t="shared" ca="1" si="8"/>
        <v/>
      </c>
      <c r="AE32" s="6" t="str">
        <f t="shared" ca="1" si="9"/>
        <v/>
      </c>
      <c r="AF32" s="6" t="str">
        <f t="shared" ca="1" si="10"/>
        <v/>
      </c>
      <c r="AG32" s="6" t="str">
        <f t="shared" ca="1" si="11"/>
        <v/>
      </c>
      <c r="AH32" s="6" t="str">
        <f t="shared" ca="1" si="12"/>
        <v/>
      </c>
      <c r="AI32" s="6" t="str">
        <f t="shared" ca="1" si="13"/>
        <v/>
      </c>
      <c r="AJ32" s="6" t="str">
        <f t="shared" ca="1" si="14"/>
        <v/>
      </c>
      <c r="AK32" s="6" t="str">
        <f t="shared" ca="1" si="15"/>
        <v/>
      </c>
      <c r="AL32" s="6" t="str">
        <f t="shared" ca="1" si="16"/>
        <v/>
      </c>
      <c r="AM32" s="6" t="str">
        <f t="shared" ca="1" si="17"/>
        <v/>
      </c>
      <c r="AN32" s="6" t="str">
        <f t="shared" ca="1" si="18"/>
        <v/>
      </c>
      <c r="AO32" s="6" t="str">
        <f t="shared" ca="1" si="19"/>
        <v/>
      </c>
      <c r="AP32" s="6" t="str">
        <f t="shared" ca="1" si="20"/>
        <v/>
      </c>
      <c r="AQ32" s="6" t="str">
        <f t="shared" ca="1" si="21"/>
        <v/>
      </c>
      <c r="AR32" s="6" t="str">
        <f t="shared" ca="1" si="22"/>
        <v/>
      </c>
      <c r="AS32" s="6" t="str">
        <f t="shared" ca="1" si="23"/>
        <v/>
      </c>
      <c r="AT32" s="6" t="str">
        <f t="shared" ca="1" si="24"/>
        <v/>
      </c>
      <c r="AU32" s="6" t="str">
        <f t="shared" ca="1" si="25"/>
        <v/>
      </c>
      <c r="AV32" s="6" t="str">
        <f t="shared" ca="1" si="26"/>
        <v/>
      </c>
      <c r="AW32" s="6" t="str">
        <f t="shared" ca="1" si="27"/>
        <v/>
      </c>
      <c r="AY32" s="6" t="str">
        <f t="shared" ca="1" si="28"/>
        <v/>
      </c>
      <c r="AZ32" s="6" t="str">
        <f t="shared" ca="1" si="29"/>
        <v/>
      </c>
      <c r="BA32" s="6" t="str">
        <f t="shared" ca="1" si="30"/>
        <v/>
      </c>
      <c r="BB32" s="6" t="str">
        <f t="shared" ca="1" si="31"/>
        <v/>
      </c>
      <c r="BC32" s="6" t="str">
        <f t="shared" ca="1" si="32"/>
        <v/>
      </c>
      <c r="BD32" s="6" t="str">
        <f t="shared" ca="1" si="33"/>
        <v/>
      </c>
      <c r="BE32" s="6" t="str">
        <f t="shared" ca="1" si="34"/>
        <v/>
      </c>
      <c r="BF32" s="6" t="str">
        <f t="shared" ca="1" si="35"/>
        <v/>
      </c>
      <c r="BG32" s="6" t="str">
        <f t="shared" ca="1" si="36"/>
        <v/>
      </c>
      <c r="BH32" s="6" t="str">
        <f t="shared" ca="1" si="37"/>
        <v/>
      </c>
      <c r="BI32" s="6" t="str">
        <f t="shared" ca="1" si="38"/>
        <v/>
      </c>
      <c r="BJ32" s="6" t="str">
        <f t="shared" ca="1" si="39"/>
        <v/>
      </c>
      <c r="BK32" s="6" t="str">
        <f t="shared" ca="1" si="40"/>
        <v/>
      </c>
      <c r="BL32" s="6" t="str">
        <f t="shared" ca="1" si="41"/>
        <v/>
      </c>
      <c r="BM32" s="6" t="str">
        <f t="shared" ca="1" si="42"/>
        <v/>
      </c>
      <c r="BN32" s="6" t="str">
        <f t="shared" ca="1" si="43"/>
        <v/>
      </c>
      <c r="BO32" s="6" t="str">
        <f t="shared" ca="1" si="44"/>
        <v/>
      </c>
      <c r="BP32" s="6" t="str">
        <f t="shared" ca="1" si="45"/>
        <v/>
      </c>
      <c r="BQ32" s="6" t="str">
        <f t="shared" ca="1" si="46"/>
        <v/>
      </c>
      <c r="BR32" s="6" t="str">
        <f t="shared" ca="1" si="47"/>
        <v/>
      </c>
      <c r="BS32" s="6" t="str">
        <f t="shared" ca="1" si="48"/>
        <v/>
      </c>
      <c r="BU32" s="6" t="str">
        <f t="shared" ca="1" si="49"/>
        <v/>
      </c>
      <c r="BW32" s="515" t="str">
        <f t="shared" ca="1" si="50"/>
        <v/>
      </c>
      <c r="BX32" s="515">
        <f t="shared" ca="1" si="51"/>
        <v>0</v>
      </c>
      <c r="BY32" s="515" t="str">
        <f t="shared" ca="1" si="52"/>
        <v/>
      </c>
      <c r="CA32" s="6">
        <f t="shared" ca="1" si="53"/>
        <v>1</v>
      </c>
      <c r="CC32" s="523" t="str">
        <f t="shared" ca="1" si="54"/>
        <v/>
      </c>
      <c r="CE32" s="6" t="str">
        <f t="shared" ca="1" si="55"/>
        <v/>
      </c>
      <c r="CG32" s="524" t="str">
        <f ca="1">IF(V32=1,"",IF($AA$4=1,"",IF(LOG入力!BH32&gt;0,"",IF(N32=0,"",IF(DX32=1,"",IF(HT32=0,"","★"))))))</f>
        <v/>
      </c>
      <c r="CI32" s="74" t="str">
        <f t="shared" ca="1" si="56"/>
        <v/>
      </c>
      <c r="CK32" s="525" t="str">
        <f ca="1">IF(V32=1,"",IF(LOG入力!BH32&gt;0,1,0))</f>
        <v/>
      </c>
      <c r="CL32" s="74" t="str">
        <f t="shared" ca="1" si="57"/>
        <v/>
      </c>
      <c r="CN32" s="74" t="str">
        <f t="shared" ca="1" si="58"/>
        <v/>
      </c>
      <c r="CO32" s="74" t="str">
        <f t="shared" ca="1" si="59"/>
        <v/>
      </c>
      <c r="CQ32" s="74" t="str">
        <f t="shared" ca="1" si="60"/>
        <v/>
      </c>
      <c r="CR32" s="74" t="str">
        <f t="shared" ca="1" si="61"/>
        <v/>
      </c>
      <c r="CS32" s="74" t="str">
        <f t="shared" ca="1" si="62"/>
        <v/>
      </c>
      <c r="CT32" s="74" t="str">
        <f t="shared" ca="1" si="63"/>
        <v/>
      </c>
      <c r="CU32" s="74" t="str">
        <f t="shared" ca="1" si="64"/>
        <v/>
      </c>
      <c r="CV32" s="74" t="str">
        <f t="shared" ca="1" si="65"/>
        <v/>
      </c>
      <c r="CW32" s="74" t="str">
        <f t="shared" ca="1" si="66"/>
        <v/>
      </c>
      <c r="CX32" s="74" t="str">
        <f t="shared" ca="1" si="67"/>
        <v/>
      </c>
      <c r="CY32" s="74" t="str">
        <f t="shared" ca="1" si="68"/>
        <v/>
      </c>
      <c r="CZ32" s="74" t="str">
        <f t="shared" ca="1" si="69"/>
        <v/>
      </c>
      <c r="DA32" s="74" t="str">
        <f t="shared" ca="1" si="70"/>
        <v/>
      </c>
      <c r="DB32" s="74" t="str">
        <f t="shared" ca="1" si="71"/>
        <v/>
      </c>
      <c r="DD32" s="74" t="str">
        <f t="shared" ca="1" si="72"/>
        <v/>
      </c>
      <c r="DE32" s="74" t="str">
        <f t="shared" ca="1" si="73"/>
        <v/>
      </c>
      <c r="DF32" s="74" t="str">
        <f t="shared" ca="1" si="74"/>
        <v/>
      </c>
      <c r="DG32" s="74" t="str">
        <f t="shared" ca="1" si="75"/>
        <v/>
      </c>
      <c r="DH32" s="74" t="str">
        <f t="shared" ca="1" si="76"/>
        <v/>
      </c>
      <c r="DI32" s="74" t="str">
        <f t="shared" ca="1" si="77"/>
        <v/>
      </c>
      <c r="DJ32" s="74" t="str">
        <f t="shared" ca="1" si="78"/>
        <v/>
      </c>
      <c r="DK32" s="74" t="str">
        <f t="shared" ca="1" si="79"/>
        <v/>
      </c>
      <c r="DL32" s="74" t="str">
        <f t="shared" ca="1" si="80"/>
        <v/>
      </c>
      <c r="DM32" s="74" t="str">
        <f t="shared" ca="1" si="81"/>
        <v/>
      </c>
      <c r="DN32" s="74" t="str">
        <f t="shared" ca="1" si="82"/>
        <v/>
      </c>
      <c r="DO32" s="74" t="str">
        <f t="shared" ca="1" si="83"/>
        <v/>
      </c>
      <c r="DQ32" s="74" t="str">
        <f t="shared" ca="1" si="84"/>
        <v/>
      </c>
      <c r="DS32" s="74" t="str">
        <f t="shared" ca="1" si="85"/>
        <v/>
      </c>
      <c r="DT32" s="74" t="str">
        <f t="shared" ca="1" si="86"/>
        <v/>
      </c>
      <c r="DV32" s="525" t="str">
        <f t="shared" ca="1" si="87"/>
        <v/>
      </c>
      <c r="DW32" s="74" t="str">
        <f t="shared" ca="1" si="88"/>
        <v/>
      </c>
      <c r="DX32" s="485" t="str">
        <f t="shared" ca="1" si="89"/>
        <v/>
      </c>
      <c r="DY32" s="74" t="str">
        <f t="shared" ca="1" si="90"/>
        <v/>
      </c>
      <c r="DZ32" s="74" t="str">
        <f t="shared" ca="1" si="91"/>
        <v/>
      </c>
      <c r="EA32" s="74" t="str">
        <f t="shared" ca="1" si="92"/>
        <v/>
      </c>
      <c r="EC32" s="74" t="str">
        <f t="shared" ca="1" si="93"/>
        <v/>
      </c>
      <c r="ED32" s="74" t="str">
        <f t="shared" ca="1" si="94"/>
        <v/>
      </c>
      <c r="EE32" s="74" t="str">
        <f t="shared" ca="1" si="95"/>
        <v/>
      </c>
      <c r="EG32" s="479" t="str">
        <f ca="1">IF(V32=1,"",IF(LOG入力!BH32&gt;0,0,IF(CG32="★",0,IF(R32=1,0,IF(N32=0,0,1)))))</f>
        <v/>
      </c>
      <c r="EH32" s="483" t="str">
        <f t="shared" ca="1" si="96"/>
        <v/>
      </c>
      <c r="EI32" s="483" t="str">
        <f t="shared" ca="1" si="97"/>
        <v/>
      </c>
      <c r="EJ32" s="483" t="str">
        <f t="shared" ca="1" si="98"/>
        <v/>
      </c>
      <c r="EL32" s="71">
        <f t="shared" ca="1" si="99"/>
        <v>0</v>
      </c>
      <c r="EM32" s="6">
        <f t="shared" ca="1" si="100"/>
        <v>0</v>
      </c>
      <c r="EN32" s="6" t="str">
        <f t="shared" ca="1" si="101"/>
        <v/>
      </c>
      <c r="EO32" s="6">
        <f ca="1">IF(LOG入力!BH32&gt;0,0,IF(EM32=0,0,(IF(COUNTIF($EN$19:EN32,EN32)=1,IF($FS$3="N",1,IF(EH32=1,1,0))))))</f>
        <v>0</v>
      </c>
      <c r="EP32" s="6" t="str">
        <f ca="1">IF(LOG入力!BH32&gt;0,"",IF(EO32=1,$X32,""))</f>
        <v/>
      </c>
      <c r="EQ32" s="6" t="str">
        <f ca="1">IF(LOG入力!BH32&gt;0,"",IF(EO32=1,$Y32,""))</f>
        <v/>
      </c>
      <c r="ER32" s="520" t="str">
        <f ca="1">IF(LOG入力!BH32&gt;0,"",IF(COUNTIF($EP$19:$EP32,EP32)=1,EP32,""))</f>
        <v/>
      </c>
      <c r="ES32" s="520">
        <f ca="1">IF(LOG入力!BH32&gt;0,0,IF((EL32=1),IF(($ER32=""),0,1),0))</f>
        <v>0</v>
      </c>
      <c r="ET32" s="520" t="str">
        <f ca="1">IF(LOG入力!BH32&gt;0,"",IF(COUNTIF($EQ$19:EQ32,EQ32)=1,EQ32,""))</f>
        <v/>
      </c>
      <c r="EU32" s="539">
        <f ca="1">IF(LOG入力!BH32&gt;0,0,IF((EL32=1),IF(($ET32=""),0,1),0))</f>
        <v>0</v>
      </c>
      <c r="EV32" s="71">
        <f t="shared" ca="1" si="102"/>
        <v>0</v>
      </c>
      <c r="EW32" s="6">
        <f t="shared" ca="1" si="103"/>
        <v>0</v>
      </c>
      <c r="EX32" s="6" t="str">
        <f t="shared" ca="1" si="104"/>
        <v/>
      </c>
      <c r="EY32" s="6">
        <f ca="1">IF(LOG入力!BH32&gt;0,0,IF(EW32=0,0,(IF(COUNTIF($EX$19:EX32,EX32)=1,IF($FS$3="N",1,IF(EH32=1,1,0))))))</f>
        <v>0</v>
      </c>
      <c r="EZ32" s="6" t="str">
        <f ca="1">IF(LOG入力!BH32&gt;0,"",IF(EY32=1,$X32,""))</f>
        <v/>
      </c>
      <c r="FA32" s="6" t="str">
        <f ca="1">IF(LOG入力!BH32&gt;0,"",IF(EY32=1,$Y32,""))</f>
        <v/>
      </c>
      <c r="FB32" s="6" t="str">
        <f ca="1">IF(LOG入力!BH32&gt;0,"",IF(COUNTIF($EZ$19:$EZ32,EZ32)=1,EZ32,""))</f>
        <v/>
      </c>
      <c r="FC32" s="6">
        <f ca="1">IF(LOG入力!BH32&gt;0,0,IF((EV32=1),IF(($FB32=""),0,1),0))</f>
        <v>0</v>
      </c>
      <c r="FD32" s="6" t="str">
        <f ca="1">IF(LOG入力!BH32&gt;0,"",IF(COUNTIF($FA$19:FA32,FA32)=1,FA32,""))</f>
        <v/>
      </c>
      <c r="FE32" s="72">
        <f ca="1">IF(LOG入力!BH32&gt;0,0,IF((EV32=1),IF(($FD32=""),0,1),0))</f>
        <v>0</v>
      </c>
      <c r="FF32" s="71">
        <f t="shared" ca="1" si="105"/>
        <v>0</v>
      </c>
      <c r="FG32" s="6">
        <f t="shared" ca="1" si="106"/>
        <v>0</v>
      </c>
      <c r="FH32" s="6" t="str">
        <f t="shared" ca="1" si="107"/>
        <v/>
      </c>
      <c r="FI32" s="6">
        <f ca="1">IF(LOG入力!BH32&gt;0,0,IF(FG32=0,0,(IF(COUNTIF($FH$19:FH32,FH32)=1,IF($FS$3="N",1,IF(EH32=1,1,0))))))</f>
        <v>0</v>
      </c>
      <c r="FJ32" s="6" t="str">
        <f ca="1">IF(LOG入力!BH32&gt;0,"",IF(FI32=1,$X32,""))</f>
        <v/>
      </c>
      <c r="FK32" s="6" t="str">
        <f ca="1">IF(LOG入力!BH32&gt;0,"",IF(FI32=1,$Y32,""))</f>
        <v/>
      </c>
      <c r="FL32" s="6" t="str">
        <f ca="1">IF(LOG入力!BH32&gt;0,"",IF(COUNTIF($FJ$19:$FJ32,FJ32)=1,FJ32,""))</f>
        <v/>
      </c>
      <c r="FM32" s="6">
        <f ca="1">IF(LOG入力!BH32&gt;0,0,IF((FF32=1),IF(($FL32=""),0,1),0))</f>
        <v>0</v>
      </c>
      <c r="FN32" s="6" t="str">
        <f ca="1">IF(LOG入力!BH32&gt;0,"",IF(COUNTIF($FK$19:FK32,FK32)=1,FK32,""))</f>
        <v/>
      </c>
      <c r="FO32" s="72">
        <f ca="1">IF(LOG入力!BH32&gt;0,0,IF((FF32=1),IF(($FN32=""),0,1),0))</f>
        <v>0</v>
      </c>
      <c r="FP32" s="71">
        <f t="shared" ca="1" si="108"/>
        <v>0</v>
      </c>
      <c r="FQ32" s="6">
        <f t="shared" ca="1" si="109"/>
        <v>0</v>
      </c>
      <c r="FR32" s="6" t="str">
        <f t="shared" ca="1" si="110"/>
        <v/>
      </c>
      <c r="FS32" s="6">
        <f ca="1">IF(LOG入力!BH32&gt;0,0,IF(FQ32=0,0,(IF(COUNTIF($FR$19:FR32,FR32)=1,IF($FS$3="N",1,IF(EH32=1,1,0))))))</f>
        <v>0</v>
      </c>
      <c r="FT32" s="6" t="str">
        <f ca="1">IF(LOG入力!BH32&gt;0,"",IF(FS32=1,$X32,""))</f>
        <v/>
      </c>
      <c r="FU32" s="6" t="str">
        <f ca="1">IF(LOG入力!BH32&gt;0,"",IF(FS32=1,$Y32,""))</f>
        <v/>
      </c>
      <c r="FV32" s="6" t="str">
        <f ca="1">IF(LOG入力!BH32&gt;0,"",IF(COUNTIF($FT$19:$FT32,FT32)=1,FT32,""))</f>
        <v/>
      </c>
      <c r="FW32" s="6">
        <f ca="1">IF(LOG入力!BH32&gt;0,0,IF((FP32=1),IF(($FV32=""),0,1),0))</f>
        <v>0</v>
      </c>
      <c r="FX32" s="6" t="str">
        <f ca="1">IF(LOG入力!BH32&gt;0,"",IF(COUNTIF($FU$19:FU32,FU32)=1,FU32,""))</f>
        <v/>
      </c>
      <c r="FY32" s="72">
        <f ca="1">IF(LOG入力!BH32&gt;0,0,IF((FP32=1),IF(($FX32=""),0,1),0))</f>
        <v>0</v>
      </c>
      <c r="FZ32" s="71">
        <f t="shared" ca="1" si="111"/>
        <v>0</v>
      </c>
      <c r="GA32" s="6">
        <f t="shared" ca="1" si="112"/>
        <v>0</v>
      </c>
      <c r="GB32" s="6" t="str">
        <f t="shared" ca="1" si="113"/>
        <v/>
      </c>
      <c r="GC32" s="6">
        <f ca="1">IF(LOG入力!BH32&gt;0,0,IF(GA32=0,0,(IF(COUNTIF($GB$19:GB32,GB32)=1,IF($FS$3="N",1,IF(EH32=1,1,0))))))</f>
        <v>0</v>
      </c>
      <c r="GD32" s="6" t="str">
        <f ca="1">IF(LOG入力!BH32&gt;0,"",IF(GC32=1,$X32,""))</f>
        <v/>
      </c>
      <c r="GE32" s="6" t="str">
        <f ca="1">IF(LOG入力!BH32&gt;0,"",IF(GC32=1,$Y32,""))</f>
        <v/>
      </c>
      <c r="GF32" s="6" t="str">
        <f ca="1">IF(LOG入力!BH32&gt;0,"",IF(COUNTIF($GD$19:$GD32,GD32)=1,GD32,""))</f>
        <v/>
      </c>
      <c r="GG32" s="6">
        <f ca="1">IF(LOG入力!BH32&gt;0,0,IF((FZ32=1),IF(($GF32=""),0,1),0))</f>
        <v>0</v>
      </c>
      <c r="GH32" s="6" t="str">
        <f ca="1">IF(LOG入力!BH32&gt;0,"",IF(COUNTIF($GE$19:GE32,GE32)=1,GE32,""))</f>
        <v/>
      </c>
      <c r="GI32" s="72">
        <f ca="1">IF(LOG入力!BH32&gt;0,0,IF((FZ32=1),IF(($GH32=""),0,1),0))</f>
        <v>0</v>
      </c>
      <c r="GK32" s="455" t="str">
        <f ca="1">IF(V32=1,"",IF(LEN(LOG入力!AS32)=0,"",LOG入力!AS32))</f>
        <v/>
      </c>
      <c r="GL32" s="378" t="str">
        <f t="shared" ca="1" si="114"/>
        <v/>
      </c>
      <c r="GM32" s="378" t="str">
        <f t="shared" ca="1" si="115"/>
        <v/>
      </c>
      <c r="GN32" s="74" t="str">
        <f t="shared" ca="1" si="116"/>
        <v/>
      </c>
      <c r="GO32" s="74" t="str">
        <f t="shared" ca="1" si="117"/>
        <v/>
      </c>
      <c r="GQ32" s="74" t="str">
        <f t="shared" ca="1" si="118"/>
        <v/>
      </c>
      <c r="GR32" s="74" t="str">
        <f t="shared" ca="1" si="119"/>
        <v/>
      </c>
      <c r="GS32" s="74" t="str">
        <f t="shared" ca="1" si="120"/>
        <v/>
      </c>
      <c r="GT32" s="74" t="str">
        <f t="shared" ca="1" si="121"/>
        <v/>
      </c>
      <c r="GU32" s="74" t="str">
        <f t="shared" ca="1" si="122"/>
        <v/>
      </c>
      <c r="GV32" s="74" t="str">
        <f t="shared" ca="1" si="123"/>
        <v/>
      </c>
      <c r="GX32" s="74" t="str">
        <f t="shared" ca="1" si="124"/>
        <v/>
      </c>
      <c r="GY32" s="74" t="str">
        <f t="shared" ca="1" si="125"/>
        <v/>
      </c>
      <c r="GZ32" s="74" t="str">
        <f ca="1">IF(V32=1,"",IF(LOG入力!BH32&gt;0,0,IF(GY32=0,0,IF((VALUE((TYPE(VALUE(J32)))))=16,0,IF(VALUE(J32)&lt;60,1,IF(VALUE(J32)&lt;100,0,IF(VALUE(J32)&lt;600,2,0)))))))</f>
        <v/>
      </c>
      <c r="HA32" s="74" t="str">
        <f t="shared" ca="1" si="126"/>
        <v/>
      </c>
      <c r="HB32" s="74" t="str">
        <f ca="1">IF(V32=1,"",IF(LOG入力!BH32&gt;0,0,IF(HA32=0,0,IF((VALUE((TYPE(VALUE(L32)))))=16,0,IF(VALUE(L32)&lt;60,1,IF(VALUE(L32)&lt;100,0,IF(VALUE(L32)&lt;600,2,0)))))))</f>
        <v/>
      </c>
      <c r="HD32" s="74" t="str">
        <f t="shared" ca="1" si="127"/>
        <v/>
      </c>
      <c r="HF32" s="74" t="str">
        <f t="shared" ca="1" si="128"/>
        <v/>
      </c>
      <c r="HG32" s="74" t="str">
        <f t="shared" ca="1" si="129"/>
        <v/>
      </c>
      <c r="HH32" s="74" t="str">
        <f t="shared" ca="1" si="130"/>
        <v/>
      </c>
      <c r="HI32" s="74" t="str">
        <f t="shared" ca="1" si="131"/>
        <v/>
      </c>
      <c r="HJ32" s="74" t="str">
        <f t="shared" ca="1" si="132"/>
        <v/>
      </c>
      <c r="HK32" s="74" t="str">
        <f t="shared" ca="1" si="133"/>
        <v/>
      </c>
      <c r="HL32" s="74" t="str">
        <f t="shared" ca="1" si="134"/>
        <v/>
      </c>
      <c r="HM32" s="74" t="str">
        <f t="shared" ca="1" si="135"/>
        <v/>
      </c>
      <c r="HN32" s="74" t="str">
        <f t="shared" ca="1" si="136"/>
        <v/>
      </c>
      <c r="HO32" s="529" t="str">
        <f t="shared" ca="1" si="137"/>
        <v/>
      </c>
      <c r="HP32" s="74" t="str">
        <f t="shared" ca="1" si="138"/>
        <v/>
      </c>
      <c r="HQ32" s="74" t="str">
        <f t="shared" ca="1" si="139"/>
        <v/>
      </c>
      <c r="HR32" s="74" t="str">
        <f t="shared" ca="1" si="140"/>
        <v/>
      </c>
      <c r="HS32" s="74" t="str">
        <f t="shared" ca="1" si="141"/>
        <v/>
      </c>
      <c r="HT32" s="74" t="str">
        <f ca="1">IF(V32=1,"",IF(LOG入力!BH32&gt;0,0,IF(DV32=1,0,IF(N32="0",0,IF(SUM(HD32:HS32)&gt;0,1,0)))))</f>
        <v/>
      </c>
      <c r="HV32" s="152" t="s">
        <v>176</v>
      </c>
      <c r="HW32" s="153" t="s">
        <v>173</v>
      </c>
      <c r="HY32" s="540" t="s">
        <v>177</v>
      </c>
      <c r="HZ32" s="153" t="s">
        <v>173</v>
      </c>
    </row>
    <row r="33" spans="1:234" x14ac:dyDescent="0.15">
      <c r="A33" s="5"/>
      <c r="B33" s="532" t="str">
        <f t="shared" ca="1" si="0"/>
        <v/>
      </c>
      <c r="C33" s="570" t="str">
        <f ca="1">LOG入力!AP33</f>
        <v/>
      </c>
      <c r="D33" s="534" t="str">
        <f ca="1">LOG入力!AQ33</f>
        <v/>
      </c>
      <c r="E33" s="534" t="str">
        <f ca="1">LOG入力!AR33</f>
        <v/>
      </c>
      <c r="F33" s="535" t="str">
        <f t="shared" ca="1" si="1"/>
        <v/>
      </c>
      <c r="G33" s="536" t="str">
        <f ca="1">LOG入力!AT33</f>
        <v/>
      </c>
      <c r="H33" s="516" t="str">
        <f ca="1">LOG入力!AU33</f>
        <v/>
      </c>
      <c r="I33" s="542" t="str">
        <f ca="1">LOG入力!AV33</f>
        <v/>
      </c>
      <c r="J33" s="543" t="str">
        <f ca="1">LOG入力!AW33</f>
        <v/>
      </c>
      <c r="K33" s="544" t="str">
        <f ca="1">LOG入力!BJ33</f>
        <v/>
      </c>
      <c r="L33" s="543" t="str">
        <f ca="1">LOG入力!AY33</f>
        <v/>
      </c>
      <c r="M33" s="545" t="str">
        <f ca="1">LOG入力!BK33</f>
        <v/>
      </c>
      <c r="N33" s="512" t="str">
        <f ca="1">IF(V33=1,"",IF(LOG入力!AJ33=1,"1",LOG入力!BA33))</f>
        <v/>
      </c>
      <c r="O33" s="538" t="str">
        <f ca="1">IF(V33=1,"",IF(LEN(LOG入力!O33)=0,"",LOG入力!O33))</f>
        <v/>
      </c>
      <c r="P33" s="291" t="str">
        <f ca="1">IF(V33=1,"",IF($AA$4=1,"",IF(LOG入力!BG33=1,"",CONCATENATE($ER33,$FB33,$FL33,$FV33,$GF33))))</f>
        <v/>
      </c>
      <c r="Q33" s="291" t="str">
        <f ca="1">IF(V33=1,"",IF($AA$4=1,"",IF(LOG入力!BG33=1,"",CONCATENATE($ET33,$FD33,$FN33,$FX33,$GH33))))</f>
        <v/>
      </c>
      <c r="R33" s="292" t="str">
        <f ca="1">IF(V33=1,"",IF($AA$4=1,"",IF(LOG入力!BH33&gt;0,0,AA33)))</f>
        <v/>
      </c>
      <c r="S33" s="293" t="str">
        <f t="shared" ca="1" si="2"/>
        <v/>
      </c>
      <c r="T33" s="680"/>
      <c r="U33" s="38"/>
      <c r="V33" s="196">
        <f ca="1">LOG入力!AN33</f>
        <v>1</v>
      </c>
      <c r="W33" s="38"/>
      <c r="X33" s="516" t="str">
        <f t="shared" ca="1" si="3"/>
        <v/>
      </c>
      <c r="Y33" s="515" t="str">
        <f t="shared" ca="1" si="4"/>
        <v/>
      </c>
      <c r="Z33" s="518" t="str">
        <f t="shared" ca="1" si="5"/>
        <v/>
      </c>
      <c r="AA33" s="519" t="str">
        <f t="shared" ca="1" si="6"/>
        <v/>
      </c>
      <c r="AC33" s="6" t="str">
        <f t="shared" ca="1" si="7"/>
        <v/>
      </c>
      <c r="AD33" s="6" t="str">
        <f t="shared" ca="1" si="8"/>
        <v/>
      </c>
      <c r="AE33" s="6" t="str">
        <f t="shared" ca="1" si="9"/>
        <v/>
      </c>
      <c r="AF33" s="6" t="str">
        <f t="shared" ca="1" si="10"/>
        <v/>
      </c>
      <c r="AG33" s="6" t="str">
        <f t="shared" ca="1" si="11"/>
        <v/>
      </c>
      <c r="AH33" s="6" t="str">
        <f t="shared" ca="1" si="12"/>
        <v/>
      </c>
      <c r="AI33" s="6" t="str">
        <f t="shared" ca="1" si="13"/>
        <v/>
      </c>
      <c r="AJ33" s="6" t="str">
        <f t="shared" ca="1" si="14"/>
        <v/>
      </c>
      <c r="AK33" s="6" t="str">
        <f t="shared" ca="1" si="15"/>
        <v/>
      </c>
      <c r="AL33" s="6" t="str">
        <f t="shared" ca="1" si="16"/>
        <v/>
      </c>
      <c r="AM33" s="6" t="str">
        <f t="shared" ca="1" si="17"/>
        <v/>
      </c>
      <c r="AN33" s="6" t="str">
        <f t="shared" ca="1" si="18"/>
        <v/>
      </c>
      <c r="AO33" s="6" t="str">
        <f t="shared" ca="1" si="19"/>
        <v/>
      </c>
      <c r="AP33" s="6" t="str">
        <f t="shared" ca="1" si="20"/>
        <v/>
      </c>
      <c r="AQ33" s="6" t="str">
        <f t="shared" ca="1" si="21"/>
        <v/>
      </c>
      <c r="AR33" s="6" t="str">
        <f t="shared" ca="1" si="22"/>
        <v/>
      </c>
      <c r="AS33" s="6" t="str">
        <f t="shared" ca="1" si="23"/>
        <v/>
      </c>
      <c r="AT33" s="6" t="str">
        <f t="shared" ca="1" si="24"/>
        <v/>
      </c>
      <c r="AU33" s="6" t="str">
        <f t="shared" ca="1" si="25"/>
        <v/>
      </c>
      <c r="AV33" s="6" t="str">
        <f t="shared" ca="1" si="26"/>
        <v/>
      </c>
      <c r="AW33" s="6" t="str">
        <f t="shared" ca="1" si="27"/>
        <v/>
      </c>
      <c r="AY33" s="6" t="str">
        <f t="shared" ca="1" si="28"/>
        <v/>
      </c>
      <c r="AZ33" s="6" t="str">
        <f t="shared" ca="1" si="29"/>
        <v/>
      </c>
      <c r="BA33" s="6" t="str">
        <f t="shared" ca="1" si="30"/>
        <v/>
      </c>
      <c r="BB33" s="6" t="str">
        <f t="shared" ca="1" si="31"/>
        <v/>
      </c>
      <c r="BC33" s="6" t="str">
        <f t="shared" ca="1" si="32"/>
        <v/>
      </c>
      <c r="BD33" s="6" t="str">
        <f t="shared" ca="1" si="33"/>
        <v/>
      </c>
      <c r="BE33" s="6" t="str">
        <f t="shared" ca="1" si="34"/>
        <v/>
      </c>
      <c r="BF33" s="6" t="str">
        <f t="shared" ca="1" si="35"/>
        <v/>
      </c>
      <c r="BG33" s="6" t="str">
        <f t="shared" ca="1" si="36"/>
        <v/>
      </c>
      <c r="BH33" s="6" t="str">
        <f t="shared" ca="1" si="37"/>
        <v/>
      </c>
      <c r="BI33" s="6" t="str">
        <f t="shared" ca="1" si="38"/>
        <v/>
      </c>
      <c r="BJ33" s="6" t="str">
        <f t="shared" ca="1" si="39"/>
        <v/>
      </c>
      <c r="BK33" s="6" t="str">
        <f t="shared" ca="1" si="40"/>
        <v/>
      </c>
      <c r="BL33" s="6" t="str">
        <f t="shared" ca="1" si="41"/>
        <v/>
      </c>
      <c r="BM33" s="6" t="str">
        <f t="shared" ca="1" si="42"/>
        <v/>
      </c>
      <c r="BN33" s="6" t="str">
        <f t="shared" ca="1" si="43"/>
        <v/>
      </c>
      <c r="BO33" s="6" t="str">
        <f t="shared" ca="1" si="44"/>
        <v/>
      </c>
      <c r="BP33" s="6" t="str">
        <f t="shared" ca="1" si="45"/>
        <v/>
      </c>
      <c r="BQ33" s="6" t="str">
        <f t="shared" ca="1" si="46"/>
        <v/>
      </c>
      <c r="BR33" s="6" t="str">
        <f t="shared" ca="1" si="47"/>
        <v/>
      </c>
      <c r="BS33" s="6" t="str">
        <f t="shared" ca="1" si="48"/>
        <v/>
      </c>
      <c r="BU33" s="6" t="str">
        <f t="shared" ca="1" si="49"/>
        <v/>
      </c>
      <c r="BW33" s="515" t="str">
        <f t="shared" ca="1" si="50"/>
        <v/>
      </c>
      <c r="BX33" s="515">
        <f t="shared" ca="1" si="51"/>
        <v>0</v>
      </c>
      <c r="BY33" s="515" t="str">
        <f t="shared" ca="1" si="52"/>
        <v/>
      </c>
      <c r="CA33" s="6">
        <f t="shared" ca="1" si="53"/>
        <v>1</v>
      </c>
      <c r="CC33" s="523" t="str">
        <f t="shared" ca="1" si="54"/>
        <v/>
      </c>
      <c r="CE33" s="6" t="str">
        <f t="shared" ca="1" si="55"/>
        <v/>
      </c>
      <c r="CG33" s="524" t="str">
        <f ca="1">IF(V33=1,"",IF($AA$4=1,"",IF(LOG入力!BH33&gt;0,"",IF(N33=0,"",IF(DX33=1,"",IF(HT33=0,"","★"))))))</f>
        <v/>
      </c>
      <c r="CI33" s="74" t="str">
        <f t="shared" ca="1" si="56"/>
        <v/>
      </c>
      <c r="CK33" s="525" t="str">
        <f ca="1">IF(V33=1,"",IF(LOG入力!BH33&gt;0,1,0))</f>
        <v/>
      </c>
      <c r="CL33" s="74" t="str">
        <f t="shared" ca="1" si="57"/>
        <v/>
      </c>
      <c r="CN33" s="74" t="str">
        <f t="shared" ca="1" si="58"/>
        <v/>
      </c>
      <c r="CO33" s="74" t="str">
        <f t="shared" ca="1" si="59"/>
        <v/>
      </c>
      <c r="CQ33" s="74" t="str">
        <f t="shared" ca="1" si="60"/>
        <v/>
      </c>
      <c r="CR33" s="74" t="str">
        <f t="shared" ca="1" si="61"/>
        <v/>
      </c>
      <c r="CS33" s="74" t="str">
        <f t="shared" ca="1" si="62"/>
        <v/>
      </c>
      <c r="CT33" s="74" t="str">
        <f t="shared" ca="1" si="63"/>
        <v/>
      </c>
      <c r="CU33" s="74" t="str">
        <f t="shared" ca="1" si="64"/>
        <v/>
      </c>
      <c r="CV33" s="74" t="str">
        <f t="shared" ca="1" si="65"/>
        <v/>
      </c>
      <c r="CW33" s="74" t="str">
        <f t="shared" ca="1" si="66"/>
        <v/>
      </c>
      <c r="CX33" s="74" t="str">
        <f t="shared" ca="1" si="67"/>
        <v/>
      </c>
      <c r="CY33" s="74" t="str">
        <f t="shared" ca="1" si="68"/>
        <v/>
      </c>
      <c r="CZ33" s="74" t="str">
        <f t="shared" ca="1" si="69"/>
        <v/>
      </c>
      <c r="DA33" s="74" t="str">
        <f t="shared" ca="1" si="70"/>
        <v/>
      </c>
      <c r="DB33" s="74" t="str">
        <f t="shared" ca="1" si="71"/>
        <v/>
      </c>
      <c r="DD33" s="74" t="str">
        <f t="shared" ca="1" si="72"/>
        <v/>
      </c>
      <c r="DE33" s="74" t="str">
        <f t="shared" ca="1" si="73"/>
        <v/>
      </c>
      <c r="DF33" s="74" t="str">
        <f t="shared" ca="1" si="74"/>
        <v/>
      </c>
      <c r="DG33" s="74" t="str">
        <f t="shared" ca="1" si="75"/>
        <v/>
      </c>
      <c r="DH33" s="74" t="str">
        <f t="shared" ca="1" si="76"/>
        <v/>
      </c>
      <c r="DI33" s="74" t="str">
        <f t="shared" ca="1" si="77"/>
        <v/>
      </c>
      <c r="DJ33" s="74" t="str">
        <f t="shared" ca="1" si="78"/>
        <v/>
      </c>
      <c r="DK33" s="74" t="str">
        <f t="shared" ca="1" si="79"/>
        <v/>
      </c>
      <c r="DL33" s="74" t="str">
        <f t="shared" ca="1" si="80"/>
        <v/>
      </c>
      <c r="DM33" s="74" t="str">
        <f t="shared" ca="1" si="81"/>
        <v/>
      </c>
      <c r="DN33" s="74" t="str">
        <f t="shared" ca="1" si="82"/>
        <v/>
      </c>
      <c r="DO33" s="74" t="str">
        <f t="shared" ca="1" si="83"/>
        <v/>
      </c>
      <c r="DQ33" s="74" t="str">
        <f t="shared" ca="1" si="84"/>
        <v/>
      </c>
      <c r="DS33" s="74" t="str">
        <f t="shared" ca="1" si="85"/>
        <v/>
      </c>
      <c r="DT33" s="74" t="str">
        <f t="shared" ca="1" si="86"/>
        <v/>
      </c>
      <c r="DV33" s="525" t="str">
        <f t="shared" ca="1" si="87"/>
        <v/>
      </c>
      <c r="DW33" s="74" t="str">
        <f t="shared" ca="1" si="88"/>
        <v/>
      </c>
      <c r="DX33" s="485" t="str">
        <f t="shared" ca="1" si="89"/>
        <v/>
      </c>
      <c r="DY33" s="74" t="str">
        <f t="shared" ca="1" si="90"/>
        <v/>
      </c>
      <c r="DZ33" s="74" t="str">
        <f t="shared" ca="1" si="91"/>
        <v/>
      </c>
      <c r="EA33" s="74" t="str">
        <f t="shared" ca="1" si="92"/>
        <v/>
      </c>
      <c r="EC33" s="74" t="str">
        <f t="shared" ca="1" si="93"/>
        <v/>
      </c>
      <c r="ED33" s="74" t="str">
        <f t="shared" ca="1" si="94"/>
        <v/>
      </c>
      <c r="EE33" s="74" t="str">
        <f t="shared" ca="1" si="95"/>
        <v/>
      </c>
      <c r="EG33" s="479" t="str">
        <f ca="1">IF(V33=1,"",IF(LOG入力!BH33&gt;0,0,IF(CG33="★",0,IF(R33=1,0,IF(N33=0,0,1)))))</f>
        <v/>
      </c>
      <c r="EH33" s="483" t="str">
        <f t="shared" ca="1" si="96"/>
        <v/>
      </c>
      <c r="EI33" s="483" t="str">
        <f t="shared" ca="1" si="97"/>
        <v/>
      </c>
      <c r="EJ33" s="483" t="str">
        <f t="shared" ca="1" si="98"/>
        <v/>
      </c>
      <c r="EL33" s="71">
        <f t="shared" ca="1" si="99"/>
        <v>0</v>
      </c>
      <c r="EM33" s="6">
        <f t="shared" ca="1" si="100"/>
        <v>0</v>
      </c>
      <c r="EN33" s="6" t="str">
        <f t="shared" ca="1" si="101"/>
        <v/>
      </c>
      <c r="EO33" s="6">
        <f ca="1">IF(LOG入力!BH33&gt;0,0,IF(EM33=0,0,(IF(COUNTIF($EN$19:EN33,EN33)=1,IF($FS$3="N",1,IF(EH33=1,1,0))))))</f>
        <v>0</v>
      </c>
      <c r="EP33" s="6" t="str">
        <f ca="1">IF(LOG入力!BH33&gt;0,"",IF(EO33=1,$X33,""))</f>
        <v/>
      </c>
      <c r="EQ33" s="6" t="str">
        <f ca="1">IF(LOG入力!BH33&gt;0,"",IF(EO33=1,$Y33,""))</f>
        <v/>
      </c>
      <c r="ER33" s="520" t="str">
        <f ca="1">IF(LOG入力!BH33&gt;0,"",IF(COUNTIF($EP$19:$EP33,EP33)=1,EP33,""))</f>
        <v/>
      </c>
      <c r="ES33" s="520">
        <f ca="1">IF(LOG入力!BH33&gt;0,0,IF((EL33=1),IF(($ER33=""),0,1),0))</f>
        <v>0</v>
      </c>
      <c r="ET33" s="520" t="str">
        <f ca="1">IF(LOG入力!BH33&gt;0,"",IF(COUNTIF($EQ$19:EQ33,EQ33)=1,EQ33,""))</f>
        <v/>
      </c>
      <c r="EU33" s="539">
        <f ca="1">IF(LOG入力!BH33&gt;0,0,IF((EL33=1),IF(($ET33=""),0,1),0))</f>
        <v>0</v>
      </c>
      <c r="EV33" s="71">
        <f t="shared" ca="1" si="102"/>
        <v>0</v>
      </c>
      <c r="EW33" s="6">
        <f t="shared" ca="1" si="103"/>
        <v>0</v>
      </c>
      <c r="EX33" s="6" t="str">
        <f t="shared" ca="1" si="104"/>
        <v/>
      </c>
      <c r="EY33" s="6">
        <f ca="1">IF(LOG入力!BH33&gt;0,0,IF(EW33=0,0,(IF(COUNTIF($EX$19:EX33,EX33)=1,IF($FS$3="N",1,IF(EH33=1,1,0))))))</f>
        <v>0</v>
      </c>
      <c r="EZ33" s="6" t="str">
        <f ca="1">IF(LOG入力!BH33&gt;0,"",IF(EY33=1,$X33,""))</f>
        <v/>
      </c>
      <c r="FA33" s="6" t="str">
        <f ca="1">IF(LOG入力!BH33&gt;0,"",IF(EY33=1,$Y33,""))</f>
        <v/>
      </c>
      <c r="FB33" s="6" t="str">
        <f ca="1">IF(LOG入力!BH33&gt;0,"",IF(COUNTIF($EZ$19:$EZ33,EZ33)=1,EZ33,""))</f>
        <v/>
      </c>
      <c r="FC33" s="6">
        <f ca="1">IF(LOG入力!BH33&gt;0,0,IF((EV33=1),IF(($FB33=""),0,1),0))</f>
        <v>0</v>
      </c>
      <c r="FD33" s="6" t="str">
        <f ca="1">IF(LOG入力!BH33&gt;0,"",IF(COUNTIF($FA$19:FA33,FA33)=1,FA33,""))</f>
        <v/>
      </c>
      <c r="FE33" s="72">
        <f ca="1">IF(LOG入力!BH33&gt;0,0,IF((EV33=1),IF(($FD33=""),0,1),0))</f>
        <v>0</v>
      </c>
      <c r="FF33" s="71">
        <f t="shared" ca="1" si="105"/>
        <v>0</v>
      </c>
      <c r="FG33" s="6">
        <f t="shared" ca="1" si="106"/>
        <v>0</v>
      </c>
      <c r="FH33" s="6" t="str">
        <f t="shared" ca="1" si="107"/>
        <v/>
      </c>
      <c r="FI33" s="6">
        <f ca="1">IF(LOG入力!BH33&gt;0,0,IF(FG33=0,0,(IF(COUNTIF($FH$19:FH33,FH33)=1,IF($FS$3="N",1,IF(EH33=1,1,0))))))</f>
        <v>0</v>
      </c>
      <c r="FJ33" s="6" t="str">
        <f ca="1">IF(LOG入力!BH33&gt;0,"",IF(FI33=1,$X33,""))</f>
        <v/>
      </c>
      <c r="FK33" s="6" t="str">
        <f ca="1">IF(LOG入力!BH33&gt;0,"",IF(FI33=1,$Y33,""))</f>
        <v/>
      </c>
      <c r="FL33" s="6" t="str">
        <f ca="1">IF(LOG入力!BH33&gt;0,"",IF(COUNTIF($FJ$19:$FJ33,FJ33)=1,FJ33,""))</f>
        <v/>
      </c>
      <c r="FM33" s="6">
        <f ca="1">IF(LOG入力!BH33&gt;0,0,IF((FF33=1),IF(($FL33=""),0,1),0))</f>
        <v>0</v>
      </c>
      <c r="FN33" s="6" t="str">
        <f ca="1">IF(LOG入力!BH33&gt;0,"",IF(COUNTIF($FK$19:FK33,FK33)=1,FK33,""))</f>
        <v/>
      </c>
      <c r="FO33" s="72">
        <f ca="1">IF(LOG入力!BH33&gt;0,0,IF((FF33=1),IF(($FN33=""),0,1),0))</f>
        <v>0</v>
      </c>
      <c r="FP33" s="71">
        <f t="shared" ca="1" si="108"/>
        <v>0</v>
      </c>
      <c r="FQ33" s="6">
        <f t="shared" ca="1" si="109"/>
        <v>0</v>
      </c>
      <c r="FR33" s="6" t="str">
        <f t="shared" ca="1" si="110"/>
        <v/>
      </c>
      <c r="FS33" s="6">
        <f ca="1">IF(LOG入力!BH33&gt;0,0,IF(FQ33=0,0,(IF(COUNTIF($FR$19:FR33,FR33)=1,IF($FS$3="N",1,IF(EH33=1,1,0))))))</f>
        <v>0</v>
      </c>
      <c r="FT33" s="6" t="str">
        <f ca="1">IF(LOG入力!BH33&gt;0,"",IF(FS33=1,$X33,""))</f>
        <v/>
      </c>
      <c r="FU33" s="6" t="str">
        <f ca="1">IF(LOG入力!BH33&gt;0,"",IF(FS33=1,$Y33,""))</f>
        <v/>
      </c>
      <c r="FV33" s="6" t="str">
        <f ca="1">IF(LOG入力!BH33&gt;0,"",IF(COUNTIF($FT$19:$FT33,FT33)=1,FT33,""))</f>
        <v/>
      </c>
      <c r="FW33" s="6">
        <f ca="1">IF(LOG入力!BH33&gt;0,0,IF((FP33=1),IF(($FV33=""),0,1),0))</f>
        <v>0</v>
      </c>
      <c r="FX33" s="6" t="str">
        <f ca="1">IF(LOG入力!BH33&gt;0,"",IF(COUNTIF($FU$19:FU33,FU33)=1,FU33,""))</f>
        <v/>
      </c>
      <c r="FY33" s="72">
        <f ca="1">IF(LOG入力!BH33&gt;0,0,IF((FP33=1),IF(($FX33=""),0,1),0))</f>
        <v>0</v>
      </c>
      <c r="FZ33" s="71">
        <f t="shared" ca="1" si="111"/>
        <v>0</v>
      </c>
      <c r="GA33" s="6">
        <f t="shared" ca="1" si="112"/>
        <v>0</v>
      </c>
      <c r="GB33" s="6" t="str">
        <f t="shared" ca="1" si="113"/>
        <v/>
      </c>
      <c r="GC33" s="6">
        <f ca="1">IF(LOG入力!BH33&gt;0,0,IF(GA33=0,0,(IF(COUNTIF($GB$19:GB33,GB33)=1,IF($FS$3="N",1,IF(EH33=1,1,0))))))</f>
        <v>0</v>
      </c>
      <c r="GD33" s="6" t="str">
        <f ca="1">IF(LOG入力!BH33&gt;0,"",IF(GC33=1,$X33,""))</f>
        <v/>
      </c>
      <c r="GE33" s="6" t="str">
        <f ca="1">IF(LOG入力!BH33&gt;0,"",IF(GC33=1,$Y33,""))</f>
        <v/>
      </c>
      <c r="GF33" s="6" t="str">
        <f ca="1">IF(LOG入力!BH33&gt;0,"",IF(COUNTIF($GD$19:$GD33,GD33)=1,GD33,""))</f>
        <v/>
      </c>
      <c r="GG33" s="6">
        <f ca="1">IF(LOG入力!BH33&gt;0,0,IF((FZ33=1),IF(($GF33=""),0,1),0))</f>
        <v>0</v>
      </c>
      <c r="GH33" s="6" t="str">
        <f ca="1">IF(LOG入力!BH33&gt;0,"",IF(COUNTIF($GE$19:GE33,GE33)=1,GE33,""))</f>
        <v/>
      </c>
      <c r="GI33" s="72">
        <f ca="1">IF(LOG入力!BH33&gt;0,0,IF((FZ33=1),IF(($GH33=""),0,1),0))</f>
        <v>0</v>
      </c>
      <c r="GK33" s="455" t="str">
        <f ca="1">IF(V33=1,"",IF(LEN(LOG入力!AS33)=0,"",LOG入力!AS33))</f>
        <v/>
      </c>
      <c r="GL33" s="378" t="str">
        <f t="shared" ca="1" si="114"/>
        <v/>
      </c>
      <c r="GM33" s="378" t="str">
        <f t="shared" ca="1" si="115"/>
        <v/>
      </c>
      <c r="GN33" s="74" t="str">
        <f t="shared" ca="1" si="116"/>
        <v/>
      </c>
      <c r="GO33" s="74" t="str">
        <f t="shared" ca="1" si="117"/>
        <v/>
      </c>
      <c r="GQ33" s="74" t="str">
        <f t="shared" ca="1" si="118"/>
        <v/>
      </c>
      <c r="GR33" s="74" t="str">
        <f t="shared" ca="1" si="119"/>
        <v/>
      </c>
      <c r="GS33" s="74" t="str">
        <f t="shared" ca="1" si="120"/>
        <v/>
      </c>
      <c r="GT33" s="74" t="str">
        <f t="shared" ca="1" si="121"/>
        <v/>
      </c>
      <c r="GU33" s="74" t="str">
        <f t="shared" ca="1" si="122"/>
        <v/>
      </c>
      <c r="GV33" s="74" t="str">
        <f t="shared" ca="1" si="123"/>
        <v/>
      </c>
      <c r="GX33" s="74" t="str">
        <f t="shared" ca="1" si="124"/>
        <v/>
      </c>
      <c r="GY33" s="74" t="str">
        <f t="shared" ca="1" si="125"/>
        <v/>
      </c>
      <c r="GZ33" s="74" t="str">
        <f ca="1">IF(V33=1,"",IF(LOG入力!BH33&gt;0,0,IF(GY33=0,0,IF((VALUE((TYPE(VALUE(J33)))))=16,0,IF(VALUE(J33)&lt;60,1,IF(VALUE(J33)&lt;100,0,IF(VALUE(J33)&lt;600,2,0)))))))</f>
        <v/>
      </c>
      <c r="HA33" s="74" t="str">
        <f t="shared" ca="1" si="126"/>
        <v/>
      </c>
      <c r="HB33" s="74" t="str">
        <f ca="1">IF(V33=1,"",IF(LOG入力!BH33&gt;0,0,IF(HA33=0,0,IF((VALUE((TYPE(VALUE(L33)))))=16,0,IF(VALUE(L33)&lt;60,1,IF(VALUE(L33)&lt;100,0,IF(VALUE(L33)&lt;600,2,0)))))))</f>
        <v/>
      </c>
      <c r="HD33" s="74" t="str">
        <f t="shared" ca="1" si="127"/>
        <v/>
      </c>
      <c r="HF33" s="74" t="str">
        <f t="shared" ca="1" si="128"/>
        <v/>
      </c>
      <c r="HG33" s="74" t="str">
        <f t="shared" ca="1" si="129"/>
        <v/>
      </c>
      <c r="HH33" s="74" t="str">
        <f t="shared" ca="1" si="130"/>
        <v/>
      </c>
      <c r="HI33" s="74" t="str">
        <f t="shared" ca="1" si="131"/>
        <v/>
      </c>
      <c r="HJ33" s="74" t="str">
        <f t="shared" ca="1" si="132"/>
        <v/>
      </c>
      <c r="HK33" s="74" t="str">
        <f t="shared" ca="1" si="133"/>
        <v/>
      </c>
      <c r="HL33" s="74" t="str">
        <f t="shared" ca="1" si="134"/>
        <v/>
      </c>
      <c r="HM33" s="74" t="str">
        <f t="shared" ca="1" si="135"/>
        <v/>
      </c>
      <c r="HN33" s="74" t="str">
        <f t="shared" ca="1" si="136"/>
        <v/>
      </c>
      <c r="HO33" s="529" t="str">
        <f t="shared" ca="1" si="137"/>
        <v/>
      </c>
      <c r="HP33" s="74" t="str">
        <f t="shared" ca="1" si="138"/>
        <v/>
      </c>
      <c r="HQ33" s="74" t="str">
        <f t="shared" ca="1" si="139"/>
        <v/>
      </c>
      <c r="HR33" s="74" t="str">
        <f t="shared" ca="1" si="140"/>
        <v/>
      </c>
      <c r="HS33" s="74" t="str">
        <f t="shared" ca="1" si="141"/>
        <v/>
      </c>
      <c r="HT33" s="74" t="str">
        <f ca="1">IF(V33=1,"",IF(LOG入力!BH33&gt;0,0,IF(DV33=1,0,IF(N33="0",0,IF(SUM(HD33:HS33)&gt;0,1,0)))))</f>
        <v/>
      </c>
      <c r="HV33" s="152" t="s">
        <v>177</v>
      </c>
      <c r="HW33" s="153" t="s">
        <v>173</v>
      </c>
      <c r="HY33" s="540" t="s">
        <v>178</v>
      </c>
      <c r="HZ33" s="153" t="s">
        <v>173</v>
      </c>
    </row>
    <row r="34" spans="1:234" x14ac:dyDescent="0.15">
      <c r="A34" s="5"/>
      <c r="B34" s="532" t="str">
        <f t="shared" ca="1" si="0"/>
        <v/>
      </c>
      <c r="C34" s="570" t="str">
        <f ca="1">LOG入力!AP34</f>
        <v/>
      </c>
      <c r="D34" s="534" t="str">
        <f ca="1">LOG入力!AQ34</f>
        <v/>
      </c>
      <c r="E34" s="534" t="str">
        <f ca="1">LOG入力!AR34</f>
        <v/>
      </c>
      <c r="F34" s="535" t="str">
        <f t="shared" ca="1" si="1"/>
        <v/>
      </c>
      <c r="G34" s="536" t="str">
        <f ca="1">LOG入力!AT34</f>
        <v/>
      </c>
      <c r="H34" s="516" t="str">
        <f ca="1">LOG入力!AU34</f>
        <v/>
      </c>
      <c r="I34" s="542" t="str">
        <f ca="1">LOG入力!AV34</f>
        <v/>
      </c>
      <c r="J34" s="543" t="str">
        <f ca="1">LOG入力!AW34</f>
        <v/>
      </c>
      <c r="K34" s="544" t="str">
        <f ca="1">LOG入力!BJ34</f>
        <v/>
      </c>
      <c r="L34" s="543" t="str">
        <f ca="1">LOG入力!AY34</f>
        <v/>
      </c>
      <c r="M34" s="545" t="str">
        <f ca="1">LOG入力!BK34</f>
        <v/>
      </c>
      <c r="N34" s="512" t="str">
        <f ca="1">IF(V34=1,"",IF(LOG入力!AJ34=1,"1",LOG入力!BA34))</f>
        <v/>
      </c>
      <c r="O34" s="538" t="str">
        <f ca="1">IF(V34=1,"",IF(LEN(LOG入力!O34)=0,"",LOG入力!O34))</f>
        <v/>
      </c>
      <c r="P34" s="291" t="str">
        <f ca="1">IF(V34=1,"",IF($AA$4=1,"",IF(LOG入力!BG34=1,"",CONCATENATE($ER34,$FB34,$FL34,$FV34,$GF34))))</f>
        <v/>
      </c>
      <c r="Q34" s="291" t="str">
        <f ca="1">IF(V34=1,"",IF($AA$4=1,"",IF(LOG入力!BG34=1,"",CONCATENATE($ET34,$FD34,$FN34,$FX34,$GH34))))</f>
        <v/>
      </c>
      <c r="R34" s="292" t="str">
        <f ca="1">IF(V34=1,"",IF($AA$4=1,"",IF(LOG入力!BH34&gt;0,0,AA34)))</f>
        <v/>
      </c>
      <c r="S34" s="293" t="str">
        <f t="shared" ca="1" si="2"/>
        <v/>
      </c>
      <c r="T34" s="680"/>
      <c r="U34" s="38"/>
      <c r="V34" s="196">
        <f ca="1">LOG入力!AN34</f>
        <v>1</v>
      </c>
      <c r="W34" s="38"/>
      <c r="X34" s="516" t="str">
        <f t="shared" ca="1" si="3"/>
        <v/>
      </c>
      <c r="Y34" s="515" t="str">
        <f t="shared" ca="1" si="4"/>
        <v/>
      </c>
      <c r="Z34" s="518" t="str">
        <f t="shared" ca="1" si="5"/>
        <v/>
      </c>
      <c r="AA34" s="519" t="str">
        <f t="shared" ca="1" si="6"/>
        <v/>
      </c>
      <c r="AC34" s="6" t="str">
        <f t="shared" ca="1" si="7"/>
        <v/>
      </c>
      <c r="AD34" s="6" t="str">
        <f t="shared" ca="1" si="8"/>
        <v/>
      </c>
      <c r="AE34" s="6" t="str">
        <f t="shared" ca="1" si="9"/>
        <v/>
      </c>
      <c r="AF34" s="6" t="str">
        <f t="shared" ca="1" si="10"/>
        <v/>
      </c>
      <c r="AG34" s="6" t="str">
        <f t="shared" ca="1" si="11"/>
        <v/>
      </c>
      <c r="AH34" s="6" t="str">
        <f t="shared" ca="1" si="12"/>
        <v/>
      </c>
      <c r="AI34" s="6" t="str">
        <f t="shared" ca="1" si="13"/>
        <v/>
      </c>
      <c r="AJ34" s="6" t="str">
        <f t="shared" ca="1" si="14"/>
        <v/>
      </c>
      <c r="AK34" s="6" t="str">
        <f t="shared" ca="1" si="15"/>
        <v/>
      </c>
      <c r="AL34" s="6" t="str">
        <f t="shared" ca="1" si="16"/>
        <v/>
      </c>
      <c r="AM34" s="6" t="str">
        <f t="shared" ca="1" si="17"/>
        <v/>
      </c>
      <c r="AN34" s="6" t="str">
        <f t="shared" ca="1" si="18"/>
        <v/>
      </c>
      <c r="AO34" s="6" t="str">
        <f t="shared" ca="1" si="19"/>
        <v/>
      </c>
      <c r="AP34" s="6" t="str">
        <f t="shared" ca="1" si="20"/>
        <v/>
      </c>
      <c r="AQ34" s="6" t="str">
        <f t="shared" ca="1" si="21"/>
        <v/>
      </c>
      <c r="AR34" s="6" t="str">
        <f t="shared" ca="1" si="22"/>
        <v/>
      </c>
      <c r="AS34" s="6" t="str">
        <f t="shared" ca="1" si="23"/>
        <v/>
      </c>
      <c r="AT34" s="6" t="str">
        <f t="shared" ca="1" si="24"/>
        <v/>
      </c>
      <c r="AU34" s="6" t="str">
        <f t="shared" ca="1" si="25"/>
        <v/>
      </c>
      <c r="AV34" s="6" t="str">
        <f t="shared" ca="1" si="26"/>
        <v/>
      </c>
      <c r="AW34" s="6" t="str">
        <f t="shared" ca="1" si="27"/>
        <v/>
      </c>
      <c r="AY34" s="6" t="str">
        <f t="shared" ca="1" si="28"/>
        <v/>
      </c>
      <c r="AZ34" s="6" t="str">
        <f t="shared" ca="1" si="29"/>
        <v/>
      </c>
      <c r="BA34" s="6" t="str">
        <f t="shared" ca="1" si="30"/>
        <v/>
      </c>
      <c r="BB34" s="6" t="str">
        <f t="shared" ca="1" si="31"/>
        <v/>
      </c>
      <c r="BC34" s="6" t="str">
        <f t="shared" ca="1" si="32"/>
        <v/>
      </c>
      <c r="BD34" s="6" t="str">
        <f t="shared" ca="1" si="33"/>
        <v/>
      </c>
      <c r="BE34" s="6" t="str">
        <f t="shared" ca="1" si="34"/>
        <v/>
      </c>
      <c r="BF34" s="6" t="str">
        <f t="shared" ca="1" si="35"/>
        <v/>
      </c>
      <c r="BG34" s="6" t="str">
        <f t="shared" ca="1" si="36"/>
        <v/>
      </c>
      <c r="BH34" s="6" t="str">
        <f t="shared" ca="1" si="37"/>
        <v/>
      </c>
      <c r="BI34" s="6" t="str">
        <f t="shared" ca="1" si="38"/>
        <v/>
      </c>
      <c r="BJ34" s="6" t="str">
        <f t="shared" ca="1" si="39"/>
        <v/>
      </c>
      <c r="BK34" s="6" t="str">
        <f t="shared" ca="1" si="40"/>
        <v/>
      </c>
      <c r="BL34" s="6" t="str">
        <f t="shared" ca="1" si="41"/>
        <v/>
      </c>
      <c r="BM34" s="6" t="str">
        <f t="shared" ca="1" si="42"/>
        <v/>
      </c>
      <c r="BN34" s="6" t="str">
        <f t="shared" ca="1" si="43"/>
        <v/>
      </c>
      <c r="BO34" s="6" t="str">
        <f t="shared" ca="1" si="44"/>
        <v/>
      </c>
      <c r="BP34" s="6" t="str">
        <f t="shared" ca="1" si="45"/>
        <v/>
      </c>
      <c r="BQ34" s="6" t="str">
        <f t="shared" ca="1" si="46"/>
        <v/>
      </c>
      <c r="BR34" s="6" t="str">
        <f t="shared" ca="1" si="47"/>
        <v/>
      </c>
      <c r="BS34" s="6" t="str">
        <f t="shared" ca="1" si="48"/>
        <v/>
      </c>
      <c r="BU34" s="6" t="str">
        <f t="shared" ca="1" si="49"/>
        <v/>
      </c>
      <c r="BW34" s="515" t="str">
        <f t="shared" ca="1" si="50"/>
        <v/>
      </c>
      <c r="BX34" s="515">
        <f t="shared" ca="1" si="51"/>
        <v>0</v>
      </c>
      <c r="BY34" s="515" t="str">
        <f t="shared" ca="1" si="52"/>
        <v/>
      </c>
      <c r="CA34" s="6">
        <f t="shared" ca="1" si="53"/>
        <v>1</v>
      </c>
      <c r="CC34" s="523" t="str">
        <f t="shared" ca="1" si="54"/>
        <v/>
      </c>
      <c r="CE34" s="6" t="str">
        <f t="shared" ca="1" si="55"/>
        <v/>
      </c>
      <c r="CG34" s="524" t="str">
        <f ca="1">IF(V34=1,"",IF($AA$4=1,"",IF(LOG入力!BH34&gt;0,"",IF(N34=0,"",IF(DX34=1,"",IF(HT34=0,"","★"))))))</f>
        <v/>
      </c>
      <c r="CI34" s="74" t="str">
        <f t="shared" ca="1" si="56"/>
        <v/>
      </c>
      <c r="CK34" s="525" t="str">
        <f ca="1">IF(V34=1,"",IF(LOG入力!BH34&gt;0,1,0))</f>
        <v/>
      </c>
      <c r="CL34" s="74" t="str">
        <f t="shared" ca="1" si="57"/>
        <v/>
      </c>
      <c r="CN34" s="74" t="str">
        <f t="shared" ca="1" si="58"/>
        <v/>
      </c>
      <c r="CO34" s="74" t="str">
        <f t="shared" ca="1" si="59"/>
        <v/>
      </c>
      <c r="CQ34" s="74" t="str">
        <f t="shared" ca="1" si="60"/>
        <v/>
      </c>
      <c r="CR34" s="74" t="str">
        <f t="shared" ca="1" si="61"/>
        <v/>
      </c>
      <c r="CS34" s="74" t="str">
        <f t="shared" ca="1" si="62"/>
        <v/>
      </c>
      <c r="CT34" s="74" t="str">
        <f t="shared" ca="1" si="63"/>
        <v/>
      </c>
      <c r="CU34" s="74" t="str">
        <f t="shared" ca="1" si="64"/>
        <v/>
      </c>
      <c r="CV34" s="74" t="str">
        <f t="shared" ca="1" si="65"/>
        <v/>
      </c>
      <c r="CW34" s="74" t="str">
        <f t="shared" ca="1" si="66"/>
        <v/>
      </c>
      <c r="CX34" s="74" t="str">
        <f t="shared" ca="1" si="67"/>
        <v/>
      </c>
      <c r="CY34" s="74" t="str">
        <f t="shared" ca="1" si="68"/>
        <v/>
      </c>
      <c r="CZ34" s="74" t="str">
        <f t="shared" ca="1" si="69"/>
        <v/>
      </c>
      <c r="DA34" s="74" t="str">
        <f t="shared" ca="1" si="70"/>
        <v/>
      </c>
      <c r="DB34" s="74" t="str">
        <f t="shared" ca="1" si="71"/>
        <v/>
      </c>
      <c r="DD34" s="74" t="str">
        <f t="shared" ca="1" si="72"/>
        <v/>
      </c>
      <c r="DE34" s="74" t="str">
        <f t="shared" ca="1" si="73"/>
        <v/>
      </c>
      <c r="DF34" s="74" t="str">
        <f t="shared" ca="1" si="74"/>
        <v/>
      </c>
      <c r="DG34" s="74" t="str">
        <f t="shared" ca="1" si="75"/>
        <v/>
      </c>
      <c r="DH34" s="74" t="str">
        <f t="shared" ca="1" si="76"/>
        <v/>
      </c>
      <c r="DI34" s="74" t="str">
        <f t="shared" ca="1" si="77"/>
        <v/>
      </c>
      <c r="DJ34" s="74" t="str">
        <f t="shared" ca="1" si="78"/>
        <v/>
      </c>
      <c r="DK34" s="74" t="str">
        <f t="shared" ca="1" si="79"/>
        <v/>
      </c>
      <c r="DL34" s="74" t="str">
        <f t="shared" ca="1" si="80"/>
        <v/>
      </c>
      <c r="DM34" s="74" t="str">
        <f t="shared" ca="1" si="81"/>
        <v/>
      </c>
      <c r="DN34" s="74" t="str">
        <f t="shared" ca="1" si="82"/>
        <v/>
      </c>
      <c r="DO34" s="74" t="str">
        <f t="shared" ca="1" si="83"/>
        <v/>
      </c>
      <c r="DQ34" s="74" t="str">
        <f t="shared" ca="1" si="84"/>
        <v/>
      </c>
      <c r="DS34" s="74" t="str">
        <f t="shared" ca="1" si="85"/>
        <v/>
      </c>
      <c r="DT34" s="74" t="str">
        <f t="shared" ca="1" si="86"/>
        <v/>
      </c>
      <c r="DV34" s="525" t="str">
        <f t="shared" ca="1" si="87"/>
        <v/>
      </c>
      <c r="DW34" s="74" t="str">
        <f t="shared" ca="1" si="88"/>
        <v/>
      </c>
      <c r="DX34" s="485" t="str">
        <f t="shared" ca="1" si="89"/>
        <v/>
      </c>
      <c r="DY34" s="74" t="str">
        <f t="shared" ca="1" si="90"/>
        <v/>
      </c>
      <c r="DZ34" s="74" t="str">
        <f t="shared" ca="1" si="91"/>
        <v/>
      </c>
      <c r="EA34" s="74" t="str">
        <f t="shared" ca="1" si="92"/>
        <v/>
      </c>
      <c r="EC34" s="74" t="str">
        <f t="shared" ca="1" si="93"/>
        <v/>
      </c>
      <c r="ED34" s="74" t="str">
        <f t="shared" ca="1" si="94"/>
        <v/>
      </c>
      <c r="EE34" s="74" t="str">
        <f t="shared" ca="1" si="95"/>
        <v/>
      </c>
      <c r="EG34" s="479" t="str">
        <f ca="1">IF(V34=1,"",IF(LOG入力!BH34&gt;0,0,IF(CG34="★",0,IF(R34=1,0,IF(N34=0,0,1)))))</f>
        <v/>
      </c>
      <c r="EH34" s="483" t="str">
        <f t="shared" ca="1" si="96"/>
        <v/>
      </c>
      <c r="EI34" s="483" t="str">
        <f t="shared" ca="1" si="97"/>
        <v/>
      </c>
      <c r="EJ34" s="483" t="str">
        <f t="shared" ca="1" si="98"/>
        <v/>
      </c>
      <c r="EL34" s="71">
        <f t="shared" ca="1" si="99"/>
        <v>0</v>
      </c>
      <c r="EM34" s="6">
        <f t="shared" ca="1" si="100"/>
        <v>0</v>
      </c>
      <c r="EN34" s="6" t="str">
        <f t="shared" ca="1" si="101"/>
        <v/>
      </c>
      <c r="EO34" s="6">
        <f ca="1">IF(LOG入力!BH34&gt;0,0,IF(EM34=0,0,(IF(COUNTIF($EN$19:EN34,EN34)=1,IF($FS$3="N",1,IF(EH34=1,1,0))))))</f>
        <v>0</v>
      </c>
      <c r="EP34" s="6" t="str">
        <f ca="1">IF(LOG入力!BH34&gt;0,"",IF(EO34=1,$X34,""))</f>
        <v/>
      </c>
      <c r="EQ34" s="6" t="str">
        <f ca="1">IF(LOG入力!BH34&gt;0,"",IF(EO34=1,$Y34,""))</f>
        <v/>
      </c>
      <c r="ER34" s="520" t="str">
        <f ca="1">IF(LOG入力!BH34&gt;0,"",IF(COUNTIF($EP$19:$EP34,EP34)=1,EP34,""))</f>
        <v/>
      </c>
      <c r="ES34" s="520">
        <f ca="1">IF(LOG入力!BH34&gt;0,0,IF((EL34=1),IF(($ER34=""),0,1),0))</f>
        <v>0</v>
      </c>
      <c r="ET34" s="520" t="str">
        <f ca="1">IF(LOG入力!BH34&gt;0,"",IF(COUNTIF($EQ$19:EQ34,EQ34)=1,EQ34,""))</f>
        <v/>
      </c>
      <c r="EU34" s="539">
        <f ca="1">IF(LOG入力!BH34&gt;0,0,IF((EL34=1),IF(($ET34=""),0,1),0))</f>
        <v>0</v>
      </c>
      <c r="EV34" s="71">
        <f t="shared" ca="1" si="102"/>
        <v>0</v>
      </c>
      <c r="EW34" s="6">
        <f t="shared" ca="1" si="103"/>
        <v>0</v>
      </c>
      <c r="EX34" s="6" t="str">
        <f t="shared" ca="1" si="104"/>
        <v/>
      </c>
      <c r="EY34" s="6">
        <f ca="1">IF(LOG入力!BH34&gt;0,0,IF(EW34=0,0,(IF(COUNTIF($EX$19:EX34,EX34)=1,IF($FS$3="N",1,IF(EH34=1,1,0))))))</f>
        <v>0</v>
      </c>
      <c r="EZ34" s="6" t="str">
        <f ca="1">IF(LOG入力!BH34&gt;0,"",IF(EY34=1,$X34,""))</f>
        <v/>
      </c>
      <c r="FA34" s="6" t="str">
        <f ca="1">IF(LOG入力!BH34&gt;0,"",IF(EY34=1,$Y34,""))</f>
        <v/>
      </c>
      <c r="FB34" s="6" t="str">
        <f ca="1">IF(LOG入力!BH34&gt;0,"",IF(COUNTIF($EZ$19:$EZ34,EZ34)=1,EZ34,""))</f>
        <v/>
      </c>
      <c r="FC34" s="6">
        <f ca="1">IF(LOG入力!BH34&gt;0,0,IF((EV34=1),IF(($FB34=""),0,1),0))</f>
        <v>0</v>
      </c>
      <c r="FD34" s="6" t="str">
        <f ca="1">IF(LOG入力!BH34&gt;0,"",IF(COUNTIF($FA$19:FA34,FA34)=1,FA34,""))</f>
        <v/>
      </c>
      <c r="FE34" s="72">
        <f ca="1">IF(LOG入力!BH34&gt;0,0,IF((EV34=1),IF(($FD34=""),0,1),0))</f>
        <v>0</v>
      </c>
      <c r="FF34" s="71">
        <f t="shared" ca="1" si="105"/>
        <v>0</v>
      </c>
      <c r="FG34" s="6">
        <f t="shared" ca="1" si="106"/>
        <v>0</v>
      </c>
      <c r="FH34" s="6" t="str">
        <f t="shared" ca="1" si="107"/>
        <v/>
      </c>
      <c r="FI34" s="6">
        <f ca="1">IF(LOG入力!BH34&gt;0,0,IF(FG34=0,0,(IF(COUNTIF($FH$19:FH34,FH34)=1,IF($FS$3="N",1,IF(EH34=1,1,0))))))</f>
        <v>0</v>
      </c>
      <c r="FJ34" s="6" t="str">
        <f ca="1">IF(LOG入力!BH34&gt;0,"",IF(FI34=1,$X34,""))</f>
        <v/>
      </c>
      <c r="FK34" s="6" t="str">
        <f ca="1">IF(LOG入力!BH34&gt;0,"",IF(FI34=1,$Y34,""))</f>
        <v/>
      </c>
      <c r="FL34" s="6" t="str">
        <f ca="1">IF(LOG入力!BH34&gt;0,"",IF(COUNTIF($FJ$19:$FJ34,FJ34)=1,FJ34,""))</f>
        <v/>
      </c>
      <c r="FM34" s="6">
        <f ca="1">IF(LOG入力!BH34&gt;0,0,IF((FF34=1),IF(($FL34=""),0,1),0))</f>
        <v>0</v>
      </c>
      <c r="FN34" s="6" t="str">
        <f ca="1">IF(LOG入力!BH34&gt;0,"",IF(COUNTIF($FK$19:FK34,FK34)=1,FK34,""))</f>
        <v/>
      </c>
      <c r="FO34" s="72">
        <f ca="1">IF(LOG入力!BH34&gt;0,0,IF((FF34=1),IF(($FN34=""),0,1),0))</f>
        <v>0</v>
      </c>
      <c r="FP34" s="71">
        <f t="shared" ca="1" si="108"/>
        <v>0</v>
      </c>
      <c r="FQ34" s="6">
        <f t="shared" ca="1" si="109"/>
        <v>0</v>
      </c>
      <c r="FR34" s="6" t="str">
        <f t="shared" ca="1" si="110"/>
        <v/>
      </c>
      <c r="FS34" s="6">
        <f ca="1">IF(LOG入力!BH34&gt;0,0,IF(FQ34=0,0,(IF(COUNTIF($FR$19:FR34,FR34)=1,IF($FS$3="N",1,IF(EH34=1,1,0))))))</f>
        <v>0</v>
      </c>
      <c r="FT34" s="6" t="str">
        <f ca="1">IF(LOG入力!BH34&gt;0,"",IF(FS34=1,$X34,""))</f>
        <v/>
      </c>
      <c r="FU34" s="6" t="str">
        <f ca="1">IF(LOG入力!BH34&gt;0,"",IF(FS34=1,$Y34,""))</f>
        <v/>
      </c>
      <c r="FV34" s="6" t="str">
        <f ca="1">IF(LOG入力!BH34&gt;0,"",IF(COUNTIF($FT$19:$FT34,FT34)=1,FT34,""))</f>
        <v/>
      </c>
      <c r="FW34" s="6">
        <f ca="1">IF(LOG入力!BH34&gt;0,0,IF((FP34=1),IF(($FV34=""),0,1),0))</f>
        <v>0</v>
      </c>
      <c r="FX34" s="6" t="str">
        <f ca="1">IF(LOG入力!BH34&gt;0,"",IF(COUNTIF($FU$19:FU34,FU34)=1,FU34,""))</f>
        <v/>
      </c>
      <c r="FY34" s="72">
        <f ca="1">IF(LOG入力!BH34&gt;0,0,IF((FP34=1),IF(($FX34=""),0,1),0))</f>
        <v>0</v>
      </c>
      <c r="FZ34" s="71">
        <f t="shared" ca="1" si="111"/>
        <v>0</v>
      </c>
      <c r="GA34" s="6">
        <f t="shared" ca="1" si="112"/>
        <v>0</v>
      </c>
      <c r="GB34" s="6" t="str">
        <f t="shared" ca="1" si="113"/>
        <v/>
      </c>
      <c r="GC34" s="6">
        <f ca="1">IF(LOG入力!BH34&gt;0,0,IF(GA34=0,0,(IF(COUNTIF($GB$19:GB34,GB34)=1,IF($FS$3="N",1,IF(EH34=1,1,0))))))</f>
        <v>0</v>
      </c>
      <c r="GD34" s="6" t="str">
        <f ca="1">IF(LOG入力!BH34&gt;0,"",IF(GC34=1,$X34,""))</f>
        <v/>
      </c>
      <c r="GE34" s="6" t="str">
        <f ca="1">IF(LOG入力!BH34&gt;0,"",IF(GC34=1,$Y34,""))</f>
        <v/>
      </c>
      <c r="GF34" s="6" t="str">
        <f ca="1">IF(LOG入力!BH34&gt;0,"",IF(COUNTIF($GD$19:$GD34,GD34)=1,GD34,""))</f>
        <v/>
      </c>
      <c r="GG34" s="6">
        <f ca="1">IF(LOG入力!BH34&gt;0,0,IF((FZ34=1),IF(($GF34=""),0,1),0))</f>
        <v>0</v>
      </c>
      <c r="GH34" s="6" t="str">
        <f ca="1">IF(LOG入力!BH34&gt;0,"",IF(COUNTIF($GE$19:GE34,GE34)=1,GE34,""))</f>
        <v/>
      </c>
      <c r="GI34" s="72">
        <f ca="1">IF(LOG入力!BH34&gt;0,0,IF((FZ34=1),IF(($GH34=""),0,1),0))</f>
        <v>0</v>
      </c>
      <c r="GK34" s="455" t="str">
        <f ca="1">IF(V34=1,"",IF(LEN(LOG入力!AS34)=0,"",LOG入力!AS34))</f>
        <v/>
      </c>
      <c r="GL34" s="378" t="str">
        <f t="shared" ca="1" si="114"/>
        <v/>
      </c>
      <c r="GM34" s="378" t="str">
        <f t="shared" ca="1" si="115"/>
        <v/>
      </c>
      <c r="GN34" s="74" t="str">
        <f t="shared" ca="1" si="116"/>
        <v/>
      </c>
      <c r="GO34" s="74" t="str">
        <f t="shared" ca="1" si="117"/>
        <v/>
      </c>
      <c r="GQ34" s="74" t="str">
        <f t="shared" ca="1" si="118"/>
        <v/>
      </c>
      <c r="GR34" s="74" t="str">
        <f t="shared" ca="1" si="119"/>
        <v/>
      </c>
      <c r="GS34" s="74" t="str">
        <f t="shared" ca="1" si="120"/>
        <v/>
      </c>
      <c r="GT34" s="74" t="str">
        <f t="shared" ca="1" si="121"/>
        <v/>
      </c>
      <c r="GU34" s="74" t="str">
        <f t="shared" ca="1" si="122"/>
        <v/>
      </c>
      <c r="GV34" s="74" t="str">
        <f t="shared" ca="1" si="123"/>
        <v/>
      </c>
      <c r="GX34" s="74" t="str">
        <f t="shared" ca="1" si="124"/>
        <v/>
      </c>
      <c r="GY34" s="74" t="str">
        <f t="shared" ca="1" si="125"/>
        <v/>
      </c>
      <c r="GZ34" s="74" t="str">
        <f ca="1">IF(V34=1,"",IF(LOG入力!BH34&gt;0,0,IF(GY34=0,0,IF((VALUE((TYPE(VALUE(J34)))))=16,0,IF(VALUE(J34)&lt;60,1,IF(VALUE(J34)&lt;100,0,IF(VALUE(J34)&lt;600,2,0)))))))</f>
        <v/>
      </c>
      <c r="HA34" s="74" t="str">
        <f t="shared" ca="1" si="126"/>
        <v/>
      </c>
      <c r="HB34" s="74" t="str">
        <f ca="1">IF(V34=1,"",IF(LOG入力!BH34&gt;0,0,IF(HA34=0,0,IF((VALUE((TYPE(VALUE(L34)))))=16,0,IF(VALUE(L34)&lt;60,1,IF(VALUE(L34)&lt;100,0,IF(VALUE(L34)&lt;600,2,0)))))))</f>
        <v/>
      </c>
      <c r="HD34" s="74" t="str">
        <f t="shared" ca="1" si="127"/>
        <v/>
      </c>
      <c r="HF34" s="74" t="str">
        <f t="shared" ca="1" si="128"/>
        <v/>
      </c>
      <c r="HG34" s="74" t="str">
        <f t="shared" ca="1" si="129"/>
        <v/>
      </c>
      <c r="HH34" s="74" t="str">
        <f t="shared" ca="1" si="130"/>
        <v/>
      </c>
      <c r="HI34" s="74" t="str">
        <f t="shared" ca="1" si="131"/>
        <v/>
      </c>
      <c r="HJ34" s="74" t="str">
        <f t="shared" ca="1" si="132"/>
        <v/>
      </c>
      <c r="HK34" s="74" t="str">
        <f t="shared" ca="1" si="133"/>
        <v/>
      </c>
      <c r="HL34" s="74" t="str">
        <f t="shared" ca="1" si="134"/>
        <v/>
      </c>
      <c r="HM34" s="74" t="str">
        <f t="shared" ca="1" si="135"/>
        <v/>
      </c>
      <c r="HN34" s="74" t="str">
        <f t="shared" ca="1" si="136"/>
        <v/>
      </c>
      <c r="HO34" s="529" t="str">
        <f t="shared" ca="1" si="137"/>
        <v/>
      </c>
      <c r="HP34" s="74" t="str">
        <f t="shared" ca="1" si="138"/>
        <v/>
      </c>
      <c r="HQ34" s="74" t="str">
        <f t="shared" ca="1" si="139"/>
        <v/>
      </c>
      <c r="HR34" s="74" t="str">
        <f t="shared" ca="1" si="140"/>
        <v/>
      </c>
      <c r="HS34" s="74" t="str">
        <f t="shared" ca="1" si="141"/>
        <v/>
      </c>
      <c r="HT34" s="74" t="str">
        <f ca="1">IF(V34=1,"",IF(LOG入力!BH34&gt;0,0,IF(DV34=1,0,IF(N34="0",0,IF(SUM(HD34:HS34)&gt;0,1,0)))))</f>
        <v/>
      </c>
      <c r="HV34" s="152" t="s">
        <v>178</v>
      </c>
      <c r="HW34" s="153" t="s">
        <v>173</v>
      </c>
      <c r="HY34" s="540" t="s">
        <v>179</v>
      </c>
      <c r="HZ34" s="153" t="s">
        <v>173</v>
      </c>
    </row>
    <row r="35" spans="1:234" x14ac:dyDescent="0.15">
      <c r="A35" s="5"/>
      <c r="B35" s="532" t="str">
        <f t="shared" ca="1" si="0"/>
        <v/>
      </c>
      <c r="C35" s="570" t="str">
        <f ca="1">LOG入力!AP35</f>
        <v/>
      </c>
      <c r="D35" s="534" t="str">
        <f ca="1">LOG入力!AQ35</f>
        <v/>
      </c>
      <c r="E35" s="534" t="str">
        <f ca="1">LOG入力!AR35</f>
        <v/>
      </c>
      <c r="F35" s="535" t="str">
        <f t="shared" ca="1" si="1"/>
        <v/>
      </c>
      <c r="G35" s="536" t="str">
        <f ca="1">LOG入力!AT35</f>
        <v/>
      </c>
      <c r="H35" s="516" t="str">
        <f ca="1">LOG入力!AU35</f>
        <v/>
      </c>
      <c r="I35" s="542" t="str">
        <f ca="1">LOG入力!AV35</f>
        <v/>
      </c>
      <c r="J35" s="543" t="str">
        <f ca="1">LOG入力!AW35</f>
        <v/>
      </c>
      <c r="K35" s="544" t="str">
        <f ca="1">LOG入力!BJ35</f>
        <v/>
      </c>
      <c r="L35" s="543" t="str">
        <f ca="1">LOG入力!AY35</f>
        <v/>
      </c>
      <c r="M35" s="545" t="str">
        <f ca="1">LOG入力!BK35</f>
        <v/>
      </c>
      <c r="N35" s="512" t="str">
        <f ca="1">IF(V35=1,"",IF(LOG入力!AJ35=1,"1",LOG入力!BA35))</f>
        <v/>
      </c>
      <c r="O35" s="538" t="str">
        <f ca="1">IF(V35=1,"",IF(LEN(LOG入力!O35)=0,"",LOG入力!O35))</f>
        <v/>
      </c>
      <c r="P35" s="291" t="str">
        <f ca="1">IF(V35=1,"",IF($AA$4=1,"",IF(LOG入力!BG35=1,"",CONCATENATE($ER35,$FB35,$FL35,$FV35,$GF35))))</f>
        <v/>
      </c>
      <c r="Q35" s="291" t="str">
        <f ca="1">IF(V35=1,"",IF($AA$4=1,"",IF(LOG入力!BG35=1,"",CONCATENATE($ET35,$FD35,$FN35,$FX35,$GH35))))</f>
        <v/>
      </c>
      <c r="R35" s="292" t="str">
        <f ca="1">IF(V35=1,"",IF($AA$4=1,"",IF(LOG入力!BH35&gt;0,0,AA35)))</f>
        <v/>
      </c>
      <c r="S35" s="293" t="str">
        <f t="shared" ca="1" si="2"/>
        <v/>
      </c>
      <c r="T35" s="680"/>
      <c r="U35" s="38"/>
      <c r="V35" s="196">
        <f ca="1">LOG入力!AN35</f>
        <v>1</v>
      </c>
      <c r="W35" s="38"/>
      <c r="X35" s="516" t="str">
        <f t="shared" ca="1" si="3"/>
        <v/>
      </c>
      <c r="Y35" s="515" t="str">
        <f t="shared" ca="1" si="4"/>
        <v/>
      </c>
      <c r="Z35" s="518" t="str">
        <f t="shared" ca="1" si="5"/>
        <v/>
      </c>
      <c r="AA35" s="519" t="str">
        <f t="shared" ca="1" si="6"/>
        <v/>
      </c>
      <c r="AC35" s="6" t="str">
        <f t="shared" ca="1" si="7"/>
        <v/>
      </c>
      <c r="AD35" s="6" t="str">
        <f t="shared" ca="1" si="8"/>
        <v/>
      </c>
      <c r="AE35" s="6" t="str">
        <f t="shared" ca="1" si="9"/>
        <v/>
      </c>
      <c r="AF35" s="6" t="str">
        <f t="shared" ca="1" si="10"/>
        <v/>
      </c>
      <c r="AG35" s="6" t="str">
        <f t="shared" ca="1" si="11"/>
        <v/>
      </c>
      <c r="AH35" s="6" t="str">
        <f t="shared" ca="1" si="12"/>
        <v/>
      </c>
      <c r="AI35" s="6" t="str">
        <f t="shared" ca="1" si="13"/>
        <v/>
      </c>
      <c r="AJ35" s="6" t="str">
        <f t="shared" ca="1" si="14"/>
        <v/>
      </c>
      <c r="AK35" s="6" t="str">
        <f t="shared" ca="1" si="15"/>
        <v/>
      </c>
      <c r="AL35" s="6" t="str">
        <f t="shared" ca="1" si="16"/>
        <v/>
      </c>
      <c r="AM35" s="6" t="str">
        <f t="shared" ca="1" si="17"/>
        <v/>
      </c>
      <c r="AN35" s="6" t="str">
        <f t="shared" ca="1" si="18"/>
        <v/>
      </c>
      <c r="AO35" s="6" t="str">
        <f t="shared" ca="1" si="19"/>
        <v/>
      </c>
      <c r="AP35" s="6" t="str">
        <f t="shared" ca="1" si="20"/>
        <v/>
      </c>
      <c r="AQ35" s="6" t="str">
        <f t="shared" ca="1" si="21"/>
        <v/>
      </c>
      <c r="AR35" s="6" t="str">
        <f t="shared" ca="1" si="22"/>
        <v/>
      </c>
      <c r="AS35" s="6" t="str">
        <f t="shared" ca="1" si="23"/>
        <v/>
      </c>
      <c r="AT35" s="6" t="str">
        <f t="shared" ca="1" si="24"/>
        <v/>
      </c>
      <c r="AU35" s="6" t="str">
        <f t="shared" ca="1" si="25"/>
        <v/>
      </c>
      <c r="AV35" s="6" t="str">
        <f t="shared" ca="1" si="26"/>
        <v/>
      </c>
      <c r="AW35" s="6" t="str">
        <f t="shared" ca="1" si="27"/>
        <v/>
      </c>
      <c r="AY35" s="6" t="str">
        <f t="shared" ca="1" si="28"/>
        <v/>
      </c>
      <c r="AZ35" s="6" t="str">
        <f t="shared" ca="1" si="29"/>
        <v/>
      </c>
      <c r="BA35" s="6" t="str">
        <f t="shared" ca="1" si="30"/>
        <v/>
      </c>
      <c r="BB35" s="6" t="str">
        <f t="shared" ca="1" si="31"/>
        <v/>
      </c>
      <c r="BC35" s="6" t="str">
        <f t="shared" ca="1" si="32"/>
        <v/>
      </c>
      <c r="BD35" s="6" t="str">
        <f t="shared" ca="1" si="33"/>
        <v/>
      </c>
      <c r="BE35" s="6" t="str">
        <f t="shared" ca="1" si="34"/>
        <v/>
      </c>
      <c r="BF35" s="6" t="str">
        <f t="shared" ca="1" si="35"/>
        <v/>
      </c>
      <c r="BG35" s="6" t="str">
        <f t="shared" ca="1" si="36"/>
        <v/>
      </c>
      <c r="BH35" s="6" t="str">
        <f t="shared" ca="1" si="37"/>
        <v/>
      </c>
      <c r="BI35" s="6" t="str">
        <f t="shared" ca="1" si="38"/>
        <v/>
      </c>
      <c r="BJ35" s="6" t="str">
        <f t="shared" ca="1" si="39"/>
        <v/>
      </c>
      <c r="BK35" s="6" t="str">
        <f t="shared" ca="1" si="40"/>
        <v/>
      </c>
      <c r="BL35" s="6" t="str">
        <f t="shared" ca="1" si="41"/>
        <v/>
      </c>
      <c r="BM35" s="6" t="str">
        <f t="shared" ca="1" si="42"/>
        <v/>
      </c>
      <c r="BN35" s="6" t="str">
        <f t="shared" ca="1" si="43"/>
        <v/>
      </c>
      <c r="BO35" s="6" t="str">
        <f t="shared" ca="1" si="44"/>
        <v/>
      </c>
      <c r="BP35" s="6" t="str">
        <f t="shared" ca="1" si="45"/>
        <v/>
      </c>
      <c r="BQ35" s="6" t="str">
        <f t="shared" ca="1" si="46"/>
        <v/>
      </c>
      <c r="BR35" s="6" t="str">
        <f t="shared" ca="1" si="47"/>
        <v/>
      </c>
      <c r="BS35" s="6" t="str">
        <f t="shared" ca="1" si="48"/>
        <v/>
      </c>
      <c r="BU35" s="6" t="str">
        <f t="shared" ca="1" si="49"/>
        <v/>
      </c>
      <c r="BW35" s="515" t="str">
        <f t="shared" ca="1" si="50"/>
        <v/>
      </c>
      <c r="BX35" s="515">
        <f t="shared" ca="1" si="51"/>
        <v>0</v>
      </c>
      <c r="BY35" s="515" t="str">
        <f t="shared" ca="1" si="52"/>
        <v/>
      </c>
      <c r="CA35" s="6">
        <f t="shared" ca="1" si="53"/>
        <v>1</v>
      </c>
      <c r="CC35" s="523" t="str">
        <f t="shared" ca="1" si="54"/>
        <v/>
      </c>
      <c r="CE35" s="6" t="str">
        <f t="shared" ca="1" si="55"/>
        <v/>
      </c>
      <c r="CG35" s="524" t="str">
        <f ca="1">IF(V35=1,"",IF($AA$4=1,"",IF(LOG入力!BH35&gt;0,"",IF(N35=0,"",IF(DX35=1,"",IF(HT35=0,"","★"))))))</f>
        <v/>
      </c>
      <c r="CI35" s="74" t="str">
        <f t="shared" ca="1" si="56"/>
        <v/>
      </c>
      <c r="CK35" s="525" t="str">
        <f ca="1">IF(V35=1,"",IF(LOG入力!BH35&gt;0,1,0))</f>
        <v/>
      </c>
      <c r="CL35" s="74" t="str">
        <f t="shared" ca="1" si="57"/>
        <v/>
      </c>
      <c r="CN35" s="74" t="str">
        <f t="shared" ca="1" si="58"/>
        <v/>
      </c>
      <c r="CO35" s="74" t="str">
        <f t="shared" ca="1" si="59"/>
        <v/>
      </c>
      <c r="CQ35" s="74" t="str">
        <f t="shared" ca="1" si="60"/>
        <v/>
      </c>
      <c r="CR35" s="74" t="str">
        <f t="shared" ca="1" si="61"/>
        <v/>
      </c>
      <c r="CS35" s="74" t="str">
        <f t="shared" ca="1" si="62"/>
        <v/>
      </c>
      <c r="CT35" s="74" t="str">
        <f t="shared" ca="1" si="63"/>
        <v/>
      </c>
      <c r="CU35" s="74" t="str">
        <f t="shared" ca="1" si="64"/>
        <v/>
      </c>
      <c r="CV35" s="74" t="str">
        <f t="shared" ca="1" si="65"/>
        <v/>
      </c>
      <c r="CW35" s="74" t="str">
        <f t="shared" ca="1" si="66"/>
        <v/>
      </c>
      <c r="CX35" s="74" t="str">
        <f t="shared" ca="1" si="67"/>
        <v/>
      </c>
      <c r="CY35" s="74" t="str">
        <f t="shared" ca="1" si="68"/>
        <v/>
      </c>
      <c r="CZ35" s="74" t="str">
        <f t="shared" ca="1" si="69"/>
        <v/>
      </c>
      <c r="DA35" s="74" t="str">
        <f t="shared" ca="1" si="70"/>
        <v/>
      </c>
      <c r="DB35" s="74" t="str">
        <f t="shared" ca="1" si="71"/>
        <v/>
      </c>
      <c r="DD35" s="74" t="str">
        <f t="shared" ca="1" si="72"/>
        <v/>
      </c>
      <c r="DE35" s="74" t="str">
        <f t="shared" ca="1" si="73"/>
        <v/>
      </c>
      <c r="DF35" s="74" t="str">
        <f t="shared" ca="1" si="74"/>
        <v/>
      </c>
      <c r="DG35" s="74" t="str">
        <f t="shared" ca="1" si="75"/>
        <v/>
      </c>
      <c r="DH35" s="74" t="str">
        <f t="shared" ca="1" si="76"/>
        <v/>
      </c>
      <c r="DI35" s="74" t="str">
        <f t="shared" ca="1" si="77"/>
        <v/>
      </c>
      <c r="DJ35" s="74" t="str">
        <f t="shared" ca="1" si="78"/>
        <v/>
      </c>
      <c r="DK35" s="74" t="str">
        <f t="shared" ca="1" si="79"/>
        <v/>
      </c>
      <c r="DL35" s="74" t="str">
        <f t="shared" ca="1" si="80"/>
        <v/>
      </c>
      <c r="DM35" s="74" t="str">
        <f t="shared" ca="1" si="81"/>
        <v/>
      </c>
      <c r="DN35" s="74" t="str">
        <f t="shared" ca="1" si="82"/>
        <v/>
      </c>
      <c r="DO35" s="74" t="str">
        <f t="shared" ca="1" si="83"/>
        <v/>
      </c>
      <c r="DQ35" s="74" t="str">
        <f t="shared" ca="1" si="84"/>
        <v/>
      </c>
      <c r="DS35" s="74" t="str">
        <f t="shared" ca="1" si="85"/>
        <v/>
      </c>
      <c r="DT35" s="74" t="str">
        <f t="shared" ca="1" si="86"/>
        <v/>
      </c>
      <c r="DV35" s="525" t="str">
        <f t="shared" ca="1" si="87"/>
        <v/>
      </c>
      <c r="DW35" s="74" t="str">
        <f t="shared" ca="1" si="88"/>
        <v/>
      </c>
      <c r="DX35" s="485" t="str">
        <f t="shared" ca="1" si="89"/>
        <v/>
      </c>
      <c r="DY35" s="74" t="str">
        <f t="shared" ca="1" si="90"/>
        <v/>
      </c>
      <c r="DZ35" s="74" t="str">
        <f t="shared" ca="1" si="91"/>
        <v/>
      </c>
      <c r="EA35" s="74" t="str">
        <f t="shared" ca="1" si="92"/>
        <v/>
      </c>
      <c r="EC35" s="74" t="str">
        <f t="shared" ca="1" si="93"/>
        <v/>
      </c>
      <c r="ED35" s="74" t="str">
        <f t="shared" ca="1" si="94"/>
        <v/>
      </c>
      <c r="EE35" s="74" t="str">
        <f t="shared" ca="1" si="95"/>
        <v/>
      </c>
      <c r="EG35" s="479" t="str">
        <f ca="1">IF(V35=1,"",IF(LOG入力!BH35&gt;0,0,IF(CG35="★",0,IF(R35=1,0,IF(N35=0,0,1)))))</f>
        <v/>
      </c>
      <c r="EH35" s="483" t="str">
        <f t="shared" ca="1" si="96"/>
        <v/>
      </c>
      <c r="EI35" s="483" t="str">
        <f t="shared" ca="1" si="97"/>
        <v/>
      </c>
      <c r="EJ35" s="483" t="str">
        <f t="shared" ca="1" si="98"/>
        <v/>
      </c>
      <c r="EL35" s="71">
        <f t="shared" ca="1" si="99"/>
        <v>0</v>
      </c>
      <c r="EM35" s="6">
        <f t="shared" ca="1" si="100"/>
        <v>0</v>
      </c>
      <c r="EN35" s="6" t="str">
        <f t="shared" ca="1" si="101"/>
        <v/>
      </c>
      <c r="EO35" s="6">
        <f ca="1">IF(LOG入力!BH35&gt;0,0,IF(EM35=0,0,(IF(COUNTIF($EN$19:EN35,EN35)=1,IF($FS$3="N",1,IF(EH35=1,1,0))))))</f>
        <v>0</v>
      </c>
      <c r="EP35" s="6" t="str">
        <f ca="1">IF(LOG入力!BH35&gt;0,"",IF(EO35=1,$X35,""))</f>
        <v/>
      </c>
      <c r="EQ35" s="6" t="str">
        <f ca="1">IF(LOG入力!BH35&gt;0,"",IF(EO35=1,$Y35,""))</f>
        <v/>
      </c>
      <c r="ER35" s="520" t="str">
        <f ca="1">IF(LOG入力!BH35&gt;0,"",IF(COUNTIF($EP$19:$EP35,EP35)=1,EP35,""))</f>
        <v/>
      </c>
      <c r="ES35" s="520">
        <f ca="1">IF(LOG入力!BH35&gt;0,0,IF((EL35=1),IF(($ER35=""),0,1),0))</f>
        <v>0</v>
      </c>
      <c r="ET35" s="520" t="str">
        <f ca="1">IF(LOG入力!BH35&gt;0,"",IF(COUNTIF($EQ$19:EQ35,EQ35)=1,EQ35,""))</f>
        <v/>
      </c>
      <c r="EU35" s="539">
        <f ca="1">IF(LOG入力!BH35&gt;0,0,IF((EL35=1),IF(($ET35=""),0,1),0))</f>
        <v>0</v>
      </c>
      <c r="EV35" s="71">
        <f t="shared" ca="1" si="102"/>
        <v>0</v>
      </c>
      <c r="EW35" s="6">
        <f t="shared" ca="1" si="103"/>
        <v>0</v>
      </c>
      <c r="EX35" s="6" t="str">
        <f t="shared" ca="1" si="104"/>
        <v/>
      </c>
      <c r="EY35" s="6">
        <f ca="1">IF(LOG入力!BH35&gt;0,0,IF(EW35=0,0,(IF(COUNTIF($EX$19:EX35,EX35)=1,IF($FS$3="N",1,IF(EH35=1,1,0))))))</f>
        <v>0</v>
      </c>
      <c r="EZ35" s="6" t="str">
        <f ca="1">IF(LOG入力!BH35&gt;0,"",IF(EY35=1,$X35,""))</f>
        <v/>
      </c>
      <c r="FA35" s="6" t="str">
        <f ca="1">IF(LOG入力!BH35&gt;0,"",IF(EY35=1,$Y35,""))</f>
        <v/>
      </c>
      <c r="FB35" s="6" t="str">
        <f ca="1">IF(LOG入力!BH35&gt;0,"",IF(COUNTIF($EZ$19:$EZ35,EZ35)=1,EZ35,""))</f>
        <v/>
      </c>
      <c r="FC35" s="6">
        <f ca="1">IF(LOG入力!BH35&gt;0,0,IF((EV35=1),IF(($FB35=""),0,1),0))</f>
        <v>0</v>
      </c>
      <c r="FD35" s="6" t="str">
        <f ca="1">IF(LOG入力!BH35&gt;0,"",IF(COUNTIF($FA$19:FA35,FA35)=1,FA35,""))</f>
        <v/>
      </c>
      <c r="FE35" s="72">
        <f ca="1">IF(LOG入力!BH35&gt;0,0,IF((EV35=1),IF(($FD35=""),0,1),0))</f>
        <v>0</v>
      </c>
      <c r="FF35" s="71">
        <f t="shared" ca="1" si="105"/>
        <v>0</v>
      </c>
      <c r="FG35" s="6">
        <f t="shared" ca="1" si="106"/>
        <v>0</v>
      </c>
      <c r="FH35" s="6" t="str">
        <f t="shared" ca="1" si="107"/>
        <v/>
      </c>
      <c r="FI35" s="6">
        <f ca="1">IF(LOG入力!BH35&gt;0,0,IF(FG35=0,0,(IF(COUNTIF($FH$19:FH35,FH35)=1,IF($FS$3="N",1,IF(EH35=1,1,0))))))</f>
        <v>0</v>
      </c>
      <c r="FJ35" s="6" t="str">
        <f ca="1">IF(LOG入力!BH35&gt;0,"",IF(FI35=1,$X35,""))</f>
        <v/>
      </c>
      <c r="FK35" s="6" t="str">
        <f ca="1">IF(LOG入力!BH35&gt;0,"",IF(FI35=1,$Y35,""))</f>
        <v/>
      </c>
      <c r="FL35" s="6" t="str">
        <f ca="1">IF(LOG入力!BH35&gt;0,"",IF(COUNTIF($FJ$19:$FJ35,FJ35)=1,FJ35,""))</f>
        <v/>
      </c>
      <c r="FM35" s="6">
        <f ca="1">IF(LOG入力!BH35&gt;0,0,IF((FF35=1),IF(($FL35=""),0,1),0))</f>
        <v>0</v>
      </c>
      <c r="FN35" s="6" t="str">
        <f ca="1">IF(LOG入力!BH35&gt;0,"",IF(COUNTIF($FK$19:FK35,FK35)=1,FK35,""))</f>
        <v/>
      </c>
      <c r="FO35" s="72">
        <f ca="1">IF(LOG入力!BH35&gt;0,0,IF((FF35=1),IF(($FN35=""),0,1),0))</f>
        <v>0</v>
      </c>
      <c r="FP35" s="71">
        <f t="shared" ca="1" si="108"/>
        <v>0</v>
      </c>
      <c r="FQ35" s="6">
        <f t="shared" ca="1" si="109"/>
        <v>0</v>
      </c>
      <c r="FR35" s="6" t="str">
        <f t="shared" ca="1" si="110"/>
        <v/>
      </c>
      <c r="FS35" s="6">
        <f ca="1">IF(LOG入力!BH35&gt;0,0,IF(FQ35=0,0,(IF(COUNTIF($FR$19:FR35,FR35)=1,IF($FS$3="N",1,IF(EH35=1,1,0))))))</f>
        <v>0</v>
      </c>
      <c r="FT35" s="6" t="str">
        <f ca="1">IF(LOG入力!BH35&gt;0,"",IF(FS35=1,$X35,""))</f>
        <v/>
      </c>
      <c r="FU35" s="6" t="str">
        <f ca="1">IF(LOG入力!BH35&gt;0,"",IF(FS35=1,$Y35,""))</f>
        <v/>
      </c>
      <c r="FV35" s="6" t="str">
        <f ca="1">IF(LOG入力!BH35&gt;0,"",IF(COUNTIF($FT$19:$FT35,FT35)=1,FT35,""))</f>
        <v/>
      </c>
      <c r="FW35" s="6">
        <f ca="1">IF(LOG入力!BH35&gt;0,0,IF((FP35=1),IF(($FV35=""),0,1),0))</f>
        <v>0</v>
      </c>
      <c r="FX35" s="6" t="str">
        <f ca="1">IF(LOG入力!BH35&gt;0,"",IF(COUNTIF($FU$19:FU35,FU35)=1,FU35,""))</f>
        <v/>
      </c>
      <c r="FY35" s="72">
        <f ca="1">IF(LOG入力!BH35&gt;0,0,IF((FP35=1),IF(($FX35=""),0,1),0))</f>
        <v>0</v>
      </c>
      <c r="FZ35" s="71">
        <f t="shared" ca="1" si="111"/>
        <v>0</v>
      </c>
      <c r="GA35" s="6">
        <f t="shared" ca="1" si="112"/>
        <v>0</v>
      </c>
      <c r="GB35" s="6" t="str">
        <f t="shared" ca="1" si="113"/>
        <v/>
      </c>
      <c r="GC35" s="6">
        <f ca="1">IF(LOG入力!BH35&gt;0,0,IF(GA35=0,0,(IF(COUNTIF($GB$19:GB35,GB35)=1,IF($FS$3="N",1,IF(EH35=1,1,0))))))</f>
        <v>0</v>
      </c>
      <c r="GD35" s="6" t="str">
        <f ca="1">IF(LOG入力!BH35&gt;0,"",IF(GC35=1,$X35,""))</f>
        <v/>
      </c>
      <c r="GE35" s="6" t="str">
        <f ca="1">IF(LOG入力!BH35&gt;0,"",IF(GC35=1,$Y35,""))</f>
        <v/>
      </c>
      <c r="GF35" s="6" t="str">
        <f ca="1">IF(LOG入力!BH35&gt;0,"",IF(COUNTIF($GD$19:$GD35,GD35)=1,GD35,""))</f>
        <v/>
      </c>
      <c r="GG35" s="6">
        <f ca="1">IF(LOG入力!BH35&gt;0,0,IF((FZ35=1),IF(($GF35=""),0,1),0))</f>
        <v>0</v>
      </c>
      <c r="GH35" s="6" t="str">
        <f ca="1">IF(LOG入力!BH35&gt;0,"",IF(COUNTIF($GE$19:GE35,GE35)=1,GE35,""))</f>
        <v/>
      </c>
      <c r="GI35" s="72">
        <f ca="1">IF(LOG入力!BH35&gt;0,0,IF((FZ35=1),IF(($GH35=""),0,1),0))</f>
        <v>0</v>
      </c>
      <c r="GK35" s="455" t="str">
        <f ca="1">IF(V35=1,"",IF(LEN(LOG入力!AS35)=0,"",LOG入力!AS35))</f>
        <v/>
      </c>
      <c r="GL35" s="378" t="str">
        <f t="shared" ca="1" si="114"/>
        <v/>
      </c>
      <c r="GM35" s="378" t="str">
        <f t="shared" ca="1" si="115"/>
        <v/>
      </c>
      <c r="GN35" s="74" t="str">
        <f t="shared" ca="1" si="116"/>
        <v/>
      </c>
      <c r="GO35" s="74" t="str">
        <f t="shared" ca="1" si="117"/>
        <v/>
      </c>
      <c r="GQ35" s="74" t="str">
        <f t="shared" ca="1" si="118"/>
        <v/>
      </c>
      <c r="GR35" s="74" t="str">
        <f t="shared" ca="1" si="119"/>
        <v/>
      </c>
      <c r="GS35" s="74" t="str">
        <f t="shared" ca="1" si="120"/>
        <v/>
      </c>
      <c r="GT35" s="74" t="str">
        <f t="shared" ca="1" si="121"/>
        <v/>
      </c>
      <c r="GU35" s="74" t="str">
        <f t="shared" ca="1" si="122"/>
        <v/>
      </c>
      <c r="GV35" s="74" t="str">
        <f t="shared" ca="1" si="123"/>
        <v/>
      </c>
      <c r="GX35" s="74" t="str">
        <f t="shared" ca="1" si="124"/>
        <v/>
      </c>
      <c r="GY35" s="74" t="str">
        <f t="shared" ca="1" si="125"/>
        <v/>
      </c>
      <c r="GZ35" s="74" t="str">
        <f ca="1">IF(V35=1,"",IF(LOG入力!BH35&gt;0,0,IF(GY35=0,0,IF((VALUE((TYPE(VALUE(J35)))))=16,0,IF(VALUE(J35)&lt;60,1,IF(VALUE(J35)&lt;100,0,IF(VALUE(J35)&lt;600,2,0)))))))</f>
        <v/>
      </c>
      <c r="HA35" s="74" t="str">
        <f t="shared" ca="1" si="126"/>
        <v/>
      </c>
      <c r="HB35" s="74" t="str">
        <f ca="1">IF(V35=1,"",IF(LOG入力!BH35&gt;0,0,IF(HA35=0,0,IF((VALUE((TYPE(VALUE(L35)))))=16,0,IF(VALUE(L35)&lt;60,1,IF(VALUE(L35)&lt;100,0,IF(VALUE(L35)&lt;600,2,0)))))))</f>
        <v/>
      </c>
      <c r="HD35" s="74" t="str">
        <f t="shared" ca="1" si="127"/>
        <v/>
      </c>
      <c r="HF35" s="74" t="str">
        <f t="shared" ca="1" si="128"/>
        <v/>
      </c>
      <c r="HG35" s="74" t="str">
        <f t="shared" ca="1" si="129"/>
        <v/>
      </c>
      <c r="HH35" s="74" t="str">
        <f t="shared" ca="1" si="130"/>
        <v/>
      </c>
      <c r="HI35" s="74" t="str">
        <f t="shared" ca="1" si="131"/>
        <v/>
      </c>
      <c r="HJ35" s="74" t="str">
        <f t="shared" ca="1" si="132"/>
        <v/>
      </c>
      <c r="HK35" s="74" t="str">
        <f t="shared" ca="1" si="133"/>
        <v/>
      </c>
      <c r="HL35" s="74" t="str">
        <f t="shared" ca="1" si="134"/>
        <v/>
      </c>
      <c r="HM35" s="74" t="str">
        <f t="shared" ca="1" si="135"/>
        <v/>
      </c>
      <c r="HN35" s="74" t="str">
        <f t="shared" ca="1" si="136"/>
        <v/>
      </c>
      <c r="HO35" s="529" t="str">
        <f t="shared" ca="1" si="137"/>
        <v/>
      </c>
      <c r="HP35" s="74" t="str">
        <f t="shared" ca="1" si="138"/>
        <v/>
      </c>
      <c r="HQ35" s="74" t="str">
        <f t="shared" ca="1" si="139"/>
        <v/>
      </c>
      <c r="HR35" s="74" t="str">
        <f t="shared" ca="1" si="140"/>
        <v/>
      </c>
      <c r="HS35" s="74" t="str">
        <f t="shared" ca="1" si="141"/>
        <v/>
      </c>
      <c r="HT35" s="74" t="str">
        <f ca="1">IF(V35=1,"",IF(LOG入力!BH35&gt;0,0,IF(DV35=1,0,IF(N35="0",0,IF(SUM(HD35:HS35)&gt;0,1,0)))))</f>
        <v/>
      </c>
      <c r="HV35" s="152" t="s">
        <v>179</v>
      </c>
      <c r="HW35" s="153" t="s">
        <v>173</v>
      </c>
      <c r="HY35" s="540" t="s">
        <v>180</v>
      </c>
      <c r="HZ35" s="153" t="s">
        <v>173</v>
      </c>
    </row>
    <row r="36" spans="1:234" x14ac:dyDescent="0.15">
      <c r="A36" s="5"/>
      <c r="B36" s="532" t="str">
        <f t="shared" ca="1" si="0"/>
        <v/>
      </c>
      <c r="C36" s="570" t="str">
        <f ca="1">LOG入力!AP36</f>
        <v/>
      </c>
      <c r="D36" s="534" t="str">
        <f ca="1">LOG入力!AQ36</f>
        <v/>
      </c>
      <c r="E36" s="534" t="str">
        <f ca="1">LOG入力!AR36</f>
        <v/>
      </c>
      <c r="F36" s="535" t="str">
        <f t="shared" ca="1" si="1"/>
        <v/>
      </c>
      <c r="G36" s="536" t="str">
        <f ca="1">LOG入力!AT36</f>
        <v/>
      </c>
      <c r="H36" s="516" t="str">
        <f ca="1">LOG入力!AU36</f>
        <v/>
      </c>
      <c r="I36" s="542" t="str">
        <f ca="1">LOG入力!AV36</f>
        <v/>
      </c>
      <c r="J36" s="543" t="str">
        <f ca="1">LOG入力!AW36</f>
        <v/>
      </c>
      <c r="K36" s="544" t="str">
        <f ca="1">LOG入力!BJ36</f>
        <v/>
      </c>
      <c r="L36" s="543" t="str">
        <f ca="1">LOG入力!AY36</f>
        <v/>
      </c>
      <c r="M36" s="545" t="str">
        <f ca="1">LOG入力!BK36</f>
        <v/>
      </c>
      <c r="N36" s="512" t="str">
        <f ca="1">IF(V36=1,"",IF(LOG入力!AJ36=1,"1",LOG入力!BA36))</f>
        <v/>
      </c>
      <c r="O36" s="538" t="str">
        <f ca="1">IF(V36=1,"",IF(LEN(LOG入力!O36)=0,"",LOG入力!O36))</f>
        <v/>
      </c>
      <c r="P36" s="291" t="str">
        <f ca="1">IF(V36=1,"",IF($AA$4=1,"",IF(LOG入力!BG36=1,"",CONCATENATE($ER36,$FB36,$FL36,$FV36,$GF36))))</f>
        <v/>
      </c>
      <c r="Q36" s="291" t="str">
        <f ca="1">IF(V36=1,"",IF($AA$4=1,"",IF(LOG入力!BG36=1,"",CONCATENATE($ET36,$FD36,$FN36,$FX36,$GH36))))</f>
        <v/>
      </c>
      <c r="R36" s="292" t="str">
        <f ca="1">IF(V36=1,"",IF($AA$4=1,"",IF(LOG入力!BH36&gt;0,0,AA36)))</f>
        <v/>
      </c>
      <c r="S36" s="293" t="str">
        <f t="shared" ca="1" si="2"/>
        <v/>
      </c>
      <c r="T36" s="680"/>
      <c r="U36" s="38"/>
      <c r="V36" s="196">
        <f ca="1">LOG入力!AN36</f>
        <v>1</v>
      </c>
      <c r="W36" s="38"/>
      <c r="X36" s="516" t="str">
        <f t="shared" ca="1" si="3"/>
        <v/>
      </c>
      <c r="Y36" s="515" t="str">
        <f t="shared" ca="1" si="4"/>
        <v/>
      </c>
      <c r="Z36" s="518" t="str">
        <f t="shared" ca="1" si="5"/>
        <v/>
      </c>
      <c r="AA36" s="519" t="str">
        <f t="shared" ca="1" si="6"/>
        <v/>
      </c>
      <c r="AC36" s="6" t="str">
        <f t="shared" ca="1" si="7"/>
        <v/>
      </c>
      <c r="AD36" s="6" t="str">
        <f t="shared" ca="1" si="8"/>
        <v/>
      </c>
      <c r="AE36" s="6" t="str">
        <f t="shared" ca="1" si="9"/>
        <v/>
      </c>
      <c r="AF36" s="6" t="str">
        <f t="shared" ca="1" si="10"/>
        <v/>
      </c>
      <c r="AG36" s="6" t="str">
        <f t="shared" ca="1" si="11"/>
        <v/>
      </c>
      <c r="AH36" s="6" t="str">
        <f t="shared" ca="1" si="12"/>
        <v/>
      </c>
      <c r="AI36" s="6" t="str">
        <f t="shared" ca="1" si="13"/>
        <v/>
      </c>
      <c r="AJ36" s="6" t="str">
        <f t="shared" ca="1" si="14"/>
        <v/>
      </c>
      <c r="AK36" s="6" t="str">
        <f t="shared" ca="1" si="15"/>
        <v/>
      </c>
      <c r="AL36" s="6" t="str">
        <f t="shared" ca="1" si="16"/>
        <v/>
      </c>
      <c r="AM36" s="6" t="str">
        <f t="shared" ca="1" si="17"/>
        <v/>
      </c>
      <c r="AN36" s="6" t="str">
        <f t="shared" ca="1" si="18"/>
        <v/>
      </c>
      <c r="AO36" s="6" t="str">
        <f t="shared" ca="1" si="19"/>
        <v/>
      </c>
      <c r="AP36" s="6" t="str">
        <f t="shared" ca="1" si="20"/>
        <v/>
      </c>
      <c r="AQ36" s="6" t="str">
        <f t="shared" ca="1" si="21"/>
        <v/>
      </c>
      <c r="AR36" s="6" t="str">
        <f t="shared" ca="1" si="22"/>
        <v/>
      </c>
      <c r="AS36" s="6" t="str">
        <f t="shared" ca="1" si="23"/>
        <v/>
      </c>
      <c r="AT36" s="6" t="str">
        <f t="shared" ca="1" si="24"/>
        <v/>
      </c>
      <c r="AU36" s="6" t="str">
        <f t="shared" ca="1" si="25"/>
        <v/>
      </c>
      <c r="AV36" s="6" t="str">
        <f t="shared" ca="1" si="26"/>
        <v/>
      </c>
      <c r="AW36" s="6" t="str">
        <f t="shared" ca="1" si="27"/>
        <v/>
      </c>
      <c r="AY36" s="6" t="str">
        <f t="shared" ca="1" si="28"/>
        <v/>
      </c>
      <c r="AZ36" s="6" t="str">
        <f t="shared" ca="1" si="29"/>
        <v/>
      </c>
      <c r="BA36" s="6" t="str">
        <f t="shared" ca="1" si="30"/>
        <v/>
      </c>
      <c r="BB36" s="6" t="str">
        <f t="shared" ca="1" si="31"/>
        <v/>
      </c>
      <c r="BC36" s="6" t="str">
        <f t="shared" ca="1" si="32"/>
        <v/>
      </c>
      <c r="BD36" s="6" t="str">
        <f t="shared" ca="1" si="33"/>
        <v/>
      </c>
      <c r="BE36" s="6" t="str">
        <f t="shared" ca="1" si="34"/>
        <v/>
      </c>
      <c r="BF36" s="6" t="str">
        <f t="shared" ca="1" si="35"/>
        <v/>
      </c>
      <c r="BG36" s="6" t="str">
        <f t="shared" ca="1" si="36"/>
        <v/>
      </c>
      <c r="BH36" s="6" t="str">
        <f t="shared" ca="1" si="37"/>
        <v/>
      </c>
      <c r="BI36" s="6" t="str">
        <f t="shared" ca="1" si="38"/>
        <v/>
      </c>
      <c r="BJ36" s="6" t="str">
        <f t="shared" ca="1" si="39"/>
        <v/>
      </c>
      <c r="BK36" s="6" t="str">
        <f t="shared" ca="1" si="40"/>
        <v/>
      </c>
      <c r="BL36" s="6" t="str">
        <f t="shared" ca="1" si="41"/>
        <v/>
      </c>
      <c r="BM36" s="6" t="str">
        <f t="shared" ca="1" si="42"/>
        <v/>
      </c>
      <c r="BN36" s="6" t="str">
        <f t="shared" ca="1" si="43"/>
        <v/>
      </c>
      <c r="BO36" s="6" t="str">
        <f t="shared" ca="1" si="44"/>
        <v/>
      </c>
      <c r="BP36" s="6" t="str">
        <f t="shared" ca="1" si="45"/>
        <v/>
      </c>
      <c r="BQ36" s="6" t="str">
        <f t="shared" ca="1" si="46"/>
        <v/>
      </c>
      <c r="BR36" s="6" t="str">
        <f t="shared" ca="1" si="47"/>
        <v/>
      </c>
      <c r="BS36" s="6" t="str">
        <f t="shared" ca="1" si="48"/>
        <v/>
      </c>
      <c r="BU36" s="6" t="str">
        <f t="shared" ca="1" si="49"/>
        <v/>
      </c>
      <c r="BW36" s="515" t="str">
        <f t="shared" ca="1" si="50"/>
        <v/>
      </c>
      <c r="BX36" s="515">
        <f t="shared" ca="1" si="51"/>
        <v>0</v>
      </c>
      <c r="BY36" s="515" t="str">
        <f t="shared" ca="1" si="52"/>
        <v/>
      </c>
      <c r="CA36" s="6">
        <f t="shared" ca="1" si="53"/>
        <v>1</v>
      </c>
      <c r="CC36" s="523" t="str">
        <f t="shared" ca="1" si="54"/>
        <v/>
      </c>
      <c r="CE36" s="6" t="str">
        <f t="shared" ca="1" si="55"/>
        <v/>
      </c>
      <c r="CG36" s="524" t="str">
        <f ca="1">IF(V36=1,"",IF($AA$4=1,"",IF(LOG入力!BH36&gt;0,"",IF(N36=0,"",IF(DX36=1,"",IF(HT36=0,"","★"))))))</f>
        <v/>
      </c>
      <c r="CI36" s="74" t="str">
        <f t="shared" ca="1" si="56"/>
        <v/>
      </c>
      <c r="CK36" s="525" t="str">
        <f ca="1">IF(V36=1,"",IF(LOG入力!BH36&gt;0,1,0))</f>
        <v/>
      </c>
      <c r="CL36" s="74" t="str">
        <f t="shared" ca="1" si="57"/>
        <v/>
      </c>
      <c r="CN36" s="74" t="str">
        <f t="shared" ca="1" si="58"/>
        <v/>
      </c>
      <c r="CO36" s="74" t="str">
        <f t="shared" ca="1" si="59"/>
        <v/>
      </c>
      <c r="CQ36" s="74" t="str">
        <f t="shared" ca="1" si="60"/>
        <v/>
      </c>
      <c r="CR36" s="74" t="str">
        <f t="shared" ca="1" si="61"/>
        <v/>
      </c>
      <c r="CS36" s="74" t="str">
        <f t="shared" ca="1" si="62"/>
        <v/>
      </c>
      <c r="CT36" s="74" t="str">
        <f t="shared" ca="1" si="63"/>
        <v/>
      </c>
      <c r="CU36" s="74" t="str">
        <f t="shared" ca="1" si="64"/>
        <v/>
      </c>
      <c r="CV36" s="74" t="str">
        <f t="shared" ca="1" si="65"/>
        <v/>
      </c>
      <c r="CW36" s="74" t="str">
        <f t="shared" ca="1" si="66"/>
        <v/>
      </c>
      <c r="CX36" s="74" t="str">
        <f t="shared" ca="1" si="67"/>
        <v/>
      </c>
      <c r="CY36" s="74" t="str">
        <f t="shared" ca="1" si="68"/>
        <v/>
      </c>
      <c r="CZ36" s="74" t="str">
        <f t="shared" ca="1" si="69"/>
        <v/>
      </c>
      <c r="DA36" s="74" t="str">
        <f t="shared" ca="1" si="70"/>
        <v/>
      </c>
      <c r="DB36" s="74" t="str">
        <f t="shared" ca="1" si="71"/>
        <v/>
      </c>
      <c r="DD36" s="74" t="str">
        <f t="shared" ca="1" si="72"/>
        <v/>
      </c>
      <c r="DE36" s="74" t="str">
        <f t="shared" ca="1" si="73"/>
        <v/>
      </c>
      <c r="DF36" s="74" t="str">
        <f t="shared" ca="1" si="74"/>
        <v/>
      </c>
      <c r="DG36" s="74" t="str">
        <f t="shared" ca="1" si="75"/>
        <v/>
      </c>
      <c r="DH36" s="74" t="str">
        <f t="shared" ca="1" si="76"/>
        <v/>
      </c>
      <c r="DI36" s="74" t="str">
        <f t="shared" ca="1" si="77"/>
        <v/>
      </c>
      <c r="DJ36" s="74" t="str">
        <f t="shared" ca="1" si="78"/>
        <v/>
      </c>
      <c r="DK36" s="74" t="str">
        <f t="shared" ca="1" si="79"/>
        <v/>
      </c>
      <c r="DL36" s="74" t="str">
        <f t="shared" ca="1" si="80"/>
        <v/>
      </c>
      <c r="DM36" s="74" t="str">
        <f t="shared" ca="1" si="81"/>
        <v/>
      </c>
      <c r="DN36" s="74" t="str">
        <f t="shared" ca="1" si="82"/>
        <v/>
      </c>
      <c r="DO36" s="74" t="str">
        <f t="shared" ca="1" si="83"/>
        <v/>
      </c>
      <c r="DQ36" s="74" t="str">
        <f t="shared" ca="1" si="84"/>
        <v/>
      </c>
      <c r="DS36" s="74" t="str">
        <f t="shared" ca="1" si="85"/>
        <v/>
      </c>
      <c r="DT36" s="74" t="str">
        <f t="shared" ca="1" si="86"/>
        <v/>
      </c>
      <c r="DV36" s="525" t="str">
        <f t="shared" ca="1" si="87"/>
        <v/>
      </c>
      <c r="DW36" s="74" t="str">
        <f t="shared" ca="1" si="88"/>
        <v/>
      </c>
      <c r="DX36" s="485" t="str">
        <f t="shared" ca="1" si="89"/>
        <v/>
      </c>
      <c r="DY36" s="74" t="str">
        <f t="shared" ca="1" si="90"/>
        <v/>
      </c>
      <c r="DZ36" s="74" t="str">
        <f t="shared" ca="1" si="91"/>
        <v/>
      </c>
      <c r="EA36" s="74" t="str">
        <f t="shared" ca="1" si="92"/>
        <v/>
      </c>
      <c r="EC36" s="74" t="str">
        <f t="shared" ca="1" si="93"/>
        <v/>
      </c>
      <c r="ED36" s="74" t="str">
        <f t="shared" ca="1" si="94"/>
        <v/>
      </c>
      <c r="EE36" s="74" t="str">
        <f t="shared" ca="1" si="95"/>
        <v/>
      </c>
      <c r="EG36" s="479" t="str">
        <f ca="1">IF(V36=1,"",IF(LOG入力!BH36&gt;0,0,IF(CG36="★",0,IF(R36=1,0,IF(N36=0,0,1)))))</f>
        <v/>
      </c>
      <c r="EH36" s="483" t="str">
        <f t="shared" ca="1" si="96"/>
        <v/>
      </c>
      <c r="EI36" s="483" t="str">
        <f t="shared" ca="1" si="97"/>
        <v/>
      </c>
      <c r="EJ36" s="483" t="str">
        <f t="shared" ca="1" si="98"/>
        <v/>
      </c>
      <c r="EL36" s="71">
        <f t="shared" ca="1" si="99"/>
        <v>0</v>
      </c>
      <c r="EM36" s="6">
        <f t="shared" ca="1" si="100"/>
        <v>0</v>
      </c>
      <c r="EN36" s="6" t="str">
        <f t="shared" ca="1" si="101"/>
        <v/>
      </c>
      <c r="EO36" s="6">
        <f ca="1">IF(LOG入力!BH36&gt;0,0,IF(EM36=0,0,(IF(COUNTIF($EN$19:EN36,EN36)=1,IF($FS$3="N",1,IF(EH36=1,1,0))))))</f>
        <v>0</v>
      </c>
      <c r="EP36" s="6" t="str">
        <f ca="1">IF(LOG入力!BH36&gt;0,"",IF(EO36=1,$X36,""))</f>
        <v/>
      </c>
      <c r="EQ36" s="6" t="str">
        <f ca="1">IF(LOG入力!BH36&gt;0,"",IF(EO36=1,$Y36,""))</f>
        <v/>
      </c>
      <c r="ER36" s="520" t="str">
        <f ca="1">IF(LOG入力!BH36&gt;0,"",IF(COUNTIF($EP$19:$EP36,EP36)=1,EP36,""))</f>
        <v/>
      </c>
      <c r="ES36" s="520">
        <f ca="1">IF(LOG入力!BH36&gt;0,0,IF((EL36=1),IF(($ER36=""),0,1),0))</f>
        <v>0</v>
      </c>
      <c r="ET36" s="520" t="str">
        <f ca="1">IF(LOG入力!BH36&gt;0,"",IF(COUNTIF($EQ$19:EQ36,EQ36)=1,EQ36,""))</f>
        <v/>
      </c>
      <c r="EU36" s="539">
        <f ca="1">IF(LOG入力!BH36&gt;0,0,IF((EL36=1),IF(($ET36=""),0,1),0))</f>
        <v>0</v>
      </c>
      <c r="EV36" s="71">
        <f t="shared" ca="1" si="102"/>
        <v>0</v>
      </c>
      <c r="EW36" s="6">
        <f t="shared" ca="1" si="103"/>
        <v>0</v>
      </c>
      <c r="EX36" s="6" t="str">
        <f t="shared" ca="1" si="104"/>
        <v/>
      </c>
      <c r="EY36" s="6">
        <f ca="1">IF(LOG入力!BH36&gt;0,0,IF(EW36=0,0,(IF(COUNTIF($EX$19:EX36,EX36)=1,IF($FS$3="N",1,IF(EH36=1,1,0))))))</f>
        <v>0</v>
      </c>
      <c r="EZ36" s="6" t="str">
        <f ca="1">IF(LOG入力!BH36&gt;0,"",IF(EY36=1,$X36,""))</f>
        <v/>
      </c>
      <c r="FA36" s="6" t="str">
        <f ca="1">IF(LOG入力!BH36&gt;0,"",IF(EY36=1,$Y36,""))</f>
        <v/>
      </c>
      <c r="FB36" s="6" t="str">
        <f ca="1">IF(LOG入力!BH36&gt;0,"",IF(COUNTIF($EZ$19:$EZ36,EZ36)=1,EZ36,""))</f>
        <v/>
      </c>
      <c r="FC36" s="6">
        <f ca="1">IF(LOG入力!BH36&gt;0,0,IF((EV36=1),IF(($FB36=""),0,1),0))</f>
        <v>0</v>
      </c>
      <c r="FD36" s="6" t="str">
        <f ca="1">IF(LOG入力!BH36&gt;0,"",IF(COUNTIF($FA$19:FA36,FA36)=1,FA36,""))</f>
        <v/>
      </c>
      <c r="FE36" s="72">
        <f ca="1">IF(LOG入力!BH36&gt;0,0,IF((EV36=1),IF(($FD36=""),0,1),0))</f>
        <v>0</v>
      </c>
      <c r="FF36" s="71">
        <f t="shared" ca="1" si="105"/>
        <v>0</v>
      </c>
      <c r="FG36" s="6">
        <f t="shared" ca="1" si="106"/>
        <v>0</v>
      </c>
      <c r="FH36" s="6" t="str">
        <f t="shared" ca="1" si="107"/>
        <v/>
      </c>
      <c r="FI36" s="6">
        <f ca="1">IF(LOG入力!BH36&gt;0,0,IF(FG36=0,0,(IF(COUNTIF($FH$19:FH36,FH36)=1,IF($FS$3="N",1,IF(EH36=1,1,0))))))</f>
        <v>0</v>
      </c>
      <c r="FJ36" s="6" t="str">
        <f ca="1">IF(LOG入力!BH36&gt;0,"",IF(FI36=1,$X36,""))</f>
        <v/>
      </c>
      <c r="FK36" s="6" t="str">
        <f ca="1">IF(LOG入力!BH36&gt;0,"",IF(FI36=1,$Y36,""))</f>
        <v/>
      </c>
      <c r="FL36" s="6" t="str">
        <f ca="1">IF(LOG入力!BH36&gt;0,"",IF(COUNTIF($FJ$19:$FJ36,FJ36)=1,FJ36,""))</f>
        <v/>
      </c>
      <c r="FM36" s="6">
        <f ca="1">IF(LOG入力!BH36&gt;0,0,IF((FF36=1),IF(($FL36=""),0,1),0))</f>
        <v>0</v>
      </c>
      <c r="FN36" s="6" t="str">
        <f ca="1">IF(LOG入力!BH36&gt;0,"",IF(COUNTIF($FK$19:FK36,FK36)=1,FK36,""))</f>
        <v/>
      </c>
      <c r="FO36" s="72">
        <f ca="1">IF(LOG入力!BH36&gt;0,0,IF((FF36=1),IF(($FN36=""),0,1),0))</f>
        <v>0</v>
      </c>
      <c r="FP36" s="71">
        <f t="shared" ca="1" si="108"/>
        <v>0</v>
      </c>
      <c r="FQ36" s="6">
        <f t="shared" ca="1" si="109"/>
        <v>0</v>
      </c>
      <c r="FR36" s="6" t="str">
        <f t="shared" ca="1" si="110"/>
        <v/>
      </c>
      <c r="FS36" s="6">
        <f ca="1">IF(LOG入力!BH36&gt;0,0,IF(FQ36=0,0,(IF(COUNTIF($FR$19:FR36,FR36)=1,IF($FS$3="N",1,IF(EH36=1,1,0))))))</f>
        <v>0</v>
      </c>
      <c r="FT36" s="6" t="str">
        <f ca="1">IF(LOG入力!BH36&gt;0,"",IF(FS36=1,$X36,""))</f>
        <v/>
      </c>
      <c r="FU36" s="6" t="str">
        <f ca="1">IF(LOG入力!BH36&gt;0,"",IF(FS36=1,$Y36,""))</f>
        <v/>
      </c>
      <c r="FV36" s="6" t="str">
        <f ca="1">IF(LOG入力!BH36&gt;0,"",IF(COUNTIF($FT$19:$FT36,FT36)=1,FT36,""))</f>
        <v/>
      </c>
      <c r="FW36" s="6">
        <f ca="1">IF(LOG入力!BH36&gt;0,0,IF((FP36=1),IF(($FV36=""),0,1),0))</f>
        <v>0</v>
      </c>
      <c r="FX36" s="6" t="str">
        <f ca="1">IF(LOG入力!BH36&gt;0,"",IF(COUNTIF($FU$19:FU36,FU36)=1,FU36,""))</f>
        <v/>
      </c>
      <c r="FY36" s="72">
        <f ca="1">IF(LOG入力!BH36&gt;0,0,IF((FP36=1),IF(($FX36=""),0,1),0))</f>
        <v>0</v>
      </c>
      <c r="FZ36" s="71">
        <f t="shared" ca="1" si="111"/>
        <v>0</v>
      </c>
      <c r="GA36" s="6">
        <f t="shared" ca="1" si="112"/>
        <v>0</v>
      </c>
      <c r="GB36" s="6" t="str">
        <f t="shared" ca="1" si="113"/>
        <v/>
      </c>
      <c r="GC36" s="6">
        <f ca="1">IF(LOG入力!BH36&gt;0,0,IF(GA36=0,0,(IF(COUNTIF($GB$19:GB36,GB36)=1,IF($FS$3="N",1,IF(EH36=1,1,0))))))</f>
        <v>0</v>
      </c>
      <c r="GD36" s="6" t="str">
        <f ca="1">IF(LOG入力!BH36&gt;0,"",IF(GC36=1,$X36,""))</f>
        <v/>
      </c>
      <c r="GE36" s="6" t="str">
        <f ca="1">IF(LOG入力!BH36&gt;0,"",IF(GC36=1,$Y36,""))</f>
        <v/>
      </c>
      <c r="GF36" s="6" t="str">
        <f ca="1">IF(LOG入力!BH36&gt;0,"",IF(COUNTIF($GD$19:$GD36,GD36)=1,GD36,""))</f>
        <v/>
      </c>
      <c r="GG36" s="6">
        <f ca="1">IF(LOG入力!BH36&gt;0,0,IF((FZ36=1),IF(($GF36=""),0,1),0))</f>
        <v>0</v>
      </c>
      <c r="GH36" s="6" t="str">
        <f ca="1">IF(LOG入力!BH36&gt;0,"",IF(COUNTIF($GE$19:GE36,GE36)=1,GE36,""))</f>
        <v/>
      </c>
      <c r="GI36" s="72">
        <f ca="1">IF(LOG入力!BH36&gt;0,0,IF((FZ36=1),IF(($GH36=""),0,1),0))</f>
        <v>0</v>
      </c>
      <c r="GK36" s="455" t="str">
        <f ca="1">IF(V36=1,"",IF(LEN(LOG入力!AS36)=0,"",LOG入力!AS36))</f>
        <v/>
      </c>
      <c r="GL36" s="378" t="str">
        <f t="shared" ca="1" si="114"/>
        <v/>
      </c>
      <c r="GM36" s="378" t="str">
        <f t="shared" ca="1" si="115"/>
        <v/>
      </c>
      <c r="GN36" s="74" t="str">
        <f t="shared" ca="1" si="116"/>
        <v/>
      </c>
      <c r="GO36" s="74" t="str">
        <f t="shared" ca="1" si="117"/>
        <v/>
      </c>
      <c r="GQ36" s="74" t="str">
        <f t="shared" ca="1" si="118"/>
        <v/>
      </c>
      <c r="GR36" s="74" t="str">
        <f t="shared" ca="1" si="119"/>
        <v/>
      </c>
      <c r="GS36" s="74" t="str">
        <f t="shared" ca="1" si="120"/>
        <v/>
      </c>
      <c r="GT36" s="74" t="str">
        <f t="shared" ca="1" si="121"/>
        <v/>
      </c>
      <c r="GU36" s="74" t="str">
        <f t="shared" ca="1" si="122"/>
        <v/>
      </c>
      <c r="GV36" s="74" t="str">
        <f t="shared" ca="1" si="123"/>
        <v/>
      </c>
      <c r="GX36" s="74" t="str">
        <f t="shared" ca="1" si="124"/>
        <v/>
      </c>
      <c r="GY36" s="74" t="str">
        <f t="shared" ca="1" si="125"/>
        <v/>
      </c>
      <c r="GZ36" s="74" t="str">
        <f ca="1">IF(V36=1,"",IF(LOG入力!BH36&gt;0,0,IF(GY36=0,0,IF((VALUE((TYPE(VALUE(J36)))))=16,0,IF(VALUE(J36)&lt;60,1,IF(VALUE(J36)&lt;100,0,IF(VALUE(J36)&lt;600,2,0)))))))</f>
        <v/>
      </c>
      <c r="HA36" s="74" t="str">
        <f t="shared" ca="1" si="126"/>
        <v/>
      </c>
      <c r="HB36" s="74" t="str">
        <f ca="1">IF(V36=1,"",IF(LOG入力!BH36&gt;0,0,IF(HA36=0,0,IF((VALUE((TYPE(VALUE(L36)))))=16,0,IF(VALUE(L36)&lt;60,1,IF(VALUE(L36)&lt;100,0,IF(VALUE(L36)&lt;600,2,0)))))))</f>
        <v/>
      </c>
      <c r="HD36" s="74" t="str">
        <f t="shared" ca="1" si="127"/>
        <v/>
      </c>
      <c r="HF36" s="74" t="str">
        <f t="shared" ca="1" si="128"/>
        <v/>
      </c>
      <c r="HG36" s="74" t="str">
        <f t="shared" ca="1" si="129"/>
        <v/>
      </c>
      <c r="HH36" s="74" t="str">
        <f t="shared" ca="1" si="130"/>
        <v/>
      </c>
      <c r="HI36" s="74" t="str">
        <f t="shared" ca="1" si="131"/>
        <v/>
      </c>
      <c r="HJ36" s="74" t="str">
        <f t="shared" ca="1" si="132"/>
        <v/>
      </c>
      <c r="HK36" s="74" t="str">
        <f t="shared" ca="1" si="133"/>
        <v/>
      </c>
      <c r="HL36" s="74" t="str">
        <f t="shared" ca="1" si="134"/>
        <v/>
      </c>
      <c r="HM36" s="74" t="str">
        <f t="shared" ca="1" si="135"/>
        <v/>
      </c>
      <c r="HN36" s="74" t="str">
        <f t="shared" ca="1" si="136"/>
        <v/>
      </c>
      <c r="HO36" s="529" t="str">
        <f t="shared" ca="1" si="137"/>
        <v/>
      </c>
      <c r="HP36" s="74" t="str">
        <f t="shared" ca="1" si="138"/>
        <v/>
      </c>
      <c r="HQ36" s="74" t="str">
        <f t="shared" ca="1" si="139"/>
        <v/>
      </c>
      <c r="HR36" s="74" t="str">
        <f t="shared" ca="1" si="140"/>
        <v/>
      </c>
      <c r="HS36" s="74" t="str">
        <f t="shared" ca="1" si="141"/>
        <v/>
      </c>
      <c r="HT36" s="74" t="str">
        <f ca="1">IF(V36=1,"",IF(LOG入力!BH36&gt;0,0,IF(DV36=1,0,IF(N36="0",0,IF(SUM(HD36:HS36)&gt;0,1,0)))))</f>
        <v/>
      </c>
      <c r="HV36" s="152" t="s">
        <v>180</v>
      </c>
      <c r="HW36" s="153" t="s">
        <v>173</v>
      </c>
      <c r="HY36" s="540" t="s">
        <v>181</v>
      </c>
      <c r="HZ36" s="153" t="s">
        <v>173</v>
      </c>
    </row>
    <row r="37" spans="1:234" x14ac:dyDescent="0.15">
      <c r="A37" s="5"/>
      <c r="B37" s="532" t="str">
        <f t="shared" ca="1" si="0"/>
        <v/>
      </c>
      <c r="C37" s="570" t="str">
        <f ca="1">LOG入力!AP37</f>
        <v/>
      </c>
      <c r="D37" s="534" t="str">
        <f ca="1">LOG入力!AQ37</f>
        <v/>
      </c>
      <c r="E37" s="534" t="str">
        <f ca="1">LOG入力!AR37</f>
        <v/>
      </c>
      <c r="F37" s="535" t="str">
        <f t="shared" ca="1" si="1"/>
        <v/>
      </c>
      <c r="G37" s="536" t="str">
        <f ca="1">LOG入力!AT37</f>
        <v/>
      </c>
      <c r="H37" s="516" t="str">
        <f ca="1">LOG入力!AU37</f>
        <v/>
      </c>
      <c r="I37" s="542" t="str">
        <f ca="1">LOG入力!AV37</f>
        <v/>
      </c>
      <c r="J37" s="543" t="str">
        <f ca="1">LOG入力!AW37</f>
        <v/>
      </c>
      <c r="K37" s="544" t="str">
        <f ca="1">LOG入力!BJ37</f>
        <v/>
      </c>
      <c r="L37" s="543" t="str">
        <f ca="1">LOG入力!AY37</f>
        <v/>
      </c>
      <c r="M37" s="545" t="str">
        <f ca="1">LOG入力!BK37</f>
        <v/>
      </c>
      <c r="N37" s="512" t="str">
        <f ca="1">IF(V37=1,"",IF(LOG入力!AJ37=1,"1",LOG入力!BA37))</f>
        <v/>
      </c>
      <c r="O37" s="538" t="str">
        <f ca="1">IF(V37=1,"",IF(LEN(LOG入力!O37)=0,"",LOG入力!O37))</f>
        <v/>
      </c>
      <c r="P37" s="291" t="str">
        <f ca="1">IF(V37=1,"",IF($AA$4=1,"",IF(LOG入力!BG37=1,"",CONCATENATE($ER37,$FB37,$FL37,$FV37,$GF37))))</f>
        <v/>
      </c>
      <c r="Q37" s="291" t="str">
        <f ca="1">IF(V37=1,"",IF($AA$4=1,"",IF(LOG入力!BG37=1,"",CONCATENATE($ET37,$FD37,$FN37,$FX37,$GH37))))</f>
        <v/>
      </c>
      <c r="R37" s="292" t="str">
        <f ca="1">IF(V37=1,"",IF($AA$4=1,"",IF(LOG入力!BH37&gt;0,0,AA37)))</f>
        <v/>
      </c>
      <c r="S37" s="293" t="str">
        <f t="shared" ca="1" si="2"/>
        <v/>
      </c>
      <c r="T37" s="680"/>
      <c r="U37" s="38"/>
      <c r="V37" s="196">
        <f ca="1">LOG入力!AN37</f>
        <v>1</v>
      </c>
      <c r="W37" s="38"/>
      <c r="X37" s="516" t="str">
        <f t="shared" ca="1" si="3"/>
        <v/>
      </c>
      <c r="Y37" s="515" t="str">
        <f t="shared" ca="1" si="4"/>
        <v/>
      </c>
      <c r="Z37" s="518" t="str">
        <f t="shared" ca="1" si="5"/>
        <v/>
      </c>
      <c r="AA37" s="519" t="str">
        <f t="shared" ca="1" si="6"/>
        <v/>
      </c>
      <c r="AC37" s="6" t="str">
        <f t="shared" ca="1" si="7"/>
        <v/>
      </c>
      <c r="AD37" s="6" t="str">
        <f t="shared" ca="1" si="8"/>
        <v/>
      </c>
      <c r="AE37" s="6" t="str">
        <f t="shared" ca="1" si="9"/>
        <v/>
      </c>
      <c r="AF37" s="6" t="str">
        <f t="shared" ca="1" si="10"/>
        <v/>
      </c>
      <c r="AG37" s="6" t="str">
        <f t="shared" ca="1" si="11"/>
        <v/>
      </c>
      <c r="AH37" s="6" t="str">
        <f t="shared" ca="1" si="12"/>
        <v/>
      </c>
      <c r="AI37" s="6" t="str">
        <f t="shared" ca="1" si="13"/>
        <v/>
      </c>
      <c r="AJ37" s="6" t="str">
        <f t="shared" ca="1" si="14"/>
        <v/>
      </c>
      <c r="AK37" s="6" t="str">
        <f t="shared" ca="1" si="15"/>
        <v/>
      </c>
      <c r="AL37" s="6" t="str">
        <f t="shared" ca="1" si="16"/>
        <v/>
      </c>
      <c r="AM37" s="6" t="str">
        <f t="shared" ca="1" si="17"/>
        <v/>
      </c>
      <c r="AN37" s="6" t="str">
        <f t="shared" ca="1" si="18"/>
        <v/>
      </c>
      <c r="AO37" s="6" t="str">
        <f t="shared" ca="1" si="19"/>
        <v/>
      </c>
      <c r="AP37" s="6" t="str">
        <f t="shared" ca="1" si="20"/>
        <v/>
      </c>
      <c r="AQ37" s="6" t="str">
        <f t="shared" ca="1" si="21"/>
        <v/>
      </c>
      <c r="AR37" s="6" t="str">
        <f t="shared" ca="1" si="22"/>
        <v/>
      </c>
      <c r="AS37" s="6" t="str">
        <f t="shared" ca="1" si="23"/>
        <v/>
      </c>
      <c r="AT37" s="6" t="str">
        <f t="shared" ca="1" si="24"/>
        <v/>
      </c>
      <c r="AU37" s="6" t="str">
        <f t="shared" ca="1" si="25"/>
        <v/>
      </c>
      <c r="AV37" s="6" t="str">
        <f t="shared" ca="1" si="26"/>
        <v/>
      </c>
      <c r="AW37" s="6" t="str">
        <f t="shared" ca="1" si="27"/>
        <v/>
      </c>
      <c r="AY37" s="6" t="str">
        <f t="shared" ca="1" si="28"/>
        <v/>
      </c>
      <c r="AZ37" s="6" t="str">
        <f t="shared" ca="1" si="29"/>
        <v/>
      </c>
      <c r="BA37" s="6" t="str">
        <f t="shared" ca="1" si="30"/>
        <v/>
      </c>
      <c r="BB37" s="6" t="str">
        <f t="shared" ca="1" si="31"/>
        <v/>
      </c>
      <c r="BC37" s="6" t="str">
        <f t="shared" ca="1" si="32"/>
        <v/>
      </c>
      <c r="BD37" s="6" t="str">
        <f t="shared" ca="1" si="33"/>
        <v/>
      </c>
      <c r="BE37" s="6" t="str">
        <f t="shared" ca="1" si="34"/>
        <v/>
      </c>
      <c r="BF37" s="6" t="str">
        <f t="shared" ca="1" si="35"/>
        <v/>
      </c>
      <c r="BG37" s="6" t="str">
        <f t="shared" ca="1" si="36"/>
        <v/>
      </c>
      <c r="BH37" s="6" t="str">
        <f t="shared" ca="1" si="37"/>
        <v/>
      </c>
      <c r="BI37" s="6" t="str">
        <f t="shared" ca="1" si="38"/>
        <v/>
      </c>
      <c r="BJ37" s="6" t="str">
        <f t="shared" ca="1" si="39"/>
        <v/>
      </c>
      <c r="BK37" s="6" t="str">
        <f t="shared" ca="1" si="40"/>
        <v/>
      </c>
      <c r="BL37" s="6" t="str">
        <f t="shared" ca="1" si="41"/>
        <v/>
      </c>
      <c r="BM37" s="6" t="str">
        <f t="shared" ca="1" si="42"/>
        <v/>
      </c>
      <c r="BN37" s="6" t="str">
        <f t="shared" ca="1" si="43"/>
        <v/>
      </c>
      <c r="BO37" s="6" t="str">
        <f t="shared" ca="1" si="44"/>
        <v/>
      </c>
      <c r="BP37" s="6" t="str">
        <f t="shared" ca="1" si="45"/>
        <v/>
      </c>
      <c r="BQ37" s="6" t="str">
        <f t="shared" ca="1" si="46"/>
        <v/>
      </c>
      <c r="BR37" s="6" t="str">
        <f t="shared" ca="1" si="47"/>
        <v/>
      </c>
      <c r="BS37" s="6" t="str">
        <f t="shared" ca="1" si="48"/>
        <v/>
      </c>
      <c r="BU37" s="6" t="str">
        <f t="shared" ca="1" si="49"/>
        <v/>
      </c>
      <c r="BW37" s="515" t="str">
        <f t="shared" ca="1" si="50"/>
        <v/>
      </c>
      <c r="BX37" s="515">
        <f t="shared" ca="1" si="51"/>
        <v>0</v>
      </c>
      <c r="BY37" s="515" t="str">
        <f t="shared" ca="1" si="52"/>
        <v/>
      </c>
      <c r="CA37" s="6">
        <f t="shared" ca="1" si="53"/>
        <v>1</v>
      </c>
      <c r="CC37" s="523" t="str">
        <f t="shared" ca="1" si="54"/>
        <v/>
      </c>
      <c r="CE37" s="6" t="str">
        <f t="shared" ca="1" si="55"/>
        <v/>
      </c>
      <c r="CG37" s="524" t="str">
        <f ca="1">IF(V37=1,"",IF($AA$4=1,"",IF(LOG入力!BH37&gt;0,"",IF(N37=0,"",IF(DX37=1,"",IF(HT37=0,"","★"))))))</f>
        <v/>
      </c>
      <c r="CI37" s="74" t="str">
        <f t="shared" ca="1" si="56"/>
        <v/>
      </c>
      <c r="CK37" s="525" t="str">
        <f ca="1">IF(V37=1,"",IF(LOG入力!BH37&gt;0,1,0))</f>
        <v/>
      </c>
      <c r="CL37" s="74" t="str">
        <f t="shared" ca="1" si="57"/>
        <v/>
      </c>
      <c r="CN37" s="74" t="str">
        <f t="shared" ca="1" si="58"/>
        <v/>
      </c>
      <c r="CO37" s="74" t="str">
        <f t="shared" ca="1" si="59"/>
        <v/>
      </c>
      <c r="CQ37" s="74" t="str">
        <f t="shared" ca="1" si="60"/>
        <v/>
      </c>
      <c r="CR37" s="74" t="str">
        <f t="shared" ca="1" si="61"/>
        <v/>
      </c>
      <c r="CS37" s="74" t="str">
        <f t="shared" ca="1" si="62"/>
        <v/>
      </c>
      <c r="CT37" s="74" t="str">
        <f t="shared" ca="1" si="63"/>
        <v/>
      </c>
      <c r="CU37" s="74" t="str">
        <f t="shared" ca="1" si="64"/>
        <v/>
      </c>
      <c r="CV37" s="74" t="str">
        <f t="shared" ca="1" si="65"/>
        <v/>
      </c>
      <c r="CW37" s="74" t="str">
        <f t="shared" ca="1" si="66"/>
        <v/>
      </c>
      <c r="CX37" s="74" t="str">
        <f t="shared" ca="1" si="67"/>
        <v/>
      </c>
      <c r="CY37" s="74" t="str">
        <f t="shared" ca="1" si="68"/>
        <v/>
      </c>
      <c r="CZ37" s="74" t="str">
        <f t="shared" ca="1" si="69"/>
        <v/>
      </c>
      <c r="DA37" s="74" t="str">
        <f t="shared" ca="1" si="70"/>
        <v/>
      </c>
      <c r="DB37" s="74" t="str">
        <f t="shared" ca="1" si="71"/>
        <v/>
      </c>
      <c r="DD37" s="74" t="str">
        <f t="shared" ca="1" si="72"/>
        <v/>
      </c>
      <c r="DE37" s="74" t="str">
        <f t="shared" ca="1" si="73"/>
        <v/>
      </c>
      <c r="DF37" s="74" t="str">
        <f t="shared" ca="1" si="74"/>
        <v/>
      </c>
      <c r="DG37" s="74" t="str">
        <f t="shared" ca="1" si="75"/>
        <v/>
      </c>
      <c r="DH37" s="74" t="str">
        <f t="shared" ca="1" si="76"/>
        <v/>
      </c>
      <c r="DI37" s="74" t="str">
        <f t="shared" ca="1" si="77"/>
        <v/>
      </c>
      <c r="DJ37" s="74" t="str">
        <f t="shared" ca="1" si="78"/>
        <v/>
      </c>
      <c r="DK37" s="74" t="str">
        <f t="shared" ca="1" si="79"/>
        <v/>
      </c>
      <c r="DL37" s="74" t="str">
        <f t="shared" ca="1" si="80"/>
        <v/>
      </c>
      <c r="DM37" s="74" t="str">
        <f t="shared" ca="1" si="81"/>
        <v/>
      </c>
      <c r="DN37" s="74" t="str">
        <f t="shared" ca="1" si="82"/>
        <v/>
      </c>
      <c r="DO37" s="74" t="str">
        <f t="shared" ca="1" si="83"/>
        <v/>
      </c>
      <c r="DQ37" s="74" t="str">
        <f t="shared" ca="1" si="84"/>
        <v/>
      </c>
      <c r="DS37" s="74" t="str">
        <f t="shared" ca="1" si="85"/>
        <v/>
      </c>
      <c r="DT37" s="74" t="str">
        <f t="shared" ca="1" si="86"/>
        <v/>
      </c>
      <c r="DV37" s="525" t="str">
        <f t="shared" ca="1" si="87"/>
        <v/>
      </c>
      <c r="DW37" s="74" t="str">
        <f t="shared" ca="1" si="88"/>
        <v/>
      </c>
      <c r="DX37" s="485" t="str">
        <f t="shared" ca="1" si="89"/>
        <v/>
      </c>
      <c r="DY37" s="74" t="str">
        <f t="shared" ca="1" si="90"/>
        <v/>
      </c>
      <c r="DZ37" s="74" t="str">
        <f t="shared" ca="1" si="91"/>
        <v/>
      </c>
      <c r="EA37" s="74" t="str">
        <f t="shared" ca="1" si="92"/>
        <v/>
      </c>
      <c r="EC37" s="74" t="str">
        <f t="shared" ca="1" si="93"/>
        <v/>
      </c>
      <c r="ED37" s="74" t="str">
        <f t="shared" ca="1" si="94"/>
        <v/>
      </c>
      <c r="EE37" s="74" t="str">
        <f t="shared" ca="1" si="95"/>
        <v/>
      </c>
      <c r="EG37" s="479" t="str">
        <f ca="1">IF(V37=1,"",IF(LOG入力!BH37&gt;0,0,IF(CG37="★",0,IF(R37=1,0,IF(N37=0,0,1)))))</f>
        <v/>
      </c>
      <c r="EH37" s="483" t="str">
        <f t="shared" ca="1" si="96"/>
        <v/>
      </c>
      <c r="EI37" s="483" t="str">
        <f t="shared" ca="1" si="97"/>
        <v/>
      </c>
      <c r="EJ37" s="483" t="str">
        <f t="shared" ca="1" si="98"/>
        <v/>
      </c>
      <c r="EL37" s="71">
        <f t="shared" ca="1" si="99"/>
        <v>0</v>
      </c>
      <c r="EM37" s="6">
        <f t="shared" ca="1" si="100"/>
        <v>0</v>
      </c>
      <c r="EN37" s="6" t="str">
        <f t="shared" ca="1" si="101"/>
        <v/>
      </c>
      <c r="EO37" s="6">
        <f ca="1">IF(LOG入力!BH37&gt;0,0,IF(EM37=0,0,(IF(COUNTIF($EN$19:EN37,EN37)=1,IF($FS$3="N",1,IF(EH37=1,1,0))))))</f>
        <v>0</v>
      </c>
      <c r="EP37" s="6" t="str">
        <f ca="1">IF(LOG入力!BH37&gt;0,"",IF(EO37=1,$X37,""))</f>
        <v/>
      </c>
      <c r="EQ37" s="6" t="str">
        <f ca="1">IF(LOG入力!BH37&gt;0,"",IF(EO37=1,$Y37,""))</f>
        <v/>
      </c>
      <c r="ER37" s="520" t="str">
        <f ca="1">IF(LOG入力!BH37&gt;0,"",IF(COUNTIF($EP$19:$EP37,EP37)=1,EP37,""))</f>
        <v/>
      </c>
      <c r="ES37" s="520">
        <f ca="1">IF(LOG入力!BH37&gt;0,0,IF((EL37=1),IF(($ER37=""),0,1),0))</f>
        <v>0</v>
      </c>
      <c r="ET37" s="520" t="str">
        <f ca="1">IF(LOG入力!BH37&gt;0,"",IF(COUNTIF($EQ$19:EQ37,EQ37)=1,EQ37,""))</f>
        <v/>
      </c>
      <c r="EU37" s="539">
        <f ca="1">IF(LOG入力!BH37&gt;0,0,IF((EL37=1),IF(($ET37=""),0,1),0))</f>
        <v>0</v>
      </c>
      <c r="EV37" s="71">
        <f t="shared" ca="1" si="102"/>
        <v>0</v>
      </c>
      <c r="EW37" s="6">
        <f t="shared" ca="1" si="103"/>
        <v>0</v>
      </c>
      <c r="EX37" s="6" t="str">
        <f t="shared" ca="1" si="104"/>
        <v/>
      </c>
      <c r="EY37" s="6">
        <f ca="1">IF(LOG入力!BH37&gt;0,0,IF(EW37=0,0,(IF(COUNTIF($EX$19:EX37,EX37)=1,IF($FS$3="N",1,IF(EH37=1,1,0))))))</f>
        <v>0</v>
      </c>
      <c r="EZ37" s="6" t="str">
        <f ca="1">IF(LOG入力!BH37&gt;0,"",IF(EY37=1,$X37,""))</f>
        <v/>
      </c>
      <c r="FA37" s="6" t="str">
        <f ca="1">IF(LOG入力!BH37&gt;0,"",IF(EY37=1,$Y37,""))</f>
        <v/>
      </c>
      <c r="FB37" s="6" t="str">
        <f ca="1">IF(LOG入力!BH37&gt;0,"",IF(COUNTIF($EZ$19:$EZ37,EZ37)=1,EZ37,""))</f>
        <v/>
      </c>
      <c r="FC37" s="6">
        <f ca="1">IF(LOG入力!BH37&gt;0,0,IF((EV37=1),IF(($FB37=""),0,1),0))</f>
        <v>0</v>
      </c>
      <c r="FD37" s="6" t="str">
        <f ca="1">IF(LOG入力!BH37&gt;0,"",IF(COUNTIF($FA$19:FA37,FA37)=1,FA37,""))</f>
        <v/>
      </c>
      <c r="FE37" s="72">
        <f ca="1">IF(LOG入力!BH37&gt;0,0,IF((EV37=1),IF(($FD37=""),0,1),0))</f>
        <v>0</v>
      </c>
      <c r="FF37" s="71">
        <f t="shared" ca="1" si="105"/>
        <v>0</v>
      </c>
      <c r="FG37" s="6">
        <f t="shared" ca="1" si="106"/>
        <v>0</v>
      </c>
      <c r="FH37" s="6" t="str">
        <f t="shared" ca="1" si="107"/>
        <v/>
      </c>
      <c r="FI37" s="6">
        <f ca="1">IF(LOG入力!BH37&gt;0,0,IF(FG37=0,0,(IF(COUNTIF($FH$19:FH37,FH37)=1,IF($FS$3="N",1,IF(EH37=1,1,0))))))</f>
        <v>0</v>
      </c>
      <c r="FJ37" s="6" t="str">
        <f ca="1">IF(LOG入力!BH37&gt;0,"",IF(FI37=1,$X37,""))</f>
        <v/>
      </c>
      <c r="FK37" s="6" t="str">
        <f ca="1">IF(LOG入力!BH37&gt;0,"",IF(FI37=1,$Y37,""))</f>
        <v/>
      </c>
      <c r="FL37" s="6" t="str">
        <f ca="1">IF(LOG入力!BH37&gt;0,"",IF(COUNTIF($FJ$19:$FJ37,FJ37)=1,FJ37,""))</f>
        <v/>
      </c>
      <c r="FM37" s="6">
        <f ca="1">IF(LOG入力!BH37&gt;0,0,IF((FF37=1),IF(($FL37=""),0,1),0))</f>
        <v>0</v>
      </c>
      <c r="FN37" s="6" t="str">
        <f ca="1">IF(LOG入力!BH37&gt;0,"",IF(COUNTIF($FK$19:FK37,FK37)=1,FK37,""))</f>
        <v/>
      </c>
      <c r="FO37" s="72">
        <f ca="1">IF(LOG入力!BH37&gt;0,0,IF((FF37=1),IF(($FN37=""),0,1),0))</f>
        <v>0</v>
      </c>
      <c r="FP37" s="71">
        <f t="shared" ca="1" si="108"/>
        <v>0</v>
      </c>
      <c r="FQ37" s="6">
        <f t="shared" ca="1" si="109"/>
        <v>0</v>
      </c>
      <c r="FR37" s="6" t="str">
        <f t="shared" ca="1" si="110"/>
        <v/>
      </c>
      <c r="FS37" s="6">
        <f ca="1">IF(LOG入力!BH37&gt;0,0,IF(FQ37=0,0,(IF(COUNTIF($FR$19:FR37,FR37)=1,IF($FS$3="N",1,IF(EH37=1,1,0))))))</f>
        <v>0</v>
      </c>
      <c r="FT37" s="6" t="str">
        <f ca="1">IF(LOG入力!BH37&gt;0,"",IF(FS37=1,$X37,""))</f>
        <v/>
      </c>
      <c r="FU37" s="6" t="str">
        <f ca="1">IF(LOG入力!BH37&gt;0,"",IF(FS37=1,$Y37,""))</f>
        <v/>
      </c>
      <c r="FV37" s="6" t="str">
        <f ca="1">IF(LOG入力!BH37&gt;0,"",IF(COUNTIF($FT$19:$FT37,FT37)=1,FT37,""))</f>
        <v/>
      </c>
      <c r="FW37" s="6">
        <f ca="1">IF(LOG入力!BH37&gt;0,0,IF((FP37=1),IF(($FV37=""),0,1),0))</f>
        <v>0</v>
      </c>
      <c r="FX37" s="6" t="str">
        <f ca="1">IF(LOG入力!BH37&gt;0,"",IF(COUNTIF($FU$19:FU37,FU37)=1,FU37,""))</f>
        <v/>
      </c>
      <c r="FY37" s="72">
        <f ca="1">IF(LOG入力!BH37&gt;0,0,IF((FP37=1),IF(($FX37=""),0,1),0))</f>
        <v>0</v>
      </c>
      <c r="FZ37" s="71">
        <f t="shared" ca="1" si="111"/>
        <v>0</v>
      </c>
      <c r="GA37" s="6">
        <f t="shared" ca="1" si="112"/>
        <v>0</v>
      </c>
      <c r="GB37" s="6" t="str">
        <f t="shared" ca="1" si="113"/>
        <v/>
      </c>
      <c r="GC37" s="6">
        <f ca="1">IF(LOG入力!BH37&gt;0,0,IF(GA37=0,0,(IF(COUNTIF($GB$19:GB37,GB37)=1,IF($FS$3="N",1,IF(EH37=1,1,0))))))</f>
        <v>0</v>
      </c>
      <c r="GD37" s="6" t="str">
        <f ca="1">IF(LOG入力!BH37&gt;0,"",IF(GC37=1,$X37,""))</f>
        <v/>
      </c>
      <c r="GE37" s="6" t="str">
        <f ca="1">IF(LOG入力!BH37&gt;0,"",IF(GC37=1,$Y37,""))</f>
        <v/>
      </c>
      <c r="GF37" s="6" t="str">
        <f ca="1">IF(LOG入力!BH37&gt;0,"",IF(COUNTIF($GD$19:$GD37,GD37)=1,GD37,""))</f>
        <v/>
      </c>
      <c r="GG37" s="6">
        <f ca="1">IF(LOG入力!BH37&gt;0,0,IF((FZ37=1),IF(($GF37=""),0,1),0))</f>
        <v>0</v>
      </c>
      <c r="GH37" s="6" t="str">
        <f ca="1">IF(LOG入力!BH37&gt;0,"",IF(COUNTIF($GE$19:GE37,GE37)=1,GE37,""))</f>
        <v/>
      </c>
      <c r="GI37" s="72">
        <f ca="1">IF(LOG入力!BH37&gt;0,0,IF((FZ37=1),IF(($GH37=""),0,1),0))</f>
        <v>0</v>
      </c>
      <c r="GK37" s="455" t="str">
        <f ca="1">IF(V37=1,"",IF(LEN(LOG入力!AS37)=0,"",LOG入力!AS37))</f>
        <v/>
      </c>
      <c r="GL37" s="378" t="str">
        <f t="shared" ca="1" si="114"/>
        <v/>
      </c>
      <c r="GM37" s="378" t="str">
        <f t="shared" ca="1" si="115"/>
        <v/>
      </c>
      <c r="GN37" s="74" t="str">
        <f t="shared" ca="1" si="116"/>
        <v/>
      </c>
      <c r="GO37" s="74" t="str">
        <f t="shared" ca="1" si="117"/>
        <v/>
      </c>
      <c r="GQ37" s="74" t="str">
        <f t="shared" ca="1" si="118"/>
        <v/>
      </c>
      <c r="GR37" s="74" t="str">
        <f t="shared" ca="1" si="119"/>
        <v/>
      </c>
      <c r="GS37" s="74" t="str">
        <f t="shared" ca="1" si="120"/>
        <v/>
      </c>
      <c r="GT37" s="74" t="str">
        <f t="shared" ca="1" si="121"/>
        <v/>
      </c>
      <c r="GU37" s="74" t="str">
        <f t="shared" ca="1" si="122"/>
        <v/>
      </c>
      <c r="GV37" s="74" t="str">
        <f t="shared" ca="1" si="123"/>
        <v/>
      </c>
      <c r="GX37" s="74" t="str">
        <f t="shared" ca="1" si="124"/>
        <v/>
      </c>
      <c r="GY37" s="74" t="str">
        <f t="shared" ca="1" si="125"/>
        <v/>
      </c>
      <c r="GZ37" s="74" t="str">
        <f ca="1">IF(V37=1,"",IF(LOG入力!BH37&gt;0,0,IF(GY37=0,0,IF((VALUE((TYPE(VALUE(J37)))))=16,0,IF(VALUE(J37)&lt;60,1,IF(VALUE(J37)&lt;100,0,IF(VALUE(J37)&lt;600,2,0)))))))</f>
        <v/>
      </c>
      <c r="HA37" s="74" t="str">
        <f t="shared" ca="1" si="126"/>
        <v/>
      </c>
      <c r="HB37" s="74" t="str">
        <f ca="1">IF(V37=1,"",IF(LOG入力!BH37&gt;0,0,IF(HA37=0,0,IF((VALUE((TYPE(VALUE(L37)))))=16,0,IF(VALUE(L37)&lt;60,1,IF(VALUE(L37)&lt;100,0,IF(VALUE(L37)&lt;600,2,0)))))))</f>
        <v/>
      </c>
      <c r="HD37" s="74" t="str">
        <f t="shared" ca="1" si="127"/>
        <v/>
      </c>
      <c r="HF37" s="74" t="str">
        <f t="shared" ca="1" si="128"/>
        <v/>
      </c>
      <c r="HG37" s="74" t="str">
        <f t="shared" ca="1" si="129"/>
        <v/>
      </c>
      <c r="HH37" s="74" t="str">
        <f t="shared" ca="1" si="130"/>
        <v/>
      </c>
      <c r="HI37" s="74" t="str">
        <f t="shared" ca="1" si="131"/>
        <v/>
      </c>
      <c r="HJ37" s="74" t="str">
        <f t="shared" ca="1" si="132"/>
        <v/>
      </c>
      <c r="HK37" s="74" t="str">
        <f t="shared" ca="1" si="133"/>
        <v/>
      </c>
      <c r="HL37" s="74" t="str">
        <f t="shared" ca="1" si="134"/>
        <v/>
      </c>
      <c r="HM37" s="74" t="str">
        <f t="shared" ca="1" si="135"/>
        <v/>
      </c>
      <c r="HN37" s="74" t="str">
        <f t="shared" ca="1" si="136"/>
        <v/>
      </c>
      <c r="HO37" s="529" t="str">
        <f t="shared" ca="1" si="137"/>
        <v/>
      </c>
      <c r="HP37" s="74" t="str">
        <f t="shared" ca="1" si="138"/>
        <v/>
      </c>
      <c r="HQ37" s="74" t="str">
        <f t="shared" ca="1" si="139"/>
        <v/>
      </c>
      <c r="HR37" s="74" t="str">
        <f t="shared" ca="1" si="140"/>
        <v/>
      </c>
      <c r="HS37" s="74" t="str">
        <f t="shared" ca="1" si="141"/>
        <v/>
      </c>
      <c r="HT37" s="74" t="str">
        <f ca="1">IF(V37=1,"",IF(LOG入力!BH37&gt;0,0,IF(DV37=1,0,IF(N37="0",0,IF(SUM(HD37:HS37)&gt;0,1,0)))))</f>
        <v/>
      </c>
      <c r="HV37" s="152" t="s">
        <v>181</v>
      </c>
      <c r="HW37" s="153" t="s">
        <v>173</v>
      </c>
      <c r="HY37" s="540" t="s">
        <v>182</v>
      </c>
      <c r="HZ37" s="153" t="s">
        <v>173</v>
      </c>
    </row>
    <row r="38" spans="1:234" x14ac:dyDescent="0.15">
      <c r="A38" s="5">
        <v>20</v>
      </c>
      <c r="B38" s="487" t="str">
        <f t="shared" ca="1" si="0"/>
        <v/>
      </c>
      <c r="C38" s="548" t="str">
        <f ca="1">LOG入力!AP38</f>
        <v/>
      </c>
      <c r="D38" s="549" t="str">
        <f ca="1">LOG入力!AQ38</f>
        <v/>
      </c>
      <c r="E38" s="549" t="str">
        <f ca="1">LOG入力!AR38</f>
        <v/>
      </c>
      <c r="F38" s="550" t="str">
        <f t="shared" ca="1" si="1"/>
        <v/>
      </c>
      <c r="G38" s="551" t="str">
        <f ca="1">LOG入力!AT38</f>
        <v/>
      </c>
      <c r="H38" s="552" t="str">
        <f ca="1">LOG入力!AU38</f>
        <v/>
      </c>
      <c r="I38" s="553" t="str">
        <f ca="1">LOG入力!AV38</f>
        <v/>
      </c>
      <c r="J38" s="554" t="str">
        <f ca="1">LOG入力!AW38</f>
        <v/>
      </c>
      <c r="K38" s="555" t="str">
        <f ca="1">LOG入力!BJ38</f>
        <v/>
      </c>
      <c r="L38" s="554" t="str">
        <f ca="1">LOG入力!AY38</f>
        <v/>
      </c>
      <c r="M38" s="556" t="str">
        <f ca="1">LOG入力!BK38</f>
        <v/>
      </c>
      <c r="N38" s="338" t="str">
        <f ca="1">IF(V38=1,"",IF(LOG入力!AJ38=1,"1",LOG入力!BA38))</f>
        <v/>
      </c>
      <c r="O38" s="557" t="str">
        <f ca="1">IF(V38=1,"",IF(LEN(LOG入力!O38)=0,"",LOG入力!O38))</f>
        <v/>
      </c>
      <c r="P38" s="336" t="str">
        <f ca="1">IF(V38=1,"",IF($AA$4=1,"",IF(LOG入力!BG38=1,"",CONCATENATE($ER38,$FB38,$FL38,$FV38,$GF38))))</f>
        <v/>
      </c>
      <c r="Q38" s="337" t="str">
        <f ca="1">IF(V38=1,"",IF($AA$4=1,"",IF(LOG入力!BG38=1,"",CONCATENATE($ET38,$FD38,$FN38,$FX38,$GH38))))</f>
        <v/>
      </c>
      <c r="R38" s="338" t="str">
        <f ca="1">IF(V38=1,"",IF($AA$4=1,"",IF(LOG入力!BH38&gt;0,0,AA38)))</f>
        <v/>
      </c>
      <c r="S38" s="558" t="str">
        <f t="shared" ca="1" si="2"/>
        <v/>
      </c>
      <c r="T38" s="680"/>
      <c r="U38" s="38"/>
      <c r="V38" s="196">
        <f ca="1">LOG入力!AN38</f>
        <v>1</v>
      </c>
      <c r="W38" s="38"/>
      <c r="X38" s="516" t="str">
        <f t="shared" ca="1" si="3"/>
        <v/>
      </c>
      <c r="Y38" s="515" t="str">
        <f t="shared" ca="1" si="4"/>
        <v/>
      </c>
      <c r="Z38" s="518" t="str">
        <f t="shared" ca="1" si="5"/>
        <v/>
      </c>
      <c r="AA38" s="559" t="str">
        <f t="shared" ca="1" si="6"/>
        <v/>
      </c>
      <c r="AC38" s="6" t="str">
        <f t="shared" ca="1" si="7"/>
        <v/>
      </c>
      <c r="AD38" s="6" t="str">
        <f t="shared" ca="1" si="8"/>
        <v/>
      </c>
      <c r="AE38" s="6" t="str">
        <f t="shared" ca="1" si="9"/>
        <v/>
      </c>
      <c r="AF38" s="6" t="str">
        <f t="shared" ca="1" si="10"/>
        <v/>
      </c>
      <c r="AG38" s="6" t="str">
        <f t="shared" ca="1" si="11"/>
        <v/>
      </c>
      <c r="AH38" s="6" t="str">
        <f t="shared" ca="1" si="12"/>
        <v/>
      </c>
      <c r="AI38" s="6" t="str">
        <f t="shared" ca="1" si="13"/>
        <v/>
      </c>
      <c r="AJ38" s="6" t="str">
        <f t="shared" ca="1" si="14"/>
        <v/>
      </c>
      <c r="AK38" s="6" t="str">
        <f t="shared" ca="1" si="15"/>
        <v/>
      </c>
      <c r="AL38" s="6" t="str">
        <f t="shared" ca="1" si="16"/>
        <v/>
      </c>
      <c r="AM38" s="6" t="str">
        <f t="shared" ca="1" si="17"/>
        <v/>
      </c>
      <c r="AN38" s="6" t="str">
        <f t="shared" ca="1" si="18"/>
        <v/>
      </c>
      <c r="AO38" s="6" t="str">
        <f t="shared" ca="1" si="19"/>
        <v/>
      </c>
      <c r="AP38" s="6" t="str">
        <f t="shared" ca="1" si="20"/>
        <v/>
      </c>
      <c r="AQ38" s="6" t="str">
        <f t="shared" ca="1" si="21"/>
        <v/>
      </c>
      <c r="AR38" s="6" t="str">
        <f t="shared" ca="1" si="22"/>
        <v/>
      </c>
      <c r="AS38" s="6" t="str">
        <f t="shared" ca="1" si="23"/>
        <v/>
      </c>
      <c r="AT38" s="6" t="str">
        <f t="shared" ca="1" si="24"/>
        <v/>
      </c>
      <c r="AU38" s="6" t="str">
        <f t="shared" ca="1" si="25"/>
        <v/>
      </c>
      <c r="AV38" s="6" t="str">
        <f t="shared" ca="1" si="26"/>
        <v/>
      </c>
      <c r="AW38" s="6" t="str">
        <f t="shared" ca="1" si="27"/>
        <v/>
      </c>
      <c r="AY38" s="6" t="str">
        <f t="shared" ca="1" si="28"/>
        <v/>
      </c>
      <c r="AZ38" s="6" t="str">
        <f t="shared" ca="1" si="29"/>
        <v/>
      </c>
      <c r="BA38" s="6" t="str">
        <f t="shared" ca="1" si="30"/>
        <v/>
      </c>
      <c r="BB38" s="6" t="str">
        <f t="shared" ca="1" si="31"/>
        <v/>
      </c>
      <c r="BC38" s="6" t="str">
        <f t="shared" ca="1" si="32"/>
        <v/>
      </c>
      <c r="BD38" s="6" t="str">
        <f t="shared" ca="1" si="33"/>
        <v/>
      </c>
      <c r="BE38" s="6" t="str">
        <f t="shared" ca="1" si="34"/>
        <v/>
      </c>
      <c r="BF38" s="6" t="str">
        <f t="shared" ca="1" si="35"/>
        <v/>
      </c>
      <c r="BG38" s="6" t="str">
        <f t="shared" ca="1" si="36"/>
        <v/>
      </c>
      <c r="BH38" s="6" t="str">
        <f t="shared" ca="1" si="37"/>
        <v/>
      </c>
      <c r="BI38" s="6" t="str">
        <f t="shared" ca="1" si="38"/>
        <v/>
      </c>
      <c r="BJ38" s="6" t="str">
        <f t="shared" ca="1" si="39"/>
        <v/>
      </c>
      <c r="BK38" s="6" t="str">
        <f t="shared" ca="1" si="40"/>
        <v/>
      </c>
      <c r="BL38" s="6" t="str">
        <f t="shared" ca="1" si="41"/>
        <v/>
      </c>
      <c r="BM38" s="6" t="str">
        <f t="shared" ca="1" si="42"/>
        <v/>
      </c>
      <c r="BN38" s="6" t="str">
        <f t="shared" ca="1" si="43"/>
        <v/>
      </c>
      <c r="BO38" s="6" t="str">
        <f t="shared" ca="1" si="44"/>
        <v/>
      </c>
      <c r="BP38" s="6" t="str">
        <f t="shared" ca="1" si="45"/>
        <v/>
      </c>
      <c r="BQ38" s="6" t="str">
        <f t="shared" ca="1" si="46"/>
        <v/>
      </c>
      <c r="BR38" s="6" t="str">
        <f t="shared" ca="1" si="47"/>
        <v/>
      </c>
      <c r="BS38" s="6" t="str">
        <f t="shared" ca="1" si="48"/>
        <v/>
      </c>
      <c r="BU38" s="6" t="str">
        <f t="shared" ca="1" si="49"/>
        <v/>
      </c>
      <c r="BW38" s="515" t="str">
        <f t="shared" ca="1" si="50"/>
        <v/>
      </c>
      <c r="BX38" s="515">
        <f t="shared" ca="1" si="51"/>
        <v>0</v>
      </c>
      <c r="BY38" s="515" t="str">
        <f t="shared" ca="1" si="52"/>
        <v/>
      </c>
      <c r="CA38" s="6">
        <f t="shared" ca="1" si="53"/>
        <v>1</v>
      </c>
      <c r="CC38" s="523" t="str">
        <f t="shared" ca="1" si="54"/>
        <v/>
      </c>
      <c r="CE38" s="6" t="str">
        <f t="shared" ca="1" si="55"/>
        <v/>
      </c>
      <c r="CG38" s="524" t="str">
        <f ca="1">IF(V38=1,"",IF($AA$4=1,"",IF(LOG入力!BH38&gt;0,"",IF(N38=0,"",IF(DX38=1,"",IF(HT38=0,"","★"))))))</f>
        <v/>
      </c>
      <c r="CI38" s="74" t="str">
        <f t="shared" ca="1" si="56"/>
        <v/>
      </c>
      <c r="CK38" s="525" t="str">
        <f ca="1">IF(V38=1,"",IF(LOG入力!BH38&gt;0,1,0))</f>
        <v/>
      </c>
      <c r="CL38" s="74" t="str">
        <f t="shared" ca="1" si="57"/>
        <v/>
      </c>
      <c r="CN38" s="74" t="str">
        <f t="shared" ca="1" si="58"/>
        <v/>
      </c>
      <c r="CO38" s="74" t="str">
        <f t="shared" ca="1" si="59"/>
        <v/>
      </c>
      <c r="CQ38" s="74" t="str">
        <f t="shared" ca="1" si="60"/>
        <v/>
      </c>
      <c r="CR38" s="74" t="str">
        <f t="shared" ca="1" si="61"/>
        <v/>
      </c>
      <c r="CS38" s="74" t="str">
        <f t="shared" ca="1" si="62"/>
        <v/>
      </c>
      <c r="CT38" s="74" t="str">
        <f t="shared" ca="1" si="63"/>
        <v/>
      </c>
      <c r="CU38" s="74" t="str">
        <f t="shared" ca="1" si="64"/>
        <v/>
      </c>
      <c r="CV38" s="74" t="str">
        <f t="shared" ca="1" si="65"/>
        <v/>
      </c>
      <c r="CW38" s="74" t="str">
        <f t="shared" ca="1" si="66"/>
        <v/>
      </c>
      <c r="CX38" s="74" t="str">
        <f t="shared" ca="1" si="67"/>
        <v/>
      </c>
      <c r="CY38" s="74" t="str">
        <f t="shared" ca="1" si="68"/>
        <v/>
      </c>
      <c r="CZ38" s="74" t="str">
        <f t="shared" ca="1" si="69"/>
        <v/>
      </c>
      <c r="DA38" s="74" t="str">
        <f t="shared" ca="1" si="70"/>
        <v/>
      </c>
      <c r="DB38" s="74" t="str">
        <f t="shared" ca="1" si="71"/>
        <v/>
      </c>
      <c r="DD38" s="74" t="str">
        <f t="shared" ca="1" si="72"/>
        <v/>
      </c>
      <c r="DE38" s="74" t="str">
        <f t="shared" ca="1" si="73"/>
        <v/>
      </c>
      <c r="DF38" s="74" t="str">
        <f t="shared" ca="1" si="74"/>
        <v/>
      </c>
      <c r="DG38" s="74" t="str">
        <f t="shared" ca="1" si="75"/>
        <v/>
      </c>
      <c r="DH38" s="74" t="str">
        <f t="shared" ca="1" si="76"/>
        <v/>
      </c>
      <c r="DI38" s="74" t="str">
        <f t="shared" ca="1" si="77"/>
        <v/>
      </c>
      <c r="DJ38" s="74" t="str">
        <f t="shared" ca="1" si="78"/>
        <v/>
      </c>
      <c r="DK38" s="74" t="str">
        <f t="shared" ca="1" si="79"/>
        <v/>
      </c>
      <c r="DL38" s="74" t="str">
        <f t="shared" ca="1" si="80"/>
        <v/>
      </c>
      <c r="DM38" s="74" t="str">
        <f t="shared" ca="1" si="81"/>
        <v/>
      </c>
      <c r="DN38" s="74" t="str">
        <f t="shared" ca="1" si="82"/>
        <v/>
      </c>
      <c r="DO38" s="74" t="str">
        <f t="shared" ca="1" si="83"/>
        <v/>
      </c>
      <c r="DQ38" s="74" t="str">
        <f t="shared" ca="1" si="84"/>
        <v/>
      </c>
      <c r="DS38" s="74" t="str">
        <f t="shared" ca="1" si="85"/>
        <v/>
      </c>
      <c r="DT38" s="74" t="str">
        <f t="shared" ca="1" si="86"/>
        <v/>
      </c>
      <c r="DV38" s="525" t="str">
        <f t="shared" ca="1" si="87"/>
        <v/>
      </c>
      <c r="DW38" s="74" t="str">
        <f t="shared" ca="1" si="88"/>
        <v/>
      </c>
      <c r="DX38" s="485" t="str">
        <f t="shared" ca="1" si="89"/>
        <v/>
      </c>
      <c r="DY38" s="74" t="str">
        <f t="shared" ca="1" si="90"/>
        <v/>
      </c>
      <c r="DZ38" s="74" t="str">
        <f t="shared" ca="1" si="91"/>
        <v/>
      </c>
      <c r="EA38" s="74" t="str">
        <f t="shared" ca="1" si="92"/>
        <v/>
      </c>
      <c r="EC38" s="74" t="str">
        <f t="shared" ca="1" si="93"/>
        <v/>
      </c>
      <c r="ED38" s="74" t="str">
        <f t="shared" ca="1" si="94"/>
        <v/>
      </c>
      <c r="EE38" s="74" t="str">
        <f t="shared" ca="1" si="95"/>
        <v/>
      </c>
      <c r="EG38" s="479" t="str">
        <f ca="1">IF(V38=1,"",IF(LOG入力!BH38&gt;0,0,IF(CG38="★",0,IF(R38=1,0,IF(N38=0,0,1)))))</f>
        <v/>
      </c>
      <c r="EH38" s="483" t="str">
        <f t="shared" ca="1" si="96"/>
        <v/>
      </c>
      <c r="EI38" s="483" t="str">
        <f t="shared" ca="1" si="97"/>
        <v/>
      </c>
      <c r="EJ38" s="483" t="str">
        <f t="shared" ca="1" si="98"/>
        <v/>
      </c>
      <c r="EL38" s="71">
        <f t="shared" ca="1" si="99"/>
        <v>0</v>
      </c>
      <c r="EM38" s="6">
        <f t="shared" ca="1" si="100"/>
        <v>0</v>
      </c>
      <c r="EN38" s="6" t="str">
        <f t="shared" ca="1" si="101"/>
        <v/>
      </c>
      <c r="EO38" s="6">
        <f ca="1">IF(LOG入力!BH38&gt;0,0,IF(EM38=0,0,(IF(COUNTIF($EN$19:EN38,EN38)=1,IF($FS$3="N",1,IF(EH38=1,1,0))))))</f>
        <v>0</v>
      </c>
      <c r="EP38" s="6" t="str">
        <f ca="1">IF(LOG入力!BH38&gt;0,"",IF(EO38=1,$X38,""))</f>
        <v/>
      </c>
      <c r="EQ38" s="6" t="str">
        <f ca="1">IF(LOG入力!BH38&gt;0,"",IF(EO38=1,$Y38,""))</f>
        <v/>
      </c>
      <c r="ER38" s="520" t="str">
        <f ca="1">IF(LOG入力!BH38&gt;0,"",IF(COUNTIF($EP$19:$EP38,EP38)=1,EP38,""))</f>
        <v/>
      </c>
      <c r="ES38" s="520">
        <f ca="1">IF(LOG入力!BH38&gt;0,0,IF((EL38=1),IF(($ER38=""),0,1),0))</f>
        <v>0</v>
      </c>
      <c r="ET38" s="520" t="str">
        <f ca="1">IF(LOG入力!BH38&gt;0,"",IF(COUNTIF($EQ$19:EQ38,EQ38)=1,EQ38,""))</f>
        <v/>
      </c>
      <c r="EU38" s="539">
        <f ca="1">IF(LOG入力!BH38&gt;0,0,IF((EL38=1),IF(($ET38=""),0,1),0))</f>
        <v>0</v>
      </c>
      <c r="EV38" s="71">
        <f t="shared" ca="1" si="102"/>
        <v>0</v>
      </c>
      <c r="EW38" s="6">
        <f t="shared" ca="1" si="103"/>
        <v>0</v>
      </c>
      <c r="EX38" s="6" t="str">
        <f t="shared" ca="1" si="104"/>
        <v/>
      </c>
      <c r="EY38" s="6">
        <f ca="1">IF(LOG入力!BH38&gt;0,0,IF(EW38=0,0,(IF(COUNTIF($EX$19:EX38,EX38)=1,IF($FS$3="N",1,IF(EH38=1,1,0))))))</f>
        <v>0</v>
      </c>
      <c r="EZ38" s="6" t="str">
        <f ca="1">IF(LOG入力!BH38&gt;0,"",IF(EY38=1,$X38,""))</f>
        <v/>
      </c>
      <c r="FA38" s="6" t="str">
        <f ca="1">IF(LOG入力!BH38&gt;0,"",IF(EY38=1,$Y38,""))</f>
        <v/>
      </c>
      <c r="FB38" s="6" t="str">
        <f ca="1">IF(LOG入力!BH38&gt;0,"",IF(COUNTIF($EZ$19:$EZ38,EZ38)=1,EZ38,""))</f>
        <v/>
      </c>
      <c r="FC38" s="6">
        <f ca="1">IF(LOG入力!BH38&gt;0,0,IF((EV38=1),IF(($FB38=""),0,1),0))</f>
        <v>0</v>
      </c>
      <c r="FD38" s="6" t="str">
        <f ca="1">IF(LOG入力!BH38&gt;0,"",IF(COUNTIF($FA$19:FA38,FA38)=1,FA38,""))</f>
        <v/>
      </c>
      <c r="FE38" s="72">
        <f ca="1">IF(LOG入力!BH38&gt;0,0,IF((EV38=1),IF(($FD38=""),0,1),0))</f>
        <v>0</v>
      </c>
      <c r="FF38" s="71">
        <f t="shared" ca="1" si="105"/>
        <v>0</v>
      </c>
      <c r="FG38" s="6">
        <f t="shared" ca="1" si="106"/>
        <v>0</v>
      </c>
      <c r="FH38" s="6" t="str">
        <f t="shared" ca="1" si="107"/>
        <v/>
      </c>
      <c r="FI38" s="6">
        <f ca="1">IF(LOG入力!BH38&gt;0,0,IF(FG38=0,0,(IF(COUNTIF($FH$19:FH38,FH38)=1,IF($FS$3="N",1,IF(EH38=1,1,0))))))</f>
        <v>0</v>
      </c>
      <c r="FJ38" s="6" t="str">
        <f ca="1">IF(LOG入力!BH38&gt;0,"",IF(FI38=1,$X38,""))</f>
        <v/>
      </c>
      <c r="FK38" s="6" t="str">
        <f ca="1">IF(LOG入力!BH38&gt;0,"",IF(FI38=1,$Y38,""))</f>
        <v/>
      </c>
      <c r="FL38" s="6" t="str">
        <f ca="1">IF(LOG入力!BH38&gt;0,"",IF(COUNTIF($FJ$19:$FJ38,FJ38)=1,FJ38,""))</f>
        <v/>
      </c>
      <c r="FM38" s="6">
        <f ca="1">IF(LOG入力!BH38&gt;0,0,IF((FF38=1),IF(($FL38=""),0,1),0))</f>
        <v>0</v>
      </c>
      <c r="FN38" s="6" t="str">
        <f ca="1">IF(LOG入力!BH38&gt;0,"",IF(COUNTIF($FK$19:FK38,FK38)=1,FK38,""))</f>
        <v/>
      </c>
      <c r="FO38" s="72">
        <f ca="1">IF(LOG入力!BH38&gt;0,0,IF((FF38=1),IF(($FN38=""),0,1),0))</f>
        <v>0</v>
      </c>
      <c r="FP38" s="71">
        <f t="shared" ca="1" si="108"/>
        <v>0</v>
      </c>
      <c r="FQ38" s="6">
        <f t="shared" ca="1" si="109"/>
        <v>0</v>
      </c>
      <c r="FR38" s="6" t="str">
        <f t="shared" ca="1" si="110"/>
        <v/>
      </c>
      <c r="FS38" s="6">
        <f ca="1">IF(LOG入力!BH38&gt;0,0,IF(FQ38=0,0,(IF(COUNTIF($FR$19:FR38,FR38)=1,IF($FS$3="N",1,IF(EH38=1,1,0))))))</f>
        <v>0</v>
      </c>
      <c r="FT38" s="6" t="str">
        <f ca="1">IF(LOG入力!BH38&gt;0,"",IF(FS38=1,$X38,""))</f>
        <v/>
      </c>
      <c r="FU38" s="6" t="str">
        <f ca="1">IF(LOG入力!BH38&gt;0,"",IF(FS38=1,$Y38,""))</f>
        <v/>
      </c>
      <c r="FV38" s="6" t="str">
        <f ca="1">IF(LOG入力!BH38&gt;0,"",IF(COUNTIF($FT$19:$FT38,FT38)=1,FT38,""))</f>
        <v/>
      </c>
      <c r="FW38" s="6">
        <f ca="1">IF(LOG入力!BH38&gt;0,0,IF((FP38=1),IF(($FV38=""),0,1),0))</f>
        <v>0</v>
      </c>
      <c r="FX38" s="6" t="str">
        <f ca="1">IF(LOG入力!BH38&gt;0,"",IF(COUNTIF($FU$19:FU38,FU38)=1,FU38,""))</f>
        <v/>
      </c>
      <c r="FY38" s="72">
        <f ca="1">IF(LOG入力!BH38&gt;0,0,IF((FP38=1),IF(($FX38=""),0,1),0))</f>
        <v>0</v>
      </c>
      <c r="FZ38" s="71">
        <f t="shared" ca="1" si="111"/>
        <v>0</v>
      </c>
      <c r="GA38" s="6">
        <f t="shared" ca="1" si="112"/>
        <v>0</v>
      </c>
      <c r="GB38" s="6" t="str">
        <f t="shared" ca="1" si="113"/>
        <v/>
      </c>
      <c r="GC38" s="6">
        <f ca="1">IF(LOG入力!BH38&gt;0,0,IF(GA38=0,0,(IF(COUNTIF($GB$19:GB38,GB38)=1,IF($FS$3="N",1,IF(EH38=1,1,0))))))</f>
        <v>0</v>
      </c>
      <c r="GD38" s="6" t="str">
        <f ca="1">IF(LOG入力!BH38&gt;0,"",IF(GC38=1,$X38,""))</f>
        <v/>
      </c>
      <c r="GE38" s="6" t="str">
        <f ca="1">IF(LOG入力!BH38&gt;0,"",IF(GC38=1,$Y38,""))</f>
        <v/>
      </c>
      <c r="GF38" s="6" t="str">
        <f ca="1">IF(LOG入力!BH38&gt;0,"",IF(COUNTIF($GD$19:$GD38,GD38)=1,GD38,""))</f>
        <v/>
      </c>
      <c r="GG38" s="6">
        <f ca="1">IF(LOG入力!BH38&gt;0,0,IF((FZ38=1),IF(($GF38=""),0,1),0))</f>
        <v>0</v>
      </c>
      <c r="GH38" s="6" t="str">
        <f ca="1">IF(LOG入力!BH38&gt;0,"",IF(COUNTIF($GE$19:GE38,GE38)=1,GE38,""))</f>
        <v/>
      </c>
      <c r="GI38" s="72">
        <f ca="1">IF(LOG入力!BH38&gt;0,0,IF((FZ38=1),IF(($GH38=""),0,1),0))</f>
        <v>0</v>
      </c>
      <c r="GK38" s="455" t="str">
        <f ca="1">IF(V38=1,"",IF(LEN(LOG入力!AS38)=0,"",LOG入力!AS38))</f>
        <v/>
      </c>
      <c r="GL38" s="378" t="str">
        <f t="shared" ca="1" si="114"/>
        <v/>
      </c>
      <c r="GM38" s="378" t="str">
        <f t="shared" ca="1" si="115"/>
        <v/>
      </c>
      <c r="GN38" s="74" t="str">
        <f t="shared" ca="1" si="116"/>
        <v/>
      </c>
      <c r="GO38" s="74" t="str">
        <f t="shared" ca="1" si="117"/>
        <v/>
      </c>
      <c r="GQ38" s="74" t="str">
        <f t="shared" ca="1" si="118"/>
        <v/>
      </c>
      <c r="GR38" s="74" t="str">
        <f t="shared" ca="1" si="119"/>
        <v/>
      </c>
      <c r="GS38" s="74" t="str">
        <f t="shared" ca="1" si="120"/>
        <v/>
      </c>
      <c r="GT38" s="74" t="str">
        <f t="shared" ca="1" si="121"/>
        <v/>
      </c>
      <c r="GU38" s="74" t="str">
        <f t="shared" ca="1" si="122"/>
        <v/>
      </c>
      <c r="GV38" s="74" t="str">
        <f t="shared" ca="1" si="123"/>
        <v/>
      </c>
      <c r="GX38" s="74" t="str">
        <f t="shared" ca="1" si="124"/>
        <v/>
      </c>
      <c r="GY38" s="74" t="str">
        <f t="shared" ca="1" si="125"/>
        <v/>
      </c>
      <c r="GZ38" s="74" t="str">
        <f ca="1">IF(V38=1,"",IF(LOG入力!BH38&gt;0,0,IF(GY38=0,0,IF((VALUE((TYPE(VALUE(J38)))))=16,0,IF(VALUE(J38)&lt;60,1,IF(VALUE(J38)&lt;100,0,IF(VALUE(J38)&lt;600,2,0)))))))</f>
        <v/>
      </c>
      <c r="HA38" s="74" t="str">
        <f t="shared" ca="1" si="126"/>
        <v/>
      </c>
      <c r="HB38" s="74" t="str">
        <f ca="1">IF(V38=1,"",IF(LOG入力!BH38&gt;0,0,IF(HA38=0,0,IF((VALUE((TYPE(VALUE(L38)))))=16,0,IF(VALUE(L38)&lt;60,1,IF(VALUE(L38)&lt;100,0,IF(VALUE(L38)&lt;600,2,0)))))))</f>
        <v/>
      </c>
      <c r="HD38" s="74" t="str">
        <f t="shared" ca="1" si="127"/>
        <v/>
      </c>
      <c r="HF38" s="74" t="str">
        <f t="shared" ca="1" si="128"/>
        <v/>
      </c>
      <c r="HG38" s="74" t="str">
        <f t="shared" ca="1" si="129"/>
        <v/>
      </c>
      <c r="HH38" s="74" t="str">
        <f t="shared" ca="1" si="130"/>
        <v/>
      </c>
      <c r="HI38" s="74" t="str">
        <f t="shared" ca="1" si="131"/>
        <v/>
      </c>
      <c r="HJ38" s="74" t="str">
        <f t="shared" ca="1" si="132"/>
        <v/>
      </c>
      <c r="HK38" s="74" t="str">
        <f t="shared" ca="1" si="133"/>
        <v/>
      </c>
      <c r="HL38" s="74" t="str">
        <f t="shared" ca="1" si="134"/>
        <v/>
      </c>
      <c r="HM38" s="74" t="str">
        <f t="shared" ca="1" si="135"/>
        <v/>
      </c>
      <c r="HN38" s="74" t="str">
        <f t="shared" ca="1" si="136"/>
        <v/>
      </c>
      <c r="HO38" s="529" t="str">
        <f t="shared" ca="1" si="137"/>
        <v/>
      </c>
      <c r="HP38" s="74" t="str">
        <f t="shared" ca="1" si="138"/>
        <v/>
      </c>
      <c r="HQ38" s="74" t="str">
        <f t="shared" ca="1" si="139"/>
        <v/>
      </c>
      <c r="HR38" s="74" t="str">
        <f t="shared" ca="1" si="140"/>
        <v/>
      </c>
      <c r="HS38" s="74" t="str">
        <f t="shared" ca="1" si="141"/>
        <v/>
      </c>
      <c r="HT38" s="74" t="str">
        <f ca="1">IF(V38=1,"",IF(LOG入力!BH38&gt;0,0,IF(DV38=1,0,IF(N38="0",0,IF(SUM(HD38:HS38)&gt;0,1,0)))))</f>
        <v/>
      </c>
      <c r="HV38" s="152" t="s">
        <v>182</v>
      </c>
      <c r="HW38" s="153" t="s">
        <v>173</v>
      </c>
      <c r="HY38" s="546" t="s">
        <v>183</v>
      </c>
      <c r="HZ38" s="164" t="s">
        <v>173</v>
      </c>
    </row>
    <row r="39" spans="1:234" x14ac:dyDescent="0.15">
      <c r="A39" s="5"/>
      <c r="B39" s="560" t="str">
        <f t="shared" ca="1" si="0"/>
        <v/>
      </c>
      <c r="C39" s="561" t="str">
        <f ca="1">LOG入力!AP39</f>
        <v/>
      </c>
      <c r="D39" s="562" t="str">
        <f ca="1">LOG入力!AQ39</f>
        <v/>
      </c>
      <c r="E39" s="562" t="str">
        <f ca="1">LOG入力!AR39</f>
        <v/>
      </c>
      <c r="F39" s="563" t="str">
        <f t="shared" ca="1" si="1"/>
        <v/>
      </c>
      <c r="G39" s="506" t="str">
        <f ca="1">LOG入力!AT39</f>
        <v/>
      </c>
      <c r="H39" s="564" t="str">
        <f ca="1">LOG入力!AU39</f>
        <v/>
      </c>
      <c r="I39" s="507" t="str">
        <f ca="1">LOG入力!AV39</f>
        <v/>
      </c>
      <c r="J39" s="509" t="str">
        <f ca="1">LOG入力!AW39</f>
        <v/>
      </c>
      <c r="K39" s="565" t="str">
        <f ca="1">LOG入力!BJ39</f>
        <v/>
      </c>
      <c r="L39" s="509" t="str">
        <f ca="1">LOG入力!AY39</f>
        <v/>
      </c>
      <c r="M39" s="566" t="str">
        <f ca="1">LOG入力!BK39</f>
        <v/>
      </c>
      <c r="N39" s="567" t="str">
        <f ca="1">IF(V39=1,"",IF(LOG入力!AJ39=1,"1",LOG入力!BA39))</f>
        <v/>
      </c>
      <c r="O39" s="568" t="str">
        <f ca="1">IF(V39=1,"",IF(LEN(LOG入力!O39)=0,"",LOG入力!O39))</f>
        <v/>
      </c>
      <c r="P39" s="569" t="str">
        <f ca="1">IF(V39=1,"",IF($AA$4=1,"",IF(LOG入力!BG39=1,"",CONCATENATE($ER39,$FB39,$FL39,$FV39,$GF39))))</f>
        <v/>
      </c>
      <c r="Q39" s="569" t="str">
        <f ca="1">IF(V39=1,"",IF($AA$4=1,"",IF(LOG入力!BG39=1,"",CONCATENATE($ET39,$FD39,$FN39,$FX39,$GH39))))</f>
        <v/>
      </c>
      <c r="R39" s="292" t="str">
        <f ca="1">IF(V39=1,"",IF($AA$4=1,"",IF(LOG入力!BH39&gt;0,0,AA39)))</f>
        <v/>
      </c>
      <c r="S39" s="293" t="str">
        <f t="shared" ca="1" si="2"/>
        <v/>
      </c>
      <c r="T39" s="680"/>
      <c r="U39" s="38"/>
      <c r="V39" s="196">
        <f ca="1">LOG入力!AN39</f>
        <v>1</v>
      </c>
      <c r="W39" s="38"/>
      <c r="X39" s="516" t="str">
        <f t="shared" ca="1" si="3"/>
        <v/>
      </c>
      <c r="Y39" s="515" t="str">
        <f t="shared" ca="1" si="4"/>
        <v/>
      </c>
      <c r="Z39" s="518" t="str">
        <f t="shared" ca="1" si="5"/>
        <v/>
      </c>
      <c r="AA39" s="519" t="str">
        <f t="shared" ca="1" si="6"/>
        <v/>
      </c>
      <c r="AC39" s="6" t="str">
        <f t="shared" ca="1" si="7"/>
        <v/>
      </c>
      <c r="AD39" s="6" t="str">
        <f t="shared" ca="1" si="8"/>
        <v/>
      </c>
      <c r="AE39" s="6" t="str">
        <f t="shared" ca="1" si="9"/>
        <v/>
      </c>
      <c r="AF39" s="6" t="str">
        <f t="shared" ca="1" si="10"/>
        <v/>
      </c>
      <c r="AG39" s="6" t="str">
        <f t="shared" ca="1" si="11"/>
        <v/>
      </c>
      <c r="AH39" s="6" t="str">
        <f t="shared" ca="1" si="12"/>
        <v/>
      </c>
      <c r="AI39" s="6" t="str">
        <f t="shared" ca="1" si="13"/>
        <v/>
      </c>
      <c r="AJ39" s="6" t="str">
        <f t="shared" ca="1" si="14"/>
        <v/>
      </c>
      <c r="AK39" s="6" t="str">
        <f t="shared" ca="1" si="15"/>
        <v/>
      </c>
      <c r="AL39" s="6" t="str">
        <f t="shared" ca="1" si="16"/>
        <v/>
      </c>
      <c r="AM39" s="6" t="str">
        <f t="shared" ca="1" si="17"/>
        <v/>
      </c>
      <c r="AN39" s="6" t="str">
        <f t="shared" ca="1" si="18"/>
        <v/>
      </c>
      <c r="AO39" s="6" t="str">
        <f t="shared" ca="1" si="19"/>
        <v/>
      </c>
      <c r="AP39" s="6" t="str">
        <f t="shared" ca="1" si="20"/>
        <v/>
      </c>
      <c r="AQ39" s="6" t="str">
        <f t="shared" ca="1" si="21"/>
        <v/>
      </c>
      <c r="AR39" s="6" t="str">
        <f t="shared" ca="1" si="22"/>
        <v/>
      </c>
      <c r="AS39" s="6" t="str">
        <f t="shared" ca="1" si="23"/>
        <v/>
      </c>
      <c r="AT39" s="6" t="str">
        <f t="shared" ca="1" si="24"/>
        <v/>
      </c>
      <c r="AU39" s="6" t="str">
        <f t="shared" ca="1" si="25"/>
        <v/>
      </c>
      <c r="AV39" s="6" t="str">
        <f t="shared" ca="1" si="26"/>
        <v/>
      </c>
      <c r="AW39" s="6" t="str">
        <f t="shared" ca="1" si="27"/>
        <v/>
      </c>
      <c r="AY39" s="6" t="str">
        <f t="shared" ca="1" si="28"/>
        <v/>
      </c>
      <c r="AZ39" s="6" t="str">
        <f t="shared" ca="1" si="29"/>
        <v/>
      </c>
      <c r="BA39" s="6" t="str">
        <f t="shared" ca="1" si="30"/>
        <v/>
      </c>
      <c r="BB39" s="6" t="str">
        <f t="shared" ca="1" si="31"/>
        <v/>
      </c>
      <c r="BC39" s="6" t="str">
        <f t="shared" ca="1" si="32"/>
        <v/>
      </c>
      <c r="BD39" s="6" t="str">
        <f t="shared" ca="1" si="33"/>
        <v/>
      </c>
      <c r="BE39" s="6" t="str">
        <f t="shared" ca="1" si="34"/>
        <v/>
      </c>
      <c r="BF39" s="6" t="str">
        <f t="shared" ca="1" si="35"/>
        <v/>
      </c>
      <c r="BG39" s="6" t="str">
        <f t="shared" ca="1" si="36"/>
        <v/>
      </c>
      <c r="BH39" s="6" t="str">
        <f t="shared" ca="1" si="37"/>
        <v/>
      </c>
      <c r="BI39" s="6" t="str">
        <f t="shared" ca="1" si="38"/>
        <v/>
      </c>
      <c r="BJ39" s="6" t="str">
        <f t="shared" ca="1" si="39"/>
        <v/>
      </c>
      <c r="BK39" s="6" t="str">
        <f t="shared" ca="1" si="40"/>
        <v/>
      </c>
      <c r="BL39" s="6" t="str">
        <f t="shared" ca="1" si="41"/>
        <v/>
      </c>
      <c r="BM39" s="6" t="str">
        <f t="shared" ca="1" si="42"/>
        <v/>
      </c>
      <c r="BN39" s="6" t="str">
        <f t="shared" ca="1" si="43"/>
        <v/>
      </c>
      <c r="BO39" s="6" t="str">
        <f t="shared" ca="1" si="44"/>
        <v/>
      </c>
      <c r="BP39" s="6" t="str">
        <f t="shared" ca="1" si="45"/>
        <v/>
      </c>
      <c r="BQ39" s="6" t="str">
        <f t="shared" ca="1" si="46"/>
        <v/>
      </c>
      <c r="BR39" s="6" t="str">
        <f t="shared" ca="1" si="47"/>
        <v/>
      </c>
      <c r="BS39" s="6" t="str">
        <f t="shared" ca="1" si="48"/>
        <v/>
      </c>
      <c r="BU39" s="6" t="str">
        <f t="shared" ca="1" si="49"/>
        <v/>
      </c>
      <c r="BW39" s="515" t="str">
        <f t="shared" ca="1" si="50"/>
        <v/>
      </c>
      <c r="BX39" s="515">
        <f t="shared" ca="1" si="51"/>
        <v>0</v>
      </c>
      <c r="BY39" s="515" t="str">
        <f t="shared" ca="1" si="52"/>
        <v/>
      </c>
      <c r="CA39" s="6">
        <f t="shared" ca="1" si="53"/>
        <v>1</v>
      </c>
      <c r="CC39" s="523" t="str">
        <f t="shared" ca="1" si="54"/>
        <v/>
      </c>
      <c r="CE39" s="6" t="str">
        <f t="shared" ca="1" si="55"/>
        <v/>
      </c>
      <c r="CG39" s="524" t="str">
        <f ca="1">IF(V39=1,"",IF($AA$4=1,"",IF(LOG入力!BH39&gt;0,"",IF(N39=0,"",IF(DX39=1,"",IF(HT39=0,"","★"))))))</f>
        <v/>
      </c>
      <c r="CI39" s="74" t="str">
        <f t="shared" ca="1" si="56"/>
        <v/>
      </c>
      <c r="CK39" s="525" t="str">
        <f ca="1">IF(V39=1,"",IF(LOG入力!BH39&gt;0,1,0))</f>
        <v/>
      </c>
      <c r="CL39" s="74" t="str">
        <f t="shared" ca="1" si="57"/>
        <v/>
      </c>
      <c r="CN39" s="74" t="str">
        <f t="shared" ca="1" si="58"/>
        <v/>
      </c>
      <c r="CO39" s="74" t="str">
        <f t="shared" ca="1" si="59"/>
        <v/>
      </c>
      <c r="CQ39" s="74" t="str">
        <f t="shared" ca="1" si="60"/>
        <v/>
      </c>
      <c r="CR39" s="74" t="str">
        <f t="shared" ca="1" si="61"/>
        <v/>
      </c>
      <c r="CS39" s="74" t="str">
        <f t="shared" ca="1" si="62"/>
        <v/>
      </c>
      <c r="CT39" s="74" t="str">
        <f t="shared" ca="1" si="63"/>
        <v/>
      </c>
      <c r="CU39" s="74" t="str">
        <f t="shared" ca="1" si="64"/>
        <v/>
      </c>
      <c r="CV39" s="74" t="str">
        <f t="shared" ca="1" si="65"/>
        <v/>
      </c>
      <c r="CW39" s="74" t="str">
        <f t="shared" ca="1" si="66"/>
        <v/>
      </c>
      <c r="CX39" s="74" t="str">
        <f t="shared" ca="1" si="67"/>
        <v/>
      </c>
      <c r="CY39" s="74" t="str">
        <f t="shared" ca="1" si="68"/>
        <v/>
      </c>
      <c r="CZ39" s="74" t="str">
        <f t="shared" ca="1" si="69"/>
        <v/>
      </c>
      <c r="DA39" s="74" t="str">
        <f t="shared" ca="1" si="70"/>
        <v/>
      </c>
      <c r="DB39" s="74" t="str">
        <f t="shared" ca="1" si="71"/>
        <v/>
      </c>
      <c r="DD39" s="74" t="str">
        <f t="shared" ca="1" si="72"/>
        <v/>
      </c>
      <c r="DE39" s="74" t="str">
        <f t="shared" ca="1" si="73"/>
        <v/>
      </c>
      <c r="DF39" s="74" t="str">
        <f t="shared" ca="1" si="74"/>
        <v/>
      </c>
      <c r="DG39" s="74" t="str">
        <f t="shared" ca="1" si="75"/>
        <v/>
      </c>
      <c r="DH39" s="74" t="str">
        <f t="shared" ca="1" si="76"/>
        <v/>
      </c>
      <c r="DI39" s="74" t="str">
        <f t="shared" ca="1" si="77"/>
        <v/>
      </c>
      <c r="DJ39" s="74" t="str">
        <f t="shared" ca="1" si="78"/>
        <v/>
      </c>
      <c r="DK39" s="74" t="str">
        <f t="shared" ca="1" si="79"/>
        <v/>
      </c>
      <c r="DL39" s="74" t="str">
        <f t="shared" ca="1" si="80"/>
        <v/>
      </c>
      <c r="DM39" s="74" t="str">
        <f t="shared" ca="1" si="81"/>
        <v/>
      </c>
      <c r="DN39" s="74" t="str">
        <f t="shared" ca="1" si="82"/>
        <v/>
      </c>
      <c r="DO39" s="74" t="str">
        <f t="shared" ca="1" si="83"/>
        <v/>
      </c>
      <c r="DQ39" s="74" t="str">
        <f t="shared" ca="1" si="84"/>
        <v/>
      </c>
      <c r="DS39" s="74" t="str">
        <f t="shared" ca="1" si="85"/>
        <v/>
      </c>
      <c r="DT39" s="74" t="str">
        <f t="shared" ca="1" si="86"/>
        <v/>
      </c>
      <c r="DV39" s="525" t="str">
        <f t="shared" ca="1" si="87"/>
        <v/>
      </c>
      <c r="DW39" s="74" t="str">
        <f t="shared" ca="1" si="88"/>
        <v/>
      </c>
      <c r="DX39" s="485" t="str">
        <f t="shared" ca="1" si="89"/>
        <v/>
      </c>
      <c r="DY39" s="74" t="str">
        <f t="shared" ca="1" si="90"/>
        <v/>
      </c>
      <c r="DZ39" s="74" t="str">
        <f t="shared" ca="1" si="91"/>
        <v/>
      </c>
      <c r="EA39" s="74" t="str">
        <f t="shared" ca="1" si="92"/>
        <v/>
      </c>
      <c r="EC39" s="74" t="str">
        <f t="shared" ca="1" si="93"/>
        <v/>
      </c>
      <c r="ED39" s="74" t="str">
        <f t="shared" ca="1" si="94"/>
        <v/>
      </c>
      <c r="EE39" s="74" t="str">
        <f t="shared" ca="1" si="95"/>
        <v/>
      </c>
      <c r="EG39" s="479" t="str">
        <f ca="1">IF(V39=1,"",IF(LOG入力!BH39&gt;0,0,IF(CG39="★",0,IF(R39=1,0,IF(N39=0,0,1)))))</f>
        <v/>
      </c>
      <c r="EH39" s="483" t="str">
        <f t="shared" ca="1" si="96"/>
        <v/>
      </c>
      <c r="EI39" s="483" t="str">
        <f t="shared" ca="1" si="97"/>
        <v/>
      </c>
      <c r="EJ39" s="483" t="str">
        <f t="shared" ca="1" si="98"/>
        <v/>
      </c>
      <c r="EL39" s="71">
        <f t="shared" ca="1" si="99"/>
        <v>0</v>
      </c>
      <c r="EM39" s="6">
        <f t="shared" ca="1" si="100"/>
        <v>0</v>
      </c>
      <c r="EN39" s="6" t="str">
        <f t="shared" ca="1" si="101"/>
        <v/>
      </c>
      <c r="EO39" s="6">
        <f ca="1">IF(LOG入力!BH39&gt;0,0,IF(EM39=0,0,(IF(COUNTIF($EN$19:EN39,EN39)=1,IF($FS$3="N",1,IF(EH39=1,1,0))))))</f>
        <v>0</v>
      </c>
      <c r="EP39" s="6" t="str">
        <f ca="1">IF(LOG入力!BH39&gt;0,"",IF(EO39=1,$X39,""))</f>
        <v/>
      </c>
      <c r="EQ39" s="6" t="str">
        <f ca="1">IF(LOG入力!BH39&gt;0,"",IF(EO39=1,$Y39,""))</f>
        <v/>
      </c>
      <c r="ER39" s="520" t="str">
        <f ca="1">IF(LOG入力!BH39&gt;0,"",IF(COUNTIF($EP$19:$EP39,EP39)=1,EP39,""))</f>
        <v/>
      </c>
      <c r="ES39" s="520">
        <f ca="1">IF(LOG入力!BH39&gt;0,0,IF((EL39=1),IF(($ER39=""),0,1),0))</f>
        <v>0</v>
      </c>
      <c r="ET39" s="520" t="str">
        <f ca="1">IF(LOG入力!BH39&gt;0,"",IF(COUNTIF($EQ$19:EQ39,EQ39)=1,EQ39,""))</f>
        <v/>
      </c>
      <c r="EU39" s="539">
        <f ca="1">IF(LOG入力!BH39&gt;0,0,IF((EL39=1),IF(($ET39=""),0,1),0))</f>
        <v>0</v>
      </c>
      <c r="EV39" s="71">
        <f t="shared" ca="1" si="102"/>
        <v>0</v>
      </c>
      <c r="EW39" s="6">
        <f t="shared" ca="1" si="103"/>
        <v>0</v>
      </c>
      <c r="EX39" s="6" t="str">
        <f t="shared" ca="1" si="104"/>
        <v/>
      </c>
      <c r="EY39" s="6">
        <f ca="1">IF(LOG入力!BH39&gt;0,0,IF(EW39=0,0,(IF(COUNTIF($EX$19:EX39,EX39)=1,IF($FS$3="N",1,IF(EH39=1,1,0))))))</f>
        <v>0</v>
      </c>
      <c r="EZ39" s="6" t="str">
        <f ca="1">IF(LOG入力!BH39&gt;0,"",IF(EY39=1,$X39,""))</f>
        <v/>
      </c>
      <c r="FA39" s="6" t="str">
        <f ca="1">IF(LOG入力!BH39&gt;0,"",IF(EY39=1,$Y39,""))</f>
        <v/>
      </c>
      <c r="FB39" s="6" t="str">
        <f ca="1">IF(LOG入力!BH39&gt;0,"",IF(COUNTIF($EZ$19:$EZ39,EZ39)=1,EZ39,""))</f>
        <v/>
      </c>
      <c r="FC39" s="6">
        <f ca="1">IF(LOG入力!BH39&gt;0,0,IF((EV39=1),IF(($FB39=""),0,1),0))</f>
        <v>0</v>
      </c>
      <c r="FD39" s="6" t="str">
        <f ca="1">IF(LOG入力!BH39&gt;0,"",IF(COUNTIF($FA$19:FA39,FA39)=1,FA39,""))</f>
        <v/>
      </c>
      <c r="FE39" s="72">
        <f ca="1">IF(LOG入力!BH39&gt;0,0,IF((EV39=1),IF(($FD39=""),0,1),0))</f>
        <v>0</v>
      </c>
      <c r="FF39" s="71">
        <f t="shared" ca="1" si="105"/>
        <v>0</v>
      </c>
      <c r="FG39" s="6">
        <f t="shared" ca="1" si="106"/>
        <v>0</v>
      </c>
      <c r="FH39" s="6" t="str">
        <f t="shared" ca="1" si="107"/>
        <v/>
      </c>
      <c r="FI39" s="6">
        <f ca="1">IF(LOG入力!BH39&gt;0,0,IF(FG39=0,0,(IF(COUNTIF($FH$19:FH39,FH39)=1,IF($FS$3="N",1,IF(EH39=1,1,0))))))</f>
        <v>0</v>
      </c>
      <c r="FJ39" s="6" t="str">
        <f ca="1">IF(LOG入力!BH39&gt;0,"",IF(FI39=1,$X39,""))</f>
        <v/>
      </c>
      <c r="FK39" s="6" t="str">
        <f ca="1">IF(LOG入力!BH39&gt;0,"",IF(FI39=1,$Y39,""))</f>
        <v/>
      </c>
      <c r="FL39" s="6" t="str">
        <f ca="1">IF(LOG入力!BH39&gt;0,"",IF(COUNTIF($FJ$19:$FJ39,FJ39)=1,FJ39,""))</f>
        <v/>
      </c>
      <c r="FM39" s="6">
        <f ca="1">IF(LOG入力!BH39&gt;0,0,IF((FF39=1),IF(($FL39=""),0,1),0))</f>
        <v>0</v>
      </c>
      <c r="FN39" s="6" t="str">
        <f ca="1">IF(LOG入力!BH39&gt;0,"",IF(COUNTIF($FK$19:FK39,FK39)=1,FK39,""))</f>
        <v/>
      </c>
      <c r="FO39" s="72">
        <f ca="1">IF(LOG入力!BH39&gt;0,0,IF((FF39=1),IF(($FN39=""),0,1),0))</f>
        <v>0</v>
      </c>
      <c r="FP39" s="71">
        <f t="shared" ca="1" si="108"/>
        <v>0</v>
      </c>
      <c r="FQ39" s="6">
        <f t="shared" ca="1" si="109"/>
        <v>0</v>
      </c>
      <c r="FR39" s="6" t="str">
        <f t="shared" ca="1" si="110"/>
        <v/>
      </c>
      <c r="FS39" s="6">
        <f ca="1">IF(LOG入力!BH39&gt;0,0,IF(FQ39=0,0,(IF(COUNTIF($FR$19:FR39,FR39)=1,IF($FS$3="N",1,IF(EH39=1,1,0))))))</f>
        <v>0</v>
      </c>
      <c r="FT39" s="6" t="str">
        <f ca="1">IF(LOG入力!BH39&gt;0,"",IF(FS39=1,$X39,""))</f>
        <v/>
      </c>
      <c r="FU39" s="6" t="str">
        <f ca="1">IF(LOG入力!BH39&gt;0,"",IF(FS39=1,$Y39,""))</f>
        <v/>
      </c>
      <c r="FV39" s="6" t="str">
        <f ca="1">IF(LOG入力!BH39&gt;0,"",IF(COUNTIF($FT$19:$FT39,FT39)=1,FT39,""))</f>
        <v/>
      </c>
      <c r="FW39" s="6">
        <f ca="1">IF(LOG入力!BH39&gt;0,0,IF((FP39=1),IF(($FV39=""),0,1),0))</f>
        <v>0</v>
      </c>
      <c r="FX39" s="6" t="str">
        <f ca="1">IF(LOG入力!BH39&gt;0,"",IF(COUNTIF($FU$19:FU39,FU39)=1,FU39,""))</f>
        <v/>
      </c>
      <c r="FY39" s="72">
        <f ca="1">IF(LOG入力!BH39&gt;0,0,IF((FP39=1),IF(($FX39=""),0,1),0))</f>
        <v>0</v>
      </c>
      <c r="FZ39" s="71">
        <f t="shared" ca="1" si="111"/>
        <v>0</v>
      </c>
      <c r="GA39" s="6">
        <f t="shared" ca="1" si="112"/>
        <v>0</v>
      </c>
      <c r="GB39" s="6" t="str">
        <f t="shared" ca="1" si="113"/>
        <v/>
      </c>
      <c r="GC39" s="6">
        <f ca="1">IF(LOG入力!BH39&gt;0,0,IF(GA39=0,0,(IF(COUNTIF($GB$19:GB39,GB39)=1,IF($FS$3="N",1,IF(EH39=1,1,0))))))</f>
        <v>0</v>
      </c>
      <c r="GD39" s="6" t="str">
        <f ca="1">IF(LOG入力!BH39&gt;0,"",IF(GC39=1,$X39,""))</f>
        <v/>
      </c>
      <c r="GE39" s="6" t="str">
        <f ca="1">IF(LOG入力!BH39&gt;0,"",IF(GC39=1,$Y39,""))</f>
        <v/>
      </c>
      <c r="GF39" s="6" t="str">
        <f ca="1">IF(LOG入力!BH39&gt;0,"",IF(COUNTIF($GD$19:$GD39,GD39)=1,GD39,""))</f>
        <v/>
      </c>
      <c r="GG39" s="6">
        <f ca="1">IF(LOG入力!BH39&gt;0,0,IF((FZ39=1),IF(($GF39=""),0,1),0))</f>
        <v>0</v>
      </c>
      <c r="GH39" s="6" t="str">
        <f ca="1">IF(LOG入力!BH39&gt;0,"",IF(COUNTIF($GE$19:GE39,GE39)=1,GE39,""))</f>
        <v/>
      </c>
      <c r="GI39" s="72">
        <f ca="1">IF(LOG入力!BH39&gt;0,0,IF((FZ39=1),IF(($GH39=""),0,1),0))</f>
        <v>0</v>
      </c>
      <c r="GK39" s="455" t="str">
        <f ca="1">IF(V39=1,"",IF(LEN(LOG入力!AS39)=0,"",LOG入力!AS39))</f>
        <v/>
      </c>
      <c r="GL39" s="378" t="str">
        <f t="shared" ca="1" si="114"/>
        <v/>
      </c>
      <c r="GM39" s="378" t="str">
        <f t="shared" ca="1" si="115"/>
        <v/>
      </c>
      <c r="GN39" s="74" t="str">
        <f t="shared" ca="1" si="116"/>
        <v/>
      </c>
      <c r="GO39" s="74" t="str">
        <f t="shared" ca="1" si="117"/>
        <v/>
      </c>
      <c r="GQ39" s="74" t="str">
        <f t="shared" ca="1" si="118"/>
        <v/>
      </c>
      <c r="GR39" s="74" t="str">
        <f t="shared" ca="1" si="119"/>
        <v/>
      </c>
      <c r="GS39" s="74" t="str">
        <f t="shared" ca="1" si="120"/>
        <v/>
      </c>
      <c r="GT39" s="74" t="str">
        <f t="shared" ca="1" si="121"/>
        <v/>
      </c>
      <c r="GU39" s="74" t="str">
        <f t="shared" ca="1" si="122"/>
        <v/>
      </c>
      <c r="GV39" s="74" t="str">
        <f t="shared" ca="1" si="123"/>
        <v/>
      </c>
      <c r="GX39" s="74" t="str">
        <f t="shared" ca="1" si="124"/>
        <v/>
      </c>
      <c r="GY39" s="74" t="str">
        <f t="shared" ca="1" si="125"/>
        <v/>
      </c>
      <c r="GZ39" s="74" t="str">
        <f ca="1">IF(V39=1,"",IF(LOG入力!BH39&gt;0,0,IF(GY39=0,0,IF((VALUE((TYPE(VALUE(J39)))))=16,0,IF(VALUE(J39)&lt;60,1,IF(VALUE(J39)&lt;100,0,IF(VALUE(J39)&lt;600,2,0)))))))</f>
        <v/>
      </c>
      <c r="HA39" s="74" t="str">
        <f t="shared" ca="1" si="126"/>
        <v/>
      </c>
      <c r="HB39" s="74" t="str">
        <f ca="1">IF(V39=1,"",IF(LOG入力!BH39&gt;0,0,IF(HA39=0,0,IF((VALUE((TYPE(VALUE(L39)))))=16,0,IF(VALUE(L39)&lt;60,1,IF(VALUE(L39)&lt;100,0,IF(VALUE(L39)&lt;600,2,0)))))))</f>
        <v/>
      </c>
      <c r="HD39" s="74" t="str">
        <f t="shared" ca="1" si="127"/>
        <v/>
      </c>
      <c r="HF39" s="74" t="str">
        <f t="shared" ca="1" si="128"/>
        <v/>
      </c>
      <c r="HG39" s="74" t="str">
        <f t="shared" ca="1" si="129"/>
        <v/>
      </c>
      <c r="HH39" s="74" t="str">
        <f t="shared" ca="1" si="130"/>
        <v/>
      </c>
      <c r="HI39" s="74" t="str">
        <f t="shared" ca="1" si="131"/>
        <v/>
      </c>
      <c r="HJ39" s="74" t="str">
        <f t="shared" ca="1" si="132"/>
        <v/>
      </c>
      <c r="HK39" s="74" t="str">
        <f t="shared" ca="1" si="133"/>
        <v/>
      </c>
      <c r="HL39" s="74" t="str">
        <f t="shared" ca="1" si="134"/>
        <v/>
      </c>
      <c r="HM39" s="74" t="str">
        <f t="shared" ca="1" si="135"/>
        <v/>
      </c>
      <c r="HN39" s="74" t="str">
        <f t="shared" ca="1" si="136"/>
        <v/>
      </c>
      <c r="HO39" s="529" t="str">
        <f t="shared" ca="1" si="137"/>
        <v/>
      </c>
      <c r="HP39" s="74" t="str">
        <f t="shared" ca="1" si="138"/>
        <v/>
      </c>
      <c r="HQ39" s="74" t="str">
        <f t="shared" ca="1" si="139"/>
        <v/>
      </c>
      <c r="HR39" s="74" t="str">
        <f t="shared" ca="1" si="140"/>
        <v/>
      </c>
      <c r="HS39" s="74" t="str">
        <f t="shared" ca="1" si="141"/>
        <v/>
      </c>
      <c r="HT39" s="74" t="str">
        <f ca="1">IF(V39=1,"",IF(LOG入力!BH39&gt;0,0,IF(DV39=1,0,IF(N39="0",0,IF(SUM(HD39:HS39)&gt;0,1,0)))))</f>
        <v/>
      </c>
      <c r="HV39" s="163" t="s">
        <v>183</v>
      </c>
      <c r="HW39" s="164" t="s">
        <v>173</v>
      </c>
    </row>
    <row r="40" spans="1:234" x14ac:dyDescent="0.15">
      <c r="A40" s="5"/>
      <c r="B40" s="532" t="str">
        <f t="shared" ca="1" si="0"/>
        <v/>
      </c>
      <c r="C40" s="570" t="str">
        <f ca="1">LOG入力!AP40</f>
        <v/>
      </c>
      <c r="D40" s="534" t="str">
        <f ca="1">LOG入力!AQ40</f>
        <v/>
      </c>
      <c r="E40" s="534" t="str">
        <f ca="1">LOG入力!AR40</f>
        <v/>
      </c>
      <c r="F40" s="535" t="str">
        <f t="shared" ca="1" si="1"/>
        <v/>
      </c>
      <c r="G40" s="536" t="str">
        <f ca="1">LOG入力!AT40</f>
        <v/>
      </c>
      <c r="H40" s="516" t="str">
        <f ca="1">LOG入力!AU40</f>
        <v/>
      </c>
      <c r="I40" s="542" t="str">
        <f ca="1">LOG入力!AV40</f>
        <v/>
      </c>
      <c r="J40" s="543" t="str">
        <f ca="1">LOG入力!AW40</f>
        <v/>
      </c>
      <c r="K40" s="544" t="str">
        <f ca="1">LOG入力!BJ40</f>
        <v/>
      </c>
      <c r="L40" s="543" t="str">
        <f ca="1">LOG入力!AY40</f>
        <v/>
      </c>
      <c r="M40" s="545" t="str">
        <f ca="1">LOG入力!BK40</f>
        <v/>
      </c>
      <c r="N40" s="512" t="str">
        <f ca="1">IF(V40=1,"",IF(LOG入力!AJ40=1,"1",LOG入力!BA40))</f>
        <v/>
      </c>
      <c r="O40" s="538" t="str">
        <f ca="1">IF(V40=1,"",IF(LEN(LOG入力!O40)=0,"",LOG入力!O40))</f>
        <v/>
      </c>
      <c r="P40" s="291" t="str">
        <f ca="1">IF(V40=1,"",IF($AA$4=1,"",IF(LOG入力!BG40=1,"",CONCATENATE($ER40,$FB40,$FL40,$FV40,$GF40))))</f>
        <v/>
      </c>
      <c r="Q40" s="291" t="str">
        <f ca="1">IF(V40=1,"",IF($AA$4=1,"",IF(LOG入力!BG40=1,"",CONCATENATE($ET40,$FD40,$FN40,$FX40,$GH40))))</f>
        <v/>
      </c>
      <c r="R40" s="292" t="str">
        <f ca="1">IF(V40=1,"",IF($AA$4=1,"",IF(LOG入力!BH40&gt;0,0,AA40)))</f>
        <v/>
      </c>
      <c r="S40" s="293" t="str">
        <f t="shared" ca="1" si="2"/>
        <v/>
      </c>
      <c r="T40" s="680"/>
      <c r="U40" s="38"/>
      <c r="V40" s="196">
        <f ca="1">LOG入力!AN40</f>
        <v>1</v>
      </c>
      <c r="W40" s="38"/>
      <c r="X40" s="516" t="str">
        <f t="shared" ca="1" si="3"/>
        <v/>
      </c>
      <c r="Y40" s="515" t="str">
        <f t="shared" ca="1" si="4"/>
        <v/>
      </c>
      <c r="Z40" s="518" t="str">
        <f t="shared" ca="1" si="5"/>
        <v/>
      </c>
      <c r="AA40" s="519" t="str">
        <f t="shared" ca="1" si="6"/>
        <v/>
      </c>
      <c r="AC40" s="6" t="str">
        <f t="shared" ca="1" si="7"/>
        <v/>
      </c>
      <c r="AD40" s="6" t="str">
        <f t="shared" ca="1" si="8"/>
        <v/>
      </c>
      <c r="AE40" s="6" t="str">
        <f t="shared" ca="1" si="9"/>
        <v/>
      </c>
      <c r="AF40" s="6" t="str">
        <f t="shared" ca="1" si="10"/>
        <v/>
      </c>
      <c r="AG40" s="6" t="str">
        <f t="shared" ca="1" si="11"/>
        <v/>
      </c>
      <c r="AH40" s="6" t="str">
        <f t="shared" ca="1" si="12"/>
        <v/>
      </c>
      <c r="AI40" s="6" t="str">
        <f t="shared" ca="1" si="13"/>
        <v/>
      </c>
      <c r="AJ40" s="6" t="str">
        <f t="shared" ca="1" si="14"/>
        <v/>
      </c>
      <c r="AK40" s="6" t="str">
        <f t="shared" ca="1" si="15"/>
        <v/>
      </c>
      <c r="AL40" s="6" t="str">
        <f t="shared" ca="1" si="16"/>
        <v/>
      </c>
      <c r="AM40" s="6" t="str">
        <f t="shared" ca="1" si="17"/>
        <v/>
      </c>
      <c r="AN40" s="6" t="str">
        <f t="shared" ca="1" si="18"/>
        <v/>
      </c>
      <c r="AO40" s="6" t="str">
        <f t="shared" ca="1" si="19"/>
        <v/>
      </c>
      <c r="AP40" s="6" t="str">
        <f t="shared" ca="1" si="20"/>
        <v/>
      </c>
      <c r="AQ40" s="6" t="str">
        <f t="shared" ca="1" si="21"/>
        <v/>
      </c>
      <c r="AR40" s="6" t="str">
        <f t="shared" ca="1" si="22"/>
        <v/>
      </c>
      <c r="AS40" s="6" t="str">
        <f t="shared" ca="1" si="23"/>
        <v/>
      </c>
      <c r="AT40" s="6" t="str">
        <f t="shared" ca="1" si="24"/>
        <v/>
      </c>
      <c r="AU40" s="6" t="str">
        <f t="shared" ca="1" si="25"/>
        <v/>
      </c>
      <c r="AV40" s="6" t="str">
        <f t="shared" ca="1" si="26"/>
        <v/>
      </c>
      <c r="AW40" s="6" t="str">
        <f t="shared" ca="1" si="27"/>
        <v/>
      </c>
      <c r="AY40" s="6" t="str">
        <f t="shared" ca="1" si="28"/>
        <v/>
      </c>
      <c r="AZ40" s="6" t="str">
        <f t="shared" ca="1" si="29"/>
        <v/>
      </c>
      <c r="BA40" s="6" t="str">
        <f t="shared" ca="1" si="30"/>
        <v/>
      </c>
      <c r="BB40" s="6" t="str">
        <f t="shared" ca="1" si="31"/>
        <v/>
      </c>
      <c r="BC40" s="6" t="str">
        <f t="shared" ca="1" si="32"/>
        <v/>
      </c>
      <c r="BD40" s="6" t="str">
        <f t="shared" ca="1" si="33"/>
        <v/>
      </c>
      <c r="BE40" s="6" t="str">
        <f t="shared" ca="1" si="34"/>
        <v/>
      </c>
      <c r="BF40" s="6" t="str">
        <f t="shared" ca="1" si="35"/>
        <v/>
      </c>
      <c r="BG40" s="6" t="str">
        <f t="shared" ca="1" si="36"/>
        <v/>
      </c>
      <c r="BH40" s="6" t="str">
        <f t="shared" ca="1" si="37"/>
        <v/>
      </c>
      <c r="BI40" s="6" t="str">
        <f t="shared" ca="1" si="38"/>
        <v/>
      </c>
      <c r="BJ40" s="6" t="str">
        <f t="shared" ca="1" si="39"/>
        <v/>
      </c>
      <c r="BK40" s="6" t="str">
        <f t="shared" ca="1" si="40"/>
        <v/>
      </c>
      <c r="BL40" s="6" t="str">
        <f t="shared" ca="1" si="41"/>
        <v/>
      </c>
      <c r="BM40" s="6" t="str">
        <f t="shared" ca="1" si="42"/>
        <v/>
      </c>
      <c r="BN40" s="6" t="str">
        <f t="shared" ca="1" si="43"/>
        <v/>
      </c>
      <c r="BO40" s="6" t="str">
        <f t="shared" ca="1" si="44"/>
        <v/>
      </c>
      <c r="BP40" s="6" t="str">
        <f t="shared" ca="1" si="45"/>
        <v/>
      </c>
      <c r="BQ40" s="6" t="str">
        <f t="shared" ca="1" si="46"/>
        <v/>
      </c>
      <c r="BR40" s="6" t="str">
        <f t="shared" ca="1" si="47"/>
        <v/>
      </c>
      <c r="BS40" s="6" t="str">
        <f t="shared" ca="1" si="48"/>
        <v/>
      </c>
      <c r="BU40" s="6" t="str">
        <f t="shared" ca="1" si="49"/>
        <v/>
      </c>
      <c r="BW40" s="515" t="str">
        <f t="shared" ca="1" si="50"/>
        <v/>
      </c>
      <c r="BX40" s="515">
        <f t="shared" ca="1" si="51"/>
        <v>0</v>
      </c>
      <c r="BY40" s="515" t="str">
        <f t="shared" ca="1" si="52"/>
        <v/>
      </c>
      <c r="CA40" s="6">
        <f t="shared" ca="1" si="53"/>
        <v>1</v>
      </c>
      <c r="CC40" s="523" t="str">
        <f t="shared" ca="1" si="54"/>
        <v/>
      </c>
      <c r="CE40" s="6" t="str">
        <f t="shared" ca="1" si="55"/>
        <v/>
      </c>
      <c r="CG40" s="524" t="str">
        <f ca="1">IF(V40=1,"",IF($AA$4=1,"",IF(LOG入力!BH40&gt;0,"",IF(N40=0,"",IF(DX40=1,"",IF(HT40=0,"","★"))))))</f>
        <v/>
      </c>
      <c r="CI40" s="74" t="str">
        <f t="shared" ca="1" si="56"/>
        <v/>
      </c>
      <c r="CK40" s="525" t="str">
        <f ca="1">IF(V40=1,"",IF(LOG入力!BH40&gt;0,1,0))</f>
        <v/>
      </c>
      <c r="CL40" s="74" t="str">
        <f t="shared" ca="1" si="57"/>
        <v/>
      </c>
      <c r="CN40" s="74" t="str">
        <f t="shared" ca="1" si="58"/>
        <v/>
      </c>
      <c r="CO40" s="74" t="str">
        <f t="shared" ca="1" si="59"/>
        <v/>
      </c>
      <c r="CQ40" s="74" t="str">
        <f t="shared" ca="1" si="60"/>
        <v/>
      </c>
      <c r="CR40" s="74" t="str">
        <f t="shared" ca="1" si="61"/>
        <v/>
      </c>
      <c r="CS40" s="74" t="str">
        <f t="shared" ca="1" si="62"/>
        <v/>
      </c>
      <c r="CT40" s="74" t="str">
        <f t="shared" ca="1" si="63"/>
        <v/>
      </c>
      <c r="CU40" s="74" t="str">
        <f t="shared" ca="1" si="64"/>
        <v/>
      </c>
      <c r="CV40" s="74" t="str">
        <f t="shared" ca="1" si="65"/>
        <v/>
      </c>
      <c r="CW40" s="74" t="str">
        <f t="shared" ca="1" si="66"/>
        <v/>
      </c>
      <c r="CX40" s="74" t="str">
        <f t="shared" ca="1" si="67"/>
        <v/>
      </c>
      <c r="CY40" s="74" t="str">
        <f t="shared" ca="1" si="68"/>
        <v/>
      </c>
      <c r="CZ40" s="74" t="str">
        <f t="shared" ca="1" si="69"/>
        <v/>
      </c>
      <c r="DA40" s="74" t="str">
        <f t="shared" ca="1" si="70"/>
        <v/>
      </c>
      <c r="DB40" s="74" t="str">
        <f t="shared" ca="1" si="71"/>
        <v/>
      </c>
      <c r="DD40" s="74" t="str">
        <f t="shared" ca="1" si="72"/>
        <v/>
      </c>
      <c r="DE40" s="74" t="str">
        <f t="shared" ca="1" si="73"/>
        <v/>
      </c>
      <c r="DF40" s="74" t="str">
        <f t="shared" ca="1" si="74"/>
        <v/>
      </c>
      <c r="DG40" s="74" t="str">
        <f t="shared" ca="1" si="75"/>
        <v/>
      </c>
      <c r="DH40" s="74" t="str">
        <f t="shared" ca="1" si="76"/>
        <v/>
      </c>
      <c r="DI40" s="74" t="str">
        <f t="shared" ca="1" si="77"/>
        <v/>
      </c>
      <c r="DJ40" s="74" t="str">
        <f t="shared" ca="1" si="78"/>
        <v/>
      </c>
      <c r="DK40" s="74" t="str">
        <f t="shared" ca="1" si="79"/>
        <v/>
      </c>
      <c r="DL40" s="74" t="str">
        <f t="shared" ca="1" si="80"/>
        <v/>
      </c>
      <c r="DM40" s="74" t="str">
        <f t="shared" ca="1" si="81"/>
        <v/>
      </c>
      <c r="DN40" s="74" t="str">
        <f t="shared" ca="1" si="82"/>
        <v/>
      </c>
      <c r="DO40" s="74" t="str">
        <f t="shared" ca="1" si="83"/>
        <v/>
      </c>
      <c r="DQ40" s="74" t="str">
        <f t="shared" ca="1" si="84"/>
        <v/>
      </c>
      <c r="DS40" s="74" t="str">
        <f t="shared" ca="1" si="85"/>
        <v/>
      </c>
      <c r="DT40" s="74" t="str">
        <f t="shared" ca="1" si="86"/>
        <v/>
      </c>
      <c r="DV40" s="525" t="str">
        <f t="shared" ca="1" si="87"/>
        <v/>
      </c>
      <c r="DW40" s="74" t="str">
        <f t="shared" ca="1" si="88"/>
        <v/>
      </c>
      <c r="DX40" s="485" t="str">
        <f t="shared" ca="1" si="89"/>
        <v/>
      </c>
      <c r="DY40" s="74" t="str">
        <f t="shared" ca="1" si="90"/>
        <v/>
      </c>
      <c r="DZ40" s="74" t="str">
        <f t="shared" ca="1" si="91"/>
        <v/>
      </c>
      <c r="EA40" s="74" t="str">
        <f t="shared" ca="1" si="92"/>
        <v/>
      </c>
      <c r="EC40" s="74" t="str">
        <f t="shared" ca="1" si="93"/>
        <v/>
      </c>
      <c r="ED40" s="74" t="str">
        <f t="shared" ca="1" si="94"/>
        <v/>
      </c>
      <c r="EE40" s="74" t="str">
        <f t="shared" ca="1" si="95"/>
        <v/>
      </c>
      <c r="EG40" s="479" t="str">
        <f ca="1">IF(V40=1,"",IF(LOG入力!BH40&gt;0,0,IF(CG40="★",0,IF(R40=1,0,IF(N40=0,0,1)))))</f>
        <v/>
      </c>
      <c r="EH40" s="483" t="str">
        <f t="shared" ca="1" si="96"/>
        <v/>
      </c>
      <c r="EI40" s="483" t="str">
        <f t="shared" ca="1" si="97"/>
        <v/>
      </c>
      <c r="EJ40" s="483" t="str">
        <f t="shared" ca="1" si="98"/>
        <v/>
      </c>
      <c r="EL40" s="71">
        <f t="shared" ca="1" si="99"/>
        <v>0</v>
      </c>
      <c r="EM40" s="6">
        <f t="shared" ca="1" si="100"/>
        <v>0</v>
      </c>
      <c r="EN40" s="6" t="str">
        <f t="shared" ca="1" si="101"/>
        <v/>
      </c>
      <c r="EO40" s="6">
        <f ca="1">IF(LOG入力!BH40&gt;0,0,IF(EM40=0,0,(IF(COUNTIF($EN$19:EN40,EN40)=1,IF($FS$3="N",1,IF(EH40=1,1,0))))))</f>
        <v>0</v>
      </c>
      <c r="EP40" s="6" t="str">
        <f ca="1">IF(LOG入力!BH40&gt;0,"",IF(EO40=1,$X40,""))</f>
        <v/>
      </c>
      <c r="EQ40" s="6" t="str">
        <f ca="1">IF(LOG入力!BH40&gt;0,"",IF(EO40=1,$Y40,""))</f>
        <v/>
      </c>
      <c r="ER40" s="520" t="str">
        <f ca="1">IF(LOG入力!BH40&gt;0,"",IF(COUNTIF($EP$19:$EP40,EP40)=1,EP40,""))</f>
        <v/>
      </c>
      <c r="ES40" s="520">
        <f ca="1">IF(LOG入力!BH40&gt;0,0,IF((EL40=1),IF(($ER40=""),0,1),0))</f>
        <v>0</v>
      </c>
      <c r="ET40" s="520" t="str">
        <f ca="1">IF(LOG入力!BH40&gt;0,"",IF(COUNTIF($EQ$19:EQ40,EQ40)=1,EQ40,""))</f>
        <v/>
      </c>
      <c r="EU40" s="539">
        <f ca="1">IF(LOG入力!BH40&gt;0,0,IF((EL40=1),IF(($ET40=""),0,1),0))</f>
        <v>0</v>
      </c>
      <c r="EV40" s="71">
        <f t="shared" ca="1" si="102"/>
        <v>0</v>
      </c>
      <c r="EW40" s="6">
        <f t="shared" ca="1" si="103"/>
        <v>0</v>
      </c>
      <c r="EX40" s="6" t="str">
        <f t="shared" ca="1" si="104"/>
        <v/>
      </c>
      <c r="EY40" s="6">
        <f ca="1">IF(LOG入力!BH40&gt;0,0,IF(EW40=0,0,(IF(COUNTIF($EX$19:EX40,EX40)=1,IF($FS$3="N",1,IF(EH40=1,1,0))))))</f>
        <v>0</v>
      </c>
      <c r="EZ40" s="6" t="str">
        <f ca="1">IF(LOG入力!BH40&gt;0,"",IF(EY40=1,$X40,""))</f>
        <v/>
      </c>
      <c r="FA40" s="6" t="str">
        <f ca="1">IF(LOG入力!BH40&gt;0,"",IF(EY40=1,$Y40,""))</f>
        <v/>
      </c>
      <c r="FB40" s="6" t="str">
        <f ca="1">IF(LOG入力!BH40&gt;0,"",IF(COUNTIF($EZ$19:$EZ40,EZ40)=1,EZ40,""))</f>
        <v/>
      </c>
      <c r="FC40" s="6">
        <f ca="1">IF(LOG入力!BH40&gt;0,0,IF((EV40=1),IF(($FB40=""),0,1),0))</f>
        <v>0</v>
      </c>
      <c r="FD40" s="6" t="str">
        <f ca="1">IF(LOG入力!BH40&gt;0,"",IF(COUNTIF($FA$19:FA40,FA40)=1,FA40,""))</f>
        <v/>
      </c>
      <c r="FE40" s="72">
        <f ca="1">IF(LOG入力!BH40&gt;0,0,IF((EV40=1),IF(($FD40=""),0,1),0))</f>
        <v>0</v>
      </c>
      <c r="FF40" s="71">
        <f t="shared" ca="1" si="105"/>
        <v>0</v>
      </c>
      <c r="FG40" s="6">
        <f t="shared" ca="1" si="106"/>
        <v>0</v>
      </c>
      <c r="FH40" s="6" t="str">
        <f t="shared" ca="1" si="107"/>
        <v/>
      </c>
      <c r="FI40" s="6">
        <f ca="1">IF(LOG入力!BH40&gt;0,0,IF(FG40=0,0,(IF(COUNTIF($FH$19:FH40,FH40)=1,IF($FS$3="N",1,IF(EH40=1,1,0))))))</f>
        <v>0</v>
      </c>
      <c r="FJ40" s="6" t="str">
        <f ca="1">IF(LOG入力!BH40&gt;0,"",IF(FI40=1,$X40,""))</f>
        <v/>
      </c>
      <c r="FK40" s="6" t="str">
        <f ca="1">IF(LOG入力!BH40&gt;0,"",IF(FI40=1,$Y40,""))</f>
        <v/>
      </c>
      <c r="FL40" s="6" t="str">
        <f ca="1">IF(LOG入力!BH40&gt;0,"",IF(COUNTIF($FJ$19:$FJ40,FJ40)=1,FJ40,""))</f>
        <v/>
      </c>
      <c r="FM40" s="6">
        <f ca="1">IF(LOG入力!BH40&gt;0,0,IF((FF40=1),IF(($FL40=""),0,1),0))</f>
        <v>0</v>
      </c>
      <c r="FN40" s="6" t="str">
        <f ca="1">IF(LOG入力!BH40&gt;0,"",IF(COUNTIF($FK$19:FK40,FK40)=1,FK40,""))</f>
        <v/>
      </c>
      <c r="FO40" s="72">
        <f ca="1">IF(LOG入力!BH40&gt;0,0,IF((FF40=1),IF(($FN40=""),0,1),0))</f>
        <v>0</v>
      </c>
      <c r="FP40" s="71">
        <f t="shared" ca="1" si="108"/>
        <v>0</v>
      </c>
      <c r="FQ40" s="6">
        <f t="shared" ca="1" si="109"/>
        <v>0</v>
      </c>
      <c r="FR40" s="6" t="str">
        <f t="shared" ca="1" si="110"/>
        <v/>
      </c>
      <c r="FS40" s="6">
        <f ca="1">IF(LOG入力!BH40&gt;0,0,IF(FQ40=0,0,(IF(COUNTIF($FR$19:FR40,FR40)=1,IF($FS$3="N",1,IF(EH40=1,1,0))))))</f>
        <v>0</v>
      </c>
      <c r="FT40" s="6" t="str">
        <f ca="1">IF(LOG入力!BH40&gt;0,"",IF(FS40=1,$X40,""))</f>
        <v/>
      </c>
      <c r="FU40" s="6" t="str">
        <f ca="1">IF(LOG入力!BH40&gt;0,"",IF(FS40=1,$Y40,""))</f>
        <v/>
      </c>
      <c r="FV40" s="6" t="str">
        <f ca="1">IF(LOG入力!BH40&gt;0,"",IF(COUNTIF($FT$19:$FT40,FT40)=1,FT40,""))</f>
        <v/>
      </c>
      <c r="FW40" s="6">
        <f ca="1">IF(LOG入力!BH40&gt;0,0,IF((FP40=1),IF(($FV40=""),0,1),0))</f>
        <v>0</v>
      </c>
      <c r="FX40" s="6" t="str">
        <f ca="1">IF(LOG入力!BH40&gt;0,"",IF(COUNTIF($FU$19:FU40,FU40)=1,FU40,""))</f>
        <v/>
      </c>
      <c r="FY40" s="72">
        <f ca="1">IF(LOG入力!BH40&gt;0,0,IF((FP40=1),IF(($FX40=""),0,1),0))</f>
        <v>0</v>
      </c>
      <c r="FZ40" s="71">
        <f t="shared" ca="1" si="111"/>
        <v>0</v>
      </c>
      <c r="GA40" s="6">
        <f t="shared" ca="1" si="112"/>
        <v>0</v>
      </c>
      <c r="GB40" s="6" t="str">
        <f t="shared" ca="1" si="113"/>
        <v/>
      </c>
      <c r="GC40" s="6">
        <f ca="1">IF(LOG入力!BH40&gt;0,0,IF(GA40=0,0,(IF(COUNTIF($GB$19:GB40,GB40)=1,IF($FS$3="N",1,IF(EH40=1,1,0))))))</f>
        <v>0</v>
      </c>
      <c r="GD40" s="6" t="str">
        <f ca="1">IF(LOG入力!BH40&gt;0,"",IF(GC40=1,$X40,""))</f>
        <v/>
      </c>
      <c r="GE40" s="6" t="str">
        <f ca="1">IF(LOG入力!BH40&gt;0,"",IF(GC40=1,$Y40,""))</f>
        <v/>
      </c>
      <c r="GF40" s="6" t="str">
        <f ca="1">IF(LOG入力!BH40&gt;0,"",IF(COUNTIF($GD$19:$GD40,GD40)=1,GD40,""))</f>
        <v/>
      </c>
      <c r="GG40" s="6">
        <f ca="1">IF(LOG入力!BH40&gt;0,0,IF((FZ40=1),IF(($GF40=""),0,1),0))</f>
        <v>0</v>
      </c>
      <c r="GH40" s="6" t="str">
        <f ca="1">IF(LOG入力!BH40&gt;0,"",IF(COUNTIF($GE$19:GE40,GE40)=1,GE40,""))</f>
        <v/>
      </c>
      <c r="GI40" s="72">
        <f ca="1">IF(LOG入力!BH40&gt;0,0,IF((FZ40=1),IF(($GH40=""),0,1),0))</f>
        <v>0</v>
      </c>
      <c r="GK40" s="455" t="str">
        <f ca="1">IF(V40=1,"",IF(LEN(LOG入力!AS40)=0,"",LOG入力!AS40))</f>
        <v/>
      </c>
      <c r="GL40" s="378" t="str">
        <f t="shared" ca="1" si="114"/>
        <v/>
      </c>
      <c r="GM40" s="378" t="str">
        <f t="shared" ca="1" si="115"/>
        <v/>
      </c>
      <c r="GN40" s="74" t="str">
        <f t="shared" ca="1" si="116"/>
        <v/>
      </c>
      <c r="GO40" s="74" t="str">
        <f t="shared" ca="1" si="117"/>
        <v/>
      </c>
      <c r="GQ40" s="74" t="str">
        <f t="shared" ca="1" si="118"/>
        <v/>
      </c>
      <c r="GR40" s="74" t="str">
        <f t="shared" ca="1" si="119"/>
        <v/>
      </c>
      <c r="GS40" s="74" t="str">
        <f t="shared" ca="1" si="120"/>
        <v/>
      </c>
      <c r="GT40" s="74" t="str">
        <f t="shared" ca="1" si="121"/>
        <v/>
      </c>
      <c r="GU40" s="74" t="str">
        <f t="shared" ca="1" si="122"/>
        <v/>
      </c>
      <c r="GV40" s="74" t="str">
        <f t="shared" ca="1" si="123"/>
        <v/>
      </c>
      <c r="GX40" s="74" t="str">
        <f t="shared" ca="1" si="124"/>
        <v/>
      </c>
      <c r="GY40" s="74" t="str">
        <f t="shared" ca="1" si="125"/>
        <v/>
      </c>
      <c r="GZ40" s="74" t="str">
        <f ca="1">IF(V40=1,"",IF(LOG入力!BH40&gt;0,0,IF(GY40=0,0,IF((VALUE((TYPE(VALUE(J40)))))=16,0,IF(VALUE(J40)&lt;60,1,IF(VALUE(J40)&lt;100,0,IF(VALUE(J40)&lt;600,2,0)))))))</f>
        <v/>
      </c>
      <c r="HA40" s="74" t="str">
        <f t="shared" ca="1" si="126"/>
        <v/>
      </c>
      <c r="HB40" s="74" t="str">
        <f ca="1">IF(V40=1,"",IF(LOG入力!BH40&gt;0,0,IF(HA40=0,0,IF((VALUE((TYPE(VALUE(L40)))))=16,0,IF(VALUE(L40)&lt;60,1,IF(VALUE(L40)&lt;100,0,IF(VALUE(L40)&lt;600,2,0)))))))</f>
        <v/>
      </c>
      <c r="HD40" s="74" t="str">
        <f t="shared" ca="1" si="127"/>
        <v/>
      </c>
      <c r="HF40" s="74" t="str">
        <f t="shared" ca="1" si="128"/>
        <v/>
      </c>
      <c r="HG40" s="74" t="str">
        <f t="shared" ca="1" si="129"/>
        <v/>
      </c>
      <c r="HH40" s="74" t="str">
        <f t="shared" ca="1" si="130"/>
        <v/>
      </c>
      <c r="HI40" s="74" t="str">
        <f t="shared" ca="1" si="131"/>
        <v/>
      </c>
      <c r="HJ40" s="74" t="str">
        <f t="shared" ca="1" si="132"/>
        <v/>
      </c>
      <c r="HK40" s="74" t="str">
        <f t="shared" ca="1" si="133"/>
        <v/>
      </c>
      <c r="HL40" s="74" t="str">
        <f t="shared" ca="1" si="134"/>
        <v/>
      </c>
      <c r="HM40" s="74" t="str">
        <f t="shared" ca="1" si="135"/>
        <v/>
      </c>
      <c r="HN40" s="74" t="str">
        <f t="shared" ca="1" si="136"/>
        <v/>
      </c>
      <c r="HO40" s="529" t="str">
        <f t="shared" ca="1" si="137"/>
        <v/>
      </c>
      <c r="HP40" s="74" t="str">
        <f t="shared" ca="1" si="138"/>
        <v/>
      </c>
      <c r="HQ40" s="74" t="str">
        <f t="shared" ca="1" si="139"/>
        <v/>
      </c>
      <c r="HR40" s="74" t="str">
        <f t="shared" ca="1" si="140"/>
        <v/>
      </c>
      <c r="HS40" s="74" t="str">
        <f t="shared" ca="1" si="141"/>
        <v/>
      </c>
      <c r="HT40" s="74" t="str">
        <f ca="1">IF(V40=1,"",IF(LOG入力!BH40&gt;0,0,IF(DV40=1,0,IF(N40="0",0,IF(SUM(HD40:HS40)&gt;0,1,0)))))</f>
        <v/>
      </c>
      <c r="HV40" s="571" t="s">
        <v>184</v>
      </c>
      <c r="HW40" s="572" t="s">
        <v>173</v>
      </c>
    </row>
    <row r="41" spans="1:234" x14ac:dyDescent="0.15">
      <c r="A41" s="5"/>
      <c r="B41" s="532" t="str">
        <f t="shared" ca="1" si="0"/>
        <v/>
      </c>
      <c r="C41" s="570" t="str">
        <f ca="1">LOG入力!AP41</f>
        <v/>
      </c>
      <c r="D41" s="534" t="str">
        <f ca="1">LOG入力!AQ41</f>
        <v/>
      </c>
      <c r="E41" s="534" t="str">
        <f ca="1">LOG入力!AR41</f>
        <v/>
      </c>
      <c r="F41" s="535" t="str">
        <f t="shared" ca="1" si="1"/>
        <v/>
      </c>
      <c r="G41" s="536" t="str">
        <f ca="1">LOG入力!AT41</f>
        <v/>
      </c>
      <c r="H41" s="516" t="str">
        <f ca="1">LOG入力!AU41</f>
        <v/>
      </c>
      <c r="I41" s="542" t="str">
        <f ca="1">LOG入力!AV41</f>
        <v/>
      </c>
      <c r="J41" s="543" t="str">
        <f ca="1">LOG入力!AW41</f>
        <v/>
      </c>
      <c r="K41" s="544" t="str">
        <f ca="1">LOG入力!BJ41</f>
        <v/>
      </c>
      <c r="L41" s="543" t="str">
        <f ca="1">LOG入力!AY41</f>
        <v/>
      </c>
      <c r="M41" s="545" t="str">
        <f ca="1">LOG入力!BK41</f>
        <v/>
      </c>
      <c r="N41" s="512" t="str">
        <f ca="1">IF(V41=1,"",IF(LOG入力!AJ41=1,"1",LOG入力!BA41))</f>
        <v/>
      </c>
      <c r="O41" s="538" t="str">
        <f ca="1">IF(V41=1,"",IF(LEN(LOG入力!O41)=0,"",LOG入力!O41))</f>
        <v/>
      </c>
      <c r="P41" s="291" t="str">
        <f ca="1">IF(V41=1,"",IF($AA$4=1,"",IF(LOG入力!BG41=1,"",CONCATENATE($ER41,$FB41,$FL41,$FV41,$GF41))))</f>
        <v/>
      </c>
      <c r="Q41" s="291" t="str">
        <f ca="1">IF(V41=1,"",IF($AA$4=1,"",IF(LOG入力!BG41=1,"",CONCATENATE($ET41,$FD41,$FN41,$FX41,$GH41))))</f>
        <v/>
      </c>
      <c r="R41" s="292" t="str">
        <f ca="1">IF(V41=1,"",IF($AA$4=1,"",IF(LOG入力!BH41&gt;0,0,AA41)))</f>
        <v/>
      </c>
      <c r="S41" s="293" t="str">
        <f t="shared" ca="1" si="2"/>
        <v/>
      </c>
      <c r="T41" s="680"/>
      <c r="U41" s="38"/>
      <c r="V41" s="196">
        <f ca="1">LOG入力!AN41</f>
        <v>1</v>
      </c>
      <c r="W41" s="38"/>
      <c r="X41" s="516" t="str">
        <f t="shared" ca="1" si="3"/>
        <v/>
      </c>
      <c r="Y41" s="515" t="str">
        <f t="shared" ca="1" si="4"/>
        <v/>
      </c>
      <c r="Z41" s="518" t="str">
        <f t="shared" ca="1" si="5"/>
        <v/>
      </c>
      <c r="AA41" s="519" t="str">
        <f t="shared" ca="1" si="6"/>
        <v/>
      </c>
      <c r="AC41" s="6" t="str">
        <f t="shared" ca="1" si="7"/>
        <v/>
      </c>
      <c r="AD41" s="6" t="str">
        <f t="shared" ca="1" si="8"/>
        <v/>
      </c>
      <c r="AE41" s="6" t="str">
        <f t="shared" ca="1" si="9"/>
        <v/>
      </c>
      <c r="AF41" s="6" t="str">
        <f t="shared" ca="1" si="10"/>
        <v/>
      </c>
      <c r="AG41" s="6" t="str">
        <f t="shared" ca="1" si="11"/>
        <v/>
      </c>
      <c r="AH41" s="6" t="str">
        <f t="shared" ca="1" si="12"/>
        <v/>
      </c>
      <c r="AI41" s="6" t="str">
        <f t="shared" ca="1" si="13"/>
        <v/>
      </c>
      <c r="AJ41" s="6" t="str">
        <f t="shared" ca="1" si="14"/>
        <v/>
      </c>
      <c r="AK41" s="6" t="str">
        <f t="shared" ca="1" si="15"/>
        <v/>
      </c>
      <c r="AL41" s="6" t="str">
        <f t="shared" ca="1" si="16"/>
        <v/>
      </c>
      <c r="AM41" s="6" t="str">
        <f t="shared" ca="1" si="17"/>
        <v/>
      </c>
      <c r="AN41" s="6" t="str">
        <f t="shared" ca="1" si="18"/>
        <v/>
      </c>
      <c r="AO41" s="6" t="str">
        <f t="shared" ca="1" si="19"/>
        <v/>
      </c>
      <c r="AP41" s="6" t="str">
        <f t="shared" ca="1" si="20"/>
        <v/>
      </c>
      <c r="AQ41" s="6" t="str">
        <f t="shared" ca="1" si="21"/>
        <v/>
      </c>
      <c r="AR41" s="6" t="str">
        <f t="shared" ca="1" si="22"/>
        <v/>
      </c>
      <c r="AS41" s="6" t="str">
        <f t="shared" ca="1" si="23"/>
        <v/>
      </c>
      <c r="AT41" s="6" t="str">
        <f t="shared" ca="1" si="24"/>
        <v/>
      </c>
      <c r="AU41" s="6" t="str">
        <f t="shared" ca="1" si="25"/>
        <v/>
      </c>
      <c r="AV41" s="6" t="str">
        <f t="shared" ca="1" si="26"/>
        <v/>
      </c>
      <c r="AW41" s="6" t="str">
        <f t="shared" ca="1" si="27"/>
        <v/>
      </c>
      <c r="AY41" s="6" t="str">
        <f t="shared" ca="1" si="28"/>
        <v/>
      </c>
      <c r="AZ41" s="6" t="str">
        <f t="shared" ca="1" si="29"/>
        <v/>
      </c>
      <c r="BA41" s="6" t="str">
        <f t="shared" ca="1" si="30"/>
        <v/>
      </c>
      <c r="BB41" s="6" t="str">
        <f t="shared" ca="1" si="31"/>
        <v/>
      </c>
      <c r="BC41" s="6" t="str">
        <f t="shared" ca="1" si="32"/>
        <v/>
      </c>
      <c r="BD41" s="6" t="str">
        <f t="shared" ca="1" si="33"/>
        <v/>
      </c>
      <c r="BE41" s="6" t="str">
        <f t="shared" ca="1" si="34"/>
        <v/>
      </c>
      <c r="BF41" s="6" t="str">
        <f t="shared" ca="1" si="35"/>
        <v/>
      </c>
      <c r="BG41" s="6" t="str">
        <f t="shared" ca="1" si="36"/>
        <v/>
      </c>
      <c r="BH41" s="6" t="str">
        <f t="shared" ca="1" si="37"/>
        <v/>
      </c>
      <c r="BI41" s="6" t="str">
        <f t="shared" ca="1" si="38"/>
        <v/>
      </c>
      <c r="BJ41" s="6" t="str">
        <f t="shared" ca="1" si="39"/>
        <v/>
      </c>
      <c r="BK41" s="6" t="str">
        <f t="shared" ca="1" si="40"/>
        <v/>
      </c>
      <c r="BL41" s="6" t="str">
        <f t="shared" ca="1" si="41"/>
        <v/>
      </c>
      <c r="BM41" s="6" t="str">
        <f t="shared" ca="1" si="42"/>
        <v/>
      </c>
      <c r="BN41" s="6" t="str">
        <f t="shared" ca="1" si="43"/>
        <v/>
      </c>
      <c r="BO41" s="6" t="str">
        <f t="shared" ca="1" si="44"/>
        <v/>
      </c>
      <c r="BP41" s="6" t="str">
        <f t="shared" ca="1" si="45"/>
        <v/>
      </c>
      <c r="BQ41" s="6" t="str">
        <f t="shared" ca="1" si="46"/>
        <v/>
      </c>
      <c r="BR41" s="6" t="str">
        <f t="shared" ca="1" si="47"/>
        <v/>
      </c>
      <c r="BS41" s="6" t="str">
        <f t="shared" ca="1" si="48"/>
        <v/>
      </c>
      <c r="BU41" s="6" t="str">
        <f t="shared" ca="1" si="49"/>
        <v/>
      </c>
      <c r="BW41" s="515" t="str">
        <f t="shared" ca="1" si="50"/>
        <v/>
      </c>
      <c r="BX41" s="515">
        <f t="shared" ca="1" si="51"/>
        <v>0</v>
      </c>
      <c r="BY41" s="515" t="str">
        <f t="shared" ca="1" si="52"/>
        <v/>
      </c>
      <c r="CA41" s="6">
        <f t="shared" ca="1" si="53"/>
        <v>1</v>
      </c>
      <c r="CC41" s="523" t="str">
        <f t="shared" ca="1" si="54"/>
        <v/>
      </c>
      <c r="CE41" s="6" t="str">
        <f t="shared" ca="1" si="55"/>
        <v/>
      </c>
      <c r="CG41" s="524" t="str">
        <f ca="1">IF(V41=1,"",IF($AA$4=1,"",IF(LOG入力!BH41&gt;0,"",IF(N41=0,"",IF(DX41=1,"",IF(HT41=0,"","★"))))))</f>
        <v/>
      </c>
      <c r="CI41" s="74" t="str">
        <f t="shared" ca="1" si="56"/>
        <v/>
      </c>
      <c r="CK41" s="525" t="str">
        <f ca="1">IF(V41=1,"",IF(LOG入力!BH41&gt;0,1,0))</f>
        <v/>
      </c>
      <c r="CL41" s="74" t="str">
        <f t="shared" ca="1" si="57"/>
        <v/>
      </c>
      <c r="CN41" s="74" t="str">
        <f t="shared" ca="1" si="58"/>
        <v/>
      </c>
      <c r="CO41" s="74" t="str">
        <f t="shared" ca="1" si="59"/>
        <v/>
      </c>
      <c r="CQ41" s="74" t="str">
        <f t="shared" ca="1" si="60"/>
        <v/>
      </c>
      <c r="CR41" s="74" t="str">
        <f t="shared" ca="1" si="61"/>
        <v/>
      </c>
      <c r="CS41" s="74" t="str">
        <f t="shared" ca="1" si="62"/>
        <v/>
      </c>
      <c r="CT41" s="74" t="str">
        <f t="shared" ca="1" si="63"/>
        <v/>
      </c>
      <c r="CU41" s="74" t="str">
        <f t="shared" ca="1" si="64"/>
        <v/>
      </c>
      <c r="CV41" s="74" t="str">
        <f t="shared" ca="1" si="65"/>
        <v/>
      </c>
      <c r="CW41" s="74" t="str">
        <f t="shared" ca="1" si="66"/>
        <v/>
      </c>
      <c r="CX41" s="74" t="str">
        <f t="shared" ca="1" si="67"/>
        <v/>
      </c>
      <c r="CY41" s="74" t="str">
        <f t="shared" ca="1" si="68"/>
        <v/>
      </c>
      <c r="CZ41" s="74" t="str">
        <f t="shared" ca="1" si="69"/>
        <v/>
      </c>
      <c r="DA41" s="74" t="str">
        <f t="shared" ca="1" si="70"/>
        <v/>
      </c>
      <c r="DB41" s="74" t="str">
        <f t="shared" ca="1" si="71"/>
        <v/>
      </c>
      <c r="DD41" s="74" t="str">
        <f t="shared" ca="1" si="72"/>
        <v/>
      </c>
      <c r="DE41" s="74" t="str">
        <f t="shared" ca="1" si="73"/>
        <v/>
      </c>
      <c r="DF41" s="74" t="str">
        <f t="shared" ca="1" si="74"/>
        <v/>
      </c>
      <c r="DG41" s="74" t="str">
        <f t="shared" ca="1" si="75"/>
        <v/>
      </c>
      <c r="DH41" s="74" t="str">
        <f t="shared" ca="1" si="76"/>
        <v/>
      </c>
      <c r="DI41" s="74" t="str">
        <f t="shared" ca="1" si="77"/>
        <v/>
      </c>
      <c r="DJ41" s="74" t="str">
        <f t="shared" ca="1" si="78"/>
        <v/>
      </c>
      <c r="DK41" s="74" t="str">
        <f t="shared" ca="1" si="79"/>
        <v/>
      </c>
      <c r="DL41" s="74" t="str">
        <f t="shared" ca="1" si="80"/>
        <v/>
      </c>
      <c r="DM41" s="74" t="str">
        <f t="shared" ca="1" si="81"/>
        <v/>
      </c>
      <c r="DN41" s="74" t="str">
        <f t="shared" ca="1" si="82"/>
        <v/>
      </c>
      <c r="DO41" s="74" t="str">
        <f t="shared" ca="1" si="83"/>
        <v/>
      </c>
      <c r="DQ41" s="74" t="str">
        <f t="shared" ca="1" si="84"/>
        <v/>
      </c>
      <c r="DS41" s="74" t="str">
        <f t="shared" ca="1" si="85"/>
        <v/>
      </c>
      <c r="DT41" s="74" t="str">
        <f t="shared" ca="1" si="86"/>
        <v/>
      </c>
      <c r="DV41" s="525" t="str">
        <f t="shared" ca="1" si="87"/>
        <v/>
      </c>
      <c r="DW41" s="74" t="str">
        <f t="shared" ca="1" si="88"/>
        <v/>
      </c>
      <c r="DX41" s="485" t="str">
        <f t="shared" ca="1" si="89"/>
        <v/>
      </c>
      <c r="DY41" s="74" t="str">
        <f t="shared" ca="1" si="90"/>
        <v/>
      </c>
      <c r="DZ41" s="74" t="str">
        <f t="shared" ca="1" si="91"/>
        <v/>
      </c>
      <c r="EA41" s="74" t="str">
        <f t="shared" ca="1" si="92"/>
        <v/>
      </c>
      <c r="EC41" s="74" t="str">
        <f t="shared" ca="1" si="93"/>
        <v/>
      </c>
      <c r="ED41" s="74" t="str">
        <f t="shared" ca="1" si="94"/>
        <v/>
      </c>
      <c r="EE41" s="74" t="str">
        <f t="shared" ca="1" si="95"/>
        <v/>
      </c>
      <c r="EG41" s="479" t="str">
        <f ca="1">IF(V41=1,"",IF(LOG入力!BH41&gt;0,0,IF(CG41="★",0,IF(R41=1,0,IF(N41=0,0,1)))))</f>
        <v/>
      </c>
      <c r="EH41" s="483" t="str">
        <f t="shared" ca="1" si="96"/>
        <v/>
      </c>
      <c r="EI41" s="483" t="str">
        <f t="shared" ca="1" si="97"/>
        <v/>
      </c>
      <c r="EJ41" s="483" t="str">
        <f t="shared" ca="1" si="98"/>
        <v/>
      </c>
      <c r="EL41" s="71">
        <f t="shared" ca="1" si="99"/>
        <v>0</v>
      </c>
      <c r="EM41" s="6">
        <f t="shared" ca="1" si="100"/>
        <v>0</v>
      </c>
      <c r="EN41" s="6" t="str">
        <f t="shared" ca="1" si="101"/>
        <v/>
      </c>
      <c r="EO41" s="6">
        <f ca="1">IF(LOG入力!BH41&gt;0,0,IF(EM41=0,0,(IF(COUNTIF($EN$19:EN41,EN41)=1,IF($FS$3="N",1,IF(EH41=1,1,0))))))</f>
        <v>0</v>
      </c>
      <c r="EP41" s="6" t="str">
        <f ca="1">IF(LOG入力!BH41&gt;0,"",IF(EO41=1,$X41,""))</f>
        <v/>
      </c>
      <c r="EQ41" s="6" t="str">
        <f ca="1">IF(LOG入力!BH41&gt;0,"",IF(EO41=1,$Y41,""))</f>
        <v/>
      </c>
      <c r="ER41" s="520" t="str">
        <f ca="1">IF(LOG入力!BH41&gt;0,"",IF(COUNTIF($EP$19:$EP41,EP41)=1,EP41,""))</f>
        <v/>
      </c>
      <c r="ES41" s="520">
        <f ca="1">IF(LOG入力!BH41&gt;0,0,IF((EL41=1),IF(($ER41=""),0,1),0))</f>
        <v>0</v>
      </c>
      <c r="ET41" s="520" t="str">
        <f ca="1">IF(LOG入力!BH41&gt;0,"",IF(COUNTIF($EQ$19:EQ41,EQ41)=1,EQ41,""))</f>
        <v/>
      </c>
      <c r="EU41" s="539">
        <f ca="1">IF(LOG入力!BH41&gt;0,0,IF((EL41=1),IF(($ET41=""),0,1),0))</f>
        <v>0</v>
      </c>
      <c r="EV41" s="71">
        <f t="shared" ca="1" si="102"/>
        <v>0</v>
      </c>
      <c r="EW41" s="6">
        <f t="shared" ca="1" si="103"/>
        <v>0</v>
      </c>
      <c r="EX41" s="6" t="str">
        <f t="shared" ca="1" si="104"/>
        <v/>
      </c>
      <c r="EY41" s="6">
        <f ca="1">IF(LOG入力!BH41&gt;0,0,IF(EW41=0,0,(IF(COUNTIF($EX$19:EX41,EX41)=1,IF($FS$3="N",1,IF(EH41=1,1,0))))))</f>
        <v>0</v>
      </c>
      <c r="EZ41" s="6" t="str">
        <f ca="1">IF(LOG入力!BH41&gt;0,"",IF(EY41=1,$X41,""))</f>
        <v/>
      </c>
      <c r="FA41" s="6" t="str">
        <f ca="1">IF(LOG入力!BH41&gt;0,"",IF(EY41=1,$Y41,""))</f>
        <v/>
      </c>
      <c r="FB41" s="6" t="str">
        <f ca="1">IF(LOG入力!BH41&gt;0,"",IF(COUNTIF($EZ$19:$EZ41,EZ41)=1,EZ41,""))</f>
        <v/>
      </c>
      <c r="FC41" s="6">
        <f ca="1">IF(LOG入力!BH41&gt;0,0,IF((EV41=1),IF(($FB41=""),0,1),0))</f>
        <v>0</v>
      </c>
      <c r="FD41" s="6" t="str">
        <f ca="1">IF(LOG入力!BH41&gt;0,"",IF(COUNTIF($FA$19:FA41,FA41)=1,FA41,""))</f>
        <v/>
      </c>
      <c r="FE41" s="72">
        <f ca="1">IF(LOG入力!BH41&gt;0,0,IF((EV41=1),IF(($FD41=""),0,1),0))</f>
        <v>0</v>
      </c>
      <c r="FF41" s="71">
        <f t="shared" ca="1" si="105"/>
        <v>0</v>
      </c>
      <c r="FG41" s="6">
        <f t="shared" ca="1" si="106"/>
        <v>0</v>
      </c>
      <c r="FH41" s="6" t="str">
        <f t="shared" ca="1" si="107"/>
        <v/>
      </c>
      <c r="FI41" s="6">
        <f ca="1">IF(LOG入力!BH41&gt;0,0,IF(FG41=0,0,(IF(COUNTIF($FH$19:FH41,FH41)=1,IF($FS$3="N",1,IF(EH41=1,1,0))))))</f>
        <v>0</v>
      </c>
      <c r="FJ41" s="6" t="str">
        <f ca="1">IF(LOG入力!BH41&gt;0,"",IF(FI41=1,$X41,""))</f>
        <v/>
      </c>
      <c r="FK41" s="6" t="str">
        <f ca="1">IF(LOG入力!BH41&gt;0,"",IF(FI41=1,$Y41,""))</f>
        <v/>
      </c>
      <c r="FL41" s="6" t="str">
        <f ca="1">IF(LOG入力!BH41&gt;0,"",IF(COUNTIF($FJ$19:$FJ41,FJ41)=1,FJ41,""))</f>
        <v/>
      </c>
      <c r="FM41" s="6">
        <f ca="1">IF(LOG入力!BH41&gt;0,0,IF((FF41=1),IF(($FL41=""),0,1),0))</f>
        <v>0</v>
      </c>
      <c r="FN41" s="6" t="str">
        <f ca="1">IF(LOG入力!BH41&gt;0,"",IF(COUNTIF($FK$19:FK41,FK41)=1,FK41,""))</f>
        <v/>
      </c>
      <c r="FO41" s="72">
        <f ca="1">IF(LOG入力!BH41&gt;0,0,IF((FF41=1),IF(($FN41=""),0,1),0))</f>
        <v>0</v>
      </c>
      <c r="FP41" s="71">
        <f t="shared" ca="1" si="108"/>
        <v>0</v>
      </c>
      <c r="FQ41" s="6">
        <f t="shared" ca="1" si="109"/>
        <v>0</v>
      </c>
      <c r="FR41" s="6" t="str">
        <f t="shared" ca="1" si="110"/>
        <v/>
      </c>
      <c r="FS41" s="6">
        <f ca="1">IF(LOG入力!BH41&gt;0,0,IF(FQ41=0,0,(IF(COUNTIF($FR$19:FR41,FR41)=1,IF($FS$3="N",1,IF(EH41=1,1,0))))))</f>
        <v>0</v>
      </c>
      <c r="FT41" s="6" t="str">
        <f ca="1">IF(LOG入力!BH41&gt;0,"",IF(FS41=1,$X41,""))</f>
        <v/>
      </c>
      <c r="FU41" s="6" t="str">
        <f ca="1">IF(LOG入力!BH41&gt;0,"",IF(FS41=1,$Y41,""))</f>
        <v/>
      </c>
      <c r="FV41" s="6" t="str">
        <f ca="1">IF(LOG入力!BH41&gt;0,"",IF(COUNTIF($FT$19:$FT41,FT41)=1,FT41,""))</f>
        <v/>
      </c>
      <c r="FW41" s="6">
        <f ca="1">IF(LOG入力!BH41&gt;0,0,IF((FP41=1),IF(($FV41=""),0,1),0))</f>
        <v>0</v>
      </c>
      <c r="FX41" s="6" t="str">
        <f ca="1">IF(LOG入力!BH41&gt;0,"",IF(COUNTIF($FU$19:FU41,FU41)=1,FU41,""))</f>
        <v/>
      </c>
      <c r="FY41" s="72">
        <f ca="1">IF(LOG入力!BH41&gt;0,0,IF((FP41=1),IF(($FX41=""),0,1),0))</f>
        <v>0</v>
      </c>
      <c r="FZ41" s="71">
        <f t="shared" ca="1" si="111"/>
        <v>0</v>
      </c>
      <c r="GA41" s="6">
        <f t="shared" ca="1" si="112"/>
        <v>0</v>
      </c>
      <c r="GB41" s="6" t="str">
        <f t="shared" ca="1" si="113"/>
        <v/>
      </c>
      <c r="GC41" s="6">
        <f ca="1">IF(LOG入力!BH41&gt;0,0,IF(GA41=0,0,(IF(COUNTIF($GB$19:GB41,GB41)=1,IF($FS$3="N",1,IF(EH41=1,1,0))))))</f>
        <v>0</v>
      </c>
      <c r="GD41" s="6" t="str">
        <f ca="1">IF(LOG入力!BH41&gt;0,"",IF(GC41=1,$X41,""))</f>
        <v/>
      </c>
      <c r="GE41" s="6" t="str">
        <f ca="1">IF(LOG入力!BH41&gt;0,"",IF(GC41=1,$Y41,""))</f>
        <v/>
      </c>
      <c r="GF41" s="6" t="str">
        <f ca="1">IF(LOG入力!BH41&gt;0,"",IF(COUNTIF($GD$19:$GD41,GD41)=1,GD41,""))</f>
        <v/>
      </c>
      <c r="GG41" s="6">
        <f ca="1">IF(LOG入力!BH41&gt;0,0,IF((FZ41=1),IF(($GF41=""),0,1),0))</f>
        <v>0</v>
      </c>
      <c r="GH41" s="6" t="str">
        <f ca="1">IF(LOG入力!BH41&gt;0,"",IF(COUNTIF($GE$19:GE41,GE41)=1,GE41,""))</f>
        <v/>
      </c>
      <c r="GI41" s="72">
        <f ca="1">IF(LOG入力!BH41&gt;0,0,IF((FZ41=1),IF(($GH41=""),0,1),0))</f>
        <v>0</v>
      </c>
      <c r="GK41" s="455" t="str">
        <f ca="1">IF(V41=1,"",IF(LEN(LOG入力!AS41)=0,"",LOG入力!AS41))</f>
        <v/>
      </c>
      <c r="GL41" s="378" t="str">
        <f t="shared" ca="1" si="114"/>
        <v/>
      </c>
      <c r="GM41" s="378" t="str">
        <f t="shared" ca="1" si="115"/>
        <v/>
      </c>
      <c r="GN41" s="74" t="str">
        <f t="shared" ca="1" si="116"/>
        <v/>
      </c>
      <c r="GO41" s="74" t="str">
        <f t="shared" ca="1" si="117"/>
        <v/>
      </c>
      <c r="GQ41" s="74" t="str">
        <f t="shared" ca="1" si="118"/>
        <v/>
      </c>
      <c r="GR41" s="74" t="str">
        <f t="shared" ca="1" si="119"/>
        <v/>
      </c>
      <c r="GS41" s="74" t="str">
        <f t="shared" ca="1" si="120"/>
        <v/>
      </c>
      <c r="GT41" s="74" t="str">
        <f t="shared" ca="1" si="121"/>
        <v/>
      </c>
      <c r="GU41" s="74" t="str">
        <f t="shared" ca="1" si="122"/>
        <v/>
      </c>
      <c r="GV41" s="74" t="str">
        <f t="shared" ca="1" si="123"/>
        <v/>
      </c>
      <c r="GX41" s="74" t="str">
        <f t="shared" ca="1" si="124"/>
        <v/>
      </c>
      <c r="GY41" s="74" t="str">
        <f t="shared" ca="1" si="125"/>
        <v/>
      </c>
      <c r="GZ41" s="74" t="str">
        <f ca="1">IF(V41=1,"",IF(LOG入力!BH41&gt;0,0,IF(GY41=0,0,IF((VALUE((TYPE(VALUE(J41)))))=16,0,IF(VALUE(J41)&lt;60,1,IF(VALUE(J41)&lt;100,0,IF(VALUE(J41)&lt;600,2,0)))))))</f>
        <v/>
      </c>
      <c r="HA41" s="74" t="str">
        <f t="shared" ca="1" si="126"/>
        <v/>
      </c>
      <c r="HB41" s="74" t="str">
        <f ca="1">IF(V41=1,"",IF(LOG入力!BH41&gt;0,0,IF(HA41=0,0,IF((VALUE((TYPE(VALUE(L41)))))=16,0,IF(VALUE(L41)&lt;60,1,IF(VALUE(L41)&lt;100,0,IF(VALUE(L41)&lt;600,2,0)))))))</f>
        <v/>
      </c>
      <c r="HD41" s="74" t="str">
        <f t="shared" ca="1" si="127"/>
        <v/>
      </c>
      <c r="HF41" s="74" t="str">
        <f t="shared" ca="1" si="128"/>
        <v/>
      </c>
      <c r="HG41" s="74" t="str">
        <f t="shared" ca="1" si="129"/>
        <v/>
      </c>
      <c r="HH41" s="74" t="str">
        <f t="shared" ca="1" si="130"/>
        <v/>
      </c>
      <c r="HI41" s="74" t="str">
        <f t="shared" ca="1" si="131"/>
        <v/>
      </c>
      <c r="HJ41" s="74" t="str">
        <f t="shared" ca="1" si="132"/>
        <v/>
      </c>
      <c r="HK41" s="74" t="str">
        <f t="shared" ca="1" si="133"/>
        <v/>
      </c>
      <c r="HL41" s="74" t="str">
        <f t="shared" ca="1" si="134"/>
        <v/>
      </c>
      <c r="HM41" s="74" t="str">
        <f t="shared" ca="1" si="135"/>
        <v/>
      </c>
      <c r="HN41" s="74" t="str">
        <f t="shared" ca="1" si="136"/>
        <v/>
      </c>
      <c r="HO41" s="529" t="str">
        <f t="shared" ca="1" si="137"/>
        <v/>
      </c>
      <c r="HP41" s="74" t="str">
        <f t="shared" ca="1" si="138"/>
        <v/>
      </c>
      <c r="HQ41" s="74" t="str">
        <f t="shared" ca="1" si="139"/>
        <v/>
      </c>
      <c r="HR41" s="74" t="str">
        <f t="shared" ca="1" si="140"/>
        <v/>
      </c>
      <c r="HS41" s="74" t="str">
        <f t="shared" ca="1" si="141"/>
        <v/>
      </c>
      <c r="HT41" s="74" t="str">
        <f ca="1">IF(V41=1,"",IF(LOG入力!BH41&gt;0,0,IF(DV41=1,0,IF(N41="0",0,IF(SUM(HD41:HS41)&gt;0,1,0)))))</f>
        <v/>
      </c>
      <c r="HV41" s="152" t="s">
        <v>185</v>
      </c>
      <c r="HW41" s="153" t="s">
        <v>173</v>
      </c>
    </row>
    <row r="42" spans="1:234" x14ac:dyDescent="0.15">
      <c r="A42" s="5"/>
      <c r="B42" s="532" t="str">
        <f t="shared" ca="1" si="0"/>
        <v/>
      </c>
      <c r="C42" s="570" t="str">
        <f ca="1">LOG入力!AP42</f>
        <v/>
      </c>
      <c r="D42" s="534" t="str">
        <f ca="1">LOG入力!AQ42</f>
        <v/>
      </c>
      <c r="E42" s="534" t="str">
        <f ca="1">LOG入力!AR42</f>
        <v/>
      </c>
      <c r="F42" s="535" t="str">
        <f t="shared" ca="1" si="1"/>
        <v/>
      </c>
      <c r="G42" s="536" t="str">
        <f ca="1">LOG入力!AT42</f>
        <v/>
      </c>
      <c r="H42" s="516" t="str">
        <f ca="1">LOG入力!AU42</f>
        <v/>
      </c>
      <c r="I42" s="542" t="str">
        <f ca="1">LOG入力!AV42</f>
        <v/>
      </c>
      <c r="J42" s="543" t="str">
        <f ca="1">LOG入力!AW42</f>
        <v/>
      </c>
      <c r="K42" s="544" t="str">
        <f ca="1">LOG入力!BJ42</f>
        <v/>
      </c>
      <c r="L42" s="543" t="str">
        <f ca="1">LOG入力!AY42</f>
        <v/>
      </c>
      <c r="M42" s="545" t="str">
        <f ca="1">LOG入力!BK42</f>
        <v/>
      </c>
      <c r="N42" s="512" t="str">
        <f ca="1">IF(V42=1,"",IF(LOG入力!AJ42=1,"1",LOG入力!BA42))</f>
        <v/>
      </c>
      <c r="O42" s="538" t="str">
        <f ca="1">IF(V42=1,"",IF(LEN(LOG入力!O42)=0,"",LOG入力!O42))</f>
        <v/>
      </c>
      <c r="P42" s="291" t="str">
        <f ca="1">IF(V42=1,"",IF($AA$4=1,"",IF(LOG入力!BG42=1,"",CONCATENATE($ER42,$FB42,$FL42,$FV42,$GF42))))</f>
        <v/>
      </c>
      <c r="Q42" s="291" t="str">
        <f ca="1">IF(V42=1,"",IF($AA$4=1,"",IF(LOG入力!BG42=1,"",CONCATENATE($ET42,$FD42,$FN42,$FX42,$GH42))))</f>
        <v/>
      </c>
      <c r="R42" s="292" t="str">
        <f ca="1">IF(V42=1,"",IF($AA$4=1,"",IF(LOG入力!BH42&gt;0,0,AA42)))</f>
        <v/>
      </c>
      <c r="S42" s="293" t="str">
        <f t="shared" ca="1" si="2"/>
        <v/>
      </c>
      <c r="T42" s="680"/>
      <c r="U42" s="38"/>
      <c r="V42" s="196">
        <f ca="1">LOG入力!AN42</f>
        <v>1</v>
      </c>
      <c r="W42" s="38"/>
      <c r="X42" s="516" t="str">
        <f t="shared" ca="1" si="3"/>
        <v/>
      </c>
      <c r="Y42" s="515" t="str">
        <f t="shared" ca="1" si="4"/>
        <v/>
      </c>
      <c r="Z42" s="518" t="str">
        <f t="shared" ca="1" si="5"/>
        <v/>
      </c>
      <c r="AA42" s="519" t="str">
        <f t="shared" ca="1" si="6"/>
        <v/>
      </c>
      <c r="AC42" s="6" t="str">
        <f t="shared" ca="1" si="7"/>
        <v/>
      </c>
      <c r="AD42" s="6" t="str">
        <f t="shared" ca="1" si="8"/>
        <v/>
      </c>
      <c r="AE42" s="6" t="str">
        <f t="shared" ca="1" si="9"/>
        <v/>
      </c>
      <c r="AF42" s="6" t="str">
        <f t="shared" ca="1" si="10"/>
        <v/>
      </c>
      <c r="AG42" s="6" t="str">
        <f t="shared" ca="1" si="11"/>
        <v/>
      </c>
      <c r="AH42" s="6" t="str">
        <f t="shared" ca="1" si="12"/>
        <v/>
      </c>
      <c r="AI42" s="6" t="str">
        <f t="shared" ca="1" si="13"/>
        <v/>
      </c>
      <c r="AJ42" s="6" t="str">
        <f t="shared" ca="1" si="14"/>
        <v/>
      </c>
      <c r="AK42" s="6" t="str">
        <f t="shared" ca="1" si="15"/>
        <v/>
      </c>
      <c r="AL42" s="6" t="str">
        <f t="shared" ca="1" si="16"/>
        <v/>
      </c>
      <c r="AM42" s="6" t="str">
        <f t="shared" ca="1" si="17"/>
        <v/>
      </c>
      <c r="AN42" s="6" t="str">
        <f t="shared" ca="1" si="18"/>
        <v/>
      </c>
      <c r="AO42" s="6" t="str">
        <f t="shared" ca="1" si="19"/>
        <v/>
      </c>
      <c r="AP42" s="6" t="str">
        <f t="shared" ca="1" si="20"/>
        <v/>
      </c>
      <c r="AQ42" s="6" t="str">
        <f t="shared" ca="1" si="21"/>
        <v/>
      </c>
      <c r="AR42" s="6" t="str">
        <f t="shared" ca="1" si="22"/>
        <v/>
      </c>
      <c r="AS42" s="6" t="str">
        <f t="shared" ca="1" si="23"/>
        <v/>
      </c>
      <c r="AT42" s="6" t="str">
        <f t="shared" ca="1" si="24"/>
        <v/>
      </c>
      <c r="AU42" s="6" t="str">
        <f t="shared" ca="1" si="25"/>
        <v/>
      </c>
      <c r="AV42" s="6" t="str">
        <f t="shared" ca="1" si="26"/>
        <v/>
      </c>
      <c r="AW42" s="6" t="str">
        <f t="shared" ca="1" si="27"/>
        <v/>
      </c>
      <c r="AY42" s="6" t="str">
        <f t="shared" ca="1" si="28"/>
        <v/>
      </c>
      <c r="AZ42" s="6" t="str">
        <f t="shared" ca="1" si="29"/>
        <v/>
      </c>
      <c r="BA42" s="6" t="str">
        <f t="shared" ca="1" si="30"/>
        <v/>
      </c>
      <c r="BB42" s="6" t="str">
        <f t="shared" ca="1" si="31"/>
        <v/>
      </c>
      <c r="BC42" s="6" t="str">
        <f t="shared" ca="1" si="32"/>
        <v/>
      </c>
      <c r="BD42" s="6" t="str">
        <f t="shared" ca="1" si="33"/>
        <v/>
      </c>
      <c r="BE42" s="6" t="str">
        <f t="shared" ca="1" si="34"/>
        <v/>
      </c>
      <c r="BF42" s="6" t="str">
        <f t="shared" ca="1" si="35"/>
        <v/>
      </c>
      <c r="BG42" s="6" t="str">
        <f t="shared" ca="1" si="36"/>
        <v/>
      </c>
      <c r="BH42" s="6" t="str">
        <f t="shared" ca="1" si="37"/>
        <v/>
      </c>
      <c r="BI42" s="6" t="str">
        <f t="shared" ca="1" si="38"/>
        <v/>
      </c>
      <c r="BJ42" s="6" t="str">
        <f t="shared" ca="1" si="39"/>
        <v/>
      </c>
      <c r="BK42" s="6" t="str">
        <f t="shared" ca="1" si="40"/>
        <v/>
      </c>
      <c r="BL42" s="6" t="str">
        <f t="shared" ca="1" si="41"/>
        <v/>
      </c>
      <c r="BM42" s="6" t="str">
        <f t="shared" ca="1" si="42"/>
        <v/>
      </c>
      <c r="BN42" s="6" t="str">
        <f t="shared" ca="1" si="43"/>
        <v/>
      </c>
      <c r="BO42" s="6" t="str">
        <f t="shared" ca="1" si="44"/>
        <v/>
      </c>
      <c r="BP42" s="6" t="str">
        <f t="shared" ca="1" si="45"/>
        <v/>
      </c>
      <c r="BQ42" s="6" t="str">
        <f t="shared" ca="1" si="46"/>
        <v/>
      </c>
      <c r="BR42" s="6" t="str">
        <f t="shared" ca="1" si="47"/>
        <v/>
      </c>
      <c r="BS42" s="6" t="str">
        <f t="shared" ca="1" si="48"/>
        <v/>
      </c>
      <c r="BU42" s="6" t="str">
        <f t="shared" ca="1" si="49"/>
        <v/>
      </c>
      <c r="BW42" s="515" t="str">
        <f t="shared" ca="1" si="50"/>
        <v/>
      </c>
      <c r="BX42" s="515">
        <f t="shared" ca="1" si="51"/>
        <v>0</v>
      </c>
      <c r="BY42" s="515" t="str">
        <f t="shared" ca="1" si="52"/>
        <v/>
      </c>
      <c r="CA42" s="6">
        <f t="shared" ca="1" si="53"/>
        <v>1</v>
      </c>
      <c r="CC42" s="523" t="str">
        <f t="shared" ca="1" si="54"/>
        <v/>
      </c>
      <c r="CE42" s="6" t="str">
        <f t="shared" ca="1" si="55"/>
        <v/>
      </c>
      <c r="CG42" s="524" t="str">
        <f ca="1">IF(V42=1,"",IF($AA$4=1,"",IF(LOG入力!BH42&gt;0,"",IF(N42=0,"",IF(DX42=1,"",IF(HT42=0,"","★"))))))</f>
        <v/>
      </c>
      <c r="CI42" s="74" t="str">
        <f t="shared" ca="1" si="56"/>
        <v/>
      </c>
      <c r="CK42" s="525" t="str">
        <f ca="1">IF(V42=1,"",IF(LOG入力!BH42&gt;0,1,0))</f>
        <v/>
      </c>
      <c r="CL42" s="74" t="str">
        <f t="shared" ca="1" si="57"/>
        <v/>
      </c>
      <c r="CN42" s="74" t="str">
        <f t="shared" ca="1" si="58"/>
        <v/>
      </c>
      <c r="CO42" s="74" t="str">
        <f t="shared" ca="1" si="59"/>
        <v/>
      </c>
      <c r="CQ42" s="74" t="str">
        <f t="shared" ca="1" si="60"/>
        <v/>
      </c>
      <c r="CR42" s="74" t="str">
        <f t="shared" ca="1" si="61"/>
        <v/>
      </c>
      <c r="CS42" s="74" t="str">
        <f t="shared" ca="1" si="62"/>
        <v/>
      </c>
      <c r="CT42" s="74" t="str">
        <f t="shared" ca="1" si="63"/>
        <v/>
      </c>
      <c r="CU42" s="74" t="str">
        <f t="shared" ca="1" si="64"/>
        <v/>
      </c>
      <c r="CV42" s="74" t="str">
        <f t="shared" ca="1" si="65"/>
        <v/>
      </c>
      <c r="CW42" s="74" t="str">
        <f t="shared" ca="1" si="66"/>
        <v/>
      </c>
      <c r="CX42" s="74" t="str">
        <f t="shared" ca="1" si="67"/>
        <v/>
      </c>
      <c r="CY42" s="74" t="str">
        <f t="shared" ca="1" si="68"/>
        <v/>
      </c>
      <c r="CZ42" s="74" t="str">
        <f t="shared" ca="1" si="69"/>
        <v/>
      </c>
      <c r="DA42" s="74" t="str">
        <f t="shared" ca="1" si="70"/>
        <v/>
      </c>
      <c r="DB42" s="74" t="str">
        <f t="shared" ca="1" si="71"/>
        <v/>
      </c>
      <c r="DD42" s="74" t="str">
        <f t="shared" ca="1" si="72"/>
        <v/>
      </c>
      <c r="DE42" s="74" t="str">
        <f t="shared" ca="1" si="73"/>
        <v/>
      </c>
      <c r="DF42" s="74" t="str">
        <f t="shared" ca="1" si="74"/>
        <v/>
      </c>
      <c r="DG42" s="74" t="str">
        <f t="shared" ca="1" si="75"/>
        <v/>
      </c>
      <c r="DH42" s="74" t="str">
        <f t="shared" ca="1" si="76"/>
        <v/>
      </c>
      <c r="DI42" s="74" t="str">
        <f t="shared" ca="1" si="77"/>
        <v/>
      </c>
      <c r="DJ42" s="74" t="str">
        <f t="shared" ca="1" si="78"/>
        <v/>
      </c>
      <c r="DK42" s="74" t="str">
        <f t="shared" ca="1" si="79"/>
        <v/>
      </c>
      <c r="DL42" s="74" t="str">
        <f t="shared" ca="1" si="80"/>
        <v/>
      </c>
      <c r="DM42" s="74" t="str">
        <f t="shared" ca="1" si="81"/>
        <v/>
      </c>
      <c r="DN42" s="74" t="str">
        <f t="shared" ca="1" si="82"/>
        <v/>
      </c>
      <c r="DO42" s="74" t="str">
        <f t="shared" ca="1" si="83"/>
        <v/>
      </c>
      <c r="DQ42" s="74" t="str">
        <f t="shared" ca="1" si="84"/>
        <v/>
      </c>
      <c r="DS42" s="74" t="str">
        <f t="shared" ca="1" si="85"/>
        <v/>
      </c>
      <c r="DT42" s="74" t="str">
        <f t="shared" ca="1" si="86"/>
        <v/>
      </c>
      <c r="DV42" s="525" t="str">
        <f t="shared" ca="1" si="87"/>
        <v/>
      </c>
      <c r="DW42" s="74" t="str">
        <f t="shared" ca="1" si="88"/>
        <v/>
      </c>
      <c r="DX42" s="485" t="str">
        <f t="shared" ca="1" si="89"/>
        <v/>
      </c>
      <c r="DY42" s="74" t="str">
        <f t="shared" ca="1" si="90"/>
        <v/>
      </c>
      <c r="DZ42" s="74" t="str">
        <f t="shared" ca="1" si="91"/>
        <v/>
      </c>
      <c r="EA42" s="74" t="str">
        <f t="shared" ca="1" si="92"/>
        <v/>
      </c>
      <c r="EC42" s="74" t="str">
        <f t="shared" ca="1" si="93"/>
        <v/>
      </c>
      <c r="ED42" s="74" t="str">
        <f t="shared" ca="1" si="94"/>
        <v/>
      </c>
      <c r="EE42" s="74" t="str">
        <f t="shared" ca="1" si="95"/>
        <v/>
      </c>
      <c r="EG42" s="479" t="str">
        <f ca="1">IF(V42=1,"",IF(LOG入力!BH42&gt;0,0,IF(CG42="★",0,IF(R42=1,0,IF(N42=0,0,1)))))</f>
        <v/>
      </c>
      <c r="EH42" s="483" t="str">
        <f t="shared" ca="1" si="96"/>
        <v/>
      </c>
      <c r="EI42" s="483" t="str">
        <f t="shared" ca="1" si="97"/>
        <v/>
      </c>
      <c r="EJ42" s="483" t="str">
        <f t="shared" ca="1" si="98"/>
        <v/>
      </c>
      <c r="EL42" s="71">
        <f t="shared" ca="1" si="99"/>
        <v>0</v>
      </c>
      <c r="EM42" s="6">
        <f t="shared" ca="1" si="100"/>
        <v>0</v>
      </c>
      <c r="EN42" s="6" t="str">
        <f t="shared" ca="1" si="101"/>
        <v/>
      </c>
      <c r="EO42" s="6">
        <f ca="1">IF(LOG入力!BH42&gt;0,0,IF(EM42=0,0,(IF(COUNTIF($EN$19:EN42,EN42)=1,IF($FS$3="N",1,IF(EH42=1,1,0))))))</f>
        <v>0</v>
      </c>
      <c r="EP42" s="6" t="str">
        <f ca="1">IF(LOG入力!BH42&gt;0,"",IF(EO42=1,$X42,""))</f>
        <v/>
      </c>
      <c r="EQ42" s="6" t="str">
        <f ca="1">IF(LOG入力!BH42&gt;0,"",IF(EO42=1,$Y42,""))</f>
        <v/>
      </c>
      <c r="ER42" s="520" t="str">
        <f ca="1">IF(LOG入力!BH42&gt;0,"",IF(COUNTIF($EP$19:$EP42,EP42)=1,EP42,""))</f>
        <v/>
      </c>
      <c r="ES42" s="520">
        <f ca="1">IF(LOG入力!BH42&gt;0,0,IF((EL42=1),IF(($ER42=""),0,1),0))</f>
        <v>0</v>
      </c>
      <c r="ET42" s="520" t="str">
        <f ca="1">IF(LOG入力!BH42&gt;0,"",IF(COUNTIF($EQ$19:EQ42,EQ42)=1,EQ42,""))</f>
        <v/>
      </c>
      <c r="EU42" s="539">
        <f ca="1">IF(LOG入力!BH42&gt;0,0,IF((EL42=1),IF(($ET42=""),0,1),0))</f>
        <v>0</v>
      </c>
      <c r="EV42" s="71">
        <f t="shared" ca="1" si="102"/>
        <v>0</v>
      </c>
      <c r="EW42" s="6">
        <f t="shared" ca="1" si="103"/>
        <v>0</v>
      </c>
      <c r="EX42" s="6" t="str">
        <f t="shared" ca="1" si="104"/>
        <v/>
      </c>
      <c r="EY42" s="6">
        <f ca="1">IF(LOG入力!BH42&gt;0,0,IF(EW42=0,0,(IF(COUNTIF($EX$19:EX42,EX42)=1,IF($FS$3="N",1,IF(EH42=1,1,0))))))</f>
        <v>0</v>
      </c>
      <c r="EZ42" s="6" t="str">
        <f ca="1">IF(LOG入力!BH42&gt;0,"",IF(EY42=1,$X42,""))</f>
        <v/>
      </c>
      <c r="FA42" s="6" t="str">
        <f ca="1">IF(LOG入力!BH42&gt;0,"",IF(EY42=1,$Y42,""))</f>
        <v/>
      </c>
      <c r="FB42" s="6" t="str">
        <f ca="1">IF(LOG入力!BH42&gt;0,"",IF(COUNTIF($EZ$19:$EZ42,EZ42)=1,EZ42,""))</f>
        <v/>
      </c>
      <c r="FC42" s="6">
        <f ca="1">IF(LOG入力!BH42&gt;0,0,IF((EV42=1),IF(($FB42=""),0,1),0))</f>
        <v>0</v>
      </c>
      <c r="FD42" s="6" t="str">
        <f ca="1">IF(LOG入力!BH42&gt;0,"",IF(COUNTIF($FA$19:FA42,FA42)=1,FA42,""))</f>
        <v/>
      </c>
      <c r="FE42" s="72">
        <f ca="1">IF(LOG入力!BH42&gt;0,0,IF((EV42=1),IF(($FD42=""),0,1),0))</f>
        <v>0</v>
      </c>
      <c r="FF42" s="71">
        <f t="shared" ca="1" si="105"/>
        <v>0</v>
      </c>
      <c r="FG42" s="6">
        <f t="shared" ca="1" si="106"/>
        <v>0</v>
      </c>
      <c r="FH42" s="6" t="str">
        <f t="shared" ca="1" si="107"/>
        <v/>
      </c>
      <c r="FI42" s="6">
        <f ca="1">IF(LOG入力!BH42&gt;0,0,IF(FG42=0,0,(IF(COUNTIF($FH$19:FH42,FH42)=1,IF($FS$3="N",1,IF(EH42=1,1,0))))))</f>
        <v>0</v>
      </c>
      <c r="FJ42" s="6" t="str">
        <f ca="1">IF(LOG入力!BH42&gt;0,"",IF(FI42=1,$X42,""))</f>
        <v/>
      </c>
      <c r="FK42" s="6" t="str">
        <f ca="1">IF(LOG入力!BH42&gt;0,"",IF(FI42=1,$Y42,""))</f>
        <v/>
      </c>
      <c r="FL42" s="6" t="str">
        <f ca="1">IF(LOG入力!BH42&gt;0,"",IF(COUNTIF($FJ$19:$FJ42,FJ42)=1,FJ42,""))</f>
        <v/>
      </c>
      <c r="FM42" s="6">
        <f ca="1">IF(LOG入力!BH42&gt;0,0,IF((FF42=1),IF(($FL42=""),0,1),0))</f>
        <v>0</v>
      </c>
      <c r="FN42" s="6" t="str">
        <f ca="1">IF(LOG入力!BH42&gt;0,"",IF(COUNTIF($FK$19:FK42,FK42)=1,FK42,""))</f>
        <v/>
      </c>
      <c r="FO42" s="72">
        <f ca="1">IF(LOG入力!BH42&gt;0,0,IF((FF42=1),IF(($FN42=""),0,1),0))</f>
        <v>0</v>
      </c>
      <c r="FP42" s="71">
        <f t="shared" ca="1" si="108"/>
        <v>0</v>
      </c>
      <c r="FQ42" s="6">
        <f t="shared" ca="1" si="109"/>
        <v>0</v>
      </c>
      <c r="FR42" s="6" t="str">
        <f t="shared" ca="1" si="110"/>
        <v/>
      </c>
      <c r="FS42" s="6">
        <f ca="1">IF(LOG入力!BH42&gt;0,0,IF(FQ42=0,0,(IF(COUNTIF($FR$19:FR42,FR42)=1,IF($FS$3="N",1,IF(EH42=1,1,0))))))</f>
        <v>0</v>
      </c>
      <c r="FT42" s="6" t="str">
        <f ca="1">IF(LOG入力!BH42&gt;0,"",IF(FS42=1,$X42,""))</f>
        <v/>
      </c>
      <c r="FU42" s="6" t="str">
        <f ca="1">IF(LOG入力!BH42&gt;0,"",IF(FS42=1,$Y42,""))</f>
        <v/>
      </c>
      <c r="FV42" s="6" t="str">
        <f ca="1">IF(LOG入力!BH42&gt;0,"",IF(COUNTIF($FT$19:$FT42,FT42)=1,FT42,""))</f>
        <v/>
      </c>
      <c r="FW42" s="6">
        <f ca="1">IF(LOG入力!BH42&gt;0,0,IF((FP42=1),IF(($FV42=""),0,1),0))</f>
        <v>0</v>
      </c>
      <c r="FX42" s="6" t="str">
        <f ca="1">IF(LOG入力!BH42&gt;0,"",IF(COUNTIF($FU$19:FU42,FU42)=1,FU42,""))</f>
        <v/>
      </c>
      <c r="FY42" s="72">
        <f ca="1">IF(LOG入力!BH42&gt;0,0,IF((FP42=1),IF(($FX42=""),0,1),0))</f>
        <v>0</v>
      </c>
      <c r="FZ42" s="71">
        <f t="shared" ca="1" si="111"/>
        <v>0</v>
      </c>
      <c r="GA42" s="6">
        <f t="shared" ca="1" si="112"/>
        <v>0</v>
      </c>
      <c r="GB42" s="6" t="str">
        <f t="shared" ca="1" si="113"/>
        <v/>
      </c>
      <c r="GC42" s="6">
        <f ca="1">IF(LOG入力!BH42&gt;0,0,IF(GA42=0,0,(IF(COUNTIF($GB$19:GB42,GB42)=1,IF($FS$3="N",1,IF(EH42=1,1,0))))))</f>
        <v>0</v>
      </c>
      <c r="GD42" s="6" t="str">
        <f ca="1">IF(LOG入力!BH42&gt;0,"",IF(GC42=1,$X42,""))</f>
        <v/>
      </c>
      <c r="GE42" s="6" t="str">
        <f ca="1">IF(LOG入力!BH42&gt;0,"",IF(GC42=1,$Y42,""))</f>
        <v/>
      </c>
      <c r="GF42" s="6" t="str">
        <f ca="1">IF(LOG入力!BH42&gt;0,"",IF(COUNTIF($GD$19:$GD42,GD42)=1,GD42,""))</f>
        <v/>
      </c>
      <c r="GG42" s="6">
        <f ca="1">IF(LOG入力!BH42&gt;0,0,IF((FZ42=1),IF(($GF42=""),0,1),0))</f>
        <v>0</v>
      </c>
      <c r="GH42" s="6" t="str">
        <f ca="1">IF(LOG入力!BH42&gt;0,"",IF(COUNTIF($GE$19:GE42,GE42)=1,GE42,""))</f>
        <v/>
      </c>
      <c r="GI42" s="72">
        <f ca="1">IF(LOG入力!BH42&gt;0,0,IF((FZ42=1),IF(($GH42=""),0,1),0))</f>
        <v>0</v>
      </c>
      <c r="GK42" s="455" t="str">
        <f ca="1">IF(V42=1,"",IF(LEN(LOG入力!AS42)=0,"",LOG入力!AS42))</f>
        <v/>
      </c>
      <c r="GL42" s="378" t="str">
        <f t="shared" ca="1" si="114"/>
        <v/>
      </c>
      <c r="GM42" s="378" t="str">
        <f t="shared" ca="1" si="115"/>
        <v/>
      </c>
      <c r="GN42" s="74" t="str">
        <f t="shared" ca="1" si="116"/>
        <v/>
      </c>
      <c r="GO42" s="74" t="str">
        <f t="shared" ca="1" si="117"/>
        <v/>
      </c>
      <c r="GQ42" s="74" t="str">
        <f t="shared" ca="1" si="118"/>
        <v/>
      </c>
      <c r="GR42" s="74" t="str">
        <f t="shared" ca="1" si="119"/>
        <v/>
      </c>
      <c r="GS42" s="74" t="str">
        <f t="shared" ca="1" si="120"/>
        <v/>
      </c>
      <c r="GT42" s="74" t="str">
        <f t="shared" ca="1" si="121"/>
        <v/>
      </c>
      <c r="GU42" s="74" t="str">
        <f t="shared" ca="1" si="122"/>
        <v/>
      </c>
      <c r="GV42" s="74" t="str">
        <f t="shared" ca="1" si="123"/>
        <v/>
      </c>
      <c r="GX42" s="74" t="str">
        <f t="shared" ca="1" si="124"/>
        <v/>
      </c>
      <c r="GY42" s="74" t="str">
        <f t="shared" ca="1" si="125"/>
        <v/>
      </c>
      <c r="GZ42" s="74" t="str">
        <f ca="1">IF(V42=1,"",IF(LOG入力!BH42&gt;0,0,IF(GY42=0,0,IF((VALUE((TYPE(VALUE(J42)))))=16,0,IF(VALUE(J42)&lt;60,1,IF(VALUE(J42)&lt;100,0,IF(VALUE(J42)&lt;600,2,0)))))))</f>
        <v/>
      </c>
      <c r="HA42" s="74" t="str">
        <f t="shared" ca="1" si="126"/>
        <v/>
      </c>
      <c r="HB42" s="74" t="str">
        <f ca="1">IF(V42=1,"",IF(LOG入力!BH42&gt;0,0,IF(HA42=0,0,IF((VALUE((TYPE(VALUE(L42)))))=16,0,IF(VALUE(L42)&lt;60,1,IF(VALUE(L42)&lt;100,0,IF(VALUE(L42)&lt;600,2,0)))))))</f>
        <v/>
      </c>
      <c r="HD42" s="74" t="str">
        <f t="shared" ca="1" si="127"/>
        <v/>
      </c>
      <c r="HF42" s="74" t="str">
        <f t="shared" ca="1" si="128"/>
        <v/>
      </c>
      <c r="HG42" s="74" t="str">
        <f t="shared" ca="1" si="129"/>
        <v/>
      </c>
      <c r="HH42" s="74" t="str">
        <f t="shared" ca="1" si="130"/>
        <v/>
      </c>
      <c r="HI42" s="74" t="str">
        <f t="shared" ca="1" si="131"/>
        <v/>
      </c>
      <c r="HJ42" s="74" t="str">
        <f t="shared" ca="1" si="132"/>
        <v/>
      </c>
      <c r="HK42" s="74" t="str">
        <f t="shared" ca="1" si="133"/>
        <v/>
      </c>
      <c r="HL42" s="74" t="str">
        <f t="shared" ca="1" si="134"/>
        <v/>
      </c>
      <c r="HM42" s="74" t="str">
        <f t="shared" ca="1" si="135"/>
        <v/>
      </c>
      <c r="HN42" s="74" t="str">
        <f t="shared" ca="1" si="136"/>
        <v/>
      </c>
      <c r="HO42" s="529" t="str">
        <f t="shared" ca="1" si="137"/>
        <v/>
      </c>
      <c r="HP42" s="74" t="str">
        <f t="shared" ca="1" si="138"/>
        <v/>
      </c>
      <c r="HQ42" s="74" t="str">
        <f t="shared" ca="1" si="139"/>
        <v/>
      </c>
      <c r="HR42" s="74" t="str">
        <f t="shared" ca="1" si="140"/>
        <v/>
      </c>
      <c r="HS42" s="74" t="str">
        <f t="shared" ca="1" si="141"/>
        <v/>
      </c>
      <c r="HT42" s="74" t="str">
        <f ca="1">IF(V42=1,"",IF(LOG入力!BH42&gt;0,0,IF(DV42=1,0,IF(N42="0",0,IF(SUM(HD42:HS42)&gt;0,1,0)))))</f>
        <v/>
      </c>
      <c r="HV42" s="152" t="s">
        <v>186</v>
      </c>
      <c r="HW42" s="153" t="s">
        <v>173</v>
      </c>
    </row>
    <row r="43" spans="1:234" x14ac:dyDescent="0.15">
      <c r="A43" s="5"/>
      <c r="B43" s="532" t="str">
        <f t="shared" ca="1" si="0"/>
        <v/>
      </c>
      <c r="C43" s="570" t="str">
        <f ca="1">LOG入力!AP43</f>
        <v/>
      </c>
      <c r="D43" s="534" t="str">
        <f ca="1">LOG入力!AQ43</f>
        <v/>
      </c>
      <c r="E43" s="534" t="str">
        <f ca="1">LOG入力!AR43</f>
        <v/>
      </c>
      <c r="F43" s="535" t="str">
        <f t="shared" ca="1" si="1"/>
        <v/>
      </c>
      <c r="G43" s="536" t="str">
        <f ca="1">LOG入力!AT43</f>
        <v/>
      </c>
      <c r="H43" s="516" t="str">
        <f ca="1">LOG入力!AU43</f>
        <v/>
      </c>
      <c r="I43" s="542" t="str">
        <f ca="1">LOG入力!AV43</f>
        <v/>
      </c>
      <c r="J43" s="543" t="str">
        <f ca="1">LOG入力!AW43</f>
        <v/>
      </c>
      <c r="K43" s="544" t="str">
        <f ca="1">LOG入力!BJ43</f>
        <v/>
      </c>
      <c r="L43" s="543" t="str">
        <f ca="1">LOG入力!AY43</f>
        <v/>
      </c>
      <c r="M43" s="545" t="str">
        <f ca="1">LOG入力!BK43</f>
        <v/>
      </c>
      <c r="N43" s="512" t="str">
        <f ca="1">IF(V43=1,"",IF(LOG入力!AJ43=1,"1",LOG入力!BA43))</f>
        <v/>
      </c>
      <c r="O43" s="538" t="str">
        <f ca="1">IF(V43=1,"",IF(LEN(LOG入力!O43)=0,"",LOG入力!O43))</f>
        <v/>
      </c>
      <c r="P43" s="291" t="str">
        <f ca="1">IF(V43=1,"",IF($AA$4=1,"",IF(LOG入力!BG43=1,"",CONCATENATE($ER43,$FB43,$FL43,$FV43,$GF43))))</f>
        <v/>
      </c>
      <c r="Q43" s="291" t="str">
        <f ca="1">IF(V43=1,"",IF($AA$4=1,"",IF(LOG入力!BG43=1,"",CONCATENATE($ET43,$FD43,$FN43,$FX43,$GH43))))</f>
        <v/>
      </c>
      <c r="R43" s="292" t="str">
        <f ca="1">IF(V43=1,"",IF($AA$4=1,"",IF(LOG入力!BH43&gt;0,0,AA43)))</f>
        <v/>
      </c>
      <c r="S43" s="293" t="str">
        <f t="shared" ca="1" si="2"/>
        <v/>
      </c>
      <c r="T43" s="680"/>
      <c r="U43" s="38"/>
      <c r="V43" s="196">
        <f ca="1">LOG入力!AN43</f>
        <v>1</v>
      </c>
      <c r="W43" s="38"/>
      <c r="X43" s="516" t="str">
        <f t="shared" ca="1" si="3"/>
        <v/>
      </c>
      <c r="Y43" s="515" t="str">
        <f t="shared" ca="1" si="4"/>
        <v/>
      </c>
      <c r="Z43" s="518" t="str">
        <f t="shared" ca="1" si="5"/>
        <v/>
      </c>
      <c r="AA43" s="519" t="str">
        <f t="shared" ca="1" si="6"/>
        <v/>
      </c>
      <c r="AC43" s="6" t="str">
        <f t="shared" ca="1" si="7"/>
        <v/>
      </c>
      <c r="AD43" s="6" t="str">
        <f t="shared" ca="1" si="8"/>
        <v/>
      </c>
      <c r="AE43" s="6" t="str">
        <f t="shared" ca="1" si="9"/>
        <v/>
      </c>
      <c r="AF43" s="6" t="str">
        <f t="shared" ca="1" si="10"/>
        <v/>
      </c>
      <c r="AG43" s="6" t="str">
        <f t="shared" ca="1" si="11"/>
        <v/>
      </c>
      <c r="AH43" s="6" t="str">
        <f t="shared" ca="1" si="12"/>
        <v/>
      </c>
      <c r="AI43" s="6" t="str">
        <f t="shared" ca="1" si="13"/>
        <v/>
      </c>
      <c r="AJ43" s="6" t="str">
        <f t="shared" ca="1" si="14"/>
        <v/>
      </c>
      <c r="AK43" s="6" t="str">
        <f t="shared" ca="1" si="15"/>
        <v/>
      </c>
      <c r="AL43" s="6" t="str">
        <f t="shared" ca="1" si="16"/>
        <v/>
      </c>
      <c r="AM43" s="6" t="str">
        <f t="shared" ca="1" si="17"/>
        <v/>
      </c>
      <c r="AN43" s="6" t="str">
        <f t="shared" ca="1" si="18"/>
        <v/>
      </c>
      <c r="AO43" s="6" t="str">
        <f t="shared" ca="1" si="19"/>
        <v/>
      </c>
      <c r="AP43" s="6" t="str">
        <f t="shared" ca="1" si="20"/>
        <v/>
      </c>
      <c r="AQ43" s="6" t="str">
        <f t="shared" ca="1" si="21"/>
        <v/>
      </c>
      <c r="AR43" s="6" t="str">
        <f t="shared" ca="1" si="22"/>
        <v/>
      </c>
      <c r="AS43" s="6" t="str">
        <f t="shared" ca="1" si="23"/>
        <v/>
      </c>
      <c r="AT43" s="6" t="str">
        <f t="shared" ca="1" si="24"/>
        <v/>
      </c>
      <c r="AU43" s="6" t="str">
        <f t="shared" ca="1" si="25"/>
        <v/>
      </c>
      <c r="AV43" s="6" t="str">
        <f t="shared" ca="1" si="26"/>
        <v/>
      </c>
      <c r="AW43" s="6" t="str">
        <f t="shared" ca="1" si="27"/>
        <v/>
      </c>
      <c r="AY43" s="6" t="str">
        <f t="shared" ca="1" si="28"/>
        <v/>
      </c>
      <c r="AZ43" s="6" t="str">
        <f t="shared" ca="1" si="29"/>
        <v/>
      </c>
      <c r="BA43" s="6" t="str">
        <f t="shared" ca="1" si="30"/>
        <v/>
      </c>
      <c r="BB43" s="6" t="str">
        <f t="shared" ca="1" si="31"/>
        <v/>
      </c>
      <c r="BC43" s="6" t="str">
        <f t="shared" ca="1" si="32"/>
        <v/>
      </c>
      <c r="BD43" s="6" t="str">
        <f t="shared" ca="1" si="33"/>
        <v/>
      </c>
      <c r="BE43" s="6" t="str">
        <f t="shared" ca="1" si="34"/>
        <v/>
      </c>
      <c r="BF43" s="6" t="str">
        <f t="shared" ca="1" si="35"/>
        <v/>
      </c>
      <c r="BG43" s="6" t="str">
        <f t="shared" ca="1" si="36"/>
        <v/>
      </c>
      <c r="BH43" s="6" t="str">
        <f t="shared" ca="1" si="37"/>
        <v/>
      </c>
      <c r="BI43" s="6" t="str">
        <f t="shared" ca="1" si="38"/>
        <v/>
      </c>
      <c r="BJ43" s="6" t="str">
        <f t="shared" ca="1" si="39"/>
        <v/>
      </c>
      <c r="BK43" s="6" t="str">
        <f t="shared" ca="1" si="40"/>
        <v/>
      </c>
      <c r="BL43" s="6" t="str">
        <f t="shared" ca="1" si="41"/>
        <v/>
      </c>
      <c r="BM43" s="6" t="str">
        <f t="shared" ca="1" si="42"/>
        <v/>
      </c>
      <c r="BN43" s="6" t="str">
        <f t="shared" ca="1" si="43"/>
        <v/>
      </c>
      <c r="BO43" s="6" t="str">
        <f t="shared" ca="1" si="44"/>
        <v/>
      </c>
      <c r="BP43" s="6" t="str">
        <f t="shared" ca="1" si="45"/>
        <v/>
      </c>
      <c r="BQ43" s="6" t="str">
        <f t="shared" ca="1" si="46"/>
        <v/>
      </c>
      <c r="BR43" s="6" t="str">
        <f t="shared" ca="1" si="47"/>
        <v/>
      </c>
      <c r="BS43" s="6" t="str">
        <f t="shared" ca="1" si="48"/>
        <v/>
      </c>
      <c r="BU43" s="6" t="str">
        <f t="shared" ca="1" si="49"/>
        <v/>
      </c>
      <c r="BW43" s="515" t="str">
        <f t="shared" ca="1" si="50"/>
        <v/>
      </c>
      <c r="BX43" s="515">
        <f t="shared" ca="1" si="51"/>
        <v>0</v>
      </c>
      <c r="BY43" s="515" t="str">
        <f t="shared" ca="1" si="52"/>
        <v/>
      </c>
      <c r="CA43" s="6">
        <f t="shared" ca="1" si="53"/>
        <v>1</v>
      </c>
      <c r="CC43" s="523" t="str">
        <f t="shared" ca="1" si="54"/>
        <v/>
      </c>
      <c r="CE43" s="6" t="str">
        <f t="shared" ca="1" si="55"/>
        <v/>
      </c>
      <c r="CG43" s="524" t="str">
        <f ca="1">IF(V43=1,"",IF($AA$4=1,"",IF(LOG入力!BH43&gt;0,"",IF(N43=0,"",IF(DX43=1,"",IF(HT43=0,"","★"))))))</f>
        <v/>
      </c>
      <c r="CI43" s="74" t="str">
        <f t="shared" ca="1" si="56"/>
        <v/>
      </c>
      <c r="CK43" s="525" t="str">
        <f ca="1">IF(V43=1,"",IF(LOG入力!BH43&gt;0,1,0))</f>
        <v/>
      </c>
      <c r="CL43" s="74" t="str">
        <f t="shared" ca="1" si="57"/>
        <v/>
      </c>
      <c r="CN43" s="74" t="str">
        <f t="shared" ca="1" si="58"/>
        <v/>
      </c>
      <c r="CO43" s="74" t="str">
        <f t="shared" ca="1" si="59"/>
        <v/>
      </c>
      <c r="CQ43" s="74" t="str">
        <f t="shared" ca="1" si="60"/>
        <v/>
      </c>
      <c r="CR43" s="74" t="str">
        <f t="shared" ca="1" si="61"/>
        <v/>
      </c>
      <c r="CS43" s="74" t="str">
        <f t="shared" ca="1" si="62"/>
        <v/>
      </c>
      <c r="CT43" s="74" t="str">
        <f t="shared" ca="1" si="63"/>
        <v/>
      </c>
      <c r="CU43" s="74" t="str">
        <f t="shared" ca="1" si="64"/>
        <v/>
      </c>
      <c r="CV43" s="74" t="str">
        <f t="shared" ca="1" si="65"/>
        <v/>
      </c>
      <c r="CW43" s="74" t="str">
        <f t="shared" ca="1" si="66"/>
        <v/>
      </c>
      <c r="CX43" s="74" t="str">
        <f t="shared" ca="1" si="67"/>
        <v/>
      </c>
      <c r="CY43" s="74" t="str">
        <f t="shared" ca="1" si="68"/>
        <v/>
      </c>
      <c r="CZ43" s="74" t="str">
        <f t="shared" ca="1" si="69"/>
        <v/>
      </c>
      <c r="DA43" s="74" t="str">
        <f t="shared" ca="1" si="70"/>
        <v/>
      </c>
      <c r="DB43" s="74" t="str">
        <f t="shared" ca="1" si="71"/>
        <v/>
      </c>
      <c r="DD43" s="74" t="str">
        <f t="shared" ca="1" si="72"/>
        <v/>
      </c>
      <c r="DE43" s="74" t="str">
        <f t="shared" ca="1" si="73"/>
        <v/>
      </c>
      <c r="DF43" s="74" t="str">
        <f t="shared" ca="1" si="74"/>
        <v/>
      </c>
      <c r="DG43" s="74" t="str">
        <f t="shared" ca="1" si="75"/>
        <v/>
      </c>
      <c r="DH43" s="74" t="str">
        <f t="shared" ca="1" si="76"/>
        <v/>
      </c>
      <c r="DI43" s="74" t="str">
        <f t="shared" ca="1" si="77"/>
        <v/>
      </c>
      <c r="DJ43" s="74" t="str">
        <f t="shared" ca="1" si="78"/>
        <v/>
      </c>
      <c r="DK43" s="74" t="str">
        <f t="shared" ca="1" si="79"/>
        <v/>
      </c>
      <c r="DL43" s="74" t="str">
        <f t="shared" ca="1" si="80"/>
        <v/>
      </c>
      <c r="DM43" s="74" t="str">
        <f t="shared" ca="1" si="81"/>
        <v/>
      </c>
      <c r="DN43" s="74" t="str">
        <f t="shared" ca="1" si="82"/>
        <v/>
      </c>
      <c r="DO43" s="74" t="str">
        <f t="shared" ca="1" si="83"/>
        <v/>
      </c>
      <c r="DQ43" s="74" t="str">
        <f t="shared" ca="1" si="84"/>
        <v/>
      </c>
      <c r="DS43" s="74" t="str">
        <f t="shared" ca="1" si="85"/>
        <v/>
      </c>
      <c r="DT43" s="74" t="str">
        <f t="shared" ca="1" si="86"/>
        <v/>
      </c>
      <c r="DV43" s="525" t="str">
        <f t="shared" ca="1" si="87"/>
        <v/>
      </c>
      <c r="DW43" s="74" t="str">
        <f t="shared" ca="1" si="88"/>
        <v/>
      </c>
      <c r="DX43" s="485" t="str">
        <f t="shared" ca="1" si="89"/>
        <v/>
      </c>
      <c r="DY43" s="74" t="str">
        <f t="shared" ca="1" si="90"/>
        <v/>
      </c>
      <c r="DZ43" s="74" t="str">
        <f t="shared" ca="1" si="91"/>
        <v/>
      </c>
      <c r="EA43" s="74" t="str">
        <f t="shared" ca="1" si="92"/>
        <v/>
      </c>
      <c r="EC43" s="74" t="str">
        <f t="shared" ca="1" si="93"/>
        <v/>
      </c>
      <c r="ED43" s="74" t="str">
        <f t="shared" ca="1" si="94"/>
        <v/>
      </c>
      <c r="EE43" s="74" t="str">
        <f t="shared" ca="1" si="95"/>
        <v/>
      </c>
      <c r="EG43" s="479" t="str">
        <f ca="1">IF(V43=1,"",IF(LOG入力!BH43&gt;0,0,IF(CG43="★",0,IF(R43=1,0,IF(N43=0,0,1)))))</f>
        <v/>
      </c>
      <c r="EH43" s="483" t="str">
        <f t="shared" ca="1" si="96"/>
        <v/>
      </c>
      <c r="EI43" s="483" t="str">
        <f t="shared" ca="1" si="97"/>
        <v/>
      </c>
      <c r="EJ43" s="483" t="str">
        <f t="shared" ca="1" si="98"/>
        <v/>
      </c>
      <c r="EL43" s="71">
        <f t="shared" ca="1" si="99"/>
        <v>0</v>
      </c>
      <c r="EM43" s="6">
        <f t="shared" ca="1" si="100"/>
        <v>0</v>
      </c>
      <c r="EN43" s="6" t="str">
        <f t="shared" ca="1" si="101"/>
        <v/>
      </c>
      <c r="EO43" s="6">
        <f ca="1">IF(LOG入力!BH43&gt;0,0,IF(EM43=0,0,(IF(COUNTIF($EN$19:EN43,EN43)=1,IF($FS$3="N",1,IF(EH43=1,1,0))))))</f>
        <v>0</v>
      </c>
      <c r="EP43" s="6" t="str">
        <f ca="1">IF(LOG入力!BH43&gt;0,"",IF(EO43=1,$X43,""))</f>
        <v/>
      </c>
      <c r="EQ43" s="6" t="str">
        <f ca="1">IF(LOG入力!BH43&gt;0,"",IF(EO43=1,$Y43,""))</f>
        <v/>
      </c>
      <c r="ER43" s="520" t="str">
        <f ca="1">IF(LOG入力!BH43&gt;0,"",IF(COUNTIF($EP$19:$EP43,EP43)=1,EP43,""))</f>
        <v/>
      </c>
      <c r="ES43" s="520">
        <f ca="1">IF(LOG入力!BH43&gt;0,0,IF((EL43=1),IF(($ER43=""),0,1),0))</f>
        <v>0</v>
      </c>
      <c r="ET43" s="520" t="str">
        <f ca="1">IF(LOG入力!BH43&gt;0,"",IF(COUNTIF($EQ$19:EQ43,EQ43)=1,EQ43,""))</f>
        <v/>
      </c>
      <c r="EU43" s="539">
        <f ca="1">IF(LOG入力!BH43&gt;0,0,IF((EL43=1),IF(($ET43=""),0,1),0))</f>
        <v>0</v>
      </c>
      <c r="EV43" s="71">
        <f t="shared" ca="1" si="102"/>
        <v>0</v>
      </c>
      <c r="EW43" s="6">
        <f t="shared" ca="1" si="103"/>
        <v>0</v>
      </c>
      <c r="EX43" s="6" t="str">
        <f t="shared" ca="1" si="104"/>
        <v/>
      </c>
      <c r="EY43" s="6">
        <f ca="1">IF(LOG入力!BH43&gt;0,0,IF(EW43=0,0,(IF(COUNTIF($EX$19:EX43,EX43)=1,IF($FS$3="N",1,IF(EH43=1,1,0))))))</f>
        <v>0</v>
      </c>
      <c r="EZ43" s="6" t="str">
        <f ca="1">IF(LOG入力!BH43&gt;0,"",IF(EY43=1,$X43,""))</f>
        <v/>
      </c>
      <c r="FA43" s="6" t="str">
        <f ca="1">IF(LOG入力!BH43&gt;0,"",IF(EY43=1,$Y43,""))</f>
        <v/>
      </c>
      <c r="FB43" s="6" t="str">
        <f ca="1">IF(LOG入力!BH43&gt;0,"",IF(COUNTIF($EZ$19:$EZ43,EZ43)=1,EZ43,""))</f>
        <v/>
      </c>
      <c r="FC43" s="6">
        <f ca="1">IF(LOG入力!BH43&gt;0,0,IF((EV43=1),IF(($FB43=""),0,1),0))</f>
        <v>0</v>
      </c>
      <c r="FD43" s="6" t="str">
        <f ca="1">IF(LOG入力!BH43&gt;0,"",IF(COUNTIF($FA$19:FA43,FA43)=1,FA43,""))</f>
        <v/>
      </c>
      <c r="FE43" s="72">
        <f ca="1">IF(LOG入力!BH43&gt;0,0,IF((EV43=1),IF(($FD43=""),0,1),0))</f>
        <v>0</v>
      </c>
      <c r="FF43" s="71">
        <f t="shared" ca="1" si="105"/>
        <v>0</v>
      </c>
      <c r="FG43" s="6">
        <f t="shared" ca="1" si="106"/>
        <v>0</v>
      </c>
      <c r="FH43" s="6" t="str">
        <f t="shared" ca="1" si="107"/>
        <v/>
      </c>
      <c r="FI43" s="6">
        <f ca="1">IF(LOG入力!BH43&gt;0,0,IF(FG43=0,0,(IF(COUNTIF($FH$19:FH43,FH43)=1,IF($FS$3="N",1,IF(EH43=1,1,0))))))</f>
        <v>0</v>
      </c>
      <c r="FJ43" s="6" t="str">
        <f ca="1">IF(LOG入力!BH43&gt;0,"",IF(FI43=1,$X43,""))</f>
        <v/>
      </c>
      <c r="FK43" s="6" t="str">
        <f ca="1">IF(LOG入力!BH43&gt;0,"",IF(FI43=1,$Y43,""))</f>
        <v/>
      </c>
      <c r="FL43" s="6" t="str">
        <f ca="1">IF(LOG入力!BH43&gt;0,"",IF(COUNTIF($FJ$19:$FJ43,FJ43)=1,FJ43,""))</f>
        <v/>
      </c>
      <c r="FM43" s="6">
        <f ca="1">IF(LOG入力!BH43&gt;0,0,IF((FF43=1),IF(($FL43=""),0,1),0))</f>
        <v>0</v>
      </c>
      <c r="FN43" s="6" t="str">
        <f ca="1">IF(LOG入力!BH43&gt;0,"",IF(COUNTIF($FK$19:FK43,FK43)=1,FK43,""))</f>
        <v/>
      </c>
      <c r="FO43" s="72">
        <f ca="1">IF(LOG入力!BH43&gt;0,0,IF((FF43=1),IF(($FN43=""),0,1),0))</f>
        <v>0</v>
      </c>
      <c r="FP43" s="71">
        <f t="shared" ca="1" si="108"/>
        <v>0</v>
      </c>
      <c r="FQ43" s="6">
        <f t="shared" ca="1" si="109"/>
        <v>0</v>
      </c>
      <c r="FR43" s="6" t="str">
        <f t="shared" ca="1" si="110"/>
        <v/>
      </c>
      <c r="FS43" s="6">
        <f ca="1">IF(LOG入力!BH43&gt;0,0,IF(FQ43=0,0,(IF(COUNTIF($FR$19:FR43,FR43)=1,IF($FS$3="N",1,IF(EH43=1,1,0))))))</f>
        <v>0</v>
      </c>
      <c r="FT43" s="6" t="str">
        <f ca="1">IF(LOG入力!BH43&gt;0,"",IF(FS43=1,$X43,""))</f>
        <v/>
      </c>
      <c r="FU43" s="6" t="str">
        <f ca="1">IF(LOG入力!BH43&gt;0,"",IF(FS43=1,$Y43,""))</f>
        <v/>
      </c>
      <c r="FV43" s="6" t="str">
        <f ca="1">IF(LOG入力!BH43&gt;0,"",IF(COUNTIF($FT$19:$FT43,FT43)=1,FT43,""))</f>
        <v/>
      </c>
      <c r="FW43" s="6">
        <f ca="1">IF(LOG入力!BH43&gt;0,0,IF((FP43=1),IF(($FV43=""),0,1),0))</f>
        <v>0</v>
      </c>
      <c r="FX43" s="6" t="str">
        <f ca="1">IF(LOG入力!BH43&gt;0,"",IF(COUNTIF($FU$19:FU43,FU43)=1,FU43,""))</f>
        <v/>
      </c>
      <c r="FY43" s="72">
        <f ca="1">IF(LOG入力!BH43&gt;0,0,IF((FP43=1),IF(($FX43=""),0,1),0))</f>
        <v>0</v>
      </c>
      <c r="FZ43" s="71">
        <f t="shared" ca="1" si="111"/>
        <v>0</v>
      </c>
      <c r="GA43" s="6">
        <f t="shared" ca="1" si="112"/>
        <v>0</v>
      </c>
      <c r="GB43" s="6" t="str">
        <f t="shared" ca="1" si="113"/>
        <v/>
      </c>
      <c r="GC43" s="6">
        <f ca="1">IF(LOG入力!BH43&gt;0,0,IF(GA43=0,0,(IF(COUNTIF($GB$19:GB43,GB43)=1,IF($FS$3="N",1,IF(EH43=1,1,0))))))</f>
        <v>0</v>
      </c>
      <c r="GD43" s="6" t="str">
        <f ca="1">IF(LOG入力!BH43&gt;0,"",IF(GC43=1,$X43,""))</f>
        <v/>
      </c>
      <c r="GE43" s="6" t="str">
        <f ca="1">IF(LOG入力!BH43&gt;0,"",IF(GC43=1,$Y43,""))</f>
        <v/>
      </c>
      <c r="GF43" s="6" t="str">
        <f ca="1">IF(LOG入力!BH43&gt;0,"",IF(COUNTIF($GD$19:$GD43,GD43)=1,GD43,""))</f>
        <v/>
      </c>
      <c r="GG43" s="6">
        <f ca="1">IF(LOG入力!BH43&gt;0,0,IF((FZ43=1),IF(($GF43=""),0,1),0))</f>
        <v>0</v>
      </c>
      <c r="GH43" s="6" t="str">
        <f ca="1">IF(LOG入力!BH43&gt;0,"",IF(COUNTIF($GE$19:GE43,GE43)=1,GE43,""))</f>
        <v/>
      </c>
      <c r="GI43" s="72">
        <f ca="1">IF(LOG入力!BH43&gt;0,0,IF((FZ43=1),IF(($GH43=""),0,1),0))</f>
        <v>0</v>
      </c>
      <c r="GK43" s="455" t="str">
        <f ca="1">IF(V43=1,"",IF(LEN(LOG入力!AS43)=0,"",LOG入力!AS43))</f>
        <v/>
      </c>
      <c r="GL43" s="378" t="str">
        <f t="shared" ca="1" si="114"/>
        <v/>
      </c>
      <c r="GM43" s="378" t="str">
        <f t="shared" ca="1" si="115"/>
        <v/>
      </c>
      <c r="GN43" s="74" t="str">
        <f t="shared" ca="1" si="116"/>
        <v/>
      </c>
      <c r="GO43" s="74" t="str">
        <f t="shared" ca="1" si="117"/>
        <v/>
      </c>
      <c r="GQ43" s="74" t="str">
        <f t="shared" ca="1" si="118"/>
        <v/>
      </c>
      <c r="GR43" s="74" t="str">
        <f t="shared" ca="1" si="119"/>
        <v/>
      </c>
      <c r="GS43" s="74" t="str">
        <f t="shared" ca="1" si="120"/>
        <v/>
      </c>
      <c r="GT43" s="74" t="str">
        <f t="shared" ca="1" si="121"/>
        <v/>
      </c>
      <c r="GU43" s="74" t="str">
        <f t="shared" ca="1" si="122"/>
        <v/>
      </c>
      <c r="GV43" s="74" t="str">
        <f t="shared" ca="1" si="123"/>
        <v/>
      </c>
      <c r="GX43" s="74" t="str">
        <f t="shared" ca="1" si="124"/>
        <v/>
      </c>
      <c r="GY43" s="74" t="str">
        <f t="shared" ca="1" si="125"/>
        <v/>
      </c>
      <c r="GZ43" s="74" t="str">
        <f ca="1">IF(V43=1,"",IF(LOG入力!BH43&gt;0,0,IF(GY43=0,0,IF((VALUE((TYPE(VALUE(J43)))))=16,0,IF(VALUE(J43)&lt;60,1,IF(VALUE(J43)&lt;100,0,IF(VALUE(J43)&lt;600,2,0)))))))</f>
        <v/>
      </c>
      <c r="HA43" s="74" t="str">
        <f t="shared" ca="1" si="126"/>
        <v/>
      </c>
      <c r="HB43" s="74" t="str">
        <f ca="1">IF(V43=1,"",IF(LOG入力!BH43&gt;0,0,IF(HA43=0,0,IF((VALUE((TYPE(VALUE(L43)))))=16,0,IF(VALUE(L43)&lt;60,1,IF(VALUE(L43)&lt;100,0,IF(VALUE(L43)&lt;600,2,0)))))))</f>
        <v/>
      </c>
      <c r="HD43" s="74" t="str">
        <f t="shared" ca="1" si="127"/>
        <v/>
      </c>
      <c r="HF43" s="74" t="str">
        <f t="shared" ca="1" si="128"/>
        <v/>
      </c>
      <c r="HG43" s="74" t="str">
        <f t="shared" ca="1" si="129"/>
        <v/>
      </c>
      <c r="HH43" s="74" t="str">
        <f t="shared" ca="1" si="130"/>
        <v/>
      </c>
      <c r="HI43" s="74" t="str">
        <f t="shared" ca="1" si="131"/>
        <v/>
      </c>
      <c r="HJ43" s="74" t="str">
        <f t="shared" ca="1" si="132"/>
        <v/>
      </c>
      <c r="HK43" s="74" t="str">
        <f t="shared" ca="1" si="133"/>
        <v/>
      </c>
      <c r="HL43" s="74" t="str">
        <f t="shared" ca="1" si="134"/>
        <v/>
      </c>
      <c r="HM43" s="74" t="str">
        <f t="shared" ca="1" si="135"/>
        <v/>
      </c>
      <c r="HN43" s="74" t="str">
        <f t="shared" ca="1" si="136"/>
        <v/>
      </c>
      <c r="HO43" s="529" t="str">
        <f t="shared" ca="1" si="137"/>
        <v/>
      </c>
      <c r="HP43" s="74" t="str">
        <f t="shared" ca="1" si="138"/>
        <v/>
      </c>
      <c r="HQ43" s="74" t="str">
        <f t="shared" ca="1" si="139"/>
        <v/>
      </c>
      <c r="HR43" s="74" t="str">
        <f t="shared" ca="1" si="140"/>
        <v/>
      </c>
      <c r="HS43" s="74" t="str">
        <f t="shared" ca="1" si="141"/>
        <v/>
      </c>
      <c r="HT43" s="74" t="str">
        <f ca="1">IF(V43=1,"",IF(LOG入力!BH43&gt;0,0,IF(DV43=1,0,IF(N43="0",0,IF(SUM(HD43:HS43)&gt;0,1,0)))))</f>
        <v/>
      </c>
      <c r="HV43" s="152" t="s">
        <v>187</v>
      </c>
      <c r="HW43" s="153" t="s">
        <v>173</v>
      </c>
    </row>
    <row r="44" spans="1:234" x14ac:dyDescent="0.15">
      <c r="A44" s="5"/>
      <c r="B44" s="532" t="str">
        <f t="shared" ca="1" si="0"/>
        <v/>
      </c>
      <c r="C44" s="570" t="str">
        <f ca="1">LOG入力!AP44</f>
        <v/>
      </c>
      <c r="D44" s="534" t="str">
        <f ca="1">LOG入力!AQ44</f>
        <v/>
      </c>
      <c r="E44" s="534" t="str">
        <f ca="1">LOG入力!AR44</f>
        <v/>
      </c>
      <c r="F44" s="535" t="str">
        <f t="shared" ca="1" si="1"/>
        <v/>
      </c>
      <c r="G44" s="536" t="str">
        <f ca="1">LOG入力!AT44</f>
        <v/>
      </c>
      <c r="H44" s="516" t="str">
        <f ca="1">LOG入力!AU44</f>
        <v/>
      </c>
      <c r="I44" s="542" t="str">
        <f ca="1">LOG入力!AV44</f>
        <v/>
      </c>
      <c r="J44" s="543" t="str">
        <f ca="1">LOG入力!AW44</f>
        <v/>
      </c>
      <c r="K44" s="544" t="str">
        <f ca="1">LOG入力!BJ44</f>
        <v/>
      </c>
      <c r="L44" s="543" t="str">
        <f ca="1">LOG入力!AY44</f>
        <v/>
      </c>
      <c r="M44" s="545" t="str">
        <f ca="1">LOG入力!BK44</f>
        <v/>
      </c>
      <c r="N44" s="512" t="str">
        <f ca="1">IF(V44=1,"",IF(LOG入力!AJ44=1,"1",LOG入力!BA44))</f>
        <v/>
      </c>
      <c r="O44" s="538" t="str">
        <f ca="1">IF(V44=1,"",IF(LEN(LOG入力!O44)=0,"",LOG入力!O44))</f>
        <v/>
      </c>
      <c r="P44" s="291" t="str">
        <f ca="1">IF(V44=1,"",IF($AA$4=1,"",IF(LOG入力!BG44=1,"",CONCATENATE($ER44,$FB44,$FL44,$FV44,$GF44))))</f>
        <v/>
      </c>
      <c r="Q44" s="291" t="str">
        <f ca="1">IF(V44=1,"",IF($AA$4=1,"",IF(LOG入力!BG44=1,"",CONCATENATE($ET44,$FD44,$FN44,$FX44,$GH44))))</f>
        <v/>
      </c>
      <c r="R44" s="573" t="str">
        <f ca="1">IF(V44=1,"",IF($AA$4=1,"",IF(LOG入力!BH44&gt;0,0,AA44)))</f>
        <v/>
      </c>
      <c r="S44" s="293" t="str">
        <f t="shared" ca="1" si="2"/>
        <v/>
      </c>
      <c r="T44" s="680"/>
      <c r="U44" s="38"/>
      <c r="V44" s="196">
        <f ca="1">LOG入力!AN44</f>
        <v>1</v>
      </c>
      <c r="W44" s="38"/>
      <c r="X44" s="516" t="str">
        <f t="shared" ca="1" si="3"/>
        <v/>
      </c>
      <c r="Y44" s="515" t="str">
        <f t="shared" ca="1" si="4"/>
        <v/>
      </c>
      <c r="Z44" s="518" t="str">
        <f t="shared" ca="1" si="5"/>
        <v/>
      </c>
      <c r="AA44" s="574" t="str">
        <f t="shared" ca="1" si="6"/>
        <v/>
      </c>
      <c r="AC44" s="6" t="str">
        <f t="shared" ca="1" si="7"/>
        <v/>
      </c>
      <c r="AD44" s="6" t="str">
        <f t="shared" ca="1" si="8"/>
        <v/>
      </c>
      <c r="AE44" s="6" t="str">
        <f t="shared" ca="1" si="9"/>
        <v/>
      </c>
      <c r="AF44" s="6" t="str">
        <f t="shared" ca="1" si="10"/>
        <v/>
      </c>
      <c r="AG44" s="6" t="str">
        <f t="shared" ca="1" si="11"/>
        <v/>
      </c>
      <c r="AH44" s="6" t="str">
        <f t="shared" ca="1" si="12"/>
        <v/>
      </c>
      <c r="AI44" s="6" t="str">
        <f t="shared" ca="1" si="13"/>
        <v/>
      </c>
      <c r="AJ44" s="6" t="str">
        <f t="shared" ca="1" si="14"/>
        <v/>
      </c>
      <c r="AK44" s="6" t="str">
        <f t="shared" ca="1" si="15"/>
        <v/>
      </c>
      <c r="AL44" s="6" t="str">
        <f t="shared" ca="1" si="16"/>
        <v/>
      </c>
      <c r="AM44" s="6" t="str">
        <f t="shared" ca="1" si="17"/>
        <v/>
      </c>
      <c r="AN44" s="6" t="str">
        <f t="shared" ca="1" si="18"/>
        <v/>
      </c>
      <c r="AO44" s="6" t="str">
        <f t="shared" ca="1" si="19"/>
        <v/>
      </c>
      <c r="AP44" s="6" t="str">
        <f t="shared" ca="1" si="20"/>
        <v/>
      </c>
      <c r="AQ44" s="6" t="str">
        <f t="shared" ca="1" si="21"/>
        <v/>
      </c>
      <c r="AR44" s="6" t="str">
        <f t="shared" ca="1" si="22"/>
        <v/>
      </c>
      <c r="AS44" s="6" t="str">
        <f t="shared" ca="1" si="23"/>
        <v/>
      </c>
      <c r="AT44" s="6" t="str">
        <f t="shared" ca="1" si="24"/>
        <v/>
      </c>
      <c r="AU44" s="6" t="str">
        <f t="shared" ca="1" si="25"/>
        <v/>
      </c>
      <c r="AV44" s="6" t="str">
        <f t="shared" ca="1" si="26"/>
        <v/>
      </c>
      <c r="AW44" s="6" t="str">
        <f t="shared" ca="1" si="27"/>
        <v/>
      </c>
      <c r="AY44" s="6" t="str">
        <f t="shared" ca="1" si="28"/>
        <v/>
      </c>
      <c r="AZ44" s="6" t="str">
        <f t="shared" ca="1" si="29"/>
        <v/>
      </c>
      <c r="BA44" s="6" t="str">
        <f t="shared" ca="1" si="30"/>
        <v/>
      </c>
      <c r="BB44" s="6" t="str">
        <f t="shared" ca="1" si="31"/>
        <v/>
      </c>
      <c r="BC44" s="6" t="str">
        <f t="shared" ca="1" si="32"/>
        <v/>
      </c>
      <c r="BD44" s="6" t="str">
        <f t="shared" ca="1" si="33"/>
        <v/>
      </c>
      <c r="BE44" s="6" t="str">
        <f t="shared" ca="1" si="34"/>
        <v/>
      </c>
      <c r="BF44" s="6" t="str">
        <f t="shared" ca="1" si="35"/>
        <v/>
      </c>
      <c r="BG44" s="6" t="str">
        <f t="shared" ca="1" si="36"/>
        <v/>
      </c>
      <c r="BH44" s="6" t="str">
        <f t="shared" ca="1" si="37"/>
        <v/>
      </c>
      <c r="BI44" s="6" t="str">
        <f t="shared" ca="1" si="38"/>
        <v/>
      </c>
      <c r="BJ44" s="6" t="str">
        <f t="shared" ca="1" si="39"/>
        <v/>
      </c>
      <c r="BK44" s="6" t="str">
        <f t="shared" ca="1" si="40"/>
        <v/>
      </c>
      <c r="BL44" s="6" t="str">
        <f t="shared" ca="1" si="41"/>
        <v/>
      </c>
      <c r="BM44" s="6" t="str">
        <f t="shared" ca="1" si="42"/>
        <v/>
      </c>
      <c r="BN44" s="6" t="str">
        <f t="shared" ca="1" si="43"/>
        <v/>
      </c>
      <c r="BO44" s="6" t="str">
        <f t="shared" ca="1" si="44"/>
        <v/>
      </c>
      <c r="BP44" s="6" t="str">
        <f t="shared" ca="1" si="45"/>
        <v/>
      </c>
      <c r="BQ44" s="6" t="str">
        <f t="shared" ca="1" si="46"/>
        <v/>
      </c>
      <c r="BR44" s="6" t="str">
        <f t="shared" ca="1" si="47"/>
        <v/>
      </c>
      <c r="BS44" s="6" t="str">
        <f t="shared" ca="1" si="48"/>
        <v/>
      </c>
      <c r="BU44" s="6" t="str">
        <f t="shared" ca="1" si="49"/>
        <v/>
      </c>
      <c r="BW44" s="515" t="str">
        <f t="shared" ca="1" si="50"/>
        <v/>
      </c>
      <c r="BX44" s="515">
        <f t="shared" ca="1" si="51"/>
        <v>0</v>
      </c>
      <c r="BY44" s="515" t="str">
        <f t="shared" ca="1" si="52"/>
        <v/>
      </c>
      <c r="CA44" s="6">
        <f t="shared" ca="1" si="53"/>
        <v>1</v>
      </c>
      <c r="CC44" s="523" t="str">
        <f t="shared" ca="1" si="54"/>
        <v/>
      </c>
      <c r="CE44" s="6" t="str">
        <f t="shared" ca="1" si="55"/>
        <v/>
      </c>
      <c r="CG44" s="524" t="str">
        <f ca="1">IF(V44=1,"",IF($AA$4=1,"",IF(LOG入力!BH44&gt;0,"",IF(N44=0,"",IF(DX44=1,"",IF(HT44=0,"","★"))))))</f>
        <v/>
      </c>
      <c r="CI44" s="74" t="str">
        <f t="shared" ca="1" si="56"/>
        <v/>
      </c>
      <c r="CK44" s="525" t="str">
        <f ca="1">IF(V44=1,"",IF(LOG入力!BH44&gt;0,1,0))</f>
        <v/>
      </c>
      <c r="CL44" s="74" t="str">
        <f t="shared" ca="1" si="57"/>
        <v/>
      </c>
      <c r="CN44" s="74" t="str">
        <f t="shared" ca="1" si="58"/>
        <v/>
      </c>
      <c r="CO44" s="74" t="str">
        <f t="shared" ca="1" si="59"/>
        <v/>
      </c>
      <c r="CQ44" s="74" t="str">
        <f t="shared" ca="1" si="60"/>
        <v/>
      </c>
      <c r="CR44" s="74" t="str">
        <f t="shared" ca="1" si="61"/>
        <v/>
      </c>
      <c r="CS44" s="74" t="str">
        <f t="shared" ca="1" si="62"/>
        <v/>
      </c>
      <c r="CT44" s="74" t="str">
        <f t="shared" ca="1" si="63"/>
        <v/>
      </c>
      <c r="CU44" s="74" t="str">
        <f t="shared" ca="1" si="64"/>
        <v/>
      </c>
      <c r="CV44" s="74" t="str">
        <f t="shared" ca="1" si="65"/>
        <v/>
      </c>
      <c r="CW44" s="74" t="str">
        <f t="shared" ca="1" si="66"/>
        <v/>
      </c>
      <c r="CX44" s="74" t="str">
        <f t="shared" ca="1" si="67"/>
        <v/>
      </c>
      <c r="CY44" s="74" t="str">
        <f t="shared" ca="1" si="68"/>
        <v/>
      </c>
      <c r="CZ44" s="74" t="str">
        <f t="shared" ca="1" si="69"/>
        <v/>
      </c>
      <c r="DA44" s="74" t="str">
        <f t="shared" ca="1" si="70"/>
        <v/>
      </c>
      <c r="DB44" s="74" t="str">
        <f t="shared" ca="1" si="71"/>
        <v/>
      </c>
      <c r="DD44" s="74" t="str">
        <f t="shared" ca="1" si="72"/>
        <v/>
      </c>
      <c r="DE44" s="74" t="str">
        <f t="shared" ca="1" si="73"/>
        <v/>
      </c>
      <c r="DF44" s="74" t="str">
        <f t="shared" ca="1" si="74"/>
        <v/>
      </c>
      <c r="DG44" s="74" t="str">
        <f t="shared" ca="1" si="75"/>
        <v/>
      </c>
      <c r="DH44" s="74" t="str">
        <f t="shared" ca="1" si="76"/>
        <v/>
      </c>
      <c r="DI44" s="74" t="str">
        <f t="shared" ca="1" si="77"/>
        <v/>
      </c>
      <c r="DJ44" s="74" t="str">
        <f t="shared" ca="1" si="78"/>
        <v/>
      </c>
      <c r="DK44" s="74" t="str">
        <f t="shared" ca="1" si="79"/>
        <v/>
      </c>
      <c r="DL44" s="74" t="str">
        <f t="shared" ca="1" si="80"/>
        <v/>
      </c>
      <c r="DM44" s="74" t="str">
        <f t="shared" ca="1" si="81"/>
        <v/>
      </c>
      <c r="DN44" s="74" t="str">
        <f t="shared" ca="1" si="82"/>
        <v/>
      </c>
      <c r="DO44" s="74" t="str">
        <f t="shared" ca="1" si="83"/>
        <v/>
      </c>
      <c r="DQ44" s="74" t="str">
        <f t="shared" ca="1" si="84"/>
        <v/>
      </c>
      <c r="DS44" s="74" t="str">
        <f t="shared" ca="1" si="85"/>
        <v/>
      </c>
      <c r="DT44" s="74" t="str">
        <f t="shared" ca="1" si="86"/>
        <v/>
      </c>
      <c r="DV44" s="525" t="str">
        <f t="shared" ca="1" si="87"/>
        <v/>
      </c>
      <c r="DW44" s="74" t="str">
        <f t="shared" ca="1" si="88"/>
        <v/>
      </c>
      <c r="DX44" s="485" t="str">
        <f t="shared" ca="1" si="89"/>
        <v/>
      </c>
      <c r="DY44" s="74" t="str">
        <f t="shared" ca="1" si="90"/>
        <v/>
      </c>
      <c r="DZ44" s="74" t="str">
        <f t="shared" ca="1" si="91"/>
        <v/>
      </c>
      <c r="EA44" s="74" t="str">
        <f t="shared" ca="1" si="92"/>
        <v/>
      </c>
      <c r="EC44" s="74" t="str">
        <f t="shared" ca="1" si="93"/>
        <v/>
      </c>
      <c r="ED44" s="74" t="str">
        <f t="shared" ca="1" si="94"/>
        <v/>
      </c>
      <c r="EE44" s="74" t="str">
        <f t="shared" ca="1" si="95"/>
        <v/>
      </c>
      <c r="EG44" s="479" t="str">
        <f ca="1">IF(V44=1,"",IF(LOG入力!BH44&gt;0,0,IF(CG44="★",0,IF(R44=1,0,IF(N44=0,0,1)))))</f>
        <v/>
      </c>
      <c r="EH44" s="483" t="str">
        <f t="shared" ca="1" si="96"/>
        <v/>
      </c>
      <c r="EI44" s="483" t="str">
        <f t="shared" ca="1" si="97"/>
        <v/>
      </c>
      <c r="EJ44" s="483" t="str">
        <f t="shared" ca="1" si="98"/>
        <v/>
      </c>
      <c r="EL44" s="71">
        <f t="shared" ca="1" si="99"/>
        <v>0</v>
      </c>
      <c r="EM44" s="6">
        <f t="shared" ca="1" si="100"/>
        <v>0</v>
      </c>
      <c r="EN44" s="6" t="str">
        <f t="shared" ca="1" si="101"/>
        <v/>
      </c>
      <c r="EO44" s="6">
        <f ca="1">IF(LOG入力!BH44&gt;0,0,IF(EM44=0,0,(IF(COUNTIF($EN$19:EN44,EN44)=1,IF($FS$3="N",1,IF(EH44=1,1,0))))))</f>
        <v>0</v>
      </c>
      <c r="EP44" s="6" t="str">
        <f ca="1">IF(LOG入力!BH44&gt;0,"",IF(EO44=1,$X44,""))</f>
        <v/>
      </c>
      <c r="EQ44" s="6" t="str">
        <f ca="1">IF(LOG入力!BH44&gt;0,"",IF(EO44=1,$Y44,""))</f>
        <v/>
      </c>
      <c r="ER44" s="520" t="str">
        <f ca="1">IF(LOG入力!BH44&gt;0,"",IF(COUNTIF($EP$19:$EP44,EP44)=1,EP44,""))</f>
        <v/>
      </c>
      <c r="ES44" s="520">
        <f ca="1">IF(LOG入力!BH44&gt;0,0,IF((EL44=1),IF(($ER44=""),0,1),0))</f>
        <v>0</v>
      </c>
      <c r="ET44" s="520" t="str">
        <f ca="1">IF(LOG入力!BH44&gt;0,"",IF(COUNTIF($EQ$19:EQ44,EQ44)=1,EQ44,""))</f>
        <v/>
      </c>
      <c r="EU44" s="539">
        <f ca="1">IF(LOG入力!BH44&gt;0,0,IF((EL44=1),IF(($ET44=""),0,1),0))</f>
        <v>0</v>
      </c>
      <c r="EV44" s="71">
        <f t="shared" ca="1" si="102"/>
        <v>0</v>
      </c>
      <c r="EW44" s="6">
        <f t="shared" ca="1" si="103"/>
        <v>0</v>
      </c>
      <c r="EX44" s="6" t="str">
        <f t="shared" ca="1" si="104"/>
        <v/>
      </c>
      <c r="EY44" s="6">
        <f ca="1">IF(LOG入力!BH44&gt;0,0,IF(EW44=0,0,(IF(COUNTIF($EX$19:EX44,EX44)=1,IF($FS$3="N",1,IF(EH44=1,1,0))))))</f>
        <v>0</v>
      </c>
      <c r="EZ44" s="6" t="str">
        <f ca="1">IF(LOG入力!BH44&gt;0,"",IF(EY44=1,$X44,""))</f>
        <v/>
      </c>
      <c r="FA44" s="6" t="str">
        <f ca="1">IF(LOG入力!BH44&gt;0,"",IF(EY44=1,$Y44,""))</f>
        <v/>
      </c>
      <c r="FB44" s="6" t="str">
        <f ca="1">IF(LOG入力!BH44&gt;0,"",IF(COUNTIF($EZ$19:$EZ44,EZ44)=1,EZ44,""))</f>
        <v/>
      </c>
      <c r="FC44" s="6">
        <f ca="1">IF(LOG入力!BH44&gt;0,0,IF((EV44=1),IF(($FB44=""),0,1),0))</f>
        <v>0</v>
      </c>
      <c r="FD44" s="6" t="str">
        <f ca="1">IF(LOG入力!BH44&gt;0,"",IF(COUNTIF($FA$19:FA44,FA44)=1,FA44,""))</f>
        <v/>
      </c>
      <c r="FE44" s="72">
        <f ca="1">IF(LOG入力!BH44&gt;0,0,IF((EV44=1),IF(($FD44=""),0,1),0))</f>
        <v>0</v>
      </c>
      <c r="FF44" s="71">
        <f t="shared" ca="1" si="105"/>
        <v>0</v>
      </c>
      <c r="FG44" s="6">
        <f t="shared" ca="1" si="106"/>
        <v>0</v>
      </c>
      <c r="FH44" s="6" t="str">
        <f t="shared" ca="1" si="107"/>
        <v/>
      </c>
      <c r="FI44" s="6">
        <f ca="1">IF(LOG入力!BH44&gt;0,0,IF(FG44=0,0,(IF(COUNTIF($FH$19:FH44,FH44)=1,IF($FS$3="N",1,IF(EH44=1,1,0))))))</f>
        <v>0</v>
      </c>
      <c r="FJ44" s="6" t="str">
        <f ca="1">IF(LOG入力!BH44&gt;0,"",IF(FI44=1,$X44,""))</f>
        <v/>
      </c>
      <c r="FK44" s="6" t="str">
        <f ca="1">IF(LOG入力!BH44&gt;0,"",IF(FI44=1,$Y44,""))</f>
        <v/>
      </c>
      <c r="FL44" s="6" t="str">
        <f ca="1">IF(LOG入力!BH44&gt;0,"",IF(COUNTIF($FJ$19:$FJ44,FJ44)=1,FJ44,""))</f>
        <v/>
      </c>
      <c r="FM44" s="6">
        <f ca="1">IF(LOG入力!BH44&gt;0,0,IF((FF44=1),IF(($FL44=""),0,1),0))</f>
        <v>0</v>
      </c>
      <c r="FN44" s="6" t="str">
        <f ca="1">IF(LOG入力!BH44&gt;0,"",IF(COUNTIF($FK$19:FK44,FK44)=1,FK44,""))</f>
        <v/>
      </c>
      <c r="FO44" s="72">
        <f ca="1">IF(LOG入力!BH44&gt;0,0,IF((FF44=1),IF(($FN44=""),0,1),0))</f>
        <v>0</v>
      </c>
      <c r="FP44" s="71">
        <f t="shared" ca="1" si="108"/>
        <v>0</v>
      </c>
      <c r="FQ44" s="6">
        <f t="shared" ca="1" si="109"/>
        <v>0</v>
      </c>
      <c r="FR44" s="6" t="str">
        <f t="shared" ca="1" si="110"/>
        <v/>
      </c>
      <c r="FS44" s="6">
        <f ca="1">IF(LOG入力!BH44&gt;0,0,IF(FQ44=0,0,(IF(COUNTIF($FR$19:FR44,FR44)=1,IF($FS$3="N",1,IF(EH44=1,1,0))))))</f>
        <v>0</v>
      </c>
      <c r="FT44" s="6" t="str">
        <f ca="1">IF(LOG入力!BH44&gt;0,"",IF(FS44=1,$X44,""))</f>
        <v/>
      </c>
      <c r="FU44" s="6" t="str">
        <f ca="1">IF(LOG入力!BH44&gt;0,"",IF(FS44=1,$Y44,""))</f>
        <v/>
      </c>
      <c r="FV44" s="6" t="str">
        <f ca="1">IF(LOG入力!BH44&gt;0,"",IF(COUNTIF($FT$19:$FT44,FT44)=1,FT44,""))</f>
        <v/>
      </c>
      <c r="FW44" s="6">
        <f ca="1">IF(LOG入力!BH44&gt;0,0,IF((FP44=1),IF(($FV44=""),0,1),0))</f>
        <v>0</v>
      </c>
      <c r="FX44" s="6" t="str">
        <f ca="1">IF(LOG入力!BH44&gt;0,"",IF(COUNTIF($FU$19:FU44,FU44)=1,FU44,""))</f>
        <v/>
      </c>
      <c r="FY44" s="72">
        <f ca="1">IF(LOG入力!BH44&gt;0,0,IF((FP44=1),IF(($FX44=""),0,1),0))</f>
        <v>0</v>
      </c>
      <c r="FZ44" s="71">
        <f t="shared" ca="1" si="111"/>
        <v>0</v>
      </c>
      <c r="GA44" s="6">
        <f t="shared" ca="1" si="112"/>
        <v>0</v>
      </c>
      <c r="GB44" s="6" t="str">
        <f t="shared" ca="1" si="113"/>
        <v/>
      </c>
      <c r="GC44" s="6">
        <f ca="1">IF(LOG入力!BH44&gt;0,0,IF(GA44=0,0,(IF(COUNTIF($GB$19:GB44,GB44)=1,IF($FS$3="N",1,IF(EH44=1,1,0))))))</f>
        <v>0</v>
      </c>
      <c r="GD44" s="6" t="str">
        <f ca="1">IF(LOG入力!BH44&gt;0,"",IF(GC44=1,$X44,""))</f>
        <v/>
      </c>
      <c r="GE44" s="6" t="str">
        <f ca="1">IF(LOG入力!BH44&gt;0,"",IF(GC44=1,$Y44,""))</f>
        <v/>
      </c>
      <c r="GF44" s="6" t="str">
        <f ca="1">IF(LOG入力!BH44&gt;0,"",IF(COUNTIF($GD$19:$GD44,GD44)=1,GD44,""))</f>
        <v/>
      </c>
      <c r="GG44" s="6">
        <f ca="1">IF(LOG入力!BH44&gt;0,0,IF((FZ44=1),IF(($GF44=""),0,1),0))</f>
        <v>0</v>
      </c>
      <c r="GH44" s="6" t="str">
        <f ca="1">IF(LOG入力!BH44&gt;0,"",IF(COUNTIF($GE$19:GE44,GE44)=1,GE44,""))</f>
        <v/>
      </c>
      <c r="GI44" s="72">
        <f ca="1">IF(LOG入力!BH44&gt;0,0,IF((FZ44=1),IF(($GH44=""),0,1),0))</f>
        <v>0</v>
      </c>
      <c r="GK44" s="455" t="str">
        <f ca="1">IF(V44=1,"",IF(LEN(LOG入力!AS44)=0,"",LOG入力!AS44))</f>
        <v/>
      </c>
      <c r="GL44" s="378" t="str">
        <f t="shared" ca="1" si="114"/>
        <v/>
      </c>
      <c r="GM44" s="378" t="str">
        <f t="shared" ca="1" si="115"/>
        <v/>
      </c>
      <c r="GN44" s="74" t="str">
        <f t="shared" ca="1" si="116"/>
        <v/>
      </c>
      <c r="GO44" s="74" t="str">
        <f t="shared" ca="1" si="117"/>
        <v/>
      </c>
      <c r="GQ44" s="74" t="str">
        <f t="shared" ca="1" si="118"/>
        <v/>
      </c>
      <c r="GR44" s="74" t="str">
        <f t="shared" ca="1" si="119"/>
        <v/>
      </c>
      <c r="GS44" s="74" t="str">
        <f t="shared" ca="1" si="120"/>
        <v/>
      </c>
      <c r="GT44" s="74" t="str">
        <f t="shared" ca="1" si="121"/>
        <v/>
      </c>
      <c r="GU44" s="74" t="str">
        <f t="shared" ca="1" si="122"/>
        <v/>
      </c>
      <c r="GV44" s="74" t="str">
        <f t="shared" ca="1" si="123"/>
        <v/>
      </c>
      <c r="GX44" s="74" t="str">
        <f t="shared" ca="1" si="124"/>
        <v/>
      </c>
      <c r="GY44" s="74" t="str">
        <f t="shared" ca="1" si="125"/>
        <v/>
      </c>
      <c r="GZ44" s="74" t="str">
        <f ca="1">IF(V44=1,"",IF(LOG入力!BH44&gt;0,0,IF(GY44=0,0,IF((VALUE((TYPE(VALUE(J44)))))=16,0,IF(VALUE(J44)&lt;60,1,IF(VALUE(J44)&lt;100,0,IF(VALUE(J44)&lt;600,2,0)))))))</f>
        <v/>
      </c>
      <c r="HA44" s="74" t="str">
        <f t="shared" ca="1" si="126"/>
        <v/>
      </c>
      <c r="HB44" s="74" t="str">
        <f ca="1">IF(V44=1,"",IF(LOG入力!BH44&gt;0,0,IF(HA44=0,0,IF((VALUE((TYPE(VALUE(L44)))))=16,0,IF(VALUE(L44)&lt;60,1,IF(VALUE(L44)&lt;100,0,IF(VALUE(L44)&lt;600,2,0)))))))</f>
        <v/>
      </c>
      <c r="HD44" s="74" t="str">
        <f t="shared" ca="1" si="127"/>
        <v/>
      </c>
      <c r="HF44" s="74" t="str">
        <f t="shared" ca="1" si="128"/>
        <v/>
      </c>
      <c r="HG44" s="74" t="str">
        <f t="shared" ca="1" si="129"/>
        <v/>
      </c>
      <c r="HH44" s="74" t="str">
        <f t="shared" ca="1" si="130"/>
        <v/>
      </c>
      <c r="HI44" s="74" t="str">
        <f t="shared" ca="1" si="131"/>
        <v/>
      </c>
      <c r="HJ44" s="74" t="str">
        <f t="shared" ca="1" si="132"/>
        <v/>
      </c>
      <c r="HK44" s="74" t="str">
        <f t="shared" ca="1" si="133"/>
        <v/>
      </c>
      <c r="HL44" s="74" t="str">
        <f t="shared" ca="1" si="134"/>
        <v/>
      </c>
      <c r="HM44" s="74" t="str">
        <f t="shared" ca="1" si="135"/>
        <v/>
      </c>
      <c r="HN44" s="74" t="str">
        <f t="shared" ca="1" si="136"/>
        <v/>
      </c>
      <c r="HO44" s="529" t="str">
        <f t="shared" ca="1" si="137"/>
        <v/>
      </c>
      <c r="HP44" s="74" t="str">
        <f t="shared" ca="1" si="138"/>
        <v/>
      </c>
      <c r="HQ44" s="74" t="str">
        <f t="shared" ca="1" si="139"/>
        <v/>
      </c>
      <c r="HR44" s="74" t="str">
        <f t="shared" ca="1" si="140"/>
        <v/>
      </c>
      <c r="HS44" s="74" t="str">
        <f t="shared" ca="1" si="141"/>
        <v/>
      </c>
      <c r="HT44" s="74" t="str">
        <f ca="1">IF(V44=1,"",IF(LOG入力!BH44&gt;0,0,IF(DV44=1,0,IF(N44="0",0,IF(SUM(HD44:HS44)&gt;0,1,0)))))</f>
        <v/>
      </c>
      <c r="HV44" s="152" t="s">
        <v>188</v>
      </c>
      <c r="HW44" s="153" t="s">
        <v>173</v>
      </c>
    </row>
    <row r="45" spans="1:234" x14ac:dyDescent="0.15">
      <c r="A45" s="5"/>
      <c r="B45" s="532" t="str">
        <f t="shared" ca="1" si="0"/>
        <v/>
      </c>
      <c r="C45" s="570" t="str">
        <f ca="1">LOG入力!AP45</f>
        <v/>
      </c>
      <c r="D45" s="534" t="str">
        <f ca="1">LOG入力!AQ45</f>
        <v/>
      </c>
      <c r="E45" s="534" t="str">
        <f ca="1">LOG入力!AR45</f>
        <v/>
      </c>
      <c r="F45" s="535" t="str">
        <f t="shared" ca="1" si="1"/>
        <v/>
      </c>
      <c r="G45" s="536" t="str">
        <f ca="1">LOG入力!AT45</f>
        <v/>
      </c>
      <c r="H45" s="516" t="str">
        <f ca="1">LOG入力!AU45</f>
        <v/>
      </c>
      <c r="I45" s="542" t="str">
        <f ca="1">LOG入力!AV45</f>
        <v/>
      </c>
      <c r="J45" s="543" t="str">
        <f ca="1">LOG入力!AW45</f>
        <v/>
      </c>
      <c r="K45" s="544" t="str">
        <f ca="1">LOG入力!BJ45</f>
        <v/>
      </c>
      <c r="L45" s="543" t="str">
        <f ca="1">LOG入力!AY45</f>
        <v/>
      </c>
      <c r="M45" s="545" t="str">
        <f ca="1">LOG入力!BK45</f>
        <v/>
      </c>
      <c r="N45" s="512" t="str">
        <f ca="1">IF(V45=1,"",IF(LOG入力!AJ45=1,"1",LOG入力!BA45))</f>
        <v/>
      </c>
      <c r="O45" s="538" t="str">
        <f ca="1">IF(V45=1,"",IF(LEN(LOG入力!O45)=0,"",LOG入力!O45))</f>
        <v/>
      </c>
      <c r="P45" s="291" t="str">
        <f ca="1">IF(V45=1,"",IF($AA$4=1,"",IF(LOG入力!BG45=1,"",CONCATENATE($ER45,$FB45,$FL45,$FV45,$GF45))))</f>
        <v/>
      </c>
      <c r="Q45" s="291" t="str">
        <f ca="1">IF(V45=1,"",IF($AA$4=1,"",IF(LOG入力!BG45=1,"",CONCATENATE($ET45,$FD45,$FN45,$FX45,$GH45))))</f>
        <v/>
      </c>
      <c r="R45" s="573" t="str">
        <f ca="1">IF(V45=1,"",IF($AA$4=1,"",IF(LOG入力!BH45&gt;0,0,AA45)))</f>
        <v/>
      </c>
      <c r="S45" s="293" t="str">
        <f t="shared" ca="1" si="2"/>
        <v/>
      </c>
      <c r="T45" s="680"/>
      <c r="U45" s="38"/>
      <c r="V45" s="196">
        <f ca="1">LOG入力!AN45</f>
        <v>1</v>
      </c>
      <c r="W45" s="38"/>
      <c r="X45" s="516" t="str">
        <f t="shared" ca="1" si="3"/>
        <v/>
      </c>
      <c r="Y45" s="515" t="str">
        <f t="shared" ca="1" si="4"/>
        <v/>
      </c>
      <c r="Z45" s="518" t="str">
        <f t="shared" ca="1" si="5"/>
        <v/>
      </c>
      <c r="AA45" s="574" t="str">
        <f t="shared" ca="1" si="6"/>
        <v/>
      </c>
      <c r="AC45" s="6" t="str">
        <f t="shared" ca="1" si="7"/>
        <v/>
      </c>
      <c r="AD45" s="6" t="str">
        <f t="shared" ca="1" si="8"/>
        <v/>
      </c>
      <c r="AE45" s="6" t="str">
        <f t="shared" ca="1" si="9"/>
        <v/>
      </c>
      <c r="AF45" s="6" t="str">
        <f t="shared" ca="1" si="10"/>
        <v/>
      </c>
      <c r="AG45" s="6" t="str">
        <f t="shared" ca="1" si="11"/>
        <v/>
      </c>
      <c r="AH45" s="6" t="str">
        <f t="shared" ca="1" si="12"/>
        <v/>
      </c>
      <c r="AI45" s="6" t="str">
        <f t="shared" ca="1" si="13"/>
        <v/>
      </c>
      <c r="AJ45" s="6" t="str">
        <f t="shared" ca="1" si="14"/>
        <v/>
      </c>
      <c r="AK45" s="6" t="str">
        <f t="shared" ca="1" si="15"/>
        <v/>
      </c>
      <c r="AL45" s="6" t="str">
        <f t="shared" ca="1" si="16"/>
        <v/>
      </c>
      <c r="AM45" s="6" t="str">
        <f t="shared" ca="1" si="17"/>
        <v/>
      </c>
      <c r="AN45" s="6" t="str">
        <f t="shared" ca="1" si="18"/>
        <v/>
      </c>
      <c r="AO45" s="6" t="str">
        <f t="shared" ca="1" si="19"/>
        <v/>
      </c>
      <c r="AP45" s="6" t="str">
        <f t="shared" ca="1" si="20"/>
        <v/>
      </c>
      <c r="AQ45" s="6" t="str">
        <f t="shared" ca="1" si="21"/>
        <v/>
      </c>
      <c r="AR45" s="6" t="str">
        <f t="shared" ca="1" si="22"/>
        <v/>
      </c>
      <c r="AS45" s="6" t="str">
        <f t="shared" ca="1" si="23"/>
        <v/>
      </c>
      <c r="AT45" s="6" t="str">
        <f t="shared" ca="1" si="24"/>
        <v/>
      </c>
      <c r="AU45" s="6" t="str">
        <f t="shared" ca="1" si="25"/>
        <v/>
      </c>
      <c r="AV45" s="6" t="str">
        <f t="shared" ca="1" si="26"/>
        <v/>
      </c>
      <c r="AW45" s="6" t="str">
        <f t="shared" ca="1" si="27"/>
        <v/>
      </c>
      <c r="AY45" s="6" t="str">
        <f t="shared" ca="1" si="28"/>
        <v/>
      </c>
      <c r="AZ45" s="6" t="str">
        <f t="shared" ca="1" si="29"/>
        <v/>
      </c>
      <c r="BA45" s="6" t="str">
        <f t="shared" ca="1" si="30"/>
        <v/>
      </c>
      <c r="BB45" s="6" t="str">
        <f t="shared" ca="1" si="31"/>
        <v/>
      </c>
      <c r="BC45" s="6" t="str">
        <f t="shared" ca="1" si="32"/>
        <v/>
      </c>
      <c r="BD45" s="6" t="str">
        <f t="shared" ca="1" si="33"/>
        <v/>
      </c>
      <c r="BE45" s="6" t="str">
        <f t="shared" ca="1" si="34"/>
        <v/>
      </c>
      <c r="BF45" s="6" t="str">
        <f t="shared" ca="1" si="35"/>
        <v/>
      </c>
      <c r="BG45" s="6" t="str">
        <f t="shared" ca="1" si="36"/>
        <v/>
      </c>
      <c r="BH45" s="6" t="str">
        <f t="shared" ca="1" si="37"/>
        <v/>
      </c>
      <c r="BI45" s="6" t="str">
        <f t="shared" ca="1" si="38"/>
        <v/>
      </c>
      <c r="BJ45" s="6" t="str">
        <f t="shared" ca="1" si="39"/>
        <v/>
      </c>
      <c r="BK45" s="6" t="str">
        <f t="shared" ca="1" si="40"/>
        <v/>
      </c>
      <c r="BL45" s="6" t="str">
        <f t="shared" ca="1" si="41"/>
        <v/>
      </c>
      <c r="BM45" s="6" t="str">
        <f t="shared" ca="1" si="42"/>
        <v/>
      </c>
      <c r="BN45" s="6" t="str">
        <f t="shared" ca="1" si="43"/>
        <v/>
      </c>
      <c r="BO45" s="6" t="str">
        <f t="shared" ca="1" si="44"/>
        <v/>
      </c>
      <c r="BP45" s="6" t="str">
        <f t="shared" ca="1" si="45"/>
        <v/>
      </c>
      <c r="BQ45" s="6" t="str">
        <f t="shared" ca="1" si="46"/>
        <v/>
      </c>
      <c r="BR45" s="6" t="str">
        <f t="shared" ca="1" si="47"/>
        <v/>
      </c>
      <c r="BS45" s="6" t="str">
        <f t="shared" ca="1" si="48"/>
        <v/>
      </c>
      <c r="BU45" s="6" t="str">
        <f t="shared" ca="1" si="49"/>
        <v/>
      </c>
      <c r="BW45" s="515" t="str">
        <f t="shared" ca="1" si="50"/>
        <v/>
      </c>
      <c r="BX45" s="515">
        <f t="shared" ca="1" si="51"/>
        <v>0</v>
      </c>
      <c r="BY45" s="515" t="str">
        <f t="shared" ca="1" si="52"/>
        <v/>
      </c>
      <c r="CA45" s="6">
        <f t="shared" ca="1" si="53"/>
        <v>1</v>
      </c>
      <c r="CC45" s="523" t="str">
        <f t="shared" ca="1" si="54"/>
        <v/>
      </c>
      <c r="CE45" s="6" t="str">
        <f t="shared" ca="1" si="55"/>
        <v/>
      </c>
      <c r="CG45" s="524" t="str">
        <f ca="1">IF(V45=1,"",IF($AA$4=1,"",IF(LOG入力!BH45&gt;0,"",IF(N45=0,"",IF(DX45=1,"",IF(HT45=0,"","★"))))))</f>
        <v/>
      </c>
      <c r="CI45" s="74" t="str">
        <f t="shared" ca="1" si="56"/>
        <v/>
      </c>
      <c r="CK45" s="525" t="str">
        <f ca="1">IF(V45=1,"",IF(LOG入力!BH45&gt;0,1,0))</f>
        <v/>
      </c>
      <c r="CL45" s="74" t="str">
        <f t="shared" ca="1" si="57"/>
        <v/>
      </c>
      <c r="CN45" s="74" t="str">
        <f t="shared" ca="1" si="58"/>
        <v/>
      </c>
      <c r="CO45" s="74" t="str">
        <f t="shared" ca="1" si="59"/>
        <v/>
      </c>
      <c r="CQ45" s="74" t="str">
        <f t="shared" ca="1" si="60"/>
        <v/>
      </c>
      <c r="CR45" s="74" t="str">
        <f t="shared" ca="1" si="61"/>
        <v/>
      </c>
      <c r="CS45" s="74" t="str">
        <f t="shared" ca="1" si="62"/>
        <v/>
      </c>
      <c r="CT45" s="74" t="str">
        <f t="shared" ca="1" si="63"/>
        <v/>
      </c>
      <c r="CU45" s="74" t="str">
        <f t="shared" ca="1" si="64"/>
        <v/>
      </c>
      <c r="CV45" s="74" t="str">
        <f t="shared" ca="1" si="65"/>
        <v/>
      </c>
      <c r="CW45" s="74" t="str">
        <f t="shared" ca="1" si="66"/>
        <v/>
      </c>
      <c r="CX45" s="74" t="str">
        <f t="shared" ca="1" si="67"/>
        <v/>
      </c>
      <c r="CY45" s="74" t="str">
        <f t="shared" ca="1" si="68"/>
        <v/>
      </c>
      <c r="CZ45" s="74" t="str">
        <f t="shared" ca="1" si="69"/>
        <v/>
      </c>
      <c r="DA45" s="74" t="str">
        <f t="shared" ca="1" si="70"/>
        <v/>
      </c>
      <c r="DB45" s="74" t="str">
        <f t="shared" ca="1" si="71"/>
        <v/>
      </c>
      <c r="DD45" s="74" t="str">
        <f t="shared" ca="1" si="72"/>
        <v/>
      </c>
      <c r="DE45" s="74" t="str">
        <f t="shared" ca="1" si="73"/>
        <v/>
      </c>
      <c r="DF45" s="74" t="str">
        <f t="shared" ca="1" si="74"/>
        <v/>
      </c>
      <c r="DG45" s="74" t="str">
        <f t="shared" ca="1" si="75"/>
        <v/>
      </c>
      <c r="DH45" s="74" t="str">
        <f t="shared" ca="1" si="76"/>
        <v/>
      </c>
      <c r="DI45" s="74" t="str">
        <f t="shared" ca="1" si="77"/>
        <v/>
      </c>
      <c r="DJ45" s="74" t="str">
        <f t="shared" ca="1" si="78"/>
        <v/>
      </c>
      <c r="DK45" s="74" t="str">
        <f t="shared" ca="1" si="79"/>
        <v/>
      </c>
      <c r="DL45" s="74" t="str">
        <f t="shared" ca="1" si="80"/>
        <v/>
      </c>
      <c r="DM45" s="74" t="str">
        <f t="shared" ca="1" si="81"/>
        <v/>
      </c>
      <c r="DN45" s="74" t="str">
        <f t="shared" ca="1" si="82"/>
        <v/>
      </c>
      <c r="DO45" s="74" t="str">
        <f t="shared" ca="1" si="83"/>
        <v/>
      </c>
      <c r="DQ45" s="74" t="str">
        <f t="shared" ca="1" si="84"/>
        <v/>
      </c>
      <c r="DS45" s="74" t="str">
        <f t="shared" ca="1" si="85"/>
        <v/>
      </c>
      <c r="DT45" s="74" t="str">
        <f t="shared" ca="1" si="86"/>
        <v/>
      </c>
      <c r="DV45" s="525" t="str">
        <f t="shared" ca="1" si="87"/>
        <v/>
      </c>
      <c r="DW45" s="74" t="str">
        <f t="shared" ca="1" si="88"/>
        <v/>
      </c>
      <c r="DX45" s="485" t="str">
        <f t="shared" ca="1" si="89"/>
        <v/>
      </c>
      <c r="DY45" s="74" t="str">
        <f t="shared" ca="1" si="90"/>
        <v/>
      </c>
      <c r="DZ45" s="74" t="str">
        <f t="shared" ca="1" si="91"/>
        <v/>
      </c>
      <c r="EA45" s="74" t="str">
        <f t="shared" ca="1" si="92"/>
        <v/>
      </c>
      <c r="EC45" s="74" t="str">
        <f t="shared" ca="1" si="93"/>
        <v/>
      </c>
      <c r="ED45" s="74" t="str">
        <f t="shared" ca="1" si="94"/>
        <v/>
      </c>
      <c r="EE45" s="74" t="str">
        <f t="shared" ca="1" si="95"/>
        <v/>
      </c>
      <c r="EG45" s="479" t="str">
        <f ca="1">IF(V45=1,"",IF(LOG入力!BH45&gt;0,0,IF(CG45="★",0,IF(R45=1,0,IF(N45=0,0,1)))))</f>
        <v/>
      </c>
      <c r="EH45" s="483" t="str">
        <f t="shared" ca="1" si="96"/>
        <v/>
      </c>
      <c r="EI45" s="483" t="str">
        <f t="shared" ca="1" si="97"/>
        <v/>
      </c>
      <c r="EJ45" s="483" t="str">
        <f t="shared" ca="1" si="98"/>
        <v/>
      </c>
      <c r="EL45" s="71">
        <f t="shared" ca="1" si="99"/>
        <v>0</v>
      </c>
      <c r="EM45" s="6">
        <f t="shared" ca="1" si="100"/>
        <v>0</v>
      </c>
      <c r="EN45" s="6" t="str">
        <f t="shared" ca="1" si="101"/>
        <v/>
      </c>
      <c r="EO45" s="6">
        <f ca="1">IF(LOG入力!BH45&gt;0,0,IF(EM45=0,0,(IF(COUNTIF($EN$19:EN45,EN45)=1,IF($FS$3="N",1,IF(EH45=1,1,0))))))</f>
        <v>0</v>
      </c>
      <c r="EP45" s="6" t="str">
        <f ca="1">IF(LOG入力!BH45&gt;0,"",IF(EO45=1,$X45,""))</f>
        <v/>
      </c>
      <c r="EQ45" s="6" t="str">
        <f ca="1">IF(LOG入力!BH45&gt;0,"",IF(EO45=1,$Y45,""))</f>
        <v/>
      </c>
      <c r="ER45" s="520" t="str">
        <f ca="1">IF(LOG入力!BH45&gt;0,"",IF(COUNTIF($EP$19:$EP45,EP45)=1,EP45,""))</f>
        <v/>
      </c>
      <c r="ES45" s="520">
        <f ca="1">IF(LOG入力!BH45&gt;0,0,IF((EL45=1),IF(($ER45=""),0,1),0))</f>
        <v>0</v>
      </c>
      <c r="ET45" s="520" t="str">
        <f ca="1">IF(LOG入力!BH45&gt;0,"",IF(COUNTIF($EQ$19:EQ45,EQ45)=1,EQ45,""))</f>
        <v/>
      </c>
      <c r="EU45" s="539">
        <f ca="1">IF(LOG入力!BH45&gt;0,0,IF((EL45=1),IF(($ET45=""),0,1),0))</f>
        <v>0</v>
      </c>
      <c r="EV45" s="71">
        <f t="shared" ca="1" si="102"/>
        <v>0</v>
      </c>
      <c r="EW45" s="6">
        <f t="shared" ca="1" si="103"/>
        <v>0</v>
      </c>
      <c r="EX45" s="6" t="str">
        <f t="shared" ca="1" si="104"/>
        <v/>
      </c>
      <c r="EY45" s="6">
        <f ca="1">IF(LOG入力!BH45&gt;0,0,IF(EW45=0,0,(IF(COUNTIF($EX$19:EX45,EX45)=1,IF($FS$3="N",1,IF(EH45=1,1,0))))))</f>
        <v>0</v>
      </c>
      <c r="EZ45" s="6" t="str">
        <f ca="1">IF(LOG入力!BH45&gt;0,"",IF(EY45=1,$X45,""))</f>
        <v/>
      </c>
      <c r="FA45" s="6" t="str">
        <f ca="1">IF(LOG入力!BH45&gt;0,"",IF(EY45=1,$Y45,""))</f>
        <v/>
      </c>
      <c r="FB45" s="6" t="str">
        <f ca="1">IF(LOG入力!BH45&gt;0,"",IF(COUNTIF($EZ$19:$EZ45,EZ45)=1,EZ45,""))</f>
        <v/>
      </c>
      <c r="FC45" s="6">
        <f ca="1">IF(LOG入力!BH45&gt;0,0,IF((EV45=1),IF(($FB45=""),0,1),0))</f>
        <v>0</v>
      </c>
      <c r="FD45" s="6" t="str">
        <f ca="1">IF(LOG入力!BH45&gt;0,"",IF(COUNTIF($FA$19:FA45,FA45)=1,FA45,""))</f>
        <v/>
      </c>
      <c r="FE45" s="72">
        <f ca="1">IF(LOG入力!BH45&gt;0,0,IF((EV45=1),IF(($FD45=""),0,1),0))</f>
        <v>0</v>
      </c>
      <c r="FF45" s="71">
        <f t="shared" ca="1" si="105"/>
        <v>0</v>
      </c>
      <c r="FG45" s="6">
        <f t="shared" ca="1" si="106"/>
        <v>0</v>
      </c>
      <c r="FH45" s="6" t="str">
        <f t="shared" ca="1" si="107"/>
        <v/>
      </c>
      <c r="FI45" s="6">
        <f ca="1">IF(LOG入力!BH45&gt;0,0,IF(FG45=0,0,(IF(COUNTIF($FH$19:FH45,FH45)=1,IF($FS$3="N",1,IF(EH45=1,1,0))))))</f>
        <v>0</v>
      </c>
      <c r="FJ45" s="6" t="str">
        <f ca="1">IF(LOG入力!BH45&gt;0,"",IF(FI45=1,$X45,""))</f>
        <v/>
      </c>
      <c r="FK45" s="6" t="str">
        <f ca="1">IF(LOG入力!BH45&gt;0,"",IF(FI45=1,$Y45,""))</f>
        <v/>
      </c>
      <c r="FL45" s="6" t="str">
        <f ca="1">IF(LOG入力!BH45&gt;0,"",IF(COUNTIF($FJ$19:$FJ45,FJ45)=1,FJ45,""))</f>
        <v/>
      </c>
      <c r="FM45" s="6">
        <f ca="1">IF(LOG入力!BH45&gt;0,0,IF((FF45=1),IF(($FL45=""),0,1),0))</f>
        <v>0</v>
      </c>
      <c r="FN45" s="6" t="str">
        <f ca="1">IF(LOG入力!BH45&gt;0,"",IF(COUNTIF($FK$19:FK45,FK45)=1,FK45,""))</f>
        <v/>
      </c>
      <c r="FO45" s="72">
        <f ca="1">IF(LOG入力!BH45&gt;0,0,IF((FF45=1),IF(($FN45=""),0,1),0))</f>
        <v>0</v>
      </c>
      <c r="FP45" s="71">
        <f t="shared" ca="1" si="108"/>
        <v>0</v>
      </c>
      <c r="FQ45" s="6">
        <f t="shared" ca="1" si="109"/>
        <v>0</v>
      </c>
      <c r="FR45" s="6" t="str">
        <f t="shared" ca="1" si="110"/>
        <v/>
      </c>
      <c r="FS45" s="6">
        <f ca="1">IF(LOG入力!BH45&gt;0,0,IF(FQ45=0,0,(IF(COUNTIF($FR$19:FR45,FR45)=1,IF($FS$3="N",1,IF(EH45=1,1,0))))))</f>
        <v>0</v>
      </c>
      <c r="FT45" s="6" t="str">
        <f ca="1">IF(LOG入力!BH45&gt;0,"",IF(FS45=1,$X45,""))</f>
        <v/>
      </c>
      <c r="FU45" s="6" t="str">
        <f ca="1">IF(LOG入力!BH45&gt;0,"",IF(FS45=1,$Y45,""))</f>
        <v/>
      </c>
      <c r="FV45" s="6" t="str">
        <f ca="1">IF(LOG入力!BH45&gt;0,"",IF(COUNTIF($FT$19:$FT45,FT45)=1,FT45,""))</f>
        <v/>
      </c>
      <c r="FW45" s="6">
        <f ca="1">IF(LOG入力!BH45&gt;0,0,IF((FP45=1),IF(($FV45=""),0,1),0))</f>
        <v>0</v>
      </c>
      <c r="FX45" s="6" t="str">
        <f ca="1">IF(LOG入力!BH45&gt;0,"",IF(COUNTIF($FU$19:FU45,FU45)=1,FU45,""))</f>
        <v/>
      </c>
      <c r="FY45" s="72">
        <f ca="1">IF(LOG入力!BH45&gt;0,0,IF((FP45=1),IF(($FX45=""),0,1),0))</f>
        <v>0</v>
      </c>
      <c r="FZ45" s="71">
        <f t="shared" ca="1" si="111"/>
        <v>0</v>
      </c>
      <c r="GA45" s="6">
        <f t="shared" ca="1" si="112"/>
        <v>0</v>
      </c>
      <c r="GB45" s="6" t="str">
        <f t="shared" ca="1" si="113"/>
        <v/>
      </c>
      <c r="GC45" s="6">
        <f ca="1">IF(LOG入力!BH45&gt;0,0,IF(GA45=0,0,(IF(COUNTIF($GB$19:GB45,GB45)=1,IF($FS$3="N",1,IF(EH45=1,1,0))))))</f>
        <v>0</v>
      </c>
      <c r="GD45" s="6" t="str">
        <f ca="1">IF(LOG入力!BH45&gt;0,"",IF(GC45=1,$X45,""))</f>
        <v/>
      </c>
      <c r="GE45" s="6" t="str">
        <f ca="1">IF(LOG入力!BH45&gt;0,"",IF(GC45=1,$Y45,""))</f>
        <v/>
      </c>
      <c r="GF45" s="6" t="str">
        <f ca="1">IF(LOG入力!BH45&gt;0,"",IF(COUNTIF($GD$19:$GD45,GD45)=1,GD45,""))</f>
        <v/>
      </c>
      <c r="GG45" s="6">
        <f ca="1">IF(LOG入力!BH45&gt;0,0,IF((FZ45=1),IF(($GF45=""),0,1),0))</f>
        <v>0</v>
      </c>
      <c r="GH45" s="6" t="str">
        <f ca="1">IF(LOG入力!BH45&gt;0,"",IF(COUNTIF($GE$19:GE45,GE45)=1,GE45,""))</f>
        <v/>
      </c>
      <c r="GI45" s="72">
        <f ca="1">IF(LOG入力!BH45&gt;0,0,IF((FZ45=1),IF(($GH45=""),0,1),0))</f>
        <v>0</v>
      </c>
      <c r="GK45" s="455" t="str">
        <f ca="1">IF(V45=1,"",IF(LEN(LOG入力!AS45)=0,"",LOG入力!AS45))</f>
        <v/>
      </c>
      <c r="GL45" s="378" t="str">
        <f t="shared" ca="1" si="114"/>
        <v/>
      </c>
      <c r="GM45" s="378" t="str">
        <f t="shared" ca="1" si="115"/>
        <v/>
      </c>
      <c r="GN45" s="74" t="str">
        <f t="shared" ca="1" si="116"/>
        <v/>
      </c>
      <c r="GO45" s="74" t="str">
        <f t="shared" ca="1" si="117"/>
        <v/>
      </c>
      <c r="GQ45" s="74" t="str">
        <f t="shared" ca="1" si="118"/>
        <v/>
      </c>
      <c r="GR45" s="74" t="str">
        <f t="shared" ca="1" si="119"/>
        <v/>
      </c>
      <c r="GS45" s="74" t="str">
        <f t="shared" ca="1" si="120"/>
        <v/>
      </c>
      <c r="GT45" s="74" t="str">
        <f t="shared" ca="1" si="121"/>
        <v/>
      </c>
      <c r="GU45" s="74" t="str">
        <f t="shared" ca="1" si="122"/>
        <v/>
      </c>
      <c r="GV45" s="74" t="str">
        <f t="shared" ca="1" si="123"/>
        <v/>
      </c>
      <c r="GX45" s="74" t="str">
        <f t="shared" ca="1" si="124"/>
        <v/>
      </c>
      <c r="GY45" s="74" t="str">
        <f t="shared" ca="1" si="125"/>
        <v/>
      </c>
      <c r="GZ45" s="74" t="str">
        <f ca="1">IF(V45=1,"",IF(LOG入力!BH45&gt;0,0,IF(GY45=0,0,IF((VALUE((TYPE(VALUE(J45)))))=16,0,IF(VALUE(J45)&lt;60,1,IF(VALUE(J45)&lt;100,0,IF(VALUE(J45)&lt;600,2,0)))))))</f>
        <v/>
      </c>
      <c r="HA45" s="74" t="str">
        <f t="shared" ca="1" si="126"/>
        <v/>
      </c>
      <c r="HB45" s="74" t="str">
        <f ca="1">IF(V45=1,"",IF(LOG入力!BH45&gt;0,0,IF(HA45=0,0,IF((VALUE((TYPE(VALUE(L45)))))=16,0,IF(VALUE(L45)&lt;60,1,IF(VALUE(L45)&lt;100,0,IF(VALUE(L45)&lt;600,2,0)))))))</f>
        <v/>
      </c>
      <c r="HD45" s="74" t="str">
        <f t="shared" ca="1" si="127"/>
        <v/>
      </c>
      <c r="HF45" s="74" t="str">
        <f t="shared" ca="1" si="128"/>
        <v/>
      </c>
      <c r="HG45" s="74" t="str">
        <f t="shared" ca="1" si="129"/>
        <v/>
      </c>
      <c r="HH45" s="74" t="str">
        <f t="shared" ca="1" si="130"/>
        <v/>
      </c>
      <c r="HI45" s="74" t="str">
        <f t="shared" ca="1" si="131"/>
        <v/>
      </c>
      <c r="HJ45" s="74" t="str">
        <f t="shared" ca="1" si="132"/>
        <v/>
      </c>
      <c r="HK45" s="74" t="str">
        <f t="shared" ca="1" si="133"/>
        <v/>
      </c>
      <c r="HL45" s="74" t="str">
        <f t="shared" ca="1" si="134"/>
        <v/>
      </c>
      <c r="HM45" s="74" t="str">
        <f t="shared" ca="1" si="135"/>
        <v/>
      </c>
      <c r="HN45" s="74" t="str">
        <f t="shared" ca="1" si="136"/>
        <v/>
      </c>
      <c r="HO45" s="529" t="str">
        <f t="shared" ca="1" si="137"/>
        <v/>
      </c>
      <c r="HP45" s="74" t="str">
        <f t="shared" ca="1" si="138"/>
        <v/>
      </c>
      <c r="HQ45" s="74" t="str">
        <f t="shared" ca="1" si="139"/>
        <v/>
      </c>
      <c r="HR45" s="74" t="str">
        <f t="shared" ca="1" si="140"/>
        <v/>
      </c>
      <c r="HS45" s="74" t="str">
        <f t="shared" ca="1" si="141"/>
        <v/>
      </c>
      <c r="HT45" s="74" t="str">
        <f ca="1">IF(V45=1,"",IF(LOG入力!BH45&gt;0,0,IF(DV45=1,0,IF(N45="0",0,IF(SUM(HD45:HS45)&gt;0,1,0)))))</f>
        <v/>
      </c>
      <c r="HV45" s="571" t="s">
        <v>189</v>
      </c>
      <c r="HW45" s="572" t="s">
        <v>173</v>
      </c>
    </row>
    <row r="46" spans="1:234" x14ac:dyDescent="0.15">
      <c r="A46" s="5"/>
      <c r="B46" s="532" t="str">
        <f t="shared" ca="1" si="0"/>
        <v/>
      </c>
      <c r="C46" s="533" t="str">
        <f ca="1">LOG入力!AP46</f>
        <v/>
      </c>
      <c r="D46" s="533" t="str">
        <f ca="1">LOG入力!AQ46</f>
        <v/>
      </c>
      <c r="E46" s="533" t="str">
        <f ca="1">LOG入力!AR46</f>
        <v/>
      </c>
      <c r="F46" s="535" t="str">
        <f t="shared" ca="1" si="1"/>
        <v/>
      </c>
      <c r="G46" s="536" t="str">
        <f ca="1">LOG入力!AT46</f>
        <v/>
      </c>
      <c r="H46" s="516" t="str">
        <f ca="1">LOG入力!AU46</f>
        <v/>
      </c>
      <c r="I46" s="516" t="str">
        <f ca="1">LOG入力!AV46</f>
        <v/>
      </c>
      <c r="J46" s="543" t="str">
        <f ca="1">LOG入力!AW46</f>
        <v/>
      </c>
      <c r="K46" s="544" t="str">
        <f ca="1">LOG入力!BJ46</f>
        <v/>
      </c>
      <c r="L46" s="543" t="str">
        <f ca="1">LOG入力!AY46</f>
        <v/>
      </c>
      <c r="M46" s="545" t="str">
        <f ca="1">LOG入力!BK46</f>
        <v/>
      </c>
      <c r="N46" s="512" t="str">
        <f ca="1">IF(V46=1,"",IF(LOG入力!AJ46=1,"1",LOG入力!BA46))</f>
        <v/>
      </c>
      <c r="O46" s="575" t="str">
        <f ca="1">IF(V46=1,"",IF(LEN(LOG入力!O46)=0,"",LOG入力!O46))</f>
        <v/>
      </c>
      <c r="P46" s="291" t="str">
        <f ca="1">IF(V46=1,"",IF($AA$4=1,"",IF(LOG入力!BG46=1,"",CONCATENATE($ER46,$FB46,$FL46,$FV46,$GF46))))</f>
        <v/>
      </c>
      <c r="Q46" s="291" t="str">
        <f ca="1">IF(V46=1,"",IF($AA$4=1,"",IF(LOG入力!BG46=1,"",CONCATENATE($ET46,$FD46,$FN46,$FX46,$GH46))))</f>
        <v/>
      </c>
      <c r="R46" s="573" t="str">
        <f ca="1">IF(V46=1,"",IF($AA$4=1,"",IF(LOG入力!BH46&gt;0,0,AA46)))</f>
        <v/>
      </c>
      <c r="S46" s="293" t="str">
        <f t="shared" ca="1" si="2"/>
        <v/>
      </c>
      <c r="T46" s="680"/>
      <c r="U46" s="38"/>
      <c r="V46" s="196">
        <f ca="1">LOG入力!AN46</f>
        <v>1</v>
      </c>
      <c r="W46" s="38"/>
      <c r="X46" s="516" t="str">
        <f t="shared" ca="1" si="3"/>
        <v/>
      </c>
      <c r="Y46" s="515" t="str">
        <f t="shared" ca="1" si="4"/>
        <v/>
      </c>
      <c r="Z46" s="518" t="str">
        <f t="shared" ca="1" si="5"/>
        <v/>
      </c>
      <c r="AA46" s="574" t="str">
        <f t="shared" ca="1" si="6"/>
        <v/>
      </c>
      <c r="AC46" s="6" t="str">
        <f t="shared" ca="1" si="7"/>
        <v/>
      </c>
      <c r="AD46" s="6" t="str">
        <f t="shared" ca="1" si="8"/>
        <v/>
      </c>
      <c r="AE46" s="6" t="str">
        <f t="shared" ca="1" si="9"/>
        <v/>
      </c>
      <c r="AF46" s="6" t="str">
        <f t="shared" ca="1" si="10"/>
        <v/>
      </c>
      <c r="AG46" s="6" t="str">
        <f t="shared" ca="1" si="11"/>
        <v/>
      </c>
      <c r="AH46" s="6" t="str">
        <f t="shared" ca="1" si="12"/>
        <v/>
      </c>
      <c r="AI46" s="6" t="str">
        <f t="shared" ca="1" si="13"/>
        <v/>
      </c>
      <c r="AJ46" s="6" t="str">
        <f t="shared" ca="1" si="14"/>
        <v/>
      </c>
      <c r="AK46" s="6" t="str">
        <f t="shared" ca="1" si="15"/>
        <v/>
      </c>
      <c r="AL46" s="6" t="str">
        <f t="shared" ca="1" si="16"/>
        <v/>
      </c>
      <c r="AM46" s="6" t="str">
        <f t="shared" ca="1" si="17"/>
        <v/>
      </c>
      <c r="AN46" s="6" t="str">
        <f t="shared" ca="1" si="18"/>
        <v/>
      </c>
      <c r="AO46" s="6" t="str">
        <f t="shared" ca="1" si="19"/>
        <v/>
      </c>
      <c r="AP46" s="6" t="str">
        <f t="shared" ca="1" si="20"/>
        <v/>
      </c>
      <c r="AQ46" s="6" t="str">
        <f t="shared" ca="1" si="21"/>
        <v/>
      </c>
      <c r="AR46" s="6" t="str">
        <f t="shared" ca="1" si="22"/>
        <v/>
      </c>
      <c r="AS46" s="6" t="str">
        <f t="shared" ca="1" si="23"/>
        <v/>
      </c>
      <c r="AT46" s="6" t="str">
        <f t="shared" ca="1" si="24"/>
        <v/>
      </c>
      <c r="AU46" s="6" t="str">
        <f t="shared" ca="1" si="25"/>
        <v/>
      </c>
      <c r="AV46" s="6" t="str">
        <f t="shared" ca="1" si="26"/>
        <v/>
      </c>
      <c r="AW46" s="6" t="str">
        <f t="shared" ca="1" si="27"/>
        <v/>
      </c>
      <c r="AY46" s="6" t="str">
        <f t="shared" ca="1" si="28"/>
        <v/>
      </c>
      <c r="AZ46" s="6" t="str">
        <f t="shared" ca="1" si="29"/>
        <v/>
      </c>
      <c r="BA46" s="6" t="str">
        <f t="shared" ca="1" si="30"/>
        <v/>
      </c>
      <c r="BB46" s="6" t="str">
        <f t="shared" ca="1" si="31"/>
        <v/>
      </c>
      <c r="BC46" s="6" t="str">
        <f t="shared" ca="1" si="32"/>
        <v/>
      </c>
      <c r="BD46" s="6" t="str">
        <f t="shared" ca="1" si="33"/>
        <v/>
      </c>
      <c r="BE46" s="6" t="str">
        <f t="shared" ca="1" si="34"/>
        <v/>
      </c>
      <c r="BF46" s="6" t="str">
        <f t="shared" ca="1" si="35"/>
        <v/>
      </c>
      <c r="BG46" s="6" t="str">
        <f t="shared" ca="1" si="36"/>
        <v/>
      </c>
      <c r="BH46" s="6" t="str">
        <f t="shared" ca="1" si="37"/>
        <v/>
      </c>
      <c r="BI46" s="6" t="str">
        <f t="shared" ca="1" si="38"/>
        <v/>
      </c>
      <c r="BJ46" s="6" t="str">
        <f t="shared" ca="1" si="39"/>
        <v/>
      </c>
      <c r="BK46" s="6" t="str">
        <f t="shared" ca="1" si="40"/>
        <v/>
      </c>
      <c r="BL46" s="6" t="str">
        <f t="shared" ca="1" si="41"/>
        <v/>
      </c>
      <c r="BM46" s="6" t="str">
        <f t="shared" ca="1" si="42"/>
        <v/>
      </c>
      <c r="BN46" s="6" t="str">
        <f t="shared" ca="1" si="43"/>
        <v/>
      </c>
      <c r="BO46" s="6" t="str">
        <f t="shared" ca="1" si="44"/>
        <v/>
      </c>
      <c r="BP46" s="6" t="str">
        <f t="shared" ca="1" si="45"/>
        <v/>
      </c>
      <c r="BQ46" s="6" t="str">
        <f t="shared" ca="1" si="46"/>
        <v/>
      </c>
      <c r="BR46" s="6" t="str">
        <f t="shared" ca="1" si="47"/>
        <v/>
      </c>
      <c r="BS46" s="6" t="str">
        <f t="shared" ca="1" si="48"/>
        <v/>
      </c>
      <c r="BU46" s="6" t="str">
        <f t="shared" ca="1" si="49"/>
        <v/>
      </c>
      <c r="BW46" s="515" t="str">
        <f t="shared" ca="1" si="50"/>
        <v/>
      </c>
      <c r="BX46" s="515">
        <f t="shared" ca="1" si="51"/>
        <v>0</v>
      </c>
      <c r="BY46" s="515" t="str">
        <f t="shared" ca="1" si="52"/>
        <v/>
      </c>
      <c r="CA46" s="6">
        <f t="shared" ca="1" si="53"/>
        <v>1</v>
      </c>
      <c r="CC46" s="523" t="str">
        <f t="shared" ca="1" si="54"/>
        <v/>
      </c>
      <c r="CE46" s="6" t="str">
        <f t="shared" ca="1" si="55"/>
        <v/>
      </c>
      <c r="CG46" s="524" t="str">
        <f ca="1">IF(V46=1,"",IF($AA$4=1,"",IF(LOG入力!BH46&gt;0,"",IF(N46=0,"",IF(DX46=1,"",IF(HT46=0,"","★"))))))</f>
        <v/>
      </c>
      <c r="CI46" s="74" t="str">
        <f t="shared" ca="1" si="56"/>
        <v/>
      </c>
      <c r="CK46" s="525" t="str">
        <f ca="1">IF(V46=1,"",IF(LOG入力!BH46&gt;0,1,0))</f>
        <v/>
      </c>
      <c r="CL46" s="74" t="str">
        <f t="shared" ca="1" si="57"/>
        <v/>
      </c>
      <c r="CN46" s="74" t="str">
        <f t="shared" ca="1" si="58"/>
        <v/>
      </c>
      <c r="CO46" s="74" t="str">
        <f t="shared" ca="1" si="59"/>
        <v/>
      </c>
      <c r="CQ46" s="74" t="str">
        <f t="shared" ca="1" si="60"/>
        <v/>
      </c>
      <c r="CR46" s="74" t="str">
        <f t="shared" ca="1" si="61"/>
        <v/>
      </c>
      <c r="CS46" s="74" t="str">
        <f t="shared" ca="1" si="62"/>
        <v/>
      </c>
      <c r="CT46" s="74" t="str">
        <f t="shared" ca="1" si="63"/>
        <v/>
      </c>
      <c r="CU46" s="74" t="str">
        <f t="shared" ca="1" si="64"/>
        <v/>
      </c>
      <c r="CV46" s="74" t="str">
        <f t="shared" ca="1" si="65"/>
        <v/>
      </c>
      <c r="CW46" s="74" t="str">
        <f t="shared" ca="1" si="66"/>
        <v/>
      </c>
      <c r="CX46" s="74" t="str">
        <f t="shared" ca="1" si="67"/>
        <v/>
      </c>
      <c r="CY46" s="74" t="str">
        <f t="shared" ca="1" si="68"/>
        <v/>
      </c>
      <c r="CZ46" s="74" t="str">
        <f t="shared" ca="1" si="69"/>
        <v/>
      </c>
      <c r="DA46" s="74" t="str">
        <f t="shared" ca="1" si="70"/>
        <v/>
      </c>
      <c r="DB46" s="74" t="str">
        <f t="shared" ca="1" si="71"/>
        <v/>
      </c>
      <c r="DD46" s="74" t="str">
        <f t="shared" ca="1" si="72"/>
        <v/>
      </c>
      <c r="DE46" s="74" t="str">
        <f t="shared" ca="1" si="73"/>
        <v/>
      </c>
      <c r="DF46" s="74" t="str">
        <f t="shared" ca="1" si="74"/>
        <v/>
      </c>
      <c r="DG46" s="74" t="str">
        <f t="shared" ca="1" si="75"/>
        <v/>
      </c>
      <c r="DH46" s="74" t="str">
        <f t="shared" ca="1" si="76"/>
        <v/>
      </c>
      <c r="DI46" s="74" t="str">
        <f t="shared" ca="1" si="77"/>
        <v/>
      </c>
      <c r="DJ46" s="74" t="str">
        <f t="shared" ca="1" si="78"/>
        <v/>
      </c>
      <c r="DK46" s="74" t="str">
        <f t="shared" ca="1" si="79"/>
        <v/>
      </c>
      <c r="DL46" s="74" t="str">
        <f t="shared" ca="1" si="80"/>
        <v/>
      </c>
      <c r="DM46" s="74" t="str">
        <f t="shared" ca="1" si="81"/>
        <v/>
      </c>
      <c r="DN46" s="74" t="str">
        <f t="shared" ca="1" si="82"/>
        <v/>
      </c>
      <c r="DO46" s="74" t="str">
        <f t="shared" ca="1" si="83"/>
        <v/>
      </c>
      <c r="DQ46" s="74" t="str">
        <f t="shared" ca="1" si="84"/>
        <v/>
      </c>
      <c r="DS46" s="74" t="str">
        <f t="shared" ca="1" si="85"/>
        <v/>
      </c>
      <c r="DT46" s="74" t="str">
        <f t="shared" ca="1" si="86"/>
        <v/>
      </c>
      <c r="DV46" s="525" t="str">
        <f t="shared" ca="1" si="87"/>
        <v/>
      </c>
      <c r="DW46" s="74" t="str">
        <f t="shared" ca="1" si="88"/>
        <v/>
      </c>
      <c r="DX46" s="485" t="str">
        <f t="shared" ca="1" si="89"/>
        <v/>
      </c>
      <c r="DY46" s="74" t="str">
        <f t="shared" ca="1" si="90"/>
        <v/>
      </c>
      <c r="DZ46" s="74" t="str">
        <f t="shared" ca="1" si="91"/>
        <v/>
      </c>
      <c r="EA46" s="74" t="str">
        <f t="shared" ca="1" si="92"/>
        <v/>
      </c>
      <c r="EC46" s="74" t="str">
        <f t="shared" ca="1" si="93"/>
        <v/>
      </c>
      <c r="ED46" s="74" t="str">
        <f t="shared" ca="1" si="94"/>
        <v/>
      </c>
      <c r="EE46" s="74" t="str">
        <f t="shared" ca="1" si="95"/>
        <v/>
      </c>
      <c r="EG46" s="479" t="str">
        <f ca="1">IF(V46=1,"",IF(LOG入力!BH46&gt;0,0,IF(CG46="★",0,IF(R46=1,0,IF(N46=0,0,1)))))</f>
        <v/>
      </c>
      <c r="EH46" s="483" t="str">
        <f t="shared" ca="1" si="96"/>
        <v/>
      </c>
      <c r="EI46" s="483" t="str">
        <f t="shared" ca="1" si="97"/>
        <v/>
      </c>
      <c r="EJ46" s="483" t="str">
        <f t="shared" ca="1" si="98"/>
        <v/>
      </c>
      <c r="EL46" s="71">
        <f t="shared" ca="1" si="99"/>
        <v>0</v>
      </c>
      <c r="EM46" s="6">
        <f t="shared" ca="1" si="100"/>
        <v>0</v>
      </c>
      <c r="EN46" s="6" t="str">
        <f t="shared" ca="1" si="101"/>
        <v/>
      </c>
      <c r="EO46" s="6">
        <f ca="1">IF(LOG入力!BH46&gt;0,0,IF(EM46=0,0,(IF(COUNTIF($EN$19:EN46,EN46)=1,IF($FS$3="N",1,IF(EH46=1,1,0))))))</f>
        <v>0</v>
      </c>
      <c r="EP46" s="6" t="str">
        <f ca="1">IF(LOG入力!BH46&gt;0,"",IF(EO46=1,$X46,""))</f>
        <v/>
      </c>
      <c r="EQ46" s="6" t="str">
        <f ca="1">IF(LOG入力!BH46&gt;0,"",IF(EO46=1,$Y46,""))</f>
        <v/>
      </c>
      <c r="ER46" s="520" t="str">
        <f ca="1">IF(LOG入力!BH46&gt;0,"",IF(COUNTIF($EP$19:$EP46,EP46)=1,EP46,""))</f>
        <v/>
      </c>
      <c r="ES46" s="520">
        <f ca="1">IF(LOG入力!BH46&gt;0,0,IF((EL46=1),IF(($ER46=""),0,1),0))</f>
        <v>0</v>
      </c>
      <c r="ET46" s="520" t="str">
        <f ca="1">IF(LOG入力!BH46&gt;0,"",IF(COUNTIF($EQ$19:EQ46,EQ46)=1,EQ46,""))</f>
        <v/>
      </c>
      <c r="EU46" s="539">
        <f ca="1">IF(LOG入力!BH46&gt;0,0,IF((EL46=1),IF(($ET46=""),0,1),0))</f>
        <v>0</v>
      </c>
      <c r="EV46" s="71">
        <f t="shared" ca="1" si="102"/>
        <v>0</v>
      </c>
      <c r="EW46" s="6">
        <f t="shared" ca="1" si="103"/>
        <v>0</v>
      </c>
      <c r="EX46" s="6" t="str">
        <f t="shared" ca="1" si="104"/>
        <v/>
      </c>
      <c r="EY46" s="6">
        <f ca="1">IF(LOG入力!BH46&gt;0,0,IF(EW46=0,0,(IF(COUNTIF($EX$19:EX46,EX46)=1,IF($FS$3="N",1,IF(EH46=1,1,0))))))</f>
        <v>0</v>
      </c>
      <c r="EZ46" s="6" t="str">
        <f ca="1">IF(LOG入力!BH46&gt;0,"",IF(EY46=1,$X46,""))</f>
        <v/>
      </c>
      <c r="FA46" s="6" t="str">
        <f ca="1">IF(LOG入力!BH46&gt;0,"",IF(EY46=1,$Y46,""))</f>
        <v/>
      </c>
      <c r="FB46" s="6" t="str">
        <f ca="1">IF(LOG入力!BH46&gt;0,"",IF(COUNTIF($EZ$19:$EZ46,EZ46)=1,EZ46,""))</f>
        <v/>
      </c>
      <c r="FC46" s="6">
        <f ca="1">IF(LOG入力!BH46&gt;0,0,IF((EV46=1),IF(($FB46=""),0,1),0))</f>
        <v>0</v>
      </c>
      <c r="FD46" s="6" t="str">
        <f ca="1">IF(LOG入力!BH46&gt;0,"",IF(COUNTIF($FA$19:FA46,FA46)=1,FA46,""))</f>
        <v/>
      </c>
      <c r="FE46" s="72">
        <f ca="1">IF(LOG入力!BH46&gt;0,0,IF((EV46=1),IF(($FD46=""),0,1),0))</f>
        <v>0</v>
      </c>
      <c r="FF46" s="71">
        <f t="shared" ca="1" si="105"/>
        <v>0</v>
      </c>
      <c r="FG46" s="6">
        <f t="shared" ca="1" si="106"/>
        <v>0</v>
      </c>
      <c r="FH46" s="6" t="str">
        <f t="shared" ca="1" si="107"/>
        <v/>
      </c>
      <c r="FI46" s="6">
        <f ca="1">IF(LOG入力!BH46&gt;0,0,IF(FG46=0,0,(IF(COUNTIF($FH$19:FH46,FH46)=1,IF($FS$3="N",1,IF(EH46=1,1,0))))))</f>
        <v>0</v>
      </c>
      <c r="FJ46" s="6" t="str">
        <f ca="1">IF(LOG入力!BH46&gt;0,"",IF(FI46=1,$X46,""))</f>
        <v/>
      </c>
      <c r="FK46" s="6" t="str">
        <f ca="1">IF(LOG入力!BH46&gt;0,"",IF(FI46=1,$Y46,""))</f>
        <v/>
      </c>
      <c r="FL46" s="6" t="str">
        <f ca="1">IF(LOG入力!BH46&gt;0,"",IF(COUNTIF($FJ$19:$FJ46,FJ46)=1,FJ46,""))</f>
        <v/>
      </c>
      <c r="FM46" s="6">
        <f ca="1">IF(LOG入力!BH46&gt;0,0,IF((FF46=1),IF(($FL46=""),0,1),0))</f>
        <v>0</v>
      </c>
      <c r="FN46" s="6" t="str">
        <f ca="1">IF(LOG入力!BH46&gt;0,"",IF(COUNTIF($FK$19:FK46,FK46)=1,FK46,""))</f>
        <v/>
      </c>
      <c r="FO46" s="72">
        <f ca="1">IF(LOG入力!BH46&gt;0,0,IF((FF46=1),IF(($FN46=""),0,1),0))</f>
        <v>0</v>
      </c>
      <c r="FP46" s="71">
        <f t="shared" ca="1" si="108"/>
        <v>0</v>
      </c>
      <c r="FQ46" s="6">
        <f t="shared" ca="1" si="109"/>
        <v>0</v>
      </c>
      <c r="FR46" s="6" t="str">
        <f t="shared" ca="1" si="110"/>
        <v/>
      </c>
      <c r="FS46" s="6">
        <f ca="1">IF(LOG入力!BH46&gt;0,0,IF(FQ46=0,0,(IF(COUNTIF($FR$19:FR46,FR46)=1,IF($FS$3="N",1,IF(EH46=1,1,0))))))</f>
        <v>0</v>
      </c>
      <c r="FT46" s="6" t="str">
        <f ca="1">IF(LOG入力!BH46&gt;0,"",IF(FS46=1,$X46,""))</f>
        <v/>
      </c>
      <c r="FU46" s="6" t="str">
        <f ca="1">IF(LOG入力!BH46&gt;0,"",IF(FS46=1,$Y46,""))</f>
        <v/>
      </c>
      <c r="FV46" s="6" t="str">
        <f ca="1">IF(LOG入力!BH46&gt;0,"",IF(COUNTIF($FT$19:$FT46,FT46)=1,FT46,""))</f>
        <v/>
      </c>
      <c r="FW46" s="6">
        <f ca="1">IF(LOG入力!BH46&gt;0,0,IF((FP46=1),IF(($FV46=""),0,1),0))</f>
        <v>0</v>
      </c>
      <c r="FX46" s="6" t="str">
        <f ca="1">IF(LOG入力!BH46&gt;0,"",IF(COUNTIF($FU$19:FU46,FU46)=1,FU46,""))</f>
        <v/>
      </c>
      <c r="FY46" s="72">
        <f ca="1">IF(LOG入力!BH46&gt;0,0,IF((FP46=1),IF(($FX46=""),0,1),0))</f>
        <v>0</v>
      </c>
      <c r="FZ46" s="71">
        <f t="shared" ca="1" si="111"/>
        <v>0</v>
      </c>
      <c r="GA46" s="6">
        <f t="shared" ca="1" si="112"/>
        <v>0</v>
      </c>
      <c r="GB46" s="6" t="str">
        <f t="shared" ca="1" si="113"/>
        <v/>
      </c>
      <c r="GC46" s="6">
        <f ca="1">IF(LOG入力!BH46&gt;0,0,IF(GA46=0,0,(IF(COUNTIF($GB$19:GB46,GB46)=1,IF($FS$3="N",1,IF(EH46=1,1,0))))))</f>
        <v>0</v>
      </c>
      <c r="GD46" s="6" t="str">
        <f ca="1">IF(LOG入力!BH46&gt;0,"",IF(GC46=1,$X46,""))</f>
        <v/>
      </c>
      <c r="GE46" s="6" t="str">
        <f ca="1">IF(LOG入力!BH46&gt;0,"",IF(GC46=1,$Y46,""))</f>
        <v/>
      </c>
      <c r="GF46" s="6" t="str">
        <f ca="1">IF(LOG入力!BH46&gt;0,"",IF(COUNTIF($GD$19:$GD46,GD46)=1,GD46,""))</f>
        <v/>
      </c>
      <c r="GG46" s="6">
        <f ca="1">IF(LOG入力!BH46&gt;0,0,IF((FZ46=1),IF(($GF46=""),0,1),0))</f>
        <v>0</v>
      </c>
      <c r="GH46" s="6" t="str">
        <f ca="1">IF(LOG入力!BH46&gt;0,"",IF(COUNTIF($GE$19:GE46,GE46)=1,GE46,""))</f>
        <v/>
      </c>
      <c r="GI46" s="72">
        <f ca="1">IF(LOG入力!BH46&gt;0,0,IF((FZ46=1),IF(($GH46=""),0,1),0))</f>
        <v>0</v>
      </c>
      <c r="GK46" s="455" t="str">
        <f ca="1">IF(V46=1,"",IF(LEN(LOG入力!AS46)=0,"",LOG入力!AS46))</f>
        <v/>
      </c>
      <c r="GL46" s="378" t="str">
        <f t="shared" ca="1" si="114"/>
        <v/>
      </c>
      <c r="GM46" s="378" t="str">
        <f t="shared" ca="1" si="115"/>
        <v/>
      </c>
      <c r="GN46" s="74" t="str">
        <f t="shared" ca="1" si="116"/>
        <v/>
      </c>
      <c r="GO46" s="74" t="str">
        <f t="shared" ca="1" si="117"/>
        <v/>
      </c>
      <c r="GQ46" s="74" t="str">
        <f t="shared" ca="1" si="118"/>
        <v/>
      </c>
      <c r="GR46" s="74" t="str">
        <f t="shared" ca="1" si="119"/>
        <v/>
      </c>
      <c r="GS46" s="74" t="str">
        <f t="shared" ca="1" si="120"/>
        <v/>
      </c>
      <c r="GT46" s="74" t="str">
        <f t="shared" ca="1" si="121"/>
        <v/>
      </c>
      <c r="GU46" s="74" t="str">
        <f t="shared" ca="1" si="122"/>
        <v/>
      </c>
      <c r="GV46" s="74" t="str">
        <f t="shared" ca="1" si="123"/>
        <v/>
      </c>
      <c r="GX46" s="74" t="str">
        <f t="shared" ca="1" si="124"/>
        <v/>
      </c>
      <c r="GY46" s="74" t="str">
        <f t="shared" ca="1" si="125"/>
        <v/>
      </c>
      <c r="GZ46" s="74" t="str">
        <f ca="1">IF(V46=1,"",IF(LOG入力!BH46&gt;0,0,IF(GY46=0,0,IF((VALUE((TYPE(VALUE(J46)))))=16,0,IF(VALUE(J46)&lt;60,1,IF(VALUE(J46)&lt;100,0,IF(VALUE(J46)&lt;600,2,0)))))))</f>
        <v/>
      </c>
      <c r="HA46" s="74" t="str">
        <f t="shared" ca="1" si="126"/>
        <v/>
      </c>
      <c r="HB46" s="74" t="str">
        <f ca="1">IF(V46=1,"",IF(LOG入力!BH46&gt;0,0,IF(HA46=0,0,IF((VALUE((TYPE(VALUE(L46)))))=16,0,IF(VALUE(L46)&lt;60,1,IF(VALUE(L46)&lt;100,0,IF(VALUE(L46)&lt;600,2,0)))))))</f>
        <v/>
      </c>
      <c r="HD46" s="74" t="str">
        <f t="shared" ca="1" si="127"/>
        <v/>
      </c>
      <c r="HF46" s="74" t="str">
        <f t="shared" ca="1" si="128"/>
        <v/>
      </c>
      <c r="HG46" s="74" t="str">
        <f t="shared" ca="1" si="129"/>
        <v/>
      </c>
      <c r="HH46" s="74" t="str">
        <f t="shared" ca="1" si="130"/>
        <v/>
      </c>
      <c r="HI46" s="74" t="str">
        <f t="shared" ca="1" si="131"/>
        <v/>
      </c>
      <c r="HJ46" s="74" t="str">
        <f t="shared" ca="1" si="132"/>
        <v/>
      </c>
      <c r="HK46" s="74" t="str">
        <f t="shared" ca="1" si="133"/>
        <v/>
      </c>
      <c r="HL46" s="74" t="str">
        <f t="shared" ca="1" si="134"/>
        <v/>
      </c>
      <c r="HM46" s="74" t="str">
        <f t="shared" ca="1" si="135"/>
        <v/>
      </c>
      <c r="HN46" s="74" t="str">
        <f t="shared" ca="1" si="136"/>
        <v/>
      </c>
      <c r="HO46" s="529" t="str">
        <f t="shared" ca="1" si="137"/>
        <v/>
      </c>
      <c r="HP46" s="74" t="str">
        <f t="shared" ca="1" si="138"/>
        <v/>
      </c>
      <c r="HQ46" s="74" t="str">
        <f t="shared" ca="1" si="139"/>
        <v/>
      </c>
      <c r="HR46" s="74" t="str">
        <f t="shared" ca="1" si="140"/>
        <v/>
      </c>
      <c r="HS46" s="74" t="str">
        <f t="shared" ca="1" si="141"/>
        <v/>
      </c>
      <c r="HT46" s="74" t="str">
        <f ca="1">IF(V46=1,"",IF(LOG入力!BH46&gt;0,0,IF(DV46=1,0,IF(N46="0",0,IF(SUM(HD46:HS46)&gt;0,1,0)))))</f>
        <v/>
      </c>
      <c r="HV46" s="152" t="s">
        <v>190</v>
      </c>
      <c r="HW46" s="153" t="s">
        <v>173</v>
      </c>
    </row>
    <row r="47" spans="1:234" x14ac:dyDescent="0.15">
      <c r="A47" s="5"/>
      <c r="B47" s="532" t="str">
        <f t="shared" ca="1" si="0"/>
        <v/>
      </c>
      <c r="C47" s="561" t="str">
        <f ca="1">LOG入力!AP47</f>
        <v/>
      </c>
      <c r="D47" s="534" t="str">
        <f ca="1">LOG入力!AQ47</f>
        <v/>
      </c>
      <c r="E47" s="534" t="str">
        <f ca="1">LOG入力!AR47</f>
        <v/>
      </c>
      <c r="F47" s="535" t="str">
        <f t="shared" ca="1" si="1"/>
        <v/>
      </c>
      <c r="G47" s="576" t="str">
        <f ca="1">LOG入力!AT47</f>
        <v/>
      </c>
      <c r="H47" s="542" t="str">
        <f ca="1">LOG入力!AU47</f>
        <v/>
      </c>
      <c r="I47" s="542" t="str">
        <f ca="1">LOG入力!AV47</f>
        <v/>
      </c>
      <c r="J47" s="577" t="str">
        <f ca="1">LOG入力!AW47</f>
        <v/>
      </c>
      <c r="K47" s="578" t="str">
        <f ca="1">LOG入力!BJ47</f>
        <v/>
      </c>
      <c r="L47" s="577" t="str">
        <f ca="1">LOG入力!AY47</f>
        <v/>
      </c>
      <c r="M47" s="545" t="str">
        <f ca="1">LOG入力!BK47</f>
        <v/>
      </c>
      <c r="N47" s="512" t="str">
        <f ca="1">IF(V47=1,"",IF(LOG入力!AJ47=1,"1",LOG入力!BA47))</f>
        <v/>
      </c>
      <c r="O47" s="538" t="str">
        <f ca="1">IF(V47=1,"",IF(LEN(LOG入力!O47)=0,"",LOG入力!O47))</f>
        <v/>
      </c>
      <c r="P47" s="291" t="str">
        <f ca="1">IF(V47=1,"",IF($AA$4=1,"",IF(LOG入力!BG47=1,"",CONCATENATE($ER47,$FB47,$FL47,$FV47,$GF47))))</f>
        <v/>
      </c>
      <c r="Q47" s="291" t="str">
        <f ca="1">IF(V47=1,"",IF($AA$4=1,"",IF(LOG入力!BG47=1,"",CONCATENATE($ET47,$FD47,$FN47,$FX47,$GH47))))</f>
        <v/>
      </c>
      <c r="R47" s="573" t="str">
        <f ca="1">IF(V47=1,"",IF($AA$4=1,"",IF(LOG入力!BH47&gt;0,0,AA47)))</f>
        <v/>
      </c>
      <c r="S47" s="293" t="str">
        <f t="shared" ca="1" si="2"/>
        <v/>
      </c>
      <c r="T47" s="680"/>
      <c r="U47" s="38"/>
      <c r="V47" s="196">
        <f ca="1">LOG入力!AN47</f>
        <v>1</v>
      </c>
      <c r="W47" s="38"/>
      <c r="X47" s="516" t="str">
        <f t="shared" ca="1" si="3"/>
        <v/>
      </c>
      <c r="Y47" s="515" t="str">
        <f t="shared" ca="1" si="4"/>
        <v/>
      </c>
      <c r="Z47" s="518" t="str">
        <f t="shared" ca="1" si="5"/>
        <v/>
      </c>
      <c r="AA47" s="574" t="str">
        <f t="shared" ca="1" si="6"/>
        <v/>
      </c>
      <c r="AC47" s="6" t="str">
        <f t="shared" ca="1" si="7"/>
        <v/>
      </c>
      <c r="AD47" s="6" t="str">
        <f t="shared" ca="1" si="8"/>
        <v/>
      </c>
      <c r="AE47" s="6" t="str">
        <f t="shared" ca="1" si="9"/>
        <v/>
      </c>
      <c r="AF47" s="6" t="str">
        <f t="shared" ca="1" si="10"/>
        <v/>
      </c>
      <c r="AG47" s="6" t="str">
        <f t="shared" ca="1" si="11"/>
        <v/>
      </c>
      <c r="AH47" s="6" t="str">
        <f t="shared" ca="1" si="12"/>
        <v/>
      </c>
      <c r="AI47" s="6" t="str">
        <f t="shared" ca="1" si="13"/>
        <v/>
      </c>
      <c r="AJ47" s="6" t="str">
        <f t="shared" ca="1" si="14"/>
        <v/>
      </c>
      <c r="AK47" s="6" t="str">
        <f t="shared" ca="1" si="15"/>
        <v/>
      </c>
      <c r="AL47" s="6" t="str">
        <f t="shared" ca="1" si="16"/>
        <v/>
      </c>
      <c r="AM47" s="6" t="str">
        <f t="shared" ca="1" si="17"/>
        <v/>
      </c>
      <c r="AN47" s="6" t="str">
        <f t="shared" ca="1" si="18"/>
        <v/>
      </c>
      <c r="AO47" s="6" t="str">
        <f t="shared" ca="1" si="19"/>
        <v/>
      </c>
      <c r="AP47" s="6" t="str">
        <f t="shared" ca="1" si="20"/>
        <v/>
      </c>
      <c r="AQ47" s="6" t="str">
        <f t="shared" ca="1" si="21"/>
        <v/>
      </c>
      <c r="AR47" s="6" t="str">
        <f t="shared" ca="1" si="22"/>
        <v/>
      </c>
      <c r="AS47" s="6" t="str">
        <f t="shared" ca="1" si="23"/>
        <v/>
      </c>
      <c r="AT47" s="6" t="str">
        <f t="shared" ca="1" si="24"/>
        <v/>
      </c>
      <c r="AU47" s="6" t="str">
        <f t="shared" ca="1" si="25"/>
        <v/>
      </c>
      <c r="AV47" s="6" t="str">
        <f t="shared" ca="1" si="26"/>
        <v/>
      </c>
      <c r="AW47" s="6" t="str">
        <f t="shared" ca="1" si="27"/>
        <v/>
      </c>
      <c r="AY47" s="6" t="str">
        <f t="shared" ca="1" si="28"/>
        <v/>
      </c>
      <c r="AZ47" s="6" t="str">
        <f t="shared" ca="1" si="29"/>
        <v/>
      </c>
      <c r="BA47" s="6" t="str">
        <f t="shared" ca="1" si="30"/>
        <v/>
      </c>
      <c r="BB47" s="6" t="str">
        <f t="shared" ca="1" si="31"/>
        <v/>
      </c>
      <c r="BC47" s="6" t="str">
        <f t="shared" ca="1" si="32"/>
        <v/>
      </c>
      <c r="BD47" s="6" t="str">
        <f t="shared" ca="1" si="33"/>
        <v/>
      </c>
      <c r="BE47" s="6" t="str">
        <f t="shared" ca="1" si="34"/>
        <v/>
      </c>
      <c r="BF47" s="6" t="str">
        <f t="shared" ca="1" si="35"/>
        <v/>
      </c>
      <c r="BG47" s="6" t="str">
        <f t="shared" ca="1" si="36"/>
        <v/>
      </c>
      <c r="BH47" s="6" t="str">
        <f t="shared" ca="1" si="37"/>
        <v/>
      </c>
      <c r="BI47" s="6" t="str">
        <f t="shared" ca="1" si="38"/>
        <v/>
      </c>
      <c r="BJ47" s="6" t="str">
        <f t="shared" ca="1" si="39"/>
        <v/>
      </c>
      <c r="BK47" s="6" t="str">
        <f t="shared" ca="1" si="40"/>
        <v/>
      </c>
      <c r="BL47" s="6" t="str">
        <f t="shared" ca="1" si="41"/>
        <v/>
      </c>
      <c r="BM47" s="6" t="str">
        <f t="shared" ca="1" si="42"/>
        <v/>
      </c>
      <c r="BN47" s="6" t="str">
        <f t="shared" ca="1" si="43"/>
        <v/>
      </c>
      <c r="BO47" s="6" t="str">
        <f t="shared" ca="1" si="44"/>
        <v/>
      </c>
      <c r="BP47" s="6" t="str">
        <f t="shared" ca="1" si="45"/>
        <v/>
      </c>
      <c r="BQ47" s="6" t="str">
        <f t="shared" ca="1" si="46"/>
        <v/>
      </c>
      <c r="BR47" s="6" t="str">
        <f t="shared" ca="1" si="47"/>
        <v/>
      </c>
      <c r="BS47" s="6" t="str">
        <f t="shared" ca="1" si="48"/>
        <v/>
      </c>
      <c r="BU47" s="6" t="str">
        <f t="shared" ca="1" si="49"/>
        <v/>
      </c>
      <c r="BW47" s="515" t="str">
        <f t="shared" ca="1" si="50"/>
        <v/>
      </c>
      <c r="BX47" s="515">
        <f t="shared" ca="1" si="51"/>
        <v>0</v>
      </c>
      <c r="BY47" s="515" t="str">
        <f t="shared" ca="1" si="52"/>
        <v/>
      </c>
      <c r="CA47" s="6">
        <f t="shared" ca="1" si="53"/>
        <v>1</v>
      </c>
      <c r="CC47" s="523" t="str">
        <f t="shared" ca="1" si="54"/>
        <v/>
      </c>
      <c r="CE47" s="6" t="str">
        <f t="shared" ca="1" si="55"/>
        <v/>
      </c>
      <c r="CG47" s="524" t="str">
        <f ca="1">IF(V47=1,"",IF($AA$4=1,"",IF(LOG入力!BH47&gt;0,"",IF(N47=0,"",IF(DX47=1,"",IF(HT47=0,"","★"))))))</f>
        <v/>
      </c>
      <c r="CI47" s="74" t="str">
        <f t="shared" ca="1" si="56"/>
        <v/>
      </c>
      <c r="CK47" s="525" t="str">
        <f ca="1">IF(V47=1,"",IF(LOG入力!BH47&gt;0,1,0))</f>
        <v/>
      </c>
      <c r="CL47" s="74" t="str">
        <f t="shared" ca="1" si="57"/>
        <v/>
      </c>
      <c r="CN47" s="74" t="str">
        <f t="shared" ca="1" si="58"/>
        <v/>
      </c>
      <c r="CO47" s="74" t="str">
        <f t="shared" ca="1" si="59"/>
        <v/>
      </c>
      <c r="CQ47" s="74" t="str">
        <f t="shared" ca="1" si="60"/>
        <v/>
      </c>
      <c r="CR47" s="74" t="str">
        <f t="shared" ca="1" si="61"/>
        <v/>
      </c>
      <c r="CS47" s="74" t="str">
        <f t="shared" ca="1" si="62"/>
        <v/>
      </c>
      <c r="CT47" s="74" t="str">
        <f t="shared" ca="1" si="63"/>
        <v/>
      </c>
      <c r="CU47" s="74" t="str">
        <f t="shared" ca="1" si="64"/>
        <v/>
      </c>
      <c r="CV47" s="74" t="str">
        <f t="shared" ca="1" si="65"/>
        <v/>
      </c>
      <c r="CW47" s="74" t="str">
        <f t="shared" ca="1" si="66"/>
        <v/>
      </c>
      <c r="CX47" s="74" t="str">
        <f t="shared" ca="1" si="67"/>
        <v/>
      </c>
      <c r="CY47" s="74" t="str">
        <f t="shared" ca="1" si="68"/>
        <v/>
      </c>
      <c r="CZ47" s="74" t="str">
        <f t="shared" ca="1" si="69"/>
        <v/>
      </c>
      <c r="DA47" s="74" t="str">
        <f t="shared" ca="1" si="70"/>
        <v/>
      </c>
      <c r="DB47" s="74" t="str">
        <f t="shared" ca="1" si="71"/>
        <v/>
      </c>
      <c r="DD47" s="74" t="str">
        <f t="shared" ca="1" si="72"/>
        <v/>
      </c>
      <c r="DE47" s="74" t="str">
        <f t="shared" ca="1" si="73"/>
        <v/>
      </c>
      <c r="DF47" s="74" t="str">
        <f t="shared" ca="1" si="74"/>
        <v/>
      </c>
      <c r="DG47" s="74" t="str">
        <f t="shared" ca="1" si="75"/>
        <v/>
      </c>
      <c r="DH47" s="74" t="str">
        <f t="shared" ca="1" si="76"/>
        <v/>
      </c>
      <c r="DI47" s="74" t="str">
        <f t="shared" ca="1" si="77"/>
        <v/>
      </c>
      <c r="DJ47" s="74" t="str">
        <f t="shared" ca="1" si="78"/>
        <v/>
      </c>
      <c r="DK47" s="74" t="str">
        <f t="shared" ca="1" si="79"/>
        <v/>
      </c>
      <c r="DL47" s="74" t="str">
        <f t="shared" ca="1" si="80"/>
        <v/>
      </c>
      <c r="DM47" s="74" t="str">
        <f t="shared" ca="1" si="81"/>
        <v/>
      </c>
      <c r="DN47" s="74" t="str">
        <f t="shared" ca="1" si="82"/>
        <v/>
      </c>
      <c r="DO47" s="74" t="str">
        <f t="shared" ca="1" si="83"/>
        <v/>
      </c>
      <c r="DQ47" s="74" t="str">
        <f t="shared" ca="1" si="84"/>
        <v/>
      </c>
      <c r="DS47" s="74" t="str">
        <f t="shared" ca="1" si="85"/>
        <v/>
      </c>
      <c r="DT47" s="74" t="str">
        <f t="shared" ca="1" si="86"/>
        <v/>
      </c>
      <c r="DV47" s="525" t="str">
        <f t="shared" ca="1" si="87"/>
        <v/>
      </c>
      <c r="DW47" s="74" t="str">
        <f t="shared" ca="1" si="88"/>
        <v/>
      </c>
      <c r="DX47" s="485" t="str">
        <f t="shared" ca="1" si="89"/>
        <v/>
      </c>
      <c r="DY47" s="74" t="str">
        <f t="shared" ca="1" si="90"/>
        <v/>
      </c>
      <c r="DZ47" s="74" t="str">
        <f t="shared" ca="1" si="91"/>
        <v/>
      </c>
      <c r="EA47" s="74" t="str">
        <f t="shared" ca="1" si="92"/>
        <v/>
      </c>
      <c r="EC47" s="74" t="str">
        <f t="shared" ca="1" si="93"/>
        <v/>
      </c>
      <c r="ED47" s="74" t="str">
        <f t="shared" ca="1" si="94"/>
        <v/>
      </c>
      <c r="EE47" s="74" t="str">
        <f t="shared" ca="1" si="95"/>
        <v/>
      </c>
      <c r="EG47" s="479" t="str">
        <f ca="1">IF(V47=1,"",IF(LOG入力!BH47&gt;0,0,IF(CG47="★",0,IF(R47=1,0,IF(N47=0,0,1)))))</f>
        <v/>
      </c>
      <c r="EH47" s="483" t="str">
        <f t="shared" ca="1" si="96"/>
        <v/>
      </c>
      <c r="EI47" s="483" t="str">
        <f t="shared" ca="1" si="97"/>
        <v/>
      </c>
      <c r="EJ47" s="483" t="str">
        <f t="shared" ca="1" si="98"/>
        <v/>
      </c>
      <c r="EL47" s="71">
        <f t="shared" ca="1" si="99"/>
        <v>0</v>
      </c>
      <c r="EM47" s="6">
        <f t="shared" ca="1" si="100"/>
        <v>0</v>
      </c>
      <c r="EN47" s="6" t="str">
        <f t="shared" ca="1" si="101"/>
        <v/>
      </c>
      <c r="EO47" s="6">
        <f ca="1">IF(LOG入力!BH47&gt;0,0,IF(EM47=0,0,(IF(COUNTIF($EN$19:EN47,EN47)=1,IF($FS$3="N",1,IF(EH47=1,1,0))))))</f>
        <v>0</v>
      </c>
      <c r="EP47" s="6" t="str">
        <f ca="1">IF(LOG入力!BH47&gt;0,"",IF(EO47=1,$X47,""))</f>
        <v/>
      </c>
      <c r="EQ47" s="6" t="str">
        <f ca="1">IF(LOG入力!BH47&gt;0,"",IF(EO47=1,$Y47,""))</f>
        <v/>
      </c>
      <c r="ER47" s="520" t="str">
        <f ca="1">IF(LOG入力!BH47&gt;0,"",IF(COUNTIF($EP$19:$EP47,EP47)=1,EP47,""))</f>
        <v/>
      </c>
      <c r="ES47" s="520">
        <f ca="1">IF(LOG入力!BH47&gt;0,0,IF((EL47=1),IF(($ER47=""),0,1),0))</f>
        <v>0</v>
      </c>
      <c r="ET47" s="520" t="str">
        <f ca="1">IF(LOG入力!BH47&gt;0,"",IF(COUNTIF($EQ$19:EQ47,EQ47)=1,EQ47,""))</f>
        <v/>
      </c>
      <c r="EU47" s="539">
        <f ca="1">IF(LOG入力!BH47&gt;0,0,IF((EL47=1),IF(($ET47=""),0,1),0))</f>
        <v>0</v>
      </c>
      <c r="EV47" s="71">
        <f t="shared" ca="1" si="102"/>
        <v>0</v>
      </c>
      <c r="EW47" s="6">
        <f t="shared" ca="1" si="103"/>
        <v>0</v>
      </c>
      <c r="EX47" s="6" t="str">
        <f t="shared" ca="1" si="104"/>
        <v/>
      </c>
      <c r="EY47" s="6">
        <f ca="1">IF(LOG入力!BH47&gt;0,0,IF(EW47=0,0,(IF(COUNTIF($EX$19:EX47,EX47)=1,IF($FS$3="N",1,IF(EH47=1,1,0))))))</f>
        <v>0</v>
      </c>
      <c r="EZ47" s="6" t="str">
        <f ca="1">IF(LOG入力!BH47&gt;0,"",IF(EY47=1,$X47,""))</f>
        <v/>
      </c>
      <c r="FA47" s="6" t="str">
        <f ca="1">IF(LOG入力!BH47&gt;0,"",IF(EY47=1,$Y47,""))</f>
        <v/>
      </c>
      <c r="FB47" s="6" t="str">
        <f ca="1">IF(LOG入力!BH47&gt;0,"",IF(COUNTIF($EZ$19:$EZ47,EZ47)=1,EZ47,""))</f>
        <v/>
      </c>
      <c r="FC47" s="6">
        <f ca="1">IF(LOG入力!BH47&gt;0,0,IF((EV47=1),IF(($FB47=""),0,1),0))</f>
        <v>0</v>
      </c>
      <c r="FD47" s="6" t="str">
        <f ca="1">IF(LOG入力!BH47&gt;0,"",IF(COUNTIF($FA$19:FA47,FA47)=1,FA47,""))</f>
        <v/>
      </c>
      <c r="FE47" s="72">
        <f ca="1">IF(LOG入力!BH47&gt;0,0,IF((EV47=1),IF(($FD47=""),0,1),0))</f>
        <v>0</v>
      </c>
      <c r="FF47" s="71">
        <f t="shared" ca="1" si="105"/>
        <v>0</v>
      </c>
      <c r="FG47" s="6">
        <f t="shared" ca="1" si="106"/>
        <v>0</v>
      </c>
      <c r="FH47" s="6" t="str">
        <f t="shared" ca="1" si="107"/>
        <v/>
      </c>
      <c r="FI47" s="6">
        <f ca="1">IF(LOG入力!BH47&gt;0,0,IF(FG47=0,0,(IF(COUNTIF($FH$19:FH47,FH47)=1,IF($FS$3="N",1,IF(EH47=1,1,0))))))</f>
        <v>0</v>
      </c>
      <c r="FJ47" s="6" t="str">
        <f ca="1">IF(LOG入力!BH47&gt;0,"",IF(FI47=1,$X47,""))</f>
        <v/>
      </c>
      <c r="FK47" s="6" t="str">
        <f ca="1">IF(LOG入力!BH47&gt;0,"",IF(FI47=1,$Y47,""))</f>
        <v/>
      </c>
      <c r="FL47" s="6" t="str">
        <f ca="1">IF(LOG入力!BH47&gt;0,"",IF(COUNTIF($FJ$19:$FJ47,FJ47)=1,FJ47,""))</f>
        <v/>
      </c>
      <c r="FM47" s="6">
        <f ca="1">IF(LOG入力!BH47&gt;0,0,IF((FF47=1),IF(($FL47=""),0,1),0))</f>
        <v>0</v>
      </c>
      <c r="FN47" s="6" t="str">
        <f ca="1">IF(LOG入力!BH47&gt;0,"",IF(COUNTIF($FK$19:FK47,FK47)=1,FK47,""))</f>
        <v/>
      </c>
      <c r="FO47" s="72">
        <f ca="1">IF(LOG入力!BH47&gt;0,0,IF((FF47=1),IF(($FN47=""),0,1),0))</f>
        <v>0</v>
      </c>
      <c r="FP47" s="71">
        <f t="shared" ca="1" si="108"/>
        <v>0</v>
      </c>
      <c r="FQ47" s="6">
        <f t="shared" ca="1" si="109"/>
        <v>0</v>
      </c>
      <c r="FR47" s="6" t="str">
        <f t="shared" ca="1" si="110"/>
        <v/>
      </c>
      <c r="FS47" s="6">
        <f ca="1">IF(LOG入力!BH47&gt;0,0,IF(FQ47=0,0,(IF(COUNTIF($FR$19:FR47,FR47)=1,IF($FS$3="N",1,IF(EH47=1,1,0))))))</f>
        <v>0</v>
      </c>
      <c r="FT47" s="6" t="str">
        <f ca="1">IF(LOG入力!BH47&gt;0,"",IF(FS47=1,$X47,""))</f>
        <v/>
      </c>
      <c r="FU47" s="6" t="str">
        <f ca="1">IF(LOG入力!BH47&gt;0,"",IF(FS47=1,$Y47,""))</f>
        <v/>
      </c>
      <c r="FV47" s="6" t="str">
        <f ca="1">IF(LOG入力!BH47&gt;0,"",IF(COUNTIF($FT$19:$FT47,FT47)=1,FT47,""))</f>
        <v/>
      </c>
      <c r="FW47" s="6">
        <f ca="1">IF(LOG入力!BH47&gt;0,0,IF((FP47=1),IF(($FV47=""),0,1),0))</f>
        <v>0</v>
      </c>
      <c r="FX47" s="6" t="str">
        <f ca="1">IF(LOG入力!BH47&gt;0,"",IF(COUNTIF($FU$19:FU47,FU47)=1,FU47,""))</f>
        <v/>
      </c>
      <c r="FY47" s="72">
        <f ca="1">IF(LOG入力!BH47&gt;0,0,IF((FP47=1),IF(($FX47=""),0,1),0))</f>
        <v>0</v>
      </c>
      <c r="FZ47" s="71">
        <f t="shared" ca="1" si="111"/>
        <v>0</v>
      </c>
      <c r="GA47" s="6">
        <f t="shared" ca="1" si="112"/>
        <v>0</v>
      </c>
      <c r="GB47" s="6" t="str">
        <f t="shared" ca="1" si="113"/>
        <v/>
      </c>
      <c r="GC47" s="6">
        <f ca="1">IF(LOG入力!BH47&gt;0,0,IF(GA47=0,0,(IF(COUNTIF($GB$19:GB47,GB47)=1,IF($FS$3="N",1,IF(EH47=1,1,0))))))</f>
        <v>0</v>
      </c>
      <c r="GD47" s="6" t="str">
        <f ca="1">IF(LOG入力!BH47&gt;0,"",IF(GC47=1,$X47,""))</f>
        <v/>
      </c>
      <c r="GE47" s="6" t="str">
        <f ca="1">IF(LOG入力!BH47&gt;0,"",IF(GC47=1,$Y47,""))</f>
        <v/>
      </c>
      <c r="GF47" s="6" t="str">
        <f ca="1">IF(LOG入力!BH47&gt;0,"",IF(COUNTIF($GD$19:$GD47,GD47)=1,GD47,""))</f>
        <v/>
      </c>
      <c r="GG47" s="6">
        <f ca="1">IF(LOG入力!BH47&gt;0,0,IF((FZ47=1),IF(($GF47=""),0,1),0))</f>
        <v>0</v>
      </c>
      <c r="GH47" s="6" t="str">
        <f ca="1">IF(LOG入力!BH47&gt;0,"",IF(COUNTIF($GE$19:GE47,GE47)=1,GE47,""))</f>
        <v/>
      </c>
      <c r="GI47" s="72">
        <f ca="1">IF(LOG入力!BH47&gt;0,0,IF((FZ47=1),IF(($GH47=""),0,1),0))</f>
        <v>0</v>
      </c>
      <c r="GK47" s="455" t="str">
        <f ca="1">IF(V47=1,"",IF(LEN(LOG入力!AS47)=0,"",LOG入力!AS47))</f>
        <v/>
      </c>
      <c r="GL47" s="378" t="str">
        <f t="shared" ca="1" si="114"/>
        <v/>
      </c>
      <c r="GM47" s="378" t="str">
        <f t="shared" ca="1" si="115"/>
        <v/>
      </c>
      <c r="GN47" s="74" t="str">
        <f t="shared" ca="1" si="116"/>
        <v/>
      </c>
      <c r="GO47" s="74" t="str">
        <f t="shared" ca="1" si="117"/>
        <v/>
      </c>
      <c r="GQ47" s="74" t="str">
        <f t="shared" ca="1" si="118"/>
        <v/>
      </c>
      <c r="GR47" s="74" t="str">
        <f t="shared" ca="1" si="119"/>
        <v/>
      </c>
      <c r="GS47" s="74" t="str">
        <f t="shared" ca="1" si="120"/>
        <v/>
      </c>
      <c r="GT47" s="74" t="str">
        <f t="shared" ca="1" si="121"/>
        <v/>
      </c>
      <c r="GU47" s="74" t="str">
        <f t="shared" ca="1" si="122"/>
        <v/>
      </c>
      <c r="GV47" s="74" t="str">
        <f t="shared" ca="1" si="123"/>
        <v/>
      </c>
      <c r="GX47" s="74" t="str">
        <f t="shared" ca="1" si="124"/>
        <v/>
      </c>
      <c r="GY47" s="74" t="str">
        <f t="shared" ca="1" si="125"/>
        <v/>
      </c>
      <c r="GZ47" s="74" t="str">
        <f ca="1">IF(V47=1,"",IF(LOG入力!BH47&gt;0,0,IF(GY47=0,0,IF((VALUE((TYPE(VALUE(J47)))))=16,0,IF(VALUE(J47)&lt;60,1,IF(VALUE(J47)&lt;100,0,IF(VALUE(J47)&lt;600,2,0)))))))</f>
        <v/>
      </c>
      <c r="HA47" s="74" t="str">
        <f t="shared" ca="1" si="126"/>
        <v/>
      </c>
      <c r="HB47" s="74" t="str">
        <f ca="1">IF(V47=1,"",IF(LOG入力!BH47&gt;0,0,IF(HA47=0,0,IF((VALUE((TYPE(VALUE(L47)))))=16,0,IF(VALUE(L47)&lt;60,1,IF(VALUE(L47)&lt;100,0,IF(VALUE(L47)&lt;600,2,0)))))))</f>
        <v/>
      </c>
      <c r="HD47" s="74" t="str">
        <f t="shared" ca="1" si="127"/>
        <v/>
      </c>
      <c r="HF47" s="74" t="str">
        <f t="shared" ca="1" si="128"/>
        <v/>
      </c>
      <c r="HG47" s="74" t="str">
        <f t="shared" ca="1" si="129"/>
        <v/>
      </c>
      <c r="HH47" s="74" t="str">
        <f t="shared" ca="1" si="130"/>
        <v/>
      </c>
      <c r="HI47" s="74" t="str">
        <f t="shared" ca="1" si="131"/>
        <v/>
      </c>
      <c r="HJ47" s="74" t="str">
        <f t="shared" ca="1" si="132"/>
        <v/>
      </c>
      <c r="HK47" s="74" t="str">
        <f t="shared" ca="1" si="133"/>
        <v/>
      </c>
      <c r="HL47" s="74" t="str">
        <f t="shared" ca="1" si="134"/>
        <v/>
      </c>
      <c r="HM47" s="74" t="str">
        <f t="shared" ca="1" si="135"/>
        <v/>
      </c>
      <c r="HN47" s="74" t="str">
        <f t="shared" ca="1" si="136"/>
        <v/>
      </c>
      <c r="HO47" s="529" t="str">
        <f t="shared" ca="1" si="137"/>
        <v/>
      </c>
      <c r="HP47" s="74" t="str">
        <f t="shared" ca="1" si="138"/>
        <v/>
      </c>
      <c r="HQ47" s="74" t="str">
        <f t="shared" ca="1" si="139"/>
        <v/>
      </c>
      <c r="HR47" s="74" t="str">
        <f t="shared" ca="1" si="140"/>
        <v/>
      </c>
      <c r="HS47" s="74" t="str">
        <f t="shared" ca="1" si="141"/>
        <v/>
      </c>
      <c r="HT47" s="74" t="str">
        <f ca="1">IF(V47=1,"",IF(LOG入力!BH47&gt;0,0,IF(DV47=1,0,IF(N47="0",0,IF(SUM(HD47:HS47)&gt;0,1,0)))))</f>
        <v/>
      </c>
      <c r="HV47" s="152" t="s">
        <v>191</v>
      </c>
      <c r="HW47" s="153" t="s">
        <v>173</v>
      </c>
    </row>
    <row r="48" spans="1:234" x14ac:dyDescent="0.15">
      <c r="A48" s="5">
        <v>30</v>
      </c>
      <c r="B48" s="487" t="str">
        <f t="shared" ca="1" si="0"/>
        <v/>
      </c>
      <c r="C48" s="579" t="str">
        <f ca="1">LOG入力!AP48</f>
        <v/>
      </c>
      <c r="D48" s="549" t="str">
        <f ca="1">LOG入力!AQ48</f>
        <v/>
      </c>
      <c r="E48" s="549" t="str">
        <f ca="1">LOG入力!AR48</f>
        <v/>
      </c>
      <c r="F48" s="550" t="str">
        <f t="shared" ca="1" si="1"/>
        <v/>
      </c>
      <c r="G48" s="579" t="str">
        <f ca="1">LOG入力!AT48</f>
        <v/>
      </c>
      <c r="H48" s="553" t="str">
        <f ca="1">LOG入力!AU48</f>
        <v/>
      </c>
      <c r="I48" s="553" t="str">
        <f ca="1">LOG入力!AV48</f>
        <v/>
      </c>
      <c r="J48" s="580" t="str">
        <f ca="1">LOG入力!AW48</f>
        <v/>
      </c>
      <c r="K48" s="581" t="str">
        <f ca="1">LOG入力!BJ48</f>
        <v/>
      </c>
      <c r="L48" s="580" t="str">
        <f ca="1">LOG入力!AY48</f>
        <v/>
      </c>
      <c r="M48" s="556" t="str">
        <f ca="1">LOG入力!BK48</f>
        <v/>
      </c>
      <c r="N48" s="338" t="str">
        <f ca="1">IF(V48=1,"",IF(LOG入力!AJ48=1,"1",LOG入力!BA48))</f>
        <v/>
      </c>
      <c r="O48" s="557" t="str">
        <f ca="1">IF(V48=1,"",IF(LEN(LOG入力!O48)=0,"",LOG入力!O48))</f>
        <v/>
      </c>
      <c r="P48" s="336" t="str">
        <f ca="1">IF(V48=1,"",IF($AA$4=1,"",IF(LOG入力!BG48=1,"",CONCATENATE($ER48,$FB48,$FL48,$FV48,$GF48))))</f>
        <v/>
      </c>
      <c r="Q48" s="337" t="str">
        <f ca="1">IF(V48=1,"",IF($AA$4=1,"",IF(LOG入力!BG48=1,"",CONCATENATE($ET48,$FD48,$FN48,$FX48,$GH48))))</f>
        <v/>
      </c>
      <c r="R48" s="338" t="str">
        <f ca="1">IF(V48=1,"",IF($AA$4=1,"",IF(LOG入力!BH48&gt;0,0,AA48)))</f>
        <v/>
      </c>
      <c r="S48" s="558" t="str">
        <f t="shared" ca="1" si="2"/>
        <v/>
      </c>
      <c r="T48" s="680"/>
      <c r="U48" s="38"/>
      <c r="V48" s="196">
        <f ca="1">LOG入力!AN48</f>
        <v>1</v>
      </c>
      <c r="W48" s="38"/>
      <c r="X48" s="516" t="str">
        <f t="shared" ca="1" si="3"/>
        <v/>
      </c>
      <c r="Y48" s="515" t="str">
        <f t="shared" ca="1" si="4"/>
        <v/>
      </c>
      <c r="Z48" s="518" t="str">
        <f t="shared" ca="1" si="5"/>
        <v/>
      </c>
      <c r="AA48" s="574" t="str">
        <f t="shared" ca="1" si="6"/>
        <v/>
      </c>
      <c r="AC48" s="6" t="str">
        <f t="shared" ca="1" si="7"/>
        <v/>
      </c>
      <c r="AD48" s="6" t="str">
        <f t="shared" ca="1" si="8"/>
        <v/>
      </c>
      <c r="AE48" s="6" t="str">
        <f t="shared" ca="1" si="9"/>
        <v/>
      </c>
      <c r="AF48" s="6" t="str">
        <f t="shared" ca="1" si="10"/>
        <v/>
      </c>
      <c r="AG48" s="6" t="str">
        <f t="shared" ca="1" si="11"/>
        <v/>
      </c>
      <c r="AH48" s="6" t="str">
        <f t="shared" ca="1" si="12"/>
        <v/>
      </c>
      <c r="AI48" s="6" t="str">
        <f t="shared" ca="1" si="13"/>
        <v/>
      </c>
      <c r="AJ48" s="6" t="str">
        <f t="shared" ca="1" si="14"/>
        <v/>
      </c>
      <c r="AK48" s="6" t="str">
        <f t="shared" ca="1" si="15"/>
        <v/>
      </c>
      <c r="AL48" s="6" t="str">
        <f t="shared" ca="1" si="16"/>
        <v/>
      </c>
      <c r="AM48" s="6" t="str">
        <f t="shared" ca="1" si="17"/>
        <v/>
      </c>
      <c r="AN48" s="6" t="str">
        <f t="shared" ca="1" si="18"/>
        <v/>
      </c>
      <c r="AO48" s="6" t="str">
        <f t="shared" ca="1" si="19"/>
        <v/>
      </c>
      <c r="AP48" s="6" t="str">
        <f t="shared" ca="1" si="20"/>
        <v/>
      </c>
      <c r="AQ48" s="6" t="str">
        <f t="shared" ca="1" si="21"/>
        <v/>
      </c>
      <c r="AR48" s="6" t="str">
        <f t="shared" ca="1" si="22"/>
        <v/>
      </c>
      <c r="AS48" s="6" t="str">
        <f t="shared" ca="1" si="23"/>
        <v/>
      </c>
      <c r="AT48" s="6" t="str">
        <f t="shared" ca="1" si="24"/>
        <v/>
      </c>
      <c r="AU48" s="6" t="str">
        <f t="shared" ca="1" si="25"/>
        <v/>
      </c>
      <c r="AV48" s="6" t="str">
        <f t="shared" ca="1" si="26"/>
        <v/>
      </c>
      <c r="AW48" s="6" t="str">
        <f t="shared" ca="1" si="27"/>
        <v/>
      </c>
      <c r="AY48" s="6" t="str">
        <f t="shared" ca="1" si="28"/>
        <v/>
      </c>
      <c r="AZ48" s="6" t="str">
        <f t="shared" ca="1" si="29"/>
        <v/>
      </c>
      <c r="BA48" s="6" t="str">
        <f t="shared" ca="1" si="30"/>
        <v/>
      </c>
      <c r="BB48" s="6" t="str">
        <f t="shared" ca="1" si="31"/>
        <v/>
      </c>
      <c r="BC48" s="6" t="str">
        <f t="shared" ca="1" si="32"/>
        <v/>
      </c>
      <c r="BD48" s="6" t="str">
        <f t="shared" ca="1" si="33"/>
        <v/>
      </c>
      <c r="BE48" s="6" t="str">
        <f t="shared" ca="1" si="34"/>
        <v/>
      </c>
      <c r="BF48" s="6" t="str">
        <f t="shared" ca="1" si="35"/>
        <v/>
      </c>
      <c r="BG48" s="6" t="str">
        <f t="shared" ca="1" si="36"/>
        <v/>
      </c>
      <c r="BH48" s="6" t="str">
        <f t="shared" ca="1" si="37"/>
        <v/>
      </c>
      <c r="BI48" s="6" t="str">
        <f t="shared" ca="1" si="38"/>
        <v/>
      </c>
      <c r="BJ48" s="6" t="str">
        <f t="shared" ca="1" si="39"/>
        <v/>
      </c>
      <c r="BK48" s="6" t="str">
        <f t="shared" ca="1" si="40"/>
        <v/>
      </c>
      <c r="BL48" s="6" t="str">
        <f t="shared" ca="1" si="41"/>
        <v/>
      </c>
      <c r="BM48" s="6" t="str">
        <f t="shared" ca="1" si="42"/>
        <v/>
      </c>
      <c r="BN48" s="6" t="str">
        <f t="shared" ca="1" si="43"/>
        <v/>
      </c>
      <c r="BO48" s="6" t="str">
        <f t="shared" ca="1" si="44"/>
        <v/>
      </c>
      <c r="BP48" s="6" t="str">
        <f t="shared" ca="1" si="45"/>
        <v/>
      </c>
      <c r="BQ48" s="6" t="str">
        <f t="shared" ca="1" si="46"/>
        <v/>
      </c>
      <c r="BR48" s="6" t="str">
        <f t="shared" ca="1" si="47"/>
        <v/>
      </c>
      <c r="BS48" s="6" t="str">
        <f t="shared" ca="1" si="48"/>
        <v/>
      </c>
      <c r="BU48" s="6" t="str">
        <f t="shared" ca="1" si="49"/>
        <v/>
      </c>
      <c r="BW48" s="515" t="str">
        <f t="shared" ca="1" si="50"/>
        <v/>
      </c>
      <c r="BX48" s="515">
        <f t="shared" ca="1" si="51"/>
        <v>0</v>
      </c>
      <c r="BY48" s="515" t="str">
        <f t="shared" ca="1" si="52"/>
        <v/>
      </c>
      <c r="CA48" s="6">
        <f t="shared" ca="1" si="53"/>
        <v>1</v>
      </c>
      <c r="CC48" s="523" t="str">
        <f t="shared" ca="1" si="54"/>
        <v/>
      </c>
      <c r="CE48" s="6" t="str">
        <f t="shared" ca="1" si="55"/>
        <v/>
      </c>
      <c r="CG48" s="524" t="str">
        <f ca="1">IF(V48=1,"",IF($AA$4=1,"",IF(LOG入力!BH48&gt;0,"",IF(N48=0,"",IF(DX48=1,"",IF(HT48=0,"","★"))))))</f>
        <v/>
      </c>
      <c r="CI48" s="74" t="str">
        <f t="shared" ca="1" si="56"/>
        <v/>
      </c>
      <c r="CK48" s="525" t="str">
        <f ca="1">IF(V48=1,"",IF(LOG入力!BH48&gt;0,1,0))</f>
        <v/>
      </c>
      <c r="CL48" s="74" t="str">
        <f t="shared" ca="1" si="57"/>
        <v/>
      </c>
      <c r="CN48" s="74" t="str">
        <f t="shared" ca="1" si="58"/>
        <v/>
      </c>
      <c r="CO48" s="74" t="str">
        <f t="shared" ca="1" si="59"/>
        <v/>
      </c>
      <c r="CQ48" s="74" t="str">
        <f t="shared" ca="1" si="60"/>
        <v/>
      </c>
      <c r="CR48" s="74" t="str">
        <f t="shared" ca="1" si="61"/>
        <v/>
      </c>
      <c r="CS48" s="74" t="str">
        <f t="shared" ca="1" si="62"/>
        <v/>
      </c>
      <c r="CT48" s="74" t="str">
        <f t="shared" ca="1" si="63"/>
        <v/>
      </c>
      <c r="CU48" s="74" t="str">
        <f t="shared" ca="1" si="64"/>
        <v/>
      </c>
      <c r="CV48" s="74" t="str">
        <f t="shared" ca="1" si="65"/>
        <v/>
      </c>
      <c r="CW48" s="74" t="str">
        <f t="shared" ca="1" si="66"/>
        <v/>
      </c>
      <c r="CX48" s="74" t="str">
        <f t="shared" ca="1" si="67"/>
        <v/>
      </c>
      <c r="CY48" s="74" t="str">
        <f t="shared" ca="1" si="68"/>
        <v/>
      </c>
      <c r="CZ48" s="74" t="str">
        <f t="shared" ca="1" si="69"/>
        <v/>
      </c>
      <c r="DA48" s="74" t="str">
        <f t="shared" ca="1" si="70"/>
        <v/>
      </c>
      <c r="DB48" s="74" t="str">
        <f t="shared" ca="1" si="71"/>
        <v/>
      </c>
      <c r="DD48" s="74" t="str">
        <f t="shared" ca="1" si="72"/>
        <v/>
      </c>
      <c r="DE48" s="74" t="str">
        <f t="shared" ca="1" si="73"/>
        <v/>
      </c>
      <c r="DF48" s="74" t="str">
        <f t="shared" ca="1" si="74"/>
        <v/>
      </c>
      <c r="DG48" s="74" t="str">
        <f t="shared" ca="1" si="75"/>
        <v/>
      </c>
      <c r="DH48" s="74" t="str">
        <f t="shared" ca="1" si="76"/>
        <v/>
      </c>
      <c r="DI48" s="74" t="str">
        <f t="shared" ca="1" si="77"/>
        <v/>
      </c>
      <c r="DJ48" s="74" t="str">
        <f t="shared" ca="1" si="78"/>
        <v/>
      </c>
      <c r="DK48" s="74" t="str">
        <f t="shared" ca="1" si="79"/>
        <v/>
      </c>
      <c r="DL48" s="74" t="str">
        <f t="shared" ca="1" si="80"/>
        <v/>
      </c>
      <c r="DM48" s="74" t="str">
        <f t="shared" ca="1" si="81"/>
        <v/>
      </c>
      <c r="DN48" s="74" t="str">
        <f t="shared" ca="1" si="82"/>
        <v/>
      </c>
      <c r="DO48" s="74" t="str">
        <f t="shared" ca="1" si="83"/>
        <v/>
      </c>
      <c r="DQ48" s="74" t="str">
        <f t="shared" ca="1" si="84"/>
        <v/>
      </c>
      <c r="DS48" s="74" t="str">
        <f t="shared" ca="1" si="85"/>
        <v/>
      </c>
      <c r="DT48" s="74" t="str">
        <f t="shared" ca="1" si="86"/>
        <v/>
      </c>
      <c r="DV48" s="525" t="str">
        <f t="shared" ca="1" si="87"/>
        <v/>
      </c>
      <c r="DW48" s="74" t="str">
        <f t="shared" ca="1" si="88"/>
        <v/>
      </c>
      <c r="DX48" s="485" t="str">
        <f t="shared" ca="1" si="89"/>
        <v/>
      </c>
      <c r="DY48" s="74" t="str">
        <f t="shared" ca="1" si="90"/>
        <v/>
      </c>
      <c r="DZ48" s="74" t="str">
        <f t="shared" ca="1" si="91"/>
        <v/>
      </c>
      <c r="EA48" s="74" t="str">
        <f t="shared" ca="1" si="92"/>
        <v/>
      </c>
      <c r="EC48" s="74" t="str">
        <f t="shared" ca="1" si="93"/>
        <v/>
      </c>
      <c r="ED48" s="74" t="str">
        <f t="shared" ca="1" si="94"/>
        <v/>
      </c>
      <c r="EE48" s="74" t="str">
        <f t="shared" ca="1" si="95"/>
        <v/>
      </c>
      <c r="EG48" s="479" t="str">
        <f ca="1">IF(V48=1,"",IF(LOG入力!BH48&gt;0,0,IF(CG48="★",0,IF(R48=1,0,IF(N48=0,0,1)))))</f>
        <v/>
      </c>
      <c r="EH48" s="483" t="str">
        <f t="shared" ca="1" si="96"/>
        <v/>
      </c>
      <c r="EI48" s="483" t="str">
        <f t="shared" ca="1" si="97"/>
        <v/>
      </c>
      <c r="EJ48" s="483" t="str">
        <f t="shared" ca="1" si="98"/>
        <v/>
      </c>
      <c r="EL48" s="71">
        <f t="shared" ca="1" si="99"/>
        <v>0</v>
      </c>
      <c r="EM48" s="6">
        <f t="shared" ca="1" si="100"/>
        <v>0</v>
      </c>
      <c r="EN48" s="6" t="str">
        <f t="shared" ca="1" si="101"/>
        <v/>
      </c>
      <c r="EO48" s="6">
        <f ca="1">IF(LOG入力!BH48&gt;0,0,IF(EM48=0,0,(IF(COUNTIF($EN$19:EN48,EN48)=1,IF($FS$3="N",1,IF(EH48=1,1,0))))))</f>
        <v>0</v>
      </c>
      <c r="EP48" s="6" t="str">
        <f ca="1">IF(LOG入力!BH48&gt;0,"",IF(EO48=1,$X48,""))</f>
        <v/>
      </c>
      <c r="EQ48" s="6" t="str">
        <f ca="1">IF(LOG入力!BH48&gt;0,"",IF(EO48=1,$Y48,""))</f>
        <v/>
      </c>
      <c r="ER48" s="520" t="str">
        <f ca="1">IF(LOG入力!BH48&gt;0,"",IF(COUNTIF($EP$19:$EP48,EP48)=1,EP48,""))</f>
        <v/>
      </c>
      <c r="ES48" s="520">
        <f ca="1">IF(LOG入力!BH48&gt;0,0,IF((EL48=1),IF(($ER48=""),0,1),0))</f>
        <v>0</v>
      </c>
      <c r="ET48" s="520" t="str">
        <f ca="1">IF(LOG入力!BH48&gt;0,"",IF(COUNTIF($EQ$19:EQ48,EQ48)=1,EQ48,""))</f>
        <v/>
      </c>
      <c r="EU48" s="539">
        <f ca="1">IF(LOG入力!BH48&gt;0,0,IF((EL48=1),IF(($ET48=""),0,1),0))</f>
        <v>0</v>
      </c>
      <c r="EV48" s="71">
        <f t="shared" ca="1" si="102"/>
        <v>0</v>
      </c>
      <c r="EW48" s="6">
        <f t="shared" ca="1" si="103"/>
        <v>0</v>
      </c>
      <c r="EX48" s="6" t="str">
        <f t="shared" ca="1" si="104"/>
        <v/>
      </c>
      <c r="EY48" s="6">
        <f ca="1">IF(LOG入力!BH48&gt;0,0,IF(EW48=0,0,(IF(COUNTIF($EX$19:EX48,EX48)=1,IF($FS$3="N",1,IF(EH48=1,1,0))))))</f>
        <v>0</v>
      </c>
      <c r="EZ48" s="6" t="str">
        <f ca="1">IF(LOG入力!BH48&gt;0,"",IF(EY48=1,$X48,""))</f>
        <v/>
      </c>
      <c r="FA48" s="6" t="str">
        <f ca="1">IF(LOG入力!BH48&gt;0,"",IF(EY48=1,$Y48,""))</f>
        <v/>
      </c>
      <c r="FB48" s="6" t="str">
        <f ca="1">IF(LOG入力!BH48&gt;0,"",IF(COUNTIF($EZ$19:$EZ48,EZ48)=1,EZ48,""))</f>
        <v/>
      </c>
      <c r="FC48" s="6">
        <f ca="1">IF(LOG入力!BH48&gt;0,0,IF((EV48=1),IF(($FB48=""),0,1),0))</f>
        <v>0</v>
      </c>
      <c r="FD48" s="6" t="str">
        <f ca="1">IF(LOG入力!BH48&gt;0,"",IF(COUNTIF($FA$19:FA48,FA48)=1,FA48,""))</f>
        <v/>
      </c>
      <c r="FE48" s="72">
        <f ca="1">IF(LOG入力!BH48&gt;0,0,IF((EV48=1),IF(($FD48=""),0,1),0))</f>
        <v>0</v>
      </c>
      <c r="FF48" s="71">
        <f t="shared" ca="1" si="105"/>
        <v>0</v>
      </c>
      <c r="FG48" s="6">
        <f t="shared" ca="1" si="106"/>
        <v>0</v>
      </c>
      <c r="FH48" s="6" t="str">
        <f t="shared" ca="1" si="107"/>
        <v/>
      </c>
      <c r="FI48" s="6">
        <f ca="1">IF(LOG入力!BH48&gt;0,0,IF(FG48=0,0,(IF(COUNTIF($FH$19:FH48,FH48)=1,IF($FS$3="N",1,IF(EH48=1,1,0))))))</f>
        <v>0</v>
      </c>
      <c r="FJ48" s="6" t="str">
        <f ca="1">IF(LOG入力!BH48&gt;0,"",IF(FI48=1,$X48,""))</f>
        <v/>
      </c>
      <c r="FK48" s="6" t="str">
        <f ca="1">IF(LOG入力!BH48&gt;0,"",IF(FI48=1,$Y48,""))</f>
        <v/>
      </c>
      <c r="FL48" s="6" t="str">
        <f ca="1">IF(LOG入力!BH48&gt;0,"",IF(COUNTIF($FJ$19:$FJ48,FJ48)=1,FJ48,""))</f>
        <v/>
      </c>
      <c r="FM48" s="6">
        <f ca="1">IF(LOG入力!BH48&gt;0,0,IF((FF48=1),IF(($FL48=""),0,1),0))</f>
        <v>0</v>
      </c>
      <c r="FN48" s="6" t="str">
        <f ca="1">IF(LOG入力!BH48&gt;0,"",IF(COUNTIF($FK$19:FK48,FK48)=1,FK48,""))</f>
        <v/>
      </c>
      <c r="FO48" s="72">
        <f ca="1">IF(LOG入力!BH48&gt;0,0,IF((FF48=1),IF(($FN48=""),0,1),0))</f>
        <v>0</v>
      </c>
      <c r="FP48" s="71">
        <f t="shared" ca="1" si="108"/>
        <v>0</v>
      </c>
      <c r="FQ48" s="6">
        <f t="shared" ca="1" si="109"/>
        <v>0</v>
      </c>
      <c r="FR48" s="6" t="str">
        <f t="shared" ca="1" si="110"/>
        <v/>
      </c>
      <c r="FS48" s="6">
        <f ca="1">IF(LOG入力!BH48&gt;0,0,IF(FQ48=0,0,(IF(COUNTIF($FR$19:FR48,FR48)=1,IF($FS$3="N",1,IF(EH48=1,1,0))))))</f>
        <v>0</v>
      </c>
      <c r="FT48" s="6" t="str">
        <f ca="1">IF(LOG入力!BH48&gt;0,"",IF(FS48=1,$X48,""))</f>
        <v/>
      </c>
      <c r="FU48" s="6" t="str">
        <f ca="1">IF(LOG入力!BH48&gt;0,"",IF(FS48=1,$Y48,""))</f>
        <v/>
      </c>
      <c r="FV48" s="6" t="str">
        <f ca="1">IF(LOG入力!BH48&gt;0,"",IF(COUNTIF($FT$19:$FT48,FT48)=1,FT48,""))</f>
        <v/>
      </c>
      <c r="FW48" s="6">
        <f ca="1">IF(LOG入力!BH48&gt;0,0,IF((FP48=1),IF(($FV48=""),0,1),0))</f>
        <v>0</v>
      </c>
      <c r="FX48" s="6" t="str">
        <f ca="1">IF(LOG入力!BH48&gt;0,"",IF(COUNTIF($FU$19:FU48,FU48)=1,FU48,""))</f>
        <v/>
      </c>
      <c r="FY48" s="72">
        <f ca="1">IF(LOG入力!BH48&gt;0,0,IF((FP48=1),IF(($FX48=""),0,1),0))</f>
        <v>0</v>
      </c>
      <c r="FZ48" s="71">
        <f t="shared" ca="1" si="111"/>
        <v>0</v>
      </c>
      <c r="GA48" s="6">
        <f t="shared" ca="1" si="112"/>
        <v>0</v>
      </c>
      <c r="GB48" s="6" t="str">
        <f t="shared" ca="1" si="113"/>
        <v/>
      </c>
      <c r="GC48" s="6">
        <f ca="1">IF(LOG入力!BH48&gt;0,0,IF(GA48=0,0,(IF(COUNTIF($GB$19:GB48,GB48)=1,IF($FS$3="N",1,IF(EH48=1,1,0))))))</f>
        <v>0</v>
      </c>
      <c r="GD48" s="6" t="str">
        <f ca="1">IF(LOG入力!BH48&gt;0,"",IF(GC48=1,$X48,""))</f>
        <v/>
      </c>
      <c r="GE48" s="6" t="str">
        <f ca="1">IF(LOG入力!BH48&gt;0,"",IF(GC48=1,$Y48,""))</f>
        <v/>
      </c>
      <c r="GF48" s="6" t="str">
        <f ca="1">IF(LOG入力!BH48&gt;0,"",IF(COUNTIF($GD$19:$GD48,GD48)=1,GD48,""))</f>
        <v/>
      </c>
      <c r="GG48" s="6">
        <f ca="1">IF(LOG入力!BH48&gt;0,0,IF((FZ48=1),IF(($GF48=""),0,1),0))</f>
        <v>0</v>
      </c>
      <c r="GH48" s="6" t="str">
        <f ca="1">IF(LOG入力!BH48&gt;0,"",IF(COUNTIF($GE$19:GE48,GE48)=1,GE48,""))</f>
        <v/>
      </c>
      <c r="GI48" s="72">
        <f ca="1">IF(LOG入力!BH48&gt;0,0,IF((FZ48=1),IF(($GH48=""),0,1),0))</f>
        <v>0</v>
      </c>
      <c r="GK48" s="455" t="str">
        <f ca="1">IF(V48=1,"",IF(LEN(LOG入力!AS48)=0,"",LOG入力!AS48))</f>
        <v/>
      </c>
      <c r="GL48" s="378" t="str">
        <f t="shared" ca="1" si="114"/>
        <v/>
      </c>
      <c r="GM48" s="378" t="str">
        <f t="shared" ca="1" si="115"/>
        <v/>
      </c>
      <c r="GN48" s="74" t="str">
        <f t="shared" ca="1" si="116"/>
        <v/>
      </c>
      <c r="GO48" s="74" t="str">
        <f t="shared" ca="1" si="117"/>
        <v/>
      </c>
      <c r="GQ48" s="74" t="str">
        <f t="shared" ca="1" si="118"/>
        <v/>
      </c>
      <c r="GR48" s="74" t="str">
        <f t="shared" ca="1" si="119"/>
        <v/>
      </c>
      <c r="GS48" s="74" t="str">
        <f t="shared" ca="1" si="120"/>
        <v/>
      </c>
      <c r="GT48" s="74" t="str">
        <f t="shared" ca="1" si="121"/>
        <v/>
      </c>
      <c r="GU48" s="74" t="str">
        <f t="shared" ca="1" si="122"/>
        <v/>
      </c>
      <c r="GV48" s="74" t="str">
        <f t="shared" ca="1" si="123"/>
        <v/>
      </c>
      <c r="GX48" s="74" t="str">
        <f t="shared" ca="1" si="124"/>
        <v/>
      </c>
      <c r="GY48" s="74" t="str">
        <f t="shared" ca="1" si="125"/>
        <v/>
      </c>
      <c r="GZ48" s="74" t="str">
        <f ca="1">IF(V48=1,"",IF(LOG入力!BH48&gt;0,0,IF(GY48=0,0,IF((VALUE((TYPE(VALUE(J48)))))=16,0,IF(VALUE(J48)&lt;60,1,IF(VALUE(J48)&lt;100,0,IF(VALUE(J48)&lt;600,2,0)))))))</f>
        <v/>
      </c>
      <c r="HA48" s="74" t="str">
        <f t="shared" ca="1" si="126"/>
        <v/>
      </c>
      <c r="HB48" s="74" t="str">
        <f ca="1">IF(V48=1,"",IF(LOG入力!BH48&gt;0,0,IF(HA48=0,0,IF((VALUE((TYPE(VALUE(L48)))))=16,0,IF(VALUE(L48)&lt;60,1,IF(VALUE(L48)&lt;100,0,IF(VALUE(L48)&lt;600,2,0)))))))</f>
        <v/>
      </c>
      <c r="HD48" s="74" t="str">
        <f t="shared" ca="1" si="127"/>
        <v/>
      </c>
      <c r="HF48" s="74" t="str">
        <f t="shared" ca="1" si="128"/>
        <v/>
      </c>
      <c r="HG48" s="74" t="str">
        <f t="shared" ca="1" si="129"/>
        <v/>
      </c>
      <c r="HH48" s="74" t="str">
        <f t="shared" ca="1" si="130"/>
        <v/>
      </c>
      <c r="HI48" s="74" t="str">
        <f t="shared" ca="1" si="131"/>
        <v/>
      </c>
      <c r="HJ48" s="74" t="str">
        <f t="shared" ca="1" si="132"/>
        <v/>
      </c>
      <c r="HK48" s="74" t="str">
        <f t="shared" ca="1" si="133"/>
        <v/>
      </c>
      <c r="HL48" s="74" t="str">
        <f t="shared" ca="1" si="134"/>
        <v/>
      </c>
      <c r="HM48" s="74" t="str">
        <f t="shared" ca="1" si="135"/>
        <v/>
      </c>
      <c r="HN48" s="74" t="str">
        <f t="shared" ca="1" si="136"/>
        <v/>
      </c>
      <c r="HO48" s="529" t="str">
        <f t="shared" ca="1" si="137"/>
        <v/>
      </c>
      <c r="HP48" s="74" t="str">
        <f t="shared" ca="1" si="138"/>
        <v/>
      </c>
      <c r="HQ48" s="74" t="str">
        <f t="shared" ca="1" si="139"/>
        <v/>
      </c>
      <c r="HR48" s="74" t="str">
        <f t="shared" ca="1" si="140"/>
        <v/>
      </c>
      <c r="HS48" s="74" t="str">
        <f t="shared" ca="1" si="141"/>
        <v/>
      </c>
      <c r="HT48" s="74" t="str">
        <f ca="1">IF(V48=1,"",IF(LOG入力!BH48&gt;0,0,IF(DV48=1,0,IF(N48="0",0,IF(SUM(HD48:HS48)&gt;0,1,0)))))</f>
        <v/>
      </c>
      <c r="HV48" s="152" t="s">
        <v>192</v>
      </c>
      <c r="HW48" s="153" t="s">
        <v>173</v>
      </c>
    </row>
    <row r="49" spans="1:231" x14ac:dyDescent="0.15">
      <c r="A49" s="5"/>
      <c r="B49" s="560" t="str">
        <f t="shared" ca="1" si="0"/>
        <v/>
      </c>
      <c r="C49" s="561" t="str">
        <f ca="1">LOG入力!AP49</f>
        <v/>
      </c>
      <c r="D49" s="562" t="str">
        <f ca="1">LOG入力!AQ49</f>
        <v/>
      </c>
      <c r="E49" s="562" t="str">
        <f ca="1">LOG入力!AR49</f>
        <v/>
      </c>
      <c r="F49" s="563" t="str">
        <f t="shared" ca="1" si="1"/>
        <v/>
      </c>
      <c r="G49" s="582" t="str">
        <f ca="1">LOG入力!AT49</f>
        <v/>
      </c>
      <c r="H49" s="507" t="str">
        <f ca="1">LOG入力!AU49</f>
        <v/>
      </c>
      <c r="I49" s="507" t="str">
        <f ca="1">LOG入力!AV49</f>
        <v/>
      </c>
      <c r="J49" s="583" t="str">
        <f ca="1">LOG入力!AW49</f>
        <v/>
      </c>
      <c r="K49" s="584" t="str">
        <f ca="1">LOG入力!BJ49</f>
        <v/>
      </c>
      <c r="L49" s="583" t="str">
        <f ca="1">LOG入力!AY49</f>
        <v/>
      </c>
      <c r="M49" s="566" t="str">
        <f ca="1">LOG入力!BK49</f>
        <v/>
      </c>
      <c r="N49" s="567" t="str">
        <f ca="1">IF(V49=1,"",IF(LOG入力!AJ49=1,"1",LOG入力!BA49))</f>
        <v/>
      </c>
      <c r="O49" s="568" t="str">
        <f ca="1">IF(V49=1,"",IF(LEN(LOG入力!O49)=0,"",LOG入力!O49))</f>
        <v/>
      </c>
      <c r="P49" s="569" t="str">
        <f ca="1">IF(V49=1,"",IF($AA$4=1,"",IF(LOG入力!BG49=1,"",CONCATENATE($ER49,$FB49,$FL49,$FV49,$GF49))))</f>
        <v/>
      </c>
      <c r="Q49" s="569" t="str">
        <f ca="1">IF(V49=1,"",IF($AA$4=1,"",IF(LOG入力!BG49=1,"",CONCATENATE($ET49,$FD49,$FN49,$FX49,$GH49))))</f>
        <v/>
      </c>
      <c r="R49" s="292" t="str">
        <f ca="1">IF(V49=1,"",IF($AA$4=1,"",IF(LOG入力!BH49&gt;0,0,AA49)))</f>
        <v/>
      </c>
      <c r="S49" s="293" t="str">
        <f t="shared" ca="1" si="2"/>
        <v/>
      </c>
      <c r="T49" s="680"/>
      <c r="U49" s="38"/>
      <c r="V49" s="196">
        <f ca="1">LOG入力!AN49</f>
        <v>1</v>
      </c>
      <c r="W49" s="38"/>
      <c r="X49" s="516" t="str">
        <f t="shared" ca="1" si="3"/>
        <v/>
      </c>
      <c r="Y49" s="515" t="str">
        <f t="shared" ca="1" si="4"/>
        <v/>
      </c>
      <c r="Z49" s="518" t="str">
        <f t="shared" ca="1" si="5"/>
        <v/>
      </c>
      <c r="AA49" s="574" t="str">
        <f t="shared" ca="1" si="6"/>
        <v/>
      </c>
      <c r="AC49" s="6" t="str">
        <f t="shared" ca="1" si="7"/>
        <v/>
      </c>
      <c r="AD49" s="6" t="str">
        <f t="shared" ca="1" si="8"/>
        <v/>
      </c>
      <c r="AE49" s="6" t="str">
        <f t="shared" ca="1" si="9"/>
        <v/>
      </c>
      <c r="AF49" s="6" t="str">
        <f t="shared" ca="1" si="10"/>
        <v/>
      </c>
      <c r="AG49" s="6" t="str">
        <f t="shared" ca="1" si="11"/>
        <v/>
      </c>
      <c r="AH49" s="6" t="str">
        <f t="shared" ca="1" si="12"/>
        <v/>
      </c>
      <c r="AI49" s="6" t="str">
        <f t="shared" ca="1" si="13"/>
        <v/>
      </c>
      <c r="AJ49" s="6" t="str">
        <f t="shared" ca="1" si="14"/>
        <v/>
      </c>
      <c r="AK49" s="6" t="str">
        <f t="shared" ca="1" si="15"/>
        <v/>
      </c>
      <c r="AL49" s="6" t="str">
        <f t="shared" ca="1" si="16"/>
        <v/>
      </c>
      <c r="AM49" s="6" t="str">
        <f t="shared" ca="1" si="17"/>
        <v/>
      </c>
      <c r="AN49" s="6" t="str">
        <f t="shared" ca="1" si="18"/>
        <v/>
      </c>
      <c r="AO49" s="6" t="str">
        <f t="shared" ca="1" si="19"/>
        <v/>
      </c>
      <c r="AP49" s="6" t="str">
        <f t="shared" ca="1" si="20"/>
        <v/>
      </c>
      <c r="AQ49" s="6" t="str">
        <f t="shared" ca="1" si="21"/>
        <v/>
      </c>
      <c r="AR49" s="6" t="str">
        <f t="shared" ca="1" si="22"/>
        <v/>
      </c>
      <c r="AS49" s="6" t="str">
        <f t="shared" ca="1" si="23"/>
        <v/>
      </c>
      <c r="AT49" s="6" t="str">
        <f t="shared" ca="1" si="24"/>
        <v/>
      </c>
      <c r="AU49" s="6" t="str">
        <f t="shared" ca="1" si="25"/>
        <v/>
      </c>
      <c r="AV49" s="6" t="str">
        <f t="shared" ca="1" si="26"/>
        <v/>
      </c>
      <c r="AW49" s="6" t="str">
        <f t="shared" ca="1" si="27"/>
        <v/>
      </c>
      <c r="AY49" s="6" t="str">
        <f t="shared" ca="1" si="28"/>
        <v/>
      </c>
      <c r="AZ49" s="6" t="str">
        <f t="shared" ca="1" si="29"/>
        <v/>
      </c>
      <c r="BA49" s="6" t="str">
        <f t="shared" ca="1" si="30"/>
        <v/>
      </c>
      <c r="BB49" s="6" t="str">
        <f t="shared" ca="1" si="31"/>
        <v/>
      </c>
      <c r="BC49" s="6" t="str">
        <f t="shared" ca="1" si="32"/>
        <v/>
      </c>
      <c r="BD49" s="6" t="str">
        <f t="shared" ca="1" si="33"/>
        <v/>
      </c>
      <c r="BE49" s="6" t="str">
        <f t="shared" ca="1" si="34"/>
        <v/>
      </c>
      <c r="BF49" s="6" t="str">
        <f t="shared" ca="1" si="35"/>
        <v/>
      </c>
      <c r="BG49" s="6" t="str">
        <f t="shared" ca="1" si="36"/>
        <v/>
      </c>
      <c r="BH49" s="6" t="str">
        <f t="shared" ca="1" si="37"/>
        <v/>
      </c>
      <c r="BI49" s="6" t="str">
        <f t="shared" ca="1" si="38"/>
        <v/>
      </c>
      <c r="BJ49" s="6" t="str">
        <f t="shared" ca="1" si="39"/>
        <v/>
      </c>
      <c r="BK49" s="6" t="str">
        <f t="shared" ca="1" si="40"/>
        <v/>
      </c>
      <c r="BL49" s="6" t="str">
        <f t="shared" ca="1" si="41"/>
        <v/>
      </c>
      <c r="BM49" s="6" t="str">
        <f t="shared" ca="1" si="42"/>
        <v/>
      </c>
      <c r="BN49" s="6" t="str">
        <f t="shared" ca="1" si="43"/>
        <v/>
      </c>
      <c r="BO49" s="6" t="str">
        <f t="shared" ca="1" si="44"/>
        <v/>
      </c>
      <c r="BP49" s="6" t="str">
        <f t="shared" ca="1" si="45"/>
        <v/>
      </c>
      <c r="BQ49" s="6" t="str">
        <f t="shared" ca="1" si="46"/>
        <v/>
      </c>
      <c r="BR49" s="6" t="str">
        <f t="shared" ca="1" si="47"/>
        <v/>
      </c>
      <c r="BS49" s="6" t="str">
        <f t="shared" ca="1" si="48"/>
        <v/>
      </c>
      <c r="BU49" s="6" t="str">
        <f t="shared" ca="1" si="49"/>
        <v/>
      </c>
      <c r="BW49" s="515" t="str">
        <f t="shared" ca="1" si="50"/>
        <v/>
      </c>
      <c r="BX49" s="515">
        <f t="shared" ca="1" si="51"/>
        <v>0</v>
      </c>
      <c r="BY49" s="515" t="str">
        <f t="shared" ca="1" si="52"/>
        <v/>
      </c>
      <c r="CA49" s="6">
        <f t="shared" ca="1" si="53"/>
        <v>1</v>
      </c>
      <c r="CC49" s="523" t="str">
        <f t="shared" ca="1" si="54"/>
        <v/>
      </c>
      <c r="CE49" s="6" t="str">
        <f t="shared" ca="1" si="55"/>
        <v/>
      </c>
      <c r="CG49" s="524" t="str">
        <f ca="1">IF(V49=1,"",IF($AA$4=1,"",IF(LOG入力!BH49&gt;0,"",IF(N49=0,"",IF(DX49=1,"",IF(HT49=0,"","★"))))))</f>
        <v/>
      </c>
      <c r="CI49" s="74" t="str">
        <f t="shared" ca="1" si="56"/>
        <v/>
      </c>
      <c r="CK49" s="525" t="str">
        <f ca="1">IF(V49=1,"",IF(LOG入力!BH49&gt;0,1,0))</f>
        <v/>
      </c>
      <c r="CL49" s="74" t="str">
        <f t="shared" ca="1" si="57"/>
        <v/>
      </c>
      <c r="CN49" s="74" t="str">
        <f t="shared" ca="1" si="58"/>
        <v/>
      </c>
      <c r="CO49" s="74" t="str">
        <f t="shared" ca="1" si="59"/>
        <v/>
      </c>
      <c r="CQ49" s="74" t="str">
        <f t="shared" ca="1" si="60"/>
        <v/>
      </c>
      <c r="CR49" s="74" t="str">
        <f t="shared" ca="1" si="61"/>
        <v/>
      </c>
      <c r="CS49" s="74" t="str">
        <f t="shared" ca="1" si="62"/>
        <v/>
      </c>
      <c r="CT49" s="74" t="str">
        <f t="shared" ca="1" si="63"/>
        <v/>
      </c>
      <c r="CU49" s="74" t="str">
        <f t="shared" ca="1" si="64"/>
        <v/>
      </c>
      <c r="CV49" s="74" t="str">
        <f t="shared" ca="1" si="65"/>
        <v/>
      </c>
      <c r="CW49" s="74" t="str">
        <f t="shared" ca="1" si="66"/>
        <v/>
      </c>
      <c r="CX49" s="74" t="str">
        <f t="shared" ca="1" si="67"/>
        <v/>
      </c>
      <c r="CY49" s="74" t="str">
        <f t="shared" ca="1" si="68"/>
        <v/>
      </c>
      <c r="CZ49" s="74" t="str">
        <f t="shared" ca="1" si="69"/>
        <v/>
      </c>
      <c r="DA49" s="74" t="str">
        <f t="shared" ca="1" si="70"/>
        <v/>
      </c>
      <c r="DB49" s="74" t="str">
        <f t="shared" ca="1" si="71"/>
        <v/>
      </c>
      <c r="DD49" s="74" t="str">
        <f t="shared" ca="1" si="72"/>
        <v/>
      </c>
      <c r="DE49" s="74" t="str">
        <f t="shared" ca="1" si="73"/>
        <v/>
      </c>
      <c r="DF49" s="74" t="str">
        <f t="shared" ca="1" si="74"/>
        <v/>
      </c>
      <c r="DG49" s="74" t="str">
        <f t="shared" ca="1" si="75"/>
        <v/>
      </c>
      <c r="DH49" s="74" t="str">
        <f t="shared" ca="1" si="76"/>
        <v/>
      </c>
      <c r="DI49" s="74" t="str">
        <f t="shared" ca="1" si="77"/>
        <v/>
      </c>
      <c r="DJ49" s="74" t="str">
        <f t="shared" ca="1" si="78"/>
        <v/>
      </c>
      <c r="DK49" s="74" t="str">
        <f t="shared" ca="1" si="79"/>
        <v/>
      </c>
      <c r="DL49" s="74" t="str">
        <f t="shared" ca="1" si="80"/>
        <v/>
      </c>
      <c r="DM49" s="74" t="str">
        <f t="shared" ca="1" si="81"/>
        <v/>
      </c>
      <c r="DN49" s="74" t="str">
        <f t="shared" ca="1" si="82"/>
        <v/>
      </c>
      <c r="DO49" s="74" t="str">
        <f t="shared" ca="1" si="83"/>
        <v/>
      </c>
      <c r="DQ49" s="74" t="str">
        <f t="shared" ca="1" si="84"/>
        <v/>
      </c>
      <c r="DS49" s="74" t="str">
        <f t="shared" ca="1" si="85"/>
        <v/>
      </c>
      <c r="DT49" s="74" t="str">
        <f t="shared" ca="1" si="86"/>
        <v/>
      </c>
      <c r="DV49" s="525" t="str">
        <f t="shared" ca="1" si="87"/>
        <v/>
      </c>
      <c r="DW49" s="74" t="str">
        <f t="shared" ca="1" si="88"/>
        <v/>
      </c>
      <c r="DX49" s="485" t="str">
        <f t="shared" ca="1" si="89"/>
        <v/>
      </c>
      <c r="DY49" s="74" t="str">
        <f t="shared" ca="1" si="90"/>
        <v/>
      </c>
      <c r="DZ49" s="74" t="str">
        <f t="shared" ca="1" si="91"/>
        <v/>
      </c>
      <c r="EA49" s="74" t="str">
        <f t="shared" ca="1" si="92"/>
        <v/>
      </c>
      <c r="EC49" s="74" t="str">
        <f t="shared" ca="1" si="93"/>
        <v/>
      </c>
      <c r="ED49" s="74" t="str">
        <f t="shared" ca="1" si="94"/>
        <v/>
      </c>
      <c r="EE49" s="74" t="str">
        <f t="shared" ca="1" si="95"/>
        <v/>
      </c>
      <c r="EG49" s="479" t="str">
        <f ca="1">IF(V49=1,"",IF(LOG入力!BH49&gt;0,0,IF(CG49="★",0,IF(R49=1,0,IF(N49=0,0,1)))))</f>
        <v/>
      </c>
      <c r="EH49" s="483" t="str">
        <f t="shared" ca="1" si="96"/>
        <v/>
      </c>
      <c r="EI49" s="483" t="str">
        <f t="shared" ca="1" si="97"/>
        <v/>
      </c>
      <c r="EJ49" s="483" t="str">
        <f t="shared" ca="1" si="98"/>
        <v/>
      </c>
      <c r="EL49" s="71">
        <f t="shared" ca="1" si="99"/>
        <v>0</v>
      </c>
      <c r="EM49" s="6">
        <f t="shared" ca="1" si="100"/>
        <v>0</v>
      </c>
      <c r="EN49" s="6" t="str">
        <f t="shared" ca="1" si="101"/>
        <v/>
      </c>
      <c r="EO49" s="6">
        <f ca="1">IF(LOG入力!BH49&gt;0,0,IF(EM49=0,0,(IF(COUNTIF($EN$19:EN49,EN49)=1,IF($FS$3="N",1,IF(EH49=1,1,0))))))</f>
        <v>0</v>
      </c>
      <c r="EP49" s="6" t="str">
        <f ca="1">IF(LOG入力!BH49&gt;0,"",IF(EO49=1,$X49,""))</f>
        <v/>
      </c>
      <c r="EQ49" s="6" t="str">
        <f ca="1">IF(LOG入力!BH49&gt;0,"",IF(EO49=1,$Y49,""))</f>
        <v/>
      </c>
      <c r="ER49" s="520" t="str">
        <f ca="1">IF(LOG入力!BH49&gt;0,"",IF(COUNTIF($EP$19:$EP49,EP49)=1,EP49,""))</f>
        <v/>
      </c>
      <c r="ES49" s="520">
        <f ca="1">IF(LOG入力!BH49&gt;0,0,IF((EL49=1),IF(($ER49=""),0,1),0))</f>
        <v>0</v>
      </c>
      <c r="ET49" s="520" t="str">
        <f ca="1">IF(LOG入力!BH49&gt;0,"",IF(COUNTIF($EQ$19:EQ49,EQ49)=1,EQ49,""))</f>
        <v/>
      </c>
      <c r="EU49" s="539">
        <f ca="1">IF(LOG入力!BH49&gt;0,0,IF((EL49=1),IF(($ET49=""),0,1),0))</f>
        <v>0</v>
      </c>
      <c r="EV49" s="71">
        <f t="shared" ca="1" si="102"/>
        <v>0</v>
      </c>
      <c r="EW49" s="6">
        <f t="shared" ca="1" si="103"/>
        <v>0</v>
      </c>
      <c r="EX49" s="6" t="str">
        <f t="shared" ca="1" si="104"/>
        <v/>
      </c>
      <c r="EY49" s="6">
        <f ca="1">IF(LOG入力!BH49&gt;0,0,IF(EW49=0,0,(IF(COUNTIF($EX$19:EX49,EX49)=1,IF($FS$3="N",1,IF(EH49=1,1,0))))))</f>
        <v>0</v>
      </c>
      <c r="EZ49" s="6" t="str">
        <f ca="1">IF(LOG入力!BH49&gt;0,"",IF(EY49=1,$X49,""))</f>
        <v/>
      </c>
      <c r="FA49" s="6" t="str">
        <f ca="1">IF(LOG入力!BH49&gt;0,"",IF(EY49=1,$Y49,""))</f>
        <v/>
      </c>
      <c r="FB49" s="6" t="str">
        <f ca="1">IF(LOG入力!BH49&gt;0,"",IF(COUNTIF($EZ$19:$EZ49,EZ49)=1,EZ49,""))</f>
        <v/>
      </c>
      <c r="FC49" s="6">
        <f ca="1">IF(LOG入力!BH49&gt;0,0,IF((EV49=1),IF(($FB49=""),0,1),0))</f>
        <v>0</v>
      </c>
      <c r="FD49" s="6" t="str">
        <f ca="1">IF(LOG入力!BH49&gt;0,"",IF(COUNTIF($FA$19:FA49,FA49)=1,FA49,""))</f>
        <v/>
      </c>
      <c r="FE49" s="72">
        <f ca="1">IF(LOG入力!BH49&gt;0,0,IF((EV49=1),IF(($FD49=""),0,1),0))</f>
        <v>0</v>
      </c>
      <c r="FF49" s="71">
        <f t="shared" ca="1" si="105"/>
        <v>0</v>
      </c>
      <c r="FG49" s="6">
        <f t="shared" ca="1" si="106"/>
        <v>0</v>
      </c>
      <c r="FH49" s="6" t="str">
        <f t="shared" ca="1" si="107"/>
        <v/>
      </c>
      <c r="FI49" s="6">
        <f ca="1">IF(LOG入力!BH49&gt;0,0,IF(FG49=0,0,(IF(COUNTIF($FH$19:FH49,FH49)=1,IF($FS$3="N",1,IF(EH49=1,1,0))))))</f>
        <v>0</v>
      </c>
      <c r="FJ49" s="6" t="str">
        <f ca="1">IF(LOG入力!BH49&gt;0,"",IF(FI49=1,$X49,""))</f>
        <v/>
      </c>
      <c r="FK49" s="6" t="str">
        <f ca="1">IF(LOG入力!BH49&gt;0,"",IF(FI49=1,$Y49,""))</f>
        <v/>
      </c>
      <c r="FL49" s="6" t="str">
        <f ca="1">IF(LOG入力!BH49&gt;0,"",IF(COUNTIF($FJ$19:$FJ49,FJ49)=1,FJ49,""))</f>
        <v/>
      </c>
      <c r="FM49" s="6">
        <f ca="1">IF(LOG入力!BH49&gt;0,0,IF((FF49=1),IF(($FL49=""),0,1),0))</f>
        <v>0</v>
      </c>
      <c r="FN49" s="6" t="str">
        <f ca="1">IF(LOG入力!BH49&gt;0,"",IF(COUNTIF($FK$19:FK49,FK49)=1,FK49,""))</f>
        <v/>
      </c>
      <c r="FO49" s="72">
        <f ca="1">IF(LOG入力!BH49&gt;0,0,IF((FF49=1),IF(($FN49=""),0,1),0))</f>
        <v>0</v>
      </c>
      <c r="FP49" s="71">
        <f t="shared" ca="1" si="108"/>
        <v>0</v>
      </c>
      <c r="FQ49" s="6">
        <f t="shared" ca="1" si="109"/>
        <v>0</v>
      </c>
      <c r="FR49" s="6" t="str">
        <f t="shared" ca="1" si="110"/>
        <v/>
      </c>
      <c r="FS49" s="6">
        <f ca="1">IF(LOG入力!BH49&gt;0,0,IF(FQ49=0,0,(IF(COUNTIF($FR$19:FR49,FR49)=1,IF($FS$3="N",1,IF(EH49=1,1,0))))))</f>
        <v>0</v>
      </c>
      <c r="FT49" s="6" t="str">
        <f ca="1">IF(LOG入力!BH49&gt;0,"",IF(FS49=1,$X49,""))</f>
        <v/>
      </c>
      <c r="FU49" s="6" t="str">
        <f ca="1">IF(LOG入力!BH49&gt;0,"",IF(FS49=1,$Y49,""))</f>
        <v/>
      </c>
      <c r="FV49" s="6" t="str">
        <f ca="1">IF(LOG入力!BH49&gt;0,"",IF(COUNTIF($FT$19:$FT49,FT49)=1,FT49,""))</f>
        <v/>
      </c>
      <c r="FW49" s="6">
        <f ca="1">IF(LOG入力!BH49&gt;0,0,IF((FP49=1),IF(($FV49=""),0,1),0))</f>
        <v>0</v>
      </c>
      <c r="FX49" s="6" t="str">
        <f ca="1">IF(LOG入力!BH49&gt;0,"",IF(COUNTIF($FU$19:FU49,FU49)=1,FU49,""))</f>
        <v/>
      </c>
      <c r="FY49" s="72">
        <f ca="1">IF(LOG入力!BH49&gt;0,0,IF((FP49=1),IF(($FX49=""),0,1),0))</f>
        <v>0</v>
      </c>
      <c r="FZ49" s="71">
        <f t="shared" ca="1" si="111"/>
        <v>0</v>
      </c>
      <c r="GA49" s="6">
        <f t="shared" ca="1" si="112"/>
        <v>0</v>
      </c>
      <c r="GB49" s="6" t="str">
        <f t="shared" ca="1" si="113"/>
        <v/>
      </c>
      <c r="GC49" s="6">
        <f ca="1">IF(LOG入力!BH49&gt;0,0,IF(GA49=0,0,(IF(COUNTIF($GB$19:GB49,GB49)=1,IF($FS$3="N",1,IF(EH49=1,1,0))))))</f>
        <v>0</v>
      </c>
      <c r="GD49" s="6" t="str">
        <f ca="1">IF(LOG入力!BH49&gt;0,"",IF(GC49=1,$X49,""))</f>
        <v/>
      </c>
      <c r="GE49" s="6" t="str">
        <f ca="1">IF(LOG入力!BH49&gt;0,"",IF(GC49=1,$Y49,""))</f>
        <v/>
      </c>
      <c r="GF49" s="6" t="str">
        <f ca="1">IF(LOG入力!BH49&gt;0,"",IF(COUNTIF($GD$19:$GD49,GD49)=1,GD49,""))</f>
        <v/>
      </c>
      <c r="GG49" s="6">
        <f ca="1">IF(LOG入力!BH49&gt;0,0,IF((FZ49=1),IF(($GF49=""),0,1),0))</f>
        <v>0</v>
      </c>
      <c r="GH49" s="6" t="str">
        <f ca="1">IF(LOG入力!BH49&gt;0,"",IF(COUNTIF($GE$19:GE49,GE49)=1,GE49,""))</f>
        <v/>
      </c>
      <c r="GI49" s="72">
        <f ca="1">IF(LOG入力!BH49&gt;0,0,IF((FZ49=1),IF(($GH49=""),0,1),0))</f>
        <v>0</v>
      </c>
      <c r="GK49" s="455" t="str">
        <f ca="1">IF(V49=1,"",IF(LEN(LOG入力!AS49)=0,"",LOG入力!AS49))</f>
        <v/>
      </c>
      <c r="GL49" s="378" t="str">
        <f t="shared" ca="1" si="114"/>
        <v/>
      </c>
      <c r="GM49" s="378" t="str">
        <f t="shared" ca="1" si="115"/>
        <v/>
      </c>
      <c r="GN49" s="74" t="str">
        <f t="shared" ca="1" si="116"/>
        <v/>
      </c>
      <c r="GO49" s="74" t="str">
        <f t="shared" ca="1" si="117"/>
        <v/>
      </c>
      <c r="GQ49" s="74" t="str">
        <f t="shared" ca="1" si="118"/>
        <v/>
      </c>
      <c r="GR49" s="74" t="str">
        <f t="shared" ca="1" si="119"/>
        <v/>
      </c>
      <c r="GS49" s="74" t="str">
        <f t="shared" ca="1" si="120"/>
        <v/>
      </c>
      <c r="GT49" s="74" t="str">
        <f t="shared" ca="1" si="121"/>
        <v/>
      </c>
      <c r="GU49" s="74" t="str">
        <f t="shared" ca="1" si="122"/>
        <v/>
      </c>
      <c r="GV49" s="74" t="str">
        <f t="shared" ca="1" si="123"/>
        <v/>
      </c>
      <c r="GX49" s="74" t="str">
        <f t="shared" ca="1" si="124"/>
        <v/>
      </c>
      <c r="GY49" s="74" t="str">
        <f t="shared" ca="1" si="125"/>
        <v/>
      </c>
      <c r="GZ49" s="74" t="str">
        <f ca="1">IF(V49=1,"",IF(LOG入力!BH49&gt;0,0,IF(GY49=0,0,IF((VALUE((TYPE(VALUE(J49)))))=16,0,IF(VALUE(J49)&lt;60,1,IF(VALUE(J49)&lt;100,0,IF(VALUE(J49)&lt;600,2,0)))))))</f>
        <v/>
      </c>
      <c r="HA49" s="74" t="str">
        <f t="shared" ca="1" si="126"/>
        <v/>
      </c>
      <c r="HB49" s="74" t="str">
        <f ca="1">IF(V49=1,"",IF(LOG入力!BH49&gt;0,0,IF(HA49=0,0,IF((VALUE((TYPE(VALUE(L49)))))=16,0,IF(VALUE(L49)&lt;60,1,IF(VALUE(L49)&lt;100,0,IF(VALUE(L49)&lt;600,2,0)))))))</f>
        <v/>
      </c>
      <c r="HD49" s="74" t="str">
        <f t="shared" ca="1" si="127"/>
        <v/>
      </c>
      <c r="HF49" s="74" t="str">
        <f t="shared" ca="1" si="128"/>
        <v/>
      </c>
      <c r="HG49" s="74" t="str">
        <f t="shared" ca="1" si="129"/>
        <v/>
      </c>
      <c r="HH49" s="74" t="str">
        <f t="shared" ca="1" si="130"/>
        <v/>
      </c>
      <c r="HI49" s="74" t="str">
        <f t="shared" ca="1" si="131"/>
        <v/>
      </c>
      <c r="HJ49" s="74" t="str">
        <f t="shared" ca="1" si="132"/>
        <v/>
      </c>
      <c r="HK49" s="74" t="str">
        <f t="shared" ca="1" si="133"/>
        <v/>
      </c>
      <c r="HL49" s="74" t="str">
        <f t="shared" ca="1" si="134"/>
        <v/>
      </c>
      <c r="HM49" s="74" t="str">
        <f t="shared" ca="1" si="135"/>
        <v/>
      </c>
      <c r="HN49" s="74" t="str">
        <f t="shared" ca="1" si="136"/>
        <v/>
      </c>
      <c r="HO49" s="529" t="str">
        <f t="shared" ca="1" si="137"/>
        <v/>
      </c>
      <c r="HP49" s="74" t="str">
        <f t="shared" ca="1" si="138"/>
        <v/>
      </c>
      <c r="HQ49" s="74" t="str">
        <f t="shared" ca="1" si="139"/>
        <v/>
      </c>
      <c r="HR49" s="74" t="str">
        <f t="shared" ca="1" si="140"/>
        <v/>
      </c>
      <c r="HS49" s="74" t="str">
        <f t="shared" ca="1" si="141"/>
        <v/>
      </c>
      <c r="HT49" s="74" t="str">
        <f ca="1">IF(V49=1,"",IF(LOG入力!BH49&gt;0,0,IF(DV49=1,0,IF(N49="0",0,IF(SUM(HD49:HS49)&gt;0,1,0)))))</f>
        <v/>
      </c>
      <c r="HV49" s="152" t="s">
        <v>193</v>
      </c>
      <c r="HW49" s="153" t="s">
        <v>173</v>
      </c>
    </row>
    <row r="50" spans="1:231" x14ac:dyDescent="0.15">
      <c r="A50" s="5"/>
      <c r="B50" s="532" t="str">
        <f t="shared" ca="1" si="0"/>
        <v/>
      </c>
      <c r="C50" s="570" t="str">
        <f ca="1">LOG入力!AP50</f>
        <v/>
      </c>
      <c r="D50" s="534" t="str">
        <f ca="1">LOG入力!AQ50</f>
        <v/>
      </c>
      <c r="E50" s="534" t="str">
        <f ca="1">LOG入力!AR50</f>
        <v/>
      </c>
      <c r="F50" s="535" t="str">
        <f t="shared" ca="1" si="1"/>
        <v/>
      </c>
      <c r="G50" s="585" t="str">
        <f ca="1">LOG入力!AT50</f>
        <v/>
      </c>
      <c r="H50" s="542" t="str">
        <f ca="1">LOG入力!AU50</f>
        <v/>
      </c>
      <c r="I50" s="542" t="str">
        <f ca="1">LOG入力!AV50</f>
        <v/>
      </c>
      <c r="J50" s="577" t="str">
        <f ca="1">LOG入力!AW50</f>
        <v/>
      </c>
      <c r="K50" s="578" t="str">
        <f ca="1">LOG入力!BJ50</f>
        <v/>
      </c>
      <c r="L50" s="577" t="str">
        <f ca="1">LOG入力!AY50</f>
        <v/>
      </c>
      <c r="M50" s="545" t="str">
        <f ca="1">LOG入力!BK50</f>
        <v/>
      </c>
      <c r="N50" s="512" t="str">
        <f ca="1">IF(V50=1,"",IF(LOG入力!AJ50=1,"1",LOG入力!BA50))</f>
        <v/>
      </c>
      <c r="O50" s="538" t="str">
        <f ca="1">IF(V50=1,"",IF(LEN(LOG入力!O50)=0,"",LOG入力!O50))</f>
        <v/>
      </c>
      <c r="P50" s="291" t="str">
        <f ca="1">IF(V50=1,"",IF($AA$4=1,"",IF(LOG入力!BG50=1,"",CONCATENATE($ER50,$FB50,$FL50,$FV50,$GF50))))</f>
        <v/>
      </c>
      <c r="Q50" s="291" t="str">
        <f ca="1">IF(V50=1,"",IF($AA$4=1,"",IF(LOG入力!BG50=1,"",CONCATENATE($ET50,$FD50,$FN50,$FX50,$GH50))))</f>
        <v/>
      </c>
      <c r="R50" s="573" t="str">
        <f ca="1">IF(V50=1,"",IF($AA$4=1,"",IF(LOG入力!BH50&gt;0,0,AA50)))</f>
        <v/>
      </c>
      <c r="S50" s="293" t="str">
        <f t="shared" ca="1" si="2"/>
        <v/>
      </c>
      <c r="T50" s="680"/>
      <c r="U50" s="38"/>
      <c r="V50" s="196">
        <f ca="1">LOG入力!AN50</f>
        <v>1</v>
      </c>
      <c r="W50" s="38"/>
      <c r="X50" s="516" t="str">
        <f t="shared" ca="1" si="3"/>
        <v/>
      </c>
      <c r="Y50" s="515" t="str">
        <f t="shared" ca="1" si="4"/>
        <v/>
      </c>
      <c r="Z50" s="518" t="str">
        <f t="shared" ca="1" si="5"/>
        <v/>
      </c>
      <c r="AA50" s="574" t="str">
        <f t="shared" ca="1" si="6"/>
        <v/>
      </c>
      <c r="AC50" s="6" t="str">
        <f t="shared" ca="1" si="7"/>
        <v/>
      </c>
      <c r="AD50" s="6" t="str">
        <f t="shared" ca="1" si="8"/>
        <v/>
      </c>
      <c r="AE50" s="6" t="str">
        <f t="shared" ca="1" si="9"/>
        <v/>
      </c>
      <c r="AF50" s="6" t="str">
        <f t="shared" ca="1" si="10"/>
        <v/>
      </c>
      <c r="AG50" s="6" t="str">
        <f t="shared" ca="1" si="11"/>
        <v/>
      </c>
      <c r="AH50" s="6" t="str">
        <f t="shared" ca="1" si="12"/>
        <v/>
      </c>
      <c r="AI50" s="6" t="str">
        <f t="shared" ca="1" si="13"/>
        <v/>
      </c>
      <c r="AJ50" s="6" t="str">
        <f t="shared" ca="1" si="14"/>
        <v/>
      </c>
      <c r="AK50" s="6" t="str">
        <f t="shared" ca="1" si="15"/>
        <v/>
      </c>
      <c r="AL50" s="6" t="str">
        <f t="shared" ca="1" si="16"/>
        <v/>
      </c>
      <c r="AM50" s="6" t="str">
        <f t="shared" ca="1" si="17"/>
        <v/>
      </c>
      <c r="AN50" s="6" t="str">
        <f t="shared" ca="1" si="18"/>
        <v/>
      </c>
      <c r="AO50" s="6" t="str">
        <f t="shared" ca="1" si="19"/>
        <v/>
      </c>
      <c r="AP50" s="6" t="str">
        <f t="shared" ca="1" si="20"/>
        <v/>
      </c>
      <c r="AQ50" s="6" t="str">
        <f t="shared" ca="1" si="21"/>
        <v/>
      </c>
      <c r="AR50" s="6" t="str">
        <f t="shared" ca="1" si="22"/>
        <v/>
      </c>
      <c r="AS50" s="6" t="str">
        <f t="shared" ca="1" si="23"/>
        <v/>
      </c>
      <c r="AT50" s="6" t="str">
        <f t="shared" ca="1" si="24"/>
        <v/>
      </c>
      <c r="AU50" s="6" t="str">
        <f t="shared" ca="1" si="25"/>
        <v/>
      </c>
      <c r="AV50" s="6" t="str">
        <f t="shared" ca="1" si="26"/>
        <v/>
      </c>
      <c r="AW50" s="6" t="str">
        <f t="shared" ca="1" si="27"/>
        <v/>
      </c>
      <c r="AY50" s="6" t="str">
        <f t="shared" ca="1" si="28"/>
        <v/>
      </c>
      <c r="AZ50" s="6" t="str">
        <f t="shared" ca="1" si="29"/>
        <v/>
      </c>
      <c r="BA50" s="6" t="str">
        <f t="shared" ca="1" si="30"/>
        <v/>
      </c>
      <c r="BB50" s="6" t="str">
        <f t="shared" ca="1" si="31"/>
        <v/>
      </c>
      <c r="BC50" s="6" t="str">
        <f t="shared" ca="1" si="32"/>
        <v/>
      </c>
      <c r="BD50" s="6" t="str">
        <f t="shared" ca="1" si="33"/>
        <v/>
      </c>
      <c r="BE50" s="6" t="str">
        <f t="shared" ca="1" si="34"/>
        <v/>
      </c>
      <c r="BF50" s="6" t="str">
        <f t="shared" ca="1" si="35"/>
        <v/>
      </c>
      <c r="BG50" s="6" t="str">
        <f t="shared" ca="1" si="36"/>
        <v/>
      </c>
      <c r="BH50" s="6" t="str">
        <f t="shared" ca="1" si="37"/>
        <v/>
      </c>
      <c r="BI50" s="6" t="str">
        <f t="shared" ca="1" si="38"/>
        <v/>
      </c>
      <c r="BJ50" s="6" t="str">
        <f t="shared" ca="1" si="39"/>
        <v/>
      </c>
      <c r="BK50" s="6" t="str">
        <f t="shared" ca="1" si="40"/>
        <v/>
      </c>
      <c r="BL50" s="6" t="str">
        <f t="shared" ca="1" si="41"/>
        <v/>
      </c>
      <c r="BM50" s="6" t="str">
        <f t="shared" ca="1" si="42"/>
        <v/>
      </c>
      <c r="BN50" s="6" t="str">
        <f t="shared" ca="1" si="43"/>
        <v/>
      </c>
      <c r="BO50" s="6" t="str">
        <f t="shared" ca="1" si="44"/>
        <v/>
      </c>
      <c r="BP50" s="6" t="str">
        <f t="shared" ca="1" si="45"/>
        <v/>
      </c>
      <c r="BQ50" s="6" t="str">
        <f t="shared" ca="1" si="46"/>
        <v/>
      </c>
      <c r="BR50" s="6" t="str">
        <f t="shared" ca="1" si="47"/>
        <v/>
      </c>
      <c r="BS50" s="6" t="str">
        <f t="shared" ca="1" si="48"/>
        <v/>
      </c>
      <c r="BU50" s="6" t="str">
        <f t="shared" ca="1" si="49"/>
        <v/>
      </c>
      <c r="BW50" s="515" t="str">
        <f t="shared" ca="1" si="50"/>
        <v/>
      </c>
      <c r="BX50" s="515">
        <f t="shared" ca="1" si="51"/>
        <v>0</v>
      </c>
      <c r="BY50" s="515" t="str">
        <f t="shared" ca="1" si="52"/>
        <v/>
      </c>
      <c r="CA50" s="6">
        <f t="shared" ca="1" si="53"/>
        <v>1</v>
      </c>
      <c r="CC50" s="523" t="str">
        <f t="shared" ca="1" si="54"/>
        <v/>
      </c>
      <c r="CE50" s="6" t="str">
        <f t="shared" ca="1" si="55"/>
        <v/>
      </c>
      <c r="CG50" s="524" t="str">
        <f ca="1">IF(V50=1,"",IF($AA$4=1,"",IF(LOG入力!BH50&gt;0,"",IF(N50=0,"",IF(DX50=1,"",IF(HT50=0,"","★"))))))</f>
        <v/>
      </c>
      <c r="CI50" s="74" t="str">
        <f t="shared" ca="1" si="56"/>
        <v/>
      </c>
      <c r="CK50" s="525" t="str">
        <f ca="1">IF(V50=1,"",IF(LOG入力!BH50&gt;0,1,0))</f>
        <v/>
      </c>
      <c r="CL50" s="74" t="str">
        <f t="shared" ca="1" si="57"/>
        <v/>
      </c>
      <c r="CN50" s="74" t="str">
        <f t="shared" ca="1" si="58"/>
        <v/>
      </c>
      <c r="CO50" s="74" t="str">
        <f t="shared" ca="1" si="59"/>
        <v/>
      </c>
      <c r="CQ50" s="74" t="str">
        <f t="shared" ca="1" si="60"/>
        <v/>
      </c>
      <c r="CR50" s="74" t="str">
        <f t="shared" ca="1" si="61"/>
        <v/>
      </c>
      <c r="CS50" s="74" t="str">
        <f t="shared" ca="1" si="62"/>
        <v/>
      </c>
      <c r="CT50" s="74" t="str">
        <f t="shared" ca="1" si="63"/>
        <v/>
      </c>
      <c r="CU50" s="74" t="str">
        <f t="shared" ca="1" si="64"/>
        <v/>
      </c>
      <c r="CV50" s="74" t="str">
        <f t="shared" ca="1" si="65"/>
        <v/>
      </c>
      <c r="CW50" s="74" t="str">
        <f t="shared" ca="1" si="66"/>
        <v/>
      </c>
      <c r="CX50" s="74" t="str">
        <f t="shared" ca="1" si="67"/>
        <v/>
      </c>
      <c r="CY50" s="74" t="str">
        <f t="shared" ca="1" si="68"/>
        <v/>
      </c>
      <c r="CZ50" s="74" t="str">
        <f t="shared" ca="1" si="69"/>
        <v/>
      </c>
      <c r="DA50" s="74" t="str">
        <f t="shared" ca="1" si="70"/>
        <v/>
      </c>
      <c r="DB50" s="74" t="str">
        <f t="shared" ca="1" si="71"/>
        <v/>
      </c>
      <c r="DD50" s="74" t="str">
        <f t="shared" ca="1" si="72"/>
        <v/>
      </c>
      <c r="DE50" s="74" t="str">
        <f t="shared" ca="1" si="73"/>
        <v/>
      </c>
      <c r="DF50" s="74" t="str">
        <f t="shared" ca="1" si="74"/>
        <v/>
      </c>
      <c r="DG50" s="74" t="str">
        <f t="shared" ca="1" si="75"/>
        <v/>
      </c>
      <c r="DH50" s="74" t="str">
        <f t="shared" ca="1" si="76"/>
        <v/>
      </c>
      <c r="DI50" s="74" t="str">
        <f t="shared" ca="1" si="77"/>
        <v/>
      </c>
      <c r="DJ50" s="74" t="str">
        <f t="shared" ca="1" si="78"/>
        <v/>
      </c>
      <c r="DK50" s="74" t="str">
        <f t="shared" ca="1" si="79"/>
        <v/>
      </c>
      <c r="DL50" s="74" t="str">
        <f t="shared" ca="1" si="80"/>
        <v/>
      </c>
      <c r="DM50" s="74" t="str">
        <f t="shared" ca="1" si="81"/>
        <v/>
      </c>
      <c r="DN50" s="74" t="str">
        <f t="shared" ca="1" si="82"/>
        <v/>
      </c>
      <c r="DO50" s="74" t="str">
        <f t="shared" ca="1" si="83"/>
        <v/>
      </c>
      <c r="DQ50" s="74" t="str">
        <f t="shared" ca="1" si="84"/>
        <v/>
      </c>
      <c r="DS50" s="74" t="str">
        <f t="shared" ca="1" si="85"/>
        <v/>
      </c>
      <c r="DT50" s="74" t="str">
        <f t="shared" ca="1" si="86"/>
        <v/>
      </c>
      <c r="DV50" s="525" t="str">
        <f t="shared" ca="1" si="87"/>
        <v/>
      </c>
      <c r="DW50" s="74" t="str">
        <f t="shared" ca="1" si="88"/>
        <v/>
      </c>
      <c r="DX50" s="485" t="str">
        <f t="shared" ca="1" si="89"/>
        <v/>
      </c>
      <c r="DY50" s="74" t="str">
        <f t="shared" ca="1" si="90"/>
        <v/>
      </c>
      <c r="DZ50" s="74" t="str">
        <f t="shared" ca="1" si="91"/>
        <v/>
      </c>
      <c r="EA50" s="74" t="str">
        <f t="shared" ca="1" si="92"/>
        <v/>
      </c>
      <c r="EC50" s="74" t="str">
        <f t="shared" ca="1" si="93"/>
        <v/>
      </c>
      <c r="ED50" s="74" t="str">
        <f t="shared" ca="1" si="94"/>
        <v/>
      </c>
      <c r="EE50" s="74" t="str">
        <f t="shared" ca="1" si="95"/>
        <v/>
      </c>
      <c r="EG50" s="479" t="str">
        <f ca="1">IF(V50=1,"",IF(LOG入力!BH50&gt;0,0,IF(CG50="★",0,IF(R50=1,0,IF(N50=0,0,1)))))</f>
        <v/>
      </c>
      <c r="EH50" s="483" t="str">
        <f t="shared" ca="1" si="96"/>
        <v/>
      </c>
      <c r="EI50" s="483" t="str">
        <f t="shared" ca="1" si="97"/>
        <v/>
      </c>
      <c r="EJ50" s="483" t="str">
        <f t="shared" ca="1" si="98"/>
        <v/>
      </c>
      <c r="EL50" s="71">
        <f t="shared" ca="1" si="99"/>
        <v>0</v>
      </c>
      <c r="EM50" s="6">
        <f t="shared" ca="1" si="100"/>
        <v>0</v>
      </c>
      <c r="EN50" s="6" t="str">
        <f t="shared" ca="1" si="101"/>
        <v/>
      </c>
      <c r="EO50" s="6">
        <f ca="1">IF(LOG入力!BH50&gt;0,0,IF(EM50=0,0,(IF(COUNTIF($EN$19:EN50,EN50)=1,IF($FS$3="N",1,IF(EH50=1,1,0))))))</f>
        <v>0</v>
      </c>
      <c r="EP50" s="6" t="str">
        <f ca="1">IF(LOG入力!BH50&gt;0,"",IF(EO50=1,$X50,""))</f>
        <v/>
      </c>
      <c r="EQ50" s="6" t="str">
        <f ca="1">IF(LOG入力!BH50&gt;0,"",IF(EO50=1,$Y50,""))</f>
        <v/>
      </c>
      <c r="ER50" s="520" t="str">
        <f ca="1">IF(LOG入力!BH50&gt;0,"",IF(COUNTIF($EP$19:$EP50,EP50)=1,EP50,""))</f>
        <v/>
      </c>
      <c r="ES50" s="520">
        <f ca="1">IF(LOG入力!BH50&gt;0,0,IF((EL50=1),IF(($ER50=""),0,1),0))</f>
        <v>0</v>
      </c>
      <c r="ET50" s="520" t="str">
        <f ca="1">IF(LOG入力!BH50&gt;0,"",IF(COUNTIF($EQ$19:EQ50,EQ50)=1,EQ50,""))</f>
        <v/>
      </c>
      <c r="EU50" s="539">
        <f ca="1">IF(LOG入力!BH50&gt;0,0,IF((EL50=1),IF(($ET50=""),0,1),0))</f>
        <v>0</v>
      </c>
      <c r="EV50" s="71">
        <f t="shared" ca="1" si="102"/>
        <v>0</v>
      </c>
      <c r="EW50" s="6">
        <f t="shared" ca="1" si="103"/>
        <v>0</v>
      </c>
      <c r="EX50" s="6" t="str">
        <f t="shared" ca="1" si="104"/>
        <v/>
      </c>
      <c r="EY50" s="6">
        <f ca="1">IF(LOG入力!BH50&gt;0,0,IF(EW50=0,0,(IF(COUNTIF($EX$19:EX50,EX50)=1,IF($FS$3="N",1,IF(EH50=1,1,0))))))</f>
        <v>0</v>
      </c>
      <c r="EZ50" s="6" t="str">
        <f ca="1">IF(LOG入力!BH50&gt;0,"",IF(EY50=1,$X50,""))</f>
        <v/>
      </c>
      <c r="FA50" s="6" t="str">
        <f ca="1">IF(LOG入力!BH50&gt;0,"",IF(EY50=1,$Y50,""))</f>
        <v/>
      </c>
      <c r="FB50" s="6" t="str">
        <f ca="1">IF(LOG入力!BH50&gt;0,"",IF(COUNTIF($EZ$19:$EZ50,EZ50)=1,EZ50,""))</f>
        <v/>
      </c>
      <c r="FC50" s="6">
        <f ca="1">IF(LOG入力!BH50&gt;0,0,IF((EV50=1),IF(($FB50=""),0,1),0))</f>
        <v>0</v>
      </c>
      <c r="FD50" s="6" t="str">
        <f ca="1">IF(LOG入力!BH50&gt;0,"",IF(COUNTIF($FA$19:FA50,FA50)=1,FA50,""))</f>
        <v/>
      </c>
      <c r="FE50" s="72">
        <f ca="1">IF(LOG入力!BH50&gt;0,0,IF((EV50=1),IF(($FD50=""),0,1),0))</f>
        <v>0</v>
      </c>
      <c r="FF50" s="71">
        <f t="shared" ca="1" si="105"/>
        <v>0</v>
      </c>
      <c r="FG50" s="6">
        <f t="shared" ca="1" si="106"/>
        <v>0</v>
      </c>
      <c r="FH50" s="6" t="str">
        <f t="shared" ca="1" si="107"/>
        <v/>
      </c>
      <c r="FI50" s="6">
        <f ca="1">IF(LOG入力!BH50&gt;0,0,IF(FG50=0,0,(IF(COUNTIF($FH$19:FH50,FH50)=1,IF($FS$3="N",1,IF(EH50=1,1,0))))))</f>
        <v>0</v>
      </c>
      <c r="FJ50" s="6" t="str">
        <f ca="1">IF(LOG入力!BH50&gt;0,"",IF(FI50=1,$X50,""))</f>
        <v/>
      </c>
      <c r="FK50" s="6" t="str">
        <f ca="1">IF(LOG入力!BH50&gt;0,"",IF(FI50=1,$Y50,""))</f>
        <v/>
      </c>
      <c r="FL50" s="6" t="str">
        <f ca="1">IF(LOG入力!BH50&gt;0,"",IF(COUNTIF($FJ$19:$FJ50,FJ50)=1,FJ50,""))</f>
        <v/>
      </c>
      <c r="FM50" s="6">
        <f ca="1">IF(LOG入力!BH50&gt;0,0,IF((FF50=1),IF(($FL50=""),0,1),0))</f>
        <v>0</v>
      </c>
      <c r="FN50" s="6" t="str">
        <f ca="1">IF(LOG入力!BH50&gt;0,"",IF(COUNTIF($FK$19:FK50,FK50)=1,FK50,""))</f>
        <v/>
      </c>
      <c r="FO50" s="72">
        <f ca="1">IF(LOG入力!BH50&gt;0,0,IF((FF50=1),IF(($FN50=""),0,1),0))</f>
        <v>0</v>
      </c>
      <c r="FP50" s="71">
        <f t="shared" ca="1" si="108"/>
        <v>0</v>
      </c>
      <c r="FQ50" s="6">
        <f t="shared" ca="1" si="109"/>
        <v>0</v>
      </c>
      <c r="FR50" s="6" t="str">
        <f t="shared" ca="1" si="110"/>
        <v/>
      </c>
      <c r="FS50" s="6">
        <f ca="1">IF(LOG入力!BH50&gt;0,0,IF(FQ50=0,0,(IF(COUNTIF($FR$19:FR50,FR50)=1,IF($FS$3="N",1,IF(EH50=1,1,0))))))</f>
        <v>0</v>
      </c>
      <c r="FT50" s="6" t="str">
        <f ca="1">IF(LOG入力!BH50&gt;0,"",IF(FS50=1,$X50,""))</f>
        <v/>
      </c>
      <c r="FU50" s="6" t="str">
        <f ca="1">IF(LOG入力!BH50&gt;0,"",IF(FS50=1,$Y50,""))</f>
        <v/>
      </c>
      <c r="FV50" s="6" t="str">
        <f ca="1">IF(LOG入力!BH50&gt;0,"",IF(COUNTIF($FT$19:$FT50,FT50)=1,FT50,""))</f>
        <v/>
      </c>
      <c r="FW50" s="6">
        <f ca="1">IF(LOG入力!BH50&gt;0,0,IF((FP50=1),IF(($FV50=""),0,1),0))</f>
        <v>0</v>
      </c>
      <c r="FX50" s="6" t="str">
        <f ca="1">IF(LOG入力!BH50&gt;0,"",IF(COUNTIF($FU$19:FU50,FU50)=1,FU50,""))</f>
        <v/>
      </c>
      <c r="FY50" s="72">
        <f ca="1">IF(LOG入力!BH50&gt;0,0,IF((FP50=1),IF(($FX50=""),0,1),0))</f>
        <v>0</v>
      </c>
      <c r="FZ50" s="71">
        <f t="shared" ca="1" si="111"/>
        <v>0</v>
      </c>
      <c r="GA50" s="6">
        <f t="shared" ca="1" si="112"/>
        <v>0</v>
      </c>
      <c r="GB50" s="6" t="str">
        <f t="shared" ca="1" si="113"/>
        <v/>
      </c>
      <c r="GC50" s="6">
        <f ca="1">IF(LOG入力!BH50&gt;0,0,IF(GA50=0,0,(IF(COUNTIF($GB$19:GB50,GB50)=1,IF($FS$3="N",1,IF(EH50=1,1,0))))))</f>
        <v>0</v>
      </c>
      <c r="GD50" s="6" t="str">
        <f ca="1">IF(LOG入力!BH50&gt;0,"",IF(GC50=1,$X50,""))</f>
        <v/>
      </c>
      <c r="GE50" s="6" t="str">
        <f ca="1">IF(LOG入力!BH50&gt;0,"",IF(GC50=1,$Y50,""))</f>
        <v/>
      </c>
      <c r="GF50" s="6" t="str">
        <f ca="1">IF(LOG入力!BH50&gt;0,"",IF(COUNTIF($GD$19:$GD50,GD50)=1,GD50,""))</f>
        <v/>
      </c>
      <c r="GG50" s="6">
        <f ca="1">IF(LOG入力!BH50&gt;0,0,IF((FZ50=1),IF(($GF50=""),0,1),0))</f>
        <v>0</v>
      </c>
      <c r="GH50" s="6" t="str">
        <f ca="1">IF(LOG入力!BH50&gt;0,"",IF(COUNTIF($GE$19:GE50,GE50)=1,GE50,""))</f>
        <v/>
      </c>
      <c r="GI50" s="72">
        <f ca="1">IF(LOG入力!BH50&gt;0,0,IF((FZ50=1),IF(($GH50=""),0,1),0))</f>
        <v>0</v>
      </c>
      <c r="GK50" s="455" t="str">
        <f ca="1">IF(V50=1,"",IF(LEN(LOG入力!AS50)=0,"",LOG入力!AS50))</f>
        <v/>
      </c>
      <c r="GL50" s="378" t="str">
        <f t="shared" ca="1" si="114"/>
        <v/>
      </c>
      <c r="GM50" s="378" t="str">
        <f t="shared" ca="1" si="115"/>
        <v/>
      </c>
      <c r="GN50" s="74" t="str">
        <f t="shared" ca="1" si="116"/>
        <v/>
      </c>
      <c r="GO50" s="74" t="str">
        <f t="shared" ca="1" si="117"/>
        <v/>
      </c>
      <c r="GQ50" s="74" t="str">
        <f t="shared" ca="1" si="118"/>
        <v/>
      </c>
      <c r="GR50" s="74" t="str">
        <f t="shared" ca="1" si="119"/>
        <v/>
      </c>
      <c r="GS50" s="74" t="str">
        <f t="shared" ca="1" si="120"/>
        <v/>
      </c>
      <c r="GT50" s="74" t="str">
        <f t="shared" ca="1" si="121"/>
        <v/>
      </c>
      <c r="GU50" s="74" t="str">
        <f t="shared" ca="1" si="122"/>
        <v/>
      </c>
      <c r="GV50" s="74" t="str">
        <f t="shared" ca="1" si="123"/>
        <v/>
      </c>
      <c r="GX50" s="74" t="str">
        <f t="shared" ca="1" si="124"/>
        <v/>
      </c>
      <c r="GY50" s="74" t="str">
        <f t="shared" ca="1" si="125"/>
        <v/>
      </c>
      <c r="GZ50" s="74" t="str">
        <f ca="1">IF(V50=1,"",IF(LOG入力!BH50&gt;0,0,IF(GY50=0,0,IF((VALUE((TYPE(VALUE(J50)))))=16,0,IF(VALUE(J50)&lt;60,1,IF(VALUE(J50)&lt;100,0,IF(VALUE(J50)&lt;600,2,0)))))))</f>
        <v/>
      </c>
      <c r="HA50" s="74" t="str">
        <f t="shared" ca="1" si="126"/>
        <v/>
      </c>
      <c r="HB50" s="74" t="str">
        <f ca="1">IF(V50=1,"",IF(LOG入力!BH50&gt;0,0,IF(HA50=0,0,IF((VALUE((TYPE(VALUE(L50)))))=16,0,IF(VALUE(L50)&lt;60,1,IF(VALUE(L50)&lt;100,0,IF(VALUE(L50)&lt;600,2,0)))))))</f>
        <v/>
      </c>
      <c r="HD50" s="74" t="str">
        <f t="shared" ca="1" si="127"/>
        <v/>
      </c>
      <c r="HF50" s="74" t="str">
        <f t="shared" ca="1" si="128"/>
        <v/>
      </c>
      <c r="HG50" s="74" t="str">
        <f t="shared" ca="1" si="129"/>
        <v/>
      </c>
      <c r="HH50" s="74" t="str">
        <f t="shared" ca="1" si="130"/>
        <v/>
      </c>
      <c r="HI50" s="74" t="str">
        <f t="shared" ca="1" si="131"/>
        <v/>
      </c>
      <c r="HJ50" s="74" t="str">
        <f t="shared" ca="1" si="132"/>
        <v/>
      </c>
      <c r="HK50" s="74" t="str">
        <f t="shared" ca="1" si="133"/>
        <v/>
      </c>
      <c r="HL50" s="74" t="str">
        <f t="shared" ca="1" si="134"/>
        <v/>
      </c>
      <c r="HM50" s="74" t="str">
        <f t="shared" ca="1" si="135"/>
        <v/>
      </c>
      <c r="HN50" s="74" t="str">
        <f t="shared" ca="1" si="136"/>
        <v/>
      </c>
      <c r="HO50" s="529" t="str">
        <f t="shared" ca="1" si="137"/>
        <v/>
      </c>
      <c r="HP50" s="74" t="str">
        <f t="shared" ca="1" si="138"/>
        <v/>
      </c>
      <c r="HQ50" s="74" t="str">
        <f t="shared" ca="1" si="139"/>
        <v/>
      </c>
      <c r="HR50" s="74" t="str">
        <f t="shared" ca="1" si="140"/>
        <v/>
      </c>
      <c r="HS50" s="74" t="str">
        <f t="shared" ca="1" si="141"/>
        <v/>
      </c>
      <c r="HT50" s="74" t="str">
        <f ca="1">IF(V50=1,"",IF(LOG入力!BH50&gt;0,0,IF(DV50=1,0,IF(N50="0",0,IF(SUM(HD50:HS50)&gt;0,1,0)))))</f>
        <v/>
      </c>
      <c r="HV50" s="152" t="s">
        <v>194</v>
      </c>
      <c r="HW50" s="153" t="s">
        <v>173</v>
      </c>
    </row>
    <row r="51" spans="1:231" x14ac:dyDescent="0.15">
      <c r="A51" s="5"/>
      <c r="B51" s="532" t="str">
        <f t="shared" ca="1" si="0"/>
        <v/>
      </c>
      <c r="C51" s="561" t="str">
        <f ca="1">LOG入力!AP51</f>
        <v/>
      </c>
      <c r="D51" s="534" t="str">
        <f ca="1">LOG入力!AQ51</f>
        <v/>
      </c>
      <c r="E51" s="534" t="str">
        <f ca="1">LOG入力!AR51</f>
        <v/>
      </c>
      <c r="F51" s="535" t="str">
        <f t="shared" ca="1" si="1"/>
        <v/>
      </c>
      <c r="G51" s="585" t="str">
        <f ca="1">LOG入力!AT51</f>
        <v/>
      </c>
      <c r="H51" s="542" t="str">
        <f ca="1">LOG入力!AU51</f>
        <v/>
      </c>
      <c r="I51" s="537" t="str">
        <f ca="1">LOG入力!AV51</f>
        <v/>
      </c>
      <c r="J51" s="577" t="str">
        <f ca="1">LOG入力!AW51</f>
        <v/>
      </c>
      <c r="K51" s="578" t="str">
        <f ca="1">LOG入力!BJ51</f>
        <v/>
      </c>
      <c r="L51" s="577" t="str">
        <f ca="1">LOG入力!AY51</f>
        <v/>
      </c>
      <c r="M51" s="545" t="str">
        <f ca="1">LOG入力!BK51</f>
        <v/>
      </c>
      <c r="N51" s="512" t="str">
        <f ca="1">IF(V51=1,"",IF(LOG入力!AJ51=1,"1",LOG入力!BA51))</f>
        <v/>
      </c>
      <c r="O51" s="538" t="str">
        <f ca="1">IF(V51=1,"",IF(LEN(LOG入力!O51)=0,"",LOG入力!O51))</f>
        <v/>
      </c>
      <c r="P51" s="291" t="str">
        <f ca="1">IF(V51=1,"",IF($AA$4=1,"",IF(LOG入力!BG51=1,"",CONCATENATE($ER51,$FB51,$FL51,$FV51,$GF51))))</f>
        <v/>
      </c>
      <c r="Q51" s="291" t="str">
        <f ca="1">IF(V51=1,"",IF($AA$4=1,"",IF(LOG入力!BG51=1,"",CONCATENATE($ET51,$FD51,$FN51,$FX51,$GH51))))</f>
        <v/>
      </c>
      <c r="R51" s="573" t="str">
        <f ca="1">IF(V51=1,"",IF($AA$4=1,"",IF(LOG入力!BH51&gt;0,0,AA51)))</f>
        <v/>
      </c>
      <c r="S51" s="293" t="str">
        <f t="shared" ca="1" si="2"/>
        <v/>
      </c>
      <c r="T51" s="680"/>
      <c r="U51" s="38"/>
      <c r="V51" s="196">
        <f ca="1">LOG入力!AN51</f>
        <v>1</v>
      </c>
      <c r="W51" s="38"/>
      <c r="X51" s="516" t="str">
        <f t="shared" ca="1" si="3"/>
        <v/>
      </c>
      <c r="Y51" s="515" t="str">
        <f t="shared" ca="1" si="4"/>
        <v/>
      </c>
      <c r="Z51" s="518" t="str">
        <f t="shared" ca="1" si="5"/>
        <v/>
      </c>
      <c r="AA51" s="574" t="str">
        <f t="shared" ca="1" si="6"/>
        <v/>
      </c>
      <c r="AC51" s="6" t="str">
        <f t="shared" ca="1" si="7"/>
        <v/>
      </c>
      <c r="AD51" s="6" t="str">
        <f t="shared" ca="1" si="8"/>
        <v/>
      </c>
      <c r="AE51" s="6" t="str">
        <f t="shared" ca="1" si="9"/>
        <v/>
      </c>
      <c r="AF51" s="6" t="str">
        <f t="shared" ca="1" si="10"/>
        <v/>
      </c>
      <c r="AG51" s="6" t="str">
        <f t="shared" ca="1" si="11"/>
        <v/>
      </c>
      <c r="AH51" s="6" t="str">
        <f t="shared" ca="1" si="12"/>
        <v/>
      </c>
      <c r="AI51" s="6" t="str">
        <f t="shared" ca="1" si="13"/>
        <v/>
      </c>
      <c r="AJ51" s="6" t="str">
        <f t="shared" ca="1" si="14"/>
        <v/>
      </c>
      <c r="AK51" s="6" t="str">
        <f t="shared" ca="1" si="15"/>
        <v/>
      </c>
      <c r="AL51" s="6" t="str">
        <f t="shared" ca="1" si="16"/>
        <v/>
      </c>
      <c r="AM51" s="6" t="str">
        <f t="shared" ca="1" si="17"/>
        <v/>
      </c>
      <c r="AN51" s="6" t="str">
        <f t="shared" ca="1" si="18"/>
        <v/>
      </c>
      <c r="AO51" s="6" t="str">
        <f t="shared" ca="1" si="19"/>
        <v/>
      </c>
      <c r="AP51" s="6" t="str">
        <f t="shared" ca="1" si="20"/>
        <v/>
      </c>
      <c r="AQ51" s="6" t="str">
        <f t="shared" ca="1" si="21"/>
        <v/>
      </c>
      <c r="AR51" s="6" t="str">
        <f t="shared" ca="1" si="22"/>
        <v/>
      </c>
      <c r="AS51" s="6" t="str">
        <f t="shared" ca="1" si="23"/>
        <v/>
      </c>
      <c r="AT51" s="6" t="str">
        <f t="shared" ca="1" si="24"/>
        <v/>
      </c>
      <c r="AU51" s="6" t="str">
        <f t="shared" ca="1" si="25"/>
        <v/>
      </c>
      <c r="AV51" s="6" t="str">
        <f t="shared" ca="1" si="26"/>
        <v/>
      </c>
      <c r="AW51" s="6" t="str">
        <f t="shared" ca="1" si="27"/>
        <v/>
      </c>
      <c r="AY51" s="6" t="str">
        <f t="shared" ca="1" si="28"/>
        <v/>
      </c>
      <c r="AZ51" s="6" t="str">
        <f t="shared" ca="1" si="29"/>
        <v/>
      </c>
      <c r="BA51" s="6" t="str">
        <f t="shared" ca="1" si="30"/>
        <v/>
      </c>
      <c r="BB51" s="6" t="str">
        <f t="shared" ca="1" si="31"/>
        <v/>
      </c>
      <c r="BC51" s="6" t="str">
        <f t="shared" ca="1" si="32"/>
        <v/>
      </c>
      <c r="BD51" s="6" t="str">
        <f t="shared" ca="1" si="33"/>
        <v/>
      </c>
      <c r="BE51" s="6" t="str">
        <f t="shared" ca="1" si="34"/>
        <v/>
      </c>
      <c r="BF51" s="6" t="str">
        <f t="shared" ca="1" si="35"/>
        <v/>
      </c>
      <c r="BG51" s="6" t="str">
        <f t="shared" ca="1" si="36"/>
        <v/>
      </c>
      <c r="BH51" s="6" t="str">
        <f t="shared" ca="1" si="37"/>
        <v/>
      </c>
      <c r="BI51" s="6" t="str">
        <f t="shared" ca="1" si="38"/>
        <v/>
      </c>
      <c r="BJ51" s="6" t="str">
        <f t="shared" ca="1" si="39"/>
        <v/>
      </c>
      <c r="BK51" s="6" t="str">
        <f t="shared" ca="1" si="40"/>
        <v/>
      </c>
      <c r="BL51" s="6" t="str">
        <f t="shared" ca="1" si="41"/>
        <v/>
      </c>
      <c r="BM51" s="6" t="str">
        <f t="shared" ca="1" si="42"/>
        <v/>
      </c>
      <c r="BN51" s="6" t="str">
        <f t="shared" ca="1" si="43"/>
        <v/>
      </c>
      <c r="BO51" s="6" t="str">
        <f t="shared" ca="1" si="44"/>
        <v/>
      </c>
      <c r="BP51" s="6" t="str">
        <f t="shared" ca="1" si="45"/>
        <v/>
      </c>
      <c r="BQ51" s="6" t="str">
        <f t="shared" ca="1" si="46"/>
        <v/>
      </c>
      <c r="BR51" s="6" t="str">
        <f t="shared" ca="1" si="47"/>
        <v/>
      </c>
      <c r="BS51" s="6" t="str">
        <f t="shared" ca="1" si="48"/>
        <v/>
      </c>
      <c r="BU51" s="6" t="str">
        <f t="shared" ca="1" si="49"/>
        <v/>
      </c>
      <c r="BW51" s="515" t="str">
        <f t="shared" ca="1" si="50"/>
        <v/>
      </c>
      <c r="BX51" s="515">
        <f t="shared" ca="1" si="51"/>
        <v>0</v>
      </c>
      <c r="BY51" s="515" t="str">
        <f t="shared" ca="1" si="52"/>
        <v/>
      </c>
      <c r="CA51" s="6">
        <f t="shared" ca="1" si="53"/>
        <v>1</v>
      </c>
      <c r="CC51" s="523" t="str">
        <f t="shared" ca="1" si="54"/>
        <v/>
      </c>
      <c r="CE51" s="6" t="str">
        <f t="shared" ca="1" si="55"/>
        <v/>
      </c>
      <c r="CG51" s="524" t="str">
        <f ca="1">IF(V51=1,"",IF($AA$4=1,"",IF(LOG入力!BH51&gt;0,"",IF(N51=0,"",IF(DX51=1,"",IF(HT51=0,"","★"))))))</f>
        <v/>
      </c>
      <c r="CI51" s="74" t="str">
        <f t="shared" ca="1" si="56"/>
        <v/>
      </c>
      <c r="CK51" s="525" t="str">
        <f ca="1">IF(V51=1,"",IF(LOG入力!BH51&gt;0,1,0))</f>
        <v/>
      </c>
      <c r="CL51" s="74" t="str">
        <f t="shared" ca="1" si="57"/>
        <v/>
      </c>
      <c r="CN51" s="74" t="str">
        <f t="shared" ca="1" si="58"/>
        <v/>
      </c>
      <c r="CO51" s="74" t="str">
        <f t="shared" ca="1" si="59"/>
        <v/>
      </c>
      <c r="CQ51" s="74" t="str">
        <f t="shared" ca="1" si="60"/>
        <v/>
      </c>
      <c r="CR51" s="74" t="str">
        <f t="shared" ca="1" si="61"/>
        <v/>
      </c>
      <c r="CS51" s="74" t="str">
        <f t="shared" ca="1" si="62"/>
        <v/>
      </c>
      <c r="CT51" s="74" t="str">
        <f t="shared" ca="1" si="63"/>
        <v/>
      </c>
      <c r="CU51" s="74" t="str">
        <f t="shared" ca="1" si="64"/>
        <v/>
      </c>
      <c r="CV51" s="74" t="str">
        <f t="shared" ca="1" si="65"/>
        <v/>
      </c>
      <c r="CW51" s="74" t="str">
        <f t="shared" ca="1" si="66"/>
        <v/>
      </c>
      <c r="CX51" s="74" t="str">
        <f t="shared" ca="1" si="67"/>
        <v/>
      </c>
      <c r="CY51" s="74" t="str">
        <f t="shared" ca="1" si="68"/>
        <v/>
      </c>
      <c r="CZ51" s="74" t="str">
        <f t="shared" ca="1" si="69"/>
        <v/>
      </c>
      <c r="DA51" s="74" t="str">
        <f t="shared" ca="1" si="70"/>
        <v/>
      </c>
      <c r="DB51" s="74" t="str">
        <f t="shared" ca="1" si="71"/>
        <v/>
      </c>
      <c r="DD51" s="74" t="str">
        <f t="shared" ca="1" si="72"/>
        <v/>
      </c>
      <c r="DE51" s="74" t="str">
        <f t="shared" ca="1" si="73"/>
        <v/>
      </c>
      <c r="DF51" s="74" t="str">
        <f t="shared" ca="1" si="74"/>
        <v/>
      </c>
      <c r="DG51" s="74" t="str">
        <f t="shared" ca="1" si="75"/>
        <v/>
      </c>
      <c r="DH51" s="74" t="str">
        <f t="shared" ca="1" si="76"/>
        <v/>
      </c>
      <c r="DI51" s="74" t="str">
        <f t="shared" ca="1" si="77"/>
        <v/>
      </c>
      <c r="DJ51" s="74" t="str">
        <f t="shared" ca="1" si="78"/>
        <v/>
      </c>
      <c r="DK51" s="74" t="str">
        <f t="shared" ca="1" si="79"/>
        <v/>
      </c>
      <c r="DL51" s="74" t="str">
        <f t="shared" ca="1" si="80"/>
        <v/>
      </c>
      <c r="DM51" s="74" t="str">
        <f t="shared" ca="1" si="81"/>
        <v/>
      </c>
      <c r="DN51" s="74" t="str">
        <f t="shared" ca="1" si="82"/>
        <v/>
      </c>
      <c r="DO51" s="74" t="str">
        <f t="shared" ca="1" si="83"/>
        <v/>
      </c>
      <c r="DQ51" s="74" t="str">
        <f t="shared" ca="1" si="84"/>
        <v/>
      </c>
      <c r="DS51" s="74" t="str">
        <f t="shared" ca="1" si="85"/>
        <v/>
      </c>
      <c r="DT51" s="74" t="str">
        <f t="shared" ca="1" si="86"/>
        <v/>
      </c>
      <c r="DV51" s="525" t="str">
        <f t="shared" ca="1" si="87"/>
        <v/>
      </c>
      <c r="DW51" s="74" t="str">
        <f t="shared" ca="1" si="88"/>
        <v/>
      </c>
      <c r="DX51" s="485" t="str">
        <f t="shared" ca="1" si="89"/>
        <v/>
      </c>
      <c r="DY51" s="74" t="str">
        <f t="shared" ca="1" si="90"/>
        <v/>
      </c>
      <c r="DZ51" s="74" t="str">
        <f t="shared" ca="1" si="91"/>
        <v/>
      </c>
      <c r="EA51" s="74" t="str">
        <f t="shared" ca="1" si="92"/>
        <v/>
      </c>
      <c r="EC51" s="74" t="str">
        <f t="shared" ca="1" si="93"/>
        <v/>
      </c>
      <c r="ED51" s="74" t="str">
        <f t="shared" ca="1" si="94"/>
        <v/>
      </c>
      <c r="EE51" s="74" t="str">
        <f t="shared" ca="1" si="95"/>
        <v/>
      </c>
      <c r="EG51" s="479" t="str">
        <f ca="1">IF(V51=1,"",IF(LOG入力!BH51&gt;0,0,IF(CG51="★",0,IF(R51=1,0,IF(N51=0,0,1)))))</f>
        <v/>
      </c>
      <c r="EH51" s="483" t="str">
        <f t="shared" ca="1" si="96"/>
        <v/>
      </c>
      <c r="EI51" s="483" t="str">
        <f t="shared" ca="1" si="97"/>
        <v/>
      </c>
      <c r="EJ51" s="483" t="str">
        <f t="shared" ca="1" si="98"/>
        <v/>
      </c>
      <c r="EL51" s="71">
        <f t="shared" ca="1" si="99"/>
        <v>0</v>
      </c>
      <c r="EM51" s="6">
        <f t="shared" ca="1" si="100"/>
        <v>0</v>
      </c>
      <c r="EN51" s="6" t="str">
        <f t="shared" ca="1" si="101"/>
        <v/>
      </c>
      <c r="EO51" s="6">
        <f ca="1">IF(LOG入力!BH51&gt;0,0,IF(EM51=0,0,(IF(COUNTIF($EN$19:EN51,EN51)=1,IF($FS$3="N",1,IF(EH51=1,1,0))))))</f>
        <v>0</v>
      </c>
      <c r="EP51" s="6" t="str">
        <f ca="1">IF(LOG入力!BH51&gt;0,"",IF(EO51=1,$X51,""))</f>
        <v/>
      </c>
      <c r="EQ51" s="6" t="str">
        <f ca="1">IF(LOG入力!BH51&gt;0,"",IF(EO51=1,$Y51,""))</f>
        <v/>
      </c>
      <c r="ER51" s="520" t="str">
        <f ca="1">IF(LOG入力!BH51&gt;0,"",IF(COUNTIF($EP$19:$EP51,EP51)=1,EP51,""))</f>
        <v/>
      </c>
      <c r="ES51" s="520">
        <f ca="1">IF(LOG入力!BH51&gt;0,0,IF((EL51=1),IF(($ER51=""),0,1),0))</f>
        <v>0</v>
      </c>
      <c r="ET51" s="520" t="str">
        <f ca="1">IF(LOG入力!BH51&gt;0,"",IF(COUNTIF($EQ$19:EQ51,EQ51)=1,EQ51,""))</f>
        <v/>
      </c>
      <c r="EU51" s="539">
        <f ca="1">IF(LOG入力!BH51&gt;0,0,IF((EL51=1),IF(($ET51=""),0,1),0))</f>
        <v>0</v>
      </c>
      <c r="EV51" s="71">
        <f t="shared" ca="1" si="102"/>
        <v>0</v>
      </c>
      <c r="EW51" s="6">
        <f t="shared" ca="1" si="103"/>
        <v>0</v>
      </c>
      <c r="EX51" s="6" t="str">
        <f t="shared" ca="1" si="104"/>
        <v/>
      </c>
      <c r="EY51" s="6">
        <f ca="1">IF(LOG入力!BH51&gt;0,0,IF(EW51=0,0,(IF(COUNTIF($EX$19:EX51,EX51)=1,IF($FS$3="N",1,IF(EH51=1,1,0))))))</f>
        <v>0</v>
      </c>
      <c r="EZ51" s="6" t="str">
        <f ca="1">IF(LOG入力!BH51&gt;0,"",IF(EY51=1,$X51,""))</f>
        <v/>
      </c>
      <c r="FA51" s="6" t="str">
        <f ca="1">IF(LOG入力!BH51&gt;0,"",IF(EY51=1,$Y51,""))</f>
        <v/>
      </c>
      <c r="FB51" s="6" t="str">
        <f ca="1">IF(LOG入力!BH51&gt;0,"",IF(COUNTIF($EZ$19:$EZ51,EZ51)=1,EZ51,""))</f>
        <v/>
      </c>
      <c r="FC51" s="6">
        <f ca="1">IF(LOG入力!BH51&gt;0,0,IF((EV51=1),IF(($FB51=""),0,1),0))</f>
        <v>0</v>
      </c>
      <c r="FD51" s="6" t="str">
        <f ca="1">IF(LOG入力!BH51&gt;0,"",IF(COUNTIF($FA$19:FA51,FA51)=1,FA51,""))</f>
        <v/>
      </c>
      <c r="FE51" s="72">
        <f ca="1">IF(LOG入力!BH51&gt;0,0,IF((EV51=1),IF(($FD51=""),0,1),0))</f>
        <v>0</v>
      </c>
      <c r="FF51" s="71">
        <f t="shared" ca="1" si="105"/>
        <v>0</v>
      </c>
      <c r="FG51" s="6">
        <f t="shared" ca="1" si="106"/>
        <v>0</v>
      </c>
      <c r="FH51" s="6" t="str">
        <f t="shared" ca="1" si="107"/>
        <v/>
      </c>
      <c r="FI51" s="6">
        <f ca="1">IF(LOG入力!BH51&gt;0,0,IF(FG51=0,0,(IF(COUNTIF($FH$19:FH51,FH51)=1,IF($FS$3="N",1,IF(EH51=1,1,0))))))</f>
        <v>0</v>
      </c>
      <c r="FJ51" s="6" t="str">
        <f ca="1">IF(LOG入力!BH51&gt;0,"",IF(FI51=1,$X51,""))</f>
        <v/>
      </c>
      <c r="FK51" s="6" t="str">
        <f ca="1">IF(LOG入力!BH51&gt;0,"",IF(FI51=1,$Y51,""))</f>
        <v/>
      </c>
      <c r="FL51" s="6" t="str">
        <f ca="1">IF(LOG入力!BH51&gt;0,"",IF(COUNTIF($FJ$19:$FJ51,FJ51)=1,FJ51,""))</f>
        <v/>
      </c>
      <c r="FM51" s="6">
        <f ca="1">IF(LOG入力!BH51&gt;0,0,IF((FF51=1),IF(($FL51=""),0,1),0))</f>
        <v>0</v>
      </c>
      <c r="FN51" s="6" t="str">
        <f ca="1">IF(LOG入力!BH51&gt;0,"",IF(COUNTIF($FK$19:FK51,FK51)=1,FK51,""))</f>
        <v/>
      </c>
      <c r="FO51" s="72">
        <f ca="1">IF(LOG入力!BH51&gt;0,0,IF((FF51=1),IF(($FN51=""),0,1),0))</f>
        <v>0</v>
      </c>
      <c r="FP51" s="71">
        <f t="shared" ca="1" si="108"/>
        <v>0</v>
      </c>
      <c r="FQ51" s="6">
        <f t="shared" ca="1" si="109"/>
        <v>0</v>
      </c>
      <c r="FR51" s="6" t="str">
        <f t="shared" ca="1" si="110"/>
        <v/>
      </c>
      <c r="FS51" s="6">
        <f ca="1">IF(LOG入力!BH51&gt;0,0,IF(FQ51=0,0,(IF(COUNTIF($FR$19:FR51,FR51)=1,IF($FS$3="N",1,IF(EH51=1,1,0))))))</f>
        <v>0</v>
      </c>
      <c r="FT51" s="6" t="str">
        <f ca="1">IF(LOG入力!BH51&gt;0,"",IF(FS51=1,$X51,""))</f>
        <v/>
      </c>
      <c r="FU51" s="6" t="str">
        <f ca="1">IF(LOG入力!BH51&gt;0,"",IF(FS51=1,$Y51,""))</f>
        <v/>
      </c>
      <c r="FV51" s="6" t="str">
        <f ca="1">IF(LOG入力!BH51&gt;0,"",IF(COUNTIF($FT$19:$FT51,FT51)=1,FT51,""))</f>
        <v/>
      </c>
      <c r="FW51" s="6">
        <f ca="1">IF(LOG入力!BH51&gt;0,0,IF((FP51=1),IF(($FV51=""),0,1),0))</f>
        <v>0</v>
      </c>
      <c r="FX51" s="6" t="str">
        <f ca="1">IF(LOG入力!BH51&gt;0,"",IF(COUNTIF($FU$19:FU51,FU51)=1,FU51,""))</f>
        <v/>
      </c>
      <c r="FY51" s="72">
        <f ca="1">IF(LOG入力!BH51&gt;0,0,IF((FP51=1),IF(($FX51=""),0,1),0))</f>
        <v>0</v>
      </c>
      <c r="FZ51" s="71">
        <f t="shared" ca="1" si="111"/>
        <v>0</v>
      </c>
      <c r="GA51" s="6">
        <f t="shared" ca="1" si="112"/>
        <v>0</v>
      </c>
      <c r="GB51" s="6" t="str">
        <f t="shared" ca="1" si="113"/>
        <v/>
      </c>
      <c r="GC51" s="6">
        <f ca="1">IF(LOG入力!BH51&gt;0,0,IF(GA51=0,0,(IF(COUNTIF($GB$19:GB51,GB51)=1,IF($FS$3="N",1,IF(EH51=1,1,0))))))</f>
        <v>0</v>
      </c>
      <c r="GD51" s="6" t="str">
        <f ca="1">IF(LOG入力!BH51&gt;0,"",IF(GC51=1,$X51,""))</f>
        <v/>
      </c>
      <c r="GE51" s="6" t="str">
        <f ca="1">IF(LOG入力!BH51&gt;0,"",IF(GC51=1,$Y51,""))</f>
        <v/>
      </c>
      <c r="GF51" s="6" t="str">
        <f ca="1">IF(LOG入力!BH51&gt;0,"",IF(COUNTIF($GD$19:$GD51,GD51)=1,GD51,""))</f>
        <v/>
      </c>
      <c r="GG51" s="6">
        <f ca="1">IF(LOG入力!BH51&gt;0,0,IF((FZ51=1),IF(($GF51=""),0,1),0))</f>
        <v>0</v>
      </c>
      <c r="GH51" s="6" t="str">
        <f ca="1">IF(LOG入力!BH51&gt;0,"",IF(COUNTIF($GE$19:GE51,GE51)=1,GE51,""))</f>
        <v/>
      </c>
      <c r="GI51" s="72">
        <f ca="1">IF(LOG入力!BH51&gt;0,0,IF((FZ51=1),IF(($GH51=""),0,1),0))</f>
        <v>0</v>
      </c>
      <c r="GK51" s="455" t="str">
        <f ca="1">IF(V51=1,"",IF(LEN(LOG入力!AS51)=0,"",LOG入力!AS51))</f>
        <v/>
      </c>
      <c r="GL51" s="378" t="str">
        <f t="shared" ca="1" si="114"/>
        <v/>
      </c>
      <c r="GM51" s="378" t="str">
        <f t="shared" ca="1" si="115"/>
        <v/>
      </c>
      <c r="GN51" s="74" t="str">
        <f t="shared" ca="1" si="116"/>
        <v/>
      </c>
      <c r="GO51" s="74" t="str">
        <f t="shared" ca="1" si="117"/>
        <v/>
      </c>
      <c r="GQ51" s="74" t="str">
        <f t="shared" ca="1" si="118"/>
        <v/>
      </c>
      <c r="GR51" s="74" t="str">
        <f t="shared" ca="1" si="119"/>
        <v/>
      </c>
      <c r="GS51" s="74" t="str">
        <f t="shared" ca="1" si="120"/>
        <v/>
      </c>
      <c r="GT51" s="74" t="str">
        <f t="shared" ca="1" si="121"/>
        <v/>
      </c>
      <c r="GU51" s="74" t="str">
        <f t="shared" ca="1" si="122"/>
        <v/>
      </c>
      <c r="GV51" s="74" t="str">
        <f t="shared" ca="1" si="123"/>
        <v/>
      </c>
      <c r="GX51" s="74" t="str">
        <f t="shared" ca="1" si="124"/>
        <v/>
      </c>
      <c r="GY51" s="74" t="str">
        <f t="shared" ca="1" si="125"/>
        <v/>
      </c>
      <c r="GZ51" s="74" t="str">
        <f ca="1">IF(V51=1,"",IF(LOG入力!BH51&gt;0,0,IF(GY51=0,0,IF((VALUE((TYPE(VALUE(J51)))))=16,0,IF(VALUE(J51)&lt;60,1,IF(VALUE(J51)&lt;100,0,IF(VALUE(J51)&lt;600,2,0)))))))</f>
        <v/>
      </c>
      <c r="HA51" s="74" t="str">
        <f t="shared" ca="1" si="126"/>
        <v/>
      </c>
      <c r="HB51" s="74" t="str">
        <f ca="1">IF(V51=1,"",IF(LOG入力!BH51&gt;0,0,IF(HA51=0,0,IF((VALUE((TYPE(VALUE(L51)))))=16,0,IF(VALUE(L51)&lt;60,1,IF(VALUE(L51)&lt;100,0,IF(VALUE(L51)&lt;600,2,0)))))))</f>
        <v/>
      </c>
      <c r="HD51" s="74" t="str">
        <f t="shared" ca="1" si="127"/>
        <v/>
      </c>
      <c r="HF51" s="74" t="str">
        <f t="shared" ca="1" si="128"/>
        <v/>
      </c>
      <c r="HG51" s="74" t="str">
        <f t="shared" ca="1" si="129"/>
        <v/>
      </c>
      <c r="HH51" s="74" t="str">
        <f t="shared" ca="1" si="130"/>
        <v/>
      </c>
      <c r="HI51" s="74" t="str">
        <f t="shared" ca="1" si="131"/>
        <v/>
      </c>
      <c r="HJ51" s="74" t="str">
        <f t="shared" ca="1" si="132"/>
        <v/>
      </c>
      <c r="HK51" s="74" t="str">
        <f t="shared" ca="1" si="133"/>
        <v/>
      </c>
      <c r="HL51" s="74" t="str">
        <f t="shared" ca="1" si="134"/>
        <v/>
      </c>
      <c r="HM51" s="74" t="str">
        <f t="shared" ca="1" si="135"/>
        <v/>
      </c>
      <c r="HN51" s="74" t="str">
        <f t="shared" ca="1" si="136"/>
        <v/>
      </c>
      <c r="HO51" s="529" t="str">
        <f t="shared" ca="1" si="137"/>
        <v/>
      </c>
      <c r="HP51" s="74" t="str">
        <f t="shared" ca="1" si="138"/>
        <v/>
      </c>
      <c r="HQ51" s="74" t="str">
        <f t="shared" ca="1" si="139"/>
        <v/>
      </c>
      <c r="HR51" s="74" t="str">
        <f t="shared" ca="1" si="140"/>
        <v/>
      </c>
      <c r="HS51" s="74" t="str">
        <f t="shared" ca="1" si="141"/>
        <v/>
      </c>
      <c r="HT51" s="74" t="str">
        <f ca="1">IF(V51=1,"",IF(LOG入力!BH51&gt;0,0,IF(DV51=1,0,IF(N51="0",0,IF(SUM(HD51:HS51)&gt;0,1,0)))))</f>
        <v/>
      </c>
      <c r="HV51" s="152" t="s">
        <v>195</v>
      </c>
      <c r="HW51" s="153" t="s">
        <v>173</v>
      </c>
    </row>
    <row r="52" spans="1:231" x14ac:dyDescent="0.15">
      <c r="A52" s="5"/>
      <c r="B52" s="532" t="str">
        <f t="shared" ca="1" si="0"/>
        <v/>
      </c>
      <c r="C52" s="570" t="str">
        <f ca="1">LOG入力!AP52</f>
        <v/>
      </c>
      <c r="D52" s="534" t="str">
        <f ca="1">LOG入力!AQ52</f>
        <v/>
      </c>
      <c r="E52" s="534" t="str">
        <f ca="1">LOG入力!AR52</f>
        <v/>
      </c>
      <c r="F52" s="535" t="str">
        <f t="shared" ca="1" si="1"/>
        <v/>
      </c>
      <c r="G52" s="585" t="str">
        <f ca="1">LOG入力!AT52</f>
        <v/>
      </c>
      <c r="H52" s="542" t="str">
        <f ca="1">LOG入力!AU52</f>
        <v/>
      </c>
      <c r="I52" s="542" t="str">
        <f ca="1">LOG入力!AV52</f>
        <v/>
      </c>
      <c r="J52" s="577" t="str">
        <f ca="1">LOG入力!AW52</f>
        <v/>
      </c>
      <c r="K52" s="578" t="str">
        <f ca="1">LOG入力!BJ52</f>
        <v/>
      </c>
      <c r="L52" s="577" t="str">
        <f ca="1">LOG入力!AY52</f>
        <v/>
      </c>
      <c r="M52" s="545" t="str">
        <f ca="1">LOG入力!BK52</f>
        <v/>
      </c>
      <c r="N52" s="512" t="str">
        <f ca="1">IF(V52=1,"",IF(LOG入力!AJ52=1,"1",LOG入力!BA52))</f>
        <v/>
      </c>
      <c r="O52" s="538" t="str">
        <f ca="1">IF(V52=1,"",IF(LEN(LOG入力!O52)=0,"",LOG入力!O52))</f>
        <v/>
      </c>
      <c r="P52" s="291" t="str">
        <f ca="1">IF(V52=1,"",IF($AA$4=1,"",IF(LOG入力!BG52=1,"",CONCATENATE($ER52,$FB52,$FL52,$FV52,$GF52))))</f>
        <v/>
      </c>
      <c r="Q52" s="291" t="str">
        <f ca="1">IF(V52=1,"",IF($AA$4=1,"",IF(LOG入力!BG52=1,"",CONCATENATE($ET52,$FD52,$FN52,$FX52,$GH52))))</f>
        <v/>
      </c>
      <c r="R52" s="573" t="str">
        <f ca="1">IF(V52=1,"",IF($AA$4=1,"",IF(LOG入力!BH52&gt;0,0,AA52)))</f>
        <v/>
      </c>
      <c r="S52" s="293" t="str">
        <f t="shared" ca="1" si="2"/>
        <v/>
      </c>
      <c r="T52" s="680"/>
      <c r="U52" s="38"/>
      <c r="V52" s="196">
        <f ca="1">LOG入力!AN52</f>
        <v>1</v>
      </c>
      <c r="W52" s="38"/>
      <c r="X52" s="516" t="str">
        <f t="shared" ca="1" si="3"/>
        <v/>
      </c>
      <c r="Y52" s="515" t="str">
        <f t="shared" ca="1" si="4"/>
        <v/>
      </c>
      <c r="Z52" s="518" t="str">
        <f t="shared" ca="1" si="5"/>
        <v/>
      </c>
      <c r="AA52" s="574" t="str">
        <f t="shared" ca="1" si="6"/>
        <v/>
      </c>
      <c r="AC52" s="6" t="str">
        <f t="shared" ca="1" si="7"/>
        <v/>
      </c>
      <c r="AD52" s="6" t="str">
        <f t="shared" ca="1" si="8"/>
        <v/>
      </c>
      <c r="AE52" s="6" t="str">
        <f t="shared" ca="1" si="9"/>
        <v/>
      </c>
      <c r="AF52" s="6" t="str">
        <f t="shared" ca="1" si="10"/>
        <v/>
      </c>
      <c r="AG52" s="6" t="str">
        <f t="shared" ca="1" si="11"/>
        <v/>
      </c>
      <c r="AH52" s="6" t="str">
        <f t="shared" ca="1" si="12"/>
        <v/>
      </c>
      <c r="AI52" s="6" t="str">
        <f t="shared" ca="1" si="13"/>
        <v/>
      </c>
      <c r="AJ52" s="6" t="str">
        <f t="shared" ca="1" si="14"/>
        <v/>
      </c>
      <c r="AK52" s="6" t="str">
        <f t="shared" ca="1" si="15"/>
        <v/>
      </c>
      <c r="AL52" s="6" t="str">
        <f t="shared" ca="1" si="16"/>
        <v/>
      </c>
      <c r="AM52" s="6" t="str">
        <f t="shared" ca="1" si="17"/>
        <v/>
      </c>
      <c r="AN52" s="6" t="str">
        <f t="shared" ca="1" si="18"/>
        <v/>
      </c>
      <c r="AO52" s="6" t="str">
        <f t="shared" ca="1" si="19"/>
        <v/>
      </c>
      <c r="AP52" s="6" t="str">
        <f t="shared" ca="1" si="20"/>
        <v/>
      </c>
      <c r="AQ52" s="6" t="str">
        <f t="shared" ca="1" si="21"/>
        <v/>
      </c>
      <c r="AR52" s="6" t="str">
        <f t="shared" ca="1" si="22"/>
        <v/>
      </c>
      <c r="AS52" s="6" t="str">
        <f t="shared" ca="1" si="23"/>
        <v/>
      </c>
      <c r="AT52" s="6" t="str">
        <f t="shared" ca="1" si="24"/>
        <v/>
      </c>
      <c r="AU52" s="6" t="str">
        <f t="shared" ca="1" si="25"/>
        <v/>
      </c>
      <c r="AV52" s="6" t="str">
        <f t="shared" ca="1" si="26"/>
        <v/>
      </c>
      <c r="AW52" s="6" t="str">
        <f t="shared" ca="1" si="27"/>
        <v/>
      </c>
      <c r="AY52" s="6" t="str">
        <f t="shared" ca="1" si="28"/>
        <v/>
      </c>
      <c r="AZ52" s="6" t="str">
        <f t="shared" ca="1" si="29"/>
        <v/>
      </c>
      <c r="BA52" s="6" t="str">
        <f t="shared" ca="1" si="30"/>
        <v/>
      </c>
      <c r="BB52" s="6" t="str">
        <f t="shared" ca="1" si="31"/>
        <v/>
      </c>
      <c r="BC52" s="6" t="str">
        <f t="shared" ca="1" si="32"/>
        <v/>
      </c>
      <c r="BD52" s="6" t="str">
        <f t="shared" ca="1" si="33"/>
        <v/>
      </c>
      <c r="BE52" s="6" t="str">
        <f t="shared" ca="1" si="34"/>
        <v/>
      </c>
      <c r="BF52" s="6" t="str">
        <f t="shared" ca="1" si="35"/>
        <v/>
      </c>
      <c r="BG52" s="6" t="str">
        <f t="shared" ca="1" si="36"/>
        <v/>
      </c>
      <c r="BH52" s="6" t="str">
        <f t="shared" ca="1" si="37"/>
        <v/>
      </c>
      <c r="BI52" s="6" t="str">
        <f t="shared" ca="1" si="38"/>
        <v/>
      </c>
      <c r="BJ52" s="6" t="str">
        <f t="shared" ca="1" si="39"/>
        <v/>
      </c>
      <c r="BK52" s="6" t="str">
        <f t="shared" ca="1" si="40"/>
        <v/>
      </c>
      <c r="BL52" s="6" t="str">
        <f t="shared" ca="1" si="41"/>
        <v/>
      </c>
      <c r="BM52" s="6" t="str">
        <f t="shared" ca="1" si="42"/>
        <v/>
      </c>
      <c r="BN52" s="6" t="str">
        <f t="shared" ca="1" si="43"/>
        <v/>
      </c>
      <c r="BO52" s="6" t="str">
        <f t="shared" ca="1" si="44"/>
        <v/>
      </c>
      <c r="BP52" s="6" t="str">
        <f t="shared" ca="1" si="45"/>
        <v/>
      </c>
      <c r="BQ52" s="6" t="str">
        <f t="shared" ca="1" si="46"/>
        <v/>
      </c>
      <c r="BR52" s="6" t="str">
        <f t="shared" ca="1" si="47"/>
        <v/>
      </c>
      <c r="BS52" s="6" t="str">
        <f t="shared" ca="1" si="48"/>
        <v/>
      </c>
      <c r="BU52" s="6" t="str">
        <f t="shared" ca="1" si="49"/>
        <v/>
      </c>
      <c r="BW52" s="515" t="str">
        <f t="shared" ca="1" si="50"/>
        <v/>
      </c>
      <c r="BX52" s="515">
        <f t="shared" ca="1" si="51"/>
        <v>0</v>
      </c>
      <c r="BY52" s="515" t="str">
        <f t="shared" ca="1" si="52"/>
        <v/>
      </c>
      <c r="CA52" s="6">
        <f t="shared" ca="1" si="53"/>
        <v>1</v>
      </c>
      <c r="CC52" s="523" t="str">
        <f t="shared" ca="1" si="54"/>
        <v/>
      </c>
      <c r="CE52" s="6" t="str">
        <f t="shared" ca="1" si="55"/>
        <v/>
      </c>
      <c r="CG52" s="524" t="str">
        <f ca="1">IF(V52=1,"",IF($AA$4=1,"",IF(LOG入力!BH52&gt;0,"",IF(N52=0,"",IF(DX52=1,"",IF(HT52=0,"","★"))))))</f>
        <v/>
      </c>
      <c r="CI52" s="74" t="str">
        <f t="shared" ca="1" si="56"/>
        <v/>
      </c>
      <c r="CK52" s="525" t="str">
        <f ca="1">IF(V52=1,"",IF(LOG入力!BH52&gt;0,1,0))</f>
        <v/>
      </c>
      <c r="CL52" s="74" t="str">
        <f t="shared" ca="1" si="57"/>
        <v/>
      </c>
      <c r="CN52" s="74" t="str">
        <f t="shared" ca="1" si="58"/>
        <v/>
      </c>
      <c r="CO52" s="74" t="str">
        <f t="shared" ca="1" si="59"/>
        <v/>
      </c>
      <c r="CQ52" s="74" t="str">
        <f t="shared" ca="1" si="60"/>
        <v/>
      </c>
      <c r="CR52" s="74" t="str">
        <f t="shared" ca="1" si="61"/>
        <v/>
      </c>
      <c r="CS52" s="74" t="str">
        <f t="shared" ca="1" si="62"/>
        <v/>
      </c>
      <c r="CT52" s="74" t="str">
        <f t="shared" ca="1" si="63"/>
        <v/>
      </c>
      <c r="CU52" s="74" t="str">
        <f t="shared" ca="1" si="64"/>
        <v/>
      </c>
      <c r="CV52" s="74" t="str">
        <f t="shared" ca="1" si="65"/>
        <v/>
      </c>
      <c r="CW52" s="74" t="str">
        <f t="shared" ca="1" si="66"/>
        <v/>
      </c>
      <c r="CX52" s="74" t="str">
        <f t="shared" ca="1" si="67"/>
        <v/>
      </c>
      <c r="CY52" s="74" t="str">
        <f t="shared" ca="1" si="68"/>
        <v/>
      </c>
      <c r="CZ52" s="74" t="str">
        <f t="shared" ca="1" si="69"/>
        <v/>
      </c>
      <c r="DA52" s="74" t="str">
        <f t="shared" ca="1" si="70"/>
        <v/>
      </c>
      <c r="DB52" s="74" t="str">
        <f t="shared" ca="1" si="71"/>
        <v/>
      </c>
      <c r="DD52" s="74" t="str">
        <f t="shared" ca="1" si="72"/>
        <v/>
      </c>
      <c r="DE52" s="74" t="str">
        <f t="shared" ca="1" si="73"/>
        <v/>
      </c>
      <c r="DF52" s="74" t="str">
        <f t="shared" ca="1" si="74"/>
        <v/>
      </c>
      <c r="DG52" s="74" t="str">
        <f t="shared" ca="1" si="75"/>
        <v/>
      </c>
      <c r="DH52" s="74" t="str">
        <f t="shared" ca="1" si="76"/>
        <v/>
      </c>
      <c r="DI52" s="74" t="str">
        <f t="shared" ca="1" si="77"/>
        <v/>
      </c>
      <c r="DJ52" s="74" t="str">
        <f t="shared" ca="1" si="78"/>
        <v/>
      </c>
      <c r="DK52" s="74" t="str">
        <f t="shared" ca="1" si="79"/>
        <v/>
      </c>
      <c r="DL52" s="74" t="str">
        <f t="shared" ca="1" si="80"/>
        <v/>
      </c>
      <c r="DM52" s="74" t="str">
        <f t="shared" ca="1" si="81"/>
        <v/>
      </c>
      <c r="DN52" s="74" t="str">
        <f t="shared" ca="1" si="82"/>
        <v/>
      </c>
      <c r="DO52" s="74" t="str">
        <f t="shared" ca="1" si="83"/>
        <v/>
      </c>
      <c r="DQ52" s="74" t="str">
        <f t="shared" ca="1" si="84"/>
        <v/>
      </c>
      <c r="DS52" s="74" t="str">
        <f t="shared" ca="1" si="85"/>
        <v/>
      </c>
      <c r="DT52" s="74" t="str">
        <f t="shared" ca="1" si="86"/>
        <v/>
      </c>
      <c r="DV52" s="525" t="str">
        <f t="shared" ca="1" si="87"/>
        <v/>
      </c>
      <c r="DW52" s="74" t="str">
        <f t="shared" ca="1" si="88"/>
        <v/>
      </c>
      <c r="DX52" s="485" t="str">
        <f t="shared" ca="1" si="89"/>
        <v/>
      </c>
      <c r="DY52" s="74" t="str">
        <f t="shared" ca="1" si="90"/>
        <v/>
      </c>
      <c r="DZ52" s="74" t="str">
        <f t="shared" ca="1" si="91"/>
        <v/>
      </c>
      <c r="EA52" s="74" t="str">
        <f t="shared" ca="1" si="92"/>
        <v/>
      </c>
      <c r="EC52" s="74" t="str">
        <f t="shared" ca="1" si="93"/>
        <v/>
      </c>
      <c r="ED52" s="74" t="str">
        <f t="shared" ca="1" si="94"/>
        <v/>
      </c>
      <c r="EE52" s="74" t="str">
        <f t="shared" ca="1" si="95"/>
        <v/>
      </c>
      <c r="EG52" s="479" t="str">
        <f ca="1">IF(V52=1,"",IF(LOG入力!BH52&gt;0,0,IF(CG52="★",0,IF(R52=1,0,IF(N52=0,0,1)))))</f>
        <v/>
      </c>
      <c r="EH52" s="483" t="str">
        <f t="shared" ca="1" si="96"/>
        <v/>
      </c>
      <c r="EI52" s="483" t="str">
        <f t="shared" ca="1" si="97"/>
        <v/>
      </c>
      <c r="EJ52" s="483" t="str">
        <f t="shared" ca="1" si="98"/>
        <v/>
      </c>
      <c r="EL52" s="71">
        <f t="shared" ca="1" si="99"/>
        <v>0</v>
      </c>
      <c r="EM52" s="6">
        <f t="shared" ca="1" si="100"/>
        <v>0</v>
      </c>
      <c r="EN52" s="6" t="str">
        <f t="shared" ca="1" si="101"/>
        <v/>
      </c>
      <c r="EO52" s="6">
        <f ca="1">IF(LOG入力!BH52&gt;0,0,IF(EM52=0,0,(IF(COUNTIF($EN$19:EN52,EN52)=1,IF($FS$3="N",1,IF(EH52=1,1,0))))))</f>
        <v>0</v>
      </c>
      <c r="EP52" s="6" t="str">
        <f ca="1">IF(LOG入力!BH52&gt;0,"",IF(EO52=1,$X52,""))</f>
        <v/>
      </c>
      <c r="EQ52" s="6" t="str">
        <f ca="1">IF(LOG入力!BH52&gt;0,"",IF(EO52=1,$Y52,""))</f>
        <v/>
      </c>
      <c r="ER52" s="520" t="str">
        <f ca="1">IF(LOG入力!BH52&gt;0,"",IF(COUNTIF($EP$19:$EP52,EP52)=1,EP52,""))</f>
        <v/>
      </c>
      <c r="ES52" s="520">
        <f ca="1">IF(LOG入力!BH52&gt;0,0,IF((EL52=1),IF(($ER52=""),0,1),0))</f>
        <v>0</v>
      </c>
      <c r="ET52" s="520" t="str">
        <f ca="1">IF(LOG入力!BH52&gt;0,"",IF(COUNTIF($EQ$19:EQ52,EQ52)=1,EQ52,""))</f>
        <v/>
      </c>
      <c r="EU52" s="539">
        <f ca="1">IF(LOG入力!BH52&gt;0,0,IF((EL52=1),IF(($ET52=""),0,1),0))</f>
        <v>0</v>
      </c>
      <c r="EV52" s="71">
        <f t="shared" ca="1" si="102"/>
        <v>0</v>
      </c>
      <c r="EW52" s="6">
        <f t="shared" ca="1" si="103"/>
        <v>0</v>
      </c>
      <c r="EX52" s="6" t="str">
        <f t="shared" ca="1" si="104"/>
        <v/>
      </c>
      <c r="EY52" s="6">
        <f ca="1">IF(LOG入力!BH52&gt;0,0,IF(EW52=0,0,(IF(COUNTIF($EX$19:EX52,EX52)=1,IF($FS$3="N",1,IF(EH52=1,1,0))))))</f>
        <v>0</v>
      </c>
      <c r="EZ52" s="6" t="str">
        <f ca="1">IF(LOG入力!BH52&gt;0,"",IF(EY52=1,$X52,""))</f>
        <v/>
      </c>
      <c r="FA52" s="6" t="str">
        <f ca="1">IF(LOG入力!BH52&gt;0,"",IF(EY52=1,$Y52,""))</f>
        <v/>
      </c>
      <c r="FB52" s="6" t="str">
        <f ca="1">IF(LOG入力!BH52&gt;0,"",IF(COUNTIF($EZ$19:$EZ52,EZ52)=1,EZ52,""))</f>
        <v/>
      </c>
      <c r="FC52" s="6">
        <f ca="1">IF(LOG入力!BH52&gt;0,0,IF((EV52=1),IF(($FB52=""),0,1),0))</f>
        <v>0</v>
      </c>
      <c r="FD52" s="6" t="str">
        <f ca="1">IF(LOG入力!BH52&gt;0,"",IF(COUNTIF($FA$19:FA52,FA52)=1,FA52,""))</f>
        <v/>
      </c>
      <c r="FE52" s="72">
        <f ca="1">IF(LOG入力!BH52&gt;0,0,IF((EV52=1),IF(($FD52=""),0,1),0))</f>
        <v>0</v>
      </c>
      <c r="FF52" s="71">
        <f t="shared" ca="1" si="105"/>
        <v>0</v>
      </c>
      <c r="FG52" s="6">
        <f t="shared" ca="1" si="106"/>
        <v>0</v>
      </c>
      <c r="FH52" s="6" t="str">
        <f t="shared" ca="1" si="107"/>
        <v/>
      </c>
      <c r="FI52" s="6">
        <f ca="1">IF(LOG入力!BH52&gt;0,0,IF(FG52=0,0,(IF(COUNTIF($FH$19:FH52,FH52)=1,IF($FS$3="N",1,IF(EH52=1,1,0))))))</f>
        <v>0</v>
      </c>
      <c r="FJ52" s="6" t="str">
        <f ca="1">IF(LOG入力!BH52&gt;0,"",IF(FI52=1,$X52,""))</f>
        <v/>
      </c>
      <c r="FK52" s="6" t="str">
        <f ca="1">IF(LOG入力!BH52&gt;0,"",IF(FI52=1,$Y52,""))</f>
        <v/>
      </c>
      <c r="FL52" s="6" t="str">
        <f ca="1">IF(LOG入力!BH52&gt;0,"",IF(COUNTIF($FJ$19:$FJ52,FJ52)=1,FJ52,""))</f>
        <v/>
      </c>
      <c r="FM52" s="6">
        <f ca="1">IF(LOG入力!BH52&gt;0,0,IF((FF52=1),IF(($FL52=""),0,1),0))</f>
        <v>0</v>
      </c>
      <c r="FN52" s="6" t="str">
        <f ca="1">IF(LOG入力!BH52&gt;0,"",IF(COUNTIF($FK$19:FK52,FK52)=1,FK52,""))</f>
        <v/>
      </c>
      <c r="FO52" s="72">
        <f ca="1">IF(LOG入力!BH52&gt;0,0,IF((FF52=1),IF(($FN52=""),0,1),0))</f>
        <v>0</v>
      </c>
      <c r="FP52" s="71">
        <f t="shared" ca="1" si="108"/>
        <v>0</v>
      </c>
      <c r="FQ52" s="6">
        <f t="shared" ca="1" si="109"/>
        <v>0</v>
      </c>
      <c r="FR52" s="6" t="str">
        <f t="shared" ca="1" si="110"/>
        <v/>
      </c>
      <c r="FS52" s="6">
        <f ca="1">IF(LOG入力!BH52&gt;0,0,IF(FQ52=0,0,(IF(COUNTIF($FR$19:FR52,FR52)=1,IF($FS$3="N",1,IF(EH52=1,1,0))))))</f>
        <v>0</v>
      </c>
      <c r="FT52" s="6" t="str">
        <f ca="1">IF(LOG入力!BH52&gt;0,"",IF(FS52=1,$X52,""))</f>
        <v/>
      </c>
      <c r="FU52" s="6" t="str">
        <f ca="1">IF(LOG入力!BH52&gt;0,"",IF(FS52=1,$Y52,""))</f>
        <v/>
      </c>
      <c r="FV52" s="6" t="str">
        <f ca="1">IF(LOG入力!BH52&gt;0,"",IF(COUNTIF($FT$19:$FT52,FT52)=1,FT52,""))</f>
        <v/>
      </c>
      <c r="FW52" s="6">
        <f ca="1">IF(LOG入力!BH52&gt;0,0,IF((FP52=1),IF(($FV52=""),0,1),0))</f>
        <v>0</v>
      </c>
      <c r="FX52" s="6" t="str">
        <f ca="1">IF(LOG入力!BH52&gt;0,"",IF(COUNTIF($FU$19:FU52,FU52)=1,FU52,""))</f>
        <v/>
      </c>
      <c r="FY52" s="72">
        <f ca="1">IF(LOG入力!BH52&gt;0,0,IF((FP52=1),IF(($FX52=""),0,1),0))</f>
        <v>0</v>
      </c>
      <c r="FZ52" s="71">
        <f t="shared" ca="1" si="111"/>
        <v>0</v>
      </c>
      <c r="GA52" s="6">
        <f t="shared" ca="1" si="112"/>
        <v>0</v>
      </c>
      <c r="GB52" s="6" t="str">
        <f t="shared" ca="1" si="113"/>
        <v/>
      </c>
      <c r="GC52" s="6">
        <f ca="1">IF(LOG入力!BH52&gt;0,0,IF(GA52=0,0,(IF(COUNTIF($GB$19:GB52,GB52)=1,IF($FS$3="N",1,IF(EH52=1,1,0))))))</f>
        <v>0</v>
      </c>
      <c r="GD52" s="6" t="str">
        <f ca="1">IF(LOG入力!BH52&gt;0,"",IF(GC52=1,$X52,""))</f>
        <v/>
      </c>
      <c r="GE52" s="6" t="str">
        <f ca="1">IF(LOG入力!BH52&gt;0,"",IF(GC52=1,$Y52,""))</f>
        <v/>
      </c>
      <c r="GF52" s="6" t="str">
        <f ca="1">IF(LOG入力!BH52&gt;0,"",IF(COUNTIF($GD$19:$GD52,GD52)=1,GD52,""))</f>
        <v/>
      </c>
      <c r="GG52" s="6">
        <f ca="1">IF(LOG入力!BH52&gt;0,0,IF((FZ52=1),IF(($GF52=""),0,1),0))</f>
        <v>0</v>
      </c>
      <c r="GH52" s="6" t="str">
        <f ca="1">IF(LOG入力!BH52&gt;0,"",IF(COUNTIF($GE$19:GE52,GE52)=1,GE52,""))</f>
        <v/>
      </c>
      <c r="GI52" s="72">
        <f ca="1">IF(LOG入力!BH52&gt;0,0,IF((FZ52=1),IF(($GH52=""),0,1),0))</f>
        <v>0</v>
      </c>
      <c r="GK52" s="455" t="str">
        <f ca="1">IF(V52=1,"",IF(LEN(LOG入力!AS52)=0,"",LOG入力!AS52))</f>
        <v/>
      </c>
      <c r="GL52" s="378" t="str">
        <f t="shared" ca="1" si="114"/>
        <v/>
      </c>
      <c r="GM52" s="378" t="str">
        <f t="shared" ca="1" si="115"/>
        <v/>
      </c>
      <c r="GN52" s="74" t="str">
        <f t="shared" ca="1" si="116"/>
        <v/>
      </c>
      <c r="GO52" s="74" t="str">
        <f t="shared" ca="1" si="117"/>
        <v/>
      </c>
      <c r="GQ52" s="74" t="str">
        <f t="shared" ca="1" si="118"/>
        <v/>
      </c>
      <c r="GR52" s="74" t="str">
        <f t="shared" ca="1" si="119"/>
        <v/>
      </c>
      <c r="GS52" s="74" t="str">
        <f t="shared" ca="1" si="120"/>
        <v/>
      </c>
      <c r="GT52" s="74" t="str">
        <f t="shared" ca="1" si="121"/>
        <v/>
      </c>
      <c r="GU52" s="74" t="str">
        <f t="shared" ca="1" si="122"/>
        <v/>
      </c>
      <c r="GV52" s="74" t="str">
        <f t="shared" ca="1" si="123"/>
        <v/>
      </c>
      <c r="GX52" s="74" t="str">
        <f t="shared" ca="1" si="124"/>
        <v/>
      </c>
      <c r="GY52" s="74" t="str">
        <f t="shared" ca="1" si="125"/>
        <v/>
      </c>
      <c r="GZ52" s="74" t="str">
        <f ca="1">IF(V52=1,"",IF(LOG入力!BH52&gt;0,0,IF(GY52=0,0,IF((VALUE((TYPE(VALUE(J52)))))=16,0,IF(VALUE(J52)&lt;60,1,IF(VALUE(J52)&lt;100,0,IF(VALUE(J52)&lt;600,2,0)))))))</f>
        <v/>
      </c>
      <c r="HA52" s="74" t="str">
        <f t="shared" ca="1" si="126"/>
        <v/>
      </c>
      <c r="HB52" s="74" t="str">
        <f ca="1">IF(V52=1,"",IF(LOG入力!BH52&gt;0,0,IF(HA52=0,0,IF((VALUE((TYPE(VALUE(L52)))))=16,0,IF(VALUE(L52)&lt;60,1,IF(VALUE(L52)&lt;100,0,IF(VALUE(L52)&lt;600,2,0)))))))</f>
        <v/>
      </c>
      <c r="HD52" s="74" t="str">
        <f t="shared" ca="1" si="127"/>
        <v/>
      </c>
      <c r="HF52" s="74" t="str">
        <f t="shared" ca="1" si="128"/>
        <v/>
      </c>
      <c r="HG52" s="74" t="str">
        <f t="shared" ca="1" si="129"/>
        <v/>
      </c>
      <c r="HH52" s="74" t="str">
        <f t="shared" ca="1" si="130"/>
        <v/>
      </c>
      <c r="HI52" s="74" t="str">
        <f t="shared" ca="1" si="131"/>
        <v/>
      </c>
      <c r="HJ52" s="74" t="str">
        <f t="shared" ca="1" si="132"/>
        <v/>
      </c>
      <c r="HK52" s="74" t="str">
        <f t="shared" ca="1" si="133"/>
        <v/>
      </c>
      <c r="HL52" s="74" t="str">
        <f t="shared" ca="1" si="134"/>
        <v/>
      </c>
      <c r="HM52" s="74" t="str">
        <f t="shared" ca="1" si="135"/>
        <v/>
      </c>
      <c r="HN52" s="74" t="str">
        <f t="shared" ca="1" si="136"/>
        <v/>
      </c>
      <c r="HO52" s="529" t="str">
        <f t="shared" ca="1" si="137"/>
        <v/>
      </c>
      <c r="HP52" s="74" t="str">
        <f t="shared" ca="1" si="138"/>
        <v/>
      </c>
      <c r="HQ52" s="74" t="str">
        <f t="shared" ca="1" si="139"/>
        <v/>
      </c>
      <c r="HR52" s="74" t="str">
        <f t="shared" ca="1" si="140"/>
        <v/>
      </c>
      <c r="HS52" s="74" t="str">
        <f t="shared" ca="1" si="141"/>
        <v/>
      </c>
      <c r="HT52" s="74" t="str">
        <f ca="1">IF(V52=1,"",IF(LOG入力!BH52&gt;0,0,IF(DV52=1,0,IF(N52="0",0,IF(SUM(HD52:HS52)&gt;0,1,0)))))</f>
        <v/>
      </c>
      <c r="HV52" s="152" t="s">
        <v>196</v>
      </c>
      <c r="HW52" s="153" t="s">
        <v>173</v>
      </c>
    </row>
    <row r="53" spans="1:231" x14ac:dyDescent="0.15">
      <c r="A53" s="5"/>
      <c r="B53" s="532" t="str">
        <f t="shared" ca="1" si="0"/>
        <v/>
      </c>
      <c r="C53" s="561" t="str">
        <f ca="1">LOG入力!AP53</f>
        <v/>
      </c>
      <c r="D53" s="534" t="str">
        <f ca="1">LOG入力!AQ53</f>
        <v/>
      </c>
      <c r="E53" s="534" t="str">
        <f ca="1">LOG入力!AR53</f>
        <v/>
      </c>
      <c r="F53" s="535" t="str">
        <f t="shared" ca="1" si="1"/>
        <v/>
      </c>
      <c r="G53" s="585" t="str">
        <f ca="1">LOG入力!AT53</f>
        <v/>
      </c>
      <c r="H53" s="542" t="str">
        <f ca="1">LOG入力!AU53</f>
        <v/>
      </c>
      <c r="I53" s="542" t="str">
        <f ca="1">LOG入力!AV53</f>
        <v/>
      </c>
      <c r="J53" s="577" t="str">
        <f ca="1">LOG入力!AW53</f>
        <v/>
      </c>
      <c r="K53" s="578" t="str">
        <f ca="1">LOG入力!BJ53</f>
        <v/>
      </c>
      <c r="L53" s="577" t="str">
        <f ca="1">LOG入力!AY53</f>
        <v/>
      </c>
      <c r="M53" s="545" t="str">
        <f ca="1">LOG入力!BK53</f>
        <v/>
      </c>
      <c r="N53" s="512" t="str">
        <f ca="1">IF(V53=1,"",IF(LOG入力!AJ53=1,"1",LOG入力!BA53))</f>
        <v/>
      </c>
      <c r="O53" s="538" t="str">
        <f ca="1">IF(V53=1,"",IF(LEN(LOG入力!O53)=0,"",LOG入力!O53))</f>
        <v/>
      </c>
      <c r="P53" s="291" t="str">
        <f ca="1">IF(V53=1,"",IF($AA$4=1,"",IF(LOG入力!BG53=1,"",CONCATENATE($ER53,$FB53,$FL53,$FV53,$GF53))))</f>
        <v/>
      </c>
      <c r="Q53" s="291" t="str">
        <f ca="1">IF(V53=1,"",IF($AA$4=1,"",IF(LOG入力!BG53=1,"",CONCATENATE($ET53,$FD53,$FN53,$FX53,$GH53))))</f>
        <v/>
      </c>
      <c r="R53" s="573" t="str">
        <f ca="1">IF(V53=1,"",IF($AA$4=1,"",IF(LOG入力!BH53&gt;0,0,AA53)))</f>
        <v/>
      </c>
      <c r="S53" s="293" t="str">
        <f t="shared" ca="1" si="2"/>
        <v/>
      </c>
      <c r="T53" s="680"/>
      <c r="U53" s="38"/>
      <c r="V53" s="196">
        <f ca="1">LOG入力!AN53</f>
        <v>1</v>
      </c>
      <c r="W53" s="38"/>
      <c r="X53" s="516" t="str">
        <f t="shared" ca="1" si="3"/>
        <v/>
      </c>
      <c r="Y53" s="515" t="str">
        <f t="shared" ca="1" si="4"/>
        <v/>
      </c>
      <c r="Z53" s="518" t="str">
        <f t="shared" ca="1" si="5"/>
        <v/>
      </c>
      <c r="AA53" s="574" t="str">
        <f t="shared" ca="1" si="6"/>
        <v/>
      </c>
      <c r="AC53" s="6" t="str">
        <f t="shared" ca="1" si="7"/>
        <v/>
      </c>
      <c r="AD53" s="6" t="str">
        <f t="shared" ca="1" si="8"/>
        <v/>
      </c>
      <c r="AE53" s="6" t="str">
        <f t="shared" ca="1" si="9"/>
        <v/>
      </c>
      <c r="AF53" s="6" t="str">
        <f t="shared" ca="1" si="10"/>
        <v/>
      </c>
      <c r="AG53" s="6" t="str">
        <f t="shared" ca="1" si="11"/>
        <v/>
      </c>
      <c r="AH53" s="6" t="str">
        <f t="shared" ca="1" si="12"/>
        <v/>
      </c>
      <c r="AI53" s="6" t="str">
        <f t="shared" ca="1" si="13"/>
        <v/>
      </c>
      <c r="AJ53" s="6" t="str">
        <f t="shared" ca="1" si="14"/>
        <v/>
      </c>
      <c r="AK53" s="6" t="str">
        <f t="shared" ca="1" si="15"/>
        <v/>
      </c>
      <c r="AL53" s="6" t="str">
        <f t="shared" ca="1" si="16"/>
        <v/>
      </c>
      <c r="AM53" s="6" t="str">
        <f t="shared" ca="1" si="17"/>
        <v/>
      </c>
      <c r="AN53" s="6" t="str">
        <f t="shared" ca="1" si="18"/>
        <v/>
      </c>
      <c r="AO53" s="6" t="str">
        <f t="shared" ca="1" si="19"/>
        <v/>
      </c>
      <c r="AP53" s="6" t="str">
        <f t="shared" ca="1" si="20"/>
        <v/>
      </c>
      <c r="AQ53" s="6" t="str">
        <f t="shared" ca="1" si="21"/>
        <v/>
      </c>
      <c r="AR53" s="6" t="str">
        <f t="shared" ca="1" si="22"/>
        <v/>
      </c>
      <c r="AS53" s="6" t="str">
        <f t="shared" ca="1" si="23"/>
        <v/>
      </c>
      <c r="AT53" s="6" t="str">
        <f t="shared" ca="1" si="24"/>
        <v/>
      </c>
      <c r="AU53" s="6" t="str">
        <f t="shared" ca="1" si="25"/>
        <v/>
      </c>
      <c r="AV53" s="6" t="str">
        <f t="shared" ca="1" si="26"/>
        <v/>
      </c>
      <c r="AW53" s="6" t="str">
        <f t="shared" ca="1" si="27"/>
        <v/>
      </c>
      <c r="AY53" s="6" t="str">
        <f t="shared" ca="1" si="28"/>
        <v/>
      </c>
      <c r="AZ53" s="6" t="str">
        <f t="shared" ca="1" si="29"/>
        <v/>
      </c>
      <c r="BA53" s="6" t="str">
        <f t="shared" ca="1" si="30"/>
        <v/>
      </c>
      <c r="BB53" s="6" t="str">
        <f t="shared" ca="1" si="31"/>
        <v/>
      </c>
      <c r="BC53" s="6" t="str">
        <f t="shared" ca="1" si="32"/>
        <v/>
      </c>
      <c r="BD53" s="6" t="str">
        <f t="shared" ca="1" si="33"/>
        <v/>
      </c>
      <c r="BE53" s="6" t="str">
        <f t="shared" ca="1" si="34"/>
        <v/>
      </c>
      <c r="BF53" s="6" t="str">
        <f t="shared" ca="1" si="35"/>
        <v/>
      </c>
      <c r="BG53" s="6" t="str">
        <f t="shared" ca="1" si="36"/>
        <v/>
      </c>
      <c r="BH53" s="6" t="str">
        <f t="shared" ca="1" si="37"/>
        <v/>
      </c>
      <c r="BI53" s="6" t="str">
        <f t="shared" ca="1" si="38"/>
        <v/>
      </c>
      <c r="BJ53" s="6" t="str">
        <f t="shared" ca="1" si="39"/>
        <v/>
      </c>
      <c r="BK53" s="6" t="str">
        <f t="shared" ca="1" si="40"/>
        <v/>
      </c>
      <c r="BL53" s="6" t="str">
        <f t="shared" ca="1" si="41"/>
        <v/>
      </c>
      <c r="BM53" s="6" t="str">
        <f t="shared" ca="1" si="42"/>
        <v/>
      </c>
      <c r="BN53" s="6" t="str">
        <f t="shared" ca="1" si="43"/>
        <v/>
      </c>
      <c r="BO53" s="6" t="str">
        <f t="shared" ca="1" si="44"/>
        <v/>
      </c>
      <c r="BP53" s="6" t="str">
        <f t="shared" ca="1" si="45"/>
        <v/>
      </c>
      <c r="BQ53" s="6" t="str">
        <f t="shared" ca="1" si="46"/>
        <v/>
      </c>
      <c r="BR53" s="6" t="str">
        <f t="shared" ca="1" si="47"/>
        <v/>
      </c>
      <c r="BS53" s="6" t="str">
        <f t="shared" ca="1" si="48"/>
        <v/>
      </c>
      <c r="BU53" s="6" t="str">
        <f t="shared" ca="1" si="49"/>
        <v/>
      </c>
      <c r="BW53" s="515" t="str">
        <f t="shared" ca="1" si="50"/>
        <v/>
      </c>
      <c r="BX53" s="515">
        <f t="shared" ca="1" si="51"/>
        <v>0</v>
      </c>
      <c r="BY53" s="515" t="str">
        <f t="shared" ca="1" si="52"/>
        <v/>
      </c>
      <c r="CA53" s="6">
        <f t="shared" ca="1" si="53"/>
        <v>1</v>
      </c>
      <c r="CC53" s="523" t="str">
        <f t="shared" ca="1" si="54"/>
        <v/>
      </c>
      <c r="CE53" s="6" t="str">
        <f t="shared" ca="1" si="55"/>
        <v/>
      </c>
      <c r="CG53" s="524" t="str">
        <f ca="1">IF(V53=1,"",IF($AA$4=1,"",IF(LOG入力!BH53&gt;0,"",IF(N53=0,"",IF(DX53=1,"",IF(HT53=0,"","★"))))))</f>
        <v/>
      </c>
      <c r="CI53" s="74" t="str">
        <f t="shared" ca="1" si="56"/>
        <v/>
      </c>
      <c r="CK53" s="525" t="str">
        <f ca="1">IF(V53=1,"",IF(LOG入力!BH53&gt;0,1,0))</f>
        <v/>
      </c>
      <c r="CL53" s="74" t="str">
        <f t="shared" ca="1" si="57"/>
        <v/>
      </c>
      <c r="CN53" s="74" t="str">
        <f t="shared" ca="1" si="58"/>
        <v/>
      </c>
      <c r="CO53" s="74" t="str">
        <f t="shared" ca="1" si="59"/>
        <v/>
      </c>
      <c r="CQ53" s="74" t="str">
        <f t="shared" ca="1" si="60"/>
        <v/>
      </c>
      <c r="CR53" s="74" t="str">
        <f t="shared" ca="1" si="61"/>
        <v/>
      </c>
      <c r="CS53" s="74" t="str">
        <f t="shared" ca="1" si="62"/>
        <v/>
      </c>
      <c r="CT53" s="74" t="str">
        <f t="shared" ca="1" si="63"/>
        <v/>
      </c>
      <c r="CU53" s="74" t="str">
        <f t="shared" ca="1" si="64"/>
        <v/>
      </c>
      <c r="CV53" s="74" t="str">
        <f t="shared" ca="1" si="65"/>
        <v/>
      </c>
      <c r="CW53" s="74" t="str">
        <f t="shared" ca="1" si="66"/>
        <v/>
      </c>
      <c r="CX53" s="74" t="str">
        <f t="shared" ca="1" si="67"/>
        <v/>
      </c>
      <c r="CY53" s="74" t="str">
        <f t="shared" ca="1" si="68"/>
        <v/>
      </c>
      <c r="CZ53" s="74" t="str">
        <f t="shared" ca="1" si="69"/>
        <v/>
      </c>
      <c r="DA53" s="74" t="str">
        <f t="shared" ca="1" si="70"/>
        <v/>
      </c>
      <c r="DB53" s="74" t="str">
        <f t="shared" ca="1" si="71"/>
        <v/>
      </c>
      <c r="DD53" s="74" t="str">
        <f t="shared" ca="1" si="72"/>
        <v/>
      </c>
      <c r="DE53" s="74" t="str">
        <f t="shared" ca="1" si="73"/>
        <v/>
      </c>
      <c r="DF53" s="74" t="str">
        <f t="shared" ca="1" si="74"/>
        <v/>
      </c>
      <c r="DG53" s="74" t="str">
        <f t="shared" ca="1" si="75"/>
        <v/>
      </c>
      <c r="DH53" s="74" t="str">
        <f t="shared" ca="1" si="76"/>
        <v/>
      </c>
      <c r="DI53" s="74" t="str">
        <f t="shared" ca="1" si="77"/>
        <v/>
      </c>
      <c r="DJ53" s="74" t="str">
        <f t="shared" ca="1" si="78"/>
        <v/>
      </c>
      <c r="DK53" s="74" t="str">
        <f t="shared" ca="1" si="79"/>
        <v/>
      </c>
      <c r="DL53" s="74" t="str">
        <f t="shared" ca="1" si="80"/>
        <v/>
      </c>
      <c r="DM53" s="74" t="str">
        <f t="shared" ca="1" si="81"/>
        <v/>
      </c>
      <c r="DN53" s="74" t="str">
        <f t="shared" ca="1" si="82"/>
        <v/>
      </c>
      <c r="DO53" s="74" t="str">
        <f t="shared" ca="1" si="83"/>
        <v/>
      </c>
      <c r="DQ53" s="74" t="str">
        <f t="shared" ca="1" si="84"/>
        <v/>
      </c>
      <c r="DS53" s="74" t="str">
        <f t="shared" ca="1" si="85"/>
        <v/>
      </c>
      <c r="DT53" s="74" t="str">
        <f t="shared" ca="1" si="86"/>
        <v/>
      </c>
      <c r="DV53" s="525" t="str">
        <f t="shared" ca="1" si="87"/>
        <v/>
      </c>
      <c r="DW53" s="74" t="str">
        <f t="shared" ca="1" si="88"/>
        <v/>
      </c>
      <c r="DX53" s="485" t="str">
        <f t="shared" ca="1" si="89"/>
        <v/>
      </c>
      <c r="DY53" s="74" t="str">
        <f t="shared" ca="1" si="90"/>
        <v/>
      </c>
      <c r="DZ53" s="74" t="str">
        <f t="shared" ca="1" si="91"/>
        <v/>
      </c>
      <c r="EA53" s="74" t="str">
        <f t="shared" ca="1" si="92"/>
        <v/>
      </c>
      <c r="EC53" s="74" t="str">
        <f t="shared" ca="1" si="93"/>
        <v/>
      </c>
      <c r="ED53" s="74" t="str">
        <f t="shared" ca="1" si="94"/>
        <v/>
      </c>
      <c r="EE53" s="74" t="str">
        <f t="shared" ca="1" si="95"/>
        <v/>
      </c>
      <c r="EG53" s="479" t="str">
        <f ca="1">IF(V53=1,"",IF(LOG入力!BH53&gt;0,0,IF(CG53="★",0,IF(R53=1,0,IF(N53=0,0,1)))))</f>
        <v/>
      </c>
      <c r="EH53" s="483" t="str">
        <f t="shared" ca="1" si="96"/>
        <v/>
      </c>
      <c r="EI53" s="483" t="str">
        <f t="shared" ca="1" si="97"/>
        <v/>
      </c>
      <c r="EJ53" s="483" t="str">
        <f t="shared" ca="1" si="98"/>
        <v/>
      </c>
      <c r="EL53" s="71">
        <f t="shared" ca="1" si="99"/>
        <v>0</v>
      </c>
      <c r="EM53" s="6">
        <f t="shared" ca="1" si="100"/>
        <v>0</v>
      </c>
      <c r="EN53" s="6" t="str">
        <f t="shared" ca="1" si="101"/>
        <v/>
      </c>
      <c r="EO53" s="6">
        <f ca="1">IF(LOG入力!BH53&gt;0,0,IF(EM53=0,0,(IF(COUNTIF($EN$19:EN53,EN53)=1,IF($FS$3="N",1,IF(EH53=1,1,0))))))</f>
        <v>0</v>
      </c>
      <c r="EP53" s="6" t="str">
        <f ca="1">IF(LOG入力!BH53&gt;0,"",IF(EO53=1,$X53,""))</f>
        <v/>
      </c>
      <c r="EQ53" s="6" t="str">
        <f ca="1">IF(LOG入力!BH53&gt;0,"",IF(EO53=1,$Y53,""))</f>
        <v/>
      </c>
      <c r="ER53" s="520" t="str">
        <f ca="1">IF(LOG入力!BH53&gt;0,"",IF(COUNTIF($EP$19:$EP53,EP53)=1,EP53,""))</f>
        <v/>
      </c>
      <c r="ES53" s="520">
        <f ca="1">IF(LOG入力!BH53&gt;0,0,IF((EL53=1),IF(($ER53=""),0,1),0))</f>
        <v>0</v>
      </c>
      <c r="ET53" s="520" t="str">
        <f ca="1">IF(LOG入力!BH53&gt;0,"",IF(COUNTIF($EQ$19:EQ53,EQ53)=1,EQ53,""))</f>
        <v/>
      </c>
      <c r="EU53" s="539">
        <f ca="1">IF(LOG入力!BH53&gt;0,0,IF((EL53=1),IF(($ET53=""),0,1),0))</f>
        <v>0</v>
      </c>
      <c r="EV53" s="71">
        <f t="shared" ca="1" si="102"/>
        <v>0</v>
      </c>
      <c r="EW53" s="6">
        <f t="shared" ca="1" si="103"/>
        <v>0</v>
      </c>
      <c r="EX53" s="6" t="str">
        <f t="shared" ca="1" si="104"/>
        <v/>
      </c>
      <c r="EY53" s="6">
        <f ca="1">IF(LOG入力!BH53&gt;0,0,IF(EW53=0,0,(IF(COUNTIF($EX$19:EX53,EX53)=1,IF($FS$3="N",1,IF(EH53=1,1,0))))))</f>
        <v>0</v>
      </c>
      <c r="EZ53" s="6" t="str">
        <f ca="1">IF(LOG入力!BH53&gt;0,"",IF(EY53=1,$X53,""))</f>
        <v/>
      </c>
      <c r="FA53" s="6" t="str">
        <f ca="1">IF(LOG入力!BH53&gt;0,"",IF(EY53=1,$Y53,""))</f>
        <v/>
      </c>
      <c r="FB53" s="6" t="str">
        <f ca="1">IF(LOG入力!BH53&gt;0,"",IF(COUNTIF($EZ$19:$EZ53,EZ53)=1,EZ53,""))</f>
        <v/>
      </c>
      <c r="FC53" s="6">
        <f ca="1">IF(LOG入力!BH53&gt;0,0,IF((EV53=1),IF(($FB53=""),0,1),0))</f>
        <v>0</v>
      </c>
      <c r="FD53" s="6" t="str">
        <f ca="1">IF(LOG入力!BH53&gt;0,"",IF(COUNTIF($FA$19:FA53,FA53)=1,FA53,""))</f>
        <v/>
      </c>
      <c r="FE53" s="72">
        <f ca="1">IF(LOG入力!BH53&gt;0,0,IF((EV53=1),IF(($FD53=""),0,1),0))</f>
        <v>0</v>
      </c>
      <c r="FF53" s="71">
        <f t="shared" ca="1" si="105"/>
        <v>0</v>
      </c>
      <c r="FG53" s="6">
        <f t="shared" ca="1" si="106"/>
        <v>0</v>
      </c>
      <c r="FH53" s="6" t="str">
        <f t="shared" ca="1" si="107"/>
        <v/>
      </c>
      <c r="FI53" s="6">
        <f ca="1">IF(LOG入力!BH53&gt;0,0,IF(FG53=0,0,(IF(COUNTIF($FH$19:FH53,FH53)=1,IF($FS$3="N",1,IF(EH53=1,1,0))))))</f>
        <v>0</v>
      </c>
      <c r="FJ53" s="6" t="str">
        <f ca="1">IF(LOG入力!BH53&gt;0,"",IF(FI53=1,$X53,""))</f>
        <v/>
      </c>
      <c r="FK53" s="6" t="str">
        <f ca="1">IF(LOG入力!BH53&gt;0,"",IF(FI53=1,$Y53,""))</f>
        <v/>
      </c>
      <c r="FL53" s="6" t="str">
        <f ca="1">IF(LOG入力!BH53&gt;0,"",IF(COUNTIF($FJ$19:$FJ53,FJ53)=1,FJ53,""))</f>
        <v/>
      </c>
      <c r="FM53" s="6">
        <f ca="1">IF(LOG入力!BH53&gt;0,0,IF((FF53=1),IF(($FL53=""),0,1),0))</f>
        <v>0</v>
      </c>
      <c r="FN53" s="6" t="str">
        <f ca="1">IF(LOG入力!BH53&gt;0,"",IF(COUNTIF($FK$19:FK53,FK53)=1,FK53,""))</f>
        <v/>
      </c>
      <c r="FO53" s="72">
        <f ca="1">IF(LOG入力!BH53&gt;0,0,IF((FF53=1),IF(($FN53=""),0,1),0))</f>
        <v>0</v>
      </c>
      <c r="FP53" s="71">
        <f t="shared" ca="1" si="108"/>
        <v>0</v>
      </c>
      <c r="FQ53" s="6">
        <f t="shared" ca="1" si="109"/>
        <v>0</v>
      </c>
      <c r="FR53" s="6" t="str">
        <f t="shared" ca="1" si="110"/>
        <v/>
      </c>
      <c r="FS53" s="6">
        <f ca="1">IF(LOG入力!BH53&gt;0,0,IF(FQ53=0,0,(IF(COUNTIF($FR$19:FR53,FR53)=1,IF($FS$3="N",1,IF(EH53=1,1,0))))))</f>
        <v>0</v>
      </c>
      <c r="FT53" s="6" t="str">
        <f ca="1">IF(LOG入力!BH53&gt;0,"",IF(FS53=1,$X53,""))</f>
        <v/>
      </c>
      <c r="FU53" s="6" t="str">
        <f ca="1">IF(LOG入力!BH53&gt;0,"",IF(FS53=1,$Y53,""))</f>
        <v/>
      </c>
      <c r="FV53" s="6" t="str">
        <f ca="1">IF(LOG入力!BH53&gt;0,"",IF(COUNTIF($FT$19:$FT53,FT53)=1,FT53,""))</f>
        <v/>
      </c>
      <c r="FW53" s="6">
        <f ca="1">IF(LOG入力!BH53&gt;0,0,IF((FP53=1),IF(($FV53=""),0,1),0))</f>
        <v>0</v>
      </c>
      <c r="FX53" s="6" t="str">
        <f ca="1">IF(LOG入力!BH53&gt;0,"",IF(COUNTIF($FU$19:FU53,FU53)=1,FU53,""))</f>
        <v/>
      </c>
      <c r="FY53" s="72">
        <f ca="1">IF(LOG入力!BH53&gt;0,0,IF((FP53=1),IF(($FX53=""),0,1),0))</f>
        <v>0</v>
      </c>
      <c r="FZ53" s="71">
        <f t="shared" ca="1" si="111"/>
        <v>0</v>
      </c>
      <c r="GA53" s="6">
        <f t="shared" ca="1" si="112"/>
        <v>0</v>
      </c>
      <c r="GB53" s="6" t="str">
        <f t="shared" ca="1" si="113"/>
        <v/>
      </c>
      <c r="GC53" s="6">
        <f ca="1">IF(LOG入力!BH53&gt;0,0,IF(GA53=0,0,(IF(COUNTIF($GB$19:GB53,GB53)=1,IF($FS$3="N",1,IF(EH53=1,1,0))))))</f>
        <v>0</v>
      </c>
      <c r="GD53" s="6" t="str">
        <f ca="1">IF(LOG入力!BH53&gt;0,"",IF(GC53=1,$X53,""))</f>
        <v/>
      </c>
      <c r="GE53" s="6" t="str">
        <f ca="1">IF(LOG入力!BH53&gt;0,"",IF(GC53=1,$Y53,""))</f>
        <v/>
      </c>
      <c r="GF53" s="6" t="str">
        <f ca="1">IF(LOG入力!BH53&gt;0,"",IF(COUNTIF($GD$19:$GD53,GD53)=1,GD53,""))</f>
        <v/>
      </c>
      <c r="GG53" s="6">
        <f ca="1">IF(LOG入力!BH53&gt;0,0,IF((FZ53=1),IF(($GF53=""),0,1),0))</f>
        <v>0</v>
      </c>
      <c r="GH53" s="6" t="str">
        <f ca="1">IF(LOG入力!BH53&gt;0,"",IF(COUNTIF($GE$19:GE53,GE53)=1,GE53,""))</f>
        <v/>
      </c>
      <c r="GI53" s="72">
        <f ca="1">IF(LOG入力!BH53&gt;0,0,IF((FZ53=1),IF(($GH53=""),0,1),0))</f>
        <v>0</v>
      </c>
      <c r="GK53" s="455" t="str">
        <f ca="1">IF(V53=1,"",IF(LEN(LOG入力!AS53)=0,"",LOG入力!AS53))</f>
        <v/>
      </c>
      <c r="GL53" s="378" t="str">
        <f t="shared" ca="1" si="114"/>
        <v/>
      </c>
      <c r="GM53" s="378" t="str">
        <f t="shared" ca="1" si="115"/>
        <v/>
      </c>
      <c r="GN53" s="74" t="str">
        <f t="shared" ca="1" si="116"/>
        <v/>
      </c>
      <c r="GO53" s="74" t="str">
        <f t="shared" ca="1" si="117"/>
        <v/>
      </c>
      <c r="GQ53" s="74" t="str">
        <f t="shared" ca="1" si="118"/>
        <v/>
      </c>
      <c r="GR53" s="74" t="str">
        <f t="shared" ca="1" si="119"/>
        <v/>
      </c>
      <c r="GS53" s="74" t="str">
        <f t="shared" ca="1" si="120"/>
        <v/>
      </c>
      <c r="GT53" s="74" t="str">
        <f t="shared" ca="1" si="121"/>
        <v/>
      </c>
      <c r="GU53" s="74" t="str">
        <f t="shared" ca="1" si="122"/>
        <v/>
      </c>
      <c r="GV53" s="74" t="str">
        <f t="shared" ca="1" si="123"/>
        <v/>
      </c>
      <c r="GX53" s="74" t="str">
        <f t="shared" ca="1" si="124"/>
        <v/>
      </c>
      <c r="GY53" s="74" t="str">
        <f t="shared" ca="1" si="125"/>
        <v/>
      </c>
      <c r="GZ53" s="74" t="str">
        <f ca="1">IF(V53=1,"",IF(LOG入力!BH53&gt;0,0,IF(GY53=0,0,IF((VALUE((TYPE(VALUE(J53)))))=16,0,IF(VALUE(J53)&lt;60,1,IF(VALUE(J53)&lt;100,0,IF(VALUE(J53)&lt;600,2,0)))))))</f>
        <v/>
      </c>
      <c r="HA53" s="74" t="str">
        <f t="shared" ca="1" si="126"/>
        <v/>
      </c>
      <c r="HB53" s="74" t="str">
        <f ca="1">IF(V53=1,"",IF(LOG入力!BH53&gt;0,0,IF(HA53=0,0,IF((VALUE((TYPE(VALUE(L53)))))=16,0,IF(VALUE(L53)&lt;60,1,IF(VALUE(L53)&lt;100,0,IF(VALUE(L53)&lt;600,2,0)))))))</f>
        <v/>
      </c>
      <c r="HD53" s="74" t="str">
        <f t="shared" ca="1" si="127"/>
        <v/>
      </c>
      <c r="HF53" s="74" t="str">
        <f t="shared" ca="1" si="128"/>
        <v/>
      </c>
      <c r="HG53" s="74" t="str">
        <f t="shared" ca="1" si="129"/>
        <v/>
      </c>
      <c r="HH53" s="74" t="str">
        <f t="shared" ca="1" si="130"/>
        <v/>
      </c>
      <c r="HI53" s="74" t="str">
        <f t="shared" ca="1" si="131"/>
        <v/>
      </c>
      <c r="HJ53" s="74" t="str">
        <f t="shared" ca="1" si="132"/>
        <v/>
      </c>
      <c r="HK53" s="74" t="str">
        <f t="shared" ca="1" si="133"/>
        <v/>
      </c>
      <c r="HL53" s="74" t="str">
        <f t="shared" ca="1" si="134"/>
        <v/>
      </c>
      <c r="HM53" s="74" t="str">
        <f t="shared" ca="1" si="135"/>
        <v/>
      </c>
      <c r="HN53" s="74" t="str">
        <f t="shared" ca="1" si="136"/>
        <v/>
      </c>
      <c r="HO53" s="529" t="str">
        <f t="shared" ca="1" si="137"/>
        <v/>
      </c>
      <c r="HP53" s="74" t="str">
        <f t="shared" ca="1" si="138"/>
        <v/>
      </c>
      <c r="HQ53" s="74" t="str">
        <f t="shared" ca="1" si="139"/>
        <v/>
      </c>
      <c r="HR53" s="74" t="str">
        <f t="shared" ca="1" si="140"/>
        <v/>
      </c>
      <c r="HS53" s="74" t="str">
        <f t="shared" ca="1" si="141"/>
        <v/>
      </c>
      <c r="HT53" s="74" t="str">
        <f ca="1">IF(V53=1,"",IF(LOG入力!BH53&gt;0,0,IF(DV53=1,0,IF(N53="0",0,IF(SUM(HD53:HS53)&gt;0,1,0)))))</f>
        <v/>
      </c>
      <c r="HV53" s="152" t="s">
        <v>197</v>
      </c>
      <c r="HW53" s="153" t="s">
        <v>173</v>
      </c>
    </row>
    <row r="54" spans="1:231" x14ac:dyDescent="0.15">
      <c r="A54" s="5"/>
      <c r="B54" s="532" t="str">
        <f t="shared" ca="1" si="0"/>
        <v/>
      </c>
      <c r="C54" s="570" t="str">
        <f ca="1">LOG入力!AP54</f>
        <v/>
      </c>
      <c r="D54" s="534" t="str">
        <f ca="1">LOG入力!AQ54</f>
        <v/>
      </c>
      <c r="E54" s="534" t="str">
        <f ca="1">LOG入力!AR54</f>
        <v/>
      </c>
      <c r="F54" s="535" t="str">
        <f t="shared" ca="1" si="1"/>
        <v/>
      </c>
      <c r="G54" s="585" t="str">
        <f ca="1">LOG入力!AT54</f>
        <v/>
      </c>
      <c r="H54" s="542" t="str">
        <f ca="1">LOG入力!AU54</f>
        <v/>
      </c>
      <c r="I54" s="542" t="str">
        <f ca="1">LOG入力!AV54</f>
        <v/>
      </c>
      <c r="J54" s="577" t="str">
        <f ca="1">LOG入力!AW54</f>
        <v/>
      </c>
      <c r="K54" s="578" t="str">
        <f ca="1">LOG入力!BJ54</f>
        <v/>
      </c>
      <c r="L54" s="577" t="str">
        <f ca="1">LOG入力!AY54</f>
        <v/>
      </c>
      <c r="M54" s="545" t="str">
        <f ca="1">LOG入力!BK54</f>
        <v/>
      </c>
      <c r="N54" s="512" t="str">
        <f ca="1">IF(V54=1,"",IF(LOG入力!AJ54=1,"1",LOG入力!BA54))</f>
        <v/>
      </c>
      <c r="O54" s="538" t="str">
        <f ca="1">IF(V54=1,"",IF(LEN(LOG入力!O54)=0,"",LOG入力!O54))</f>
        <v/>
      </c>
      <c r="P54" s="291" t="str">
        <f ca="1">IF(V54=1,"",IF($AA$4=1,"",IF(LOG入力!BG54=1,"",CONCATENATE($ER54,$FB54,$FL54,$FV54,$GF54))))</f>
        <v/>
      </c>
      <c r="Q54" s="291" t="str">
        <f ca="1">IF(V54=1,"",IF($AA$4=1,"",IF(LOG入力!BG54=1,"",CONCATENATE($ET54,$FD54,$FN54,$FX54,$GH54))))</f>
        <v/>
      </c>
      <c r="R54" s="573" t="str">
        <f ca="1">IF(V54=1,"",IF($AA$4=1,"",IF(LOG入力!BH54&gt;0,0,AA54)))</f>
        <v/>
      </c>
      <c r="S54" s="293" t="str">
        <f t="shared" ca="1" si="2"/>
        <v/>
      </c>
      <c r="T54" s="680"/>
      <c r="U54" s="38"/>
      <c r="V54" s="196">
        <f ca="1">LOG入力!AN54</f>
        <v>1</v>
      </c>
      <c r="W54" s="38"/>
      <c r="X54" s="516" t="str">
        <f t="shared" ca="1" si="3"/>
        <v/>
      </c>
      <c r="Y54" s="515" t="str">
        <f t="shared" ca="1" si="4"/>
        <v/>
      </c>
      <c r="Z54" s="518" t="str">
        <f t="shared" ca="1" si="5"/>
        <v/>
      </c>
      <c r="AA54" s="574" t="str">
        <f t="shared" ca="1" si="6"/>
        <v/>
      </c>
      <c r="AC54" s="6" t="str">
        <f t="shared" ca="1" si="7"/>
        <v/>
      </c>
      <c r="AD54" s="6" t="str">
        <f t="shared" ca="1" si="8"/>
        <v/>
      </c>
      <c r="AE54" s="6" t="str">
        <f t="shared" ca="1" si="9"/>
        <v/>
      </c>
      <c r="AF54" s="6" t="str">
        <f t="shared" ca="1" si="10"/>
        <v/>
      </c>
      <c r="AG54" s="6" t="str">
        <f t="shared" ca="1" si="11"/>
        <v/>
      </c>
      <c r="AH54" s="6" t="str">
        <f t="shared" ca="1" si="12"/>
        <v/>
      </c>
      <c r="AI54" s="6" t="str">
        <f t="shared" ca="1" si="13"/>
        <v/>
      </c>
      <c r="AJ54" s="6" t="str">
        <f t="shared" ca="1" si="14"/>
        <v/>
      </c>
      <c r="AK54" s="6" t="str">
        <f t="shared" ca="1" si="15"/>
        <v/>
      </c>
      <c r="AL54" s="6" t="str">
        <f t="shared" ca="1" si="16"/>
        <v/>
      </c>
      <c r="AM54" s="6" t="str">
        <f t="shared" ca="1" si="17"/>
        <v/>
      </c>
      <c r="AN54" s="6" t="str">
        <f t="shared" ca="1" si="18"/>
        <v/>
      </c>
      <c r="AO54" s="6" t="str">
        <f t="shared" ca="1" si="19"/>
        <v/>
      </c>
      <c r="AP54" s="6" t="str">
        <f t="shared" ca="1" si="20"/>
        <v/>
      </c>
      <c r="AQ54" s="6" t="str">
        <f t="shared" ca="1" si="21"/>
        <v/>
      </c>
      <c r="AR54" s="6" t="str">
        <f t="shared" ca="1" si="22"/>
        <v/>
      </c>
      <c r="AS54" s="6" t="str">
        <f t="shared" ca="1" si="23"/>
        <v/>
      </c>
      <c r="AT54" s="6" t="str">
        <f t="shared" ca="1" si="24"/>
        <v/>
      </c>
      <c r="AU54" s="6" t="str">
        <f t="shared" ca="1" si="25"/>
        <v/>
      </c>
      <c r="AV54" s="6" t="str">
        <f t="shared" ca="1" si="26"/>
        <v/>
      </c>
      <c r="AW54" s="6" t="str">
        <f t="shared" ca="1" si="27"/>
        <v/>
      </c>
      <c r="AY54" s="6" t="str">
        <f t="shared" ca="1" si="28"/>
        <v/>
      </c>
      <c r="AZ54" s="6" t="str">
        <f t="shared" ca="1" si="29"/>
        <v/>
      </c>
      <c r="BA54" s="6" t="str">
        <f t="shared" ca="1" si="30"/>
        <v/>
      </c>
      <c r="BB54" s="6" t="str">
        <f t="shared" ca="1" si="31"/>
        <v/>
      </c>
      <c r="BC54" s="6" t="str">
        <f t="shared" ca="1" si="32"/>
        <v/>
      </c>
      <c r="BD54" s="6" t="str">
        <f t="shared" ca="1" si="33"/>
        <v/>
      </c>
      <c r="BE54" s="6" t="str">
        <f t="shared" ca="1" si="34"/>
        <v/>
      </c>
      <c r="BF54" s="6" t="str">
        <f t="shared" ca="1" si="35"/>
        <v/>
      </c>
      <c r="BG54" s="6" t="str">
        <f t="shared" ca="1" si="36"/>
        <v/>
      </c>
      <c r="BH54" s="6" t="str">
        <f t="shared" ca="1" si="37"/>
        <v/>
      </c>
      <c r="BI54" s="6" t="str">
        <f t="shared" ca="1" si="38"/>
        <v/>
      </c>
      <c r="BJ54" s="6" t="str">
        <f t="shared" ca="1" si="39"/>
        <v/>
      </c>
      <c r="BK54" s="6" t="str">
        <f t="shared" ca="1" si="40"/>
        <v/>
      </c>
      <c r="BL54" s="6" t="str">
        <f t="shared" ca="1" si="41"/>
        <v/>
      </c>
      <c r="BM54" s="6" t="str">
        <f t="shared" ca="1" si="42"/>
        <v/>
      </c>
      <c r="BN54" s="6" t="str">
        <f t="shared" ca="1" si="43"/>
        <v/>
      </c>
      <c r="BO54" s="6" t="str">
        <f t="shared" ca="1" si="44"/>
        <v/>
      </c>
      <c r="BP54" s="6" t="str">
        <f t="shared" ca="1" si="45"/>
        <v/>
      </c>
      <c r="BQ54" s="6" t="str">
        <f t="shared" ca="1" si="46"/>
        <v/>
      </c>
      <c r="BR54" s="6" t="str">
        <f t="shared" ca="1" si="47"/>
        <v/>
      </c>
      <c r="BS54" s="6" t="str">
        <f t="shared" ca="1" si="48"/>
        <v/>
      </c>
      <c r="BU54" s="6" t="str">
        <f t="shared" ca="1" si="49"/>
        <v/>
      </c>
      <c r="BW54" s="515" t="str">
        <f t="shared" ca="1" si="50"/>
        <v/>
      </c>
      <c r="BX54" s="515">
        <f t="shared" ca="1" si="51"/>
        <v>0</v>
      </c>
      <c r="BY54" s="515" t="str">
        <f t="shared" ca="1" si="52"/>
        <v/>
      </c>
      <c r="CA54" s="6">
        <f t="shared" ca="1" si="53"/>
        <v>1</v>
      </c>
      <c r="CC54" s="523" t="str">
        <f t="shared" ca="1" si="54"/>
        <v/>
      </c>
      <c r="CE54" s="6" t="str">
        <f t="shared" ca="1" si="55"/>
        <v/>
      </c>
      <c r="CG54" s="524" t="str">
        <f ca="1">IF(V54=1,"",IF($AA$4=1,"",IF(LOG入力!BH54&gt;0,"",IF(N54=0,"",IF(DX54=1,"",IF(HT54=0,"","★"))))))</f>
        <v/>
      </c>
      <c r="CI54" s="74" t="str">
        <f t="shared" ca="1" si="56"/>
        <v/>
      </c>
      <c r="CK54" s="525" t="str">
        <f ca="1">IF(V54=1,"",IF(LOG入力!BH54&gt;0,1,0))</f>
        <v/>
      </c>
      <c r="CL54" s="74" t="str">
        <f t="shared" ca="1" si="57"/>
        <v/>
      </c>
      <c r="CN54" s="74" t="str">
        <f t="shared" ca="1" si="58"/>
        <v/>
      </c>
      <c r="CO54" s="74" t="str">
        <f t="shared" ca="1" si="59"/>
        <v/>
      </c>
      <c r="CQ54" s="74" t="str">
        <f t="shared" ca="1" si="60"/>
        <v/>
      </c>
      <c r="CR54" s="74" t="str">
        <f t="shared" ca="1" si="61"/>
        <v/>
      </c>
      <c r="CS54" s="74" t="str">
        <f t="shared" ca="1" si="62"/>
        <v/>
      </c>
      <c r="CT54" s="74" t="str">
        <f t="shared" ca="1" si="63"/>
        <v/>
      </c>
      <c r="CU54" s="74" t="str">
        <f t="shared" ca="1" si="64"/>
        <v/>
      </c>
      <c r="CV54" s="74" t="str">
        <f t="shared" ca="1" si="65"/>
        <v/>
      </c>
      <c r="CW54" s="74" t="str">
        <f t="shared" ca="1" si="66"/>
        <v/>
      </c>
      <c r="CX54" s="74" t="str">
        <f t="shared" ca="1" si="67"/>
        <v/>
      </c>
      <c r="CY54" s="74" t="str">
        <f t="shared" ca="1" si="68"/>
        <v/>
      </c>
      <c r="CZ54" s="74" t="str">
        <f t="shared" ca="1" si="69"/>
        <v/>
      </c>
      <c r="DA54" s="74" t="str">
        <f t="shared" ca="1" si="70"/>
        <v/>
      </c>
      <c r="DB54" s="74" t="str">
        <f t="shared" ca="1" si="71"/>
        <v/>
      </c>
      <c r="DD54" s="74" t="str">
        <f t="shared" ca="1" si="72"/>
        <v/>
      </c>
      <c r="DE54" s="74" t="str">
        <f t="shared" ca="1" si="73"/>
        <v/>
      </c>
      <c r="DF54" s="74" t="str">
        <f t="shared" ca="1" si="74"/>
        <v/>
      </c>
      <c r="DG54" s="74" t="str">
        <f t="shared" ca="1" si="75"/>
        <v/>
      </c>
      <c r="DH54" s="74" t="str">
        <f t="shared" ca="1" si="76"/>
        <v/>
      </c>
      <c r="DI54" s="74" t="str">
        <f t="shared" ca="1" si="77"/>
        <v/>
      </c>
      <c r="DJ54" s="74" t="str">
        <f t="shared" ca="1" si="78"/>
        <v/>
      </c>
      <c r="DK54" s="74" t="str">
        <f t="shared" ca="1" si="79"/>
        <v/>
      </c>
      <c r="DL54" s="74" t="str">
        <f t="shared" ca="1" si="80"/>
        <v/>
      </c>
      <c r="DM54" s="74" t="str">
        <f t="shared" ca="1" si="81"/>
        <v/>
      </c>
      <c r="DN54" s="74" t="str">
        <f t="shared" ca="1" si="82"/>
        <v/>
      </c>
      <c r="DO54" s="74" t="str">
        <f t="shared" ca="1" si="83"/>
        <v/>
      </c>
      <c r="DQ54" s="74" t="str">
        <f t="shared" ca="1" si="84"/>
        <v/>
      </c>
      <c r="DS54" s="74" t="str">
        <f t="shared" ca="1" si="85"/>
        <v/>
      </c>
      <c r="DT54" s="74" t="str">
        <f t="shared" ca="1" si="86"/>
        <v/>
      </c>
      <c r="DV54" s="525" t="str">
        <f t="shared" ca="1" si="87"/>
        <v/>
      </c>
      <c r="DW54" s="74" t="str">
        <f t="shared" ca="1" si="88"/>
        <v/>
      </c>
      <c r="DX54" s="485" t="str">
        <f t="shared" ca="1" si="89"/>
        <v/>
      </c>
      <c r="DY54" s="74" t="str">
        <f t="shared" ca="1" si="90"/>
        <v/>
      </c>
      <c r="DZ54" s="74" t="str">
        <f t="shared" ca="1" si="91"/>
        <v/>
      </c>
      <c r="EA54" s="74" t="str">
        <f t="shared" ca="1" si="92"/>
        <v/>
      </c>
      <c r="EC54" s="74" t="str">
        <f t="shared" ca="1" si="93"/>
        <v/>
      </c>
      <c r="ED54" s="74" t="str">
        <f t="shared" ca="1" si="94"/>
        <v/>
      </c>
      <c r="EE54" s="74" t="str">
        <f t="shared" ca="1" si="95"/>
        <v/>
      </c>
      <c r="EG54" s="479" t="str">
        <f ca="1">IF(V54=1,"",IF(LOG入力!BH54&gt;0,0,IF(CG54="★",0,IF(R54=1,0,IF(N54=0,0,1)))))</f>
        <v/>
      </c>
      <c r="EH54" s="483" t="str">
        <f t="shared" ca="1" si="96"/>
        <v/>
      </c>
      <c r="EI54" s="483" t="str">
        <f t="shared" ca="1" si="97"/>
        <v/>
      </c>
      <c r="EJ54" s="483" t="str">
        <f t="shared" ca="1" si="98"/>
        <v/>
      </c>
      <c r="EL54" s="71">
        <f t="shared" ca="1" si="99"/>
        <v>0</v>
      </c>
      <c r="EM54" s="6">
        <f t="shared" ca="1" si="100"/>
        <v>0</v>
      </c>
      <c r="EN54" s="6" t="str">
        <f t="shared" ca="1" si="101"/>
        <v/>
      </c>
      <c r="EO54" s="6">
        <f ca="1">IF(LOG入力!BH54&gt;0,0,IF(EM54=0,0,(IF(COUNTIF($EN$19:EN54,EN54)=1,IF($FS$3="N",1,IF(EH54=1,1,0))))))</f>
        <v>0</v>
      </c>
      <c r="EP54" s="6" t="str">
        <f ca="1">IF(LOG入力!BH54&gt;0,"",IF(EO54=1,$X54,""))</f>
        <v/>
      </c>
      <c r="EQ54" s="6" t="str">
        <f ca="1">IF(LOG入力!BH54&gt;0,"",IF(EO54=1,$Y54,""))</f>
        <v/>
      </c>
      <c r="ER54" s="520" t="str">
        <f ca="1">IF(LOG入力!BH54&gt;0,"",IF(COUNTIF($EP$19:$EP54,EP54)=1,EP54,""))</f>
        <v/>
      </c>
      <c r="ES54" s="520">
        <f ca="1">IF(LOG入力!BH54&gt;0,0,IF((EL54=1),IF(($ER54=""),0,1),0))</f>
        <v>0</v>
      </c>
      <c r="ET54" s="520" t="str">
        <f ca="1">IF(LOG入力!BH54&gt;0,"",IF(COUNTIF($EQ$19:EQ54,EQ54)=1,EQ54,""))</f>
        <v/>
      </c>
      <c r="EU54" s="539">
        <f ca="1">IF(LOG入力!BH54&gt;0,0,IF((EL54=1),IF(($ET54=""),0,1),0))</f>
        <v>0</v>
      </c>
      <c r="EV54" s="71">
        <f t="shared" ca="1" si="102"/>
        <v>0</v>
      </c>
      <c r="EW54" s="6">
        <f t="shared" ca="1" si="103"/>
        <v>0</v>
      </c>
      <c r="EX54" s="6" t="str">
        <f t="shared" ca="1" si="104"/>
        <v/>
      </c>
      <c r="EY54" s="6">
        <f ca="1">IF(LOG入力!BH54&gt;0,0,IF(EW54=0,0,(IF(COUNTIF($EX$19:EX54,EX54)=1,IF($FS$3="N",1,IF(EH54=1,1,0))))))</f>
        <v>0</v>
      </c>
      <c r="EZ54" s="6" t="str">
        <f ca="1">IF(LOG入力!BH54&gt;0,"",IF(EY54=1,$X54,""))</f>
        <v/>
      </c>
      <c r="FA54" s="6" t="str">
        <f ca="1">IF(LOG入力!BH54&gt;0,"",IF(EY54=1,$Y54,""))</f>
        <v/>
      </c>
      <c r="FB54" s="6" t="str">
        <f ca="1">IF(LOG入力!BH54&gt;0,"",IF(COUNTIF($EZ$19:$EZ54,EZ54)=1,EZ54,""))</f>
        <v/>
      </c>
      <c r="FC54" s="6">
        <f ca="1">IF(LOG入力!BH54&gt;0,0,IF((EV54=1),IF(($FB54=""),0,1),0))</f>
        <v>0</v>
      </c>
      <c r="FD54" s="6" t="str">
        <f ca="1">IF(LOG入力!BH54&gt;0,"",IF(COUNTIF($FA$19:FA54,FA54)=1,FA54,""))</f>
        <v/>
      </c>
      <c r="FE54" s="72">
        <f ca="1">IF(LOG入力!BH54&gt;0,0,IF((EV54=1),IF(($FD54=""),0,1),0))</f>
        <v>0</v>
      </c>
      <c r="FF54" s="71">
        <f t="shared" ca="1" si="105"/>
        <v>0</v>
      </c>
      <c r="FG54" s="6">
        <f t="shared" ca="1" si="106"/>
        <v>0</v>
      </c>
      <c r="FH54" s="6" t="str">
        <f t="shared" ca="1" si="107"/>
        <v/>
      </c>
      <c r="FI54" s="6">
        <f ca="1">IF(LOG入力!BH54&gt;0,0,IF(FG54=0,0,(IF(COUNTIF($FH$19:FH54,FH54)=1,IF($FS$3="N",1,IF(EH54=1,1,0))))))</f>
        <v>0</v>
      </c>
      <c r="FJ54" s="6" t="str">
        <f ca="1">IF(LOG入力!BH54&gt;0,"",IF(FI54=1,$X54,""))</f>
        <v/>
      </c>
      <c r="FK54" s="6" t="str">
        <f ca="1">IF(LOG入力!BH54&gt;0,"",IF(FI54=1,$Y54,""))</f>
        <v/>
      </c>
      <c r="FL54" s="6" t="str">
        <f ca="1">IF(LOG入力!BH54&gt;0,"",IF(COUNTIF($FJ$19:$FJ54,FJ54)=1,FJ54,""))</f>
        <v/>
      </c>
      <c r="FM54" s="6">
        <f ca="1">IF(LOG入力!BH54&gt;0,0,IF((FF54=1),IF(($FL54=""),0,1),0))</f>
        <v>0</v>
      </c>
      <c r="FN54" s="6" t="str">
        <f ca="1">IF(LOG入力!BH54&gt;0,"",IF(COUNTIF($FK$19:FK54,FK54)=1,FK54,""))</f>
        <v/>
      </c>
      <c r="FO54" s="72">
        <f ca="1">IF(LOG入力!BH54&gt;0,0,IF((FF54=1),IF(($FN54=""),0,1),0))</f>
        <v>0</v>
      </c>
      <c r="FP54" s="71">
        <f t="shared" ca="1" si="108"/>
        <v>0</v>
      </c>
      <c r="FQ54" s="6">
        <f t="shared" ca="1" si="109"/>
        <v>0</v>
      </c>
      <c r="FR54" s="6" t="str">
        <f t="shared" ca="1" si="110"/>
        <v/>
      </c>
      <c r="FS54" s="6">
        <f ca="1">IF(LOG入力!BH54&gt;0,0,IF(FQ54=0,0,(IF(COUNTIF($FR$19:FR54,FR54)=1,IF($FS$3="N",1,IF(EH54=1,1,0))))))</f>
        <v>0</v>
      </c>
      <c r="FT54" s="6" t="str">
        <f ca="1">IF(LOG入力!BH54&gt;0,"",IF(FS54=1,$X54,""))</f>
        <v/>
      </c>
      <c r="FU54" s="6" t="str">
        <f ca="1">IF(LOG入力!BH54&gt;0,"",IF(FS54=1,$Y54,""))</f>
        <v/>
      </c>
      <c r="FV54" s="6" t="str">
        <f ca="1">IF(LOG入力!BH54&gt;0,"",IF(COUNTIF($FT$19:$FT54,FT54)=1,FT54,""))</f>
        <v/>
      </c>
      <c r="FW54" s="6">
        <f ca="1">IF(LOG入力!BH54&gt;0,0,IF((FP54=1),IF(($FV54=""),0,1),0))</f>
        <v>0</v>
      </c>
      <c r="FX54" s="6" t="str">
        <f ca="1">IF(LOG入力!BH54&gt;0,"",IF(COUNTIF($FU$19:FU54,FU54)=1,FU54,""))</f>
        <v/>
      </c>
      <c r="FY54" s="72">
        <f ca="1">IF(LOG入力!BH54&gt;0,0,IF((FP54=1),IF(($FX54=""),0,1),0))</f>
        <v>0</v>
      </c>
      <c r="FZ54" s="71">
        <f t="shared" ca="1" si="111"/>
        <v>0</v>
      </c>
      <c r="GA54" s="6">
        <f t="shared" ca="1" si="112"/>
        <v>0</v>
      </c>
      <c r="GB54" s="6" t="str">
        <f t="shared" ca="1" si="113"/>
        <v/>
      </c>
      <c r="GC54" s="6">
        <f ca="1">IF(LOG入力!BH54&gt;0,0,IF(GA54=0,0,(IF(COUNTIF($GB$19:GB54,GB54)=1,IF($FS$3="N",1,IF(EH54=1,1,0))))))</f>
        <v>0</v>
      </c>
      <c r="GD54" s="6" t="str">
        <f ca="1">IF(LOG入力!BH54&gt;0,"",IF(GC54=1,$X54,""))</f>
        <v/>
      </c>
      <c r="GE54" s="6" t="str">
        <f ca="1">IF(LOG入力!BH54&gt;0,"",IF(GC54=1,$Y54,""))</f>
        <v/>
      </c>
      <c r="GF54" s="6" t="str">
        <f ca="1">IF(LOG入力!BH54&gt;0,"",IF(COUNTIF($GD$19:$GD54,GD54)=1,GD54,""))</f>
        <v/>
      </c>
      <c r="GG54" s="6">
        <f ca="1">IF(LOG入力!BH54&gt;0,0,IF((FZ54=1),IF(($GF54=""),0,1),0))</f>
        <v>0</v>
      </c>
      <c r="GH54" s="6" t="str">
        <f ca="1">IF(LOG入力!BH54&gt;0,"",IF(COUNTIF($GE$19:GE54,GE54)=1,GE54,""))</f>
        <v/>
      </c>
      <c r="GI54" s="72">
        <f ca="1">IF(LOG入力!BH54&gt;0,0,IF((FZ54=1),IF(($GH54=""),0,1),0))</f>
        <v>0</v>
      </c>
      <c r="GK54" s="455" t="str">
        <f ca="1">IF(V54=1,"",IF(LEN(LOG入力!AS54)=0,"",LOG入力!AS54))</f>
        <v/>
      </c>
      <c r="GL54" s="378" t="str">
        <f t="shared" ca="1" si="114"/>
        <v/>
      </c>
      <c r="GM54" s="378" t="str">
        <f t="shared" ca="1" si="115"/>
        <v/>
      </c>
      <c r="GN54" s="74" t="str">
        <f t="shared" ca="1" si="116"/>
        <v/>
      </c>
      <c r="GO54" s="74" t="str">
        <f t="shared" ca="1" si="117"/>
        <v/>
      </c>
      <c r="GQ54" s="74" t="str">
        <f t="shared" ca="1" si="118"/>
        <v/>
      </c>
      <c r="GR54" s="74" t="str">
        <f t="shared" ca="1" si="119"/>
        <v/>
      </c>
      <c r="GS54" s="74" t="str">
        <f t="shared" ca="1" si="120"/>
        <v/>
      </c>
      <c r="GT54" s="74" t="str">
        <f t="shared" ca="1" si="121"/>
        <v/>
      </c>
      <c r="GU54" s="74" t="str">
        <f t="shared" ca="1" si="122"/>
        <v/>
      </c>
      <c r="GV54" s="74" t="str">
        <f t="shared" ca="1" si="123"/>
        <v/>
      </c>
      <c r="GX54" s="74" t="str">
        <f t="shared" ca="1" si="124"/>
        <v/>
      </c>
      <c r="GY54" s="74" t="str">
        <f t="shared" ca="1" si="125"/>
        <v/>
      </c>
      <c r="GZ54" s="74" t="str">
        <f ca="1">IF(V54=1,"",IF(LOG入力!BH54&gt;0,0,IF(GY54=0,0,IF((VALUE((TYPE(VALUE(J54)))))=16,0,IF(VALUE(J54)&lt;60,1,IF(VALUE(J54)&lt;100,0,IF(VALUE(J54)&lt;600,2,0)))))))</f>
        <v/>
      </c>
      <c r="HA54" s="74" t="str">
        <f t="shared" ca="1" si="126"/>
        <v/>
      </c>
      <c r="HB54" s="74" t="str">
        <f ca="1">IF(V54=1,"",IF(LOG入力!BH54&gt;0,0,IF(HA54=0,0,IF((VALUE((TYPE(VALUE(L54)))))=16,0,IF(VALUE(L54)&lt;60,1,IF(VALUE(L54)&lt;100,0,IF(VALUE(L54)&lt;600,2,0)))))))</f>
        <v/>
      </c>
      <c r="HD54" s="74" t="str">
        <f t="shared" ca="1" si="127"/>
        <v/>
      </c>
      <c r="HF54" s="74" t="str">
        <f t="shared" ca="1" si="128"/>
        <v/>
      </c>
      <c r="HG54" s="74" t="str">
        <f t="shared" ca="1" si="129"/>
        <v/>
      </c>
      <c r="HH54" s="74" t="str">
        <f t="shared" ca="1" si="130"/>
        <v/>
      </c>
      <c r="HI54" s="74" t="str">
        <f t="shared" ca="1" si="131"/>
        <v/>
      </c>
      <c r="HJ54" s="74" t="str">
        <f t="shared" ca="1" si="132"/>
        <v/>
      </c>
      <c r="HK54" s="74" t="str">
        <f t="shared" ca="1" si="133"/>
        <v/>
      </c>
      <c r="HL54" s="74" t="str">
        <f t="shared" ca="1" si="134"/>
        <v/>
      </c>
      <c r="HM54" s="74" t="str">
        <f t="shared" ca="1" si="135"/>
        <v/>
      </c>
      <c r="HN54" s="74" t="str">
        <f t="shared" ca="1" si="136"/>
        <v/>
      </c>
      <c r="HO54" s="529" t="str">
        <f t="shared" ca="1" si="137"/>
        <v/>
      </c>
      <c r="HP54" s="74" t="str">
        <f t="shared" ca="1" si="138"/>
        <v/>
      </c>
      <c r="HQ54" s="74" t="str">
        <f t="shared" ca="1" si="139"/>
        <v/>
      </c>
      <c r="HR54" s="74" t="str">
        <f t="shared" ca="1" si="140"/>
        <v/>
      </c>
      <c r="HS54" s="74" t="str">
        <f t="shared" ca="1" si="141"/>
        <v/>
      </c>
      <c r="HT54" s="74" t="str">
        <f ca="1">IF(V54=1,"",IF(LOG入力!BH54&gt;0,0,IF(DV54=1,0,IF(N54="0",0,IF(SUM(HD54:HS54)&gt;0,1,0)))))</f>
        <v/>
      </c>
      <c r="HV54" s="152" t="s">
        <v>198</v>
      </c>
      <c r="HW54" s="153" t="s">
        <v>173</v>
      </c>
    </row>
    <row r="55" spans="1:231" x14ac:dyDescent="0.15">
      <c r="A55" s="5"/>
      <c r="B55" s="532" t="str">
        <f t="shared" ca="1" si="0"/>
        <v/>
      </c>
      <c r="C55" s="561" t="str">
        <f ca="1">LOG入力!AP55</f>
        <v/>
      </c>
      <c r="D55" s="534" t="str">
        <f ca="1">LOG入力!AQ55</f>
        <v/>
      </c>
      <c r="E55" s="534" t="str">
        <f ca="1">LOG入力!AR55</f>
        <v/>
      </c>
      <c r="F55" s="535" t="str">
        <f t="shared" ca="1" si="1"/>
        <v/>
      </c>
      <c r="G55" s="585" t="str">
        <f ca="1">LOG入力!AT55</f>
        <v/>
      </c>
      <c r="H55" s="542" t="str">
        <f ca="1">LOG入力!AU55</f>
        <v/>
      </c>
      <c r="I55" s="542" t="str">
        <f ca="1">LOG入力!AV55</f>
        <v/>
      </c>
      <c r="J55" s="577" t="str">
        <f ca="1">LOG入力!AW55</f>
        <v/>
      </c>
      <c r="K55" s="578" t="str">
        <f ca="1">LOG入力!BJ55</f>
        <v/>
      </c>
      <c r="L55" s="577" t="str">
        <f ca="1">LOG入力!AY55</f>
        <v/>
      </c>
      <c r="M55" s="545" t="str">
        <f ca="1">LOG入力!BK55</f>
        <v/>
      </c>
      <c r="N55" s="512" t="str">
        <f ca="1">IF(V55=1,"",IF(LOG入力!AJ55=1,"1",LOG入力!BA55))</f>
        <v/>
      </c>
      <c r="O55" s="538" t="str">
        <f ca="1">IF(V55=1,"",IF(LEN(LOG入力!O55)=0,"",LOG入力!O55))</f>
        <v/>
      </c>
      <c r="P55" s="291" t="str">
        <f ca="1">IF(V55=1,"",IF($AA$4=1,"",IF(LOG入力!BG55=1,"",CONCATENATE($ER55,$FB55,$FL55,$FV55,$GF55))))</f>
        <v/>
      </c>
      <c r="Q55" s="291" t="str">
        <f ca="1">IF(V55=1,"",IF($AA$4=1,"",IF(LOG入力!BG55=1,"",CONCATENATE($ET55,$FD55,$FN55,$FX55,$GH55))))</f>
        <v/>
      </c>
      <c r="R55" s="573" t="str">
        <f ca="1">IF(V55=1,"",IF($AA$4=1,"",IF(LOG入力!BH55&gt;0,0,AA55)))</f>
        <v/>
      </c>
      <c r="S55" s="293" t="str">
        <f t="shared" ca="1" si="2"/>
        <v/>
      </c>
      <c r="T55" s="680"/>
      <c r="U55" s="38"/>
      <c r="V55" s="196">
        <f ca="1">LOG入力!AN55</f>
        <v>1</v>
      </c>
      <c r="W55" s="38"/>
      <c r="X55" s="516" t="str">
        <f t="shared" ca="1" si="3"/>
        <v/>
      </c>
      <c r="Y55" s="515" t="str">
        <f t="shared" ca="1" si="4"/>
        <v/>
      </c>
      <c r="Z55" s="518" t="str">
        <f t="shared" ca="1" si="5"/>
        <v/>
      </c>
      <c r="AA55" s="574" t="str">
        <f t="shared" ca="1" si="6"/>
        <v/>
      </c>
      <c r="AC55" s="6" t="str">
        <f t="shared" ca="1" si="7"/>
        <v/>
      </c>
      <c r="AD55" s="6" t="str">
        <f t="shared" ca="1" si="8"/>
        <v/>
      </c>
      <c r="AE55" s="6" t="str">
        <f t="shared" ca="1" si="9"/>
        <v/>
      </c>
      <c r="AF55" s="6" t="str">
        <f t="shared" ca="1" si="10"/>
        <v/>
      </c>
      <c r="AG55" s="6" t="str">
        <f t="shared" ca="1" si="11"/>
        <v/>
      </c>
      <c r="AH55" s="6" t="str">
        <f t="shared" ca="1" si="12"/>
        <v/>
      </c>
      <c r="AI55" s="6" t="str">
        <f t="shared" ca="1" si="13"/>
        <v/>
      </c>
      <c r="AJ55" s="6" t="str">
        <f t="shared" ca="1" si="14"/>
        <v/>
      </c>
      <c r="AK55" s="6" t="str">
        <f t="shared" ca="1" si="15"/>
        <v/>
      </c>
      <c r="AL55" s="6" t="str">
        <f t="shared" ca="1" si="16"/>
        <v/>
      </c>
      <c r="AM55" s="6" t="str">
        <f t="shared" ca="1" si="17"/>
        <v/>
      </c>
      <c r="AN55" s="6" t="str">
        <f t="shared" ca="1" si="18"/>
        <v/>
      </c>
      <c r="AO55" s="6" t="str">
        <f t="shared" ca="1" si="19"/>
        <v/>
      </c>
      <c r="AP55" s="6" t="str">
        <f t="shared" ca="1" si="20"/>
        <v/>
      </c>
      <c r="AQ55" s="6" t="str">
        <f t="shared" ca="1" si="21"/>
        <v/>
      </c>
      <c r="AR55" s="6" t="str">
        <f t="shared" ca="1" si="22"/>
        <v/>
      </c>
      <c r="AS55" s="6" t="str">
        <f t="shared" ca="1" si="23"/>
        <v/>
      </c>
      <c r="AT55" s="6" t="str">
        <f t="shared" ca="1" si="24"/>
        <v/>
      </c>
      <c r="AU55" s="6" t="str">
        <f t="shared" ca="1" si="25"/>
        <v/>
      </c>
      <c r="AV55" s="6" t="str">
        <f t="shared" ca="1" si="26"/>
        <v/>
      </c>
      <c r="AW55" s="6" t="str">
        <f t="shared" ca="1" si="27"/>
        <v/>
      </c>
      <c r="AY55" s="6" t="str">
        <f t="shared" ca="1" si="28"/>
        <v/>
      </c>
      <c r="AZ55" s="6" t="str">
        <f t="shared" ca="1" si="29"/>
        <v/>
      </c>
      <c r="BA55" s="6" t="str">
        <f t="shared" ca="1" si="30"/>
        <v/>
      </c>
      <c r="BB55" s="6" t="str">
        <f t="shared" ca="1" si="31"/>
        <v/>
      </c>
      <c r="BC55" s="6" t="str">
        <f t="shared" ca="1" si="32"/>
        <v/>
      </c>
      <c r="BD55" s="6" t="str">
        <f t="shared" ca="1" si="33"/>
        <v/>
      </c>
      <c r="BE55" s="6" t="str">
        <f t="shared" ca="1" si="34"/>
        <v/>
      </c>
      <c r="BF55" s="6" t="str">
        <f t="shared" ca="1" si="35"/>
        <v/>
      </c>
      <c r="BG55" s="6" t="str">
        <f t="shared" ca="1" si="36"/>
        <v/>
      </c>
      <c r="BH55" s="6" t="str">
        <f t="shared" ca="1" si="37"/>
        <v/>
      </c>
      <c r="BI55" s="6" t="str">
        <f t="shared" ca="1" si="38"/>
        <v/>
      </c>
      <c r="BJ55" s="6" t="str">
        <f t="shared" ca="1" si="39"/>
        <v/>
      </c>
      <c r="BK55" s="6" t="str">
        <f t="shared" ca="1" si="40"/>
        <v/>
      </c>
      <c r="BL55" s="6" t="str">
        <f t="shared" ca="1" si="41"/>
        <v/>
      </c>
      <c r="BM55" s="6" t="str">
        <f t="shared" ca="1" si="42"/>
        <v/>
      </c>
      <c r="BN55" s="6" t="str">
        <f t="shared" ca="1" si="43"/>
        <v/>
      </c>
      <c r="BO55" s="6" t="str">
        <f t="shared" ca="1" si="44"/>
        <v/>
      </c>
      <c r="BP55" s="6" t="str">
        <f t="shared" ca="1" si="45"/>
        <v/>
      </c>
      <c r="BQ55" s="6" t="str">
        <f t="shared" ca="1" si="46"/>
        <v/>
      </c>
      <c r="BR55" s="6" t="str">
        <f t="shared" ca="1" si="47"/>
        <v/>
      </c>
      <c r="BS55" s="6" t="str">
        <f t="shared" ca="1" si="48"/>
        <v/>
      </c>
      <c r="BU55" s="6" t="str">
        <f t="shared" ca="1" si="49"/>
        <v/>
      </c>
      <c r="BW55" s="515" t="str">
        <f t="shared" ca="1" si="50"/>
        <v/>
      </c>
      <c r="BX55" s="515">
        <f t="shared" ca="1" si="51"/>
        <v>0</v>
      </c>
      <c r="BY55" s="515" t="str">
        <f t="shared" ca="1" si="52"/>
        <v/>
      </c>
      <c r="CA55" s="6">
        <f t="shared" ca="1" si="53"/>
        <v>1</v>
      </c>
      <c r="CC55" s="523" t="str">
        <f t="shared" ca="1" si="54"/>
        <v/>
      </c>
      <c r="CE55" s="6" t="str">
        <f t="shared" ca="1" si="55"/>
        <v/>
      </c>
      <c r="CG55" s="524" t="str">
        <f ca="1">IF(V55=1,"",IF($AA$4=1,"",IF(LOG入力!BH55&gt;0,"",IF(N55=0,"",IF(DX55=1,"",IF(HT55=0,"","★"))))))</f>
        <v/>
      </c>
      <c r="CI55" s="74" t="str">
        <f t="shared" ca="1" si="56"/>
        <v/>
      </c>
      <c r="CK55" s="525" t="str">
        <f ca="1">IF(V55=1,"",IF(LOG入力!BH55&gt;0,1,0))</f>
        <v/>
      </c>
      <c r="CL55" s="74" t="str">
        <f t="shared" ca="1" si="57"/>
        <v/>
      </c>
      <c r="CN55" s="74" t="str">
        <f t="shared" ca="1" si="58"/>
        <v/>
      </c>
      <c r="CO55" s="74" t="str">
        <f t="shared" ca="1" si="59"/>
        <v/>
      </c>
      <c r="CQ55" s="74" t="str">
        <f t="shared" ca="1" si="60"/>
        <v/>
      </c>
      <c r="CR55" s="74" t="str">
        <f t="shared" ca="1" si="61"/>
        <v/>
      </c>
      <c r="CS55" s="74" t="str">
        <f t="shared" ca="1" si="62"/>
        <v/>
      </c>
      <c r="CT55" s="74" t="str">
        <f t="shared" ca="1" si="63"/>
        <v/>
      </c>
      <c r="CU55" s="74" t="str">
        <f t="shared" ca="1" si="64"/>
        <v/>
      </c>
      <c r="CV55" s="74" t="str">
        <f t="shared" ca="1" si="65"/>
        <v/>
      </c>
      <c r="CW55" s="74" t="str">
        <f t="shared" ca="1" si="66"/>
        <v/>
      </c>
      <c r="CX55" s="74" t="str">
        <f t="shared" ca="1" si="67"/>
        <v/>
      </c>
      <c r="CY55" s="74" t="str">
        <f t="shared" ca="1" si="68"/>
        <v/>
      </c>
      <c r="CZ55" s="74" t="str">
        <f t="shared" ca="1" si="69"/>
        <v/>
      </c>
      <c r="DA55" s="74" t="str">
        <f t="shared" ca="1" si="70"/>
        <v/>
      </c>
      <c r="DB55" s="74" t="str">
        <f t="shared" ca="1" si="71"/>
        <v/>
      </c>
      <c r="DD55" s="74" t="str">
        <f t="shared" ca="1" si="72"/>
        <v/>
      </c>
      <c r="DE55" s="74" t="str">
        <f t="shared" ca="1" si="73"/>
        <v/>
      </c>
      <c r="DF55" s="74" t="str">
        <f t="shared" ca="1" si="74"/>
        <v/>
      </c>
      <c r="DG55" s="74" t="str">
        <f t="shared" ca="1" si="75"/>
        <v/>
      </c>
      <c r="DH55" s="74" t="str">
        <f t="shared" ca="1" si="76"/>
        <v/>
      </c>
      <c r="DI55" s="74" t="str">
        <f t="shared" ca="1" si="77"/>
        <v/>
      </c>
      <c r="DJ55" s="74" t="str">
        <f t="shared" ca="1" si="78"/>
        <v/>
      </c>
      <c r="DK55" s="74" t="str">
        <f t="shared" ca="1" si="79"/>
        <v/>
      </c>
      <c r="DL55" s="74" t="str">
        <f t="shared" ca="1" si="80"/>
        <v/>
      </c>
      <c r="DM55" s="74" t="str">
        <f t="shared" ca="1" si="81"/>
        <v/>
      </c>
      <c r="DN55" s="74" t="str">
        <f t="shared" ca="1" si="82"/>
        <v/>
      </c>
      <c r="DO55" s="74" t="str">
        <f t="shared" ca="1" si="83"/>
        <v/>
      </c>
      <c r="DQ55" s="74" t="str">
        <f t="shared" ca="1" si="84"/>
        <v/>
      </c>
      <c r="DS55" s="74" t="str">
        <f t="shared" ca="1" si="85"/>
        <v/>
      </c>
      <c r="DT55" s="74" t="str">
        <f t="shared" ca="1" si="86"/>
        <v/>
      </c>
      <c r="DV55" s="525" t="str">
        <f t="shared" ca="1" si="87"/>
        <v/>
      </c>
      <c r="DW55" s="74" t="str">
        <f t="shared" ca="1" si="88"/>
        <v/>
      </c>
      <c r="DX55" s="485" t="str">
        <f t="shared" ca="1" si="89"/>
        <v/>
      </c>
      <c r="DY55" s="74" t="str">
        <f t="shared" ca="1" si="90"/>
        <v/>
      </c>
      <c r="DZ55" s="74" t="str">
        <f t="shared" ca="1" si="91"/>
        <v/>
      </c>
      <c r="EA55" s="74" t="str">
        <f t="shared" ca="1" si="92"/>
        <v/>
      </c>
      <c r="EC55" s="74" t="str">
        <f t="shared" ca="1" si="93"/>
        <v/>
      </c>
      <c r="ED55" s="74" t="str">
        <f t="shared" ca="1" si="94"/>
        <v/>
      </c>
      <c r="EE55" s="74" t="str">
        <f t="shared" ca="1" si="95"/>
        <v/>
      </c>
      <c r="EG55" s="479" t="str">
        <f ca="1">IF(V55=1,"",IF(LOG入力!BH55&gt;0,0,IF(CG55="★",0,IF(R55=1,0,IF(N55=0,0,1)))))</f>
        <v/>
      </c>
      <c r="EH55" s="483" t="str">
        <f t="shared" ca="1" si="96"/>
        <v/>
      </c>
      <c r="EI55" s="483" t="str">
        <f t="shared" ca="1" si="97"/>
        <v/>
      </c>
      <c r="EJ55" s="483" t="str">
        <f t="shared" ca="1" si="98"/>
        <v/>
      </c>
      <c r="EL55" s="71">
        <f t="shared" ca="1" si="99"/>
        <v>0</v>
      </c>
      <c r="EM55" s="6">
        <f t="shared" ca="1" si="100"/>
        <v>0</v>
      </c>
      <c r="EN55" s="6" t="str">
        <f t="shared" ca="1" si="101"/>
        <v/>
      </c>
      <c r="EO55" s="6">
        <f ca="1">IF(LOG入力!BH55&gt;0,0,IF(EM55=0,0,(IF(COUNTIF($EN$19:EN55,EN55)=1,IF($FS$3="N",1,IF(EH55=1,1,0))))))</f>
        <v>0</v>
      </c>
      <c r="EP55" s="6" t="str">
        <f ca="1">IF(LOG入力!BH55&gt;0,"",IF(EO55=1,$X55,""))</f>
        <v/>
      </c>
      <c r="EQ55" s="6" t="str">
        <f ca="1">IF(LOG入力!BH55&gt;0,"",IF(EO55=1,$Y55,""))</f>
        <v/>
      </c>
      <c r="ER55" s="520" t="str">
        <f ca="1">IF(LOG入力!BH55&gt;0,"",IF(COUNTIF($EP$19:$EP55,EP55)=1,EP55,""))</f>
        <v/>
      </c>
      <c r="ES55" s="520">
        <f ca="1">IF(LOG入力!BH55&gt;0,0,IF((EL55=1),IF(($ER55=""),0,1),0))</f>
        <v>0</v>
      </c>
      <c r="ET55" s="520" t="str">
        <f ca="1">IF(LOG入力!BH55&gt;0,"",IF(COUNTIF($EQ$19:EQ55,EQ55)=1,EQ55,""))</f>
        <v/>
      </c>
      <c r="EU55" s="539">
        <f ca="1">IF(LOG入力!BH55&gt;0,0,IF((EL55=1),IF(($ET55=""),0,1),0))</f>
        <v>0</v>
      </c>
      <c r="EV55" s="71">
        <f t="shared" ca="1" si="102"/>
        <v>0</v>
      </c>
      <c r="EW55" s="6">
        <f t="shared" ca="1" si="103"/>
        <v>0</v>
      </c>
      <c r="EX55" s="6" t="str">
        <f t="shared" ca="1" si="104"/>
        <v/>
      </c>
      <c r="EY55" s="6">
        <f ca="1">IF(LOG入力!BH55&gt;0,0,IF(EW55=0,0,(IF(COUNTIF($EX$19:EX55,EX55)=1,IF($FS$3="N",1,IF(EH55=1,1,0))))))</f>
        <v>0</v>
      </c>
      <c r="EZ55" s="6" t="str">
        <f ca="1">IF(LOG入力!BH55&gt;0,"",IF(EY55=1,$X55,""))</f>
        <v/>
      </c>
      <c r="FA55" s="6" t="str">
        <f ca="1">IF(LOG入力!BH55&gt;0,"",IF(EY55=1,$Y55,""))</f>
        <v/>
      </c>
      <c r="FB55" s="6" t="str">
        <f ca="1">IF(LOG入力!BH55&gt;0,"",IF(COUNTIF($EZ$19:$EZ55,EZ55)=1,EZ55,""))</f>
        <v/>
      </c>
      <c r="FC55" s="6">
        <f ca="1">IF(LOG入力!BH55&gt;0,0,IF((EV55=1),IF(($FB55=""),0,1),0))</f>
        <v>0</v>
      </c>
      <c r="FD55" s="6" t="str">
        <f ca="1">IF(LOG入力!BH55&gt;0,"",IF(COUNTIF($FA$19:FA55,FA55)=1,FA55,""))</f>
        <v/>
      </c>
      <c r="FE55" s="72">
        <f ca="1">IF(LOG入力!BH55&gt;0,0,IF((EV55=1),IF(($FD55=""),0,1),0))</f>
        <v>0</v>
      </c>
      <c r="FF55" s="71">
        <f t="shared" ca="1" si="105"/>
        <v>0</v>
      </c>
      <c r="FG55" s="6">
        <f t="shared" ca="1" si="106"/>
        <v>0</v>
      </c>
      <c r="FH55" s="6" t="str">
        <f t="shared" ca="1" si="107"/>
        <v/>
      </c>
      <c r="FI55" s="6">
        <f ca="1">IF(LOG入力!BH55&gt;0,0,IF(FG55=0,0,(IF(COUNTIF($FH$19:FH55,FH55)=1,IF($FS$3="N",1,IF(EH55=1,1,0))))))</f>
        <v>0</v>
      </c>
      <c r="FJ55" s="6" t="str">
        <f ca="1">IF(LOG入力!BH55&gt;0,"",IF(FI55=1,$X55,""))</f>
        <v/>
      </c>
      <c r="FK55" s="6" t="str">
        <f ca="1">IF(LOG入力!BH55&gt;0,"",IF(FI55=1,$Y55,""))</f>
        <v/>
      </c>
      <c r="FL55" s="6" t="str">
        <f ca="1">IF(LOG入力!BH55&gt;0,"",IF(COUNTIF($FJ$19:$FJ55,FJ55)=1,FJ55,""))</f>
        <v/>
      </c>
      <c r="FM55" s="6">
        <f ca="1">IF(LOG入力!BH55&gt;0,0,IF((FF55=1),IF(($FL55=""),0,1),0))</f>
        <v>0</v>
      </c>
      <c r="FN55" s="6" t="str">
        <f ca="1">IF(LOG入力!BH55&gt;0,"",IF(COUNTIF($FK$19:FK55,FK55)=1,FK55,""))</f>
        <v/>
      </c>
      <c r="FO55" s="72">
        <f ca="1">IF(LOG入力!BH55&gt;0,0,IF((FF55=1),IF(($FN55=""),0,1),0))</f>
        <v>0</v>
      </c>
      <c r="FP55" s="71">
        <f t="shared" ca="1" si="108"/>
        <v>0</v>
      </c>
      <c r="FQ55" s="6">
        <f t="shared" ca="1" si="109"/>
        <v>0</v>
      </c>
      <c r="FR55" s="6" t="str">
        <f t="shared" ca="1" si="110"/>
        <v/>
      </c>
      <c r="FS55" s="6">
        <f ca="1">IF(LOG入力!BH55&gt;0,0,IF(FQ55=0,0,(IF(COUNTIF($FR$19:FR55,FR55)=1,IF($FS$3="N",1,IF(EH55=1,1,0))))))</f>
        <v>0</v>
      </c>
      <c r="FT55" s="6" t="str">
        <f ca="1">IF(LOG入力!BH55&gt;0,"",IF(FS55=1,$X55,""))</f>
        <v/>
      </c>
      <c r="FU55" s="6" t="str">
        <f ca="1">IF(LOG入力!BH55&gt;0,"",IF(FS55=1,$Y55,""))</f>
        <v/>
      </c>
      <c r="FV55" s="6" t="str">
        <f ca="1">IF(LOG入力!BH55&gt;0,"",IF(COUNTIF($FT$19:$FT55,FT55)=1,FT55,""))</f>
        <v/>
      </c>
      <c r="FW55" s="6">
        <f ca="1">IF(LOG入力!BH55&gt;0,0,IF((FP55=1),IF(($FV55=""),0,1),0))</f>
        <v>0</v>
      </c>
      <c r="FX55" s="6" t="str">
        <f ca="1">IF(LOG入力!BH55&gt;0,"",IF(COUNTIF($FU$19:FU55,FU55)=1,FU55,""))</f>
        <v/>
      </c>
      <c r="FY55" s="72">
        <f ca="1">IF(LOG入力!BH55&gt;0,0,IF((FP55=1),IF(($FX55=""),0,1),0))</f>
        <v>0</v>
      </c>
      <c r="FZ55" s="71">
        <f t="shared" ca="1" si="111"/>
        <v>0</v>
      </c>
      <c r="GA55" s="6">
        <f t="shared" ca="1" si="112"/>
        <v>0</v>
      </c>
      <c r="GB55" s="6" t="str">
        <f t="shared" ca="1" si="113"/>
        <v/>
      </c>
      <c r="GC55" s="6">
        <f ca="1">IF(LOG入力!BH55&gt;0,0,IF(GA55=0,0,(IF(COUNTIF($GB$19:GB55,GB55)=1,IF($FS$3="N",1,IF(EH55=1,1,0))))))</f>
        <v>0</v>
      </c>
      <c r="GD55" s="6" t="str">
        <f ca="1">IF(LOG入力!BH55&gt;0,"",IF(GC55=1,$X55,""))</f>
        <v/>
      </c>
      <c r="GE55" s="6" t="str">
        <f ca="1">IF(LOG入力!BH55&gt;0,"",IF(GC55=1,$Y55,""))</f>
        <v/>
      </c>
      <c r="GF55" s="6" t="str">
        <f ca="1">IF(LOG入力!BH55&gt;0,"",IF(COUNTIF($GD$19:$GD55,GD55)=1,GD55,""))</f>
        <v/>
      </c>
      <c r="GG55" s="6">
        <f ca="1">IF(LOG入力!BH55&gt;0,0,IF((FZ55=1),IF(($GF55=""),0,1),0))</f>
        <v>0</v>
      </c>
      <c r="GH55" s="6" t="str">
        <f ca="1">IF(LOG入力!BH55&gt;0,"",IF(COUNTIF($GE$19:GE55,GE55)=1,GE55,""))</f>
        <v/>
      </c>
      <c r="GI55" s="72">
        <f ca="1">IF(LOG入力!BH55&gt;0,0,IF((FZ55=1),IF(($GH55=""),0,1),0))</f>
        <v>0</v>
      </c>
      <c r="GK55" s="455" t="str">
        <f ca="1">IF(V55=1,"",IF(LEN(LOG入力!AS55)=0,"",LOG入力!AS55))</f>
        <v/>
      </c>
      <c r="GL55" s="378" t="str">
        <f t="shared" ca="1" si="114"/>
        <v/>
      </c>
      <c r="GM55" s="378" t="str">
        <f t="shared" ca="1" si="115"/>
        <v/>
      </c>
      <c r="GN55" s="74" t="str">
        <f t="shared" ca="1" si="116"/>
        <v/>
      </c>
      <c r="GO55" s="74" t="str">
        <f t="shared" ca="1" si="117"/>
        <v/>
      </c>
      <c r="GQ55" s="74" t="str">
        <f t="shared" ca="1" si="118"/>
        <v/>
      </c>
      <c r="GR55" s="74" t="str">
        <f t="shared" ca="1" si="119"/>
        <v/>
      </c>
      <c r="GS55" s="74" t="str">
        <f t="shared" ca="1" si="120"/>
        <v/>
      </c>
      <c r="GT55" s="74" t="str">
        <f t="shared" ca="1" si="121"/>
        <v/>
      </c>
      <c r="GU55" s="74" t="str">
        <f t="shared" ca="1" si="122"/>
        <v/>
      </c>
      <c r="GV55" s="74" t="str">
        <f t="shared" ca="1" si="123"/>
        <v/>
      </c>
      <c r="GX55" s="74" t="str">
        <f t="shared" ca="1" si="124"/>
        <v/>
      </c>
      <c r="GY55" s="74" t="str">
        <f t="shared" ca="1" si="125"/>
        <v/>
      </c>
      <c r="GZ55" s="74" t="str">
        <f ca="1">IF(V55=1,"",IF(LOG入力!BH55&gt;0,0,IF(GY55=0,0,IF((VALUE((TYPE(VALUE(J55)))))=16,0,IF(VALUE(J55)&lt;60,1,IF(VALUE(J55)&lt;100,0,IF(VALUE(J55)&lt;600,2,0)))))))</f>
        <v/>
      </c>
      <c r="HA55" s="74" t="str">
        <f t="shared" ca="1" si="126"/>
        <v/>
      </c>
      <c r="HB55" s="74" t="str">
        <f ca="1">IF(V55=1,"",IF(LOG入力!BH55&gt;0,0,IF(HA55=0,0,IF((VALUE((TYPE(VALUE(L55)))))=16,0,IF(VALUE(L55)&lt;60,1,IF(VALUE(L55)&lt;100,0,IF(VALUE(L55)&lt;600,2,0)))))))</f>
        <v/>
      </c>
      <c r="HD55" s="74" t="str">
        <f t="shared" ca="1" si="127"/>
        <v/>
      </c>
      <c r="HF55" s="74" t="str">
        <f t="shared" ca="1" si="128"/>
        <v/>
      </c>
      <c r="HG55" s="74" t="str">
        <f t="shared" ca="1" si="129"/>
        <v/>
      </c>
      <c r="HH55" s="74" t="str">
        <f t="shared" ca="1" si="130"/>
        <v/>
      </c>
      <c r="HI55" s="74" t="str">
        <f t="shared" ca="1" si="131"/>
        <v/>
      </c>
      <c r="HJ55" s="74" t="str">
        <f t="shared" ca="1" si="132"/>
        <v/>
      </c>
      <c r="HK55" s="74" t="str">
        <f t="shared" ca="1" si="133"/>
        <v/>
      </c>
      <c r="HL55" s="74" t="str">
        <f t="shared" ca="1" si="134"/>
        <v/>
      </c>
      <c r="HM55" s="74" t="str">
        <f t="shared" ca="1" si="135"/>
        <v/>
      </c>
      <c r="HN55" s="74" t="str">
        <f t="shared" ca="1" si="136"/>
        <v/>
      </c>
      <c r="HO55" s="529" t="str">
        <f t="shared" ca="1" si="137"/>
        <v/>
      </c>
      <c r="HP55" s="74" t="str">
        <f t="shared" ca="1" si="138"/>
        <v/>
      </c>
      <c r="HQ55" s="74" t="str">
        <f t="shared" ca="1" si="139"/>
        <v/>
      </c>
      <c r="HR55" s="74" t="str">
        <f t="shared" ca="1" si="140"/>
        <v/>
      </c>
      <c r="HS55" s="74" t="str">
        <f t="shared" ca="1" si="141"/>
        <v/>
      </c>
      <c r="HT55" s="74" t="str">
        <f ca="1">IF(V55=1,"",IF(LOG入力!BH55&gt;0,0,IF(DV55=1,0,IF(N55="0",0,IF(SUM(HD55:HS55)&gt;0,1,0)))))</f>
        <v/>
      </c>
      <c r="HV55" s="152" t="s">
        <v>199</v>
      </c>
      <c r="HW55" s="153" t="s">
        <v>173</v>
      </c>
    </row>
    <row r="56" spans="1:231" x14ac:dyDescent="0.15">
      <c r="A56" s="5"/>
      <c r="B56" s="532" t="str">
        <f t="shared" ca="1" si="0"/>
        <v/>
      </c>
      <c r="C56" s="570" t="str">
        <f ca="1">LOG入力!AP56</f>
        <v/>
      </c>
      <c r="D56" s="534" t="str">
        <f ca="1">LOG入力!AQ56</f>
        <v/>
      </c>
      <c r="E56" s="534" t="str">
        <f ca="1">LOG入力!AR56</f>
        <v/>
      </c>
      <c r="F56" s="535" t="str">
        <f t="shared" ca="1" si="1"/>
        <v/>
      </c>
      <c r="G56" s="585" t="str">
        <f ca="1">LOG入力!AT56</f>
        <v/>
      </c>
      <c r="H56" s="542" t="str">
        <f ca="1">LOG入力!AU56</f>
        <v/>
      </c>
      <c r="I56" s="542" t="str">
        <f ca="1">LOG入力!AV56</f>
        <v/>
      </c>
      <c r="J56" s="577" t="str">
        <f ca="1">LOG入力!AW56</f>
        <v/>
      </c>
      <c r="K56" s="578" t="str">
        <f ca="1">LOG入力!BJ56</f>
        <v/>
      </c>
      <c r="L56" s="577" t="str">
        <f ca="1">LOG入力!AY56</f>
        <v/>
      </c>
      <c r="M56" s="545" t="str">
        <f ca="1">LOG入力!BK56</f>
        <v/>
      </c>
      <c r="N56" s="512" t="str">
        <f ca="1">IF(V56=1,"",IF(LOG入力!AJ56=1,"1",LOG入力!BA56))</f>
        <v/>
      </c>
      <c r="O56" s="538" t="str">
        <f ca="1">IF(V56=1,"",IF(LEN(LOG入力!O56)=0,"",LOG入力!O56))</f>
        <v/>
      </c>
      <c r="P56" s="291" t="str">
        <f ca="1">IF(V56=1,"",IF($AA$4=1,"",IF(LOG入力!BG56=1,"",CONCATENATE($ER56,$FB56,$FL56,$FV56,$GF56))))</f>
        <v/>
      </c>
      <c r="Q56" s="291" t="str">
        <f ca="1">IF(V56=1,"",IF($AA$4=1,"",IF(LOG入力!BG56=1,"",CONCATENATE($ET56,$FD56,$FN56,$FX56,$GH56))))</f>
        <v/>
      </c>
      <c r="R56" s="573" t="str">
        <f ca="1">IF(V56=1,"",IF($AA$4=1,"",IF(LOG入力!BH56&gt;0,0,AA56)))</f>
        <v/>
      </c>
      <c r="S56" s="293" t="str">
        <f t="shared" ca="1" si="2"/>
        <v/>
      </c>
      <c r="T56" s="680"/>
      <c r="U56" s="38"/>
      <c r="V56" s="196">
        <f ca="1">LOG入力!AN56</f>
        <v>1</v>
      </c>
      <c r="W56" s="38"/>
      <c r="X56" s="516" t="str">
        <f t="shared" ca="1" si="3"/>
        <v/>
      </c>
      <c r="Y56" s="515" t="str">
        <f t="shared" ca="1" si="4"/>
        <v/>
      </c>
      <c r="Z56" s="518" t="str">
        <f t="shared" ca="1" si="5"/>
        <v/>
      </c>
      <c r="AA56" s="574" t="str">
        <f t="shared" ca="1" si="6"/>
        <v/>
      </c>
      <c r="AC56" s="6" t="str">
        <f t="shared" ca="1" si="7"/>
        <v/>
      </c>
      <c r="AD56" s="6" t="str">
        <f t="shared" ca="1" si="8"/>
        <v/>
      </c>
      <c r="AE56" s="6" t="str">
        <f t="shared" ca="1" si="9"/>
        <v/>
      </c>
      <c r="AF56" s="6" t="str">
        <f t="shared" ca="1" si="10"/>
        <v/>
      </c>
      <c r="AG56" s="6" t="str">
        <f t="shared" ca="1" si="11"/>
        <v/>
      </c>
      <c r="AH56" s="6" t="str">
        <f t="shared" ca="1" si="12"/>
        <v/>
      </c>
      <c r="AI56" s="6" t="str">
        <f t="shared" ca="1" si="13"/>
        <v/>
      </c>
      <c r="AJ56" s="6" t="str">
        <f t="shared" ca="1" si="14"/>
        <v/>
      </c>
      <c r="AK56" s="6" t="str">
        <f t="shared" ca="1" si="15"/>
        <v/>
      </c>
      <c r="AL56" s="6" t="str">
        <f t="shared" ca="1" si="16"/>
        <v/>
      </c>
      <c r="AM56" s="6" t="str">
        <f t="shared" ca="1" si="17"/>
        <v/>
      </c>
      <c r="AN56" s="6" t="str">
        <f t="shared" ca="1" si="18"/>
        <v/>
      </c>
      <c r="AO56" s="6" t="str">
        <f t="shared" ca="1" si="19"/>
        <v/>
      </c>
      <c r="AP56" s="6" t="str">
        <f t="shared" ca="1" si="20"/>
        <v/>
      </c>
      <c r="AQ56" s="6" t="str">
        <f t="shared" ca="1" si="21"/>
        <v/>
      </c>
      <c r="AR56" s="6" t="str">
        <f t="shared" ca="1" si="22"/>
        <v/>
      </c>
      <c r="AS56" s="6" t="str">
        <f t="shared" ca="1" si="23"/>
        <v/>
      </c>
      <c r="AT56" s="6" t="str">
        <f t="shared" ca="1" si="24"/>
        <v/>
      </c>
      <c r="AU56" s="6" t="str">
        <f t="shared" ca="1" si="25"/>
        <v/>
      </c>
      <c r="AV56" s="6" t="str">
        <f t="shared" ca="1" si="26"/>
        <v/>
      </c>
      <c r="AW56" s="6" t="str">
        <f t="shared" ca="1" si="27"/>
        <v/>
      </c>
      <c r="AY56" s="6" t="str">
        <f t="shared" ca="1" si="28"/>
        <v/>
      </c>
      <c r="AZ56" s="6" t="str">
        <f t="shared" ca="1" si="29"/>
        <v/>
      </c>
      <c r="BA56" s="6" t="str">
        <f t="shared" ca="1" si="30"/>
        <v/>
      </c>
      <c r="BB56" s="6" t="str">
        <f t="shared" ca="1" si="31"/>
        <v/>
      </c>
      <c r="BC56" s="6" t="str">
        <f t="shared" ca="1" si="32"/>
        <v/>
      </c>
      <c r="BD56" s="6" t="str">
        <f t="shared" ca="1" si="33"/>
        <v/>
      </c>
      <c r="BE56" s="6" t="str">
        <f t="shared" ca="1" si="34"/>
        <v/>
      </c>
      <c r="BF56" s="6" t="str">
        <f t="shared" ca="1" si="35"/>
        <v/>
      </c>
      <c r="BG56" s="6" t="str">
        <f t="shared" ca="1" si="36"/>
        <v/>
      </c>
      <c r="BH56" s="6" t="str">
        <f t="shared" ca="1" si="37"/>
        <v/>
      </c>
      <c r="BI56" s="6" t="str">
        <f t="shared" ca="1" si="38"/>
        <v/>
      </c>
      <c r="BJ56" s="6" t="str">
        <f t="shared" ca="1" si="39"/>
        <v/>
      </c>
      <c r="BK56" s="6" t="str">
        <f t="shared" ca="1" si="40"/>
        <v/>
      </c>
      <c r="BL56" s="6" t="str">
        <f t="shared" ca="1" si="41"/>
        <v/>
      </c>
      <c r="BM56" s="6" t="str">
        <f t="shared" ca="1" si="42"/>
        <v/>
      </c>
      <c r="BN56" s="6" t="str">
        <f t="shared" ca="1" si="43"/>
        <v/>
      </c>
      <c r="BO56" s="6" t="str">
        <f t="shared" ca="1" si="44"/>
        <v/>
      </c>
      <c r="BP56" s="6" t="str">
        <f t="shared" ca="1" si="45"/>
        <v/>
      </c>
      <c r="BQ56" s="6" t="str">
        <f t="shared" ca="1" si="46"/>
        <v/>
      </c>
      <c r="BR56" s="6" t="str">
        <f t="shared" ca="1" si="47"/>
        <v/>
      </c>
      <c r="BS56" s="6" t="str">
        <f t="shared" ca="1" si="48"/>
        <v/>
      </c>
      <c r="BU56" s="6" t="str">
        <f t="shared" ca="1" si="49"/>
        <v/>
      </c>
      <c r="BW56" s="515" t="str">
        <f t="shared" ca="1" si="50"/>
        <v/>
      </c>
      <c r="BX56" s="515">
        <f t="shared" ca="1" si="51"/>
        <v>0</v>
      </c>
      <c r="BY56" s="515" t="str">
        <f t="shared" ca="1" si="52"/>
        <v/>
      </c>
      <c r="CA56" s="6">
        <f t="shared" ca="1" si="53"/>
        <v>1</v>
      </c>
      <c r="CC56" s="523" t="str">
        <f t="shared" ca="1" si="54"/>
        <v/>
      </c>
      <c r="CE56" s="6" t="str">
        <f t="shared" ca="1" si="55"/>
        <v/>
      </c>
      <c r="CG56" s="524" t="str">
        <f ca="1">IF(V56=1,"",IF($AA$4=1,"",IF(LOG入力!BH56&gt;0,"",IF(N56=0,"",IF(DX56=1,"",IF(HT56=0,"","★"))))))</f>
        <v/>
      </c>
      <c r="CI56" s="74" t="str">
        <f t="shared" ca="1" si="56"/>
        <v/>
      </c>
      <c r="CK56" s="525" t="str">
        <f ca="1">IF(V56=1,"",IF(LOG入力!BH56&gt;0,1,0))</f>
        <v/>
      </c>
      <c r="CL56" s="74" t="str">
        <f t="shared" ca="1" si="57"/>
        <v/>
      </c>
      <c r="CN56" s="74" t="str">
        <f t="shared" ca="1" si="58"/>
        <v/>
      </c>
      <c r="CO56" s="74" t="str">
        <f t="shared" ca="1" si="59"/>
        <v/>
      </c>
      <c r="CQ56" s="74" t="str">
        <f t="shared" ca="1" si="60"/>
        <v/>
      </c>
      <c r="CR56" s="74" t="str">
        <f t="shared" ca="1" si="61"/>
        <v/>
      </c>
      <c r="CS56" s="74" t="str">
        <f t="shared" ca="1" si="62"/>
        <v/>
      </c>
      <c r="CT56" s="74" t="str">
        <f t="shared" ca="1" si="63"/>
        <v/>
      </c>
      <c r="CU56" s="74" t="str">
        <f t="shared" ca="1" si="64"/>
        <v/>
      </c>
      <c r="CV56" s="74" t="str">
        <f t="shared" ca="1" si="65"/>
        <v/>
      </c>
      <c r="CW56" s="74" t="str">
        <f t="shared" ca="1" si="66"/>
        <v/>
      </c>
      <c r="CX56" s="74" t="str">
        <f t="shared" ca="1" si="67"/>
        <v/>
      </c>
      <c r="CY56" s="74" t="str">
        <f t="shared" ca="1" si="68"/>
        <v/>
      </c>
      <c r="CZ56" s="74" t="str">
        <f t="shared" ca="1" si="69"/>
        <v/>
      </c>
      <c r="DA56" s="74" t="str">
        <f t="shared" ca="1" si="70"/>
        <v/>
      </c>
      <c r="DB56" s="74" t="str">
        <f t="shared" ca="1" si="71"/>
        <v/>
      </c>
      <c r="DD56" s="74" t="str">
        <f t="shared" ca="1" si="72"/>
        <v/>
      </c>
      <c r="DE56" s="74" t="str">
        <f t="shared" ca="1" si="73"/>
        <v/>
      </c>
      <c r="DF56" s="74" t="str">
        <f t="shared" ca="1" si="74"/>
        <v/>
      </c>
      <c r="DG56" s="74" t="str">
        <f t="shared" ca="1" si="75"/>
        <v/>
      </c>
      <c r="DH56" s="74" t="str">
        <f t="shared" ca="1" si="76"/>
        <v/>
      </c>
      <c r="DI56" s="74" t="str">
        <f t="shared" ca="1" si="77"/>
        <v/>
      </c>
      <c r="DJ56" s="74" t="str">
        <f t="shared" ca="1" si="78"/>
        <v/>
      </c>
      <c r="DK56" s="74" t="str">
        <f t="shared" ca="1" si="79"/>
        <v/>
      </c>
      <c r="DL56" s="74" t="str">
        <f t="shared" ca="1" si="80"/>
        <v/>
      </c>
      <c r="DM56" s="74" t="str">
        <f t="shared" ca="1" si="81"/>
        <v/>
      </c>
      <c r="DN56" s="74" t="str">
        <f t="shared" ca="1" si="82"/>
        <v/>
      </c>
      <c r="DO56" s="74" t="str">
        <f t="shared" ca="1" si="83"/>
        <v/>
      </c>
      <c r="DQ56" s="74" t="str">
        <f t="shared" ca="1" si="84"/>
        <v/>
      </c>
      <c r="DS56" s="74" t="str">
        <f t="shared" ca="1" si="85"/>
        <v/>
      </c>
      <c r="DT56" s="74" t="str">
        <f t="shared" ca="1" si="86"/>
        <v/>
      </c>
      <c r="DV56" s="525" t="str">
        <f t="shared" ca="1" si="87"/>
        <v/>
      </c>
      <c r="DW56" s="74" t="str">
        <f t="shared" ca="1" si="88"/>
        <v/>
      </c>
      <c r="DX56" s="485" t="str">
        <f t="shared" ca="1" si="89"/>
        <v/>
      </c>
      <c r="DY56" s="74" t="str">
        <f t="shared" ca="1" si="90"/>
        <v/>
      </c>
      <c r="DZ56" s="74" t="str">
        <f t="shared" ca="1" si="91"/>
        <v/>
      </c>
      <c r="EA56" s="74" t="str">
        <f t="shared" ca="1" si="92"/>
        <v/>
      </c>
      <c r="EC56" s="74" t="str">
        <f t="shared" ca="1" si="93"/>
        <v/>
      </c>
      <c r="ED56" s="74" t="str">
        <f t="shared" ca="1" si="94"/>
        <v/>
      </c>
      <c r="EE56" s="74" t="str">
        <f t="shared" ca="1" si="95"/>
        <v/>
      </c>
      <c r="EG56" s="479" t="str">
        <f ca="1">IF(V56=1,"",IF(LOG入力!BH56&gt;0,0,IF(CG56="★",0,IF(R56=1,0,IF(N56=0,0,1)))))</f>
        <v/>
      </c>
      <c r="EH56" s="483" t="str">
        <f t="shared" ca="1" si="96"/>
        <v/>
      </c>
      <c r="EI56" s="483" t="str">
        <f t="shared" ca="1" si="97"/>
        <v/>
      </c>
      <c r="EJ56" s="483" t="str">
        <f t="shared" ca="1" si="98"/>
        <v/>
      </c>
      <c r="EL56" s="71">
        <f t="shared" ca="1" si="99"/>
        <v>0</v>
      </c>
      <c r="EM56" s="6">
        <f t="shared" ca="1" si="100"/>
        <v>0</v>
      </c>
      <c r="EN56" s="6" t="str">
        <f t="shared" ca="1" si="101"/>
        <v/>
      </c>
      <c r="EO56" s="6">
        <f ca="1">IF(LOG入力!BH56&gt;0,0,IF(EM56=0,0,(IF(COUNTIF($EN$19:EN56,EN56)=1,IF($FS$3="N",1,IF(EH56=1,1,0))))))</f>
        <v>0</v>
      </c>
      <c r="EP56" s="6" t="str">
        <f ca="1">IF(LOG入力!BH56&gt;0,"",IF(EO56=1,$X56,""))</f>
        <v/>
      </c>
      <c r="EQ56" s="6" t="str">
        <f ca="1">IF(LOG入力!BH56&gt;0,"",IF(EO56=1,$Y56,""))</f>
        <v/>
      </c>
      <c r="ER56" s="520" t="str">
        <f ca="1">IF(LOG入力!BH56&gt;0,"",IF(COUNTIF($EP$19:$EP56,EP56)=1,EP56,""))</f>
        <v/>
      </c>
      <c r="ES56" s="520">
        <f ca="1">IF(LOG入力!BH56&gt;0,0,IF((EL56=1),IF(($ER56=""),0,1),0))</f>
        <v>0</v>
      </c>
      <c r="ET56" s="520" t="str">
        <f ca="1">IF(LOG入力!BH56&gt;0,"",IF(COUNTIF($EQ$19:EQ56,EQ56)=1,EQ56,""))</f>
        <v/>
      </c>
      <c r="EU56" s="539">
        <f ca="1">IF(LOG入力!BH56&gt;0,0,IF((EL56=1),IF(($ET56=""),0,1),0))</f>
        <v>0</v>
      </c>
      <c r="EV56" s="71">
        <f t="shared" ca="1" si="102"/>
        <v>0</v>
      </c>
      <c r="EW56" s="6">
        <f t="shared" ca="1" si="103"/>
        <v>0</v>
      </c>
      <c r="EX56" s="6" t="str">
        <f t="shared" ca="1" si="104"/>
        <v/>
      </c>
      <c r="EY56" s="6">
        <f ca="1">IF(LOG入力!BH56&gt;0,0,IF(EW56=0,0,(IF(COUNTIF($EX$19:EX56,EX56)=1,IF($FS$3="N",1,IF(EH56=1,1,0))))))</f>
        <v>0</v>
      </c>
      <c r="EZ56" s="6" t="str">
        <f ca="1">IF(LOG入力!BH56&gt;0,"",IF(EY56=1,$X56,""))</f>
        <v/>
      </c>
      <c r="FA56" s="6" t="str">
        <f ca="1">IF(LOG入力!BH56&gt;0,"",IF(EY56=1,$Y56,""))</f>
        <v/>
      </c>
      <c r="FB56" s="6" t="str">
        <f ca="1">IF(LOG入力!BH56&gt;0,"",IF(COUNTIF($EZ$19:$EZ56,EZ56)=1,EZ56,""))</f>
        <v/>
      </c>
      <c r="FC56" s="6">
        <f ca="1">IF(LOG入力!BH56&gt;0,0,IF((EV56=1),IF(($FB56=""),0,1),0))</f>
        <v>0</v>
      </c>
      <c r="FD56" s="6" t="str">
        <f ca="1">IF(LOG入力!BH56&gt;0,"",IF(COUNTIF($FA$19:FA56,FA56)=1,FA56,""))</f>
        <v/>
      </c>
      <c r="FE56" s="72">
        <f ca="1">IF(LOG入力!BH56&gt;0,0,IF((EV56=1),IF(($FD56=""),0,1),0))</f>
        <v>0</v>
      </c>
      <c r="FF56" s="71">
        <f t="shared" ca="1" si="105"/>
        <v>0</v>
      </c>
      <c r="FG56" s="6">
        <f t="shared" ca="1" si="106"/>
        <v>0</v>
      </c>
      <c r="FH56" s="6" t="str">
        <f t="shared" ca="1" si="107"/>
        <v/>
      </c>
      <c r="FI56" s="6">
        <f ca="1">IF(LOG入力!BH56&gt;0,0,IF(FG56=0,0,(IF(COUNTIF($FH$19:FH56,FH56)=1,IF($FS$3="N",1,IF(EH56=1,1,0))))))</f>
        <v>0</v>
      </c>
      <c r="FJ56" s="6" t="str">
        <f ca="1">IF(LOG入力!BH56&gt;0,"",IF(FI56=1,$X56,""))</f>
        <v/>
      </c>
      <c r="FK56" s="6" t="str">
        <f ca="1">IF(LOG入力!BH56&gt;0,"",IF(FI56=1,$Y56,""))</f>
        <v/>
      </c>
      <c r="FL56" s="6" t="str">
        <f ca="1">IF(LOG入力!BH56&gt;0,"",IF(COUNTIF($FJ$19:$FJ56,FJ56)=1,FJ56,""))</f>
        <v/>
      </c>
      <c r="FM56" s="6">
        <f ca="1">IF(LOG入力!BH56&gt;0,0,IF((FF56=1),IF(($FL56=""),0,1),0))</f>
        <v>0</v>
      </c>
      <c r="FN56" s="6" t="str">
        <f ca="1">IF(LOG入力!BH56&gt;0,"",IF(COUNTIF($FK$19:FK56,FK56)=1,FK56,""))</f>
        <v/>
      </c>
      <c r="FO56" s="72">
        <f ca="1">IF(LOG入力!BH56&gt;0,0,IF((FF56=1),IF(($FN56=""),0,1),0))</f>
        <v>0</v>
      </c>
      <c r="FP56" s="71">
        <f t="shared" ca="1" si="108"/>
        <v>0</v>
      </c>
      <c r="FQ56" s="6">
        <f t="shared" ca="1" si="109"/>
        <v>0</v>
      </c>
      <c r="FR56" s="6" t="str">
        <f t="shared" ca="1" si="110"/>
        <v/>
      </c>
      <c r="FS56" s="6">
        <f ca="1">IF(LOG入力!BH56&gt;0,0,IF(FQ56=0,0,(IF(COUNTIF($FR$19:FR56,FR56)=1,IF($FS$3="N",1,IF(EH56=1,1,0))))))</f>
        <v>0</v>
      </c>
      <c r="FT56" s="6" t="str">
        <f ca="1">IF(LOG入力!BH56&gt;0,"",IF(FS56=1,$X56,""))</f>
        <v/>
      </c>
      <c r="FU56" s="6" t="str">
        <f ca="1">IF(LOG入力!BH56&gt;0,"",IF(FS56=1,$Y56,""))</f>
        <v/>
      </c>
      <c r="FV56" s="6" t="str">
        <f ca="1">IF(LOG入力!BH56&gt;0,"",IF(COUNTIF($FT$19:$FT56,FT56)=1,FT56,""))</f>
        <v/>
      </c>
      <c r="FW56" s="6">
        <f ca="1">IF(LOG入力!BH56&gt;0,0,IF((FP56=1),IF(($FV56=""),0,1),0))</f>
        <v>0</v>
      </c>
      <c r="FX56" s="6" t="str">
        <f ca="1">IF(LOG入力!BH56&gt;0,"",IF(COUNTIF($FU$19:FU56,FU56)=1,FU56,""))</f>
        <v/>
      </c>
      <c r="FY56" s="72">
        <f ca="1">IF(LOG入力!BH56&gt;0,0,IF((FP56=1),IF(($FX56=""),0,1),0))</f>
        <v>0</v>
      </c>
      <c r="FZ56" s="71">
        <f t="shared" ca="1" si="111"/>
        <v>0</v>
      </c>
      <c r="GA56" s="6">
        <f t="shared" ca="1" si="112"/>
        <v>0</v>
      </c>
      <c r="GB56" s="6" t="str">
        <f t="shared" ca="1" si="113"/>
        <v/>
      </c>
      <c r="GC56" s="6">
        <f ca="1">IF(LOG入力!BH56&gt;0,0,IF(GA56=0,0,(IF(COUNTIF($GB$19:GB56,GB56)=1,IF($FS$3="N",1,IF(EH56=1,1,0))))))</f>
        <v>0</v>
      </c>
      <c r="GD56" s="6" t="str">
        <f ca="1">IF(LOG入力!BH56&gt;0,"",IF(GC56=1,$X56,""))</f>
        <v/>
      </c>
      <c r="GE56" s="6" t="str">
        <f ca="1">IF(LOG入力!BH56&gt;0,"",IF(GC56=1,$Y56,""))</f>
        <v/>
      </c>
      <c r="GF56" s="6" t="str">
        <f ca="1">IF(LOG入力!BH56&gt;0,"",IF(COUNTIF($GD$19:$GD56,GD56)=1,GD56,""))</f>
        <v/>
      </c>
      <c r="GG56" s="6">
        <f ca="1">IF(LOG入力!BH56&gt;0,0,IF((FZ56=1),IF(($GF56=""),0,1),0))</f>
        <v>0</v>
      </c>
      <c r="GH56" s="6" t="str">
        <f ca="1">IF(LOG入力!BH56&gt;0,"",IF(COUNTIF($GE$19:GE56,GE56)=1,GE56,""))</f>
        <v/>
      </c>
      <c r="GI56" s="72">
        <f ca="1">IF(LOG入力!BH56&gt;0,0,IF((FZ56=1),IF(($GH56=""),0,1),0))</f>
        <v>0</v>
      </c>
      <c r="GK56" s="455" t="str">
        <f ca="1">IF(V56=1,"",IF(LEN(LOG入力!AS56)=0,"",LOG入力!AS56))</f>
        <v/>
      </c>
      <c r="GL56" s="378" t="str">
        <f t="shared" ca="1" si="114"/>
        <v/>
      </c>
      <c r="GM56" s="378" t="str">
        <f t="shared" ca="1" si="115"/>
        <v/>
      </c>
      <c r="GN56" s="74" t="str">
        <f t="shared" ca="1" si="116"/>
        <v/>
      </c>
      <c r="GO56" s="74" t="str">
        <f t="shared" ca="1" si="117"/>
        <v/>
      </c>
      <c r="GQ56" s="74" t="str">
        <f t="shared" ca="1" si="118"/>
        <v/>
      </c>
      <c r="GR56" s="74" t="str">
        <f t="shared" ca="1" si="119"/>
        <v/>
      </c>
      <c r="GS56" s="74" t="str">
        <f t="shared" ca="1" si="120"/>
        <v/>
      </c>
      <c r="GT56" s="74" t="str">
        <f t="shared" ca="1" si="121"/>
        <v/>
      </c>
      <c r="GU56" s="74" t="str">
        <f t="shared" ca="1" si="122"/>
        <v/>
      </c>
      <c r="GV56" s="74" t="str">
        <f t="shared" ca="1" si="123"/>
        <v/>
      </c>
      <c r="GX56" s="74" t="str">
        <f t="shared" ca="1" si="124"/>
        <v/>
      </c>
      <c r="GY56" s="74" t="str">
        <f t="shared" ca="1" si="125"/>
        <v/>
      </c>
      <c r="GZ56" s="74" t="str">
        <f ca="1">IF(V56=1,"",IF(LOG入力!BH56&gt;0,0,IF(GY56=0,0,IF((VALUE((TYPE(VALUE(J56)))))=16,0,IF(VALUE(J56)&lt;60,1,IF(VALUE(J56)&lt;100,0,IF(VALUE(J56)&lt;600,2,0)))))))</f>
        <v/>
      </c>
      <c r="HA56" s="74" t="str">
        <f t="shared" ca="1" si="126"/>
        <v/>
      </c>
      <c r="HB56" s="74" t="str">
        <f ca="1">IF(V56=1,"",IF(LOG入力!BH56&gt;0,0,IF(HA56=0,0,IF((VALUE((TYPE(VALUE(L56)))))=16,0,IF(VALUE(L56)&lt;60,1,IF(VALUE(L56)&lt;100,0,IF(VALUE(L56)&lt;600,2,0)))))))</f>
        <v/>
      </c>
      <c r="HD56" s="74" t="str">
        <f t="shared" ca="1" si="127"/>
        <v/>
      </c>
      <c r="HF56" s="74" t="str">
        <f t="shared" ca="1" si="128"/>
        <v/>
      </c>
      <c r="HG56" s="74" t="str">
        <f t="shared" ca="1" si="129"/>
        <v/>
      </c>
      <c r="HH56" s="74" t="str">
        <f t="shared" ca="1" si="130"/>
        <v/>
      </c>
      <c r="HI56" s="74" t="str">
        <f t="shared" ca="1" si="131"/>
        <v/>
      </c>
      <c r="HJ56" s="74" t="str">
        <f t="shared" ca="1" si="132"/>
        <v/>
      </c>
      <c r="HK56" s="74" t="str">
        <f t="shared" ca="1" si="133"/>
        <v/>
      </c>
      <c r="HL56" s="74" t="str">
        <f t="shared" ca="1" si="134"/>
        <v/>
      </c>
      <c r="HM56" s="74" t="str">
        <f t="shared" ca="1" si="135"/>
        <v/>
      </c>
      <c r="HN56" s="74" t="str">
        <f t="shared" ca="1" si="136"/>
        <v/>
      </c>
      <c r="HO56" s="529" t="str">
        <f t="shared" ca="1" si="137"/>
        <v/>
      </c>
      <c r="HP56" s="74" t="str">
        <f t="shared" ca="1" si="138"/>
        <v/>
      </c>
      <c r="HQ56" s="74" t="str">
        <f t="shared" ca="1" si="139"/>
        <v/>
      </c>
      <c r="HR56" s="74" t="str">
        <f t="shared" ca="1" si="140"/>
        <v/>
      </c>
      <c r="HS56" s="74" t="str">
        <f t="shared" ca="1" si="141"/>
        <v/>
      </c>
      <c r="HT56" s="74" t="str">
        <f ca="1">IF(V56=1,"",IF(LOG入力!BH56&gt;0,0,IF(DV56=1,0,IF(N56="0",0,IF(SUM(HD56:HS56)&gt;0,1,0)))))</f>
        <v/>
      </c>
      <c r="HV56" s="152" t="s">
        <v>200</v>
      </c>
      <c r="HW56" s="153" t="s">
        <v>173</v>
      </c>
    </row>
    <row r="57" spans="1:231" x14ac:dyDescent="0.15">
      <c r="A57" s="5"/>
      <c r="B57" s="532" t="str">
        <f t="shared" ca="1" si="0"/>
        <v/>
      </c>
      <c r="C57" s="561" t="str">
        <f ca="1">LOG入力!AP57</f>
        <v/>
      </c>
      <c r="D57" s="534" t="str">
        <f ca="1">LOG入力!AQ57</f>
        <v/>
      </c>
      <c r="E57" s="534" t="str">
        <f ca="1">LOG入力!AR57</f>
        <v/>
      </c>
      <c r="F57" s="535" t="str">
        <f t="shared" ca="1" si="1"/>
        <v/>
      </c>
      <c r="G57" s="585" t="str">
        <f ca="1">LOG入力!AT57</f>
        <v/>
      </c>
      <c r="H57" s="542" t="str">
        <f ca="1">LOG入力!AU57</f>
        <v/>
      </c>
      <c r="I57" s="537" t="str">
        <f ca="1">LOG入力!AV57</f>
        <v/>
      </c>
      <c r="J57" s="577" t="str">
        <f ca="1">LOG入力!AW57</f>
        <v/>
      </c>
      <c r="K57" s="578" t="str">
        <f ca="1">LOG入力!BJ57</f>
        <v/>
      </c>
      <c r="L57" s="577" t="str">
        <f ca="1">LOG入力!AY57</f>
        <v/>
      </c>
      <c r="M57" s="545" t="str">
        <f ca="1">LOG入力!BK57</f>
        <v/>
      </c>
      <c r="N57" s="512" t="str">
        <f ca="1">IF(V57=1,"",IF(LOG入力!AJ57=1,"1",LOG入力!BA57))</f>
        <v/>
      </c>
      <c r="O57" s="538" t="str">
        <f ca="1">IF(V57=1,"",IF(LEN(LOG入力!O57)=0,"",LOG入力!O57))</f>
        <v/>
      </c>
      <c r="P57" s="291" t="str">
        <f ca="1">IF(V57=1,"",IF($AA$4=1,"",IF(LOG入力!BG57=1,"",CONCATENATE($ER57,$FB57,$FL57,$FV57,$GF57))))</f>
        <v/>
      </c>
      <c r="Q57" s="291" t="str">
        <f ca="1">IF(V57=1,"",IF($AA$4=1,"",IF(LOG入力!BG57=1,"",CONCATENATE($ET57,$FD57,$FN57,$FX57,$GH57))))</f>
        <v/>
      </c>
      <c r="R57" s="573" t="str">
        <f ca="1">IF(V57=1,"",IF($AA$4=1,"",IF(LOG入力!BH57&gt;0,0,AA57)))</f>
        <v/>
      </c>
      <c r="S57" s="293" t="str">
        <f t="shared" ca="1" si="2"/>
        <v/>
      </c>
      <c r="T57" s="680"/>
      <c r="U57" s="38"/>
      <c r="V57" s="196">
        <f ca="1">LOG入力!AN57</f>
        <v>1</v>
      </c>
      <c r="W57" s="38"/>
      <c r="X57" s="516" t="str">
        <f t="shared" ca="1" si="3"/>
        <v/>
      </c>
      <c r="Y57" s="515" t="str">
        <f t="shared" ca="1" si="4"/>
        <v/>
      </c>
      <c r="Z57" s="518" t="str">
        <f t="shared" ca="1" si="5"/>
        <v/>
      </c>
      <c r="AA57" s="574" t="str">
        <f t="shared" ca="1" si="6"/>
        <v/>
      </c>
      <c r="AC57" s="6" t="str">
        <f t="shared" ca="1" si="7"/>
        <v/>
      </c>
      <c r="AD57" s="6" t="str">
        <f t="shared" ca="1" si="8"/>
        <v/>
      </c>
      <c r="AE57" s="6" t="str">
        <f t="shared" ca="1" si="9"/>
        <v/>
      </c>
      <c r="AF57" s="6" t="str">
        <f t="shared" ca="1" si="10"/>
        <v/>
      </c>
      <c r="AG57" s="6" t="str">
        <f t="shared" ca="1" si="11"/>
        <v/>
      </c>
      <c r="AH57" s="6" t="str">
        <f t="shared" ca="1" si="12"/>
        <v/>
      </c>
      <c r="AI57" s="6" t="str">
        <f t="shared" ca="1" si="13"/>
        <v/>
      </c>
      <c r="AJ57" s="6" t="str">
        <f t="shared" ca="1" si="14"/>
        <v/>
      </c>
      <c r="AK57" s="6" t="str">
        <f t="shared" ca="1" si="15"/>
        <v/>
      </c>
      <c r="AL57" s="6" t="str">
        <f t="shared" ca="1" si="16"/>
        <v/>
      </c>
      <c r="AM57" s="6" t="str">
        <f t="shared" ca="1" si="17"/>
        <v/>
      </c>
      <c r="AN57" s="6" t="str">
        <f t="shared" ca="1" si="18"/>
        <v/>
      </c>
      <c r="AO57" s="6" t="str">
        <f t="shared" ca="1" si="19"/>
        <v/>
      </c>
      <c r="AP57" s="6" t="str">
        <f t="shared" ca="1" si="20"/>
        <v/>
      </c>
      <c r="AQ57" s="6" t="str">
        <f t="shared" ca="1" si="21"/>
        <v/>
      </c>
      <c r="AR57" s="6" t="str">
        <f t="shared" ca="1" si="22"/>
        <v/>
      </c>
      <c r="AS57" s="6" t="str">
        <f t="shared" ca="1" si="23"/>
        <v/>
      </c>
      <c r="AT57" s="6" t="str">
        <f t="shared" ca="1" si="24"/>
        <v/>
      </c>
      <c r="AU57" s="6" t="str">
        <f t="shared" ca="1" si="25"/>
        <v/>
      </c>
      <c r="AV57" s="6" t="str">
        <f t="shared" ca="1" si="26"/>
        <v/>
      </c>
      <c r="AW57" s="6" t="str">
        <f t="shared" ca="1" si="27"/>
        <v/>
      </c>
      <c r="AY57" s="6" t="str">
        <f t="shared" ca="1" si="28"/>
        <v/>
      </c>
      <c r="AZ57" s="6" t="str">
        <f t="shared" ca="1" si="29"/>
        <v/>
      </c>
      <c r="BA57" s="6" t="str">
        <f t="shared" ca="1" si="30"/>
        <v/>
      </c>
      <c r="BB57" s="6" t="str">
        <f t="shared" ca="1" si="31"/>
        <v/>
      </c>
      <c r="BC57" s="6" t="str">
        <f t="shared" ca="1" si="32"/>
        <v/>
      </c>
      <c r="BD57" s="6" t="str">
        <f t="shared" ca="1" si="33"/>
        <v/>
      </c>
      <c r="BE57" s="6" t="str">
        <f t="shared" ca="1" si="34"/>
        <v/>
      </c>
      <c r="BF57" s="6" t="str">
        <f t="shared" ca="1" si="35"/>
        <v/>
      </c>
      <c r="BG57" s="6" t="str">
        <f t="shared" ca="1" si="36"/>
        <v/>
      </c>
      <c r="BH57" s="6" t="str">
        <f t="shared" ca="1" si="37"/>
        <v/>
      </c>
      <c r="BI57" s="6" t="str">
        <f t="shared" ca="1" si="38"/>
        <v/>
      </c>
      <c r="BJ57" s="6" t="str">
        <f t="shared" ca="1" si="39"/>
        <v/>
      </c>
      <c r="BK57" s="6" t="str">
        <f t="shared" ca="1" si="40"/>
        <v/>
      </c>
      <c r="BL57" s="6" t="str">
        <f t="shared" ca="1" si="41"/>
        <v/>
      </c>
      <c r="BM57" s="6" t="str">
        <f t="shared" ca="1" si="42"/>
        <v/>
      </c>
      <c r="BN57" s="6" t="str">
        <f t="shared" ca="1" si="43"/>
        <v/>
      </c>
      <c r="BO57" s="6" t="str">
        <f t="shared" ca="1" si="44"/>
        <v/>
      </c>
      <c r="BP57" s="6" t="str">
        <f t="shared" ca="1" si="45"/>
        <v/>
      </c>
      <c r="BQ57" s="6" t="str">
        <f t="shared" ca="1" si="46"/>
        <v/>
      </c>
      <c r="BR57" s="6" t="str">
        <f t="shared" ca="1" si="47"/>
        <v/>
      </c>
      <c r="BS57" s="6" t="str">
        <f t="shared" ca="1" si="48"/>
        <v/>
      </c>
      <c r="BU57" s="6" t="str">
        <f t="shared" ca="1" si="49"/>
        <v/>
      </c>
      <c r="BW57" s="515" t="str">
        <f t="shared" ca="1" si="50"/>
        <v/>
      </c>
      <c r="BX57" s="515">
        <f t="shared" ca="1" si="51"/>
        <v>0</v>
      </c>
      <c r="BY57" s="515" t="str">
        <f t="shared" ca="1" si="52"/>
        <v/>
      </c>
      <c r="CA57" s="6">
        <f t="shared" ca="1" si="53"/>
        <v>1</v>
      </c>
      <c r="CC57" s="523" t="str">
        <f t="shared" ca="1" si="54"/>
        <v/>
      </c>
      <c r="CE57" s="6" t="str">
        <f t="shared" ca="1" si="55"/>
        <v/>
      </c>
      <c r="CG57" s="524" t="str">
        <f ca="1">IF(V57=1,"",IF($AA$4=1,"",IF(LOG入力!BH57&gt;0,"",IF(N57=0,"",IF(DX57=1,"",IF(HT57=0,"","★"))))))</f>
        <v/>
      </c>
      <c r="CI57" s="74" t="str">
        <f t="shared" ca="1" si="56"/>
        <v/>
      </c>
      <c r="CK57" s="525" t="str">
        <f ca="1">IF(V57=1,"",IF(LOG入力!BH57&gt;0,1,0))</f>
        <v/>
      </c>
      <c r="CL57" s="74" t="str">
        <f t="shared" ca="1" si="57"/>
        <v/>
      </c>
      <c r="CN57" s="74" t="str">
        <f t="shared" ca="1" si="58"/>
        <v/>
      </c>
      <c r="CO57" s="74" t="str">
        <f t="shared" ca="1" si="59"/>
        <v/>
      </c>
      <c r="CQ57" s="74" t="str">
        <f t="shared" ca="1" si="60"/>
        <v/>
      </c>
      <c r="CR57" s="74" t="str">
        <f t="shared" ca="1" si="61"/>
        <v/>
      </c>
      <c r="CS57" s="74" t="str">
        <f t="shared" ca="1" si="62"/>
        <v/>
      </c>
      <c r="CT57" s="74" t="str">
        <f t="shared" ca="1" si="63"/>
        <v/>
      </c>
      <c r="CU57" s="74" t="str">
        <f t="shared" ca="1" si="64"/>
        <v/>
      </c>
      <c r="CV57" s="74" t="str">
        <f t="shared" ca="1" si="65"/>
        <v/>
      </c>
      <c r="CW57" s="74" t="str">
        <f t="shared" ca="1" si="66"/>
        <v/>
      </c>
      <c r="CX57" s="74" t="str">
        <f t="shared" ca="1" si="67"/>
        <v/>
      </c>
      <c r="CY57" s="74" t="str">
        <f t="shared" ca="1" si="68"/>
        <v/>
      </c>
      <c r="CZ57" s="74" t="str">
        <f t="shared" ca="1" si="69"/>
        <v/>
      </c>
      <c r="DA57" s="74" t="str">
        <f t="shared" ca="1" si="70"/>
        <v/>
      </c>
      <c r="DB57" s="74" t="str">
        <f t="shared" ca="1" si="71"/>
        <v/>
      </c>
      <c r="DD57" s="74" t="str">
        <f t="shared" ca="1" si="72"/>
        <v/>
      </c>
      <c r="DE57" s="74" t="str">
        <f t="shared" ca="1" si="73"/>
        <v/>
      </c>
      <c r="DF57" s="74" t="str">
        <f t="shared" ca="1" si="74"/>
        <v/>
      </c>
      <c r="DG57" s="74" t="str">
        <f t="shared" ca="1" si="75"/>
        <v/>
      </c>
      <c r="DH57" s="74" t="str">
        <f t="shared" ca="1" si="76"/>
        <v/>
      </c>
      <c r="DI57" s="74" t="str">
        <f t="shared" ca="1" si="77"/>
        <v/>
      </c>
      <c r="DJ57" s="74" t="str">
        <f t="shared" ca="1" si="78"/>
        <v/>
      </c>
      <c r="DK57" s="74" t="str">
        <f t="shared" ca="1" si="79"/>
        <v/>
      </c>
      <c r="DL57" s="74" t="str">
        <f t="shared" ca="1" si="80"/>
        <v/>
      </c>
      <c r="DM57" s="74" t="str">
        <f t="shared" ca="1" si="81"/>
        <v/>
      </c>
      <c r="DN57" s="74" t="str">
        <f t="shared" ca="1" si="82"/>
        <v/>
      </c>
      <c r="DO57" s="74" t="str">
        <f t="shared" ca="1" si="83"/>
        <v/>
      </c>
      <c r="DQ57" s="74" t="str">
        <f t="shared" ca="1" si="84"/>
        <v/>
      </c>
      <c r="DS57" s="74" t="str">
        <f t="shared" ca="1" si="85"/>
        <v/>
      </c>
      <c r="DT57" s="74" t="str">
        <f t="shared" ca="1" si="86"/>
        <v/>
      </c>
      <c r="DV57" s="525" t="str">
        <f t="shared" ca="1" si="87"/>
        <v/>
      </c>
      <c r="DW57" s="74" t="str">
        <f t="shared" ca="1" si="88"/>
        <v/>
      </c>
      <c r="DX57" s="485" t="str">
        <f t="shared" ca="1" si="89"/>
        <v/>
      </c>
      <c r="DY57" s="74" t="str">
        <f t="shared" ca="1" si="90"/>
        <v/>
      </c>
      <c r="DZ57" s="74" t="str">
        <f t="shared" ca="1" si="91"/>
        <v/>
      </c>
      <c r="EA57" s="74" t="str">
        <f t="shared" ca="1" si="92"/>
        <v/>
      </c>
      <c r="EC57" s="74" t="str">
        <f t="shared" ca="1" si="93"/>
        <v/>
      </c>
      <c r="ED57" s="74" t="str">
        <f t="shared" ca="1" si="94"/>
        <v/>
      </c>
      <c r="EE57" s="74" t="str">
        <f t="shared" ca="1" si="95"/>
        <v/>
      </c>
      <c r="EG57" s="479" t="str">
        <f ca="1">IF(V57=1,"",IF(LOG入力!BH57&gt;0,0,IF(CG57="★",0,IF(R57=1,0,IF(N57=0,0,1)))))</f>
        <v/>
      </c>
      <c r="EH57" s="483" t="str">
        <f t="shared" ca="1" si="96"/>
        <v/>
      </c>
      <c r="EI57" s="483" t="str">
        <f t="shared" ca="1" si="97"/>
        <v/>
      </c>
      <c r="EJ57" s="483" t="str">
        <f t="shared" ca="1" si="98"/>
        <v/>
      </c>
      <c r="EL57" s="71">
        <f t="shared" ca="1" si="99"/>
        <v>0</v>
      </c>
      <c r="EM57" s="6">
        <f t="shared" ca="1" si="100"/>
        <v>0</v>
      </c>
      <c r="EN57" s="6" t="str">
        <f t="shared" ca="1" si="101"/>
        <v/>
      </c>
      <c r="EO57" s="6">
        <f ca="1">IF(LOG入力!BH57&gt;0,0,IF(EM57=0,0,(IF(COUNTIF($EN$19:EN57,EN57)=1,IF($FS$3="N",1,IF(EH57=1,1,0))))))</f>
        <v>0</v>
      </c>
      <c r="EP57" s="6" t="str">
        <f ca="1">IF(LOG入力!BH57&gt;0,"",IF(EO57=1,$X57,""))</f>
        <v/>
      </c>
      <c r="EQ57" s="6" t="str">
        <f ca="1">IF(LOG入力!BH57&gt;0,"",IF(EO57=1,$Y57,""))</f>
        <v/>
      </c>
      <c r="ER57" s="520" t="str">
        <f ca="1">IF(LOG入力!BH57&gt;0,"",IF(COUNTIF($EP$19:$EP57,EP57)=1,EP57,""))</f>
        <v/>
      </c>
      <c r="ES57" s="520">
        <f ca="1">IF(LOG入力!BH57&gt;0,0,IF((EL57=1),IF(($ER57=""),0,1),0))</f>
        <v>0</v>
      </c>
      <c r="ET57" s="520" t="str">
        <f ca="1">IF(LOG入力!BH57&gt;0,"",IF(COUNTIF($EQ$19:EQ57,EQ57)=1,EQ57,""))</f>
        <v/>
      </c>
      <c r="EU57" s="539">
        <f ca="1">IF(LOG入力!BH57&gt;0,0,IF((EL57=1),IF(($ET57=""),0,1),0))</f>
        <v>0</v>
      </c>
      <c r="EV57" s="71">
        <f t="shared" ca="1" si="102"/>
        <v>0</v>
      </c>
      <c r="EW57" s="6">
        <f t="shared" ca="1" si="103"/>
        <v>0</v>
      </c>
      <c r="EX57" s="6" t="str">
        <f t="shared" ca="1" si="104"/>
        <v/>
      </c>
      <c r="EY57" s="6">
        <f ca="1">IF(LOG入力!BH57&gt;0,0,IF(EW57=0,0,(IF(COUNTIF($EX$19:EX57,EX57)=1,IF($FS$3="N",1,IF(EH57=1,1,0))))))</f>
        <v>0</v>
      </c>
      <c r="EZ57" s="6" t="str">
        <f ca="1">IF(LOG入力!BH57&gt;0,"",IF(EY57=1,$X57,""))</f>
        <v/>
      </c>
      <c r="FA57" s="6" t="str">
        <f ca="1">IF(LOG入力!BH57&gt;0,"",IF(EY57=1,$Y57,""))</f>
        <v/>
      </c>
      <c r="FB57" s="6" t="str">
        <f ca="1">IF(LOG入力!BH57&gt;0,"",IF(COUNTIF($EZ$19:$EZ57,EZ57)=1,EZ57,""))</f>
        <v/>
      </c>
      <c r="FC57" s="6">
        <f ca="1">IF(LOG入力!BH57&gt;0,0,IF((EV57=1),IF(($FB57=""),0,1),0))</f>
        <v>0</v>
      </c>
      <c r="FD57" s="6" t="str">
        <f ca="1">IF(LOG入力!BH57&gt;0,"",IF(COUNTIF($FA$19:FA57,FA57)=1,FA57,""))</f>
        <v/>
      </c>
      <c r="FE57" s="72">
        <f ca="1">IF(LOG入力!BH57&gt;0,0,IF((EV57=1),IF(($FD57=""),0,1),0))</f>
        <v>0</v>
      </c>
      <c r="FF57" s="71">
        <f t="shared" ca="1" si="105"/>
        <v>0</v>
      </c>
      <c r="FG57" s="6">
        <f t="shared" ca="1" si="106"/>
        <v>0</v>
      </c>
      <c r="FH57" s="6" t="str">
        <f t="shared" ca="1" si="107"/>
        <v/>
      </c>
      <c r="FI57" s="6">
        <f ca="1">IF(LOG入力!BH57&gt;0,0,IF(FG57=0,0,(IF(COUNTIF($FH$19:FH57,FH57)=1,IF($FS$3="N",1,IF(EH57=1,1,0))))))</f>
        <v>0</v>
      </c>
      <c r="FJ57" s="6" t="str">
        <f ca="1">IF(LOG入力!BH57&gt;0,"",IF(FI57=1,$X57,""))</f>
        <v/>
      </c>
      <c r="FK57" s="6" t="str">
        <f ca="1">IF(LOG入力!BH57&gt;0,"",IF(FI57=1,$Y57,""))</f>
        <v/>
      </c>
      <c r="FL57" s="6" t="str">
        <f ca="1">IF(LOG入力!BH57&gt;0,"",IF(COUNTIF($FJ$19:$FJ57,FJ57)=1,FJ57,""))</f>
        <v/>
      </c>
      <c r="FM57" s="6">
        <f ca="1">IF(LOG入力!BH57&gt;0,0,IF((FF57=1),IF(($FL57=""),0,1),0))</f>
        <v>0</v>
      </c>
      <c r="FN57" s="6" t="str">
        <f ca="1">IF(LOG入力!BH57&gt;0,"",IF(COUNTIF($FK$19:FK57,FK57)=1,FK57,""))</f>
        <v/>
      </c>
      <c r="FO57" s="72">
        <f ca="1">IF(LOG入力!BH57&gt;0,0,IF((FF57=1),IF(($FN57=""),0,1),0))</f>
        <v>0</v>
      </c>
      <c r="FP57" s="71">
        <f t="shared" ca="1" si="108"/>
        <v>0</v>
      </c>
      <c r="FQ57" s="6">
        <f t="shared" ca="1" si="109"/>
        <v>0</v>
      </c>
      <c r="FR57" s="6" t="str">
        <f t="shared" ca="1" si="110"/>
        <v/>
      </c>
      <c r="FS57" s="6">
        <f ca="1">IF(LOG入力!BH57&gt;0,0,IF(FQ57=0,0,(IF(COUNTIF($FR$19:FR57,FR57)=1,IF($FS$3="N",1,IF(EH57=1,1,0))))))</f>
        <v>0</v>
      </c>
      <c r="FT57" s="6" t="str">
        <f ca="1">IF(LOG入力!BH57&gt;0,"",IF(FS57=1,$X57,""))</f>
        <v/>
      </c>
      <c r="FU57" s="6" t="str">
        <f ca="1">IF(LOG入力!BH57&gt;0,"",IF(FS57=1,$Y57,""))</f>
        <v/>
      </c>
      <c r="FV57" s="6" t="str">
        <f ca="1">IF(LOG入力!BH57&gt;0,"",IF(COUNTIF($FT$19:$FT57,FT57)=1,FT57,""))</f>
        <v/>
      </c>
      <c r="FW57" s="6">
        <f ca="1">IF(LOG入力!BH57&gt;0,0,IF((FP57=1),IF(($FV57=""),0,1),0))</f>
        <v>0</v>
      </c>
      <c r="FX57" s="6" t="str">
        <f ca="1">IF(LOG入力!BH57&gt;0,"",IF(COUNTIF($FU$19:FU57,FU57)=1,FU57,""))</f>
        <v/>
      </c>
      <c r="FY57" s="72">
        <f ca="1">IF(LOG入力!BH57&gt;0,0,IF((FP57=1),IF(($FX57=""),0,1),0))</f>
        <v>0</v>
      </c>
      <c r="FZ57" s="71">
        <f t="shared" ca="1" si="111"/>
        <v>0</v>
      </c>
      <c r="GA57" s="6">
        <f t="shared" ca="1" si="112"/>
        <v>0</v>
      </c>
      <c r="GB57" s="6" t="str">
        <f t="shared" ca="1" si="113"/>
        <v/>
      </c>
      <c r="GC57" s="6">
        <f ca="1">IF(LOG入力!BH57&gt;0,0,IF(GA57=0,0,(IF(COUNTIF($GB$19:GB57,GB57)=1,IF($FS$3="N",1,IF(EH57=1,1,0))))))</f>
        <v>0</v>
      </c>
      <c r="GD57" s="6" t="str">
        <f ca="1">IF(LOG入力!BH57&gt;0,"",IF(GC57=1,$X57,""))</f>
        <v/>
      </c>
      <c r="GE57" s="6" t="str">
        <f ca="1">IF(LOG入力!BH57&gt;0,"",IF(GC57=1,$Y57,""))</f>
        <v/>
      </c>
      <c r="GF57" s="6" t="str">
        <f ca="1">IF(LOG入力!BH57&gt;0,"",IF(COUNTIF($GD$19:$GD57,GD57)=1,GD57,""))</f>
        <v/>
      </c>
      <c r="GG57" s="6">
        <f ca="1">IF(LOG入力!BH57&gt;0,0,IF((FZ57=1),IF(($GF57=""),0,1),0))</f>
        <v>0</v>
      </c>
      <c r="GH57" s="6" t="str">
        <f ca="1">IF(LOG入力!BH57&gt;0,"",IF(COUNTIF($GE$19:GE57,GE57)=1,GE57,""))</f>
        <v/>
      </c>
      <c r="GI57" s="72">
        <f ca="1">IF(LOG入力!BH57&gt;0,0,IF((FZ57=1),IF(($GH57=""),0,1),0))</f>
        <v>0</v>
      </c>
      <c r="GK57" s="455" t="str">
        <f ca="1">IF(V57=1,"",IF(LEN(LOG入力!AS57)=0,"",LOG入力!AS57))</f>
        <v/>
      </c>
      <c r="GL57" s="378" t="str">
        <f t="shared" ca="1" si="114"/>
        <v/>
      </c>
      <c r="GM57" s="378" t="str">
        <f t="shared" ca="1" si="115"/>
        <v/>
      </c>
      <c r="GN57" s="74" t="str">
        <f t="shared" ca="1" si="116"/>
        <v/>
      </c>
      <c r="GO57" s="74" t="str">
        <f t="shared" ca="1" si="117"/>
        <v/>
      </c>
      <c r="GQ57" s="74" t="str">
        <f t="shared" ca="1" si="118"/>
        <v/>
      </c>
      <c r="GR57" s="74" t="str">
        <f t="shared" ca="1" si="119"/>
        <v/>
      </c>
      <c r="GS57" s="74" t="str">
        <f t="shared" ca="1" si="120"/>
        <v/>
      </c>
      <c r="GT57" s="74" t="str">
        <f t="shared" ca="1" si="121"/>
        <v/>
      </c>
      <c r="GU57" s="74" t="str">
        <f t="shared" ca="1" si="122"/>
        <v/>
      </c>
      <c r="GV57" s="74" t="str">
        <f t="shared" ca="1" si="123"/>
        <v/>
      </c>
      <c r="GX57" s="74" t="str">
        <f t="shared" ca="1" si="124"/>
        <v/>
      </c>
      <c r="GY57" s="74" t="str">
        <f t="shared" ca="1" si="125"/>
        <v/>
      </c>
      <c r="GZ57" s="74" t="str">
        <f ca="1">IF(V57=1,"",IF(LOG入力!BH57&gt;0,0,IF(GY57=0,0,IF((VALUE((TYPE(VALUE(J57)))))=16,0,IF(VALUE(J57)&lt;60,1,IF(VALUE(J57)&lt;100,0,IF(VALUE(J57)&lt;600,2,0)))))))</f>
        <v/>
      </c>
      <c r="HA57" s="74" t="str">
        <f t="shared" ca="1" si="126"/>
        <v/>
      </c>
      <c r="HB57" s="74" t="str">
        <f ca="1">IF(V57=1,"",IF(LOG入力!BH57&gt;0,0,IF(HA57=0,0,IF((VALUE((TYPE(VALUE(L57)))))=16,0,IF(VALUE(L57)&lt;60,1,IF(VALUE(L57)&lt;100,0,IF(VALUE(L57)&lt;600,2,0)))))))</f>
        <v/>
      </c>
      <c r="HD57" s="74" t="str">
        <f t="shared" ca="1" si="127"/>
        <v/>
      </c>
      <c r="HF57" s="74" t="str">
        <f t="shared" ca="1" si="128"/>
        <v/>
      </c>
      <c r="HG57" s="74" t="str">
        <f t="shared" ca="1" si="129"/>
        <v/>
      </c>
      <c r="HH57" s="74" t="str">
        <f t="shared" ca="1" si="130"/>
        <v/>
      </c>
      <c r="HI57" s="74" t="str">
        <f t="shared" ca="1" si="131"/>
        <v/>
      </c>
      <c r="HJ57" s="74" t="str">
        <f t="shared" ca="1" si="132"/>
        <v/>
      </c>
      <c r="HK57" s="74" t="str">
        <f t="shared" ca="1" si="133"/>
        <v/>
      </c>
      <c r="HL57" s="74" t="str">
        <f t="shared" ca="1" si="134"/>
        <v/>
      </c>
      <c r="HM57" s="74" t="str">
        <f t="shared" ca="1" si="135"/>
        <v/>
      </c>
      <c r="HN57" s="74" t="str">
        <f t="shared" ca="1" si="136"/>
        <v/>
      </c>
      <c r="HO57" s="529" t="str">
        <f t="shared" ca="1" si="137"/>
        <v/>
      </c>
      <c r="HP57" s="74" t="str">
        <f t="shared" ca="1" si="138"/>
        <v/>
      </c>
      <c r="HQ57" s="74" t="str">
        <f t="shared" ca="1" si="139"/>
        <v/>
      </c>
      <c r="HR57" s="74" t="str">
        <f t="shared" ca="1" si="140"/>
        <v/>
      </c>
      <c r="HS57" s="74" t="str">
        <f t="shared" ca="1" si="141"/>
        <v/>
      </c>
      <c r="HT57" s="74" t="str">
        <f ca="1">IF(V57=1,"",IF(LOG入力!BH57&gt;0,0,IF(DV57=1,0,IF(N57="0",0,IF(SUM(HD57:HS57)&gt;0,1,0)))))</f>
        <v/>
      </c>
      <c r="HV57" s="152" t="s">
        <v>201</v>
      </c>
      <c r="HW57" s="153" t="s">
        <v>173</v>
      </c>
    </row>
    <row r="58" spans="1:231" x14ac:dyDescent="0.15">
      <c r="A58" s="5">
        <v>40</v>
      </c>
      <c r="B58" s="487" t="str">
        <f t="shared" ca="1" si="0"/>
        <v/>
      </c>
      <c r="C58" s="579" t="str">
        <f ca="1">LOG入力!AP58</f>
        <v/>
      </c>
      <c r="D58" s="549" t="str">
        <f ca="1">LOG入力!AQ58</f>
        <v/>
      </c>
      <c r="E58" s="549" t="str">
        <f ca="1">LOG入力!AR58</f>
        <v/>
      </c>
      <c r="F58" s="550" t="str">
        <f t="shared" ca="1" si="1"/>
        <v/>
      </c>
      <c r="G58" s="586" t="str">
        <f ca="1">LOG入力!AT58</f>
        <v/>
      </c>
      <c r="H58" s="553" t="str">
        <f ca="1">LOG入力!AU58</f>
        <v/>
      </c>
      <c r="I58" s="587" t="str">
        <f ca="1">LOG入力!AV58</f>
        <v/>
      </c>
      <c r="J58" s="580" t="str">
        <f ca="1">LOG入力!AW58</f>
        <v/>
      </c>
      <c r="K58" s="581" t="str">
        <f ca="1">LOG入力!BJ58</f>
        <v/>
      </c>
      <c r="L58" s="580" t="str">
        <f ca="1">LOG入力!AY58</f>
        <v/>
      </c>
      <c r="M58" s="556" t="str">
        <f ca="1">LOG入力!BK58</f>
        <v/>
      </c>
      <c r="N58" s="588" t="str">
        <f ca="1">IF(V58=1,"",IF(LOG入力!AJ58=1,"1",LOG入力!BA58))</f>
        <v/>
      </c>
      <c r="O58" s="557" t="str">
        <f ca="1">IF(V58=1,"",IF(LEN(LOG入力!O58)=0,"",LOG入力!O58))</f>
        <v/>
      </c>
      <c r="P58" s="336" t="str">
        <f ca="1">IF(V58=1,"",IF($AA$4=1,"",IF(LOG入力!BG58=1,"",CONCATENATE($ER58,$FB58,$FL58,$FV58,$GF58))))</f>
        <v/>
      </c>
      <c r="Q58" s="337" t="str">
        <f ca="1">IF(V58=1,"",IF($AA$4=1,"",IF(LOG入力!BG58=1,"",CONCATENATE($ET58,$FD58,$FN58,$FX58,$GH58))))</f>
        <v/>
      </c>
      <c r="R58" s="338" t="str">
        <f ca="1">IF(V58=1,"",IF($AA$4=1,"",IF(LOG入力!BH58&gt;0,0,AA58)))</f>
        <v/>
      </c>
      <c r="S58" s="558" t="str">
        <f t="shared" ca="1" si="2"/>
        <v/>
      </c>
      <c r="T58" s="680"/>
      <c r="U58" s="38"/>
      <c r="V58" s="196">
        <f ca="1">LOG入力!AN58</f>
        <v>1</v>
      </c>
      <c r="W58" s="38"/>
      <c r="X58" s="516" t="str">
        <f t="shared" ca="1" si="3"/>
        <v/>
      </c>
      <c r="Y58" s="515" t="str">
        <f t="shared" ca="1" si="4"/>
        <v/>
      </c>
      <c r="Z58" s="518" t="str">
        <f t="shared" ca="1" si="5"/>
        <v/>
      </c>
      <c r="AA58" s="574" t="str">
        <f t="shared" ca="1" si="6"/>
        <v/>
      </c>
      <c r="AC58" s="6" t="str">
        <f t="shared" ca="1" si="7"/>
        <v/>
      </c>
      <c r="AD58" s="6" t="str">
        <f t="shared" ca="1" si="8"/>
        <v/>
      </c>
      <c r="AE58" s="6" t="str">
        <f t="shared" ca="1" si="9"/>
        <v/>
      </c>
      <c r="AF58" s="6" t="str">
        <f t="shared" ca="1" si="10"/>
        <v/>
      </c>
      <c r="AG58" s="6" t="str">
        <f t="shared" ca="1" si="11"/>
        <v/>
      </c>
      <c r="AH58" s="6" t="str">
        <f t="shared" ca="1" si="12"/>
        <v/>
      </c>
      <c r="AI58" s="6" t="str">
        <f t="shared" ca="1" si="13"/>
        <v/>
      </c>
      <c r="AJ58" s="6" t="str">
        <f t="shared" ca="1" si="14"/>
        <v/>
      </c>
      <c r="AK58" s="6" t="str">
        <f t="shared" ca="1" si="15"/>
        <v/>
      </c>
      <c r="AL58" s="6" t="str">
        <f t="shared" ca="1" si="16"/>
        <v/>
      </c>
      <c r="AM58" s="6" t="str">
        <f t="shared" ca="1" si="17"/>
        <v/>
      </c>
      <c r="AN58" s="6" t="str">
        <f t="shared" ca="1" si="18"/>
        <v/>
      </c>
      <c r="AO58" s="6" t="str">
        <f t="shared" ca="1" si="19"/>
        <v/>
      </c>
      <c r="AP58" s="6" t="str">
        <f t="shared" ca="1" si="20"/>
        <v/>
      </c>
      <c r="AQ58" s="6" t="str">
        <f t="shared" ca="1" si="21"/>
        <v/>
      </c>
      <c r="AR58" s="6" t="str">
        <f t="shared" ca="1" si="22"/>
        <v/>
      </c>
      <c r="AS58" s="6" t="str">
        <f t="shared" ca="1" si="23"/>
        <v/>
      </c>
      <c r="AT58" s="6" t="str">
        <f t="shared" ca="1" si="24"/>
        <v/>
      </c>
      <c r="AU58" s="6" t="str">
        <f t="shared" ca="1" si="25"/>
        <v/>
      </c>
      <c r="AV58" s="6" t="str">
        <f t="shared" ca="1" si="26"/>
        <v/>
      </c>
      <c r="AW58" s="6" t="str">
        <f t="shared" ca="1" si="27"/>
        <v/>
      </c>
      <c r="AY58" s="6" t="str">
        <f t="shared" ca="1" si="28"/>
        <v/>
      </c>
      <c r="AZ58" s="6" t="str">
        <f t="shared" ca="1" si="29"/>
        <v/>
      </c>
      <c r="BA58" s="6" t="str">
        <f t="shared" ca="1" si="30"/>
        <v/>
      </c>
      <c r="BB58" s="6" t="str">
        <f t="shared" ca="1" si="31"/>
        <v/>
      </c>
      <c r="BC58" s="6" t="str">
        <f t="shared" ca="1" si="32"/>
        <v/>
      </c>
      <c r="BD58" s="6" t="str">
        <f t="shared" ca="1" si="33"/>
        <v/>
      </c>
      <c r="BE58" s="6" t="str">
        <f t="shared" ca="1" si="34"/>
        <v/>
      </c>
      <c r="BF58" s="6" t="str">
        <f t="shared" ca="1" si="35"/>
        <v/>
      </c>
      <c r="BG58" s="6" t="str">
        <f t="shared" ca="1" si="36"/>
        <v/>
      </c>
      <c r="BH58" s="6" t="str">
        <f t="shared" ca="1" si="37"/>
        <v/>
      </c>
      <c r="BI58" s="6" t="str">
        <f t="shared" ca="1" si="38"/>
        <v/>
      </c>
      <c r="BJ58" s="6" t="str">
        <f t="shared" ca="1" si="39"/>
        <v/>
      </c>
      <c r="BK58" s="6" t="str">
        <f t="shared" ca="1" si="40"/>
        <v/>
      </c>
      <c r="BL58" s="6" t="str">
        <f t="shared" ca="1" si="41"/>
        <v/>
      </c>
      <c r="BM58" s="6" t="str">
        <f t="shared" ca="1" si="42"/>
        <v/>
      </c>
      <c r="BN58" s="6" t="str">
        <f t="shared" ca="1" si="43"/>
        <v/>
      </c>
      <c r="BO58" s="6" t="str">
        <f t="shared" ca="1" si="44"/>
        <v/>
      </c>
      <c r="BP58" s="6" t="str">
        <f t="shared" ca="1" si="45"/>
        <v/>
      </c>
      <c r="BQ58" s="6" t="str">
        <f t="shared" ca="1" si="46"/>
        <v/>
      </c>
      <c r="BR58" s="6" t="str">
        <f t="shared" ca="1" si="47"/>
        <v/>
      </c>
      <c r="BS58" s="6" t="str">
        <f t="shared" ca="1" si="48"/>
        <v/>
      </c>
      <c r="BU58" s="6" t="str">
        <f t="shared" ca="1" si="49"/>
        <v/>
      </c>
      <c r="BW58" s="515" t="str">
        <f t="shared" ca="1" si="50"/>
        <v/>
      </c>
      <c r="BX58" s="515">
        <f t="shared" ca="1" si="51"/>
        <v>0</v>
      </c>
      <c r="BY58" s="515" t="str">
        <f t="shared" ca="1" si="52"/>
        <v/>
      </c>
      <c r="CA58" s="6">
        <f t="shared" ca="1" si="53"/>
        <v>1</v>
      </c>
      <c r="CC58" s="523" t="str">
        <f t="shared" ca="1" si="54"/>
        <v/>
      </c>
      <c r="CE58" s="6" t="str">
        <f t="shared" ca="1" si="55"/>
        <v/>
      </c>
      <c r="CG58" s="524" t="str">
        <f ca="1">IF(V58=1,"",IF($AA$4=1,"",IF(LOG入力!BH58&gt;0,"",IF(N58=0,"",IF(DX58=1,"",IF(HT58=0,"","★"))))))</f>
        <v/>
      </c>
      <c r="CI58" s="74" t="str">
        <f t="shared" ca="1" si="56"/>
        <v/>
      </c>
      <c r="CK58" s="525" t="str">
        <f ca="1">IF(V58=1,"",IF(LOG入力!BH58&gt;0,1,0))</f>
        <v/>
      </c>
      <c r="CL58" s="74" t="str">
        <f t="shared" ca="1" si="57"/>
        <v/>
      </c>
      <c r="CN58" s="74" t="str">
        <f t="shared" ca="1" si="58"/>
        <v/>
      </c>
      <c r="CO58" s="74" t="str">
        <f t="shared" ca="1" si="59"/>
        <v/>
      </c>
      <c r="CQ58" s="74" t="str">
        <f t="shared" ca="1" si="60"/>
        <v/>
      </c>
      <c r="CR58" s="74" t="str">
        <f t="shared" ca="1" si="61"/>
        <v/>
      </c>
      <c r="CS58" s="74" t="str">
        <f t="shared" ca="1" si="62"/>
        <v/>
      </c>
      <c r="CT58" s="74" t="str">
        <f t="shared" ca="1" si="63"/>
        <v/>
      </c>
      <c r="CU58" s="74" t="str">
        <f t="shared" ca="1" si="64"/>
        <v/>
      </c>
      <c r="CV58" s="74" t="str">
        <f t="shared" ca="1" si="65"/>
        <v/>
      </c>
      <c r="CW58" s="74" t="str">
        <f t="shared" ca="1" si="66"/>
        <v/>
      </c>
      <c r="CX58" s="74" t="str">
        <f t="shared" ca="1" si="67"/>
        <v/>
      </c>
      <c r="CY58" s="74" t="str">
        <f t="shared" ca="1" si="68"/>
        <v/>
      </c>
      <c r="CZ58" s="74" t="str">
        <f t="shared" ca="1" si="69"/>
        <v/>
      </c>
      <c r="DA58" s="74" t="str">
        <f t="shared" ca="1" si="70"/>
        <v/>
      </c>
      <c r="DB58" s="74" t="str">
        <f t="shared" ca="1" si="71"/>
        <v/>
      </c>
      <c r="DD58" s="74" t="str">
        <f t="shared" ca="1" si="72"/>
        <v/>
      </c>
      <c r="DE58" s="74" t="str">
        <f t="shared" ca="1" si="73"/>
        <v/>
      </c>
      <c r="DF58" s="74" t="str">
        <f t="shared" ca="1" si="74"/>
        <v/>
      </c>
      <c r="DG58" s="74" t="str">
        <f t="shared" ca="1" si="75"/>
        <v/>
      </c>
      <c r="DH58" s="74" t="str">
        <f t="shared" ca="1" si="76"/>
        <v/>
      </c>
      <c r="DI58" s="74" t="str">
        <f t="shared" ca="1" si="77"/>
        <v/>
      </c>
      <c r="DJ58" s="74" t="str">
        <f t="shared" ca="1" si="78"/>
        <v/>
      </c>
      <c r="DK58" s="74" t="str">
        <f t="shared" ca="1" si="79"/>
        <v/>
      </c>
      <c r="DL58" s="74" t="str">
        <f t="shared" ca="1" si="80"/>
        <v/>
      </c>
      <c r="DM58" s="74" t="str">
        <f t="shared" ca="1" si="81"/>
        <v/>
      </c>
      <c r="DN58" s="74" t="str">
        <f t="shared" ca="1" si="82"/>
        <v/>
      </c>
      <c r="DO58" s="74" t="str">
        <f t="shared" ca="1" si="83"/>
        <v/>
      </c>
      <c r="DQ58" s="74" t="str">
        <f t="shared" ca="1" si="84"/>
        <v/>
      </c>
      <c r="DS58" s="74" t="str">
        <f t="shared" ca="1" si="85"/>
        <v/>
      </c>
      <c r="DT58" s="74" t="str">
        <f t="shared" ca="1" si="86"/>
        <v/>
      </c>
      <c r="DV58" s="525" t="str">
        <f t="shared" ca="1" si="87"/>
        <v/>
      </c>
      <c r="DW58" s="74" t="str">
        <f t="shared" ca="1" si="88"/>
        <v/>
      </c>
      <c r="DX58" s="485" t="str">
        <f t="shared" ca="1" si="89"/>
        <v/>
      </c>
      <c r="DY58" s="74" t="str">
        <f t="shared" ca="1" si="90"/>
        <v/>
      </c>
      <c r="DZ58" s="74" t="str">
        <f t="shared" ca="1" si="91"/>
        <v/>
      </c>
      <c r="EA58" s="74" t="str">
        <f t="shared" ca="1" si="92"/>
        <v/>
      </c>
      <c r="EC58" s="74" t="str">
        <f t="shared" ca="1" si="93"/>
        <v/>
      </c>
      <c r="ED58" s="74" t="str">
        <f t="shared" ca="1" si="94"/>
        <v/>
      </c>
      <c r="EE58" s="74" t="str">
        <f t="shared" ca="1" si="95"/>
        <v/>
      </c>
      <c r="EG58" s="479" t="str">
        <f ca="1">IF(V58=1,"",IF(LOG入力!BH58&gt;0,0,IF(CG58="★",0,IF(R58=1,0,IF(N58=0,0,1)))))</f>
        <v/>
      </c>
      <c r="EH58" s="483" t="str">
        <f t="shared" ca="1" si="96"/>
        <v/>
      </c>
      <c r="EI58" s="483" t="str">
        <f t="shared" ca="1" si="97"/>
        <v/>
      </c>
      <c r="EJ58" s="483" t="str">
        <f t="shared" ca="1" si="98"/>
        <v/>
      </c>
      <c r="EL58" s="71">
        <f t="shared" ca="1" si="99"/>
        <v>0</v>
      </c>
      <c r="EM58" s="6">
        <f t="shared" ca="1" si="100"/>
        <v>0</v>
      </c>
      <c r="EN58" s="6" t="str">
        <f t="shared" ca="1" si="101"/>
        <v/>
      </c>
      <c r="EO58" s="6">
        <f ca="1">IF(LOG入力!BH58&gt;0,0,IF(EM58=0,0,(IF(COUNTIF($EN$19:EN58,EN58)=1,IF($FS$3="N",1,IF(EH58=1,1,0))))))</f>
        <v>0</v>
      </c>
      <c r="EP58" s="6" t="str">
        <f ca="1">IF(LOG入力!BH58&gt;0,"",IF(EO58=1,$X58,""))</f>
        <v/>
      </c>
      <c r="EQ58" s="6" t="str">
        <f ca="1">IF(LOG入力!BH58&gt;0,"",IF(EO58=1,$Y58,""))</f>
        <v/>
      </c>
      <c r="ER58" s="520" t="str">
        <f ca="1">IF(LOG入力!BH58&gt;0,"",IF(COUNTIF($EP$19:$EP58,EP58)=1,EP58,""))</f>
        <v/>
      </c>
      <c r="ES58" s="520">
        <f ca="1">IF(LOG入力!BH58&gt;0,0,IF((EL58=1),IF(($ER58=""),0,1),0))</f>
        <v>0</v>
      </c>
      <c r="ET58" s="520" t="str">
        <f ca="1">IF(LOG入力!BH58&gt;0,"",IF(COUNTIF($EQ$19:EQ58,EQ58)=1,EQ58,""))</f>
        <v/>
      </c>
      <c r="EU58" s="539">
        <f ca="1">IF(LOG入力!BH58&gt;0,0,IF((EL58=1),IF(($ET58=""),0,1),0))</f>
        <v>0</v>
      </c>
      <c r="EV58" s="71">
        <f t="shared" ca="1" si="102"/>
        <v>0</v>
      </c>
      <c r="EW58" s="6">
        <f t="shared" ca="1" si="103"/>
        <v>0</v>
      </c>
      <c r="EX58" s="6" t="str">
        <f t="shared" ca="1" si="104"/>
        <v/>
      </c>
      <c r="EY58" s="6">
        <f ca="1">IF(LOG入力!BH58&gt;0,0,IF(EW58=0,0,(IF(COUNTIF($EX$19:EX58,EX58)=1,IF($FS$3="N",1,IF(EH58=1,1,0))))))</f>
        <v>0</v>
      </c>
      <c r="EZ58" s="6" t="str">
        <f ca="1">IF(LOG入力!BH58&gt;0,"",IF(EY58=1,$X58,""))</f>
        <v/>
      </c>
      <c r="FA58" s="6" t="str">
        <f ca="1">IF(LOG入力!BH58&gt;0,"",IF(EY58=1,$Y58,""))</f>
        <v/>
      </c>
      <c r="FB58" s="6" t="str">
        <f ca="1">IF(LOG入力!BH58&gt;0,"",IF(COUNTIF($EZ$19:$EZ58,EZ58)=1,EZ58,""))</f>
        <v/>
      </c>
      <c r="FC58" s="6">
        <f ca="1">IF(LOG入力!BH58&gt;0,0,IF((EV58=1),IF(($FB58=""),0,1),0))</f>
        <v>0</v>
      </c>
      <c r="FD58" s="6" t="str">
        <f ca="1">IF(LOG入力!BH58&gt;0,"",IF(COUNTIF($FA$19:FA58,FA58)=1,FA58,""))</f>
        <v/>
      </c>
      <c r="FE58" s="72">
        <f ca="1">IF(LOG入力!BH58&gt;0,0,IF((EV58=1),IF(($FD58=""),0,1),0))</f>
        <v>0</v>
      </c>
      <c r="FF58" s="71">
        <f t="shared" ca="1" si="105"/>
        <v>0</v>
      </c>
      <c r="FG58" s="6">
        <f t="shared" ca="1" si="106"/>
        <v>0</v>
      </c>
      <c r="FH58" s="6" t="str">
        <f t="shared" ca="1" si="107"/>
        <v/>
      </c>
      <c r="FI58" s="6">
        <f ca="1">IF(LOG入力!BH58&gt;0,0,IF(FG58=0,0,(IF(COUNTIF($FH$19:FH58,FH58)=1,IF($FS$3="N",1,IF(EH58=1,1,0))))))</f>
        <v>0</v>
      </c>
      <c r="FJ58" s="6" t="str">
        <f ca="1">IF(LOG入力!BH58&gt;0,"",IF(FI58=1,$X58,""))</f>
        <v/>
      </c>
      <c r="FK58" s="6" t="str">
        <f ca="1">IF(LOG入力!BH58&gt;0,"",IF(FI58=1,$Y58,""))</f>
        <v/>
      </c>
      <c r="FL58" s="6" t="str">
        <f ca="1">IF(LOG入力!BH58&gt;0,"",IF(COUNTIF($FJ$19:$FJ58,FJ58)=1,FJ58,""))</f>
        <v/>
      </c>
      <c r="FM58" s="6">
        <f ca="1">IF(LOG入力!BH58&gt;0,0,IF((FF58=1),IF(($FL58=""),0,1),0))</f>
        <v>0</v>
      </c>
      <c r="FN58" s="6" t="str">
        <f ca="1">IF(LOG入力!BH58&gt;0,"",IF(COUNTIF($FK$19:FK58,FK58)=1,FK58,""))</f>
        <v/>
      </c>
      <c r="FO58" s="72">
        <f ca="1">IF(LOG入力!BH58&gt;0,0,IF((FF58=1),IF(($FN58=""),0,1),0))</f>
        <v>0</v>
      </c>
      <c r="FP58" s="71">
        <f t="shared" ca="1" si="108"/>
        <v>0</v>
      </c>
      <c r="FQ58" s="6">
        <f t="shared" ca="1" si="109"/>
        <v>0</v>
      </c>
      <c r="FR58" s="6" t="str">
        <f t="shared" ca="1" si="110"/>
        <v/>
      </c>
      <c r="FS58" s="6">
        <f ca="1">IF(LOG入力!BH58&gt;0,0,IF(FQ58=0,0,(IF(COUNTIF($FR$19:FR58,FR58)=1,IF($FS$3="N",1,IF(EH58=1,1,0))))))</f>
        <v>0</v>
      </c>
      <c r="FT58" s="6" t="str">
        <f ca="1">IF(LOG入力!BH58&gt;0,"",IF(FS58=1,$X58,""))</f>
        <v/>
      </c>
      <c r="FU58" s="6" t="str">
        <f ca="1">IF(LOG入力!BH58&gt;0,"",IF(FS58=1,$Y58,""))</f>
        <v/>
      </c>
      <c r="FV58" s="6" t="str">
        <f ca="1">IF(LOG入力!BH58&gt;0,"",IF(COUNTIF($FT$19:$FT58,FT58)=1,FT58,""))</f>
        <v/>
      </c>
      <c r="FW58" s="6">
        <f ca="1">IF(LOG入力!BH58&gt;0,0,IF((FP58=1),IF(($FV58=""),0,1),0))</f>
        <v>0</v>
      </c>
      <c r="FX58" s="6" t="str">
        <f ca="1">IF(LOG入力!BH58&gt;0,"",IF(COUNTIF($FU$19:FU58,FU58)=1,FU58,""))</f>
        <v/>
      </c>
      <c r="FY58" s="72">
        <f ca="1">IF(LOG入力!BH58&gt;0,0,IF((FP58=1),IF(($FX58=""),0,1),0))</f>
        <v>0</v>
      </c>
      <c r="FZ58" s="71">
        <f t="shared" ca="1" si="111"/>
        <v>0</v>
      </c>
      <c r="GA58" s="6">
        <f t="shared" ca="1" si="112"/>
        <v>0</v>
      </c>
      <c r="GB58" s="6" t="str">
        <f t="shared" ca="1" si="113"/>
        <v/>
      </c>
      <c r="GC58" s="6">
        <f ca="1">IF(LOG入力!BH58&gt;0,0,IF(GA58=0,0,(IF(COUNTIF($GB$19:GB58,GB58)=1,IF($FS$3="N",1,IF(EH58=1,1,0))))))</f>
        <v>0</v>
      </c>
      <c r="GD58" s="6" t="str">
        <f ca="1">IF(LOG入力!BH58&gt;0,"",IF(GC58=1,$X58,""))</f>
        <v/>
      </c>
      <c r="GE58" s="6" t="str">
        <f ca="1">IF(LOG入力!BH58&gt;0,"",IF(GC58=1,$Y58,""))</f>
        <v/>
      </c>
      <c r="GF58" s="6" t="str">
        <f ca="1">IF(LOG入力!BH58&gt;0,"",IF(COUNTIF($GD$19:$GD58,GD58)=1,GD58,""))</f>
        <v/>
      </c>
      <c r="GG58" s="6">
        <f ca="1">IF(LOG入力!BH58&gt;0,0,IF((FZ58=1),IF(($GF58=""),0,1),0))</f>
        <v>0</v>
      </c>
      <c r="GH58" s="6" t="str">
        <f ca="1">IF(LOG入力!BH58&gt;0,"",IF(COUNTIF($GE$19:GE58,GE58)=1,GE58,""))</f>
        <v/>
      </c>
      <c r="GI58" s="72">
        <f ca="1">IF(LOG入力!BH58&gt;0,0,IF((FZ58=1),IF(($GH58=""),0,1),0))</f>
        <v>0</v>
      </c>
      <c r="GK58" s="455" t="str">
        <f ca="1">IF(V58=1,"",IF(LEN(LOG入力!AS58)=0,"",LOG入力!AS58))</f>
        <v/>
      </c>
      <c r="GL58" s="378" t="str">
        <f t="shared" ca="1" si="114"/>
        <v/>
      </c>
      <c r="GM58" s="378" t="str">
        <f t="shared" ca="1" si="115"/>
        <v/>
      </c>
      <c r="GN58" s="74" t="str">
        <f t="shared" ca="1" si="116"/>
        <v/>
      </c>
      <c r="GO58" s="74" t="str">
        <f t="shared" ca="1" si="117"/>
        <v/>
      </c>
      <c r="GQ58" s="74" t="str">
        <f t="shared" ca="1" si="118"/>
        <v/>
      </c>
      <c r="GR58" s="74" t="str">
        <f t="shared" ca="1" si="119"/>
        <v/>
      </c>
      <c r="GS58" s="74" t="str">
        <f t="shared" ca="1" si="120"/>
        <v/>
      </c>
      <c r="GT58" s="74" t="str">
        <f t="shared" ca="1" si="121"/>
        <v/>
      </c>
      <c r="GU58" s="74" t="str">
        <f t="shared" ca="1" si="122"/>
        <v/>
      </c>
      <c r="GV58" s="74" t="str">
        <f t="shared" ca="1" si="123"/>
        <v/>
      </c>
      <c r="GX58" s="74" t="str">
        <f t="shared" ca="1" si="124"/>
        <v/>
      </c>
      <c r="GY58" s="74" t="str">
        <f t="shared" ca="1" si="125"/>
        <v/>
      </c>
      <c r="GZ58" s="74" t="str">
        <f ca="1">IF(V58=1,"",IF(LOG入力!BH58&gt;0,0,IF(GY58=0,0,IF((VALUE((TYPE(VALUE(J58)))))=16,0,IF(VALUE(J58)&lt;60,1,IF(VALUE(J58)&lt;100,0,IF(VALUE(J58)&lt;600,2,0)))))))</f>
        <v/>
      </c>
      <c r="HA58" s="74" t="str">
        <f t="shared" ca="1" si="126"/>
        <v/>
      </c>
      <c r="HB58" s="74" t="str">
        <f ca="1">IF(V58=1,"",IF(LOG入力!BH58&gt;0,0,IF(HA58=0,0,IF((VALUE((TYPE(VALUE(L58)))))=16,0,IF(VALUE(L58)&lt;60,1,IF(VALUE(L58)&lt;100,0,IF(VALUE(L58)&lt;600,2,0)))))))</f>
        <v/>
      </c>
      <c r="HD58" s="74" t="str">
        <f t="shared" ca="1" si="127"/>
        <v/>
      </c>
      <c r="HF58" s="74" t="str">
        <f t="shared" ca="1" si="128"/>
        <v/>
      </c>
      <c r="HG58" s="74" t="str">
        <f t="shared" ca="1" si="129"/>
        <v/>
      </c>
      <c r="HH58" s="74" t="str">
        <f t="shared" ca="1" si="130"/>
        <v/>
      </c>
      <c r="HI58" s="74" t="str">
        <f t="shared" ca="1" si="131"/>
        <v/>
      </c>
      <c r="HJ58" s="74" t="str">
        <f t="shared" ca="1" si="132"/>
        <v/>
      </c>
      <c r="HK58" s="74" t="str">
        <f t="shared" ca="1" si="133"/>
        <v/>
      </c>
      <c r="HL58" s="74" t="str">
        <f t="shared" ca="1" si="134"/>
        <v/>
      </c>
      <c r="HM58" s="74" t="str">
        <f t="shared" ca="1" si="135"/>
        <v/>
      </c>
      <c r="HN58" s="74" t="str">
        <f t="shared" ca="1" si="136"/>
        <v/>
      </c>
      <c r="HO58" s="529" t="str">
        <f t="shared" ca="1" si="137"/>
        <v/>
      </c>
      <c r="HP58" s="74" t="str">
        <f t="shared" ca="1" si="138"/>
        <v/>
      </c>
      <c r="HQ58" s="74" t="str">
        <f t="shared" ca="1" si="139"/>
        <v/>
      </c>
      <c r="HR58" s="74" t="str">
        <f t="shared" ca="1" si="140"/>
        <v/>
      </c>
      <c r="HS58" s="74" t="str">
        <f t="shared" ca="1" si="141"/>
        <v/>
      </c>
      <c r="HT58" s="74" t="str">
        <f ca="1">IF(V58=1,"",IF(LOG入力!BH58&gt;0,0,IF(DV58=1,0,IF(N58="0",0,IF(SUM(HD58:HS58)&gt;0,1,0)))))</f>
        <v/>
      </c>
      <c r="HV58" s="152" t="s">
        <v>202</v>
      </c>
      <c r="HW58" s="153" t="s">
        <v>173</v>
      </c>
    </row>
    <row r="59" spans="1:231" x14ac:dyDescent="0.15">
      <c r="A59" s="5"/>
      <c r="B59" s="560" t="str">
        <f t="shared" ca="1" si="0"/>
        <v/>
      </c>
      <c r="C59" s="561" t="str">
        <f ca="1">LOG入力!AP59</f>
        <v/>
      </c>
      <c r="D59" s="562" t="str">
        <f ca="1">LOG入力!AQ59</f>
        <v/>
      </c>
      <c r="E59" s="562" t="str">
        <f ca="1">LOG入力!AR59</f>
        <v/>
      </c>
      <c r="F59" s="563" t="str">
        <f t="shared" ca="1" si="1"/>
        <v/>
      </c>
      <c r="G59" s="582" t="str">
        <f ca="1">LOG入力!AT59</f>
        <v/>
      </c>
      <c r="H59" s="507" t="str">
        <f ca="1">LOG入力!AU59</f>
        <v/>
      </c>
      <c r="I59" s="507" t="str">
        <f ca="1">LOG入力!AV59</f>
        <v/>
      </c>
      <c r="J59" s="583" t="str">
        <f ca="1">LOG入力!AW59</f>
        <v/>
      </c>
      <c r="K59" s="584" t="str">
        <f ca="1">LOG入力!BJ59</f>
        <v/>
      </c>
      <c r="L59" s="583" t="str">
        <f ca="1">LOG入力!AY59</f>
        <v/>
      </c>
      <c r="M59" s="566" t="str">
        <f ca="1">LOG入力!BK59</f>
        <v/>
      </c>
      <c r="N59" s="567" t="str">
        <f ca="1">IF(V59=1,"",IF(LOG入力!AJ59=1,"1",LOG入力!BA59))</f>
        <v/>
      </c>
      <c r="O59" s="568" t="str">
        <f ca="1">IF(V59=1,"",IF(LEN(LOG入力!O59)=0,"",LOG入力!O59))</f>
        <v/>
      </c>
      <c r="P59" s="569" t="str">
        <f ca="1">IF(V59=1,"",IF($AA$4=1,"",IF(LOG入力!BG59=1,"",CONCATENATE($ER59,$FB59,$FL59,$FV59,$GF59))))</f>
        <v/>
      </c>
      <c r="Q59" s="569" t="str">
        <f ca="1">IF(V59=1,"",IF($AA$4=1,"",IF(LOG入力!BG59=1,"",CONCATENATE($ET59,$FD59,$FN59,$FX59,$GH59))))</f>
        <v/>
      </c>
      <c r="R59" s="292" t="str">
        <f ca="1">IF(V59=1,"",IF($AA$4=1,"",IF(LOG入力!BH59&gt;0,0,AA59)))</f>
        <v/>
      </c>
      <c r="S59" s="293" t="str">
        <f t="shared" ca="1" si="2"/>
        <v/>
      </c>
      <c r="T59" s="29"/>
      <c r="U59" s="38"/>
      <c r="V59" s="196">
        <f ca="1">LOG入力!AN59</f>
        <v>1</v>
      </c>
      <c r="W59" s="38"/>
      <c r="X59" s="516" t="str">
        <f t="shared" ca="1" si="3"/>
        <v/>
      </c>
      <c r="Y59" s="515" t="str">
        <f t="shared" ca="1" si="4"/>
        <v/>
      </c>
      <c r="Z59" s="518" t="str">
        <f t="shared" ca="1" si="5"/>
        <v/>
      </c>
      <c r="AA59" s="574" t="str">
        <f t="shared" ca="1" si="6"/>
        <v/>
      </c>
      <c r="AC59" s="6" t="str">
        <f t="shared" ca="1" si="7"/>
        <v/>
      </c>
      <c r="AD59" s="6" t="str">
        <f t="shared" ca="1" si="8"/>
        <v/>
      </c>
      <c r="AE59" s="6" t="str">
        <f t="shared" ca="1" si="9"/>
        <v/>
      </c>
      <c r="AF59" s="6" t="str">
        <f t="shared" ca="1" si="10"/>
        <v/>
      </c>
      <c r="AG59" s="6" t="str">
        <f t="shared" ca="1" si="11"/>
        <v/>
      </c>
      <c r="AH59" s="6" t="str">
        <f t="shared" ca="1" si="12"/>
        <v/>
      </c>
      <c r="AI59" s="6" t="str">
        <f t="shared" ca="1" si="13"/>
        <v/>
      </c>
      <c r="AJ59" s="6" t="str">
        <f t="shared" ca="1" si="14"/>
        <v/>
      </c>
      <c r="AK59" s="6" t="str">
        <f t="shared" ca="1" si="15"/>
        <v/>
      </c>
      <c r="AL59" s="6" t="str">
        <f t="shared" ca="1" si="16"/>
        <v/>
      </c>
      <c r="AM59" s="6" t="str">
        <f t="shared" ca="1" si="17"/>
        <v/>
      </c>
      <c r="AN59" s="6" t="str">
        <f t="shared" ca="1" si="18"/>
        <v/>
      </c>
      <c r="AO59" s="6" t="str">
        <f t="shared" ca="1" si="19"/>
        <v/>
      </c>
      <c r="AP59" s="6" t="str">
        <f t="shared" ca="1" si="20"/>
        <v/>
      </c>
      <c r="AQ59" s="6" t="str">
        <f t="shared" ca="1" si="21"/>
        <v/>
      </c>
      <c r="AR59" s="6" t="str">
        <f t="shared" ca="1" si="22"/>
        <v/>
      </c>
      <c r="AS59" s="6" t="str">
        <f t="shared" ca="1" si="23"/>
        <v/>
      </c>
      <c r="AT59" s="6" t="str">
        <f t="shared" ca="1" si="24"/>
        <v/>
      </c>
      <c r="AU59" s="6" t="str">
        <f t="shared" ca="1" si="25"/>
        <v/>
      </c>
      <c r="AV59" s="6" t="str">
        <f t="shared" ca="1" si="26"/>
        <v/>
      </c>
      <c r="AW59" s="6" t="str">
        <f t="shared" ca="1" si="27"/>
        <v/>
      </c>
      <c r="AY59" s="6" t="str">
        <f t="shared" ca="1" si="28"/>
        <v/>
      </c>
      <c r="AZ59" s="6" t="str">
        <f t="shared" ca="1" si="29"/>
        <v/>
      </c>
      <c r="BA59" s="6" t="str">
        <f t="shared" ca="1" si="30"/>
        <v/>
      </c>
      <c r="BB59" s="6" t="str">
        <f t="shared" ca="1" si="31"/>
        <v/>
      </c>
      <c r="BC59" s="6" t="str">
        <f t="shared" ca="1" si="32"/>
        <v/>
      </c>
      <c r="BD59" s="6" t="str">
        <f t="shared" ca="1" si="33"/>
        <v/>
      </c>
      <c r="BE59" s="6" t="str">
        <f t="shared" ca="1" si="34"/>
        <v/>
      </c>
      <c r="BF59" s="6" t="str">
        <f t="shared" ca="1" si="35"/>
        <v/>
      </c>
      <c r="BG59" s="6" t="str">
        <f t="shared" ca="1" si="36"/>
        <v/>
      </c>
      <c r="BH59" s="6" t="str">
        <f t="shared" ca="1" si="37"/>
        <v/>
      </c>
      <c r="BI59" s="6" t="str">
        <f t="shared" ca="1" si="38"/>
        <v/>
      </c>
      <c r="BJ59" s="6" t="str">
        <f t="shared" ca="1" si="39"/>
        <v/>
      </c>
      <c r="BK59" s="6" t="str">
        <f t="shared" ca="1" si="40"/>
        <v/>
      </c>
      <c r="BL59" s="6" t="str">
        <f t="shared" ca="1" si="41"/>
        <v/>
      </c>
      <c r="BM59" s="6" t="str">
        <f t="shared" ca="1" si="42"/>
        <v/>
      </c>
      <c r="BN59" s="6" t="str">
        <f t="shared" ca="1" si="43"/>
        <v/>
      </c>
      <c r="BO59" s="6" t="str">
        <f t="shared" ca="1" si="44"/>
        <v/>
      </c>
      <c r="BP59" s="6" t="str">
        <f t="shared" ca="1" si="45"/>
        <v/>
      </c>
      <c r="BQ59" s="6" t="str">
        <f t="shared" ca="1" si="46"/>
        <v/>
      </c>
      <c r="BR59" s="6" t="str">
        <f t="shared" ca="1" si="47"/>
        <v/>
      </c>
      <c r="BS59" s="6" t="str">
        <f t="shared" ca="1" si="48"/>
        <v/>
      </c>
      <c r="BU59" s="6" t="str">
        <f t="shared" ca="1" si="49"/>
        <v/>
      </c>
      <c r="BW59" s="515" t="str">
        <f t="shared" ca="1" si="50"/>
        <v/>
      </c>
      <c r="BX59" s="515">
        <f t="shared" ca="1" si="51"/>
        <v>0</v>
      </c>
      <c r="BY59" s="515" t="str">
        <f t="shared" ca="1" si="52"/>
        <v/>
      </c>
      <c r="CA59" s="6">
        <f t="shared" ca="1" si="53"/>
        <v>1</v>
      </c>
      <c r="CC59" s="523" t="str">
        <f t="shared" ca="1" si="54"/>
        <v/>
      </c>
      <c r="CE59" s="6" t="str">
        <f t="shared" ca="1" si="55"/>
        <v/>
      </c>
      <c r="CG59" s="524" t="str">
        <f ca="1">IF(V59=1,"",IF($AA$4=1,"",IF(LOG入力!BH59&gt;0,"",IF(N59=0,"",IF(DX59=1,"",IF(HT59=0,"","★"))))))</f>
        <v/>
      </c>
      <c r="CI59" s="74" t="str">
        <f t="shared" ca="1" si="56"/>
        <v/>
      </c>
      <c r="CK59" s="525" t="str">
        <f ca="1">IF(V59=1,"",IF(LOG入力!BH59&gt;0,1,0))</f>
        <v/>
      </c>
      <c r="CL59" s="74" t="str">
        <f t="shared" ca="1" si="57"/>
        <v/>
      </c>
      <c r="CN59" s="74" t="str">
        <f t="shared" ca="1" si="58"/>
        <v/>
      </c>
      <c r="CO59" s="74" t="str">
        <f t="shared" ca="1" si="59"/>
        <v/>
      </c>
      <c r="CQ59" s="74" t="str">
        <f t="shared" ca="1" si="60"/>
        <v/>
      </c>
      <c r="CR59" s="74" t="str">
        <f t="shared" ca="1" si="61"/>
        <v/>
      </c>
      <c r="CS59" s="74" t="str">
        <f t="shared" ca="1" si="62"/>
        <v/>
      </c>
      <c r="CT59" s="74" t="str">
        <f t="shared" ca="1" si="63"/>
        <v/>
      </c>
      <c r="CU59" s="74" t="str">
        <f t="shared" ca="1" si="64"/>
        <v/>
      </c>
      <c r="CV59" s="74" t="str">
        <f t="shared" ca="1" si="65"/>
        <v/>
      </c>
      <c r="CW59" s="74" t="str">
        <f t="shared" ca="1" si="66"/>
        <v/>
      </c>
      <c r="CX59" s="74" t="str">
        <f t="shared" ca="1" si="67"/>
        <v/>
      </c>
      <c r="CY59" s="74" t="str">
        <f t="shared" ca="1" si="68"/>
        <v/>
      </c>
      <c r="CZ59" s="74" t="str">
        <f t="shared" ca="1" si="69"/>
        <v/>
      </c>
      <c r="DA59" s="74" t="str">
        <f t="shared" ca="1" si="70"/>
        <v/>
      </c>
      <c r="DB59" s="74" t="str">
        <f t="shared" ca="1" si="71"/>
        <v/>
      </c>
      <c r="DD59" s="74" t="str">
        <f t="shared" ca="1" si="72"/>
        <v/>
      </c>
      <c r="DE59" s="74" t="str">
        <f t="shared" ca="1" si="73"/>
        <v/>
      </c>
      <c r="DF59" s="74" t="str">
        <f t="shared" ca="1" si="74"/>
        <v/>
      </c>
      <c r="DG59" s="74" t="str">
        <f t="shared" ca="1" si="75"/>
        <v/>
      </c>
      <c r="DH59" s="74" t="str">
        <f t="shared" ca="1" si="76"/>
        <v/>
      </c>
      <c r="DI59" s="74" t="str">
        <f t="shared" ca="1" si="77"/>
        <v/>
      </c>
      <c r="DJ59" s="74" t="str">
        <f t="shared" ca="1" si="78"/>
        <v/>
      </c>
      <c r="DK59" s="74" t="str">
        <f t="shared" ca="1" si="79"/>
        <v/>
      </c>
      <c r="DL59" s="74" t="str">
        <f t="shared" ca="1" si="80"/>
        <v/>
      </c>
      <c r="DM59" s="74" t="str">
        <f t="shared" ca="1" si="81"/>
        <v/>
      </c>
      <c r="DN59" s="74" t="str">
        <f t="shared" ca="1" si="82"/>
        <v/>
      </c>
      <c r="DO59" s="74" t="str">
        <f t="shared" ca="1" si="83"/>
        <v/>
      </c>
      <c r="DQ59" s="74" t="str">
        <f t="shared" ca="1" si="84"/>
        <v/>
      </c>
      <c r="DS59" s="74" t="str">
        <f t="shared" ca="1" si="85"/>
        <v/>
      </c>
      <c r="DT59" s="74" t="str">
        <f t="shared" ca="1" si="86"/>
        <v/>
      </c>
      <c r="DV59" s="525" t="str">
        <f t="shared" ca="1" si="87"/>
        <v/>
      </c>
      <c r="DW59" s="74" t="str">
        <f t="shared" ca="1" si="88"/>
        <v/>
      </c>
      <c r="DX59" s="485" t="str">
        <f t="shared" ca="1" si="89"/>
        <v/>
      </c>
      <c r="DY59" s="74" t="str">
        <f t="shared" ca="1" si="90"/>
        <v/>
      </c>
      <c r="DZ59" s="74" t="str">
        <f t="shared" ca="1" si="91"/>
        <v/>
      </c>
      <c r="EA59" s="74" t="str">
        <f t="shared" ca="1" si="92"/>
        <v/>
      </c>
      <c r="EC59" s="74" t="str">
        <f t="shared" ca="1" si="93"/>
        <v/>
      </c>
      <c r="ED59" s="74" t="str">
        <f t="shared" ca="1" si="94"/>
        <v/>
      </c>
      <c r="EE59" s="74" t="str">
        <f t="shared" ca="1" si="95"/>
        <v/>
      </c>
      <c r="EG59" s="479" t="str">
        <f ca="1">IF(V59=1,"",IF(LOG入力!BH59&gt;0,0,IF(CG59="★",0,IF(R59=1,0,IF(N59=0,0,1)))))</f>
        <v/>
      </c>
      <c r="EH59" s="483" t="str">
        <f t="shared" ca="1" si="96"/>
        <v/>
      </c>
      <c r="EI59" s="483" t="str">
        <f t="shared" ca="1" si="97"/>
        <v/>
      </c>
      <c r="EJ59" s="483" t="str">
        <f t="shared" ca="1" si="98"/>
        <v/>
      </c>
      <c r="EL59" s="71">
        <f t="shared" ca="1" si="99"/>
        <v>0</v>
      </c>
      <c r="EM59" s="6">
        <f t="shared" ca="1" si="100"/>
        <v>0</v>
      </c>
      <c r="EN59" s="6" t="str">
        <f t="shared" ca="1" si="101"/>
        <v/>
      </c>
      <c r="EO59" s="6">
        <f ca="1">IF(LOG入力!BH59&gt;0,0,IF(EM59=0,0,(IF(COUNTIF($EN$19:EN59,EN59)=1,IF($FS$3="N",1,IF(EH59=1,1,0))))))</f>
        <v>0</v>
      </c>
      <c r="EP59" s="6" t="str">
        <f ca="1">IF(LOG入力!BH59&gt;0,"",IF(EO59=1,$X59,""))</f>
        <v/>
      </c>
      <c r="EQ59" s="6" t="str">
        <f ca="1">IF(LOG入力!BH59&gt;0,"",IF(EO59=1,$Y59,""))</f>
        <v/>
      </c>
      <c r="ER59" s="520" t="str">
        <f ca="1">IF(LOG入力!BH59&gt;0,"",IF(COUNTIF($EP$19:$EP59,EP59)=1,EP59,""))</f>
        <v/>
      </c>
      <c r="ES59" s="520">
        <f ca="1">IF(LOG入力!BH59&gt;0,0,IF((EL59=1),IF(($ER59=""),0,1),0))</f>
        <v>0</v>
      </c>
      <c r="ET59" s="520" t="str">
        <f ca="1">IF(LOG入力!BH59&gt;0,"",IF(COUNTIF($EQ$19:EQ59,EQ59)=1,EQ59,""))</f>
        <v/>
      </c>
      <c r="EU59" s="539">
        <f ca="1">IF(LOG入力!BH59&gt;0,0,IF((EL59=1),IF(($ET59=""),0,1),0))</f>
        <v>0</v>
      </c>
      <c r="EV59" s="71">
        <f t="shared" ca="1" si="102"/>
        <v>0</v>
      </c>
      <c r="EW59" s="6">
        <f t="shared" ca="1" si="103"/>
        <v>0</v>
      </c>
      <c r="EX59" s="6" t="str">
        <f t="shared" ca="1" si="104"/>
        <v/>
      </c>
      <c r="EY59" s="6">
        <f ca="1">IF(LOG入力!BH59&gt;0,0,IF(EW59=0,0,(IF(COUNTIF($EX$19:EX59,EX59)=1,IF($FS$3="N",1,IF(EH59=1,1,0))))))</f>
        <v>0</v>
      </c>
      <c r="EZ59" s="6" t="str">
        <f ca="1">IF(LOG入力!BH59&gt;0,"",IF(EY59=1,$X59,""))</f>
        <v/>
      </c>
      <c r="FA59" s="6" t="str">
        <f ca="1">IF(LOG入力!BH59&gt;0,"",IF(EY59=1,$Y59,""))</f>
        <v/>
      </c>
      <c r="FB59" s="6" t="str">
        <f ca="1">IF(LOG入力!BH59&gt;0,"",IF(COUNTIF($EZ$19:$EZ59,EZ59)=1,EZ59,""))</f>
        <v/>
      </c>
      <c r="FC59" s="6">
        <f ca="1">IF(LOG入力!BH59&gt;0,0,IF((EV59=1),IF(($FB59=""),0,1),0))</f>
        <v>0</v>
      </c>
      <c r="FD59" s="6" t="str">
        <f ca="1">IF(LOG入力!BH59&gt;0,"",IF(COUNTIF($FA$19:FA59,FA59)=1,FA59,""))</f>
        <v/>
      </c>
      <c r="FE59" s="72">
        <f ca="1">IF(LOG入力!BH59&gt;0,0,IF((EV59=1),IF(($FD59=""),0,1),0))</f>
        <v>0</v>
      </c>
      <c r="FF59" s="71">
        <f t="shared" ca="1" si="105"/>
        <v>0</v>
      </c>
      <c r="FG59" s="6">
        <f t="shared" ca="1" si="106"/>
        <v>0</v>
      </c>
      <c r="FH59" s="6" t="str">
        <f t="shared" ca="1" si="107"/>
        <v/>
      </c>
      <c r="FI59" s="6">
        <f ca="1">IF(LOG入力!BH59&gt;0,0,IF(FG59=0,0,(IF(COUNTIF($FH$19:FH59,FH59)=1,IF($FS$3="N",1,IF(EH59=1,1,0))))))</f>
        <v>0</v>
      </c>
      <c r="FJ59" s="6" t="str">
        <f ca="1">IF(LOG入力!BH59&gt;0,"",IF(FI59=1,$X59,""))</f>
        <v/>
      </c>
      <c r="FK59" s="6" t="str">
        <f ca="1">IF(LOG入力!BH59&gt;0,"",IF(FI59=1,$Y59,""))</f>
        <v/>
      </c>
      <c r="FL59" s="6" t="str">
        <f ca="1">IF(LOG入力!BH59&gt;0,"",IF(COUNTIF($FJ$19:$FJ59,FJ59)=1,FJ59,""))</f>
        <v/>
      </c>
      <c r="FM59" s="6">
        <f ca="1">IF(LOG入力!BH59&gt;0,0,IF((FF59=1),IF(($FL59=""),0,1),0))</f>
        <v>0</v>
      </c>
      <c r="FN59" s="6" t="str">
        <f ca="1">IF(LOG入力!BH59&gt;0,"",IF(COUNTIF($FK$19:FK59,FK59)=1,FK59,""))</f>
        <v/>
      </c>
      <c r="FO59" s="72">
        <f ca="1">IF(LOG入力!BH59&gt;0,0,IF((FF59=1),IF(($FN59=""),0,1),0))</f>
        <v>0</v>
      </c>
      <c r="FP59" s="71">
        <f t="shared" ca="1" si="108"/>
        <v>0</v>
      </c>
      <c r="FQ59" s="6">
        <f t="shared" ca="1" si="109"/>
        <v>0</v>
      </c>
      <c r="FR59" s="6" t="str">
        <f t="shared" ca="1" si="110"/>
        <v/>
      </c>
      <c r="FS59" s="6">
        <f ca="1">IF(LOG入力!BH59&gt;0,0,IF(FQ59=0,0,(IF(COUNTIF($FR$19:FR59,FR59)=1,IF($FS$3="N",1,IF(EH59=1,1,0))))))</f>
        <v>0</v>
      </c>
      <c r="FT59" s="6" t="str">
        <f ca="1">IF(LOG入力!BH59&gt;0,"",IF(FS59=1,$X59,""))</f>
        <v/>
      </c>
      <c r="FU59" s="6" t="str">
        <f ca="1">IF(LOG入力!BH59&gt;0,"",IF(FS59=1,$Y59,""))</f>
        <v/>
      </c>
      <c r="FV59" s="6" t="str">
        <f ca="1">IF(LOG入力!BH59&gt;0,"",IF(COUNTIF($FT$19:$FT59,FT59)=1,FT59,""))</f>
        <v/>
      </c>
      <c r="FW59" s="6">
        <f ca="1">IF(LOG入力!BH59&gt;0,0,IF((FP59=1),IF(($FV59=""),0,1),0))</f>
        <v>0</v>
      </c>
      <c r="FX59" s="6" t="str">
        <f ca="1">IF(LOG入力!BH59&gt;0,"",IF(COUNTIF($FU$19:FU59,FU59)=1,FU59,""))</f>
        <v/>
      </c>
      <c r="FY59" s="72">
        <f ca="1">IF(LOG入力!BH59&gt;0,0,IF((FP59=1),IF(($FX59=""),0,1),0))</f>
        <v>0</v>
      </c>
      <c r="FZ59" s="71">
        <f t="shared" ca="1" si="111"/>
        <v>0</v>
      </c>
      <c r="GA59" s="6">
        <f t="shared" ca="1" si="112"/>
        <v>0</v>
      </c>
      <c r="GB59" s="6" t="str">
        <f t="shared" ca="1" si="113"/>
        <v/>
      </c>
      <c r="GC59" s="6">
        <f ca="1">IF(LOG入力!BH59&gt;0,0,IF(GA59=0,0,(IF(COUNTIF($GB$19:GB59,GB59)=1,IF($FS$3="N",1,IF(EH59=1,1,0))))))</f>
        <v>0</v>
      </c>
      <c r="GD59" s="6" t="str">
        <f ca="1">IF(LOG入力!BH59&gt;0,"",IF(GC59=1,$X59,""))</f>
        <v/>
      </c>
      <c r="GE59" s="6" t="str">
        <f ca="1">IF(LOG入力!BH59&gt;0,"",IF(GC59=1,$Y59,""))</f>
        <v/>
      </c>
      <c r="GF59" s="6" t="str">
        <f ca="1">IF(LOG入力!BH59&gt;0,"",IF(COUNTIF($GD$19:$GD59,GD59)=1,GD59,""))</f>
        <v/>
      </c>
      <c r="GG59" s="6">
        <f ca="1">IF(LOG入力!BH59&gt;0,0,IF((FZ59=1),IF(($GF59=""),0,1),0))</f>
        <v>0</v>
      </c>
      <c r="GH59" s="6" t="str">
        <f ca="1">IF(LOG入力!BH59&gt;0,"",IF(COUNTIF($GE$19:GE59,GE59)=1,GE59,""))</f>
        <v/>
      </c>
      <c r="GI59" s="72">
        <f ca="1">IF(LOG入力!BH59&gt;0,0,IF((FZ59=1),IF(($GH59=""),0,1),0))</f>
        <v>0</v>
      </c>
      <c r="GK59" s="455" t="str">
        <f ca="1">IF(V59=1,"",IF(LEN(LOG入力!AS59)=0,"",LOG入力!AS59))</f>
        <v/>
      </c>
      <c r="GL59" s="378" t="str">
        <f t="shared" ca="1" si="114"/>
        <v/>
      </c>
      <c r="GM59" s="378" t="str">
        <f t="shared" ca="1" si="115"/>
        <v/>
      </c>
      <c r="GN59" s="74" t="str">
        <f t="shared" ca="1" si="116"/>
        <v/>
      </c>
      <c r="GO59" s="74" t="str">
        <f t="shared" ca="1" si="117"/>
        <v/>
      </c>
      <c r="GQ59" s="74" t="str">
        <f t="shared" ca="1" si="118"/>
        <v/>
      </c>
      <c r="GR59" s="74" t="str">
        <f t="shared" ca="1" si="119"/>
        <v/>
      </c>
      <c r="GS59" s="74" t="str">
        <f t="shared" ca="1" si="120"/>
        <v/>
      </c>
      <c r="GT59" s="74" t="str">
        <f t="shared" ca="1" si="121"/>
        <v/>
      </c>
      <c r="GU59" s="74" t="str">
        <f t="shared" ca="1" si="122"/>
        <v/>
      </c>
      <c r="GV59" s="74" t="str">
        <f t="shared" ca="1" si="123"/>
        <v/>
      </c>
      <c r="GX59" s="74" t="str">
        <f t="shared" ca="1" si="124"/>
        <v/>
      </c>
      <c r="GY59" s="74" t="str">
        <f t="shared" ca="1" si="125"/>
        <v/>
      </c>
      <c r="GZ59" s="74" t="str">
        <f ca="1">IF(V59=1,"",IF(LOG入力!BH59&gt;0,0,IF(GY59=0,0,IF((VALUE((TYPE(VALUE(J59)))))=16,0,IF(VALUE(J59)&lt;60,1,IF(VALUE(J59)&lt;100,0,IF(VALUE(J59)&lt;600,2,0)))))))</f>
        <v/>
      </c>
      <c r="HA59" s="74" t="str">
        <f t="shared" ca="1" si="126"/>
        <v/>
      </c>
      <c r="HB59" s="74" t="str">
        <f ca="1">IF(V59=1,"",IF(LOG入力!BH59&gt;0,0,IF(HA59=0,0,IF((VALUE((TYPE(VALUE(L59)))))=16,0,IF(VALUE(L59)&lt;60,1,IF(VALUE(L59)&lt;100,0,IF(VALUE(L59)&lt;600,2,0)))))))</f>
        <v/>
      </c>
      <c r="HD59" s="74" t="str">
        <f t="shared" ca="1" si="127"/>
        <v/>
      </c>
      <c r="HF59" s="74" t="str">
        <f t="shared" ca="1" si="128"/>
        <v/>
      </c>
      <c r="HG59" s="74" t="str">
        <f t="shared" ca="1" si="129"/>
        <v/>
      </c>
      <c r="HH59" s="74" t="str">
        <f t="shared" ca="1" si="130"/>
        <v/>
      </c>
      <c r="HI59" s="74" t="str">
        <f t="shared" ca="1" si="131"/>
        <v/>
      </c>
      <c r="HJ59" s="74" t="str">
        <f t="shared" ca="1" si="132"/>
        <v/>
      </c>
      <c r="HK59" s="74" t="str">
        <f t="shared" ca="1" si="133"/>
        <v/>
      </c>
      <c r="HL59" s="74" t="str">
        <f t="shared" ca="1" si="134"/>
        <v/>
      </c>
      <c r="HM59" s="74" t="str">
        <f t="shared" ca="1" si="135"/>
        <v/>
      </c>
      <c r="HN59" s="74" t="str">
        <f t="shared" ca="1" si="136"/>
        <v/>
      </c>
      <c r="HO59" s="529" t="str">
        <f t="shared" ca="1" si="137"/>
        <v/>
      </c>
      <c r="HP59" s="74" t="str">
        <f t="shared" ca="1" si="138"/>
        <v/>
      </c>
      <c r="HQ59" s="74" t="str">
        <f t="shared" ca="1" si="139"/>
        <v/>
      </c>
      <c r="HR59" s="74" t="str">
        <f t="shared" ca="1" si="140"/>
        <v/>
      </c>
      <c r="HS59" s="74" t="str">
        <f t="shared" ca="1" si="141"/>
        <v/>
      </c>
      <c r="HT59" s="74" t="str">
        <f ca="1">IF(V59=1,"",IF(LOG入力!BH59&gt;0,0,IF(DV59=1,0,IF(N59="0",0,IF(SUM(HD59:HS59)&gt;0,1,0)))))</f>
        <v/>
      </c>
      <c r="HV59" s="152" t="s">
        <v>203</v>
      </c>
      <c r="HW59" s="153" t="s">
        <v>173</v>
      </c>
    </row>
    <row r="60" spans="1:231" x14ac:dyDescent="0.15">
      <c r="A60" s="5"/>
      <c r="B60" s="532" t="str">
        <f t="shared" ca="1" si="0"/>
        <v/>
      </c>
      <c r="C60" s="570" t="str">
        <f ca="1">LOG入力!AP60</f>
        <v/>
      </c>
      <c r="D60" s="534" t="str">
        <f ca="1">LOG入力!AQ60</f>
        <v/>
      </c>
      <c r="E60" s="534" t="str">
        <f ca="1">LOG入力!AR60</f>
        <v/>
      </c>
      <c r="F60" s="535" t="str">
        <f t="shared" ca="1" si="1"/>
        <v/>
      </c>
      <c r="G60" s="585" t="str">
        <f ca="1">LOG入力!AT60</f>
        <v/>
      </c>
      <c r="H60" s="542" t="str">
        <f ca="1">LOG入力!AU60</f>
        <v/>
      </c>
      <c r="I60" s="542" t="str">
        <f ca="1">LOG入力!AV60</f>
        <v/>
      </c>
      <c r="J60" s="577" t="str">
        <f ca="1">LOG入力!AW60</f>
        <v/>
      </c>
      <c r="K60" s="578" t="str">
        <f ca="1">LOG入力!BJ60</f>
        <v/>
      </c>
      <c r="L60" s="577" t="str">
        <f ca="1">LOG入力!AY60</f>
        <v/>
      </c>
      <c r="M60" s="545" t="str">
        <f ca="1">LOG入力!BK60</f>
        <v/>
      </c>
      <c r="N60" s="512" t="str">
        <f ca="1">IF(V60=1,"",IF(LOG入力!AJ60=1,"1",LOG入力!BA60))</f>
        <v/>
      </c>
      <c r="O60" s="538" t="str">
        <f ca="1">IF(V60=1,"",IF(LEN(LOG入力!O60)=0,"",LOG入力!O60))</f>
        <v/>
      </c>
      <c r="P60" s="291" t="str">
        <f ca="1">IF(V60=1,"",IF($AA$4=1,"",IF(LOG入力!BG60=1,"",CONCATENATE($ER60,$FB60,$FL60,$FV60,$GF60))))</f>
        <v/>
      </c>
      <c r="Q60" s="291" t="str">
        <f ca="1">IF(V60=1,"",IF($AA$4=1,"",IF(LOG入力!BG60=1,"",CONCATENATE($ET60,$FD60,$FN60,$FX60,$GH60))))</f>
        <v/>
      </c>
      <c r="R60" s="573" t="str">
        <f ca="1">IF(V60=1,"",IF($AA$4=1,"",IF(LOG入力!BH60&gt;0,0,AA60)))</f>
        <v/>
      </c>
      <c r="S60" s="293" t="str">
        <f t="shared" ca="1" si="2"/>
        <v/>
      </c>
      <c r="T60" s="29"/>
      <c r="U60" s="38"/>
      <c r="V60" s="196">
        <f ca="1">LOG入力!AN60</f>
        <v>1</v>
      </c>
      <c r="W60" s="38"/>
      <c r="X60" s="516" t="str">
        <f t="shared" ca="1" si="3"/>
        <v/>
      </c>
      <c r="Y60" s="515" t="str">
        <f t="shared" ca="1" si="4"/>
        <v/>
      </c>
      <c r="Z60" s="518" t="str">
        <f t="shared" ca="1" si="5"/>
        <v/>
      </c>
      <c r="AA60" s="574" t="str">
        <f t="shared" ca="1" si="6"/>
        <v/>
      </c>
      <c r="AC60" s="6" t="str">
        <f t="shared" ca="1" si="7"/>
        <v/>
      </c>
      <c r="AD60" s="6" t="str">
        <f t="shared" ca="1" si="8"/>
        <v/>
      </c>
      <c r="AE60" s="6" t="str">
        <f t="shared" ca="1" si="9"/>
        <v/>
      </c>
      <c r="AF60" s="6" t="str">
        <f t="shared" ca="1" si="10"/>
        <v/>
      </c>
      <c r="AG60" s="6" t="str">
        <f t="shared" ca="1" si="11"/>
        <v/>
      </c>
      <c r="AH60" s="6" t="str">
        <f t="shared" ca="1" si="12"/>
        <v/>
      </c>
      <c r="AI60" s="6" t="str">
        <f t="shared" ca="1" si="13"/>
        <v/>
      </c>
      <c r="AJ60" s="6" t="str">
        <f t="shared" ca="1" si="14"/>
        <v/>
      </c>
      <c r="AK60" s="6" t="str">
        <f t="shared" ca="1" si="15"/>
        <v/>
      </c>
      <c r="AL60" s="6" t="str">
        <f t="shared" ca="1" si="16"/>
        <v/>
      </c>
      <c r="AM60" s="6" t="str">
        <f t="shared" ca="1" si="17"/>
        <v/>
      </c>
      <c r="AN60" s="6" t="str">
        <f t="shared" ca="1" si="18"/>
        <v/>
      </c>
      <c r="AO60" s="6" t="str">
        <f t="shared" ca="1" si="19"/>
        <v/>
      </c>
      <c r="AP60" s="6" t="str">
        <f t="shared" ca="1" si="20"/>
        <v/>
      </c>
      <c r="AQ60" s="6" t="str">
        <f t="shared" ca="1" si="21"/>
        <v/>
      </c>
      <c r="AR60" s="6" t="str">
        <f t="shared" ca="1" si="22"/>
        <v/>
      </c>
      <c r="AS60" s="6" t="str">
        <f t="shared" ca="1" si="23"/>
        <v/>
      </c>
      <c r="AT60" s="6" t="str">
        <f t="shared" ca="1" si="24"/>
        <v/>
      </c>
      <c r="AU60" s="6" t="str">
        <f t="shared" ca="1" si="25"/>
        <v/>
      </c>
      <c r="AV60" s="6" t="str">
        <f t="shared" ca="1" si="26"/>
        <v/>
      </c>
      <c r="AW60" s="6" t="str">
        <f t="shared" ca="1" si="27"/>
        <v/>
      </c>
      <c r="AY60" s="6" t="str">
        <f t="shared" ca="1" si="28"/>
        <v/>
      </c>
      <c r="AZ60" s="6" t="str">
        <f t="shared" ca="1" si="29"/>
        <v/>
      </c>
      <c r="BA60" s="6" t="str">
        <f t="shared" ca="1" si="30"/>
        <v/>
      </c>
      <c r="BB60" s="6" t="str">
        <f t="shared" ca="1" si="31"/>
        <v/>
      </c>
      <c r="BC60" s="6" t="str">
        <f t="shared" ca="1" si="32"/>
        <v/>
      </c>
      <c r="BD60" s="6" t="str">
        <f t="shared" ca="1" si="33"/>
        <v/>
      </c>
      <c r="BE60" s="6" t="str">
        <f t="shared" ca="1" si="34"/>
        <v/>
      </c>
      <c r="BF60" s="6" t="str">
        <f t="shared" ca="1" si="35"/>
        <v/>
      </c>
      <c r="BG60" s="6" t="str">
        <f t="shared" ca="1" si="36"/>
        <v/>
      </c>
      <c r="BH60" s="6" t="str">
        <f t="shared" ca="1" si="37"/>
        <v/>
      </c>
      <c r="BI60" s="6" t="str">
        <f t="shared" ca="1" si="38"/>
        <v/>
      </c>
      <c r="BJ60" s="6" t="str">
        <f t="shared" ca="1" si="39"/>
        <v/>
      </c>
      <c r="BK60" s="6" t="str">
        <f t="shared" ca="1" si="40"/>
        <v/>
      </c>
      <c r="BL60" s="6" t="str">
        <f t="shared" ca="1" si="41"/>
        <v/>
      </c>
      <c r="BM60" s="6" t="str">
        <f t="shared" ca="1" si="42"/>
        <v/>
      </c>
      <c r="BN60" s="6" t="str">
        <f t="shared" ca="1" si="43"/>
        <v/>
      </c>
      <c r="BO60" s="6" t="str">
        <f t="shared" ca="1" si="44"/>
        <v/>
      </c>
      <c r="BP60" s="6" t="str">
        <f t="shared" ca="1" si="45"/>
        <v/>
      </c>
      <c r="BQ60" s="6" t="str">
        <f t="shared" ca="1" si="46"/>
        <v/>
      </c>
      <c r="BR60" s="6" t="str">
        <f t="shared" ca="1" si="47"/>
        <v/>
      </c>
      <c r="BS60" s="6" t="str">
        <f t="shared" ca="1" si="48"/>
        <v/>
      </c>
      <c r="BU60" s="6" t="str">
        <f t="shared" ca="1" si="49"/>
        <v/>
      </c>
      <c r="BW60" s="515" t="str">
        <f t="shared" ca="1" si="50"/>
        <v/>
      </c>
      <c r="BX60" s="515">
        <f t="shared" ca="1" si="51"/>
        <v>0</v>
      </c>
      <c r="BY60" s="515" t="str">
        <f t="shared" ca="1" si="52"/>
        <v/>
      </c>
      <c r="CA60" s="6">
        <f t="shared" ca="1" si="53"/>
        <v>1</v>
      </c>
      <c r="CC60" s="523" t="str">
        <f t="shared" ca="1" si="54"/>
        <v/>
      </c>
      <c r="CE60" s="6" t="str">
        <f t="shared" ca="1" si="55"/>
        <v/>
      </c>
      <c r="CG60" s="524" t="str">
        <f ca="1">IF(V60=1,"",IF($AA$4=1,"",IF(LOG入力!BH60&gt;0,"",IF(N60=0,"",IF(DX60=1,"",IF(HT60=0,"","★"))))))</f>
        <v/>
      </c>
      <c r="CI60" s="74" t="str">
        <f t="shared" ca="1" si="56"/>
        <v/>
      </c>
      <c r="CK60" s="525" t="str">
        <f ca="1">IF(V60=1,"",IF(LOG入力!BH60&gt;0,1,0))</f>
        <v/>
      </c>
      <c r="CL60" s="74" t="str">
        <f t="shared" ca="1" si="57"/>
        <v/>
      </c>
      <c r="CN60" s="74" t="str">
        <f t="shared" ca="1" si="58"/>
        <v/>
      </c>
      <c r="CO60" s="74" t="str">
        <f t="shared" ca="1" si="59"/>
        <v/>
      </c>
      <c r="CQ60" s="74" t="str">
        <f t="shared" ca="1" si="60"/>
        <v/>
      </c>
      <c r="CR60" s="74" t="str">
        <f t="shared" ca="1" si="61"/>
        <v/>
      </c>
      <c r="CS60" s="74" t="str">
        <f t="shared" ca="1" si="62"/>
        <v/>
      </c>
      <c r="CT60" s="74" t="str">
        <f t="shared" ca="1" si="63"/>
        <v/>
      </c>
      <c r="CU60" s="74" t="str">
        <f t="shared" ca="1" si="64"/>
        <v/>
      </c>
      <c r="CV60" s="74" t="str">
        <f t="shared" ca="1" si="65"/>
        <v/>
      </c>
      <c r="CW60" s="74" t="str">
        <f t="shared" ca="1" si="66"/>
        <v/>
      </c>
      <c r="CX60" s="74" t="str">
        <f t="shared" ca="1" si="67"/>
        <v/>
      </c>
      <c r="CY60" s="74" t="str">
        <f t="shared" ca="1" si="68"/>
        <v/>
      </c>
      <c r="CZ60" s="74" t="str">
        <f t="shared" ca="1" si="69"/>
        <v/>
      </c>
      <c r="DA60" s="74" t="str">
        <f t="shared" ca="1" si="70"/>
        <v/>
      </c>
      <c r="DB60" s="74" t="str">
        <f t="shared" ca="1" si="71"/>
        <v/>
      </c>
      <c r="DD60" s="74" t="str">
        <f t="shared" ca="1" si="72"/>
        <v/>
      </c>
      <c r="DE60" s="74" t="str">
        <f t="shared" ca="1" si="73"/>
        <v/>
      </c>
      <c r="DF60" s="74" t="str">
        <f t="shared" ca="1" si="74"/>
        <v/>
      </c>
      <c r="DG60" s="74" t="str">
        <f t="shared" ca="1" si="75"/>
        <v/>
      </c>
      <c r="DH60" s="74" t="str">
        <f t="shared" ca="1" si="76"/>
        <v/>
      </c>
      <c r="DI60" s="74" t="str">
        <f t="shared" ca="1" si="77"/>
        <v/>
      </c>
      <c r="DJ60" s="74" t="str">
        <f t="shared" ca="1" si="78"/>
        <v/>
      </c>
      <c r="DK60" s="74" t="str">
        <f t="shared" ca="1" si="79"/>
        <v/>
      </c>
      <c r="DL60" s="74" t="str">
        <f t="shared" ca="1" si="80"/>
        <v/>
      </c>
      <c r="DM60" s="74" t="str">
        <f t="shared" ca="1" si="81"/>
        <v/>
      </c>
      <c r="DN60" s="74" t="str">
        <f t="shared" ca="1" si="82"/>
        <v/>
      </c>
      <c r="DO60" s="74" t="str">
        <f t="shared" ca="1" si="83"/>
        <v/>
      </c>
      <c r="DQ60" s="74" t="str">
        <f t="shared" ca="1" si="84"/>
        <v/>
      </c>
      <c r="DS60" s="74" t="str">
        <f t="shared" ca="1" si="85"/>
        <v/>
      </c>
      <c r="DT60" s="74" t="str">
        <f t="shared" ca="1" si="86"/>
        <v/>
      </c>
      <c r="DV60" s="525" t="str">
        <f t="shared" ca="1" si="87"/>
        <v/>
      </c>
      <c r="DW60" s="74" t="str">
        <f t="shared" ca="1" si="88"/>
        <v/>
      </c>
      <c r="DX60" s="485" t="str">
        <f t="shared" ca="1" si="89"/>
        <v/>
      </c>
      <c r="DY60" s="74" t="str">
        <f t="shared" ca="1" si="90"/>
        <v/>
      </c>
      <c r="DZ60" s="74" t="str">
        <f t="shared" ca="1" si="91"/>
        <v/>
      </c>
      <c r="EA60" s="74" t="str">
        <f t="shared" ca="1" si="92"/>
        <v/>
      </c>
      <c r="EC60" s="74" t="str">
        <f t="shared" ca="1" si="93"/>
        <v/>
      </c>
      <c r="ED60" s="74" t="str">
        <f t="shared" ca="1" si="94"/>
        <v/>
      </c>
      <c r="EE60" s="74" t="str">
        <f t="shared" ca="1" si="95"/>
        <v/>
      </c>
      <c r="EG60" s="479" t="str">
        <f ca="1">IF(V60=1,"",IF(LOG入力!BH60&gt;0,0,IF(CG60="★",0,IF(R60=1,0,IF(N60=0,0,1)))))</f>
        <v/>
      </c>
      <c r="EH60" s="483" t="str">
        <f t="shared" ca="1" si="96"/>
        <v/>
      </c>
      <c r="EI60" s="483" t="str">
        <f t="shared" ca="1" si="97"/>
        <v/>
      </c>
      <c r="EJ60" s="483" t="str">
        <f t="shared" ca="1" si="98"/>
        <v/>
      </c>
      <c r="EL60" s="71">
        <f t="shared" ca="1" si="99"/>
        <v>0</v>
      </c>
      <c r="EM60" s="6">
        <f t="shared" ca="1" si="100"/>
        <v>0</v>
      </c>
      <c r="EN60" s="6" t="str">
        <f t="shared" ca="1" si="101"/>
        <v/>
      </c>
      <c r="EO60" s="6">
        <f ca="1">IF(LOG入力!BH60&gt;0,0,IF(EM60=0,0,(IF(COUNTIF($EN$19:EN60,EN60)=1,IF($FS$3="N",1,IF(EH60=1,1,0))))))</f>
        <v>0</v>
      </c>
      <c r="EP60" s="6" t="str">
        <f ca="1">IF(LOG入力!BH60&gt;0,"",IF(EO60=1,$X60,""))</f>
        <v/>
      </c>
      <c r="EQ60" s="6" t="str">
        <f ca="1">IF(LOG入力!BH60&gt;0,"",IF(EO60=1,$Y60,""))</f>
        <v/>
      </c>
      <c r="ER60" s="520" t="str">
        <f ca="1">IF(LOG入力!BH60&gt;0,"",IF(COUNTIF($EP$19:$EP60,EP60)=1,EP60,""))</f>
        <v/>
      </c>
      <c r="ES60" s="520">
        <f ca="1">IF(LOG入力!BH60&gt;0,0,IF((EL60=1),IF(($ER60=""),0,1),0))</f>
        <v>0</v>
      </c>
      <c r="ET60" s="520" t="str">
        <f ca="1">IF(LOG入力!BH60&gt;0,"",IF(COUNTIF($EQ$19:EQ60,EQ60)=1,EQ60,""))</f>
        <v/>
      </c>
      <c r="EU60" s="539">
        <f ca="1">IF(LOG入力!BH60&gt;0,0,IF((EL60=1),IF(($ET60=""),0,1),0))</f>
        <v>0</v>
      </c>
      <c r="EV60" s="71">
        <f t="shared" ca="1" si="102"/>
        <v>0</v>
      </c>
      <c r="EW60" s="6">
        <f t="shared" ca="1" si="103"/>
        <v>0</v>
      </c>
      <c r="EX60" s="6" t="str">
        <f t="shared" ca="1" si="104"/>
        <v/>
      </c>
      <c r="EY60" s="6">
        <f ca="1">IF(LOG入力!BH60&gt;0,0,IF(EW60=0,0,(IF(COUNTIF($EX$19:EX60,EX60)=1,IF($FS$3="N",1,IF(EH60=1,1,0))))))</f>
        <v>0</v>
      </c>
      <c r="EZ60" s="6" t="str">
        <f ca="1">IF(LOG入力!BH60&gt;0,"",IF(EY60=1,$X60,""))</f>
        <v/>
      </c>
      <c r="FA60" s="6" t="str">
        <f ca="1">IF(LOG入力!BH60&gt;0,"",IF(EY60=1,$Y60,""))</f>
        <v/>
      </c>
      <c r="FB60" s="6" t="str">
        <f ca="1">IF(LOG入力!BH60&gt;0,"",IF(COUNTIF($EZ$19:$EZ60,EZ60)=1,EZ60,""))</f>
        <v/>
      </c>
      <c r="FC60" s="6">
        <f ca="1">IF(LOG入力!BH60&gt;0,0,IF((EV60=1),IF(($FB60=""),0,1),0))</f>
        <v>0</v>
      </c>
      <c r="FD60" s="6" t="str">
        <f ca="1">IF(LOG入力!BH60&gt;0,"",IF(COUNTIF($FA$19:FA60,FA60)=1,FA60,""))</f>
        <v/>
      </c>
      <c r="FE60" s="72">
        <f ca="1">IF(LOG入力!BH60&gt;0,0,IF((EV60=1),IF(($FD60=""),0,1),0))</f>
        <v>0</v>
      </c>
      <c r="FF60" s="71">
        <f t="shared" ca="1" si="105"/>
        <v>0</v>
      </c>
      <c r="FG60" s="6">
        <f t="shared" ca="1" si="106"/>
        <v>0</v>
      </c>
      <c r="FH60" s="6" t="str">
        <f t="shared" ca="1" si="107"/>
        <v/>
      </c>
      <c r="FI60" s="6">
        <f ca="1">IF(LOG入力!BH60&gt;0,0,IF(FG60=0,0,(IF(COUNTIF($FH$19:FH60,FH60)=1,IF($FS$3="N",1,IF(EH60=1,1,0))))))</f>
        <v>0</v>
      </c>
      <c r="FJ60" s="6" t="str">
        <f ca="1">IF(LOG入力!BH60&gt;0,"",IF(FI60=1,$X60,""))</f>
        <v/>
      </c>
      <c r="FK60" s="6" t="str">
        <f ca="1">IF(LOG入力!BH60&gt;0,"",IF(FI60=1,$Y60,""))</f>
        <v/>
      </c>
      <c r="FL60" s="6" t="str">
        <f ca="1">IF(LOG入力!BH60&gt;0,"",IF(COUNTIF($FJ$19:$FJ60,FJ60)=1,FJ60,""))</f>
        <v/>
      </c>
      <c r="FM60" s="6">
        <f ca="1">IF(LOG入力!BH60&gt;0,0,IF((FF60=1),IF(($FL60=""),0,1),0))</f>
        <v>0</v>
      </c>
      <c r="FN60" s="6" t="str">
        <f ca="1">IF(LOG入力!BH60&gt;0,"",IF(COUNTIF($FK$19:FK60,FK60)=1,FK60,""))</f>
        <v/>
      </c>
      <c r="FO60" s="72">
        <f ca="1">IF(LOG入力!BH60&gt;0,0,IF((FF60=1),IF(($FN60=""),0,1),0))</f>
        <v>0</v>
      </c>
      <c r="FP60" s="71">
        <f t="shared" ca="1" si="108"/>
        <v>0</v>
      </c>
      <c r="FQ60" s="6">
        <f t="shared" ca="1" si="109"/>
        <v>0</v>
      </c>
      <c r="FR60" s="6" t="str">
        <f t="shared" ca="1" si="110"/>
        <v/>
      </c>
      <c r="FS60" s="6">
        <f ca="1">IF(LOG入力!BH60&gt;0,0,IF(FQ60=0,0,(IF(COUNTIF($FR$19:FR60,FR60)=1,IF($FS$3="N",1,IF(EH60=1,1,0))))))</f>
        <v>0</v>
      </c>
      <c r="FT60" s="6" t="str">
        <f ca="1">IF(LOG入力!BH60&gt;0,"",IF(FS60=1,$X60,""))</f>
        <v/>
      </c>
      <c r="FU60" s="6" t="str">
        <f ca="1">IF(LOG入力!BH60&gt;0,"",IF(FS60=1,$Y60,""))</f>
        <v/>
      </c>
      <c r="FV60" s="6" t="str">
        <f ca="1">IF(LOG入力!BH60&gt;0,"",IF(COUNTIF($FT$19:$FT60,FT60)=1,FT60,""))</f>
        <v/>
      </c>
      <c r="FW60" s="6">
        <f ca="1">IF(LOG入力!BH60&gt;0,0,IF((FP60=1),IF(($FV60=""),0,1),0))</f>
        <v>0</v>
      </c>
      <c r="FX60" s="6" t="str">
        <f ca="1">IF(LOG入力!BH60&gt;0,"",IF(COUNTIF($FU$19:FU60,FU60)=1,FU60,""))</f>
        <v/>
      </c>
      <c r="FY60" s="72">
        <f ca="1">IF(LOG入力!BH60&gt;0,0,IF((FP60=1),IF(($FX60=""),0,1),0))</f>
        <v>0</v>
      </c>
      <c r="FZ60" s="71">
        <f t="shared" ca="1" si="111"/>
        <v>0</v>
      </c>
      <c r="GA60" s="6">
        <f t="shared" ca="1" si="112"/>
        <v>0</v>
      </c>
      <c r="GB60" s="6" t="str">
        <f t="shared" ca="1" si="113"/>
        <v/>
      </c>
      <c r="GC60" s="6">
        <f ca="1">IF(LOG入力!BH60&gt;0,0,IF(GA60=0,0,(IF(COUNTIF($GB$19:GB60,GB60)=1,IF($FS$3="N",1,IF(EH60=1,1,0))))))</f>
        <v>0</v>
      </c>
      <c r="GD60" s="6" t="str">
        <f ca="1">IF(LOG入力!BH60&gt;0,"",IF(GC60=1,$X60,""))</f>
        <v/>
      </c>
      <c r="GE60" s="6" t="str">
        <f ca="1">IF(LOG入力!BH60&gt;0,"",IF(GC60=1,$Y60,""))</f>
        <v/>
      </c>
      <c r="GF60" s="6" t="str">
        <f ca="1">IF(LOG入力!BH60&gt;0,"",IF(COUNTIF($GD$19:$GD60,GD60)=1,GD60,""))</f>
        <v/>
      </c>
      <c r="GG60" s="6">
        <f ca="1">IF(LOG入力!BH60&gt;0,0,IF((FZ60=1),IF(($GF60=""),0,1),0))</f>
        <v>0</v>
      </c>
      <c r="GH60" s="6" t="str">
        <f ca="1">IF(LOG入力!BH60&gt;0,"",IF(COUNTIF($GE$19:GE60,GE60)=1,GE60,""))</f>
        <v/>
      </c>
      <c r="GI60" s="72">
        <f ca="1">IF(LOG入力!BH60&gt;0,0,IF((FZ60=1),IF(($GH60=""),0,1),0))</f>
        <v>0</v>
      </c>
      <c r="GK60" s="455" t="str">
        <f ca="1">IF(V60=1,"",IF(LEN(LOG入力!AS60)=0,"",LOG入力!AS60))</f>
        <v/>
      </c>
      <c r="GL60" s="378" t="str">
        <f t="shared" ca="1" si="114"/>
        <v/>
      </c>
      <c r="GM60" s="378" t="str">
        <f t="shared" ca="1" si="115"/>
        <v/>
      </c>
      <c r="GN60" s="74" t="str">
        <f t="shared" ca="1" si="116"/>
        <v/>
      </c>
      <c r="GO60" s="74" t="str">
        <f t="shared" ca="1" si="117"/>
        <v/>
      </c>
      <c r="GQ60" s="74" t="str">
        <f t="shared" ca="1" si="118"/>
        <v/>
      </c>
      <c r="GR60" s="74" t="str">
        <f t="shared" ca="1" si="119"/>
        <v/>
      </c>
      <c r="GS60" s="74" t="str">
        <f t="shared" ca="1" si="120"/>
        <v/>
      </c>
      <c r="GT60" s="74" t="str">
        <f t="shared" ca="1" si="121"/>
        <v/>
      </c>
      <c r="GU60" s="74" t="str">
        <f t="shared" ca="1" si="122"/>
        <v/>
      </c>
      <c r="GV60" s="74" t="str">
        <f t="shared" ca="1" si="123"/>
        <v/>
      </c>
      <c r="GX60" s="74" t="str">
        <f t="shared" ca="1" si="124"/>
        <v/>
      </c>
      <c r="GY60" s="74" t="str">
        <f t="shared" ca="1" si="125"/>
        <v/>
      </c>
      <c r="GZ60" s="74" t="str">
        <f ca="1">IF(V60=1,"",IF(LOG入力!BH60&gt;0,0,IF(GY60=0,0,IF((VALUE((TYPE(VALUE(J60)))))=16,0,IF(VALUE(J60)&lt;60,1,IF(VALUE(J60)&lt;100,0,IF(VALUE(J60)&lt;600,2,0)))))))</f>
        <v/>
      </c>
      <c r="HA60" s="74" t="str">
        <f t="shared" ca="1" si="126"/>
        <v/>
      </c>
      <c r="HB60" s="74" t="str">
        <f ca="1">IF(V60=1,"",IF(LOG入力!BH60&gt;0,0,IF(HA60=0,0,IF((VALUE((TYPE(VALUE(L60)))))=16,0,IF(VALUE(L60)&lt;60,1,IF(VALUE(L60)&lt;100,0,IF(VALUE(L60)&lt;600,2,0)))))))</f>
        <v/>
      </c>
      <c r="HD60" s="74" t="str">
        <f t="shared" ca="1" si="127"/>
        <v/>
      </c>
      <c r="HF60" s="74" t="str">
        <f t="shared" ca="1" si="128"/>
        <v/>
      </c>
      <c r="HG60" s="74" t="str">
        <f t="shared" ca="1" si="129"/>
        <v/>
      </c>
      <c r="HH60" s="74" t="str">
        <f t="shared" ca="1" si="130"/>
        <v/>
      </c>
      <c r="HI60" s="74" t="str">
        <f t="shared" ca="1" si="131"/>
        <v/>
      </c>
      <c r="HJ60" s="74" t="str">
        <f t="shared" ca="1" si="132"/>
        <v/>
      </c>
      <c r="HK60" s="74" t="str">
        <f t="shared" ca="1" si="133"/>
        <v/>
      </c>
      <c r="HL60" s="74" t="str">
        <f t="shared" ca="1" si="134"/>
        <v/>
      </c>
      <c r="HM60" s="74" t="str">
        <f t="shared" ca="1" si="135"/>
        <v/>
      </c>
      <c r="HN60" s="74" t="str">
        <f t="shared" ca="1" si="136"/>
        <v/>
      </c>
      <c r="HO60" s="529" t="str">
        <f t="shared" ca="1" si="137"/>
        <v/>
      </c>
      <c r="HP60" s="74" t="str">
        <f t="shared" ca="1" si="138"/>
        <v/>
      </c>
      <c r="HQ60" s="74" t="str">
        <f t="shared" ca="1" si="139"/>
        <v/>
      </c>
      <c r="HR60" s="74" t="str">
        <f t="shared" ca="1" si="140"/>
        <v/>
      </c>
      <c r="HS60" s="74" t="str">
        <f t="shared" ca="1" si="141"/>
        <v/>
      </c>
      <c r="HT60" s="74" t="str">
        <f ca="1">IF(V60=1,"",IF(LOG入力!BH60&gt;0,0,IF(DV60=1,0,IF(N60="0",0,IF(SUM(HD60:HS60)&gt;0,1,0)))))</f>
        <v/>
      </c>
      <c r="HV60" s="152" t="s">
        <v>204</v>
      </c>
      <c r="HW60" s="153" t="s">
        <v>173</v>
      </c>
    </row>
    <row r="61" spans="1:231" x14ac:dyDescent="0.15">
      <c r="A61" s="5"/>
      <c r="B61" s="532" t="str">
        <f t="shared" ca="1" si="0"/>
        <v/>
      </c>
      <c r="C61" s="561" t="str">
        <f ca="1">LOG入力!AP61</f>
        <v/>
      </c>
      <c r="D61" s="534" t="str">
        <f ca="1">LOG入力!AQ61</f>
        <v/>
      </c>
      <c r="E61" s="534" t="str">
        <f ca="1">LOG入力!AR61</f>
        <v/>
      </c>
      <c r="F61" s="535" t="str">
        <f t="shared" ca="1" si="1"/>
        <v/>
      </c>
      <c r="G61" s="585" t="str">
        <f ca="1">LOG入力!AT61</f>
        <v/>
      </c>
      <c r="H61" s="542" t="str">
        <f ca="1">LOG入力!AU61</f>
        <v/>
      </c>
      <c r="I61" s="542" t="str">
        <f ca="1">LOG入力!AV61</f>
        <v/>
      </c>
      <c r="J61" s="577" t="str">
        <f ca="1">LOG入力!AW61</f>
        <v/>
      </c>
      <c r="K61" s="578" t="str">
        <f ca="1">LOG入力!BJ61</f>
        <v/>
      </c>
      <c r="L61" s="577" t="str">
        <f ca="1">LOG入力!AY61</f>
        <v/>
      </c>
      <c r="M61" s="545" t="str">
        <f ca="1">LOG入力!BK61</f>
        <v/>
      </c>
      <c r="N61" s="512" t="str">
        <f ca="1">IF(V61=1,"",IF(LOG入力!AJ61=1,"1",LOG入力!BA61))</f>
        <v/>
      </c>
      <c r="O61" s="538" t="str">
        <f ca="1">IF(V61=1,"",IF(LEN(LOG入力!O61)=0,"",LOG入力!O61))</f>
        <v/>
      </c>
      <c r="P61" s="291" t="str">
        <f ca="1">IF(V61=1,"",IF($AA$4=1,"",IF(LOG入力!BG61=1,"",CONCATENATE($ER61,$FB61,$FL61,$FV61,$GF61))))</f>
        <v/>
      </c>
      <c r="Q61" s="291" t="str">
        <f ca="1">IF(V61=1,"",IF($AA$4=1,"",IF(LOG入力!BG61=1,"",CONCATENATE($ET61,$FD61,$FN61,$FX61,$GH61))))</f>
        <v/>
      </c>
      <c r="R61" s="573" t="str">
        <f ca="1">IF(V61=1,"",IF($AA$4=1,"",IF(LOG入力!BH61&gt;0,0,AA61)))</f>
        <v/>
      </c>
      <c r="S61" s="293" t="str">
        <f t="shared" ca="1" si="2"/>
        <v/>
      </c>
      <c r="T61" s="29"/>
      <c r="U61" s="38"/>
      <c r="V61" s="196">
        <f ca="1">LOG入力!AN61</f>
        <v>1</v>
      </c>
      <c r="W61" s="38"/>
      <c r="X61" s="516" t="str">
        <f t="shared" ca="1" si="3"/>
        <v/>
      </c>
      <c r="Y61" s="515" t="str">
        <f t="shared" ca="1" si="4"/>
        <v/>
      </c>
      <c r="Z61" s="518" t="str">
        <f t="shared" ca="1" si="5"/>
        <v/>
      </c>
      <c r="AA61" s="574" t="str">
        <f t="shared" ca="1" si="6"/>
        <v/>
      </c>
      <c r="AC61" s="6" t="str">
        <f t="shared" ca="1" si="7"/>
        <v/>
      </c>
      <c r="AD61" s="6" t="str">
        <f t="shared" ca="1" si="8"/>
        <v/>
      </c>
      <c r="AE61" s="6" t="str">
        <f t="shared" ca="1" si="9"/>
        <v/>
      </c>
      <c r="AF61" s="6" t="str">
        <f t="shared" ca="1" si="10"/>
        <v/>
      </c>
      <c r="AG61" s="6" t="str">
        <f t="shared" ca="1" si="11"/>
        <v/>
      </c>
      <c r="AH61" s="6" t="str">
        <f t="shared" ca="1" si="12"/>
        <v/>
      </c>
      <c r="AI61" s="6" t="str">
        <f t="shared" ca="1" si="13"/>
        <v/>
      </c>
      <c r="AJ61" s="6" t="str">
        <f t="shared" ca="1" si="14"/>
        <v/>
      </c>
      <c r="AK61" s="6" t="str">
        <f t="shared" ca="1" si="15"/>
        <v/>
      </c>
      <c r="AL61" s="6" t="str">
        <f t="shared" ca="1" si="16"/>
        <v/>
      </c>
      <c r="AM61" s="6" t="str">
        <f t="shared" ca="1" si="17"/>
        <v/>
      </c>
      <c r="AN61" s="6" t="str">
        <f t="shared" ca="1" si="18"/>
        <v/>
      </c>
      <c r="AO61" s="6" t="str">
        <f t="shared" ca="1" si="19"/>
        <v/>
      </c>
      <c r="AP61" s="6" t="str">
        <f t="shared" ca="1" si="20"/>
        <v/>
      </c>
      <c r="AQ61" s="6" t="str">
        <f t="shared" ca="1" si="21"/>
        <v/>
      </c>
      <c r="AR61" s="6" t="str">
        <f t="shared" ca="1" si="22"/>
        <v/>
      </c>
      <c r="AS61" s="6" t="str">
        <f t="shared" ca="1" si="23"/>
        <v/>
      </c>
      <c r="AT61" s="6" t="str">
        <f t="shared" ca="1" si="24"/>
        <v/>
      </c>
      <c r="AU61" s="6" t="str">
        <f t="shared" ca="1" si="25"/>
        <v/>
      </c>
      <c r="AV61" s="6" t="str">
        <f t="shared" ca="1" si="26"/>
        <v/>
      </c>
      <c r="AW61" s="6" t="str">
        <f t="shared" ca="1" si="27"/>
        <v/>
      </c>
      <c r="AY61" s="6" t="str">
        <f t="shared" ca="1" si="28"/>
        <v/>
      </c>
      <c r="AZ61" s="6" t="str">
        <f t="shared" ca="1" si="29"/>
        <v/>
      </c>
      <c r="BA61" s="6" t="str">
        <f t="shared" ca="1" si="30"/>
        <v/>
      </c>
      <c r="BB61" s="6" t="str">
        <f t="shared" ca="1" si="31"/>
        <v/>
      </c>
      <c r="BC61" s="6" t="str">
        <f t="shared" ca="1" si="32"/>
        <v/>
      </c>
      <c r="BD61" s="6" t="str">
        <f t="shared" ca="1" si="33"/>
        <v/>
      </c>
      <c r="BE61" s="6" t="str">
        <f t="shared" ca="1" si="34"/>
        <v/>
      </c>
      <c r="BF61" s="6" t="str">
        <f t="shared" ca="1" si="35"/>
        <v/>
      </c>
      <c r="BG61" s="6" t="str">
        <f t="shared" ca="1" si="36"/>
        <v/>
      </c>
      <c r="BH61" s="6" t="str">
        <f t="shared" ca="1" si="37"/>
        <v/>
      </c>
      <c r="BI61" s="6" t="str">
        <f t="shared" ca="1" si="38"/>
        <v/>
      </c>
      <c r="BJ61" s="6" t="str">
        <f t="shared" ca="1" si="39"/>
        <v/>
      </c>
      <c r="BK61" s="6" t="str">
        <f t="shared" ca="1" si="40"/>
        <v/>
      </c>
      <c r="BL61" s="6" t="str">
        <f t="shared" ca="1" si="41"/>
        <v/>
      </c>
      <c r="BM61" s="6" t="str">
        <f t="shared" ca="1" si="42"/>
        <v/>
      </c>
      <c r="BN61" s="6" t="str">
        <f t="shared" ca="1" si="43"/>
        <v/>
      </c>
      <c r="BO61" s="6" t="str">
        <f t="shared" ca="1" si="44"/>
        <v/>
      </c>
      <c r="BP61" s="6" t="str">
        <f t="shared" ca="1" si="45"/>
        <v/>
      </c>
      <c r="BQ61" s="6" t="str">
        <f t="shared" ca="1" si="46"/>
        <v/>
      </c>
      <c r="BR61" s="6" t="str">
        <f t="shared" ca="1" si="47"/>
        <v/>
      </c>
      <c r="BS61" s="6" t="str">
        <f t="shared" ca="1" si="48"/>
        <v/>
      </c>
      <c r="BU61" s="6" t="str">
        <f t="shared" ca="1" si="49"/>
        <v/>
      </c>
      <c r="BW61" s="515" t="str">
        <f t="shared" ca="1" si="50"/>
        <v/>
      </c>
      <c r="BX61" s="515">
        <f t="shared" ca="1" si="51"/>
        <v>0</v>
      </c>
      <c r="BY61" s="515" t="str">
        <f t="shared" ca="1" si="52"/>
        <v/>
      </c>
      <c r="CA61" s="6">
        <f t="shared" ca="1" si="53"/>
        <v>1</v>
      </c>
      <c r="CC61" s="523" t="str">
        <f t="shared" ca="1" si="54"/>
        <v/>
      </c>
      <c r="CE61" s="6" t="str">
        <f t="shared" ca="1" si="55"/>
        <v/>
      </c>
      <c r="CG61" s="524" t="str">
        <f ca="1">IF(V61=1,"",IF($AA$4=1,"",IF(LOG入力!BH61&gt;0,"",IF(N61=0,"",IF(DX61=1,"",IF(HT61=0,"","★"))))))</f>
        <v/>
      </c>
      <c r="CI61" s="74" t="str">
        <f t="shared" ca="1" si="56"/>
        <v/>
      </c>
      <c r="CK61" s="525" t="str">
        <f ca="1">IF(V61=1,"",IF(LOG入力!BH61&gt;0,1,0))</f>
        <v/>
      </c>
      <c r="CL61" s="74" t="str">
        <f t="shared" ca="1" si="57"/>
        <v/>
      </c>
      <c r="CN61" s="74" t="str">
        <f t="shared" ca="1" si="58"/>
        <v/>
      </c>
      <c r="CO61" s="74" t="str">
        <f t="shared" ca="1" si="59"/>
        <v/>
      </c>
      <c r="CQ61" s="74" t="str">
        <f t="shared" ca="1" si="60"/>
        <v/>
      </c>
      <c r="CR61" s="74" t="str">
        <f t="shared" ca="1" si="61"/>
        <v/>
      </c>
      <c r="CS61" s="74" t="str">
        <f t="shared" ca="1" si="62"/>
        <v/>
      </c>
      <c r="CT61" s="74" t="str">
        <f t="shared" ca="1" si="63"/>
        <v/>
      </c>
      <c r="CU61" s="74" t="str">
        <f t="shared" ca="1" si="64"/>
        <v/>
      </c>
      <c r="CV61" s="74" t="str">
        <f t="shared" ca="1" si="65"/>
        <v/>
      </c>
      <c r="CW61" s="74" t="str">
        <f t="shared" ca="1" si="66"/>
        <v/>
      </c>
      <c r="CX61" s="74" t="str">
        <f t="shared" ca="1" si="67"/>
        <v/>
      </c>
      <c r="CY61" s="74" t="str">
        <f t="shared" ca="1" si="68"/>
        <v/>
      </c>
      <c r="CZ61" s="74" t="str">
        <f t="shared" ca="1" si="69"/>
        <v/>
      </c>
      <c r="DA61" s="74" t="str">
        <f t="shared" ca="1" si="70"/>
        <v/>
      </c>
      <c r="DB61" s="74" t="str">
        <f t="shared" ca="1" si="71"/>
        <v/>
      </c>
      <c r="DD61" s="74" t="str">
        <f t="shared" ca="1" si="72"/>
        <v/>
      </c>
      <c r="DE61" s="74" t="str">
        <f t="shared" ca="1" si="73"/>
        <v/>
      </c>
      <c r="DF61" s="74" t="str">
        <f t="shared" ca="1" si="74"/>
        <v/>
      </c>
      <c r="DG61" s="74" t="str">
        <f t="shared" ca="1" si="75"/>
        <v/>
      </c>
      <c r="DH61" s="74" t="str">
        <f t="shared" ca="1" si="76"/>
        <v/>
      </c>
      <c r="DI61" s="74" t="str">
        <f t="shared" ca="1" si="77"/>
        <v/>
      </c>
      <c r="DJ61" s="74" t="str">
        <f t="shared" ca="1" si="78"/>
        <v/>
      </c>
      <c r="DK61" s="74" t="str">
        <f t="shared" ca="1" si="79"/>
        <v/>
      </c>
      <c r="DL61" s="74" t="str">
        <f t="shared" ca="1" si="80"/>
        <v/>
      </c>
      <c r="DM61" s="74" t="str">
        <f t="shared" ca="1" si="81"/>
        <v/>
      </c>
      <c r="DN61" s="74" t="str">
        <f t="shared" ca="1" si="82"/>
        <v/>
      </c>
      <c r="DO61" s="74" t="str">
        <f t="shared" ca="1" si="83"/>
        <v/>
      </c>
      <c r="DQ61" s="74" t="str">
        <f t="shared" ca="1" si="84"/>
        <v/>
      </c>
      <c r="DS61" s="74" t="str">
        <f t="shared" ca="1" si="85"/>
        <v/>
      </c>
      <c r="DT61" s="74" t="str">
        <f t="shared" ca="1" si="86"/>
        <v/>
      </c>
      <c r="DV61" s="525" t="str">
        <f t="shared" ca="1" si="87"/>
        <v/>
      </c>
      <c r="DW61" s="74" t="str">
        <f t="shared" ca="1" si="88"/>
        <v/>
      </c>
      <c r="DX61" s="485" t="str">
        <f t="shared" ca="1" si="89"/>
        <v/>
      </c>
      <c r="DY61" s="74" t="str">
        <f t="shared" ca="1" si="90"/>
        <v/>
      </c>
      <c r="DZ61" s="74" t="str">
        <f t="shared" ca="1" si="91"/>
        <v/>
      </c>
      <c r="EA61" s="74" t="str">
        <f t="shared" ca="1" si="92"/>
        <v/>
      </c>
      <c r="EC61" s="74" t="str">
        <f t="shared" ca="1" si="93"/>
        <v/>
      </c>
      <c r="ED61" s="74" t="str">
        <f t="shared" ca="1" si="94"/>
        <v/>
      </c>
      <c r="EE61" s="74" t="str">
        <f t="shared" ca="1" si="95"/>
        <v/>
      </c>
      <c r="EG61" s="479" t="str">
        <f ca="1">IF(V61=1,"",IF(LOG入力!BH61&gt;0,0,IF(CG61="★",0,IF(R61=1,0,IF(N61=0,0,1)))))</f>
        <v/>
      </c>
      <c r="EH61" s="483" t="str">
        <f t="shared" ca="1" si="96"/>
        <v/>
      </c>
      <c r="EI61" s="483" t="str">
        <f t="shared" ca="1" si="97"/>
        <v/>
      </c>
      <c r="EJ61" s="483" t="str">
        <f t="shared" ca="1" si="98"/>
        <v/>
      </c>
      <c r="EL61" s="71">
        <f t="shared" ca="1" si="99"/>
        <v>0</v>
      </c>
      <c r="EM61" s="6">
        <f t="shared" ca="1" si="100"/>
        <v>0</v>
      </c>
      <c r="EN61" s="6" t="str">
        <f t="shared" ca="1" si="101"/>
        <v/>
      </c>
      <c r="EO61" s="6">
        <f ca="1">IF(LOG入力!BH61&gt;0,0,IF(EM61=0,0,(IF(COUNTIF($EN$19:EN61,EN61)=1,IF($FS$3="N",1,IF(EH61=1,1,0))))))</f>
        <v>0</v>
      </c>
      <c r="EP61" s="6" t="str">
        <f ca="1">IF(LOG入力!BH61&gt;0,"",IF(EO61=1,$X61,""))</f>
        <v/>
      </c>
      <c r="EQ61" s="6" t="str">
        <f ca="1">IF(LOG入力!BH61&gt;0,"",IF(EO61=1,$Y61,""))</f>
        <v/>
      </c>
      <c r="ER61" s="520" t="str">
        <f ca="1">IF(LOG入力!BH61&gt;0,"",IF(COUNTIF($EP$19:$EP61,EP61)=1,EP61,""))</f>
        <v/>
      </c>
      <c r="ES61" s="520">
        <f ca="1">IF(LOG入力!BH61&gt;0,0,IF((EL61=1),IF(($ER61=""),0,1),0))</f>
        <v>0</v>
      </c>
      <c r="ET61" s="520" t="str">
        <f ca="1">IF(LOG入力!BH61&gt;0,"",IF(COUNTIF($EQ$19:EQ61,EQ61)=1,EQ61,""))</f>
        <v/>
      </c>
      <c r="EU61" s="539">
        <f ca="1">IF(LOG入力!BH61&gt;0,0,IF((EL61=1),IF(($ET61=""),0,1),0))</f>
        <v>0</v>
      </c>
      <c r="EV61" s="71">
        <f t="shared" ca="1" si="102"/>
        <v>0</v>
      </c>
      <c r="EW61" s="6">
        <f t="shared" ca="1" si="103"/>
        <v>0</v>
      </c>
      <c r="EX61" s="6" t="str">
        <f t="shared" ca="1" si="104"/>
        <v/>
      </c>
      <c r="EY61" s="6">
        <f ca="1">IF(LOG入力!BH61&gt;0,0,IF(EW61=0,0,(IF(COUNTIF($EX$19:EX61,EX61)=1,IF($FS$3="N",1,IF(EH61=1,1,0))))))</f>
        <v>0</v>
      </c>
      <c r="EZ61" s="6" t="str">
        <f ca="1">IF(LOG入力!BH61&gt;0,"",IF(EY61=1,$X61,""))</f>
        <v/>
      </c>
      <c r="FA61" s="6" t="str">
        <f ca="1">IF(LOG入力!BH61&gt;0,"",IF(EY61=1,$Y61,""))</f>
        <v/>
      </c>
      <c r="FB61" s="6" t="str">
        <f ca="1">IF(LOG入力!BH61&gt;0,"",IF(COUNTIF($EZ$19:$EZ61,EZ61)=1,EZ61,""))</f>
        <v/>
      </c>
      <c r="FC61" s="6">
        <f ca="1">IF(LOG入力!BH61&gt;0,0,IF((EV61=1),IF(($FB61=""),0,1),0))</f>
        <v>0</v>
      </c>
      <c r="FD61" s="6" t="str">
        <f ca="1">IF(LOG入力!BH61&gt;0,"",IF(COUNTIF($FA$19:FA61,FA61)=1,FA61,""))</f>
        <v/>
      </c>
      <c r="FE61" s="72">
        <f ca="1">IF(LOG入力!BH61&gt;0,0,IF((EV61=1),IF(($FD61=""),0,1),0))</f>
        <v>0</v>
      </c>
      <c r="FF61" s="71">
        <f t="shared" ca="1" si="105"/>
        <v>0</v>
      </c>
      <c r="FG61" s="6">
        <f t="shared" ca="1" si="106"/>
        <v>0</v>
      </c>
      <c r="FH61" s="6" t="str">
        <f t="shared" ca="1" si="107"/>
        <v/>
      </c>
      <c r="FI61" s="6">
        <f ca="1">IF(LOG入力!BH61&gt;0,0,IF(FG61=0,0,(IF(COUNTIF($FH$19:FH61,FH61)=1,IF($FS$3="N",1,IF(EH61=1,1,0))))))</f>
        <v>0</v>
      </c>
      <c r="FJ61" s="6" t="str">
        <f ca="1">IF(LOG入力!BH61&gt;0,"",IF(FI61=1,$X61,""))</f>
        <v/>
      </c>
      <c r="FK61" s="6" t="str">
        <f ca="1">IF(LOG入力!BH61&gt;0,"",IF(FI61=1,$Y61,""))</f>
        <v/>
      </c>
      <c r="FL61" s="6" t="str">
        <f ca="1">IF(LOG入力!BH61&gt;0,"",IF(COUNTIF($FJ$19:$FJ61,FJ61)=1,FJ61,""))</f>
        <v/>
      </c>
      <c r="FM61" s="6">
        <f ca="1">IF(LOG入力!BH61&gt;0,0,IF((FF61=1),IF(($FL61=""),0,1),0))</f>
        <v>0</v>
      </c>
      <c r="FN61" s="6" t="str">
        <f ca="1">IF(LOG入力!BH61&gt;0,"",IF(COUNTIF($FK$19:FK61,FK61)=1,FK61,""))</f>
        <v/>
      </c>
      <c r="FO61" s="72">
        <f ca="1">IF(LOG入力!BH61&gt;0,0,IF((FF61=1),IF(($FN61=""),0,1),0))</f>
        <v>0</v>
      </c>
      <c r="FP61" s="71">
        <f t="shared" ca="1" si="108"/>
        <v>0</v>
      </c>
      <c r="FQ61" s="6">
        <f t="shared" ca="1" si="109"/>
        <v>0</v>
      </c>
      <c r="FR61" s="6" t="str">
        <f t="shared" ca="1" si="110"/>
        <v/>
      </c>
      <c r="FS61" s="6">
        <f ca="1">IF(LOG入力!BH61&gt;0,0,IF(FQ61=0,0,(IF(COUNTIF($FR$19:FR61,FR61)=1,IF($FS$3="N",1,IF(EH61=1,1,0))))))</f>
        <v>0</v>
      </c>
      <c r="FT61" s="6" t="str">
        <f ca="1">IF(LOG入力!BH61&gt;0,"",IF(FS61=1,$X61,""))</f>
        <v/>
      </c>
      <c r="FU61" s="6" t="str">
        <f ca="1">IF(LOG入力!BH61&gt;0,"",IF(FS61=1,$Y61,""))</f>
        <v/>
      </c>
      <c r="FV61" s="6" t="str">
        <f ca="1">IF(LOG入力!BH61&gt;0,"",IF(COUNTIF($FT$19:$FT61,FT61)=1,FT61,""))</f>
        <v/>
      </c>
      <c r="FW61" s="6">
        <f ca="1">IF(LOG入力!BH61&gt;0,0,IF((FP61=1),IF(($FV61=""),0,1),0))</f>
        <v>0</v>
      </c>
      <c r="FX61" s="6" t="str">
        <f ca="1">IF(LOG入力!BH61&gt;0,"",IF(COUNTIF($FU$19:FU61,FU61)=1,FU61,""))</f>
        <v/>
      </c>
      <c r="FY61" s="72">
        <f ca="1">IF(LOG入力!BH61&gt;0,0,IF((FP61=1),IF(($FX61=""),0,1),0))</f>
        <v>0</v>
      </c>
      <c r="FZ61" s="71">
        <f t="shared" ca="1" si="111"/>
        <v>0</v>
      </c>
      <c r="GA61" s="6">
        <f t="shared" ca="1" si="112"/>
        <v>0</v>
      </c>
      <c r="GB61" s="6" t="str">
        <f t="shared" ca="1" si="113"/>
        <v/>
      </c>
      <c r="GC61" s="6">
        <f ca="1">IF(LOG入力!BH61&gt;0,0,IF(GA61=0,0,(IF(COUNTIF($GB$19:GB61,GB61)=1,IF($FS$3="N",1,IF(EH61=1,1,0))))))</f>
        <v>0</v>
      </c>
      <c r="GD61" s="6" t="str">
        <f ca="1">IF(LOG入力!BH61&gt;0,"",IF(GC61=1,$X61,""))</f>
        <v/>
      </c>
      <c r="GE61" s="6" t="str">
        <f ca="1">IF(LOG入力!BH61&gt;0,"",IF(GC61=1,$Y61,""))</f>
        <v/>
      </c>
      <c r="GF61" s="6" t="str">
        <f ca="1">IF(LOG入力!BH61&gt;0,"",IF(COUNTIF($GD$19:$GD61,GD61)=1,GD61,""))</f>
        <v/>
      </c>
      <c r="GG61" s="6">
        <f ca="1">IF(LOG入力!BH61&gt;0,0,IF((FZ61=1),IF(($GF61=""),0,1),0))</f>
        <v>0</v>
      </c>
      <c r="GH61" s="6" t="str">
        <f ca="1">IF(LOG入力!BH61&gt;0,"",IF(COUNTIF($GE$19:GE61,GE61)=1,GE61,""))</f>
        <v/>
      </c>
      <c r="GI61" s="72">
        <f ca="1">IF(LOG入力!BH61&gt;0,0,IF((FZ61=1),IF(($GH61=""),0,1),0))</f>
        <v>0</v>
      </c>
      <c r="GK61" s="455" t="str">
        <f ca="1">IF(V61=1,"",IF(LEN(LOG入力!AS61)=0,"",LOG入力!AS61))</f>
        <v/>
      </c>
      <c r="GL61" s="378" t="str">
        <f t="shared" ca="1" si="114"/>
        <v/>
      </c>
      <c r="GM61" s="378" t="str">
        <f t="shared" ca="1" si="115"/>
        <v/>
      </c>
      <c r="GN61" s="74" t="str">
        <f t="shared" ca="1" si="116"/>
        <v/>
      </c>
      <c r="GO61" s="74" t="str">
        <f t="shared" ca="1" si="117"/>
        <v/>
      </c>
      <c r="GQ61" s="74" t="str">
        <f t="shared" ca="1" si="118"/>
        <v/>
      </c>
      <c r="GR61" s="74" t="str">
        <f t="shared" ca="1" si="119"/>
        <v/>
      </c>
      <c r="GS61" s="74" t="str">
        <f t="shared" ca="1" si="120"/>
        <v/>
      </c>
      <c r="GT61" s="74" t="str">
        <f t="shared" ca="1" si="121"/>
        <v/>
      </c>
      <c r="GU61" s="74" t="str">
        <f t="shared" ca="1" si="122"/>
        <v/>
      </c>
      <c r="GV61" s="74" t="str">
        <f t="shared" ca="1" si="123"/>
        <v/>
      </c>
      <c r="GX61" s="74" t="str">
        <f t="shared" ca="1" si="124"/>
        <v/>
      </c>
      <c r="GY61" s="74" t="str">
        <f t="shared" ca="1" si="125"/>
        <v/>
      </c>
      <c r="GZ61" s="74" t="str">
        <f ca="1">IF(V61=1,"",IF(LOG入力!BH61&gt;0,0,IF(GY61=0,0,IF((VALUE((TYPE(VALUE(J61)))))=16,0,IF(VALUE(J61)&lt;60,1,IF(VALUE(J61)&lt;100,0,IF(VALUE(J61)&lt;600,2,0)))))))</f>
        <v/>
      </c>
      <c r="HA61" s="74" t="str">
        <f t="shared" ca="1" si="126"/>
        <v/>
      </c>
      <c r="HB61" s="74" t="str">
        <f ca="1">IF(V61=1,"",IF(LOG入力!BH61&gt;0,0,IF(HA61=0,0,IF((VALUE((TYPE(VALUE(L61)))))=16,0,IF(VALUE(L61)&lt;60,1,IF(VALUE(L61)&lt;100,0,IF(VALUE(L61)&lt;600,2,0)))))))</f>
        <v/>
      </c>
      <c r="HD61" s="74" t="str">
        <f t="shared" ca="1" si="127"/>
        <v/>
      </c>
      <c r="HF61" s="74" t="str">
        <f t="shared" ca="1" si="128"/>
        <v/>
      </c>
      <c r="HG61" s="74" t="str">
        <f t="shared" ca="1" si="129"/>
        <v/>
      </c>
      <c r="HH61" s="74" t="str">
        <f t="shared" ca="1" si="130"/>
        <v/>
      </c>
      <c r="HI61" s="74" t="str">
        <f t="shared" ca="1" si="131"/>
        <v/>
      </c>
      <c r="HJ61" s="74" t="str">
        <f t="shared" ca="1" si="132"/>
        <v/>
      </c>
      <c r="HK61" s="74" t="str">
        <f t="shared" ca="1" si="133"/>
        <v/>
      </c>
      <c r="HL61" s="74" t="str">
        <f t="shared" ca="1" si="134"/>
        <v/>
      </c>
      <c r="HM61" s="74" t="str">
        <f t="shared" ca="1" si="135"/>
        <v/>
      </c>
      <c r="HN61" s="74" t="str">
        <f t="shared" ca="1" si="136"/>
        <v/>
      </c>
      <c r="HO61" s="529" t="str">
        <f t="shared" ca="1" si="137"/>
        <v/>
      </c>
      <c r="HP61" s="74" t="str">
        <f t="shared" ca="1" si="138"/>
        <v/>
      </c>
      <c r="HQ61" s="74" t="str">
        <f t="shared" ca="1" si="139"/>
        <v/>
      </c>
      <c r="HR61" s="74" t="str">
        <f t="shared" ca="1" si="140"/>
        <v/>
      </c>
      <c r="HS61" s="74" t="str">
        <f t="shared" ca="1" si="141"/>
        <v/>
      </c>
      <c r="HT61" s="74" t="str">
        <f ca="1">IF(V61=1,"",IF(LOG入力!BH61&gt;0,0,IF(DV61=1,0,IF(N61="0",0,IF(SUM(HD61:HS61)&gt;0,1,0)))))</f>
        <v/>
      </c>
      <c r="HV61" s="152" t="s">
        <v>205</v>
      </c>
      <c r="HW61" s="153" t="s">
        <v>173</v>
      </c>
    </row>
    <row r="62" spans="1:231" x14ac:dyDescent="0.15">
      <c r="A62" s="5"/>
      <c r="B62" s="532" t="str">
        <f t="shared" ca="1" si="0"/>
        <v/>
      </c>
      <c r="C62" s="570" t="str">
        <f ca="1">LOG入力!AP62</f>
        <v/>
      </c>
      <c r="D62" s="534" t="str">
        <f ca="1">LOG入力!AQ62</f>
        <v/>
      </c>
      <c r="E62" s="534" t="str">
        <f ca="1">LOG入力!AR62</f>
        <v/>
      </c>
      <c r="F62" s="535" t="str">
        <f t="shared" ca="1" si="1"/>
        <v/>
      </c>
      <c r="G62" s="585" t="str">
        <f ca="1">LOG入力!AT62</f>
        <v/>
      </c>
      <c r="H62" s="542" t="str">
        <f ca="1">LOG入力!AU62</f>
        <v/>
      </c>
      <c r="I62" s="542" t="str">
        <f ca="1">LOG入力!AV62</f>
        <v/>
      </c>
      <c r="J62" s="577" t="str">
        <f ca="1">LOG入力!AW62</f>
        <v/>
      </c>
      <c r="K62" s="578" t="str">
        <f ca="1">LOG入力!BJ62</f>
        <v/>
      </c>
      <c r="L62" s="577" t="str">
        <f ca="1">LOG入力!AY62</f>
        <v/>
      </c>
      <c r="M62" s="545" t="str">
        <f ca="1">LOG入力!BK62</f>
        <v/>
      </c>
      <c r="N62" s="512" t="str">
        <f ca="1">IF(V62=1,"",IF(LOG入力!AJ62=1,"1",LOG入力!BA62))</f>
        <v/>
      </c>
      <c r="O62" s="538" t="str">
        <f ca="1">IF(V62=1,"",IF(LEN(LOG入力!O62)=0,"",LOG入力!O62))</f>
        <v/>
      </c>
      <c r="P62" s="291" t="str">
        <f ca="1">IF(V62=1,"",IF($AA$4=1,"",IF(LOG入力!BG62=1,"",CONCATENATE($ER62,$FB62,$FL62,$FV62,$GF62))))</f>
        <v/>
      </c>
      <c r="Q62" s="291" t="str">
        <f ca="1">IF(V62=1,"",IF($AA$4=1,"",IF(LOG入力!BG62=1,"",CONCATENATE($ET62,$FD62,$FN62,$FX62,$GH62))))</f>
        <v/>
      </c>
      <c r="R62" s="573" t="str">
        <f ca="1">IF(V62=1,"",IF($AA$4=1,"",IF(LOG入力!BH62&gt;0,0,AA62)))</f>
        <v/>
      </c>
      <c r="S62" s="293" t="str">
        <f t="shared" ca="1" si="2"/>
        <v/>
      </c>
      <c r="T62" s="29"/>
      <c r="U62" s="38"/>
      <c r="V62" s="196">
        <f ca="1">LOG入力!AN62</f>
        <v>1</v>
      </c>
      <c r="W62" s="38"/>
      <c r="X62" s="516" t="str">
        <f t="shared" ca="1" si="3"/>
        <v/>
      </c>
      <c r="Y62" s="515" t="str">
        <f t="shared" ca="1" si="4"/>
        <v/>
      </c>
      <c r="Z62" s="518" t="str">
        <f t="shared" ca="1" si="5"/>
        <v/>
      </c>
      <c r="AA62" s="574" t="str">
        <f t="shared" ca="1" si="6"/>
        <v/>
      </c>
      <c r="AC62" s="6" t="str">
        <f t="shared" ca="1" si="7"/>
        <v/>
      </c>
      <c r="AD62" s="6" t="str">
        <f t="shared" ca="1" si="8"/>
        <v/>
      </c>
      <c r="AE62" s="6" t="str">
        <f t="shared" ca="1" si="9"/>
        <v/>
      </c>
      <c r="AF62" s="6" t="str">
        <f t="shared" ca="1" si="10"/>
        <v/>
      </c>
      <c r="AG62" s="6" t="str">
        <f t="shared" ca="1" si="11"/>
        <v/>
      </c>
      <c r="AH62" s="6" t="str">
        <f t="shared" ca="1" si="12"/>
        <v/>
      </c>
      <c r="AI62" s="6" t="str">
        <f t="shared" ca="1" si="13"/>
        <v/>
      </c>
      <c r="AJ62" s="6" t="str">
        <f t="shared" ca="1" si="14"/>
        <v/>
      </c>
      <c r="AK62" s="6" t="str">
        <f t="shared" ca="1" si="15"/>
        <v/>
      </c>
      <c r="AL62" s="6" t="str">
        <f t="shared" ca="1" si="16"/>
        <v/>
      </c>
      <c r="AM62" s="6" t="str">
        <f t="shared" ca="1" si="17"/>
        <v/>
      </c>
      <c r="AN62" s="6" t="str">
        <f t="shared" ca="1" si="18"/>
        <v/>
      </c>
      <c r="AO62" s="6" t="str">
        <f t="shared" ca="1" si="19"/>
        <v/>
      </c>
      <c r="AP62" s="6" t="str">
        <f t="shared" ca="1" si="20"/>
        <v/>
      </c>
      <c r="AQ62" s="6" t="str">
        <f t="shared" ca="1" si="21"/>
        <v/>
      </c>
      <c r="AR62" s="6" t="str">
        <f t="shared" ca="1" si="22"/>
        <v/>
      </c>
      <c r="AS62" s="6" t="str">
        <f t="shared" ca="1" si="23"/>
        <v/>
      </c>
      <c r="AT62" s="6" t="str">
        <f t="shared" ca="1" si="24"/>
        <v/>
      </c>
      <c r="AU62" s="6" t="str">
        <f t="shared" ca="1" si="25"/>
        <v/>
      </c>
      <c r="AV62" s="6" t="str">
        <f t="shared" ca="1" si="26"/>
        <v/>
      </c>
      <c r="AW62" s="6" t="str">
        <f t="shared" ca="1" si="27"/>
        <v/>
      </c>
      <c r="AY62" s="6" t="str">
        <f t="shared" ca="1" si="28"/>
        <v/>
      </c>
      <c r="AZ62" s="6" t="str">
        <f t="shared" ca="1" si="29"/>
        <v/>
      </c>
      <c r="BA62" s="6" t="str">
        <f t="shared" ca="1" si="30"/>
        <v/>
      </c>
      <c r="BB62" s="6" t="str">
        <f t="shared" ca="1" si="31"/>
        <v/>
      </c>
      <c r="BC62" s="6" t="str">
        <f t="shared" ca="1" si="32"/>
        <v/>
      </c>
      <c r="BD62" s="6" t="str">
        <f t="shared" ca="1" si="33"/>
        <v/>
      </c>
      <c r="BE62" s="6" t="str">
        <f t="shared" ca="1" si="34"/>
        <v/>
      </c>
      <c r="BF62" s="6" t="str">
        <f t="shared" ca="1" si="35"/>
        <v/>
      </c>
      <c r="BG62" s="6" t="str">
        <f t="shared" ca="1" si="36"/>
        <v/>
      </c>
      <c r="BH62" s="6" t="str">
        <f t="shared" ca="1" si="37"/>
        <v/>
      </c>
      <c r="BI62" s="6" t="str">
        <f t="shared" ca="1" si="38"/>
        <v/>
      </c>
      <c r="BJ62" s="6" t="str">
        <f t="shared" ca="1" si="39"/>
        <v/>
      </c>
      <c r="BK62" s="6" t="str">
        <f t="shared" ca="1" si="40"/>
        <v/>
      </c>
      <c r="BL62" s="6" t="str">
        <f t="shared" ca="1" si="41"/>
        <v/>
      </c>
      <c r="BM62" s="6" t="str">
        <f t="shared" ca="1" si="42"/>
        <v/>
      </c>
      <c r="BN62" s="6" t="str">
        <f t="shared" ca="1" si="43"/>
        <v/>
      </c>
      <c r="BO62" s="6" t="str">
        <f t="shared" ca="1" si="44"/>
        <v/>
      </c>
      <c r="BP62" s="6" t="str">
        <f t="shared" ca="1" si="45"/>
        <v/>
      </c>
      <c r="BQ62" s="6" t="str">
        <f t="shared" ca="1" si="46"/>
        <v/>
      </c>
      <c r="BR62" s="6" t="str">
        <f t="shared" ca="1" si="47"/>
        <v/>
      </c>
      <c r="BS62" s="6" t="str">
        <f t="shared" ca="1" si="48"/>
        <v/>
      </c>
      <c r="BU62" s="6" t="str">
        <f t="shared" ca="1" si="49"/>
        <v/>
      </c>
      <c r="BW62" s="515" t="str">
        <f t="shared" ca="1" si="50"/>
        <v/>
      </c>
      <c r="BX62" s="515">
        <f t="shared" ca="1" si="51"/>
        <v>0</v>
      </c>
      <c r="BY62" s="515" t="str">
        <f t="shared" ca="1" si="52"/>
        <v/>
      </c>
      <c r="CA62" s="6">
        <f t="shared" ca="1" si="53"/>
        <v>1</v>
      </c>
      <c r="CC62" s="523" t="str">
        <f t="shared" ca="1" si="54"/>
        <v/>
      </c>
      <c r="CE62" s="6" t="str">
        <f t="shared" ca="1" si="55"/>
        <v/>
      </c>
      <c r="CG62" s="524" t="str">
        <f ca="1">IF(V62=1,"",IF($AA$4=1,"",IF(LOG入力!BH62&gt;0,"",IF(N62=0,"",IF(DX62=1,"",IF(HT62=0,"","★"))))))</f>
        <v/>
      </c>
      <c r="CI62" s="74" t="str">
        <f t="shared" ca="1" si="56"/>
        <v/>
      </c>
      <c r="CK62" s="525" t="str">
        <f ca="1">IF(V62=1,"",IF(LOG入力!BH62&gt;0,1,0))</f>
        <v/>
      </c>
      <c r="CL62" s="74" t="str">
        <f t="shared" ca="1" si="57"/>
        <v/>
      </c>
      <c r="CN62" s="74" t="str">
        <f t="shared" ca="1" si="58"/>
        <v/>
      </c>
      <c r="CO62" s="74" t="str">
        <f t="shared" ca="1" si="59"/>
        <v/>
      </c>
      <c r="CQ62" s="74" t="str">
        <f t="shared" ca="1" si="60"/>
        <v/>
      </c>
      <c r="CR62" s="74" t="str">
        <f t="shared" ca="1" si="61"/>
        <v/>
      </c>
      <c r="CS62" s="74" t="str">
        <f t="shared" ca="1" si="62"/>
        <v/>
      </c>
      <c r="CT62" s="74" t="str">
        <f t="shared" ca="1" si="63"/>
        <v/>
      </c>
      <c r="CU62" s="74" t="str">
        <f t="shared" ca="1" si="64"/>
        <v/>
      </c>
      <c r="CV62" s="74" t="str">
        <f t="shared" ca="1" si="65"/>
        <v/>
      </c>
      <c r="CW62" s="74" t="str">
        <f t="shared" ca="1" si="66"/>
        <v/>
      </c>
      <c r="CX62" s="74" t="str">
        <f t="shared" ca="1" si="67"/>
        <v/>
      </c>
      <c r="CY62" s="74" t="str">
        <f t="shared" ca="1" si="68"/>
        <v/>
      </c>
      <c r="CZ62" s="74" t="str">
        <f t="shared" ca="1" si="69"/>
        <v/>
      </c>
      <c r="DA62" s="74" t="str">
        <f t="shared" ca="1" si="70"/>
        <v/>
      </c>
      <c r="DB62" s="74" t="str">
        <f t="shared" ca="1" si="71"/>
        <v/>
      </c>
      <c r="DD62" s="74" t="str">
        <f t="shared" ca="1" si="72"/>
        <v/>
      </c>
      <c r="DE62" s="74" t="str">
        <f t="shared" ca="1" si="73"/>
        <v/>
      </c>
      <c r="DF62" s="74" t="str">
        <f t="shared" ca="1" si="74"/>
        <v/>
      </c>
      <c r="DG62" s="74" t="str">
        <f t="shared" ca="1" si="75"/>
        <v/>
      </c>
      <c r="DH62" s="74" t="str">
        <f t="shared" ca="1" si="76"/>
        <v/>
      </c>
      <c r="DI62" s="74" t="str">
        <f t="shared" ca="1" si="77"/>
        <v/>
      </c>
      <c r="DJ62" s="74" t="str">
        <f t="shared" ca="1" si="78"/>
        <v/>
      </c>
      <c r="DK62" s="74" t="str">
        <f t="shared" ca="1" si="79"/>
        <v/>
      </c>
      <c r="DL62" s="74" t="str">
        <f t="shared" ca="1" si="80"/>
        <v/>
      </c>
      <c r="DM62" s="74" t="str">
        <f t="shared" ca="1" si="81"/>
        <v/>
      </c>
      <c r="DN62" s="74" t="str">
        <f t="shared" ca="1" si="82"/>
        <v/>
      </c>
      <c r="DO62" s="74" t="str">
        <f t="shared" ca="1" si="83"/>
        <v/>
      </c>
      <c r="DQ62" s="74" t="str">
        <f t="shared" ca="1" si="84"/>
        <v/>
      </c>
      <c r="DS62" s="74" t="str">
        <f t="shared" ca="1" si="85"/>
        <v/>
      </c>
      <c r="DT62" s="74" t="str">
        <f t="shared" ca="1" si="86"/>
        <v/>
      </c>
      <c r="DV62" s="525" t="str">
        <f t="shared" ca="1" si="87"/>
        <v/>
      </c>
      <c r="DW62" s="74" t="str">
        <f t="shared" ca="1" si="88"/>
        <v/>
      </c>
      <c r="DX62" s="485" t="str">
        <f t="shared" ca="1" si="89"/>
        <v/>
      </c>
      <c r="DY62" s="74" t="str">
        <f t="shared" ca="1" si="90"/>
        <v/>
      </c>
      <c r="DZ62" s="74" t="str">
        <f t="shared" ca="1" si="91"/>
        <v/>
      </c>
      <c r="EA62" s="74" t="str">
        <f t="shared" ca="1" si="92"/>
        <v/>
      </c>
      <c r="EC62" s="74" t="str">
        <f t="shared" ca="1" si="93"/>
        <v/>
      </c>
      <c r="ED62" s="74" t="str">
        <f t="shared" ca="1" si="94"/>
        <v/>
      </c>
      <c r="EE62" s="74" t="str">
        <f t="shared" ca="1" si="95"/>
        <v/>
      </c>
      <c r="EG62" s="479" t="str">
        <f ca="1">IF(V62=1,"",IF(LOG入力!BH62&gt;0,0,IF(CG62="★",0,IF(R62=1,0,IF(N62=0,0,1)))))</f>
        <v/>
      </c>
      <c r="EH62" s="483" t="str">
        <f t="shared" ca="1" si="96"/>
        <v/>
      </c>
      <c r="EI62" s="483" t="str">
        <f t="shared" ca="1" si="97"/>
        <v/>
      </c>
      <c r="EJ62" s="483" t="str">
        <f t="shared" ca="1" si="98"/>
        <v/>
      </c>
      <c r="EL62" s="71">
        <f t="shared" ca="1" si="99"/>
        <v>0</v>
      </c>
      <c r="EM62" s="6">
        <f t="shared" ca="1" si="100"/>
        <v>0</v>
      </c>
      <c r="EN62" s="6" t="str">
        <f t="shared" ca="1" si="101"/>
        <v/>
      </c>
      <c r="EO62" s="6">
        <f ca="1">IF(LOG入力!BH62&gt;0,0,IF(EM62=0,0,(IF(COUNTIF($EN$19:EN62,EN62)=1,IF($FS$3="N",1,IF(EH62=1,1,0))))))</f>
        <v>0</v>
      </c>
      <c r="EP62" s="6" t="str">
        <f ca="1">IF(LOG入力!BH62&gt;0,"",IF(EO62=1,$X62,""))</f>
        <v/>
      </c>
      <c r="EQ62" s="6" t="str">
        <f ca="1">IF(LOG入力!BH62&gt;0,"",IF(EO62=1,$Y62,""))</f>
        <v/>
      </c>
      <c r="ER62" s="520" t="str">
        <f ca="1">IF(LOG入力!BH62&gt;0,"",IF(COUNTIF($EP$19:$EP62,EP62)=1,EP62,""))</f>
        <v/>
      </c>
      <c r="ES62" s="520">
        <f ca="1">IF(LOG入力!BH62&gt;0,0,IF((EL62=1),IF(($ER62=""),0,1),0))</f>
        <v>0</v>
      </c>
      <c r="ET62" s="520" t="str">
        <f ca="1">IF(LOG入力!BH62&gt;0,"",IF(COUNTIF($EQ$19:EQ62,EQ62)=1,EQ62,""))</f>
        <v/>
      </c>
      <c r="EU62" s="539">
        <f ca="1">IF(LOG入力!BH62&gt;0,0,IF((EL62=1),IF(($ET62=""),0,1),0))</f>
        <v>0</v>
      </c>
      <c r="EV62" s="71">
        <f t="shared" ca="1" si="102"/>
        <v>0</v>
      </c>
      <c r="EW62" s="6">
        <f t="shared" ca="1" si="103"/>
        <v>0</v>
      </c>
      <c r="EX62" s="6" t="str">
        <f t="shared" ca="1" si="104"/>
        <v/>
      </c>
      <c r="EY62" s="6">
        <f ca="1">IF(LOG入力!BH62&gt;0,0,IF(EW62=0,0,(IF(COUNTIF($EX$19:EX62,EX62)=1,IF($FS$3="N",1,IF(EH62=1,1,0))))))</f>
        <v>0</v>
      </c>
      <c r="EZ62" s="6" t="str">
        <f ca="1">IF(LOG入力!BH62&gt;0,"",IF(EY62=1,$X62,""))</f>
        <v/>
      </c>
      <c r="FA62" s="6" t="str">
        <f ca="1">IF(LOG入力!BH62&gt;0,"",IF(EY62=1,$Y62,""))</f>
        <v/>
      </c>
      <c r="FB62" s="6" t="str">
        <f ca="1">IF(LOG入力!BH62&gt;0,"",IF(COUNTIF($EZ$19:$EZ62,EZ62)=1,EZ62,""))</f>
        <v/>
      </c>
      <c r="FC62" s="6">
        <f ca="1">IF(LOG入力!BH62&gt;0,0,IF((EV62=1),IF(($FB62=""),0,1),0))</f>
        <v>0</v>
      </c>
      <c r="FD62" s="6" t="str">
        <f ca="1">IF(LOG入力!BH62&gt;0,"",IF(COUNTIF($FA$19:FA62,FA62)=1,FA62,""))</f>
        <v/>
      </c>
      <c r="FE62" s="72">
        <f ca="1">IF(LOG入力!BH62&gt;0,0,IF((EV62=1),IF(($FD62=""),0,1),0))</f>
        <v>0</v>
      </c>
      <c r="FF62" s="71">
        <f t="shared" ca="1" si="105"/>
        <v>0</v>
      </c>
      <c r="FG62" s="6">
        <f t="shared" ca="1" si="106"/>
        <v>0</v>
      </c>
      <c r="FH62" s="6" t="str">
        <f t="shared" ca="1" si="107"/>
        <v/>
      </c>
      <c r="FI62" s="6">
        <f ca="1">IF(LOG入力!BH62&gt;0,0,IF(FG62=0,0,(IF(COUNTIF($FH$19:FH62,FH62)=1,IF($FS$3="N",1,IF(EH62=1,1,0))))))</f>
        <v>0</v>
      </c>
      <c r="FJ62" s="6" t="str">
        <f ca="1">IF(LOG入力!BH62&gt;0,"",IF(FI62=1,$X62,""))</f>
        <v/>
      </c>
      <c r="FK62" s="6" t="str">
        <f ca="1">IF(LOG入力!BH62&gt;0,"",IF(FI62=1,$Y62,""))</f>
        <v/>
      </c>
      <c r="FL62" s="6" t="str">
        <f ca="1">IF(LOG入力!BH62&gt;0,"",IF(COUNTIF($FJ$19:$FJ62,FJ62)=1,FJ62,""))</f>
        <v/>
      </c>
      <c r="FM62" s="6">
        <f ca="1">IF(LOG入力!BH62&gt;0,0,IF((FF62=1),IF(($FL62=""),0,1),0))</f>
        <v>0</v>
      </c>
      <c r="FN62" s="6" t="str">
        <f ca="1">IF(LOG入力!BH62&gt;0,"",IF(COUNTIF($FK$19:FK62,FK62)=1,FK62,""))</f>
        <v/>
      </c>
      <c r="FO62" s="72">
        <f ca="1">IF(LOG入力!BH62&gt;0,0,IF((FF62=1),IF(($FN62=""),0,1),0))</f>
        <v>0</v>
      </c>
      <c r="FP62" s="71">
        <f t="shared" ca="1" si="108"/>
        <v>0</v>
      </c>
      <c r="FQ62" s="6">
        <f t="shared" ca="1" si="109"/>
        <v>0</v>
      </c>
      <c r="FR62" s="6" t="str">
        <f t="shared" ca="1" si="110"/>
        <v/>
      </c>
      <c r="FS62" s="6">
        <f ca="1">IF(LOG入力!BH62&gt;0,0,IF(FQ62=0,0,(IF(COUNTIF($FR$19:FR62,FR62)=1,IF($FS$3="N",1,IF(EH62=1,1,0))))))</f>
        <v>0</v>
      </c>
      <c r="FT62" s="6" t="str">
        <f ca="1">IF(LOG入力!BH62&gt;0,"",IF(FS62=1,$X62,""))</f>
        <v/>
      </c>
      <c r="FU62" s="6" t="str">
        <f ca="1">IF(LOG入力!BH62&gt;0,"",IF(FS62=1,$Y62,""))</f>
        <v/>
      </c>
      <c r="FV62" s="6" t="str">
        <f ca="1">IF(LOG入力!BH62&gt;0,"",IF(COUNTIF($FT$19:$FT62,FT62)=1,FT62,""))</f>
        <v/>
      </c>
      <c r="FW62" s="6">
        <f ca="1">IF(LOG入力!BH62&gt;0,0,IF((FP62=1),IF(($FV62=""),0,1),0))</f>
        <v>0</v>
      </c>
      <c r="FX62" s="6" t="str">
        <f ca="1">IF(LOG入力!BH62&gt;0,"",IF(COUNTIF($FU$19:FU62,FU62)=1,FU62,""))</f>
        <v/>
      </c>
      <c r="FY62" s="72">
        <f ca="1">IF(LOG入力!BH62&gt;0,0,IF((FP62=1),IF(($FX62=""),0,1),0))</f>
        <v>0</v>
      </c>
      <c r="FZ62" s="71">
        <f t="shared" ca="1" si="111"/>
        <v>0</v>
      </c>
      <c r="GA62" s="6">
        <f t="shared" ca="1" si="112"/>
        <v>0</v>
      </c>
      <c r="GB62" s="6" t="str">
        <f t="shared" ca="1" si="113"/>
        <v/>
      </c>
      <c r="GC62" s="6">
        <f ca="1">IF(LOG入力!BH62&gt;0,0,IF(GA62=0,0,(IF(COUNTIF($GB$19:GB62,GB62)=1,IF($FS$3="N",1,IF(EH62=1,1,0))))))</f>
        <v>0</v>
      </c>
      <c r="GD62" s="6" t="str">
        <f ca="1">IF(LOG入力!BH62&gt;0,"",IF(GC62=1,$X62,""))</f>
        <v/>
      </c>
      <c r="GE62" s="6" t="str">
        <f ca="1">IF(LOG入力!BH62&gt;0,"",IF(GC62=1,$Y62,""))</f>
        <v/>
      </c>
      <c r="GF62" s="6" t="str">
        <f ca="1">IF(LOG入力!BH62&gt;0,"",IF(COUNTIF($GD$19:$GD62,GD62)=1,GD62,""))</f>
        <v/>
      </c>
      <c r="GG62" s="6">
        <f ca="1">IF(LOG入力!BH62&gt;0,0,IF((FZ62=1),IF(($GF62=""),0,1),0))</f>
        <v>0</v>
      </c>
      <c r="GH62" s="6" t="str">
        <f ca="1">IF(LOG入力!BH62&gt;0,"",IF(COUNTIF($GE$19:GE62,GE62)=1,GE62,""))</f>
        <v/>
      </c>
      <c r="GI62" s="72">
        <f ca="1">IF(LOG入力!BH62&gt;0,0,IF((FZ62=1),IF(($GH62=""),0,1),0))</f>
        <v>0</v>
      </c>
      <c r="GK62" s="455" t="str">
        <f ca="1">IF(V62=1,"",IF(LEN(LOG入力!AS62)=0,"",LOG入力!AS62))</f>
        <v/>
      </c>
      <c r="GL62" s="378" t="str">
        <f t="shared" ca="1" si="114"/>
        <v/>
      </c>
      <c r="GM62" s="378" t="str">
        <f t="shared" ca="1" si="115"/>
        <v/>
      </c>
      <c r="GN62" s="74" t="str">
        <f t="shared" ca="1" si="116"/>
        <v/>
      </c>
      <c r="GO62" s="74" t="str">
        <f t="shared" ca="1" si="117"/>
        <v/>
      </c>
      <c r="GQ62" s="74" t="str">
        <f t="shared" ca="1" si="118"/>
        <v/>
      </c>
      <c r="GR62" s="74" t="str">
        <f t="shared" ca="1" si="119"/>
        <v/>
      </c>
      <c r="GS62" s="74" t="str">
        <f t="shared" ca="1" si="120"/>
        <v/>
      </c>
      <c r="GT62" s="74" t="str">
        <f t="shared" ca="1" si="121"/>
        <v/>
      </c>
      <c r="GU62" s="74" t="str">
        <f t="shared" ca="1" si="122"/>
        <v/>
      </c>
      <c r="GV62" s="74" t="str">
        <f t="shared" ca="1" si="123"/>
        <v/>
      </c>
      <c r="GX62" s="74" t="str">
        <f t="shared" ca="1" si="124"/>
        <v/>
      </c>
      <c r="GY62" s="74" t="str">
        <f t="shared" ca="1" si="125"/>
        <v/>
      </c>
      <c r="GZ62" s="74" t="str">
        <f ca="1">IF(V62=1,"",IF(LOG入力!BH62&gt;0,0,IF(GY62=0,0,IF((VALUE((TYPE(VALUE(J62)))))=16,0,IF(VALUE(J62)&lt;60,1,IF(VALUE(J62)&lt;100,0,IF(VALUE(J62)&lt;600,2,0)))))))</f>
        <v/>
      </c>
      <c r="HA62" s="74" t="str">
        <f t="shared" ca="1" si="126"/>
        <v/>
      </c>
      <c r="HB62" s="74" t="str">
        <f ca="1">IF(V62=1,"",IF(LOG入力!BH62&gt;0,0,IF(HA62=0,0,IF((VALUE((TYPE(VALUE(L62)))))=16,0,IF(VALUE(L62)&lt;60,1,IF(VALUE(L62)&lt;100,0,IF(VALUE(L62)&lt;600,2,0)))))))</f>
        <v/>
      </c>
      <c r="HD62" s="74" t="str">
        <f t="shared" ca="1" si="127"/>
        <v/>
      </c>
      <c r="HF62" s="74" t="str">
        <f t="shared" ca="1" si="128"/>
        <v/>
      </c>
      <c r="HG62" s="74" t="str">
        <f t="shared" ca="1" si="129"/>
        <v/>
      </c>
      <c r="HH62" s="74" t="str">
        <f t="shared" ca="1" si="130"/>
        <v/>
      </c>
      <c r="HI62" s="74" t="str">
        <f t="shared" ca="1" si="131"/>
        <v/>
      </c>
      <c r="HJ62" s="74" t="str">
        <f t="shared" ca="1" si="132"/>
        <v/>
      </c>
      <c r="HK62" s="74" t="str">
        <f t="shared" ca="1" si="133"/>
        <v/>
      </c>
      <c r="HL62" s="74" t="str">
        <f t="shared" ca="1" si="134"/>
        <v/>
      </c>
      <c r="HM62" s="74" t="str">
        <f t="shared" ca="1" si="135"/>
        <v/>
      </c>
      <c r="HN62" s="74" t="str">
        <f t="shared" ca="1" si="136"/>
        <v/>
      </c>
      <c r="HO62" s="529" t="str">
        <f t="shared" ca="1" si="137"/>
        <v/>
      </c>
      <c r="HP62" s="74" t="str">
        <f t="shared" ca="1" si="138"/>
        <v/>
      </c>
      <c r="HQ62" s="74" t="str">
        <f t="shared" ca="1" si="139"/>
        <v/>
      </c>
      <c r="HR62" s="74" t="str">
        <f t="shared" ca="1" si="140"/>
        <v/>
      </c>
      <c r="HS62" s="74" t="str">
        <f t="shared" ca="1" si="141"/>
        <v/>
      </c>
      <c r="HT62" s="74" t="str">
        <f ca="1">IF(V62=1,"",IF(LOG入力!BH62&gt;0,0,IF(DV62=1,0,IF(N62="0",0,IF(SUM(HD62:HS62)&gt;0,1,0)))))</f>
        <v/>
      </c>
      <c r="HV62" s="152" t="s">
        <v>206</v>
      </c>
      <c r="HW62" s="153" t="s">
        <v>173</v>
      </c>
    </row>
    <row r="63" spans="1:231" x14ac:dyDescent="0.15">
      <c r="A63" s="5"/>
      <c r="B63" s="532" t="str">
        <f t="shared" ca="1" si="0"/>
        <v/>
      </c>
      <c r="C63" s="561" t="str">
        <f ca="1">LOG入力!AP63</f>
        <v/>
      </c>
      <c r="D63" s="534" t="str">
        <f ca="1">LOG入力!AQ63</f>
        <v/>
      </c>
      <c r="E63" s="534" t="str">
        <f ca="1">LOG入力!AR63</f>
        <v/>
      </c>
      <c r="F63" s="535" t="str">
        <f t="shared" ca="1" si="1"/>
        <v/>
      </c>
      <c r="G63" s="585" t="str">
        <f ca="1">LOG入力!AT63</f>
        <v/>
      </c>
      <c r="H63" s="542" t="str">
        <f ca="1">LOG入力!AU63</f>
        <v/>
      </c>
      <c r="I63" s="542" t="str">
        <f ca="1">LOG入力!AV63</f>
        <v/>
      </c>
      <c r="J63" s="577" t="str">
        <f ca="1">LOG入力!AW63</f>
        <v/>
      </c>
      <c r="K63" s="578" t="str">
        <f ca="1">LOG入力!BJ63</f>
        <v/>
      </c>
      <c r="L63" s="577" t="str">
        <f ca="1">LOG入力!AY63</f>
        <v/>
      </c>
      <c r="M63" s="545" t="str">
        <f ca="1">LOG入力!BK63</f>
        <v/>
      </c>
      <c r="N63" s="512" t="str">
        <f ca="1">IF(V63=1,"",IF(LOG入力!AJ63=1,"1",LOG入力!BA63))</f>
        <v/>
      </c>
      <c r="O63" s="538" t="str">
        <f ca="1">IF(V63=1,"",IF(LEN(LOG入力!O63)=0,"",LOG入力!O63))</f>
        <v/>
      </c>
      <c r="P63" s="291" t="str">
        <f ca="1">IF(V63=1,"",IF($AA$4=1,"",IF(LOG入力!BG63=1,"",CONCATENATE($ER63,$FB63,$FL63,$FV63,$GF63))))</f>
        <v/>
      </c>
      <c r="Q63" s="291" t="str">
        <f ca="1">IF(V63=1,"",IF($AA$4=1,"",IF(LOG入力!BG63=1,"",CONCATENATE($ET63,$FD63,$FN63,$FX63,$GH63))))</f>
        <v/>
      </c>
      <c r="R63" s="573" t="str">
        <f ca="1">IF(V63=1,"",IF($AA$4=1,"",IF(LOG入力!BH63&gt;0,0,AA63)))</f>
        <v/>
      </c>
      <c r="S63" s="293" t="str">
        <f t="shared" ca="1" si="2"/>
        <v/>
      </c>
      <c r="T63" s="29"/>
      <c r="U63" s="38"/>
      <c r="V63" s="196">
        <f ca="1">LOG入力!AN63</f>
        <v>1</v>
      </c>
      <c r="W63" s="38"/>
      <c r="X63" s="516" t="str">
        <f t="shared" ca="1" si="3"/>
        <v/>
      </c>
      <c r="Y63" s="515" t="str">
        <f t="shared" ca="1" si="4"/>
        <v/>
      </c>
      <c r="Z63" s="518" t="str">
        <f t="shared" ca="1" si="5"/>
        <v/>
      </c>
      <c r="AA63" s="574" t="str">
        <f t="shared" ca="1" si="6"/>
        <v/>
      </c>
      <c r="AC63" s="6" t="str">
        <f t="shared" ca="1" si="7"/>
        <v/>
      </c>
      <c r="AD63" s="6" t="str">
        <f t="shared" ca="1" si="8"/>
        <v/>
      </c>
      <c r="AE63" s="6" t="str">
        <f t="shared" ca="1" si="9"/>
        <v/>
      </c>
      <c r="AF63" s="6" t="str">
        <f t="shared" ca="1" si="10"/>
        <v/>
      </c>
      <c r="AG63" s="6" t="str">
        <f t="shared" ca="1" si="11"/>
        <v/>
      </c>
      <c r="AH63" s="6" t="str">
        <f t="shared" ca="1" si="12"/>
        <v/>
      </c>
      <c r="AI63" s="6" t="str">
        <f t="shared" ca="1" si="13"/>
        <v/>
      </c>
      <c r="AJ63" s="6" t="str">
        <f t="shared" ca="1" si="14"/>
        <v/>
      </c>
      <c r="AK63" s="6" t="str">
        <f t="shared" ca="1" si="15"/>
        <v/>
      </c>
      <c r="AL63" s="6" t="str">
        <f t="shared" ca="1" si="16"/>
        <v/>
      </c>
      <c r="AM63" s="6" t="str">
        <f t="shared" ca="1" si="17"/>
        <v/>
      </c>
      <c r="AN63" s="6" t="str">
        <f t="shared" ca="1" si="18"/>
        <v/>
      </c>
      <c r="AO63" s="6" t="str">
        <f t="shared" ca="1" si="19"/>
        <v/>
      </c>
      <c r="AP63" s="6" t="str">
        <f t="shared" ca="1" si="20"/>
        <v/>
      </c>
      <c r="AQ63" s="6" t="str">
        <f t="shared" ca="1" si="21"/>
        <v/>
      </c>
      <c r="AR63" s="6" t="str">
        <f t="shared" ca="1" si="22"/>
        <v/>
      </c>
      <c r="AS63" s="6" t="str">
        <f t="shared" ca="1" si="23"/>
        <v/>
      </c>
      <c r="AT63" s="6" t="str">
        <f t="shared" ca="1" si="24"/>
        <v/>
      </c>
      <c r="AU63" s="6" t="str">
        <f t="shared" ca="1" si="25"/>
        <v/>
      </c>
      <c r="AV63" s="6" t="str">
        <f t="shared" ca="1" si="26"/>
        <v/>
      </c>
      <c r="AW63" s="6" t="str">
        <f t="shared" ca="1" si="27"/>
        <v/>
      </c>
      <c r="AY63" s="6" t="str">
        <f t="shared" ca="1" si="28"/>
        <v/>
      </c>
      <c r="AZ63" s="6" t="str">
        <f t="shared" ca="1" si="29"/>
        <v/>
      </c>
      <c r="BA63" s="6" t="str">
        <f t="shared" ca="1" si="30"/>
        <v/>
      </c>
      <c r="BB63" s="6" t="str">
        <f t="shared" ca="1" si="31"/>
        <v/>
      </c>
      <c r="BC63" s="6" t="str">
        <f t="shared" ca="1" si="32"/>
        <v/>
      </c>
      <c r="BD63" s="6" t="str">
        <f t="shared" ca="1" si="33"/>
        <v/>
      </c>
      <c r="BE63" s="6" t="str">
        <f t="shared" ca="1" si="34"/>
        <v/>
      </c>
      <c r="BF63" s="6" t="str">
        <f t="shared" ca="1" si="35"/>
        <v/>
      </c>
      <c r="BG63" s="6" t="str">
        <f t="shared" ca="1" si="36"/>
        <v/>
      </c>
      <c r="BH63" s="6" t="str">
        <f t="shared" ca="1" si="37"/>
        <v/>
      </c>
      <c r="BI63" s="6" t="str">
        <f t="shared" ca="1" si="38"/>
        <v/>
      </c>
      <c r="BJ63" s="6" t="str">
        <f t="shared" ca="1" si="39"/>
        <v/>
      </c>
      <c r="BK63" s="6" t="str">
        <f t="shared" ca="1" si="40"/>
        <v/>
      </c>
      <c r="BL63" s="6" t="str">
        <f t="shared" ca="1" si="41"/>
        <v/>
      </c>
      <c r="BM63" s="6" t="str">
        <f t="shared" ca="1" si="42"/>
        <v/>
      </c>
      <c r="BN63" s="6" t="str">
        <f t="shared" ca="1" si="43"/>
        <v/>
      </c>
      <c r="BO63" s="6" t="str">
        <f t="shared" ca="1" si="44"/>
        <v/>
      </c>
      <c r="BP63" s="6" t="str">
        <f t="shared" ca="1" si="45"/>
        <v/>
      </c>
      <c r="BQ63" s="6" t="str">
        <f t="shared" ca="1" si="46"/>
        <v/>
      </c>
      <c r="BR63" s="6" t="str">
        <f t="shared" ca="1" si="47"/>
        <v/>
      </c>
      <c r="BS63" s="6" t="str">
        <f t="shared" ca="1" si="48"/>
        <v/>
      </c>
      <c r="BU63" s="6" t="str">
        <f t="shared" ca="1" si="49"/>
        <v/>
      </c>
      <c r="BW63" s="515" t="str">
        <f t="shared" ca="1" si="50"/>
        <v/>
      </c>
      <c r="BX63" s="515">
        <f t="shared" ca="1" si="51"/>
        <v>0</v>
      </c>
      <c r="BY63" s="515" t="str">
        <f t="shared" ca="1" si="52"/>
        <v/>
      </c>
      <c r="CA63" s="6">
        <f t="shared" ca="1" si="53"/>
        <v>1</v>
      </c>
      <c r="CC63" s="523" t="str">
        <f t="shared" ca="1" si="54"/>
        <v/>
      </c>
      <c r="CE63" s="6" t="str">
        <f t="shared" ca="1" si="55"/>
        <v/>
      </c>
      <c r="CG63" s="524" t="str">
        <f ca="1">IF(V63=1,"",IF($AA$4=1,"",IF(LOG入力!BH63&gt;0,"",IF(N63=0,"",IF(DX63=1,"",IF(HT63=0,"","★"))))))</f>
        <v/>
      </c>
      <c r="CI63" s="74" t="str">
        <f t="shared" ca="1" si="56"/>
        <v/>
      </c>
      <c r="CK63" s="525" t="str">
        <f ca="1">IF(V63=1,"",IF(LOG入力!BH63&gt;0,1,0))</f>
        <v/>
      </c>
      <c r="CL63" s="74" t="str">
        <f t="shared" ca="1" si="57"/>
        <v/>
      </c>
      <c r="CN63" s="74" t="str">
        <f t="shared" ca="1" si="58"/>
        <v/>
      </c>
      <c r="CO63" s="74" t="str">
        <f t="shared" ca="1" si="59"/>
        <v/>
      </c>
      <c r="CQ63" s="74" t="str">
        <f t="shared" ca="1" si="60"/>
        <v/>
      </c>
      <c r="CR63" s="74" t="str">
        <f t="shared" ca="1" si="61"/>
        <v/>
      </c>
      <c r="CS63" s="74" t="str">
        <f t="shared" ca="1" si="62"/>
        <v/>
      </c>
      <c r="CT63" s="74" t="str">
        <f t="shared" ca="1" si="63"/>
        <v/>
      </c>
      <c r="CU63" s="74" t="str">
        <f t="shared" ca="1" si="64"/>
        <v/>
      </c>
      <c r="CV63" s="74" t="str">
        <f t="shared" ca="1" si="65"/>
        <v/>
      </c>
      <c r="CW63" s="74" t="str">
        <f t="shared" ca="1" si="66"/>
        <v/>
      </c>
      <c r="CX63" s="74" t="str">
        <f t="shared" ca="1" si="67"/>
        <v/>
      </c>
      <c r="CY63" s="74" t="str">
        <f t="shared" ca="1" si="68"/>
        <v/>
      </c>
      <c r="CZ63" s="74" t="str">
        <f t="shared" ca="1" si="69"/>
        <v/>
      </c>
      <c r="DA63" s="74" t="str">
        <f t="shared" ca="1" si="70"/>
        <v/>
      </c>
      <c r="DB63" s="74" t="str">
        <f t="shared" ca="1" si="71"/>
        <v/>
      </c>
      <c r="DD63" s="74" t="str">
        <f t="shared" ca="1" si="72"/>
        <v/>
      </c>
      <c r="DE63" s="74" t="str">
        <f t="shared" ca="1" si="73"/>
        <v/>
      </c>
      <c r="DF63" s="74" t="str">
        <f t="shared" ca="1" si="74"/>
        <v/>
      </c>
      <c r="DG63" s="74" t="str">
        <f t="shared" ca="1" si="75"/>
        <v/>
      </c>
      <c r="DH63" s="74" t="str">
        <f t="shared" ca="1" si="76"/>
        <v/>
      </c>
      <c r="DI63" s="74" t="str">
        <f t="shared" ca="1" si="77"/>
        <v/>
      </c>
      <c r="DJ63" s="74" t="str">
        <f t="shared" ca="1" si="78"/>
        <v/>
      </c>
      <c r="DK63" s="74" t="str">
        <f t="shared" ca="1" si="79"/>
        <v/>
      </c>
      <c r="DL63" s="74" t="str">
        <f t="shared" ca="1" si="80"/>
        <v/>
      </c>
      <c r="DM63" s="74" t="str">
        <f t="shared" ca="1" si="81"/>
        <v/>
      </c>
      <c r="DN63" s="74" t="str">
        <f t="shared" ca="1" si="82"/>
        <v/>
      </c>
      <c r="DO63" s="74" t="str">
        <f t="shared" ca="1" si="83"/>
        <v/>
      </c>
      <c r="DQ63" s="74" t="str">
        <f t="shared" ca="1" si="84"/>
        <v/>
      </c>
      <c r="DS63" s="74" t="str">
        <f t="shared" ca="1" si="85"/>
        <v/>
      </c>
      <c r="DT63" s="74" t="str">
        <f t="shared" ca="1" si="86"/>
        <v/>
      </c>
      <c r="DV63" s="525" t="str">
        <f t="shared" ca="1" si="87"/>
        <v/>
      </c>
      <c r="DW63" s="74" t="str">
        <f t="shared" ca="1" si="88"/>
        <v/>
      </c>
      <c r="DX63" s="485" t="str">
        <f t="shared" ca="1" si="89"/>
        <v/>
      </c>
      <c r="DY63" s="74" t="str">
        <f t="shared" ca="1" si="90"/>
        <v/>
      </c>
      <c r="DZ63" s="74" t="str">
        <f t="shared" ca="1" si="91"/>
        <v/>
      </c>
      <c r="EA63" s="74" t="str">
        <f t="shared" ca="1" si="92"/>
        <v/>
      </c>
      <c r="EC63" s="74" t="str">
        <f t="shared" ca="1" si="93"/>
        <v/>
      </c>
      <c r="ED63" s="74" t="str">
        <f t="shared" ca="1" si="94"/>
        <v/>
      </c>
      <c r="EE63" s="74" t="str">
        <f t="shared" ca="1" si="95"/>
        <v/>
      </c>
      <c r="EG63" s="479" t="str">
        <f ca="1">IF(V63=1,"",IF(LOG入力!BH63&gt;0,0,IF(CG63="★",0,IF(R63=1,0,IF(N63=0,0,1)))))</f>
        <v/>
      </c>
      <c r="EH63" s="483" t="str">
        <f t="shared" ca="1" si="96"/>
        <v/>
      </c>
      <c r="EI63" s="483" t="str">
        <f t="shared" ca="1" si="97"/>
        <v/>
      </c>
      <c r="EJ63" s="483" t="str">
        <f t="shared" ca="1" si="98"/>
        <v/>
      </c>
      <c r="EL63" s="71">
        <f t="shared" ca="1" si="99"/>
        <v>0</v>
      </c>
      <c r="EM63" s="6">
        <f t="shared" ca="1" si="100"/>
        <v>0</v>
      </c>
      <c r="EN63" s="6" t="str">
        <f t="shared" ca="1" si="101"/>
        <v/>
      </c>
      <c r="EO63" s="6">
        <f ca="1">IF(LOG入力!BH63&gt;0,0,IF(EM63=0,0,(IF(COUNTIF($EN$19:EN63,EN63)=1,IF($FS$3="N",1,IF(EH63=1,1,0))))))</f>
        <v>0</v>
      </c>
      <c r="EP63" s="6" t="str">
        <f ca="1">IF(LOG入力!BH63&gt;0,"",IF(EO63=1,$X63,""))</f>
        <v/>
      </c>
      <c r="EQ63" s="6" t="str">
        <f ca="1">IF(LOG入力!BH63&gt;0,"",IF(EO63=1,$Y63,""))</f>
        <v/>
      </c>
      <c r="ER63" s="520" t="str">
        <f ca="1">IF(LOG入力!BH63&gt;0,"",IF(COUNTIF($EP$19:$EP63,EP63)=1,EP63,""))</f>
        <v/>
      </c>
      <c r="ES63" s="520">
        <f ca="1">IF(LOG入力!BH63&gt;0,0,IF((EL63=1),IF(($ER63=""),0,1),0))</f>
        <v>0</v>
      </c>
      <c r="ET63" s="520" t="str">
        <f ca="1">IF(LOG入力!BH63&gt;0,"",IF(COUNTIF($EQ$19:EQ63,EQ63)=1,EQ63,""))</f>
        <v/>
      </c>
      <c r="EU63" s="539">
        <f ca="1">IF(LOG入力!BH63&gt;0,0,IF((EL63=1),IF(($ET63=""),0,1),0))</f>
        <v>0</v>
      </c>
      <c r="EV63" s="71">
        <f t="shared" ca="1" si="102"/>
        <v>0</v>
      </c>
      <c r="EW63" s="6">
        <f t="shared" ca="1" si="103"/>
        <v>0</v>
      </c>
      <c r="EX63" s="6" t="str">
        <f t="shared" ca="1" si="104"/>
        <v/>
      </c>
      <c r="EY63" s="6">
        <f ca="1">IF(LOG入力!BH63&gt;0,0,IF(EW63=0,0,(IF(COUNTIF($EX$19:EX63,EX63)=1,IF($FS$3="N",1,IF(EH63=1,1,0))))))</f>
        <v>0</v>
      </c>
      <c r="EZ63" s="6" t="str">
        <f ca="1">IF(LOG入力!BH63&gt;0,"",IF(EY63=1,$X63,""))</f>
        <v/>
      </c>
      <c r="FA63" s="6" t="str">
        <f ca="1">IF(LOG入力!BH63&gt;0,"",IF(EY63=1,$Y63,""))</f>
        <v/>
      </c>
      <c r="FB63" s="6" t="str">
        <f ca="1">IF(LOG入力!BH63&gt;0,"",IF(COUNTIF($EZ$19:$EZ63,EZ63)=1,EZ63,""))</f>
        <v/>
      </c>
      <c r="FC63" s="6">
        <f ca="1">IF(LOG入力!BH63&gt;0,0,IF((EV63=1),IF(($FB63=""),0,1),0))</f>
        <v>0</v>
      </c>
      <c r="FD63" s="6" t="str">
        <f ca="1">IF(LOG入力!BH63&gt;0,"",IF(COUNTIF($FA$19:FA63,FA63)=1,FA63,""))</f>
        <v/>
      </c>
      <c r="FE63" s="72">
        <f ca="1">IF(LOG入力!BH63&gt;0,0,IF((EV63=1),IF(($FD63=""),0,1),0))</f>
        <v>0</v>
      </c>
      <c r="FF63" s="71">
        <f t="shared" ca="1" si="105"/>
        <v>0</v>
      </c>
      <c r="FG63" s="6">
        <f t="shared" ca="1" si="106"/>
        <v>0</v>
      </c>
      <c r="FH63" s="6" t="str">
        <f t="shared" ca="1" si="107"/>
        <v/>
      </c>
      <c r="FI63" s="6">
        <f ca="1">IF(LOG入力!BH63&gt;0,0,IF(FG63=0,0,(IF(COUNTIF($FH$19:FH63,FH63)=1,IF($FS$3="N",1,IF(EH63=1,1,0))))))</f>
        <v>0</v>
      </c>
      <c r="FJ63" s="6" t="str">
        <f ca="1">IF(LOG入力!BH63&gt;0,"",IF(FI63=1,$X63,""))</f>
        <v/>
      </c>
      <c r="FK63" s="6" t="str">
        <f ca="1">IF(LOG入力!BH63&gt;0,"",IF(FI63=1,$Y63,""))</f>
        <v/>
      </c>
      <c r="FL63" s="6" t="str">
        <f ca="1">IF(LOG入力!BH63&gt;0,"",IF(COUNTIF($FJ$19:$FJ63,FJ63)=1,FJ63,""))</f>
        <v/>
      </c>
      <c r="FM63" s="6">
        <f ca="1">IF(LOG入力!BH63&gt;0,0,IF((FF63=1),IF(($FL63=""),0,1),0))</f>
        <v>0</v>
      </c>
      <c r="FN63" s="6" t="str">
        <f ca="1">IF(LOG入力!BH63&gt;0,"",IF(COUNTIF($FK$19:FK63,FK63)=1,FK63,""))</f>
        <v/>
      </c>
      <c r="FO63" s="72">
        <f ca="1">IF(LOG入力!BH63&gt;0,0,IF((FF63=1),IF(($FN63=""),0,1),0))</f>
        <v>0</v>
      </c>
      <c r="FP63" s="71">
        <f t="shared" ca="1" si="108"/>
        <v>0</v>
      </c>
      <c r="FQ63" s="6">
        <f t="shared" ca="1" si="109"/>
        <v>0</v>
      </c>
      <c r="FR63" s="6" t="str">
        <f t="shared" ca="1" si="110"/>
        <v/>
      </c>
      <c r="FS63" s="6">
        <f ca="1">IF(LOG入力!BH63&gt;0,0,IF(FQ63=0,0,(IF(COUNTIF($FR$19:FR63,FR63)=1,IF($FS$3="N",1,IF(EH63=1,1,0))))))</f>
        <v>0</v>
      </c>
      <c r="FT63" s="6" t="str">
        <f ca="1">IF(LOG入力!BH63&gt;0,"",IF(FS63=1,$X63,""))</f>
        <v/>
      </c>
      <c r="FU63" s="6" t="str">
        <f ca="1">IF(LOG入力!BH63&gt;0,"",IF(FS63=1,$Y63,""))</f>
        <v/>
      </c>
      <c r="FV63" s="6" t="str">
        <f ca="1">IF(LOG入力!BH63&gt;0,"",IF(COUNTIF($FT$19:$FT63,FT63)=1,FT63,""))</f>
        <v/>
      </c>
      <c r="FW63" s="6">
        <f ca="1">IF(LOG入力!BH63&gt;0,0,IF((FP63=1),IF(($FV63=""),0,1),0))</f>
        <v>0</v>
      </c>
      <c r="FX63" s="6" t="str">
        <f ca="1">IF(LOG入力!BH63&gt;0,"",IF(COUNTIF($FU$19:FU63,FU63)=1,FU63,""))</f>
        <v/>
      </c>
      <c r="FY63" s="72">
        <f ca="1">IF(LOG入力!BH63&gt;0,0,IF((FP63=1),IF(($FX63=""),0,1),0))</f>
        <v>0</v>
      </c>
      <c r="FZ63" s="71">
        <f t="shared" ca="1" si="111"/>
        <v>0</v>
      </c>
      <c r="GA63" s="6">
        <f t="shared" ca="1" si="112"/>
        <v>0</v>
      </c>
      <c r="GB63" s="6" t="str">
        <f t="shared" ca="1" si="113"/>
        <v/>
      </c>
      <c r="GC63" s="6">
        <f ca="1">IF(LOG入力!BH63&gt;0,0,IF(GA63=0,0,(IF(COUNTIF($GB$19:GB63,GB63)=1,IF($FS$3="N",1,IF(EH63=1,1,0))))))</f>
        <v>0</v>
      </c>
      <c r="GD63" s="6" t="str">
        <f ca="1">IF(LOG入力!BH63&gt;0,"",IF(GC63=1,$X63,""))</f>
        <v/>
      </c>
      <c r="GE63" s="6" t="str">
        <f ca="1">IF(LOG入力!BH63&gt;0,"",IF(GC63=1,$Y63,""))</f>
        <v/>
      </c>
      <c r="GF63" s="6" t="str">
        <f ca="1">IF(LOG入力!BH63&gt;0,"",IF(COUNTIF($GD$19:$GD63,GD63)=1,GD63,""))</f>
        <v/>
      </c>
      <c r="GG63" s="6">
        <f ca="1">IF(LOG入力!BH63&gt;0,0,IF((FZ63=1),IF(($GF63=""),0,1),0))</f>
        <v>0</v>
      </c>
      <c r="GH63" s="6" t="str">
        <f ca="1">IF(LOG入力!BH63&gt;0,"",IF(COUNTIF($GE$19:GE63,GE63)=1,GE63,""))</f>
        <v/>
      </c>
      <c r="GI63" s="72">
        <f ca="1">IF(LOG入力!BH63&gt;0,0,IF((FZ63=1),IF(($GH63=""),0,1),0))</f>
        <v>0</v>
      </c>
      <c r="GK63" s="455" t="str">
        <f ca="1">IF(V63=1,"",IF(LEN(LOG入力!AS63)=0,"",LOG入力!AS63))</f>
        <v/>
      </c>
      <c r="GL63" s="378" t="str">
        <f t="shared" ca="1" si="114"/>
        <v/>
      </c>
      <c r="GM63" s="378" t="str">
        <f t="shared" ca="1" si="115"/>
        <v/>
      </c>
      <c r="GN63" s="74" t="str">
        <f t="shared" ca="1" si="116"/>
        <v/>
      </c>
      <c r="GO63" s="74" t="str">
        <f t="shared" ca="1" si="117"/>
        <v/>
      </c>
      <c r="GQ63" s="74" t="str">
        <f t="shared" ca="1" si="118"/>
        <v/>
      </c>
      <c r="GR63" s="74" t="str">
        <f t="shared" ca="1" si="119"/>
        <v/>
      </c>
      <c r="GS63" s="74" t="str">
        <f t="shared" ca="1" si="120"/>
        <v/>
      </c>
      <c r="GT63" s="74" t="str">
        <f t="shared" ca="1" si="121"/>
        <v/>
      </c>
      <c r="GU63" s="74" t="str">
        <f t="shared" ca="1" si="122"/>
        <v/>
      </c>
      <c r="GV63" s="74" t="str">
        <f t="shared" ca="1" si="123"/>
        <v/>
      </c>
      <c r="GX63" s="74" t="str">
        <f t="shared" ca="1" si="124"/>
        <v/>
      </c>
      <c r="GY63" s="74" t="str">
        <f t="shared" ca="1" si="125"/>
        <v/>
      </c>
      <c r="GZ63" s="74" t="str">
        <f ca="1">IF(V63=1,"",IF(LOG入力!BH63&gt;0,0,IF(GY63=0,0,IF((VALUE((TYPE(VALUE(J63)))))=16,0,IF(VALUE(J63)&lt;60,1,IF(VALUE(J63)&lt;100,0,IF(VALUE(J63)&lt;600,2,0)))))))</f>
        <v/>
      </c>
      <c r="HA63" s="74" t="str">
        <f t="shared" ca="1" si="126"/>
        <v/>
      </c>
      <c r="HB63" s="74" t="str">
        <f ca="1">IF(V63=1,"",IF(LOG入力!BH63&gt;0,0,IF(HA63=0,0,IF((VALUE((TYPE(VALUE(L63)))))=16,0,IF(VALUE(L63)&lt;60,1,IF(VALUE(L63)&lt;100,0,IF(VALUE(L63)&lt;600,2,0)))))))</f>
        <v/>
      </c>
      <c r="HD63" s="74" t="str">
        <f t="shared" ca="1" si="127"/>
        <v/>
      </c>
      <c r="HF63" s="74" t="str">
        <f t="shared" ca="1" si="128"/>
        <v/>
      </c>
      <c r="HG63" s="74" t="str">
        <f t="shared" ca="1" si="129"/>
        <v/>
      </c>
      <c r="HH63" s="74" t="str">
        <f t="shared" ca="1" si="130"/>
        <v/>
      </c>
      <c r="HI63" s="74" t="str">
        <f t="shared" ca="1" si="131"/>
        <v/>
      </c>
      <c r="HJ63" s="74" t="str">
        <f t="shared" ca="1" si="132"/>
        <v/>
      </c>
      <c r="HK63" s="74" t="str">
        <f t="shared" ca="1" si="133"/>
        <v/>
      </c>
      <c r="HL63" s="74" t="str">
        <f t="shared" ca="1" si="134"/>
        <v/>
      </c>
      <c r="HM63" s="74" t="str">
        <f t="shared" ca="1" si="135"/>
        <v/>
      </c>
      <c r="HN63" s="74" t="str">
        <f t="shared" ca="1" si="136"/>
        <v/>
      </c>
      <c r="HO63" s="529" t="str">
        <f t="shared" ca="1" si="137"/>
        <v/>
      </c>
      <c r="HP63" s="74" t="str">
        <f t="shared" ca="1" si="138"/>
        <v/>
      </c>
      <c r="HQ63" s="74" t="str">
        <f t="shared" ca="1" si="139"/>
        <v/>
      </c>
      <c r="HR63" s="74" t="str">
        <f t="shared" ca="1" si="140"/>
        <v/>
      </c>
      <c r="HS63" s="74" t="str">
        <f t="shared" ca="1" si="141"/>
        <v/>
      </c>
      <c r="HT63" s="74" t="str">
        <f ca="1">IF(V63=1,"",IF(LOG入力!BH63&gt;0,0,IF(DV63=1,0,IF(N63="0",0,IF(SUM(HD63:HS63)&gt;0,1,0)))))</f>
        <v/>
      </c>
      <c r="HV63" s="152" t="s">
        <v>38</v>
      </c>
      <c r="HW63" s="153" t="s">
        <v>173</v>
      </c>
    </row>
    <row r="64" spans="1:231" x14ac:dyDescent="0.15">
      <c r="A64" s="5"/>
      <c r="B64" s="532" t="str">
        <f t="shared" ca="1" si="0"/>
        <v/>
      </c>
      <c r="C64" s="570" t="str">
        <f ca="1">LOG入力!AP64</f>
        <v/>
      </c>
      <c r="D64" s="534" t="str">
        <f ca="1">LOG入力!AQ64</f>
        <v/>
      </c>
      <c r="E64" s="534" t="str">
        <f ca="1">LOG入力!AR64</f>
        <v/>
      </c>
      <c r="F64" s="535" t="str">
        <f t="shared" ca="1" si="1"/>
        <v/>
      </c>
      <c r="G64" s="585" t="str">
        <f ca="1">LOG入力!AT64</f>
        <v/>
      </c>
      <c r="H64" s="542" t="str">
        <f ca="1">LOG入力!AU64</f>
        <v/>
      </c>
      <c r="I64" s="542" t="str">
        <f ca="1">LOG入力!AV64</f>
        <v/>
      </c>
      <c r="J64" s="577" t="str">
        <f ca="1">LOG入力!AW64</f>
        <v/>
      </c>
      <c r="K64" s="578" t="str">
        <f ca="1">LOG入力!BJ64</f>
        <v/>
      </c>
      <c r="L64" s="577" t="str">
        <f ca="1">LOG入力!AY64</f>
        <v/>
      </c>
      <c r="M64" s="545" t="str">
        <f ca="1">LOG入力!BK64</f>
        <v/>
      </c>
      <c r="N64" s="512" t="str">
        <f ca="1">IF(V64=1,"",IF(LOG入力!AJ64=1,"1",LOG入力!BA64))</f>
        <v/>
      </c>
      <c r="O64" s="538" t="str">
        <f ca="1">IF(V64=1,"",IF(LEN(LOG入力!O64)=0,"",LOG入力!O64))</f>
        <v/>
      </c>
      <c r="P64" s="291" t="str">
        <f ca="1">IF(V64=1,"",IF($AA$4=1,"",IF(LOG入力!BG64=1,"",CONCATENATE($ER64,$FB64,$FL64,$FV64,$GF64))))</f>
        <v/>
      </c>
      <c r="Q64" s="291" t="str">
        <f ca="1">IF(V64=1,"",IF($AA$4=1,"",IF(LOG入力!BG64=1,"",CONCATENATE($ET64,$FD64,$FN64,$FX64,$GH64))))</f>
        <v/>
      </c>
      <c r="R64" s="573" t="str">
        <f ca="1">IF(V64=1,"",IF($AA$4=1,"",IF(LOG入力!BH64&gt;0,0,AA64)))</f>
        <v/>
      </c>
      <c r="S64" s="293" t="str">
        <f t="shared" ca="1" si="2"/>
        <v/>
      </c>
      <c r="T64" s="29"/>
      <c r="U64" s="38"/>
      <c r="V64" s="196">
        <f ca="1">LOG入力!AN64</f>
        <v>1</v>
      </c>
      <c r="W64" s="38"/>
      <c r="X64" s="516" t="str">
        <f t="shared" ca="1" si="3"/>
        <v/>
      </c>
      <c r="Y64" s="515" t="str">
        <f t="shared" ca="1" si="4"/>
        <v/>
      </c>
      <c r="Z64" s="518" t="str">
        <f t="shared" ca="1" si="5"/>
        <v/>
      </c>
      <c r="AA64" s="574" t="str">
        <f t="shared" ca="1" si="6"/>
        <v/>
      </c>
      <c r="AC64" s="6" t="str">
        <f t="shared" ca="1" si="7"/>
        <v/>
      </c>
      <c r="AD64" s="6" t="str">
        <f t="shared" ca="1" si="8"/>
        <v/>
      </c>
      <c r="AE64" s="6" t="str">
        <f t="shared" ca="1" si="9"/>
        <v/>
      </c>
      <c r="AF64" s="6" t="str">
        <f t="shared" ca="1" si="10"/>
        <v/>
      </c>
      <c r="AG64" s="6" t="str">
        <f t="shared" ca="1" si="11"/>
        <v/>
      </c>
      <c r="AH64" s="6" t="str">
        <f t="shared" ca="1" si="12"/>
        <v/>
      </c>
      <c r="AI64" s="6" t="str">
        <f t="shared" ca="1" si="13"/>
        <v/>
      </c>
      <c r="AJ64" s="6" t="str">
        <f t="shared" ca="1" si="14"/>
        <v/>
      </c>
      <c r="AK64" s="6" t="str">
        <f t="shared" ca="1" si="15"/>
        <v/>
      </c>
      <c r="AL64" s="6" t="str">
        <f t="shared" ca="1" si="16"/>
        <v/>
      </c>
      <c r="AM64" s="6" t="str">
        <f t="shared" ca="1" si="17"/>
        <v/>
      </c>
      <c r="AN64" s="6" t="str">
        <f t="shared" ca="1" si="18"/>
        <v/>
      </c>
      <c r="AO64" s="6" t="str">
        <f t="shared" ca="1" si="19"/>
        <v/>
      </c>
      <c r="AP64" s="6" t="str">
        <f t="shared" ca="1" si="20"/>
        <v/>
      </c>
      <c r="AQ64" s="6" t="str">
        <f t="shared" ca="1" si="21"/>
        <v/>
      </c>
      <c r="AR64" s="6" t="str">
        <f t="shared" ca="1" si="22"/>
        <v/>
      </c>
      <c r="AS64" s="6" t="str">
        <f t="shared" ca="1" si="23"/>
        <v/>
      </c>
      <c r="AT64" s="6" t="str">
        <f t="shared" ca="1" si="24"/>
        <v/>
      </c>
      <c r="AU64" s="6" t="str">
        <f t="shared" ca="1" si="25"/>
        <v/>
      </c>
      <c r="AV64" s="6" t="str">
        <f t="shared" ca="1" si="26"/>
        <v/>
      </c>
      <c r="AW64" s="6" t="str">
        <f t="shared" ca="1" si="27"/>
        <v/>
      </c>
      <c r="AY64" s="6" t="str">
        <f t="shared" ca="1" si="28"/>
        <v/>
      </c>
      <c r="AZ64" s="6" t="str">
        <f t="shared" ca="1" si="29"/>
        <v/>
      </c>
      <c r="BA64" s="6" t="str">
        <f t="shared" ca="1" si="30"/>
        <v/>
      </c>
      <c r="BB64" s="6" t="str">
        <f t="shared" ca="1" si="31"/>
        <v/>
      </c>
      <c r="BC64" s="6" t="str">
        <f t="shared" ca="1" si="32"/>
        <v/>
      </c>
      <c r="BD64" s="6" t="str">
        <f t="shared" ca="1" si="33"/>
        <v/>
      </c>
      <c r="BE64" s="6" t="str">
        <f t="shared" ca="1" si="34"/>
        <v/>
      </c>
      <c r="BF64" s="6" t="str">
        <f t="shared" ca="1" si="35"/>
        <v/>
      </c>
      <c r="BG64" s="6" t="str">
        <f t="shared" ca="1" si="36"/>
        <v/>
      </c>
      <c r="BH64" s="6" t="str">
        <f t="shared" ca="1" si="37"/>
        <v/>
      </c>
      <c r="BI64" s="6" t="str">
        <f t="shared" ca="1" si="38"/>
        <v/>
      </c>
      <c r="BJ64" s="6" t="str">
        <f t="shared" ca="1" si="39"/>
        <v/>
      </c>
      <c r="BK64" s="6" t="str">
        <f t="shared" ca="1" si="40"/>
        <v/>
      </c>
      <c r="BL64" s="6" t="str">
        <f t="shared" ca="1" si="41"/>
        <v/>
      </c>
      <c r="BM64" s="6" t="str">
        <f t="shared" ca="1" si="42"/>
        <v/>
      </c>
      <c r="BN64" s="6" t="str">
        <f t="shared" ca="1" si="43"/>
        <v/>
      </c>
      <c r="BO64" s="6" t="str">
        <f t="shared" ca="1" si="44"/>
        <v/>
      </c>
      <c r="BP64" s="6" t="str">
        <f t="shared" ca="1" si="45"/>
        <v/>
      </c>
      <c r="BQ64" s="6" t="str">
        <f t="shared" ca="1" si="46"/>
        <v/>
      </c>
      <c r="BR64" s="6" t="str">
        <f t="shared" ca="1" si="47"/>
        <v/>
      </c>
      <c r="BS64" s="6" t="str">
        <f t="shared" ca="1" si="48"/>
        <v/>
      </c>
      <c r="BU64" s="6" t="str">
        <f t="shared" ca="1" si="49"/>
        <v/>
      </c>
      <c r="BW64" s="515" t="str">
        <f t="shared" ca="1" si="50"/>
        <v/>
      </c>
      <c r="BX64" s="515">
        <f t="shared" ca="1" si="51"/>
        <v>0</v>
      </c>
      <c r="BY64" s="515" t="str">
        <f t="shared" ca="1" si="52"/>
        <v/>
      </c>
      <c r="CA64" s="6">
        <f t="shared" ca="1" si="53"/>
        <v>1</v>
      </c>
      <c r="CC64" s="523" t="str">
        <f t="shared" ca="1" si="54"/>
        <v/>
      </c>
      <c r="CE64" s="6" t="str">
        <f t="shared" ca="1" si="55"/>
        <v/>
      </c>
      <c r="CG64" s="524" t="str">
        <f ca="1">IF(V64=1,"",IF($AA$4=1,"",IF(LOG入力!BH64&gt;0,"",IF(N64=0,"",IF(DX64=1,"",IF(HT64=0,"","★"))))))</f>
        <v/>
      </c>
      <c r="CI64" s="74" t="str">
        <f t="shared" ca="1" si="56"/>
        <v/>
      </c>
      <c r="CK64" s="525" t="str">
        <f ca="1">IF(V64=1,"",IF(LOG入力!BH64&gt;0,1,0))</f>
        <v/>
      </c>
      <c r="CL64" s="74" t="str">
        <f t="shared" ca="1" si="57"/>
        <v/>
      </c>
      <c r="CN64" s="74" t="str">
        <f t="shared" ca="1" si="58"/>
        <v/>
      </c>
      <c r="CO64" s="74" t="str">
        <f t="shared" ca="1" si="59"/>
        <v/>
      </c>
      <c r="CQ64" s="74" t="str">
        <f t="shared" ca="1" si="60"/>
        <v/>
      </c>
      <c r="CR64" s="74" t="str">
        <f t="shared" ca="1" si="61"/>
        <v/>
      </c>
      <c r="CS64" s="74" t="str">
        <f t="shared" ca="1" si="62"/>
        <v/>
      </c>
      <c r="CT64" s="74" t="str">
        <f t="shared" ca="1" si="63"/>
        <v/>
      </c>
      <c r="CU64" s="74" t="str">
        <f t="shared" ca="1" si="64"/>
        <v/>
      </c>
      <c r="CV64" s="74" t="str">
        <f t="shared" ca="1" si="65"/>
        <v/>
      </c>
      <c r="CW64" s="74" t="str">
        <f t="shared" ca="1" si="66"/>
        <v/>
      </c>
      <c r="CX64" s="74" t="str">
        <f t="shared" ca="1" si="67"/>
        <v/>
      </c>
      <c r="CY64" s="74" t="str">
        <f t="shared" ca="1" si="68"/>
        <v/>
      </c>
      <c r="CZ64" s="74" t="str">
        <f t="shared" ca="1" si="69"/>
        <v/>
      </c>
      <c r="DA64" s="74" t="str">
        <f t="shared" ca="1" si="70"/>
        <v/>
      </c>
      <c r="DB64" s="74" t="str">
        <f t="shared" ca="1" si="71"/>
        <v/>
      </c>
      <c r="DD64" s="74" t="str">
        <f t="shared" ca="1" si="72"/>
        <v/>
      </c>
      <c r="DE64" s="74" t="str">
        <f t="shared" ca="1" si="73"/>
        <v/>
      </c>
      <c r="DF64" s="74" t="str">
        <f t="shared" ca="1" si="74"/>
        <v/>
      </c>
      <c r="DG64" s="74" t="str">
        <f t="shared" ca="1" si="75"/>
        <v/>
      </c>
      <c r="DH64" s="74" t="str">
        <f t="shared" ca="1" si="76"/>
        <v/>
      </c>
      <c r="DI64" s="74" t="str">
        <f t="shared" ca="1" si="77"/>
        <v/>
      </c>
      <c r="DJ64" s="74" t="str">
        <f t="shared" ca="1" si="78"/>
        <v/>
      </c>
      <c r="DK64" s="74" t="str">
        <f t="shared" ca="1" si="79"/>
        <v/>
      </c>
      <c r="DL64" s="74" t="str">
        <f t="shared" ca="1" si="80"/>
        <v/>
      </c>
      <c r="DM64" s="74" t="str">
        <f t="shared" ca="1" si="81"/>
        <v/>
      </c>
      <c r="DN64" s="74" t="str">
        <f t="shared" ca="1" si="82"/>
        <v/>
      </c>
      <c r="DO64" s="74" t="str">
        <f t="shared" ca="1" si="83"/>
        <v/>
      </c>
      <c r="DQ64" s="74" t="str">
        <f t="shared" ca="1" si="84"/>
        <v/>
      </c>
      <c r="DS64" s="74" t="str">
        <f t="shared" ca="1" si="85"/>
        <v/>
      </c>
      <c r="DT64" s="74" t="str">
        <f t="shared" ca="1" si="86"/>
        <v/>
      </c>
      <c r="DV64" s="525" t="str">
        <f t="shared" ca="1" si="87"/>
        <v/>
      </c>
      <c r="DW64" s="74" t="str">
        <f t="shared" ca="1" si="88"/>
        <v/>
      </c>
      <c r="DX64" s="485" t="str">
        <f t="shared" ca="1" si="89"/>
        <v/>
      </c>
      <c r="DY64" s="74" t="str">
        <f t="shared" ca="1" si="90"/>
        <v/>
      </c>
      <c r="DZ64" s="74" t="str">
        <f t="shared" ca="1" si="91"/>
        <v/>
      </c>
      <c r="EA64" s="74" t="str">
        <f t="shared" ca="1" si="92"/>
        <v/>
      </c>
      <c r="EC64" s="74" t="str">
        <f t="shared" ca="1" si="93"/>
        <v/>
      </c>
      <c r="ED64" s="74" t="str">
        <f t="shared" ca="1" si="94"/>
        <v/>
      </c>
      <c r="EE64" s="74" t="str">
        <f t="shared" ca="1" si="95"/>
        <v/>
      </c>
      <c r="EG64" s="479" t="str">
        <f ca="1">IF(V64=1,"",IF(LOG入力!BH64&gt;0,0,IF(CG64="★",0,IF(R64=1,0,IF(N64=0,0,1)))))</f>
        <v/>
      </c>
      <c r="EH64" s="483" t="str">
        <f t="shared" ca="1" si="96"/>
        <v/>
      </c>
      <c r="EI64" s="483" t="str">
        <f t="shared" ca="1" si="97"/>
        <v/>
      </c>
      <c r="EJ64" s="483" t="str">
        <f t="shared" ca="1" si="98"/>
        <v/>
      </c>
      <c r="EL64" s="71">
        <f t="shared" ca="1" si="99"/>
        <v>0</v>
      </c>
      <c r="EM64" s="6">
        <f t="shared" ca="1" si="100"/>
        <v>0</v>
      </c>
      <c r="EN64" s="6" t="str">
        <f t="shared" ca="1" si="101"/>
        <v/>
      </c>
      <c r="EO64" s="6">
        <f ca="1">IF(LOG入力!BH64&gt;0,0,IF(EM64=0,0,(IF(COUNTIF($EN$19:EN64,EN64)=1,IF($FS$3="N",1,IF(EH64=1,1,0))))))</f>
        <v>0</v>
      </c>
      <c r="EP64" s="6" t="str">
        <f ca="1">IF(LOG入力!BH64&gt;0,"",IF(EO64=1,$X64,""))</f>
        <v/>
      </c>
      <c r="EQ64" s="6" t="str">
        <f ca="1">IF(LOG入力!BH64&gt;0,"",IF(EO64=1,$Y64,""))</f>
        <v/>
      </c>
      <c r="ER64" s="520" t="str">
        <f ca="1">IF(LOG入力!BH64&gt;0,"",IF(COUNTIF($EP$19:$EP64,EP64)=1,EP64,""))</f>
        <v/>
      </c>
      <c r="ES64" s="520">
        <f ca="1">IF(LOG入力!BH64&gt;0,0,IF((EL64=1),IF(($ER64=""),0,1),0))</f>
        <v>0</v>
      </c>
      <c r="ET64" s="520" t="str">
        <f ca="1">IF(LOG入力!BH64&gt;0,"",IF(COUNTIF($EQ$19:EQ64,EQ64)=1,EQ64,""))</f>
        <v/>
      </c>
      <c r="EU64" s="539">
        <f ca="1">IF(LOG入力!BH64&gt;0,0,IF((EL64=1),IF(($ET64=""),0,1),0))</f>
        <v>0</v>
      </c>
      <c r="EV64" s="71">
        <f t="shared" ca="1" si="102"/>
        <v>0</v>
      </c>
      <c r="EW64" s="6">
        <f t="shared" ca="1" si="103"/>
        <v>0</v>
      </c>
      <c r="EX64" s="6" t="str">
        <f t="shared" ca="1" si="104"/>
        <v/>
      </c>
      <c r="EY64" s="6">
        <f ca="1">IF(LOG入力!BH64&gt;0,0,IF(EW64=0,0,(IF(COUNTIF($EX$19:EX64,EX64)=1,IF($FS$3="N",1,IF(EH64=1,1,0))))))</f>
        <v>0</v>
      </c>
      <c r="EZ64" s="6" t="str">
        <f ca="1">IF(LOG入力!BH64&gt;0,"",IF(EY64=1,$X64,""))</f>
        <v/>
      </c>
      <c r="FA64" s="6" t="str">
        <f ca="1">IF(LOG入力!BH64&gt;0,"",IF(EY64=1,$Y64,""))</f>
        <v/>
      </c>
      <c r="FB64" s="6" t="str">
        <f ca="1">IF(LOG入力!BH64&gt;0,"",IF(COUNTIF($EZ$19:$EZ64,EZ64)=1,EZ64,""))</f>
        <v/>
      </c>
      <c r="FC64" s="6">
        <f ca="1">IF(LOG入力!BH64&gt;0,0,IF((EV64=1),IF(($FB64=""),0,1),0))</f>
        <v>0</v>
      </c>
      <c r="FD64" s="6" t="str">
        <f ca="1">IF(LOG入力!BH64&gt;0,"",IF(COUNTIF($FA$19:FA64,FA64)=1,FA64,""))</f>
        <v/>
      </c>
      <c r="FE64" s="72">
        <f ca="1">IF(LOG入力!BH64&gt;0,0,IF((EV64=1),IF(($FD64=""),0,1),0))</f>
        <v>0</v>
      </c>
      <c r="FF64" s="71">
        <f t="shared" ca="1" si="105"/>
        <v>0</v>
      </c>
      <c r="FG64" s="6">
        <f t="shared" ca="1" si="106"/>
        <v>0</v>
      </c>
      <c r="FH64" s="6" t="str">
        <f t="shared" ca="1" si="107"/>
        <v/>
      </c>
      <c r="FI64" s="6">
        <f ca="1">IF(LOG入力!BH64&gt;0,0,IF(FG64=0,0,(IF(COUNTIF($FH$19:FH64,FH64)=1,IF($FS$3="N",1,IF(EH64=1,1,0))))))</f>
        <v>0</v>
      </c>
      <c r="FJ64" s="6" t="str">
        <f ca="1">IF(LOG入力!BH64&gt;0,"",IF(FI64=1,$X64,""))</f>
        <v/>
      </c>
      <c r="FK64" s="6" t="str">
        <f ca="1">IF(LOG入力!BH64&gt;0,"",IF(FI64=1,$Y64,""))</f>
        <v/>
      </c>
      <c r="FL64" s="6" t="str">
        <f ca="1">IF(LOG入力!BH64&gt;0,"",IF(COUNTIF($FJ$19:$FJ64,FJ64)=1,FJ64,""))</f>
        <v/>
      </c>
      <c r="FM64" s="6">
        <f ca="1">IF(LOG入力!BH64&gt;0,0,IF((FF64=1),IF(($FL64=""),0,1),0))</f>
        <v>0</v>
      </c>
      <c r="FN64" s="6" t="str">
        <f ca="1">IF(LOG入力!BH64&gt;0,"",IF(COUNTIF($FK$19:FK64,FK64)=1,FK64,""))</f>
        <v/>
      </c>
      <c r="FO64" s="72">
        <f ca="1">IF(LOG入力!BH64&gt;0,0,IF((FF64=1),IF(($FN64=""),0,1),0))</f>
        <v>0</v>
      </c>
      <c r="FP64" s="71">
        <f t="shared" ca="1" si="108"/>
        <v>0</v>
      </c>
      <c r="FQ64" s="6">
        <f t="shared" ca="1" si="109"/>
        <v>0</v>
      </c>
      <c r="FR64" s="6" t="str">
        <f t="shared" ca="1" si="110"/>
        <v/>
      </c>
      <c r="FS64" s="6">
        <f ca="1">IF(LOG入力!BH64&gt;0,0,IF(FQ64=0,0,(IF(COUNTIF($FR$19:FR64,FR64)=1,IF($FS$3="N",1,IF(EH64=1,1,0))))))</f>
        <v>0</v>
      </c>
      <c r="FT64" s="6" t="str">
        <f ca="1">IF(LOG入力!BH64&gt;0,"",IF(FS64=1,$X64,""))</f>
        <v/>
      </c>
      <c r="FU64" s="6" t="str">
        <f ca="1">IF(LOG入力!BH64&gt;0,"",IF(FS64=1,$Y64,""))</f>
        <v/>
      </c>
      <c r="FV64" s="6" t="str">
        <f ca="1">IF(LOG入力!BH64&gt;0,"",IF(COUNTIF($FT$19:$FT64,FT64)=1,FT64,""))</f>
        <v/>
      </c>
      <c r="FW64" s="6">
        <f ca="1">IF(LOG入力!BH64&gt;0,0,IF((FP64=1),IF(($FV64=""),0,1),0))</f>
        <v>0</v>
      </c>
      <c r="FX64" s="6" t="str">
        <f ca="1">IF(LOG入力!BH64&gt;0,"",IF(COUNTIF($FU$19:FU64,FU64)=1,FU64,""))</f>
        <v/>
      </c>
      <c r="FY64" s="72">
        <f ca="1">IF(LOG入力!BH64&gt;0,0,IF((FP64=1),IF(($FX64=""),0,1),0))</f>
        <v>0</v>
      </c>
      <c r="FZ64" s="71">
        <f t="shared" ca="1" si="111"/>
        <v>0</v>
      </c>
      <c r="GA64" s="6">
        <f t="shared" ca="1" si="112"/>
        <v>0</v>
      </c>
      <c r="GB64" s="6" t="str">
        <f t="shared" ca="1" si="113"/>
        <v/>
      </c>
      <c r="GC64" s="6">
        <f ca="1">IF(LOG入力!BH64&gt;0,0,IF(GA64=0,0,(IF(COUNTIF($GB$19:GB64,GB64)=1,IF($FS$3="N",1,IF(EH64=1,1,0))))))</f>
        <v>0</v>
      </c>
      <c r="GD64" s="6" t="str">
        <f ca="1">IF(LOG入力!BH64&gt;0,"",IF(GC64=1,$X64,""))</f>
        <v/>
      </c>
      <c r="GE64" s="6" t="str">
        <f ca="1">IF(LOG入力!BH64&gt;0,"",IF(GC64=1,$Y64,""))</f>
        <v/>
      </c>
      <c r="GF64" s="6" t="str">
        <f ca="1">IF(LOG入力!BH64&gt;0,"",IF(COUNTIF($GD$19:$GD64,GD64)=1,GD64,""))</f>
        <v/>
      </c>
      <c r="GG64" s="6">
        <f ca="1">IF(LOG入力!BH64&gt;0,0,IF((FZ64=1),IF(($GF64=""),0,1),0))</f>
        <v>0</v>
      </c>
      <c r="GH64" s="6" t="str">
        <f ca="1">IF(LOG入力!BH64&gt;0,"",IF(COUNTIF($GE$19:GE64,GE64)=1,GE64,""))</f>
        <v/>
      </c>
      <c r="GI64" s="72">
        <f ca="1">IF(LOG入力!BH64&gt;0,0,IF((FZ64=1),IF(($GH64=""),0,1),0))</f>
        <v>0</v>
      </c>
      <c r="GK64" s="455" t="str">
        <f ca="1">IF(V64=1,"",IF(LEN(LOG入力!AS64)=0,"",LOG入力!AS64))</f>
        <v/>
      </c>
      <c r="GL64" s="378" t="str">
        <f t="shared" ca="1" si="114"/>
        <v/>
      </c>
      <c r="GM64" s="378" t="str">
        <f t="shared" ca="1" si="115"/>
        <v/>
      </c>
      <c r="GN64" s="74" t="str">
        <f t="shared" ca="1" si="116"/>
        <v/>
      </c>
      <c r="GO64" s="74" t="str">
        <f t="shared" ca="1" si="117"/>
        <v/>
      </c>
      <c r="GQ64" s="74" t="str">
        <f t="shared" ca="1" si="118"/>
        <v/>
      </c>
      <c r="GR64" s="74" t="str">
        <f t="shared" ca="1" si="119"/>
        <v/>
      </c>
      <c r="GS64" s="74" t="str">
        <f t="shared" ca="1" si="120"/>
        <v/>
      </c>
      <c r="GT64" s="74" t="str">
        <f t="shared" ca="1" si="121"/>
        <v/>
      </c>
      <c r="GU64" s="74" t="str">
        <f t="shared" ca="1" si="122"/>
        <v/>
      </c>
      <c r="GV64" s="74" t="str">
        <f t="shared" ca="1" si="123"/>
        <v/>
      </c>
      <c r="GX64" s="74" t="str">
        <f t="shared" ca="1" si="124"/>
        <v/>
      </c>
      <c r="GY64" s="74" t="str">
        <f t="shared" ca="1" si="125"/>
        <v/>
      </c>
      <c r="GZ64" s="74" t="str">
        <f ca="1">IF(V64=1,"",IF(LOG入力!BH64&gt;0,0,IF(GY64=0,0,IF((VALUE((TYPE(VALUE(J64)))))=16,0,IF(VALUE(J64)&lt;60,1,IF(VALUE(J64)&lt;100,0,IF(VALUE(J64)&lt;600,2,0)))))))</f>
        <v/>
      </c>
      <c r="HA64" s="74" t="str">
        <f t="shared" ca="1" si="126"/>
        <v/>
      </c>
      <c r="HB64" s="74" t="str">
        <f ca="1">IF(V64=1,"",IF(LOG入力!BH64&gt;0,0,IF(HA64=0,0,IF((VALUE((TYPE(VALUE(L64)))))=16,0,IF(VALUE(L64)&lt;60,1,IF(VALUE(L64)&lt;100,0,IF(VALUE(L64)&lt;600,2,0)))))))</f>
        <v/>
      </c>
      <c r="HD64" s="74" t="str">
        <f t="shared" ca="1" si="127"/>
        <v/>
      </c>
      <c r="HF64" s="74" t="str">
        <f t="shared" ca="1" si="128"/>
        <v/>
      </c>
      <c r="HG64" s="74" t="str">
        <f t="shared" ca="1" si="129"/>
        <v/>
      </c>
      <c r="HH64" s="74" t="str">
        <f t="shared" ca="1" si="130"/>
        <v/>
      </c>
      <c r="HI64" s="74" t="str">
        <f t="shared" ca="1" si="131"/>
        <v/>
      </c>
      <c r="HJ64" s="74" t="str">
        <f t="shared" ca="1" si="132"/>
        <v/>
      </c>
      <c r="HK64" s="74" t="str">
        <f t="shared" ca="1" si="133"/>
        <v/>
      </c>
      <c r="HL64" s="74" t="str">
        <f t="shared" ca="1" si="134"/>
        <v/>
      </c>
      <c r="HM64" s="74" t="str">
        <f t="shared" ca="1" si="135"/>
        <v/>
      </c>
      <c r="HN64" s="74" t="str">
        <f t="shared" ca="1" si="136"/>
        <v/>
      </c>
      <c r="HO64" s="529" t="str">
        <f t="shared" ca="1" si="137"/>
        <v/>
      </c>
      <c r="HP64" s="74" t="str">
        <f t="shared" ca="1" si="138"/>
        <v/>
      </c>
      <c r="HQ64" s="74" t="str">
        <f t="shared" ca="1" si="139"/>
        <v/>
      </c>
      <c r="HR64" s="74" t="str">
        <f t="shared" ca="1" si="140"/>
        <v/>
      </c>
      <c r="HS64" s="74" t="str">
        <f t="shared" ca="1" si="141"/>
        <v/>
      </c>
      <c r="HT64" s="74" t="str">
        <f ca="1">IF(V64=1,"",IF(LOG入力!BH64&gt;0,0,IF(DV64=1,0,IF(N64="0",0,IF(SUM(HD64:HS64)&gt;0,1,0)))))</f>
        <v/>
      </c>
      <c r="HV64" s="152" t="s">
        <v>207</v>
      </c>
      <c r="HW64" s="153" t="s">
        <v>173</v>
      </c>
    </row>
    <row r="65" spans="1:231" x14ac:dyDescent="0.15">
      <c r="A65" s="5"/>
      <c r="B65" s="532" t="str">
        <f t="shared" ca="1" si="0"/>
        <v/>
      </c>
      <c r="C65" s="561" t="str">
        <f ca="1">LOG入力!AP65</f>
        <v/>
      </c>
      <c r="D65" s="534" t="str">
        <f ca="1">LOG入力!AQ65</f>
        <v/>
      </c>
      <c r="E65" s="534" t="str">
        <f ca="1">LOG入力!AR65</f>
        <v/>
      </c>
      <c r="F65" s="535" t="str">
        <f t="shared" ca="1" si="1"/>
        <v/>
      </c>
      <c r="G65" s="585" t="str">
        <f ca="1">LOG入力!AT65</f>
        <v/>
      </c>
      <c r="H65" s="542" t="str">
        <f ca="1">LOG入力!AU65</f>
        <v/>
      </c>
      <c r="I65" s="537" t="str">
        <f ca="1">LOG入力!AV65</f>
        <v/>
      </c>
      <c r="J65" s="577" t="str">
        <f ca="1">LOG入力!AW65</f>
        <v/>
      </c>
      <c r="K65" s="578" t="str">
        <f ca="1">LOG入力!BJ65</f>
        <v/>
      </c>
      <c r="L65" s="577" t="str">
        <f ca="1">LOG入力!AY65</f>
        <v/>
      </c>
      <c r="M65" s="545" t="str">
        <f ca="1">LOG入力!BK65</f>
        <v/>
      </c>
      <c r="N65" s="512" t="str">
        <f ca="1">IF(V65=1,"",IF(LOG入力!AJ65=1,"1",LOG入力!BA65))</f>
        <v/>
      </c>
      <c r="O65" s="538" t="str">
        <f ca="1">IF(V65=1,"",IF(LEN(LOG入力!O65)=0,"",LOG入力!O65))</f>
        <v/>
      </c>
      <c r="P65" s="291" t="str">
        <f ca="1">IF(V65=1,"",IF($AA$4=1,"",IF(LOG入力!BG65=1,"",CONCATENATE($ER65,$FB65,$FL65,$FV65,$GF65))))</f>
        <v/>
      </c>
      <c r="Q65" s="291" t="str">
        <f ca="1">IF(V65=1,"",IF($AA$4=1,"",IF(LOG入力!BG65=1,"",CONCATENATE($ET65,$FD65,$FN65,$FX65,$GH65))))</f>
        <v/>
      </c>
      <c r="R65" s="573" t="str">
        <f ca="1">IF(V65=1,"",IF($AA$4=1,"",IF(LOG入力!BH65&gt;0,0,AA65)))</f>
        <v/>
      </c>
      <c r="S65" s="293" t="str">
        <f t="shared" ca="1" si="2"/>
        <v/>
      </c>
      <c r="T65" s="29"/>
      <c r="U65" s="38"/>
      <c r="V65" s="196">
        <f ca="1">LOG入力!AN65</f>
        <v>1</v>
      </c>
      <c r="W65" s="38"/>
      <c r="X65" s="516" t="str">
        <f t="shared" ca="1" si="3"/>
        <v/>
      </c>
      <c r="Y65" s="515" t="str">
        <f t="shared" ca="1" si="4"/>
        <v/>
      </c>
      <c r="Z65" s="518" t="str">
        <f t="shared" ca="1" si="5"/>
        <v/>
      </c>
      <c r="AA65" s="574" t="str">
        <f t="shared" ca="1" si="6"/>
        <v/>
      </c>
      <c r="AC65" s="6" t="str">
        <f t="shared" ca="1" si="7"/>
        <v/>
      </c>
      <c r="AD65" s="6" t="str">
        <f t="shared" ca="1" si="8"/>
        <v/>
      </c>
      <c r="AE65" s="6" t="str">
        <f t="shared" ca="1" si="9"/>
        <v/>
      </c>
      <c r="AF65" s="6" t="str">
        <f t="shared" ca="1" si="10"/>
        <v/>
      </c>
      <c r="AG65" s="6" t="str">
        <f t="shared" ca="1" si="11"/>
        <v/>
      </c>
      <c r="AH65" s="6" t="str">
        <f t="shared" ca="1" si="12"/>
        <v/>
      </c>
      <c r="AI65" s="6" t="str">
        <f t="shared" ca="1" si="13"/>
        <v/>
      </c>
      <c r="AJ65" s="6" t="str">
        <f t="shared" ca="1" si="14"/>
        <v/>
      </c>
      <c r="AK65" s="6" t="str">
        <f t="shared" ca="1" si="15"/>
        <v/>
      </c>
      <c r="AL65" s="6" t="str">
        <f t="shared" ca="1" si="16"/>
        <v/>
      </c>
      <c r="AM65" s="6" t="str">
        <f t="shared" ca="1" si="17"/>
        <v/>
      </c>
      <c r="AN65" s="6" t="str">
        <f t="shared" ca="1" si="18"/>
        <v/>
      </c>
      <c r="AO65" s="6" t="str">
        <f t="shared" ca="1" si="19"/>
        <v/>
      </c>
      <c r="AP65" s="6" t="str">
        <f t="shared" ca="1" si="20"/>
        <v/>
      </c>
      <c r="AQ65" s="6" t="str">
        <f t="shared" ca="1" si="21"/>
        <v/>
      </c>
      <c r="AR65" s="6" t="str">
        <f t="shared" ca="1" si="22"/>
        <v/>
      </c>
      <c r="AS65" s="6" t="str">
        <f t="shared" ca="1" si="23"/>
        <v/>
      </c>
      <c r="AT65" s="6" t="str">
        <f t="shared" ca="1" si="24"/>
        <v/>
      </c>
      <c r="AU65" s="6" t="str">
        <f t="shared" ca="1" si="25"/>
        <v/>
      </c>
      <c r="AV65" s="6" t="str">
        <f t="shared" ca="1" si="26"/>
        <v/>
      </c>
      <c r="AW65" s="6" t="str">
        <f t="shared" ca="1" si="27"/>
        <v/>
      </c>
      <c r="AY65" s="6" t="str">
        <f t="shared" ca="1" si="28"/>
        <v/>
      </c>
      <c r="AZ65" s="6" t="str">
        <f t="shared" ca="1" si="29"/>
        <v/>
      </c>
      <c r="BA65" s="6" t="str">
        <f t="shared" ca="1" si="30"/>
        <v/>
      </c>
      <c r="BB65" s="6" t="str">
        <f t="shared" ca="1" si="31"/>
        <v/>
      </c>
      <c r="BC65" s="6" t="str">
        <f t="shared" ca="1" si="32"/>
        <v/>
      </c>
      <c r="BD65" s="6" t="str">
        <f t="shared" ca="1" si="33"/>
        <v/>
      </c>
      <c r="BE65" s="6" t="str">
        <f t="shared" ca="1" si="34"/>
        <v/>
      </c>
      <c r="BF65" s="6" t="str">
        <f t="shared" ca="1" si="35"/>
        <v/>
      </c>
      <c r="BG65" s="6" t="str">
        <f t="shared" ca="1" si="36"/>
        <v/>
      </c>
      <c r="BH65" s="6" t="str">
        <f t="shared" ca="1" si="37"/>
        <v/>
      </c>
      <c r="BI65" s="6" t="str">
        <f t="shared" ca="1" si="38"/>
        <v/>
      </c>
      <c r="BJ65" s="6" t="str">
        <f t="shared" ca="1" si="39"/>
        <v/>
      </c>
      <c r="BK65" s="6" t="str">
        <f t="shared" ca="1" si="40"/>
        <v/>
      </c>
      <c r="BL65" s="6" t="str">
        <f t="shared" ca="1" si="41"/>
        <v/>
      </c>
      <c r="BM65" s="6" t="str">
        <f t="shared" ca="1" si="42"/>
        <v/>
      </c>
      <c r="BN65" s="6" t="str">
        <f t="shared" ca="1" si="43"/>
        <v/>
      </c>
      <c r="BO65" s="6" t="str">
        <f t="shared" ca="1" si="44"/>
        <v/>
      </c>
      <c r="BP65" s="6" t="str">
        <f t="shared" ca="1" si="45"/>
        <v/>
      </c>
      <c r="BQ65" s="6" t="str">
        <f t="shared" ca="1" si="46"/>
        <v/>
      </c>
      <c r="BR65" s="6" t="str">
        <f t="shared" ca="1" si="47"/>
        <v/>
      </c>
      <c r="BS65" s="6" t="str">
        <f t="shared" ca="1" si="48"/>
        <v/>
      </c>
      <c r="BU65" s="6" t="str">
        <f t="shared" ca="1" si="49"/>
        <v/>
      </c>
      <c r="BW65" s="515" t="str">
        <f t="shared" ca="1" si="50"/>
        <v/>
      </c>
      <c r="BX65" s="515">
        <f t="shared" ca="1" si="51"/>
        <v>0</v>
      </c>
      <c r="BY65" s="515" t="str">
        <f t="shared" ca="1" si="52"/>
        <v/>
      </c>
      <c r="CA65" s="6">
        <f t="shared" ca="1" si="53"/>
        <v>1</v>
      </c>
      <c r="CC65" s="523" t="str">
        <f t="shared" ca="1" si="54"/>
        <v/>
      </c>
      <c r="CE65" s="6" t="str">
        <f t="shared" ca="1" si="55"/>
        <v/>
      </c>
      <c r="CG65" s="524" t="str">
        <f ca="1">IF(V65=1,"",IF($AA$4=1,"",IF(LOG入力!BH65&gt;0,"",IF(N65=0,"",IF(DX65=1,"",IF(HT65=0,"","★"))))))</f>
        <v/>
      </c>
      <c r="CI65" s="74" t="str">
        <f t="shared" ca="1" si="56"/>
        <v/>
      </c>
      <c r="CK65" s="525" t="str">
        <f ca="1">IF(V65=1,"",IF(LOG入力!BH65&gt;0,1,0))</f>
        <v/>
      </c>
      <c r="CL65" s="74" t="str">
        <f t="shared" ca="1" si="57"/>
        <v/>
      </c>
      <c r="CN65" s="74" t="str">
        <f t="shared" ca="1" si="58"/>
        <v/>
      </c>
      <c r="CO65" s="74" t="str">
        <f t="shared" ca="1" si="59"/>
        <v/>
      </c>
      <c r="CQ65" s="74" t="str">
        <f t="shared" ca="1" si="60"/>
        <v/>
      </c>
      <c r="CR65" s="74" t="str">
        <f t="shared" ca="1" si="61"/>
        <v/>
      </c>
      <c r="CS65" s="74" t="str">
        <f t="shared" ca="1" si="62"/>
        <v/>
      </c>
      <c r="CT65" s="74" t="str">
        <f t="shared" ca="1" si="63"/>
        <v/>
      </c>
      <c r="CU65" s="74" t="str">
        <f t="shared" ca="1" si="64"/>
        <v/>
      </c>
      <c r="CV65" s="74" t="str">
        <f t="shared" ca="1" si="65"/>
        <v/>
      </c>
      <c r="CW65" s="74" t="str">
        <f t="shared" ca="1" si="66"/>
        <v/>
      </c>
      <c r="CX65" s="74" t="str">
        <f t="shared" ca="1" si="67"/>
        <v/>
      </c>
      <c r="CY65" s="74" t="str">
        <f t="shared" ca="1" si="68"/>
        <v/>
      </c>
      <c r="CZ65" s="74" t="str">
        <f t="shared" ca="1" si="69"/>
        <v/>
      </c>
      <c r="DA65" s="74" t="str">
        <f t="shared" ca="1" si="70"/>
        <v/>
      </c>
      <c r="DB65" s="74" t="str">
        <f t="shared" ca="1" si="71"/>
        <v/>
      </c>
      <c r="DD65" s="74" t="str">
        <f t="shared" ca="1" si="72"/>
        <v/>
      </c>
      <c r="DE65" s="74" t="str">
        <f t="shared" ca="1" si="73"/>
        <v/>
      </c>
      <c r="DF65" s="74" t="str">
        <f t="shared" ca="1" si="74"/>
        <v/>
      </c>
      <c r="DG65" s="74" t="str">
        <f t="shared" ca="1" si="75"/>
        <v/>
      </c>
      <c r="DH65" s="74" t="str">
        <f t="shared" ca="1" si="76"/>
        <v/>
      </c>
      <c r="DI65" s="74" t="str">
        <f t="shared" ca="1" si="77"/>
        <v/>
      </c>
      <c r="DJ65" s="74" t="str">
        <f t="shared" ca="1" si="78"/>
        <v/>
      </c>
      <c r="DK65" s="74" t="str">
        <f t="shared" ca="1" si="79"/>
        <v/>
      </c>
      <c r="DL65" s="74" t="str">
        <f t="shared" ca="1" si="80"/>
        <v/>
      </c>
      <c r="DM65" s="74" t="str">
        <f t="shared" ca="1" si="81"/>
        <v/>
      </c>
      <c r="DN65" s="74" t="str">
        <f t="shared" ca="1" si="82"/>
        <v/>
      </c>
      <c r="DO65" s="74" t="str">
        <f t="shared" ca="1" si="83"/>
        <v/>
      </c>
      <c r="DQ65" s="74" t="str">
        <f t="shared" ca="1" si="84"/>
        <v/>
      </c>
      <c r="DS65" s="74" t="str">
        <f t="shared" ca="1" si="85"/>
        <v/>
      </c>
      <c r="DT65" s="74" t="str">
        <f t="shared" ca="1" si="86"/>
        <v/>
      </c>
      <c r="DV65" s="525" t="str">
        <f t="shared" ca="1" si="87"/>
        <v/>
      </c>
      <c r="DW65" s="74" t="str">
        <f t="shared" ca="1" si="88"/>
        <v/>
      </c>
      <c r="DX65" s="485" t="str">
        <f t="shared" ca="1" si="89"/>
        <v/>
      </c>
      <c r="DY65" s="74" t="str">
        <f t="shared" ca="1" si="90"/>
        <v/>
      </c>
      <c r="DZ65" s="74" t="str">
        <f t="shared" ca="1" si="91"/>
        <v/>
      </c>
      <c r="EA65" s="74" t="str">
        <f t="shared" ca="1" si="92"/>
        <v/>
      </c>
      <c r="EC65" s="74" t="str">
        <f t="shared" ca="1" si="93"/>
        <v/>
      </c>
      <c r="ED65" s="74" t="str">
        <f t="shared" ca="1" si="94"/>
        <v/>
      </c>
      <c r="EE65" s="74" t="str">
        <f t="shared" ca="1" si="95"/>
        <v/>
      </c>
      <c r="EG65" s="479" t="str">
        <f ca="1">IF(V65=1,"",IF(LOG入力!BH65&gt;0,0,IF(CG65="★",0,IF(R65=1,0,IF(N65=0,0,1)))))</f>
        <v/>
      </c>
      <c r="EH65" s="483" t="str">
        <f t="shared" ca="1" si="96"/>
        <v/>
      </c>
      <c r="EI65" s="483" t="str">
        <f t="shared" ca="1" si="97"/>
        <v/>
      </c>
      <c r="EJ65" s="483" t="str">
        <f t="shared" ca="1" si="98"/>
        <v/>
      </c>
      <c r="EL65" s="71">
        <f t="shared" ca="1" si="99"/>
        <v>0</v>
      </c>
      <c r="EM65" s="6">
        <f t="shared" ca="1" si="100"/>
        <v>0</v>
      </c>
      <c r="EN65" s="6" t="str">
        <f t="shared" ca="1" si="101"/>
        <v/>
      </c>
      <c r="EO65" s="6">
        <f ca="1">IF(LOG入力!BH65&gt;0,0,IF(EM65=0,0,(IF(COUNTIF($EN$19:EN65,EN65)=1,IF($FS$3="N",1,IF(EH65=1,1,0))))))</f>
        <v>0</v>
      </c>
      <c r="EP65" s="6" t="str">
        <f ca="1">IF(LOG入力!BH65&gt;0,"",IF(EO65=1,$X65,""))</f>
        <v/>
      </c>
      <c r="EQ65" s="6" t="str">
        <f ca="1">IF(LOG入力!BH65&gt;0,"",IF(EO65=1,$Y65,""))</f>
        <v/>
      </c>
      <c r="ER65" s="520" t="str">
        <f ca="1">IF(LOG入力!BH65&gt;0,"",IF(COUNTIF($EP$19:$EP65,EP65)=1,EP65,""))</f>
        <v/>
      </c>
      <c r="ES65" s="520">
        <f ca="1">IF(LOG入力!BH65&gt;0,0,IF((EL65=1),IF(($ER65=""),0,1),0))</f>
        <v>0</v>
      </c>
      <c r="ET65" s="520" t="str">
        <f ca="1">IF(LOG入力!BH65&gt;0,"",IF(COUNTIF($EQ$19:EQ65,EQ65)=1,EQ65,""))</f>
        <v/>
      </c>
      <c r="EU65" s="539">
        <f ca="1">IF(LOG入力!BH65&gt;0,0,IF((EL65=1),IF(($ET65=""),0,1),0))</f>
        <v>0</v>
      </c>
      <c r="EV65" s="71">
        <f t="shared" ca="1" si="102"/>
        <v>0</v>
      </c>
      <c r="EW65" s="6">
        <f t="shared" ca="1" si="103"/>
        <v>0</v>
      </c>
      <c r="EX65" s="6" t="str">
        <f t="shared" ca="1" si="104"/>
        <v/>
      </c>
      <c r="EY65" s="6">
        <f ca="1">IF(LOG入力!BH65&gt;0,0,IF(EW65=0,0,(IF(COUNTIF($EX$19:EX65,EX65)=1,IF($FS$3="N",1,IF(EH65=1,1,0))))))</f>
        <v>0</v>
      </c>
      <c r="EZ65" s="6" t="str">
        <f ca="1">IF(LOG入力!BH65&gt;0,"",IF(EY65=1,$X65,""))</f>
        <v/>
      </c>
      <c r="FA65" s="6" t="str">
        <f ca="1">IF(LOG入力!BH65&gt;0,"",IF(EY65=1,$Y65,""))</f>
        <v/>
      </c>
      <c r="FB65" s="6" t="str">
        <f ca="1">IF(LOG入力!BH65&gt;0,"",IF(COUNTIF($EZ$19:$EZ65,EZ65)=1,EZ65,""))</f>
        <v/>
      </c>
      <c r="FC65" s="6">
        <f ca="1">IF(LOG入力!BH65&gt;0,0,IF((EV65=1),IF(($FB65=""),0,1),0))</f>
        <v>0</v>
      </c>
      <c r="FD65" s="6" t="str">
        <f ca="1">IF(LOG入力!BH65&gt;0,"",IF(COUNTIF($FA$19:FA65,FA65)=1,FA65,""))</f>
        <v/>
      </c>
      <c r="FE65" s="72">
        <f ca="1">IF(LOG入力!BH65&gt;0,0,IF((EV65=1),IF(($FD65=""),0,1),0))</f>
        <v>0</v>
      </c>
      <c r="FF65" s="71">
        <f t="shared" ca="1" si="105"/>
        <v>0</v>
      </c>
      <c r="FG65" s="6">
        <f t="shared" ca="1" si="106"/>
        <v>0</v>
      </c>
      <c r="FH65" s="6" t="str">
        <f t="shared" ca="1" si="107"/>
        <v/>
      </c>
      <c r="FI65" s="6">
        <f ca="1">IF(LOG入力!BH65&gt;0,0,IF(FG65=0,0,(IF(COUNTIF($FH$19:FH65,FH65)=1,IF($FS$3="N",1,IF(EH65=1,1,0))))))</f>
        <v>0</v>
      </c>
      <c r="FJ65" s="6" t="str">
        <f ca="1">IF(LOG入力!BH65&gt;0,"",IF(FI65=1,$X65,""))</f>
        <v/>
      </c>
      <c r="FK65" s="6" t="str">
        <f ca="1">IF(LOG入力!BH65&gt;0,"",IF(FI65=1,$Y65,""))</f>
        <v/>
      </c>
      <c r="FL65" s="6" t="str">
        <f ca="1">IF(LOG入力!BH65&gt;0,"",IF(COUNTIF($FJ$19:$FJ65,FJ65)=1,FJ65,""))</f>
        <v/>
      </c>
      <c r="FM65" s="6">
        <f ca="1">IF(LOG入力!BH65&gt;0,0,IF((FF65=1),IF(($FL65=""),0,1),0))</f>
        <v>0</v>
      </c>
      <c r="FN65" s="6" t="str">
        <f ca="1">IF(LOG入力!BH65&gt;0,"",IF(COUNTIF($FK$19:FK65,FK65)=1,FK65,""))</f>
        <v/>
      </c>
      <c r="FO65" s="72">
        <f ca="1">IF(LOG入力!BH65&gt;0,0,IF((FF65=1),IF(($FN65=""),0,1),0))</f>
        <v>0</v>
      </c>
      <c r="FP65" s="71">
        <f t="shared" ca="1" si="108"/>
        <v>0</v>
      </c>
      <c r="FQ65" s="6">
        <f t="shared" ca="1" si="109"/>
        <v>0</v>
      </c>
      <c r="FR65" s="6" t="str">
        <f t="shared" ca="1" si="110"/>
        <v/>
      </c>
      <c r="FS65" s="6">
        <f ca="1">IF(LOG入力!BH65&gt;0,0,IF(FQ65=0,0,(IF(COUNTIF($FR$19:FR65,FR65)=1,IF($FS$3="N",1,IF(EH65=1,1,0))))))</f>
        <v>0</v>
      </c>
      <c r="FT65" s="6" t="str">
        <f ca="1">IF(LOG入力!BH65&gt;0,"",IF(FS65=1,$X65,""))</f>
        <v/>
      </c>
      <c r="FU65" s="6" t="str">
        <f ca="1">IF(LOG入力!BH65&gt;0,"",IF(FS65=1,$Y65,""))</f>
        <v/>
      </c>
      <c r="FV65" s="6" t="str">
        <f ca="1">IF(LOG入力!BH65&gt;0,"",IF(COUNTIF($FT$19:$FT65,FT65)=1,FT65,""))</f>
        <v/>
      </c>
      <c r="FW65" s="6">
        <f ca="1">IF(LOG入力!BH65&gt;0,0,IF((FP65=1),IF(($FV65=""),0,1),0))</f>
        <v>0</v>
      </c>
      <c r="FX65" s="6" t="str">
        <f ca="1">IF(LOG入力!BH65&gt;0,"",IF(COUNTIF($FU$19:FU65,FU65)=1,FU65,""))</f>
        <v/>
      </c>
      <c r="FY65" s="72">
        <f ca="1">IF(LOG入力!BH65&gt;0,0,IF((FP65=1),IF(($FX65=""),0,1),0))</f>
        <v>0</v>
      </c>
      <c r="FZ65" s="71">
        <f t="shared" ca="1" si="111"/>
        <v>0</v>
      </c>
      <c r="GA65" s="6">
        <f t="shared" ca="1" si="112"/>
        <v>0</v>
      </c>
      <c r="GB65" s="6" t="str">
        <f t="shared" ca="1" si="113"/>
        <v/>
      </c>
      <c r="GC65" s="6">
        <f ca="1">IF(LOG入力!BH65&gt;0,0,IF(GA65=0,0,(IF(COUNTIF($GB$19:GB65,GB65)=1,IF($FS$3="N",1,IF(EH65=1,1,0))))))</f>
        <v>0</v>
      </c>
      <c r="GD65" s="6" t="str">
        <f ca="1">IF(LOG入力!BH65&gt;0,"",IF(GC65=1,$X65,""))</f>
        <v/>
      </c>
      <c r="GE65" s="6" t="str">
        <f ca="1">IF(LOG入力!BH65&gt;0,"",IF(GC65=1,$Y65,""))</f>
        <v/>
      </c>
      <c r="GF65" s="6" t="str">
        <f ca="1">IF(LOG入力!BH65&gt;0,"",IF(COUNTIF($GD$19:$GD65,GD65)=1,GD65,""))</f>
        <v/>
      </c>
      <c r="GG65" s="6">
        <f ca="1">IF(LOG入力!BH65&gt;0,0,IF((FZ65=1),IF(($GF65=""),0,1),0))</f>
        <v>0</v>
      </c>
      <c r="GH65" s="6" t="str">
        <f ca="1">IF(LOG入力!BH65&gt;0,"",IF(COUNTIF($GE$19:GE65,GE65)=1,GE65,""))</f>
        <v/>
      </c>
      <c r="GI65" s="72">
        <f ca="1">IF(LOG入力!BH65&gt;0,0,IF((FZ65=1),IF(($GH65=""),0,1),0))</f>
        <v>0</v>
      </c>
      <c r="GK65" s="455" t="str">
        <f ca="1">IF(V65=1,"",IF(LEN(LOG入力!AS65)=0,"",LOG入力!AS65))</f>
        <v/>
      </c>
      <c r="GL65" s="378" t="str">
        <f t="shared" ca="1" si="114"/>
        <v/>
      </c>
      <c r="GM65" s="378" t="str">
        <f t="shared" ca="1" si="115"/>
        <v/>
      </c>
      <c r="GN65" s="74" t="str">
        <f t="shared" ca="1" si="116"/>
        <v/>
      </c>
      <c r="GO65" s="74" t="str">
        <f t="shared" ca="1" si="117"/>
        <v/>
      </c>
      <c r="GQ65" s="74" t="str">
        <f t="shared" ca="1" si="118"/>
        <v/>
      </c>
      <c r="GR65" s="74" t="str">
        <f t="shared" ca="1" si="119"/>
        <v/>
      </c>
      <c r="GS65" s="74" t="str">
        <f t="shared" ca="1" si="120"/>
        <v/>
      </c>
      <c r="GT65" s="74" t="str">
        <f t="shared" ca="1" si="121"/>
        <v/>
      </c>
      <c r="GU65" s="74" t="str">
        <f t="shared" ca="1" si="122"/>
        <v/>
      </c>
      <c r="GV65" s="74" t="str">
        <f t="shared" ca="1" si="123"/>
        <v/>
      </c>
      <c r="GX65" s="74" t="str">
        <f t="shared" ca="1" si="124"/>
        <v/>
      </c>
      <c r="GY65" s="74" t="str">
        <f t="shared" ca="1" si="125"/>
        <v/>
      </c>
      <c r="GZ65" s="74" t="str">
        <f ca="1">IF(V65=1,"",IF(LOG入力!BH65&gt;0,0,IF(GY65=0,0,IF((VALUE((TYPE(VALUE(J65)))))=16,0,IF(VALUE(J65)&lt;60,1,IF(VALUE(J65)&lt;100,0,IF(VALUE(J65)&lt;600,2,0)))))))</f>
        <v/>
      </c>
      <c r="HA65" s="74" t="str">
        <f t="shared" ca="1" si="126"/>
        <v/>
      </c>
      <c r="HB65" s="74" t="str">
        <f ca="1">IF(V65=1,"",IF(LOG入力!BH65&gt;0,0,IF(HA65=0,0,IF((VALUE((TYPE(VALUE(L65)))))=16,0,IF(VALUE(L65)&lt;60,1,IF(VALUE(L65)&lt;100,0,IF(VALUE(L65)&lt;600,2,0)))))))</f>
        <v/>
      </c>
      <c r="HD65" s="74" t="str">
        <f t="shared" ca="1" si="127"/>
        <v/>
      </c>
      <c r="HF65" s="74" t="str">
        <f t="shared" ca="1" si="128"/>
        <v/>
      </c>
      <c r="HG65" s="74" t="str">
        <f t="shared" ca="1" si="129"/>
        <v/>
      </c>
      <c r="HH65" s="74" t="str">
        <f t="shared" ca="1" si="130"/>
        <v/>
      </c>
      <c r="HI65" s="74" t="str">
        <f t="shared" ca="1" si="131"/>
        <v/>
      </c>
      <c r="HJ65" s="74" t="str">
        <f t="shared" ca="1" si="132"/>
        <v/>
      </c>
      <c r="HK65" s="74" t="str">
        <f t="shared" ca="1" si="133"/>
        <v/>
      </c>
      <c r="HL65" s="74" t="str">
        <f t="shared" ca="1" si="134"/>
        <v/>
      </c>
      <c r="HM65" s="74" t="str">
        <f t="shared" ca="1" si="135"/>
        <v/>
      </c>
      <c r="HN65" s="74" t="str">
        <f t="shared" ca="1" si="136"/>
        <v/>
      </c>
      <c r="HO65" s="529" t="str">
        <f t="shared" ca="1" si="137"/>
        <v/>
      </c>
      <c r="HP65" s="74" t="str">
        <f t="shared" ca="1" si="138"/>
        <v/>
      </c>
      <c r="HQ65" s="74" t="str">
        <f t="shared" ca="1" si="139"/>
        <v/>
      </c>
      <c r="HR65" s="74" t="str">
        <f t="shared" ca="1" si="140"/>
        <v/>
      </c>
      <c r="HS65" s="74" t="str">
        <f t="shared" ca="1" si="141"/>
        <v/>
      </c>
      <c r="HT65" s="74" t="str">
        <f ca="1">IF(V65=1,"",IF(LOG入力!BH65&gt;0,0,IF(DV65=1,0,IF(N65="0",0,IF(SUM(HD65:HS65)&gt;0,1,0)))))</f>
        <v/>
      </c>
      <c r="HV65" s="152" t="s">
        <v>208</v>
      </c>
      <c r="HW65" s="153" t="s">
        <v>173</v>
      </c>
    </row>
    <row r="66" spans="1:231" x14ac:dyDescent="0.15">
      <c r="A66" s="5"/>
      <c r="B66" s="532" t="str">
        <f t="shared" ca="1" si="0"/>
        <v/>
      </c>
      <c r="C66" s="570" t="str">
        <f ca="1">LOG入力!AP66</f>
        <v/>
      </c>
      <c r="D66" s="534" t="str">
        <f ca="1">LOG入力!AQ66</f>
        <v/>
      </c>
      <c r="E66" s="534" t="str">
        <f ca="1">LOG入力!AR66</f>
        <v/>
      </c>
      <c r="F66" s="535" t="str">
        <f t="shared" ca="1" si="1"/>
        <v/>
      </c>
      <c r="G66" s="585" t="str">
        <f ca="1">LOG入力!AT66</f>
        <v/>
      </c>
      <c r="H66" s="542" t="str">
        <f ca="1">LOG入力!AU66</f>
        <v/>
      </c>
      <c r="I66" s="542" t="str">
        <f ca="1">LOG入力!AV66</f>
        <v/>
      </c>
      <c r="J66" s="577" t="str">
        <f ca="1">LOG入力!AW66</f>
        <v/>
      </c>
      <c r="K66" s="578" t="str">
        <f ca="1">LOG入力!BJ66</f>
        <v/>
      </c>
      <c r="L66" s="577" t="str">
        <f ca="1">LOG入力!AY66</f>
        <v/>
      </c>
      <c r="M66" s="545" t="str">
        <f ca="1">LOG入力!BK66</f>
        <v/>
      </c>
      <c r="N66" s="512" t="str">
        <f ca="1">IF(V66=1,"",IF(LOG入力!AJ66=1,"1",LOG入力!BA66))</f>
        <v/>
      </c>
      <c r="O66" s="538" t="str">
        <f ca="1">IF(V66=1,"",IF(LEN(LOG入力!O66)=0,"",LOG入力!O66))</f>
        <v/>
      </c>
      <c r="P66" s="291" t="str">
        <f ca="1">IF(V66=1,"",IF($AA$4=1,"",IF(LOG入力!BG66=1,"",CONCATENATE($ER66,$FB66,$FL66,$FV66,$GF66))))</f>
        <v/>
      </c>
      <c r="Q66" s="291" t="str">
        <f ca="1">IF(V66=1,"",IF($AA$4=1,"",IF(LOG入力!BG66=1,"",CONCATENATE($ET66,$FD66,$FN66,$FX66,$GH66))))</f>
        <v/>
      </c>
      <c r="R66" s="573" t="str">
        <f ca="1">IF(V66=1,"",IF($AA$4=1,"",IF(LOG入力!BH66&gt;0,0,AA66)))</f>
        <v/>
      </c>
      <c r="S66" s="293" t="str">
        <f t="shared" ca="1" si="2"/>
        <v/>
      </c>
      <c r="T66" s="29"/>
      <c r="U66" s="38"/>
      <c r="V66" s="196">
        <f ca="1">LOG入力!AN66</f>
        <v>1</v>
      </c>
      <c r="W66" s="38"/>
      <c r="X66" s="516" t="str">
        <f t="shared" ca="1" si="3"/>
        <v/>
      </c>
      <c r="Y66" s="515" t="str">
        <f t="shared" ca="1" si="4"/>
        <v/>
      </c>
      <c r="Z66" s="518" t="str">
        <f t="shared" ca="1" si="5"/>
        <v/>
      </c>
      <c r="AA66" s="574" t="str">
        <f t="shared" ca="1" si="6"/>
        <v/>
      </c>
      <c r="AC66" s="6" t="str">
        <f t="shared" ca="1" si="7"/>
        <v/>
      </c>
      <c r="AD66" s="6" t="str">
        <f t="shared" ca="1" si="8"/>
        <v/>
      </c>
      <c r="AE66" s="6" t="str">
        <f t="shared" ca="1" si="9"/>
        <v/>
      </c>
      <c r="AF66" s="6" t="str">
        <f t="shared" ca="1" si="10"/>
        <v/>
      </c>
      <c r="AG66" s="6" t="str">
        <f t="shared" ca="1" si="11"/>
        <v/>
      </c>
      <c r="AH66" s="6" t="str">
        <f t="shared" ca="1" si="12"/>
        <v/>
      </c>
      <c r="AI66" s="6" t="str">
        <f t="shared" ca="1" si="13"/>
        <v/>
      </c>
      <c r="AJ66" s="6" t="str">
        <f t="shared" ca="1" si="14"/>
        <v/>
      </c>
      <c r="AK66" s="6" t="str">
        <f t="shared" ca="1" si="15"/>
        <v/>
      </c>
      <c r="AL66" s="6" t="str">
        <f t="shared" ca="1" si="16"/>
        <v/>
      </c>
      <c r="AM66" s="6" t="str">
        <f t="shared" ca="1" si="17"/>
        <v/>
      </c>
      <c r="AN66" s="6" t="str">
        <f t="shared" ca="1" si="18"/>
        <v/>
      </c>
      <c r="AO66" s="6" t="str">
        <f t="shared" ca="1" si="19"/>
        <v/>
      </c>
      <c r="AP66" s="6" t="str">
        <f t="shared" ca="1" si="20"/>
        <v/>
      </c>
      <c r="AQ66" s="6" t="str">
        <f t="shared" ca="1" si="21"/>
        <v/>
      </c>
      <c r="AR66" s="6" t="str">
        <f t="shared" ca="1" si="22"/>
        <v/>
      </c>
      <c r="AS66" s="6" t="str">
        <f t="shared" ca="1" si="23"/>
        <v/>
      </c>
      <c r="AT66" s="6" t="str">
        <f t="shared" ca="1" si="24"/>
        <v/>
      </c>
      <c r="AU66" s="6" t="str">
        <f t="shared" ca="1" si="25"/>
        <v/>
      </c>
      <c r="AV66" s="6" t="str">
        <f t="shared" ca="1" si="26"/>
        <v/>
      </c>
      <c r="AW66" s="6" t="str">
        <f t="shared" ca="1" si="27"/>
        <v/>
      </c>
      <c r="AY66" s="6" t="str">
        <f t="shared" ca="1" si="28"/>
        <v/>
      </c>
      <c r="AZ66" s="6" t="str">
        <f t="shared" ca="1" si="29"/>
        <v/>
      </c>
      <c r="BA66" s="6" t="str">
        <f t="shared" ca="1" si="30"/>
        <v/>
      </c>
      <c r="BB66" s="6" t="str">
        <f t="shared" ca="1" si="31"/>
        <v/>
      </c>
      <c r="BC66" s="6" t="str">
        <f t="shared" ca="1" si="32"/>
        <v/>
      </c>
      <c r="BD66" s="6" t="str">
        <f t="shared" ca="1" si="33"/>
        <v/>
      </c>
      <c r="BE66" s="6" t="str">
        <f t="shared" ca="1" si="34"/>
        <v/>
      </c>
      <c r="BF66" s="6" t="str">
        <f t="shared" ca="1" si="35"/>
        <v/>
      </c>
      <c r="BG66" s="6" t="str">
        <f t="shared" ca="1" si="36"/>
        <v/>
      </c>
      <c r="BH66" s="6" t="str">
        <f t="shared" ca="1" si="37"/>
        <v/>
      </c>
      <c r="BI66" s="6" t="str">
        <f t="shared" ca="1" si="38"/>
        <v/>
      </c>
      <c r="BJ66" s="6" t="str">
        <f t="shared" ca="1" si="39"/>
        <v/>
      </c>
      <c r="BK66" s="6" t="str">
        <f t="shared" ca="1" si="40"/>
        <v/>
      </c>
      <c r="BL66" s="6" t="str">
        <f t="shared" ca="1" si="41"/>
        <v/>
      </c>
      <c r="BM66" s="6" t="str">
        <f t="shared" ca="1" si="42"/>
        <v/>
      </c>
      <c r="BN66" s="6" t="str">
        <f t="shared" ca="1" si="43"/>
        <v/>
      </c>
      <c r="BO66" s="6" t="str">
        <f t="shared" ca="1" si="44"/>
        <v/>
      </c>
      <c r="BP66" s="6" t="str">
        <f t="shared" ca="1" si="45"/>
        <v/>
      </c>
      <c r="BQ66" s="6" t="str">
        <f t="shared" ca="1" si="46"/>
        <v/>
      </c>
      <c r="BR66" s="6" t="str">
        <f t="shared" ca="1" si="47"/>
        <v/>
      </c>
      <c r="BS66" s="6" t="str">
        <f t="shared" ca="1" si="48"/>
        <v/>
      </c>
      <c r="BU66" s="6" t="str">
        <f t="shared" ca="1" si="49"/>
        <v/>
      </c>
      <c r="BW66" s="515" t="str">
        <f t="shared" ca="1" si="50"/>
        <v/>
      </c>
      <c r="BX66" s="515">
        <f t="shared" ca="1" si="51"/>
        <v>0</v>
      </c>
      <c r="BY66" s="515" t="str">
        <f t="shared" ca="1" si="52"/>
        <v/>
      </c>
      <c r="CA66" s="6">
        <f t="shared" ca="1" si="53"/>
        <v>1</v>
      </c>
      <c r="CC66" s="523" t="str">
        <f t="shared" ca="1" si="54"/>
        <v/>
      </c>
      <c r="CE66" s="6" t="str">
        <f t="shared" ca="1" si="55"/>
        <v/>
      </c>
      <c r="CG66" s="524" t="str">
        <f ca="1">IF(V66=1,"",IF($AA$4=1,"",IF(LOG入力!BH66&gt;0,"",IF(N66=0,"",IF(DX66=1,"",IF(HT66=0,"","★"))))))</f>
        <v/>
      </c>
      <c r="CI66" s="74" t="str">
        <f t="shared" ca="1" si="56"/>
        <v/>
      </c>
      <c r="CK66" s="525" t="str">
        <f ca="1">IF(V66=1,"",IF(LOG入力!BH66&gt;0,1,0))</f>
        <v/>
      </c>
      <c r="CL66" s="74" t="str">
        <f t="shared" ca="1" si="57"/>
        <v/>
      </c>
      <c r="CN66" s="74" t="str">
        <f t="shared" ca="1" si="58"/>
        <v/>
      </c>
      <c r="CO66" s="74" t="str">
        <f t="shared" ca="1" si="59"/>
        <v/>
      </c>
      <c r="CQ66" s="74" t="str">
        <f t="shared" ca="1" si="60"/>
        <v/>
      </c>
      <c r="CR66" s="74" t="str">
        <f t="shared" ca="1" si="61"/>
        <v/>
      </c>
      <c r="CS66" s="74" t="str">
        <f t="shared" ca="1" si="62"/>
        <v/>
      </c>
      <c r="CT66" s="74" t="str">
        <f t="shared" ca="1" si="63"/>
        <v/>
      </c>
      <c r="CU66" s="74" t="str">
        <f t="shared" ca="1" si="64"/>
        <v/>
      </c>
      <c r="CV66" s="74" t="str">
        <f t="shared" ca="1" si="65"/>
        <v/>
      </c>
      <c r="CW66" s="74" t="str">
        <f t="shared" ca="1" si="66"/>
        <v/>
      </c>
      <c r="CX66" s="74" t="str">
        <f t="shared" ca="1" si="67"/>
        <v/>
      </c>
      <c r="CY66" s="74" t="str">
        <f t="shared" ca="1" si="68"/>
        <v/>
      </c>
      <c r="CZ66" s="74" t="str">
        <f t="shared" ca="1" si="69"/>
        <v/>
      </c>
      <c r="DA66" s="74" t="str">
        <f t="shared" ca="1" si="70"/>
        <v/>
      </c>
      <c r="DB66" s="74" t="str">
        <f t="shared" ca="1" si="71"/>
        <v/>
      </c>
      <c r="DD66" s="74" t="str">
        <f t="shared" ca="1" si="72"/>
        <v/>
      </c>
      <c r="DE66" s="74" t="str">
        <f t="shared" ca="1" si="73"/>
        <v/>
      </c>
      <c r="DF66" s="74" t="str">
        <f t="shared" ca="1" si="74"/>
        <v/>
      </c>
      <c r="DG66" s="74" t="str">
        <f t="shared" ca="1" si="75"/>
        <v/>
      </c>
      <c r="DH66" s="74" t="str">
        <f t="shared" ca="1" si="76"/>
        <v/>
      </c>
      <c r="DI66" s="74" t="str">
        <f t="shared" ca="1" si="77"/>
        <v/>
      </c>
      <c r="DJ66" s="74" t="str">
        <f t="shared" ca="1" si="78"/>
        <v/>
      </c>
      <c r="DK66" s="74" t="str">
        <f t="shared" ca="1" si="79"/>
        <v/>
      </c>
      <c r="DL66" s="74" t="str">
        <f t="shared" ca="1" si="80"/>
        <v/>
      </c>
      <c r="DM66" s="74" t="str">
        <f t="shared" ca="1" si="81"/>
        <v/>
      </c>
      <c r="DN66" s="74" t="str">
        <f t="shared" ca="1" si="82"/>
        <v/>
      </c>
      <c r="DO66" s="74" t="str">
        <f t="shared" ca="1" si="83"/>
        <v/>
      </c>
      <c r="DQ66" s="74" t="str">
        <f t="shared" ca="1" si="84"/>
        <v/>
      </c>
      <c r="DS66" s="74" t="str">
        <f t="shared" ca="1" si="85"/>
        <v/>
      </c>
      <c r="DT66" s="74" t="str">
        <f t="shared" ca="1" si="86"/>
        <v/>
      </c>
      <c r="DV66" s="525" t="str">
        <f t="shared" ca="1" si="87"/>
        <v/>
      </c>
      <c r="DW66" s="74" t="str">
        <f t="shared" ca="1" si="88"/>
        <v/>
      </c>
      <c r="DX66" s="485" t="str">
        <f t="shared" ca="1" si="89"/>
        <v/>
      </c>
      <c r="DY66" s="74" t="str">
        <f t="shared" ca="1" si="90"/>
        <v/>
      </c>
      <c r="DZ66" s="74" t="str">
        <f t="shared" ca="1" si="91"/>
        <v/>
      </c>
      <c r="EA66" s="74" t="str">
        <f t="shared" ca="1" si="92"/>
        <v/>
      </c>
      <c r="EC66" s="74" t="str">
        <f t="shared" ca="1" si="93"/>
        <v/>
      </c>
      <c r="ED66" s="74" t="str">
        <f t="shared" ca="1" si="94"/>
        <v/>
      </c>
      <c r="EE66" s="74" t="str">
        <f t="shared" ca="1" si="95"/>
        <v/>
      </c>
      <c r="EG66" s="479" t="str">
        <f ca="1">IF(V66=1,"",IF(LOG入力!BH66&gt;0,0,IF(CG66="★",0,IF(R66=1,0,IF(N66=0,0,1)))))</f>
        <v/>
      </c>
      <c r="EH66" s="483" t="str">
        <f t="shared" ca="1" si="96"/>
        <v/>
      </c>
      <c r="EI66" s="483" t="str">
        <f t="shared" ca="1" si="97"/>
        <v/>
      </c>
      <c r="EJ66" s="483" t="str">
        <f t="shared" ca="1" si="98"/>
        <v/>
      </c>
      <c r="EL66" s="71">
        <f t="shared" ca="1" si="99"/>
        <v>0</v>
      </c>
      <c r="EM66" s="6">
        <f t="shared" ca="1" si="100"/>
        <v>0</v>
      </c>
      <c r="EN66" s="6" t="str">
        <f t="shared" ca="1" si="101"/>
        <v/>
      </c>
      <c r="EO66" s="6">
        <f ca="1">IF(LOG入力!BH66&gt;0,0,IF(EM66=0,0,(IF(COUNTIF($EN$19:EN66,EN66)=1,IF($FS$3="N",1,IF(EH66=1,1,0))))))</f>
        <v>0</v>
      </c>
      <c r="EP66" s="6" t="str">
        <f ca="1">IF(LOG入力!BH66&gt;0,"",IF(EO66=1,$X66,""))</f>
        <v/>
      </c>
      <c r="EQ66" s="6" t="str">
        <f ca="1">IF(LOG入力!BH66&gt;0,"",IF(EO66=1,$Y66,""))</f>
        <v/>
      </c>
      <c r="ER66" s="520" t="str">
        <f ca="1">IF(LOG入力!BH66&gt;0,"",IF(COUNTIF($EP$19:$EP66,EP66)=1,EP66,""))</f>
        <v/>
      </c>
      <c r="ES66" s="520">
        <f ca="1">IF(LOG入力!BH66&gt;0,0,IF((EL66=1),IF(($ER66=""),0,1),0))</f>
        <v>0</v>
      </c>
      <c r="ET66" s="520" t="str">
        <f ca="1">IF(LOG入力!BH66&gt;0,"",IF(COUNTIF($EQ$19:EQ66,EQ66)=1,EQ66,""))</f>
        <v/>
      </c>
      <c r="EU66" s="539">
        <f ca="1">IF(LOG入力!BH66&gt;0,0,IF((EL66=1),IF(($ET66=""),0,1),0))</f>
        <v>0</v>
      </c>
      <c r="EV66" s="71">
        <f t="shared" ca="1" si="102"/>
        <v>0</v>
      </c>
      <c r="EW66" s="6">
        <f t="shared" ca="1" si="103"/>
        <v>0</v>
      </c>
      <c r="EX66" s="6" t="str">
        <f t="shared" ca="1" si="104"/>
        <v/>
      </c>
      <c r="EY66" s="6">
        <f ca="1">IF(LOG入力!BH66&gt;0,0,IF(EW66=0,0,(IF(COUNTIF($EX$19:EX66,EX66)=1,IF($FS$3="N",1,IF(EH66=1,1,0))))))</f>
        <v>0</v>
      </c>
      <c r="EZ66" s="6" t="str">
        <f ca="1">IF(LOG入力!BH66&gt;0,"",IF(EY66=1,$X66,""))</f>
        <v/>
      </c>
      <c r="FA66" s="6" t="str">
        <f ca="1">IF(LOG入力!BH66&gt;0,"",IF(EY66=1,$Y66,""))</f>
        <v/>
      </c>
      <c r="FB66" s="6" t="str">
        <f ca="1">IF(LOG入力!BH66&gt;0,"",IF(COUNTIF($EZ$19:$EZ66,EZ66)=1,EZ66,""))</f>
        <v/>
      </c>
      <c r="FC66" s="6">
        <f ca="1">IF(LOG入力!BH66&gt;0,0,IF((EV66=1),IF(($FB66=""),0,1),0))</f>
        <v>0</v>
      </c>
      <c r="FD66" s="6" t="str">
        <f ca="1">IF(LOG入力!BH66&gt;0,"",IF(COUNTIF($FA$19:FA66,FA66)=1,FA66,""))</f>
        <v/>
      </c>
      <c r="FE66" s="72">
        <f ca="1">IF(LOG入力!BH66&gt;0,0,IF((EV66=1),IF(($FD66=""),0,1),0))</f>
        <v>0</v>
      </c>
      <c r="FF66" s="71">
        <f t="shared" ca="1" si="105"/>
        <v>0</v>
      </c>
      <c r="FG66" s="6">
        <f t="shared" ca="1" si="106"/>
        <v>0</v>
      </c>
      <c r="FH66" s="6" t="str">
        <f t="shared" ca="1" si="107"/>
        <v/>
      </c>
      <c r="FI66" s="6">
        <f ca="1">IF(LOG入力!BH66&gt;0,0,IF(FG66=0,0,(IF(COUNTIF($FH$19:FH66,FH66)=1,IF($FS$3="N",1,IF(EH66=1,1,0))))))</f>
        <v>0</v>
      </c>
      <c r="FJ66" s="6" t="str">
        <f ca="1">IF(LOG入力!BH66&gt;0,"",IF(FI66=1,$X66,""))</f>
        <v/>
      </c>
      <c r="FK66" s="6" t="str">
        <f ca="1">IF(LOG入力!BH66&gt;0,"",IF(FI66=1,$Y66,""))</f>
        <v/>
      </c>
      <c r="FL66" s="6" t="str">
        <f ca="1">IF(LOG入力!BH66&gt;0,"",IF(COUNTIF($FJ$19:$FJ66,FJ66)=1,FJ66,""))</f>
        <v/>
      </c>
      <c r="FM66" s="6">
        <f ca="1">IF(LOG入力!BH66&gt;0,0,IF((FF66=1),IF(($FL66=""),0,1),0))</f>
        <v>0</v>
      </c>
      <c r="FN66" s="6" t="str">
        <f ca="1">IF(LOG入力!BH66&gt;0,"",IF(COUNTIF($FK$19:FK66,FK66)=1,FK66,""))</f>
        <v/>
      </c>
      <c r="FO66" s="72">
        <f ca="1">IF(LOG入力!BH66&gt;0,0,IF((FF66=1),IF(($FN66=""),0,1),0))</f>
        <v>0</v>
      </c>
      <c r="FP66" s="71">
        <f t="shared" ca="1" si="108"/>
        <v>0</v>
      </c>
      <c r="FQ66" s="6">
        <f t="shared" ca="1" si="109"/>
        <v>0</v>
      </c>
      <c r="FR66" s="6" t="str">
        <f t="shared" ca="1" si="110"/>
        <v/>
      </c>
      <c r="FS66" s="6">
        <f ca="1">IF(LOG入力!BH66&gt;0,0,IF(FQ66=0,0,(IF(COUNTIF($FR$19:FR66,FR66)=1,IF($FS$3="N",1,IF(EH66=1,1,0))))))</f>
        <v>0</v>
      </c>
      <c r="FT66" s="6" t="str">
        <f ca="1">IF(LOG入力!BH66&gt;0,"",IF(FS66=1,$X66,""))</f>
        <v/>
      </c>
      <c r="FU66" s="6" t="str">
        <f ca="1">IF(LOG入力!BH66&gt;0,"",IF(FS66=1,$Y66,""))</f>
        <v/>
      </c>
      <c r="FV66" s="6" t="str">
        <f ca="1">IF(LOG入力!BH66&gt;0,"",IF(COUNTIF($FT$19:$FT66,FT66)=1,FT66,""))</f>
        <v/>
      </c>
      <c r="FW66" s="6">
        <f ca="1">IF(LOG入力!BH66&gt;0,0,IF((FP66=1),IF(($FV66=""),0,1),0))</f>
        <v>0</v>
      </c>
      <c r="FX66" s="6" t="str">
        <f ca="1">IF(LOG入力!BH66&gt;0,"",IF(COUNTIF($FU$19:FU66,FU66)=1,FU66,""))</f>
        <v/>
      </c>
      <c r="FY66" s="72">
        <f ca="1">IF(LOG入力!BH66&gt;0,0,IF((FP66=1),IF(($FX66=""),0,1),0))</f>
        <v>0</v>
      </c>
      <c r="FZ66" s="71">
        <f t="shared" ca="1" si="111"/>
        <v>0</v>
      </c>
      <c r="GA66" s="6">
        <f t="shared" ca="1" si="112"/>
        <v>0</v>
      </c>
      <c r="GB66" s="6" t="str">
        <f t="shared" ca="1" si="113"/>
        <v/>
      </c>
      <c r="GC66" s="6">
        <f ca="1">IF(LOG入力!BH66&gt;0,0,IF(GA66=0,0,(IF(COUNTIF($GB$19:GB66,GB66)=1,IF($FS$3="N",1,IF(EH66=1,1,0))))))</f>
        <v>0</v>
      </c>
      <c r="GD66" s="6" t="str">
        <f ca="1">IF(LOG入力!BH66&gt;0,"",IF(GC66=1,$X66,""))</f>
        <v/>
      </c>
      <c r="GE66" s="6" t="str">
        <f ca="1">IF(LOG入力!BH66&gt;0,"",IF(GC66=1,$Y66,""))</f>
        <v/>
      </c>
      <c r="GF66" s="6" t="str">
        <f ca="1">IF(LOG入力!BH66&gt;0,"",IF(COUNTIF($GD$19:$GD66,GD66)=1,GD66,""))</f>
        <v/>
      </c>
      <c r="GG66" s="6">
        <f ca="1">IF(LOG入力!BH66&gt;0,0,IF((FZ66=1),IF(($GF66=""),0,1),0))</f>
        <v>0</v>
      </c>
      <c r="GH66" s="6" t="str">
        <f ca="1">IF(LOG入力!BH66&gt;0,"",IF(COUNTIF($GE$19:GE66,GE66)=1,GE66,""))</f>
        <v/>
      </c>
      <c r="GI66" s="72">
        <f ca="1">IF(LOG入力!BH66&gt;0,0,IF((FZ66=1),IF(($GH66=""),0,1),0))</f>
        <v>0</v>
      </c>
      <c r="GK66" s="455" t="str">
        <f ca="1">IF(V66=1,"",IF(LEN(LOG入力!AS66)=0,"",LOG入力!AS66))</f>
        <v/>
      </c>
      <c r="GL66" s="378" t="str">
        <f t="shared" ca="1" si="114"/>
        <v/>
      </c>
      <c r="GM66" s="378" t="str">
        <f t="shared" ca="1" si="115"/>
        <v/>
      </c>
      <c r="GN66" s="74" t="str">
        <f t="shared" ca="1" si="116"/>
        <v/>
      </c>
      <c r="GO66" s="74" t="str">
        <f t="shared" ca="1" si="117"/>
        <v/>
      </c>
      <c r="GQ66" s="74" t="str">
        <f t="shared" ca="1" si="118"/>
        <v/>
      </c>
      <c r="GR66" s="74" t="str">
        <f t="shared" ca="1" si="119"/>
        <v/>
      </c>
      <c r="GS66" s="74" t="str">
        <f t="shared" ca="1" si="120"/>
        <v/>
      </c>
      <c r="GT66" s="74" t="str">
        <f t="shared" ca="1" si="121"/>
        <v/>
      </c>
      <c r="GU66" s="74" t="str">
        <f t="shared" ca="1" si="122"/>
        <v/>
      </c>
      <c r="GV66" s="74" t="str">
        <f t="shared" ca="1" si="123"/>
        <v/>
      </c>
      <c r="GX66" s="74" t="str">
        <f t="shared" ca="1" si="124"/>
        <v/>
      </c>
      <c r="GY66" s="74" t="str">
        <f t="shared" ca="1" si="125"/>
        <v/>
      </c>
      <c r="GZ66" s="74" t="str">
        <f ca="1">IF(V66=1,"",IF(LOG入力!BH66&gt;0,0,IF(GY66=0,0,IF((VALUE((TYPE(VALUE(J66)))))=16,0,IF(VALUE(J66)&lt;60,1,IF(VALUE(J66)&lt;100,0,IF(VALUE(J66)&lt;600,2,0)))))))</f>
        <v/>
      </c>
      <c r="HA66" s="74" t="str">
        <f t="shared" ca="1" si="126"/>
        <v/>
      </c>
      <c r="HB66" s="74" t="str">
        <f ca="1">IF(V66=1,"",IF(LOG入力!BH66&gt;0,0,IF(HA66=0,0,IF((VALUE((TYPE(VALUE(L66)))))=16,0,IF(VALUE(L66)&lt;60,1,IF(VALUE(L66)&lt;100,0,IF(VALUE(L66)&lt;600,2,0)))))))</f>
        <v/>
      </c>
      <c r="HD66" s="74" t="str">
        <f t="shared" ca="1" si="127"/>
        <v/>
      </c>
      <c r="HF66" s="74" t="str">
        <f t="shared" ca="1" si="128"/>
        <v/>
      </c>
      <c r="HG66" s="74" t="str">
        <f t="shared" ca="1" si="129"/>
        <v/>
      </c>
      <c r="HH66" s="74" t="str">
        <f t="shared" ca="1" si="130"/>
        <v/>
      </c>
      <c r="HI66" s="74" t="str">
        <f t="shared" ca="1" si="131"/>
        <v/>
      </c>
      <c r="HJ66" s="74" t="str">
        <f t="shared" ca="1" si="132"/>
        <v/>
      </c>
      <c r="HK66" s="74" t="str">
        <f t="shared" ca="1" si="133"/>
        <v/>
      </c>
      <c r="HL66" s="74" t="str">
        <f t="shared" ca="1" si="134"/>
        <v/>
      </c>
      <c r="HM66" s="74" t="str">
        <f t="shared" ca="1" si="135"/>
        <v/>
      </c>
      <c r="HN66" s="74" t="str">
        <f t="shared" ca="1" si="136"/>
        <v/>
      </c>
      <c r="HO66" s="529" t="str">
        <f t="shared" ca="1" si="137"/>
        <v/>
      </c>
      <c r="HP66" s="74" t="str">
        <f t="shared" ca="1" si="138"/>
        <v/>
      </c>
      <c r="HQ66" s="74" t="str">
        <f t="shared" ca="1" si="139"/>
        <v/>
      </c>
      <c r="HR66" s="74" t="str">
        <f t="shared" ca="1" si="140"/>
        <v/>
      </c>
      <c r="HS66" s="74" t="str">
        <f t="shared" ca="1" si="141"/>
        <v/>
      </c>
      <c r="HT66" s="74" t="str">
        <f ca="1">IF(V66=1,"",IF(LOG入力!BH66&gt;0,0,IF(DV66=1,0,IF(N66="0",0,IF(SUM(HD66:HS66)&gt;0,1,0)))))</f>
        <v/>
      </c>
      <c r="HV66" s="152" t="s">
        <v>209</v>
      </c>
      <c r="HW66" s="153" t="s">
        <v>173</v>
      </c>
    </row>
    <row r="67" spans="1:231" x14ac:dyDescent="0.15">
      <c r="A67" s="5"/>
      <c r="B67" s="532" t="str">
        <f t="shared" ca="1" si="0"/>
        <v/>
      </c>
      <c r="C67" s="561" t="str">
        <f ca="1">LOG入力!AP67</f>
        <v/>
      </c>
      <c r="D67" s="534" t="str">
        <f ca="1">LOG入力!AQ67</f>
        <v/>
      </c>
      <c r="E67" s="534" t="str">
        <f ca="1">LOG入力!AR67</f>
        <v/>
      </c>
      <c r="F67" s="535" t="str">
        <f t="shared" ca="1" si="1"/>
        <v/>
      </c>
      <c r="G67" s="585" t="str">
        <f ca="1">LOG入力!AT67</f>
        <v/>
      </c>
      <c r="H67" s="542" t="str">
        <f ca="1">LOG入力!AU67</f>
        <v/>
      </c>
      <c r="I67" s="542" t="str">
        <f ca="1">LOG入力!AV67</f>
        <v/>
      </c>
      <c r="J67" s="577" t="str">
        <f ca="1">LOG入力!AW67</f>
        <v/>
      </c>
      <c r="K67" s="578" t="str">
        <f ca="1">LOG入力!BJ67</f>
        <v/>
      </c>
      <c r="L67" s="577" t="str">
        <f ca="1">LOG入力!AY67</f>
        <v/>
      </c>
      <c r="M67" s="545" t="str">
        <f ca="1">LOG入力!BK67</f>
        <v/>
      </c>
      <c r="N67" s="512" t="str">
        <f ca="1">IF(V67=1,"",IF(LOG入力!AJ67=1,"1",LOG入力!BA67))</f>
        <v/>
      </c>
      <c r="O67" s="538" t="str">
        <f ca="1">IF(V67=1,"",IF(LEN(LOG入力!O67)=0,"",LOG入力!O67))</f>
        <v/>
      </c>
      <c r="P67" s="291" t="str">
        <f ca="1">IF(V67=1,"",IF($AA$4=1,"",IF(LOG入力!BG67=1,"",CONCATENATE($ER67,$FB67,$FL67,$FV67,$GF67))))</f>
        <v/>
      </c>
      <c r="Q67" s="291" t="str">
        <f ca="1">IF(V67=1,"",IF($AA$4=1,"",IF(LOG入力!BG67=1,"",CONCATENATE($ET67,$FD67,$FN67,$FX67,$GH67))))</f>
        <v/>
      </c>
      <c r="R67" s="573" t="str">
        <f ca="1">IF(V67=1,"",IF($AA$4=1,"",IF(LOG入力!BH67&gt;0,0,AA67)))</f>
        <v/>
      </c>
      <c r="S67" s="293" t="str">
        <f t="shared" ca="1" si="2"/>
        <v/>
      </c>
      <c r="T67" s="29"/>
      <c r="U67" s="38"/>
      <c r="V67" s="196">
        <f ca="1">LOG入力!AN67</f>
        <v>1</v>
      </c>
      <c r="W67" s="38"/>
      <c r="X67" s="516" t="str">
        <f t="shared" ca="1" si="3"/>
        <v/>
      </c>
      <c r="Y67" s="515" t="str">
        <f t="shared" ca="1" si="4"/>
        <v/>
      </c>
      <c r="Z67" s="518" t="str">
        <f t="shared" ca="1" si="5"/>
        <v/>
      </c>
      <c r="AA67" s="574" t="str">
        <f t="shared" ca="1" si="6"/>
        <v/>
      </c>
      <c r="AC67" s="6" t="str">
        <f t="shared" ca="1" si="7"/>
        <v/>
      </c>
      <c r="AD67" s="6" t="str">
        <f t="shared" ca="1" si="8"/>
        <v/>
      </c>
      <c r="AE67" s="6" t="str">
        <f t="shared" ca="1" si="9"/>
        <v/>
      </c>
      <c r="AF67" s="6" t="str">
        <f t="shared" ca="1" si="10"/>
        <v/>
      </c>
      <c r="AG67" s="6" t="str">
        <f t="shared" ca="1" si="11"/>
        <v/>
      </c>
      <c r="AH67" s="6" t="str">
        <f t="shared" ca="1" si="12"/>
        <v/>
      </c>
      <c r="AI67" s="6" t="str">
        <f t="shared" ca="1" si="13"/>
        <v/>
      </c>
      <c r="AJ67" s="6" t="str">
        <f t="shared" ca="1" si="14"/>
        <v/>
      </c>
      <c r="AK67" s="6" t="str">
        <f t="shared" ca="1" si="15"/>
        <v/>
      </c>
      <c r="AL67" s="6" t="str">
        <f t="shared" ca="1" si="16"/>
        <v/>
      </c>
      <c r="AM67" s="6" t="str">
        <f t="shared" ca="1" si="17"/>
        <v/>
      </c>
      <c r="AN67" s="6" t="str">
        <f t="shared" ca="1" si="18"/>
        <v/>
      </c>
      <c r="AO67" s="6" t="str">
        <f t="shared" ca="1" si="19"/>
        <v/>
      </c>
      <c r="AP67" s="6" t="str">
        <f t="shared" ca="1" si="20"/>
        <v/>
      </c>
      <c r="AQ67" s="6" t="str">
        <f t="shared" ca="1" si="21"/>
        <v/>
      </c>
      <c r="AR67" s="6" t="str">
        <f t="shared" ca="1" si="22"/>
        <v/>
      </c>
      <c r="AS67" s="6" t="str">
        <f t="shared" ca="1" si="23"/>
        <v/>
      </c>
      <c r="AT67" s="6" t="str">
        <f t="shared" ca="1" si="24"/>
        <v/>
      </c>
      <c r="AU67" s="6" t="str">
        <f t="shared" ca="1" si="25"/>
        <v/>
      </c>
      <c r="AV67" s="6" t="str">
        <f t="shared" ca="1" si="26"/>
        <v/>
      </c>
      <c r="AW67" s="6" t="str">
        <f t="shared" ca="1" si="27"/>
        <v/>
      </c>
      <c r="AY67" s="6" t="str">
        <f t="shared" ca="1" si="28"/>
        <v/>
      </c>
      <c r="AZ67" s="6" t="str">
        <f t="shared" ca="1" si="29"/>
        <v/>
      </c>
      <c r="BA67" s="6" t="str">
        <f t="shared" ca="1" si="30"/>
        <v/>
      </c>
      <c r="BB67" s="6" t="str">
        <f t="shared" ca="1" si="31"/>
        <v/>
      </c>
      <c r="BC67" s="6" t="str">
        <f t="shared" ca="1" si="32"/>
        <v/>
      </c>
      <c r="BD67" s="6" t="str">
        <f t="shared" ca="1" si="33"/>
        <v/>
      </c>
      <c r="BE67" s="6" t="str">
        <f t="shared" ca="1" si="34"/>
        <v/>
      </c>
      <c r="BF67" s="6" t="str">
        <f t="shared" ca="1" si="35"/>
        <v/>
      </c>
      <c r="BG67" s="6" t="str">
        <f t="shared" ca="1" si="36"/>
        <v/>
      </c>
      <c r="BH67" s="6" t="str">
        <f t="shared" ca="1" si="37"/>
        <v/>
      </c>
      <c r="BI67" s="6" t="str">
        <f t="shared" ca="1" si="38"/>
        <v/>
      </c>
      <c r="BJ67" s="6" t="str">
        <f t="shared" ca="1" si="39"/>
        <v/>
      </c>
      <c r="BK67" s="6" t="str">
        <f t="shared" ca="1" si="40"/>
        <v/>
      </c>
      <c r="BL67" s="6" t="str">
        <f t="shared" ca="1" si="41"/>
        <v/>
      </c>
      <c r="BM67" s="6" t="str">
        <f t="shared" ca="1" si="42"/>
        <v/>
      </c>
      <c r="BN67" s="6" t="str">
        <f t="shared" ca="1" si="43"/>
        <v/>
      </c>
      <c r="BO67" s="6" t="str">
        <f t="shared" ca="1" si="44"/>
        <v/>
      </c>
      <c r="BP67" s="6" t="str">
        <f t="shared" ca="1" si="45"/>
        <v/>
      </c>
      <c r="BQ67" s="6" t="str">
        <f t="shared" ca="1" si="46"/>
        <v/>
      </c>
      <c r="BR67" s="6" t="str">
        <f t="shared" ca="1" si="47"/>
        <v/>
      </c>
      <c r="BS67" s="6" t="str">
        <f t="shared" ca="1" si="48"/>
        <v/>
      </c>
      <c r="BU67" s="6" t="str">
        <f t="shared" ca="1" si="49"/>
        <v/>
      </c>
      <c r="BW67" s="515" t="str">
        <f t="shared" ca="1" si="50"/>
        <v/>
      </c>
      <c r="BX67" s="515">
        <f t="shared" ca="1" si="51"/>
        <v>0</v>
      </c>
      <c r="BY67" s="515" t="str">
        <f t="shared" ca="1" si="52"/>
        <v/>
      </c>
      <c r="CA67" s="6">
        <f t="shared" ca="1" si="53"/>
        <v>1</v>
      </c>
      <c r="CC67" s="523" t="str">
        <f t="shared" ca="1" si="54"/>
        <v/>
      </c>
      <c r="CE67" s="6" t="str">
        <f t="shared" ca="1" si="55"/>
        <v/>
      </c>
      <c r="CG67" s="524" t="str">
        <f ca="1">IF(V67=1,"",IF($AA$4=1,"",IF(LOG入力!BH67&gt;0,"",IF(N67=0,"",IF(DX67=1,"",IF(HT67=0,"","★"))))))</f>
        <v/>
      </c>
      <c r="CI67" s="74" t="str">
        <f t="shared" ca="1" si="56"/>
        <v/>
      </c>
      <c r="CK67" s="525" t="str">
        <f ca="1">IF(V67=1,"",IF(LOG入力!BH67&gt;0,1,0))</f>
        <v/>
      </c>
      <c r="CL67" s="74" t="str">
        <f t="shared" ca="1" si="57"/>
        <v/>
      </c>
      <c r="CN67" s="74" t="str">
        <f t="shared" ca="1" si="58"/>
        <v/>
      </c>
      <c r="CO67" s="74" t="str">
        <f t="shared" ca="1" si="59"/>
        <v/>
      </c>
      <c r="CQ67" s="74" t="str">
        <f t="shared" ca="1" si="60"/>
        <v/>
      </c>
      <c r="CR67" s="74" t="str">
        <f t="shared" ca="1" si="61"/>
        <v/>
      </c>
      <c r="CS67" s="74" t="str">
        <f t="shared" ca="1" si="62"/>
        <v/>
      </c>
      <c r="CT67" s="74" t="str">
        <f t="shared" ca="1" si="63"/>
        <v/>
      </c>
      <c r="CU67" s="74" t="str">
        <f t="shared" ca="1" si="64"/>
        <v/>
      </c>
      <c r="CV67" s="74" t="str">
        <f t="shared" ca="1" si="65"/>
        <v/>
      </c>
      <c r="CW67" s="74" t="str">
        <f t="shared" ca="1" si="66"/>
        <v/>
      </c>
      <c r="CX67" s="74" t="str">
        <f t="shared" ca="1" si="67"/>
        <v/>
      </c>
      <c r="CY67" s="74" t="str">
        <f t="shared" ca="1" si="68"/>
        <v/>
      </c>
      <c r="CZ67" s="74" t="str">
        <f t="shared" ca="1" si="69"/>
        <v/>
      </c>
      <c r="DA67" s="74" t="str">
        <f t="shared" ca="1" si="70"/>
        <v/>
      </c>
      <c r="DB67" s="74" t="str">
        <f t="shared" ca="1" si="71"/>
        <v/>
      </c>
      <c r="DD67" s="74" t="str">
        <f t="shared" ca="1" si="72"/>
        <v/>
      </c>
      <c r="DE67" s="74" t="str">
        <f t="shared" ca="1" si="73"/>
        <v/>
      </c>
      <c r="DF67" s="74" t="str">
        <f t="shared" ca="1" si="74"/>
        <v/>
      </c>
      <c r="DG67" s="74" t="str">
        <f t="shared" ca="1" si="75"/>
        <v/>
      </c>
      <c r="DH67" s="74" t="str">
        <f t="shared" ca="1" si="76"/>
        <v/>
      </c>
      <c r="DI67" s="74" t="str">
        <f t="shared" ca="1" si="77"/>
        <v/>
      </c>
      <c r="DJ67" s="74" t="str">
        <f t="shared" ca="1" si="78"/>
        <v/>
      </c>
      <c r="DK67" s="74" t="str">
        <f t="shared" ca="1" si="79"/>
        <v/>
      </c>
      <c r="DL67" s="74" t="str">
        <f t="shared" ca="1" si="80"/>
        <v/>
      </c>
      <c r="DM67" s="74" t="str">
        <f t="shared" ca="1" si="81"/>
        <v/>
      </c>
      <c r="DN67" s="74" t="str">
        <f t="shared" ca="1" si="82"/>
        <v/>
      </c>
      <c r="DO67" s="74" t="str">
        <f t="shared" ca="1" si="83"/>
        <v/>
      </c>
      <c r="DQ67" s="74" t="str">
        <f t="shared" ca="1" si="84"/>
        <v/>
      </c>
      <c r="DS67" s="74" t="str">
        <f t="shared" ca="1" si="85"/>
        <v/>
      </c>
      <c r="DT67" s="74" t="str">
        <f t="shared" ca="1" si="86"/>
        <v/>
      </c>
      <c r="DV67" s="525" t="str">
        <f t="shared" ca="1" si="87"/>
        <v/>
      </c>
      <c r="DW67" s="74" t="str">
        <f t="shared" ca="1" si="88"/>
        <v/>
      </c>
      <c r="DX67" s="485" t="str">
        <f t="shared" ca="1" si="89"/>
        <v/>
      </c>
      <c r="DY67" s="74" t="str">
        <f t="shared" ca="1" si="90"/>
        <v/>
      </c>
      <c r="DZ67" s="74" t="str">
        <f t="shared" ca="1" si="91"/>
        <v/>
      </c>
      <c r="EA67" s="74" t="str">
        <f t="shared" ca="1" si="92"/>
        <v/>
      </c>
      <c r="EC67" s="74" t="str">
        <f t="shared" ca="1" si="93"/>
        <v/>
      </c>
      <c r="ED67" s="74" t="str">
        <f t="shared" ca="1" si="94"/>
        <v/>
      </c>
      <c r="EE67" s="74" t="str">
        <f t="shared" ca="1" si="95"/>
        <v/>
      </c>
      <c r="EG67" s="479" t="str">
        <f ca="1">IF(V67=1,"",IF(LOG入力!BH67&gt;0,0,IF(CG67="★",0,IF(R67=1,0,IF(N67=0,0,1)))))</f>
        <v/>
      </c>
      <c r="EH67" s="483" t="str">
        <f t="shared" ca="1" si="96"/>
        <v/>
      </c>
      <c r="EI67" s="483" t="str">
        <f t="shared" ca="1" si="97"/>
        <v/>
      </c>
      <c r="EJ67" s="483" t="str">
        <f t="shared" ca="1" si="98"/>
        <v/>
      </c>
      <c r="EL67" s="71">
        <f t="shared" ca="1" si="99"/>
        <v>0</v>
      </c>
      <c r="EM67" s="6">
        <f t="shared" ca="1" si="100"/>
        <v>0</v>
      </c>
      <c r="EN67" s="6" t="str">
        <f t="shared" ca="1" si="101"/>
        <v/>
      </c>
      <c r="EO67" s="6">
        <f ca="1">IF(LOG入力!BH67&gt;0,0,IF(EM67=0,0,(IF(COUNTIF($EN$19:EN67,EN67)=1,IF($FS$3="N",1,IF(EH67=1,1,0))))))</f>
        <v>0</v>
      </c>
      <c r="EP67" s="6" t="str">
        <f ca="1">IF(LOG入力!BH67&gt;0,"",IF(EO67=1,$X67,""))</f>
        <v/>
      </c>
      <c r="EQ67" s="6" t="str">
        <f ca="1">IF(LOG入力!BH67&gt;0,"",IF(EO67=1,$Y67,""))</f>
        <v/>
      </c>
      <c r="ER67" s="520" t="str">
        <f ca="1">IF(LOG入力!BH67&gt;0,"",IF(COUNTIF($EP$19:$EP67,EP67)=1,EP67,""))</f>
        <v/>
      </c>
      <c r="ES67" s="520">
        <f ca="1">IF(LOG入力!BH67&gt;0,0,IF((EL67=1),IF(($ER67=""),0,1),0))</f>
        <v>0</v>
      </c>
      <c r="ET67" s="520" t="str">
        <f ca="1">IF(LOG入力!BH67&gt;0,"",IF(COUNTIF($EQ$19:EQ67,EQ67)=1,EQ67,""))</f>
        <v/>
      </c>
      <c r="EU67" s="539">
        <f ca="1">IF(LOG入力!BH67&gt;0,0,IF((EL67=1),IF(($ET67=""),0,1),0))</f>
        <v>0</v>
      </c>
      <c r="EV67" s="71">
        <f t="shared" ca="1" si="102"/>
        <v>0</v>
      </c>
      <c r="EW67" s="6">
        <f t="shared" ca="1" si="103"/>
        <v>0</v>
      </c>
      <c r="EX67" s="6" t="str">
        <f t="shared" ca="1" si="104"/>
        <v/>
      </c>
      <c r="EY67" s="6">
        <f ca="1">IF(LOG入力!BH67&gt;0,0,IF(EW67=0,0,(IF(COUNTIF($EX$19:EX67,EX67)=1,IF($FS$3="N",1,IF(EH67=1,1,0))))))</f>
        <v>0</v>
      </c>
      <c r="EZ67" s="6" t="str">
        <f ca="1">IF(LOG入力!BH67&gt;0,"",IF(EY67=1,$X67,""))</f>
        <v/>
      </c>
      <c r="FA67" s="6" t="str">
        <f ca="1">IF(LOG入力!BH67&gt;0,"",IF(EY67=1,$Y67,""))</f>
        <v/>
      </c>
      <c r="FB67" s="6" t="str">
        <f ca="1">IF(LOG入力!BH67&gt;0,"",IF(COUNTIF($EZ$19:$EZ67,EZ67)=1,EZ67,""))</f>
        <v/>
      </c>
      <c r="FC67" s="6">
        <f ca="1">IF(LOG入力!BH67&gt;0,0,IF((EV67=1),IF(($FB67=""),0,1),0))</f>
        <v>0</v>
      </c>
      <c r="FD67" s="6" t="str">
        <f ca="1">IF(LOG入力!BH67&gt;0,"",IF(COUNTIF($FA$19:FA67,FA67)=1,FA67,""))</f>
        <v/>
      </c>
      <c r="FE67" s="72">
        <f ca="1">IF(LOG入力!BH67&gt;0,0,IF((EV67=1),IF(($FD67=""),0,1),0))</f>
        <v>0</v>
      </c>
      <c r="FF67" s="71">
        <f t="shared" ca="1" si="105"/>
        <v>0</v>
      </c>
      <c r="FG67" s="6">
        <f t="shared" ca="1" si="106"/>
        <v>0</v>
      </c>
      <c r="FH67" s="6" t="str">
        <f t="shared" ca="1" si="107"/>
        <v/>
      </c>
      <c r="FI67" s="6">
        <f ca="1">IF(LOG入力!BH67&gt;0,0,IF(FG67=0,0,(IF(COUNTIF($FH$19:FH67,FH67)=1,IF($FS$3="N",1,IF(EH67=1,1,0))))))</f>
        <v>0</v>
      </c>
      <c r="FJ67" s="6" t="str">
        <f ca="1">IF(LOG入力!BH67&gt;0,"",IF(FI67=1,$X67,""))</f>
        <v/>
      </c>
      <c r="FK67" s="6" t="str">
        <f ca="1">IF(LOG入力!BH67&gt;0,"",IF(FI67=1,$Y67,""))</f>
        <v/>
      </c>
      <c r="FL67" s="6" t="str">
        <f ca="1">IF(LOG入力!BH67&gt;0,"",IF(COUNTIF($FJ$19:$FJ67,FJ67)=1,FJ67,""))</f>
        <v/>
      </c>
      <c r="FM67" s="6">
        <f ca="1">IF(LOG入力!BH67&gt;0,0,IF((FF67=1),IF(($FL67=""),0,1),0))</f>
        <v>0</v>
      </c>
      <c r="FN67" s="6" t="str">
        <f ca="1">IF(LOG入力!BH67&gt;0,"",IF(COUNTIF($FK$19:FK67,FK67)=1,FK67,""))</f>
        <v/>
      </c>
      <c r="FO67" s="72">
        <f ca="1">IF(LOG入力!BH67&gt;0,0,IF((FF67=1),IF(($FN67=""),0,1),0))</f>
        <v>0</v>
      </c>
      <c r="FP67" s="71">
        <f t="shared" ca="1" si="108"/>
        <v>0</v>
      </c>
      <c r="FQ67" s="6">
        <f t="shared" ca="1" si="109"/>
        <v>0</v>
      </c>
      <c r="FR67" s="6" t="str">
        <f t="shared" ca="1" si="110"/>
        <v/>
      </c>
      <c r="FS67" s="6">
        <f ca="1">IF(LOG入力!BH67&gt;0,0,IF(FQ67=0,0,(IF(COUNTIF($FR$19:FR67,FR67)=1,IF($FS$3="N",1,IF(EH67=1,1,0))))))</f>
        <v>0</v>
      </c>
      <c r="FT67" s="6" t="str">
        <f ca="1">IF(LOG入力!BH67&gt;0,"",IF(FS67=1,$X67,""))</f>
        <v/>
      </c>
      <c r="FU67" s="6" t="str">
        <f ca="1">IF(LOG入力!BH67&gt;0,"",IF(FS67=1,$Y67,""))</f>
        <v/>
      </c>
      <c r="FV67" s="6" t="str">
        <f ca="1">IF(LOG入力!BH67&gt;0,"",IF(COUNTIF($FT$19:$FT67,FT67)=1,FT67,""))</f>
        <v/>
      </c>
      <c r="FW67" s="6">
        <f ca="1">IF(LOG入力!BH67&gt;0,0,IF((FP67=1),IF(($FV67=""),0,1),0))</f>
        <v>0</v>
      </c>
      <c r="FX67" s="6" t="str">
        <f ca="1">IF(LOG入力!BH67&gt;0,"",IF(COUNTIF($FU$19:FU67,FU67)=1,FU67,""))</f>
        <v/>
      </c>
      <c r="FY67" s="72">
        <f ca="1">IF(LOG入力!BH67&gt;0,0,IF((FP67=1),IF(($FX67=""),0,1),0))</f>
        <v>0</v>
      </c>
      <c r="FZ67" s="71">
        <f t="shared" ca="1" si="111"/>
        <v>0</v>
      </c>
      <c r="GA67" s="6">
        <f t="shared" ca="1" si="112"/>
        <v>0</v>
      </c>
      <c r="GB67" s="6" t="str">
        <f t="shared" ca="1" si="113"/>
        <v/>
      </c>
      <c r="GC67" s="6">
        <f ca="1">IF(LOG入力!BH67&gt;0,0,IF(GA67=0,0,(IF(COUNTIF($GB$19:GB67,GB67)=1,IF($FS$3="N",1,IF(EH67=1,1,0))))))</f>
        <v>0</v>
      </c>
      <c r="GD67" s="6" t="str">
        <f ca="1">IF(LOG入力!BH67&gt;0,"",IF(GC67=1,$X67,""))</f>
        <v/>
      </c>
      <c r="GE67" s="6" t="str">
        <f ca="1">IF(LOG入力!BH67&gt;0,"",IF(GC67=1,$Y67,""))</f>
        <v/>
      </c>
      <c r="GF67" s="6" t="str">
        <f ca="1">IF(LOG入力!BH67&gt;0,"",IF(COUNTIF($GD$19:$GD67,GD67)=1,GD67,""))</f>
        <v/>
      </c>
      <c r="GG67" s="6">
        <f ca="1">IF(LOG入力!BH67&gt;0,0,IF((FZ67=1),IF(($GF67=""),0,1),0))</f>
        <v>0</v>
      </c>
      <c r="GH67" s="6" t="str">
        <f ca="1">IF(LOG入力!BH67&gt;0,"",IF(COUNTIF($GE$19:GE67,GE67)=1,GE67,""))</f>
        <v/>
      </c>
      <c r="GI67" s="72">
        <f ca="1">IF(LOG入力!BH67&gt;0,0,IF((FZ67=1),IF(($GH67=""),0,1),0))</f>
        <v>0</v>
      </c>
      <c r="GK67" s="455" t="str">
        <f ca="1">IF(V67=1,"",IF(LEN(LOG入力!AS67)=0,"",LOG入力!AS67))</f>
        <v/>
      </c>
      <c r="GL67" s="378" t="str">
        <f t="shared" ca="1" si="114"/>
        <v/>
      </c>
      <c r="GM67" s="378" t="str">
        <f t="shared" ca="1" si="115"/>
        <v/>
      </c>
      <c r="GN67" s="74" t="str">
        <f t="shared" ca="1" si="116"/>
        <v/>
      </c>
      <c r="GO67" s="74" t="str">
        <f t="shared" ca="1" si="117"/>
        <v/>
      </c>
      <c r="GQ67" s="74" t="str">
        <f t="shared" ca="1" si="118"/>
        <v/>
      </c>
      <c r="GR67" s="74" t="str">
        <f t="shared" ca="1" si="119"/>
        <v/>
      </c>
      <c r="GS67" s="74" t="str">
        <f t="shared" ca="1" si="120"/>
        <v/>
      </c>
      <c r="GT67" s="74" t="str">
        <f t="shared" ca="1" si="121"/>
        <v/>
      </c>
      <c r="GU67" s="74" t="str">
        <f t="shared" ca="1" si="122"/>
        <v/>
      </c>
      <c r="GV67" s="74" t="str">
        <f t="shared" ca="1" si="123"/>
        <v/>
      </c>
      <c r="GX67" s="74" t="str">
        <f t="shared" ca="1" si="124"/>
        <v/>
      </c>
      <c r="GY67" s="74" t="str">
        <f t="shared" ca="1" si="125"/>
        <v/>
      </c>
      <c r="GZ67" s="74" t="str">
        <f ca="1">IF(V67=1,"",IF(LOG入力!BH67&gt;0,0,IF(GY67=0,0,IF((VALUE((TYPE(VALUE(J67)))))=16,0,IF(VALUE(J67)&lt;60,1,IF(VALUE(J67)&lt;100,0,IF(VALUE(J67)&lt;600,2,0)))))))</f>
        <v/>
      </c>
      <c r="HA67" s="74" t="str">
        <f t="shared" ca="1" si="126"/>
        <v/>
      </c>
      <c r="HB67" s="74" t="str">
        <f ca="1">IF(V67=1,"",IF(LOG入力!BH67&gt;0,0,IF(HA67=0,0,IF((VALUE((TYPE(VALUE(L67)))))=16,0,IF(VALUE(L67)&lt;60,1,IF(VALUE(L67)&lt;100,0,IF(VALUE(L67)&lt;600,2,0)))))))</f>
        <v/>
      </c>
      <c r="HD67" s="74" t="str">
        <f t="shared" ca="1" si="127"/>
        <v/>
      </c>
      <c r="HF67" s="74" t="str">
        <f t="shared" ca="1" si="128"/>
        <v/>
      </c>
      <c r="HG67" s="74" t="str">
        <f t="shared" ca="1" si="129"/>
        <v/>
      </c>
      <c r="HH67" s="74" t="str">
        <f t="shared" ca="1" si="130"/>
        <v/>
      </c>
      <c r="HI67" s="74" t="str">
        <f t="shared" ca="1" si="131"/>
        <v/>
      </c>
      <c r="HJ67" s="74" t="str">
        <f t="shared" ca="1" si="132"/>
        <v/>
      </c>
      <c r="HK67" s="74" t="str">
        <f t="shared" ca="1" si="133"/>
        <v/>
      </c>
      <c r="HL67" s="74" t="str">
        <f t="shared" ca="1" si="134"/>
        <v/>
      </c>
      <c r="HM67" s="74" t="str">
        <f t="shared" ca="1" si="135"/>
        <v/>
      </c>
      <c r="HN67" s="74" t="str">
        <f t="shared" ca="1" si="136"/>
        <v/>
      </c>
      <c r="HO67" s="529" t="str">
        <f t="shared" ca="1" si="137"/>
        <v/>
      </c>
      <c r="HP67" s="74" t="str">
        <f t="shared" ca="1" si="138"/>
        <v/>
      </c>
      <c r="HQ67" s="74" t="str">
        <f t="shared" ca="1" si="139"/>
        <v/>
      </c>
      <c r="HR67" s="74" t="str">
        <f t="shared" ca="1" si="140"/>
        <v/>
      </c>
      <c r="HS67" s="74" t="str">
        <f t="shared" ca="1" si="141"/>
        <v/>
      </c>
      <c r="HT67" s="74" t="str">
        <f ca="1">IF(V67=1,"",IF(LOG入力!BH67&gt;0,0,IF(DV67=1,0,IF(N67="0",0,IF(SUM(HD67:HS67)&gt;0,1,0)))))</f>
        <v/>
      </c>
    </row>
    <row r="68" spans="1:231" x14ac:dyDescent="0.15">
      <c r="A68" s="5">
        <v>50</v>
      </c>
      <c r="B68" s="487" t="str">
        <f t="shared" ca="1" si="0"/>
        <v/>
      </c>
      <c r="C68" s="579" t="str">
        <f ca="1">LOG入力!AP68</f>
        <v/>
      </c>
      <c r="D68" s="548" t="str">
        <f ca="1">LOG入力!AQ68</f>
        <v/>
      </c>
      <c r="E68" s="548" t="str">
        <f ca="1">LOG入力!AR68</f>
        <v/>
      </c>
      <c r="F68" s="589" t="str">
        <f t="shared" ca="1" si="1"/>
        <v/>
      </c>
      <c r="G68" s="586" t="str">
        <f ca="1">LOG入力!AT68</f>
        <v/>
      </c>
      <c r="H68" s="553" t="str">
        <f ca="1">LOG入力!AU68</f>
        <v/>
      </c>
      <c r="I68" s="587" t="str">
        <f ca="1">LOG入力!AV68</f>
        <v/>
      </c>
      <c r="J68" s="590" t="str">
        <f ca="1">LOG入力!AW68</f>
        <v/>
      </c>
      <c r="K68" s="591" t="str">
        <f ca="1">LOG入力!BJ68</f>
        <v/>
      </c>
      <c r="L68" s="590" t="str">
        <f ca="1">LOG入力!AY68</f>
        <v/>
      </c>
      <c r="M68" s="556" t="str">
        <f ca="1">LOG入力!BK68</f>
        <v/>
      </c>
      <c r="N68" s="588" t="str">
        <f ca="1">IF(V68=1,"",IF(LOG入力!AJ68=1,"1",LOG入力!BA68))</f>
        <v/>
      </c>
      <c r="O68" s="557" t="str">
        <f ca="1">IF(V68=1,"",IF(LEN(LOG入力!O68)=0,"",LOG入力!O68))</f>
        <v/>
      </c>
      <c r="P68" s="336" t="str">
        <f ca="1">IF(V68=1,"",IF($AA$4=1,"",IF(LOG入力!BG68=1,"",CONCATENATE($ER68,$FB68,$FL68,$FV68,$GF68))))</f>
        <v/>
      </c>
      <c r="Q68" s="337" t="str">
        <f ca="1">IF(V68=1,"",IF($AA$4=1,"",IF(LOG入力!BG68=1,"",CONCATENATE($ET68,$FD68,$FN68,$FX68,$GH68))))</f>
        <v/>
      </c>
      <c r="R68" s="338" t="str">
        <f ca="1">IF(V68=1,"",IF($AA$4=1,"",IF(LOG入力!BH68&gt;0,0,AA68)))</f>
        <v/>
      </c>
      <c r="S68" s="558" t="str">
        <f t="shared" ca="1" si="2"/>
        <v/>
      </c>
      <c r="T68" s="29"/>
      <c r="U68" s="38"/>
      <c r="V68" s="196">
        <f ca="1">LOG入力!AN68</f>
        <v>1</v>
      </c>
      <c r="W68" s="38"/>
      <c r="X68" s="516" t="str">
        <f t="shared" ca="1" si="3"/>
        <v/>
      </c>
      <c r="Y68" s="515" t="str">
        <f t="shared" ca="1" si="4"/>
        <v/>
      </c>
      <c r="Z68" s="518" t="str">
        <f t="shared" ca="1" si="5"/>
        <v/>
      </c>
      <c r="AA68" s="574" t="str">
        <f t="shared" ca="1" si="6"/>
        <v/>
      </c>
      <c r="AC68" s="6" t="str">
        <f t="shared" ca="1" si="7"/>
        <v/>
      </c>
      <c r="AD68" s="6" t="str">
        <f t="shared" ca="1" si="8"/>
        <v/>
      </c>
      <c r="AE68" s="6" t="str">
        <f t="shared" ca="1" si="9"/>
        <v/>
      </c>
      <c r="AF68" s="6" t="str">
        <f t="shared" ca="1" si="10"/>
        <v/>
      </c>
      <c r="AG68" s="6" t="str">
        <f t="shared" ca="1" si="11"/>
        <v/>
      </c>
      <c r="AH68" s="6" t="str">
        <f t="shared" ca="1" si="12"/>
        <v/>
      </c>
      <c r="AI68" s="6" t="str">
        <f t="shared" ca="1" si="13"/>
        <v/>
      </c>
      <c r="AJ68" s="6" t="str">
        <f t="shared" ca="1" si="14"/>
        <v/>
      </c>
      <c r="AK68" s="6" t="str">
        <f t="shared" ca="1" si="15"/>
        <v/>
      </c>
      <c r="AL68" s="6" t="str">
        <f t="shared" ca="1" si="16"/>
        <v/>
      </c>
      <c r="AM68" s="6" t="str">
        <f t="shared" ca="1" si="17"/>
        <v/>
      </c>
      <c r="AN68" s="6" t="str">
        <f t="shared" ca="1" si="18"/>
        <v/>
      </c>
      <c r="AO68" s="6" t="str">
        <f t="shared" ca="1" si="19"/>
        <v/>
      </c>
      <c r="AP68" s="6" t="str">
        <f t="shared" ca="1" si="20"/>
        <v/>
      </c>
      <c r="AQ68" s="6" t="str">
        <f t="shared" ca="1" si="21"/>
        <v/>
      </c>
      <c r="AR68" s="6" t="str">
        <f t="shared" ca="1" si="22"/>
        <v/>
      </c>
      <c r="AS68" s="6" t="str">
        <f t="shared" ca="1" si="23"/>
        <v/>
      </c>
      <c r="AT68" s="6" t="str">
        <f t="shared" ca="1" si="24"/>
        <v/>
      </c>
      <c r="AU68" s="6" t="str">
        <f t="shared" ca="1" si="25"/>
        <v/>
      </c>
      <c r="AV68" s="6" t="str">
        <f t="shared" ca="1" si="26"/>
        <v/>
      </c>
      <c r="AW68" s="6" t="str">
        <f t="shared" ca="1" si="27"/>
        <v/>
      </c>
      <c r="AY68" s="6" t="str">
        <f t="shared" ca="1" si="28"/>
        <v/>
      </c>
      <c r="AZ68" s="6" t="str">
        <f t="shared" ca="1" si="29"/>
        <v/>
      </c>
      <c r="BA68" s="6" t="str">
        <f t="shared" ca="1" si="30"/>
        <v/>
      </c>
      <c r="BB68" s="6" t="str">
        <f t="shared" ca="1" si="31"/>
        <v/>
      </c>
      <c r="BC68" s="6" t="str">
        <f t="shared" ca="1" si="32"/>
        <v/>
      </c>
      <c r="BD68" s="6" t="str">
        <f t="shared" ca="1" si="33"/>
        <v/>
      </c>
      <c r="BE68" s="6" t="str">
        <f t="shared" ca="1" si="34"/>
        <v/>
      </c>
      <c r="BF68" s="6" t="str">
        <f t="shared" ca="1" si="35"/>
        <v/>
      </c>
      <c r="BG68" s="6" t="str">
        <f t="shared" ca="1" si="36"/>
        <v/>
      </c>
      <c r="BH68" s="6" t="str">
        <f t="shared" ca="1" si="37"/>
        <v/>
      </c>
      <c r="BI68" s="6" t="str">
        <f t="shared" ca="1" si="38"/>
        <v/>
      </c>
      <c r="BJ68" s="6" t="str">
        <f t="shared" ca="1" si="39"/>
        <v/>
      </c>
      <c r="BK68" s="6" t="str">
        <f t="shared" ca="1" si="40"/>
        <v/>
      </c>
      <c r="BL68" s="6" t="str">
        <f t="shared" ca="1" si="41"/>
        <v/>
      </c>
      <c r="BM68" s="6" t="str">
        <f t="shared" ca="1" si="42"/>
        <v/>
      </c>
      <c r="BN68" s="6" t="str">
        <f t="shared" ca="1" si="43"/>
        <v/>
      </c>
      <c r="BO68" s="6" t="str">
        <f t="shared" ca="1" si="44"/>
        <v/>
      </c>
      <c r="BP68" s="6" t="str">
        <f t="shared" ca="1" si="45"/>
        <v/>
      </c>
      <c r="BQ68" s="6" t="str">
        <f t="shared" ca="1" si="46"/>
        <v/>
      </c>
      <c r="BR68" s="6" t="str">
        <f t="shared" ca="1" si="47"/>
        <v/>
      </c>
      <c r="BS68" s="6" t="str">
        <f t="shared" ca="1" si="48"/>
        <v/>
      </c>
      <c r="BU68" s="6" t="str">
        <f t="shared" ca="1" si="49"/>
        <v/>
      </c>
      <c r="BW68" s="515" t="str">
        <f t="shared" ca="1" si="50"/>
        <v/>
      </c>
      <c r="BX68" s="515">
        <f t="shared" ca="1" si="51"/>
        <v>0</v>
      </c>
      <c r="BY68" s="515" t="str">
        <f t="shared" ca="1" si="52"/>
        <v/>
      </c>
      <c r="CA68" s="6">
        <f t="shared" ca="1" si="53"/>
        <v>1</v>
      </c>
      <c r="CC68" s="523" t="str">
        <f t="shared" ca="1" si="54"/>
        <v/>
      </c>
      <c r="CE68" s="6" t="str">
        <f t="shared" ca="1" si="55"/>
        <v/>
      </c>
      <c r="CG68" s="524" t="str">
        <f ca="1">IF(V68=1,"",IF($AA$4=1,"",IF(LOG入力!BH68&gt;0,"",IF(N68=0,"",IF(DX68=1,"",IF(HT68=0,"","★"))))))</f>
        <v/>
      </c>
      <c r="CI68" s="74" t="str">
        <f t="shared" ca="1" si="56"/>
        <v/>
      </c>
      <c r="CK68" s="525" t="str">
        <f ca="1">IF(V68=1,"",IF(LOG入力!BH68&gt;0,1,0))</f>
        <v/>
      </c>
      <c r="CL68" s="74" t="str">
        <f t="shared" ca="1" si="57"/>
        <v/>
      </c>
      <c r="CN68" s="74" t="str">
        <f t="shared" ca="1" si="58"/>
        <v/>
      </c>
      <c r="CO68" s="74" t="str">
        <f t="shared" ca="1" si="59"/>
        <v/>
      </c>
      <c r="CQ68" s="74" t="str">
        <f t="shared" ca="1" si="60"/>
        <v/>
      </c>
      <c r="CR68" s="74" t="str">
        <f t="shared" ca="1" si="61"/>
        <v/>
      </c>
      <c r="CS68" s="74" t="str">
        <f t="shared" ca="1" si="62"/>
        <v/>
      </c>
      <c r="CT68" s="74" t="str">
        <f t="shared" ca="1" si="63"/>
        <v/>
      </c>
      <c r="CU68" s="74" t="str">
        <f t="shared" ca="1" si="64"/>
        <v/>
      </c>
      <c r="CV68" s="74" t="str">
        <f t="shared" ca="1" si="65"/>
        <v/>
      </c>
      <c r="CW68" s="74" t="str">
        <f t="shared" ca="1" si="66"/>
        <v/>
      </c>
      <c r="CX68" s="74" t="str">
        <f t="shared" ca="1" si="67"/>
        <v/>
      </c>
      <c r="CY68" s="74" t="str">
        <f t="shared" ca="1" si="68"/>
        <v/>
      </c>
      <c r="CZ68" s="74" t="str">
        <f t="shared" ca="1" si="69"/>
        <v/>
      </c>
      <c r="DA68" s="74" t="str">
        <f t="shared" ca="1" si="70"/>
        <v/>
      </c>
      <c r="DB68" s="74" t="str">
        <f t="shared" ca="1" si="71"/>
        <v/>
      </c>
      <c r="DD68" s="74" t="str">
        <f t="shared" ca="1" si="72"/>
        <v/>
      </c>
      <c r="DE68" s="74" t="str">
        <f t="shared" ca="1" si="73"/>
        <v/>
      </c>
      <c r="DF68" s="74" t="str">
        <f t="shared" ca="1" si="74"/>
        <v/>
      </c>
      <c r="DG68" s="74" t="str">
        <f t="shared" ca="1" si="75"/>
        <v/>
      </c>
      <c r="DH68" s="74" t="str">
        <f t="shared" ca="1" si="76"/>
        <v/>
      </c>
      <c r="DI68" s="74" t="str">
        <f t="shared" ca="1" si="77"/>
        <v/>
      </c>
      <c r="DJ68" s="74" t="str">
        <f t="shared" ca="1" si="78"/>
        <v/>
      </c>
      <c r="DK68" s="74" t="str">
        <f t="shared" ca="1" si="79"/>
        <v/>
      </c>
      <c r="DL68" s="74" t="str">
        <f t="shared" ca="1" si="80"/>
        <v/>
      </c>
      <c r="DM68" s="74" t="str">
        <f t="shared" ca="1" si="81"/>
        <v/>
      </c>
      <c r="DN68" s="74" t="str">
        <f t="shared" ca="1" si="82"/>
        <v/>
      </c>
      <c r="DO68" s="74" t="str">
        <f t="shared" ca="1" si="83"/>
        <v/>
      </c>
      <c r="DQ68" s="74" t="str">
        <f t="shared" ca="1" si="84"/>
        <v/>
      </c>
      <c r="DS68" s="74" t="str">
        <f t="shared" ca="1" si="85"/>
        <v/>
      </c>
      <c r="DT68" s="74" t="str">
        <f t="shared" ca="1" si="86"/>
        <v/>
      </c>
      <c r="DV68" s="525" t="str">
        <f t="shared" ca="1" si="87"/>
        <v/>
      </c>
      <c r="DW68" s="74" t="str">
        <f t="shared" ca="1" si="88"/>
        <v/>
      </c>
      <c r="DX68" s="485" t="str">
        <f t="shared" ca="1" si="89"/>
        <v/>
      </c>
      <c r="DY68" s="74" t="str">
        <f t="shared" ca="1" si="90"/>
        <v/>
      </c>
      <c r="DZ68" s="74" t="str">
        <f t="shared" ca="1" si="91"/>
        <v/>
      </c>
      <c r="EA68" s="74" t="str">
        <f t="shared" ca="1" si="92"/>
        <v/>
      </c>
      <c r="EC68" s="74" t="str">
        <f t="shared" ca="1" si="93"/>
        <v/>
      </c>
      <c r="ED68" s="74" t="str">
        <f t="shared" ca="1" si="94"/>
        <v/>
      </c>
      <c r="EE68" s="74" t="str">
        <f t="shared" ca="1" si="95"/>
        <v/>
      </c>
      <c r="EG68" s="479" t="str">
        <f ca="1">IF(V68=1,"",IF(LOG入力!BH68&gt;0,0,IF(CG68="★",0,IF(R68=1,0,IF(N68=0,0,1)))))</f>
        <v/>
      </c>
      <c r="EH68" s="483" t="str">
        <f t="shared" ca="1" si="96"/>
        <v/>
      </c>
      <c r="EI68" s="483" t="str">
        <f t="shared" ca="1" si="97"/>
        <v/>
      </c>
      <c r="EJ68" s="483" t="str">
        <f t="shared" ca="1" si="98"/>
        <v/>
      </c>
      <c r="EL68" s="71">
        <f t="shared" ca="1" si="99"/>
        <v>0</v>
      </c>
      <c r="EM68" s="6">
        <f t="shared" ca="1" si="100"/>
        <v>0</v>
      </c>
      <c r="EN68" s="6" t="str">
        <f t="shared" ca="1" si="101"/>
        <v/>
      </c>
      <c r="EO68" s="6">
        <f ca="1">IF(LOG入力!BH68&gt;0,0,IF(EM68=0,0,(IF(COUNTIF($EN$19:EN68,EN68)=1,IF($FS$3="N",1,IF(EH68=1,1,0))))))</f>
        <v>0</v>
      </c>
      <c r="EP68" s="6" t="str">
        <f ca="1">IF(LOG入力!BH68&gt;0,"",IF(EO68=1,$X68,""))</f>
        <v/>
      </c>
      <c r="EQ68" s="6" t="str">
        <f ca="1">IF(LOG入力!BH68&gt;0,"",IF(EO68=1,$Y68,""))</f>
        <v/>
      </c>
      <c r="ER68" s="520" t="str">
        <f ca="1">IF(LOG入力!BH68&gt;0,"",IF(COUNTIF($EP$19:$EP68,EP68)=1,EP68,""))</f>
        <v/>
      </c>
      <c r="ES68" s="520">
        <f ca="1">IF(LOG入力!BH68&gt;0,0,IF((EL68=1),IF(($ER68=""),0,1),0))</f>
        <v>0</v>
      </c>
      <c r="ET68" s="520" t="str">
        <f ca="1">IF(LOG入力!BH68&gt;0,"",IF(COUNTIF($EQ$19:EQ68,EQ68)=1,EQ68,""))</f>
        <v/>
      </c>
      <c r="EU68" s="539">
        <f ca="1">IF(LOG入力!BH68&gt;0,0,IF((EL68=1),IF(($ET68=""),0,1),0))</f>
        <v>0</v>
      </c>
      <c r="EV68" s="71">
        <f t="shared" ca="1" si="102"/>
        <v>0</v>
      </c>
      <c r="EW68" s="6">
        <f t="shared" ca="1" si="103"/>
        <v>0</v>
      </c>
      <c r="EX68" s="6" t="str">
        <f t="shared" ca="1" si="104"/>
        <v/>
      </c>
      <c r="EY68" s="6">
        <f ca="1">IF(LOG入力!BH68&gt;0,0,IF(EW68=0,0,(IF(COUNTIF($EX$19:EX68,EX68)=1,IF($FS$3="N",1,IF(EH68=1,1,0))))))</f>
        <v>0</v>
      </c>
      <c r="EZ68" s="6" t="str">
        <f ca="1">IF(LOG入力!BH68&gt;0,"",IF(EY68=1,$X68,""))</f>
        <v/>
      </c>
      <c r="FA68" s="6" t="str">
        <f ca="1">IF(LOG入力!BH68&gt;0,"",IF(EY68=1,$Y68,""))</f>
        <v/>
      </c>
      <c r="FB68" s="6" t="str">
        <f ca="1">IF(LOG入力!BH68&gt;0,"",IF(COUNTIF($EZ$19:$EZ68,EZ68)=1,EZ68,""))</f>
        <v/>
      </c>
      <c r="FC68" s="6">
        <f ca="1">IF(LOG入力!BH68&gt;0,0,IF((EV68=1),IF(($FB68=""),0,1),0))</f>
        <v>0</v>
      </c>
      <c r="FD68" s="6" t="str">
        <f ca="1">IF(LOG入力!BH68&gt;0,"",IF(COUNTIF($FA$19:FA68,FA68)=1,FA68,""))</f>
        <v/>
      </c>
      <c r="FE68" s="72">
        <f ca="1">IF(LOG入力!BH68&gt;0,0,IF((EV68=1),IF(($FD68=""),0,1),0))</f>
        <v>0</v>
      </c>
      <c r="FF68" s="71">
        <f t="shared" ca="1" si="105"/>
        <v>0</v>
      </c>
      <c r="FG68" s="6">
        <f t="shared" ca="1" si="106"/>
        <v>0</v>
      </c>
      <c r="FH68" s="6" t="str">
        <f t="shared" ca="1" si="107"/>
        <v/>
      </c>
      <c r="FI68" s="6">
        <f ca="1">IF(LOG入力!BH68&gt;0,0,IF(FG68=0,0,(IF(COUNTIF($FH$19:FH68,FH68)=1,IF($FS$3="N",1,IF(EH68=1,1,0))))))</f>
        <v>0</v>
      </c>
      <c r="FJ68" s="6" t="str">
        <f ca="1">IF(LOG入力!BH68&gt;0,"",IF(FI68=1,$X68,""))</f>
        <v/>
      </c>
      <c r="FK68" s="6" t="str">
        <f ca="1">IF(LOG入力!BH68&gt;0,"",IF(FI68=1,$Y68,""))</f>
        <v/>
      </c>
      <c r="FL68" s="6" t="str">
        <f ca="1">IF(LOG入力!BH68&gt;0,"",IF(COUNTIF($FJ$19:$FJ68,FJ68)=1,FJ68,""))</f>
        <v/>
      </c>
      <c r="FM68" s="6">
        <f ca="1">IF(LOG入力!BH68&gt;0,0,IF((FF68=1),IF(($FL68=""),0,1),0))</f>
        <v>0</v>
      </c>
      <c r="FN68" s="6" t="str">
        <f ca="1">IF(LOG入力!BH68&gt;0,"",IF(COUNTIF($FK$19:FK68,FK68)=1,FK68,""))</f>
        <v/>
      </c>
      <c r="FO68" s="72">
        <f ca="1">IF(LOG入力!BH68&gt;0,0,IF((FF68=1),IF(($FN68=""),0,1),0))</f>
        <v>0</v>
      </c>
      <c r="FP68" s="71">
        <f t="shared" ca="1" si="108"/>
        <v>0</v>
      </c>
      <c r="FQ68" s="6">
        <f t="shared" ca="1" si="109"/>
        <v>0</v>
      </c>
      <c r="FR68" s="6" t="str">
        <f t="shared" ca="1" si="110"/>
        <v/>
      </c>
      <c r="FS68" s="6">
        <f ca="1">IF(LOG入力!BH68&gt;0,0,IF(FQ68=0,0,(IF(COUNTIF($FR$19:FR68,FR68)=1,IF($FS$3="N",1,IF(EH68=1,1,0))))))</f>
        <v>0</v>
      </c>
      <c r="FT68" s="6" t="str">
        <f ca="1">IF(LOG入力!BH68&gt;0,"",IF(FS68=1,$X68,""))</f>
        <v/>
      </c>
      <c r="FU68" s="6" t="str">
        <f ca="1">IF(LOG入力!BH68&gt;0,"",IF(FS68=1,$Y68,""))</f>
        <v/>
      </c>
      <c r="FV68" s="6" t="str">
        <f ca="1">IF(LOG入力!BH68&gt;0,"",IF(COUNTIF($FT$19:$FT68,FT68)=1,FT68,""))</f>
        <v/>
      </c>
      <c r="FW68" s="6">
        <f ca="1">IF(LOG入力!BH68&gt;0,0,IF((FP68=1),IF(($FV68=""),0,1),0))</f>
        <v>0</v>
      </c>
      <c r="FX68" s="6" t="str">
        <f ca="1">IF(LOG入力!BH68&gt;0,"",IF(COUNTIF($FU$19:FU68,FU68)=1,FU68,""))</f>
        <v/>
      </c>
      <c r="FY68" s="72">
        <f ca="1">IF(LOG入力!BH68&gt;0,0,IF((FP68=1),IF(($FX68=""),0,1),0))</f>
        <v>0</v>
      </c>
      <c r="FZ68" s="71">
        <f t="shared" ca="1" si="111"/>
        <v>0</v>
      </c>
      <c r="GA68" s="6">
        <f t="shared" ca="1" si="112"/>
        <v>0</v>
      </c>
      <c r="GB68" s="6" t="str">
        <f t="shared" ca="1" si="113"/>
        <v/>
      </c>
      <c r="GC68" s="6">
        <f ca="1">IF(LOG入力!BH68&gt;0,0,IF(GA68=0,0,(IF(COUNTIF($GB$19:GB68,GB68)=1,IF($FS$3="N",1,IF(EH68=1,1,0))))))</f>
        <v>0</v>
      </c>
      <c r="GD68" s="6" t="str">
        <f ca="1">IF(LOG入力!BH68&gt;0,"",IF(GC68=1,$X68,""))</f>
        <v/>
      </c>
      <c r="GE68" s="6" t="str">
        <f ca="1">IF(LOG入力!BH68&gt;0,"",IF(GC68=1,$Y68,""))</f>
        <v/>
      </c>
      <c r="GF68" s="6" t="str">
        <f ca="1">IF(LOG入力!BH68&gt;0,"",IF(COUNTIF($GD$19:$GD68,GD68)=1,GD68,""))</f>
        <v/>
      </c>
      <c r="GG68" s="6">
        <f ca="1">IF(LOG入力!BH68&gt;0,0,IF((FZ68=1),IF(($GF68=""),0,1),0))</f>
        <v>0</v>
      </c>
      <c r="GH68" s="6" t="str">
        <f ca="1">IF(LOG入力!BH68&gt;0,"",IF(COUNTIF($GE$19:GE68,GE68)=1,GE68,""))</f>
        <v/>
      </c>
      <c r="GI68" s="72">
        <f ca="1">IF(LOG入力!BH68&gt;0,0,IF((FZ68=1),IF(($GH68=""),0,1),0))</f>
        <v>0</v>
      </c>
      <c r="GK68" s="455" t="str">
        <f ca="1">IF(V68=1,"",IF(LEN(LOG入力!AS68)=0,"",LOG入力!AS68))</f>
        <v/>
      </c>
      <c r="GL68" s="378" t="str">
        <f t="shared" ca="1" si="114"/>
        <v/>
      </c>
      <c r="GM68" s="378" t="str">
        <f t="shared" ca="1" si="115"/>
        <v/>
      </c>
      <c r="GN68" s="74" t="str">
        <f t="shared" ca="1" si="116"/>
        <v/>
      </c>
      <c r="GO68" s="74" t="str">
        <f t="shared" ca="1" si="117"/>
        <v/>
      </c>
      <c r="GQ68" s="74" t="str">
        <f t="shared" ca="1" si="118"/>
        <v/>
      </c>
      <c r="GR68" s="74" t="str">
        <f t="shared" ca="1" si="119"/>
        <v/>
      </c>
      <c r="GS68" s="74" t="str">
        <f t="shared" ca="1" si="120"/>
        <v/>
      </c>
      <c r="GT68" s="74" t="str">
        <f t="shared" ca="1" si="121"/>
        <v/>
      </c>
      <c r="GU68" s="74" t="str">
        <f t="shared" ca="1" si="122"/>
        <v/>
      </c>
      <c r="GV68" s="74" t="str">
        <f t="shared" ca="1" si="123"/>
        <v/>
      </c>
      <c r="GX68" s="74" t="str">
        <f t="shared" ca="1" si="124"/>
        <v/>
      </c>
      <c r="GY68" s="74" t="str">
        <f t="shared" ca="1" si="125"/>
        <v/>
      </c>
      <c r="GZ68" s="74" t="str">
        <f ca="1">IF(V68=1,"",IF(LOG入力!BH68&gt;0,0,IF(GY68=0,0,IF((VALUE((TYPE(VALUE(J68)))))=16,0,IF(VALUE(J68)&lt;60,1,IF(VALUE(J68)&lt;100,0,IF(VALUE(J68)&lt;600,2,0)))))))</f>
        <v/>
      </c>
      <c r="HA68" s="74" t="str">
        <f t="shared" ca="1" si="126"/>
        <v/>
      </c>
      <c r="HB68" s="74" t="str">
        <f ca="1">IF(V68=1,"",IF(LOG入力!BH68&gt;0,0,IF(HA68=0,0,IF((VALUE((TYPE(VALUE(L68)))))=16,0,IF(VALUE(L68)&lt;60,1,IF(VALUE(L68)&lt;100,0,IF(VALUE(L68)&lt;600,2,0)))))))</f>
        <v/>
      </c>
      <c r="HD68" s="74" t="str">
        <f t="shared" ca="1" si="127"/>
        <v/>
      </c>
      <c r="HF68" s="74" t="str">
        <f t="shared" ca="1" si="128"/>
        <v/>
      </c>
      <c r="HG68" s="74" t="str">
        <f t="shared" ca="1" si="129"/>
        <v/>
      </c>
      <c r="HH68" s="74" t="str">
        <f t="shared" ca="1" si="130"/>
        <v/>
      </c>
      <c r="HI68" s="74" t="str">
        <f t="shared" ca="1" si="131"/>
        <v/>
      </c>
      <c r="HJ68" s="74" t="str">
        <f t="shared" ca="1" si="132"/>
        <v/>
      </c>
      <c r="HK68" s="74" t="str">
        <f t="shared" ca="1" si="133"/>
        <v/>
      </c>
      <c r="HL68" s="74" t="str">
        <f t="shared" ca="1" si="134"/>
        <v/>
      </c>
      <c r="HM68" s="74" t="str">
        <f t="shared" ca="1" si="135"/>
        <v/>
      </c>
      <c r="HN68" s="74" t="str">
        <f t="shared" ca="1" si="136"/>
        <v/>
      </c>
      <c r="HO68" s="529" t="str">
        <f t="shared" ca="1" si="137"/>
        <v/>
      </c>
      <c r="HP68" s="74" t="str">
        <f t="shared" ca="1" si="138"/>
        <v/>
      </c>
      <c r="HQ68" s="74" t="str">
        <f t="shared" ca="1" si="139"/>
        <v/>
      </c>
      <c r="HR68" s="74" t="str">
        <f t="shared" ca="1" si="140"/>
        <v/>
      </c>
      <c r="HS68" s="74" t="str">
        <f t="shared" ca="1" si="141"/>
        <v/>
      </c>
      <c r="HT68" s="74" t="str">
        <f ca="1">IF(V68=1,"",IF(LOG入力!BH68&gt;0,0,IF(DV68=1,0,IF(N68="0",0,IF(SUM(HD68:HS68)&gt;0,1,0)))))</f>
        <v/>
      </c>
    </row>
    <row r="69" spans="1:231" ht="13.5" customHeight="1" x14ac:dyDescent="0.15">
      <c r="A69" s="5"/>
      <c r="B69" s="560" t="str">
        <f t="shared" ca="1" si="0"/>
        <v/>
      </c>
      <c r="C69" s="561" t="str">
        <f ca="1">LOG入力!AP69</f>
        <v/>
      </c>
      <c r="D69" s="562" t="str">
        <f ca="1">LOG入力!AQ69</f>
        <v/>
      </c>
      <c r="E69" s="562" t="str">
        <f ca="1">LOG入力!AR69</f>
        <v/>
      </c>
      <c r="F69" s="563" t="str">
        <f t="shared" ca="1" si="1"/>
        <v/>
      </c>
      <c r="G69" s="582" t="str">
        <f ca="1">LOG入力!AT69</f>
        <v/>
      </c>
      <c r="H69" s="507" t="str">
        <f ca="1">LOG入力!AU69</f>
        <v/>
      </c>
      <c r="I69" s="507" t="str">
        <f ca="1">LOG入力!AV69</f>
        <v/>
      </c>
      <c r="J69" s="583" t="str">
        <f ca="1">LOG入力!AW69</f>
        <v/>
      </c>
      <c r="K69" s="584" t="str">
        <f ca="1">LOG入力!BJ69</f>
        <v/>
      </c>
      <c r="L69" s="583" t="str">
        <f ca="1">LOG入力!AY69</f>
        <v/>
      </c>
      <c r="M69" s="566" t="str">
        <f ca="1">LOG入力!BK69</f>
        <v/>
      </c>
      <c r="N69" s="567" t="str">
        <f ca="1">IF(V69=1,"",IF(LOG入力!AJ69=1,"1",LOG入力!BA69))</f>
        <v/>
      </c>
      <c r="O69" s="568" t="str">
        <f ca="1">IF(V69=1,"",IF(LEN(LOG入力!O69)=0,"",LOG入力!O69))</f>
        <v/>
      </c>
      <c r="P69" s="569" t="str">
        <f ca="1">IF(V69=1,"",IF($AA$4=1,"",IF(LOG入力!BG69=1,"",CONCATENATE($ER69,$FB69,$FL69,$FV69,$GF69))))</f>
        <v/>
      </c>
      <c r="Q69" s="569" t="str">
        <f ca="1">IF(V69=1,"",IF($AA$4=1,"",IF(LOG入力!BG69=1,"",CONCATENATE($ET69,$FD69,$FN69,$FX69,$GH69))))</f>
        <v/>
      </c>
      <c r="R69" s="292" t="str">
        <f ca="1">IF(V69=1,"",IF($AA$4=1,"",IF(LOG入力!BH69&gt;0,0,AA69)))</f>
        <v/>
      </c>
      <c r="S69" s="293" t="str">
        <f t="shared" ca="1" si="2"/>
        <v/>
      </c>
      <c r="T69" s="680" t="str">
        <f ca="1">$GM$14</f>
        <v>★サマリｌにエラｌがあります確認してください</v>
      </c>
      <c r="U69" s="38"/>
      <c r="V69" s="196">
        <f ca="1">LOG入力!AN69</f>
        <v>1</v>
      </c>
      <c r="W69" s="38"/>
      <c r="X69" s="516" t="str">
        <f t="shared" ca="1" si="3"/>
        <v/>
      </c>
      <c r="Y69" s="515" t="str">
        <f t="shared" ca="1" si="4"/>
        <v/>
      </c>
      <c r="Z69" s="518" t="str">
        <f t="shared" ca="1" si="5"/>
        <v/>
      </c>
      <c r="AA69" s="574" t="str">
        <f t="shared" ca="1" si="6"/>
        <v/>
      </c>
      <c r="AC69" s="6" t="str">
        <f t="shared" ca="1" si="7"/>
        <v/>
      </c>
      <c r="AD69" s="6" t="str">
        <f t="shared" ca="1" si="8"/>
        <v/>
      </c>
      <c r="AE69" s="6" t="str">
        <f t="shared" ca="1" si="9"/>
        <v/>
      </c>
      <c r="AF69" s="6" t="str">
        <f t="shared" ca="1" si="10"/>
        <v/>
      </c>
      <c r="AG69" s="6" t="str">
        <f t="shared" ca="1" si="11"/>
        <v/>
      </c>
      <c r="AH69" s="6" t="str">
        <f t="shared" ca="1" si="12"/>
        <v/>
      </c>
      <c r="AI69" s="6" t="str">
        <f t="shared" ca="1" si="13"/>
        <v/>
      </c>
      <c r="AJ69" s="6" t="str">
        <f t="shared" ca="1" si="14"/>
        <v/>
      </c>
      <c r="AK69" s="6" t="str">
        <f t="shared" ca="1" si="15"/>
        <v/>
      </c>
      <c r="AL69" s="6" t="str">
        <f t="shared" ca="1" si="16"/>
        <v/>
      </c>
      <c r="AM69" s="6" t="str">
        <f t="shared" ca="1" si="17"/>
        <v/>
      </c>
      <c r="AN69" s="6" t="str">
        <f t="shared" ca="1" si="18"/>
        <v/>
      </c>
      <c r="AO69" s="6" t="str">
        <f t="shared" ca="1" si="19"/>
        <v/>
      </c>
      <c r="AP69" s="6" t="str">
        <f t="shared" ca="1" si="20"/>
        <v/>
      </c>
      <c r="AQ69" s="6" t="str">
        <f t="shared" ca="1" si="21"/>
        <v/>
      </c>
      <c r="AR69" s="6" t="str">
        <f t="shared" ca="1" si="22"/>
        <v/>
      </c>
      <c r="AS69" s="6" t="str">
        <f t="shared" ca="1" si="23"/>
        <v/>
      </c>
      <c r="AT69" s="6" t="str">
        <f t="shared" ca="1" si="24"/>
        <v/>
      </c>
      <c r="AU69" s="6" t="str">
        <f t="shared" ca="1" si="25"/>
        <v/>
      </c>
      <c r="AV69" s="6" t="str">
        <f t="shared" ca="1" si="26"/>
        <v/>
      </c>
      <c r="AW69" s="6" t="str">
        <f t="shared" ca="1" si="27"/>
        <v/>
      </c>
      <c r="AY69" s="6" t="str">
        <f t="shared" ca="1" si="28"/>
        <v/>
      </c>
      <c r="AZ69" s="6" t="str">
        <f t="shared" ca="1" si="29"/>
        <v/>
      </c>
      <c r="BA69" s="6" t="str">
        <f t="shared" ca="1" si="30"/>
        <v/>
      </c>
      <c r="BB69" s="6" t="str">
        <f t="shared" ca="1" si="31"/>
        <v/>
      </c>
      <c r="BC69" s="6" t="str">
        <f t="shared" ca="1" si="32"/>
        <v/>
      </c>
      <c r="BD69" s="6" t="str">
        <f t="shared" ca="1" si="33"/>
        <v/>
      </c>
      <c r="BE69" s="6" t="str">
        <f t="shared" ca="1" si="34"/>
        <v/>
      </c>
      <c r="BF69" s="6" t="str">
        <f t="shared" ca="1" si="35"/>
        <v/>
      </c>
      <c r="BG69" s="6" t="str">
        <f t="shared" ca="1" si="36"/>
        <v/>
      </c>
      <c r="BH69" s="6" t="str">
        <f t="shared" ca="1" si="37"/>
        <v/>
      </c>
      <c r="BI69" s="6" t="str">
        <f t="shared" ca="1" si="38"/>
        <v/>
      </c>
      <c r="BJ69" s="6" t="str">
        <f t="shared" ca="1" si="39"/>
        <v/>
      </c>
      <c r="BK69" s="6" t="str">
        <f t="shared" ca="1" si="40"/>
        <v/>
      </c>
      <c r="BL69" s="6" t="str">
        <f t="shared" ca="1" si="41"/>
        <v/>
      </c>
      <c r="BM69" s="6" t="str">
        <f t="shared" ca="1" si="42"/>
        <v/>
      </c>
      <c r="BN69" s="6" t="str">
        <f t="shared" ca="1" si="43"/>
        <v/>
      </c>
      <c r="BO69" s="6" t="str">
        <f t="shared" ca="1" si="44"/>
        <v/>
      </c>
      <c r="BP69" s="6" t="str">
        <f t="shared" ca="1" si="45"/>
        <v/>
      </c>
      <c r="BQ69" s="6" t="str">
        <f t="shared" ca="1" si="46"/>
        <v/>
      </c>
      <c r="BR69" s="6" t="str">
        <f t="shared" ca="1" si="47"/>
        <v/>
      </c>
      <c r="BS69" s="6" t="str">
        <f t="shared" ca="1" si="48"/>
        <v/>
      </c>
      <c r="BU69" s="6" t="str">
        <f t="shared" ca="1" si="49"/>
        <v/>
      </c>
      <c r="BW69" s="515" t="str">
        <f t="shared" ca="1" si="50"/>
        <v/>
      </c>
      <c r="BX69" s="515">
        <f t="shared" ca="1" si="51"/>
        <v>0</v>
      </c>
      <c r="BY69" s="515" t="str">
        <f t="shared" ca="1" si="52"/>
        <v/>
      </c>
      <c r="CA69" s="6">
        <f t="shared" ca="1" si="53"/>
        <v>1</v>
      </c>
      <c r="CC69" s="523" t="str">
        <f t="shared" ca="1" si="54"/>
        <v/>
      </c>
      <c r="CE69" s="6" t="str">
        <f t="shared" ca="1" si="55"/>
        <v/>
      </c>
      <c r="CG69" s="524" t="str">
        <f ca="1">IF(V69=1,"",IF($AA$4=1,"",IF(LOG入力!BH69&gt;0,"",IF(N69=0,"",IF(DX69=1,"",IF(HT69=0,"","★"))))))</f>
        <v/>
      </c>
      <c r="CI69" s="74" t="str">
        <f t="shared" ca="1" si="56"/>
        <v/>
      </c>
      <c r="CK69" s="525" t="str">
        <f ca="1">IF(V69=1,"",IF(LOG入力!BH69&gt;0,1,0))</f>
        <v/>
      </c>
      <c r="CL69" s="74" t="str">
        <f t="shared" ca="1" si="57"/>
        <v/>
      </c>
      <c r="CN69" s="74" t="str">
        <f t="shared" ca="1" si="58"/>
        <v/>
      </c>
      <c r="CO69" s="74" t="str">
        <f t="shared" ca="1" si="59"/>
        <v/>
      </c>
      <c r="CQ69" s="74" t="str">
        <f t="shared" ca="1" si="60"/>
        <v/>
      </c>
      <c r="CR69" s="74" t="str">
        <f t="shared" ca="1" si="61"/>
        <v/>
      </c>
      <c r="CS69" s="74" t="str">
        <f t="shared" ca="1" si="62"/>
        <v/>
      </c>
      <c r="CT69" s="74" t="str">
        <f t="shared" ca="1" si="63"/>
        <v/>
      </c>
      <c r="CU69" s="74" t="str">
        <f t="shared" ca="1" si="64"/>
        <v/>
      </c>
      <c r="CV69" s="74" t="str">
        <f t="shared" ca="1" si="65"/>
        <v/>
      </c>
      <c r="CW69" s="74" t="str">
        <f t="shared" ca="1" si="66"/>
        <v/>
      </c>
      <c r="CX69" s="74" t="str">
        <f t="shared" ca="1" si="67"/>
        <v/>
      </c>
      <c r="CY69" s="74" t="str">
        <f t="shared" ca="1" si="68"/>
        <v/>
      </c>
      <c r="CZ69" s="74" t="str">
        <f t="shared" ca="1" si="69"/>
        <v/>
      </c>
      <c r="DA69" s="74" t="str">
        <f t="shared" ca="1" si="70"/>
        <v/>
      </c>
      <c r="DB69" s="74" t="str">
        <f t="shared" ca="1" si="71"/>
        <v/>
      </c>
      <c r="DD69" s="74" t="str">
        <f t="shared" ca="1" si="72"/>
        <v/>
      </c>
      <c r="DE69" s="74" t="str">
        <f t="shared" ca="1" si="73"/>
        <v/>
      </c>
      <c r="DF69" s="74" t="str">
        <f t="shared" ca="1" si="74"/>
        <v/>
      </c>
      <c r="DG69" s="74" t="str">
        <f t="shared" ca="1" si="75"/>
        <v/>
      </c>
      <c r="DH69" s="74" t="str">
        <f t="shared" ca="1" si="76"/>
        <v/>
      </c>
      <c r="DI69" s="74" t="str">
        <f t="shared" ca="1" si="77"/>
        <v/>
      </c>
      <c r="DJ69" s="74" t="str">
        <f t="shared" ca="1" si="78"/>
        <v/>
      </c>
      <c r="DK69" s="74" t="str">
        <f t="shared" ca="1" si="79"/>
        <v/>
      </c>
      <c r="DL69" s="74" t="str">
        <f t="shared" ca="1" si="80"/>
        <v/>
      </c>
      <c r="DM69" s="74" t="str">
        <f t="shared" ca="1" si="81"/>
        <v/>
      </c>
      <c r="DN69" s="74" t="str">
        <f t="shared" ca="1" si="82"/>
        <v/>
      </c>
      <c r="DO69" s="74" t="str">
        <f t="shared" ca="1" si="83"/>
        <v/>
      </c>
      <c r="DQ69" s="74" t="str">
        <f t="shared" ca="1" si="84"/>
        <v/>
      </c>
      <c r="DS69" s="74" t="str">
        <f t="shared" ca="1" si="85"/>
        <v/>
      </c>
      <c r="DT69" s="74" t="str">
        <f t="shared" ca="1" si="86"/>
        <v/>
      </c>
      <c r="DV69" s="525" t="str">
        <f t="shared" ca="1" si="87"/>
        <v/>
      </c>
      <c r="DW69" s="74" t="str">
        <f t="shared" ca="1" si="88"/>
        <v/>
      </c>
      <c r="DX69" s="485" t="str">
        <f t="shared" ca="1" si="89"/>
        <v/>
      </c>
      <c r="DY69" s="74" t="str">
        <f t="shared" ca="1" si="90"/>
        <v/>
      </c>
      <c r="DZ69" s="74" t="str">
        <f t="shared" ca="1" si="91"/>
        <v/>
      </c>
      <c r="EA69" s="74" t="str">
        <f t="shared" ca="1" si="92"/>
        <v/>
      </c>
      <c r="EC69" s="74" t="str">
        <f t="shared" ca="1" si="93"/>
        <v/>
      </c>
      <c r="ED69" s="74" t="str">
        <f t="shared" ca="1" si="94"/>
        <v/>
      </c>
      <c r="EE69" s="74" t="str">
        <f t="shared" ca="1" si="95"/>
        <v/>
      </c>
      <c r="EG69" s="479" t="str">
        <f ca="1">IF(V69=1,"",IF(LOG入力!BH69&gt;0,0,IF(CG69="★",0,IF(R69=1,0,IF(N69=0,0,1)))))</f>
        <v/>
      </c>
      <c r="EH69" s="483" t="str">
        <f t="shared" ca="1" si="96"/>
        <v/>
      </c>
      <c r="EI69" s="483" t="str">
        <f t="shared" ca="1" si="97"/>
        <v/>
      </c>
      <c r="EJ69" s="483" t="str">
        <f t="shared" ca="1" si="98"/>
        <v/>
      </c>
      <c r="EL69" s="71">
        <f t="shared" ca="1" si="99"/>
        <v>0</v>
      </c>
      <c r="EM69" s="6">
        <f t="shared" ca="1" si="100"/>
        <v>0</v>
      </c>
      <c r="EN69" s="6" t="str">
        <f t="shared" ca="1" si="101"/>
        <v/>
      </c>
      <c r="EO69" s="6">
        <f ca="1">IF(LOG入力!BH69&gt;0,0,IF(EM69=0,0,(IF(COUNTIF($EN$19:EN69,EN69)=1,IF($FS$3="N",1,IF(EH69=1,1,0))))))</f>
        <v>0</v>
      </c>
      <c r="EP69" s="6" t="str">
        <f ca="1">IF(LOG入力!BH69&gt;0,"",IF(EO69=1,$X69,""))</f>
        <v/>
      </c>
      <c r="EQ69" s="6" t="str">
        <f ca="1">IF(LOG入力!BH69&gt;0,"",IF(EO69=1,$Y69,""))</f>
        <v/>
      </c>
      <c r="ER69" s="520" t="str">
        <f ca="1">IF(LOG入力!BH69&gt;0,"",IF(COUNTIF($EP$19:$EP69,EP69)=1,EP69,""))</f>
        <v/>
      </c>
      <c r="ES69" s="520">
        <f ca="1">IF(LOG入力!BH69&gt;0,0,IF((EL69=1),IF(($ER69=""),0,1),0))</f>
        <v>0</v>
      </c>
      <c r="ET69" s="520" t="str">
        <f ca="1">IF(LOG入力!BH69&gt;0,"",IF(COUNTIF($EQ$19:EQ69,EQ69)=1,EQ69,""))</f>
        <v/>
      </c>
      <c r="EU69" s="539">
        <f ca="1">IF(LOG入力!BH69&gt;0,0,IF((EL69=1),IF(($ET69=""),0,1),0))</f>
        <v>0</v>
      </c>
      <c r="EV69" s="71">
        <f t="shared" ca="1" si="102"/>
        <v>0</v>
      </c>
      <c r="EW69" s="6">
        <f t="shared" ca="1" si="103"/>
        <v>0</v>
      </c>
      <c r="EX69" s="6" t="str">
        <f t="shared" ca="1" si="104"/>
        <v/>
      </c>
      <c r="EY69" s="6">
        <f ca="1">IF(LOG入力!BH69&gt;0,0,IF(EW69=0,0,(IF(COUNTIF($EX$19:EX69,EX69)=1,IF($FS$3="N",1,IF(EH69=1,1,0))))))</f>
        <v>0</v>
      </c>
      <c r="EZ69" s="6" t="str">
        <f ca="1">IF(LOG入力!BH69&gt;0,"",IF(EY69=1,$X69,""))</f>
        <v/>
      </c>
      <c r="FA69" s="6" t="str">
        <f ca="1">IF(LOG入力!BH69&gt;0,"",IF(EY69=1,$Y69,""))</f>
        <v/>
      </c>
      <c r="FB69" s="6" t="str">
        <f ca="1">IF(LOG入力!BH69&gt;0,"",IF(COUNTIF($EZ$19:$EZ69,EZ69)=1,EZ69,""))</f>
        <v/>
      </c>
      <c r="FC69" s="6">
        <f ca="1">IF(LOG入力!BH69&gt;0,0,IF((EV69=1),IF(($FB69=""),0,1),0))</f>
        <v>0</v>
      </c>
      <c r="FD69" s="6" t="str">
        <f ca="1">IF(LOG入力!BH69&gt;0,"",IF(COUNTIF($FA$19:FA69,FA69)=1,FA69,""))</f>
        <v/>
      </c>
      <c r="FE69" s="72">
        <f ca="1">IF(LOG入力!BH69&gt;0,0,IF((EV69=1),IF(($FD69=""),0,1),0))</f>
        <v>0</v>
      </c>
      <c r="FF69" s="71">
        <f t="shared" ca="1" si="105"/>
        <v>0</v>
      </c>
      <c r="FG69" s="6">
        <f t="shared" ca="1" si="106"/>
        <v>0</v>
      </c>
      <c r="FH69" s="6" t="str">
        <f t="shared" ca="1" si="107"/>
        <v/>
      </c>
      <c r="FI69" s="6">
        <f ca="1">IF(LOG入力!BH69&gt;0,0,IF(FG69=0,0,(IF(COUNTIF($FH$19:FH69,FH69)=1,IF($FS$3="N",1,IF(EH69=1,1,0))))))</f>
        <v>0</v>
      </c>
      <c r="FJ69" s="6" t="str">
        <f ca="1">IF(LOG入力!BH69&gt;0,"",IF(FI69=1,$X69,""))</f>
        <v/>
      </c>
      <c r="FK69" s="6" t="str">
        <f ca="1">IF(LOG入力!BH69&gt;0,"",IF(FI69=1,$Y69,""))</f>
        <v/>
      </c>
      <c r="FL69" s="6" t="str">
        <f ca="1">IF(LOG入力!BH69&gt;0,"",IF(COUNTIF($FJ$19:$FJ69,FJ69)=1,FJ69,""))</f>
        <v/>
      </c>
      <c r="FM69" s="6">
        <f ca="1">IF(LOG入力!BH69&gt;0,0,IF((FF69=1),IF(($FL69=""),0,1),0))</f>
        <v>0</v>
      </c>
      <c r="FN69" s="6" t="str">
        <f ca="1">IF(LOG入力!BH69&gt;0,"",IF(COUNTIF($FK$19:FK69,FK69)=1,FK69,""))</f>
        <v/>
      </c>
      <c r="FO69" s="72">
        <f ca="1">IF(LOG入力!BH69&gt;0,0,IF((FF69=1),IF(($FN69=""),0,1),0))</f>
        <v>0</v>
      </c>
      <c r="FP69" s="71">
        <f t="shared" ca="1" si="108"/>
        <v>0</v>
      </c>
      <c r="FQ69" s="6">
        <f t="shared" ca="1" si="109"/>
        <v>0</v>
      </c>
      <c r="FR69" s="6" t="str">
        <f t="shared" ca="1" si="110"/>
        <v/>
      </c>
      <c r="FS69" s="6">
        <f ca="1">IF(LOG入力!BH69&gt;0,0,IF(FQ69=0,0,(IF(COUNTIF($FR$19:FR69,FR69)=1,IF($FS$3="N",1,IF(EH69=1,1,0))))))</f>
        <v>0</v>
      </c>
      <c r="FT69" s="6" t="str">
        <f ca="1">IF(LOG入力!BH69&gt;0,"",IF(FS69=1,$X69,""))</f>
        <v/>
      </c>
      <c r="FU69" s="6" t="str">
        <f ca="1">IF(LOG入力!BH69&gt;0,"",IF(FS69=1,$Y69,""))</f>
        <v/>
      </c>
      <c r="FV69" s="6" t="str">
        <f ca="1">IF(LOG入力!BH69&gt;0,"",IF(COUNTIF($FT$19:$FT69,FT69)=1,FT69,""))</f>
        <v/>
      </c>
      <c r="FW69" s="6">
        <f ca="1">IF(LOG入力!BH69&gt;0,0,IF((FP69=1),IF(($FV69=""),0,1),0))</f>
        <v>0</v>
      </c>
      <c r="FX69" s="6" t="str">
        <f ca="1">IF(LOG入力!BH69&gt;0,"",IF(COUNTIF($FU$19:FU69,FU69)=1,FU69,""))</f>
        <v/>
      </c>
      <c r="FY69" s="72">
        <f ca="1">IF(LOG入力!BH69&gt;0,0,IF((FP69=1),IF(($FX69=""),0,1),0))</f>
        <v>0</v>
      </c>
      <c r="FZ69" s="71">
        <f t="shared" ca="1" si="111"/>
        <v>0</v>
      </c>
      <c r="GA69" s="6">
        <f t="shared" ca="1" si="112"/>
        <v>0</v>
      </c>
      <c r="GB69" s="6" t="str">
        <f t="shared" ca="1" si="113"/>
        <v/>
      </c>
      <c r="GC69" s="6">
        <f ca="1">IF(LOG入力!BH69&gt;0,0,IF(GA69=0,0,(IF(COUNTIF($GB$19:GB69,GB69)=1,IF($FS$3="N",1,IF(EH69=1,1,0))))))</f>
        <v>0</v>
      </c>
      <c r="GD69" s="6" t="str">
        <f ca="1">IF(LOG入力!BH69&gt;0,"",IF(GC69=1,$X69,""))</f>
        <v/>
      </c>
      <c r="GE69" s="6" t="str">
        <f ca="1">IF(LOG入力!BH69&gt;0,"",IF(GC69=1,$Y69,""))</f>
        <v/>
      </c>
      <c r="GF69" s="6" t="str">
        <f ca="1">IF(LOG入力!BH69&gt;0,"",IF(COUNTIF($GD$19:$GD69,GD69)=1,GD69,""))</f>
        <v/>
      </c>
      <c r="GG69" s="6">
        <f ca="1">IF(LOG入力!BH69&gt;0,0,IF((FZ69=1),IF(($GF69=""),0,1),0))</f>
        <v>0</v>
      </c>
      <c r="GH69" s="6" t="str">
        <f ca="1">IF(LOG入力!BH69&gt;0,"",IF(COUNTIF($GE$19:GE69,GE69)=1,GE69,""))</f>
        <v/>
      </c>
      <c r="GI69" s="72">
        <f ca="1">IF(LOG入力!BH69&gt;0,0,IF((FZ69=1),IF(($GH69=""),0,1),0))</f>
        <v>0</v>
      </c>
      <c r="GK69" s="455" t="str">
        <f ca="1">IF(V69=1,"",IF(LEN(LOG入力!AS69)=0,"",LOG入力!AS69))</f>
        <v/>
      </c>
      <c r="GL69" s="378" t="str">
        <f t="shared" ca="1" si="114"/>
        <v/>
      </c>
      <c r="GM69" s="378" t="str">
        <f t="shared" ca="1" si="115"/>
        <v/>
      </c>
      <c r="GN69" s="74" t="str">
        <f t="shared" ca="1" si="116"/>
        <v/>
      </c>
      <c r="GO69" s="74" t="str">
        <f t="shared" ca="1" si="117"/>
        <v/>
      </c>
      <c r="GQ69" s="74" t="str">
        <f t="shared" ca="1" si="118"/>
        <v/>
      </c>
      <c r="GR69" s="74" t="str">
        <f t="shared" ca="1" si="119"/>
        <v/>
      </c>
      <c r="GS69" s="74" t="str">
        <f t="shared" ca="1" si="120"/>
        <v/>
      </c>
      <c r="GT69" s="74" t="str">
        <f t="shared" ca="1" si="121"/>
        <v/>
      </c>
      <c r="GU69" s="74" t="str">
        <f t="shared" ca="1" si="122"/>
        <v/>
      </c>
      <c r="GV69" s="74" t="str">
        <f t="shared" ca="1" si="123"/>
        <v/>
      </c>
      <c r="GX69" s="74" t="str">
        <f t="shared" ca="1" si="124"/>
        <v/>
      </c>
      <c r="GY69" s="74" t="str">
        <f t="shared" ca="1" si="125"/>
        <v/>
      </c>
      <c r="GZ69" s="74" t="str">
        <f ca="1">IF(V69=1,"",IF(LOG入力!BH69&gt;0,0,IF(GY69=0,0,IF((VALUE((TYPE(VALUE(J69)))))=16,0,IF(VALUE(J69)&lt;60,1,IF(VALUE(J69)&lt;100,0,IF(VALUE(J69)&lt;600,2,0)))))))</f>
        <v/>
      </c>
      <c r="HA69" s="74" t="str">
        <f t="shared" ca="1" si="126"/>
        <v/>
      </c>
      <c r="HB69" s="74" t="str">
        <f ca="1">IF(V69=1,"",IF(LOG入力!BH69&gt;0,0,IF(HA69=0,0,IF((VALUE((TYPE(VALUE(L69)))))=16,0,IF(VALUE(L69)&lt;60,1,IF(VALUE(L69)&lt;100,0,IF(VALUE(L69)&lt;600,2,0)))))))</f>
        <v/>
      </c>
      <c r="HD69" s="74" t="str">
        <f t="shared" ca="1" si="127"/>
        <v/>
      </c>
      <c r="HF69" s="74" t="str">
        <f t="shared" ca="1" si="128"/>
        <v/>
      </c>
      <c r="HG69" s="74" t="str">
        <f t="shared" ca="1" si="129"/>
        <v/>
      </c>
      <c r="HH69" s="74" t="str">
        <f t="shared" ca="1" si="130"/>
        <v/>
      </c>
      <c r="HI69" s="74" t="str">
        <f t="shared" ca="1" si="131"/>
        <v/>
      </c>
      <c r="HJ69" s="74" t="str">
        <f t="shared" ca="1" si="132"/>
        <v/>
      </c>
      <c r="HK69" s="74" t="str">
        <f t="shared" ca="1" si="133"/>
        <v/>
      </c>
      <c r="HL69" s="74" t="str">
        <f t="shared" ca="1" si="134"/>
        <v/>
      </c>
      <c r="HM69" s="74" t="str">
        <f t="shared" ca="1" si="135"/>
        <v/>
      </c>
      <c r="HN69" s="74" t="str">
        <f t="shared" ca="1" si="136"/>
        <v/>
      </c>
      <c r="HO69" s="529" t="str">
        <f t="shared" ca="1" si="137"/>
        <v/>
      </c>
      <c r="HP69" s="74" t="str">
        <f t="shared" ca="1" si="138"/>
        <v/>
      </c>
      <c r="HQ69" s="74" t="str">
        <f t="shared" ca="1" si="139"/>
        <v/>
      </c>
      <c r="HR69" s="74" t="str">
        <f t="shared" ca="1" si="140"/>
        <v/>
      </c>
      <c r="HS69" s="74" t="str">
        <f t="shared" ca="1" si="141"/>
        <v/>
      </c>
      <c r="HT69" s="74" t="str">
        <f ca="1">IF(V69=1,"",IF(LOG入力!BH69&gt;0,0,IF(DV69=1,0,IF(N69="0",0,IF(SUM(HD69:HS69)&gt;0,1,0)))))</f>
        <v/>
      </c>
    </row>
    <row r="70" spans="1:231" x14ac:dyDescent="0.15">
      <c r="A70" s="5"/>
      <c r="B70" s="532" t="str">
        <f t="shared" ca="1" si="0"/>
        <v/>
      </c>
      <c r="C70" s="570" t="str">
        <f ca="1">LOG入力!AP70</f>
        <v/>
      </c>
      <c r="D70" s="534" t="str">
        <f ca="1">LOG入力!AQ70</f>
        <v/>
      </c>
      <c r="E70" s="570" t="str">
        <f ca="1">LOG入力!AR70</f>
        <v/>
      </c>
      <c r="F70" s="535" t="str">
        <f t="shared" ca="1" si="1"/>
        <v/>
      </c>
      <c r="G70" s="585" t="str">
        <f ca="1">LOG入力!AT70</f>
        <v/>
      </c>
      <c r="H70" s="542" t="str">
        <f ca="1">LOG入力!AU70</f>
        <v/>
      </c>
      <c r="I70" s="537" t="str">
        <f ca="1">LOG入力!AV70</f>
        <v/>
      </c>
      <c r="J70" s="577" t="str">
        <f ca="1">LOG入力!AW70</f>
        <v/>
      </c>
      <c r="K70" s="578" t="str">
        <f ca="1">LOG入力!BJ70</f>
        <v/>
      </c>
      <c r="L70" s="577" t="str">
        <f ca="1">LOG入力!AY70</f>
        <v/>
      </c>
      <c r="M70" s="545" t="str">
        <f ca="1">LOG入力!BK70</f>
        <v/>
      </c>
      <c r="N70" s="512" t="str">
        <f ca="1">IF(V70=1,"",IF(LOG入力!AJ70=1,"1",LOG入力!BA70))</f>
        <v/>
      </c>
      <c r="O70" s="538" t="str">
        <f ca="1">IF(V70=1,"",IF(LEN(LOG入力!O70)=0,"",LOG入力!O70))</f>
        <v/>
      </c>
      <c r="P70" s="291" t="str">
        <f ca="1">IF(V70=1,"",IF($AA$4=1,"",IF(LOG入力!BG70=1,"",CONCATENATE($ER70,$FB70,$FL70,$FV70,$GF70))))</f>
        <v/>
      </c>
      <c r="Q70" s="291" t="str">
        <f ca="1">IF(V70=1,"",IF($AA$4=1,"",IF(LOG入力!BG70=1,"",CONCATENATE($ET70,$FD70,$FN70,$FX70,$GH70))))</f>
        <v/>
      </c>
      <c r="R70" s="573" t="str">
        <f ca="1">IF(V70=1,"",IF($AA$4=1,"",IF(LOG入力!BH70&gt;0,0,AA70)))</f>
        <v/>
      </c>
      <c r="S70" s="293" t="str">
        <f t="shared" ca="1" si="2"/>
        <v/>
      </c>
      <c r="T70" s="680"/>
      <c r="U70" s="38"/>
      <c r="V70" s="196">
        <f ca="1">LOG入力!AN70</f>
        <v>1</v>
      </c>
      <c r="W70" s="38"/>
      <c r="X70" s="516" t="str">
        <f t="shared" ca="1" si="3"/>
        <v/>
      </c>
      <c r="Y70" s="515" t="str">
        <f t="shared" ca="1" si="4"/>
        <v/>
      </c>
      <c r="Z70" s="518" t="str">
        <f t="shared" ca="1" si="5"/>
        <v/>
      </c>
      <c r="AA70" s="574" t="str">
        <f t="shared" ca="1" si="6"/>
        <v/>
      </c>
      <c r="AC70" s="6" t="str">
        <f t="shared" ca="1" si="7"/>
        <v/>
      </c>
      <c r="AD70" s="6" t="str">
        <f t="shared" ca="1" si="8"/>
        <v/>
      </c>
      <c r="AE70" s="6" t="str">
        <f t="shared" ca="1" si="9"/>
        <v/>
      </c>
      <c r="AF70" s="6" t="str">
        <f t="shared" ca="1" si="10"/>
        <v/>
      </c>
      <c r="AG70" s="6" t="str">
        <f t="shared" ca="1" si="11"/>
        <v/>
      </c>
      <c r="AH70" s="6" t="str">
        <f t="shared" ca="1" si="12"/>
        <v/>
      </c>
      <c r="AI70" s="6" t="str">
        <f t="shared" ca="1" si="13"/>
        <v/>
      </c>
      <c r="AJ70" s="6" t="str">
        <f t="shared" ca="1" si="14"/>
        <v/>
      </c>
      <c r="AK70" s="6" t="str">
        <f t="shared" ca="1" si="15"/>
        <v/>
      </c>
      <c r="AL70" s="6" t="str">
        <f t="shared" ca="1" si="16"/>
        <v/>
      </c>
      <c r="AM70" s="6" t="str">
        <f t="shared" ca="1" si="17"/>
        <v/>
      </c>
      <c r="AN70" s="6" t="str">
        <f t="shared" ca="1" si="18"/>
        <v/>
      </c>
      <c r="AO70" s="6" t="str">
        <f t="shared" ca="1" si="19"/>
        <v/>
      </c>
      <c r="AP70" s="6" t="str">
        <f t="shared" ca="1" si="20"/>
        <v/>
      </c>
      <c r="AQ70" s="6" t="str">
        <f t="shared" ca="1" si="21"/>
        <v/>
      </c>
      <c r="AR70" s="6" t="str">
        <f t="shared" ca="1" si="22"/>
        <v/>
      </c>
      <c r="AS70" s="6" t="str">
        <f t="shared" ca="1" si="23"/>
        <v/>
      </c>
      <c r="AT70" s="6" t="str">
        <f t="shared" ca="1" si="24"/>
        <v/>
      </c>
      <c r="AU70" s="6" t="str">
        <f t="shared" ca="1" si="25"/>
        <v/>
      </c>
      <c r="AV70" s="6" t="str">
        <f t="shared" ca="1" si="26"/>
        <v/>
      </c>
      <c r="AW70" s="6" t="str">
        <f t="shared" ca="1" si="27"/>
        <v/>
      </c>
      <c r="AY70" s="6" t="str">
        <f t="shared" ca="1" si="28"/>
        <v/>
      </c>
      <c r="AZ70" s="6" t="str">
        <f t="shared" ca="1" si="29"/>
        <v/>
      </c>
      <c r="BA70" s="6" t="str">
        <f t="shared" ca="1" si="30"/>
        <v/>
      </c>
      <c r="BB70" s="6" t="str">
        <f t="shared" ca="1" si="31"/>
        <v/>
      </c>
      <c r="BC70" s="6" t="str">
        <f t="shared" ca="1" si="32"/>
        <v/>
      </c>
      <c r="BD70" s="6" t="str">
        <f t="shared" ca="1" si="33"/>
        <v/>
      </c>
      <c r="BE70" s="6" t="str">
        <f t="shared" ca="1" si="34"/>
        <v/>
      </c>
      <c r="BF70" s="6" t="str">
        <f t="shared" ca="1" si="35"/>
        <v/>
      </c>
      <c r="BG70" s="6" t="str">
        <f t="shared" ca="1" si="36"/>
        <v/>
      </c>
      <c r="BH70" s="6" t="str">
        <f t="shared" ca="1" si="37"/>
        <v/>
      </c>
      <c r="BI70" s="6" t="str">
        <f t="shared" ca="1" si="38"/>
        <v/>
      </c>
      <c r="BJ70" s="6" t="str">
        <f t="shared" ca="1" si="39"/>
        <v/>
      </c>
      <c r="BK70" s="6" t="str">
        <f t="shared" ca="1" si="40"/>
        <v/>
      </c>
      <c r="BL70" s="6" t="str">
        <f t="shared" ca="1" si="41"/>
        <v/>
      </c>
      <c r="BM70" s="6" t="str">
        <f t="shared" ca="1" si="42"/>
        <v/>
      </c>
      <c r="BN70" s="6" t="str">
        <f t="shared" ca="1" si="43"/>
        <v/>
      </c>
      <c r="BO70" s="6" t="str">
        <f t="shared" ca="1" si="44"/>
        <v/>
      </c>
      <c r="BP70" s="6" t="str">
        <f t="shared" ca="1" si="45"/>
        <v/>
      </c>
      <c r="BQ70" s="6" t="str">
        <f t="shared" ca="1" si="46"/>
        <v/>
      </c>
      <c r="BR70" s="6" t="str">
        <f t="shared" ca="1" si="47"/>
        <v/>
      </c>
      <c r="BS70" s="6" t="str">
        <f t="shared" ca="1" si="48"/>
        <v/>
      </c>
      <c r="BU70" s="6" t="str">
        <f t="shared" ca="1" si="49"/>
        <v/>
      </c>
      <c r="BW70" s="515" t="str">
        <f t="shared" ca="1" si="50"/>
        <v/>
      </c>
      <c r="BX70" s="515">
        <f t="shared" ca="1" si="51"/>
        <v>0</v>
      </c>
      <c r="BY70" s="515" t="str">
        <f t="shared" ca="1" si="52"/>
        <v/>
      </c>
      <c r="CA70" s="6">
        <f t="shared" ca="1" si="53"/>
        <v>1</v>
      </c>
      <c r="CC70" s="523" t="str">
        <f t="shared" ca="1" si="54"/>
        <v/>
      </c>
      <c r="CE70" s="6" t="str">
        <f t="shared" ca="1" si="55"/>
        <v/>
      </c>
      <c r="CG70" s="524" t="str">
        <f ca="1">IF(V70=1,"",IF($AA$4=1,"",IF(LOG入力!BH70&gt;0,"",IF(N70=0,"",IF(DX70=1,"",IF(HT70=0,"","★"))))))</f>
        <v/>
      </c>
      <c r="CI70" s="74" t="str">
        <f t="shared" ca="1" si="56"/>
        <v/>
      </c>
      <c r="CK70" s="525" t="str">
        <f ca="1">IF(V70=1,"",IF(LOG入力!BH70&gt;0,1,0))</f>
        <v/>
      </c>
      <c r="CL70" s="74" t="str">
        <f t="shared" ca="1" si="57"/>
        <v/>
      </c>
      <c r="CN70" s="74" t="str">
        <f t="shared" ca="1" si="58"/>
        <v/>
      </c>
      <c r="CO70" s="74" t="str">
        <f t="shared" ca="1" si="59"/>
        <v/>
      </c>
      <c r="CQ70" s="74" t="str">
        <f t="shared" ca="1" si="60"/>
        <v/>
      </c>
      <c r="CR70" s="74" t="str">
        <f t="shared" ca="1" si="61"/>
        <v/>
      </c>
      <c r="CS70" s="74" t="str">
        <f t="shared" ca="1" si="62"/>
        <v/>
      </c>
      <c r="CT70" s="74" t="str">
        <f t="shared" ca="1" si="63"/>
        <v/>
      </c>
      <c r="CU70" s="74" t="str">
        <f t="shared" ca="1" si="64"/>
        <v/>
      </c>
      <c r="CV70" s="74" t="str">
        <f t="shared" ca="1" si="65"/>
        <v/>
      </c>
      <c r="CW70" s="74" t="str">
        <f t="shared" ca="1" si="66"/>
        <v/>
      </c>
      <c r="CX70" s="74" t="str">
        <f t="shared" ca="1" si="67"/>
        <v/>
      </c>
      <c r="CY70" s="74" t="str">
        <f t="shared" ca="1" si="68"/>
        <v/>
      </c>
      <c r="CZ70" s="74" t="str">
        <f t="shared" ca="1" si="69"/>
        <v/>
      </c>
      <c r="DA70" s="74" t="str">
        <f t="shared" ca="1" si="70"/>
        <v/>
      </c>
      <c r="DB70" s="74" t="str">
        <f t="shared" ca="1" si="71"/>
        <v/>
      </c>
      <c r="DD70" s="74" t="str">
        <f t="shared" ca="1" si="72"/>
        <v/>
      </c>
      <c r="DE70" s="74" t="str">
        <f t="shared" ca="1" si="73"/>
        <v/>
      </c>
      <c r="DF70" s="74" t="str">
        <f t="shared" ca="1" si="74"/>
        <v/>
      </c>
      <c r="DG70" s="74" t="str">
        <f t="shared" ca="1" si="75"/>
        <v/>
      </c>
      <c r="DH70" s="74" t="str">
        <f t="shared" ca="1" si="76"/>
        <v/>
      </c>
      <c r="DI70" s="74" t="str">
        <f t="shared" ca="1" si="77"/>
        <v/>
      </c>
      <c r="DJ70" s="74" t="str">
        <f t="shared" ca="1" si="78"/>
        <v/>
      </c>
      <c r="DK70" s="74" t="str">
        <f t="shared" ca="1" si="79"/>
        <v/>
      </c>
      <c r="DL70" s="74" t="str">
        <f t="shared" ca="1" si="80"/>
        <v/>
      </c>
      <c r="DM70" s="74" t="str">
        <f t="shared" ca="1" si="81"/>
        <v/>
      </c>
      <c r="DN70" s="74" t="str">
        <f t="shared" ca="1" si="82"/>
        <v/>
      </c>
      <c r="DO70" s="74" t="str">
        <f t="shared" ca="1" si="83"/>
        <v/>
      </c>
      <c r="DQ70" s="74" t="str">
        <f t="shared" ca="1" si="84"/>
        <v/>
      </c>
      <c r="DS70" s="74" t="str">
        <f t="shared" ca="1" si="85"/>
        <v/>
      </c>
      <c r="DT70" s="74" t="str">
        <f t="shared" ca="1" si="86"/>
        <v/>
      </c>
      <c r="DV70" s="525" t="str">
        <f t="shared" ca="1" si="87"/>
        <v/>
      </c>
      <c r="DW70" s="74" t="str">
        <f t="shared" ca="1" si="88"/>
        <v/>
      </c>
      <c r="DX70" s="485" t="str">
        <f t="shared" ca="1" si="89"/>
        <v/>
      </c>
      <c r="DY70" s="74" t="str">
        <f t="shared" ca="1" si="90"/>
        <v/>
      </c>
      <c r="DZ70" s="74" t="str">
        <f t="shared" ca="1" si="91"/>
        <v/>
      </c>
      <c r="EA70" s="74" t="str">
        <f t="shared" ca="1" si="92"/>
        <v/>
      </c>
      <c r="EC70" s="74" t="str">
        <f t="shared" ca="1" si="93"/>
        <v/>
      </c>
      <c r="ED70" s="74" t="str">
        <f t="shared" ca="1" si="94"/>
        <v/>
      </c>
      <c r="EE70" s="74" t="str">
        <f t="shared" ca="1" si="95"/>
        <v/>
      </c>
      <c r="EG70" s="479" t="str">
        <f ca="1">IF(V70=1,"",IF(LOG入力!BH70&gt;0,0,IF(CG70="★",0,IF(R70=1,0,IF(N70=0,0,1)))))</f>
        <v/>
      </c>
      <c r="EH70" s="483" t="str">
        <f t="shared" ca="1" si="96"/>
        <v/>
      </c>
      <c r="EI70" s="483" t="str">
        <f t="shared" ca="1" si="97"/>
        <v/>
      </c>
      <c r="EJ70" s="483" t="str">
        <f t="shared" ca="1" si="98"/>
        <v/>
      </c>
      <c r="EL70" s="71">
        <f t="shared" ca="1" si="99"/>
        <v>0</v>
      </c>
      <c r="EM70" s="6">
        <f t="shared" ca="1" si="100"/>
        <v>0</v>
      </c>
      <c r="EN70" s="6" t="str">
        <f t="shared" ca="1" si="101"/>
        <v/>
      </c>
      <c r="EO70" s="6">
        <f ca="1">IF(LOG入力!BH70&gt;0,0,IF(EM70=0,0,(IF(COUNTIF($EN$19:EN70,EN70)=1,IF($FS$3="N",1,IF(EH70=1,1,0))))))</f>
        <v>0</v>
      </c>
      <c r="EP70" s="6" t="str">
        <f ca="1">IF(LOG入力!BH70&gt;0,"",IF(EO70=1,$X70,""))</f>
        <v/>
      </c>
      <c r="EQ70" s="6" t="str">
        <f ca="1">IF(LOG入力!BH70&gt;0,"",IF(EO70=1,$Y70,""))</f>
        <v/>
      </c>
      <c r="ER70" s="520" t="str">
        <f ca="1">IF(LOG入力!BH70&gt;0,"",IF(COUNTIF($EP$19:$EP70,EP70)=1,EP70,""))</f>
        <v/>
      </c>
      <c r="ES70" s="520">
        <f ca="1">IF(LOG入力!BH70&gt;0,0,IF((EL70=1),IF(($ER70=""),0,1),0))</f>
        <v>0</v>
      </c>
      <c r="ET70" s="520" t="str">
        <f ca="1">IF(LOG入力!BH70&gt;0,"",IF(COUNTIF($EQ$19:EQ70,EQ70)=1,EQ70,""))</f>
        <v/>
      </c>
      <c r="EU70" s="539">
        <f ca="1">IF(LOG入力!BH70&gt;0,0,IF((EL70=1),IF(($ET70=""),0,1),0))</f>
        <v>0</v>
      </c>
      <c r="EV70" s="71">
        <f t="shared" ca="1" si="102"/>
        <v>0</v>
      </c>
      <c r="EW70" s="6">
        <f t="shared" ca="1" si="103"/>
        <v>0</v>
      </c>
      <c r="EX70" s="6" t="str">
        <f t="shared" ca="1" si="104"/>
        <v/>
      </c>
      <c r="EY70" s="6">
        <f ca="1">IF(LOG入力!BH70&gt;0,0,IF(EW70=0,0,(IF(COUNTIF($EX$19:EX70,EX70)=1,IF($FS$3="N",1,IF(EH70=1,1,0))))))</f>
        <v>0</v>
      </c>
      <c r="EZ70" s="6" t="str">
        <f ca="1">IF(LOG入力!BH70&gt;0,"",IF(EY70=1,$X70,""))</f>
        <v/>
      </c>
      <c r="FA70" s="6" t="str">
        <f ca="1">IF(LOG入力!BH70&gt;0,"",IF(EY70=1,$Y70,""))</f>
        <v/>
      </c>
      <c r="FB70" s="6" t="str">
        <f ca="1">IF(LOG入力!BH70&gt;0,"",IF(COUNTIF($EZ$19:$EZ70,EZ70)=1,EZ70,""))</f>
        <v/>
      </c>
      <c r="FC70" s="6">
        <f ca="1">IF(LOG入力!BH70&gt;0,0,IF((EV70=1),IF(($FB70=""),0,1),0))</f>
        <v>0</v>
      </c>
      <c r="FD70" s="6" t="str">
        <f ca="1">IF(LOG入力!BH70&gt;0,"",IF(COUNTIF($FA$19:FA70,FA70)=1,FA70,""))</f>
        <v/>
      </c>
      <c r="FE70" s="72">
        <f ca="1">IF(LOG入力!BH70&gt;0,0,IF((EV70=1),IF(($FD70=""),0,1),0))</f>
        <v>0</v>
      </c>
      <c r="FF70" s="71">
        <f t="shared" ca="1" si="105"/>
        <v>0</v>
      </c>
      <c r="FG70" s="6">
        <f t="shared" ca="1" si="106"/>
        <v>0</v>
      </c>
      <c r="FH70" s="6" t="str">
        <f t="shared" ca="1" si="107"/>
        <v/>
      </c>
      <c r="FI70" s="6">
        <f ca="1">IF(LOG入力!BH70&gt;0,0,IF(FG70=0,0,(IF(COUNTIF($FH$19:FH70,FH70)=1,IF($FS$3="N",1,IF(EH70=1,1,0))))))</f>
        <v>0</v>
      </c>
      <c r="FJ70" s="6" t="str">
        <f ca="1">IF(LOG入力!BH70&gt;0,"",IF(FI70=1,$X70,""))</f>
        <v/>
      </c>
      <c r="FK70" s="6" t="str">
        <f ca="1">IF(LOG入力!BH70&gt;0,"",IF(FI70=1,$Y70,""))</f>
        <v/>
      </c>
      <c r="FL70" s="6" t="str">
        <f ca="1">IF(LOG入力!BH70&gt;0,"",IF(COUNTIF($FJ$19:$FJ70,FJ70)=1,FJ70,""))</f>
        <v/>
      </c>
      <c r="FM70" s="6">
        <f ca="1">IF(LOG入力!BH70&gt;0,0,IF((FF70=1),IF(($FL70=""),0,1),0))</f>
        <v>0</v>
      </c>
      <c r="FN70" s="6" t="str">
        <f ca="1">IF(LOG入力!BH70&gt;0,"",IF(COUNTIF($FK$19:FK70,FK70)=1,FK70,""))</f>
        <v/>
      </c>
      <c r="FO70" s="72">
        <f ca="1">IF(LOG入力!BH70&gt;0,0,IF((FF70=1),IF(($FN70=""),0,1),0))</f>
        <v>0</v>
      </c>
      <c r="FP70" s="71">
        <f t="shared" ca="1" si="108"/>
        <v>0</v>
      </c>
      <c r="FQ70" s="6">
        <f t="shared" ca="1" si="109"/>
        <v>0</v>
      </c>
      <c r="FR70" s="6" t="str">
        <f t="shared" ca="1" si="110"/>
        <v/>
      </c>
      <c r="FS70" s="6">
        <f ca="1">IF(LOG入力!BH70&gt;0,0,IF(FQ70=0,0,(IF(COUNTIF($FR$19:FR70,FR70)=1,IF($FS$3="N",1,IF(EH70=1,1,0))))))</f>
        <v>0</v>
      </c>
      <c r="FT70" s="6" t="str">
        <f ca="1">IF(LOG入力!BH70&gt;0,"",IF(FS70=1,$X70,""))</f>
        <v/>
      </c>
      <c r="FU70" s="6" t="str">
        <f ca="1">IF(LOG入力!BH70&gt;0,"",IF(FS70=1,$Y70,""))</f>
        <v/>
      </c>
      <c r="FV70" s="6" t="str">
        <f ca="1">IF(LOG入力!BH70&gt;0,"",IF(COUNTIF($FT$19:$FT70,FT70)=1,FT70,""))</f>
        <v/>
      </c>
      <c r="FW70" s="6">
        <f ca="1">IF(LOG入力!BH70&gt;0,0,IF((FP70=1),IF(($FV70=""),0,1),0))</f>
        <v>0</v>
      </c>
      <c r="FX70" s="6" t="str">
        <f ca="1">IF(LOG入力!BH70&gt;0,"",IF(COUNTIF($FU$19:FU70,FU70)=1,FU70,""))</f>
        <v/>
      </c>
      <c r="FY70" s="72">
        <f ca="1">IF(LOG入力!BH70&gt;0,0,IF((FP70=1),IF(($FX70=""),0,1),0))</f>
        <v>0</v>
      </c>
      <c r="FZ70" s="71">
        <f t="shared" ca="1" si="111"/>
        <v>0</v>
      </c>
      <c r="GA70" s="6">
        <f t="shared" ca="1" si="112"/>
        <v>0</v>
      </c>
      <c r="GB70" s="6" t="str">
        <f t="shared" ca="1" si="113"/>
        <v/>
      </c>
      <c r="GC70" s="6">
        <f ca="1">IF(LOG入力!BH70&gt;0,0,IF(GA70=0,0,(IF(COUNTIF($GB$19:GB70,GB70)=1,IF($FS$3="N",1,IF(EH70=1,1,0))))))</f>
        <v>0</v>
      </c>
      <c r="GD70" s="6" t="str">
        <f ca="1">IF(LOG入力!BH70&gt;0,"",IF(GC70=1,$X70,""))</f>
        <v/>
      </c>
      <c r="GE70" s="6" t="str">
        <f ca="1">IF(LOG入力!BH70&gt;0,"",IF(GC70=1,$Y70,""))</f>
        <v/>
      </c>
      <c r="GF70" s="6" t="str">
        <f ca="1">IF(LOG入力!BH70&gt;0,"",IF(COUNTIF($GD$19:$GD70,GD70)=1,GD70,""))</f>
        <v/>
      </c>
      <c r="GG70" s="6">
        <f ca="1">IF(LOG入力!BH70&gt;0,0,IF((FZ70=1),IF(($GF70=""),0,1),0))</f>
        <v>0</v>
      </c>
      <c r="GH70" s="6" t="str">
        <f ca="1">IF(LOG入力!BH70&gt;0,"",IF(COUNTIF($GE$19:GE70,GE70)=1,GE70,""))</f>
        <v/>
      </c>
      <c r="GI70" s="72">
        <f ca="1">IF(LOG入力!BH70&gt;0,0,IF((FZ70=1),IF(($GH70=""),0,1),0))</f>
        <v>0</v>
      </c>
      <c r="GK70" s="455" t="str">
        <f ca="1">IF(V70=1,"",IF(LEN(LOG入力!AS70)=0,"",LOG入力!AS70))</f>
        <v/>
      </c>
      <c r="GL70" s="378" t="str">
        <f t="shared" ca="1" si="114"/>
        <v/>
      </c>
      <c r="GM70" s="378" t="str">
        <f t="shared" ca="1" si="115"/>
        <v/>
      </c>
      <c r="GN70" s="74" t="str">
        <f t="shared" ca="1" si="116"/>
        <v/>
      </c>
      <c r="GO70" s="74" t="str">
        <f t="shared" ca="1" si="117"/>
        <v/>
      </c>
      <c r="GQ70" s="74" t="str">
        <f t="shared" ca="1" si="118"/>
        <v/>
      </c>
      <c r="GR70" s="74" t="str">
        <f t="shared" ca="1" si="119"/>
        <v/>
      </c>
      <c r="GS70" s="74" t="str">
        <f t="shared" ca="1" si="120"/>
        <v/>
      </c>
      <c r="GT70" s="74" t="str">
        <f t="shared" ca="1" si="121"/>
        <v/>
      </c>
      <c r="GU70" s="74" t="str">
        <f t="shared" ca="1" si="122"/>
        <v/>
      </c>
      <c r="GV70" s="74" t="str">
        <f t="shared" ca="1" si="123"/>
        <v/>
      </c>
      <c r="GX70" s="74" t="str">
        <f t="shared" ca="1" si="124"/>
        <v/>
      </c>
      <c r="GY70" s="74" t="str">
        <f t="shared" ca="1" si="125"/>
        <v/>
      </c>
      <c r="GZ70" s="74" t="str">
        <f ca="1">IF(V70=1,"",IF(LOG入力!BH70&gt;0,0,IF(GY70=0,0,IF((VALUE((TYPE(VALUE(J70)))))=16,0,IF(VALUE(J70)&lt;60,1,IF(VALUE(J70)&lt;100,0,IF(VALUE(J70)&lt;600,2,0)))))))</f>
        <v/>
      </c>
      <c r="HA70" s="74" t="str">
        <f t="shared" ca="1" si="126"/>
        <v/>
      </c>
      <c r="HB70" s="74" t="str">
        <f ca="1">IF(V70=1,"",IF(LOG入力!BH70&gt;0,0,IF(HA70=0,0,IF((VALUE((TYPE(VALUE(L70)))))=16,0,IF(VALUE(L70)&lt;60,1,IF(VALUE(L70)&lt;100,0,IF(VALUE(L70)&lt;600,2,0)))))))</f>
        <v/>
      </c>
      <c r="HD70" s="74" t="str">
        <f t="shared" ca="1" si="127"/>
        <v/>
      </c>
      <c r="HF70" s="74" t="str">
        <f t="shared" ca="1" si="128"/>
        <v/>
      </c>
      <c r="HG70" s="74" t="str">
        <f t="shared" ca="1" si="129"/>
        <v/>
      </c>
      <c r="HH70" s="74" t="str">
        <f t="shared" ca="1" si="130"/>
        <v/>
      </c>
      <c r="HI70" s="74" t="str">
        <f t="shared" ca="1" si="131"/>
        <v/>
      </c>
      <c r="HJ70" s="74" t="str">
        <f t="shared" ca="1" si="132"/>
        <v/>
      </c>
      <c r="HK70" s="74" t="str">
        <f t="shared" ca="1" si="133"/>
        <v/>
      </c>
      <c r="HL70" s="74" t="str">
        <f t="shared" ca="1" si="134"/>
        <v/>
      </c>
      <c r="HM70" s="74" t="str">
        <f t="shared" ca="1" si="135"/>
        <v/>
      </c>
      <c r="HN70" s="74" t="str">
        <f t="shared" ca="1" si="136"/>
        <v/>
      </c>
      <c r="HO70" s="529" t="str">
        <f t="shared" ca="1" si="137"/>
        <v/>
      </c>
      <c r="HP70" s="74" t="str">
        <f t="shared" ca="1" si="138"/>
        <v/>
      </c>
      <c r="HQ70" s="74" t="str">
        <f t="shared" ca="1" si="139"/>
        <v/>
      </c>
      <c r="HR70" s="74" t="str">
        <f t="shared" ca="1" si="140"/>
        <v/>
      </c>
      <c r="HS70" s="74" t="str">
        <f t="shared" ca="1" si="141"/>
        <v/>
      </c>
      <c r="HT70" s="74" t="str">
        <f ca="1">IF(V70=1,"",IF(LOG入力!BH70&gt;0,0,IF(DV70=1,0,IF(N70="0",0,IF(SUM(HD70:HS70)&gt;0,1,0)))))</f>
        <v/>
      </c>
    </row>
    <row r="71" spans="1:231" x14ac:dyDescent="0.15">
      <c r="A71" s="5"/>
      <c r="B71" s="532" t="str">
        <f t="shared" ca="1" si="0"/>
        <v/>
      </c>
      <c r="C71" s="561" t="str">
        <f ca="1">LOG入力!AP71</f>
        <v/>
      </c>
      <c r="D71" s="534" t="str">
        <f ca="1">LOG入力!AQ71</f>
        <v/>
      </c>
      <c r="E71" s="570" t="str">
        <f ca="1">LOG入力!AR71</f>
        <v/>
      </c>
      <c r="F71" s="535" t="str">
        <f t="shared" ca="1" si="1"/>
        <v/>
      </c>
      <c r="G71" s="585" t="str">
        <f ca="1">LOG入力!AT71</f>
        <v/>
      </c>
      <c r="H71" s="542" t="str">
        <f ca="1">LOG入力!AU71</f>
        <v/>
      </c>
      <c r="I71" s="537" t="str">
        <f ca="1">LOG入力!AV71</f>
        <v/>
      </c>
      <c r="J71" s="577" t="str">
        <f ca="1">LOG入力!AW71</f>
        <v/>
      </c>
      <c r="K71" s="578" t="str">
        <f ca="1">LOG入力!BJ71</f>
        <v/>
      </c>
      <c r="L71" s="577" t="str">
        <f ca="1">LOG入力!AY71</f>
        <v/>
      </c>
      <c r="M71" s="545" t="str">
        <f ca="1">LOG入力!BK71</f>
        <v/>
      </c>
      <c r="N71" s="512" t="str">
        <f ca="1">IF(V71=1,"",IF(LOG入力!AJ71=1,"1",LOG入力!BA71))</f>
        <v/>
      </c>
      <c r="O71" s="538" t="str">
        <f ca="1">IF(V71=1,"",IF(LEN(LOG入力!O71)=0,"",LOG入力!O71))</f>
        <v/>
      </c>
      <c r="P71" s="291" t="str">
        <f ca="1">IF(V71=1,"",IF($AA$4=1,"",IF(LOG入力!BG71=1,"",CONCATENATE($ER71,$FB71,$FL71,$FV71,$GF71))))</f>
        <v/>
      </c>
      <c r="Q71" s="291" t="str">
        <f ca="1">IF(V71=1,"",IF($AA$4=1,"",IF(LOG入力!BG71=1,"",CONCATENATE($ET71,$FD71,$FN71,$FX71,$GH71))))</f>
        <v/>
      </c>
      <c r="R71" s="573" t="str">
        <f ca="1">IF(V71=1,"",IF($AA$4=1,"",IF(LOG入力!BH71&gt;0,0,AA71)))</f>
        <v/>
      </c>
      <c r="S71" s="293" t="str">
        <f t="shared" ca="1" si="2"/>
        <v/>
      </c>
      <c r="T71" s="680"/>
      <c r="U71" s="38"/>
      <c r="V71" s="196">
        <f ca="1">LOG入力!AN71</f>
        <v>1</v>
      </c>
      <c r="W71" s="38"/>
      <c r="X71" s="516" t="str">
        <f t="shared" ca="1" si="3"/>
        <v/>
      </c>
      <c r="Y71" s="515" t="str">
        <f t="shared" ca="1" si="4"/>
        <v/>
      </c>
      <c r="Z71" s="518" t="str">
        <f t="shared" ca="1" si="5"/>
        <v/>
      </c>
      <c r="AA71" s="574" t="str">
        <f t="shared" ca="1" si="6"/>
        <v/>
      </c>
      <c r="AC71" s="6" t="str">
        <f t="shared" ca="1" si="7"/>
        <v/>
      </c>
      <c r="AD71" s="6" t="str">
        <f t="shared" ca="1" si="8"/>
        <v/>
      </c>
      <c r="AE71" s="6" t="str">
        <f t="shared" ca="1" si="9"/>
        <v/>
      </c>
      <c r="AF71" s="6" t="str">
        <f t="shared" ca="1" si="10"/>
        <v/>
      </c>
      <c r="AG71" s="6" t="str">
        <f t="shared" ca="1" si="11"/>
        <v/>
      </c>
      <c r="AH71" s="6" t="str">
        <f t="shared" ca="1" si="12"/>
        <v/>
      </c>
      <c r="AI71" s="6" t="str">
        <f t="shared" ca="1" si="13"/>
        <v/>
      </c>
      <c r="AJ71" s="6" t="str">
        <f t="shared" ca="1" si="14"/>
        <v/>
      </c>
      <c r="AK71" s="6" t="str">
        <f t="shared" ca="1" si="15"/>
        <v/>
      </c>
      <c r="AL71" s="6" t="str">
        <f t="shared" ca="1" si="16"/>
        <v/>
      </c>
      <c r="AM71" s="6" t="str">
        <f t="shared" ca="1" si="17"/>
        <v/>
      </c>
      <c r="AN71" s="6" t="str">
        <f t="shared" ca="1" si="18"/>
        <v/>
      </c>
      <c r="AO71" s="6" t="str">
        <f t="shared" ca="1" si="19"/>
        <v/>
      </c>
      <c r="AP71" s="6" t="str">
        <f t="shared" ca="1" si="20"/>
        <v/>
      </c>
      <c r="AQ71" s="6" t="str">
        <f t="shared" ca="1" si="21"/>
        <v/>
      </c>
      <c r="AR71" s="6" t="str">
        <f t="shared" ca="1" si="22"/>
        <v/>
      </c>
      <c r="AS71" s="6" t="str">
        <f t="shared" ca="1" si="23"/>
        <v/>
      </c>
      <c r="AT71" s="6" t="str">
        <f t="shared" ca="1" si="24"/>
        <v/>
      </c>
      <c r="AU71" s="6" t="str">
        <f t="shared" ca="1" si="25"/>
        <v/>
      </c>
      <c r="AV71" s="6" t="str">
        <f t="shared" ca="1" si="26"/>
        <v/>
      </c>
      <c r="AW71" s="6" t="str">
        <f t="shared" ca="1" si="27"/>
        <v/>
      </c>
      <c r="AY71" s="6" t="str">
        <f t="shared" ca="1" si="28"/>
        <v/>
      </c>
      <c r="AZ71" s="6" t="str">
        <f t="shared" ca="1" si="29"/>
        <v/>
      </c>
      <c r="BA71" s="6" t="str">
        <f t="shared" ca="1" si="30"/>
        <v/>
      </c>
      <c r="BB71" s="6" t="str">
        <f t="shared" ca="1" si="31"/>
        <v/>
      </c>
      <c r="BC71" s="6" t="str">
        <f t="shared" ca="1" si="32"/>
        <v/>
      </c>
      <c r="BD71" s="6" t="str">
        <f t="shared" ca="1" si="33"/>
        <v/>
      </c>
      <c r="BE71" s="6" t="str">
        <f t="shared" ca="1" si="34"/>
        <v/>
      </c>
      <c r="BF71" s="6" t="str">
        <f t="shared" ca="1" si="35"/>
        <v/>
      </c>
      <c r="BG71" s="6" t="str">
        <f t="shared" ca="1" si="36"/>
        <v/>
      </c>
      <c r="BH71" s="6" t="str">
        <f t="shared" ca="1" si="37"/>
        <v/>
      </c>
      <c r="BI71" s="6" t="str">
        <f t="shared" ca="1" si="38"/>
        <v/>
      </c>
      <c r="BJ71" s="6" t="str">
        <f t="shared" ca="1" si="39"/>
        <v/>
      </c>
      <c r="BK71" s="6" t="str">
        <f t="shared" ca="1" si="40"/>
        <v/>
      </c>
      <c r="BL71" s="6" t="str">
        <f t="shared" ca="1" si="41"/>
        <v/>
      </c>
      <c r="BM71" s="6" t="str">
        <f t="shared" ca="1" si="42"/>
        <v/>
      </c>
      <c r="BN71" s="6" t="str">
        <f t="shared" ca="1" si="43"/>
        <v/>
      </c>
      <c r="BO71" s="6" t="str">
        <f t="shared" ca="1" si="44"/>
        <v/>
      </c>
      <c r="BP71" s="6" t="str">
        <f t="shared" ca="1" si="45"/>
        <v/>
      </c>
      <c r="BQ71" s="6" t="str">
        <f t="shared" ca="1" si="46"/>
        <v/>
      </c>
      <c r="BR71" s="6" t="str">
        <f t="shared" ca="1" si="47"/>
        <v/>
      </c>
      <c r="BS71" s="6" t="str">
        <f t="shared" ca="1" si="48"/>
        <v/>
      </c>
      <c r="BU71" s="6" t="str">
        <f t="shared" ca="1" si="49"/>
        <v/>
      </c>
      <c r="BW71" s="515" t="str">
        <f t="shared" ca="1" si="50"/>
        <v/>
      </c>
      <c r="BX71" s="515">
        <f t="shared" ca="1" si="51"/>
        <v>0</v>
      </c>
      <c r="BY71" s="515" t="str">
        <f t="shared" ca="1" si="52"/>
        <v/>
      </c>
      <c r="CA71" s="6">
        <f t="shared" ca="1" si="53"/>
        <v>1</v>
      </c>
      <c r="CC71" s="523" t="str">
        <f t="shared" ca="1" si="54"/>
        <v/>
      </c>
      <c r="CE71" s="6" t="str">
        <f t="shared" ca="1" si="55"/>
        <v/>
      </c>
      <c r="CG71" s="524" t="str">
        <f ca="1">IF(V71=1,"",IF($AA$4=1,"",IF(LOG入力!BH71&gt;0,"",IF(N71=0,"",IF(DX71=1,"",IF(HT71=0,"","★"))))))</f>
        <v/>
      </c>
      <c r="CI71" s="74" t="str">
        <f t="shared" ca="1" si="56"/>
        <v/>
      </c>
      <c r="CK71" s="525" t="str">
        <f ca="1">IF(V71=1,"",IF(LOG入力!BH71&gt;0,1,0))</f>
        <v/>
      </c>
      <c r="CL71" s="74" t="str">
        <f t="shared" ca="1" si="57"/>
        <v/>
      </c>
      <c r="CN71" s="74" t="str">
        <f t="shared" ca="1" si="58"/>
        <v/>
      </c>
      <c r="CO71" s="74" t="str">
        <f t="shared" ca="1" si="59"/>
        <v/>
      </c>
      <c r="CQ71" s="74" t="str">
        <f t="shared" ca="1" si="60"/>
        <v/>
      </c>
      <c r="CR71" s="74" t="str">
        <f t="shared" ca="1" si="61"/>
        <v/>
      </c>
      <c r="CS71" s="74" t="str">
        <f t="shared" ca="1" si="62"/>
        <v/>
      </c>
      <c r="CT71" s="74" t="str">
        <f t="shared" ca="1" si="63"/>
        <v/>
      </c>
      <c r="CU71" s="74" t="str">
        <f t="shared" ca="1" si="64"/>
        <v/>
      </c>
      <c r="CV71" s="74" t="str">
        <f t="shared" ca="1" si="65"/>
        <v/>
      </c>
      <c r="CW71" s="74" t="str">
        <f t="shared" ca="1" si="66"/>
        <v/>
      </c>
      <c r="CX71" s="74" t="str">
        <f t="shared" ca="1" si="67"/>
        <v/>
      </c>
      <c r="CY71" s="74" t="str">
        <f t="shared" ca="1" si="68"/>
        <v/>
      </c>
      <c r="CZ71" s="74" t="str">
        <f t="shared" ca="1" si="69"/>
        <v/>
      </c>
      <c r="DA71" s="74" t="str">
        <f t="shared" ca="1" si="70"/>
        <v/>
      </c>
      <c r="DB71" s="74" t="str">
        <f t="shared" ca="1" si="71"/>
        <v/>
      </c>
      <c r="DD71" s="74" t="str">
        <f t="shared" ca="1" si="72"/>
        <v/>
      </c>
      <c r="DE71" s="74" t="str">
        <f t="shared" ca="1" si="73"/>
        <v/>
      </c>
      <c r="DF71" s="74" t="str">
        <f t="shared" ca="1" si="74"/>
        <v/>
      </c>
      <c r="DG71" s="74" t="str">
        <f t="shared" ca="1" si="75"/>
        <v/>
      </c>
      <c r="DH71" s="74" t="str">
        <f t="shared" ca="1" si="76"/>
        <v/>
      </c>
      <c r="DI71" s="74" t="str">
        <f t="shared" ca="1" si="77"/>
        <v/>
      </c>
      <c r="DJ71" s="74" t="str">
        <f t="shared" ca="1" si="78"/>
        <v/>
      </c>
      <c r="DK71" s="74" t="str">
        <f t="shared" ca="1" si="79"/>
        <v/>
      </c>
      <c r="DL71" s="74" t="str">
        <f t="shared" ca="1" si="80"/>
        <v/>
      </c>
      <c r="DM71" s="74" t="str">
        <f t="shared" ca="1" si="81"/>
        <v/>
      </c>
      <c r="DN71" s="74" t="str">
        <f t="shared" ca="1" si="82"/>
        <v/>
      </c>
      <c r="DO71" s="74" t="str">
        <f t="shared" ca="1" si="83"/>
        <v/>
      </c>
      <c r="DQ71" s="74" t="str">
        <f t="shared" ca="1" si="84"/>
        <v/>
      </c>
      <c r="DS71" s="74" t="str">
        <f t="shared" ca="1" si="85"/>
        <v/>
      </c>
      <c r="DT71" s="74" t="str">
        <f t="shared" ca="1" si="86"/>
        <v/>
      </c>
      <c r="DV71" s="525" t="str">
        <f t="shared" ca="1" si="87"/>
        <v/>
      </c>
      <c r="DW71" s="74" t="str">
        <f t="shared" ca="1" si="88"/>
        <v/>
      </c>
      <c r="DX71" s="485" t="str">
        <f t="shared" ca="1" si="89"/>
        <v/>
      </c>
      <c r="DY71" s="74" t="str">
        <f t="shared" ca="1" si="90"/>
        <v/>
      </c>
      <c r="DZ71" s="74" t="str">
        <f t="shared" ca="1" si="91"/>
        <v/>
      </c>
      <c r="EA71" s="74" t="str">
        <f t="shared" ca="1" si="92"/>
        <v/>
      </c>
      <c r="EC71" s="74" t="str">
        <f t="shared" ca="1" si="93"/>
        <v/>
      </c>
      <c r="ED71" s="74" t="str">
        <f t="shared" ca="1" si="94"/>
        <v/>
      </c>
      <c r="EE71" s="74" t="str">
        <f t="shared" ca="1" si="95"/>
        <v/>
      </c>
      <c r="EG71" s="479" t="str">
        <f ca="1">IF(V71=1,"",IF(LOG入力!BH71&gt;0,0,IF(CG71="★",0,IF(R71=1,0,IF(N71=0,0,1)))))</f>
        <v/>
      </c>
      <c r="EH71" s="483" t="str">
        <f t="shared" ca="1" si="96"/>
        <v/>
      </c>
      <c r="EI71" s="483" t="str">
        <f t="shared" ca="1" si="97"/>
        <v/>
      </c>
      <c r="EJ71" s="483" t="str">
        <f t="shared" ca="1" si="98"/>
        <v/>
      </c>
      <c r="EL71" s="71">
        <f t="shared" ca="1" si="99"/>
        <v>0</v>
      </c>
      <c r="EM71" s="6">
        <f t="shared" ca="1" si="100"/>
        <v>0</v>
      </c>
      <c r="EN71" s="6" t="str">
        <f t="shared" ca="1" si="101"/>
        <v/>
      </c>
      <c r="EO71" s="6">
        <f ca="1">IF(LOG入力!BH71&gt;0,0,IF(EM71=0,0,(IF(COUNTIF($EN$19:EN71,EN71)=1,IF($FS$3="N",1,IF(EH71=1,1,0))))))</f>
        <v>0</v>
      </c>
      <c r="EP71" s="6" t="str">
        <f ca="1">IF(LOG入力!BH71&gt;0,"",IF(EO71=1,$X71,""))</f>
        <v/>
      </c>
      <c r="EQ71" s="6" t="str">
        <f ca="1">IF(LOG入力!BH71&gt;0,"",IF(EO71=1,$Y71,""))</f>
        <v/>
      </c>
      <c r="ER71" s="520" t="str">
        <f ca="1">IF(LOG入力!BH71&gt;0,"",IF(COUNTIF($EP$19:$EP71,EP71)=1,EP71,""))</f>
        <v/>
      </c>
      <c r="ES71" s="520">
        <f ca="1">IF(LOG入力!BH71&gt;0,0,IF((EL71=1),IF(($ER71=""),0,1),0))</f>
        <v>0</v>
      </c>
      <c r="ET71" s="520" t="str">
        <f ca="1">IF(LOG入力!BH71&gt;0,"",IF(COUNTIF($EQ$19:EQ71,EQ71)=1,EQ71,""))</f>
        <v/>
      </c>
      <c r="EU71" s="539">
        <f ca="1">IF(LOG入力!BH71&gt;0,0,IF((EL71=1),IF(($ET71=""),0,1),0))</f>
        <v>0</v>
      </c>
      <c r="EV71" s="71">
        <f t="shared" ca="1" si="102"/>
        <v>0</v>
      </c>
      <c r="EW71" s="6">
        <f t="shared" ca="1" si="103"/>
        <v>0</v>
      </c>
      <c r="EX71" s="6" t="str">
        <f t="shared" ca="1" si="104"/>
        <v/>
      </c>
      <c r="EY71" s="6">
        <f ca="1">IF(LOG入力!BH71&gt;0,0,IF(EW71=0,0,(IF(COUNTIF($EX$19:EX71,EX71)=1,IF($FS$3="N",1,IF(EH71=1,1,0))))))</f>
        <v>0</v>
      </c>
      <c r="EZ71" s="6" t="str">
        <f ca="1">IF(LOG入力!BH71&gt;0,"",IF(EY71=1,$X71,""))</f>
        <v/>
      </c>
      <c r="FA71" s="6" t="str">
        <f ca="1">IF(LOG入力!BH71&gt;0,"",IF(EY71=1,$Y71,""))</f>
        <v/>
      </c>
      <c r="FB71" s="6" t="str">
        <f ca="1">IF(LOG入力!BH71&gt;0,"",IF(COUNTIF($EZ$19:$EZ71,EZ71)=1,EZ71,""))</f>
        <v/>
      </c>
      <c r="FC71" s="6">
        <f ca="1">IF(LOG入力!BH71&gt;0,0,IF((EV71=1),IF(($FB71=""),0,1),0))</f>
        <v>0</v>
      </c>
      <c r="FD71" s="6" t="str">
        <f ca="1">IF(LOG入力!BH71&gt;0,"",IF(COUNTIF($FA$19:FA71,FA71)=1,FA71,""))</f>
        <v/>
      </c>
      <c r="FE71" s="72">
        <f ca="1">IF(LOG入力!BH71&gt;0,0,IF((EV71=1),IF(($FD71=""),0,1),0))</f>
        <v>0</v>
      </c>
      <c r="FF71" s="71">
        <f t="shared" ca="1" si="105"/>
        <v>0</v>
      </c>
      <c r="FG71" s="6">
        <f t="shared" ca="1" si="106"/>
        <v>0</v>
      </c>
      <c r="FH71" s="6" t="str">
        <f t="shared" ca="1" si="107"/>
        <v/>
      </c>
      <c r="FI71" s="6">
        <f ca="1">IF(LOG入力!BH71&gt;0,0,IF(FG71=0,0,(IF(COUNTIF($FH$19:FH71,FH71)=1,IF($FS$3="N",1,IF(EH71=1,1,0))))))</f>
        <v>0</v>
      </c>
      <c r="FJ71" s="6" t="str">
        <f ca="1">IF(LOG入力!BH71&gt;0,"",IF(FI71=1,$X71,""))</f>
        <v/>
      </c>
      <c r="FK71" s="6" t="str">
        <f ca="1">IF(LOG入力!BH71&gt;0,"",IF(FI71=1,$Y71,""))</f>
        <v/>
      </c>
      <c r="FL71" s="6" t="str">
        <f ca="1">IF(LOG入力!BH71&gt;0,"",IF(COUNTIF($FJ$19:$FJ71,FJ71)=1,FJ71,""))</f>
        <v/>
      </c>
      <c r="FM71" s="6">
        <f ca="1">IF(LOG入力!BH71&gt;0,0,IF((FF71=1),IF(($FL71=""),0,1),0))</f>
        <v>0</v>
      </c>
      <c r="FN71" s="6" t="str">
        <f ca="1">IF(LOG入力!BH71&gt;0,"",IF(COUNTIF($FK$19:FK71,FK71)=1,FK71,""))</f>
        <v/>
      </c>
      <c r="FO71" s="72">
        <f ca="1">IF(LOG入力!BH71&gt;0,0,IF((FF71=1),IF(($FN71=""),0,1),0))</f>
        <v>0</v>
      </c>
      <c r="FP71" s="71">
        <f t="shared" ca="1" si="108"/>
        <v>0</v>
      </c>
      <c r="FQ71" s="6">
        <f t="shared" ca="1" si="109"/>
        <v>0</v>
      </c>
      <c r="FR71" s="6" t="str">
        <f t="shared" ca="1" si="110"/>
        <v/>
      </c>
      <c r="FS71" s="6">
        <f ca="1">IF(LOG入力!BH71&gt;0,0,IF(FQ71=0,0,(IF(COUNTIF($FR$19:FR71,FR71)=1,IF($FS$3="N",1,IF(EH71=1,1,0))))))</f>
        <v>0</v>
      </c>
      <c r="FT71" s="6" t="str">
        <f ca="1">IF(LOG入力!BH71&gt;0,"",IF(FS71=1,$X71,""))</f>
        <v/>
      </c>
      <c r="FU71" s="6" t="str">
        <f ca="1">IF(LOG入力!BH71&gt;0,"",IF(FS71=1,$Y71,""))</f>
        <v/>
      </c>
      <c r="FV71" s="6" t="str">
        <f ca="1">IF(LOG入力!BH71&gt;0,"",IF(COUNTIF($FT$19:$FT71,FT71)=1,FT71,""))</f>
        <v/>
      </c>
      <c r="FW71" s="6">
        <f ca="1">IF(LOG入力!BH71&gt;0,0,IF((FP71=1),IF(($FV71=""),0,1),0))</f>
        <v>0</v>
      </c>
      <c r="FX71" s="6" t="str">
        <f ca="1">IF(LOG入力!BH71&gt;0,"",IF(COUNTIF($FU$19:FU71,FU71)=1,FU71,""))</f>
        <v/>
      </c>
      <c r="FY71" s="72">
        <f ca="1">IF(LOG入力!BH71&gt;0,0,IF((FP71=1),IF(($FX71=""),0,1),0))</f>
        <v>0</v>
      </c>
      <c r="FZ71" s="71">
        <f t="shared" ca="1" si="111"/>
        <v>0</v>
      </c>
      <c r="GA71" s="6">
        <f t="shared" ca="1" si="112"/>
        <v>0</v>
      </c>
      <c r="GB71" s="6" t="str">
        <f t="shared" ca="1" si="113"/>
        <v/>
      </c>
      <c r="GC71" s="6">
        <f ca="1">IF(LOG入力!BH71&gt;0,0,IF(GA71=0,0,(IF(COUNTIF($GB$19:GB71,GB71)=1,IF($FS$3="N",1,IF(EH71=1,1,0))))))</f>
        <v>0</v>
      </c>
      <c r="GD71" s="6" t="str">
        <f ca="1">IF(LOG入力!BH71&gt;0,"",IF(GC71=1,$X71,""))</f>
        <v/>
      </c>
      <c r="GE71" s="6" t="str">
        <f ca="1">IF(LOG入力!BH71&gt;0,"",IF(GC71=1,$Y71,""))</f>
        <v/>
      </c>
      <c r="GF71" s="6" t="str">
        <f ca="1">IF(LOG入力!BH71&gt;0,"",IF(COUNTIF($GD$19:$GD71,GD71)=1,GD71,""))</f>
        <v/>
      </c>
      <c r="GG71" s="6">
        <f ca="1">IF(LOG入力!BH71&gt;0,0,IF((FZ71=1),IF(($GF71=""),0,1),0))</f>
        <v>0</v>
      </c>
      <c r="GH71" s="6" t="str">
        <f ca="1">IF(LOG入力!BH71&gt;0,"",IF(COUNTIF($GE$19:GE71,GE71)=1,GE71,""))</f>
        <v/>
      </c>
      <c r="GI71" s="72">
        <f ca="1">IF(LOG入力!BH71&gt;0,0,IF((FZ71=1),IF(($GH71=""),0,1),0))</f>
        <v>0</v>
      </c>
      <c r="GK71" s="455" t="str">
        <f ca="1">IF(V71=1,"",IF(LEN(LOG入力!AS71)=0,"",LOG入力!AS71))</f>
        <v/>
      </c>
      <c r="GL71" s="378" t="str">
        <f t="shared" ca="1" si="114"/>
        <v/>
      </c>
      <c r="GM71" s="378" t="str">
        <f t="shared" ca="1" si="115"/>
        <v/>
      </c>
      <c r="GN71" s="74" t="str">
        <f t="shared" ca="1" si="116"/>
        <v/>
      </c>
      <c r="GO71" s="74" t="str">
        <f t="shared" ca="1" si="117"/>
        <v/>
      </c>
      <c r="GQ71" s="74" t="str">
        <f t="shared" ca="1" si="118"/>
        <v/>
      </c>
      <c r="GR71" s="74" t="str">
        <f t="shared" ca="1" si="119"/>
        <v/>
      </c>
      <c r="GS71" s="74" t="str">
        <f t="shared" ca="1" si="120"/>
        <v/>
      </c>
      <c r="GT71" s="74" t="str">
        <f t="shared" ca="1" si="121"/>
        <v/>
      </c>
      <c r="GU71" s="74" t="str">
        <f t="shared" ca="1" si="122"/>
        <v/>
      </c>
      <c r="GV71" s="74" t="str">
        <f t="shared" ca="1" si="123"/>
        <v/>
      </c>
      <c r="GX71" s="74" t="str">
        <f t="shared" ca="1" si="124"/>
        <v/>
      </c>
      <c r="GY71" s="74" t="str">
        <f t="shared" ca="1" si="125"/>
        <v/>
      </c>
      <c r="GZ71" s="74" t="str">
        <f ca="1">IF(V71=1,"",IF(LOG入力!BH71&gt;0,0,IF(GY71=0,0,IF((VALUE((TYPE(VALUE(J71)))))=16,0,IF(VALUE(J71)&lt;60,1,IF(VALUE(J71)&lt;100,0,IF(VALUE(J71)&lt;600,2,0)))))))</f>
        <v/>
      </c>
      <c r="HA71" s="74" t="str">
        <f t="shared" ca="1" si="126"/>
        <v/>
      </c>
      <c r="HB71" s="74" t="str">
        <f ca="1">IF(V71=1,"",IF(LOG入力!BH71&gt;0,0,IF(HA71=0,0,IF((VALUE((TYPE(VALUE(L71)))))=16,0,IF(VALUE(L71)&lt;60,1,IF(VALUE(L71)&lt;100,0,IF(VALUE(L71)&lt;600,2,0)))))))</f>
        <v/>
      </c>
      <c r="HD71" s="74" t="str">
        <f t="shared" ca="1" si="127"/>
        <v/>
      </c>
      <c r="HF71" s="74" t="str">
        <f t="shared" ca="1" si="128"/>
        <v/>
      </c>
      <c r="HG71" s="74" t="str">
        <f t="shared" ca="1" si="129"/>
        <v/>
      </c>
      <c r="HH71" s="74" t="str">
        <f t="shared" ca="1" si="130"/>
        <v/>
      </c>
      <c r="HI71" s="74" t="str">
        <f t="shared" ca="1" si="131"/>
        <v/>
      </c>
      <c r="HJ71" s="74" t="str">
        <f t="shared" ca="1" si="132"/>
        <v/>
      </c>
      <c r="HK71" s="74" t="str">
        <f t="shared" ca="1" si="133"/>
        <v/>
      </c>
      <c r="HL71" s="74" t="str">
        <f t="shared" ca="1" si="134"/>
        <v/>
      </c>
      <c r="HM71" s="74" t="str">
        <f t="shared" ca="1" si="135"/>
        <v/>
      </c>
      <c r="HN71" s="74" t="str">
        <f t="shared" ca="1" si="136"/>
        <v/>
      </c>
      <c r="HO71" s="529" t="str">
        <f t="shared" ca="1" si="137"/>
        <v/>
      </c>
      <c r="HP71" s="74" t="str">
        <f t="shared" ca="1" si="138"/>
        <v/>
      </c>
      <c r="HQ71" s="74" t="str">
        <f t="shared" ca="1" si="139"/>
        <v/>
      </c>
      <c r="HR71" s="74" t="str">
        <f t="shared" ca="1" si="140"/>
        <v/>
      </c>
      <c r="HS71" s="74" t="str">
        <f t="shared" ca="1" si="141"/>
        <v/>
      </c>
      <c r="HT71" s="74" t="str">
        <f ca="1">IF(V71=1,"",IF(LOG入力!BH71&gt;0,0,IF(DV71=1,0,IF(N71="0",0,IF(SUM(HD71:HS71)&gt;0,1,0)))))</f>
        <v/>
      </c>
    </row>
    <row r="72" spans="1:231" x14ac:dyDescent="0.15">
      <c r="A72" s="5"/>
      <c r="B72" s="532" t="str">
        <f t="shared" ca="1" si="0"/>
        <v/>
      </c>
      <c r="C72" s="570" t="str">
        <f ca="1">LOG入力!AP72</f>
        <v/>
      </c>
      <c r="D72" s="534" t="str">
        <f ca="1">LOG入力!AQ72</f>
        <v/>
      </c>
      <c r="E72" s="570" t="str">
        <f ca="1">LOG入力!AR72</f>
        <v/>
      </c>
      <c r="F72" s="535" t="str">
        <f t="shared" ca="1" si="1"/>
        <v/>
      </c>
      <c r="G72" s="585" t="str">
        <f ca="1">LOG入力!AT72</f>
        <v/>
      </c>
      <c r="H72" s="542" t="str">
        <f ca="1">LOG入力!AU72</f>
        <v/>
      </c>
      <c r="I72" s="537" t="str">
        <f ca="1">LOG入力!AV72</f>
        <v/>
      </c>
      <c r="J72" s="577" t="str">
        <f ca="1">LOG入力!AW72</f>
        <v/>
      </c>
      <c r="K72" s="578" t="str">
        <f ca="1">LOG入力!BJ72</f>
        <v/>
      </c>
      <c r="L72" s="577" t="str">
        <f ca="1">LOG入力!AY72</f>
        <v/>
      </c>
      <c r="M72" s="545" t="str">
        <f ca="1">LOG入力!BK72</f>
        <v/>
      </c>
      <c r="N72" s="512" t="str">
        <f ca="1">IF(V72=1,"",IF(LOG入力!AJ72=1,"1",LOG入力!BA72))</f>
        <v/>
      </c>
      <c r="O72" s="538" t="str">
        <f ca="1">IF(V72=1,"",IF(LEN(LOG入力!O72)=0,"",LOG入力!O72))</f>
        <v/>
      </c>
      <c r="P72" s="291" t="str">
        <f ca="1">IF(V72=1,"",IF($AA$4=1,"",IF(LOG入力!BG72=1,"",CONCATENATE($ER72,$FB72,$FL72,$FV72,$GF72))))</f>
        <v/>
      </c>
      <c r="Q72" s="291" t="str">
        <f ca="1">IF(V72=1,"",IF($AA$4=1,"",IF(LOG入力!BG72=1,"",CONCATENATE($ET72,$FD72,$FN72,$FX72,$GH72))))</f>
        <v/>
      </c>
      <c r="R72" s="573" t="str">
        <f ca="1">IF(V72=1,"",IF($AA$4=1,"",IF(LOG入力!BH72&gt;0,0,AA72)))</f>
        <v/>
      </c>
      <c r="S72" s="293" t="str">
        <f t="shared" ca="1" si="2"/>
        <v/>
      </c>
      <c r="T72" s="680"/>
      <c r="U72" s="38"/>
      <c r="V72" s="196">
        <f ca="1">LOG入力!AN72</f>
        <v>1</v>
      </c>
      <c r="W72" s="38"/>
      <c r="X72" s="516" t="str">
        <f t="shared" ca="1" si="3"/>
        <v/>
      </c>
      <c r="Y72" s="515" t="str">
        <f t="shared" ca="1" si="4"/>
        <v/>
      </c>
      <c r="Z72" s="518" t="str">
        <f t="shared" ca="1" si="5"/>
        <v/>
      </c>
      <c r="AA72" s="574" t="str">
        <f t="shared" ca="1" si="6"/>
        <v/>
      </c>
      <c r="AC72" s="6" t="str">
        <f t="shared" ca="1" si="7"/>
        <v/>
      </c>
      <c r="AD72" s="6" t="str">
        <f t="shared" ca="1" si="8"/>
        <v/>
      </c>
      <c r="AE72" s="6" t="str">
        <f t="shared" ca="1" si="9"/>
        <v/>
      </c>
      <c r="AF72" s="6" t="str">
        <f t="shared" ca="1" si="10"/>
        <v/>
      </c>
      <c r="AG72" s="6" t="str">
        <f t="shared" ca="1" si="11"/>
        <v/>
      </c>
      <c r="AH72" s="6" t="str">
        <f t="shared" ca="1" si="12"/>
        <v/>
      </c>
      <c r="AI72" s="6" t="str">
        <f t="shared" ca="1" si="13"/>
        <v/>
      </c>
      <c r="AJ72" s="6" t="str">
        <f t="shared" ca="1" si="14"/>
        <v/>
      </c>
      <c r="AK72" s="6" t="str">
        <f t="shared" ca="1" si="15"/>
        <v/>
      </c>
      <c r="AL72" s="6" t="str">
        <f t="shared" ca="1" si="16"/>
        <v/>
      </c>
      <c r="AM72" s="6" t="str">
        <f t="shared" ca="1" si="17"/>
        <v/>
      </c>
      <c r="AN72" s="6" t="str">
        <f t="shared" ca="1" si="18"/>
        <v/>
      </c>
      <c r="AO72" s="6" t="str">
        <f t="shared" ca="1" si="19"/>
        <v/>
      </c>
      <c r="AP72" s="6" t="str">
        <f t="shared" ca="1" si="20"/>
        <v/>
      </c>
      <c r="AQ72" s="6" t="str">
        <f t="shared" ca="1" si="21"/>
        <v/>
      </c>
      <c r="AR72" s="6" t="str">
        <f t="shared" ca="1" si="22"/>
        <v/>
      </c>
      <c r="AS72" s="6" t="str">
        <f t="shared" ca="1" si="23"/>
        <v/>
      </c>
      <c r="AT72" s="6" t="str">
        <f t="shared" ca="1" si="24"/>
        <v/>
      </c>
      <c r="AU72" s="6" t="str">
        <f t="shared" ca="1" si="25"/>
        <v/>
      </c>
      <c r="AV72" s="6" t="str">
        <f t="shared" ca="1" si="26"/>
        <v/>
      </c>
      <c r="AW72" s="6" t="str">
        <f t="shared" ca="1" si="27"/>
        <v/>
      </c>
      <c r="AY72" s="6" t="str">
        <f t="shared" ca="1" si="28"/>
        <v/>
      </c>
      <c r="AZ72" s="6" t="str">
        <f t="shared" ca="1" si="29"/>
        <v/>
      </c>
      <c r="BA72" s="6" t="str">
        <f t="shared" ca="1" si="30"/>
        <v/>
      </c>
      <c r="BB72" s="6" t="str">
        <f t="shared" ca="1" si="31"/>
        <v/>
      </c>
      <c r="BC72" s="6" t="str">
        <f t="shared" ca="1" si="32"/>
        <v/>
      </c>
      <c r="BD72" s="6" t="str">
        <f t="shared" ca="1" si="33"/>
        <v/>
      </c>
      <c r="BE72" s="6" t="str">
        <f t="shared" ca="1" si="34"/>
        <v/>
      </c>
      <c r="BF72" s="6" t="str">
        <f t="shared" ca="1" si="35"/>
        <v/>
      </c>
      <c r="BG72" s="6" t="str">
        <f t="shared" ca="1" si="36"/>
        <v/>
      </c>
      <c r="BH72" s="6" t="str">
        <f t="shared" ca="1" si="37"/>
        <v/>
      </c>
      <c r="BI72" s="6" t="str">
        <f t="shared" ca="1" si="38"/>
        <v/>
      </c>
      <c r="BJ72" s="6" t="str">
        <f t="shared" ca="1" si="39"/>
        <v/>
      </c>
      <c r="BK72" s="6" t="str">
        <f t="shared" ca="1" si="40"/>
        <v/>
      </c>
      <c r="BL72" s="6" t="str">
        <f t="shared" ca="1" si="41"/>
        <v/>
      </c>
      <c r="BM72" s="6" t="str">
        <f t="shared" ca="1" si="42"/>
        <v/>
      </c>
      <c r="BN72" s="6" t="str">
        <f t="shared" ca="1" si="43"/>
        <v/>
      </c>
      <c r="BO72" s="6" t="str">
        <f t="shared" ca="1" si="44"/>
        <v/>
      </c>
      <c r="BP72" s="6" t="str">
        <f t="shared" ca="1" si="45"/>
        <v/>
      </c>
      <c r="BQ72" s="6" t="str">
        <f t="shared" ca="1" si="46"/>
        <v/>
      </c>
      <c r="BR72" s="6" t="str">
        <f t="shared" ca="1" si="47"/>
        <v/>
      </c>
      <c r="BS72" s="6" t="str">
        <f t="shared" ca="1" si="48"/>
        <v/>
      </c>
      <c r="BU72" s="6" t="str">
        <f t="shared" ca="1" si="49"/>
        <v/>
      </c>
      <c r="BW72" s="515" t="str">
        <f t="shared" ca="1" si="50"/>
        <v/>
      </c>
      <c r="BX72" s="515">
        <f t="shared" ca="1" si="51"/>
        <v>0</v>
      </c>
      <c r="BY72" s="515" t="str">
        <f t="shared" ca="1" si="52"/>
        <v/>
      </c>
      <c r="CA72" s="6">
        <f t="shared" ca="1" si="53"/>
        <v>1</v>
      </c>
      <c r="CC72" s="523" t="str">
        <f t="shared" ca="1" si="54"/>
        <v/>
      </c>
      <c r="CE72" s="6" t="str">
        <f t="shared" ca="1" si="55"/>
        <v/>
      </c>
      <c r="CG72" s="524" t="str">
        <f ca="1">IF(V72=1,"",IF($AA$4=1,"",IF(LOG入力!BH72&gt;0,"",IF(N72=0,"",IF(DX72=1,"",IF(HT72=0,"","★"))))))</f>
        <v/>
      </c>
      <c r="CI72" s="74" t="str">
        <f t="shared" ca="1" si="56"/>
        <v/>
      </c>
      <c r="CK72" s="525" t="str">
        <f ca="1">IF(V72=1,"",IF(LOG入力!BH72&gt;0,1,0))</f>
        <v/>
      </c>
      <c r="CL72" s="74" t="str">
        <f t="shared" ca="1" si="57"/>
        <v/>
      </c>
      <c r="CN72" s="74" t="str">
        <f t="shared" ca="1" si="58"/>
        <v/>
      </c>
      <c r="CO72" s="74" t="str">
        <f t="shared" ca="1" si="59"/>
        <v/>
      </c>
      <c r="CQ72" s="74" t="str">
        <f t="shared" ca="1" si="60"/>
        <v/>
      </c>
      <c r="CR72" s="74" t="str">
        <f t="shared" ca="1" si="61"/>
        <v/>
      </c>
      <c r="CS72" s="74" t="str">
        <f t="shared" ca="1" si="62"/>
        <v/>
      </c>
      <c r="CT72" s="74" t="str">
        <f t="shared" ca="1" si="63"/>
        <v/>
      </c>
      <c r="CU72" s="74" t="str">
        <f t="shared" ca="1" si="64"/>
        <v/>
      </c>
      <c r="CV72" s="74" t="str">
        <f t="shared" ca="1" si="65"/>
        <v/>
      </c>
      <c r="CW72" s="74" t="str">
        <f t="shared" ca="1" si="66"/>
        <v/>
      </c>
      <c r="CX72" s="74" t="str">
        <f t="shared" ca="1" si="67"/>
        <v/>
      </c>
      <c r="CY72" s="74" t="str">
        <f t="shared" ca="1" si="68"/>
        <v/>
      </c>
      <c r="CZ72" s="74" t="str">
        <f t="shared" ca="1" si="69"/>
        <v/>
      </c>
      <c r="DA72" s="74" t="str">
        <f t="shared" ca="1" si="70"/>
        <v/>
      </c>
      <c r="DB72" s="74" t="str">
        <f t="shared" ca="1" si="71"/>
        <v/>
      </c>
      <c r="DD72" s="74" t="str">
        <f t="shared" ca="1" si="72"/>
        <v/>
      </c>
      <c r="DE72" s="74" t="str">
        <f t="shared" ca="1" si="73"/>
        <v/>
      </c>
      <c r="DF72" s="74" t="str">
        <f t="shared" ca="1" si="74"/>
        <v/>
      </c>
      <c r="DG72" s="74" t="str">
        <f t="shared" ca="1" si="75"/>
        <v/>
      </c>
      <c r="DH72" s="74" t="str">
        <f t="shared" ca="1" si="76"/>
        <v/>
      </c>
      <c r="DI72" s="74" t="str">
        <f t="shared" ca="1" si="77"/>
        <v/>
      </c>
      <c r="DJ72" s="74" t="str">
        <f t="shared" ca="1" si="78"/>
        <v/>
      </c>
      <c r="DK72" s="74" t="str">
        <f t="shared" ca="1" si="79"/>
        <v/>
      </c>
      <c r="DL72" s="74" t="str">
        <f t="shared" ca="1" si="80"/>
        <v/>
      </c>
      <c r="DM72" s="74" t="str">
        <f t="shared" ca="1" si="81"/>
        <v/>
      </c>
      <c r="DN72" s="74" t="str">
        <f t="shared" ca="1" si="82"/>
        <v/>
      </c>
      <c r="DO72" s="74" t="str">
        <f t="shared" ca="1" si="83"/>
        <v/>
      </c>
      <c r="DQ72" s="74" t="str">
        <f t="shared" ca="1" si="84"/>
        <v/>
      </c>
      <c r="DS72" s="74" t="str">
        <f t="shared" ca="1" si="85"/>
        <v/>
      </c>
      <c r="DT72" s="74" t="str">
        <f t="shared" ca="1" si="86"/>
        <v/>
      </c>
      <c r="DV72" s="525" t="str">
        <f t="shared" ca="1" si="87"/>
        <v/>
      </c>
      <c r="DW72" s="74" t="str">
        <f t="shared" ca="1" si="88"/>
        <v/>
      </c>
      <c r="DX72" s="485" t="str">
        <f t="shared" ca="1" si="89"/>
        <v/>
      </c>
      <c r="DY72" s="74" t="str">
        <f t="shared" ca="1" si="90"/>
        <v/>
      </c>
      <c r="DZ72" s="74" t="str">
        <f t="shared" ca="1" si="91"/>
        <v/>
      </c>
      <c r="EA72" s="74" t="str">
        <f t="shared" ca="1" si="92"/>
        <v/>
      </c>
      <c r="EC72" s="74" t="str">
        <f t="shared" ca="1" si="93"/>
        <v/>
      </c>
      <c r="ED72" s="74" t="str">
        <f t="shared" ca="1" si="94"/>
        <v/>
      </c>
      <c r="EE72" s="74" t="str">
        <f t="shared" ca="1" si="95"/>
        <v/>
      </c>
      <c r="EG72" s="479" t="str">
        <f ca="1">IF(V72=1,"",IF(LOG入力!BH72&gt;0,0,IF(CG72="★",0,IF(R72=1,0,IF(N72=0,0,1)))))</f>
        <v/>
      </c>
      <c r="EH72" s="483" t="str">
        <f t="shared" ca="1" si="96"/>
        <v/>
      </c>
      <c r="EI72" s="483" t="str">
        <f t="shared" ca="1" si="97"/>
        <v/>
      </c>
      <c r="EJ72" s="483" t="str">
        <f t="shared" ca="1" si="98"/>
        <v/>
      </c>
      <c r="EL72" s="71">
        <f t="shared" ca="1" si="99"/>
        <v>0</v>
      </c>
      <c r="EM72" s="6">
        <f t="shared" ca="1" si="100"/>
        <v>0</v>
      </c>
      <c r="EN72" s="6" t="str">
        <f t="shared" ca="1" si="101"/>
        <v/>
      </c>
      <c r="EO72" s="6">
        <f ca="1">IF(LOG入力!BH72&gt;0,0,IF(EM72=0,0,(IF(COUNTIF($EN$19:EN72,EN72)=1,IF($FS$3="N",1,IF(EH72=1,1,0))))))</f>
        <v>0</v>
      </c>
      <c r="EP72" s="6" t="str">
        <f ca="1">IF(LOG入力!BH72&gt;0,"",IF(EO72=1,$X72,""))</f>
        <v/>
      </c>
      <c r="EQ72" s="6" t="str">
        <f ca="1">IF(LOG入力!BH72&gt;0,"",IF(EO72=1,$Y72,""))</f>
        <v/>
      </c>
      <c r="ER72" s="520" t="str">
        <f ca="1">IF(LOG入力!BH72&gt;0,"",IF(COUNTIF($EP$19:$EP72,EP72)=1,EP72,""))</f>
        <v/>
      </c>
      <c r="ES72" s="520">
        <f ca="1">IF(LOG入力!BH72&gt;0,0,IF((EL72=1),IF(($ER72=""),0,1),0))</f>
        <v>0</v>
      </c>
      <c r="ET72" s="520" t="str">
        <f ca="1">IF(LOG入力!BH72&gt;0,"",IF(COUNTIF($EQ$19:EQ72,EQ72)=1,EQ72,""))</f>
        <v/>
      </c>
      <c r="EU72" s="539">
        <f ca="1">IF(LOG入力!BH72&gt;0,0,IF((EL72=1),IF(($ET72=""),0,1),0))</f>
        <v>0</v>
      </c>
      <c r="EV72" s="71">
        <f t="shared" ca="1" si="102"/>
        <v>0</v>
      </c>
      <c r="EW72" s="6">
        <f t="shared" ca="1" si="103"/>
        <v>0</v>
      </c>
      <c r="EX72" s="6" t="str">
        <f t="shared" ca="1" si="104"/>
        <v/>
      </c>
      <c r="EY72" s="6">
        <f ca="1">IF(LOG入力!BH72&gt;0,0,IF(EW72=0,0,(IF(COUNTIF($EX$19:EX72,EX72)=1,IF($FS$3="N",1,IF(EH72=1,1,0))))))</f>
        <v>0</v>
      </c>
      <c r="EZ72" s="6" t="str">
        <f ca="1">IF(LOG入力!BH72&gt;0,"",IF(EY72=1,$X72,""))</f>
        <v/>
      </c>
      <c r="FA72" s="6" t="str">
        <f ca="1">IF(LOG入力!BH72&gt;0,"",IF(EY72=1,$Y72,""))</f>
        <v/>
      </c>
      <c r="FB72" s="6" t="str">
        <f ca="1">IF(LOG入力!BH72&gt;0,"",IF(COUNTIF($EZ$19:$EZ72,EZ72)=1,EZ72,""))</f>
        <v/>
      </c>
      <c r="FC72" s="6">
        <f ca="1">IF(LOG入力!BH72&gt;0,0,IF((EV72=1),IF(($FB72=""),0,1),0))</f>
        <v>0</v>
      </c>
      <c r="FD72" s="6" t="str">
        <f ca="1">IF(LOG入力!BH72&gt;0,"",IF(COUNTIF($FA$19:FA72,FA72)=1,FA72,""))</f>
        <v/>
      </c>
      <c r="FE72" s="72">
        <f ca="1">IF(LOG入力!BH72&gt;0,0,IF((EV72=1),IF(($FD72=""),0,1),0))</f>
        <v>0</v>
      </c>
      <c r="FF72" s="71">
        <f t="shared" ca="1" si="105"/>
        <v>0</v>
      </c>
      <c r="FG72" s="6">
        <f t="shared" ca="1" si="106"/>
        <v>0</v>
      </c>
      <c r="FH72" s="6" t="str">
        <f t="shared" ca="1" si="107"/>
        <v/>
      </c>
      <c r="FI72" s="6">
        <f ca="1">IF(LOG入力!BH72&gt;0,0,IF(FG72=0,0,(IF(COUNTIF($FH$19:FH72,FH72)=1,IF($FS$3="N",1,IF(EH72=1,1,0))))))</f>
        <v>0</v>
      </c>
      <c r="FJ72" s="6" t="str">
        <f ca="1">IF(LOG入力!BH72&gt;0,"",IF(FI72=1,$X72,""))</f>
        <v/>
      </c>
      <c r="FK72" s="6" t="str">
        <f ca="1">IF(LOG入力!BH72&gt;0,"",IF(FI72=1,$Y72,""))</f>
        <v/>
      </c>
      <c r="FL72" s="6" t="str">
        <f ca="1">IF(LOG入力!BH72&gt;0,"",IF(COUNTIF($FJ$19:$FJ72,FJ72)=1,FJ72,""))</f>
        <v/>
      </c>
      <c r="FM72" s="6">
        <f ca="1">IF(LOG入力!BH72&gt;0,0,IF((FF72=1),IF(($FL72=""),0,1),0))</f>
        <v>0</v>
      </c>
      <c r="FN72" s="6" t="str">
        <f ca="1">IF(LOG入力!BH72&gt;0,"",IF(COUNTIF($FK$19:FK72,FK72)=1,FK72,""))</f>
        <v/>
      </c>
      <c r="FO72" s="72">
        <f ca="1">IF(LOG入力!BH72&gt;0,0,IF((FF72=1),IF(($FN72=""),0,1),0))</f>
        <v>0</v>
      </c>
      <c r="FP72" s="71">
        <f t="shared" ca="1" si="108"/>
        <v>0</v>
      </c>
      <c r="FQ72" s="6">
        <f t="shared" ca="1" si="109"/>
        <v>0</v>
      </c>
      <c r="FR72" s="6" t="str">
        <f t="shared" ca="1" si="110"/>
        <v/>
      </c>
      <c r="FS72" s="6">
        <f ca="1">IF(LOG入力!BH72&gt;0,0,IF(FQ72=0,0,(IF(COUNTIF($FR$19:FR72,FR72)=1,IF($FS$3="N",1,IF(EH72=1,1,0))))))</f>
        <v>0</v>
      </c>
      <c r="FT72" s="6" t="str">
        <f ca="1">IF(LOG入力!BH72&gt;0,"",IF(FS72=1,$X72,""))</f>
        <v/>
      </c>
      <c r="FU72" s="6" t="str">
        <f ca="1">IF(LOG入力!BH72&gt;0,"",IF(FS72=1,$Y72,""))</f>
        <v/>
      </c>
      <c r="FV72" s="6" t="str">
        <f ca="1">IF(LOG入力!BH72&gt;0,"",IF(COUNTIF($FT$19:$FT72,FT72)=1,FT72,""))</f>
        <v/>
      </c>
      <c r="FW72" s="6">
        <f ca="1">IF(LOG入力!BH72&gt;0,0,IF((FP72=1),IF(($FV72=""),0,1),0))</f>
        <v>0</v>
      </c>
      <c r="FX72" s="6" t="str">
        <f ca="1">IF(LOG入力!BH72&gt;0,"",IF(COUNTIF($FU$19:FU72,FU72)=1,FU72,""))</f>
        <v/>
      </c>
      <c r="FY72" s="72">
        <f ca="1">IF(LOG入力!BH72&gt;0,0,IF((FP72=1),IF(($FX72=""),0,1),0))</f>
        <v>0</v>
      </c>
      <c r="FZ72" s="71">
        <f t="shared" ca="1" si="111"/>
        <v>0</v>
      </c>
      <c r="GA72" s="6">
        <f t="shared" ca="1" si="112"/>
        <v>0</v>
      </c>
      <c r="GB72" s="6" t="str">
        <f t="shared" ca="1" si="113"/>
        <v/>
      </c>
      <c r="GC72" s="6">
        <f ca="1">IF(LOG入力!BH72&gt;0,0,IF(GA72=0,0,(IF(COUNTIF($GB$19:GB72,GB72)=1,IF($FS$3="N",1,IF(EH72=1,1,0))))))</f>
        <v>0</v>
      </c>
      <c r="GD72" s="6" t="str">
        <f ca="1">IF(LOG入力!BH72&gt;0,"",IF(GC72=1,$X72,""))</f>
        <v/>
      </c>
      <c r="GE72" s="6" t="str">
        <f ca="1">IF(LOG入力!BH72&gt;0,"",IF(GC72=1,$Y72,""))</f>
        <v/>
      </c>
      <c r="GF72" s="6" t="str">
        <f ca="1">IF(LOG入力!BH72&gt;0,"",IF(COUNTIF($GD$19:$GD72,GD72)=1,GD72,""))</f>
        <v/>
      </c>
      <c r="GG72" s="6">
        <f ca="1">IF(LOG入力!BH72&gt;0,0,IF((FZ72=1),IF(($GF72=""),0,1),0))</f>
        <v>0</v>
      </c>
      <c r="GH72" s="6" t="str">
        <f ca="1">IF(LOG入力!BH72&gt;0,"",IF(COUNTIF($GE$19:GE72,GE72)=1,GE72,""))</f>
        <v/>
      </c>
      <c r="GI72" s="72">
        <f ca="1">IF(LOG入力!BH72&gt;0,0,IF((FZ72=1),IF(($GH72=""),0,1),0))</f>
        <v>0</v>
      </c>
      <c r="GK72" s="455" t="str">
        <f ca="1">IF(V72=1,"",IF(LEN(LOG入力!AS72)=0,"",LOG入力!AS72))</f>
        <v/>
      </c>
      <c r="GL72" s="378" t="str">
        <f t="shared" ca="1" si="114"/>
        <v/>
      </c>
      <c r="GM72" s="378" t="str">
        <f t="shared" ca="1" si="115"/>
        <v/>
      </c>
      <c r="GN72" s="74" t="str">
        <f t="shared" ca="1" si="116"/>
        <v/>
      </c>
      <c r="GO72" s="74" t="str">
        <f t="shared" ca="1" si="117"/>
        <v/>
      </c>
      <c r="GQ72" s="74" t="str">
        <f t="shared" ca="1" si="118"/>
        <v/>
      </c>
      <c r="GR72" s="74" t="str">
        <f t="shared" ca="1" si="119"/>
        <v/>
      </c>
      <c r="GS72" s="74" t="str">
        <f t="shared" ca="1" si="120"/>
        <v/>
      </c>
      <c r="GT72" s="74" t="str">
        <f t="shared" ca="1" si="121"/>
        <v/>
      </c>
      <c r="GU72" s="74" t="str">
        <f t="shared" ca="1" si="122"/>
        <v/>
      </c>
      <c r="GV72" s="74" t="str">
        <f t="shared" ca="1" si="123"/>
        <v/>
      </c>
      <c r="GX72" s="74" t="str">
        <f t="shared" ca="1" si="124"/>
        <v/>
      </c>
      <c r="GY72" s="74" t="str">
        <f t="shared" ca="1" si="125"/>
        <v/>
      </c>
      <c r="GZ72" s="74" t="str">
        <f ca="1">IF(V72=1,"",IF(LOG入力!BH72&gt;0,0,IF(GY72=0,0,IF((VALUE((TYPE(VALUE(J72)))))=16,0,IF(VALUE(J72)&lt;60,1,IF(VALUE(J72)&lt;100,0,IF(VALUE(J72)&lt;600,2,0)))))))</f>
        <v/>
      </c>
      <c r="HA72" s="74" t="str">
        <f t="shared" ca="1" si="126"/>
        <v/>
      </c>
      <c r="HB72" s="74" t="str">
        <f ca="1">IF(V72=1,"",IF(LOG入力!BH72&gt;0,0,IF(HA72=0,0,IF((VALUE((TYPE(VALUE(L72)))))=16,0,IF(VALUE(L72)&lt;60,1,IF(VALUE(L72)&lt;100,0,IF(VALUE(L72)&lt;600,2,0)))))))</f>
        <v/>
      </c>
      <c r="HD72" s="74" t="str">
        <f t="shared" ca="1" si="127"/>
        <v/>
      </c>
      <c r="HF72" s="74" t="str">
        <f t="shared" ca="1" si="128"/>
        <v/>
      </c>
      <c r="HG72" s="74" t="str">
        <f t="shared" ca="1" si="129"/>
        <v/>
      </c>
      <c r="HH72" s="74" t="str">
        <f t="shared" ca="1" si="130"/>
        <v/>
      </c>
      <c r="HI72" s="74" t="str">
        <f t="shared" ca="1" si="131"/>
        <v/>
      </c>
      <c r="HJ72" s="74" t="str">
        <f t="shared" ca="1" si="132"/>
        <v/>
      </c>
      <c r="HK72" s="74" t="str">
        <f t="shared" ca="1" si="133"/>
        <v/>
      </c>
      <c r="HL72" s="74" t="str">
        <f t="shared" ca="1" si="134"/>
        <v/>
      </c>
      <c r="HM72" s="74" t="str">
        <f t="shared" ca="1" si="135"/>
        <v/>
      </c>
      <c r="HN72" s="74" t="str">
        <f t="shared" ca="1" si="136"/>
        <v/>
      </c>
      <c r="HO72" s="529" t="str">
        <f t="shared" ca="1" si="137"/>
        <v/>
      </c>
      <c r="HP72" s="74" t="str">
        <f t="shared" ca="1" si="138"/>
        <v/>
      </c>
      <c r="HQ72" s="74" t="str">
        <f t="shared" ca="1" si="139"/>
        <v/>
      </c>
      <c r="HR72" s="74" t="str">
        <f t="shared" ca="1" si="140"/>
        <v/>
      </c>
      <c r="HS72" s="74" t="str">
        <f t="shared" ca="1" si="141"/>
        <v/>
      </c>
      <c r="HT72" s="74" t="str">
        <f ca="1">IF(V72=1,"",IF(LOG入力!BH72&gt;0,0,IF(DV72=1,0,IF(N72="0",0,IF(SUM(HD72:HS72)&gt;0,1,0)))))</f>
        <v/>
      </c>
    </row>
    <row r="73" spans="1:231" x14ac:dyDescent="0.15">
      <c r="A73" s="5"/>
      <c r="B73" s="532" t="str">
        <f t="shared" ca="1" si="0"/>
        <v/>
      </c>
      <c r="C73" s="561" t="str">
        <f ca="1">LOG入力!AP73</f>
        <v/>
      </c>
      <c r="D73" s="534" t="str">
        <f ca="1">LOG入力!AQ73</f>
        <v/>
      </c>
      <c r="E73" s="570" t="str">
        <f ca="1">LOG入力!AR73</f>
        <v/>
      </c>
      <c r="F73" s="535" t="str">
        <f t="shared" ca="1" si="1"/>
        <v/>
      </c>
      <c r="G73" s="585" t="str">
        <f ca="1">LOG入力!AT73</f>
        <v/>
      </c>
      <c r="H73" s="542" t="str">
        <f ca="1">LOG入力!AU73</f>
        <v/>
      </c>
      <c r="I73" s="537" t="str">
        <f ca="1">LOG入力!AV73</f>
        <v/>
      </c>
      <c r="J73" s="577" t="str">
        <f ca="1">LOG入力!AW73</f>
        <v/>
      </c>
      <c r="K73" s="578" t="str">
        <f ca="1">LOG入力!BJ73</f>
        <v/>
      </c>
      <c r="L73" s="577" t="str">
        <f ca="1">LOG入力!AY73</f>
        <v/>
      </c>
      <c r="M73" s="545" t="str">
        <f ca="1">LOG入力!BK73</f>
        <v/>
      </c>
      <c r="N73" s="512" t="str">
        <f ca="1">IF(V73=1,"",IF(LOG入力!AJ73=1,"1",LOG入力!BA73))</f>
        <v/>
      </c>
      <c r="O73" s="538" t="str">
        <f ca="1">IF(V73=1,"",IF(LEN(LOG入力!O73)=0,"",LOG入力!O73))</f>
        <v/>
      </c>
      <c r="P73" s="291" t="str">
        <f ca="1">IF(V73=1,"",IF($AA$4=1,"",IF(LOG入力!BG73=1,"",CONCATENATE($ER73,$FB73,$FL73,$FV73,$GF73))))</f>
        <v/>
      </c>
      <c r="Q73" s="291" t="str">
        <f ca="1">IF(V73=1,"",IF($AA$4=1,"",IF(LOG入力!BG73=1,"",CONCATENATE($ET73,$FD73,$FN73,$FX73,$GH73))))</f>
        <v/>
      </c>
      <c r="R73" s="573" t="str">
        <f ca="1">IF(V73=1,"",IF($AA$4=1,"",IF(LOG入力!BH73&gt;0,0,AA73)))</f>
        <v/>
      </c>
      <c r="S73" s="293" t="str">
        <f t="shared" ca="1" si="2"/>
        <v/>
      </c>
      <c r="T73" s="680"/>
      <c r="U73" s="38"/>
      <c r="V73" s="196">
        <f ca="1">LOG入力!AN73</f>
        <v>1</v>
      </c>
      <c r="W73" s="38"/>
      <c r="X73" s="516" t="str">
        <f t="shared" ca="1" si="3"/>
        <v/>
      </c>
      <c r="Y73" s="515" t="str">
        <f t="shared" ca="1" si="4"/>
        <v/>
      </c>
      <c r="Z73" s="518" t="str">
        <f t="shared" ca="1" si="5"/>
        <v/>
      </c>
      <c r="AA73" s="574" t="str">
        <f t="shared" ca="1" si="6"/>
        <v/>
      </c>
      <c r="AC73" s="6" t="str">
        <f t="shared" ca="1" si="7"/>
        <v/>
      </c>
      <c r="AD73" s="6" t="str">
        <f t="shared" ca="1" si="8"/>
        <v/>
      </c>
      <c r="AE73" s="6" t="str">
        <f t="shared" ca="1" si="9"/>
        <v/>
      </c>
      <c r="AF73" s="6" t="str">
        <f t="shared" ca="1" si="10"/>
        <v/>
      </c>
      <c r="AG73" s="6" t="str">
        <f t="shared" ca="1" si="11"/>
        <v/>
      </c>
      <c r="AH73" s="6" t="str">
        <f t="shared" ca="1" si="12"/>
        <v/>
      </c>
      <c r="AI73" s="6" t="str">
        <f t="shared" ca="1" si="13"/>
        <v/>
      </c>
      <c r="AJ73" s="6" t="str">
        <f t="shared" ca="1" si="14"/>
        <v/>
      </c>
      <c r="AK73" s="6" t="str">
        <f t="shared" ca="1" si="15"/>
        <v/>
      </c>
      <c r="AL73" s="6" t="str">
        <f t="shared" ca="1" si="16"/>
        <v/>
      </c>
      <c r="AM73" s="6" t="str">
        <f t="shared" ca="1" si="17"/>
        <v/>
      </c>
      <c r="AN73" s="6" t="str">
        <f t="shared" ca="1" si="18"/>
        <v/>
      </c>
      <c r="AO73" s="6" t="str">
        <f t="shared" ca="1" si="19"/>
        <v/>
      </c>
      <c r="AP73" s="6" t="str">
        <f t="shared" ca="1" si="20"/>
        <v/>
      </c>
      <c r="AQ73" s="6" t="str">
        <f t="shared" ca="1" si="21"/>
        <v/>
      </c>
      <c r="AR73" s="6" t="str">
        <f t="shared" ca="1" si="22"/>
        <v/>
      </c>
      <c r="AS73" s="6" t="str">
        <f t="shared" ca="1" si="23"/>
        <v/>
      </c>
      <c r="AT73" s="6" t="str">
        <f t="shared" ca="1" si="24"/>
        <v/>
      </c>
      <c r="AU73" s="6" t="str">
        <f t="shared" ca="1" si="25"/>
        <v/>
      </c>
      <c r="AV73" s="6" t="str">
        <f t="shared" ca="1" si="26"/>
        <v/>
      </c>
      <c r="AW73" s="6" t="str">
        <f t="shared" ca="1" si="27"/>
        <v/>
      </c>
      <c r="AY73" s="6" t="str">
        <f t="shared" ca="1" si="28"/>
        <v/>
      </c>
      <c r="AZ73" s="6" t="str">
        <f t="shared" ca="1" si="29"/>
        <v/>
      </c>
      <c r="BA73" s="6" t="str">
        <f t="shared" ca="1" si="30"/>
        <v/>
      </c>
      <c r="BB73" s="6" t="str">
        <f t="shared" ca="1" si="31"/>
        <v/>
      </c>
      <c r="BC73" s="6" t="str">
        <f t="shared" ca="1" si="32"/>
        <v/>
      </c>
      <c r="BD73" s="6" t="str">
        <f t="shared" ca="1" si="33"/>
        <v/>
      </c>
      <c r="BE73" s="6" t="str">
        <f t="shared" ca="1" si="34"/>
        <v/>
      </c>
      <c r="BF73" s="6" t="str">
        <f t="shared" ca="1" si="35"/>
        <v/>
      </c>
      <c r="BG73" s="6" t="str">
        <f t="shared" ca="1" si="36"/>
        <v/>
      </c>
      <c r="BH73" s="6" t="str">
        <f t="shared" ca="1" si="37"/>
        <v/>
      </c>
      <c r="BI73" s="6" t="str">
        <f t="shared" ca="1" si="38"/>
        <v/>
      </c>
      <c r="BJ73" s="6" t="str">
        <f t="shared" ca="1" si="39"/>
        <v/>
      </c>
      <c r="BK73" s="6" t="str">
        <f t="shared" ca="1" si="40"/>
        <v/>
      </c>
      <c r="BL73" s="6" t="str">
        <f t="shared" ca="1" si="41"/>
        <v/>
      </c>
      <c r="BM73" s="6" t="str">
        <f t="shared" ca="1" si="42"/>
        <v/>
      </c>
      <c r="BN73" s="6" t="str">
        <f t="shared" ca="1" si="43"/>
        <v/>
      </c>
      <c r="BO73" s="6" t="str">
        <f t="shared" ca="1" si="44"/>
        <v/>
      </c>
      <c r="BP73" s="6" t="str">
        <f t="shared" ca="1" si="45"/>
        <v/>
      </c>
      <c r="BQ73" s="6" t="str">
        <f t="shared" ca="1" si="46"/>
        <v/>
      </c>
      <c r="BR73" s="6" t="str">
        <f t="shared" ca="1" si="47"/>
        <v/>
      </c>
      <c r="BS73" s="6" t="str">
        <f t="shared" ca="1" si="48"/>
        <v/>
      </c>
      <c r="BU73" s="6" t="str">
        <f t="shared" ca="1" si="49"/>
        <v/>
      </c>
      <c r="BW73" s="515" t="str">
        <f t="shared" ca="1" si="50"/>
        <v/>
      </c>
      <c r="BX73" s="515">
        <f t="shared" ca="1" si="51"/>
        <v>0</v>
      </c>
      <c r="BY73" s="515" t="str">
        <f t="shared" ca="1" si="52"/>
        <v/>
      </c>
      <c r="CA73" s="6">
        <f t="shared" ca="1" si="53"/>
        <v>1</v>
      </c>
      <c r="CC73" s="523" t="str">
        <f t="shared" ca="1" si="54"/>
        <v/>
      </c>
      <c r="CE73" s="6" t="str">
        <f t="shared" ca="1" si="55"/>
        <v/>
      </c>
      <c r="CG73" s="524" t="str">
        <f ca="1">IF(V73=1,"",IF($AA$4=1,"",IF(LOG入力!BH73&gt;0,"",IF(N73=0,"",IF(DX73=1,"",IF(HT73=0,"","★"))))))</f>
        <v/>
      </c>
      <c r="CI73" s="74" t="str">
        <f t="shared" ca="1" si="56"/>
        <v/>
      </c>
      <c r="CK73" s="525" t="str">
        <f ca="1">IF(V73=1,"",IF(LOG入力!BH73&gt;0,1,0))</f>
        <v/>
      </c>
      <c r="CL73" s="74" t="str">
        <f t="shared" ca="1" si="57"/>
        <v/>
      </c>
      <c r="CN73" s="74" t="str">
        <f t="shared" ca="1" si="58"/>
        <v/>
      </c>
      <c r="CO73" s="74" t="str">
        <f t="shared" ca="1" si="59"/>
        <v/>
      </c>
      <c r="CQ73" s="74" t="str">
        <f t="shared" ca="1" si="60"/>
        <v/>
      </c>
      <c r="CR73" s="74" t="str">
        <f t="shared" ca="1" si="61"/>
        <v/>
      </c>
      <c r="CS73" s="74" t="str">
        <f t="shared" ca="1" si="62"/>
        <v/>
      </c>
      <c r="CT73" s="74" t="str">
        <f t="shared" ca="1" si="63"/>
        <v/>
      </c>
      <c r="CU73" s="74" t="str">
        <f t="shared" ca="1" si="64"/>
        <v/>
      </c>
      <c r="CV73" s="74" t="str">
        <f t="shared" ca="1" si="65"/>
        <v/>
      </c>
      <c r="CW73" s="74" t="str">
        <f t="shared" ca="1" si="66"/>
        <v/>
      </c>
      <c r="CX73" s="74" t="str">
        <f t="shared" ca="1" si="67"/>
        <v/>
      </c>
      <c r="CY73" s="74" t="str">
        <f t="shared" ca="1" si="68"/>
        <v/>
      </c>
      <c r="CZ73" s="74" t="str">
        <f t="shared" ca="1" si="69"/>
        <v/>
      </c>
      <c r="DA73" s="74" t="str">
        <f t="shared" ca="1" si="70"/>
        <v/>
      </c>
      <c r="DB73" s="74" t="str">
        <f t="shared" ca="1" si="71"/>
        <v/>
      </c>
      <c r="DD73" s="74" t="str">
        <f t="shared" ca="1" si="72"/>
        <v/>
      </c>
      <c r="DE73" s="74" t="str">
        <f t="shared" ca="1" si="73"/>
        <v/>
      </c>
      <c r="DF73" s="74" t="str">
        <f t="shared" ca="1" si="74"/>
        <v/>
      </c>
      <c r="DG73" s="74" t="str">
        <f t="shared" ca="1" si="75"/>
        <v/>
      </c>
      <c r="DH73" s="74" t="str">
        <f t="shared" ca="1" si="76"/>
        <v/>
      </c>
      <c r="DI73" s="74" t="str">
        <f t="shared" ca="1" si="77"/>
        <v/>
      </c>
      <c r="DJ73" s="74" t="str">
        <f t="shared" ca="1" si="78"/>
        <v/>
      </c>
      <c r="DK73" s="74" t="str">
        <f t="shared" ca="1" si="79"/>
        <v/>
      </c>
      <c r="DL73" s="74" t="str">
        <f t="shared" ca="1" si="80"/>
        <v/>
      </c>
      <c r="DM73" s="74" t="str">
        <f t="shared" ca="1" si="81"/>
        <v/>
      </c>
      <c r="DN73" s="74" t="str">
        <f t="shared" ca="1" si="82"/>
        <v/>
      </c>
      <c r="DO73" s="74" t="str">
        <f t="shared" ca="1" si="83"/>
        <v/>
      </c>
      <c r="DQ73" s="74" t="str">
        <f t="shared" ca="1" si="84"/>
        <v/>
      </c>
      <c r="DS73" s="74" t="str">
        <f t="shared" ca="1" si="85"/>
        <v/>
      </c>
      <c r="DT73" s="74" t="str">
        <f t="shared" ca="1" si="86"/>
        <v/>
      </c>
      <c r="DV73" s="525" t="str">
        <f t="shared" ca="1" si="87"/>
        <v/>
      </c>
      <c r="DW73" s="74" t="str">
        <f t="shared" ca="1" si="88"/>
        <v/>
      </c>
      <c r="DX73" s="485" t="str">
        <f t="shared" ca="1" si="89"/>
        <v/>
      </c>
      <c r="DY73" s="74" t="str">
        <f t="shared" ca="1" si="90"/>
        <v/>
      </c>
      <c r="DZ73" s="74" t="str">
        <f t="shared" ca="1" si="91"/>
        <v/>
      </c>
      <c r="EA73" s="74" t="str">
        <f t="shared" ca="1" si="92"/>
        <v/>
      </c>
      <c r="EC73" s="74" t="str">
        <f t="shared" ca="1" si="93"/>
        <v/>
      </c>
      <c r="ED73" s="74" t="str">
        <f t="shared" ca="1" si="94"/>
        <v/>
      </c>
      <c r="EE73" s="74" t="str">
        <f t="shared" ca="1" si="95"/>
        <v/>
      </c>
      <c r="EG73" s="479" t="str">
        <f ca="1">IF(V73=1,"",IF(LOG入力!BH73&gt;0,0,IF(CG73="★",0,IF(R73=1,0,IF(N73=0,0,1)))))</f>
        <v/>
      </c>
      <c r="EH73" s="483" t="str">
        <f t="shared" ca="1" si="96"/>
        <v/>
      </c>
      <c r="EI73" s="483" t="str">
        <f t="shared" ca="1" si="97"/>
        <v/>
      </c>
      <c r="EJ73" s="483" t="str">
        <f t="shared" ca="1" si="98"/>
        <v/>
      </c>
      <c r="EL73" s="71">
        <f t="shared" ca="1" si="99"/>
        <v>0</v>
      </c>
      <c r="EM73" s="6">
        <f t="shared" ca="1" si="100"/>
        <v>0</v>
      </c>
      <c r="EN73" s="6" t="str">
        <f t="shared" ca="1" si="101"/>
        <v/>
      </c>
      <c r="EO73" s="6">
        <f ca="1">IF(LOG入力!BH73&gt;0,0,IF(EM73=0,0,(IF(COUNTIF($EN$19:EN73,EN73)=1,IF($FS$3="N",1,IF(EH73=1,1,0))))))</f>
        <v>0</v>
      </c>
      <c r="EP73" s="6" t="str">
        <f ca="1">IF(LOG入力!BH73&gt;0,"",IF(EO73=1,$X73,""))</f>
        <v/>
      </c>
      <c r="EQ73" s="6" t="str">
        <f ca="1">IF(LOG入力!BH73&gt;0,"",IF(EO73=1,$Y73,""))</f>
        <v/>
      </c>
      <c r="ER73" s="520" t="str">
        <f ca="1">IF(LOG入力!BH73&gt;0,"",IF(COUNTIF($EP$19:$EP73,EP73)=1,EP73,""))</f>
        <v/>
      </c>
      <c r="ES73" s="520">
        <f ca="1">IF(LOG入力!BH73&gt;0,0,IF((EL73=1),IF(($ER73=""),0,1),0))</f>
        <v>0</v>
      </c>
      <c r="ET73" s="520" t="str">
        <f ca="1">IF(LOG入力!BH73&gt;0,"",IF(COUNTIF($EQ$19:EQ73,EQ73)=1,EQ73,""))</f>
        <v/>
      </c>
      <c r="EU73" s="539">
        <f ca="1">IF(LOG入力!BH73&gt;0,0,IF((EL73=1),IF(($ET73=""),0,1),0))</f>
        <v>0</v>
      </c>
      <c r="EV73" s="71">
        <f t="shared" ca="1" si="102"/>
        <v>0</v>
      </c>
      <c r="EW73" s="6">
        <f t="shared" ca="1" si="103"/>
        <v>0</v>
      </c>
      <c r="EX73" s="6" t="str">
        <f t="shared" ca="1" si="104"/>
        <v/>
      </c>
      <c r="EY73" s="6">
        <f ca="1">IF(LOG入力!BH73&gt;0,0,IF(EW73=0,0,(IF(COUNTIF($EX$19:EX73,EX73)=1,IF($FS$3="N",1,IF(EH73=1,1,0))))))</f>
        <v>0</v>
      </c>
      <c r="EZ73" s="6" t="str">
        <f ca="1">IF(LOG入力!BH73&gt;0,"",IF(EY73=1,$X73,""))</f>
        <v/>
      </c>
      <c r="FA73" s="6" t="str">
        <f ca="1">IF(LOG入力!BH73&gt;0,"",IF(EY73=1,$Y73,""))</f>
        <v/>
      </c>
      <c r="FB73" s="6" t="str">
        <f ca="1">IF(LOG入力!BH73&gt;0,"",IF(COUNTIF($EZ$19:$EZ73,EZ73)=1,EZ73,""))</f>
        <v/>
      </c>
      <c r="FC73" s="6">
        <f ca="1">IF(LOG入力!BH73&gt;0,0,IF((EV73=1),IF(($FB73=""),0,1),0))</f>
        <v>0</v>
      </c>
      <c r="FD73" s="6" t="str">
        <f ca="1">IF(LOG入力!BH73&gt;0,"",IF(COUNTIF($FA$19:FA73,FA73)=1,FA73,""))</f>
        <v/>
      </c>
      <c r="FE73" s="72">
        <f ca="1">IF(LOG入力!BH73&gt;0,0,IF((EV73=1),IF(($FD73=""),0,1),0))</f>
        <v>0</v>
      </c>
      <c r="FF73" s="71">
        <f t="shared" ca="1" si="105"/>
        <v>0</v>
      </c>
      <c r="FG73" s="6">
        <f t="shared" ca="1" si="106"/>
        <v>0</v>
      </c>
      <c r="FH73" s="6" t="str">
        <f t="shared" ca="1" si="107"/>
        <v/>
      </c>
      <c r="FI73" s="6">
        <f ca="1">IF(LOG入力!BH73&gt;0,0,IF(FG73=0,0,(IF(COUNTIF($FH$19:FH73,FH73)=1,IF($FS$3="N",1,IF(EH73=1,1,0))))))</f>
        <v>0</v>
      </c>
      <c r="FJ73" s="6" t="str">
        <f ca="1">IF(LOG入力!BH73&gt;0,"",IF(FI73=1,$X73,""))</f>
        <v/>
      </c>
      <c r="FK73" s="6" t="str">
        <f ca="1">IF(LOG入力!BH73&gt;0,"",IF(FI73=1,$Y73,""))</f>
        <v/>
      </c>
      <c r="FL73" s="6" t="str">
        <f ca="1">IF(LOG入力!BH73&gt;0,"",IF(COUNTIF($FJ$19:$FJ73,FJ73)=1,FJ73,""))</f>
        <v/>
      </c>
      <c r="FM73" s="6">
        <f ca="1">IF(LOG入力!BH73&gt;0,0,IF((FF73=1),IF(($FL73=""),0,1),0))</f>
        <v>0</v>
      </c>
      <c r="FN73" s="6" t="str">
        <f ca="1">IF(LOG入力!BH73&gt;0,"",IF(COUNTIF($FK$19:FK73,FK73)=1,FK73,""))</f>
        <v/>
      </c>
      <c r="FO73" s="72">
        <f ca="1">IF(LOG入力!BH73&gt;0,0,IF((FF73=1),IF(($FN73=""),0,1),0))</f>
        <v>0</v>
      </c>
      <c r="FP73" s="71">
        <f t="shared" ca="1" si="108"/>
        <v>0</v>
      </c>
      <c r="FQ73" s="6">
        <f t="shared" ca="1" si="109"/>
        <v>0</v>
      </c>
      <c r="FR73" s="6" t="str">
        <f t="shared" ca="1" si="110"/>
        <v/>
      </c>
      <c r="FS73" s="6">
        <f ca="1">IF(LOG入力!BH73&gt;0,0,IF(FQ73=0,0,(IF(COUNTIF($FR$19:FR73,FR73)=1,IF($FS$3="N",1,IF(EH73=1,1,0))))))</f>
        <v>0</v>
      </c>
      <c r="FT73" s="6" t="str">
        <f ca="1">IF(LOG入力!BH73&gt;0,"",IF(FS73=1,$X73,""))</f>
        <v/>
      </c>
      <c r="FU73" s="6" t="str">
        <f ca="1">IF(LOG入力!BH73&gt;0,"",IF(FS73=1,$Y73,""))</f>
        <v/>
      </c>
      <c r="FV73" s="6" t="str">
        <f ca="1">IF(LOG入力!BH73&gt;0,"",IF(COUNTIF($FT$19:$FT73,FT73)=1,FT73,""))</f>
        <v/>
      </c>
      <c r="FW73" s="6">
        <f ca="1">IF(LOG入力!BH73&gt;0,0,IF((FP73=1),IF(($FV73=""),0,1),0))</f>
        <v>0</v>
      </c>
      <c r="FX73" s="6" t="str">
        <f ca="1">IF(LOG入力!BH73&gt;0,"",IF(COUNTIF($FU$19:FU73,FU73)=1,FU73,""))</f>
        <v/>
      </c>
      <c r="FY73" s="72">
        <f ca="1">IF(LOG入力!BH73&gt;0,0,IF((FP73=1),IF(($FX73=""),0,1),0))</f>
        <v>0</v>
      </c>
      <c r="FZ73" s="71">
        <f t="shared" ca="1" si="111"/>
        <v>0</v>
      </c>
      <c r="GA73" s="6">
        <f t="shared" ca="1" si="112"/>
        <v>0</v>
      </c>
      <c r="GB73" s="6" t="str">
        <f t="shared" ca="1" si="113"/>
        <v/>
      </c>
      <c r="GC73" s="6">
        <f ca="1">IF(LOG入力!BH73&gt;0,0,IF(GA73=0,0,(IF(COUNTIF($GB$19:GB73,GB73)=1,IF($FS$3="N",1,IF(EH73=1,1,0))))))</f>
        <v>0</v>
      </c>
      <c r="GD73" s="6" t="str">
        <f ca="1">IF(LOG入力!BH73&gt;0,"",IF(GC73=1,$X73,""))</f>
        <v/>
      </c>
      <c r="GE73" s="6" t="str">
        <f ca="1">IF(LOG入力!BH73&gt;0,"",IF(GC73=1,$Y73,""))</f>
        <v/>
      </c>
      <c r="GF73" s="6" t="str">
        <f ca="1">IF(LOG入力!BH73&gt;0,"",IF(COUNTIF($GD$19:$GD73,GD73)=1,GD73,""))</f>
        <v/>
      </c>
      <c r="GG73" s="6">
        <f ca="1">IF(LOG入力!BH73&gt;0,0,IF((FZ73=1),IF(($GF73=""),0,1),0))</f>
        <v>0</v>
      </c>
      <c r="GH73" s="6" t="str">
        <f ca="1">IF(LOG入力!BH73&gt;0,"",IF(COUNTIF($GE$19:GE73,GE73)=1,GE73,""))</f>
        <v/>
      </c>
      <c r="GI73" s="72">
        <f ca="1">IF(LOG入力!BH73&gt;0,0,IF((FZ73=1),IF(($GH73=""),0,1),0))</f>
        <v>0</v>
      </c>
      <c r="GK73" s="455" t="str">
        <f ca="1">IF(V73=1,"",IF(LEN(LOG入力!AS73)=0,"",LOG入力!AS73))</f>
        <v/>
      </c>
      <c r="GL73" s="378" t="str">
        <f t="shared" ca="1" si="114"/>
        <v/>
      </c>
      <c r="GM73" s="378" t="str">
        <f t="shared" ca="1" si="115"/>
        <v/>
      </c>
      <c r="GN73" s="74" t="str">
        <f t="shared" ca="1" si="116"/>
        <v/>
      </c>
      <c r="GO73" s="74" t="str">
        <f t="shared" ca="1" si="117"/>
        <v/>
      </c>
      <c r="GQ73" s="74" t="str">
        <f t="shared" ca="1" si="118"/>
        <v/>
      </c>
      <c r="GR73" s="74" t="str">
        <f t="shared" ca="1" si="119"/>
        <v/>
      </c>
      <c r="GS73" s="74" t="str">
        <f t="shared" ca="1" si="120"/>
        <v/>
      </c>
      <c r="GT73" s="74" t="str">
        <f t="shared" ca="1" si="121"/>
        <v/>
      </c>
      <c r="GU73" s="74" t="str">
        <f t="shared" ca="1" si="122"/>
        <v/>
      </c>
      <c r="GV73" s="74" t="str">
        <f t="shared" ca="1" si="123"/>
        <v/>
      </c>
      <c r="GX73" s="74" t="str">
        <f t="shared" ca="1" si="124"/>
        <v/>
      </c>
      <c r="GY73" s="74" t="str">
        <f t="shared" ca="1" si="125"/>
        <v/>
      </c>
      <c r="GZ73" s="74" t="str">
        <f ca="1">IF(V73=1,"",IF(LOG入力!BH73&gt;0,0,IF(GY73=0,0,IF((VALUE((TYPE(VALUE(J73)))))=16,0,IF(VALUE(J73)&lt;60,1,IF(VALUE(J73)&lt;100,0,IF(VALUE(J73)&lt;600,2,0)))))))</f>
        <v/>
      </c>
      <c r="HA73" s="74" t="str">
        <f t="shared" ca="1" si="126"/>
        <v/>
      </c>
      <c r="HB73" s="74" t="str">
        <f ca="1">IF(V73=1,"",IF(LOG入力!BH73&gt;0,0,IF(HA73=0,0,IF((VALUE((TYPE(VALUE(L73)))))=16,0,IF(VALUE(L73)&lt;60,1,IF(VALUE(L73)&lt;100,0,IF(VALUE(L73)&lt;600,2,0)))))))</f>
        <v/>
      </c>
      <c r="HD73" s="74" t="str">
        <f t="shared" ca="1" si="127"/>
        <v/>
      </c>
      <c r="HF73" s="74" t="str">
        <f t="shared" ca="1" si="128"/>
        <v/>
      </c>
      <c r="HG73" s="74" t="str">
        <f t="shared" ca="1" si="129"/>
        <v/>
      </c>
      <c r="HH73" s="74" t="str">
        <f t="shared" ca="1" si="130"/>
        <v/>
      </c>
      <c r="HI73" s="74" t="str">
        <f t="shared" ca="1" si="131"/>
        <v/>
      </c>
      <c r="HJ73" s="74" t="str">
        <f t="shared" ca="1" si="132"/>
        <v/>
      </c>
      <c r="HK73" s="74" t="str">
        <f t="shared" ca="1" si="133"/>
        <v/>
      </c>
      <c r="HL73" s="74" t="str">
        <f t="shared" ca="1" si="134"/>
        <v/>
      </c>
      <c r="HM73" s="74" t="str">
        <f t="shared" ca="1" si="135"/>
        <v/>
      </c>
      <c r="HN73" s="74" t="str">
        <f t="shared" ca="1" si="136"/>
        <v/>
      </c>
      <c r="HO73" s="529" t="str">
        <f t="shared" ca="1" si="137"/>
        <v/>
      </c>
      <c r="HP73" s="74" t="str">
        <f t="shared" ca="1" si="138"/>
        <v/>
      </c>
      <c r="HQ73" s="74" t="str">
        <f t="shared" ca="1" si="139"/>
        <v/>
      </c>
      <c r="HR73" s="74" t="str">
        <f t="shared" ca="1" si="140"/>
        <v/>
      </c>
      <c r="HS73" s="74" t="str">
        <f t="shared" ca="1" si="141"/>
        <v/>
      </c>
      <c r="HT73" s="74" t="str">
        <f ca="1">IF(V73=1,"",IF(LOG入力!BH73&gt;0,0,IF(DV73=1,0,IF(N73="0",0,IF(SUM(HD73:HS73)&gt;0,1,0)))))</f>
        <v/>
      </c>
      <c r="HV73" s="2" t="s">
        <v>211</v>
      </c>
      <c r="HW73" s="2" t="s">
        <v>173</v>
      </c>
    </row>
    <row r="74" spans="1:231" x14ac:dyDescent="0.15">
      <c r="A74" s="5"/>
      <c r="B74" s="532" t="str">
        <f t="shared" ca="1" si="0"/>
        <v/>
      </c>
      <c r="C74" s="570" t="str">
        <f ca="1">LOG入力!AP74</f>
        <v/>
      </c>
      <c r="D74" s="534" t="str">
        <f ca="1">LOG入力!AQ74</f>
        <v/>
      </c>
      <c r="E74" s="570" t="str">
        <f ca="1">LOG入力!AR74</f>
        <v/>
      </c>
      <c r="F74" s="535" t="str">
        <f t="shared" ca="1" si="1"/>
        <v/>
      </c>
      <c r="G74" s="585" t="str">
        <f ca="1">LOG入力!AT74</f>
        <v/>
      </c>
      <c r="H74" s="542" t="str">
        <f ca="1">LOG入力!AU74</f>
        <v/>
      </c>
      <c r="I74" s="537" t="str">
        <f ca="1">LOG入力!AV74</f>
        <v/>
      </c>
      <c r="J74" s="577" t="str">
        <f ca="1">LOG入力!AW74</f>
        <v/>
      </c>
      <c r="K74" s="578" t="str">
        <f ca="1">LOG入力!BJ74</f>
        <v/>
      </c>
      <c r="L74" s="577" t="str">
        <f ca="1">LOG入力!AY74</f>
        <v/>
      </c>
      <c r="M74" s="545" t="str">
        <f ca="1">LOG入力!BK74</f>
        <v/>
      </c>
      <c r="N74" s="512" t="str">
        <f ca="1">IF(V74=1,"",IF(LOG入力!AJ74=1,"1",LOG入力!BA74))</f>
        <v/>
      </c>
      <c r="O74" s="538" t="str">
        <f ca="1">IF(V74=1,"",IF(LEN(LOG入力!O74)=0,"",LOG入力!O74))</f>
        <v/>
      </c>
      <c r="P74" s="291" t="str">
        <f ca="1">IF(V74=1,"",IF($AA$4=1,"",IF(LOG入力!BG74=1,"",CONCATENATE($ER74,$FB74,$FL74,$FV74,$GF74))))</f>
        <v/>
      </c>
      <c r="Q74" s="291" t="str">
        <f ca="1">IF(V74=1,"",IF($AA$4=1,"",IF(LOG入力!BG74=1,"",CONCATENATE($ET74,$FD74,$FN74,$FX74,$GH74))))</f>
        <v/>
      </c>
      <c r="R74" s="573" t="str">
        <f ca="1">IF(V74=1,"",IF($AA$4=1,"",IF(LOG入力!BH74&gt;0,0,AA74)))</f>
        <v/>
      </c>
      <c r="S74" s="293" t="str">
        <f t="shared" ca="1" si="2"/>
        <v/>
      </c>
      <c r="T74" s="680"/>
      <c r="U74" s="38"/>
      <c r="V74" s="196">
        <f ca="1">LOG入力!AN74</f>
        <v>1</v>
      </c>
      <c r="W74" s="38"/>
      <c r="X74" s="516" t="str">
        <f t="shared" ca="1" si="3"/>
        <v/>
      </c>
      <c r="Y74" s="515" t="str">
        <f t="shared" ca="1" si="4"/>
        <v/>
      </c>
      <c r="Z74" s="518" t="str">
        <f t="shared" ca="1" si="5"/>
        <v/>
      </c>
      <c r="AA74" s="574" t="str">
        <f t="shared" ca="1" si="6"/>
        <v/>
      </c>
      <c r="AC74" s="6" t="str">
        <f t="shared" ca="1" si="7"/>
        <v/>
      </c>
      <c r="AD74" s="6" t="str">
        <f t="shared" ca="1" si="8"/>
        <v/>
      </c>
      <c r="AE74" s="6" t="str">
        <f t="shared" ca="1" si="9"/>
        <v/>
      </c>
      <c r="AF74" s="6" t="str">
        <f t="shared" ca="1" si="10"/>
        <v/>
      </c>
      <c r="AG74" s="6" t="str">
        <f t="shared" ca="1" si="11"/>
        <v/>
      </c>
      <c r="AH74" s="6" t="str">
        <f t="shared" ca="1" si="12"/>
        <v/>
      </c>
      <c r="AI74" s="6" t="str">
        <f t="shared" ca="1" si="13"/>
        <v/>
      </c>
      <c r="AJ74" s="6" t="str">
        <f t="shared" ca="1" si="14"/>
        <v/>
      </c>
      <c r="AK74" s="6" t="str">
        <f t="shared" ca="1" si="15"/>
        <v/>
      </c>
      <c r="AL74" s="6" t="str">
        <f t="shared" ca="1" si="16"/>
        <v/>
      </c>
      <c r="AM74" s="6" t="str">
        <f t="shared" ca="1" si="17"/>
        <v/>
      </c>
      <c r="AN74" s="6" t="str">
        <f t="shared" ca="1" si="18"/>
        <v/>
      </c>
      <c r="AO74" s="6" t="str">
        <f t="shared" ca="1" si="19"/>
        <v/>
      </c>
      <c r="AP74" s="6" t="str">
        <f t="shared" ca="1" si="20"/>
        <v/>
      </c>
      <c r="AQ74" s="6" t="str">
        <f t="shared" ca="1" si="21"/>
        <v/>
      </c>
      <c r="AR74" s="6" t="str">
        <f t="shared" ca="1" si="22"/>
        <v/>
      </c>
      <c r="AS74" s="6" t="str">
        <f t="shared" ca="1" si="23"/>
        <v/>
      </c>
      <c r="AT74" s="6" t="str">
        <f t="shared" ca="1" si="24"/>
        <v/>
      </c>
      <c r="AU74" s="6" t="str">
        <f t="shared" ca="1" si="25"/>
        <v/>
      </c>
      <c r="AV74" s="6" t="str">
        <f t="shared" ca="1" si="26"/>
        <v/>
      </c>
      <c r="AW74" s="6" t="str">
        <f t="shared" ca="1" si="27"/>
        <v/>
      </c>
      <c r="AY74" s="6" t="str">
        <f t="shared" ca="1" si="28"/>
        <v/>
      </c>
      <c r="AZ74" s="6" t="str">
        <f t="shared" ca="1" si="29"/>
        <v/>
      </c>
      <c r="BA74" s="6" t="str">
        <f t="shared" ca="1" si="30"/>
        <v/>
      </c>
      <c r="BB74" s="6" t="str">
        <f t="shared" ca="1" si="31"/>
        <v/>
      </c>
      <c r="BC74" s="6" t="str">
        <f t="shared" ca="1" si="32"/>
        <v/>
      </c>
      <c r="BD74" s="6" t="str">
        <f t="shared" ca="1" si="33"/>
        <v/>
      </c>
      <c r="BE74" s="6" t="str">
        <f t="shared" ca="1" si="34"/>
        <v/>
      </c>
      <c r="BF74" s="6" t="str">
        <f t="shared" ca="1" si="35"/>
        <v/>
      </c>
      <c r="BG74" s="6" t="str">
        <f t="shared" ca="1" si="36"/>
        <v/>
      </c>
      <c r="BH74" s="6" t="str">
        <f t="shared" ca="1" si="37"/>
        <v/>
      </c>
      <c r="BI74" s="6" t="str">
        <f t="shared" ca="1" si="38"/>
        <v/>
      </c>
      <c r="BJ74" s="6" t="str">
        <f t="shared" ca="1" si="39"/>
        <v/>
      </c>
      <c r="BK74" s="6" t="str">
        <f t="shared" ca="1" si="40"/>
        <v/>
      </c>
      <c r="BL74" s="6" t="str">
        <f t="shared" ca="1" si="41"/>
        <v/>
      </c>
      <c r="BM74" s="6" t="str">
        <f t="shared" ca="1" si="42"/>
        <v/>
      </c>
      <c r="BN74" s="6" t="str">
        <f t="shared" ca="1" si="43"/>
        <v/>
      </c>
      <c r="BO74" s="6" t="str">
        <f t="shared" ca="1" si="44"/>
        <v/>
      </c>
      <c r="BP74" s="6" t="str">
        <f t="shared" ca="1" si="45"/>
        <v/>
      </c>
      <c r="BQ74" s="6" t="str">
        <f t="shared" ca="1" si="46"/>
        <v/>
      </c>
      <c r="BR74" s="6" t="str">
        <f t="shared" ca="1" si="47"/>
        <v/>
      </c>
      <c r="BS74" s="6" t="str">
        <f t="shared" ca="1" si="48"/>
        <v/>
      </c>
      <c r="BU74" s="6" t="str">
        <f t="shared" ca="1" si="49"/>
        <v/>
      </c>
      <c r="BW74" s="515" t="str">
        <f t="shared" ca="1" si="50"/>
        <v/>
      </c>
      <c r="BX74" s="515">
        <f t="shared" ca="1" si="51"/>
        <v>0</v>
      </c>
      <c r="BY74" s="515" t="str">
        <f t="shared" ca="1" si="52"/>
        <v/>
      </c>
      <c r="CA74" s="6">
        <f t="shared" ca="1" si="53"/>
        <v>1</v>
      </c>
      <c r="CC74" s="523" t="str">
        <f t="shared" ca="1" si="54"/>
        <v/>
      </c>
      <c r="CE74" s="6" t="str">
        <f t="shared" ca="1" si="55"/>
        <v/>
      </c>
      <c r="CG74" s="524" t="str">
        <f ca="1">IF(V74=1,"",IF($AA$4=1,"",IF(LOG入力!BH74&gt;0,"",IF(N74=0,"",IF(DX74=1,"",IF(HT74=0,"","★"))))))</f>
        <v/>
      </c>
      <c r="CI74" s="74" t="str">
        <f t="shared" ca="1" si="56"/>
        <v/>
      </c>
      <c r="CK74" s="525" t="str">
        <f ca="1">IF(V74=1,"",IF(LOG入力!BH74&gt;0,1,0))</f>
        <v/>
      </c>
      <c r="CL74" s="74" t="str">
        <f t="shared" ca="1" si="57"/>
        <v/>
      </c>
      <c r="CN74" s="74" t="str">
        <f t="shared" ca="1" si="58"/>
        <v/>
      </c>
      <c r="CO74" s="74" t="str">
        <f t="shared" ca="1" si="59"/>
        <v/>
      </c>
      <c r="CQ74" s="74" t="str">
        <f t="shared" ca="1" si="60"/>
        <v/>
      </c>
      <c r="CR74" s="74" t="str">
        <f t="shared" ca="1" si="61"/>
        <v/>
      </c>
      <c r="CS74" s="74" t="str">
        <f t="shared" ca="1" si="62"/>
        <v/>
      </c>
      <c r="CT74" s="74" t="str">
        <f t="shared" ca="1" si="63"/>
        <v/>
      </c>
      <c r="CU74" s="74" t="str">
        <f t="shared" ca="1" si="64"/>
        <v/>
      </c>
      <c r="CV74" s="74" t="str">
        <f t="shared" ca="1" si="65"/>
        <v/>
      </c>
      <c r="CW74" s="74" t="str">
        <f t="shared" ca="1" si="66"/>
        <v/>
      </c>
      <c r="CX74" s="74" t="str">
        <f t="shared" ca="1" si="67"/>
        <v/>
      </c>
      <c r="CY74" s="74" t="str">
        <f t="shared" ca="1" si="68"/>
        <v/>
      </c>
      <c r="CZ74" s="74" t="str">
        <f t="shared" ca="1" si="69"/>
        <v/>
      </c>
      <c r="DA74" s="74" t="str">
        <f t="shared" ca="1" si="70"/>
        <v/>
      </c>
      <c r="DB74" s="74" t="str">
        <f t="shared" ca="1" si="71"/>
        <v/>
      </c>
      <c r="DD74" s="74" t="str">
        <f t="shared" ca="1" si="72"/>
        <v/>
      </c>
      <c r="DE74" s="74" t="str">
        <f t="shared" ca="1" si="73"/>
        <v/>
      </c>
      <c r="DF74" s="74" t="str">
        <f t="shared" ca="1" si="74"/>
        <v/>
      </c>
      <c r="DG74" s="74" t="str">
        <f t="shared" ca="1" si="75"/>
        <v/>
      </c>
      <c r="DH74" s="74" t="str">
        <f t="shared" ca="1" si="76"/>
        <v/>
      </c>
      <c r="DI74" s="74" t="str">
        <f t="shared" ca="1" si="77"/>
        <v/>
      </c>
      <c r="DJ74" s="74" t="str">
        <f t="shared" ca="1" si="78"/>
        <v/>
      </c>
      <c r="DK74" s="74" t="str">
        <f t="shared" ca="1" si="79"/>
        <v/>
      </c>
      <c r="DL74" s="74" t="str">
        <f t="shared" ca="1" si="80"/>
        <v/>
      </c>
      <c r="DM74" s="74" t="str">
        <f t="shared" ca="1" si="81"/>
        <v/>
      </c>
      <c r="DN74" s="74" t="str">
        <f t="shared" ca="1" si="82"/>
        <v/>
      </c>
      <c r="DO74" s="74" t="str">
        <f t="shared" ca="1" si="83"/>
        <v/>
      </c>
      <c r="DQ74" s="74" t="str">
        <f t="shared" ca="1" si="84"/>
        <v/>
      </c>
      <c r="DS74" s="74" t="str">
        <f t="shared" ca="1" si="85"/>
        <v/>
      </c>
      <c r="DT74" s="74" t="str">
        <f t="shared" ca="1" si="86"/>
        <v/>
      </c>
      <c r="DV74" s="525" t="str">
        <f t="shared" ca="1" si="87"/>
        <v/>
      </c>
      <c r="DW74" s="74" t="str">
        <f t="shared" ca="1" si="88"/>
        <v/>
      </c>
      <c r="DX74" s="485" t="str">
        <f t="shared" ca="1" si="89"/>
        <v/>
      </c>
      <c r="DY74" s="74" t="str">
        <f t="shared" ca="1" si="90"/>
        <v/>
      </c>
      <c r="DZ74" s="74" t="str">
        <f t="shared" ca="1" si="91"/>
        <v/>
      </c>
      <c r="EA74" s="74" t="str">
        <f t="shared" ca="1" si="92"/>
        <v/>
      </c>
      <c r="EC74" s="74" t="str">
        <f t="shared" ca="1" si="93"/>
        <v/>
      </c>
      <c r="ED74" s="74" t="str">
        <f t="shared" ca="1" si="94"/>
        <v/>
      </c>
      <c r="EE74" s="74" t="str">
        <f t="shared" ca="1" si="95"/>
        <v/>
      </c>
      <c r="EG74" s="479" t="str">
        <f ca="1">IF(V74=1,"",IF(LOG入力!BH74&gt;0,0,IF(CG74="★",0,IF(R74=1,0,IF(N74=0,0,1)))))</f>
        <v/>
      </c>
      <c r="EH74" s="483" t="str">
        <f t="shared" ca="1" si="96"/>
        <v/>
      </c>
      <c r="EI74" s="483" t="str">
        <f t="shared" ca="1" si="97"/>
        <v/>
      </c>
      <c r="EJ74" s="483" t="str">
        <f t="shared" ca="1" si="98"/>
        <v/>
      </c>
      <c r="EL74" s="71">
        <f t="shared" ca="1" si="99"/>
        <v>0</v>
      </c>
      <c r="EM74" s="6">
        <f t="shared" ca="1" si="100"/>
        <v>0</v>
      </c>
      <c r="EN74" s="6" t="str">
        <f t="shared" ca="1" si="101"/>
        <v/>
      </c>
      <c r="EO74" s="6">
        <f ca="1">IF(LOG入力!BH74&gt;0,0,IF(EM74=0,0,(IF(COUNTIF($EN$19:EN74,EN74)=1,IF($FS$3="N",1,IF(EH74=1,1,0))))))</f>
        <v>0</v>
      </c>
      <c r="EP74" s="6" t="str">
        <f ca="1">IF(LOG入力!BH74&gt;0,"",IF(EO74=1,$X74,""))</f>
        <v/>
      </c>
      <c r="EQ74" s="6" t="str">
        <f ca="1">IF(LOG入力!BH74&gt;0,"",IF(EO74=1,$Y74,""))</f>
        <v/>
      </c>
      <c r="ER74" s="520" t="str">
        <f ca="1">IF(LOG入力!BH74&gt;0,"",IF(COUNTIF($EP$19:$EP74,EP74)=1,EP74,""))</f>
        <v/>
      </c>
      <c r="ES74" s="520">
        <f ca="1">IF(LOG入力!BH74&gt;0,0,IF((EL74=1),IF(($ER74=""),0,1),0))</f>
        <v>0</v>
      </c>
      <c r="ET74" s="520" t="str">
        <f ca="1">IF(LOG入力!BH74&gt;0,"",IF(COUNTIF($EQ$19:EQ74,EQ74)=1,EQ74,""))</f>
        <v/>
      </c>
      <c r="EU74" s="539">
        <f ca="1">IF(LOG入力!BH74&gt;0,0,IF((EL74=1),IF(($ET74=""),0,1),0))</f>
        <v>0</v>
      </c>
      <c r="EV74" s="71">
        <f t="shared" ca="1" si="102"/>
        <v>0</v>
      </c>
      <c r="EW74" s="6">
        <f t="shared" ca="1" si="103"/>
        <v>0</v>
      </c>
      <c r="EX74" s="6" t="str">
        <f t="shared" ca="1" si="104"/>
        <v/>
      </c>
      <c r="EY74" s="6">
        <f ca="1">IF(LOG入力!BH74&gt;0,0,IF(EW74=0,0,(IF(COUNTIF($EX$19:EX74,EX74)=1,IF($FS$3="N",1,IF(EH74=1,1,0))))))</f>
        <v>0</v>
      </c>
      <c r="EZ74" s="6" t="str">
        <f ca="1">IF(LOG入力!BH74&gt;0,"",IF(EY74=1,$X74,""))</f>
        <v/>
      </c>
      <c r="FA74" s="6" t="str">
        <f ca="1">IF(LOG入力!BH74&gt;0,"",IF(EY74=1,$Y74,""))</f>
        <v/>
      </c>
      <c r="FB74" s="6" t="str">
        <f ca="1">IF(LOG入力!BH74&gt;0,"",IF(COUNTIF($EZ$19:$EZ74,EZ74)=1,EZ74,""))</f>
        <v/>
      </c>
      <c r="FC74" s="6">
        <f ca="1">IF(LOG入力!BH74&gt;0,0,IF((EV74=1),IF(($FB74=""),0,1),0))</f>
        <v>0</v>
      </c>
      <c r="FD74" s="6" t="str">
        <f ca="1">IF(LOG入力!BH74&gt;0,"",IF(COUNTIF($FA$19:FA74,FA74)=1,FA74,""))</f>
        <v/>
      </c>
      <c r="FE74" s="72">
        <f ca="1">IF(LOG入力!BH74&gt;0,0,IF((EV74=1),IF(($FD74=""),0,1),0))</f>
        <v>0</v>
      </c>
      <c r="FF74" s="71">
        <f t="shared" ca="1" si="105"/>
        <v>0</v>
      </c>
      <c r="FG74" s="6">
        <f t="shared" ca="1" si="106"/>
        <v>0</v>
      </c>
      <c r="FH74" s="6" t="str">
        <f t="shared" ca="1" si="107"/>
        <v/>
      </c>
      <c r="FI74" s="6">
        <f ca="1">IF(LOG入力!BH74&gt;0,0,IF(FG74=0,0,(IF(COUNTIF($FH$19:FH74,FH74)=1,IF($FS$3="N",1,IF(EH74=1,1,0))))))</f>
        <v>0</v>
      </c>
      <c r="FJ74" s="6" t="str">
        <f ca="1">IF(LOG入力!BH74&gt;0,"",IF(FI74=1,$X74,""))</f>
        <v/>
      </c>
      <c r="FK74" s="6" t="str">
        <f ca="1">IF(LOG入力!BH74&gt;0,"",IF(FI74=1,$Y74,""))</f>
        <v/>
      </c>
      <c r="FL74" s="6" t="str">
        <f ca="1">IF(LOG入力!BH74&gt;0,"",IF(COUNTIF($FJ$19:$FJ74,FJ74)=1,FJ74,""))</f>
        <v/>
      </c>
      <c r="FM74" s="6">
        <f ca="1">IF(LOG入力!BH74&gt;0,0,IF((FF74=1),IF(($FL74=""),0,1),0))</f>
        <v>0</v>
      </c>
      <c r="FN74" s="6" t="str">
        <f ca="1">IF(LOG入力!BH74&gt;0,"",IF(COUNTIF($FK$19:FK74,FK74)=1,FK74,""))</f>
        <v/>
      </c>
      <c r="FO74" s="72">
        <f ca="1">IF(LOG入力!BH74&gt;0,0,IF((FF74=1),IF(($FN74=""),0,1),0))</f>
        <v>0</v>
      </c>
      <c r="FP74" s="71">
        <f t="shared" ca="1" si="108"/>
        <v>0</v>
      </c>
      <c r="FQ74" s="6">
        <f t="shared" ca="1" si="109"/>
        <v>0</v>
      </c>
      <c r="FR74" s="6" t="str">
        <f t="shared" ca="1" si="110"/>
        <v/>
      </c>
      <c r="FS74" s="6">
        <f ca="1">IF(LOG入力!BH74&gt;0,0,IF(FQ74=0,0,(IF(COUNTIF($FR$19:FR74,FR74)=1,IF($FS$3="N",1,IF(EH74=1,1,0))))))</f>
        <v>0</v>
      </c>
      <c r="FT74" s="6" t="str">
        <f ca="1">IF(LOG入力!BH74&gt;0,"",IF(FS74=1,$X74,""))</f>
        <v/>
      </c>
      <c r="FU74" s="6" t="str">
        <f ca="1">IF(LOG入力!BH74&gt;0,"",IF(FS74=1,$Y74,""))</f>
        <v/>
      </c>
      <c r="FV74" s="6" t="str">
        <f ca="1">IF(LOG入力!BH74&gt;0,"",IF(COUNTIF($FT$19:$FT74,FT74)=1,FT74,""))</f>
        <v/>
      </c>
      <c r="FW74" s="6">
        <f ca="1">IF(LOG入力!BH74&gt;0,0,IF((FP74=1),IF(($FV74=""),0,1),0))</f>
        <v>0</v>
      </c>
      <c r="FX74" s="6" t="str">
        <f ca="1">IF(LOG入力!BH74&gt;0,"",IF(COUNTIF($FU$19:FU74,FU74)=1,FU74,""))</f>
        <v/>
      </c>
      <c r="FY74" s="72">
        <f ca="1">IF(LOG入力!BH74&gt;0,0,IF((FP74=1),IF(($FX74=""),0,1),0))</f>
        <v>0</v>
      </c>
      <c r="FZ74" s="71">
        <f t="shared" ca="1" si="111"/>
        <v>0</v>
      </c>
      <c r="GA74" s="6">
        <f t="shared" ca="1" si="112"/>
        <v>0</v>
      </c>
      <c r="GB74" s="6" t="str">
        <f t="shared" ca="1" si="113"/>
        <v/>
      </c>
      <c r="GC74" s="6">
        <f ca="1">IF(LOG入力!BH74&gt;0,0,IF(GA74=0,0,(IF(COUNTIF($GB$19:GB74,GB74)=1,IF($FS$3="N",1,IF(EH74=1,1,0))))))</f>
        <v>0</v>
      </c>
      <c r="GD74" s="6" t="str">
        <f ca="1">IF(LOG入力!BH74&gt;0,"",IF(GC74=1,$X74,""))</f>
        <v/>
      </c>
      <c r="GE74" s="6" t="str">
        <f ca="1">IF(LOG入力!BH74&gt;0,"",IF(GC74=1,$Y74,""))</f>
        <v/>
      </c>
      <c r="GF74" s="6" t="str">
        <f ca="1">IF(LOG入力!BH74&gt;0,"",IF(COUNTIF($GD$19:$GD74,GD74)=1,GD74,""))</f>
        <v/>
      </c>
      <c r="GG74" s="6">
        <f ca="1">IF(LOG入力!BH74&gt;0,0,IF((FZ74=1),IF(($GF74=""),0,1),0))</f>
        <v>0</v>
      </c>
      <c r="GH74" s="6" t="str">
        <f ca="1">IF(LOG入力!BH74&gt;0,"",IF(COUNTIF($GE$19:GE74,GE74)=1,GE74,""))</f>
        <v/>
      </c>
      <c r="GI74" s="72">
        <f ca="1">IF(LOG入力!BH74&gt;0,0,IF((FZ74=1),IF(($GH74=""),0,1),0))</f>
        <v>0</v>
      </c>
      <c r="GK74" s="455" t="str">
        <f ca="1">IF(V74=1,"",IF(LEN(LOG入力!AS74)=0,"",LOG入力!AS74))</f>
        <v/>
      </c>
      <c r="GL74" s="378" t="str">
        <f t="shared" ca="1" si="114"/>
        <v/>
      </c>
      <c r="GM74" s="378" t="str">
        <f t="shared" ca="1" si="115"/>
        <v/>
      </c>
      <c r="GN74" s="74" t="str">
        <f t="shared" ca="1" si="116"/>
        <v/>
      </c>
      <c r="GO74" s="74" t="str">
        <f t="shared" ca="1" si="117"/>
        <v/>
      </c>
      <c r="GQ74" s="74" t="str">
        <f t="shared" ca="1" si="118"/>
        <v/>
      </c>
      <c r="GR74" s="74" t="str">
        <f t="shared" ca="1" si="119"/>
        <v/>
      </c>
      <c r="GS74" s="74" t="str">
        <f t="shared" ca="1" si="120"/>
        <v/>
      </c>
      <c r="GT74" s="74" t="str">
        <f t="shared" ca="1" si="121"/>
        <v/>
      </c>
      <c r="GU74" s="74" t="str">
        <f t="shared" ca="1" si="122"/>
        <v/>
      </c>
      <c r="GV74" s="74" t="str">
        <f t="shared" ca="1" si="123"/>
        <v/>
      </c>
      <c r="GX74" s="74" t="str">
        <f t="shared" ca="1" si="124"/>
        <v/>
      </c>
      <c r="GY74" s="74" t="str">
        <f t="shared" ca="1" si="125"/>
        <v/>
      </c>
      <c r="GZ74" s="74" t="str">
        <f ca="1">IF(V74=1,"",IF(LOG入力!BH74&gt;0,0,IF(GY74=0,0,IF((VALUE((TYPE(VALUE(J74)))))=16,0,IF(VALUE(J74)&lt;60,1,IF(VALUE(J74)&lt;100,0,IF(VALUE(J74)&lt;600,2,0)))))))</f>
        <v/>
      </c>
      <c r="HA74" s="74" t="str">
        <f t="shared" ca="1" si="126"/>
        <v/>
      </c>
      <c r="HB74" s="74" t="str">
        <f ca="1">IF(V74=1,"",IF(LOG入力!BH74&gt;0,0,IF(HA74=0,0,IF((VALUE((TYPE(VALUE(L74)))))=16,0,IF(VALUE(L74)&lt;60,1,IF(VALUE(L74)&lt;100,0,IF(VALUE(L74)&lt;600,2,0)))))))</f>
        <v/>
      </c>
      <c r="HD74" s="74" t="str">
        <f t="shared" ca="1" si="127"/>
        <v/>
      </c>
      <c r="HF74" s="74" t="str">
        <f t="shared" ca="1" si="128"/>
        <v/>
      </c>
      <c r="HG74" s="74" t="str">
        <f t="shared" ca="1" si="129"/>
        <v/>
      </c>
      <c r="HH74" s="74" t="str">
        <f t="shared" ca="1" si="130"/>
        <v/>
      </c>
      <c r="HI74" s="74" t="str">
        <f t="shared" ca="1" si="131"/>
        <v/>
      </c>
      <c r="HJ74" s="74" t="str">
        <f t="shared" ca="1" si="132"/>
        <v/>
      </c>
      <c r="HK74" s="74" t="str">
        <f t="shared" ca="1" si="133"/>
        <v/>
      </c>
      <c r="HL74" s="74" t="str">
        <f t="shared" ca="1" si="134"/>
        <v/>
      </c>
      <c r="HM74" s="74" t="str">
        <f t="shared" ca="1" si="135"/>
        <v/>
      </c>
      <c r="HN74" s="74" t="str">
        <f t="shared" ca="1" si="136"/>
        <v/>
      </c>
      <c r="HO74" s="529" t="str">
        <f t="shared" ca="1" si="137"/>
        <v/>
      </c>
      <c r="HP74" s="74" t="str">
        <f t="shared" ca="1" si="138"/>
        <v/>
      </c>
      <c r="HQ74" s="74" t="str">
        <f t="shared" ca="1" si="139"/>
        <v/>
      </c>
      <c r="HR74" s="74" t="str">
        <f t="shared" ca="1" si="140"/>
        <v/>
      </c>
      <c r="HS74" s="74" t="str">
        <f t="shared" ca="1" si="141"/>
        <v/>
      </c>
      <c r="HT74" s="74" t="str">
        <f ca="1">IF(V74=1,"",IF(LOG入力!BH74&gt;0,0,IF(DV74=1,0,IF(N74="0",0,IF(SUM(HD74:HS74)&gt;0,1,0)))))</f>
        <v/>
      </c>
    </row>
    <row r="75" spans="1:231" x14ac:dyDescent="0.15">
      <c r="A75" s="5"/>
      <c r="B75" s="592" t="str">
        <f t="shared" ca="1" si="0"/>
        <v/>
      </c>
      <c r="C75" s="561" t="str">
        <f ca="1">LOG入力!AP75</f>
        <v/>
      </c>
      <c r="D75" s="534" t="str">
        <f ca="1">LOG入力!AQ75</f>
        <v/>
      </c>
      <c r="E75" s="570" t="str">
        <f ca="1">LOG入力!AR75</f>
        <v/>
      </c>
      <c r="F75" s="535" t="str">
        <f t="shared" ca="1" si="1"/>
        <v/>
      </c>
      <c r="G75" s="585" t="str">
        <f ca="1">LOG入力!AT75</f>
        <v/>
      </c>
      <c r="H75" s="542" t="str">
        <f ca="1">LOG入力!AU75</f>
        <v/>
      </c>
      <c r="I75" s="537" t="str">
        <f ca="1">LOG入力!AV75</f>
        <v/>
      </c>
      <c r="J75" s="593" t="str">
        <f ca="1">LOG入力!AW75</f>
        <v/>
      </c>
      <c r="K75" s="578" t="str">
        <f ca="1">LOG入力!BJ75</f>
        <v/>
      </c>
      <c r="L75" s="593" t="str">
        <f ca="1">LOG入力!AY75</f>
        <v/>
      </c>
      <c r="M75" s="545" t="str">
        <f ca="1">LOG入力!BK75</f>
        <v/>
      </c>
      <c r="N75" s="512" t="str">
        <f ca="1">IF(V75=1,"",IF(LOG入力!AJ75=1,"1",LOG入力!BA75))</f>
        <v/>
      </c>
      <c r="O75" s="538" t="str">
        <f ca="1">IF(V75=1,"",IF(LEN(LOG入力!O75)=0,"",LOG入力!O75))</f>
        <v/>
      </c>
      <c r="P75" s="291" t="str">
        <f ca="1">IF(V75=1,"",IF($AA$4=1,"",IF(LOG入力!BG75=1,"",CONCATENATE($ER75,$FB75,$FL75,$FV75,$GF75))))</f>
        <v/>
      </c>
      <c r="Q75" s="291" t="str">
        <f ca="1">IF(V75=1,"",IF($AA$4=1,"",IF(LOG入力!BG75=1,"",CONCATENATE($ET75,$FD75,$FN75,$FX75,$GH75))))</f>
        <v/>
      </c>
      <c r="R75" s="573" t="str">
        <f ca="1">IF(V75=1,"",IF($AA$4=1,"",IF(LOG入力!BH75&gt;0,0,AA75)))</f>
        <v/>
      </c>
      <c r="S75" s="293" t="str">
        <f t="shared" ca="1" si="2"/>
        <v/>
      </c>
      <c r="T75" s="680"/>
      <c r="U75" s="38"/>
      <c r="V75" s="196">
        <f ca="1">LOG入力!AN75</f>
        <v>1</v>
      </c>
      <c r="W75" s="38"/>
      <c r="X75" s="516" t="str">
        <f t="shared" ca="1" si="3"/>
        <v/>
      </c>
      <c r="Y75" s="515" t="str">
        <f t="shared" ca="1" si="4"/>
        <v/>
      </c>
      <c r="Z75" s="518" t="str">
        <f t="shared" ca="1" si="5"/>
        <v/>
      </c>
      <c r="AA75" s="574" t="str">
        <f t="shared" ca="1" si="6"/>
        <v/>
      </c>
      <c r="AC75" s="6" t="str">
        <f t="shared" ca="1" si="7"/>
        <v/>
      </c>
      <c r="AD75" s="6" t="str">
        <f t="shared" ca="1" si="8"/>
        <v/>
      </c>
      <c r="AE75" s="6" t="str">
        <f t="shared" ca="1" si="9"/>
        <v/>
      </c>
      <c r="AF75" s="6" t="str">
        <f t="shared" ca="1" si="10"/>
        <v/>
      </c>
      <c r="AG75" s="6" t="str">
        <f t="shared" ca="1" si="11"/>
        <v/>
      </c>
      <c r="AH75" s="6" t="str">
        <f t="shared" ca="1" si="12"/>
        <v/>
      </c>
      <c r="AI75" s="6" t="str">
        <f t="shared" ca="1" si="13"/>
        <v/>
      </c>
      <c r="AJ75" s="6" t="str">
        <f t="shared" ca="1" si="14"/>
        <v/>
      </c>
      <c r="AK75" s="6" t="str">
        <f t="shared" ca="1" si="15"/>
        <v/>
      </c>
      <c r="AL75" s="6" t="str">
        <f t="shared" ca="1" si="16"/>
        <v/>
      </c>
      <c r="AM75" s="6" t="str">
        <f t="shared" ca="1" si="17"/>
        <v/>
      </c>
      <c r="AN75" s="6" t="str">
        <f t="shared" ca="1" si="18"/>
        <v/>
      </c>
      <c r="AO75" s="6" t="str">
        <f t="shared" ca="1" si="19"/>
        <v/>
      </c>
      <c r="AP75" s="6" t="str">
        <f t="shared" ca="1" si="20"/>
        <v/>
      </c>
      <c r="AQ75" s="6" t="str">
        <f t="shared" ca="1" si="21"/>
        <v/>
      </c>
      <c r="AR75" s="6" t="str">
        <f t="shared" ca="1" si="22"/>
        <v/>
      </c>
      <c r="AS75" s="6" t="str">
        <f t="shared" ca="1" si="23"/>
        <v/>
      </c>
      <c r="AT75" s="6" t="str">
        <f t="shared" ca="1" si="24"/>
        <v/>
      </c>
      <c r="AU75" s="6" t="str">
        <f t="shared" ca="1" si="25"/>
        <v/>
      </c>
      <c r="AV75" s="6" t="str">
        <f t="shared" ca="1" si="26"/>
        <v/>
      </c>
      <c r="AW75" s="6" t="str">
        <f t="shared" ca="1" si="27"/>
        <v/>
      </c>
      <c r="AY75" s="6" t="str">
        <f t="shared" ca="1" si="28"/>
        <v/>
      </c>
      <c r="AZ75" s="6" t="str">
        <f t="shared" ca="1" si="29"/>
        <v/>
      </c>
      <c r="BA75" s="6" t="str">
        <f t="shared" ca="1" si="30"/>
        <v/>
      </c>
      <c r="BB75" s="6" t="str">
        <f t="shared" ca="1" si="31"/>
        <v/>
      </c>
      <c r="BC75" s="6" t="str">
        <f t="shared" ca="1" si="32"/>
        <v/>
      </c>
      <c r="BD75" s="6" t="str">
        <f t="shared" ca="1" si="33"/>
        <v/>
      </c>
      <c r="BE75" s="6" t="str">
        <f t="shared" ca="1" si="34"/>
        <v/>
      </c>
      <c r="BF75" s="6" t="str">
        <f t="shared" ca="1" si="35"/>
        <v/>
      </c>
      <c r="BG75" s="6" t="str">
        <f t="shared" ca="1" si="36"/>
        <v/>
      </c>
      <c r="BH75" s="6" t="str">
        <f t="shared" ca="1" si="37"/>
        <v/>
      </c>
      <c r="BI75" s="6" t="str">
        <f t="shared" ca="1" si="38"/>
        <v/>
      </c>
      <c r="BJ75" s="6" t="str">
        <f t="shared" ca="1" si="39"/>
        <v/>
      </c>
      <c r="BK75" s="6" t="str">
        <f t="shared" ca="1" si="40"/>
        <v/>
      </c>
      <c r="BL75" s="6" t="str">
        <f t="shared" ca="1" si="41"/>
        <v/>
      </c>
      <c r="BM75" s="6" t="str">
        <f t="shared" ca="1" si="42"/>
        <v/>
      </c>
      <c r="BN75" s="6" t="str">
        <f t="shared" ca="1" si="43"/>
        <v/>
      </c>
      <c r="BO75" s="6" t="str">
        <f t="shared" ca="1" si="44"/>
        <v/>
      </c>
      <c r="BP75" s="6" t="str">
        <f t="shared" ca="1" si="45"/>
        <v/>
      </c>
      <c r="BQ75" s="6" t="str">
        <f t="shared" ca="1" si="46"/>
        <v/>
      </c>
      <c r="BR75" s="6" t="str">
        <f t="shared" ca="1" si="47"/>
        <v/>
      </c>
      <c r="BS75" s="6" t="str">
        <f t="shared" ca="1" si="48"/>
        <v/>
      </c>
      <c r="BU75" s="6" t="str">
        <f t="shared" ca="1" si="49"/>
        <v/>
      </c>
      <c r="BW75" s="515" t="str">
        <f t="shared" ca="1" si="50"/>
        <v/>
      </c>
      <c r="BX75" s="515">
        <f t="shared" ca="1" si="51"/>
        <v>0</v>
      </c>
      <c r="BY75" s="515" t="str">
        <f t="shared" ca="1" si="52"/>
        <v/>
      </c>
      <c r="CA75" s="6">
        <f t="shared" ca="1" si="53"/>
        <v>1</v>
      </c>
      <c r="CC75" s="523" t="str">
        <f t="shared" ca="1" si="54"/>
        <v/>
      </c>
      <c r="CE75" s="6" t="str">
        <f t="shared" ca="1" si="55"/>
        <v/>
      </c>
      <c r="CG75" s="524" t="str">
        <f ca="1">IF(V75=1,"",IF($AA$4=1,"",IF(LOG入力!BH75&gt;0,"",IF(N75=0,"",IF(DX75=1,"",IF(HT75=0,"","★"))))))</f>
        <v/>
      </c>
      <c r="CI75" s="74" t="str">
        <f t="shared" ca="1" si="56"/>
        <v/>
      </c>
      <c r="CK75" s="525" t="str">
        <f ca="1">IF(V75=1,"",IF(LOG入力!BH75&gt;0,1,0))</f>
        <v/>
      </c>
      <c r="CL75" s="74" t="str">
        <f t="shared" ca="1" si="57"/>
        <v/>
      </c>
      <c r="CN75" s="74" t="str">
        <f t="shared" ca="1" si="58"/>
        <v/>
      </c>
      <c r="CO75" s="74" t="str">
        <f t="shared" ca="1" si="59"/>
        <v/>
      </c>
      <c r="CQ75" s="74" t="str">
        <f t="shared" ca="1" si="60"/>
        <v/>
      </c>
      <c r="CR75" s="74" t="str">
        <f t="shared" ca="1" si="61"/>
        <v/>
      </c>
      <c r="CS75" s="74" t="str">
        <f t="shared" ca="1" si="62"/>
        <v/>
      </c>
      <c r="CT75" s="74" t="str">
        <f t="shared" ca="1" si="63"/>
        <v/>
      </c>
      <c r="CU75" s="74" t="str">
        <f t="shared" ca="1" si="64"/>
        <v/>
      </c>
      <c r="CV75" s="74" t="str">
        <f t="shared" ca="1" si="65"/>
        <v/>
      </c>
      <c r="CW75" s="74" t="str">
        <f t="shared" ca="1" si="66"/>
        <v/>
      </c>
      <c r="CX75" s="74" t="str">
        <f t="shared" ca="1" si="67"/>
        <v/>
      </c>
      <c r="CY75" s="74" t="str">
        <f t="shared" ca="1" si="68"/>
        <v/>
      </c>
      <c r="CZ75" s="74" t="str">
        <f t="shared" ca="1" si="69"/>
        <v/>
      </c>
      <c r="DA75" s="74" t="str">
        <f t="shared" ca="1" si="70"/>
        <v/>
      </c>
      <c r="DB75" s="74" t="str">
        <f t="shared" ca="1" si="71"/>
        <v/>
      </c>
      <c r="DD75" s="74" t="str">
        <f t="shared" ca="1" si="72"/>
        <v/>
      </c>
      <c r="DE75" s="74" t="str">
        <f t="shared" ca="1" si="73"/>
        <v/>
      </c>
      <c r="DF75" s="74" t="str">
        <f t="shared" ca="1" si="74"/>
        <v/>
      </c>
      <c r="DG75" s="74" t="str">
        <f t="shared" ca="1" si="75"/>
        <v/>
      </c>
      <c r="DH75" s="74" t="str">
        <f t="shared" ca="1" si="76"/>
        <v/>
      </c>
      <c r="DI75" s="74" t="str">
        <f t="shared" ca="1" si="77"/>
        <v/>
      </c>
      <c r="DJ75" s="74" t="str">
        <f t="shared" ca="1" si="78"/>
        <v/>
      </c>
      <c r="DK75" s="74" t="str">
        <f t="shared" ca="1" si="79"/>
        <v/>
      </c>
      <c r="DL75" s="74" t="str">
        <f t="shared" ca="1" si="80"/>
        <v/>
      </c>
      <c r="DM75" s="74" t="str">
        <f t="shared" ca="1" si="81"/>
        <v/>
      </c>
      <c r="DN75" s="74" t="str">
        <f t="shared" ca="1" si="82"/>
        <v/>
      </c>
      <c r="DO75" s="74" t="str">
        <f t="shared" ca="1" si="83"/>
        <v/>
      </c>
      <c r="DQ75" s="74" t="str">
        <f t="shared" ca="1" si="84"/>
        <v/>
      </c>
      <c r="DS75" s="74" t="str">
        <f t="shared" ca="1" si="85"/>
        <v/>
      </c>
      <c r="DT75" s="74" t="str">
        <f t="shared" ca="1" si="86"/>
        <v/>
      </c>
      <c r="DV75" s="525" t="str">
        <f t="shared" ca="1" si="87"/>
        <v/>
      </c>
      <c r="DW75" s="74" t="str">
        <f t="shared" ca="1" si="88"/>
        <v/>
      </c>
      <c r="DX75" s="485" t="str">
        <f t="shared" ca="1" si="89"/>
        <v/>
      </c>
      <c r="DY75" s="74" t="str">
        <f t="shared" ca="1" si="90"/>
        <v/>
      </c>
      <c r="DZ75" s="74" t="str">
        <f t="shared" ca="1" si="91"/>
        <v/>
      </c>
      <c r="EA75" s="74" t="str">
        <f t="shared" ca="1" si="92"/>
        <v/>
      </c>
      <c r="EC75" s="74" t="str">
        <f t="shared" ca="1" si="93"/>
        <v/>
      </c>
      <c r="ED75" s="74" t="str">
        <f t="shared" ca="1" si="94"/>
        <v/>
      </c>
      <c r="EE75" s="74" t="str">
        <f t="shared" ca="1" si="95"/>
        <v/>
      </c>
      <c r="EG75" s="479" t="str">
        <f ca="1">IF(V75=1,"",IF(LOG入力!BH75&gt;0,0,IF(CG75="★",0,IF(R75=1,0,IF(N75=0,0,1)))))</f>
        <v/>
      </c>
      <c r="EH75" s="483" t="str">
        <f t="shared" ca="1" si="96"/>
        <v/>
      </c>
      <c r="EI75" s="483" t="str">
        <f t="shared" ca="1" si="97"/>
        <v/>
      </c>
      <c r="EJ75" s="483" t="str">
        <f t="shared" ca="1" si="98"/>
        <v/>
      </c>
      <c r="EL75" s="71">
        <f t="shared" ca="1" si="99"/>
        <v>0</v>
      </c>
      <c r="EM75" s="6">
        <f t="shared" ca="1" si="100"/>
        <v>0</v>
      </c>
      <c r="EN75" s="6" t="str">
        <f t="shared" ca="1" si="101"/>
        <v/>
      </c>
      <c r="EO75" s="6">
        <f ca="1">IF(LOG入力!BH75&gt;0,0,IF(EM75=0,0,(IF(COUNTIF($EN$19:EN75,EN75)=1,IF($FS$3="N",1,IF(EH75=1,1,0))))))</f>
        <v>0</v>
      </c>
      <c r="EP75" s="6" t="str">
        <f ca="1">IF(LOG入力!BH75&gt;0,"",IF(EO75=1,$X75,""))</f>
        <v/>
      </c>
      <c r="EQ75" s="6" t="str">
        <f ca="1">IF(LOG入力!BH75&gt;0,"",IF(EO75=1,$Y75,""))</f>
        <v/>
      </c>
      <c r="ER75" s="520" t="str">
        <f ca="1">IF(LOG入力!BH75&gt;0,"",IF(COUNTIF($EP$19:$EP75,EP75)=1,EP75,""))</f>
        <v/>
      </c>
      <c r="ES75" s="520">
        <f ca="1">IF(LOG入力!BH75&gt;0,0,IF((EL75=1),IF(($ER75=""),0,1),0))</f>
        <v>0</v>
      </c>
      <c r="ET75" s="520" t="str">
        <f ca="1">IF(LOG入力!BH75&gt;0,"",IF(COUNTIF($EQ$19:EQ75,EQ75)=1,EQ75,""))</f>
        <v/>
      </c>
      <c r="EU75" s="539">
        <f ca="1">IF(LOG入力!BH75&gt;0,0,IF((EL75=1),IF(($ET75=""),0,1),0))</f>
        <v>0</v>
      </c>
      <c r="EV75" s="71">
        <f t="shared" ca="1" si="102"/>
        <v>0</v>
      </c>
      <c r="EW75" s="6">
        <f t="shared" ca="1" si="103"/>
        <v>0</v>
      </c>
      <c r="EX75" s="6" t="str">
        <f t="shared" ca="1" si="104"/>
        <v/>
      </c>
      <c r="EY75" s="6">
        <f ca="1">IF(LOG入力!BH75&gt;0,0,IF(EW75=0,0,(IF(COUNTIF($EX$19:EX75,EX75)=1,IF($FS$3="N",1,IF(EH75=1,1,0))))))</f>
        <v>0</v>
      </c>
      <c r="EZ75" s="6" t="str">
        <f ca="1">IF(LOG入力!BH75&gt;0,"",IF(EY75=1,$X75,""))</f>
        <v/>
      </c>
      <c r="FA75" s="6" t="str">
        <f ca="1">IF(LOG入力!BH75&gt;0,"",IF(EY75=1,$Y75,""))</f>
        <v/>
      </c>
      <c r="FB75" s="6" t="str">
        <f ca="1">IF(LOG入力!BH75&gt;0,"",IF(COUNTIF($EZ$19:$EZ75,EZ75)=1,EZ75,""))</f>
        <v/>
      </c>
      <c r="FC75" s="6">
        <f ca="1">IF(LOG入力!BH75&gt;0,0,IF((EV75=1),IF(($FB75=""),0,1),0))</f>
        <v>0</v>
      </c>
      <c r="FD75" s="6" t="str">
        <f ca="1">IF(LOG入力!BH75&gt;0,"",IF(COUNTIF($FA$19:FA75,FA75)=1,FA75,""))</f>
        <v/>
      </c>
      <c r="FE75" s="72">
        <f ca="1">IF(LOG入力!BH75&gt;0,0,IF((EV75=1),IF(($FD75=""),0,1),0))</f>
        <v>0</v>
      </c>
      <c r="FF75" s="71">
        <f t="shared" ca="1" si="105"/>
        <v>0</v>
      </c>
      <c r="FG75" s="6">
        <f t="shared" ca="1" si="106"/>
        <v>0</v>
      </c>
      <c r="FH75" s="6" t="str">
        <f t="shared" ca="1" si="107"/>
        <v/>
      </c>
      <c r="FI75" s="6">
        <f ca="1">IF(LOG入力!BH75&gt;0,0,IF(FG75=0,0,(IF(COUNTIF($FH$19:FH75,FH75)=1,IF($FS$3="N",1,IF(EH75=1,1,0))))))</f>
        <v>0</v>
      </c>
      <c r="FJ75" s="6" t="str">
        <f ca="1">IF(LOG入力!BH75&gt;0,"",IF(FI75=1,$X75,""))</f>
        <v/>
      </c>
      <c r="FK75" s="6" t="str">
        <f ca="1">IF(LOG入力!BH75&gt;0,"",IF(FI75=1,$Y75,""))</f>
        <v/>
      </c>
      <c r="FL75" s="6" t="str">
        <f ca="1">IF(LOG入力!BH75&gt;0,"",IF(COUNTIF($FJ$19:$FJ75,FJ75)=1,FJ75,""))</f>
        <v/>
      </c>
      <c r="FM75" s="6">
        <f ca="1">IF(LOG入力!BH75&gt;0,0,IF((FF75=1),IF(($FL75=""),0,1),0))</f>
        <v>0</v>
      </c>
      <c r="FN75" s="6" t="str">
        <f ca="1">IF(LOG入力!BH75&gt;0,"",IF(COUNTIF($FK$19:FK75,FK75)=1,FK75,""))</f>
        <v/>
      </c>
      <c r="FO75" s="72">
        <f ca="1">IF(LOG入力!BH75&gt;0,0,IF((FF75=1),IF(($FN75=""),0,1),0))</f>
        <v>0</v>
      </c>
      <c r="FP75" s="71">
        <f t="shared" ca="1" si="108"/>
        <v>0</v>
      </c>
      <c r="FQ75" s="6">
        <f t="shared" ca="1" si="109"/>
        <v>0</v>
      </c>
      <c r="FR75" s="6" t="str">
        <f t="shared" ca="1" si="110"/>
        <v/>
      </c>
      <c r="FS75" s="6">
        <f ca="1">IF(LOG入力!BH75&gt;0,0,IF(FQ75=0,0,(IF(COUNTIF($FR$19:FR75,FR75)=1,IF($FS$3="N",1,IF(EH75=1,1,0))))))</f>
        <v>0</v>
      </c>
      <c r="FT75" s="6" t="str">
        <f ca="1">IF(LOG入力!BH75&gt;0,"",IF(FS75=1,$X75,""))</f>
        <v/>
      </c>
      <c r="FU75" s="6" t="str">
        <f ca="1">IF(LOG入力!BH75&gt;0,"",IF(FS75=1,$Y75,""))</f>
        <v/>
      </c>
      <c r="FV75" s="6" t="str">
        <f ca="1">IF(LOG入力!BH75&gt;0,"",IF(COUNTIF($FT$19:$FT75,FT75)=1,FT75,""))</f>
        <v/>
      </c>
      <c r="FW75" s="6">
        <f ca="1">IF(LOG入力!BH75&gt;0,0,IF((FP75=1),IF(($FV75=""),0,1),0))</f>
        <v>0</v>
      </c>
      <c r="FX75" s="6" t="str">
        <f ca="1">IF(LOG入力!BH75&gt;0,"",IF(COUNTIF($FU$19:FU75,FU75)=1,FU75,""))</f>
        <v/>
      </c>
      <c r="FY75" s="72">
        <f ca="1">IF(LOG入力!BH75&gt;0,0,IF((FP75=1),IF(($FX75=""),0,1),0))</f>
        <v>0</v>
      </c>
      <c r="FZ75" s="71">
        <f t="shared" ca="1" si="111"/>
        <v>0</v>
      </c>
      <c r="GA75" s="6">
        <f t="shared" ca="1" si="112"/>
        <v>0</v>
      </c>
      <c r="GB75" s="6" t="str">
        <f t="shared" ca="1" si="113"/>
        <v/>
      </c>
      <c r="GC75" s="6">
        <f ca="1">IF(LOG入力!BH75&gt;0,0,IF(GA75=0,0,(IF(COUNTIF($GB$19:GB75,GB75)=1,IF($FS$3="N",1,IF(EH75=1,1,0))))))</f>
        <v>0</v>
      </c>
      <c r="GD75" s="6" t="str">
        <f ca="1">IF(LOG入力!BH75&gt;0,"",IF(GC75=1,$X75,""))</f>
        <v/>
      </c>
      <c r="GE75" s="6" t="str">
        <f ca="1">IF(LOG入力!BH75&gt;0,"",IF(GC75=1,$Y75,""))</f>
        <v/>
      </c>
      <c r="GF75" s="6" t="str">
        <f ca="1">IF(LOG入力!BH75&gt;0,"",IF(COUNTIF($GD$19:$GD75,GD75)=1,GD75,""))</f>
        <v/>
      </c>
      <c r="GG75" s="6">
        <f ca="1">IF(LOG入力!BH75&gt;0,0,IF((FZ75=1),IF(($GF75=""),0,1),0))</f>
        <v>0</v>
      </c>
      <c r="GH75" s="6" t="str">
        <f ca="1">IF(LOG入力!BH75&gt;0,"",IF(COUNTIF($GE$19:GE75,GE75)=1,GE75,""))</f>
        <v/>
      </c>
      <c r="GI75" s="72">
        <f ca="1">IF(LOG入力!BH75&gt;0,0,IF((FZ75=1),IF(($GH75=""),0,1),0))</f>
        <v>0</v>
      </c>
      <c r="GK75" s="455" t="str">
        <f ca="1">IF(V75=1,"",IF(LEN(LOG入力!AS75)=0,"",LOG入力!AS75))</f>
        <v/>
      </c>
      <c r="GL75" s="378" t="str">
        <f t="shared" ca="1" si="114"/>
        <v/>
      </c>
      <c r="GM75" s="378" t="str">
        <f t="shared" ca="1" si="115"/>
        <v/>
      </c>
      <c r="GN75" s="74" t="str">
        <f t="shared" ca="1" si="116"/>
        <v/>
      </c>
      <c r="GO75" s="74" t="str">
        <f t="shared" ca="1" si="117"/>
        <v/>
      </c>
      <c r="GQ75" s="74" t="str">
        <f t="shared" ca="1" si="118"/>
        <v/>
      </c>
      <c r="GR75" s="74" t="str">
        <f t="shared" ca="1" si="119"/>
        <v/>
      </c>
      <c r="GS75" s="74" t="str">
        <f t="shared" ca="1" si="120"/>
        <v/>
      </c>
      <c r="GT75" s="74" t="str">
        <f t="shared" ca="1" si="121"/>
        <v/>
      </c>
      <c r="GU75" s="74" t="str">
        <f t="shared" ca="1" si="122"/>
        <v/>
      </c>
      <c r="GV75" s="74" t="str">
        <f t="shared" ca="1" si="123"/>
        <v/>
      </c>
      <c r="GX75" s="74" t="str">
        <f t="shared" ca="1" si="124"/>
        <v/>
      </c>
      <c r="GY75" s="74" t="str">
        <f t="shared" ca="1" si="125"/>
        <v/>
      </c>
      <c r="GZ75" s="74" t="str">
        <f ca="1">IF(V75=1,"",IF(LOG入力!BH75&gt;0,0,IF(GY75=0,0,IF((VALUE((TYPE(VALUE(J75)))))=16,0,IF(VALUE(J75)&lt;60,1,IF(VALUE(J75)&lt;100,0,IF(VALUE(J75)&lt;600,2,0)))))))</f>
        <v/>
      </c>
      <c r="HA75" s="74" t="str">
        <f t="shared" ca="1" si="126"/>
        <v/>
      </c>
      <c r="HB75" s="74" t="str">
        <f ca="1">IF(V75=1,"",IF(LOG入力!BH75&gt;0,0,IF(HA75=0,0,IF((VALUE((TYPE(VALUE(L75)))))=16,0,IF(VALUE(L75)&lt;60,1,IF(VALUE(L75)&lt;100,0,IF(VALUE(L75)&lt;600,2,0)))))))</f>
        <v/>
      </c>
      <c r="HD75" s="74" t="str">
        <f t="shared" ca="1" si="127"/>
        <v/>
      </c>
      <c r="HF75" s="74" t="str">
        <f t="shared" ca="1" si="128"/>
        <v/>
      </c>
      <c r="HG75" s="74" t="str">
        <f t="shared" ca="1" si="129"/>
        <v/>
      </c>
      <c r="HH75" s="74" t="str">
        <f t="shared" ca="1" si="130"/>
        <v/>
      </c>
      <c r="HI75" s="74" t="str">
        <f t="shared" ca="1" si="131"/>
        <v/>
      </c>
      <c r="HJ75" s="74" t="str">
        <f t="shared" ca="1" si="132"/>
        <v/>
      </c>
      <c r="HK75" s="74" t="str">
        <f t="shared" ca="1" si="133"/>
        <v/>
      </c>
      <c r="HL75" s="74" t="str">
        <f t="shared" ca="1" si="134"/>
        <v/>
      </c>
      <c r="HM75" s="74" t="str">
        <f t="shared" ca="1" si="135"/>
        <v/>
      </c>
      <c r="HN75" s="74" t="str">
        <f t="shared" ca="1" si="136"/>
        <v/>
      </c>
      <c r="HO75" s="529" t="str">
        <f t="shared" ca="1" si="137"/>
        <v/>
      </c>
      <c r="HP75" s="74" t="str">
        <f t="shared" ca="1" si="138"/>
        <v/>
      </c>
      <c r="HQ75" s="74" t="str">
        <f t="shared" ca="1" si="139"/>
        <v/>
      </c>
      <c r="HR75" s="74" t="str">
        <f t="shared" ca="1" si="140"/>
        <v/>
      </c>
      <c r="HS75" s="74" t="str">
        <f t="shared" ca="1" si="141"/>
        <v/>
      </c>
      <c r="HT75" s="74" t="str">
        <f ca="1">IF(V75=1,"",IF(LOG入力!BH75&gt;0,0,IF(DV75=1,0,IF(N75="0",0,IF(SUM(HD75:HS75)&gt;0,1,0)))))</f>
        <v/>
      </c>
    </row>
    <row r="76" spans="1:231" x14ac:dyDescent="0.15">
      <c r="A76" s="5"/>
      <c r="B76" s="532" t="str">
        <f t="shared" ca="1" si="0"/>
        <v/>
      </c>
      <c r="C76" s="570" t="str">
        <f ca="1">LOG入力!AP76</f>
        <v/>
      </c>
      <c r="D76" s="534" t="str">
        <f ca="1">LOG入力!AQ76</f>
        <v/>
      </c>
      <c r="E76" s="570" t="str">
        <f ca="1">LOG入力!AR76</f>
        <v/>
      </c>
      <c r="F76" s="594" t="str">
        <f t="shared" ca="1" si="1"/>
        <v/>
      </c>
      <c r="G76" s="585" t="str">
        <f ca="1">LOG入力!AT76</f>
        <v/>
      </c>
      <c r="H76" s="537" t="str">
        <f ca="1">LOG入力!AU76</f>
        <v/>
      </c>
      <c r="I76" s="537" t="str">
        <f ca="1">LOG入力!AV76</f>
        <v/>
      </c>
      <c r="J76" s="593" t="str">
        <f ca="1">LOG入力!AW76</f>
        <v/>
      </c>
      <c r="K76" s="595" t="str">
        <f ca="1">LOG入力!BJ76</f>
        <v/>
      </c>
      <c r="L76" s="593" t="str">
        <f ca="1">LOG入力!AY76</f>
        <v/>
      </c>
      <c r="M76" s="545" t="str">
        <f ca="1">LOG入力!BK76</f>
        <v/>
      </c>
      <c r="N76" s="512" t="str">
        <f ca="1">IF(V76=1,"",IF(LOG入力!AJ76=1,"1",LOG入力!BA76))</f>
        <v/>
      </c>
      <c r="O76" s="538" t="str">
        <f ca="1">IF(V76=1,"",IF(LEN(LOG入力!O76)=0,"",LOG入力!O76))</f>
        <v/>
      </c>
      <c r="P76" s="291" t="str">
        <f ca="1">IF(V76=1,"",IF($AA$4=1,"",IF(LOG入力!BG76=1,"",CONCATENATE($ER76,$FB76,$FL76,$FV76,$GF76))))</f>
        <v/>
      </c>
      <c r="Q76" s="291" t="str">
        <f ca="1">IF(V76=1,"",IF($AA$4=1,"",IF(LOG入力!BG76=1,"",CONCATENATE($ET76,$FD76,$FN76,$FX76,$GH76))))</f>
        <v/>
      </c>
      <c r="R76" s="573" t="str">
        <f ca="1">IF(V76=1,"",IF($AA$4=1,"",IF(LOG入力!BH76&gt;0,0,AA76)))</f>
        <v/>
      </c>
      <c r="S76" s="293" t="str">
        <f t="shared" ca="1" si="2"/>
        <v/>
      </c>
      <c r="T76" s="680"/>
      <c r="U76" s="38"/>
      <c r="V76" s="196">
        <f ca="1">LOG入力!AN76</f>
        <v>1</v>
      </c>
      <c r="W76" s="38"/>
      <c r="X76" s="516" t="str">
        <f t="shared" ca="1" si="3"/>
        <v/>
      </c>
      <c r="Y76" s="515" t="str">
        <f t="shared" ca="1" si="4"/>
        <v/>
      </c>
      <c r="Z76" s="518" t="str">
        <f t="shared" ca="1" si="5"/>
        <v/>
      </c>
      <c r="AA76" s="574" t="str">
        <f t="shared" ca="1" si="6"/>
        <v/>
      </c>
      <c r="AC76" s="6" t="str">
        <f t="shared" ca="1" si="7"/>
        <v/>
      </c>
      <c r="AD76" s="6" t="str">
        <f t="shared" ca="1" si="8"/>
        <v/>
      </c>
      <c r="AE76" s="6" t="str">
        <f t="shared" ca="1" si="9"/>
        <v/>
      </c>
      <c r="AF76" s="6" t="str">
        <f t="shared" ca="1" si="10"/>
        <v/>
      </c>
      <c r="AG76" s="6" t="str">
        <f t="shared" ca="1" si="11"/>
        <v/>
      </c>
      <c r="AH76" s="6" t="str">
        <f t="shared" ca="1" si="12"/>
        <v/>
      </c>
      <c r="AI76" s="6" t="str">
        <f t="shared" ca="1" si="13"/>
        <v/>
      </c>
      <c r="AJ76" s="6" t="str">
        <f t="shared" ca="1" si="14"/>
        <v/>
      </c>
      <c r="AK76" s="6" t="str">
        <f t="shared" ca="1" si="15"/>
        <v/>
      </c>
      <c r="AL76" s="6" t="str">
        <f t="shared" ca="1" si="16"/>
        <v/>
      </c>
      <c r="AM76" s="6" t="str">
        <f t="shared" ca="1" si="17"/>
        <v/>
      </c>
      <c r="AN76" s="6" t="str">
        <f t="shared" ca="1" si="18"/>
        <v/>
      </c>
      <c r="AO76" s="6" t="str">
        <f t="shared" ca="1" si="19"/>
        <v/>
      </c>
      <c r="AP76" s="6" t="str">
        <f t="shared" ca="1" si="20"/>
        <v/>
      </c>
      <c r="AQ76" s="6" t="str">
        <f t="shared" ca="1" si="21"/>
        <v/>
      </c>
      <c r="AR76" s="6" t="str">
        <f t="shared" ca="1" si="22"/>
        <v/>
      </c>
      <c r="AS76" s="6" t="str">
        <f t="shared" ca="1" si="23"/>
        <v/>
      </c>
      <c r="AT76" s="6" t="str">
        <f t="shared" ca="1" si="24"/>
        <v/>
      </c>
      <c r="AU76" s="6" t="str">
        <f t="shared" ca="1" si="25"/>
        <v/>
      </c>
      <c r="AV76" s="6" t="str">
        <f t="shared" ca="1" si="26"/>
        <v/>
      </c>
      <c r="AW76" s="6" t="str">
        <f t="shared" ca="1" si="27"/>
        <v/>
      </c>
      <c r="AY76" s="6" t="str">
        <f t="shared" ca="1" si="28"/>
        <v/>
      </c>
      <c r="AZ76" s="6" t="str">
        <f t="shared" ca="1" si="29"/>
        <v/>
      </c>
      <c r="BA76" s="6" t="str">
        <f t="shared" ca="1" si="30"/>
        <v/>
      </c>
      <c r="BB76" s="6" t="str">
        <f t="shared" ca="1" si="31"/>
        <v/>
      </c>
      <c r="BC76" s="6" t="str">
        <f t="shared" ca="1" si="32"/>
        <v/>
      </c>
      <c r="BD76" s="6" t="str">
        <f t="shared" ca="1" si="33"/>
        <v/>
      </c>
      <c r="BE76" s="6" t="str">
        <f t="shared" ca="1" si="34"/>
        <v/>
      </c>
      <c r="BF76" s="6" t="str">
        <f t="shared" ca="1" si="35"/>
        <v/>
      </c>
      <c r="BG76" s="6" t="str">
        <f t="shared" ca="1" si="36"/>
        <v/>
      </c>
      <c r="BH76" s="6" t="str">
        <f t="shared" ca="1" si="37"/>
        <v/>
      </c>
      <c r="BI76" s="6" t="str">
        <f t="shared" ca="1" si="38"/>
        <v/>
      </c>
      <c r="BJ76" s="6" t="str">
        <f t="shared" ca="1" si="39"/>
        <v/>
      </c>
      <c r="BK76" s="6" t="str">
        <f t="shared" ca="1" si="40"/>
        <v/>
      </c>
      <c r="BL76" s="6" t="str">
        <f t="shared" ca="1" si="41"/>
        <v/>
      </c>
      <c r="BM76" s="6" t="str">
        <f t="shared" ca="1" si="42"/>
        <v/>
      </c>
      <c r="BN76" s="6" t="str">
        <f t="shared" ca="1" si="43"/>
        <v/>
      </c>
      <c r="BO76" s="6" t="str">
        <f t="shared" ca="1" si="44"/>
        <v/>
      </c>
      <c r="BP76" s="6" t="str">
        <f t="shared" ca="1" si="45"/>
        <v/>
      </c>
      <c r="BQ76" s="6" t="str">
        <f t="shared" ca="1" si="46"/>
        <v/>
      </c>
      <c r="BR76" s="6" t="str">
        <f t="shared" ca="1" si="47"/>
        <v/>
      </c>
      <c r="BS76" s="6" t="str">
        <f t="shared" ca="1" si="48"/>
        <v/>
      </c>
      <c r="BU76" s="6" t="str">
        <f t="shared" ca="1" si="49"/>
        <v/>
      </c>
      <c r="BW76" s="515" t="str">
        <f t="shared" ca="1" si="50"/>
        <v/>
      </c>
      <c r="BX76" s="515">
        <f t="shared" ca="1" si="51"/>
        <v>0</v>
      </c>
      <c r="BY76" s="515" t="str">
        <f t="shared" ca="1" si="52"/>
        <v/>
      </c>
      <c r="CA76" s="6">
        <f t="shared" ca="1" si="53"/>
        <v>1</v>
      </c>
      <c r="CC76" s="523" t="str">
        <f t="shared" ca="1" si="54"/>
        <v/>
      </c>
      <c r="CE76" s="6" t="str">
        <f t="shared" ca="1" si="55"/>
        <v/>
      </c>
      <c r="CG76" s="524" t="str">
        <f ca="1">IF(V76=1,"",IF($AA$4=1,"",IF(LOG入力!BH76&gt;0,"",IF(N76=0,"",IF(DX76=1,"",IF(HT76=0,"","★"))))))</f>
        <v/>
      </c>
      <c r="CI76" s="74" t="str">
        <f t="shared" ca="1" si="56"/>
        <v/>
      </c>
      <c r="CK76" s="525" t="str">
        <f ca="1">IF(V76=1,"",IF(LOG入力!BH76&gt;0,1,0))</f>
        <v/>
      </c>
      <c r="CL76" s="74" t="str">
        <f t="shared" ca="1" si="57"/>
        <v/>
      </c>
      <c r="CN76" s="74" t="str">
        <f t="shared" ca="1" si="58"/>
        <v/>
      </c>
      <c r="CO76" s="74" t="str">
        <f t="shared" ca="1" si="59"/>
        <v/>
      </c>
      <c r="CQ76" s="74" t="str">
        <f t="shared" ca="1" si="60"/>
        <v/>
      </c>
      <c r="CR76" s="74" t="str">
        <f t="shared" ca="1" si="61"/>
        <v/>
      </c>
      <c r="CS76" s="74" t="str">
        <f t="shared" ca="1" si="62"/>
        <v/>
      </c>
      <c r="CT76" s="74" t="str">
        <f t="shared" ca="1" si="63"/>
        <v/>
      </c>
      <c r="CU76" s="74" t="str">
        <f t="shared" ca="1" si="64"/>
        <v/>
      </c>
      <c r="CV76" s="74" t="str">
        <f t="shared" ca="1" si="65"/>
        <v/>
      </c>
      <c r="CW76" s="74" t="str">
        <f t="shared" ca="1" si="66"/>
        <v/>
      </c>
      <c r="CX76" s="74" t="str">
        <f t="shared" ca="1" si="67"/>
        <v/>
      </c>
      <c r="CY76" s="74" t="str">
        <f t="shared" ca="1" si="68"/>
        <v/>
      </c>
      <c r="CZ76" s="74" t="str">
        <f t="shared" ca="1" si="69"/>
        <v/>
      </c>
      <c r="DA76" s="74" t="str">
        <f t="shared" ca="1" si="70"/>
        <v/>
      </c>
      <c r="DB76" s="74" t="str">
        <f t="shared" ca="1" si="71"/>
        <v/>
      </c>
      <c r="DD76" s="74" t="str">
        <f t="shared" ca="1" si="72"/>
        <v/>
      </c>
      <c r="DE76" s="74" t="str">
        <f t="shared" ca="1" si="73"/>
        <v/>
      </c>
      <c r="DF76" s="74" t="str">
        <f t="shared" ca="1" si="74"/>
        <v/>
      </c>
      <c r="DG76" s="74" t="str">
        <f t="shared" ca="1" si="75"/>
        <v/>
      </c>
      <c r="DH76" s="74" t="str">
        <f t="shared" ca="1" si="76"/>
        <v/>
      </c>
      <c r="DI76" s="74" t="str">
        <f t="shared" ca="1" si="77"/>
        <v/>
      </c>
      <c r="DJ76" s="74" t="str">
        <f t="shared" ca="1" si="78"/>
        <v/>
      </c>
      <c r="DK76" s="74" t="str">
        <f t="shared" ca="1" si="79"/>
        <v/>
      </c>
      <c r="DL76" s="74" t="str">
        <f t="shared" ca="1" si="80"/>
        <v/>
      </c>
      <c r="DM76" s="74" t="str">
        <f t="shared" ca="1" si="81"/>
        <v/>
      </c>
      <c r="DN76" s="74" t="str">
        <f t="shared" ca="1" si="82"/>
        <v/>
      </c>
      <c r="DO76" s="74" t="str">
        <f t="shared" ca="1" si="83"/>
        <v/>
      </c>
      <c r="DQ76" s="74" t="str">
        <f t="shared" ca="1" si="84"/>
        <v/>
      </c>
      <c r="DS76" s="74" t="str">
        <f t="shared" ca="1" si="85"/>
        <v/>
      </c>
      <c r="DT76" s="74" t="str">
        <f t="shared" ca="1" si="86"/>
        <v/>
      </c>
      <c r="DV76" s="525" t="str">
        <f t="shared" ca="1" si="87"/>
        <v/>
      </c>
      <c r="DW76" s="74" t="str">
        <f t="shared" ca="1" si="88"/>
        <v/>
      </c>
      <c r="DX76" s="485" t="str">
        <f t="shared" ca="1" si="89"/>
        <v/>
      </c>
      <c r="DY76" s="74" t="str">
        <f t="shared" ca="1" si="90"/>
        <v/>
      </c>
      <c r="DZ76" s="74" t="str">
        <f t="shared" ca="1" si="91"/>
        <v/>
      </c>
      <c r="EA76" s="74" t="str">
        <f t="shared" ca="1" si="92"/>
        <v/>
      </c>
      <c r="EC76" s="74" t="str">
        <f t="shared" ca="1" si="93"/>
        <v/>
      </c>
      <c r="ED76" s="74" t="str">
        <f t="shared" ca="1" si="94"/>
        <v/>
      </c>
      <c r="EE76" s="74" t="str">
        <f t="shared" ca="1" si="95"/>
        <v/>
      </c>
      <c r="EG76" s="479" t="str">
        <f ca="1">IF(V76=1,"",IF(LOG入力!BH76&gt;0,0,IF(CG76="★",0,IF(R76=1,0,IF(N76=0,0,1)))))</f>
        <v/>
      </c>
      <c r="EH76" s="483" t="str">
        <f t="shared" ca="1" si="96"/>
        <v/>
      </c>
      <c r="EI76" s="483" t="str">
        <f t="shared" ca="1" si="97"/>
        <v/>
      </c>
      <c r="EJ76" s="483" t="str">
        <f t="shared" ca="1" si="98"/>
        <v/>
      </c>
      <c r="EL76" s="71">
        <f t="shared" ca="1" si="99"/>
        <v>0</v>
      </c>
      <c r="EM76" s="6">
        <f t="shared" ca="1" si="100"/>
        <v>0</v>
      </c>
      <c r="EN76" s="6" t="str">
        <f t="shared" ca="1" si="101"/>
        <v/>
      </c>
      <c r="EO76" s="6">
        <f ca="1">IF(LOG入力!BH76&gt;0,0,IF(EM76=0,0,(IF(COUNTIF($EN$19:EN76,EN76)=1,IF($FS$3="N",1,IF(EH76=1,1,0))))))</f>
        <v>0</v>
      </c>
      <c r="EP76" s="6" t="str">
        <f ca="1">IF(LOG入力!BH76&gt;0,"",IF(EO76=1,$X76,""))</f>
        <v/>
      </c>
      <c r="EQ76" s="6" t="str">
        <f ca="1">IF(LOG入力!BH76&gt;0,"",IF(EO76=1,$Y76,""))</f>
        <v/>
      </c>
      <c r="ER76" s="520" t="str">
        <f ca="1">IF(LOG入力!BH76&gt;0,"",IF(COUNTIF($EP$19:$EP76,EP76)=1,EP76,""))</f>
        <v/>
      </c>
      <c r="ES76" s="520">
        <f ca="1">IF(LOG入力!BH76&gt;0,0,IF((EL76=1),IF(($ER76=""),0,1),0))</f>
        <v>0</v>
      </c>
      <c r="ET76" s="520" t="str">
        <f ca="1">IF(LOG入力!BH76&gt;0,"",IF(COUNTIF($EQ$19:EQ76,EQ76)=1,EQ76,""))</f>
        <v/>
      </c>
      <c r="EU76" s="539">
        <f ca="1">IF(LOG入力!BH76&gt;0,0,IF((EL76=1),IF(($ET76=""),0,1),0))</f>
        <v>0</v>
      </c>
      <c r="EV76" s="71">
        <f t="shared" ca="1" si="102"/>
        <v>0</v>
      </c>
      <c r="EW76" s="6">
        <f t="shared" ca="1" si="103"/>
        <v>0</v>
      </c>
      <c r="EX76" s="6" t="str">
        <f t="shared" ca="1" si="104"/>
        <v/>
      </c>
      <c r="EY76" s="6">
        <f ca="1">IF(LOG入力!BH76&gt;0,0,IF(EW76=0,0,(IF(COUNTIF($EX$19:EX76,EX76)=1,IF($FS$3="N",1,IF(EH76=1,1,0))))))</f>
        <v>0</v>
      </c>
      <c r="EZ76" s="6" t="str">
        <f ca="1">IF(LOG入力!BH76&gt;0,"",IF(EY76=1,$X76,""))</f>
        <v/>
      </c>
      <c r="FA76" s="6" t="str">
        <f ca="1">IF(LOG入力!BH76&gt;0,"",IF(EY76=1,$Y76,""))</f>
        <v/>
      </c>
      <c r="FB76" s="6" t="str">
        <f ca="1">IF(LOG入力!BH76&gt;0,"",IF(COUNTIF($EZ$19:$EZ76,EZ76)=1,EZ76,""))</f>
        <v/>
      </c>
      <c r="FC76" s="6">
        <f ca="1">IF(LOG入力!BH76&gt;0,0,IF((EV76=1),IF(($FB76=""),0,1),0))</f>
        <v>0</v>
      </c>
      <c r="FD76" s="6" t="str">
        <f ca="1">IF(LOG入力!BH76&gt;0,"",IF(COUNTIF($FA$19:FA76,FA76)=1,FA76,""))</f>
        <v/>
      </c>
      <c r="FE76" s="72">
        <f ca="1">IF(LOG入力!BH76&gt;0,0,IF((EV76=1),IF(($FD76=""),0,1),0))</f>
        <v>0</v>
      </c>
      <c r="FF76" s="71">
        <f t="shared" ca="1" si="105"/>
        <v>0</v>
      </c>
      <c r="FG76" s="6">
        <f t="shared" ca="1" si="106"/>
        <v>0</v>
      </c>
      <c r="FH76" s="6" t="str">
        <f t="shared" ca="1" si="107"/>
        <v/>
      </c>
      <c r="FI76" s="6">
        <f ca="1">IF(LOG入力!BH76&gt;0,0,IF(FG76=0,0,(IF(COUNTIF($FH$19:FH76,FH76)=1,IF($FS$3="N",1,IF(EH76=1,1,0))))))</f>
        <v>0</v>
      </c>
      <c r="FJ76" s="6" t="str">
        <f ca="1">IF(LOG入力!BH76&gt;0,"",IF(FI76=1,$X76,""))</f>
        <v/>
      </c>
      <c r="FK76" s="6" t="str">
        <f ca="1">IF(LOG入力!BH76&gt;0,"",IF(FI76=1,$Y76,""))</f>
        <v/>
      </c>
      <c r="FL76" s="6" t="str">
        <f ca="1">IF(LOG入力!BH76&gt;0,"",IF(COUNTIF($FJ$19:$FJ76,FJ76)=1,FJ76,""))</f>
        <v/>
      </c>
      <c r="FM76" s="6">
        <f ca="1">IF(LOG入力!BH76&gt;0,0,IF((FF76=1),IF(($FL76=""),0,1),0))</f>
        <v>0</v>
      </c>
      <c r="FN76" s="6" t="str">
        <f ca="1">IF(LOG入力!BH76&gt;0,"",IF(COUNTIF($FK$19:FK76,FK76)=1,FK76,""))</f>
        <v/>
      </c>
      <c r="FO76" s="72">
        <f ca="1">IF(LOG入力!BH76&gt;0,0,IF((FF76=1),IF(($FN76=""),0,1),0))</f>
        <v>0</v>
      </c>
      <c r="FP76" s="71">
        <f t="shared" ca="1" si="108"/>
        <v>0</v>
      </c>
      <c r="FQ76" s="6">
        <f t="shared" ca="1" si="109"/>
        <v>0</v>
      </c>
      <c r="FR76" s="6" t="str">
        <f t="shared" ca="1" si="110"/>
        <v/>
      </c>
      <c r="FS76" s="6">
        <f ca="1">IF(LOG入力!BH76&gt;0,0,IF(FQ76=0,0,(IF(COUNTIF($FR$19:FR76,FR76)=1,IF($FS$3="N",1,IF(EH76=1,1,0))))))</f>
        <v>0</v>
      </c>
      <c r="FT76" s="6" t="str">
        <f ca="1">IF(LOG入力!BH76&gt;0,"",IF(FS76=1,$X76,""))</f>
        <v/>
      </c>
      <c r="FU76" s="6" t="str">
        <f ca="1">IF(LOG入力!BH76&gt;0,"",IF(FS76=1,$Y76,""))</f>
        <v/>
      </c>
      <c r="FV76" s="6" t="str">
        <f ca="1">IF(LOG入力!BH76&gt;0,"",IF(COUNTIF($FT$19:$FT76,FT76)=1,FT76,""))</f>
        <v/>
      </c>
      <c r="FW76" s="6">
        <f ca="1">IF(LOG入力!BH76&gt;0,0,IF((FP76=1),IF(($FV76=""),0,1),0))</f>
        <v>0</v>
      </c>
      <c r="FX76" s="6" t="str">
        <f ca="1">IF(LOG入力!BH76&gt;0,"",IF(COUNTIF($FU$19:FU76,FU76)=1,FU76,""))</f>
        <v/>
      </c>
      <c r="FY76" s="72">
        <f ca="1">IF(LOG入力!BH76&gt;0,0,IF((FP76=1),IF(($FX76=""),0,1),0))</f>
        <v>0</v>
      </c>
      <c r="FZ76" s="71">
        <f t="shared" ca="1" si="111"/>
        <v>0</v>
      </c>
      <c r="GA76" s="6">
        <f t="shared" ca="1" si="112"/>
        <v>0</v>
      </c>
      <c r="GB76" s="6" t="str">
        <f t="shared" ca="1" si="113"/>
        <v/>
      </c>
      <c r="GC76" s="6">
        <f ca="1">IF(LOG入力!BH76&gt;0,0,IF(GA76=0,0,(IF(COUNTIF($GB$19:GB76,GB76)=1,IF($FS$3="N",1,IF(EH76=1,1,0))))))</f>
        <v>0</v>
      </c>
      <c r="GD76" s="6" t="str">
        <f ca="1">IF(LOG入力!BH76&gt;0,"",IF(GC76=1,$X76,""))</f>
        <v/>
      </c>
      <c r="GE76" s="6" t="str">
        <f ca="1">IF(LOG入力!BH76&gt;0,"",IF(GC76=1,$Y76,""))</f>
        <v/>
      </c>
      <c r="GF76" s="6" t="str">
        <f ca="1">IF(LOG入力!BH76&gt;0,"",IF(COUNTIF($GD$19:$GD76,GD76)=1,GD76,""))</f>
        <v/>
      </c>
      <c r="GG76" s="6">
        <f ca="1">IF(LOG入力!BH76&gt;0,0,IF((FZ76=1),IF(($GF76=""),0,1),0))</f>
        <v>0</v>
      </c>
      <c r="GH76" s="6" t="str">
        <f ca="1">IF(LOG入力!BH76&gt;0,"",IF(COUNTIF($GE$19:GE76,GE76)=1,GE76,""))</f>
        <v/>
      </c>
      <c r="GI76" s="72">
        <f ca="1">IF(LOG入力!BH76&gt;0,0,IF((FZ76=1),IF(($GH76=""),0,1),0))</f>
        <v>0</v>
      </c>
      <c r="GK76" s="455" t="str">
        <f ca="1">IF(V76=1,"",IF(LEN(LOG入力!AS76)=0,"",LOG入力!AS76))</f>
        <v/>
      </c>
      <c r="GL76" s="378" t="str">
        <f t="shared" ca="1" si="114"/>
        <v/>
      </c>
      <c r="GM76" s="378" t="str">
        <f t="shared" ca="1" si="115"/>
        <v/>
      </c>
      <c r="GN76" s="74" t="str">
        <f t="shared" ca="1" si="116"/>
        <v/>
      </c>
      <c r="GO76" s="74" t="str">
        <f t="shared" ca="1" si="117"/>
        <v/>
      </c>
      <c r="GQ76" s="74" t="str">
        <f t="shared" ca="1" si="118"/>
        <v/>
      </c>
      <c r="GR76" s="74" t="str">
        <f t="shared" ca="1" si="119"/>
        <v/>
      </c>
      <c r="GS76" s="74" t="str">
        <f t="shared" ca="1" si="120"/>
        <v/>
      </c>
      <c r="GT76" s="74" t="str">
        <f t="shared" ca="1" si="121"/>
        <v/>
      </c>
      <c r="GU76" s="74" t="str">
        <f t="shared" ca="1" si="122"/>
        <v/>
      </c>
      <c r="GV76" s="74" t="str">
        <f t="shared" ca="1" si="123"/>
        <v/>
      </c>
      <c r="GX76" s="74" t="str">
        <f t="shared" ca="1" si="124"/>
        <v/>
      </c>
      <c r="GY76" s="74" t="str">
        <f t="shared" ca="1" si="125"/>
        <v/>
      </c>
      <c r="GZ76" s="74" t="str">
        <f ca="1">IF(V76=1,"",IF(LOG入力!BH76&gt;0,0,IF(GY76=0,0,IF((VALUE((TYPE(VALUE(J76)))))=16,0,IF(VALUE(J76)&lt;60,1,IF(VALUE(J76)&lt;100,0,IF(VALUE(J76)&lt;600,2,0)))))))</f>
        <v/>
      </c>
      <c r="HA76" s="74" t="str">
        <f t="shared" ca="1" si="126"/>
        <v/>
      </c>
      <c r="HB76" s="74" t="str">
        <f ca="1">IF(V76=1,"",IF(LOG入力!BH76&gt;0,0,IF(HA76=0,0,IF((VALUE((TYPE(VALUE(L76)))))=16,0,IF(VALUE(L76)&lt;60,1,IF(VALUE(L76)&lt;100,0,IF(VALUE(L76)&lt;600,2,0)))))))</f>
        <v/>
      </c>
      <c r="HD76" s="74" t="str">
        <f t="shared" ca="1" si="127"/>
        <v/>
      </c>
      <c r="HF76" s="74" t="str">
        <f t="shared" ca="1" si="128"/>
        <v/>
      </c>
      <c r="HG76" s="74" t="str">
        <f t="shared" ca="1" si="129"/>
        <v/>
      </c>
      <c r="HH76" s="74" t="str">
        <f t="shared" ca="1" si="130"/>
        <v/>
      </c>
      <c r="HI76" s="74" t="str">
        <f t="shared" ca="1" si="131"/>
        <v/>
      </c>
      <c r="HJ76" s="74" t="str">
        <f t="shared" ca="1" si="132"/>
        <v/>
      </c>
      <c r="HK76" s="74" t="str">
        <f t="shared" ca="1" si="133"/>
        <v/>
      </c>
      <c r="HL76" s="74" t="str">
        <f t="shared" ca="1" si="134"/>
        <v/>
      </c>
      <c r="HM76" s="74" t="str">
        <f t="shared" ca="1" si="135"/>
        <v/>
      </c>
      <c r="HN76" s="74" t="str">
        <f t="shared" ca="1" si="136"/>
        <v/>
      </c>
      <c r="HO76" s="529" t="str">
        <f t="shared" ca="1" si="137"/>
        <v/>
      </c>
      <c r="HP76" s="74" t="str">
        <f t="shared" ca="1" si="138"/>
        <v/>
      </c>
      <c r="HQ76" s="74" t="str">
        <f t="shared" ca="1" si="139"/>
        <v/>
      </c>
      <c r="HR76" s="74" t="str">
        <f t="shared" ca="1" si="140"/>
        <v/>
      </c>
      <c r="HS76" s="74" t="str">
        <f t="shared" ca="1" si="141"/>
        <v/>
      </c>
      <c r="HT76" s="74" t="str">
        <f ca="1">IF(V76=1,"",IF(LOG入力!BH76&gt;0,0,IF(DV76=1,0,IF(N76="0",0,IF(SUM(HD76:HS76)&gt;0,1,0)))))</f>
        <v/>
      </c>
    </row>
    <row r="77" spans="1:231" x14ac:dyDescent="0.15">
      <c r="A77" s="5"/>
      <c r="B77" s="532" t="str">
        <f t="shared" ca="1" si="0"/>
        <v/>
      </c>
      <c r="C77" s="534" t="str">
        <f ca="1">LOG入力!AP77</f>
        <v/>
      </c>
      <c r="D77" s="534" t="str">
        <f ca="1">LOG入力!AQ77</f>
        <v/>
      </c>
      <c r="E77" s="534" t="str">
        <f ca="1">LOG入力!AR77</f>
        <v/>
      </c>
      <c r="F77" s="535" t="str">
        <f t="shared" ca="1" si="1"/>
        <v/>
      </c>
      <c r="G77" s="585" t="str">
        <f ca="1">LOG入力!AT77</f>
        <v/>
      </c>
      <c r="H77" s="542" t="str">
        <f ca="1">LOG入力!AU77</f>
        <v/>
      </c>
      <c r="I77" s="542" t="str">
        <f ca="1">LOG入力!AV77</f>
        <v/>
      </c>
      <c r="J77" s="577" t="str">
        <f ca="1">LOG入力!AW77</f>
        <v/>
      </c>
      <c r="K77" s="578" t="str">
        <f ca="1">LOG入力!BJ77</f>
        <v/>
      </c>
      <c r="L77" s="577" t="str">
        <f ca="1">LOG入力!AY77</f>
        <v/>
      </c>
      <c r="M77" s="545" t="str">
        <f ca="1">LOG入力!BK77</f>
        <v/>
      </c>
      <c r="N77" s="512" t="str">
        <f ca="1">IF(V77=1,"",IF(LOG入力!AJ77=1,"1",LOG入力!BA77))</f>
        <v/>
      </c>
      <c r="O77" s="538" t="str">
        <f ca="1">IF(V77=1,"",IF(LEN(LOG入力!O77)=0,"",LOG入力!O77))</f>
        <v/>
      </c>
      <c r="P77" s="291" t="str">
        <f ca="1">IF(V77=1,"",IF($AA$4=1,"",IF(LOG入力!BG77=1,"",CONCATENATE($ER77,$FB77,$FL77,$FV77,$GF77))))</f>
        <v/>
      </c>
      <c r="Q77" s="291" t="str">
        <f ca="1">IF(V77=1,"",IF($AA$4=1,"",IF(LOG入力!BG77=1,"",CONCATENATE($ET77,$FD77,$FN77,$FX77,$GH77))))</f>
        <v/>
      </c>
      <c r="R77" s="573" t="str">
        <f ca="1">IF(V77=1,"",IF($AA$4=1,"",IF(LOG入力!BH77&gt;0,0,AA77)))</f>
        <v/>
      </c>
      <c r="S77" s="293" t="str">
        <f t="shared" ca="1" si="2"/>
        <v/>
      </c>
      <c r="T77" s="680"/>
      <c r="U77" s="38"/>
      <c r="V77" s="196">
        <f ca="1">LOG入力!AN77</f>
        <v>1</v>
      </c>
      <c r="W77" s="38"/>
      <c r="X77" s="516" t="str">
        <f t="shared" ca="1" si="3"/>
        <v/>
      </c>
      <c r="Y77" s="515" t="str">
        <f t="shared" ca="1" si="4"/>
        <v/>
      </c>
      <c r="Z77" s="518" t="str">
        <f t="shared" ca="1" si="5"/>
        <v/>
      </c>
      <c r="AA77" s="574" t="str">
        <f t="shared" ca="1" si="6"/>
        <v/>
      </c>
      <c r="AC77" s="6" t="str">
        <f t="shared" ca="1" si="7"/>
        <v/>
      </c>
      <c r="AD77" s="6" t="str">
        <f t="shared" ca="1" si="8"/>
        <v/>
      </c>
      <c r="AE77" s="6" t="str">
        <f t="shared" ca="1" si="9"/>
        <v/>
      </c>
      <c r="AF77" s="6" t="str">
        <f t="shared" ca="1" si="10"/>
        <v/>
      </c>
      <c r="AG77" s="6" t="str">
        <f t="shared" ca="1" si="11"/>
        <v/>
      </c>
      <c r="AH77" s="6" t="str">
        <f t="shared" ca="1" si="12"/>
        <v/>
      </c>
      <c r="AI77" s="6" t="str">
        <f t="shared" ca="1" si="13"/>
        <v/>
      </c>
      <c r="AJ77" s="6" t="str">
        <f t="shared" ca="1" si="14"/>
        <v/>
      </c>
      <c r="AK77" s="6" t="str">
        <f t="shared" ca="1" si="15"/>
        <v/>
      </c>
      <c r="AL77" s="6" t="str">
        <f t="shared" ca="1" si="16"/>
        <v/>
      </c>
      <c r="AM77" s="6" t="str">
        <f t="shared" ca="1" si="17"/>
        <v/>
      </c>
      <c r="AN77" s="6" t="str">
        <f t="shared" ca="1" si="18"/>
        <v/>
      </c>
      <c r="AO77" s="6" t="str">
        <f t="shared" ca="1" si="19"/>
        <v/>
      </c>
      <c r="AP77" s="6" t="str">
        <f t="shared" ca="1" si="20"/>
        <v/>
      </c>
      <c r="AQ77" s="6" t="str">
        <f t="shared" ca="1" si="21"/>
        <v/>
      </c>
      <c r="AR77" s="6" t="str">
        <f t="shared" ca="1" si="22"/>
        <v/>
      </c>
      <c r="AS77" s="6" t="str">
        <f t="shared" ca="1" si="23"/>
        <v/>
      </c>
      <c r="AT77" s="6" t="str">
        <f t="shared" ca="1" si="24"/>
        <v/>
      </c>
      <c r="AU77" s="6" t="str">
        <f t="shared" ca="1" si="25"/>
        <v/>
      </c>
      <c r="AV77" s="6" t="str">
        <f t="shared" ca="1" si="26"/>
        <v/>
      </c>
      <c r="AW77" s="6" t="str">
        <f t="shared" ca="1" si="27"/>
        <v/>
      </c>
      <c r="AY77" s="6" t="str">
        <f t="shared" ca="1" si="28"/>
        <v/>
      </c>
      <c r="AZ77" s="6" t="str">
        <f t="shared" ca="1" si="29"/>
        <v/>
      </c>
      <c r="BA77" s="6" t="str">
        <f t="shared" ca="1" si="30"/>
        <v/>
      </c>
      <c r="BB77" s="6" t="str">
        <f t="shared" ca="1" si="31"/>
        <v/>
      </c>
      <c r="BC77" s="6" t="str">
        <f t="shared" ca="1" si="32"/>
        <v/>
      </c>
      <c r="BD77" s="6" t="str">
        <f t="shared" ca="1" si="33"/>
        <v/>
      </c>
      <c r="BE77" s="6" t="str">
        <f t="shared" ca="1" si="34"/>
        <v/>
      </c>
      <c r="BF77" s="6" t="str">
        <f t="shared" ca="1" si="35"/>
        <v/>
      </c>
      <c r="BG77" s="6" t="str">
        <f t="shared" ca="1" si="36"/>
        <v/>
      </c>
      <c r="BH77" s="6" t="str">
        <f t="shared" ca="1" si="37"/>
        <v/>
      </c>
      <c r="BI77" s="6" t="str">
        <f t="shared" ca="1" si="38"/>
        <v/>
      </c>
      <c r="BJ77" s="6" t="str">
        <f t="shared" ca="1" si="39"/>
        <v/>
      </c>
      <c r="BK77" s="6" t="str">
        <f t="shared" ca="1" si="40"/>
        <v/>
      </c>
      <c r="BL77" s="6" t="str">
        <f t="shared" ca="1" si="41"/>
        <v/>
      </c>
      <c r="BM77" s="6" t="str">
        <f t="shared" ca="1" si="42"/>
        <v/>
      </c>
      <c r="BN77" s="6" t="str">
        <f t="shared" ca="1" si="43"/>
        <v/>
      </c>
      <c r="BO77" s="6" t="str">
        <f t="shared" ca="1" si="44"/>
        <v/>
      </c>
      <c r="BP77" s="6" t="str">
        <f t="shared" ca="1" si="45"/>
        <v/>
      </c>
      <c r="BQ77" s="6" t="str">
        <f t="shared" ca="1" si="46"/>
        <v/>
      </c>
      <c r="BR77" s="6" t="str">
        <f t="shared" ca="1" si="47"/>
        <v/>
      </c>
      <c r="BS77" s="6" t="str">
        <f t="shared" ca="1" si="48"/>
        <v/>
      </c>
      <c r="BU77" s="6" t="str">
        <f t="shared" ca="1" si="49"/>
        <v/>
      </c>
      <c r="BW77" s="515" t="str">
        <f t="shared" ca="1" si="50"/>
        <v/>
      </c>
      <c r="BX77" s="515">
        <f t="shared" ca="1" si="51"/>
        <v>0</v>
      </c>
      <c r="BY77" s="515" t="str">
        <f t="shared" ca="1" si="52"/>
        <v/>
      </c>
      <c r="CA77" s="6">
        <f t="shared" ca="1" si="53"/>
        <v>1</v>
      </c>
      <c r="CC77" s="523" t="str">
        <f t="shared" ca="1" si="54"/>
        <v/>
      </c>
      <c r="CE77" s="6" t="str">
        <f t="shared" ca="1" si="55"/>
        <v/>
      </c>
      <c r="CG77" s="524" t="str">
        <f ca="1">IF(V77=1,"",IF($AA$4=1,"",IF(LOG入力!BH77&gt;0,"",IF(N77=0,"",IF(DX77=1,"",IF(HT77=0,"","★"))))))</f>
        <v/>
      </c>
      <c r="CI77" s="74" t="str">
        <f t="shared" ca="1" si="56"/>
        <v/>
      </c>
      <c r="CK77" s="525" t="str">
        <f ca="1">IF(V77=1,"",IF(LOG入力!BH77&gt;0,1,0))</f>
        <v/>
      </c>
      <c r="CL77" s="74" t="str">
        <f t="shared" ca="1" si="57"/>
        <v/>
      </c>
      <c r="CN77" s="74" t="str">
        <f t="shared" ca="1" si="58"/>
        <v/>
      </c>
      <c r="CO77" s="74" t="str">
        <f t="shared" ca="1" si="59"/>
        <v/>
      </c>
      <c r="CQ77" s="74" t="str">
        <f t="shared" ca="1" si="60"/>
        <v/>
      </c>
      <c r="CR77" s="74" t="str">
        <f t="shared" ca="1" si="61"/>
        <v/>
      </c>
      <c r="CS77" s="74" t="str">
        <f t="shared" ca="1" si="62"/>
        <v/>
      </c>
      <c r="CT77" s="74" t="str">
        <f t="shared" ca="1" si="63"/>
        <v/>
      </c>
      <c r="CU77" s="74" t="str">
        <f t="shared" ca="1" si="64"/>
        <v/>
      </c>
      <c r="CV77" s="74" t="str">
        <f t="shared" ca="1" si="65"/>
        <v/>
      </c>
      <c r="CW77" s="74" t="str">
        <f t="shared" ca="1" si="66"/>
        <v/>
      </c>
      <c r="CX77" s="74" t="str">
        <f t="shared" ca="1" si="67"/>
        <v/>
      </c>
      <c r="CY77" s="74" t="str">
        <f t="shared" ca="1" si="68"/>
        <v/>
      </c>
      <c r="CZ77" s="74" t="str">
        <f t="shared" ca="1" si="69"/>
        <v/>
      </c>
      <c r="DA77" s="74" t="str">
        <f t="shared" ca="1" si="70"/>
        <v/>
      </c>
      <c r="DB77" s="74" t="str">
        <f t="shared" ca="1" si="71"/>
        <v/>
      </c>
      <c r="DD77" s="74" t="str">
        <f t="shared" ca="1" si="72"/>
        <v/>
      </c>
      <c r="DE77" s="74" t="str">
        <f t="shared" ca="1" si="73"/>
        <v/>
      </c>
      <c r="DF77" s="74" t="str">
        <f t="shared" ca="1" si="74"/>
        <v/>
      </c>
      <c r="DG77" s="74" t="str">
        <f t="shared" ca="1" si="75"/>
        <v/>
      </c>
      <c r="DH77" s="74" t="str">
        <f t="shared" ca="1" si="76"/>
        <v/>
      </c>
      <c r="DI77" s="74" t="str">
        <f t="shared" ca="1" si="77"/>
        <v/>
      </c>
      <c r="DJ77" s="74" t="str">
        <f t="shared" ca="1" si="78"/>
        <v/>
      </c>
      <c r="DK77" s="74" t="str">
        <f t="shared" ca="1" si="79"/>
        <v/>
      </c>
      <c r="DL77" s="74" t="str">
        <f t="shared" ca="1" si="80"/>
        <v/>
      </c>
      <c r="DM77" s="74" t="str">
        <f t="shared" ca="1" si="81"/>
        <v/>
      </c>
      <c r="DN77" s="74" t="str">
        <f t="shared" ca="1" si="82"/>
        <v/>
      </c>
      <c r="DO77" s="74" t="str">
        <f t="shared" ca="1" si="83"/>
        <v/>
      </c>
      <c r="DQ77" s="74" t="str">
        <f t="shared" ca="1" si="84"/>
        <v/>
      </c>
      <c r="DS77" s="74" t="str">
        <f t="shared" ca="1" si="85"/>
        <v/>
      </c>
      <c r="DT77" s="74" t="str">
        <f t="shared" ca="1" si="86"/>
        <v/>
      </c>
      <c r="DV77" s="525" t="str">
        <f t="shared" ca="1" si="87"/>
        <v/>
      </c>
      <c r="DW77" s="74" t="str">
        <f t="shared" ca="1" si="88"/>
        <v/>
      </c>
      <c r="DX77" s="485" t="str">
        <f t="shared" ca="1" si="89"/>
        <v/>
      </c>
      <c r="DY77" s="74" t="str">
        <f t="shared" ca="1" si="90"/>
        <v/>
      </c>
      <c r="DZ77" s="74" t="str">
        <f t="shared" ca="1" si="91"/>
        <v/>
      </c>
      <c r="EA77" s="74" t="str">
        <f t="shared" ca="1" si="92"/>
        <v/>
      </c>
      <c r="EC77" s="74" t="str">
        <f t="shared" ca="1" si="93"/>
        <v/>
      </c>
      <c r="ED77" s="74" t="str">
        <f t="shared" ca="1" si="94"/>
        <v/>
      </c>
      <c r="EE77" s="74" t="str">
        <f t="shared" ca="1" si="95"/>
        <v/>
      </c>
      <c r="EG77" s="479" t="str">
        <f ca="1">IF(V77=1,"",IF(LOG入力!BH77&gt;0,0,IF(CG77="★",0,IF(R77=1,0,IF(N77=0,0,1)))))</f>
        <v/>
      </c>
      <c r="EH77" s="483" t="str">
        <f t="shared" ca="1" si="96"/>
        <v/>
      </c>
      <c r="EI77" s="483" t="str">
        <f t="shared" ca="1" si="97"/>
        <v/>
      </c>
      <c r="EJ77" s="483" t="str">
        <f t="shared" ca="1" si="98"/>
        <v/>
      </c>
      <c r="EL77" s="71">
        <f t="shared" ca="1" si="99"/>
        <v>0</v>
      </c>
      <c r="EM77" s="6">
        <f t="shared" ca="1" si="100"/>
        <v>0</v>
      </c>
      <c r="EN77" s="6" t="str">
        <f t="shared" ca="1" si="101"/>
        <v/>
      </c>
      <c r="EO77" s="6">
        <f ca="1">IF(LOG入力!BH77&gt;0,0,IF(EM77=0,0,(IF(COUNTIF($EN$19:EN77,EN77)=1,IF($FS$3="N",1,IF(EH77=1,1,0))))))</f>
        <v>0</v>
      </c>
      <c r="EP77" s="6" t="str">
        <f ca="1">IF(LOG入力!BH77&gt;0,"",IF(EO77=1,$X77,""))</f>
        <v/>
      </c>
      <c r="EQ77" s="6" t="str">
        <f ca="1">IF(LOG入力!BH77&gt;0,"",IF(EO77=1,$Y77,""))</f>
        <v/>
      </c>
      <c r="ER77" s="520" t="str">
        <f ca="1">IF(LOG入力!BH77&gt;0,"",IF(COUNTIF($EP$19:$EP77,EP77)=1,EP77,""))</f>
        <v/>
      </c>
      <c r="ES77" s="520">
        <f ca="1">IF(LOG入力!BH77&gt;0,0,IF((EL77=1),IF(($ER77=""),0,1),0))</f>
        <v>0</v>
      </c>
      <c r="ET77" s="520" t="str">
        <f ca="1">IF(LOG入力!BH77&gt;0,"",IF(COUNTIF($EQ$19:EQ77,EQ77)=1,EQ77,""))</f>
        <v/>
      </c>
      <c r="EU77" s="539">
        <f ca="1">IF(LOG入力!BH77&gt;0,0,IF((EL77=1),IF(($ET77=""),0,1),0))</f>
        <v>0</v>
      </c>
      <c r="EV77" s="71">
        <f t="shared" ca="1" si="102"/>
        <v>0</v>
      </c>
      <c r="EW77" s="6">
        <f t="shared" ca="1" si="103"/>
        <v>0</v>
      </c>
      <c r="EX77" s="6" t="str">
        <f t="shared" ca="1" si="104"/>
        <v/>
      </c>
      <c r="EY77" s="6">
        <f ca="1">IF(LOG入力!BH77&gt;0,0,IF(EW77=0,0,(IF(COUNTIF($EX$19:EX77,EX77)=1,IF($FS$3="N",1,IF(EH77=1,1,0))))))</f>
        <v>0</v>
      </c>
      <c r="EZ77" s="6" t="str">
        <f ca="1">IF(LOG入力!BH77&gt;0,"",IF(EY77=1,$X77,""))</f>
        <v/>
      </c>
      <c r="FA77" s="6" t="str">
        <f ca="1">IF(LOG入力!BH77&gt;0,"",IF(EY77=1,$Y77,""))</f>
        <v/>
      </c>
      <c r="FB77" s="6" t="str">
        <f ca="1">IF(LOG入力!BH77&gt;0,"",IF(COUNTIF($EZ$19:$EZ77,EZ77)=1,EZ77,""))</f>
        <v/>
      </c>
      <c r="FC77" s="6">
        <f ca="1">IF(LOG入力!BH77&gt;0,0,IF((EV77=1),IF(($FB77=""),0,1),0))</f>
        <v>0</v>
      </c>
      <c r="FD77" s="6" t="str">
        <f ca="1">IF(LOG入力!BH77&gt;0,"",IF(COUNTIF($FA$19:FA77,FA77)=1,FA77,""))</f>
        <v/>
      </c>
      <c r="FE77" s="72">
        <f ca="1">IF(LOG入力!BH77&gt;0,0,IF((EV77=1),IF(($FD77=""),0,1),0))</f>
        <v>0</v>
      </c>
      <c r="FF77" s="71">
        <f t="shared" ca="1" si="105"/>
        <v>0</v>
      </c>
      <c r="FG77" s="6">
        <f t="shared" ca="1" si="106"/>
        <v>0</v>
      </c>
      <c r="FH77" s="6" t="str">
        <f t="shared" ca="1" si="107"/>
        <v/>
      </c>
      <c r="FI77" s="6">
        <f ca="1">IF(LOG入力!BH77&gt;0,0,IF(FG77=0,0,(IF(COUNTIF($FH$19:FH77,FH77)=1,IF($FS$3="N",1,IF(EH77=1,1,0))))))</f>
        <v>0</v>
      </c>
      <c r="FJ77" s="6" t="str">
        <f ca="1">IF(LOG入力!BH77&gt;0,"",IF(FI77=1,$X77,""))</f>
        <v/>
      </c>
      <c r="FK77" s="6" t="str">
        <f ca="1">IF(LOG入力!BH77&gt;0,"",IF(FI77=1,$Y77,""))</f>
        <v/>
      </c>
      <c r="FL77" s="6" t="str">
        <f ca="1">IF(LOG入力!BH77&gt;0,"",IF(COUNTIF($FJ$19:$FJ77,FJ77)=1,FJ77,""))</f>
        <v/>
      </c>
      <c r="FM77" s="6">
        <f ca="1">IF(LOG入力!BH77&gt;0,0,IF((FF77=1),IF(($FL77=""),0,1),0))</f>
        <v>0</v>
      </c>
      <c r="FN77" s="6" t="str">
        <f ca="1">IF(LOG入力!BH77&gt;0,"",IF(COUNTIF($FK$19:FK77,FK77)=1,FK77,""))</f>
        <v/>
      </c>
      <c r="FO77" s="72">
        <f ca="1">IF(LOG入力!BH77&gt;0,0,IF((FF77=1),IF(($FN77=""),0,1),0))</f>
        <v>0</v>
      </c>
      <c r="FP77" s="71">
        <f t="shared" ca="1" si="108"/>
        <v>0</v>
      </c>
      <c r="FQ77" s="6">
        <f t="shared" ca="1" si="109"/>
        <v>0</v>
      </c>
      <c r="FR77" s="6" t="str">
        <f t="shared" ca="1" si="110"/>
        <v/>
      </c>
      <c r="FS77" s="6">
        <f ca="1">IF(LOG入力!BH77&gt;0,0,IF(FQ77=0,0,(IF(COUNTIF($FR$19:FR77,FR77)=1,IF($FS$3="N",1,IF(EH77=1,1,0))))))</f>
        <v>0</v>
      </c>
      <c r="FT77" s="6" t="str">
        <f ca="1">IF(LOG入力!BH77&gt;0,"",IF(FS77=1,$X77,""))</f>
        <v/>
      </c>
      <c r="FU77" s="6" t="str">
        <f ca="1">IF(LOG入力!BH77&gt;0,"",IF(FS77=1,$Y77,""))</f>
        <v/>
      </c>
      <c r="FV77" s="6" t="str">
        <f ca="1">IF(LOG入力!BH77&gt;0,"",IF(COUNTIF($FT$19:$FT77,FT77)=1,FT77,""))</f>
        <v/>
      </c>
      <c r="FW77" s="6">
        <f ca="1">IF(LOG入力!BH77&gt;0,0,IF((FP77=1),IF(($FV77=""),0,1),0))</f>
        <v>0</v>
      </c>
      <c r="FX77" s="6" t="str">
        <f ca="1">IF(LOG入力!BH77&gt;0,"",IF(COUNTIF($FU$19:FU77,FU77)=1,FU77,""))</f>
        <v/>
      </c>
      <c r="FY77" s="72">
        <f ca="1">IF(LOG入力!BH77&gt;0,0,IF((FP77=1),IF(($FX77=""),0,1),0))</f>
        <v>0</v>
      </c>
      <c r="FZ77" s="71">
        <f t="shared" ca="1" si="111"/>
        <v>0</v>
      </c>
      <c r="GA77" s="6">
        <f t="shared" ca="1" si="112"/>
        <v>0</v>
      </c>
      <c r="GB77" s="6" t="str">
        <f t="shared" ca="1" si="113"/>
        <v/>
      </c>
      <c r="GC77" s="6">
        <f ca="1">IF(LOG入力!BH77&gt;0,0,IF(GA77=0,0,(IF(COUNTIF($GB$19:GB77,GB77)=1,IF($FS$3="N",1,IF(EH77=1,1,0))))))</f>
        <v>0</v>
      </c>
      <c r="GD77" s="6" t="str">
        <f ca="1">IF(LOG入力!BH77&gt;0,"",IF(GC77=1,$X77,""))</f>
        <v/>
      </c>
      <c r="GE77" s="6" t="str">
        <f ca="1">IF(LOG入力!BH77&gt;0,"",IF(GC77=1,$Y77,""))</f>
        <v/>
      </c>
      <c r="GF77" s="6" t="str">
        <f ca="1">IF(LOG入力!BH77&gt;0,"",IF(COUNTIF($GD$19:$GD77,GD77)=1,GD77,""))</f>
        <v/>
      </c>
      <c r="GG77" s="6">
        <f ca="1">IF(LOG入力!BH77&gt;0,0,IF((FZ77=1),IF(($GF77=""),0,1),0))</f>
        <v>0</v>
      </c>
      <c r="GH77" s="6" t="str">
        <f ca="1">IF(LOG入力!BH77&gt;0,"",IF(COUNTIF($GE$19:GE77,GE77)=1,GE77,""))</f>
        <v/>
      </c>
      <c r="GI77" s="72">
        <f ca="1">IF(LOG入力!BH77&gt;0,0,IF((FZ77=1),IF(($GH77=""),0,1),0))</f>
        <v>0</v>
      </c>
      <c r="GK77" s="455" t="str">
        <f ca="1">IF(V77=1,"",IF(LEN(LOG入力!AS77)=0,"",LOG入力!AS77))</f>
        <v/>
      </c>
      <c r="GL77" s="378" t="str">
        <f t="shared" ca="1" si="114"/>
        <v/>
      </c>
      <c r="GM77" s="378" t="str">
        <f t="shared" ca="1" si="115"/>
        <v/>
      </c>
      <c r="GN77" s="74" t="str">
        <f t="shared" ca="1" si="116"/>
        <v/>
      </c>
      <c r="GO77" s="74" t="str">
        <f t="shared" ca="1" si="117"/>
        <v/>
      </c>
      <c r="GQ77" s="74" t="str">
        <f t="shared" ca="1" si="118"/>
        <v/>
      </c>
      <c r="GR77" s="74" t="str">
        <f t="shared" ca="1" si="119"/>
        <v/>
      </c>
      <c r="GS77" s="74" t="str">
        <f t="shared" ca="1" si="120"/>
        <v/>
      </c>
      <c r="GT77" s="74" t="str">
        <f t="shared" ca="1" si="121"/>
        <v/>
      </c>
      <c r="GU77" s="74" t="str">
        <f t="shared" ca="1" si="122"/>
        <v/>
      </c>
      <c r="GV77" s="74" t="str">
        <f t="shared" ca="1" si="123"/>
        <v/>
      </c>
      <c r="GX77" s="74" t="str">
        <f t="shared" ca="1" si="124"/>
        <v/>
      </c>
      <c r="GY77" s="74" t="str">
        <f t="shared" ca="1" si="125"/>
        <v/>
      </c>
      <c r="GZ77" s="74" t="str">
        <f ca="1">IF(V77=1,"",IF(LOG入力!BH77&gt;0,0,IF(GY77=0,0,IF((VALUE((TYPE(VALUE(J77)))))=16,0,IF(VALUE(J77)&lt;60,1,IF(VALUE(J77)&lt;100,0,IF(VALUE(J77)&lt;600,2,0)))))))</f>
        <v/>
      </c>
      <c r="HA77" s="74" t="str">
        <f t="shared" ca="1" si="126"/>
        <v/>
      </c>
      <c r="HB77" s="74" t="str">
        <f ca="1">IF(V77=1,"",IF(LOG入力!BH77&gt;0,0,IF(HA77=0,0,IF((VALUE((TYPE(VALUE(L77)))))=16,0,IF(VALUE(L77)&lt;60,1,IF(VALUE(L77)&lt;100,0,IF(VALUE(L77)&lt;600,2,0)))))))</f>
        <v/>
      </c>
      <c r="HD77" s="74" t="str">
        <f t="shared" ca="1" si="127"/>
        <v/>
      </c>
      <c r="HF77" s="74" t="str">
        <f t="shared" ca="1" si="128"/>
        <v/>
      </c>
      <c r="HG77" s="74" t="str">
        <f t="shared" ca="1" si="129"/>
        <v/>
      </c>
      <c r="HH77" s="74" t="str">
        <f t="shared" ca="1" si="130"/>
        <v/>
      </c>
      <c r="HI77" s="74" t="str">
        <f t="shared" ca="1" si="131"/>
        <v/>
      </c>
      <c r="HJ77" s="74" t="str">
        <f t="shared" ca="1" si="132"/>
        <v/>
      </c>
      <c r="HK77" s="74" t="str">
        <f t="shared" ca="1" si="133"/>
        <v/>
      </c>
      <c r="HL77" s="74" t="str">
        <f t="shared" ca="1" si="134"/>
        <v/>
      </c>
      <c r="HM77" s="74" t="str">
        <f t="shared" ca="1" si="135"/>
        <v/>
      </c>
      <c r="HN77" s="74" t="str">
        <f t="shared" ca="1" si="136"/>
        <v/>
      </c>
      <c r="HO77" s="529" t="str">
        <f t="shared" ca="1" si="137"/>
        <v/>
      </c>
      <c r="HP77" s="74" t="str">
        <f t="shared" ca="1" si="138"/>
        <v/>
      </c>
      <c r="HQ77" s="74" t="str">
        <f t="shared" ca="1" si="139"/>
        <v/>
      </c>
      <c r="HR77" s="74" t="str">
        <f t="shared" ca="1" si="140"/>
        <v/>
      </c>
      <c r="HS77" s="74" t="str">
        <f t="shared" ca="1" si="141"/>
        <v/>
      </c>
      <c r="HT77" s="74" t="str">
        <f ca="1">IF(V77=1,"",IF(LOG入力!BH77&gt;0,0,IF(DV77=1,0,IF(N77="0",0,IF(SUM(HD77:HS77)&gt;0,1,0)))))</f>
        <v/>
      </c>
    </row>
    <row r="78" spans="1:231" x14ac:dyDescent="0.15">
      <c r="A78" s="5">
        <v>60</v>
      </c>
      <c r="B78" s="487" t="str">
        <f t="shared" ca="1" si="0"/>
        <v/>
      </c>
      <c r="C78" s="548" t="str">
        <f ca="1">LOG入力!AP78</f>
        <v/>
      </c>
      <c r="D78" s="548" t="str">
        <f ca="1">LOG入力!AQ78</f>
        <v/>
      </c>
      <c r="E78" s="548" t="str">
        <f ca="1">LOG入力!AR78</f>
        <v/>
      </c>
      <c r="F78" s="589" t="str">
        <f t="shared" ca="1" si="1"/>
        <v/>
      </c>
      <c r="G78" s="586" t="str">
        <f ca="1">LOG入力!AT78</f>
        <v/>
      </c>
      <c r="H78" s="553" t="str">
        <f ca="1">LOG入力!AU78</f>
        <v/>
      </c>
      <c r="I78" s="587" t="str">
        <f ca="1">LOG入力!AV78</f>
        <v/>
      </c>
      <c r="J78" s="590" t="str">
        <f ca="1">LOG入力!AW78</f>
        <v/>
      </c>
      <c r="K78" s="591" t="str">
        <f ca="1">LOG入力!BJ78</f>
        <v/>
      </c>
      <c r="L78" s="590" t="str">
        <f ca="1">LOG入力!AY78</f>
        <v/>
      </c>
      <c r="M78" s="556" t="str">
        <f ca="1">LOG入力!BK78</f>
        <v/>
      </c>
      <c r="N78" s="588" t="str">
        <f ca="1">IF(V78=1,"",IF(LOG入力!AJ78=1,"1",LOG入力!BA78))</f>
        <v/>
      </c>
      <c r="O78" s="557" t="str">
        <f ca="1">IF(V78=1,"",IF(LEN(LOG入力!O78)=0,"",LOG入力!O78))</f>
        <v/>
      </c>
      <c r="P78" s="336" t="str">
        <f ca="1">IF(V78=1,"",IF($AA$4=1,"",IF(LOG入力!BG78=1,"",CONCATENATE($ER78,$FB78,$FL78,$FV78,$GF78))))</f>
        <v/>
      </c>
      <c r="Q78" s="337" t="str">
        <f ca="1">IF(V78=1,"",IF($AA$4=1,"",IF(LOG入力!BG78=1,"",CONCATENATE($ET78,$FD78,$FN78,$FX78,$GH78))))</f>
        <v/>
      </c>
      <c r="R78" s="338" t="str">
        <f ca="1">IF(V78=1,"",IF($AA$4=1,"",IF(LOG入力!BH78&gt;0,0,AA78)))</f>
        <v/>
      </c>
      <c r="S78" s="558" t="str">
        <f t="shared" ca="1" si="2"/>
        <v/>
      </c>
      <c r="T78" s="680"/>
      <c r="U78" s="38"/>
      <c r="V78" s="196">
        <f ca="1">LOG入力!AN78</f>
        <v>1</v>
      </c>
      <c r="W78" s="38"/>
      <c r="X78" s="516" t="str">
        <f t="shared" ca="1" si="3"/>
        <v/>
      </c>
      <c r="Y78" s="515" t="str">
        <f t="shared" ca="1" si="4"/>
        <v/>
      </c>
      <c r="Z78" s="518" t="str">
        <f t="shared" ca="1" si="5"/>
        <v/>
      </c>
      <c r="AA78" s="574" t="str">
        <f t="shared" ca="1" si="6"/>
        <v/>
      </c>
      <c r="AC78" s="6" t="str">
        <f t="shared" ca="1" si="7"/>
        <v/>
      </c>
      <c r="AD78" s="6" t="str">
        <f t="shared" ca="1" si="8"/>
        <v/>
      </c>
      <c r="AE78" s="6" t="str">
        <f t="shared" ca="1" si="9"/>
        <v/>
      </c>
      <c r="AF78" s="6" t="str">
        <f t="shared" ca="1" si="10"/>
        <v/>
      </c>
      <c r="AG78" s="6" t="str">
        <f t="shared" ca="1" si="11"/>
        <v/>
      </c>
      <c r="AH78" s="6" t="str">
        <f t="shared" ca="1" si="12"/>
        <v/>
      </c>
      <c r="AI78" s="6" t="str">
        <f t="shared" ca="1" si="13"/>
        <v/>
      </c>
      <c r="AJ78" s="6" t="str">
        <f t="shared" ca="1" si="14"/>
        <v/>
      </c>
      <c r="AK78" s="6" t="str">
        <f t="shared" ca="1" si="15"/>
        <v/>
      </c>
      <c r="AL78" s="6" t="str">
        <f t="shared" ca="1" si="16"/>
        <v/>
      </c>
      <c r="AM78" s="6" t="str">
        <f t="shared" ca="1" si="17"/>
        <v/>
      </c>
      <c r="AN78" s="6" t="str">
        <f t="shared" ca="1" si="18"/>
        <v/>
      </c>
      <c r="AO78" s="6" t="str">
        <f t="shared" ca="1" si="19"/>
        <v/>
      </c>
      <c r="AP78" s="6" t="str">
        <f t="shared" ca="1" si="20"/>
        <v/>
      </c>
      <c r="AQ78" s="6" t="str">
        <f t="shared" ca="1" si="21"/>
        <v/>
      </c>
      <c r="AR78" s="6" t="str">
        <f t="shared" ca="1" si="22"/>
        <v/>
      </c>
      <c r="AS78" s="6" t="str">
        <f t="shared" ca="1" si="23"/>
        <v/>
      </c>
      <c r="AT78" s="6" t="str">
        <f t="shared" ca="1" si="24"/>
        <v/>
      </c>
      <c r="AU78" s="6" t="str">
        <f t="shared" ca="1" si="25"/>
        <v/>
      </c>
      <c r="AV78" s="6" t="str">
        <f t="shared" ca="1" si="26"/>
        <v/>
      </c>
      <c r="AW78" s="6" t="str">
        <f t="shared" ca="1" si="27"/>
        <v/>
      </c>
      <c r="AY78" s="6" t="str">
        <f t="shared" ca="1" si="28"/>
        <v/>
      </c>
      <c r="AZ78" s="6" t="str">
        <f t="shared" ca="1" si="29"/>
        <v/>
      </c>
      <c r="BA78" s="6" t="str">
        <f t="shared" ca="1" si="30"/>
        <v/>
      </c>
      <c r="BB78" s="6" t="str">
        <f t="shared" ca="1" si="31"/>
        <v/>
      </c>
      <c r="BC78" s="6" t="str">
        <f t="shared" ca="1" si="32"/>
        <v/>
      </c>
      <c r="BD78" s="6" t="str">
        <f t="shared" ca="1" si="33"/>
        <v/>
      </c>
      <c r="BE78" s="6" t="str">
        <f t="shared" ca="1" si="34"/>
        <v/>
      </c>
      <c r="BF78" s="6" t="str">
        <f t="shared" ca="1" si="35"/>
        <v/>
      </c>
      <c r="BG78" s="6" t="str">
        <f t="shared" ca="1" si="36"/>
        <v/>
      </c>
      <c r="BH78" s="6" t="str">
        <f t="shared" ca="1" si="37"/>
        <v/>
      </c>
      <c r="BI78" s="6" t="str">
        <f t="shared" ca="1" si="38"/>
        <v/>
      </c>
      <c r="BJ78" s="6" t="str">
        <f t="shared" ca="1" si="39"/>
        <v/>
      </c>
      <c r="BK78" s="6" t="str">
        <f t="shared" ca="1" si="40"/>
        <v/>
      </c>
      <c r="BL78" s="6" t="str">
        <f t="shared" ca="1" si="41"/>
        <v/>
      </c>
      <c r="BM78" s="6" t="str">
        <f t="shared" ca="1" si="42"/>
        <v/>
      </c>
      <c r="BN78" s="6" t="str">
        <f t="shared" ca="1" si="43"/>
        <v/>
      </c>
      <c r="BO78" s="6" t="str">
        <f t="shared" ca="1" si="44"/>
        <v/>
      </c>
      <c r="BP78" s="6" t="str">
        <f t="shared" ca="1" si="45"/>
        <v/>
      </c>
      <c r="BQ78" s="6" t="str">
        <f t="shared" ca="1" si="46"/>
        <v/>
      </c>
      <c r="BR78" s="6" t="str">
        <f t="shared" ca="1" si="47"/>
        <v/>
      </c>
      <c r="BS78" s="6" t="str">
        <f t="shared" ca="1" si="48"/>
        <v/>
      </c>
      <c r="BU78" s="6" t="str">
        <f t="shared" ca="1" si="49"/>
        <v/>
      </c>
      <c r="BW78" s="515" t="str">
        <f t="shared" ca="1" si="50"/>
        <v/>
      </c>
      <c r="BX78" s="515">
        <f t="shared" ca="1" si="51"/>
        <v>0</v>
      </c>
      <c r="BY78" s="515" t="str">
        <f t="shared" ca="1" si="52"/>
        <v/>
      </c>
      <c r="CA78" s="6">
        <f t="shared" ca="1" si="53"/>
        <v>1</v>
      </c>
      <c r="CC78" s="523" t="str">
        <f t="shared" ca="1" si="54"/>
        <v/>
      </c>
      <c r="CE78" s="6" t="str">
        <f t="shared" ca="1" si="55"/>
        <v/>
      </c>
      <c r="CG78" s="524" t="str">
        <f ca="1">IF(V78=1,"",IF($AA$4=1,"",IF(LOG入力!BH78&gt;0,"",IF(N78=0,"",IF(DX78=1,"",IF(HT78=0,"","★"))))))</f>
        <v/>
      </c>
      <c r="CI78" s="74" t="str">
        <f t="shared" ca="1" si="56"/>
        <v/>
      </c>
      <c r="CK78" s="525" t="str">
        <f ca="1">IF(V78=1,"",IF(LOG入力!BH78&gt;0,1,0))</f>
        <v/>
      </c>
      <c r="CL78" s="74" t="str">
        <f t="shared" ca="1" si="57"/>
        <v/>
      </c>
      <c r="CN78" s="74" t="str">
        <f t="shared" ca="1" si="58"/>
        <v/>
      </c>
      <c r="CO78" s="74" t="str">
        <f t="shared" ca="1" si="59"/>
        <v/>
      </c>
      <c r="CQ78" s="74" t="str">
        <f t="shared" ca="1" si="60"/>
        <v/>
      </c>
      <c r="CR78" s="74" t="str">
        <f t="shared" ca="1" si="61"/>
        <v/>
      </c>
      <c r="CS78" s="74" t="str">
        <f t="shared" ca="1" si="62"/>
        <v/>
      </c>
      <c r="CT78" s="74" t="str">
        <f t="shared" ca="1" si="63"/>
        <v/>
      </c>
      <c r="CU78" s="74" t="str">
        <f t="shared" ca="1" si="64"/>
        <v/>
      </c>
      <c r="CV78" s="74" t="str">
        <f t="shared" ca="1" si="65"/>
        <v/>
      </c>
      <c r="CW78" s="74" t="str">
        <f t="shared" ca="1" si="66"/>
        <v/>
      </c>
      <c r="CX78" s="74" t="str">
        <f t="shared" ca="1" si="67"/>
        <v/>
      </c>
      <c r="CY78" s="74" t="str">
        <f t="shared" ca="1" si="68"/>
        <v/>
      </c>
      <c r="CZ78" s="74" t="str">
        <f t="shared" ca="1" si="69"/>
        <v/>
      </c>
      <c r="DA78" s="74" t="str">
        <f t="shared" ca="1" si="70"/>
        <v/>
      </c>
      <c r="DB78" s="74" t="str">
        <f t="shared" ca="1" si="71"/>
        <v/>
      </c>
      <c r="DD78" s="74" t="str">
        <f t="shared" ca="1" si="72"/>
        <v/>
      </c>
      <c r="DE78" s="74" t="str">
        <f t="shared" ca="1" si="73"/>
        <v/>
      </c>
      <c r="DF78" s="74" t="str">
        <f t="shared" ca="1" si="74"/>
        <v/>
      </c>
      <c r="DG78" s="74" t="str">
        <f t="shared" ca="1" si="75"/>
        <v/>
      </c>
      <c r="DH78" s="74" t="str">
        <f t="shared" ca="1" si="76"/>
        <v/>
      </c>
      <c r="DI78" s="74" t="str">
        <f t="shared" ca="1" si="77"/>
        <v/>
      </c>
      <c r="DJ78" s="74" t="str">
        <f t="shared" ca="1" si="78"/>
        <v/>
      </c>
      <c r="DK78" s="74" t="str">
        <f t="shared" ca="1" si="79"/>
        <v/>
      </c>
      <c r="DL78" s="74" t="str">
        <f t="shared" ca="1" si="80"/>
        <v/>
      </c>
      <c r="DM78" s="74" t="str">
        <f t="shared" ca="1" si="81"/>
        <v/>
      </c>
      <c r="DN78" s="74" t="str">
        <f t="shared" ca="1" si="82"/>
        <v/>
      </c>
      <c r="DO78" s="74" t="str">
        <f t="shared" ca="1" si="83"/>
        <v/>
      </c>
      <c r="DQ78" s="74" t="str">
        <f t="shared" ca="1" si="84"/>
        <v/>
      </c>
      <c r="DS78" s="74" t="str">
        <f t="shared" ca="1" si="85"/>
        <v/>
      </c>
      <c r="DT78" s="74" t="str">
        <f t="shared" ca="1" si="86"/>
        <v/>
      </c>
      <c r="DV78" s="525" t="str">
        <f t="shared" ca="1" si="87"/>
        <v/>
      </c>
      <c r="DW78" s="74" t="str">
        <f t="shared" ca="1" si="88"/>
        <v/>
      </c>
      <c r="DX78" s="485" t="str">
        <f t="shared" ca="1" si="89"/>
        <v/>
      </c>
      <c r="DY78" s="74" t="str">
        <f t="shared" ca="1" si="90"/>
        <v/>
      </c>
      <c r="DZ78" s="74" t="str">
        <f t="shared" ca="1" si="91"/>
        <v/>
      </c>
      <c r="EA78" s="74" t="str">
        <f t="shared" ca="1" si="92"/>
        <v/>
      </c>
      <c r="EC78" s="74" t="str">
        <f t="shared" ca="1" si="93"/>
        <v/>
      </c>
      <c r="ED78" s="74" t="str">
        <f t="shared" ca="1" si="94"/>
        <v/>
      </c>
      <c r="EE78" s="74" t="str">
        <f t="shared" ca="1" si="95"/>
        <v/>
      </c>
      <c r="EG78" s="479" t="str">
        <f ca="1">IF(V78=1,"",IF(LOG入力!BH78&gt;0,0,IF(CG78="★",0,IF(R78=1,0,IF(N78=0,0,1)))))</f>
        <v/>
      </c>
      <c r="EH78" s="483" t="str">
        <f t="shared" ca="1" si="96"/>
        <v/>
      </c>
      <c r="EI78" s="483" t="str">
        <f t="shared" ca="1" si="97"/>
        <v/>
      </c>
      <c r="EJ78" s="483" t="str">
        <f t="shared" ca="1" si="98"/>
        <v/>
      </c>
      <c r="EL78" s="71">
        <f t="shared" ca="1" si="99"/>
        <v>0</v>
      </c>
      <c r="EM78" s="6">
        <f t="shared" ca="1" si="100"/>
        <v>0</v>
      </c>
      <c r="EN78" s="6" t="str">
        <f t="shared" ca="1" si="101"/>
        <v/>
      </c>
      <c r="EO78" s="6">
        <f ca="1">IF(LOG入力!BH78&gt;0,0,IF(EM78=0,0,(IF(COUNTIF($EN$19:EN78,EN78)=1,IF($FS$3="N",1,IF(EH78=1,1,0))))))</f>
        <v>0</v>
      </c>
      <c r="EP78" s="6" t="str">
        <f ca="1">IF(LOG入力!BH78&gt;0,"",IF(EO78=1,$X78,""))</f>
        <v/>
      </c>
      <c r="EQ78" s="6" t="str">
        <f ca="1">IF(LOG入力!BH78&gt;0,"",IF(EO78=1,$Y78,""))</f>
        <v/>
      </c>
      <c r="ER78" s="520" t="str">
        <f ca="1">IF(LOG入力!BH78&gt;0,"",IF(COUNTIF($EP$19:$EP78,EP78)=1,EP78,""))</f>
        <v/>
      </c>
      <c r="ES78" s="520">
        <f ca="1">IF(LOG入力!BH78&gt;0,0,IF((EL78=1),IF(($ER78=""),0,1),0))</f>
        <v>0</v>
      </c>
      <c r="ET78" s="520" t="str">
        <f ca="1">IF(LOG入力!BH78&gt;0,"",IF(COUNTIF($EQ$19:EQ78,EQ78)=1,EQ78,""))</f>
        <v/>
      </c>
      <c r="EU78" s="539">
        <f ca="1">IF(LOG入力!BH78&gt;0,0,IF((EL78=1),IF(($ET78=""),0,1),0))</f>
        <v>0</v>
      </c>
      <c r="EV78" s="71">
        <f t="shared" ca="1" si="102"/>
        <v>0</v>
      </c>
      <c r="EW78" s="6">
        <f t="shared" ca="1" si="103"/>
        <v>0</v>
      </c>
      <c r="EX78" s="6" t="str">
        <f t="shared" ca="1" si="104"/>
        <v/>
      </c>
      <c r="EY78" s="6">
        <f ca="1">IF(LOG入力!BH78&gt;0,0,IF(EW78=0,0,(IF(COUNTIF($EX$19:EX78,EX78)=1,IF($FS$3="N",1,IF(EH78=1,1,0))))))</f>
        <v>0</v>
      </c>
      <c r="EZ78" s="6" t="str">
        <f ca="1">IF(LOG入力!BH78&gt;0,"",IF(EY78=1,$X78,""))</f>
        <v/>
      </c>
      <c r="FA78" s="6" t="str">
        <f ca="1">IF(LOG入力!BH78&gt;0,"",IF(EY78=1,$Y78,""))</f>
        <v/>
      </c>
      <c r="FB78" s="6" t="str">
        <f ca="1">IF(LOG入力!BH78&gt;0,"",IF(COUNTIF($EZ$19:$EZ78,EZ78)=1,EZ78,""))</f>
        <v/>
      </c>
      <c r="FC78" s="6">
        <f ca="1">IF(LOG入力!BH78&gt;0,0,IF((EV78=1),IF(($FB78=""),0,1),0))</f>
        <v>0</v>
      </c>
      <c r="FD78" s="6" t="str">
        <f ca="1">IF(LOG入力!BH78&gt;0,"",IF(COUNTIF($FA$19:FA78,FA78)=1,FA78,""))</f>
        <v/>
      </c>
      <c r="FE78" s="72">
        <f ca="1">IF(LOG入力!BH78&gt;0,0,IF((EV78=1),IF(($FD78=""),0,1),0))</f>
        <v>0</v>
      </c>
      <c r="FF78" s="71">
        <f t="shared" ca="1" si="105"/>
        <v>0</v>
      </c>
      <c r="FG78" s="6">
        <f t="shared" ca="1" si="106"/>
        <v>0</v>
      </c>
      <c r="FH78" s="6" t="str">
        <f t="shared" ca="1" si="107"/>
        <v/>
      </c>
      <c r="FI78" s="6">
        <f ca="1">IF(LOG入力!BH78&gt;0,0,IF(FG78=0,0,(IF(COUNTIF($FH$19:FH78,FH78)=1,IF($FS$3="N",1,IF(EH78=1,1,0))))))</f>
        <v>0</v>
      </c>
      <c r="FJ78" s="6" t="str">
        <f ca="1">IF(LOG入力!BH78&gt;0,"",IF(FI78=1,$X78,""))</f>
        <v/>
      </c>
      <c r="FK78" s="6" t="str">
        <f ca="1">IF(LOG入力!BH78&gt;0,"",IF(FI78=1,$Y78,""))</f>
        <v/>
      </c>
      <c r="FL78" s="6" t="str">
        <f ca="1">IF(LOG入力!BH78&gt;0,"",IF(COUNTIF($FJ$19:$FJ78,FJ78)=1,FJ78,""))</f>
        <v/>
      </c>
      <c r="FM78" s="6">
        <f ca="1">IF(LOG入力!BH78&gt;0,0,IF((FF78=1),IF(($FL78=""),0,1),0))</f>
        <v>0</v>
      </c>
      <c r="FN78" s="6" t="str">
        <f ca="1">IF(LOG入力!BH78&gt;0,"",IF(COUNTIF($FK$19:FK78,FK78)=1,FK78,""))</f>
        <v/>
      </c>
      <c r="FO78" s="72">
        <f ca="1">IF(LOG入力!BH78&gt;0,0,IF((FF78=1),IF(($FN78=""),0,1),0))</f>
        <v>0</v>
      </c>
      <c r="FP78" s="71">
        <f t="shared" ca="1" si="108"/>
        <v>0</v>
      </c>
      <c r="FQ78" s="6">
        <f t="shared" ca="1" si="109"/>
        <v>0</v>
      </c>
      <c r="FR78" s="6" t="str">
        <f t="shared" ca="1" si="110"/>
        <v/>
      </c>
      <c r="FS78" s="6">
        <f ca="1">IF(LOG入力!BH78&gt;0,0,IF(FQ78=0,0,(IF(COUNTIF($FR$19:FR78,FR78)=1,IF($FS$3="N",1,IF(EH78=1,1,0))))))</f>
        <v>0</v>
      </c>
      <c r="FT78" s="6" t="str">
        <f ca="1">IF(LOG入力!BH78&gt;0,"",IF(FS78=1,$X78,""))</f>
        <v/>
      </c>
      <c r="FU78" s="6" t="str">
        <f ca="1">IF(LOG入力!BH78&gt;0,"",IF(FS78=1,$Y78,""))</f>
        <v/>
      </c>
      <c r="FV78" s="6" t="str">
        <f ca="1">IF(LOG入力!BH78&gt;0,"",IF(COUNTIF($FT$19:$FT78,FT78)=1,FT78,""))</f>
        <v/>
      </c>
      <c r="FW78" s="6">
        <f ca="1">IF(LOG入力!BH78&gt;0,0,IF((FP78=1),IF(($FV78=""),0,1),0))</f>
        <v>0</v>
      </c>
      <c r="FX78" s="6" t="str">
        <f ca="1">IF(LOG入力!BH78&gt;0,"",IF(COUNTIF($FU$19:FU78,FU78)=1,FU78,""))</f>
        <v/>
      </c>
      <c r="FY78" s="72">
        <f ca="1">IF(LOG入力!BH78&gt;0,0,IF((FP78=1),IF(($FX78=""),0,1),0))</f>
        <v>0</v>
      </c>
      <c r="FZ78" s="71">
        <f t="shared" ca="1" si="111"/>
        <v>0</v>
      </c>
      <c r="GA78" s="6">
        <f t="shared" ca="1" si="112"/>
        <v>0</v>
      </c>
      <c r="GB78" s="6" t="str">
        <f t="shared" ca="1" si="113"/>
        <v/>
      </c>
      <c r="GC78" s="6">
        <f ca="1">IF(LOG入力!BH78&gt;0,0,IF(GA78=0,0,(IF(COUNTIF($GB$19:GB78,GB78)=1,IF($FS$3="N",1,IF(EH78=1,1,0))))))</f>
        <v>0</v>
      </c>
      <c r="GD78" s="6" t="str">
        <f ca="1">IF(LOG入力!BH78&gt;0,"",IF(GC78=1,$X78,""))</f>
        <v/>
      </c>
      <c r="GE78" s="6" t="str">
        <f ca="1">IF(LOG入力!BH78&gt;0,"",IF(GC78=1,$Y78,""))</f>
        <v/>
      </c>
      <c r="GF78" s="6" t="str">
        <f ca="1">IF(LOG入力!BH78&gt;0,"",IF(COUNTIF($GD$19:$GD78,GD78)=1,GD78,""))</f>
        <v/>
      </c>
      <c r="GG78" s="6">
        <f ca="1">IF(LOG入力!BH78&gt;0,0,IF((FZ78=1),IF(($GF78=""),0,1),0))</f>
        <v>0</v>
      </c>
      <c r="GH78" s="6" t="str">
        <f ca="1">IF(LOG入力!BH78&gt;0,"",IF(COUNTIF($GE$19:GE78,GE78)=1,GE78,""))</f>
        <v/>
      </c>
      <c r="GI78" s="72">
        <f ca="1">IF(LOG入力!BH78&gt;0,0,IF((FZ78=1),IF(($GH78=""),0,1),0))</f>
        <v>0</v>
      </c>
      <c r="GK78" s="455" t="str">
        <f ca="1">IF(V78=1,"",IF(LEN(LOG入力!AS78)=0,"",LOG入力!AS78))</f>
        <v/>
      </c>
      <c r="GL78" s="378" t="str">
        <f t="shared" ca="1" si="114"/>
        <v/>
      </c>
      <c r="GM78" s="378" t="str">
        <f t="shared" ca="1" si="115"/>
        <v/>
      </c>
      <c r="GN78" s="74" t="str">
        <f t="shared" ca="1" si="116"/>
        <v/>
      </c>
      <c r="GO78" s="74" t="str">
        <f t="shared" ca="1" si="117"/>
        <v/>
      </c>
      <c r="GQ78" s="74" t="str">
        <f t="shared" ca="1" si="118"/>
        <v/>
      </c>
      <c r="GR78" s="74" t="str">
        <f t="shared" ca="1" si="119"/>
        <v/>
      </c>
      <c r="GS78" s="74" t="str">
        <f t="shared" ca="1" si="120"/>
        <v/>
      </c>
      <c r="GT78" s="74" t="str">
        <f t="shared" ca="1" si="121"/>
        <v/>
      </c>
      <c r="GU78" s="74" t="str">
        <f t="shared" ca="1" si="122"/>
        <v/>
      </c>
      <c r="GV78" s="74" t="str">
        <f t="shared" ca="1" si="123"/>
        <v/>
      </c>
      <c r="GX78" s="74" t="str">
        <f t="shared" ca="1" si="124"/>
        <v/>
      </c>
      <c r="GY78" s="74" t="str">
        <f t="shared" ca="1" si="125"/>
        <v/>
      </c>
      <c r="GZ78" s="74" t="str">
        <f ca="1">IF(V78=1,"",IF(LOG入力!BH78&gt;0,0,IF(GY78=0,0,IF((VALUE((TYPE(VALUE(J78)))))=16,0,IF(VALUE(J78)&lt;60,1,IF(VALUE(J78)&lt;100,0,IF(VALUE(J78)&lt;600,2,0)))))))</f>
        <v/>
      </c>
      <c r="HA78" s="74" t="str">
        <f t="shared" ca="1" si="126"/>
        <v/>
      </c>
      <c r="HB78" s="74" t="str">
        <f ca="1">IF(V78=1,"",IF(LOG入力!BH78&gt;0,0,IF(HA78=0,0,IF((VALUE((TYPE(VALUE(L78)))))=16,0,IF(VALUE(L78)&lt;60,1,IF(VALUE(L78)&lt;100,0,IF(VALUE(L78)&lt;600,2,0)))))))</f>
        <v/>
      </c>
      <c r="HD78" s="74" t="str">
        <f t="shared" ca="1" si="127"/>
        <v/>
      </c>
      <c r="HF78" s="74" t="str">
        <f t="shared" ca="1" si="128"/>
        <v/>
      </c>
      <c r="HG78" s="74" t="str">
        <f t="shared" ca="1" si="129"/>
        <v/>
      </c>
      <c r="HH78" s="74" t="str">
        <f t="shared" ca="1" si="130"/>
        <v/>
      </c>
      <c r="HI78" s="74" t="str">
        <f t="shared" ca="1" si="131"/>
        <v/>
      </c>
      <c r="HJ78" s="74" t="str">
        <f t="shared" ca="1" si="132"/>
        <v/>
      </c>
      <c r="HK78" s="74" t="str">
        <f t="shared" ca="1" si="133"/>
        <v/>
      </c>
      <c r="HL78" s="74" t="str">
        <f t="shared" ca="1" si="134"/>
        <v/>
      </c>
      <c r="HM78" s="74" t="str">
        <f t="shared" ca="1" si="135"/>
        <v/>
      </c>
      <c r="HN78" s="74" t="str">
        <f t="shared" ca="1" si="136"/>
        <v/>
      </c>
      <c r="HO78" s="529" t="str">
        <f t="shared" ca="1" si="137"/>
        <v/>
      </c>
      <c r="HP78" s="74" t="str">
        <f t="shared" ca="1" si="138"/>
        <v/>
      </c>
      <c r="HQ78" s="74" t="str">
        <f t="shared" ca="1" si="139"/>
        <v/>
      </c>
      <c r="HR78" s="74" t="str">
        <f t="shared" ca="1" si="140"/>
        <v/>
      </c>
      <c r="HS78" s="74" t="str">
        <f t="shared" ca="1" si="141"/>
        <v/>
      </c>
      <c r="HT78" s="74" t="str">
        <f ca="1">IF(V78=1,"",IF(LOG入力!BH78&gt;0,0,IF(DV78=1,0,IF(N78="0",0,IF(SUM(HD78:HS78)&gt;0,1,0)))))</f>
        <v/>
      </c>
    </row>
    <row r="79" spans="1:231" x14ac:dyDescent="0.15">
      <c r="A79" s="5"/>
      <c r="B79" s="560" t="str">
        <f t="shared" ca="1" si="0"/>
        <v/>
      </c>
      <c r="C79" s="561" t="str">
        <f ca="1">LOG入力!AP79</f>
        <v/>
      </c>
      <c r="D79" s="562" t="str">
        <f ca="1">LOG入力!AQ79</f>
        <v/>
      </c>
      <c r="E79" s="562" t="str">
        <f ca="1">LOG入力!AR79</f>
        <v/>
      </c>
      <c r="F79" s="563" t="str">
        <f t="shared" ca="1" si="1"/>
        <v/>
      </c>
      <c r="G79" s="582" t="str">
        <f ca="1">LOG入力!AT79</f>
        <v/>
      </c>
      <c r="H79" s="507" t="str">
        <f ca="1">LOG入力!AU79</f>
        <v/>
      </c>
      <c r="I79" s="507" t="str">
        <f ca="1">LOG入力!AV79</f>
        <v/>
      </c>
      <c r="J79" s="583" t="str">
        <f ca="1">LOG入力!AW79</f>
        <v/>
      </c>
      <c r="K79" s="584" t="str">
        <f ca="1">LOG入力!BJ79</f>
        <v/>
      </c>
      <c r="L79" s="583" t="str">
        <f ca="1">LOG入力!AY79</f>
        <v/>
      </c>
      <c r="M79" s="566" t="str">
        <f ca="1">LOG入力!BK79</f>
        <v/>
      </c>
      <c r="N79" s="567" t="str">
        <f ca="1">IF(V79=1,"",IF(LOG入力!AJ79=1,"1",LOG入力!BA79))</f>
        <v/>
      </c>
      <c r="O79" s="568" t="str">
        <f ca="1">IF(V79=1,"",IF(LEN(LOG入力!O79)=0,"",LOG入力!O79))</f>
        <v/>
      </c>
      <c r="P79" s="569" t="str">
        <f ca="1">IF(V79=1,"",IF($AA$4=1,"",IF(LOG入力!BG79=1,"",CONCATENATE($ER79,$FB79,$FL79,$FV79,$GF79))))</f>
        <v/>
      </c>
      <c r="Q79" s="569" t="str">
        <f ca="1">IF(V79=1,"",IF($AA$4=1,"",IF(LOG入力!BG79=1,"",CONCATENATE($ET79,$FD79,$FN79,$FX79,$GH79))))</f>
        <v/>
      </c>
      <c r="R79" s="292" t="str">
        <f ca="1">IF(V79=1,"",IF($AA$4=1,"",IF(LOG入力!BH79&gt;0,0,AA79)))</f>
        <v/>
      </c>
      <c r="S79" s="293" t="str">
        <f t="shared" ca="1" si="2"/>
        <v/>
      </c>
      <c r="T79" s="680"/>
      <c r="U79" s="38"/>
      <c r="V79" s="196">
        <f ca="1">LOG入力!AN79</f>
        <v>1</v>
      </c>
      <c r="W79" s="38"/>
      <c r="X79" s="516" t="str">
        <f t="shared" ca="1" si="3"/>
        <v/>
      </c>
      <c r="Y79" s="515" t="str">
        <f t="shared" ca="1" si="4"/>
        <v/>
      </c>
      <c r="Z79" s="518" t="str">
        <f t="shared" ca="1" si="5"/>
        <v/>
      </c>
      <c r="AA79" s="574" t="str">
        <f t="shared" ca="1" si="6"/>
        <v/>
      </c>
      <c r="AC79" s="6" t="str">
        <f t="shared" ca="1" si="7"/>
        <v/>
      </c>
      <c r="AD79" s="6" t="str">
        <f t="shared" ca="1" si="8"/>
        <v/>
      </c>
      <c r="AE79" s="6" t="str">
        <f t="shared" ca="1" si="9"/>
        <v/>
      </c>
      <c r="AF79" s="6" t="str">
        <f t="shared" ca="1" si="10"/>
        <v/>
      </c>
      <c r="AG79" s="6" t="str">
        <f t="shared" ca="1" si="11"/>
        <v/>
      </c>
      <c r="AH79" s="6" t="str">
        <f t="shared" ca="1" si="12"/>
        <v/>
      </c>
      <c r="AI79" s="6" t="str">
        <f t="shared" ca="1" si="13"/>
        <v/>
      </c>
      <c r="AJ79" s="6" t="str">
        <f t="shared" ca="1" si="14"/>
        <v/>
      </c>
      <c r="AK79" s="6" t="str">
        <f t="shared" ca="1" si="15"/>
        <v/>
      </c>
      <c r="AL79" s="6" t="str">
        <f t="shared" ca="1" si="16"/>
        <v/>
      </c>
      <c r="AM79" s="6" t="str">
        <f t="shared" ca="1" si="17"/>
        <v/>
      </c>
      <c r="AN79" s="6" t="str">
        <f t="shared" ca="1" si="18"/>
        <v/>
      </c>
      <c r="AO79" s="6" t="str">
        <f t="shared" ca="1" si="19"/>
        <v/>
      </c>
      <c r="AP79" s="6" t="str">
        <f t="shared" ca="1" si="20"/>
        <v/>
      </c>
      <c r="AQ79" s="6" t="str">
        <f t="shared" ca="1" si="21"/>
        <v/>
      </c>
      <c r="AR79" s="6" t="str">
        <f t="shared" ca="1" si="22"/>
        <v/>
      </c>
      <c r="AS79" s="6" t="str">
        <f t="shared" ca="1" si="23"/>
        <v/>
      </c>
      <c r="AT79" s="6" t="str">
        <f t="shared" ca="1" si="24"/>
        <v/>
      </c>
      <c r="AU79" s="6" t="str">
        <f t="shared" ca="1" si="25"/>
        <v/>
      </c>
      <c r="AV79" s="6" t="str">
        <f t="shared" ca="1" si="26"/>
        <v/>
      </c>
      <c r="AW79" s="6" t="str">
        <f t="shared" ca="1" si="27"/>
        <v/>
      </c>
      <c r="AY79" s="6" t="str">
        <f t="shared" ca="1" si="28"/>
        <v/>
      </c>
      <c r="AZ79" s="6" t="str">
        <f t="shared" ca="1" si="29"/>
        <v/>
      </c>
      <c r="BA79" s="6" t="str">
        <f t="shared" ca="1" si="30"/>
        <v/>
      </c>
      <c r="BB79" s="6" t="str">
        <f t="shared" ca="1" si="31"/>
        <v/>
      </c>
      <c r="BC79" s="6" t="str">
        <f t="shared" ca="1" si="32"/>
        <v/>
      </c>
      <c r="BD79" s="6" t="str">
        <f t="shared" ca="1" si="33"/>
        <v/>
      </c>
      <c r="BE79" s="6" t="str">
        <f t="shared" ca="1" si="34"/>
        <v/>
      </c>
      <c r="BF79" s="6" t="str">
        <f t="shared" ca="1" si="35"/>
        <v/>
      </c>
      <c r="BG79" s="6" t="str">
        <f t="shared" ca="1" si="36"/>
        <v/>
      </c>
      <c r="BH79" s="6" t="str">
        <f t="shared" ca="1" si="37"/>
        <v/>
      </c>
      <c r="BI79" s="6" t="str">
        <f t="shared" ca="1" si="38"/>
        <v/>
      </c>
      <c r="BJ79" s="6" t="str">
        <f t="shared" ca="1" si="39"/>
        <v/>
      </c>
      <c r="BK79" s="6" t="str">
        <f t="shared" ca="1" si="40"/>
        <v/>
      </c>
      <c r="BL79" s="6" t="str">
        <f t="shared" ca="1" si="41"/>
        <v/>
      </c>
      <c r="BM79" s="6" t="str">
        <f t="shared" ca="1" si="42"/>
        <v/>
      </c>
      <c r="BN79" s="6" t="str">
        <f t="shared" ca="1" si="43"/>
        <v/>
      </c>
      <c r="BO79" s="6" t="str">
        <f t="shared" ca="1" si="44"/>
        <v/>
      </c>
      <c r="BP79" s="6" t="str">
        <f t="shared" ca="1" si="45"/>
        <v/>
      </c>
      <c r="BQ79" s="6" t="str">
        <f t="shared" ca="1" si="46"/>
        <v/>
      </c>
      <c r="BR79" s="6" t="str">
        <f t="shared" ca="1" si="47"/>
        <v/>
      </c>
      <c r="BS79" s="6" t="str">
        <f t="shared" ca="1" si="48"/>
        <v/>
      </c>
      <c r="BU79" s="6" t="str">
        <f t="shared" ca="1" si="49"/>
        <v/>
      </c>
      <c r="BW79" s="515" t="str">
        <f t="shared" ca="1" si="50"/>
        <v/>
      </c>
      <c r="BX79" s="515">
        <f t="shared" ca="1" si="51"/>
        <v>0</v>
      </c>
      <c r="BY79" s="515" t="str">
        <f t="shared" ca="1" si="52"/>
        <v/>
      </c>
      <c r="CA79" s="6">
        <f t="shared" ca="1" si="53"/>
        <v>1</v>
      </c>
      <c r="CC79" s="523" t="str">
        <f t="shared" ca="1" si="54"/>
        <v/>
      </c>
      <c r="CE79" s="6" t="str">
        <f t="shared" ca="1" si="55"/>
        <v/>
      </c>
      <c r="CG79" s="524" t="str">
        <f ca="1">IF(V79=1,"",IF($AA$4=1,"",IF(LOG入力!BH79&gt;0,"",IF(N79=0,"",IF(DX79=1,"",IF(HT79=0,"","★"))))))</f>
        <v/>
      </c>
      <c r="CI79" s="74" t="str">
        <f t="shared" ca="1" si="56"/>
        <v/>
      </c>
      <c r="CK79" s="525" t="str">
        <f ca="1">IF(V79=1,"",IF(LOG入力!BH79&gt;0,1,0))</f>
        <v/>
      </c>
      <c r="CL79" s="74" t="str">
        <f t="shared" ca="1" si="57"/>
        <v/>
      </c>
      <c r="CN79" s="74" t="str">
        <f t="shared" ca="1" si="58"/>
        <v/>
      </c>
      <c r="CO79" s="74" t="str">
        <f t="shared" ca="1" si="59"/>
        <v/>
      </c>
      <c r="CQ79" s="74" t="str">
        <f t="shared" ca="1" si="60"/>
        <v/>
      </c>
      <c r="CR79" s="74" t="str">
        <f t="shared" ca="1" si="61"/>
        <v/>
      </c>
      <c r="CS79" s="74" t="str">
        <f t="shared" ca="1" si="62"/>
        <v/>
      </c>
      <c r="CT79" s="74" t="str">
        <f t="shared" ca="1" si="63"/>
        <v/>
      </c>
      <c r="CU79" s="74" t="str">
        <f t="shared" ca="1" si="64"/>
        <v/>
      </c>
      <c r="CV79" s="74" t="str">
        <f t="shared" ca="1" si="65"/>
        <v/>
      </c>
      <c r="CW79" s="74" t="str">
        <f t="shared" ca="1" si="66"/>
        <v/>
      </c>
      <c r="CX79" s="74" t="str">
        <f t="shared" ca="1" si="67"/>
        <v/>
      </c>
      <c r="CY79" s="74" t="str">
        <f t="shared" ca="1" si="68"/>
        <v/>
      </c>
      <c r="CZ79" s="74" t="str">
        <f t="shared" ca="1" si="69"/>
        <v/>
      </c>
      <c r="DA79" s="74" t="str">
        <f t="shared" ca="1" si="70"/>
        <v/>
      </c>
      <c r="DB79" s="74" t="str">
        <f t="shared" ca="1" si="71"/>
        <v/>
      </c>
      <c r="DD79" s="74" t="str">
        <f t="shared" ca="1" si="72"/>
        <v/>
      </c>
      <c r="DE79" s="74" t="str">
        <f t="shared" ca="1" si="73"/>
        <v/>
      </c>
      <c r="DF79" s="74" t="str">
        <f t="shared" ca="1" si="74"/>
        <v/>
      </c>
      <c r="DG79" s="74" t="str">
        <f t="shared" ca="1" si="75"/>
        <v/>
      </c>
      <c r="DH79" s="74" t="str">
        <f t="shared" ca="1" si="76"/>
        <v/>
      </c>
      <c r="DI79" s="74" t="str">
        <f t="shared" ca="1" si="77"/>
        <v/>
      </c>
      <c r="DJ79" s="74" t="str">
        <f t="shared" ca="1" si="78"/>
        <v/>
      </c>
      <c r="DK79" s="74" t="str">
        <f t="shared" ca="1" si="79"/>
        <v/>
      </c>
      <c r="DL79" s="74" t="str">
        <f t="shared" ca="1" si="80"/>
        <v/>
      </c>
      <c r="DM79" s="74" t="str">
        <f t="shared" ca="1" si="81"/>
        <v/>
      </c>
      <c r="DN79" s="74" t="str">
        <f t="shared" ca="1" si="82"/>
        <v/>
      </c>
      <c r="DO79" s="74" t="str">
        <f t="shared" ca="1" si="83"/>
        <v/>
      </c>
      <c r="DQ79" s="74" t="str">
        <f t="shared" ca="1" si="84"/>
        <v/>
      </c>
      <c r="DS79" s="74" t="str">
        <f t="shared" ca="1" si="85"/>
        <v/>
      </c>
      <c r="DT79" s="74" t="str">
        <f t="shared" ca="1" si="86"/>
        <v/>
      </c>
      <c r="DV79" s="525" t="str">
        <f t="shared" ca="1" si="87"/>
        <v/>
      </c>
      <c r="DW79" s="74" t="str">
        <f t="shared" ca="1" si="88"/>
        <v/>
      </c>
      <c r="DX79" s="485" t="str">
        <f t="shared" ca="1" si="89"/>
        <v/>
      </c>
      <c r="DY79" s="74" t="str">
        <f t="shared" ca="1" si="90"/>
        <v/>
      </c>
      <c r="DZ79" s="74" t="str">
        <f t="shared" ca="1" si="91"/>
        <v/>
      </c>
      <c r="EA79" s="74" t="str">
        <f t="shared" ca="1" si="92"/>
        <v/>
      </c>
      <c r="EC79" s="74" t="str">
        <f t="shared" ca="1" si="93"/>
        <v/>
      </c>
      <c r="ED79" s="74" t="str">
        <f t="shared" ca="1" si="94"/>
        <v/>
      </c>
      <c r="EE79" s="74" t="str">
        <f t="shared" ca="1" si="95"/>
        <v/>
      </c>
      <c r="EG79" s="479" t="str">
        <f ca="1">IF(V79=1,"",IF(LOG入力!BH79&gt;0,0,IF(CG79="★",0,IF(R79=1,0,IF(N79=0,0,1)))))</f>
        <v/>
      </c>
      <c r="EH79" s="483" t="str">
        <f t="shared" ca="1" si="96"/>
        <v/>
      </c>
      <c r="EI79" s="483" t="str">
        <f t="shared" ca="1" si="97"/>
        <v/>
      </c>
      <c r="EJ79" s="483" t="str">
        <f t="shared" ca="1" si="98"/>
        <v/>
      </c>
      <c r="EL79" s="71">
        <f t="shared" ca="1" si="99"/>
        <v>0</v>
      </c>
      <c r="EM79" s="6">
        <f t="shared" ca="1" si="100"/>
        <v>0</v>
      </c>
      <c r="EN79" s="6" t="str">
        <f t="shared" ca="1" si="101"/>
        <v/>
      </c>
      <c r="EO79" s="6">
        <f ca="1">IF(LOG入力!BH79&gt;0,0,IF(EM79=0,0,(IF(COUNTIF($EN$19:EN79,EN79)=1,IF($FS$3="N",1,IF(EH79=1,1,0))))))</f>
        <v>0</v>
      </c>
      <c r="EP79" s="6" t="str">
        <f ca="1">IF(LOG入力!BH79&gt;0,"",IF(EO79=1,$X79,""))</f>
        <v/>
      </c>
      <c r="EQ79" s="6" t="str">
        <f ca="1">IF(LOG入力!BH79&gt;0,"",IF(EO79=1,$Y79,""))</f>
        <v/>
      </c>
      <c r="ER79" s="520" t="str">
        <f ca="1">IF(LOG入力!BH79&gt;0,"",IF(COUNTIF($EP$19:$EP79,EP79)=1,EP79,""))</f>
        <v/>
      </c>
      <c r="ES79" s="520">
        <f ca="1">IF(LOG入力!BH79&gt;0,0,IF((EL79=1),IF(($ER79=""),0,1),0))</f>
        <v>0</v>
      </c>
      <c r="ET79" s="520" t="str">
        <f ca="1">IF(LOG入力!BH79&gt;0,"",IF(COUNTIF($EQ$19:EQ79,EQ79)=1,EQ79,""))</f>
        <v/>
      </c>
      <c r="EU79" s="539">
        <f ca="1">IF(LOG入力!BH79&gt;0,0,IF((EL79=1),IF(($ET79=""),0,1),0))</f>
        <v>0</v>
      </c>
      <c r="EV79" s="71">
        <f t="shared" ca="1" si="102"/>
        <v>0</v>
      </c>
      <c r="EW79" s="6">
        <f t="shared" ca="1" si="103"/>
        <v>0</v>
      </c>
      <c r="EX79" s="6" t="str">
        <f t="shared" ca="1" si="104"/>
        <v/>
      </c>
      <c r="EY79" s="6">
        <f ca="1">IF(LOG入力!BH79&gt;0,0,IF(EW79=0,0,(IF(COUNTIF($EX$19:EX79,EX79)=1,IF($FS$3="N",1,IF(EH79=1,1,0))))))</f>
        <v>0</v>
      </c>
      <c r="EZ79" s="6" t="str">
        <f ca="1">IF(LOG入力!BH79&gt;0,"",IF(EY79=1,$X79,""))</f>
        <v/>
      </c>
      <c r="FA79" s="6" t="str">
        <f ca="1">IF(LOG入力!BH79&gt;0,"",IF(EY79=1,$Y79,""))</f>
        <v/>
      </c>
      <c r="FB79" s="6" t="str">
        <f ca="1">IF(LOG入力!BH79&gt;0,"",IF(COUNTIF($EZ$19:$EZ79,EZ79)=1,EZ79,""))</f>
        <v/>
      </c>
      <c r="FC79" s="6">
        <f ca="1">IF(LOG入力!BH79&gt;0,0,IF((EV79=1),IF(($FB79=""),0,1),0))</f>
        <v>0</v>
      </c>
      <c r="FD79" s="6" t="str">
        <f ca="1">IF(LOG入力!BH79&gt;0,"",IF(COUNTIF($FA$19:FA79,FA79)=1,FA79,""))</f>
        <v/>
      </c>
      <c r="FE79" s="72">
        <f ca="1">IF(LOG入力!BH79&gt;0,0,IF((EV79=1),IF(($FD79=""),0,1),0))</f>
        <v>0</v>
      </c>
      <c r="FF79" s="71">
        <f t="shared" ca="1" si="105"/>
        <v>0</v>
      </c>
      <c r="FG79" s="6">
        <f t="shared" ca="1" si="106"/>
        <v>0</v>
      </c>
      <c r="FH79" s="6" t="str">
        <f t="shared" ca="1" si="107"/>
        <v/>
      </c>
      <c r="FI79" s="6">
        <f ca="1">IF(LOG入力!BH79&gt;0,0,IF(FG79=0,0,(IF(COUNTIF($FH$19:FH79,FH79)=1,IF($FS$3="N",1,IF(EH79=1,1,0))))))</f>
        <v>0</v>
      </c>
      <c r="FJ79" s="6" t="str">
        <f ca="1">IF(LOG入力!BH79&gt;0,"",IF(FI79=1,$X79,""))</f>
        <v/>
      </c>
      <c r="FK79" s="6" t="str">
        <f ca="1">IF(LOG入力!BH79&gt;0,"",IF(FI79=1,$Y79,""))</f>
        <v/>
      </c>
      <c r="FL79" s="6" t="str">
        <f ca="1">IF(LOG入力!BH79&gt;0,"",IF(COUNTIF($FJ$19:$FJ79,FJ79)=1,FJ79,""))</f>
        <v/>
      </c>
      <c r="FM79" s="6">
        <f ca="1">IF(LOG入力!BH79&gt;0,0,IF((FF79=1),IF(($FL79=""),0,1),0))</f>
        <v>0</v>
      </c>
      <c r="FN79" s="6" t="str">
        <f ca="1">IF(LOG入力!BH79&gt;0,"",IF(COUNTIF($FK$19:FK79,FK79)=1,FK79,""))</f>
        <v/>
      </c>
      <c r="FO79" s="72">
        <f ca="1">IF(LOG入力!BH79&gt;0,0,IF((FF79=1),IF(($FN79=""),0,1),0))</f>
        <v>0</v>
      </c>
      <c r="FP79" s="71">
        <f t="shared" ca="1" si="108"/>
        <v>0</v>
      </c>
      <c r="FQ79" s="6">
        <f t="shared" ca="1" si="109"/>
        <v>0</v>
      </c>
      <c r="FR79" s="6" t="str">
        <f t="shared" ca="1" si="110"/>
        <v/>
      </c>
      <c r="FS79" s="6">
        <f ca="1">IF(LOG入力!BH79&gt;0,0,IF(FQ79=0,0,(IF(COUNTIF($FR$19:FR79,FR79)=1,IF($FS$3="N",1,IF(EH79=1,1,0))))))</f>
        <v>0</v>
      </c>
      <c r="FT79" s="6" t="str">
        <f ca="1">IF(LOG入力!BH79&gt;0,"",IF(FS79=1,$X79,""))</f>
        <v/>
      </c>
      <c r="FU79" s="6" t="str">
        <f ca="1">IF(LOG入力!BH79&gt;0,"",IF(FS79=1,$Y79,""))</f>
        <v/>
      </c>
      <c r="FV79" s="6" t="str">
        <f ca="1">IF(LOG入力!BH79&gt;0,"",IF(COUNTIF($FT$19:$FT79,FT79)=1,FT79,""))</f>
        <v/>
      </c>
      <c r="FW79" s="6">
        <f ca="1">IF(LOG入力!BH79&gt;0,0,IF((FP79=1),IF(($FV79=""),0,1),0))</f>
        <v>0</v>
      </c>
      <c r="FX79" s="6" t="str">
        <f ca="1">IF(LOG入力!BH79&gt;0,"",IF(COUNTIF($FU$19:FU79,FU79)=1,FU79,""))</f>
        <v/>
      </c>
      <c r="FY79" s="72">
        <f ca="1">IF(LOG入力!BH79&gt;0,0,IF((FP79=1),IF(($FX79=""),0,1),0))</f>
        <v>0</v>
      </c>
      <c r="FZ79" s="71">
        <f t="shared" ca="1" si="111"/>
        <v>0</v>
      </c>
      <c r="GA79" s="6">
        <f t="shared" ca="1" si="112"/>
        <v>0</v>
      </c>
      <c r="GB79" s="6" t="str">
        <f t="shared" ca="1" si="113"/>
        <v/>
      </c>
      <c r="GC79" s="6">
        <f ca="1">IF(LOG入力!BH79&gt;0,0,IF(GA79=0,0,(IF(COUNTIF($GB$19:GB79,GB79)=1,IF($FS$3="N",1,IF(EH79=1,1,0))))))</f>
        <v>0</v>
      </c>
      <c r="GD79" s="6" t="str">
        <f ca="1">IF(LOG入力!BH79&gt;0,"",IF(GC79=1,$X79,""))</f>
        <v/>
      </c>
      <c r="GE79" s="6" t="str">
        <f ca="1">IF(LOG入力!BH79&gt;0,"",IF(GC79=1,$Y79,""))</f>
        <v/>
      </c>
      <c r="GF79" s="6" t="str">
        <f ca="1">IF(LOG入力!BH79&gt;0,"",IF(COUNTIF($GD$19:$GD79,GD79)=1,GD79,""))</f>
        <v/>
      </c>
      <c r="GG79" s="6">
        <f ca="1">IF(LOG入力!BH79&gt;0,0,IF((FZ79=1),IF(($GF79=""),0,1),0))</f>
        <v>0</v>
      </c>
      <c r="GH79" s="6" t="str">
        <f ca="1">IF(LOG入力!BH79&gt;0,"",IF(COUNTIF($GE$19:GE79,GE79)=1,GE79,""))</f>
        <v/>
      </c>
      <c r="GI79" s="72">
        <f ca="1">IF(LOG入力!BH79&gt;0,0,IF((FZ79=1),IF(($GH79=""),0,1),0))</f>
        <v>0</v>
      </c>
      <c r="GK79" s="455" t="str">
        <f ca="1">IF(V79=1,"",IF(LEN(LOG入力!AS79)=0,"",LOG入力!AS79))</f>
        <v/>
      </c>
      <c r="GL79" s="378" t="str">
        <f t="shared" ca="1" si="114"/>
        <v/>
      </c>
      <c r="GM79" s="378" t="str">
        <f t="shared" ca="1" si="115"/>
        <v/>
      </c>
      <c r="GN79" s="74" t="str">
        <f t="shared" ca="1" si="116"/>
        <v/>
      </c>
      <c r="GO79" s="74" t="str">
        <f t="shared" ca="1" si="117"/>
        <v/>
      </c>
      <c r="GQ79" s="74" t="str">
        <f t="shared" ca="1" si="118"/>
        <v/>
      </c>
      <c r="GR79" s="74" t="str">
        <f t="shared" ca="1" si="119"/>
        <v/>
      </c>
      <c r="GS79" s="74" t="str">
        <f t="shared" ca="1" si="120"/>
        <v/>
      </c>
      <c r="GT79" s="74" t="str">
        <f t="shared" ca="1" si="121"/>
        <v/>
      </c>
      <c r="GU79" s="74" t="str">
        <f t="shared" ca="1" si="122"/>
        <v/>
      </c>
      <c r="GV79" s="74" t="str">
        <f t="shared" ca="1" si="123"/>
        <v/>
      </c>
      <c r="GX79" s="74" t="str">
        <f t="shared" ca="1" si="124"/>
        <v/>
      </c>
      <c r="GY79" s="74" t="str">
        <f t="shared" ca="1" si="125"/>
        <v/>
      </c>
      <c r="GZ79" s="74" t="str">
        <f ca="1">IF(V79=1,"",IF(LOG入力!BH79&gt;0,0,IF(GY79=0,0,IF((VALUE((TYPE(VALUE(J79)))))=16,0,IF(VALUE(J79)&lt;60,1,IF(VALUE(J79)&lt;100,0,IF(VALUE(J79)&lt;600,2,0)))))))</f>
        <v/>
      </c>
      <c r="HA79" s="74" t="str">
        <f t="shared" ca="1" si="126"/>
        <v/>
      </c>
      <c r="HB79" s="74" t="str">
        <f ca="1">IF(V79=1,"",IF(LOG入力!BH79&gt;0,0,IF(HA79=0,0,IF((VALUE((TYPE(VALUE(L79)))))=16,0,IF(VALUE(L79)&lt;60,1,IF(VALUE(L79)&lt;100,0,IF(VALUE(L79)&lt;600,2,0)))))))</f>
        <v/>
      </c>
      <c r="HD79" s="74" t="str">
        <f t="shared" ca="1" si="127"/>
        <v/>
      </c>
      <c r="HF79" s="74" t="str">
        <f t="shared" ca="1" si="128"/>
        <v/>
      </c>
      <c r="HG79" s="74" t="str">
        <f t="shared" ca="1" si="129"/>
        <v/>
      </c>
      <c r="HH79" s="74" t="str">
        <f t="shared" ca="1" si="130"/>
        <v/>
      </c>
      <c r="HI79" s="74" t="str">
        <f t="shared" ca="1" si="131"/>
        <v/>
      </c>
      <c r="HJ79" s="74" t="str">
        <f t="shared" ca="1" si="132"/>
        <v/>
      </c>
      <c r="HK79" s="74" t="str">
        <f t="shared" ca="1" si="133"/>
        <v/>
      </c>
      <c r="HL79" s="74" t="str">
        <f t="shared" ca="1" si="134"/>
        <v/>
      </c>
      <c r="HM79" s="74" t="str">
        <f t="shared" ca="1" si="135"/>
        <v/>
      </c>
      <c r="HN79" s="74" t="str">
        <f t="shared" ca="1" si="136"/>
        <v/>
      </c>
      <c r="HO79" s="529" t="str">
        <f t="shared" ca="1" si="137"/>
        <v/>
      </c>
      <c r="HP79" s="74" t="str">
        <f t="shared" ca="1" si="138"/>
        <v/>
      </c>
      <c r="HQ79" s="74" t="str">
        <f t="shared" ca="1" si="139"/>
        <v/>
      </c>
      <c r="HR79" s="74" t="str">
        <f t="shared" ca="1" si="140"/>
        <v/>
      </c>
      <c r="HS79" s="74" t="str">
        <f t="shared" ca="1" si="141"/>
        <v/>
      </c>
      <c r="HT79" s="74" t="str">
        <f ca="1">IF(V79=1,"",IF(LOG入力!BH79&gt;0,0,IF(DV79=1,0,IF(N79="0",0,IF(SUM(HD79:HS79)&gt;0,1,0)))))</f>
        <v/>
      </c>
    </row>
    <row r="80" spans="1:231" x14ac:dyDescent="0.15">
      <c r="A80" s="5"/>
      <c r="B80" s="532" t="str">
        <f t="shared" ca="1" si="0"/>
        <v/>
      </c>
      <c r="C80" s="570" t="str">
        <f ca="1">LOG入力!AP80</f>
        <v/>
      </c>
      <c r="D80" s="534" t="str">
        <f ca="1">LOG入力!AQ80</f>
        <v/>
      </c>
      <c r="E80" s="534" t="str">
        <f ca="1">LOG入力!AR80</f>
        <v/>
      </c>
      <c r="F80" s="535" t="str">
        <f t="shared" ca="1" si="1"/>
        <v/>
      </c>
      <c r="G80" s="585" t="str">
        <f ca="1">LOG入力!AT80</f>
        <v/>
      </c>
      <c r="H80" s="542" t="str">
        <f ca="1">LOG入力!AU80</f>
        <v/>
      </c>
      <c r="I80" s="542" t="str">
        <f ca="1">LOG入力!AV80</f>
        <v/>
      </c>
      <c r="J80" s="577" t="str">
        <f ca="1">LOG入力!AW80</f>
        <v/>
      </c>
      <c r="K80" s="578" t="str">
        <f ca="1">LOG入力!BJ80</f>
        <v/>
      </c>
      <c r="L80" s="577" t="str">
        <f ca="1">LOG入力!AY80</f>
        <v/>
      </c>
      <c r="M80" s="545" t="str">
        <f ca="1">LOG入力!BK80</f>
        <v/>
      </c>
      <c r="N80" s="512" t="str">
        <f ca="1">IF(V80=1,"",IF(LOG入力!AJ80=1,"1",LOG入力!BA80))</f>
        <v/>
      </c>
      <c r="O80" s="538" t="str">
        <f ca="1">IF(V80=1,"",IF(LEN(LOG入力!O80)=0,"",LOG入力!O80))</f>
        <v/>
      </c>
      <c r="P80" s="291" t="str">
        <f ca="1">IF(V80=1,"",IF($AA$4=1,"",IF(LOG入力!BG80=1,"",CONCATENATE($ER80,$FB80,$FL80,$FV80,$GF80))))</f>
        <v/>
      </c>
      <c r="Q80" s="291" t="str">
        <f ca="1">IF(V80=1,"",IF($AA$4=1,"",IF(LOG入力!BG80=1,"",CONCATENATE($ET80,$FD80,$FN80,$FX80,$GH80))))</f>
        <v/>
      </c>
      <c r="R80" s="573" t="str">
        <f ca="1">IF(V80=1,"",IF($AA$4=1,"",IF(LOG入力!BH80&gt;0,0,AA80)))</f>
        <v/>
      </c>
      <c r="S80" s="293" t="str">
        <f t="shared" ca="1" si="2"/>
        <v/>
      </c>
      <c r="T80" s="680"/>
      <c r="U80" s="38"/>
      <c r="V80" s="196">
        <f ca="1">LOG入力!AN80</f>
        <v>1</v>
      </c>
      <c r="W80" s="38"/>
      <c r="X80" s="516" t="str">
        <f t="shared" ca="1" si="3"/>
        <v/>
      </c>
      <c r="Y80" s="515" t="str">
        <f t="shared" ca="1" si="4"/>
        <v/>
      </c>
      <c r="Z80" s="518" t="str">
        <f t="shared" ca="1" si="5"/>
        <v/>
      </c>
      <c r="AA80" s="574" t="str">
        <f t="shared" ca="1" si="6"/>
        <v/>
      </c>
      <c r="AC80" s="6" t="str">
        <f t="shared" ca="1" si="7"/>
        <v/>
      </c>
      <c r="AD80" s="6" t="str">
        <f t="shared" ca="1" si="8"/>
        <v/>
      </c>
      <c r="AE80" s="6" t="str">
        <f t="shared" ca="1" si="9"/>
        <v/>
      </c>
      <c r="AF80" s="6" t="str">
        <f t="shared" ca="1" si="10"/>
        <v/>
      </c>
      <c r="AG80" s="6" t="str">
        <f t="shared" ca="1" si="11"/>
        <v/>
      </c>
      <c r="AH80" s="6" t="str">
        <f t="shared" ca="1" si="12"/>
        <v/>
      </c>
      <c r="AI80" s="6" t="str">
        <f t="shared" ca="1" si="13"/>
        <v/>
      </c>
      <c r="AJ80" s="6" t="str">
        <f t="shared" ca="1" si="14"/>
        <v/>
      </c>
      <c r="AK80" s="6" t="str">
        <f t="shared" ca="1" si="15"/>
        <v/>
      </c>
      <c r="AL80" s="6" t="str">
        <f t="shared" ca="1" si="16"/>
        <v/>
      </c>
      <c r="AM80" s="6" t="str">
        <f t="shared" ca="1" si="17"/>
        <v/>
      </c>
      <c r="AN80" s="6" t="str">
        <f t="shared" ca="1" si="18"/>
        <v/>
      </c>
      <c r="AO80" s="6" t="str">
        <f t="shared" ca="1" si="19"/>
        <v/>
      </c>
      <c r="AP80" s="6" t="str">
        <f t="shared" ca="1" si="20"/>
        <v/>
      </c>
      <c r="AQ80" s="6" t="str">
        <f t="shared" ca="1" si="21"/>
        <v/>
      </c>
      <c r="AR80" s="6" t="str">
        <f t="shared" ca="1" si="22"/>
        <v/>
      </c>
      <c r="AS80" s="6" t="str">
        <f t="shared" ca="1" si="23"/>
        <v/>
      </c>
      <c r="AT80" s="6" t="str">
        <f t="shared" ca="1" si="24"/>
        <v/>
      </c>
      <c r="AU80" s="6" t="str">
        <f t="shared" ca="1" si="25"/>
        <v/>
      </c>
      <c r="AV80" s="6" t="str">
        <f t="shared" ca="1" si="26"/>
        <v/>
      </c>
      <c r="AW80" s="6" t="str">
        <f t="shared" ca="1" si="27"/>
        <v/>
      </c>
      <c r="AY80" s="6" t="str">
        <f t="shared" ca="1" si="28"/>
        <v/>
      </c>
      <c r="AZ80" s="6" t="str">
        <f t="shared" ca="1" si="29"/>
        <v/>
      </c>
      <c r="BA80" s="6" t="str">
        <f t="shared" ca="1" si="30"/>
        <v/>
      </c>
      <c r="BB80" s="6" t="str">
        <f t="shared" ca="1" si="31"/>
        <v/>
      </c>
      <c r="BC80" s="6" t="str">
        <f t="shared" ca="1" si="32"/>
        <v/>
      </c>
      <c r="BD80" s="6" t="str">
        <f t="shared" ca="1" si="33"/>
        <v/>
      </c>
      <c r="BE80" s="6" t="str">
        <f t="shared" ca="1" si="34"/>
        <v/>
      </c>
      <c r="BF80" s="6" t="str">
        <f t="shared" ca="1" si="35"/>
        <v/>
      </c>
      <c r="BG80" s="6" t="str">
        <f t="shared" ca="1" si="36"/>
        <v/>
      </c>
      <c r="BH80" s="6" t="str">
        <f t="shared" ca="1" si="37"/>
        <v/>
      </c>
      <c r="BI80" s="6" t="str">
        <f t="shared" ca="1" si="38"/>
        <v/>
      </c>
      <c r="BJ80" s="6" t="str">
        <f t="shared" ca="1" si="39"/>
        <v/>
      </c>
      <c r="BK80" s="6" t="str">
        <f t="shared" ca="1" si="40"/>
        <v/>
      </c>
      <c r="BL80" s="6" t="str">
        <f t="shared" ca="1" si="41"/>
        <v/>
      </c>
      <c r="BM80" s="6" t="str">
        <f t="shared" ca="1" si="42"/>
        <v/>
      </c>
      <c r="BN80" s="6" t="str">
        <f t="shared" ca="1" si="43"/>
        <v/>
      </c>
      <c r="BO80" s="6" t="str">
        <f t="shared" ca="1" si="44"/>
        <v/>
      </c>
      <c r="BP80" s="6" t="str">
        <f t="shared" ca="1" si="45"/>
        <v/>
      </c>
      <c r="BQ80" s="6" t="str">
        <f t="shared" ca="1" si="46"/>
        <v/>
      </c>
      <c r="BR80" s="6" t="str">
        <f t="shared" ca="1" si="47"/>
        <v/>
      </c>
      <c r="BS80" s="6" t="str">
        <f t="shared" ca="1" si="48"/>
        <v/>
      </c>
      <c r="BU80" s="6" t="str">
        <f t="shared" ca="1" si="49"/>
        <v/>
      </c>
      <c r="BW80" s="515" t="str">
        <f t="shared" ca="1" si="50"/>
        <v/>
      </c>
      <c r="BX80" s="515">
        <f t="shared" ca="1" si="51"/>
        <v>0</v>
      </c>
      <c r="BY80" s="515" t="str">
        <f t="shared" ca="1" si="52"/>
        <v/>
      </c>
      <c r="CA80" s="6">
        <f t="shared" ca="1" si="53"/>
        <v>1</v>
      </c>
      <c r="CC80" s="523" t="str">
        <f t="shared" ca="1" si="54"/>
        <v/>
      </c>
      <c r="CE80" s="6" t="str">
        <f t="shared" ca="1" si="55"/>
        <v/>
      </c>
      <c r="CG80" s="524" t="str">
        <f ca="1">IF(V80=1,"",IF($AA$4=1,"",IF(LOG入力!BH80&gt;0,"",IF(N80=0,"",IF(DX80=1,"",IF(HT80=0,"","★"))))))</f>
        <v/>
      </c>
      <c r="CI80" s="74" t="str">
        <f t="shared" ca="1" si="56"/>
        <v/>
      </c>
      <c r="CK80" s="525" t="str">
        <f ca="1">IF(V80=1,"",IF(LOG入力!BH80&gt;0,1,0))</f>
        <v/>
      </c>
      <c r="CL80" s="74" t="str">
        <f t="shared" ca="1" si="57"/>
        <v/>
      </c>
      <c r="CN80" s="74" t="str">
        <f t="shared" ca="1" si="58"/>
        <v/>
      </c>
      <c r="CO80" s="74" t="str">
        <f t="shared" ca="1" si="59"/>
        <v/>
      </c>
      <c r="CQ80" s="74" t="str">
        <f t="shared" ca="1" si="60"/>
        <v/>
      </c>
      <c r="CR80" s="74" t="str">
        <f t="shared" ca="1" si="61"/>
        <v/>
      </c>
      <c r="CS80" s="74" t="str">
        <f t="shared" ca="1" si="62"/>
        <v/>
      </c>
      <c r="CT80" s="74" t="str">
        <f t="shared" ca="1" si="63"/>
        <v/>
      </c>
      <c r="CU80" s="74" t="str">
        <f t="shared" ca="1" si="64"/>
        <v/>
      </c>
      <c r="CV80" s="74" t="str">
        <f t="shared" ca="1" si="65"/>
        <v/>
      </c>
      <c r="CW80" s="74" t="str">
        <f t="shared" ca="1" si="66"/>
        <v/>
      </c>
      <c r="CX80" s="74" t="str">
        <f t="shared" ca="1" si="67"/>
        <v/>
      </c>
      <c r="CY80" s="74" t="str">
        <f t="shared" ca="1" si="68"/>
        <v/>
      </c>
      <c r="CZ80" s="74" t="str">
        <f t="shared" ca="1" si="69"/>
        <v/>
      </c>
      <c r="DA80" s="74" t="str">
        <f t="shared" ca="1" si="70"/>
        <v/>
      </c>
      <c r="DB80" s="74" t="str">
        <f t="shared" ca="1" si="71"/>
        <v/>
      </c>
      <c r="DD80" s="74" t="str">
        <f t="shared" ca="1" si="72"/>
        <v/>
      </c>
      <c r="DE80" s="74" t="str">
        <f t="shared" ca="1" si="73"/>
        <v/>
      </c>
      <c r="DF80" s="74" t="str">
        <f t="shared" ca="1" si="74"/>
        <v/>
      </c>
      <c r="DG80" s="74" t="str">
        <f t="shared" ca="1" si="75"/>
        <v/>
      </c>
      <c r="DH80" s="74" t="str">
        <f t="shared" ca="1" si="76"/>
        <v/>
      </c>
      <c r="DI80" s="74" t="str">
        <f t="shared" ca="1" si="77"/>
        <v/>
      </c>
      <c r="DJ80" s="74" t="str">
        <f t="shared" ca="1" si="78"/>
        <v/>
      </c>
      <c r="DK80" s="74" t="str">
        <f t="shared" ca="1" si="79"/>
        <v/>
      </c>
      <c r="DL80" s="74" t="str">
        <f t="shared" ca="1" si="80"/>
        <v/>
      </c>
      <c r="DM80" s="74" t="str">
        <f t="shared" ca="1" si="81"/>
        <v/>
      </c>
      <c r="DN80" s="74" t="str">
        <f t="shared" ca="1" si="82"/>
        <v/>
      </c>
      <c r="DO80" s="74" t="str">
        <f t="shared" ca="1" si="83"/>
        <v/>
      </c>
      <c r="DQ80" s="74" t="str">
        <f t="shared" ca="1" si="84"/>
        <v/>
      </c>
      <c r="DS80" s="74" t="str">
        <f t="shared" ca="1" si="85"/>
        <v/>
      </c>
      <c r="DT80" s="74" t="str">
        <f t="shared" ca="1" si="86"/>
        <v/>
      </c>
      <c r="DV80" s="525" t="str">
        <f t="shared" ca="1" si="87"/>
        <v/>
      </c>
      <c r="DW80" s="74" t="str">
        <f t="shared" ca="1" si="88"/>
        <v/>
      </c>
      <c r="DX80" s="485" t="str">
        <f t="shared" ca="1" si="89"/>
        <v/>
      </c>
      <c r="DY80" s="74" t="str">
        <f t="shared" ca="1" si="90"/>
        <v/>
      </c>
      <c r="DZ80" s="74" t="str">
        <f t="shared" ca="1" si="91"/>
        <v/>
      </c>
      <c r="EA80" s="74" t="str">
        <f t="shared" ca="1" si="92"/>
        <v/>
      </c>
      <c r="EC80" s="74" t="str">
        <f t="shared" ca="1" si="93"/>
        <v/>
      </c>
      <c r="ED80" s="74" t="str">
        <f t="shared" ca="1" si="94"/>
        <v/>
      </c>
      <c r="EE80" s="74" t="str">
        <f t="shared" ca="1" si="95"/>
        <v/>
      </c>
      <c r="EG80" s="479" t="str">
        <f ca="1">IF(V80=1,"",IF(LOG入力!BH80&gt;0,0,IF(CG80="★",0,IF(R80=1,0,IF(N80=0,0,1)))))</f>
        <v/>
      </c>
      <c r="EH80" s="483" t="str">
        <f t="shared" ca="1" si="96"/>
        <v/>
      </c>
      <c r="EI80" s="483" t="str">
        <f t="shared" ca="1" si="97"/>
        <v/>
      </c>
      <c r="EJ80" s="483" t="str">
        <f t="shared" ca="1" si="98"/>
        <v/>
      </c>
      <c r="EL80" s="71">
        <f t="shared" ca="1" si="99"/>
        <v>0</v>
      </c>
      <c r="EM80" s="6">
        <f t="shared" ca="1" si="100"/>
        <v>0</v>
      </c>
      <c r="EN80" s="6" t="str">
        <f t="shared" ca="1" si="101"/>
        <v/>
      </c>
      <c r="EO80" s="6">
        <f ca="1">IF(LOG入力!BH80&gt;0,0,IF(EM80=0,0,(IF(COUNTIF($EN$19:EN80,EN80)=1,IF($FS$3="N",1,IF(EH80=1,1,0))))))</f>
        <v>0</v>
      </c>
      <c r="EP80" s="6" t="str">
        <f ca="1">IF(LOG入力!BH80&gt;0,"",IF(EO80=1,$X80,""))</f>
        <v/>
      </c>
      <c r="EQ80" s="6" t="str">
        <f ca="1">IF(LOG入力!BH80&gt;0,"",IF(EO80=1,$Y80,""))</f>
        <v/>
      </c>
      <c r="ER80" s="520" t="str">
        <f ca="1">IF(LOG入力!BH80&gt;0,"",IF(COUNTIF($EP$19:$EP80,EP80)=1,EP80,""))</f>
        <v/>
      </c>
      <c r="ES80" s="520">
        <f ca="1">IF(LOG入力!BH80&gt;0,0,IF((EL80=1),IF(($ER80=""),0,1),0))</f>
        <v>0</v>
      </c>
      <c r="ET80" s="520" t="str">
        <f ca="1">IF(LOG入力!BH80&gt;0,"",IF(COUNTIF($EQ$19:EQ80,EQ80)=1,EQ80,""))</f>
        <v/>
      </c>
      <c r="EU80" s="539">
        <f ca="1">IF(LOG入力!BH80&gt;0,0,IF((EL80=1),IF(($ET80=""),0,1),0))</f>
        <v>0</v>
      </c>
      <c r="EV80" s="71">
        <f t="shared" ca="1" si="102"/>
        <v>0</v>
      </c>
      <c r="EW80" s="6">
        <f t="shared" ca="1" si="103"/>
        <v>0</v>
      </c>
      <c r="EX80" s="6" t="str">
        <f t="shared" ca="1" si="104"/>
        <v/>
      </c>
      <c r="EY80" s="6">
        <f ca="1">IF(LOG入力!BH80&gt;0,0,IF(EW80=0,0,(IF(COUNTIF($EX$19:EX80,EX80)=1,IF($FS$3="N",1,IF(EH80=1,1,0))))))</f>
        <v>0</v>
      </c>
      <c r="EZ80" s="6" t="str">
        <f ca="1">IF(LOG入力!BH80&gt;0,"",IF(EY80=1,$X80,""))</f>
        <v/>
      </c>
      <c r="FA80" s="6" t="str">
        <f ca="1">IF(LOG入力!BH80&gt;0,"",IF(EY80=1,$Y80,""))</f>
        <v/>
      </c>
      <c r="FB80" s="6" t="str">
        <f ca="1">IF(LOG入力!BH80&gt;0,"",IF(COUNTIF($EZ$19:$EZ80,EZ80)=1,EZ80,""))</f>
        <v/>
      </c>
      <c r="FC80" s="6">
        <f ca="1">IF(LOG入力!BH80&gt;0,0,IF((EV80=1),IF(($FB80=""),0,1),0))</f>
        <v>0</v>
      </c>
      <c r="FD80" s="6" t="str">
        <f ca="1">IF(LOG入力!BH80&gt;0,"",IF(COUNTIF($FA$19:FA80,FA80)=1,FA80,""))</f>
        <v/>
      </c>
      <c r="FE80" s="72">
        <f ca="1">IF(LOG入力!BH80&gt;0,0,IF((EV80=1),IF(($FD80=""),0,1),0))</f>
        <v>0</v>
      </c>
      <c r="FF80" s="71">
        <f t="shared" ca="1" si="105"/>
        <v>0</v>
      </c>
      <c r="FG80" s="6">
        <f t="shared" ca="1" si="106"/>
        <v>0</v>
      </c>
      <c r="FH80" s="6" t="str">
        <f t="shared" ca="1" si="107"/>
        <v/>
      </c>
      <c r="FI80" s="6">
        <f ca="1">IF(LOG入力!BH80&gt;0,0,IF(FG80=0,0,(IF(COUNTIF($FH$19:FH80,FH80)=1,IF($FS$3="N",1,IF(EH80=1,1,0))))))</f>
        <v>0</v>
      </c>
      <c r="FJ80" s="6" t="str">
        <f ca="1">IF(LOG入力!BH80&gt;0,"",IF(FI80=1,$X80,""))</f>
        <v/>
      </c>
      <c r="FK80" s="6" t="str">
        <f ca="1">IF(LOG入力!BH80&gt;0,"",IF(FI80=1,$Y80,""))</f>
        <v/>
      </c>
      <c r="FL80" s="6" t="str">
        <f ca="1">IF(LOG入力!BH80&gt;0,"",IF(COUNTIF($FJ$19:$FJ80,FJ80)=1,FJ80,""))</f>
        <v/>
      </c>
      <c r="FM80" s="6">
        <f ca="1">IF(LOG入力!BH80&gt;0,0,IF((FF80=1),IF(($FL80=""),0,1),0))</f>
        <v>0</v>
      </c>
      <c r="FN80" s="6" t="str">
        <f ca="1">IF(LOG入力!BH80&gt;0,"",IF(COUNTIF($FK$19:FK80,FK80)=1,FK80,""))</f>
        <v/>
      </c>
      <c r="FO80" s="72">
        <f ca="1">IF(LOG入力!BH80&gt;0,0,IF((FF80=1),IF(($FN80=""),0,1),0))</f>
        <v>0</v>
      </c>
      <c r="FP80" s="71">
        <f t="shared" ca="1" si="108"/>
        <v>0</v>
      </c>
      <c r="FQ80" s="6">
        <f t="shared" ca="1" si="109"/>
        <v>0</v>
      </c>
      <c r="FR80" s="6" t="str">
        <f t="shared" ca="1" si="110"/>
        <v/>
      </c>
      <c r="FS80" s="6">
        <f ca="1">IF(LOG入力!BH80&gt;0,0,IF(FQ80=0,0,(IF(COUNTIF($FR$19:FR80,FR80)=1,IF($FS$3="N",1,IF(EH80=1,1,0))))))</f>
        <v>0</v>
      </c>
      <c r="FT80" s="6" t="str">
        <f ca="1">IF(LOG入力!BH80&gt;0,"",IF(FS80=1,$X80,""))</f>
        <v/>
      </c>
      <c r="FU80" s="6" t="str">
        <f ca="1">IF(LOG入力!BH80&gt;0,"",IF(FS80=1,$Y80,""))</f>
        <v/>
      </c>
      <c r="FV80" s="6" t="str">
        <f ca="1">IF(LOG入力!BH80&gt;0,"",IF(COUNTIF($FT$19:$FT80,FT80)=1,FT80,""))</f>
        <v/>
      </c>
      <c r="FW80" s="6">
        <f ca="1">IF(LOG入力!BH80&gt;0,0,IF((FP80=1),IF(($FV80=""),0,1),0))</f>
        <v>0</v>
      </c>
      <c r="FX80" s="6" t="str">
        <f ca="1">IF(LOG入力!BH80&gt;0,"",IF(COUNTIF($FU$19:FU80,FU80)=1,FU80,""))</f>
        <v/>
      </c>
      <c r="FY80" s="72">
        <f ca="1">IF(LOG入力!BH80&gt;0,0,IF((FP80=1),IF(($FX80=""),0,1),0))</f>
        <v>0</v>
      </c>
      <c r="FZ80" s="71">
        <f t="shared" ca="1" si="111"/>
        <v>0</v>
      </c>
      <c r="GA80" s="6">
        <f t="shared" ca="1" si="112"/>
        <v>0</v>
      </c>
      <c r="GB80" s="6" t="str">
        <f t="shared" ca="1" si="113"/>
        <v/>
      </c>
      <c r="GC80" s="6">
        <f ca="1">IF(LOG入力!BH80&gt;0,0,IF(GA80=0,0,(IF(COUNTIF($GB$19:GB80,GB80)=1,IF($FS$3="N",1,IF(EH80=1,1,0))))))</f>
        <v>0</v>
      </c>
      <c r="GD80" s="6" t="str">
        <f ca="1">IF(LOG入力!BH80&gt;0,"",IF(GC80=1,$X80,""))</f>
        <v/>
      </c>
      <c r="GE80" s="6" t="str">
        <f ca="1">IF(LOG入力!BH80&gt;0,"",IF(GC80=1,$Y80,""))</f>
        <v/>
      </c>
      <c r="GF80" s="6" t="str">
        <f ca="1">IF(LOG入力!BH80&gt;0,"",IF(COUNTIF($GD$19:$GD80,GD80)=1,GD80,""))</f>
        <v/>
      </c>
      <c r="GG80" s="6">
        <f ca="1">IF(LOG入力!BH80&gt;0,0,IF((FZ80=1),IF(($GF80=""),0,1),0))</f>
        <v>0</v>
      </c>
      <c r="GH80" s="6" t="str">
        <f ca="1">IF(LOG入力!BH80&gt;0,"",IF(COUNTIF($GE$19:GE80,GE80)=1,GE80,""))</f>
        <v/>
      </c>
      <c r="GI80" s="72">
        <f ca="1">IF(LOG入力!BH80&gt;0,0,IF((FZ80=1),IF(($GH80=""),0,1),0))</f>
        <v>0</v>
      </c>
      <c r="GK80" s="455" t="str">
        <f ca="1">IF(V80=1,"",IF(LEN(LOG入力!AS80)=0,"",LOG入力!AS80))</f>
        <v/>
      </c>
      <c r="GL80" s="378" t="str">
        <f t="shared" ca="1" si="114"/>
        <v/>
      </c>
      <c r="GM80" s="378" t="str">
        <f t="shared" ca="1" si="115"/>
        <v/>
      </c>
      <c r="GN80" s="74" t="str">
        <f t="shared" ca="1" si="116"/>
        <v/>
      </c>
      <c r="GO80" s="74" t="str">
        <f t="shared" ca="1" si="117"/>
        <v/>
      </c>
      <c r="GQ80" s="74" t="str">
        <f t="shared" ca="1" si="118"/>
        <v/>
      </c>
      <c r="GR80" s="74" t="str">
        <f t="shared" ca="1" si="119"/>
        <v/>
      </c>
      <c r="GS80" s="74" t="str">
        <f t="shared" ca="1" si="120"/>
        <v/>
      </c>
      <c r="GT80" s="74" t="str">
        <f t="shared" ca="1" si="121"/>
        <v/>
      </c>
      <c r="GU80" s="74" t="str">
        <f t="shared" ca="1" si="122"/>
        <v/>
      </c>
      <c r="GV80" s="74" t="str">
        <f t="shared" ca="1" si="123"/>
        <v/>
      </c>
      <c r="GX80" s="74" t="str">
        <f t="shared" ca="1" si="124"/>
        <v/>
      </c>
      <c r="GY80" s="74" t="str">
        <f t="shared" ca="1" si="125"/>
        <v/>
      </c>
      <c r="GZ80" s="74" t="str">
        <f ca="1">IF(V80=1,"",IF(LOG入力!BH80&gt;0,0,IF(GY80=0,0,IF((VALUE((TYPE(VALUE(J80)))))=16,0,IF(VALUE(J80)&lt;60,1,IF(VALUE(J80)&lt;100,0,IF(VALUE(J80)&lt;600,2,0)))))))</f>
        <v/>
      </c>
      <c r="HA80" s="74" t="str">
        <f t="shared" ca="1" si="126"/>
        <v/>
      </c>
      <c r="HB80" s="74" t="str">
        <f ca="1">IF(V80=1,"",IF(LOG入力!BH80&gt;0,0,IF(HA80=0,0,IF((VALUE((TYPE(VALUE(L80)))))=16,0,IF(VALUE(L80)&lt;60,1,IF(VALUE(L80)&lt;100,0,IF(VALUE(L80)&lt;600,2,0)))))))</f>
        <v/>
      </c>
      <c r="HD80" s="74" t="str">
        <f t="shared" ca="1" si="127"/>
        <v/>
      </c>
      <c r="HF80" s="74" t="str">
        <f t="shared" ca="1" si="128"/>
        <v/>
      </c>
      <c r="HG80" s="74" t="str">
        <f t="shared" ca="1" si="129"/>
        <v/>
      </c>
      <c r="HH80" s="74" t="str">
        <f t="shared" ca="1" si="130"/>
        <v/>
      </c>
      <c r="HI80" s="74" t="str">
        <f t="shared" ca="1" si="131"/>
        <v/>
      </c>
      <c r="HJ80" s="74" t="str">
        <f t="shared" ca="1" si="132"/>
        <v/>
      </c>
      <c r="HK80" s="74" t="str">
        <f t="shared" ca="1" si="133"/>
        <v/>
      </c>
      <c r="HL80" s="74" t="str">
        <f t="shared" ca="1" si="134"/>
        <v/>
      </c>
      <c r="HM80" s="74" t="str">
        <f t="shared" ca="1" si="135"/>
        <v/>
      </c>
      <c r="HN80" s="74" t="str">
        <f t="shared" ca="1" si="136"/>
        <v/>
      </c>
      <c r="HO80" s="529" t="str">
        <f t="shared" ca="1" si="137"/>
        <v/>
      </c>
      <c r="HP80" s="74" t="str">
        <f t="shared" ca="1" si="138"/>
        <v/>
      </c>
      <c r="HQ80" s="74" t="str">
        <f t="shared" ca="1" si="139"/>
        <v/>
      </c>
      <c r="HR80" s="74" t="str">
        <f t="shared" ca="1" si="140"/>
        <v/>
      </c>
      <c r="HS80" s="74" t="str">
        <f t="shared" ca="1" si="141"/>
        <v/>
      </c>
      <c r="HT80" s="74" t="str">
        <f ca="1">IF(V80=1,"",IF(LOG入力!BH80&gt;0,0,IF(DV80=1,0,IF(N80="0",0,IF(SUM(HD80:HS80)&gt;0,1,0)))))</f>
        <v/>
      </c>
    </row>
    <row r="81" spans="1:228" x14ac:dyDescent="0.15">
      <c r="A81" s="5"/>
      <c r="B81" s="532" t="str">
        <f t="shared" ca="1" si="0"/>
        <v/>
      </c>
      <c r="C81" s="534" t="str">
        <f ca="1">LOG入力!AP81</f>
        <v/>
      </c>
      <c r="D81" s="534" t="str">
        <f ca="1">LOG入力!AQ81</f>
        <v/>
      </c>
      <c r="E81" s="534" t="str">
        <f ca="1">LOG入力!AR81</f>
        <v/>
      </c>
      <c r="F81" s="535" t="str">
        <f t="shared" ca="1" si="1"/>
        <v/>
      </c>
      <c r="G81" s="585" t="str">
        <f ca="1">LOG入力!AT81</f>
        <v/>
      </c>
      <c r="H81" s="542" t="str">
        <f ca="1">LOG入力!AU81</f>
        <v/>
      </c>
      <c r="I81" s="542" t="str">
        <f ca="1">LOG入力!AV81</f>
        <v/>
      </c>
      <c r="J81" s="577" t="str">
        <f ca="1">LOG入力!AW81</f>
        <v/>
      </c>
      <c r="K81" s="578" t="str">
        <f ca="1">LOG入力!BJ81</f>
        <v/>
      </c>
      <c r="L81" s="577" t="str">
        <f ca="1">LOG入力!AY81</f>
        <v/>
      </c>
      <c r="M81" s="545" t="str">
        <f ca="1">LOG入力!BK81</f>
        <v/>
      </c>
      <c r="N81" s="512" t="str">
        <f ca="1">IF(V81=1,"",IF(LOG入力!AJ81=1,"1",LOG入力!BA81))</f>
        <v/>
      </c>
      <c r="O81" s="538" t="str">
        <f ca="1">IF(V81=1,"",IF(LEN(LOG入力!O81)=0,"",LOG入力!O81))</f>
        <v/>
      </c>
      <c r="P81" s="291" t="str">
        <f ca="1">IF(V81=1,"",IF($AA$4=1,"",IF(LOG入力!BG81=1,"",CONCATENATE($ER81,$FB81,$FL81,$FV81,$GF81))))</f>
        <v/>
      </c>
      <c r="Q81" s="291" t="str">
        <f ca="1">IF(V81=1,"",IF($AA$4=1,"",IF(LOG入力!BG81=1,"",CONCATENATE($ET81,$FD81,$FN81,$FX81,$GH81))))</f>
        <v/>
      </c>
      <c r="R81" s="573" t="str">
        <f ca="1">IF(V81=1,"",IF($AA$4=1,"",IF(LOG入力!BH81&gt;0,0,AA81)))</f>
        <v/>
      </c>
      <c r="S81" s="293" t="str">
        <f t="shared" ca="1" si="2"/>
        <v/>
      </c>
      <c r="T81" s="680"/>
      <c r="U81" s="38"/>
      <c r="V81" s="196">
        <f ca="1">LOG入力!AN81</f>
        <v>1</v>
      </c>
      <c r="W81" s="38"/>
      <c r="X81" s="516" t="str">
        <f t="shared" ca="1" si="3"/>
        <v/>
      </c>
      <c r="Y81" s="515" t="str">
        <f t="shared" ca="1" si="4"/>
        <v/>
      </c>
      <c r="Z81" s="518" t="str">
        <f t="shared" ca="1" si="5"/>
        <v/>
      </c>
      <c r="AA81" s="574" t="str">
        <f t="shared" ca="1" si="6"/>
        <v/>
      </c>
      <c r="AC81" s="6" t="str">
        <f t="shared" ca="1" si="7"/>
        <v/>
      </c>
      <c r="AD81" s="6" t="str">
        <f t="shared" ca="1" si="8"/>
        <v/>
      </c>
      <c r="AE81" s="6" t="str">
        <f t="shared" ca="1" si="9"/>
        <v/>
      </c>
      <c r="AF81" s="6" t="str">
        <f t="shared" ca="1" si="10"/>
        <v/>
      </c>
      <c r="AG81" s="6" t="str">
        <f t="shared" ca="1" si="11"/>
        <v/>
      </c>
      <c r="AH81" s="6" t="str">
        <f t="shared" ca="1" si="12"/>
        <v/>
      </c>
      <c r="AI81" s="6" t="str">
        <f t="shared" ca="1" si="13"/>
        <v/>
      </c>
      <c r="AJ81" s="6" t="str">
        <f t="shared" ca="1" si="14"/>
        <v/>
      </c>
      <c r="AK81" s="6" t="str">
        <f t="shared" ca="1" si="15"/>
        <v/>
      </c>
      <c r="AL81" s="6" t="str">
        <f t="shared" ca="1" si="16"/>
        <v/>
      </c>
      <c r="AM81" s="6" t="str">
        <f t="shared" ca="1" si="17"/>
        <v/>
      </c>
      <c r="AN81" s="6" t="str">
        <f t="shared" ca="1" si="18"/>
        <v/>
      </c>
      <c r="AO81" s="6" t="str">
        <f t="shared" ca="1" si="19"/>
        <v/>
      </c>
      <c r="AP81" s="6" t="str">
        <f t="shared" ca="1" si="20"/>
        <v/>
      </c>
      <c r="AQ81" s="6" t="str">
        <f t="shared" ca="1" si="21"/>
        <v/>
      </c>
      <c r="AR81" s="6" t="str">
        <f t="shared" ca="1" si="22"/>
        <v/>
      </c>
      <c r="AS81" s="6" t="str">
        <f t="shared" ca="1" si="23"/>
        <v/>
      </c>
      <c r="AT81" s="6" t="str">
        <f t="shared" ca="1" si="24"/>
        <v/>
      </c>
      <c r="AU81" s="6" t="str">
        <f t="shared" ca="1" si="25"/>
        <v/>
      </c>
      <c r="AV81" s="6" t="str">
        <f t="shared" ca="1" si="26"/>
        <v/>
      </c>
      <c r="AW81" s="6" t="str">
        <f t="shared" ca="1" si="27"/>
        <v/>
      </c>
      <c r="AY81" s="6" t="str">
        <f t="shared" ca="1" si="28"/>
        <v/>
      </c>
      <c r="AZ81" s="6" t="str">
        <f t="shared" ca="1" si="29"/>
        <v/>
      </c>
      <c r="BA81" s="6" t="str">
        <f t="shared" ca="1" si="30"/>
        <v/>
      </c>
      <c r="BB81" s="6" t="str">
        <f t="shared" ca="1" si="31"/>
        <v/>
      </c>
      <c r="BC81" s="6" t="str">
        <f t="shared" ca="1" si="32"/>
        <v/>
      </c>
      <c r="BD81" s="6" t="str">
        <f t="shared" ca="1" si="33"/>
        <v/>
      </c>
      <c r="BE81" s="6" t="str">
        <f t="shared" ca="1" si="34"/>
        <v/>
      </c>
      <c r="BF81" s="6" t="str">
        <f t="shared" ca="1" si="35"/>
        <v/>
      </c>
      <c r="BG81" s="6" t="str">
        <f t="shared" ca="1" si="36"/>
        <v/>
      </c>
      <c r="BH81" s="6" t="str">
        <f t="shared" ca="1" si="37"/>
        <v/>
      </c>
      <c r="BI81" s="6" t="str">
        <f t="shared" ca="1" si="38"/>
        <v/>
      </c>
      <c r="BJ81" s="6" t="str">
        <f t="shared" ca="1" si="39"/>
        <v/>
      </c>
      <c r="BK81" s="6" t="str">
        <f t="shared" ca="1" si="40"/>
        <v/>
      </c>
      <c r="BL81" s="6" t="str">
        <f t="shared" ca="1" si="41"/>
        <v/>
      </c>
      <c r="BM81" s="6" t="str">
        <f t="shared" ca="1" si="42"/>
        <v/>
      </c>
      <c r="BN81" s="6" t="str">
        <f t="shared" ca="1" si="43"/>
        <v/>
      </c>
      <c r="BO81" s="6" t="str">
        <f t="shared" ca="1" si="44"/>
        <v/>
      </c>
      <c r="BP81" s="6" t="str">
        <f t="shared" ca="1" si="45"/>
        <v/>
      </c>
      <c r="BQ81" s="6" t="str">
        <f t="shared" ca="1" si="46"/>
        <v/>
      </c>
      <c r="BR81" s="6" t="str">
        <f t="shared" ca="1" si="47"/>
        <v/>
      </c>
      <c r="BS81" s="6" t="str">
        <f t="shared" ca="1" si="48"/>
        <v/>
      </c>
      <c r="BU81" s="6" t="str">
        <f t="shared" ca="1" si="49"/>
        <v/>
      </c>
      <c r="BW81" s="515" t="str">
        <f t="shared" ca="1" si="50"/>
        <v/>
      </c>
      <c r="BX81" s="515">
        <f t="shared" ca="1" si="51"/>
        <v>0</v>
      </c>
      <c r="BY81" s="515" t="str">
        <f t="shared" ca="1" si="52"/>
        <v/>
      </c>
      <c r="CA81" s="6">
        <f t="shared" ca="1" si="53"/>
        <v>1</v>
      </c>
      <c r="CC81" s="523" t="str">
        <f t="shared" ca="1" si="54"/>
        <v/>
      </c>
      <c r="CE81" s="6" t="str">
        <f t="shared" ca="1" si="55"/>
        <v/>
      </c>
      <c r="CG81" s="524" t="str">
        <f ca="1">IF(V81=1,"",IF($AA$4=1,"",IF(LOG入力!BH81&gt;0,"",IF(N81=0,"",IF(DX81=1,"",IF(HT81=0,"","★"))))))</f>
        <v/>
      </c>
      <c r="CI81" s="74" t="str">
        <f t="shared" ca="1" si="56"/>
        <v/>
      </c>
      <c r="CK81" s="525" t="str">
        <f ca="1">IF(V81=1,"",IF(LOG入力!BH81&gt;0,1,0))</f>
        <v/>
      </c>
      <c r="CL81" s="74" t="str">
        <f t="shared" ca="1" si="57"/>
        <v/>
      </c>
      <c r="CN81" s="74" t="str">
        <f t="shared" ca="1" si="58"/>
        <v/>
      </c>
      <c r="CO81" s="74" t="str">
        <f t="shared" ca="1" si="59"/>
        <v/>
      </c>
      <c r="CQ81" s="74" t="str">
        <f t="shared" ca="1" si="60"/>
        <v/>
      </c>
      <c r="CR81" s="74" t="str">
        <f t="shared" ca="1" si="61"/>
        <v/>
      </c>
      <c r="CS81" s="74" t="str">
        <f t="shared" ca="1" si="62"/>
        <v/>
      </c>
      <c r="CT81" s="74" t="str">
        <f t="shared" ca="1" si="63"/>
        <v/>
      </c>
      <c r="CU81" s="74" t="str">
        <f t="shared" ca="1" si="64"/>
        <v/>
      </c>
      <c r="CV81" s="74" t="str">
        <f t="shared" ca="1" si="65"/>
        <v/>
      </c>
      <c r="CW81" s="74" t="str">
        <f t="shared" ca="1" si="66"/>
        <v/>
      </c>
      <c r="CX81" s="74" t="str">
        <f t="shared" ca="1" si="67"/>
        <v/>
      </c>
      <c r="CY81" s="74" t="str">
        <f t="shared" ca="1" si="68"/>
        <v/>
      </c>
      <c r="CZ81" s="74" t="str">
        <f t="shared" ca="1" si="69"/>
        <v/>
      </c>
      <c r="DA81" s="74" t="str">
        <f t="shared" ca="1" si="70"/>
        <v/>
      </c>
      <c r="DB81" s="74" t="str">
        <f t="shared" ca="1" si="71"/>
        <v/>
      </c>
      <c r="DD81" s="74" t="str">
        <f t="shared" ca="1" si="72"/>
        <v/>
      </c>
      <c r="DE81" s="74" t="str">
        <f t="shared" ca="1" si="73"/>
        <v/>
      </c>
      <c r="DF81" s="74" t="str">
        <f t="shared" ca="1" si="74"/>
        <v/>
      </c>
      <c r="DG81" s="74" t="str">
        <f t="shared" ca="1" si="75"/>
        <v/>
      </c>
      <c r="DH81" s="74" t="str">
        <f t="shared" ca="1" si="76"/>
        <v/>
      </c>
      <c r="DI81" s="74" t="str">
        <f t="shared" ca="1" si="77"/>
        <v/>
      </c>
      <c r="DJ81" s="74" t="str">
        <f t="shared" ca="1" si="78"/>
        <v/>
      </c>
      <c r="DK81" s="74" t="str">
        <f t="shared" ca="1" si="79"/>
        <v/>
      </c>
      <c r="DL81" s="74" t="str">
        <f t="shared" ca="1" si="80"/>
        <v/>
      </c>
      <c r="DM81" s="74" t="str">
        <f t="shared" ca="1" si="81"/>
        <v/>
      </c>
      <c r="DN81" s="74" t="str">
        <f t="shared" ca="1" si="82"/>
        <v/>
      </c>
      <c r="DO81" s="74" t="str">
        <f t="shared" ca="1" si="83"/>
        <v/>
      </c>
      <c r="DQ81" s="74" t="str">
        <f t="shared" ca="1" si="84"/>
        <v/>
      </c>
      <c r="DS81" s="74" t="str">
        <f t="shared" ca="1" si="85"/>
        <v/>
      </c>
      <c r="DT81" s="74" t="str">
        <f t="shared" ca="1" si="86"/>
        <v/>
      </c>
      <c r="DV81" s="525" t="str">
        <f t="shared" ca="1" si="87"/>
        <v/>
      </c>
      <c r="DW81" s="74" t="str">
        <f t="shared" ca="1" si="88"/>
        <v/>
      </c>
      <c r="DX81" s="485" t="str">
        <f t="shared" ca="1" si="89"/>
        <v/>
      </c>
      <c r="DY81" s="74" t="str">
        <f t="shared" ca="1" si="90"/>
        <v/>
      </c>
      <c r="DZ81" s="74" t="str">
        <f t="shared" ca="1" si="91"/>
        <v/>
      </c>
      <c r="EA81" s="74" t="str">
        <f t="shared" ca="1" si="92"/>
        <v/>
      </c>
      <c r="EC81" s="74" t="str">
        <f t="shared" ca="1" si="93"/>
        <v/>
      </c>
      <c r="ED81" s="74" t="str">
        <f t="shared" ca="1" si="94"/>
        <v/>
      </c>
      <c r="EE81" s="74" t="str">
        <f t="shared" ca="1" si="95"/>
        <v/>
      </c>
      <c r="EG81" s="479" t="str">
        <f ca="1">IF(V81=1,"",IF(LOG入力!BH81&gt;0,0,IF(CG81="★",0,IF(R81=1,0,IF(N81=0,0,1)))))</f>
        <v/>
      </c>
      <c r="EH81" s="483" t="str">
        <f t="shared" ca="1" si="96"/>
        <v/>
      </c>
      <c r="EI81" s="483" t="str">
        <f t="shared" ca="1" si="97"/>
        <v/>
      </c>
      <c r="EJ81" s="483" t="str">
        <f t="shared" ca="1" si="98"/>
        <v/>
      </c>
      <c r="EL81" s="71">
        <f t="shared" ca="1" si="99"/>
        <v>0</v>
      </c>
      <c r="EM81" s="6">
        <f t="shared" ca="1" si="100"/>
        <v>0</v>
      </c>
      <c r="EN81" s="6" t="str">
        <f t="shared" ca="1" si="101"/>
        <v/>
      </c>
      <c r="EO81" s="6">
        <f ca="1">IF(LOG入力!BH81&gt;0,0,IF(EM81=0,0,(IF(COUNTIF($EN$19:EN81,EN81)=1,IF($FS$3="N",1,IF(EH81=1,1,0))))))</f>
        <v>0</v>
      </c>
      <c r="EP81" s="6" t="str">
        <f ca="1">IF(LOG入力!BH81&gt;0,"",IF(EO81=1,$X81,""))</f>
        <v/>
      </c>
      <c r="EQ81" s="6" t="str">
        <f ca="1">IF(LOG入力!BH81&gt;0,"",IF(EO81=1,$Y81,""))</f>
        <v/>
      </c>
      <c r="ER81" s="520" t="str">
        <f ca="1">IF(LOG入力!BH81&gt;0,"",IF(COUNTIF($EP$19:$EP81,EP81)=1,EP81,""))</f>
        <v/>
      </c>
      <c r="ES81" s="520">
        <f ca="1">IF(LOG入力!BH81&gt;0,0,IF((EL81=1),IF(($ER81=""),0,1),0))</f>
        <v>0</v>
      </c>
      <c r="ET81" s="520" t="str">
        <f ca="1">IF(LOG入力!BH81&gt;0,"",IF(COUNTIF($EQ$19:EQ81,EQ81)=1,EQ81,""))</f>
        <v/>
      </c>
      <c r="EU81" s="539">
        <f ca="1">IF(LOG入力!BH81&gt;0,0,IF((EL81=1),IF(($ET81=""),0,1),0))</f>
        <v>0</v>
      </c>
      <c r="EV81" s="71">
        <f t="shared" ca="1" si="102"/>
        <v>0</v>
      </c>
      <c r="EW81" s="6">
        <f t="shared" ca="1" si="103"/>
        <v>0</v>
      </c>
      <c r="EX81" s="6" t="str">
        <f t="shared" ca="1" si="104"/>
        <v/>
      </c>
      <c r="EY81" s="6">
        <f ca="1">IF(LOG入力!BH81&gt;0,0,IF(EW81=0,0,(IF(COUNTIF($EX$19:EX81,EX81)=1,IF($FS$3="N",1,IF(EH81=1,1,0))))))</f>
        <v>0</v>
      </c>
      <c r="EZ81" s="6" t="str">
        <f ca="1">IF(LOG入力!BH81&gt;0,"",IF(EY81=1,$X81,""))</f>
        <v/>
      </c>
      <c r="FA81" s="6" t="str">
        <f ca="1">IF(LOG入力!BH81&gt;0,"",IF(EY81=1,$Y81,""))</f>
        <v/>
      </c>
      <c r="FB81" s="6" t="str">
        <f ca="1">IF(LOG入力!BH81&gt;0,"",IF(COUNTIF($EZ$19:$EZ81,EZ81)=1,EZ81,""))</f>
        <v/>
      </c>
      <c r="FC81" s="6">
        <f ca="1">IF(LOG入力!BH81&gt;0,0,IF((EV81=1),IF(($FB81=""),0,1),0))</f>
        <v>0</v>
      </c>
      <c r="FD81" s="6" t="str">
        <f ca="1">IF(LOG入力!BH81&gt;0,"",IF(COUNTIF($FA$19:FA81,FA81)=1,FA81,""))</f>
        <v/>
      </c>
      <c r="FE81" s="72">
        <f ca="1">IF(LOG入力!BH81&gt;0,0,IF((EV81=1),IF(($FD81=""),0,1),0))</f>
        <v>0</v>
      </c>
      <c r="FF81" s="71">
        <f t="shared" ca="1" si="105"/>
        <v>0</v>
      </c>
      <c r="FG81" s="6">
        <f t="shared" ca="1" si="106"/>
        <v>0</v>
      </c>
      <c r="FH81" s="6" t="str">
        <f t="shared" ca="1" si="107"/>
        <v/>
      </c>
      <c r="FI81" s="6">
        <f ca="1">IF(LOG入力!BH81&gt;0,0,IF(FG81=0,0,(IF(COUNTIF($FH$19:FH81,FH81)=1,IF($FS$3="N",1,IF(EH81=1,1,0))))))</f>
        <v>0</v>
      </c>
      <c r="FJ81" s="6" t="str">
        <f ca="1">IF(LOG入力!BH81&gt;0,"",IF(FI81=1,$X81,""))</f>
        <v/>
      </c>
      <c r="FK81" s="6" t="str">
        <f ca="1">IF(LOG入力!BH81&gt;0,"",IF(FI81=1,$Y81,""))</f>
        <v/>
      </c>
      <c r="FL81" s="6" t="str">
        <f ca="1">IF(LOG入力!BH81&gt;0,"",IF(COUNTIF($FJ$19:$FJ81,FJ81)=1,FJ81,""))</f>
        <v/>
      </c>
      <c r="FM81" s="6">
        <f ca="1">IF(LOG入力!BH81&gt;0,0,IF((FF81=1),IF(($FL81=""),0,1),0))</f>
        <v>0</v>
      </c>
      <c r="FN81" s="6" t="str">
        <f ca="1">IF(LOG入力!BH81&gt;0,"",IF(COUNTIF($FK$19:FK81,FK81)=1,FK81,""))</f>
        <v/>
      </c>
      <c r="FO81" s="72">
        <f ca="1">IF(LOG入力!BH81&gt;0,0,IF((FF81=1),IF(($FN81=""),0,1),0))</f>
        <v>0</v>
      </c>
      <c r="FP81" s="71">
        <f t="shared" ca="1" si="108"/>
        <v>0</v>
      </c>
      <c r="FQ81" s="6">
        <f t="shared" ca="1" si="109"/>
        <v>0</v>
      </c>
      <c r="FR81" s="6" t="str">
        <f t="shared" ca="1" si="110"/>
        <v/>
      </c>
      <c r="FS81" s="6">
        <f ca="1">IF(LOG入力!BH81&gt;0,0,IF(FQ81=0,0,(IF(COUNTIF($FR$19:FR81,FR81)=1,IF($FS$3="N",1,IF(EH81=1,1,0))))))</f>
        <v>0</v>
      </c>
      <c r="FT81" s="6" t="str">
        <f ca="1">IF(LOG入力!BH81&gt;0,"",IF(FS81=1,$X81,""))</f>
        <v/>
      </c>
      <c r="FU81" s="6" t="str">
        <f ca="1">IF(LOG入力!BH81&gt;0,"",IF(FS81=1,$Y81,""))</f>
        <v/>
      </c>
      <c r="FV81" s="6" t="str">
        <f ca="1">IF(LOG入力!BH81&gt;0,"",IF(COUNTIF($FT$19:$FT81,FT81)=1,FT81,""))</f>
        <v/>
      </c>
      <c r="FW81" s="6">
        <f ca="1">IF(LOG入力!BH81&gt;0,0,IF((FP81=1),IF(($FV81=""),0,1),0))</f>
        <v>0</v>
      </c>
      <c r="FX81" s="6" t="str">
        <f ca="1">IF(LOG入力!BH81&gt;0,"",IF(COUNTIF($FU$19:FU81,FU81)=1,FU81,""))</f>
        <v/>
      </c>
      <c r="FY81" s="72">
        <f ca="1">IF(LOG入力!BH81&gt;0,0,IF((FP81=1),IF(($FX81=""),0,1),0))</f>
        <v>0</v>
      </c>
      <c r="FZ81" s="71">
        <f t="shared" ca="1" si="111"/>
        <v>0</v>
      </c>
      <c r="GA81" s="6">
        <f t="shared" ca="1" si="112"/>
        <v>0</v>
      </c>
      <c r="GB81" s="6" t="str">
        <f t="shared" ca="1" si="113"/>
        <v/>
      </c>
      <c r="GC81" s="6">
        <f ca="1">IF(LOG入力!BH81&gt;0,0,IF(GA81=0,0,(IF(COUNTIF($GB$19:GB81,GB81)=1,IF($FS$3="N",1,IF(EH81=1,1,0))))))</f>
        <v>0</v>
      </c>
      <c r="GD81" s="6" t="str">
        <f ca="1">IF(LOG入力!BH81&gt;0,"",IF(GC81=1,$X81,""))</f>
        <v/>
      </c>
      <c r="GE81" s="6" t="str">
        <f ca="1">IF(LOG入力!BH81&gt;0,"",IF(GC81=1,$Y81,""))</f>
        <v/>
      </c>
      <c r="GF81" s="6" t="str">
        <f ca="1">IF(LOG入力!BH81&gt;0,"",IF(COUNTIF($GD$19:$GD81,GD81)=1,GD81,""))</f>
        <v/>
      </c>
      <c r="GG81" s="6">
        <f ca="1">IF(LOG入力!BH81&gt;0,0,IF((FZ81=1),IF(($GF81=""),0,1),0))</f>
        <v>0</v>
      </c>
      <c r="GH81" s="6" t="str">
        <f ca="1">IF(LOG入力!BH81&gt;0,"",IF(COUNTIF($GE$19:GE81,GE81)=1,GE81,""))</f>
        <v/>
      </c>
      <c r="GI81" s="72">
        <f ca="1">IF(LOG入力!BH81&gt;0,0,IF((FZ81=1),IF(($GH81=""),0,1),0))</f>
        <v>0</v>
      </c>
      <c r="GK81" s="455" t="str">
        <f ca="1">IF(V81=1,"",IF(LEN(LOG入力!AS81)=0,"",LOG入力!AS81))</f>
        <v/>
      </c>
      <c r="GL81" s="378" t="str">
        <f t="shared" ca="1" si="114"/>
        <v/>
      </c>
      <c r="GM81" s="378" t="str">
        <f t="shared" ca="1" si="115"/>
        <v/>
      </c>
      <c r="GN81" s="74" t="str">
        <f t="shared" ca="1" si="116"/>
        <v/>
      </c>
      <c r="GO81" s="74" t="str">
        <f t="shared" ca="1" si="117"/>
        <v/>
      </c>
      <c r="GQ81" s="74" t="str">
        <f t="shared" ca="1" si="118"/>
        <v/>
      </c>
      <c r="GR81" s="74" t="str">
        <f t="shared" ca="1" si="119"/>
        <v/>
      </c>
      <c r="GS81" s="74" t="str">
        <f t="shared" ca="1" si="120"/>
        <v/>
      </c>
      <c r="GT81" s="74" t="str">
        <f t="shared" ca="1" si="121"/>
        <v/>
      </c>
      <c r="GU81" s="74" t="str">
        <f t="shared" ca="1" si="122"/>
        <v/>
      </c>
      <c r="GV81" s="74" t="str">
        <f t="shared" ca="1" si="123"/>
        <v/>
      </c>
      <c r="GX81" s="74" t="str">
        <f t="shared" ca="1" si="124"/>
        <v/>
      </c>
      <c r="GY81" s="74" t="str">
        <f t="shared" ca="1" si="125"/>
        <v/>
      </c>
      <c r="GZ81" s="74" t="str">
        <f ca="1">IF(V81=1,"",IF(LOG入力!BH81&gt;0,0,IF(GY81=0,0,IF((VALUE((TYPE(VALUE(J81)))))=16,0,IF(VALUE(J81)&lt;60,1,IF(VALUE(J81)&lt;100,0,IF(VALUE(J81)&lt;600,2,0)))))))</f>
        <v/>
      </c>
      <c r="HA81" s="74" t="str">
        <f t="shared" ca="1" si="126"/>
        <v/>
      </c>
      <c r="HB81" s="74" t="str">
        <f ca="1">IF(V81=1,"",IF(LOG入力!BH81&gt;0,0,IF(HA81=0,0,IF((VALUE((TYPE(VALUE(L81)))))=16,0,IF(VALUE(L81)&lt;60,1,IF(VALUE(L81)&lt;100,0,IF(VALUE(L81)&lt;600,2,0)))))))</f>
        <v/>
      </c>
      <c r="HD81" s="74" t="str">
        <f t="shared" ca="1" si="127"/>
        <v/>
      </c>
      <c r="HF81" s="74" t="str">
        <f t="shared" ca="1" si="128"/>
        <v/>
      </c>
      <c r="HG81" s="74" t="str">
        <f t="shared" ca="1" si="129"/>
        <v/>
      </c>
      <c r="HH81" s="74" t="str">
        <f t="shared" ca="1" si="130"/>
        <v/>
      </c>
      <c r="HI81" s="74" t="str">
        <f t="shared" ca="1" si="131"/>
        <v/>
      </c>
      <c r="HJ81" s="74" t="str">
        <f t="shared" ca="1" si="132"/>
        <v/>
      </c>
      <c r="HK81" s="74" t="str">
        <f t="shared" ca="1" si="133"/>
        <v/>
      </c>
      <c r="HL81" s="74" t="str">
        <f t="shared" ca="1" si="134"/>
        <v/>
      </c>
      <c r="HM81" s="74" t="str">
        <f t="shared" ca="1" si="135"/>
        <v/>
      </c>
      <c r="HN81" s="74" t="str">
        <f t="shared" ca="1" si="136"/>
        <v/>
      </c>
      <c r="HO81" s="529" t="str">
        <f t="shared" ca="1" si="137"/>
        <v/>
      </c>
      <c r="HP81" s="74" t="str">
        <f t="shared" ca="1" si="138"/>
        <v/>
      </c>
      <c r="HQ81" s="74" t="str">
        <f t="shared" ca="1" si="139"/>
        <v/>
      </c>
      <c r="HR81" s="74" t="str">
        <f t="shared" ca="1" si="140"/>
        <v/>
      </c>
      <c r="HS81" s="74" t="str">
        <f t="shared" ca="1" si="141"/>
        <v/>
      </c>
      <c r="HT81" s="74" t="str">
        <f ca="1">IF(V81=1,"",IF(LOG入力!BH81&gt;0,0,IF(DV81=1,0,IF(N81="0",0,IF(SUM(HD81:HS81)&gt;0,1,0)))))</f>
        <v/>
      </c>
    </row>
    <row r="82" spans="1:228" x14ac:dyDescent="0.15">
      <c r="A82" s="5"/>
      <c r="B82" s="532" t="str">
        <f t="shared" ca="1" si="0"/>
        <v/>
      </c>
      <c r="C82" s="570" t="str">
        <f ca="1">LOG入力!AP82</f>
        <v/>
      </c>
      <c r="D82" s="534" t="str">
        <f ca="1">LOG入力!AQ82</f>
        <v/>
      </c>
      <c r="E82" s="534" t="str">
        <f ca="1">LOG入力!AR82</f>
        <v/>
      </c>
      <c r="F82" s="535" t="str">
        <f t="shared" ca="1" si="1"/>
        <v/>
      </c>
      <c r="G82" s="585" t="str">
        <f ca="1">LOG入力!AT82</f>
        <v/>
      </c>
      <c r="H82" s="542" t="str">
        <f ca="1">LOG入力!AU82</f>
        <v/>
      </c>
      <c r="I82" s="542" t="str">
        <f ca="1">LOG入力!AV82</f>
        <v/>
      </c>
      <c r="J82" s="577" t="str">
        <f ca="1">LOG入力!AW82</f>
        <v/>
      </c>
      <c r="K82" s="578" t="str">
        <f ca="1">LOG入力!BJ82</f>
        <v/>
      </c>
      <c r="L82" s="577" t="str">
        <f ca="1">LOG入力!AY82</f>
        <v/>
      </c>
      <c r="M82" s="545" t="str">
        <f ca="1">LOG入力!BK82</f>
        <v/>
      </c>
      <c r="N82" s="512" t="str">
        <f ca="1">IF(V82=1,"",IF(LOG入力!AJ82=1,"1",LOG入力!BA82))</f>
        <v/>
      </c>
      <c r="O82" s="538" t="str">
        <f ca="1">IF(V82=1,"",IF(LEN(LOG入力!O82)=0,"",LOG入力!O82))</f>
        <v/>
      </c>
      <c r="P82" s="291" t="str">
        <f ca="1">IF(V82=1,"",IF($AA$4=1,"",IF(LOG入力!BG82=1,"",CONCATENATE($ER82,$FB82,$FL82,$FV82,$GF82))))</f>
        <v/>
      </c>
      <c r="Q82" s="291" t="str">
        <f ca="1">IF(V82=1,"",IF($AA$4=1,"",IF(LOG入力!BG82=1,"",CONCATENATE($ET82,$FD82,$FN82,$FX82,$GH82))))</f>
        <v/>
      </c>
      <c r="R82" s="573" t="str">
        <f ca="1">IF(V82=1,"",IF($AA$4=1,"",IF(LOG入力!BH82&gt;0,0,AA82)))</f>
        <v/>
      </c>
      <c r="S82" s="293" t="str">
        <f t="shared" ca="1" si="2"/>
        <v/>
      </c>
      <c r="T82" s="680"/>
      <c r="U82" s="38"/>
      <c r="V82" s="196">
        <f ca="1">LOG入力!AN82</f>
        <v>1</v>
      </c>
      <c r="W82" s="38"/>
      <c r="X82" s="516" t="str">
        <f t="shared" ca="1" si="3"/>
        <v/>
      </c>
      <c r="Y82" s="515" t="str">
        <f t="shared" ca="1" si="4"/>
        <v/>
      </c>
      <c r="Z82" s="518" t="str">
        <f t="shared" ca="1" si="5"/>
        <v/>
      </c>
      <c r="AA82" s="574" t="str">
        <f t="shared" ca="1" si="6"/>
        <v/>
      </c>
      <c r="AC82" s="6" t="str">
        <f t="shared" ca="1" si="7"/>
        <v/>
      </c>
      <c r="AD82" s="6" t="str">
        <f t="shared" ca="1" si="8"/>
        <v/>
      </c>
      <c r="AE82" s="6" t="str">
        <f t="shared" ca="1" si="9"/>
        <v/>
      </c>
      <c r="AF82" s="6" t="str">
        <f t="shared" ca="1" si="10"/>
        <v/>
      </c>
      <c r="AG82" s="6" t="str">
        <f t="shared" ca="1" si="11"/>
        <v/>
      </c>
      <c r="AH82" s="6" t="str">
        <f t="shared" ca="1" si="12"/>
        <v/>
      </c>
      <c r="AI82" s="6" t="str">
        <f t="shared" ca="1" si="13"/>
        <v/>
      </c>
      <c r="AJ82" s="6" t="str">
        <f t="shared" ca="1" si="14"/>
        <v/>
      </c>
      <c r="AK82" s="6" t="str">
        <f t="shared" ca="1" si="15"/>
        <v/>
      </c>
      <c r="AL82" s="6" t="str">
        <f t="shared" ca="1" si="16"/>
        <v/>
      </c>
      <c r="AM82" s="6" t="str">
        <f t="shared" ca="1" si="17"/>
        <v/>
      </c>
      <c r="AN82" s="6" t="str">
        <f t="shared" ca="1" si="18"/>
        <v/>
      </c>
      <c r="AO82" s="6" t="str">
        <f t="shared" ca="1" si="19"/>
        <v/>
      </c>
      <c r="AP82" s="6" t="str">
        <f t="shared" ca="1" si="20"/>
        <v/>
      </c>
      <c r="AQ82" s="6" t="str">
        <f t="shared" ca="1" si="21"/>
        <v/>
      </c>
      <c r="AR82" s="6" t="str">
        <f t="shared" ca="1" si="22"/>
        <v/>
      </c>
      <c r="AS82" s="6" t="str">
        <f t="shared" ca="1" si="23"/>
        <v/>
      </c>
      <c r="AT82" s="6" t="str">
        <f t="shared" ca="1" si="24"/>
        <v/>
      </c>
      <c r="AU82" s="6" t="str">
        <f t="shared" ca="1" si="25"/>
        <v/>
      </c>
      <c r="AV82" s="6" t="str">
        <f t="shared" ca="1" si="26"/>
        <v/>
      </c>
      <c r="AW82" s="6" t="str">
        <f t="shared" ca="1" si="27"/>
        <v/>
      </c>
      <c r="AY82" s="6" t="str">
        <f t="shared" ca="1" si="28"/>
        <v/>
      </c>
      <c r="AZ82" s="6" t="str">
        <f t="shared" ca="1" si="29"/>
        <v/>
      </c>
      <c r="BA82" s="6" t="str">
        <f t="shared" ca="1" si="30"/>
        <v/>
      </c>
      <c r="BB82" s="6" t="str">
        <f t="shared" ca="1" si="31"/>
        <v/>
      </c>
      <c r="BC82" s="6" t="str">
        <f t="shared" ca="1" si="32"/>
        <v/>
      </c>
      <c r="BD82" s="6" t="str">
        <f t="shared" ca="1" si="33"/>
        <v/>
      </c>
      <c r="BE82" s="6" t="str">
        <f t="shared" ca="1" si="34"/>
        <v/>
      </c>
      <c r="BF82" s="6" t="str">
        <f t="shared" ca="1" si="35"/>
        <v/>
      </c>
      <c r="BG82" s="6" t="str">
        <f t="shared" ca="1" si="36"/>
        <v/>
      </c>
      <c r="BH82" s="6" t="str">
        <f t="shared" ca="1" si="37"/>
        <v/>
      </c>
      <c r="BI82" s="6" t="str">
        <f t="shared" ca="1" si="38"/>
        <v/>
      </c>
      <c r="BJ82" s="6" t="str">
        <f t="shared" ca="1" si="39"/>
        <v/>
      </c>
      <c r="BK82" s="6" t="str">
        <f t="shared" ca="1" si="40"/>
        <v/>
      </c>
      <c r="BL82" s="6" t="str">
        <f t="shared" ca="1" si="41"/>
        <v/>
      </c>
      <c r="BM82" s="6" t="str">
        <f t="shared" ca="1" si="42"/>
        <v/>
      </c>
      <c r="BN82" s="6" t="str">
        <f t="shared" ca="1" si="43"/>
        <v/>
      </c>
      <c r="BO82" s="6" t="str">
        <f t="shared" ca="1" si="44"/>
        <v/>
      </c>
      <c r="BP82" s="6" t="str">
        <f t="shared" ca="1" si="45"/>
        <v/>
      </c>
      <c r="BQ82" s="6" t="str">
        <f t="shared" ca="1" si="46"/>
        <v/>
      </c>
      <c r="BR82" s="6" t="str">
        <f t="shared" ca="1" si="47"/>
        <v/>
      </c>
      <c r="BS82" s="6" t="str">
        <f t="shared" ca="1" si="48"/>
        <v/>
      </c>
      <c r="BU82" s="6" t="str">
        <f t="shared" ca="1" si="49"/>
        <v/>
      </c>
      <c r="BW82" s="515" t="str">
        <f t="shared" ca="1" si="50"/>
        <v/>
      </c>
      <c r="BX82" s="515">
        <f t="shared" ca="1" si="51"/>
        <v>0</v>
      </c>
      <c r="BY82" s="515" t="str">
        <f t="shared" ca="1" si="52"/>
        <v/>
      </c>
      <c r="CA82" s="6">
        <f t="shared" ca="1" si="53"/>
        <v>1</v>
      </c>
      <c r="CC82" s="523" t="str">
        <f t="shared" ca="1" si="54"/>
        <v/>
      </c>
      <c r="CE82" s="6" t="str">
        <f t="shared" ca="1" si="55"/>
        <v/>
      </c>
      <c r="CG82" s="524" t="str">
        <f ca="1">IF(V82=1,"",IF($AA$4=1,"",IF(LOG入力!BH82&gt;0,"",IF(N82=0,"",IF(DX82=1,"",IF(HT82=0,"","★"))))))</f>
        <v/>
      </c>
      <c r="CI82" s="74" t="str">
        <f t="shared" ca="1" si="56"/>
        <v/>
      </c>
      <c r="CK82" s="525" t="str">
        <f ca="1">IF(V82=1,"",IF(LOG入力!BH82&gt;0,1,0))</f>
        <v/>
      </c>
      <c r="CL82" s="74" t="str">
        <f t="shared" ca="1" si="57"/>
        <v/>
      </c>
      <c r="CN82" s="74" t="str">
        <f t="shared" ca="1" si="58"/>
        <v/>
      </c>
      <c r="CO82" s="74" t="str">
        <f t="shared" ca="1" si="59"/>
        <v/>
      </c>
      <c r="CQ82" s="74" t="str">
        <f t="shared" ca="1" si="60"/>
        <v/>
      </c>
      <c r="CR82" s="74" t="str">
        <f t="shared" ca="1" si="61"/>
        <v/>
      </c>
      <c r="CS82" s="74" t="str">
        <f t="shared" ca="1" si="62"/>
        <v/>
      </c>
      <c r="CT82" s="74" t="str">
        <f t="shared" ca="1" si="63"/>
        <v/>
      </c>
      <c r="CU82" s="74" t="str">
        <f t="shared" ca="1" si="64"/>
        <v/>
      </c>
      <c r="CV82" s="74" t="str">
        <f t="shared" ca="1" si="65"/>
        <v/>
      </c>
      <c r="CW82" s="74" t="str">
        <f t="shared" ca="1" si="66"/>
        <v/>
      </c>
      <c r="CX82" s="74" t="str">
        <f t="shared" ca="1" si="67"/>
        <v/>
      </c>
      <c r="CY82" s="74" t="str">
        <f t="shared" ca="1" si="68"/>
        <v/>
      </c>
      <c r="CZ82" s="74" t="str">
        <f t="shared" ca="1" si="69"/>
        <v/>
      </c>
      <c r="DA82" s="74" t="str">
        <f t="shared" ca="1" si="70"/>
        <v/>
      </c>
      <c r="DB82" s="74" t="str">
        <f t="shared" ca="1" si="71"/>
        <v/>
      </c>
      <c r="DD82" s="74" t="str">
        <f t="shared" ca="1" si="72"/>
        <v/>
      </c>
      <c r="DE82" s="74" t="str">
        <f t="shared" ca="1" si="73"/>
        <v/>
      </c>
      <c r="DF82" s="74" t="str">
        <f t="shared" ca="1" si="74"/>
        <v/>
      </c>
      <c r="DG82" s="74" t="str">
        <f t="shared" ca="1" si="75"/>
        <v/>
      </c>
      <c r="DH82" s="74" t="str">
        <f t="shared" ca="1" si="76"/>
        <v/>
      </c>
      <c r="DI82" s="74" t="str">
        <f t="shared" ca="1" si="77"/>
        <v/>
      </c>
      <c r="DJ82" s="74" t="str">
        <f t="shared" ca="1" si="78"/>
        <v/>
      </c>
      <c r="DK82" s="74" t="str">
        <f t="shared" ca="1" si="79"/>
        <v/>
      </c>
      <c r="DL82" s="74" t="str">
        <f t="shared" ca="1" si="80"/>
        <v/>
      </c>
      <c r="DM82" s="74" t="str">
        <f t="shared" ca="1" si="81"/>
        <v/>
      </c>
      <c r="DN82" s="74" t="str">
        <f t="shared" ca="1" si="82"/>
        <v/>
      </c>
      <c r="DO82" s="74" t="str">
        <f t="shared" ca="1" si="83"/>
        <v/>
      </c>
      <c r="DQ82" s="74" t="str">
        <f t="shared" ca="1" si="84"/>
        <v/>
      </c>
      <c r="DS82" s="74" t="str">
        <f t="shared" ca="1" si="85"/>
        <v/>
      </c>
      <c r="DT82" s="74" t="str">
        <f t="shared" ca="1" si="86"/>
        <v/>
      </c>
      <c r="DV82" s="525" t="str">
        <f t="shared" ca="1" si="87"/>
        <v/>
      </c>
      <c r="DW82" s="74" t="str">
        <f t="shared" ca="1" si="88"/>
        <v/>
      </c>
      <c r="DX82" s="485" t="str">
        <f t="shared" ca="1" si="89"/>
        <v/>
      </c>
      <c r="DY82" s="74" t="str">
        <f t="shared" ca="1" si="90"/>
        <v/>
      </c>
      <c r="DZ82" s="74" t="str">
        <f t="shared" ca="1" si="91"/>
        <v/>
      </c>
      <c r="EA82" s="74" t="str">
        <f t="shared" ca="1" si="92"/>
        <v/>
      </c>
      <c r="EC82" s="74" t="str">
        <f t="shared" ca="1" si="93"/>
        <v/>
      </c>
      <c r="ED82" s="74" t="str">
        <f t="shared" ca="1" si="94"/>
        <v/>
      </c>
      <c r="EE82" s="74" t="str">
        <f t="shared" ca="1" si="95"/>
        <v/>
      </c>
      <c r="EG82" s="479" t="str">
        <f ca="1">IF(V82=1,"",IF(LOG入力!BH82&gt;0,0,IF(CG82="★",0,IF(R82=1,0,IF(N82=0,0,1)))))</f>
        <v/>
      </c>
      <c r="EH82" s="483" t="str">
        <f t="shared" ca="1" si="96"/>
        <v/>
      </c>
      <c r="EI82" s="483" t="str">
        <f t="shared" ca="1" si="97"/>
        <v/>
      </c>
      <c r="EJ82" s="483" t="str">
        <f t="shared" ca="1" si="98"/>
        <v/>
      </c>
      <c r="EL82" s="71">
        <f t="shared" ca="1" si="99"/>
        <v>0</v>
      </c>
      <c r="EM82" s="6">
        <f t="shared" ca="1" si="100"/>
        <v>0</v>
      </c>
      <c r="EN82" s="6" t="str">
        <f t="shared" ca="1" si="101"/>
        <v/>
      </c>
      <c r="EO82" s="6">
        <f ca="1">IF(LOG入力!BH82&gt;0,0,IF(EM82=0,0,(IF(COUNTIF($EN$19:EN82,EN82)=1,IF($FS$3="N",1,IF(EH82=1,1,0))))))</f>
        <v>0</v>
      </c>
      <c r="EP82" s="6" t="str">
        <f ca="1">IF(LOG入力!BH82&gt;0,"",IF(EO82=1,$X82,""))</f>
        <v/>
      </c>
      <c r="EQ82" s="6" t="str">
        <f ca="1">IF(LOG入力!BH82&gt;0,"",IF(EO82=1,$Y82,""))</f>
        <v/>
      </c>
      <c r="ER82" s="520" t="str">
        <f ca="1">IF(LOG入力!BH82&gt;0,"",IF(COUNTIF($EP$19:$EP82,EP82)=1,EP82,""))</f>
        <v/>
      </c>
      <c r="ES82" s="520">
        <f ca="1">IF(LOG入力!BH82&gt;0,0,IF((EL82=1),IF(($ER82=""),0,1),0))</f>
        <v>0</v>
      </c>
      <c r="ET82" s="520" t="str">
        <f ca="1">IF(LOG入力!BH82&gt;0,"",IF(COUNTIF($EQ$19:EQ82,EQ82)=1,EQ82,""))</f>
        <v/>
      </c>
      <c r="EU82" s="539">
        <f ca="1">IF(LOG入力!BH82&gt;0,0,IF((EL82=1),IF(($ET82=""),0,1),0))</f>
        <v>0</v>
      </c>
      <c r="EV82" s="71">
        <f t="shared" ca="1" si="102"/>
        <v>0</v>
      </c>
      <c r="EW82" s="6">
        <f t="shared" ca="1" si="103"/>
        <v>0</v>
      </c>
      <c r="EX82" s="6" t="str">
        <f t="shared" ca="1" si="104"/>
        <v/>
      </c>
      <c r="EY82" s="6">
        <f ca="1">IF(LOG入力!BH82&gt;0,0,IF(EW82=0,0,(IF(COUNTIF($EX$19:EX82,EX82)=1,IF($FS$3="N",1,IF(EH82=1,1,0))))))</f>
        <v>0</v>
      </c>
      <c r="EZ82" s="6" t="str">
        <f ca="1">IF(LOG入力!BH82&gt;0,"",IF(EY82=1,$X82,""))</f>
        <v/>
      </c>
      <c r="FA82" s="6" t="str">
        <f ca="1">IF(LOG入力!BH82&gt;0,"",IF(EY82=1,$Y82,""))</f>
        <v/>
      </c>
      <c r="FB82" s="6" t="str">
        <f ca="1">IF(LOG入力!BH82&gt;0,"",IF(COUNTIF($EZ$19:$EZ82,EZ82)=1,EZ82,""))</f>
        <v/>
      </c>
      <c r="FC82" s="6">
        <f ca="1">IF(LOG入力!BH82&gt;0,0,IF((EV82=1),IF(($FB82=""),0,1),0))</f>
        <v>0</v>
      </c>
      <c r="FD82" s="6" t="str">
        <f ca="1">IF(LOG入力!BH82&gt;0,"",IF(COUNTIF($FA$19:FA82,FA82)=1,FA82,""))</f>
        <v/>
      </c>
      <c r="FE82" s="72">
        <f ca="1">IF(LOG入力!BH82&gt;0,0,IF((EV82=1),IF(($FD82=""),0,1),0))</f>
        <v>0</v>
      </c>
      <c r="FF82" s="71">
        <f t="shared" ca="1" si="105"/>
        <v>0</v>
      </c>
      <c r="FG82" s="6">
        <f t="shared" ca="1" si="106"/>
        <v>0</v>
      </c>
      <c r="FH82" s="6" t="str">
        <f t="shared" ca="1" si="107"/>
        <v/>
      </c>
      <c r="FI82" s="6">
        <f ca="1">IF(LOG入力!BH82&gt;0,0,IF(FG82=0,0,(IF(COUNTIF($FH$19:FH82,FH82)=1,IF($FS$3="N",1,IF(EH82=1,1,0))))))</f>
        <v>0</v>
      </c>
      <c r="FJ82" s="6" t="str">
        <f ca="1">IF(LOG入力!BH82&gt;0,"",IF(FI82=1,$X82,""))</f>
        <v/>
      </c>
      <c r="FK82" s="6" t="str">
        <f ca="1">IF(LOG入力!BH82&gt;0,"",IF(FI82=1,$Y82,""))</f>
        <v/>
      </c>
      <c r="FL82" s="6" t="str">
        <f ca="1">IF(LOG入力!BH82&gt;0,"",IF(COUNTIF($FJ$19:$FJ82,FJ82)=1,FJ82,""))</f>
        <v/>
      </c>
      <c r="FM82" s="6">
        <f ca="1">IF(LOG入力!BH82&gt;0,0,IF((FF82=1),IF(($FL82=""),0,1),0))</f>
        <v>0</v>
      </c>
      <c r="FN82" s="6" t="str">
        <f ca="1">IF(LOG入力!BH82&gt;0,"",IF(COUNTIF($FK$19:FK82,FK82)=1,FK82,""))</f>
        <v/>
      </c>
      <c r="FO82" s="72">
        <f ca="1">IF(LOG入力!BH82&gt;0,0,IF((FF82=1),IF(($FN82=""),0,1),0))</f>
        <v>0</v>
      </c>
      <c r="FP82" s="71">
        <f t="shared" ca="1" si="108"/>
        <v>0</v>
      </c>
      <c r="FQ82" s="6">
        <f t="shared" ca="1" si="109"/>
        <v>0</v>
      </c>
      <c r="FR82" s="6" t="str">
        <f t="shared" ca="1" si="110"/>
        <v/>
      </c>
      <c r="FS82" s="6">
        <f ca="1">IF(LOG入力!BH82&gt;0,0,IF(FQ82=0,0,(IF(COUNTIF($FR$19:FR82,FR82)=1,IF($FS$3="N",1,IF(EH82=1,1,0))))))</f>
        <v>0</v>
      </c>
      <c r="FT82" s="6" t="str">
        <f ca="1">IF(LOG入力!BH82&gt;0,"",IF(FS82=1,$X82,""))</f>
        <v/>
      </c>
      <c r="FU82" s="6" t="str">
        <f ca="1">IF(LOG入力!BH82&gt;0,"",IF(FS82=1,$Y82,""))</f>
        <v/>
      </c>
      <c r="FV82" s="6" t="str">
        <f ca="1">IF(LOG入力!BH82&gt;0,"",IF(COUNTIF($FT$19:$FT82,FT82)=1,FT82,""))</f>
        <v/>
      </c>
      <c r="FW82" s="6">
        <f ca="1">IF(LOG入力!BH82&gt;0,0,IF((FP82=1),IF(($FV82=""),0,1),0))</f>
        <v>0</v>
      </c>
      <c r="FX82" s="6" t="str">
        <f ca="1">IF(LOG入力!BH82&gt;0,"",IF(COUNTIF($FU$19:FU82,FU82)=1,FU82,""))</f>
        <v/>
      </c>
      <c r="FY82" s="72">
        <f ca="1">IF(LOG入力!BH82&gt;0,0,IF((FP82=1),IF(($FX82=""),0,1),0))</f>
        <v>0</v>
      </c>
      <c r="FZ82" s="71">
        <f t="shared" ca="1" si="111"/>
        <v>0</v>
      </c>
      <c r="GA82" s="6">
        <f t="shared" ca="1" si="112"/>
        <v>0</v>
      </c>
      <c r="GB82" s="6" t="str">
        <f t="shared" ca="1" si="113"/>
        <v/>
      </c>
      <c r="GC82" s="6">
        <f ca="1">IF(LOG入力!BH82&gt;0,0,IF(GA82=0,0,(IF(COUNTIF($GB$19:GB82,GB82)=1,IF($FS$3="N",1,IF(EH82=1,1,0))))))</f>
        <v>0</v>
      </c>
      <c r="GD82" s="6" t="str">
        <f ca="1">IF(LOG入力!BH82&gt;0,"",IF(GC82=1,$X82,""))</f>
        <v/>
      </c>
      <c r="GE82" s="6" t="str">
        <f ca="1">IF(LOG入力!BH82&gt;0,"",IF(GC82=1,$Y82,""))</f>
        <v/>
      </c>
      <c r="GF82" s="6" t="str">
        <f ca="1">IF(LOG入力!BH82&gt;0,"",IF(COUNTIF($GD$19:$GD82,GD82)=1,GD82,""))</f>
        <v/>
      </c>
      <c r="GG82" s="6">
        <f ca="1">IF(LOG入力!BH82&gt;0,0,IF((FZ82=1),IF(($GF82=""),0,1),0))</f>
        <v>0</v>
      </c>
      <c r="GH82" s="6" t="str">
        <f ca="1">IF(LOG入力!BH82&gt;0,"",IF(COUNTIF($GE$19:GE82,GE82)=1,GE82,""))</f>
        <v/>
      </c>
      <c r="GI82" s="72">
        <f ca="1">IF(LOG入力!BH82&gt;0,0,IF((FZ82=1),IF(($GH82=""),0,1),0))</f>
        <v>0</v>
      </c>
      <c r="GK82" s="455" t="str">
        <f ca="1">IF(V82=1,"",IF(LEN(LOG入力!AS82)=0,"",LOG入力!AS82))</f>
        <v/>
      </c>
      <c r="GL82" s="378" t="str">
        <f t="shared" ca="1" si="114"/>
        <v/>
      </c>
      <c r="GM82" s="378" t="str">
        <f t="shared" ca="1" si="115"/>
        <v/>
      </c>
      <c r="GN82" s="74" t="str">
        <f t="shared" ca="1" si="116"/>
        <v/>
      </c>
      <c r="GO82" s="74" t="str">
        <f t="shared" ca="1" si="117"/>
        <v/>
      </c>
      <c r="GQ82" s="74" t="str">
        <f t="shared" ca="1" si="118"/>
        <v/>
      </c>
      <c r="GR82" s="74" t="str">
        <f t="shared" ca="1" si="119"/>
        <v/>
      </c>
      <c r="GS82" s="74" t="str">
        <f t="shared" ca="1" si="120"/>
        <v/>
      </c>
      <c r="GT82" s="74" t="str">
        <f t="shared" ca="1" si="121"/>
        <v/>
      </c>
      <c r="GU82" s="74" t="str">
        <f t="shared" ca="1" si="122"/>
        <v/>
      </c>
      <c r="GV82" s="74" t="str">
        <f t="shared" ca="1" si="123"/>
        <v/>
      </c>
      <c r="GX82" s="74" t="str">
        <f t="shared" ca="1" si="124"/>
        <v/>
      </c>
      <c r="GY82" s="74" t="str">
        <f t="shared" ca="1" si="125"/>
        <v/>
      </c>
      <c r="GZ82" s="74" t="str">
        <f ca="1">IF(V82=1,"",IF(LOG入力!BH82&gt;0,0,IF(GY82=0,0,IF((VALUE((TYPE(VALUE(J82)))))=16,0,IF(VALUE(J82)&lt;60,1,IF(VALUE(J82)&lt;100,0,IF(VALUE(J82)&lt;600,2,0)))))))</f>
        <v/>
      </c>
      <c r="HA82" s="74" t="str">
        <f t="shared" ca="1" si="126"/>
        <v/>
      </c>
      <c r="HB82" s="74" t="str">
        <f ca="1">IF(V82=1,"",IF(LOG入力!BH82&gt;0,0,IF(HA82=0,0,IF((VALUE((TYPE(VALUE(L82)))))=16,0,IF(VALUE(L82)&lt;60,1,IF(VALUE(L82)&lt;100,0,IF(VALUE(L82)&lt;600,2,0)))))))</f>
        <v/>
      </c>
      <c r="HD82" s="74" t="str">
        <f t="shared" ca="1" si="127"/>
        <v/>
      </c>
      <c r="HF82" s="74" t="str">
        <f t="shared" ca="1" si="128"/>
        <v/>
      </c>
      <c r="HG82" s="74" t="str">
        <f t="shared" ca="1" si="129"/>
        <v/>
      </c>
      <c r="HH82" s="74" t="str">
        <f t="shared" ca="1" si="130"/>
        <v/>
      </c>
      <c r="HI82" s="74" t="str">
        <f t="shared" ca="1" si="131"/>
        <v/>
      </c>
      <c r="HJ82" s="74" t="str">
        <f t="shared" ca="1" si="132"/>
        <v/>
      </c>
      <c r="HK82" s="74" t="str">
        <f t="shared" ca="1" si="133"/>
        <v/>
      </c>
      <c r="HL82" s="74" t="str">
        <f t="shared" ca="1" si="134"/>
        <v/>
      </c>
      <c r="HM82" s="74" t="str">
        <f t="shared" ca="1" si="135"/>
        <v/>
      </c>
      <c r="HN82" s="74" t="str">
        <f t="shared" ca="1" si="136"/>
        <v/>
      </c>
      <c r="HO82" s="529" t="str">
        <f t="shared" ca="1" si="137"/>
        <v/>
      </c>
      <c r="HP82" s="74" t="str">
        <f t="shared" ca="1" si="138"/>
        <v/>
      </c>
      <c r="HQ82" s="74" t="str">
        <f t="shared" ca="1" si="139"/>
        <v/>
      </c>
      <c r="HR82" s="74" t="str">
        <f t="shared" ca="1" si="140"/>
        <v/>
      </c>
      <c r="HS82" s="74" t="str">
        <f t="shared" ca="1" si="141"/>
        <v/>
      </c>
      <c r="HT82" s="74" t="str">
        <f ca="1">IF(V82=1,"",IF(LOG入力!BH82&gt;0,0,IF(DV82=1,0,IF(N82="0",0,IF(SUM(HD82:HS82)&gt;0,1,0)))))</f>
        <v/>
      </c>
    </row>
    <row r="83" spans="1:228" x14ac:dyDescent="0.15">
      <c r="A83" s="5"/>
      <c r="B83" s="532" t="str">
        <f t="shared" ref="B83:B146" ca="1" si="142">CG83</f>
        <v/>
      </c>
      <c r="C83" s="534" t="str">
        <f ca="1">LOG入力!AP83</f>
        <v/>
      </c>
      <c r="D83" s="534" t="str">
        <f ca="1">LOG入力!AQ83</f>
        <v/>
      </c>
      <c r="E83" s="534" t="str">
        <f ca="1">LOG入力!AR83</f>
        <v/>
      </c>
      <c r="F83" s="535" t="str">
        <f t="shared" ref="F83:F146" ca="1" si="143">GO83</f>
        <v/>
      </c>
      <c r="G83" s="585" t="str">
        <f ca="1">LOG入力!AT83</f>
        <v/>
      </c>
      <c r="H83" s="542" t="str">
        <f ca="1">LOG入力!AU83</f>
        <v/>
      </c>
      <c r="I83" s="542" t="str">
        <f ca="1">LOG入力!AV83</f>
        <v/>
      </c>
      <c r="J83" s="577" t="str">
        <f ca="1">LOG入力!AW83</f>
        <v/>
      </c>
      <c r="K83" s="578" t="str">
        <f ca="1">LOG入力!BJ83</f>
        <v/>
      </c>
      <c r="L83" s="577" t="str">
        <f ca="1">LOG入力!AY83</f>
        <v/>
      </c>
      <c r="M83" s="545" t="str">
        <f ca="1">LOG入力!BK83</f>
        <v/>
      </c>
      <c r="N83" s="512" t="str">
        <f ca="1">IF(V83=1,"",IF(LOG入力!AJ83=1,"1",LOG入力!BA83))</f>
        <v/>
      </c>
      <c r="O83" s="538" t="str">
        <f ca="1">IF(V83=1,"",IF(LEN(LOG入力!O83)=0,"",LOG入力!O83))</f>
        <v/>
      </c>
      <c r="P83" s="291" t="str">
        <f ca="1">IF(V83=1,"",IF($AA$4=1,"",IF(LOG入力!BG83=1,"",CONCATENATE($ER83,$FB83,$FL83,$FV83,$GF83))))</f>
        <v/>
      </c>
      <c r="Q83" s="291" t="str">
        <f ca="1">IF(V83=1,"",IF($AA$4=1,"",IF(LOG入力!BG83=1,"",CONCATENATE($ET83,$FD83,$FN83,$FX83,$GH83))))</f>
        <v/>
      </c>
      <c r="R83" s="573" t="str">
        <f ca="1">IF(V83=1,"",IF($AA$4=1,"",IF(LOG入力!BH83&gt;0,0,AA83)))</f>
        <v/>
      </c>
      <c r="S83" s="293" t="str">
        <f t="shared" ref="S83:S146" ca="1" si="144">IF(V83=1,"",IF($AA$4=1,"",IF(N83="0","",CI83)))</f>
        <v/>
      </c>
      <c r="T83" s="680"/>
      <c r="U83" s="38"/>
      <c r="V83" s="196">
        <f ca="1">LOG入力!AN83</f>
        <v>1</v>
      </c>
      <c r="W83" s="38"/>
      <c r="X83" s="516" t="str">
        <f t="shared" ref="X83:X146" ca="1" si="145">IF(ISERROR(SEARCH("/",I83))=TRUE,RIGHT(I83,1),MID(I83,SEARCH("/",I83)-1,1))</f>
        <v/>
      </c>
      <c r="Y83" s="515" t="str">
        <f t="shared" ref="Y83:Y146" ca="1" si="146">LEFT(M83,2)</f>
        <v/>
      </c>
      <c r="Z83" s="518" t="str">
        <f t="shared" ref="Z83:Z146" ca="1" si="147">IF(ISERROR(SEARCH("/",I83))=TRUE,I83,LEFT(I83,SEARCH("/",I83)-1))</f>
        <v/>
      </c>
      <c r="AA83" s="574" t="str">
        <f t="shared" ref="AA83:AA146" ca="1" si="148">IF(V83=1,"",EO83+EY83+FI83+FS83+GC83)</f>
        <v/>
      </c>
      <c r="AC83" s="6" t="str">
        <f t="shared" ref="AC83:AC146" ca="1" si="149">IF(V83=1,"",IF(ASC(ISERROR(VLOOKUP(LEFT(I83,1),$HV$19:$HV$66,1,FALSE)))="TRUE",1,0))</f>
        <v/>
      </c>
      <c r="AD83" s="6" t="str">
        <f t="shared" ref="AD83:AD146" ca="1" si="150">IF(V83=1,"",IF(ASC(ISERROR(VLOOKUP(MID($I83,2,1),$HV$19:$HV$66,1,FALSE)))="TRUE",1,0))</f>
        <v/>
      </c>
      <c r="AE83" s="6" t="str">
        <f t="shared" ref="AE83:AE146" ca="1" si="151">IF(V83=1,"",IF(ASC(ISERROR(VLOOKUP(MID($I83,3,1),$HV$19:$HV$66,1,FALSE)))="TRUE",1,0))</f>
        <v/>
      </c>
      <c r="AF83" s="6" t="str">
        <f t="shared" ref="AF83:AF146" ca="1" si="152">IF(V83=1,"",IF(ASC(ISERROR(VLOOKUP(MID($I83,4,1),$HV$19:$HV$66,1,FALSE)))="TRUE",1,0))</f>
        <v/>
      </c>
      <c r="AG83" s="6" t="str">
        <f t="shared" ref="AG83:AG146" ca="1" si="153">IF(V83=1,"",IF(ASC(ISERROR(VLOOKUP(MID($I83,5,1),$HV$19:$HV$66,1,FALSE)))="TRUE",1,0))</f>
        <v/>
      </c>
      <c r="AH83" s="6" t="str">
        <f t="shared" ref="AH83:AH146" ca="1" si="154">IF(V83=1,"",IF(ASC(ISERROR(VLOOKUP(MID($I83,6,1),$HV$19:$HV$66,1,FALSE)))="TRUE",1,0))</f>
        <v/>
      </c>
      <c r="AI83" s="6" t="str">
        <f t="shared" ref="AI83:AI146" ca="1" si="155">IF(V83=1,"",IF(ASC(ISERROR(VLOOKUP(MID($I83,7,1),$HV$19:$HV$66,1,FALSE)))="TRUE",1,0))</f>
        <v/>
      </c>
      <c r="AJ83" s="6" t="str">
        <f t="shared" ref="AJ83:AJ146" ca="1" si="156">IF(V83=1,"",IF(ASC(ISERROR(VLOOKUP(MID($I83,8,1),$HV$19:$HV$66,1,FALSE)))="TRUE",1,0))</f>
        <v/>
      </c>
      <c r="AK83" s="6" t="str">
        <f t="shared" ref="AK83:AK146" ca="1" si="157">IF(V83=1,"",IF(ASC(ISERROR(VLOOKUP(MID($I83,9,1),$HV$19:$HV$66,1,FALSE)))="TRUE",1,0))</f>
        <v/>
      </c>
      <c r="AL83" s="6" t="str">
        <f t="shared" ref="AL83:AL146" ca="1" si="158">IF(V83=1,"",IF(ASC(ISERROR(VLOOKUP(MID($I83,10,1),$HV$19:$HV$66,1,FALSE)))="TRUE",1,0))</f>
        <v/>
      </c>
      <c r="AM83" s="6" t="str">
        <f t="shared" ref="AM83:AM146" ca="1" si="159">IF(V83=1,"",IF(ASC(ISERROR(VLOOKUP(MID($I83,11,1),$HV$19:$HV$66,1,FALSE)))="TRUE",1,0))</f>
        <v/>
      </c>
      <c r="AN83" s="6" t="str">
        <f t="shared" ref="AN83:AN146" ca="1" si="160">IF(V83=1,"",IF(ASC(ISERROR(VLOOKUP(MID($I83,12,1),$HV$19:$HV$66,1,FALSE)))="TRUE",1,0))</f>
        <v/>
      </c>
      <c r="AO83" s="6" t="str">
        <f t="shared" ref="AO83:AO146" ca="1" si="161">IF(V83=1,"",IF(ASC(ISERROR(VLOOKUP(MID($I83,13,1),$HV$19:$HV$66,1,FALSE)))="TRUE",1,0))</f>
        <v/>
      </c>
      <c r="AP83" s="6" t="str">
        <f t="shared" ref="AP83:AP146" ca="1" si="162">IF(V83=1,"",IF(ASC(ISERROR(VLOOKUP(MID($I83,14,1),$HV$19:$HV$66,1,FALSE)))="TRUE",1,0))</f>
        <v/>
      </c>
      <c r="AQ83" s="6" t="str">
        <f t="shared" ref="AQ83:AQ146" ca="1" si="163">IF(V83=1,"",IF(ASC(ISERROR(VLOOKUP(MID($I83,15,1),$HV$19:$HV$66,1,FALSE)))="TRUE",1,0))</f>
        <v/>
      </c>
      <c r="AR83" s="6" t="str">
        <f t="shared" ref="AR83:AR146" ca="1" si="164">IF(V83=1,"",IF(ASC(ISERROR(VLOOKUP(MID($I83,16,1),$HV$19:$HV$66,1,FALSE)))="TRUE",1,0))</f>
        <v/>
      </c>
      <c r="AS83" s="6" t="str">
        <f t="shared" ref="AS83:AS146" ca="1" si="165">IF(V83=1,"",IF(ASC(ISERROR(VLOOKUP(MID($I83,17,1),$HV$19:$HV$66,1,FALSE)))="TRUE",1,0))</f>
        <v/>
      </c>
      <c r="AT83" s="6" t="str">
        <f t="shared" ref="AT83:AT146" ca="1" si="166">IF(V83=1,"",IF(ASC(ISERROR(VLOOKUP(MID($I83,18,1),$HV$19:$HV$66,1,FALSE)))="TRUE",1,0))</f>
        <v/>
      </c>
      <c r="AU83" s="6" t="str">
        <f t="shared" ref="AU83:AU146" ca="1" si="167">IF(V83=1,"",IF(ASC(ISERROR(VLOOKUP(MID($I83,19,1),$HV$19:$HV$66,1,FALSE)))="TRUE",1,0))</f>
        <v/>
      </c>
      <c r="AV83" s="6" t="str">
        <f t="shared" ref="AV83:AV146" ca="1" si="168">IF(V83=1,"",IF(ASC(ISERROR(VLOOKUP(MID($I83,20,1),$HV$19:$HV$66,1,FALSE)))="TRUE",1,0))</f>
        <v/>
      </c>
      <c r="AW83" s="6" t="str">
        <f t="shared" ref="AW83:AW146" ca="1" si="169">IF(V83=1,"",IF(COUNTA(AC83:AV83)-SUM(AC83:AV83)=LEN(I83),0,1))</f>
        <v/>
      </c>
      <c r="AY83" s="6" t="str">
        <f t="shared" ref="AY83:AY146" ca="1" si="170">IF(V83=1,"",VALUE(ASC(ISERROR(VLOOKUP(LEFT(I83,1),$HV$19:$HV$66,1,FALSE)))))</f>
        <v/>
      </c>
      <c r="AZ83" s="6" t="str">
        <f t="shared" ref="AZ83:AZ146" ca="1" si="171">IF(V83=1,"",VALUE(ASC(ISERROR(VLOOKUP(MID($I83,2,1),$HV$19:$HV$66,1,FALSE)))))</f>
        <v/>
      </c>
      <c r="BA83" s="6" t="str">
        <f t="shared" ref="BA83:BA146" ca="1" si="172">IF(V83=1,"",VALUE(ASC(ISERROR(VLOOKUP(MID($I83,3,1),$HV$19:$HV$66,1,FALSE)))))</f>
        <v/>
      </c>
      <c r="BB83" s="6" t="str">
        <f t="shared" ref="BB83:BB146" ca="1" si="173">IF(V83=1,"",VALUE(ASC(ISERROR(VLOOKUP(MID($I83,4,1),$HV$19:$HV$66,1,FALSE)))))</f>
        <v/>
      </c>
      <c r="BC83" s="6" t="str">
        <f t="shared" ref="BC83:BC146" ca="1" si="174">IF(V83=1,"",VALUE(ASC(ISERROR(VLOOKUP(MID($I83,5,1),$HV$19:$HV$66,1,FALSE)))))</f>
        <v/>
      </c>
      <c r="BD83" s="6" t="str">
        <f t="shared" ref="BD83:BD146" ca="1" si="175">IF(V83=1,"",VALUE(ASC(ISERROR(VLOOKUP(MID($I83,6,1),$HV$19:$HV$66,1,FALSE)))))</f>
        <v/>
      </c>
      <c r="BE83" s="6" t="str">
        <f t="shared" ref="BE83:BE146" ca="1" si="176">IF(V83=1,"",VALUE(ASC(ISERROR(VLOOKUP(MID($I83,7,1),$HV$19:$HV$66,1,FALSE)))))</f>
        <v/>
      </c>
      <c r="BF83" s="6" t="str">
        <f t="shared" ref="BF83:BF146" ca="1" si="177">IF(V83=1,"",VALUE(ASC(ISERROR(VLOOKUP(MID($I83,8,1),$HV$19:$HV$66,1,FALSE)))))</f>
        <v/>
      </c>
      <c r="BG83" s="6" t="str">
        <f t="shared" ref="BG83:BG146" ca="1" si="178">IF(V83=1,"",VALUE(ASC(ISERROR(VLOOKUP(MID($I83,9,1),$HV$19:$HV$66,1,FALSE)))))</f>
        <v/>
      </c>
      <c r="BH83" s="6" t="str">
        <f t="shared" ref="BH83:BH146" ca="1" si="179">IF(V83=1,"",VALUE(ASC(ISERROR(VLOOKUP(MID($I83,10,1),$HV$19:$HV$66,1,FALSE)))))</f>
        <v/>
      </c>
      <c r="BI83" s="6" t="str">
        <f t="shared" ref="BI83:BI146" ca="1" si="180">IF(V83=1,"",VALUE(ASC(ISERROR(VLOOKUP(MID($I83,11,1),$HV$19:$HV$66,1,FALSE)))))</f>
        <v/>
      </c>
      <c r="BJ83" s="6" t="str">
        <f t="shared" ref="BJ83:BJ146" ca="1" si="181">IF(V83=1,"",VALUE(ASC(ISERROR(VLOOKUP(MID($I83,12,1),$HV$19:$HV$66,1,FALSE)))))</f>
        <v/>
      </c>
      <c r="BK83" s="6" t="str">
        <f t="shared" ref="BK83:BK146" ca="1" si="182">IF(V83=1,"",VALUE(ASC(ISERROR(VLOOKUP(MID($I83,13,1),$HV$19:$HV$66,1,FALSE)))))</f>
        <v/>
      </c>
      <c r="BL83" s="6" t="str">
        <f t="shared" ref="BL83:BL146" ca="1" si="183">IF(V83=1,"",VALUE(ASC(ISERROR(VLOOKUP(MID($I83,14,1),$HV$19:$HV$66,1,FALSE)))))</f>
        <v/>
      </c>
      <c r="BM83" s="6" t="str">
        <f t="shared" ref="BM83:BM146" ca="1" si="184">IF(V83=1,"",VALUE(ASC(ISERROR(VLOOKUP(MID($I83,15,1),$HV$19:$HV$66,1,FALSE)))))</f>
        <v/>
      </c>
      <c r="BN83" s="6" t="str">
        <f t="shared" ref="BN83:BN146" ca="1" si="185">IF(V83=1,"",VALUE(ASC(ISERROR(VLOOKUP(MID($I83,16,1),$HV$19:$HV$66,1,FALSE)))))</f>
        <v/>
      </c>
      <c r="BO83" s="6" t="str">
        <f t="shared" ref="BO83:BO146" ca="1" si="186">IF(V83=1,"",VALUE(ASC(ISERROR(VLOOKUP(MID($I83,17,1),$HV$19:$HV$66,1,FALSE)))))</f>
        <v/>
      </c>
      <c r="BP83" s="6" t="str">
        <f t="shared" ref="BP83:BP146" ca="1" si="187">IF(V83=1,"",VALUE(ASC(ISERROR(VLOOKUP(MID($I83,18,1),$HV$19:$HV$66,1,FALSE)))))</f>
        <v/>
      </c>
      <c r="BQ83" s="6" t="str">
        <f t="shared" ref="BQ83:BQ146" ca="1" si="188">IF(V83=1,"",VALUE(ASC(ISERROR(VLOOKUP(MID($I83,19,1),$HV$19:$HV$66,1,FALSE)))))</f>
        <v/>
      </c>
      <c r="BR83" s="6" t="str">
        <f t="shared" ref="BR83:BR146" ca="1" si="189">IF(V83=1,"",VALUE(ASC(ISERROR(VLOOKUP(MID($I83,20,1),$HV$19:$HV$66,1,FALSE)))))</f>
        <v/>
      </c>
      <c r="BS83" s="6" t="str">
        <f t="shared" ref="BS83:BS146" ca="1" si="190">IF(V83=1,"",IF(COUNTA(AY83:BR83)-SUM(AY83:BR83)=LEN(I83),0,1))</f>
        <v/>
      </c>
      <c r="BU83" s="6" t="str">
        <f t="shared" ref="BU83:BU146" ca="1" si="191">IF(V83=1,"",IF($AI$6=1,AW83,BS83))</f>
        <v/>
      </c>
      <c r="BW83" s="515" t="str">
        <f t="shared" ref="BW83:BW146" ca="1" si="192">LEFT(K83,2)</f>
        <v/>
      </c>
      <c r="BX83" s="515">
        <f t="shared" ref="BX83:BX146" ca="1" si="193">IF(LEN(K83)&lt;=1,0,1)</f>
        <v>0</v>
      </c>
      <c r="BY83" s="515" t="str">
        <f t="shared" ref="BY83:BY146" ca="1" si="194">K83</f>
        <v/>
      </c>
      <c r="CA83" s="6">
        <f t="shared" ref="CA83:CA146" ca="1" si="195">IF(I83="",1,IF(I83=" ",1,IF(I83="　",1,IF((VALUE((TYPE(VALUE(I83)))))=16,0,IF(VALUE(I83)=0,1,0)))))</f>
        <v>1</v>
      </c>
      <c r="CC83" s="523" t="str">
        <f t="shared" ref="CC83:CC146" ca="1" si="196">IF($AA$4=1,N83,R83)</f>
        <v/>
      </c>
      <c r="CE83" s="6" t="str">
        <f t="shared" ref="CE83:CE146" ca="1" si="197">IF(V83,"",IF(IF(O83=" ",0,IF(O83="　",0,IF(LEN(O83)=0,0,1)))=1,O83,S83))</f>
        <v/>
      </c>
      <c r="CG83" s="524" t="str">
        <f ca="1">IF(V83=1,"",IF($AA$4=1,"",IF(LOG入力!BH83&gt;0,"",IF(N83=0,"",IF(DX83=1,"",IF(HT83=0,"","★"))))))</f>
        <v/>
      </c>
      <c r="CI83" s="74" t="str">
        <f t="shared" ref="CI83:CI146" ca="1" si="198">IF(V83=1,"",IF($AA$4=1,"",IF(CK83=1,CL83,IF(DS83=1,DT83,IF(CN83=1,CO83,"")))))</f>
        <v/>
      </c>
      <c r="CK83" s="525" t="str">
        <f ca="1">IF(V83=1,"",IF(LOG入力!BH83&gt;0,1,0))</f>
        <v/>
      </c>
      <c r="CL83" s="74" t="str">
        <f t="shared" ref="CL83:CL146" ca="1" si="199">IF(V83=1,"",IF(CK83=1,CL$18,""))</f>
        <v/>
      </c>
      <c r="CN83" s="74" t="str">
        <f t="shared" ref="CN83:CN146" ca="1" si="200">IF(V83=1,"",IF(CQ83+CS83+CU83+CW83+CY83+DA83&gt;0,1,0))</f>
        <v/>
      </c>
      <c r="CO83" s="74" t="str">
        <f t="shared" ref="CO83:CO146" ca="1" si="201">IF(V83=1,"",IF(CR83="",IF(CT83="",IF(CV83="",IF(CX83="",IF(CZ83="",IF(DB83="","",DB83),CZ83),CX83),CV83),CT83),CR83))</f>
        <v/>
      </c>
      <c r="CQ83" s="74" t="str">
        <f t="shared" ref="CQ83:CQ146" ca="1" si="202">IF(V83=1,"",IF(HF83=1,1,IF(HG83=1,1,IF(HH83=1,1,0))))</f>
        <v/>
      </c>
      <c r="CR83" s="74" t="str">
        <f t="shared" ref="CR83:CR146" ca="1" si="203">IF($V83=1,"",IF(CQ83=1,CR$18,""))</f>
        <v/>
      </c>
      <c r="CS83" s="74" t="str">
        <f t="shared" ref="CS83:CS146" ca="1" si="204">IF(V83=1,"",IF(GN83="00:00",1,0))</f>
        <v/>
      </c>
      <c r="CT83" s="74" t="str">
        <f t="shared" ref="CT83:CT146" ca="1" si="205">IF($V83=1,"",IF(CS83=1,CT$18,""))</f>
        <v/>
      </c>
      <c r="CU83" s="74" t="str">
        <f t="shared" ref="CU83:CU146" ca="1" si="206">IF(V83=1,"",IF(ASC(ISERROR(VLOOKUP(G83,$IB$19:$IB$28,1,FALSE)))="TRUE",1,0))</f>
        <v/>
      </c>
      <c r="CV83" s="74" t="str">
        <f t="shared" ref="CV83:CV146" ca="1" si="207">IF($V83=1,"",IF(CU83=1,CV$18,""))</f>
        <v/>
      </c>
      <c r="CW83" s="74" t="str">
        <f t="shared" ref="CW83:CW146" ca="1" si="208">IF(V83=1,"",IF(ASC(ISERROR(VLOOKUP(H83,$IE$19:$IE$22,1,FALSE)))="TRUE",1,0))</f>
        <v/>
      </c>
      <c r="CX83" s="74" t="str">
        <f t="shared" ref="CX83:CX146" ca="1" si="209">IF($V83=1,"",IF(CW83=1,CX$18,""))</f>
        <v/>
      </c>
      <c r="CY83" s="74" t="str">
        <f t="shared" ref="CY83:CY146" ca="1" si="210">IF(V83=1,"",IF(HI83=1,1,0))</f>
        <v/>
      </c>
      <c r="CZ83" s="74" t="str">
        <f t="shared" ref="CZ83:CZ146" ca="1" si="211">IF($V83=1,"",IF(CY83=1,CZ$18,""))</f>
        <v/>
      </c>
      <c r="DA83" s="74" t="str">
        <f t="shared" ref="DA83:DA146" ca="1" si="212">IF(V83=1,"",IF(DD83+DF83+DH83+DJ83+DL83+DN83&gt;0,1,0))</f>
        <v/>
      </c>
      <c r="DB83" s="74" t="str">
        <f t="shared" ref="DB83:DB146" ca="1" si="213">IF(V83=1,"",IF(DE83="",IF(DG83="",IF(DI83="",IF(DK83="",IF(DM83="",IF(DO83="","",DO83),DM83),DK83),DI83),DG83),DE83))</f>
        <v/>
      </c>
      <c r="DD83" s="74" t="str">
        <f t="shared" ref="DD83:DD146" ca="1" si="214">IF(V83=1,"",IF(CW83=1,0,IF(HJ83=1,1,IF(HK83=1,1,0))))</f>
        <v/>
      </c>
      <c r="DE83" s="74" t="str">
        <f t="shared" ref="DE83:DE146" ca="1" si="215">IF($V83=1,"",IF(DD83=1,DE$18,""))</f>
        <v/>
      </c>
      <c r="DF83" s="74" t="str">
        <f t="shared" ref="DF83:DF146" ca="1" si="216">IF(V83=1,"",IF(HL83=1,1,IF(HM83=1,1,IF(HN83=1,1,IF(HO83=1,1,0)))))</f>
        <v/>
      </c>
      <c r="DG83" s="74" t="str">
        <f t="shared" ref="DG83:DG146" ca="1" si="217">IF($V83=1,"",IF(DF83=1,DG$18,""))</f>
        <v/>
      </c>
      <c r="DH83" s="74" t="str">
        <f t="shared" ref="DH83:DH146" ca="1" si="218">IF(V83=1,"",IF(CW83=1,0,IF(HP83=1,1,IF(HQ83=1,1,0))))</f>
        <v/>
      </c>
      <c r="DI83" s="74" t="str">
        <f t="shared" ref="DI83:DI146" ca="1" si="219">IF($V83=1,"",IF(DH83=1,DI$18,""))</f>
        <v/>
      </c>
      <c r="DJ83" s="74" t="str">
        <f t="shared" ref="DJ83:DJ146" ca="1" si="220">IF(V83=1,"",IF(HR83=1,1,IF(HS83=1,1,0)))</f>
        <v/>
      </c>
      <c r="DK83" s="74" t="str">
        <f t="shared" ref="DK83:DK146" ca="1" si="221">IF($V83=1,"",IF(DJ83=1,DK$18,""))</f>
        <v/>
      </c>
      <c r="DL83" s="74" t="str">
        <f t="shared" ref="DL83:DL146" ca="1" si="222">IF(V83=1,"",IF(N83="0",0,IF(N83="1",0,1)))</f>
        <v/>
      </c>
      <c r="DM83" s="74" t="str">
        <f t="shared" ref="DM83:DM146" ca="1" si="223">IF($V83=1,"",IF(DL83=1,DM$18,""))</f>
        <v/>
      </c>
      <c r="DN83" s="74" t="str">
        <f t="shared" ref="DN83:DN146" ca="1" si="224">IF(V83=1,"",IF(CS83=1,0,IF(GV83=1,0,1)))</f>
        <v/>
      </c>
      <c r="DO83" s="74" t="str">
        <f t="shared" ref="DO83:DO146" ca="1" si="225">IF(V83=1,"",IF(DN83=1,$DO$18,""))</f>
        <v/>
      </c>
      <c r="DQ83" s="74" t="str">
        <f t="shared" ref="DQ83:DQ146" ca="1" si="226">IF(V83=1,"",IF((CQ83+CS83+DN83+CU83+CW83+CY83+DD83+DF83+DH83+DJ83+DL83)&gt;0,1,0))</f>
        <v/>
      </c>
      <c r="DS83" s="74" t="str">
        <f t="shared" ref="DS83:DS146" ca="1" si="227">IF(V83=1,"",IF(DV83+DX83+DZ83&gt;0,1,0))</f>
        <v/>
      </c>
      <c r="DT83" s="74" t="str">
        <f t="shared" ref="DT83:DT146" ca="1" si="228">IF(V83=1,"",IF(N83=0,"",IF(DW83="",IF(DY83="",IF(EA83=22,IF(DO83="","",DO83),EA83),DY83),DW83)))</f>
        <v/>
      </c>
      <c r="DV83" s="525" t="str">
        <f t="shared" ref="DV83:DV146" ca="1" si="229">IF(V83=1,"",IF(EE83=0,1,IF(EC83=1,0,1)))</f>
        <v/>
      </c>
      <c r="DW83" s="74" t="str">
        <f t="shared" ref="DW83:DW146" ca="1" si="230">IF(V83=1,"",IF(DV83=1,DW$18,""))</f>
        <v/>
      </c>
      <c r="DX83" s="485" t="str">
        <f t="shared" ref="DX83:DX146" ca="1" si="231">IF(V83=1,"",IF($FS$3="N",0,IF(EH83=1,0,1)))</f>
        <v/>
      </c>
      <c r="DY83" s="74" t="str">
        <f t="shared" ref="DY83:DY146" ca="1" si="232">IF(V83=1,"",IF(DX83=1,DY$18,""))</f>
        <v/>
      </c>
      <c r="DZ83" s="74" t="str">
        <f t="shared" ref="DZ83:DZ146" ca="1" si="233">IF(V83=1,"",IF(EG83=0,0,1))</f>
        <v/>
      </c>
      <c r="EA83" s="74" t="str">
        <f t="shared" ref="EA83:EA146" ca="1" si="234">IF(V83=1,"",IF(DZ83=1,EA$18,""))</f>
        <v/>
      </c>
      <c r="EC83" s="74" t="str">
        <f t="shared" ref="EC83:EC146" ca="1" si="235">IF(V83=1,"",IF($FS$4="C",IF(H83="CW",1,0),1))</f>
        <v/>
      </c>
      <c r="ED83" s="74" t="str">
        <f t="shared" ref="ED83:ED146" ca="1" si="236">IF(V83=1,"",IF((VALUE((TYPE(VALUE(G83)))))=16,0,IF(LEN(G83)=0,0,VALUE(G83))))</f>
        <v/>
      </c>
      <c r="EE83" s="74" t="str">
        <f t="shared" ref="EE83:EE146" ca="1" si="237">IF(V83=1,"",IF($FS$5="M",1,IF($AA$4=1,1,IF($FT$5=ED83,1,0))))</f>
        <v/>
      </c>
      <c r="EG83" s="479" t="str">
        <f ca="1">IF(V83=1,"",IF(LOG入力!BH83&gt;0,0,IF(CG83="★",0,IF(R83=1,0,IF(N83=0,0,1)))))</f>
        <v/>
      </c>
      <c r="EH83" s="483" t="str">
        <f t="shared" ref="EH83:EH146" ca="1" si="238">IF(V83=1,"",IF(RIGHT(M83,1)="N",1,0))</f>
        <v/>
      </c>
      <c r="EI83" s="483" t="str">
        <f t="shared" ref="EI83:EI146" ca="1" si="239">IF(V83=1,"",IF($CG83="★",0,(IF($FS$3="N",N83,IF(RIGHT(M83,1)="N",N83,0)))))</f>
        <v/>
      </c>
      <c r="EJ83" s="483" t="str">
        <f t="shared" ref="EJ83:EJ146" ca="1" si="240">IF(V83=1,"",IF($CG83="★",0,(IF(EC83=0,0,IF(EE83=0,0,IF(EI83="0",0,1))))))</f>
        <v/>
      </c>
      <c r="EL83" s="71">
        <f t="shared" ref="EL83:EL146" ca="1" si="241">IF((VALUE((TYPE(VALUE(G83)))))=16,0,IF(VALUE(G83)=28,1,0))</f>
        <v>0</v>
      </c>
      <c r="EM83" s="6">
        <f t="shared" ref="EM83:EM146" ca="1" si="242">IF(EL83=1,IF($CG83="★",0,$EJ83),0)</f>
        <v>0</v>
      </c>
      <c r="EN83" s="6" t="str">
        <f t="shared" ref="EN83:EN146" ca="1" si="243">IF(EM83=1,$Z83,"")</f>
        <v/>
      </c>
      <c r="EO83" s="6">
        <f ca="1">IF(LOG入力!BH83&gt;0,0,IF(EM83=0,0,(IF(COUNTIF($EN$19:EN83,EN83)=1,IF($FS$3="N",1,IF(EH83=1,1,0))))))</f>
        <v>0</v>
      </c>
      <c r="EP83" s="6" t="str">
        <f ca="1">IF(LOG入力!BH83&gt;0,"",IF(EO83=1,$X83,""))</f>
        <v/>
      </c>
      <c r="EQ83" s="6" t="str">
        <f ca="1">IF(LOG入力!BH83&gt;0,"",IF(EO83=1,$Y83,""))</f>
        <v/>
      </c>
      <c r="ER83" s="520" t="str">
        <f ca="1">IF(LOG入力!BH83&gt;0,"",IF(COUNTIF($EP$19:$EP83,EP83)=1,EP83,""))</f>
        <v/>
      </c>
      <c r="ES83" s="520">
        <f ca="1">IF(LOG入力!BH83&gt;0,0,IF((EL83=1),IF(($ER83=""),0,1),0))</f>
        <v>0</v>
      </c>
      <c r="ET83" s="520" t="str">
        <f ca="1">IF(LOG入力!BH83&gt;0,"",IF(COUNTIF($EQ$19:EQ83,EQ83)=1,EQ83,""))</f>
        <v/>
      </c>
      <c r="EU83" s="539">
        <f ca="1">IF(LOG入力!BH83&gt;0,0,IF((EL83=1),IF(($ET83=""),0,1),0))</f>
        <v>0</v>
      </c>
      <c r="EV83" s="71">
        <f t="shared" ref="EV83:EV146" ca="1" si="244">IF((VALUE((TYPE(VALUE(G83)))))=16,0,IF(VALUE(G83)=50,1,0))</f>
        <v>0</v>
      </c>
      <c r="EW83" s="6">
        <f t="shared" ref="EW83:EW146" ca="1" si="245">IF(EV83=1,IF($CG83="★",0,$EJ83),0)</f>
        <v>0</v>
      </c>
      <c r="EX83" s="6" t="str">
        <f t="shared" ref="EX83:EX146" ca="1" si="246">IF(EW83=1,$Z83,"")</f>
        <v/>
      </c>
      <c r="EY83" s="6">
        <f ca="1">IF(LOG入力!BH83&gt;0,0,IF(EW83=0,0,(IF(COUNTIF($EX$19:EX83,EX83)=1,IF($FS$3="N",1,IF(EH83=1,1,0))))))</f>
        <v>0</v>
      </c>
      <c r="EZ83" s="6" t="str">
        <f ca="1">IF(LOG入力!BH83&gt;0,"",IF(EY83=1,$X83,""))</f>
        <v/>
      </c>
      <c r="FA83" s="6" t="str">
        <f ca="1">IF(LOG入力!BH83&gt;0,"",IF(EY83=1,$Y83,""))</f>
        <v/>
      </c>
      <c r="FB83" s="6" t="str">
        <f ca="1">IF(LOG入力!BH83&gt;0,"",IF(COUNTIF($EZ$19:$EZ83,EZ83)=1,EZ83,""))</f>
        <v/>
      </c>
      <c r="FC83" s="6">
        <f ca="1">IF(LOG入力!BH83&gt;0,0,IF((EV83=1),IF(($FB83=""),0,1),0))</f>
        <v>0</v>
      </c>
      <c r="FD83" s="6" t="str">
        <f ca="1">IF(LOG入力!BH83&gt;0,"",IF(COUNTIF($FA$19:FA83,FA83)=1,FA83,""))</f>
        <v/>
      </c>
      <c r="FE83" s="72">
        <f ca="1">IF(LOG入力!BH83&gt;0,0,IF((EV83=1),IF(($FD83=""),0,1),0))</f>
        <v>0</v>
      </c>
      <c r="FF83" s="71">
        <f t="shared" ref="FF83:FF146" ca="1" si="247">IF((VALUE((TYPE(VALUE(G83)))))=16,0,IF(VALUE(G83)=144,1,0))</f>
        <v>0</v>
      </c>
      <c r="FG83" s="6">
        <f t="shared" ref="FG83:FG146" ca="1" si="248">IF(FF83=1,IF($CG83="★",0,$EJ83),0)</f>
        <v>0</v>
      </c>
      <c r="FH83" s="6" t="str">
        <f t="shared" ref="FH83:FH146" ca="1" si="249">IF(FG83=1,$Z83,"")</f>
        <v/>
      </c>
      <c r="FI83" s="6">
        <f ca="1">IF(LOG入力!BH83&gt;0,0,IF(FG83=0,0,(IF(COUNTIF($FH$19:FH83,FH83)=1,IF($FS$3="N",1,IF(EH83=1,1,0))))))</f>
        <v>0</v>
      </c>
      <c r="FJ83" s="6" t="str">
        <f ca="1">IF(LOG入力!BH83&gt;0,"",IF(FI83=1,$X83,""))</f>
        <v/>
      </c>
      <c r="FK83" s="6" t="str">
        <f ca="1">IF(LOG入力!BH83&gt;0,"",IF(FI83=1,$Y83,""))</f>
        <v/>
      </c>
      <c r="FL83" s="6" t="str">
        <f ca="1">IF(LOG入力!BH83&gt;0,"",IF(COUNTIF($FJ$19:$FJ83,FJ83)=1,FJ83,""))</f>
        <v/>
      </c>
      <c r="FM83" s="6">
        <f ca="1">IF(LOG入力!BH83&gt;0,0,IF((FF83=1),IF(($FL83=""),0,1),0))</f>
        <v>0</v>
      </c>
      <c r="FN83" s="6" t="str">
        <f ca="1">IF(LOG入力!BH83&gt;0,"",IF(COUNTIF($FK$19:FK83,FK83)=1,FK83,""))</f>
        <v/>
      </c>
      <c r="FO83" s="72">
        <f ca="1">IF(LOG入力!BH83&gt;0,0,IF((FF83=1),IF(($FN83=""),0,1),0))</f>
        <v>0</v>
      </c>
      <c r="FP83" s="71">
        <f t="shared" ref="FP83:FP146" ca="1" si="250">IF((VALUE((TYPE(VALUE(G83)))))=16,0,IF(VALUE(G83)=430,1,0))</f>
        <v>0</v>
      </c>
      <c r="FQ83" s="6">
        <f t="shared" ref="FQ83:FQ146" ca="1" si="251">IF(FP83=1,IF($CG83="★",0,$EJ83),0)</f>
        <v>0</v>
      </c>
      <c r="FR83" s="6" t="str">
        <f t="shared" ref="FR83:FR146" ca="1" si="252">IF(FQ83=1,$Z83,"")</f>
        <v/>
      </c>
      <c r="FS83" s="6">
        <f ca="1">IF(LOG入力!BH83&gt;0,0,IF(FQ83=0,0,(IF(COUNTIF($FR$19:FR83,FR83)=1,IF($FS$3="N",1,IF(EH83=1,1,0))))))</f>
        <v>0</v>
      </c>
      <c r="FT83" s="6" t="str">
        <f ca="1">IF(LOG入力!BH83&gt;0,"",IF(FS83=1,$X83,""))</f>
        <v/>
      </c>
      <c r="FU83" s="6" t="str">
        <f ca="1">IF(LOG入力!BH83&gt;0,"",IF(FS83=1,$Y83,""))</f>
        <v/>
      </c>
      <c r="FV83" s="6" t="str">
        <f ca="1">IF(LOG入力!BH83&gt;0,"",IF(COUNTIF($FT$19:$FT83,FT83)=1,FT83,""))</f>
        <v/>
      </c>
      <c r="FW83" s="6">
        <f ca="1">IF(LOG入力!BH83&gt;0,0,IF((FP83=1),IF(($FV83=""),0,1),0))</f>
        <v>0</v>
      </c>
      <c r="FX83" s="6" t="str">
        <f ca="1">IF(LOG入力!BH83&gt;0,"",IF(COUNTIF($FU$19:FU83,FU83)=1,FU83,""))</f>
        <v/>
      </c>
      <c r="FY83" s="72">
        <f ca="1">IF(LOG入力!BH83&gt;0,0,IF((FP83=1),IF(($FX83=""),0,1),0))</f>
        <v>0</v>
      </c>
      <c r="FZ83" s="71">
        <f t="shared" ref="FZ83:FZ146" ca="1" si="253">IF((VALUE((TYPE(VALUE(G83)))))=16,0,IF(VALUE(G83)=1200,1,0))</f>
        <v>0</v>
      </c>
      <c r="GA83" s="6">
        <f t="shared" ref="GA83:GA146" ca="1" si="254">IF(FZ83=1,IF($CG83="★",0,$EJ83),0)</f>
        <v>0</v>
      </c>
      <c r="GB83" s="6" t="str">
        <f t="shared" ref="GB83:GB146" ca="1" si="255">IF(GA83=1,$Z83,"")</f>
        <v/>
      </c>
      <c r="GC83" s="6">
        <f ca="1">IF(LOG入力!BH83&gt;0,0,IF(GA83=0,0,(IF(COUNTIF($GB$19:GB83,GB83)=1,IF($FS$3="N",1,IF(EH83=1,1,0))))))</f>
        <v>0</v>
      </c>
      <c r="GD83" s="6" t="str">
        <f ca="1">IF(LOG入力!BH83&gt;0,"",IF(GC83=1,$X83,""))</f>
        <v/>
      </c>
      <c r="GE83" s="6" t="str">
        <f ca="1">IF(LOG入力!BH83&gt;0,"",IF(GC83=1,$Y83,""))</f>
        <v/>
      </c>
      <c r="GF83" s="6" t="str">
        <f ca="1">IF(LOG入力!BH83&gt;0,"",IF(COUNTIF($GD$19:$GD83,GD83)=1,GD83,""))</f>
        <v/>
      </c>
      <c r="GG83" s="6">
        <f ca="1">IF(LOG入力!BH83&gt;0,0,IF((FZ83=1),IF(($GF83=""),0,1),0))</f>
        <v>0</v>
      </c>
      <c r="GH83" s="6" t="str">
        <f ca="1">IF(LOG入力!BH83&gt;0,"",IF(COUNTIF($GE$19:GE83,GE83)=1,GE83,""))</f>
        <v/>
      </c>
      <c r="GI83" s="72">
        <f ca="1">IF(LOG入力!BH83&gt;0,0,IF((FZ83=1),IF(($GH83=""),0,1),0))</f>
        <v>0</v>
      </c>
      <c r="GK83" s="455" t="str">
        <f ca="1">IF(V83=1,"",IF(LEN(LOG入力!AS83)=0,"",LOG入力!AS83))</f>
        <v/>
      </c>
      <c r="GL83" s="378" t="str">
        <f t="shared" ref="GL83:GL146" ca="1" si="256">IF(V83=1,"",IF((VALUE((TYPE(VALUE(GK83)))))=16,IF(LEN(GK83)=6,IF(RIGHT(SUBSTITUTE(GK83,"j","J"),1)="J",LEFT(GK83,5),"00:00"),GK83),IF(VALUE(GK83)&lt;1,TEXT(GK83,"hh:mm"),GK83)))</f>
        <v/>
      </c>
      <c r="GM83" s="378" t="str">
        <f t="shared" ref="GM83:GM146" ca="1" si="257">IF(V83=1,"",IF(VALUE(LEN(GL83))=5,IF(MID(GL83,3,1)=":",GL83,"00:00"),CONCATENATE(LEFT(GL83,2),":",(MID(GL83,3,2)))))</f>
        <v/>
      </c>
      <c r="GN83" s="74" t="str">
        <f t="shared" ref="GN83:GN146" ca="1" si="258">IF(V83=1,"",IF((VALUE((TYPE(VALUE(LEFT(GM83,2))))))=16,"00:00",IF((VALUE((TYPE(VALUE(MID(GM83,4,2))))))=16,"00:00",IF(VALUE(LEFT(GM83,2))&gt;23,"00:00",(IF(VALUE(RIGHT(GM83,2))&gt;59,"00:00",GM83))))))</f>
        <v/>
      </c>
      <c r="GO83" s="74" t="str">
        <f t="shared" ref="GO83:GO146" ca="1" si="259">IF(GN83="00:00",GK83,GN83)</f>
        <v/>
      </c>
      <c r="GQ83" s="74" t="str">
        <f t="shared" ref="GQ83:GQ146" ca="1" si="260">IF(V83=1,"",IF($ED83=GQ$9,IF(LEFT($GN83,2)=GQ$10,1,IF(LEFT($GN83,2)=GQ$11,1,0)),0))</f>
        <v/>
      </c>
      <c r="GR83" s="74" t="str">
        <f t="shared" ref="GR83:GR146" ca="1" si="261">IF(V83=1,"",IF($ED83=GR$9,IF(LEFT($GN83,2)=GR$10,1,IF(LEFT($GN83,2)=GR$11,1,0)),0))</f>
        <v/>
      </c>
      <c r="GS83" s="74" t="str">
        <f t="shared" ref="GS83:GS146" ca="1" si="262">IF(V83=1,"",IF($ED83=GS$9,IF(LEFT($GN83,2)=GS$10,1,IF(LEFT($GN83,2)=GS$11,1,0)),0))</f>
        <v/>
      </c>
      <c r="GT83" s="74" t="str">
        <f t="shared" ref="GT83:GT146" ca="1" si="263">IF(V83=1,"",IF($ED83=GT$9,IF(LEFT($GN83,2)=GT$10,1,IF(LEFT($GN83,2)=GT$11,1,0)),0))</f>
        <v/>
      </c>
      <c r="GU83" s="74" t="str">
        <f t="shared" ref="GU83:GU146" ca="1" si="264">IF(V83=1,"",IF($ED83=GU$9,IF(LEFT($GN83,2)=GU$10,1,IF(LEFT($GN83,2)=GU$11,1,0)),0))</f>
        <v/>
      </c>
      <c r="GV83" s="74" t="str">
        <f t="shared" ref="GV83:GV146" ca="1" si="265">IF(V83=1,"",SUM(GQ83:GU83))</f>
        <v/>
      </c>
      <c r="GX83" s="74" t="str">
        <f t="shared" ref="GX83:GX146" ca="1" si="266">IF(V83=1,"",IF(H83="CW",2,1))</f>
        <v/>
      </c>
      <c r="GY83" s="74" t="str">
        <f t="shared" ref="GY83:GY146" ca="1" si="267">IF(V83=1,"",LEN(K83))</f>
        <v/>
      </c>
      <c r="GZ83" s="74" t="str">
        <f ca="1">IF(V83=1,"",IF(LOG入力!BH83&gt;0,0,IF(GY83=0,0,IF((VALUE((TYPE(VALUE(J83)))))=16,0,IF(VALUE(J83)&lt;60,1,IF(VALUE(J83)&lt;100,0,IF(VALUE(J83)&lt;600,2,0)))))))</f>
        <v/>
      </c>
      <c r="HA83" s="74" t="str">
        <f t="shared" ref="HA83:HA146" ca="1" si="268">IF(V83=1,"",LEN(M83))</f>
        <v/>
      </c>
      <c r="HB83" s="74" t="str">
        <f ca="1">IF(V83=1,"",IF(LOG入力!BH83&gt;0,0,IF(HA83=0,0,IF((VALUE((TYPE(VALUE(L83)))))=16,0,IF(VALUE(L83)&lt;60,1,IF(VALUE(L83)&lt;100,0,IF(VALUE(L83)&lt;600,2,0)))))))</f>
        <v/>
      </c>
      <c r="HD83" s="74" t="str">
        <f t="shared" ref="HD83:HD146" ca="1" si="269">IF(V83=1,"",DQ83)</f>
        <v/>
      </c>
      <c r="HF83" s="74" t="str">
        <f t="shared" ref="HF83:HF146" ca="1" si="270">IF(V83=1,"",IF((VALUE((TYPE(VALUE(C83)))))=16,1,IF(VALUE(C83)&lt;1,1,IF(LEN(C83)&gt;4,1,0))))</f>
        <v/>
      </c>
      <c r="HG83" s="74" t="str">
        <f t="shared" ref="HG83:HG146" ca="1" si="271">IF(V83=1,"",IF((VALUE((TYPE(VALUE(D83)))))=16,1,IF(VALUE(D83)&lt;1,1,IF(VALUE(D83)&gt;12,1,0))))</f>
        <v/>
      </c>
      <c r="HH83" s="74" t="str">
        <f t="shared" ref="HH83:HH146" ca="1" si="272">IF(V83=1,"",IF((VALUE((TYPE(VALUE(E83)))))=16,1,IF(VALUE(E83)&lt;1,1,IF(VALUE(E83)&gt;31,1,0))))</f>
        <v/>
      </c>
      <c r="HI83" s="74" t="str">
        <f t="shared" ref="HI83:HI146" ca="1" si="273">IF(V83=1,"",IF(CA83=1,1,IF(LEN(I83)-LEN(SUBSTITUTE(I83,"/",""))&gt;1,1,IF(RIGHT(I83,1)="/",1,IF(ASC(ISERROR(VLOOKUP(X83,$HV$40:$HV$66,1,FALSE)))="TRUE",1,IF(BU83=1,1,0))))))</f>
        <v/>
      </c>
      <c r="HJ83" s="74" t="str">
        <f t="shared" ref="HJ83:HJ146" ca="1" si="274">IF(V83=1,"",IF((VALUE((TYPE(VALUE(J83)))))=16,1,IF(GX83=2,IF(LEN(J83)=3,0,1),IF(LEN(J83)=2,0,1))))</f>
        <v/>
      </c>
      <c r="HK83" s="74" t="str">
        <f t="shared" ref="HK83:HK146" ca="1" si="275">IF(V83=1,"",IF((VALUE((TYPE(VALUE(J83)))))=16,1,IF(GX83=2,IF(VALUE(J83)&lt;111,1,IF(VALUE(J83)&gt;599,1,0)),IF(VALUE(J83)&lt;11,1,IF(VALUE(J83)&gt;59,1,0)))))</f>
        <v/>
      </c>
      <c r="HL83" s="74" t="str">
        <f t="shared" ref="HL83:HL146" ca="1" si="276">IF(V83=1,"",IF($FR$9&gt;=2051,0,IF((VALUE((TYPE(VALUE(BW83)))))=16,1,IF(VALUE(LEFT(K83,2))&lt;=VALUE($FS$9),0,(IF(VALUE(LEFT(K83,2))&gt;=52,0,1))))))</f>
        <v/>
      </c>
      <c r="HM83" s="74" t="str">
        <f t="shared" ref="HM83:HM146" ca="1" si="277">IF(V83=1,"",IF($FS$3="N",IF(RIGHT(K83,1)="N",0,1),IF(RIGHT(K83,1)="N",1,0)))</f>
        <v/>
      </c>
      <c r="HN83" s="74" t="str">
        <f t="shared" ref="HN83:HN146" ca="1" si="278">IF(V83=1,"",IF(RIGHT(K83,1)="N",IF(LEN(K83)=3,0,1),IF(LEN(K83)=2,0,1)))</f>
        <v/>
      </c>
      <c r="HO83" s="529" t="str">
        <f t="shared" ref="HO83:HO146" ca="1" si="279">IF(V83=1,"",IF($BY$18=BY83,0,1))</f>
        <v/>
      </c>
      <c r="HP83" s="74" t="str">
        <f t="shared" ref="HP83:HP146" ca="1" si="280">IF(V83=1,"",IF((VALUE((TYPE(VALUE(L83)))))=16,1,IF(GX83=2,IF(LEN(L83)=3,0,1),IF(LEN(L83)=2,0,1))))</f>
        <v/>
      </c>
      <c r="HQ83" s="74" t="str">
        <f t="shared" ref="HQ83:HQ146" ca="1" si="281">IF(V83=1,"",IF((VALUE((TYPE(VALUE(L83)))))=16,1,IF(GX83=2,IF(VALUE(L83)&lt;111,1,IF(VALUE(L83)&gt;599,1,0)),IF(VALUE(L83)&lt;11,1,IF(VALUE(L83)&gt;59,1,0)))))</f>
        <v/>
      </c>
      <c r="HR83" s="74" t="str">
        <f t="shared" ref="HR83:HR146" ca="1" si="282">IF(V83=1,"",IF($FR$9&gt;=$FU$9,0,IF((VALUE((TYPE(VALUE(Y83)))))=16,1,IF(VALUE(LEFT(M83,2))&lt;=VALUE($FS$9),0,(IF(VALUE(LEFT(M83,2))&gt;=52,0,1))))))</f>
        <v/>
      </c>
      <c r="HS83" s="74" t="str">
        <f t="shared" ref="HS83:HS146" ca="1" si="283">IF(V83=1,"",IF(RIGHT(M83,1)="N",IF(LEN(M83)=3,0,1),IF(LEN(M83)=2,0,1)))</f>
        <v/>
      </c>
      <c r="HT83" s="74" t="str">
        <f ca="1">IF(V83=1,"",IF(LOG入力!BH83&gt;0,0,IF(DV83=1,0,IF(N83="0",0,IF(SUM(HD83:HS83)&gt;0,1,0)))))</f>
        <v/>
      </c>
    </row>
    <row r="84" spans="1:228" x14ac:dyDescent="0.15">
      <c r="A84" s="5"/>
      <c r="B84" s="532" t="str">
        <f t="shared" ca="1" si="142"/>
        <v/>
      </c>
      <c r="C84" s="534" t="str">
        <f ca="1">LOG入力!AP84</f>
        <v/>
      </c>
      <c r="D84" s="534" t="str">
        <f ca="1">LOG入力!AQ84</f>
        <v/>
      </c>
      <c r="E84" s="534" t="str">
        <f ca="1">LOG入力!AR84</f>
        <v/>
      </c>
      <c r="F84" s="535" t="str">
        <f t="shared" ca="1" si="143"/>
        <v/>
      </c>
      <c r="G84" s="585" t="str">
        <f ca="1">LOG入力!AT84</f>
        <v/>
      </c>
      <c r="H84" s="542" t="str">
        <f ca="1">LOG入力!AU84</f>
        <v/>
      </c>
      <c r="I84" s="542" t="str">
        <f ca="1">LOG入力!AV84</f>
        <v/>
      </c>
      <c r="J84" s="577" t="str">
        <f ca="1">LOG入力!AW84</f>
        <v/>
      </c>
      <c r="K84" s="578" t="str">
        <f ca="1">LOG入力!BJ84</f>
        <v/>
      </c>
      <c r="L84" s="577" t="str">
        <f ca="1">LOG入力!AY84</f>
        <v/>
      </c>
      <c r="M84" s="545" t="str">
        <f ca="1">LOG入力!BK84</f>
        <v/>
      </c>
      <c r="N84" s="512" t="str">
        <f ca="1">IF(V84=1,"",IF(LOG入力!AJ84=1,"1",LOG入力!BA84))</f>
        <v/>
      </c>
      <c r="O84" s="538" t="str">
        <f ca="1">IF(V84=1,"",IF(LEN(LOG入力!O84)=0,"",LOG入力!O84))</f>
        <v/>
      </c>
      <c r="P84" s="291" t="str">
        <f ca="1">IF(V84=1,"",IF($AA$4=1,"",IF(LOG入力!BG84=1,"",CONCATENATE($ER84,$FB84,$FL84,$FV84,$GF84))))</f>
        <v/>
      </c>
      <c r="Q84" s="291" t="str">
        <f ca="1">IF(V84=1,"",IF($AA$4=1,"",IF(LOG入力!BG84=1,"",CONCATENATE($ET84,$FD84,$FN84,$FX84,$GH84))))</f>
        <v/>
      </c>
      <c r="R84" s="573" t="str">
        <f ca="1">IF(V84=1,"",IF($AA$4=1,"",IF(LOG入力!BH84&gt;0,0,AA84)))</f>
        <v/>
      </c>
      <c r="S84" s="293" t="str">
        <f t="shared" ca="1" si="144"/>
        <v/>
      </c>
      <c r="T84" s="680"/>
      <c r="U84" s="38"/>
      <c r="V84" s="196">
        <f ca="1">LOG入力!AN84</f>
        <v>1</v>
      </c>
      <c r="W84" s="38"/>
      <c r="X84" s="516" t="str">
        <f t="shared" ca="1" si="145"/>
        <v/>
      </c>
      <c r="Y84" s="515" t="str">
        <f t="shared" ca="1" si="146"/>
        <v/>
      </c>
      <c r="Z84" s="518" t="str">
        <f t="shared" ca="1" si="147"/>
        <v/>
      </c>
      <c r="AA84" s="574" t="str">
        <f t="shared" ca="1" si="148"/>
        <v/>
      </c>
      <c r="AC84" s="6" t="str">
        <f t="shared" ca="1" si="149"/>
        <v/>
      </c>
      <c r="AD84" s="6" t="str">
        <f t="shared" ca="1" si="150"/>
        <v/>
      </c>
      <c r="AE84" s="6" t="str">
        <f t="shared" ca="1" si="151"/>
        <v/>
      </c>
      <c r="AF84" s="6" t="str">
        <f t="shared" ca="1" si="152"/>
        <v/>
      </c>
      <c r="AG84" s="6" t="str">
        <f t="shared" ca="1" si="153"/>
        <v/>
      </c>
      <c r="AH84" s="6" t="str">
        <f t="shared" ca="1" si="154"/>
        <v/>
      </c>
      <c r="AI84" s="6" t="str">
        <f t="shared" ca="1" si="155"/>
        <v/>
      </c>
      <c r="AJ84" s="6" t="str">
        <f t="shared" ca="1" si="156"/>
        <v/>
      </c>
      <c r="AK84" s="6" t="str">
        <f t="shared" ca="1" si="157"/>
        <v/>
      </c>
      <c r="AL84" s="6" t="str">
        <f t="shared" ca="1" si="158"/>
        <v/>
      </c>
      <c r="AM84" s="6" t="str">
        <f t="shared" ca="1" si="159"/>
        <v/>
      </c>
      <c r="AN84" s="6" t="str">
        <f t="shared" ca="1" si="160"/>
        <v/>
      </c>
      <c r="AO84" s="6" t="str">
        <f t="shared" ca="1" si="161"/>
        <v/>
      </c>
      <c r="AP84" s="6" t="str">
        <f t="shared" ca="1" si="162"/>
        <v/>
      </c>
      <c r="AQ84" s="6" t="str">
        <f t="shared" ca="1" si="163"/>
        <v/>
      </c>
      <c r="AR84" s="6" t="str">
        <f t="shared" ca="1" si="164"/>
        <v/>
      </c>
      <c r="AS84" s="6" t="str">
        <f t="shared" ca="1" si="165"/>
        <v/>
      </c>
      <c r="AT84" s="6" t="str">
        <f t="shared" ca="1" si="166"/>
        <v/>
      </c>
      <c r="AU84" s="6" t="str">
        <f t="shared" ca="1" si="167"/>
        <v/>
      </c>
      <c r="AV84" s="6" t="str">
        <f t="shared" ca="1" si="168"/>
        <v/>
      </c>
      <c r="AW84" s="6" t="str">
        <f t="shared" ca="1" si="169"/>
        <v/>
      </c>
      <c r="AY84" s="6" t="str">
        <f t="shared" ca="1" si="170"/>
        <v/>
      </c>
      <c r="AZ84" s="6" t="str">
        <f t="shared" ca="1" si="171"/>
        <v/>
      </c>
      <c r="BA84" s="6" t="str">
        <f t="shared" ca="1" si="172"/>
        <v/>
      </c>
      <c r="BB84" s="6" t="str">
        <f t="shared" ca="1" si="173"/>
        <v/>
      </c>
      <c r="BC84" s="6" t="str">
        <f t="shared" ca="1" si="174"/>
        <v/>
      </c>
      <c r="BD84" s="6" t="str">
        <f t="shared" ca="1" si="175"/>
        <v/>
      </c>
      <c r="BE84" s="6" t="str">
        <f t="shared" ca="1" si="176"/>
        <v/>
      </c>
      <c r="BF84" s="6" t="str">
        <f t="shared" ca="1" si="177"/>
        <v/>
      </c>
      <c r="BG84" s="6" t="str">
        <f t="shared" ca="1" si="178"/>
        <v/>
      </c>
      <c r="BH84" s="6" t="str">
        <f t="shared" ca="1" si="179"/>
        <v/>
      </c>
      <c r="BI84" s="6" t="str">
        <f t="shared" ca="1" si="180"/>
        <v/>
      </c>
      <c r="BJ84" s="6" t="str">
        <f t="shared" ca="1" si="181"/>
        <v/>
      </c>
      <c r="BK84" s="6" t="str">
        <f t="shared" ca="1" si="182"/>
        <v/>
      </c>
      <c r="BL84" s="6" t="str">
        <f t="shared" ca="1" si="183"/>
        <v/>
      </c>
      <c r="BM84" s="6" t="str">
        <f t="shared" ca="1" si="184"/>
        <v/>
      </c>
      <c r="BN84" s="6" t="str">
        <f t="shared" ca="1" si="185"/>
        <v/>
      </c>
      <c r="BO84" s="6" t="str">
        <f t="shared" ca="1" si="186"/>
        <v/>
      </c>
      <c r="BP84" s="6" t="str">
        <f t="shared" ca="1" si="187"/>
        <v/>
      </c>
      <c r="BQ84" s="6" t="str">
        <f t="shared" ca="1" si="188"/>
        <v/>
      </c>
      <c r="BR84" s="6" t="str">
        <f t="shared" ca="1" si="189"/>
        <v/>
      </c>
      <c r="BS84" s="6" t="str">
        <f t="shared" ca="1" si="190"/>
        <v/>
      </c>
      <c r="BU84" s="6" t="str">
        <f t="shared" ca="1" si="191"/>
        <v/>
      </c>
      <c r="BW84" s="515" t="str">
        <f t="shared" ca="1" si="192"/>
        <v/>
      </c>
      <c r="BX84" s="515">
        <f t="shared" ca="1" si="193"/>
        <v>0</v>
      </c>
      <c r="BY84" s="515" t="str">
        <f t="shared" ca="1" si="194"/>
        <v/>
      </c>
      <c r="CA84" s="6">
        <f t="shared" ca="1" si="195"/>
        <v>1</v>
      </c>
      <c r="CC84" s="523" t="str">
        <f t="shared" ca="1" si="196"/>
        <v/>
      </c>
      <c r="CE84" s="6" t="str">
        <f t="shared" ca="1" si="197"/>
        <v/>
      </c>
      <c r="CG84" s="524" t="str">
        <f ca="1">IF(V84=1,"",IF($AA$4=1,"",IF(LOG入力!BH84&gt;0,"",IF(N84=0,"",IF(DX84=1,"",IF(HT84=0,"","★"))))))</f>
        <v/>
      </c>
      <c r="CI84" s="74" t="str">
        <f t="shared" ca="1" si="198"/>
        <v/>
      </c>
      <c r="CK84" s="525" t="str">
        <f ca="1">IF(V84=1,"",IF(LOG入力!BH84&gt;0,1,0))</f>
        <v/>
      </c>
      <c r="CL84" s="74" t="str">
        <f t="shared" ca="1" si="199"/>
        <v/>
      </c>
      <c r="CN84" s="74" t="str">
        <f t="shared" ca="1" si="200"/>
        <v/>
      </c>
      <c r="CO84" s="74" t="str">
        <f t="shared" ca="1" si="201"/>
        <v/>
      </c>
      <c r="CQ84" s="74" t="str">
        <f t="shared" ca="1" si="202"/>
        <v/>
      </c>
      <c r="CR84" s="74" t="str">
        <f t="shared" ca="1" si="203"/>
        <v/>
      </c>
      <c r="CS84" s="74" t="str">
        <f t="shared" ca="1" si="204"/>
        <v/>
      </c>
      <c r="CT84" s="74" t="str">
        <f t="shared" ca="1" si="205"/>
        <v/>
      </c>
      <c r="CU84" s="74" t="str">
        <f t="shared" ca="1" si="206"/>
        <v/>
      </c>
      <c r="CV84" s="74" t="str">
        <f t="shared" ca="1" si="207"/>
        <v/>
      </c>
      <c r="CW84" s="74" t="str">
        <f t="shared" ca="1" si="208"/>
        <v/>
      </c>
      <c r="CX84" s="74" t="str">
        <f t="shared" ca="1" si="209"/>
        <v/>
      </c>
      <c r="CY84" s="74" t="str">
        <f t="shared" ca="1" si="210"/>
        <v/>
      </c>
      <c r="CZ84" s="74" t="str">
        <f t="shared" ca="1" si="211"/>
        <v/>
      </c>
      <c r="DA84" s="74" t="str">
        <f t="shared" ca="1" si="212"/>
        <v/>
      </c>
      <c r="DB84" s="74" t="str">
        <f t="shared" ca="1" si="213"/>
        <v/>
      </c>
      <c r="DD84" s="74" t="str">
        <f t="shared" ca="1" si="214"/>
        <v/>
      </c>
      <c r="DE84" s="74" t="str">
        <f t="shared" ca="1" si="215"/>
        <v/>
      </c>
      <c r="DF84" s="74" t="str">
        <f t="shared" ca="1" si="216"/>
        <v/>
      </c>
      <c r="DG84" s="74" t="str">
        <f t="shared" ca="1" si="217"/>
        <v/>
      </c>
      <c r="DH84" s="74" t="str">
        <f t="shared" ca="1" si="218"/>
        <v/>
      </c>
      <c r="DI84" s="74" t="str">
        <f t="shared" ca="1" si="219"/>
        <v/>
      </c>
      <c r="DJ84" s="74" t="str">
        <f t="shared" ca="1" si="220"/>
        <v/>
      </c>
      <c r="DK84" s="74" t="str">
        <f t="shared" ca="1" si="221"/>
        <v/>
      </c>
      <c r="DL84" s="74" t="str">
        <f t="shared" ca="1" si="222"/>
        <v/>
      </c>
      <c r="DM84" s="74" t="str">
        <f t="shared" ca="1" si="223"/>
        <v/>
      </c>
      <c r="DN84" s="74" t="str">
        <f t="shared" ca="1" si="224"/>
        <v/>
      </c>
      <c r="DO84" s="74" t="str">
        <f t="shared" ca="1" si="225"/>
        <v/>
      </c>
      <c r="DQ84" s="74" t="str">
        <f t="shared" ca="1" si="226"/>
        <v/>
      </c>
      <c r="DS84" s="74" t="str">
        <f t="shared" ca="1" si="227"/>
        <v/>
      </c>
      <c r="DT84" s="74" t="str">
        <f t="shared" ca="1" si="228"/>
        <v/>
      </c>
      <c r="DV84" s="525" t="str">
        <f t="shared" ca="1" si="229"/>
        <v/>
      </c>
      <c r="DW84" s="74" t="str">
        <f t="shared" ca="1" si="230"/>
        <v/>
      </c>
      <c r="DX84" s="485" t="str">
        <f t="shared" ca="1" si="231"/>
        <v/>
      </c>
      <c r="DY84" s="74" t="str">
        <f t="shared" ca="1" si="232"/>
        <v/>
      </c>
      <c r="DZ84" s="74" t="str">
        <f t="shared" ca="1" si="233"/>
        <v/>
      </c>
      <c r="EA84" s="74" t="str">
        <f t="shared" ca="1" si="234"/>
        <v/>
      </c>
      <c r="EC84" s="74" t="str">
        <f t="shared" ca="1" si="235"/>
        <v/>
      </c>
      <c r="ED84" s="74" t="str">
        <f t="shared" ca="1" si="236"/>
        <v/>
      </c>
      <c r="EE84" s="74" t="str">
        <f t="shared" ca="1" si="237"/>
        <v/>
      </c>
      <c r="EG84" s="479" t="str">
        <f ca="1">IF(V84=1,"",IF(LOG入力!BH84&gt;0,0,IF(CG84="★",0,IF(R84=1,0,IF(N84=0,0,1)))))</f>
        <v/>
      </c>
      <c r="EH84" s="483" t="str">
        <f t="shared" ca="1" si="238"/>
        <v/>
      </c>
      <c r="EI84" s="483" t="str">
        <f t="shared" ca="1" si="239"/>
        <v/>
      </c>
      <c r="EJ84" s="483" t="str">
        <f t="shared" ca="1" si="240"/>
        <v/>
      </c>
      <c r="EL84" s="71">
        <f t="shared" ca="1" si="241"/>
        <v>0</v>
      </c>
      <c r="EM84" s="6">
        <f t="shared" ca="1" si="242"/>
        <v>0</v>
      </c>
      <c r="EN84" s="6" t="str">
        <f t="shared" ca="1" si="243"/>
        <v/>
      </c>
      <c r="EO84" s="6">
        <f ca="1">IF(LOG入力!BH84&gt;0,0,IF(EM84=0,0,(IF(COUNTIF($EN$19:EN84,EN84)=1,IF($FS$3="N",1,IF(EH84=1,1,0))))))</f>
        <v>0</v>
      </c>
      <c r="EP84" s="6" t="str">
        <f ca="1">IF(LOG入力!BH84&gt;0,"",IF(EO84=1,$X84,""))</f>
        <v/>
      </c>
      <c r="EQ84" s="6" t="str">
        <f ca="1">IF(LOG入力!BH84&gt;0,"",IF(EO84=1,$Y84,""))</f>
        <v/>
      </c>
      <c r="ER84" s="520" t="str">
        <f ca="1">IF(LOG入力!BH84&gt;0,"",IF(COUNTIF($EP$19:$EP84,EP84)=1,EP84,""))</f>
        <v/>
      </c>
      <c r="ES84" s="520">
        <f ca="1">IF(LOG入力!BH84&gt;0,0,IF((EL84=1),IF(($ER84=""),0,1),0))</f>
        <v>0</v>
      </c>
      <c r="ET84" s="520" t="str">
        <f ca="1">IF(LOG入力!BH84&gt;0,"",IF(COUNTIF($EQ$19:EQ84,EQ84)=1,EQ84,""))</f>
        <v/>
      </c>
      <c r="EU84" s="539">
        <f ca="1">IF(LOG入力!BH84&gt;0,0,IF((EL84=1),IF(($ET84=""),0,1),0))</f>
        <v>0</v>
      </c>
      <c r="EV84" s="71">
        <f t="shared" ca="1" si="244"/>
        <v>0</v>
      </c>
      <c r="EW84" s="6">
        <f t="shared" ca="1" si="245"/>
        <v>0</v>
      </c>
      <c r="EX84" s="6" t="str">
        <f t="shared" ca="1" si="246"/>
        <v/>
      </c>
      <c r="EY84" s="6">
        <f ca="1">IF(LOG入力!BH84&gt;0,0,IF(EW84=0,0,(IF(COUNTIF($EX$19:EX84,EX84)=1,IF($FS$3="N",1,IF(EH84=1,1,0))))))</f>
        <v>0</v>
      </c>
      <c r="EZ84" s="6" t="str">
        <f ca="1">IF(LOG入力!BH84&gt;0,"",IF(EY84=1,$X84,""))</f>
        <v/>
      </c>
      <c r="FA84" s="6" t="str">
        <f ca="1">IF(LOG入力!BH84&gt;0,"",IF(EY84=1,$Y84,""))</f>
        <v/>
      </c>
      <c r="FB84" s="6" t="str">
        <f ca="1">IF(LOG入力!BH84&gt;0,"",IF(COUNTIF($EZ$19:$EZ84,EZ84)=1,EZ84,""))</f>
        <v/>
      </c>
      <c r="FC84" s="6">
        <f ca="1">IF(LOG入力!BH84&gt;0,0,IF((EV84=1),IF(($FB84=""),0,1),0))</f>
        <v>0</v>
      </c>
      <c r="FD84" s="6" t="str">
        <f ca="1">IF(LOG入力!BH84&gt;0,"",IF(COUNTIF($FA$19:FA84,FA84)=1,FA84,""))</f>
        <v/>
      </c>
      <c r="FE84" s="72">
        <f ca="1">IF(LOG入力!BH84&gt;0,0,IF((EV84=1),IF(($FD84=""),0,1),0))</f>
        <v>0</v>
      </c>
      <c r="FF84" s="71">
        <f t="shared" ca="1" si="247"/>
        <v>0</v>
      </c>
      <c r="FG84" s="6">
        <f t="shared" ca="1" si="248"/>
        <v>0</v>
      </c>
      <c r="FH84" s="6" t="str">
        <f t="shared" ca="1" si="249"/>
        <v/>
      </c>
      <c r="FI84" s="6">
        <f ca="1">IF(LOG入力!BH84&gt;0,0,IF(FG84=0,0,(IF(COUNTIF($FH$19:FH84,FH84)=1,IF($FS$3="N",1,IF(EH84=1,1,0))))))</f>
        <v>0</v>
      </c>
      <c r="FJ84" s="6" t="str">
        <f ca="1">IF(LOG入力!BH84&gt;0,"",IF(FI84=1,$X84,""))</f>
        <v/>
      </c>
      <c r="FK84" s="6" t="str">
        <f ca="1">IF(LOG入力!BH84&gt;0,"",IF(FI84=1,$Y84,""))</f>
        <v/>
      </c>
      <c r="FL84" s="6" t="str">
        <f ca="1">IF(LOG入力!BH84&gt;0,"",IF(COUNTIF($FJ$19:$FJ84,FJ84)=1,FJ84,""))</f>
        <v/>
      </c>
      <c r="FM84" s="6">
        <f ca="1">IF(LOG入力!BH84&gt;0,0,IF((FF84=1),IF(($FL84=""),0,1),0))</f>
        <v>0</v>
      </c>
      <c r="FN84" s="6" t="str">
        <f ca="1">IF(LOG入力!BH84&gt;0,"",IF(COUNTIF($FK$19:FK84,FK84)=1,FK84,""))</f>
        <v/>
      </c>
      <c r="FO84" s="72">
        <f ca="1">IF(LOG入力!BH84&gt;0,0,IF((FF84=1),IF(($FN84=""),0,1),0))</f>
        <v>0</v>
      </c>
      <c r="FP84" s="71">
        <f t="shared" ca="1" si="250"/>
        <v>0</v>
      </c>
      <c r="FQ84" s="6">
        <f t="shared" ca="1" si="251"/>
        <v>0</v>
      </c>
      <c r="FR84" s="6" t="str">
        <f t="shared" ca="1" si="252"/>
        <v/>
      </c>
      <c r="FS84" s="6">
        <f ca="1">IF(LOG入力!BH84&gt;0,0,IF(FQ84=0,0,(IF(COUNTIF($FR$19:FR84,FR84)=1,IF($FS$3="N",1,IF(EH84=1,1,0))))))</f>
        <v>0</v>
      </c>
      <c r="FT84" s="6" t="str">
        <f ca="1">IF(LOG入力!BH84&gt;0,"",IF(FS84=1,$X84,""))</f>
        <v/>
      </c>
      <c r="FU84" s="6" t="str">
        <f ca="1">IF(LOG入力!BH84&gt;0,"",IF(FS84=1,$Y84,""))</f>
        <v/>
      </c>
      <c r="FV84" s="6" t="str">
        <f ca="1">IF(LOG入力!BH84&gt;0,"",IF(COUNTIF($FT$19:$FT84,FT84)=1,FT84,""))</f>
        <v/>
      </c>
      <c r="FW84" s="6">
        <f ca="1">IF(LOG入力!BH84&gt;0,0,IF((FP84=1),IF(($FV84=""),0,1),0))</f>
        <v>0</v>
      </c>
      <c r="FX84" s="6" t="str">
        <f ca="1">IF(LOG入力!BH84&gt;0,"",IF(COUNTIF($FU$19:FU84,FU84)=1,FU84,""))</f>
        <v/>
      </c>
      <c r="FY84" s="72">
        <f ca="1">IF(LOG入力!BH84&gt;0,0,IF((FP84=1),IF(($FX84=""),0,1),0))</f>
        <v>0</v>
      </c>
      <c r="FZ84" s="71">
        <f t="shared" ca="1" si="253"/>
        <v>0</v>
      </c>
      <c r="GA84" s="6">
        <f t="shared" ca="1" si="254"/>
        <v>0</v>
      </c>
      <c r="GB84" s="6" t="str">
        <f t="shared" ca="1" si="255"/>
        <v/>
      </c>
      <c r="GC84" s="6">
        <f ca="1">IF(LOG入力!BH84&gt;0,0,IF(GA84=0,0,(IF(COUNTIF($GB$19:GB84,GB84)=1,IF($FS$3="N",1,IF(EH84=1,1,0))))))</f>
        <v>0</v>
      </c>
      <c r="GD84" s="6" t="str">
        <f ca="1">IF(LOG入力!BH84&gt;0,"",IF(GC84=1,$X84,""))</f>
        <v/>
      </c>
      <c r="GE84" s="6" t="str">
        <f ca="1">IF(LOG入力!BH84&gt;0,"",IF(GC84=1,$Y84,""))</f>
        <v/>
      </c>
      <c r="GF84" s="6" t="str">
        <f ca="1">IF(LOG入力!BH84&gt;0,"",IF(COUNTIF($GD$19:$GD84,GD84)=1,GD84,""))</f>
        <v/>
      </c>
      <c r="GG84" s="6">
        <f ca="1">IF(LOG入力!BH84&gt;0,0,IF((FZ84=1),IF(($GF84=""),0,1),0))</f>
        <v>0</v>
      </c>
      <c r="GH84" s="6" t="str">
        <f ca="1">IF(LOG入力!BH84&gt;0,"",IF(COUNTIF($GE$19:GE84,GE84)=1,GE84,""))</f>
        <v/>
      </c>
      <c r="GI84" s="72">
        <f ca="1">IF(LOG入力!BH84&gt;0,0,IF((FZ84=1),IF(($GH84=""),0,1),0))</f>
        <v>0</v>
      </c>
      <c r="GK84" s="455" t="str">
        <f ca="1">IF(V84=1,"",IF(LEN(LOG入力!AS84)=0,"",LOG入力!AS84))</f>
        <v/>
      </c>
      <c r="GL84" s="378" t="str">
        <f t="shared" ca="1" si="256"/>
        <v/>
      </c>
      <c r="GM84" s="378" t="str">
        <f t="shared" ca="1" si="257"/>
        <v/>
      </c>
      <c r="GN84" s="74" t="str">
        <f t="shared" ca="1" si="258"/>
        <v/>
      </c>
      <c r="GO84" s="74" t="str">
        <f t="shared" ca="1" si="259"/>
        <v/>
      </c>
      <c r="GQ84" s="74" t="str">
        <f t="shared" ca="1" si="260"/>
        <v/>
      </c>
      <c r="GR84" s="74" t="str">
        <f t="shared" ca="1" si="261"/>
        <v/>
      </c>
      <c r="GS84" s="74" t="str">
        <f t="shared" ca="1" si="262"/>
        <v/>
      </c>
      <c r="GT84" s="74" t="str">
        <f t="shared" ca="1" si="263"/>
        <v/>
      </c>
      <c r="GU84" s="74" t="str">
        <f t="shared" ca="1" si="264"/>
        <v/>
      </c>
      <c r="GV84" s="74" t="str">
        <f t="shared" ca="1" si="265"/>
        <v/>
      </c>
      <c r="GX84" s="74" t="str">
        <f t="shared" ca="1" si="266"/>
        <v/>
      </c>
      <c r="GY84" s="74" t="str">
        <f t="shared" ca="1" si="267"/>
        <v/>
      </c>
      <c r="GZ84" s="74" t="str">
        <f ca="1">IF(V84=1,"",IF(LOG入力!BH84&gt;0,0,IF(GY84=0,0,IF((VALUE((TYPE(VALUE(J84)))))=16,0,IF(VALUE(J84)&lt;60,1,IF(VALUE(J84)&lt;100,0,IF(VALUE(J84)&lt;600,2,0)))))))</f>
        <v/>
      </c>
      <c r="HA84" s="74" t="str">
        <f t="shared" ca="1" si="268"/>
        <v/>
      </c>
      <c r="HB84" s="74" t="str">
        <f ca="1">IF(V84=1,"",IF(LOG入力!BH84&gt;0,0,IF(HA84=0,0,IF((VALUE((TYPE(VALUE(L84)))))=16,0,IF(VALUE(L84)&lt;60,1,IF(VALUE(L84)&lt;100,0,IF(VALUE(L84)&lt;600,2,0)))))))</f>
        <v/>
      </c>
      <c r="HD84" s="74" t="str">
        <f t="shared" ca="1" si="269"/>
        <v/>
      </c>
      <c r="HF84" s="74" t="str">
        <f t="shared" ca="1" si="270"/>
        <v/>
      </c>
      <c r="HG84" s="74" t="str">
        <f t="shared" ca="1" si="271"/>
        <v/>
      </c>
      <c r="HH84" s="74" t="str">
        <f t="shared" ca="1" si="272"/>
        <v/>
      </c>
      <c r="HI84" s="74" t="str">
        <f t="shared" ca="1" si="273"/>
        <v/>
      </c>
      <c r="HJ84" s="74" t="str">
        <f t="shared" ca="1" si="274"/>
        <v/>
      </c>
      <c r="HK84" s="74" t="str">
        <f t="shared" ca="1" si="275"/>
        <v/>
      </c>
      <c r="HL84" s="74" t="str">
        <f t="shared" ca="1" si="276"/>
        <v/>
      </c>
      <c r="HM84" s="74" t="str">
        <f t="shared" ca="1" si="277"/>
        <v/>
      </c>
      <c r="HN84" s="74" t="str">
        <f t="shared" ca="1" si="278"/>
        <v/>
      </c>
      <c r="HO84" s="529" t="str">
        <f t="shared" ca="1" si="279"/>
        <v/>
      </c>
      <c r="HP84" s="74" t="str">
        <f t="shared" ca="1" si="280"/>
        <v/>
      </c>
      <c r="HQ84" s="74" t="str">
        <f t="shared" ca="1" si="281"/>
        <v/>
      </c>
      <c r="HR84" s="74" t="str">
        <f t="shared" ca="1" si="282"/>
        <v/>
      </c>
      <c r="HS84" s="74" t="str">
        <f t="shared" ca="1" si="283"/>
        <v/>
      </c>
      <c r="HT84" s="74" t="str">
        <f ca="1">IF(V84=1,"",IF(LOG入力!BH84&gt;0,0,IF(DV84=1,0,IF(N84="0",0,IF(SUM(HD84:HS84)&gt;0,1,0)))))</f>
        <v/>
      </c>
    </row>
    <row r="85" spans="1:228" x14ac:dyDescent="0.15">
      <c r="A85" s="5"/>
      <c r="B85" s="532" t="str">
        <f t="shared" ca="1" si="142"/>
        <v/>
      </c>
      <c r="C85" s="534" t="str">
        <f ca="1">LOG入力!AP85</f>
        <v/>
      </c>
      <c r="D85" s="534" t="str">
        <f ca="1">LOG入力!AQ85</f>
        <v/>
      </c>
      <c r="E85" s="534" t="str">
        <f ca="1">LOG入力!AR85</f>
        <v/>
      </c>
      <c r="F85" s="535" t="str">
        <f t="shared" ca="1" si="143"/>
        <v/>
      </c>
      <c r="G85" s="585" t="str">
        <f ca="1">LOG入力!AT85</f>
        <v/>
      </c>
      <c r="H85" s="542" t="str">
        <f ca="1">LOG入力!AU85</f>
        <v/>
      </c>
      <c r="I85" s="542" t="str">
        <f ca="1">LOG入力!AV85</f>
        <v/>
      </c>
      <c r="J85" s="577" t="str">
        <f ca="1">LOG入力!AW85</f>
        <v/>
      </c>
      <c r="K85" s="578" t="str">
        <f ca="1">LOG入力!BJ85</f>
        <v/>
      </c>
      <c r="L85" s="577" t="str">
        <f ca="1">LOG入力!AY85</f>
        <v/>
      </c>
      <c r="M85" s="545" t="str">
        <f ca="1">LOG入力!BK85</f>
        <v/>
      </c>
      <c r="N85" s="512" t="str">
        <f ca="1">IF(V85=1,"",IF(LOG入力!AJ85=1,"1",LOG入力!BA85))</f>
        <v/>
      </c>
      <c r="O85" s="538" t="str">
        <f ca="1">IF(V85=1,"",IF(LEN(LOG入力!O85)=0,"",LOG入力!O85))</f>
        <v/>
      </c>
      <c r="P85" s="291" t="str">
        <f ca="1">IF(V85=1,"",IF($AA$4=1,"",IF(LOG入力!BG85=1,"",CONCATENATE($ER85,$FB85,$FL85,$FV85,$GF85))))</f>
        <v/>
      </c>
      <c r="Q85" s="291" t="str">
        <f ca="1">IF(V85=1,"",IF($AA$4=1,"",IF(LOG入力!BG85=1,"",CONCATENATE($ET85,$FD85,$FN85,$FX85,$GH85))))</f>
        <v/>
      </c>
      <c r="R85" s="573" t="str">
        <f ca="1">IF(V85=1,"",IF($AA$4=1,"",IF(LOG入力!BH85&gt;0,0,AA85)))</f>
        <v/>
      </c>
      <c r="S85" s="293" t="str">
        <f t="shared" ca="1" si="144"/>
        <v/>
      </c>
      <c r="T85" s="680"/>
      <c r="U85" s="38"/>
      <c r="V85" s="196">
        <f ca="1">LOG入力!AN85</f>
        <v>1</v>
      </c>
      <c r="W85" s="38"/>
      <c r="X85" s="516" t="str">
        <f t="shared" ca="1" si="145"/>
        <v/>
      </c>
      <c r="Y85" s="515" t="str">
        <f t="shared" ca="1" si="146"/>
        <v/>
      </c>
      <c r="Z85" s="518" t="str">
        <f t="shared" ca="1" si="147"/>
        <v/>
      </c>
      <c r="AA85" s="574" t="str">
        <f t="shared" ca="1" si="148"/>
        <v/>
      </c>
      <c r="AC85" s="6" t="str">
        <f t="shared" ca="1" si="149"/>
        <v/>
      </c>
      <c r="AD85" s="6" t="str">
        <f t="shared" ca="1" si="150"/>
        <v/>
      </c>
      <c r="AE85" s="6" t="str">
        <f t="shared" ca="1" si="151"/>
        <v/>
      </c>
      <c r="AF85" s="6" t="str">
        <f t="shared" ca="1" si="152"/>
        <v/>
      </c>
      <c r="AG85" s="6" t="str">
        <f t="shared" ca="1" si="153"/>
        <v/>
      </c>
      <c r="AH85" s="6" t="str">
        <f t="shared" ca="1" si="154"/>
        <v/>
      </c>
      <c r="AI85" s="6" t="str">
        <f t="shared" ca="1" si="155"/>
        <v/>
      </c>
      <c r="AJ85" s="6" t="str">
        <f t="shared" ca="1" si="156"/>
        <v/>
      </c>
      <c r="AK85" s="6" t="str">
        <f t="shared" ca="1" si="157"/>
        <v/>
      </c>
      <c r="AL85" s="6" t="str">
        <f t="shared" ca="1" si="158"/>
        <v/>
      </c>
      <c r="AM85" s="6" t="str">
        <f t="shared" ca="1" si="159"/>
        <v/>
      </c>
      <c r="AN85" s="6" t="str">
        <f t="shared" ca="1" si="160"/>
        <v/>
      </c>
      <c r="AO85" s="6" t="str">
        <f t="shared" ca="1" si="161"/>
        <v/>
      </c>
      <c r="AP85" s="6" t="str">
        <f t="shared" ca="1" si="162"/>
        <v/>
      </c>
      <c r="AQ85" s="6" t="str">
        <f t="shared" ca="1" si="163"/>
        <v/>
      </c>
      <c r="AR85" s="6" t="str">
        <f t="shared" ca="1" si="164"/>
        <v/>
      </c>
      <c r="AS85" s="6" t="str">
        <f t="shared" ca="1" si="165"/>
        <v/>
      </c>
      <c r="AT85" s="6" t="str">
        <f t="shared" ca="1" si="166"/>
        <v/>
      </c>
      <c r="AU85" s="6" t="str">
        <f t="shared" ca="1" si="167"/>
        <v/>
      </c>
      <c r="AV85" s="6" t="str">
        <f t="shared" ca="1" si="168"/>
        <v/>
      </c>
      <c r="AW85" s="6" t="str">
        <f t="shared" ca="1" si="169"/>
        <v/>
      </c>
      <c r="AY85" s="6" t="str">
        <f t="shared" ca="1" si="170"/>
        <v/>
      </c>
      <c r="AZ85" s="6" t="str">
        <f t="shared" ca="1" si="171"/>
        <v/>
      </c>
      <c r="BA85" s="6" t="str">
        <f t="shared" ca="1" si="172"/>
        <v/>
      </c>
      <c r="BB85" s="6" t="str">
        <f t="shared" ca="1" si="173"/>
        <v/>
      </c>
      <c r="BC85" s="6" t="str">
        <f t="shared" ca="1" si="174"/>
        <v/>
      </c>
      <c r="BD85" s="6" t="str">
        <f t="shared" ca="1" si="175"/>
        <v/>
      </c>
      <c r="BE85" s="6" t="str">
        <f t="shared" ca="1" si="176"/>
        <v/>
      </c>
      <c r="BF85" s="6" t="str">
        <f t="shared" ca="1" si="177"/>
        <v/>
      </c>
      <c r="BG85" s="6" t="str">
        <f t="shared" ca="1" si="178"/>
        <v/>
      </c>
      <c r="BH85" s="6" t="str">
        <f t="shared" ca="1" si="179"/>
        <v/>
      </c>
      <c r="BI85" s="6" t="str">
        <f t="shared" ca="1" si="180"/>
        <v/>
      </c>
      <c r="BJ85" s="6" t="str">
        <f t="shared" ca="1" si="181"/>
        <v/>
      </c>
      <c r="BK85" s="6" t="str">
        <f t="shared" ca="1" si="182"/>
        <v/>
      </c>
      <c r="BL85" s="6" t="str">
        <f t="shared" ca="1" si="183"/>
        <v/>
      </c>
      <c r="BM85" s="6" t="str">
        <f t="shared" ca="1" si="184"/>
        <v/>
      </c>
      <c r="BN85" s="6" t="str">
        <f t="shared" ca="1" si="185"/>
        <v/>
      </c>
      <c r="BO85" s="6" t="str">
        <f t="shared" ca="1" si="186"/>
        <v/>
      </c>
      <c r="BP85" s="6" t="str">
        <f t="shared" ca="1" si="187"/>
        <v/>
      </c>
      <c r="BQ85" s="6" t="str">
        <f t="shared" ca="1" si="188"/>
        <v/>
      </c>
      <c r="BR85" s="6" t="str">
        <f t="shared" ca="1" si="189"/>
        <v/>
      </c>
      <c r="BS85" s="6" t="str">
        <f t="shared" ca="1" si="190"/>
        <v/>
      </c>
      <c r="BU85" s="6" t="str">
        <f t="shared" ca="1" si="191"/>
        <v/>
      </c>
      <c r="BW85" s="515" t="str">
        <f t="shared" ca="1" si="192"/>
        <v/>
      </c>
      <c r="BX85" s="515">
        <f t="shared" ca="1" si="193"/>
        <v>0</v>
      </c>
      <c r="BY85" s="515" t="str">
        <f t="shared" ca="1" si="194"/>
        <v/>
      </c>
      <c r="CA85" s="6">
        <f t="shared" ca="1" si="195"/>
        <v>1</v>
      </c>
      <c r="CC85" s="523" t="str">
        <f t="shared" ca="1" si="196"/>
        <v/>
      </c>
      <c r="CE85" s="6" t="str">
        <f t="shared" ca="1" si="197"/>
        <v/>
      </c>
      <c r="CG85" s="524" t="str">
        <f ca="1">IF(V85=1,"",IF($AA$4=1,"",IF(LOG入力!BH85&gt;0,"",IF(N85=0,"",IF(DX85=1,"",IF(HT85=0,"","★"))))))</f>
        <v/>
      </c>
      <c r="CI85" s="74" t="str">
        <f t="shared" ca="1" si="198"/>
        <v/>
      </c>
      <c r="CK85" s="525" t="str">
        <f ca="1">IF(V85=1,"",IF(LOG入力!BH85&gt;0,1,0))</f>
        <v/>
      </c>
      <c r="CL85" s="74" t="str">
        <f t="shared" ca="1" si="199"/>
        <v/>
      </c>
      <c r="CN85" s="74" t="str">
        <f t="shared" ca="1" si="200"/>
        <v/>
      </c>
      <c r="CO85" s="74" t="str">
        <f t="shared" ca="1" si="201"/>
        <v/>
      </c>
      <c r="CQ85" s="74" t="str">
        <f t="shared" ca="1" si="202"/>
        <v/>
      </c>
      <c r="CR85" s="74" t="str">
        <f t="shared" ca="1" si="203"/>
        <v/>
      </c>
      <c r="CS85" s="74" t="str">
        <f t="shared" ca="1" si="204"/>
        <v/>
      </c>
      <c r="CT85" s="74" t="str">
        <f t="shared" ca="1" si="205"/>
        <v/>
      </c>
      <c r="CU85" s="74" t="str">
        <f t="shared" ca="1" si="206"/>
        <v/>
      </c>
      <c r="CV85" s="74" t="str">
        <f t="shared" ca="1" si="207"/>
        <v/>
      </c>
      <c r="CW85" s="74" t="str">
        <f t="shared" ca="1" si="208"/>
        <v/>
      </c>
      <c r="CX85" s="74" t="str">
        <f t="shared" ca="1" si="209"/>
        <v/>
      </c>
      <c r="CY85" s="74" t="str">
        <f t="shared" ca="1" si="210"/>
        <v/>
      </c>
      <c r="CZ85" s="74" t="str">
        <f t="shared" ca="1" si="211"/>
        <v/>
      </c>
      <c r="DA85" s="74" t="str">
        <f t="shared" ca="1" si="212"/>
        <v/>
      </c>
      <c r="DB85" s="74" t="str">
        <f t="shared" ca="1" si="213"/>
        <v/>
      </c>
      <c r="DD85" s="74" t="str">
        <f t="shared" ca="1" si="214"/>
        <v/>
      </c>
      <c r="DE85" s="74" t="str">
        <f t="shared" ca="1" si="215"/>
        <v/>
      </c>
      <c r="DF85" s="74" t="str">
        <f t="shared" ca="1" si="216"/>
        <v/>
      </c>
      <c r="DG85" s="74" t="str">
        <f t="shared" ca="1" si="217"/>
        <v/>
      </c>
      <c r="DH85" s="74" t="str">
        <f t="shared" ca="1" si="218"/>
        <v/>
      </c>
      <c r="DI85" s="74" t="str">
        <f t="shared" ca="1" si="219"/>
        <v/>
      </c>
      <c r="DJ85" s="74" t="str">
        <f t="shared" ca="1" si="220"/>
        <v/>
      </c>
      <c r="DK85" s="74" t="str">
        <f t="shared" ca="1" si="221"/>
        <v/>
      </c>
      <c r="DL85" s="74" t="str">
        <f t="shared" ca="1" si="222"/>
        <v/>
      </c>
      <c r="DM85" s="74" t="str">
        <f t="shared" ca="1" si="223"/>
        <v/>
      </c>
      <c r="DN85" s="74" t="str">
        <f t="shared" ca="1" si="224"/>
        <v/>
      </c>
      <c r="DO85" s="74" t="str">
        <f t="shared" ca="1" si="225"/>
        <v/>
      </c>
      <c r="DQ85" s="74" t="str">
        <f t="shared" ca="1" si="226"/>
        <v/>
      </c>
      <c r="DS85" s="74" t="str">
        <f t="shared" ca="1" si="227"/>
        <v/>
      </c>
      <c r="DT85" s="74" t="str">
        <f t="shared" ca="1" si="228"/>
        <v/>
      </c>
      <c r="DV85" s="525" t="str">
        <f t="shared" ca="1" si="229"/>
        <v/>
      </c>
      <c r="DW85" s="74" t="str">
        <f t="shared" ca="1" si="230"/>
        <v/>
      </c>
      <c r="DX85" s="485" t="str">
        <f t="shared" ca="1" si="231"/>
        <v/>
      </c>
      <c r="DY85" s="74" t="str">
        <f t="shared" ca="1" si="232"/>
        <v/>
      </c>
      <c r="DZ85" s="74" t="str">
        <f t="shared" ca="1" si="233"/>
        <v/>
      </c>
      <c r="EA85" s="74" t="str">
        <f t="shared" ca="1" si="234"/>
        <v/>
      </c>
      <c r="EC85" s="74" t="str">
        <f t="shared" ca="1" si="235"/>
        <v/>
      </c>
      <c r="ED85" s="74" t="str">
        <f t="shared" ca="1" si="236"/>
        <v/>
      </c>
      <c r="EE85" s="74" t="str">
        <f t="shared" ca="1" si="237"/>
        <v/>
      </c>
      <c r="EG85" s="479" t="str">
        <f ca="1">IF(V85=1,"",IF(LOG入力!BH85&gt;0,0,IF(CG85="★",0,IF(R85=1,0,IF(N85=0,0,1)))))</f>
        <v/>
      </c>
      <c r="EH85" s="483" t="str">
        <f t="shared" ca="1" si="238"/>
        <v/>
      </c>
      <c r="EI85" s="483" t="str">
        <f t="shared" ca="1" si="239"/>
        <v/>
      </c>
      <c r="EJ85" s="483" t="str">
        <f t="shared" ca="1" si="240"/>
        <v/>
      </c>
      <c r="EL85" s="71">
        <f t="shared" ca="1" si="241"/>
        <v>0</v>
      </c>
      <c r="EM85" s="6">
        <f t="shared" ca="1" si="242"/>
        <v>0</v>
      </c>
      <c r="EN85" s="6" t="str">
        <f t="shared" ca="1" si="243"/>
        <v/>
      </c>
      <c r="EO85" s="6">
        <f ca="1">IF(LOG入力!BH85&gt;0,0,IF(EM85=0,0,(IF(COUNTIF($EN$19:EN85,EN85)=1,IF($FS$3="N",1,IF(EH85=1,1,0))))))</f>
        <v>0</v>
      </c>
      <c r="EP85" s="6" t="str">
        <f ca="1">IF(LOG入力!BH85&gt;0,"",IF(EO85=1,$X85,""))</f>
        <v/>
      </c>
      <c r="EQ85" s="6" t="str">
        <f ca="1">IF(LOG入力!BH85&gt;0,"",IF(EO85=1,$Y85,""))</f>
        <v/>
      </c>
      <c r="ER85" s="520" t="str">
        <f ca="1">IF(LOG入力!BH85&gt;0,"",IF(COUNTIF($EP$19:$EP85,EP85)=1,EP85,""))</f>
        <v/>
      </c>
      <c r="ES85" s="520">
        <f ca="1">IF(LOG入力!BH85&gt;0,0,IF((EL85=1),IF(($ER85=""),0,1),0))</f>
        <v>0</v>
      </c>
      <c r="ET85" s="520" t="str">
        <f ca="1">IF(LOG入力!BH85&gt;0,"",IF(COUNTIF($EQ$19:EQ85,EQ85)=1,EQ85,""))</f>
        <v/>
      </c>
      <c r="EU85" s="539">
        <f ca="1">IF(LOG入力!BH85&gt;0,0,IF((EL85=1),IF(($ET85=""),0,1),0))</f>
        <v>0</v>
      </c>
      <c r="EV85" s="71">
        <f t="shared" ca="1" si="244"/>
        <v>0</v>
      </c>
      <c r="EW85" s="6">
        <f t="shared" ca="1" si="245"/>
        <v>0</v>
      </c>
      <c r="EX85" s="6" t="str">
        <f t="shared" ca="1" si="246"/>
        <v/>
      </c>
      <c r="EY85" s="6">
        <f ca="1">IF(LOG入力!BH85&gt;0,0,IF(EW85=0,0,(IF(COUNTIF($EX$19:EX85,EX85)=1,IF($FS$3="N",1,IF(EH85=1,1,0))))))</f>
        <v>0</v>
      </c>
      <c r="EZ85" s="6" t="str">
        <f ca="1">IF(LOG入力!BH85&gt;0,"",IF(EY85=1,$X85,""))</f>
        <v/>
      </c>
      <c r="FA85" s="6" t="str">
        <f ca="1">IF(LOG入力!BH85&gt;0,"",IF(EY85=1,$Y85,""))</f>
        <v/>
      </c>
      <c r="FB85" s="6" t="str">
        <f ca="1">IF(LOG入力!BH85&gt;0,"",IF(COUNTIF($EZ$19:$EZ85,EZ85)=1,EZ85,""))</f>
        <v/>
      </c>
      <c r="FC85" s="6">
        <f ca="1">IF(LOG入力!BH85&gt;0,0,IF((EV85=1),IF(($FB85=""),0,1),0))</f>
        <v>0</v>
      </c>
      <c r="FD85" s="6" t="str">
        <f ca="1">IF(LOG入力!BH85&gt;0,"",IF(COUNTIF($FA$19:FA85,FA85)=1,FA85,""))</f>
        <v/>
      </c>
      <c r="FE85" s="72">
        <f ca="1">IF(LOG入力!BH85&gt;0,0,IF((EV85=1),IF(($FD85=""),0,1),0))</f>
        <v>0</v>
      </c>
      <c r="FF85" s="71">
        <f t="shared" ca="1" si="247"/>
        <v>0</v>
      </c>
      <c r="FG85" s="6">
        <f t="shared" ca="1" si="248"/>
        <v>0</v>
      </c>
      <c r="FH85" s="6" t="str">
        <f t="shared" ca="1" si="249"/>
        <v/>
      </c>
      <c r="FI85" s="6">
        <f ca="1">IF(LOG入力!BH85&gt;0,0,IF(FG85=0,0,(IF(COUNTIF($FH$19:FH85,FH85)=1,IF($FS$3="N",1,IF(EH85=1,1,0))))))</f>
        <v>0</v>
      </c>
      <c r="FJ85" s="6" t="str">
        <f ca="1">IF(LOG入力!BH85&gt;0,"",IF(FI85=1,$X85,""))</f>
        <v/>
      </c>
      <c r="FK85" s="6" t="str">
        <f ca="1">IF(LOG入力!BH85&gt;0,"",IF(FI85=1,$Y85,""))</f>
        <v/>
      </c>
      <c r="FL85" s="6" t="str">
        <f ca="1">IF(LOG入力!BH85&gt;0,"",IF(COUNTIF($FJ$19:$FJ85,FJ85)=1,FJ85,""))</f>
        <v/>
      </c>
      <c r="FM85" s="6">
        <f ca="1">IF(LOG入力!BH85&gt;0,0,IF((FF85=1),IF(($FL85=""),0,1),0))</f>
        <v>0</v>
      </c>
      <c r="FN85" s="6" t="str">
        <f ca="1">IF(LOG入力!BH85&gt;0,"",IF(COUNTIF($FK$19:FK85,FK85)=1,FK85,""))</f>
        <v/>
      </c>
      <c r="FO85" s="72">
        <f ca="1">IF(LOG入力!BH85&gt;0,0,IF((FF85=1),IF(($FN85=""),0,1),0))</f>
        <v>0</v>
      </c>
      <c r="FP85" s="71">
        <f t="shared" ca="1" si="250"/>
        <v>0</v>
      </c>
      <c r="FQ85" s="6">
        <f t="shared" ca="1" si="251"/>
        <v>0</v>
      </c>
      <c r="FR85" s="6" t="str">
        <f t="shared" ca="1" si="252"/>
        <v/>
      </c>
      <c r="FS85" s="6">
        <f ca="1">IF(LOG入力!BH85&gt;0,0,IF(FQ85=0,0,(IF(COUNTIF($FR$19:FR85,FR85)=1,IF($FS$3="N",1,IF(EH85=1,1,0))))))</f>
        <v>0</v>
      </c>
      <c r="FT85" s="6" t="str">
        <f ca="1">IF(LOG入力!BH85&gt;0,"",IF(FS85=1,$X85,""))</f>
        <v/>
      </c>
      <c r="FU85" s="6" t="str">
        <f ca="1">IF(LOG入力!BH85&gt;0,"",IF(FS85=1,$Y85,""))</f>
        <v/>
      </c>
      <c r="FV85" s="6" t="str">
        <f ca="1">IF(LOG入力!BH85&gt;0,"",IF(COUNTIF($FT$19:$FT85,FT85)=1,FT85,""))</f>
        <v/>
      </c>
      <c r="FW85" s="6">
        <f ca="1">IF(LOG入力!BH85&gt;0,0,IF((FP85=1),IF(($FV85=""),0,1),0))</f>
        <v>0</v>
      </c>
      <c r="FX85" s="6" t="str">
        <f ca="1">IF(LOG入力!BH85&gt;0,"",IF(COUNTIF($FU$19:FU85,FU85)=1,FU85,""))</f>
        <v/>
      </c>
      <c r="FY85" s="72">
        <f ca="1">IF(LOG入力!BH85&gt;0,0,IF((FP85=1),IF(($FX85=""),0,1),0))</f>
        <v>0</v>
      </c>
      <c r="FZ85" s="71">
        <f t="shared" ca="1" si="253"/>
        <v>0</v>
      </c>
      <c r="GA85" s="6">
        <f t="shared" ca="1" si="254"/>
        <v>0</v>
      </c>
      <c r="GB85" s="6" t="str">
        <f t="shared" ca="1" si="255"/>
        <v/>
      </c>
      <c r="GC85" s="6">
        <f ca="1">IF(LOG入力!BH85&gt;0,0,IF(GA85=0,0,(IF(COUNTIF($GB$19:GB85,GB85)=1,IF($FS$3="N",1,IF(EH85=1,1,0))))))</f>
        <v>0</v>
      </c>
      <c r="GD85" s="6" t="str">
        <f ca="1">IF(LOG入力!BH85&gt;0,"",IF(GC85=1,$X85,""))</f>
        <v/>
      </c>
      <c r="GE85" s="6" t="str">
        <f ca="1">IF(LOG入力!BH85&gt;0,"",IF(GC85=1,$Y85,""))</f>
        <v/>
      </c>
      <c r="GF85" s="6" t="str">
        <f ca="1">IF(LOG入力!BH85&gt;0,"",IF(COUNTIF($GD$19:$GD85,GD85)=1,GD85,""))</f>
        <v/>
      </c>
      <c r="GG85" s="6">
        <f ca="1">IF(LOG入力!BH85&gt;0,0,IF((FZ85=1),IF(($GF85=""),0,1),0))</f>
        <v>0</v>
      </c>
      <c r="GH85" s="6" t="str">
        <f ca="1">IF(LOG入力!BH85&gt;0,"",IF(COUNTIF($GE$19:GE85,GE85)=1,GE85,""))</f>
        <v/>
      </c>
      <c r="GI85" s="72">
        <f ca="1">IF(LOG入力!BH85&gt;0,0,IF((FZ85=1),IF(($GH85=""),0,1),0))</f>
        <v>0</v>
      </c>
      <c r="GK85" s="455" t="str">
        <f ca="1">IF(V85=1,"",IF(LEN(LOG入力!AS85)=0,"",LOG入力!AS85))</f>
        <v/>
      </c>
      <c r="GL85" s="378" t="str">
        <f t="shared" ca="1" si="256"/>
        <v/>
      </c>
      <c r="GM85" s="378" t="str">
        <f t="shared" ca="1" si="257"/>
        <v/>
      </c>
      <c r="GN85" s="74" t="str">
        <f t="shared" ca="1" si="258"/>
        <v/>
      </c>
      <c r="GO85" s="74" t="str">
        <f t="shared" ca="1" si="259"/>
        <v/>
      </c>
      <c r="GQ85" s="74" t="str">
        <f t="shared" ca="1" si="260"/>
        <v/>
      </c>
      <c r="GR85" s="74" t="str">
        <f t="shared" ca="1" si="261"/>
        <v/>
      </c>
      <c r="GS85" s="74" t="str">
        <f t="shared" ca="1" si="262"/>
        <v/>
      </c>
      <c r="GT85" s="74" t="str">
        <f t="shared" ca="1" si="263"/>
        <v/>
      </c>
      <c r="GU85" s="74" t="str">
        <f t="shared" ca="1" si="264"/>
        <v/>
      </c>
      <c r="GV85" s="74" t="str">
        <f t="shared" ca="1" si="265"/>
        <v/>
      </c>
      <c r="GX85" s="74" t="str">
        <f t="shared" ca="1" si="266"/>
        <v/>
      </c>
      <c r="GY85" s="74" t="str">
        <f t="shared" ca="1" si="267"/>
        <v/>
      </c>
      <c r="GZ85" s="74" t="str">
        <f ca="1">IF(V85=1,"",IF(LOG入力!BH85&gt;0,0,IF(GY85=0,0,IF((VALUE((TYPE(VALUE(J85)))))=16,0,IF(VALUE(J85)&lt;60,1,IF(VALUE(J85)&lt;100,0,IF(VALUE(J85)&lt;600,2,0)))))))</f>
        <v/>
      </c>
      <c r="HA85" s="74" t="str">
        <f t="shared" ca="1" si="268"/>
        <v/>
      </c>
      <c r="HB85" s="74" t="str">
        <f ca="1">IF(V85=1,"",IF(LOG入力!BH85&gt;0,0,IF(HA85=0,0,IF((VALUE((TYPE(VALUE(L85)))))=16,0,IF(VALUE(L85)&lt;60,1,IF(VALUE(L85)&lt;100,0,IF(VALUE(L85)&lt;600,2,0)))))))</f>
        <v/>
      </c>
      <c r="HD85" s="74" t="str">
        <f t="shared" ca="1" si="269"/>
        <v/>
      </c>
      <c r="HF85" s="74" t="str">
        <f t="shared" ca="1" si="270"/>
        <v/>
      </c>
      <c r="HG85" s="74" t="str">
        <f t="shared" ca="1" si="271"/>
        <v/>
      </c>
      <c r="HH85" s="74" t="str">
        <f t="shared" ca="1" si="272"/>
        <v/>
      </c>
      <c r="HI85" s="74" t="str">
        <f t="shared" ca="1" si="273"/>
        <v/>
      </c>
      <c r="HJ85" s="74" t="str">
        <f t="shared" ca="1" si="274"/>
        <v/>
      </c>
      <c r="HK85" s="74" t="str">
        <f t="shared" ca="1" si="275"/>
        <v/>
      </c>
      <c r="HL85" s="74" t="str">
        <f t="shared" ca="1" si="276"/>
        <v/>
      </c>
      <c r="HM85" s="74" t="str">
        <f t="shared" ca="1" si="277"/>
        <v/>
      </c>
      <c r="HN85" s="74" t="str">
        <f t="shared" ca="1" si="278"/>
        <v/>
      </c>
      <c r="HO85" s="529" t="str">
        <f t="shared" ca="1" si="279"/>
        <v/>
      </c>
      <c r="HP85" s="74" t="str">
        <f t="shared" ca="1" si="280"/>
        <v/>
      </c>
      <c r="HQ85" s="74" t="str">
        <f t="shared" ca="1" si="281"/>
        <v/>
      </c>
      <c r="HR85" s="74" t="str">
        <f t="shared" ca="1" si="282"/>
        <v/>
      </c>
      <c r="HS85" s="74" t="str">
        <f t="shared" ca="1" si="283"/>
        <v/>
      </c>
      <c r="HT85" s="74" t="str">
        <f ca="1">IF(V85=1,"",IF(LOG入力!BH85&gt;0,0,IF(DV85=1,0,IF(N85="0",0,IF(SUM(HD85:HS85)&gt;0,1,0)))))</f>
        <v/>
      </c>
    </row>
    <row r="86" spans="1:228" x14ac:dyDescent="0.15">
      <c r="A86" s="5"/>
      <c r="B86" s="532" t="str">
        <f t="shared" ca="1" si="142"/>
        <v/>
      </c>
      <c r="C86" s="534" t="str">
        <f ca="1">LOG入力!AP86</f>
        <v/>
      </c>
      <c r="D86" s="534" t="str">
        <f ca="1">LOG入力!AQ86</f>
        <v/>
      </c>
      <c r="E86" s="534" t="str">
        <f ca="1">LOG入力!AR86</f>
        <v/>
      </c>
      <c r="F86" s="535" t="str">
        <f t="shared" ca="1" si="143"/>
        <v/>
      </c>
      <c r="G86" s="585" t="str">
        <f ca="1">LOG入力!AT86</f>
        <v/>
      </c>
      <c r="H86" s="542" t="str">
        <f ca="1">LOG入力!AU86</f>
        <v/>
      </c>
      <c r="I86" s="542" t="str">
        <f ca="1">LOG入力!AV86</f>
        <v/>
      </c>
      <c r="J86" s="577" t="str">
        <f ca="1">LOG入力!AW86</f>
        <v/>
      </c>
      <c r="K86" s="578" t="str">
        <f ca="1">LOG入力!BJ86</f>
        <v/>
      </c>
      <c r="L86" s="577" t="str">
        <f ca="1">LOG入力!AY86</f>
        <v/>
      </c>
      <c r="M86" s="545" t="str">
        <f ca="1">LOG入力!BK86</f>
        <v/>
      </c>
      <c r="N86" s="512" t="str">
        <f ca="1">IF(V86=1,"",IF(LOG入力!AJ86=1,"1",LOG入力!BA86))</f>
        <v/>
      </c>
      <c r="O86" s="538" t="str">
        <f ca="1">IF(V86=1,"",IF(LEN(LOG入力!O86)=0,"",LOG入力!O86))</f>
        <v/>
      </c>
      <c r="P86" s="291" t="str">
        <f ca="1">IF(V86=1,"",IF($AA$4=1,"",IF(LOG入力!BG86=1,"",CONCATENATE($ER86,$FB86,$FL86,$FV86,$GF86))))</f>
        <v/>
      </c>
      <c r="Q86" s="291" t="str">
        <f ca="1">IF(V86=1,"",IF($AA$4=1,"",IF(LOG入力!BG86=1,"",CONCATENATE($ET86,$FD86,$FN86,$FX86,$GH86))))</f>
        <v/>
      </c>
      <c r="R86" s="573" t="str">
        <f ca="1">IF(V86=1,"",IF($AA$4=1,"",IF(LOG入力!BH86&gt;0,0,AA86)))</f>
        <v/>
      </c>
      <c r="S86" s="293" t="str">
        <f t="shared" ca="1" si="144"/>
        <v/>
      </c>
      <c r="T86" s="680"/>
      <c r="U86" s="38"/>
      <c r="V86" s="196">
        <f ca="1">LOG入力!AN86</f>
        <v>1</v>
      </c>
      <c r="W86" s="38"/>
      <c r="X86" s="516" t="str">
        <f t="shared" ca="1" si="145"/>
        <v/>
      </c>
      <c r="Y86" s="515" t="str">
        <f t="shared" ca="1" si="146"/>
        <v/>
      </c>
      <c r="Z86" s="518" t="str">
        <f t="shared" ca="1" si="147"/>
        <v/>
      </c>
      <c r="AA86" s="574" t="str">
        <f t="shared" ca="1" si="148"/>
        <v/>
      </c>
      <c r="AC86" s="6" t="str">
        <f t="shared" ca="1" si="149"/>
        <v/>
      </c>
      <c r="AD86" s="6" t="str">
        <f t="shared" ca="1" si="150"/>
        <v/>
      </c>
      <c r="AE86" s="6" t="str">
        <f t="shared" ca="1" si="151"/>
        <v/>
      </c>
      <c r="AF86" s="6" t="str">
        <f t="shared" ca="1" si="152"/>
        <v/>
      </c>
      <c r="AG86" s="6" t="str">
        <f t="shared" ca="1" si="153"/>
        <v/>
      </c>
      <c r="AH86" s="6" t="str">
        <f t="shared" ca="1" si="154"/>
        <v/>
      </c>
      <c r="AI86" s="6" t="str">
        <f t="shared" ca="1" si="155"/>
        <v/>
      </c>
      <c r="AJ86" s="6" t="str">
        <f t="shared" ca="1" si="156"/>
        <v/>
      </c>
      <c r="AK86" s="6" t="str">
        <f t="shared" ca="1" si="157"/>
        <v/>
      </c>
      <c r="AL86" s="6" t="str">
        <f t="shared" ca="1" si="158"/>
        <v/>
      </c>
      <c r="AM86" s="6" t="str">
        <f t="shared" ca="1" si="159"/>
        <v/>
      </c>
      <c r="AN86" s="6" t="str">
        <f t="shared" ca="1" si="160"/>
        <v/>
      </c>
      <c r="AO86" s="6" t="str">
        <f t="shared" ca="1" si="161"/>
        <v/>
      </c>
      <c r="AP86" s="6" t="str">
        <f t="shared" ca="1" si="162"/>
        <v/>
      </c>
      <c r="AQ86" s="6" t="str">
        <f t="shared" ca="1" si="163"/>
        <v/>
      </c>
      <c r="AR86" s="6" t="str">
        <f t="shared" ca="1" si="164"/>
        <v/>
      </c>
      <c r="AS86" s="6" t="str">
        <f t="shared" ca="1" si="165"/>
        <v/>
      </c>
      <c r="AT86" s="6" t="str">
        <f t="shared" ca="1" si="166"/>
        <v/>
      </c>
      <c r="AU86" s="6" t="str">
        <f t="shared" ca="1" si="167"/>
        <v/>
      </c>
      <c r="AV86" s="6" t="str">
        <f t="shared" ca="1" si="168"/>
        <v/>
      </c>
      <c r="AW86" s="6" t="str">
        <f t="shared" ca="1" si="169"/>
        <v/>
      </c>
      <c r="AY86" s="6" t="str">
        <f t="shared" ca="1" si="170"/>
        <v/>
      </c>
      <c r="AZ86" s="6" t="str">
        <f t="shared" ca="1" si="171"/>
        <v/>
      </c>
      <c r="BA86" s="6" t="str">
        <f t="shared" ca="1" si="172"/>
        <v/>
      </c>
      <c r="BB86" s="6" t="str">
        <f t="shared" ca="1" si="173"/>
        <v/>
      </c>
      <c r="BC86" s="6" t="str">
        <f t="shared" ca="1" si="174"/>
        <v/>
      </c>
      <c r="BD86" s="6" t="str">
        <f t="shared" ca="1" si="175"/>
        <v/>
      </c>
      <c r="BE86" s="6" t="str">
        <f t="shared" ca="1" si="176"/>
        <v/>
      </c>
      <c r="BF86" s="6" t="str">
        <f t="shared" ca="1" si="177"/>
        <v/>
      </c>
      <c r="BG86" s="6" t="str">
        <f t="shared" ca="1" si="178"/>
        <v/>
      </c>
      <c r="BH86" s="6" t="str">
        <f t="shared" ca="1" si="179"/>
        <v/>
      </c>
      <c r="BI86" s="6" t="str">
        <f t="shared" ca="1" si="180"/>
        <v/>
      </c>
      <c r="BJ86" s="6" t="str">
        <f t="shared" ca="1" si="181"/>
        <v/>
      </c>
      <c r="BK86" s="6" t="str">
        <f t="shared" ca="1" si="182"/>
        <v/>
      </c>
      <c r="BL86" s="6" t="str">
        <f t="shared" ca="1" si="183"/>
        <v/>
      </c>
      <c r="BM86" s="6" t="str">
        <f t="shared" ca="1" si="184"/>
        <v/>
      </c>
      <c r="BN86" s="6" t="str">
        <f t="shared" ca="1" si="185"/>
        <v/>
      </c>
      <c r="BO86" s="6" t="str">
        <f t="shared" ca="1" si="186"/>
        <v/>
      </c>
      <c r="BP86" s="6" t="str">
        <f t="shared" ca="1" si="187"/>
        <v/>
      </c>
      <c r="BQ86" s="6" t="str">
        <f t="shared" ca="1" si="188"/>
        <v/>
      </c>
      <c r="BR86" s="6" t="str">
        <f t="shared" ca="1" si="189"/>
        <v/>
      </c>
      <c r="BS86" s="6" t="str">
        <f t="shared" ca="1" si="190"/>
        <v/>
      </c>
      <c r="BU86" s="6" t="str">
        <f t="shared" ca="1" si="191"/>
        <v/>
      </c>
      <c r="BW86" s="515" t="str">
        <f t="shared" ca="1" si="192"/>
        <v/>
      </c>
      <c r="BX86" s="515">
        <f t="shared" ca="1" si="193"/>
        <v>0</v>
      </c>
      <c r="BY86" s="515" t="str">
        <f t="shared" ca="1" si="194"/>
        <v/>
      </c>
      <c r="CA86" s="6">
        <f t="shared" ca="1" si="195"/>
        <v>1</v>
      </c>
      <c r="CC86" s="523" t="str">
        <f t="shared" ca="1" si="196"/>
        <v/>
      </c>
      <c r="CE86" s="6" t="str">
        <f t="shared" ca="1" si="197"/>
        <v/>
      </c>
      <c r="CG86" s="524" t="str">
        <f ca="1">IF(V86=1,"",IF($AA$4=1,"",IF(LOG入力!BH86&gt;0,"",IF(N86=0,"",IF(DX86=1,"",IF(HT86=0,"","★"))))))</f>
        <v/>
      </c>
      <c r="CI86" s="74" t="str">
        <f t="shared" ca="1" si="198"/>
        <v/>
      </c>
      <c r="CK86" s="525" t="str">
        <f ca="1">IF(V86=1,"",IF(LOG入力!BH86&gt;0,1,0))</f>
        <v/>
      </c>
      <c r="CL86" s="74" t="str">
        <f t="shared" ca="1" si="199"/>
        <v/>
      </c>
      <c r="CN86" s="74" t="str">
        <f t="shared" ca="1" si="200"/>
        <v/>
      </c>
      <c r="CO86" s="74" t="str">
        <f t="shared" ca="1" si="201"/>
        <v/>
      </c>
      <c r="CQ86" s="74" t="str">
        <f t="shared" ca="1" si="202"/>
        <v/>
      </c>
      <c r="CR86" s="74" t="str">
        <f t="shared" ca="1" si="203"/>
        <v/>
      </c>
      <c r="CS86" s="74" t="str">
        <f t="shared" ca="1" si="204"/>
        <v/>
      </c>
      <c r="CT86" s="74" t="str">
        <f t="shared" ca="1" si="205"/>
        <v/>
      </c>
      <c r="CU86" s="74" t="str">
        <f t="shared" ca="1" si="206"/>
        <v/>
      </c>
      <c r="CV86" s="74" t="str">
        <f t="shared" ca="1" si="207"/>
        <v/>
      </c>
      <c r="CW86" s="74" t="str">
        <f t="shared" ca="1" si="208"/>
        <v/>
      </c>
      <c r="CX86" s="74" t="str">
        <f t="shared" ca="1" si="209"/>
        <v/>
      </c>
      <c r="CY86" s="74" t="str">
        <f t="shared" ca="1" si="210"/>
        <v/>
      </c>
      <c r="CZ86" s="74" t="str">
        <f t="shared" ca="1" si="211"/>
        <v/>
      </c>
      <c r="DA86" s="74" t="str">
        <f t="shared" ca="1" si="212"/>
        <v/>
      </c>
      <c r="DB86" s="74" t="str">
        <f t="shared" ca="1" si="213"/>
        <v/>
      </c>
      <c r="DD86" s="74" t="str">
        <f t="shared" ca="1" si="214"/>
        <v/>
      </c>
      <c r="DE86" s="74" t="str">
        <f t="shared" ca="1" si="215"/>
        <v/>
      </c>
      <c r="DF86" s="74" t="str">
        <f t="shared" ca="1" si="216"/>
        <v/>
      </c>
      <c r="DG86" s="74" t="str">
        <f t="shared" ca="1" si="217"/>
        <v/>
      </c>
      <c r="DH86" s="74" t="str">
        <f t="shared" ca="1" si="218"/>
        <v/>
      </c>
      <c r="DI86" s="74" t="str">
        <f t="shared" ca="1" si="219"/>
        <v/>
      </c>
      <c r="DJ86" s="74" t="str">
        <f t="shared" ca="1" si="220"/>
        <v/>
      </c>
      <c r="DK86" s="74" t="str">
        <f t="shared" ca="1" si="221"/>
        <v/>
      </c>
      <c r="DL86" s="74" t="str">
        <f t="shared" ca="1" si="222"/>
        <v/>
      </c>
      <c r="DM86" s="74" t="str">
        <f t="shared" ca="1" si="223"/>
        <v/>
      </c>
      <c r="DN86" s="74" t="str">
        <f t="shared" ca="1" si="224"/>
        <v/>
      </c>
      <c r="DO86" s="74" t="str">
        <f t="shared" ca="1" si="225"/>
        <v/>
      </c>
      <c r="DQ86" s="74" t="str">
        <f t="shared" ca="1" si="226"/>
        <v/>
      </c>
      <c r="DS86" s="74" t="str">
        <f t="shared" ca="1" si="227"/>
        <v/>
      </c>
      <c r="DT86" s="74" t="str">
        <f t="shared" ca="1" si="228"/>
        <v/>
      </c>
      <c r="DV86" s="525" t="str">
        <f t="shared" ca="1" si="229"/>
        <v/>
      </c>
      <c r="DW86" s="74" t="str">
        <f t="shared" ca="1" si="230"/>
        <v/>
      </c>
      <c r="DX86" s="485" t="str">
        <f t="shared" ca="1" si="231"/>
        <v/>
      </c>
      <c r="DY86" s="74" t="str">
        <f t="shared" ca="1" si="232"/>
        <v/>
      </c>
      <c r="DZ86" s="74" t="str">
        <f t="shared" ca="1" si="233"/>
        <v/>
      </c>
      <c r="EA86" s="74" t="str">
        <f t="shared" ca="1" si="234"/>
        <v/>
      </c>
      <c r="EC86" s="74" t="str">
        <f t="shared" ca="1" si="235"/>
        <v/>
      </c>
      <c r="ED86" s="74" t="str">
        <f t="shared" ca="1" si="236"/>
        <v/>
      </c>
      <c r="EE86" s="74" t="str">
        <f t="shared" ca="1" si="237"/>
        <v/>
      </c>
      <c r="EG86" s="479" t="str">
        <f ca="1">IF(V86=1,"",IF(LOG入力!BH86&gt;0,0,IF(CG86="★",0,IF(R86=1,0,IF(N86=0,0,1)))))</f>
        <v/>
      </c>
      <c r="EH86" s="483" t="str">
        <f t="shared" ca="1" si="238"/>
        <v/>
      </c>
      <c r="EI86" s="483" t="str">
        <f t="shared" ca="1" si="239"/>
        <v/>
      </c>
      <c r="EJ86" s="483" t="str">
        <f t="shared" ca="1" si="240"/>
        <v/>
      </c>
      <c r="EL86" s="71">
        <f t="shared" ca="1" si="241"/>
        <v>0</v>
      </c>
      <c r="EM86" s="6">
        <f t="shared" ca="1" si="242"/>
        <v>0</v>
      </c>
      <c r="EN86" s="6" t="str">
        <f t="shared" ca="1" si="243"/>
        <v/>
      </c>
      <c r="EO86" s="6">
        <f ca="1">IF(LOG入力!BH86&gt;0,0,IF(EM86=0,0,(IF(COUNTIF($EN$19:EN86,EN86)=1,IF($FS$3="N",1,IF(EH86=1,1,0))))))</f>
        <v>0</v>
      </c>
      <c r="EP86" s="6" t="str">
        <f ca="1">IF(LOG入力!BH86&gt;0,"",IF(EO86=1,$X86,""))</f>
        <v/>
      </c>
      <c r="EQ86" s="6" t="str">
        <f ca="1">IF(LOG入力!BH86&gt;0,"",IF(EO86=1,$Y86,""))</f>
        <v/>
      </c>
      <c r="ER86" s="520" t="str">
        <f ca="1">IF(LOG入力!BH86&gt;0,"",IF(COUNTIF($EP$19:$EP86,EP86)=1,EP86,""))</f>
        <v/>
      </c>
      <c r="ES86" s="520">
        <f ca="1">IF(LOG入力!BH86&gt;0,0,IF((EL86=1),IF(($ER86=""),0,1),0))</f>
        <v>0</v>
      </c>
      <c r="ET86" s="520" t="str">
        <f ca="1">IF(LOG入力!BH86&gt;0,"",IF(COUNTIF($EQ$19:EQ86,EQ86)=1,EQ86,""))</f>
        <v/>
      </c>
      <c r="EU86" s="539">
        <f ca="1">IF(LOG入力!BH86&gt;0,0,IF((EL86=1),IF(($ET86=""),0,1),0))</f>
        <v>0</v>
      </c>
      <c r="EV86" s="71">
        <f t="shared" ca="1" si="244"/>
        <v>0</v>
      </c>
      <c r="EW86" s="6">
        <f t="shared" ca="1" si="245"/>
        <v>0</v>
      </c>
      <c r="EX86" s="6" t="str">
        <f t="shared" ca="1" si="246"/>
        <v/>
      </c>
      <c r="EY86" s="6">
        <f ca="1">IF(LOG入力!BH86&gt;0,0,IF(EW86=0,0,(IF(COUNTIF($EX$19:EX86,EX86)=1,IF($FS$3="N",1,IF(EH86=1,1,0))))))</f>
        <v>0</v>
      </c>
      <c r="EZ86" s="6" t="str">
        <f ca="1">IF(LOG入力!BH86&gt;0,"",IF(EY86=1,$X86,""))</f>
        <v/>
      </c>
      <c r="FA86" s="6" t="str">
        <f ca="1">IF(LOG入力!BH86&gt;0,"",IF(EY86=1,$Y86,""))</f>
        <v/>
      </c>
      <c r="FB86" s="6" t="str">
        <f ca="1">IF(LOG入力!BH86&gt;0,"",IF(COUNTIF($EZ$19:$EZ86,EZ86)=1,EZ86,""))</f>
        <v/>
      </c>
      <c r="FC86" s="6">
        <f ca="1">IF(LOG入力!BH86&gt;0,0,IF((EV86=1),IF(($FB86=""),0,1),0))</f>
        <v>0</v>
      </c>
      <c r="FD86" s="6" t="str">
        <f ca="1">IF(LOG入力!BH86&gt;0,"",IF(COUNTIF($FA$19:FA86,FA86)=1,FA86,""))</f>
        <v/>
      </c>
      <c r="FE86" s="72">
        <f ca="1">IF(LOG入力!BH86&gt;0,0,IF((EV86=1),IF(($FD86=""),0,1),0))</f>
        <v>0</v>
      </c>
      <c r="FF86" s="71">
        <f t="shared" ca="1" si="247"/>
        <v>0</v>
      </c>
      <c r="FG86" s="6">
        <f t="shared" ca="1" si="248"/>
        <v>0</v>
      </c>
      <c r="FH86" s="6" t="str">
        <f t="shared" ca="1" si="249"/>
        <v/>
      </c>
      <c r="FI86" s="6">
        <f ca="1">IF(LOG入力!BH86&gt;0,0,IF(FG86=0,0,(IF(COUNTIF($FH$19:FH86,FH86)=1,IF($FS$3="N",1,IF(EH86=1,1,0))))))</f>
        <v>0</v>
      </c>
      <c r="FJ86" s="6" t="str">
        <f ca="1">IF(LOG入力!BH86&gt;0,"",IF(FI86=1,$X86,""))</f>
        <v/>
      </c>
      <c r="FK86" s="6" t="str">
        <f ca="1">IF(LOG入力!BH86&gt;0,"",IF(FI86=1,$Y86,""))</f>
        <v/>
      </c>
      <c r="FL86" s="6" t="str">
        <f ca="1">IF(LOG入力!BH86&gt;0,"",IF(COUNTIF($FJ$19:$FJ86,FJ86)=1,FJ86,""))</f>
        <v/>
      </c>
      <c r="FM86" s="6">
        <f ca="1">IF(LOG入力!BH86&gt;0,0,IF((FF86=1),IF(($FL86=""),0,1),0))</f>
        <v>0</v>
      </c>
      <c r="FN86" s="6" t="str">
        <f ca="1">IF(LOG入力!BH86&gt;0,"",IF(COUNTIF($FK$19:FK86,FK86)=1,FK86,""))</f>
        <v/>
      </c>
      <c r="FO86" s="72">
        <f ca="1">IF(LOG入力!BH86&gt;0,0,IF((FF86=1),IF(($FN86=""),0,1),0))</f>
        <v>0</v>
      </c>
      <c r="FP86" s="71">
        <f t="shared" ca="1" si="250"/>
        <v>0</v>
      </c>
      <c r="FQ86" s="6">
        <f t="shared" ca="1" si="251"/>
        <v>0</v>
      </c>
      <c r="FR86" s="6" t="str">
        <f t="shared" ca="1" si="252"/>
        <v/>
      </c>
      <c r="FS86" s="6">
        <f ca="1">IF(LOG入力!BH86&gt;0,0,IF(FQ86=0,0,(IF(COUNTIF($FR$19:FR86,FR86)=1,IF($FS$3="N",1,IF(EH86=1,1,0))))))</f>
        <v>0</v>
      </c>
      <c r="FT86" s="6" t="str">
        <f ca="1">IF(LOG入力!BH86&gt;0,"",IF(FS86=1,$X86,""))</f>
        <v/>
      </c>
      <c r="FU86" s="6" t="str">
        <f ca="1">IF(LOG入力!BH86&gt;0,"",IF(FS86=1,$Y86,""))</f>
        <v/>
      </c>
      <c r="FV86" s="6" t="str">
        <f ca="1">IF(LOG入力!BH86&gt;0,"",IF(COUNTIF($FT$19:$FT86,FT86)=1,FT86,""))</f>
        <v/>
      </c>
      <c r="FW86" s="6">
        <f ca="1">IF(LOG入力!BH86&gt;0,0,IF((FP86=1),IF(($FV86=""),0,1),0))</f>
        <v>0</v>
      </c>
      <c r="FX86" s="6" t="str">
        <f ca="1">IF(LOG入力!BH86&gt;0,"",IF(COUNTIF($FU$19:FU86,FU86)=1,FU86,""))</f>
        <v/>
      </c>
      <c r="FY86" s="72">
        <f ca="1">IF(LOG入力!BH86&gt;0,0,IF((FP86=1),IF(($FX86=""),0,1),0))</f>
        <v>0</v>
      </c>
      <c r="FZ86" s="71">
        <f t="shared" ca="1" si="253"/>
        <v>0</v>
      </c>
      <c r="GA86" s="6">
        <f t="shared" ca="1" si="254"/>
        <v>0</v>
      </c>
      <c r="GB86" s="6" t="str">
        <f t="shared" ca="1" si="255"/>
        <v/>
      </c>
      <c r="GC86" s="6">
        <f ca="1">IF(LOG入力!BH86&gt;0,0,IF(GA86=0,0,(IF(COUNTIF($GB$19:GB86,GB86)=1,IF($FS$3="N",1,IF(EH86=1,1,0))))))</f>
        <v>0</v>
      </c>
      <c r="GD86" s="6" t="str">
        <f ca="1">IF(LOG入力!BH86&gt;0,"",IF(GC86=1,$X86,""))</f>
        <v/>
      </c>
      <c r="GE86" s="6" t="str">
        <f ca="1">IF(LOG入力!BH86&gt;0,"",IF(GC86=1,$Y86,""))</f>
        <v/>
      </c>
      <c r="GF86" s="6" t="str">
        <f ca="1">IF(LOG入力!BH86&gt;0,"",IF(COUNTIF($GD$19:$GD86,GD86)=1,GD86,""))</f>
        <v/>
      </c>
      <c r="GG86" s="6">
        <f ca="1">IF(LOG入力!BH86&gt;0,0,IF((FZ86=1),IF(($GF86=""),0,1),0))</f>
        <v>0</v>
      </c>
      <c r="GH86" s="6" t="str">
        <f ca="1">IF(LOG入力!BH86&gt;0,"",IF(COUNTIF($GE$19:GE86,GE86)=1,GE86,""))</f>
        <v/>
      </c>
      <c r="GI86" s="72">
        <f ca="1">IF(LOG入力!BH86&gt;0,0,IF((FZ86=1),IF(($GH86=""),0,1),0))</f>
        <v>0</v>
      </c>
      <c r="GK86" s="455" t="str">
        <f ca="1">IF(V86=1,"",IF(LEN(LOG入力!AS86)=0,"",LOG入力!AS86))</f>
        <v/>
      </c>
      <c r="GL86" s="378" t="str">
        <f t="shared" ca="1" si="256"/>
        <v/>
      </c>
      <c r="GM86" s="378" t="str">
        <f t="shared" ca="1" si="257"/>
        <v/>
      </c>
      <c r="GN86" s="74" t="str">
        <f t="shared" ca="1" si="258"/>
        <v/>
      </c>
      <c r="GO86" s="74" t="str">
        <f t="shared" ca="1" si="259"/>
        <v/>
      </c>
      <c r="GQ86" s="74" t="str">
        <f t="shared" ca="1" si="260"/>
        <v/>
      </c>
      <c r="GR86" s="74" t="str">
        <f t="shared" ca="1" si="261"/>
        <v/>
      </c>
      <c r="GS86" s="74" t="str">
        <f t="shared" ca="1" si="262"/>
        <v/>
      </c>
      <c r="GT86" s="74" t="str">
        <f t="shared" ca="1" si="263"/>
        <v/>
      </c>
      <c r="GU86" s="74" t="str">
        <f t="shared" ca="1" si="264"/>
        <v/>
      </c>
      <c r="GV86" s="74" t="str">
        <f t="shared" ca="1" si="265"/>
        <v/>
      </c>
      <c r="GX86" s="74" t="str">
        <f t="shared" ca="1" si="266"/>
        <v/>
      </c>
      <c r="GY86" s="74" t="str">
        <f t="shared" ca="1" si="267"/>
        <v/>
      </c>
      <c r="GZ86" s="74" t="str">
        <f ca="1">IF(V86=1,"",IF(LOG入力!BH86&gt;0,0,IF(GY86=0,0,IF((VALUE((TYPE(VALUE(J86)))))=16,0,IF(VALUE(J86)&lt;60,1,IF(VALUE(J86)&lt;100,0,IF(VALUE(J86)&lt;600,2,0)))))))</f>
        <v/>
      </c>
      <c r="HA86" s="74" t="str">
        <f t="shared" ca="1" si="268"/>
        <v/>
      </c>
      <c r="HB86" s="74" t="str">
        <f ca="1">IF(V86=1,"",IF(LOG入力!BH86&gt;0,0,IF(HA86=0,0,IF((VALUE((TYPE(VALUE(L86)))))=16,0,IF(VALUE(L86)&lt;60,1,IF(VALUE(L86)&lt;100,0,IF(VALUE(L86)&lt;600,2,0)))))))</f>
        <v/>
      </c>
      <c r="HD86" s="74" t="str">
        <f t="shared" ca="1" si="269"/>
        <v/>
      </c>
      <c r="HF86" s="74" t="str">
        <f t="shared" ca="1" si="270"/>
        <v/>
      </c>
      <c r="HG86" s="74" t="str">
        <f t="shared" ca="1" si="271"/>
        <v/>
      </c>
      <c r="HH86" s="74" t="str">
        <f t="shared" ca="1" si="272"/>
        <v/>
      </c>
      <c r="HI86" s="74" t="str">
        <f t="shared" ca="1" si="273"/>
        <v/>
      </c>
      <c r="HJ86" s="74" t="str">
        <f t="shared" ca="1" si="274"/>
        <v/>
      </c>
      <c r="HK86" s="74" t="str">
        <f t="shared" ca="1" si="275"/>
        <v/>
      </c>
      <c r="HL86" s="74" t="str">
        <f t="shared" ca="1" si="276"/>
        <v/>
      </c>
      <c r="HM86" s="74" t="str">
        <f t="shared" ca="1" si="277"/>
        <v/>
      </c>
      <c r="HN86" s="74" t="str">
        <f t="shared" ca="1" si="278"/>
        <v/>
      </c>
      <c r="HO86" s="529" t="str">
        <f t="shared" ca="1" si="279"/>
        <v/>
      </c>
      <c r="HP86" s="74" t="str">
        <f t="shared" ca="1" si="280"/>
        <v/>
      </c>
      <c r="HQ86" s="74" t="str">
        <f t="shared" ca="1" si="281"/>
        <v/>
      </c>
      <c r="HR86" s="74" t="str">
        <f t="shared" ca="1" si="282"/>
        <v/>
      </c>
      <c r="HS86" s="74" t="str">
        <f t="shared" ca="1" si="283"/>
        <v/>
      </c>
      <c r="HT86" s="74" t="str">
        <f ca="1">IF(V86=1,"",IF(LOG入力!BH86&gt;0,0,IF(DV86=1,0,IF(N86="0",0,IF(SUM(HD86:HS86)&gt;0,1,0)))))</f>
        <v/>
      </c>
    </row>
    <row r="87" spans="1:228" x14ac:dyDescent="0.15">
      <c r="A87" s="5"/>
      <c r="B87" s="532" t="str">
        <f t="shared" ca="1" si="142"/>
        <v/>
      </c>
      <c r="C87" s="534" t="str">
        <f ca="1">LOG入力!AP87</f>
        <v/>
      </c>
      <c r="D87" s="534" t="str">
        <f ca="1">LOG入力!AQ87</f>
        <v/>
      </c>
      <c r="E87" s="534" t="str">
        <f ca="1">LOG入力!AR87</f>
        <v/>
      </c>
      <c r="F87" s="535" t="str">
        <f t="shared" ca="1" si="143"/>
        <v/>
      </c>
      <c r="G87" s="585" t="str">
        <f ca="1">LOG入力!AT87</f>
        <v/>
      </c>
      <c r="H87" s="542" t="str">
        <f ca="1">LOG入力!AU87</f>
        <v/>
      </c>
      <c r="I87" s="542" t="str">
        <f ca="1">LOG入力!AV87</f>
        <v/>
      </c>
      <c r="J87" s="577" t="str">
        <f ca="1">LOG入力!AW87</f>
        <v/>
      </c>
      <c r="K87" s="578" t="str">
        <f ca="1">LOG入力!BJ87</f>
        <v/>
      </c>
      <c r="L87" s="577" t="str">
        <f ca="1">LOG入力!AY87</f>
        <v/>
      </c>
      <c r="M87" s="545" t="str">
        <f ca="1">LOG入力!BK87</f>
        <v/>
      </c>
      <c r="N87" s="512" t="str">
        <f ca="1">IF(V87=1,"",IF(LOG入力!AJ87=1,"1",LOG入力!BA87))</f>
        <v/>
      </c>
      <c r="O87" s="538" t="str">
        <f ca="1">IF(V87=1,"",IF(LEN(LOG入力!O87)=0,"",LOG入力!O87))</f>
        <v/>
      </c>
      <c r="P87" s="291" t="str">
        <f ca="1">IF(V87=1,"",IF($AA$4=1,"",IF(LOG入力!BG87=1,"",CONCATENATE($ER87,$FB87,$FL87,$FV87,$GF87))))</f>
        <v/>
      </c>
      <c r="Q87" s="291" t="str">
        <f ca="1">IF(V87=1,"",IF($AA$4=1,"",IF(LOG入力!BG87=1,"",CONCATENATE($ET87,$FD87,$FN87,$FX87,$GH87))))</f>
        <v/>
      </c>
      <c r="R87" s="573" t="str">
        <f ca="1">IF(V87=1,"",IF($AA$4=1,"",IF(LOG入力!BH87&gt;0,0,AA87)))</f>
        <v/>
      </c>
      <c r="S87" s="293" t="str">
        <f t="shared" ca="1" si="144"/>
        <v/>
      </c>
      <c r="T87" s="680"/>
      <c r="U87" s="38"/>
      <c r="V87" s="196">
        <f ca="1">LOG入力!AN87</f>
        <v>1</v>
      </c>
      <c r="W87" s="38"/>
      <c r="X87" s="516" t="str">
        <f t="shared" ca="1" si="145"/>
        <v/>
      </c>
      <c r="Y87" s="515" t="str">
        <f t="shared" ca="1" si="146"/>
        <v/>
      </c>
      <c r="Z87" s="518" t="str">
        <f t="shared" ca="1" si="147"/>
        <v/>
      </c>
      <c r="AA87" s="574" t="str">
        <f t="shared" ca="1" si="148"/>
        <v/>
      </c>
      <c r="AC87" s="6" t="str">
        <f t="shared" ca="1" si="149"/>
        <v/>
      </c>
      <c r="AD87" s="6" t="str">
        <f t="shared" ca="1" si="150"/>
        <v/>
      </c>
      <c r="AE87" s="6" t="str">
        <f t="shared" ca="1" si="151"/>
        <v/>
      </c>
      <c r="AF87" s="6" t="str">
        <f t="shared" ca="1" si="152"/>
        <v/>
      </c>
      <c r="AG87" s="6" t="str">
        <f t="shared" ca="1" si="153"/>
        <v/>
      </c>
      <c r="AH87" s="6" t="str">
        <f t="shared" ca="1" si="154"/>
        <v/>
      </c>
      <c r="AI87" s="6" t="str">
        <f t="shared" ca="1" si="155"/>
        <v/>
      </c>
      <c r="AJ87" s="6" t="str">
        <f t="shared" ca="1" si="156"/>
        <v/>
      </c>
      <c r="AK87" s="6" t="str">
        <f t="shared" ca="1" si="157"/>
        <v/>
      </c>
      <c r="AL87" s="6" t="str">
        <f t="shared" ca="1" si="158"/>
        <v/>
      </c>
      <c r="AM87" s="6" t="str">
        <f t="shared" ca="1" si="159"/>
        <v/>
      </c>
      <c r="AN87" s="6" t="str">
        <f t="shared" ca="1" si="160"/>
        <v/>
      </c>
      <c r="AO87" s="6" t="str">
        <f t="shared" ca="1" si="161"/>
        <v/>
      </c>
      <c r="AP87" s="6" t="str">
        <f t="shared" ca="1" si="162"/>
        <v/>
      </c>
      <c r="AQ87" s="6" t="str">
        <f t="shared" ca="1" si="163"/>
        <v/>
      </c>
      <c r="AR87" s="6" t="str">
        <f t="shared" ca="1" si="164"/>
        <v/>
      </c>
      <c r="AS87" s="6" t="str">
        <f t="shared" ca="1" si="165"/>
        <v/>
      </c>
      <c r="AT87" s="6" t="str">
        <f t="shared" ca="1" si="166"/>
        <v/>
      </c>
      <c r="AU87" s="6" t="str">
        <f t="shared" ca="1" si="167"/>
        <v/>
      </c>
      <c r="AV87" s="6" t="str">
        <f t="shared" ca="1" si="168"/>
        <v/>
      </c>
      <c r="AW87" s="6" t="str">
        <f t="shared" ca="1" si="169"/>
        <v/>
      </c>
      <c r="AY87" s="6" t="str">
        <f t="shared" ca="1" si="170"/>
        <v/>
      </c>
      <c r="AZ87" s="6" t="str">
        <f t="shared" ca="1" si="171"/>
        <v/>
      </c>
      <c r="BA87" s="6" t="str">
        <f t="shared" ca="1" si="172"/>
        <v/>
      </c>
      <c r="BB87" s="6" t="str">
        <f t="shared" ca="1" si="173"/>
        <v/>
      </c>
      <c r="BC87" s="6" t="str">
        <f t="shared" ca="1" si="174"/>
        <v/>
      </c>
      <c r="BD87" s="6" t="str">
        <f t="shared" ca="1" si="175"/>
        <v/>
      </c>
      <c r="BE87" s="6" t="str">
        <f t="shared" ca="1" si="176"/>
        <v/>
      </c>
      <c r="BF87" s="6" t="str">
        <f t="shared" ca="1" si="177"/>
        <v/>
      </c>
      <c r="BG87" s="6" t="str">
        <f t="shared" ca="1" si="178"/>
        <v/>
      </c>
      <c r="BH87" s="6" t="str">
        <f t="shared" ca="1" si="179"/>
        <v/>
      </c>
      <c r="BI87" s="6" t="str">
        <f t="shared" ca="1" si="180"/>
        <v/>
      </c>
      <c r="BJ87" s="6" t="str">
        <f t="shared" ca="1" si="181"/>
        <v/>
      </c>
      <c r="BK87" s="6" t="str">
        <f t="shared" ca="1" si="182"/>
        <v/>
      </c>
      <c r="BL87" s="6" t="str">
        <f t="shared" ca="1" si="183"/>
        <v/>
      </c>
      <c r="BM87" s="6" t="str">
        <f t="shared" ca="1" si="184"/>
        <v/>
      </c>
      <c r="BN87" s="6" t="str">
        <f t="shared" ca="1" si="185"/>
        <v/>
      </c>
      <c r="BO87" s="6" t="str">
        <f t="shared" ca="1" si="186"/>
        <v/>
      </c>
      <c r="BP87" s="6" t="str">
        <f t="shared" ca="1" si="187"/>
        <v/>
      </c>
      <c r="BQ87" s="6" t="str">
        <f t="shared" ca="1" si="188"/>
        <v/>
      </c>
      <c r="BR87" s="6" t="str">
        <f t="shared" ca="1" si="189"/>
        <v/>
      </c>
      <c r="BS87" s="6" t="str">
        <f t="shared" ca="1" si="190"/>
        <v/>
      </c>
      <c r="BU87" s="6" t="str">
        <f t="shared" ca="1" si="191"/>
        <v/>
      </c>
      <c r="BW87" s="515" t="str">
        <f t="shared" ca="1" si="192"/>
        <v/>
      </c>
      <c r="BX87" s="515">
        <f t="shared" ca="1" si="193"/>
        <v>0</v>
      </c>
      <c r="BY87" s="515" t="str">
        <f t="shared" ca="1" si="194"/>
        <v/>
      </c>
      <c r="CA87" s="6">
        <f t="shared" ca="1" si="195"/>
        <v>1</v>
      </c>
      <c r="CC87" s="523" t="str">
        <f t="shared" ca="1" si="196"/>
        <v/>
      </c>
      <c r="CE87" s="6" t="str">
        <f t="shared" ca="1" si="197"/>
        <v/>
      </c>
      <c r="CG87" s="524" t="str">
        <f ca="1">IF(V87=1,"",IF($AA$4=1,"",IF(LOG入力!BH87&gt;0,"",IF(N87=0,"",IF(DX87=1,"",IF(HT87=0,"","★"))))))</f>
        <v/>
      </c>
      <c r="CI87" s="74" t="str">
        <f t="shared" ca="1" si="198"/>
        <v/>
      </c>
      <c r="CK87" s="525" t="str">
        <f ca="1">IF(V87=1,"",IF(LOG入力!BH87&gt;0,1,0))</f>
        <v/>
      </c>
      <c r="CL87" s="74" t="str">
        <f t="shared" ca="1" si="199"/>
        <v/>
      </c>
      <c r="CN87" s="74" t="str">
        <f t="shared" ca="1" si="200"/>
        <v/>
      </c>
      <c r="CO87" s="74" t="str">
        <f t="shared" ca="1" si="201"/>
        <v/>
      </c>
      <c r="CQ87" s="74" t="str">
        <f t="shared" ca="1" si="202"/>
        <v/>
      </c>
      <c r="CR87" s="74" t="str">
        <f t="shared" ca="1" si="203"/>
        <v/>
      </c>
      <c r="CS87" s="74" t="str">
        <f t="shared" ca="1" si="204"/>
        <v/>
      </c>
      <c r="CT87" s="74" t="str">
        <f t="shared" ca="1" si="205"/>
        <v/>
      </c>
      <c r="CU87" s="74" t="str">
        <f t="shared" ca="1" si="206"/>
        <v/>
      </c>
      <c r="CV87" s="74" t="str">
        <f t="shared" ca="1" si="207"/>
        <v/>
      </c>
      <c r="CW87" s="74" t="str">
        <f t="shared" ca="1" si="208"/>
        <v/>
      </c>
      <c r="CX87" s="74" t="str">
        <f t="shared" ca="1" si="209"/>
        <v/>
      </c>
      <c r="CY87" s="74" t="str">
        <f t="shared" ca="1" si="210"/>
        <v/>
      </c>
      <c r="CZ87" s="74" t="str">
        <f t="shared" ca="1" si="211"/>
        <v/>
      </c>
      <c r="DA87" s="74" t="str">
        <f t="shared" ca="1" si="212"/>
        <v/>
      </c>
      <c r="DB87" s="74" t="str">
        <f t="shared" ca="1" si="213"/>
        <v/>
      </c>
      <c r="DD87" s="74" t="str">
        <f t="shared" ca="1" si="214"/>
        <v/>
      </c>
      <c r="DE87" s="74" t="str">
        <f t="shared" ca="1" si="215"/>
        <v/>
      </c>
      <c r="DF87" s="74" t="str">
        <f t="shared" ca="1" si="216"/>
        <v/>
      </c>
      <c r="DG87" s="74" t="str">
        <f t="shared" ca="1" si="217"/>
        <v/>
      </c>
      <c r="DH87" s="74" t="str">
        <f t="shared" ca="1" si="218"/>
        <v/>
      </c>
      <c r="DI87" s="74" t="str">
        <f t="shared" ca="1" si="219"/>
        <v/>
      </c>
      <c r="DJ87" s="74" t="str">
        <f t="shared" ca="1" si="220"/>
        <v/>
      </c>
      <c r="DK87" s="74" t="str">
        <f t="shared" ca="1" si="221"/>
        <v/>
      </c>
      <c r="DL87" s="74" t="str">
        <f t="shared" ca="1" si="222"/>
        <v/>
      </c>
      <c r="DM87" s="74" t="str">
        <f t="shared" ca="1" si="223"/>
        <v/>
      </c>
      <c r="DN87" s="74" t="str">
        <f t="shared" ca="1" si="224"/>
        <v/>
      </c>
      <c r="DO87" s="74" t="str">
        <f t="shared" ca="1" si="225"/>
        <v/>
      </c>
      <c r="DQ87" s="74" t="str">
        <f t="shared" ca="1" si="226"/>
        <v/>
      </c>
      <c r="DS87" s="74" t="str">
        <f t="shared" ca="1" si="227"/>
        <v/>
      </c>
      <c r="DT87" s="74" t="str">
        <f t="shared" ca="1" si="228"/>
        <v/>
      </c>
      <c r="DV87" s="525" t="str">
        <f t="shared" ca="1" si="229"/>
        <v/>
      </c>
      <c r="DW87" s="74" t="str">
        <f t="shared" ca="1" si="230"/>
        <v/>
      </c>
      <c r="DX87" s="485" t="str">
        <f t="shared" ca="1" si="231"/>
        <v/>
      </c>
      <c r="DY87" s="74" t="str">
        <f t="shared" ca="1" si="232"/>
        <v/>
      </c>
      <c r="DZ87" s="74" t="str">
        <f t="shared" ca="1" si="233"/>
        <v/>
      </c>
      <c r="EA87" s="74" t="str">
        <f t="shared" ca="1" si="234"/>
        <v/>
      </c>
      <c r="EC87" s="74" t="str">
        <f t="shared" ca="1" si="235"/>
        <v/>
      </c>
      <c r="ED87" s="74" t="str">
        <f t="shared" ca="1" si="236"/>
        <v/>
      </c>
      <c r="EE87" s="74" t="str">
        <f t="shared" ca="1" si="237"/>
        <v/>
      </c>
      <c r="EG87" s="479" t="str">
        <f ca="1">IF(V87=1,"",IF(LOG入力!BH87&gt;0,0,IF(CG87="★",0,IF(R87=1,0,IF(N87=0,0,1)))))</f>
        <v/>
      </c>
      <c r="EH87" s="483" t="str">
        <f t="shared" ca="1" si="238"/>
        <v/>
      </c>
      <c r="EI87" s="483" t="str">
        <f t="shared" ca="1" si="239"/>
        <v/>
      </c>
      <c r="EJ87" s="483" t="str">
        <f t="shared" ca="1" si="240"/>
        <v/>
      </c>
      <c r="EL87" s="71">
        <f t="shared" ca="1" si="241"/>
        <v>0</v>
      </c>
      <c r="EM87" s="6">
        <f t="shared" ca="1" si="242"/>
        <v>0</v>
      </c>
      <c r="EN87" s="6" t="str">
        <f t="shared" ca="1" si="243"/>
        <v/>
      </c>
      <c r="EO87" s="6">
        <f ca="1">IF(LOG入力!BH87&gt;0,0,IF(EM87=0,0,(IF(COUNTIF($EN$19:EN87,EN87)=1,IF($FS$3="N",1,IF(EH87=1,1,0))))))</f>
        <v>0</v>
      </c>
      <c r="EP87" s="6" t="str">
        <f ca="1">IF(LOG入力!BH87&gt;0,"",IF(EO87=1,$X87,""))</f>
        <v/>
      </c>
      <c r="EQ87" s="6" t="str">
        <f ca="1">IF(LOG入力!BH87&gt;0,"",IF(EO87=1,$Y87,""))</f>
        <v/>
      </c>
      <c r="ER87" s="520" t="str">
        <f ca="1">IF(LOG入力!BH87&gt;0,"",IF(COUNTIF($EP$19:$EP87,EP87)=1,EP87,""))</f>
        <v/>
      </c>
      <c r="ES87" s="520">
        <f ca="1">IF(LOG入力!BH87&gt;0,0,IF((EL87=1),IF(($ER87=""),0,1),0))</f>
        <v>0</v>
      </c>
      <c r="ET87" s="520" t="str">
        <f ca="1">IF(LOG入力!BH87&gt;0,"",IF(COUNTIF($EQ$19:EQ87,EQ87)=1,EQ87,""))</f>
        <v/>
      </c>
      <c r="EU87" s="539">
        <f ca="1">IF(LOG入力!BH87&gt;0,0,IF((EL87=1),IF(($ET87=""),0,1),0))</f>
        <v>0</v>
      </c>
      <c r="EV87" s="71">
        <f t="shared" ca="1" si="244"/>
        <v>0</v>
      </c>
      <c r="EW87" s="6">
        <f t="shared" ca="1" si="245"/>
        <v>0</v>
      </c>
      <c r="EX87" s="6" t="str">
        <f t="shared" ca="1" si="246"/>
        <v/>
      </c>
      <c r="EY87" s="6">
        <f ca="1">IF(LOG入力!BH87&gt;0,0,IF(EW87=0,0,(IF(COUNTIF($EX$19:EX87,EX87)=1,IF($FS$3="N",1,IF(EH87=1,1,0))))))</f>
        <v>0</v>
      </c>
      <c r="EZ87" s="6" t="str">
        <f ca="1">IF(LOG入力!BH87&gt;0,"",IF(EY87=1,$X87,""))</f>
        <v/>
      </c>
      <c r="FA87" s="6" t="str">
        <f ca="1">IF(LOG入力!BH87&gt;0,"",IF(EY87=1,$Y87,""))</f>
        <v/>
      </c>
      <c r="FB87" s="6" t="str">
        <f ca="1">IF(LOG入力!BH87&gt;0,"",IF(COUNTIF($EZ$19:$EZ87,EZ87)=1,EZ87,""))</f>
        <v/>
      </c>
      <c r="FC87" s="6">
        <f ca="1">IF(LOG入力!BH87&gt;0,0,IF((EV87=1),IF(($FB87=""),0,1),0))</f>
        <v>0</v>
      </c>
      <c r="FD87" s="6" t="str">
        <f ca="1">IF(LOG入力!BH87&gt;0,"",IF(COUNTIF($FA$19:FA87,FA87)=1,FA87,""))</f>
        <v/>
      </c>
      <c r="FE87" s="72">
        <f ca="1">IF(LOG入力!BH87&gt;0,0,IF((EV87=1),IF(($FD87=""),0,1),0))</f>
        <v>0</v>
      </c>
      <c r="FF87" s="71">
        <f t="shared" ca="1" si="247"/>
        <v>0</v>
      </c>
      <c r="FG87" s="6">
        <f t="shared" ca="1" si="248"/>
        <v>0</v>
      </c>
      <c r="FH87" s="6" t="str">
        <f t="shared" ca="1" si="249"/>
        <v/>
      </c>
      <c r="FI87" s="6">
        <f ca="1">IF(LOG入力!BH87&gt;0,0,IF(FG87=0,0,(IF(COUNTIF($FH$19:FH87,FH87)=1,IF($FS$3="N",1,IF(EH87=1,1,0))))))</f>
        <v>0</v>
      </c>
      <c r="FJ87" s="6" t="str">
        <f ca="1">IF(LOG入力!BH87&gt;0,"",IF(FI87=1,$X87,""))</f>
        <v/>
      </c>
      <c r="FK87" s="6" t="str">
        <f ca="1">IF(LOG入力!BH87&gt;0,"",IF(FI87=1,$Y87,""))</f>
        <v/>
      </c>
      <c r="FL87" s="6" t="str">
        <f ca="1">IF(LOG入力!BH87&gt;0,"",IF(COUNTIF($FJ$19:$FJ87,FJ87)=1,FJ87,""))</f>
        <v/>
      </c>
      <c r="FM87" s="6">
        <f ca="1">IF(LOG入力!BH87&gt;0,0,IF((FF87=1),IF(($FL87=""),0,1),0))</f>
        <v>0</v>
      </c>
      <c r="FN87" s="6" t="str">
        <f ca="1">IF(LOG入力!BH87&gt;0,"",IF(COUNTIF($FK$19:FK87,FK87)=1,FK87,""))</f>
        <v/>
      </c>
      <c r="FO87" s="72">
        <f ca="1">IF(LOG入力!BH87&gt;0,0,IF((FF87=1),IF(($FN87=""),0,1),0))</f>
        <v>0</v>
      </c>
      <c r="FP87" s="71">
        <f t="shared" ca="1" si="250"/>
        <v>0</v>
      </c>
      <c r="FQ87" s="6">
        <f t="shared" ca="1" si="251"/>
        <v>0</v>
      </c>
      <c r="FR87" s="6" t="str">
        <f t="shared" ca="1" si="252"/>
        <v/>
      </c>
      <c r="FS87" s="6">
        <f ca="1">IF(LOG入力!BH87&gt;0,0,IF(FQ87=0,0,(IF(COUNTIF($FR$19:FR87,FR87)=1,IF($FS$3="N",1,IF(EH87=1,1,0))))))</f>
        <v>0</v>
      </c>
      <c r="FT87" s="6" t="str">
        <f ca="1">IF(LOG入力!BH87&gt;0,"",IF(FS87=1,$X87,""))</f>
        <v/>
      </c>
      <c r="FU87" s="6" t="str">
        <f ca="1">IF(LOG入力!BH87&gt;0,"",IF(FS87=1,$Y87,""))</f>
        <v/>
      </c>
      <c r="FV87" s="6" t="str">
        <f ca="1">IF(LOG入力!BH87&gt;0,"",IF(COUNTIF($FT$19:$FT87,FT87)=1,FT87,""))</f>
        <v/>
      </c>
      <c r="FW87" s="6">
        <f ca="1">IF(LOG入力!BH87&gt;0,0,IF((FP87=1),IF(($FV87=""),0,1),0))</f>
        <v>0</v>
      </c>
      <c r="FX87" s="6" t="str">
        <f ca="1">IF(LOG入力!BH87&gt;0,"",IF(COUNTIF($FU$19:FU87,FU87)=1,FU87,""))</f>
        <v/>
      </c>
      <c r="FY87" s="72">
        <f ca="1">IF(LOG入力!BH87&gt;0,0,IF((FP87=1),IF(($FX87=""),0,1),0))</f>
        <v>0</v>
      </c>
      <c r="FZ87" s="71">
        <f t="shared" ca="1" si="253"/>
        <v>0</v>
      </c>
      <c r="GA87" s="6">
        <f t="shared" ca="1" si="254"/>
        <v>0</v>
      </c>
      <c r="GB87" s="6" t="str">
        <f t="shared" ca="1" si="255"/>
        <v/>
      </c>
      <c r="GC87" s="6">
        <f ca="1">IF(LOG入力!BH87&gt;0,0,IF(GA87=0,0,(IF(COUNTIF($GB$19:GB87,GB87)=1,IF($FS$3="N",1,IF(EH87=1,1,0))))))</f>
        <v>0</v>
      </c>
      <c r="GD87" s="6" t="str">
        <f ca="1">IF(LOG入力!BH87&gt;0,"",IF(GC87=1,$X87,""))</f>
        <v/>
      </c>
      <c r="GE87" s="6" t="str">
        <f ca="1">IF(LOG入力!BH87&gt;0,"",IF(GC87=1,$Y87,""))</f>
        <v/>
      </c>
      <c r="GF87" s="6" t="str">
        <f ca="1">IF(LOG入力!BH87&gt;0,"",IF(COUNTIF($GD$19:$GD87,GD87)=1,GD87,""))</f>
        <v/>
      </c>
      <c r="GG87" s="6">
        <f ca="1">IF(LOG入力!BH87&gt;0,0,IF((FZ87=1),IF(($GF87=""),0,1),0))</f>
        <v>0</v>
      </c>
      <c r="GH87" s="6" t="str">
        <f ca="1">IF(LOG入力!BH87&gt;0,"",IF(COUNTIF($GE$19:GE87,GE87)=1,GE87,""))</f>
        <v/>
      </c>
      <c r="GI87" s="72">
        <f ca="1">IF(LOG入力!BH87&gt;0,0,IF((FZ87=1),IF(($GH87=""),0,1),0))</f>
        <v>0</v>
      </c>
      <c r="GK87" s="455" t="str">
        <f ca="1">IF(V87=1,"",IF(LEN(LOG入力!AS87)=0,"",LOG入力!AS87))</f>
        <v/>
      </c>
      <c r="GL87" s="378" t="str">
        <f t="shared" ca="1" si="256"/>
        <v/>
      </c>
      <c r="GM87" s="378" t="str">
        <f t="shared" ca="1" si="257"/>
        <v/>
      </c>
      <c r="GN87" s="74" t="str">
        <f t="shared" ca="1" si="258"/>
        <v/>
      </c>
      <c r="GO87" s="74" t="str">
        <f t="shared" ca="1" si="259"/>
        <v/>
      </c>
      <c r="GQ87" s="74" t="str">
        <f t="shared" ca="1" si="260"/>
        <v/>
      </c>
      <c r="GR87" s="74" t="str">
        <f t="shared" ca="1" si="261"/>
        <v/>
      </c>
      <c r="GS87" s="74" t="str">
        <f t="shared" ca="1" si="262"/>
        <v/>
      </c>
      <c r="GT87" s="74" t="str">
        <f t="shared" ca="1" si="263"/>
        <v/>
      </c>
      <c r="GU87" s="74" t="str">
        <f t="shared" ca="1" si="264"/>
        <v/>
      </c>
      <c r="GV87" s="74" t="str">
        <f t="shared" ca="1" si="265"/>
        <v/>
      </c>
      <c r="GX87" s="74" t="str">
        <f t="shared" ca="1" si="266"/>
        <v/>
      </c>
      <c r="GY87" s="74" t="str">
        <f t="shared" ca="1" si="267"/>
        <v/>
      </c>
      <c r="GZ87" s="74" t="str">
        <f ca="1">IF(V87=1,"",IF(LOG入力!BH87&gt;0,0,IF(GY87=0,0,IF((VALUE((TYPE(VALUE(J87)))))=16,0,IF(VALUE(J87)&lt;60,1,IF(VALUE(J87)&lt;100,0,IF(VALUE(J87)&lt;600,2,0)))))))</f>
        <v/>
      </c>
      <c r="HA87" s="74" t="str">
        <f t="shared" ca="1" si="268"/>
        <v/>
      </c>
      <c r="HB87" s="74" t="str">
        <f ca="1">IF(V87=1,"",IF(LOG入力!BH87&gt;0,0,IF(HA87=0,0,IF((VALUE((TYPE(VALUE(L87)))))=16,0,IF(VALUE(L87)&lt;60,1,IF(VALUE(L87)&lt;100,0,IF(VALUE(L87)&lt;600,2,0)))))))</f>
        <v/>
      </c>
      <c r="HD87" s="74" t="str">
        <f t="shared" ca="1" si="269"/>
        <v/>
      </c>
      <c r="HF87" s="74" t="str">
        <f t="shared" ca="1" si="270"/>
        <v/>
      </c>
      <c r="HG87" s="74" t="str">
        <f t="shared" ca="1" si="271"/>
        <v/>
      </c>
      <c r="HH87" s="74" t="str">
        <f t="shared" ca="1" si="272"/>
        <v/>
      </c>
      <c r="HI87" s="74" t="str">
        <f t="shared" ca="1" si="273"/>
        <v/>
      </c>
      <c r="HJ87" s="74" t="str">
        <f t="shared" ca="1" si="274"/>
        <v/>
      </c>
      <c r="HK87" s="74" t="str">
        <f t="shared" ca="1" si="275"/>
        <v/>
      </c>
      <c r="HL87" s="74" t="str">
        <f t="shared" ca="1" si="276"/>
        <v/>
      </c>
      <c r="HM87" s="74" t="str">
        <f t="shared" ca="1" si="277"/>
        <v/>
      </c>
      <c r="HN87" s="74" t="str">
        <f t="shared" ca="1" si="278"/>
        <v/>
      </c>
      <c r="HO87" s="529" t="str">
        <f t="shared" ca="1" si="279"/>
        <v/>
      </c>
      <c r="HP87" s="74" t="str">
        <f t="shared" ca="1" si="280"/>
        <v/>
      </c>
      <c r="HQ87" s="74" t="str">
        <f t="shared" ca="1" si="281"/>
        <v/>
      </c>
      <c r="HR87" s="74" t="str">
        <f t="shared" ca="1" si="282"/>
        <v/>
      </c>
      <c r="HS87" s="74" t="str">
        <f t="shared" ca="1" si="283"/>
        <v/>
      </c>
      <c r="HT87" s="74" t="str">
        <f ca="1">IF(V87=1,"",IF(LOG入力!BH87&gt;0,0,IF(DV87=1,0,IF(N87="0",0,IF(SUM(HD87:HS87)&gt;0,1,0)))))</f>
        <v/>
      </c>
    </row>
    <row r="88" spans="1:228" x14ac:dyDescent="0.15">
      <c r="A88" s="5">
        <v>70</v>
      </c>
      <c r="B88" s="487" t="str">
        <f t="shared" ca="1" si="142"/>
        <v/>
      </c>
      <c r="C88" s="548" t="str">
        <f ca="1">LOG入力!AP88</f>
        <v/>
      </c>
      <c r="D88" s="548" t="str">
        <f ca="1">LOG入力!AQ88</f>
        <v/>
      </c>
      <c r="E88" s="548" t="str">
        <f ca="1">LOG入力!AR88</f>
        <v/>
      </c>
      <c r="F88" s="589" t="str">
        <f t="shared" ca="1" si="143"/>
        <v/>
      </c>
      <c r="G88" s="586" t="str">
        <f ca="1">LOG入力!AT88</f>
        <v/>
      </c>
      <c r="H88" s="553" t="str">
        <f ca="1">LOG入力!AU88</f>
        <v/>
      </c>
      <c r="I88" s="587" t="str">
        <f ca="1">LOG入力!AV88</f>
        <v/>
      </c>
      <c r="J88" s="590" t="str">
        <f ca="1">LOG入力!AW88</f>
        <v/>
      </c>
      <c r="K88" s="591" t="str">
        <f ca="1">LOG入力!BJ88</f>
        <v/>
      </c>
      <c r="L88" s="590" t="str">
        <f ca="1">LOG入力!AY88</f>
        <v/>
      </c>
      <c r="M88" s="556" t="str">
        <f ca="1">LOG入力!BK88</f>
        <v/>
      </c>
      <c r="N88" s="588" t="str">
        <f ca="1">IF(V88=1,"",IF(LOG入力!AJ88=1,"1",LOG入力!BA88))</f>
        <v/>
      </c>
      <c r="O88" s="557" t="str">
        <f ca="1">IF(V88=1,"",IF(LEN(LOG入力!O88)=0,"",LOG入力!O88))</f>
        <v/>
      </c>
      <c r="P88" s="336" t="str">
        <f ca="1">IF(V88=1,"",IF($AA$4=1,"",IF(LOG入力!BG88=1,"",CONCATENATE($ER88,$FB88,$FL88,$FV88,$GF88))))</f>
        <v/>
      </c>
      <c r="Q88" s="337" t="str">
        <f ca="1">IF(V88=1,"",IF($AA$4=1,"",IF(LOG入力!BG88=1,"",CONCATENATE($ET88,$FD88,$FN88,$FX88,$GH88))))</f>
        <v/>
      </c>
      <c r="R88" s="338" t="str">
        <f ca="1">IF(V88=1,"",IF($AA$4=1,"",IF(LOG入力!BH88&gt;0,0,AA88)))</f>
        <v/>
      </c>
      <c r="S88" s="558" t="str">
        <f t="shared" ca="1" si="144"/>
        <v/>
      </c>
      <c r="T88" s="680"/>
      <c r="U88" s="38"/>
      <c r="V88" s="196">
        <f ca="1">LOG入力!AN88</f>
        <v>1</v>
      </c>
      <c r="W88" s="38"/>
      <c r="X88" s="516" t="str">
        <f t="shared" ca="1" si="145"/>
        <v/>
      </c>
      <c r="Y88" s="515" t="str">
        <f t="shared" ca="1" si="146"/>
        <v/>
      </c>
      <c r="Z88" s="518" t="str">
        <f t="shared" ca="1" si="147"/>
        <v/>
      </c>
      <c r="AA88" s="574" t="str">
        <f t="shared" ca="1" si="148"/>
        <v/>
      </c>
      <c r="AC88" s="6" t="str">
        <f t="shared" ca="1" si="149"/>
        <v/>
      </c>
      <c r="AD88" s="6" t="str">
        <f t="shared" ca="1" si="150"/>
        <v/>
      </c>
      <c r="AE88" s="6" t="str">
        <f t="shared" ca="1" si="151"/>
        <v/>
      </c>
      <c r="AF88" s="6" t="str">
        <f t="shared" ca="1" si="152"/>
        <v/>
      </c>
      <c r="AG88" s="6" t="str">
        <f t="shared" ca="1" si="153"/>
        <v/>
      </c>
      <c r="AH88" s="6" t="str">
        <f t="shared" ca="1" si="154"/>
        <v/>
      </c>
      <c r="AI88" s="6" t="str">
        <f t="shared" ca="1" si="155"/>
        <v/>
      </c>
      <c r="AJ88" s="6" t="str">
        <f t="shared" ca="1" si="156"/>
        <v/>
      </c>
      <c r="AK88" s="6" t="str">
        <f t="shared" ca="1" si="157"/>
        <v/>
      </c>
      <c r="AL88" s="6" t="str">
        <f t="shared" ca="1" si="158"/>
        <v/>
      </c>
      <c r="AM88" s="6" t="str">
        <f t="shared" ca="1" si="159"/>
        <v/>
      </c>
      <c r="AN88" s="6" t="str">
        <f t="shared" ca="1" si="160"/>
        <v/>
      </c>
      <c r="AO88" s="6" t="str">
        <f t="shared" ca="1" si="161"/>
        <v/>
      </c>
      <c r="AP88" s="6" t="str">
        <f t="shared" ca="1" si="162"/>
        <v/>
      </c>
      <c r="AQ88" s="6" t="str">
        <f t="shared" ca="1" si="163"/>
        <v/>
      </c>
      <c r="AR88" s="6" t="str">
        <f t="shared" ca="1" si="164"/>
        <v/>
      </c>
      <c r="AS88" s="6" t="str">
        <f t="shared" ca="1" si="165"/>
        <v/>
      </c>
      <c r="AT88" s="6" t="str">
        <f t="shared" ca="1" si="166"/>
        <v/>
      </c>
      <c r="AU88" s="6" t="str">
        <f t="shared" ca="1" si="167"/>
        <v/>
      </c>
      <c r="AV88" s="6" t="str">
        <f t="shared" ca="1" si="168"/>
        <v/>
      </c>
      <c r="AW88" s="6" t="str">
        <f t="shared" ca="1" si="169"/>
        <v/>
      </c>
      <c r="AY88" s="6" t="str">
        <f t="shared" ca="1" si="170"/>
        <v/>
      </c>
      <c r="AZ88" s="6" t="str">
        <f t="shared" ca="1" si="171"/>
        <v/>
      </c>
      <c r="BA88" s="6" t="str">
        <f t="shared" ca="1" si="172"/>
        <v/>
      </c>
      <c r="BB88" s="6" t="str">
        <f t="shared" ca="1" si="173"/>
        <v/>
      </c>
      <c r="BC88" s="6" t="str">
        <f t="shared" ca="1" si="174"/>
        <v/>
      </c>
      <c r="BD88" s="6" t="str">
        <f t="shared" ca="1" si="175"/>
        <v/>
      </c>
      <c r="BE88" s="6" t="str">
        <f t="shared" ca="1" si="176"/>
        <v/>
      </c>
      <c r="BF88" s="6" t="str">
        <f t="shared" ca="1" si="177"/>
        <v/>
      </c>
      <c r="BG88" s="6" t="str">
        <f t="shared" ca="1" si="178"/>
        <v/>
      </c>
      <c r="BH88" s="6" t="str">
        <f t="shared" ca="1" si="179"/>
        <v/>
      </c>
      <c r="BI88" s="6" t="str">
        <f t="shared" ca="1" si="180"/>
        <v/>
      </c>
      <c r="BJ88" s="6" t="str">
        <f t="shared" ca="1" si="181"/>
        <v/>
      </c>
      <c r="BK88" s="6" t="str">
        <f t="shared" ca="1" si="182"/>
        <v/>
      </c>
      <c r="BL88" s="6" t="str">
        <f t="shared" ca="1" si="183"/>
        <v/>
      </c>
      <c r="BM88" s="6" t="str">
        <f t="shared" ca="1" si="184"/>
        <v/>
      </c>
      <c r="BN88" s="6" t="str">
        <f t="shared" ca="1" si="185"/>
        <v/>
      </c>
      <c r="BO88" s="6" t="str">
        <f t="shared" ca="1" si="186"/>
        <v/>
      </c>
      <c r="BP88" s="6" t="str">
        <f t="shared" ca="1" si="187"/>
        <v/>
      </c>
      <c r="BQ88" s="6" t="str">
        <f t="shared" ca="1" si="188"/>
        <v/>
      </c>
      <c r="BR88" s="6" t="str">
        <f t="shared" ca="1" si="189"/>
        <v/>
      </c>
      <c r="BS88" s="6" t="str">
        <f t="shared" ca="1" si="190"/>
        <v/>
      </c>
      <c r="BU88" s="6" t="str">
        <f t="shared" ca="1" si="191"/>
        <v/>
      </c>
      <c r="BW88" s="515" t="str">
        <f t="shared" ca="1" si="192"/>
        <v/>
      </c>
      <c r="BX88" s="515">
        <f t="shared" ca="1" si="193"/>
        <v>0</v>
      </c>
      <c r="BY88" s="515" t="str">
        <f t="shared" ca="1" si="194"/>
        <v/>
      </c>
      <c r="CA88" s="6">
        <f t="shared" ca="1" si="195"/>
        <v>1</v>
      </c>
      <c r="CC88" s="523" t="str">
        <f t="shared" ca="1" si="196"/>
        <v/>
      </c>
      <c r="CE88" s="6" t="str">
        <f t="shared" ca="1" si="197"/>
        <v/>
      </c>
      <c r="CG88" s="524" t="str">
        <f ca="1">IF(V88=1,"",IF($AA$4=1,"",IF(LOG入力!BH88&gt;0,"",IF(N88=0,"",IF(DX88=1,"",IF(HT88=0,"","★"))))))</f>
        <v/>
      </c>
      <c r="CI88" s="74" t="str">
        <f t="shared" ca="1" si="198"/>
        <v/>
      </c>
      <c r="CK88" s="525" t="str">
        <f ca="1">IF(V88=1,"",IF(LOG入力!BH88&gt;0,1,0))</f>
        <v/>
      </c>
      <c r="CL88" s="74" t="str">
        <f t="shared" ca="1" si="199"/>
        <v/>
      </c>
      <c r="CN88" s="74" t="str">
        <f t="shared" ca="1" si="200"/>
        <v/>
      </c>
      <c r="CO88" s="74" t="str">
        <f t="shared" ca="1" si="201"/>
        <v/>
      </c>
      <c r="CQ88" s="74" t="str">
        <f t="shared" ca="1" si="202"/>
        <v/>
      </c>
      <c r="CR88" s="74" t="str">
        <f t="shared" ca="1" si="203"/>
        <v/>
      </c>
      <c r="CS88" s="74" t="str">
        <f t="shared" ca="1" si="204"/>
        <v/>
      </c>
      <c r="CT88" s="74" t="str">
        <f t="shared" ca="1" si="205"/>
        <v/>
      </c>
      <c r="CU88" s="74" t="str">
        <f t="shared" ca="1" si="206"/>
        <v/>
      </c>
      <c r="CV88" s="74" t="str">
        <f t="shared" ca="1" si="207"/>
        <v/>
      </c>
      <c r="CW88" s="74" t="str">
        <f t="shared" ca="1" si="208"/>
        <v/>
      </c>
      <c r="CX88" s="74" t="str">
        <f t="shared" ca="1" si="209"/>
        <v/>
      </c>
      <c r="CY88" s="74" t="str">
        <f t="shared" ca="1" si="210"/>
        <v/>
      </c>
      <c r="CZ88" s="74" t="str">
        <f t="shared" ca="1" si="211"/>
        <v/>
      </c>
      <c r="DA88" s="74" t="str">
        <f t="shared" ca="1" si="212"/>
        <v/>
      </c>
      <c r="DB88" s="74" t="str">
        <f t="shared" ca="1" si="213"/>
        <v/>
      </c>
      <c r="DD88" s="74" t="str">
        <f t="shared" ca="1" si="214"/>
        <v/>
      </c>
      <c r="DE88" s="74" t="str">
        <f t="shared" ca="1" si="215"/>
        <v/>
      </c>
      <c r="DF88" s="74" t="str">
        <f t="shared" ca="1" si="216"/>
        <v/>
      </c>
      <c r="DG88" s="74" t="str">
        <f t="shared" ca="1" si="217"/>
        <v/>
      </c>
      <c r="DH88" s="74" t="str">
        <f t="shared" ca="1" si="218"/>
        <v/>
      </c>
      <c r="DI88" s="74" t="str">
        <f t="shared" ca="1" si="219"/>
        <v/>
      </c>
      <c r="DJ88" s="74" t="str">
        <f t="shared" ca="1" si="220"/>
        <v/>
      </c>
      <c r="DK88" s="74" t="str">
        <f t="shared" ca="1" si="221"/>
        <v/>
      </c>
      <c r="DL88" s="74" t="str">
        <f t="shared" ca="1" si="222"/>
        <v/>
      </c>
      <c r="DM88" s="74" t="str">
        <f t="shared" ca="1" si="223"/>
        <v/>
      </c>
      <c r="DN88" s="74" t="str">
        <f t="shared" ca="1" si="224"/>
        <v/>
      </c>
      <c r="DO88" s="74" t="str">
        <f t="shared" ca="1" si="225"/>
        <v/>
      </c>
      <c r="DQ88" s="74" t="str">
        <f t="shared" ca="1" si="226"/>
        <v/>
      </c>
      <c r="DS88" s="74" t="str">
        <f t="shared" ca="1" si="227"/>
        <v/>
      </c>
      <c r="DT88" s="74" t="str">
        <f t="shared" ca="1" si="228"/>
        <v/>
      </c>
      <c r="DV88" s="525" t="str">
        <f t="shared" ca="1" si="229"/>
        <v/>
      </c>
      <c r="DW88" s="74" t="str">
        <f t="shared" ca="1" si="230"/>
        <v/>
      </c>
      <c r="DX88" s="485" t="str">
        <f t="shared" ca="1" si="231"/>
        <v/>
      </c>
      <c r="DY88" s="74" t="str">
        <f t="shared" ca="1" si="232"/>
        <v/>
      </c>
      <c r="DZ88" s="74" t="str">
        <f t="shared" ca="1" si="233"/>
        <v/>
      </c>
      <c r="EA88" s="74" t="str">
        <f t="shared" ca="1" si="234"/>
        <v/>
      </c>
      <c r="EC88" s="74" t="str">
        <f t="shared" ca="1" si="235"/>
        <v/>
      </c>
      <c r="ED88" s="74" t="str">
        <f t="shared" ca="1" si="236"/>
        <v/>
      </c>
      <c r="EE88" s="74" t="str">
        <f t="shared" ca="1" si="237"/>
        <v/>
      </c>
      <c r="EG88" s="479" t="str">
        <f ca="1">IF(V88=1,"",IF(LOG入力!BH88&gt;0,0,IF(CG88="★",0,IF(R88=1,0,IF(N88=0,0,1)))))</f>
        <v/>
      </c>
      <c r="EH88" s="483" t="str">
        <f t="shared" ca="1" si="238"/>
        <v/>
      </c>
      <c r="EI88" s="483" t="str">
        <f t="shared" ca="1" si="239"/>
        <v/>
      </c>
      <c r="EJ88" s="483" t="str">
        <f t="shared" ca="1" si="240"/>
        <v/>
      </c>
      <c r="EL88" s="71">
        <f t="shared" ca="1" si="241"/>
        <v>0</v>
      </c>
      <c r="EM88" s="6">
        <f t="shared" ca="1" si="242"/>
        <v>0</v>
      </c>
      <c r="EN88" s="6" t="str">
        <f t="shared" ca="1" si="243"/>
        <v/>
      </c>
      <c r="EO88" s="6">
        <f ca="1">IF(LOG入力!BH88&gt;0,0,IF(EM88=0,0,(IF(COUNTIF($EN$19:EN88,EN88)=1,IF($FS$3="N",1,IF(EH88=1,1,0))))))</f>
        <v>0</v>
      </c>
      <c r="EP88" s="6" t="str">
        <f ca="1">IF(LOG入力!BH88&gt;0,"",IF(EO88=1,$X88,""))</f>
        <v/>
      </c>
      <c r="EQ88" s="6" t="str">
        <f ca="1">IF(LOG入力!BH88&gt;0,"",IF(EO88=1,$Y88,""))</f>
        <v/>
      </c>
      <c r="ER88" s="520" t="str">
        <f ca="1">IF(LOG入力!BH88&gt;0,"",IF(COUNTIF($EP$19:$EP88,EP88)=1,EP88,""))</f>
        <v/>
      </c>
      <c r="ES88" s="520">
        <f ca="1">IF(LOG入力!BH88&gt;0,0,IF((EL88=1),IF(($ER88=""),0,1),0))</f>
        <v>0</v>
      </c>
      <c r="ET88" s="520" t="str">
        <f ca="1">IF(LOG入力!BH88&gt;0,"",IF(COUNTIF($EQ$19:EQ88,EQ88)=1,EQ88,""))</f>
        <v/>
      </c>
      <c r="EU88" s="539">
        <f ca="1">IF(LOG入力!BH88&gt;0,0,IF((EL88=1),IF(($ET88=""),0,1),0))</f>
        <v>0</v>
      </c>
      <c r="EV88" s="71">
        <f t="shared" ca="1" si="244"/>
        <v>0</v>
      </c>
      <c r="EW88" s="6">
        <f t="shared" ca="1" si="245"/>
        <v>0</v>
      </c>
      <c r="EX88" s="6" t="str">
        <f t="shared" ca="1" si="246"/>
        <v/>
      </c>
      <c r="EY88" s="6">
        <f ca="1">IF(LOG入力!BH88&gt;0,0,IF(EW88=0,0,(IF(COUNTIF($EX$19:EX88,EX88)=1,IF($FS$3="N",1,IF(EH88=1,1,0))))))</f>
        <v>0</v>
      </c>
      <c r="EZ88" s="6" t="str">
        <f ca="1">IF(LOG入力!BH88&gt;0,"",IF(EY88=1,$X88,""))</f>
        <v/>
      </c>
      <c r="FA88" s="6" t="str">
        <f ca="1">IF(LOG入力!BH88&gt;0,"",IF(EY88=1,$Y88,""))</f>
        <v/>
      </c>
      <c r="FB88" s="6" t="str">
        <f ca="1">IF(LOG入力!BH88&gt;0,"",IF(COUNTIF($EZ$19:$EZ88,EZ88)=1,EZ88,""))</f>
        <v/>
      </c>
      <c r="FC88" s="6">
        <f ca="1">IF(LOG入力!BH88&gt;0,0,IF((EV88=1),IF(($FB88=""),0,1),0))</f>
        <v>0</v>
      </c>
      <c r="FD88" s="6" t="str">
        <f ca="1">IF(LOG入力!BH88&gt;0,"",IF(COUNTIF($FA$19:FA88,FA88)=1,FA88,""))</f>
        <v/>
      </c>
      <c r="FE88" s="72">
        <f ca="1">IF(LOG入力!BH88&gt;0,0,IF((EV88=1),IF(($FD88=""),0,1),0))</f>
        <v>0</v>
      </c>
      <c r="FF88" s="71">
        <f t="shared" ca="1" si="247"/>
        <v>0</v>
      </c>
      <c r="FG88" s="6">
        <f t="shared" ca="1" si="248"/>
        <v>0</v>
      </c>
      <c r="FH88" s="6" t="str">
        <f t="shared" ca="1" si="249"/>
        <v/>
      </c>
      <c r="FI88" s="6">
        <f ca="1">IF(LOG入力!BH88&gt;0,0,IF(FG88=0,0,(IF(COUNTIF($FH$19:FH88,FH88)=1,IF($FS$3="N",1,IF(EH88=1,1,0))))))</f>
        <v>0</v>
      </c>
      <c r="FJ88" s="6" t="str">
        <f ca="1">IF(LOG入力!BH88&gt;0,"",IF(FI88=1,$X88,""))</f>
        <v/>
      </c>
      <c r="FK88" s="6" t="str">
        <f ca="1">IF(LOG入力!BH88&gt;0,"",IF(FI88=1,$Y88,""))</f>
        <v/>
      </c>
      <c r="FL88" s="6" t="str">
        <f ca="1">IF(LOG入力!BH88&gt;0,"",IF(COUNTIF($FJ$19:$FJ88,FJ88)=1,FJ88,""))</f>
        <v/>
      </c>
      <c r="FM88" s="6">
        <f ca="1">IF(LOG入力!BH88&gt;0,0,IF((FF88=1),IF(($FL88=""),0,1),0))</f>
        <v>0</v>
      </c>
      <c r="FN88" s="6" t="str">
        <f ca="1">IF(LOG入力!BH88&gt;0,"",IF(COUNTIF($FK$19:FK88,FK88)=1,FK88,""))</f>
        <v/>
      </c>
      <c r="FO88" s="72">
        <f ca="1">IF(LOG入力!BH88&gt;0,0,IF((FF88=1),IF(($FN88=""),0,1),0))</f>
        <v>0</v>
      </c>
      <c r="FP88" s="71">
        <f t="shared" ca="1" si="250"/>
        <v>0</v>
      </c>
      <c r="FQ88" s="6">
        <f t="shared" ca="1" si="251"/>
        <v>0</v>
      </c>
      <c r="FR88" s="6" t="str">
        <f t="shared" ca="1" si="252"/>
        <v/>
      </c>
      <c r="FS88" s="6">
        <f ca="1">IF(LOG入力!BH88&gt;0,0,IF(FQ88=0,0,(IF(COUNTIF($FR$19:FR88,FR88)=1,IF($FS$3="N",1,IF(EH88=1,1,0))))))</f>
        <v>0</v>
      </c>
      <c r="FT88" s="6" t="str">
        <f ca="1">IF(LOG入力!BH88&gt;0,"",IF(FS88=1,$X88,""))</f>
        <v/>
      </c>
      <c r="FU88" s="6" t="str">
        <f ca="1">IF(LOG入力!BH88&gt;0,"",IF(FS88=1,$Y88,""))</f>
        <v/>
      </c>
      <c r="FV88" s="6" t="str">
        <f ca="1">IF(LOG入力!BH88&gt;0,"",IF(COUNTIF($FT$19:$FT88,FT88)=1,FT88,""))</f>
        <v/>
      </c>
      <c r="FW88" s="6">
        <f ca="1">IF(LOG入力!BH88&gt;0,0,IF((FP88=1),IF(($FV88=""),0,1),0))</f>
        <v>0</v>
      </c>
      <c r="FX88" s="6" t="str">
        <f ca="1">IF(LOG入力!BH88&gt;0,"",IF(COUNTIF($FU$19:FU88,FU88)=1,FU88,""))</f>
        <v/>
      </c>
      <c r="FY88" s="72">
        <f ca="1">IF(LOG入力!BH88&gt;0,0,IF((FP88=1),IF(($FX88=""),0,1),0))</f>
        <v>0</v>
      </c>
      <c r="FZ88" s="71">
        <f t="shared" ca="1" si="253"/>
        <v>0</v>
      </c>
      <c r="GA88" s="6">
        <f t="shared" ca="1" si="254"/>
        <v>0</v>
      </c>
      <c r="GB88" s="6" t="str">
        <f t="shared" ca="1" si="255"/>
        <v/>
      </c>
      <c r="GC88" s="6">
        <f ca="1">IF(LOG入力!BH88&gt;0,0,IF(GA88=0,0,(IF(COUNTIF($GB$19:GB88,GB88)=1,IF($FS$3="N",1,IF(EH88=1,1,0))))))</f>
        <v>0</v>
      </c>
      <c r="GD88" s="6" t="str">
        <f ca="1">IF(LOG入力!BH88&gt;0,"",IF(GC88=1,$X88,""))</f>
        <v/>
      </c>
      <c r="GE88" s="6" t="str">
        <f ca="1">IF(LOG入力!BH88&gt;0,"",IF(GC88=1,$Y88,""))</f>
        <v/>
      </c>
      <c r="GF88" s="6" t="str">
        <f ca="1">IF(LOG入力!BH88&gt;0,"",IF(COUNTIF($GD$19:$GD88,GD88)=1,GD88,""))</f>
        <v/>
      </c>
      <c r="GG88" s="6">
        <f ca="1">IF(LOG入力!BH88&gt;0,0,IF((FZ88=1),IF(($GF88=""),0,1),0))</f>
        <v>0</v>
      </c>
      <c r="GH88" s="6" t="str">
        <f ca="1">IF(LOG入力!BH88&gt;0,"",IF(COUNTIF($GE$19:GE88,GE88)=1,GE88,""))</f>
        <v/>
      </c>
      <c r="GI88" s="72">
        <f ca="1">IF(LOG入力!BH88&gt;0,0,IF((FZ88=1),IF(($GH88=""),0,1),0))</f>
        <v>0</v>
      </c>
      <c r="GK88" s="455" t="str">
        <f ca="1">IF(V88=1,"",IF(LEN(LOG入力!AS88)=0,"",LOG入力!AS88))</f>
        <v/>
      </c>
      <c r="GL88" s="378" t="str">
        <f t="shared" ca="1" si="256"/>
        <v/>
      </c>
      <c r="GM88" s="378" t="str">
        <f t="shared" ca="1" si="257"/>
        <v/>
      </c>
      <c r="GN88" s="74" t="str">
        <f t="shared" ca="1" si="258"/>
        <v/>
      </c>
      <c r="GO88" s="74" t="str">
        <f t="shared" ca="1" si="259"/>
        <v/>
      </c>
      <c r="GQ88" s="74" t="str">
        <f t="shared" ca="1" si="260"/>
        <v/>
      </c>
      <c r="GR88" s="74" t="str">
        <f t="shared" ca="1" si="261"/>
        <v/>
      </c>
      <c r="GS88" s="74" t="str">
        <f t="shared" ca="1" si="262"/>
        <v/>
      </c>
      <c r="GT88" s="74" t="str">
        <f t="shared" ca="1" si="263"/>
        <v/>
      </c>
      <c r="GU88" s="74" t="str">
        <f t="shared" ca="1" si="264"/>
        <v/>
      </c>
      <c r="GV88" s="74" t="str">
        <f t="shared" ca="1" si="265"/>
        <v/>
      </c>
      <c r="GX88" s="74" t="str">
        <f t="shared" ca="1" si="266"/>
        <v/>
      </c>
      <c r="GY88" s="74" t="str">
        <f t="shared" ca="1" si="267"/>
        <v/>
      </c>
      <c r="GZ88" s="74" t="str">
        <f ca="1">IF(V88=1,"",IF(LOG入力!BH88&gt;0,0,IF(GY88=0,0,IF((VALUE((TYPE(VALUE(J88)))))=16,0,IF(VALUE(J88)&lt;60,1,IF(VALUE(J88)&lt;100,0,IF(VALUE(J88)&lt;600,2,0)))))))</f>
        <v/>
      </c>
      <c r="HA88" s="74" t="str">
        <f t="shared" ca="1" si="268"/>
        <v/>
      </c>
      <c r="HB88" s="74" t="str">
        <f ca="1">IF(V88=1,"",IF(LOG入力!BH88&gt;0,0,IF(HA88=0,0,IF((VALUE((TYPE(VALUE(L88)))))=16,0,IF(VALUE(L88)&lt;60,1,IF(VALUE(L88)&lt;100,0,IF(VALUE(L88)&lt;600,2,0)))))))</f>
        <v/>
      </c>
      <c r="HD88" s="74" t="str">
        <f t="shared" ca="1" si="269"/>
        <v/>
      </c>
      <c r="HF88" s="74" t="str">
        <f t="shared" ca="1" si="270"/>
        <v/>
      </c>
      <c r="HG88" s="74" t="str">
        <f t="shared" ca="1" si="271"/>
        <v/>
      </c>
      <c r="HH88" s="74" t="str">
        <f t="shared" ca="1" si="272"/>
        <v/>
      </c>
      <c r="HI88" s="74" t="str">
        <f t="shared" ca="1" si="273"/>
        <v/>
      </c>
      <c r="HJ88" s="74" t="str">
        <f t="shared" ca="1" si="274"/>
        <v/>
      </c>
      <c r="HK88" s="74" t="str">
        <f t="shared" ca="1" si="275"/>
        <v/>
      </c>
      <c r="HL88" s="74" t="str">
        <f t="shared" ca="1" si="276"/>
        <v/>
      </c>
      <c r="HM88" s="74" t="str">
        <f t="shared" ca="1" si="277"/>
        <v/>
      </c>
      <c r="HN88" s="74" t="str">
        <f t="shared" ca="1" si="278"/>
        <v/>
      </c>
      <c r="HO88" s="529" t="str">
        <f t="shared" ca="1" si="279"/>
        <v/>
      </c>
      <c r="HP88" s="74" t="str">
        <f t="shared" ca="1" si="280"/>
        <v/>
      </c>
      <c r="HQ88" s="74" t="str">
        <f t="shared" ca="1" si="281"/>
        <v/>
      </c>
      <c r="HR88" s="74" t="str">
        <f t="shared" ca="1" si="282"/>
        <v/>
      </c>
      <c r="HS88" s="74" t="str">
        <f t="shared" ca="1" si="283"/>
        <v/>
      </c>
      <c r="HT88" s="74" t="str">
        <f ca="1">IF(V88=1,"",IF(LOG入力!BH88&gt;0,0,IF(DV88=1,0,IF(N88="0",0,IF(SUM(HD88:HS88)&gt;0,1,0)))))</f>
        <v/>
      </c>
    </row>
    <row r="89" spans="1:228" x14ac:dyDescent="0.15">
      <c r="A89" s="5"/>
      <c r="B89" s="560" t="str">
        <f t="shared" ca="1" si="142"/>
        <v/>
      </c>
      <c r="C89" s="562" t="str">
        <f ca="1">LOG入力!AP89</f>
        <v/>
      </c>
      <c r="D89" s="562" t="str">
        <f ca="1">LOG入力!AQ89</f>
        <v/>
      </c>
      <c r="E89" s="562" t="str">
        <f ca="1">LOG入力!AR89</f>
        <v/>
      </c>
      <c r="F89" s="563" t="str">
        <f t="shared" ca="1" si="143"/>
        <v/>
      </c>
      <c r="G89" s="582" t="str">
        <f ca="1">LOG入力!AT89</f>
        <v/>
      </c>
      <c r="H89" s="507" t="str">
        <f ca="1">LOG入力!AU89</f>
        <v/>
      </c>
      <c r="I89" s="507" t="str">
        <f ca="1">LOG入力!AV89</f>
        <v/>
      </c>
      <c r="J89" s="583" t="str">
        <f ca="1">LOG入力!AW89</f>
        <v/>
      </c>
      <c r="K89" s="584" t="str">
        <f ca="1">LOG入力!BJ89</f>
        <v/>
      </c>
      <c r="L89" s="583" t="str">
        <f ca="1">LOG入力!AY89</f>
        <v/>
      </c>
      <c r="M89" s="566" t="str">
        <f ca="1">LOG入力!BK89</f>
        <v/>
      </c>
      <c r="N89" s="567" t="str">
        <f ca="1">IF(V89=1,"",IF(LOG入力!AJ89=1,"1",LOG入力!BA89))</f>
        <v/>
      </c>
      <c r="O89" s="568" t="str">
        <f ca="1">IF(V89=1,"",IF(LEN(LOG入力!O89)=0,"",LOG入力!O89))</f>
        <v/>
      </c>
      <c r="P89" s="569" t="str">
        <f ca="1">IF(V89=1,"",IF($AA$4=1,"",IF(LOG入力!BG89=1,"",CONCATENATE($ER89,$FB89,$FL89,$FV89,$GF89))))</f>
        <v/>
      </c>
      <c r="Q89" s="569" t="str">
        <f ca="1">IF(V89=1,"",IF($AA$4=1,"",IF(LOG入力!BG89=1,"",CONCATENATE($ET89,$FD89,$FN89,$FX89,$GH89))))</f>
        <v/>
      </c>
      <c r="R89" s="292" t="str">
        <f ca="1">IF(V89=1,"",IF($AA$4=1,"",IF(LOG入力!BH89&gt;0,0,AA89)))</f>
        <v/>
      </c>
      <c r="S89" s="293" t="str">
        <f t="shared" ca="1" si="144"/>
        <v/>
      </c>
      <c r="T89" s="680"/>
      <c r="U89" s="38"/>
      <c r="V89" s="196">
        <f ca="1">LOG入力!AN89</f>
        <v>1</v>
      </c>
      <c r="W89" s="38"/>
      <c r="X89" s="516" t="str">
        <f t="shared" ca="1" si="145"/>
        <v/>
      </c>
      <c r="Y89" s="515" t="str">
        <f t="shared" ca="1" si="146"/>
        <v/>
      </c>
      <c r="Z89" s="518" t="str">
        <f t="shared" ca="1" si="147"/>
        <v/>
      </c>
      <c r="AA89" s="574" t="str">
        <f t="shared" ca="1" si="148"/>
        <v/>
      </c>
      <c r="AC89" s="6" t="str">
        <f t="shared" ca="1" si="149"/>
        <v/>
      </c>
      <c r="AD89" s="6" t="str">
        <f t="shared" ca="1" si="150"/>
        <v/>
      </c>
      <c r="AE89" s="6" t="str">
        <f t="shared" ca="1" si="151"/>
        <v/>
      </c>
      <c r="AF89" s="6" t="str">
        <f t="shared" ca="1" si="152"/>
        <v/>
      </c>
      <c r="AG89" s="6" t="str">
        <f t="shared" ca="1" si="153"/>
        <v/>
      </c>
      <c r="AH89" s="6" t="str">
        <f t="shared" ca="1" si="154"/>
        <v/>
      </c>
      <c r="AI89" s="6" t="str">
        <f t="shared" ca="1" si="155"/>
        <v/>
      </c>
      <c r="AJ89" s="6" t="str">
        <f t="shared" ca="1" si="156"/>
        <v/>
      </c>
      <c r="AK89" s="6" t="str">
        <f t="shared" ca="1" si="157"/>
        <v/>
      </c>
      <c r="AL89" s="6" t="str">
        <f t="shared" ca="1" si="158"/>
        <v/>
      </c>
      <c r="AM89" s="6" t="str">
        <f t="shared" ca="1" si="159"/>
        <v/>
      </c>
      <c r="AN89" s="6" t="str">
        <f t="shared" ca="1" si="160"/>
        <v/>
      </c>
      <c r="AO89" s="6" t="str">
        <f t="shared" ca="1" si="161"/>
        <v/>
      </c>
      <c r="AP89" s="6" t="str">
        <f t="shared" ca="1" si="162"/>
        <v/>
      </c>
      <c r="AQ89" s="6" t="str">
        <f t="shared" ca="1" si="163"/>
        <v/>
      </c>
      <c r="AR89" s="6" t="str">
        <f t="shared" ca="1" si="164"/>
        <v/>
      </c>
      <c r="AS89" s="6" t="str">
        <f t="shared" ca="1" si="165"/>
        <v/>
      </c>
      <c r="AT89" s="6" t="str">
        <f t="shared" ca="1" si="166"/>
        <v/>
      </c>
      <c r="AU89" s="6" t="str">
        <f t="shared" ca="1" si="167"/>
        <v/>
      </c>
      <c r="AV89" s="6" t="str">
        <f t="shared" ca="1" si="168"/>
        <v/>
      </c>
      <c r="AW89" s="6" t="str">
        <f t="shared" ca="1" si="169"/>
        <v/>
      </c>
      <c r="AY89" s="6" t="str">
        <f t="shared" ca="1" si="170"/>
        <v/>
      </c>
      <c r="AZ89" s="6" t="str">
        <f t="shared" ca="1" si="171"/>
        <v/>
      </c>
      <c r="BA89" s="6" t="str">
        <f t="shared" ca="1" si="172"/>
        <v/>
      </c>
      <c r="BB89" s="6" t="str">
        <f t="shared" ca="1" si="173"/>
        <v/>
      </c>
      <c r="BC89" s="6" t="str">
        <f t="shared" ca="1" si="174"/>
        <v/>
      </c>
      <c r="BD89" s="6" t="str">
        <f t="shared" ca="1" si="175"/>
        <v/>
      </c>
      <c r="BE89" s="6" t="str">
        <f t="shared" ca="1" si="176"/>
        <v/>
      </c>
      <c r="BF89" s="6" t="str">
        <f t="shared" ca="1" si="177"/>
        <v/>
      </c>
      <c r="BG89" s="6" t="str">
        <f t="shared" ca="1" si="178"/>
        <v/>
      </c>
      <c r="BH89" s="6" t="str">
        <f t="shared" ca="1" si="179"/>
        <v/>
      </c>
      <c r="BI89" s="6" t="str">
        <f t="shared" ca="1" si="180"/>
        <v/>
      </c>
      <c r="BJ89" s="6" t="str">
        <f t="shared" ca="1" si="181"/>
        <v/>
      </c>
      <c r="BK89" s="6" t="str">
        <f t="shared" ca="1" si="182"/>
        <v/>
      </c>
      <c r="BL89" s="6" t="str">
        <f t="shared" ca="1" si="183"/>
        <v/>
      </c>
      <c r="BM89" s="6" t="str">
        <f t="shared" ca="1" si="184"/>
        <v/>
      </c>
      <c r="BN89" s="6" t="str">
        <f t="shared" ca="1" si="185"/>
        <v/>
      </c>
      <c r="BO89" s="6" t="str">
        <f t="shared" ca="1" si="186"/>
        <v/>
      </c>
      <c r="BP89" s="6" t="str">
        <f t="shared" ca="1" si="187"/>
        <v/>
      </c>
      <c r="BQ89" s="6" t="str">
        <f t="shared" ca="1" si="188"/>
        <v/>
      </c>
      <c r="BR89" s="6" t="str">
        <f t="shared" ca="1" si="189"/>
        <v/>
      </c>
      <c r="BS89" s="6" t="str">
        <f t="shared" ca="1" si="190"/>
        <v/>
      </c>
      <c r="BU89" s="6" t="str">
        <f t="shared" ca="1" si="191"/>
        <v/>
      </c>
      <c r="BW89" s="515" t="str">
        <f t="shared" ca="1" si="192"/>
        <v/>
      </c>
      <c r="BX89" s="515">
        <f t="shared" ca="1" si="193"/>
        <v>0</v>
      </c>
      <c r="BY89" s="515" t="str">
        <f t="shared" ca="1" si="194"/>
        <v/>
      </c>
      <c r="CA89" s="6">
        <f t="shared" ca="1" si="195"/>
        <v>1</v>
      </c>
      <c r="CC89" s="523" t="str">
        <f t="shared" ca="1" si="196"/>
        <v/>
      </c>
      <c r="CE89" s="6" t="str">
        <f t="shared" ca="1" si="197"/>
        <v/>
      </c>
      <c r="CG89" s="524" t="str">
        <f ca="1">IF(V89=1,"",IF($AA$4=1,"",IF(LOG入力!BH89&gt;0,"",IF(N89=0,"",IF(DX89=1,"",IF(HT89=0,"","★"))))))</f>
        <v/>
      </c>
      <c r="CI89" s="74" t="str">
        <f t="shared" ca="1" si="198"/>
        <v/>
      </c>
      <c r="CK89" s="525" t="str">
        <f ca="1">IF(V89=1,"",IF(LOG入力!BH89&gt;0,1,0))</f>
        <v/>
      </c>
      <c r="CL89" s="74" t="str">
        <f t="shared" ca="1" si="199"/>
        <v/>
      </c>
      <c r="CN89" s="74" t="str">
        <f t="shared" ca="1" si="200"/>
        <v/>
      </c>
      <c r="CO89" s="74" t="str">
        <f t="shared" ca="1" si="201"/>
        <v/>
      </c>
      <c r="CQ89" s="74" t="str">
        <f t="shared" ca="1" si="202"/>
        <v/>
      </c>
      <c r="CR89" s="74" t="str">
        <f t="shared" ca="1" si="203"/>
        <v/>
      </c>
      <c r="CS89" s="74" t="str">
        <f t="shared" ca="1" si="204"/>
        <v/>
      </c>
      <c r="CT89" s="74" t="str">
        <f t="shared" ca="1" si="205"/>
        <v/>
      </c>
      <c r="CU89" s="74" t="str">
        <f t="shared" ca="1" si="206"/>
        <v/>
      </c>
      <c r="CV89" s="74" t="str">
        <f t="shared" ca="1" si="207"/>
        <v/>
      </c>
      <c r="CW89" s="74" t="str">
        <f t="shared" ca="1" si="208"/>
        <v/>
      </c>
      <c r="CX89" s="74" t="str">
        <f t="shared" ca="1" si="209"/>
        <v/>
      </c>
      <c r="CY89" s="74" t="str">
        <f t="shared" ca="1" si="210"/>
        <v/>
      </c>
      <c r="CZ89" s="74" t="str">
        <f t="shared" ca="1" si="211"/>
        <v/>
      </c>
      <c r="DA89" s="74" t="str">
        <f t="shared" ca="1" si="212"/>
        <v/>
      </c>
      <c r="DB89" s="74" t="str">
        <f t="shared" ca="1" si="213"/>
        <v/>
      </c>
      <c r="DD89" s="74" t="str">
        <f t="shared" ca="1" si="214"/>
        <v/>
      </c>
      <c r="DE89" s="74" t="str">
        <f t="shared" ca="1" si="215"/>
        <v/>
      </c>
      <c r="DF89" s="74" t="str">
        <f t="shared" ca="1" si="216"/>
        <v/>
      </c>
      <c r="DG89" s="74" t="str">
        <f t="shared" ca="1" si="217"/>
        <v/>
      </c>
      <c r="DH89" s="74" t="str">
        <f t="shared" ca="1" si="218"/>
        <v/>
      </c>
      <c r="DI89" s="74" t="str">
        <f t="shared" ca="1" si="219"/>
        <v/>
      </c>
      <c r="DJ89" s="74" t="str">
        <f t="shared" ca="1" si="220"/>
        <v/>
      </c>
      <c r="DK89" s="74" t="str">
        <f t="shared" ca="1" si="221"/>
        <v/>
      </c>
      <c r="DL89" s="74" t="str">
        <f t="shared" ca="1" si="222"/>
        <v/>
      </c>
      <c r="DM89" s="74" t="str">
        <f t="shared" ca="1" si="223"/>
        <v/>
      </c>
      <c r="DN89" s="74" t="str">
        <f t="shared" ca="1" si="224"/>
        <v/>
      </c>
      <c r="DO89" s="74" t="str">
        <f t="shared" ca="1" si="225"/>
        <v/>
      </c>
      <c r="DQ89" s="74" t="str">
        <f t="shared" ca="1" si="226"/>
        <v/>
      </c>
      <c r="DS89" s="74" t="str">
        <f t="shared" ca="1" si="227"/>
        <v/>
      </c>
      <c r="DT89" s="74" t="str">
        <f t="shared" ca="1" si="228"/>
        <v/>
      </c>
      <c r="DV89" s="525" t="str">
        <f t="shared" ca="1" si="229"/>
        <v/>
      </c>
      <c r="DW89" s="74" t="str">
        <f t="shared" ca="1" si="230"/>
        <v/>
      </c>
      <c r="DX89" s="485" t="str">
        <f t="shared" ca="1" si="231"/>
        <v/>
      </c>
      <c r="DY89" s="74" t="str">
        <f t="shared" ca="1" si="232"/>
        <v/>
      </c>
      <c r="DZ89" s="74" t="str">
        <f t="shared" ca="1" si="233"/>
        <v/>
      </c>
      <c r="EA89" s="74" t="str">
        <f t="shared" ca="1" si="234"/>
        <v/>
      </c>
      <c r="EC89" s="74" t="str">
        <f t="shared" ca="1" si="235"/>
        <v/>
      </c>
      <c r="ED89" s="74" t="str">
        <f t="shared" ca="1" si="236"/>
        <v/>
      </c>
      <c r="EE89" s="74" t="str">
        <f t="shared" ca="1" si="237"/>
        <v/>
      </c>
      <c r="EG89" s="479" t="str">
        <f ca="1">IF(V89=1,"",IF(LOG入力!BH89&gt;0,0,IF(CG89="★",0,IF(R89=1,0,IF(N89=0,0,1)))))</f>
        <v/>
      </c>
      <c r="EH89" s="483" t="str">
        <f t="shared" ca="1" si="238"/>
        <v/>
      </c>
      <c r="EI89" s="483" t="str">
        <f t="shared" ca="1" si="239"/>
        <v/>
      </c>
      <c r="EJ89" s="483" t="str">
        <f t="shared" ca="1" si="240"/>
        <v/>
      </c>
      <c r="EL89" s="71">
        <f t="shared" ca="1" si="241"/>
        <v>0</v>
      </c>
      <c r="EM89" s="6">
        <f t="shared" ca="1" si="242"/>
        <v>0</v>
      </c>
      <c r="EN89" s="6" t="str">
        <f t="shared" ca="1" si="243"/>
        <v/>
      </c>
      <c r="EO89" s="6">
        <f ca="1">IF(LOG入力!BH89&gt;0,0,IF(EM89=0,0,(IF(COUNTIF($EN$19:EN89,EN89)=1,IF($FS$3="N",1,IF(EH89=1,1,0))))))</f>
        <v>0</v>
      </c>
      <c r="EP89" s="6" t="str">
        <f ca="1">IF(LOG入力!BH89&gt;0,"",IF(EO89=1,$X89,""))</f>
        <v/>
      </c>
      <c r="EQ89" s="6" t="str">
        <f ca="1">IF(LOG入力!BH89&gt;0,"",IF(EO89=1,$Y89,""))</f>
        <v/>
      </c>
      <c r="ER89" s="520" t="str">
        <f ca="1">IF(LOG入力!BH89&gt;0,"",IF(COUNTIF($EP$19:$EP89,EP89)=1,EP89,""))</f>
        <v/>
      </c>
      <c r="ES89" s="520">
        <f ca="1">IF(LOG入力!BH89&gt;0,0,IF((EL89=1),IF(($ER89=""),0,1),0))</f>
        <v>0</v>
      </c>
      <c r="ET89" s="520" t="str">
        <f ca="1">IF(LOG入力!BH89&gt;0,"",IF(COUNTIF($EQ$19:EQ89,EQ89)=1,EQ89,""))</f>
        <v/>
      </c>
      <c r="EU89" s="539">
        <f ca="1">IF(LOG入力!BH89&gt;0,0,IF((EL89=1),IF(($ET89=""),0,1),0))</f>
        <v>0</v>
      </c>
      <c r="EV89" s="71">
        <f t="shared" ca="1" si="244"/>
        <v>0</v>
      </c>
      <c r="EW89" s="6">
        <f t="shared" ca="1" si="245"/>
        <v>0</v>
      </c>
      <c r="EX89" s="6" t="str">
        <f t="shared" ca="1" si="246"/>
        <v/>
      </c>
      <c r="EY89" s="6">
        <f ca="1">IF(LOG入力!BH89&gt;0,0,IF(EW89=0,0,(IF(COUNTIF($EX$19:EX89,EX89)=1,IF($FS$3="N",1,IF(EH89=1,1,0))))))</f>
        <v>0</v>
      </c>
      <c r="EZ89" s="6" t="str">
        <f ca="1">IF(LOG入力!BH89&gt;0,"",IF(EY89=1,$X89,""))</f>
        <v/>
      </c>
      <c r="FA89" s="6" t="str">
        <f ca="1">IF(LOG入力!BH89&gt;0,"",IF(EY89=1,$Y89,""))</f>
        <v/>
      </c>
      <c r="FB89" s="6" t="str">
        <f ca="1">IF(LOG入力!BH89&gt;0,"",IF(COUNTIF($EZ$19:$EZ89,EZ89)=1,EZ89,""))</f>
        <v/>
      </c>
      <c r="FC89" s="6">
        <f ca="1">IF(LOG入力!BH89&gt;0,0,IF((EV89=1),IF(($FB89=""),0,1),0))</f>
        <v>0</v>
      </c>
      <c r="FD89" s="6" t="str">
        <f ca="1">IF(LOG入力!BH89&gt;0,"",IF(COUNTIF($FA$19:FA89,FA89)=1,FA89,""))</f>
        <v/>
      </c>
      <c r="FE89" s="72">
        <f ca="1">IF(LOG入力!BH89&gt;0,0,IF((EV89=1),IF(($FD89=""),0,1),0))</f>
        <v>0</v>
      </c>
      <c r="FF89" s="71">
        <f t="shared" ca="1" si="247"/>
        <v>0</v>
      </c>
      <c r="FG89" s="6">
        <f t="shared" ca="1" si="248"/>
        <v>0</v>
      </c>
      <c r="FH89" s="6" t="str">
        <f t="shared" ca="1" si="249"/>
        <v/>
      </c>
      <c r="FI89" s="6">
        <f ca="1">IF(LOG入力!BH89&gt;0,0,IF(FG89=0,0,(IF(COUNTIF($FH$19:FH89,FH89)=1,IF($FS$3="N",1,IF(EH89=1,1,0))))))</f>
        <v>0</v>
      </c>
      <c r="FJ89" s="6" t="str">
        <f ca="1">IF(LOG入力!BH89&gt;0,"",IF(FI89=1,$X89,""))</f>
        <v/>
      </c>
      <c r="FK89" s="6" t="str">
        <f ca="1">IF(LOG入力!BH89&gt;0,"",IF(FI89=1,$Y89,""))</f>
        <v/>
      </c>
      <c r="FL89" s="6" t="str">
        <f ca="1">IF(LOG入力!BH89&gt;0,"",IF(COUNTIF($FJ$19:$FJ89,FJ89)=1,FJ89,""))</f>
        <v/>
      </c>
      <c r="FM89" s="6">
        <f ca="1">IF(LOG入力!BH89&gt;0,0,IF((FF89=1),IF(($FL89=""),0,1),0))</f>
        <v>0</v>
      </c>
      <c r="FN89" s="6" t="str">
        <f ca="1">IF(LOG入力!BH89&gt;0,"",IF(COUNTIF($FK$19:FK89,FK89)=1,FK89,""))</f>
        <v/>
      </c>
      <c r="FO89" s="72">
        <f ca="1">IF(LOG入力!BH89&gt;0,0,IF((FF89=1),IF(($FN89=""),0,1),0))</f>
        <v>0</v>
      </c>
      <c r="FP89" s="71">
        <f t="shared" ca="1" si="250"/>
        <v>0</v>
      </c>
      <c r="FQ89" s="6">
        <f t="shared" ca="1" si="251"/>
        <v>0</v>
      </c>
      <c r="FR89" s="6" t="str">
        <f t="shared" ca="1" si="252"/>
        <v/>
      </c>
      <c r="FS89" s="6">
        <f ca="1">IF(LOG入力!BH89&gt;0,0,IF(FQ89=0,0,(IF(COUNTIF($FR$19:FR89,FR89)=1,IF($FS$3="N",1,IF(EH89=1,1,0))))))</f>
        <v>0</v>
      </c>
      <c r="FT89" s="6" t="str">
        <f ca="1">IF(LOG入力!BH89&gt;0,"",IF(FS89=1,$X89,""))</f>
        <v/>
      </c>
      <c r="FU89" s="6" t="str">
        <f ca="1">IF(LOG入力!BH89&gt;0,"",IF(FS89=1,$Y89,""))</f>
        <v/>
      </c>
      <c r="FV89" s="6" t="str">
        <f ca="1">IF(LOG入力!BH89&gt;0,"",IF(COUNTIF($FT$19:$FT89,FT89)=1,FT89,""))</f>
        <v/>
      </c>
      <c r="FW89" s="6">
        <f ca="1">IF(LOG入力!BH89&gt;0,0,IF((FP89=1),IF(($FV89=""),0,1),0))</f>
        <v>0</v>
      </c>
      <c r="FX89" s="6" t="str">
        <f ca="1">IF(LOG入力!BH89&gt;0,"",IF(COUNTIF($FU$19:FU89,FU89)=1,FU89,""))</f>
        <v/>
      </c>
      <c r="FY89" s="72">
        <f ca="1">IF(LOG入力!BH89&gt;0,0,IF((FP89=1),IF(($FX89=""),0,1),0))</f>
        <v>0</v>
      </c>
      <c r="FZ89" s="71">
        <f t="shared" ca="1" si="253"/>
        <v>0</v>
      </c>
      <c r="GA89" s="6">
        <f t="shared" ca="1" si="254"/>
        <v>0</v>
      </c>
      <c r="GB89" s="6" t="str">
        <f t="shared" ca="1" si="255"/>
        <v/>
      </c>
      <c r="GC89" s="6">
        <f ca="1">IF(LOG入力!BH89&gt;0,0,IF(GA89=0,0,(IF(COUNTIF($GB$19:GB89,GB89)=1,IF($FS$3="N",1,IF(EH89=1,1,0))))))</f>
        <v>0</v>
      </c>
      <c r="GD89" s="6" t="str">
        <f ca="1">IF(LOG入力!BH89&gt;0,"",IF(GC89=1,$X89,""))</f>
        <v/>
      </c>
      <c r="GE89" s="6" t="str">
        <f ca="1">IF(LOG入力!BH89&gt;0,"",IF(GC89=1,$Y89,""))</f>
        <v/>
      </c>
      <c r="GF89" s="6" t="str">
        <f ca="1">IF(LOG入力!BH89&gt;0,"",IF(COUNTIF($GD$19:$GD89,GD89)=1,GD89,""))</f>
        <v/>
      </c>
      <c r="GG89" s="6">
        <f ca="1">IF(LOG入力!BH89&gt;0,0,IF((FZ89=1),IF(($GF89=""),0,1),0))</f>
        <v>0</v>
      </c>
      <c r="GH89" s="6" t="str">
        <f ca="1">IF(LOG入力!BH89&gt;0,"",IF(COUNTIF($GE$19:GE89,GE89)=1,GE89,""))</f>
        <v/>
      </c>
      <c r="GI89" s="72">
        <f ca="1">IF(LOG入力!BH89&gt;0,0,IF((FZ89=1),IF(($GH89=""),0,1),0))</f>
        <v>0</v>
      </c>
      <c r="GK89" s="455" t="str">
        <f ca="1">IF(V89=1,"",IF(LEN(LOG入力!AS89)=0,"",LOG入力!AS89))</f>
        <v/>
      </c>
      <c r="GL89" s="378" t="str">
        <f t="shared" ca="1" si="256"/>
        <v/>
      </c>
      <c r="GM89" s="378" t="str">
        <f t="shared" ca="1" si="257"/>
        <v/>
      </c>
      <c r="GN89" s="74" t="str">
        <f t="shared" ca="1" si="258"/>
        <v/>
      </c>
      <c r="GO89" s="74" t="str">
        <f t="shared" ca="1" si="259"/>
        <v/>
      </c>
      <c r="GQ89" s="74" t="str">
        <f t="shared" ca="1" si="260"/>
        <v/>
      </c>
      <c r="GR89" s="74" t="str">
        <f t="shared" ca="1" si="261"/>
        <v/>
      </c>
      <c r="GS89" s="74" t="str">
        <f t="shared" ca="1" si="262"/>
        <v/>
      </c>
      <c r="GT89" s="74" t="str">
        <f t="shared" ca="1" si="263"/>
        <v/>
      </c>
      <c r="GU89" s="74" t="str">
        <f t="shared" ca="1" si="264"/>
        <v/>
      </c>
      <c r="GV89" s="74" t="str">
        <f t="shared" ca="1" si="265"/>
        <v/>
      </c>
      <c r="GX89" s="74" t="str">
        <f t="shared" ca="1" si="266"/>
        <v/>
      </c>
      <c r="GY89" s="74" t="str">
        <f t="shared" ca="1" si="267"/>
        <v/>
      </c>
      <c r="GZ89" s="74" t="str">
        <f ca="1">IF(V89=1,"",IF(LOG入力!BH89&gt;0,0,IF(GY89=0,0,IF((VALUE((TYPE(VALUE(J89)))))=16,0,IF(VALUE(J89)&lt;60,1,IF(VALUE(J89)&lt;100,0,IF(VALUE(J89)&lt;600,2,0)))))))</f>
        <v/>
      </c>
      <c r="HA89" s="74" t="str">
        <f t="shared" ca="1" si="268"/>
        <v/>
      </c>
      <c r="HB89" s="74" t="str">
        <f ca="1">IF(V89=1,"",IF(LOG入力!BH89&gt;0,0,IF(HA89=0,0,IF((VALUE((TYPE(VALUE(L89)))))=16,0,IF(VALUE(L89)&lt;60,1,IF(VALUE(L89)&lt;100,0,IF(VALUE(L89)&lt;600,2,0)))))))</f>
        <v/>
      </c>
      <c r="HD89" s="74" t="str">
        <f t="shared" ca="1" si="269"/>
        <v/>
      </c>
      <c r="HF89" s="74" t="str">
        <f t="shared" ca="1" si="270"/>
        <v/>
      </c>
      <c r="HG89" s="74" t="str">
        <f t="shared" ca="1" si="271"/>
        <v/>
      </c>
      <c r="HH89" s="74" t="str">
        <f t="shared" ca="1" si="272"/>
        <v/>
      </c>
      <c r="HI89" s="74" t="str">
        <f t="shared" ca="1" si="273"/>
        <v/>
      </c>
      <c r="HJ89" s="74" t="str">
        <f t="shared" ca="1" si="274"/>
        <v/>
      </c>
      <c r="HK89" s="74" t="str">
        <f t="shared" ca="1" si="275"/>
        <v/>
      </c>
      <c r="HL89" s="74" t="str">
        <f t="shared" ca="1" si="276"/>
        <v/>
      </c>
      <c r="HM89" s="74" t="str">
        <f t="shared" ca="1" si="277"/>
        <v/>
      </c>
      <c r="HN89" s="74" t="str">
        <f t="shared" ca="1" si="278"/>
        <v/>
      </c>
      <c r="HO89" s="529" t="str">
        <f t="shared" ca="1" si="279"/>
        <v/>
      </c>
      <c r="HP89" s="74" t="str">
        <f t="shared" ca="1" si="280"/>
        <v/>
      </c>
      <c r="HQ89" s="74" t="str">
        <f t="shared" ca="1" si="281"/>
        <v/>
      </c>
      <c r="HR89" s="74" t="str">
        <f t="shared" ca="1" si="282"/>
        <v/>
      </c>
      <c r="HS89" s="74" t="str">
        <f t="shared" ca="1" si="283"/>
        <v/>
      </c>
      <c r="HT89" s="74" t="str">
        <f ca="1">IF(V89=1,"",IF(LOG入力!BH89&gt;0,0,IF(DV89=1,0,IF(N89="0",0,IF(SUM(HD89:HS89)&gt;0,1,0)))))</f>
        <v/>
      </c>
    </row>
    <row r="90" spans="1:228" x14ac:dyDescent="0.15">
      <c r="A90" s="5"/>
      <c r="B90" s="532" t="str">
        <f t="shared" ca="1" si="142"/>
        <v/>
      </c>
      <c r="C90" s="534" t="str">
        <f ca="1">LOG入力!AP90</f>
        <v/>
      </c>
      <c r="D90" s="534" t="str">
        <f ca="1">LOG入力!AQ90</f>
        <v/>
      </c>
      <c r="E90" s="534" t="str">
        <f ca="1">LOG入力!AR90</f>
        <v/>
      </c>
      <c r="F90" s="535" t="str">
        <f t="shared" ca="1" si="143"/>
        <v/>
      </c>
      <c r="G90" s="585" t="str">
        <f ca="1">LOG入力!AT90</f>
        <v/>
      </c>
      <c r="H90" s="542" t="str">
        <f ca="1">LOG入力!AU90</f>
        <v/>
      </c>
      <c r="I90" s="542" t="str">
        <f ca="1">LOG入力!AV90</f>
        <v/>
      </c>
      <c r="J90" s="577" t="str">
        <f ca="1">LOG入力!AW90</f>
        <v/>
      </c>
      <c r="K90" s="578" t="str">
        <f ca="1">LOG入力!BJ90</f>
        <v/>
      </c>
      <c r="L90" s="577" t="str">
        <f ca="1">LOG入力!AY90</f>
        <v/>
      </c>
      <c r="M90" s="545" t="str">
        <f ca="1">LOG入力!BK90</f>
        <v/>
      </c>
      <c r="N90" s="512" t="str">
        <f ca="1">IF(V90=1,"",IF(LOG入力!AJ90=1,"1",LOG入力!BA90))</f>
        <v/>
      </c>
      <c r="O90" s="538" t="str">
        <f ca="1">IF(V90=1,"",IF(LEN(LOG入力!O90)=0,"",LOG入力!O90))</f>
        <v/>
      </c>
      <c r="P90" s="291" t="str">
        <f ca="1">IF(V90=1,"",IF($AA$4=1,"",IF(LOG入力!BG90=1,"",CONCATENATE($ER90,$FB90,$FL90,$FV90,$GF90))))</f>
        <v/>
      </c>
      <c r="Q90" s="291" t="str">
        <f ca="1">IF(V90=1,"",IF($AA$4=1,"",IF(LOG入力!BG90=1,"",CONCATENATE($ET90,$FD90,$FN90,$FX90,$GH90))))</f>
        <v/>
      </c>
      <c r="R90" s="573" t="str">
        <f ca="1">IF(V90=1,"",IF($AA$4=1,"",IF(LOG入力!BH90&gt;0,0,AA90)))</f>
        <v/>
      </c>
      <c r="S90" s="293" t="str">
        <f t="shared" ca="1" si="144"/>
        <v/>
      </c>
      <c r="T90" s="680"/>
      <c r="U90" s="38"/>
      <c r="V90" s="196">
        <f ca="1">LOG入力!AN90</f>
        <v>1</v>
      </c>
      <c r="W90" s="38"/>
      <c r="X90" s="516" t="str">
        <f t="shared" ca="1" si="145"/>
        <v/>
      </c>
      <c r="Y90" s="515" t="str">
        <f t="shared" ca="1" si="146"/>
        <v/>
      </c>
      <c r="Z90" s="518" t="str">
        <f t="shared" ca="1" si="147"/>
        <v/>
      </c>
      <c r="AA90" s="574" t="str">
        <f t="shared" ca="1" si="148"/>
        <v/>
      </c>
      <c r="AC90" s="6" t="str">
        <f t="shared" ca="1" si="149"/>
        <v/>
      </c>
      <c r="AD90" s="6" t="str">
        <f t="shared" ca="1" si="150"/>
        <v/>
      </c>
      <c r="AE90" s="6" t="str">
        <f t="shared" ca="1" si="151"/>
        <v/>
      </c>
      <c r="AF90" s="6" t="str">
        <f t="shared" ca="1" si="152"/>
        <v/>
      </c>
      <c r="AG90" s="6" t="str">
        <f t="shared" ca="1" si="153"/>
        <v/>
      </c>
      <c r="AH90" s="6" t="str">
        <f t="shared" ca="1" si="154"/>
        <v/>
      </c>
      <c r="AI90" s="6" t="str">
        <f t="shared" ca="1" si="155"/>
        <v/>
      </c>
      <c r="AJ90" s="6" t="str">
        <f t="shared" ca="1" si="156"/>
        <v/>
      </c>
      <c r="AK90" s="6" t="str">
        <f t="shared" ca="1" si="157"/>
        <v/>
      </c>
      <c r="AL90" s="6" t="str">
        <f t="shared" ca="1" si="158"/>
        <v/>
      </c>
      <c r="AM90" s="6" t="str">
        <f t="shared" ca="1" si="159"/>
        <v/>
      </c>
      <c r="AN90" s="6" t="str">
        <f t="shared" ca="1" si="160"/>
        <v/>
      </c>
      <c r="AO90" s="6" t="str">
        <f t="shared" ca="1" si="161"/>
        <v/>
      </c>
      <c r="AP90" s="6" t="str">
        <f t="shared" ca="1" si="162"/>
        <v/>
      </c>
      <c r="AQ90" s="6" t="str">
        <f t="shared" ca="1" si="163"/>
        <v/>
      </c>
      <c r="AR90" s="6" t="str">
        <f t="shared" ca="1" si="164"/>
        <v/>
      </c>
      <c r="AS90" s="6" t="str">
        <f t="shared" ca="1" si="165"/>
        <v/>
      </c>
      <c r="AT90" s="6" t="str">
        <f t="shared" ca="1" si="166"/>
        <v/>
      </c>
      <c r="AU90" s="6" t="str">
        <f t="shared" ca="1" si="167"/>
        <v/>
      </c>
      <c r="AV90" s="6" t="str">
        <f t="shared" ca="1" si="168"/>
        <v/>
      </c>
      <c r="AW90" s="6" t="str">
        <f t="shared" ca="1" si="169"/>
        <v/>
      </c>
      <c r="AY90" s="6" t="str">
        <f t="shared" ca="1" si="170"/>
        <v/>
      </c>
      <c r="AZ90" s="6" t="str">
        <f t="shared" ca="1" si="171"/>
        <v/>
      </c>
      <c r="BA90" s="6" t="str">
        <f t="shared" ca="1" si="172"/>
        <v/>
      </c>
      <c r="BB90" s="6" t="str">
        <f t="shared" ca="1" si="173"/>
        <v/>
      </c>
      <c r="BC90" s="6" t="str">
        <f t="shared" ca="1" si="174"/>
        <v/>
      </c>
      <c r="BD90" s="6" t="str">
        <f t="shared" ca="1" si="175"/>
        <v/>
      </c>
      <c r="BE90" s="6" t="str">
        <f t="shared" ca="1" si="176"/>
        <v/>
      </c>
      <c r="BF90" s="6" t="str">
        <f t="shared" ca="1" si="177"/>
        <v/>
      </c>
      <c r="BG90" s="6" t="str">
        <f t="shared" ca="1" si="178"/>
        <v/>
      </c>
      <c r="BH90" s="6" t="str">
        <f t="shared" ca="1" si="179"/>
        <v/>
      </c>
      <c r="BI90" s="6" t="str">
        <f t="shared" ca="1" si="180"/>
        <v/>
      </c>
      <c r="BJ90" s="6" t="str">
        <f t="shared" ca="1" si="181"/>
        <v/>
      </c>
      <c r="BK90" s="6" t="str">
        <f t="shared" ca="1" si="182"/>
        <v/>
      </c>
      <c r="BL90" s="6" t="str">
        <f t="shared" ca="1" si="183"/>
        <v/>
      </c>
      <c r="BM90" s="6" t="str">
        <f t="shared" ca="1" si="184"/>
        <v/>
      </c>
      <c r="BN90" s="6" t="str">
        <f t="shared" ca="1" si="185"/>
        <v/>
      </c>
      <c r="BO90" s="6" t="str">
        <f t="shared" ca="1" si="186"/>
        <v/>
      </c>
      <c r="BP90" s="6" t="str">
        <f t="shared" ca="1" si="187"/>
        <v/>
      </c>
      <c r="BQ90" s="6" t="str">
        <f t="shared" ca="1" si="188"/>
        <v/>
      </c>
      <c r="BR90" s="6" t="str">
        <f t="shared" ca="1" si="189"/>
        <v/>
      </c>
      <c r="BS90" s="6" t="str">
        <f t="shared" ca="1" si="190"/>
        <v/>
      </c>
      <c r="BU90" s="6" t="str">
        <f t="shared" ca="1" si="191"/>
        <v/>
      </c>
      <c r="BW90" s="515" t="str">
        <f t="shared" ca="1" si="192"/>
        <v/>
      </c>
      <c r="BX90" s="515">
        <f t="shared" ca="1" si="193"/>
        <v>0</v>
      </c>
      <c r="BY90" s="515" t="str">
        <f t="shared" ca="1" si="194"/>
        <v/>
      </c>
      <c r="CA90" s="6">
        <f t="shared" ca="1" si="195"/>
        <v>1</v>
      </c>
      <c r="CC90" s="523" t="str">
        <f t="shared" ca="1" si="196"/>
        <v/>
      </c>
      <c r="CE90" s="6" t="str">
        <f t="shared" ca="1" si="197"/>
        <v/>
      </c>
      <c r="CG90" s="524" t="str">
        <f ca="1">IF(V90=1,"",IF($AA$4=1,"",IF(LOG入力!BH90&gt;0,"",IF(N90=0,"",IF(DX90=1,"",IF(HT90=0,"","★"))))))</f>
        <v/>
      </c>
      <c r="CI90" s="74" t="str">
        <f t="shared" ca="1" si="198"/>
        <v/>
      </c>
      <c r="CK90" s="525" t="str">
        <f ca="1">IF(V90=1,"",IF(LOG入力!BH90&gt;0,1,0))</f>
        <v/>
      </c>
      <c r="CL90" s="74" t="str">
        <f t="shared" ca="1" si="199"/>
        <v/>
      </c>
      <c r="CN90" s="74" t="str">
        <f t="shared" ca="1" si="200"/>
        <v/>
      </c>
      <c r="CO90" s="74" t="str">
        <f t="shared" ca="1" si="201"/>
        <v/>
      </c>
      <c r="CQ90" s="74" t="str">
        <f t="shared" ca="1" si="202"/>
        <v/>
      </c>
      <c r="CR90" s="74" t="str">
        <f t="shared" ca="1" si="203"/>
        <v/>
      </c>
      <c r="CS90" s="74" t="str">
        <f t="shared" ca="1" si="204"/>
        <v/>
      </c>
      <c r="CT90" s="74" t="str">
        <f t="shared" ca="1" si="205"/>
        <v/>
      </c>
      <c r="CU90" s="74" t="str">
        <f t="shared" ca="1" si="206"/>
        <v/>
      </c>
      <c r="CV90" s="74" t="str">
        <f t="shared" ca="1" si="207"/>
        <v/>
      </c>
      <c r="CW90" s="74" t="str">
        <f t="shared" ca="1" si="208"/>
        <v/>
      </c>
      <c r="CX90" s="74" t="str">
        <f t="shared" ca="1" si="209"/>
        <v/>
      </c>
      <c r="CY90" s="74" t="str">
        <f t="shared" ca="1" si="210"/>
        <v/>
      </c>
      <c r="CZ90" s="74" t="str">
        <f t="shared" ca="1" si="211"/>
        <v/>
      </c>
      <c r="DA90" s="74" t="str">
        <f t="shared" ca="1" si="212"/>
        <v/>
      </c>
      <c r="DB90" s="74" t="str">
        <f t="shared" ca="1" si="213"/>
        <v/>
      </c>
      <c r="DD90" s="74" t="str">
        <f t="shared" ca="1" si="214"/>
        <v/>
      </c>
      <c r="DE90" s="74" t="str">
        <f t="shared" ca="1" si="215"/>
        <v/>
      </c>
      <c r="DF90" s="74" t="str">
        <f t="shared" ca="1" si="216"/>
        <v/>
      </c>
      <c r="DG90" s="74" t="str">
        <f t="shared" ca="1" si="217"/>
        <v/>
      </c>
      <c r="DH90" s="74" t="str">
        <f t="shared" ca="1" si="218"/>
        <v/>
      </c>
      <c r="DI90" s="74" t="str">
        <f t="shared" ca="1" si="219"/>
        <v/>
      </c>
      <c r="DJ90" s="74" t="str">
        <f t="shared" ca="1" si="220"/>
        <v/>
      </c>
      <c r="DK90" s="74" t="str">
        <f t="shared" ca="1" si="221"/>
        <v/>
      </c>
      <c r="DL90" s="74" t="str">
        <f t="shared" ca="1" si="222"/>
        <v/>
      </c>
      <c r="DM90" s="74" t="str">
        <f t="shared" ca="1" si="223"/>
        <v/>
      </c>
      <c r="DN90" s="74" t="str">
        <f t="shared" ca="1" si="224"/>
        <v/>
      </c>
      <c r="DO90" s="74" t="str">
        <f t="shared" ca="1" si="225"/>
        <v/>
      </c>
      <c r="DQ90" s="74" t="str">
        <f t="shared" ca="1" si="226"/>
        <v/>
      </c>
      <c r="DS90" s="74" t="str">
        <f t="shared" ca="1" si="227"/>
        <v/>
      </c>
      <c r="DT90" s="74" t="str">
        <f t="shared" ca="1" si="228"/>
        <v/>
      </c>
      <c r="DV90" s="525" t="str">
        <f t="shared" ca="1" si="229"/>
        <v/>
      </c>
      <c r="DW90" s="74" t="str">
        <f t="shared" ca="1" si="230"/>
        <v/>
      </c>
      <c r="DX90" s="485" t="str">
        <f t="shared" ca="1" si="231"/>
        <v/>
      </c>
      <c r="DY90" s="74" t="str">
        <f t="shared" ca="1" si="232"/>
        <v/>
      </c>
      <c r="DZ90" s="74" t="str">
        <f t="shared" ca="1" si="233"/>
        <v/>
      </c>
      <c r="EA90" s="74" t="str">
        <f t="shared" ca="1" si="234"/>
        <v/>
      </c>
      <c r="EC90" s="74" t="str">
        <f t="shared" ca="1" si="235"/>
        <v/>
      </c>
      <c r="ED90" s="74" t="str">
        <f t="shared" ca="1" si="236"/>
        <v/>
      </c>
      <c r="EE90" s="74" t="str">
        <f t="shared" ca="1" si="237"/>
        <v/>
      </c>
      <c r="EG90" s="479" t="str">
        <f ca="1">IF(V90=1,"",IF(LOG入力!BH90&gt;0,0,IF(CG90="★",0,IF(R90=1,0,IF(N90=0,0,1)))))</f>
        <v/>
      </c>
      <c r="EH90" s="483" t="str">
        <f t="shared" ca="1" si="238"/>
        <v/>
      </c>
      <c r="EI90" s="483" t="str">
        <f t="shared" ca="1" si="239"/>
        <v/>
      </c>
      <c r="EJ90" s="483" t="str">
        <f t="shared" ca="1" si="240"/>
        <v/>
      </c>
      <c r="EL90" s="71">
        <f t="shared" ca="1" si="241"/>
        <v>0</v>
      </c>
      <c r="EM90" s="6">
        <f t="shared" ca="1" si="242"/>
        <v>0</v>
      </c>
      <c r="EN90" s="6" t="str">
        <f t="shared" ca="1" si="243"/>
        <v/>
      </c>
      <c r="EO90" s="6">
        <f ca="1">IF(LOG入力!BH90&gt;0,0,IF(EM90=0,0,(IF(COUNTIF($EN$19:EN90,EN90)=1,IF($FS$3="N",1,IF(EH90=1,1,0))))))</f>
        <v>0</v>
      </c>
      <c r="EP90" s="6" t="str">
        <f ca="1">IF(LOG入力!BH90&gt;0,"",IF(EO90=1,$X90,""))</f>
        <v/>
      </c>
      <c r="EQ90" s="6" t="str">
        <f ca="1">IF(LOG入力!BH90&gt;0,"",IF(EO90=1,$Y90,""))</f>
        <v/>
      </c>
      <c r="ER90" s="520" t="str">
        <f ca="1">IF(LOG入力!BH90&gt;0,"",IF(COUNTIF($EP$19:$EP90,EP90)=1,EP90,""))</f>
        <v/>
      </c>
      <c r="ES90" s="520">
        <f ca="1">IF(LOG入力!BH90&gt;0,0,IF((EL90=1),IF(($ER90=""),0,1),0))</f>
        <v>0</v>
      </c>
      <c r="ET90" s="520" t="str">
        <f ca="1">IF(LOG入力!BH90&gt;0,"",IF(COUNTIF($EQ$19:EQ90,EQ90)=1,EQ90,""))</f>
        <v/>
      </c>
      <c r="EU90" s="539">
        <f ca="1">IF(LOG入力!BH90&gt;0,0,IF((EL90=1),IF(($ET90=""),0,1),0))</f>
        <v>0</v>
      </c>
      <c r="EV90" s="71">
        <f t="shared" ca="1" si="244"/>
        <v>0</v>
      </c>
      <c r="EW90" s="6">
        <f t="shared" ca="1" si="245"/>
        <v>0</v>
      </c>
      <c r="EX90" s="6" t="str">
        <f t="shared" ca="1" si="246"/>
        <v/>
      </c>
      <c r="EY90" s="6">
        <f ca="1">IF(LOG入力!BH90&gt;0,0,IF(EW90=0,0,(IF(COUNTIF($EX$19:EX90,EX90)=1,IF($FS$3="N",1,IF(EH90=1,1,0))))))</f>
        <v>0</v>
      </c>
      <c r="EZ90" s="6" t="str">
        <f ca="1">IF(LOG入力!BH90&gt;0,"",IF(EY90=1,$X90,""))</f>
        <v/>
      </c>
      <c r="FA90" s="6" t="str">
        <f ca="1">IF(LOG入力!BH90&gt;0,"",IF(EY90=1,$Y90,""))</f>
        <v/>
      </c>
      <c r="FB90" s="6" t="str">
        <f ca="1">IF(LOG入力!BH90&gt;0,"",IF(COUNTIF($EZ$19:$EZ90,EZ90)=1,EZ90,""))</f>
        <v/>
      </c>
      <c r="FC90" s="6">
        <f ca="1">IF(LOG入力!BH90&gt;0,0,IF((EV90=1),IF(($FB90=""),0,1),0))</f>
        <v>0</v>
      </c>
      <c r="FD90" s="6" t="str">
        <f ca="1">IF(LOG入力!BH90&gt;0,"",IF(COUNTIF($FA$19:FA90,FA90)=1,FA90,""))</f>
        <v/>
      </c>
      <c r="FE90" s="72">
        <f ca="1">IF(LOG入力!BH90&gt;0,0,IF((EV90=1),IF(($FD90=""),0,1),0))</f>
        <v>0</v>
      </c>
      <c r="FF90" s="71">
        <f t="shared" ca="1" si="247"/>
        <v>0</v>
      </c>
      <c r="FG90" s="6">
        <f t="shared" ca="1" si="248"/>
        <v>0</v>
      </c>
      <c r="FH90" s="6" t="str">
        <f t="shared" ca="1" si="249"/>
        <v/>
      </c>
      <c r="FI90" s="6">
        <f ca="1">IF(LOG入力!BH90&gt;0,0,IF(FG90=0,0,(IF(COUNTIF($FH$19:FH90,FH90)=1,IF($FS$3="N",1,IF(EH90=1,1,0))))))</f>
        <v>0</v>
      </c>
      <c r="FJ90" s="6" t="str">
        <f ca="1">IF(LOG入力!BH90&gt;0,"",IF(FI90=1,$X90,""))</f>
        <v/>
      </c>
      <c r="FK90" s="6" t="str">
        <f ca="1">IF(LOG入力!BH90&gt;0,"",IF(FI90=1,$Y90,""))</f>
        <v/>
      </c>
      <c r="FL90" s="6" t="str">
        <f ca="1">IF(LOG入力!BH90&gt;0,"",IF(COUNTIF($FJ$19:$FJ90,FJ90)=1,FJ90,""))</f>
        <v/>
      </c>
      <c r="FM90" s="6">
        <f ca="1">IF(LOG入力!BH90&gt;0,0,IF((FF90=1),IF(($FL90=""),0,1),0))</f>
        <v>0</v>
      </c>
      <c r="FN90" s="6" t="str">
        <f ca="1">IF(LOG入力!BH90&gt;0,"",IF(COUNTIF($FK$19:FK90,FK90)=1,FK90,""))</f>
        <v/>
      </c>
      <c r="FO90" s="72">
        <f ca="1">IF(LOG入力!BH90&gt;0,0,IF((FF90=1),IF(($FN90=""),0,1),0))</f>
        <v>0</v>
      </c>
      <c r="FP90" s="71">
        <f t="shared" ca="1" si="250"/>
        <v>0</v>
      </c>
      <c r="FQ90" s="6">
        <f t="shared" ca="1" si="251"/>
        <v>0</v>
      </c>
      <c r="FR90" s="6" t="str">
        <f t="shared" ca="1" si="252"/>
        <v/>
      </c>
      <c r="FS90" s="6">
        <f ca="1">IF(LOG入力!BH90&gt;0,0,IF(FQ90=0,0,(IF(COUNTIF($FR$19:FR90,FR90)=1,IF($FS$3="N",1,IF(EH90=1,1,0))))))</f>
        <v>0</v>
      </c>
      <c r="FT90" s="6" t="str">
        <f ca="1">IF(LOG入力!BH90&gt;0,"",IF(FS90=1,$X90,""))</f>
        <v/>
      </c>
      <c r="FU90" s="6" t="str">
        <f ca="1">IF(LOG入力!BH90&gt;0,"",IF(FS90=1,$Y90,""))</f>
        <v/>
      </c>
      <c r="FV90" s="6" t="str">
        <f ca="1">IF(LOG入力!BH90&gt;0,"",IF(COUNTIF($FT$19:$FT90,FT90)=1,FT90,""))</f>
        <v/>
      </c>
      <c r="FW90" s="6">
        <f ca="1">IF(LOG入力!BH90&gt;0,0,IF((FP90=1),IF(($FV90=""),0,1),0))</f>
        <v>0</v>
      </c>
      <c r="FX90" s="6" t="str">
        <f ca="1">IF(LOG入力!BH90&gt;0,"",IF(COUNTIF($FU$19:FU90,FU90)=1,FU90,""))</f>
        <v/>
      </c>
      <c r="FY90" s="72">
        <f ca="1">IF(LOG入力!BH90&gt;0,0,IF((FP90=1),IF(($FX90=""),0,1),0))</f>
        <v>0</v>
      </c>
      <c r="FZ90" s="71">
        <f t="shared" ca="1" si="253"/>
        <v>0</v>
      </c>
      <c r="GA90" s="6">
        <f t="shared" ca="1" si="254"/>
        <v>0</v>
      </c>
      <c r="GB90" s="6" t="str">
        <f t="shared" ca="1" si="255"/>
        <v/>
      </c>
      <c r="GC90" s="6">
        <f ca="1">IF(LOG入力!BH90&gt;0,0,IF(GA90=0,0,(IF(COUNTIF($GB$19:GB90,GB90)=1,IF($FS$3="N",1,IF(EH90=1,1,0))))))</f>
        <v>0</v>
      </c>
      <c r="GD90" s="6" t="str">
        <f ca="1">IF(LOG入力!BH90&gt;0,"",IF(GC90=1,$X90,""))</f>
        <v/>
      </c>
      <c r="GE90" s="6" t="str">
        <f ca="1">IF(LOG入力!BH90&gt;0,"",IF(GC90=1,$Y90,""))</f>
        <v/>
      </c>
      <c r="GF90" s="6" t="str">
        <f ca="1">IF(LOG入力!BH90&gt;0,"",IF(COUNTIF($GD$19:$GD90,GD90)=1,GD90,""))</f>
        <v/>
      </c>
      <c r="GG90" s="6">
        <f ca="1">IF(LOG入力!BH90&gt;0,0,IF((FZ90=1),IF(($GF90=""),0,1),0))</f>
        <v>0</v>
      </c>
      <c r="GH90" s="6" t="str">
        <f ca="1">IF(LOG入力!BH90&gt;0,"",IF(COUNTIF($GE$19:GE90,GE90)=1,GE90,""))</f>
        <v/>
      </c>
      <c r="GI90" s="72">
        <f ca="1">IF(LOG入力!BH90&gt;0,0,IF((FZ90=1),IF(($GH90=""),0,1),0))</f>
        <v>0</v>
      </c>
      <c r="GK90" s="455" t="str">
        <f ca="1">IF(V90=1,"",IF(LEN(LOG入力!AS90)=0,"",LOG入力!AS90))</f>
        <v/>
      </c>
      <c r="GL90" s="378" t="str">
        <f t="shared" ca="1" si="256"/>
        <v/>
      </c>
      <c r="GM90" s="378" t="str">
        <f t="shared" ca="1" si="257"/>
        <v/>
      </c>
      <c r="GN90" s="74" t="str">
        <f t="shared" ca="1" si="258"/>
        <v/>
      </c>
      <c r="GO90" s="74" t="str">
        <f t="shared" ca="1" si="259"/>
        <v/>
      </c>
      <c r="GQ90" s="74" t="str">
        <f t="shared" ca="1" si="260"/>
        <v/>
      </c>
      <c r="GR90" s="74" t="str">
        <f t="shared" ca="1" si="261"/>
        <v/>
      </c>
      <c r="GS90" s="74" t="str">
        <f t="shared" ca="1" si="262"/>
        <v/>
      </c>
      <c r="GT90" s="74" t="str">
        <f t="shared" ca="1" si="263"/>
        <v/>
      </c>
      <c r="GU90" s="74" t="str">
        <f t="shared" ca="1" si="264"/>
        <v/>
      </c>
      <c r="GV90" s="74" t="str">
        <f t="shared" ca="1" si="265"/>
        <v/>
      </c>
      <c r="GX90" s="74" t="str">
        <f t="shared" ca="1" si="266"/>
        <v/>
      </c>
      <c r="GY90" s="74" t="str">
        <f t="shared" ca="1" si="267"/>
        <v/>
      </c>
      <c r="GZ90" s="74" t="str">
        <f ca="1">IF(V90=1,"",IF(LOG入力!BH90&gt;0,0,IF(GY90=0,0,IF((VALUE((TYPE(VALUE(J90)))))=16,0,IF(VALUE(J90)&lt;60,1,IF(VALUE(J90)&lt;100,0,IF(VALUE(J90)&lt;600,2,0)))))))</f>
        <v/>
      </c>
      <c r="HA90" s="74" t="str">
        <f t="shared" ca="1" si="268"/>
        <v/>
      </c>
      <c r="HB90" s="74" t="str">
        <f ca="1">IF(V90=1,"",IF(LOG入力!BH90&gt;0,0,IF(HA90=0,0,IF((VALUE((TYPE(VALUE(L90)))))=16,0,IF(VALUE(L90)&lt;60,1,IF(VALUE(L90)&lt;100,0,IF(VALUE(L90)&lt;600,2,0)))))))</f>
        <v/>
      </c>
      <c r="HD90" s="74" t="str">
        <f t="shared" ca="1" si="269"/>
        <v/>
      </c>
      <c r="HF90" s="74" t="str">
        <f t="shared" ca="1" si="270"/>
        <v/>
      </c>
      <c r="HG90" s="74" t="str">
        <f t="shared" ca="1" si="271"/>
        <v/>
      </c>
      <c r="HH90" s="74" t="str">
        <f t="shared" ca="1" si="272"/>
        <v/>
      </c>
      <c r="HI90" s="74" t="str">
        <f t="shared" ca="1" si="273"/>
        <v/>
      </c>
      <c r="HJ90" s="74" t="str">
        <f t="shared" ca="1" si="274"/>
        <v/>
      </c>
      <c r="HK90" s="74" t="str">
        <f t="shared" ca="1" si="275"/>
        <v/>
      </c>
      <c r="HL90" s="74" t="str">
        <f t="shared" ca="1" si="276"/>
        <v/>
      </c>
      <c r="HM90" s="74" t="str">
        <f t="shared" ca="1" si="277"/>
        <v/>
      </c>
      <c r="HN90" s="74" t="str">
        <f t="shared" ca="1" si="278"/>
        <v/>
      </c>
      <c r="HO90" s="529" t="str">
        <f t="shared" ca="1" si="279"/>
        <v/>
      </c>
      <c r="HP90" s="74" t="str">
        <f t="shared" ca="1" si="280"/>
        <v/>
      </c>
      <c r="HQ90" s="74" t="str">
        <f t="shared" ca="1" si="281"/>
        <v/>
      </c>
      <c r="HR90" s="74" t="str">
        <f t="shared" ca="1" si="282"/>
        <v/>
      </c>
      <c r="HS90" s="74" t="str">
        <f t="shared" ca="1" si="283"/>
        <v/>
      </c>
      <c r="HT90" s="74" t="str">
        <f ca="1">IF(V90=1,"",IF(LOG入力!BH90&gt;0,0,IF(DV90=1,0,IF(N90="0",0,IF(SUM(HD90:HS90)&gt;0,1,0)))))</f>
        <v/>
      </c>
    </row>
    <row r="91" spans="1:228" x14ac:dyDescent="0.15">
      <c r="A91" s="5"/>
      <c r="B91" s="532" t="str">
        <f t="shared" ca="1" si="142"/>
        <v/>
      </c>
      <c r="C91" s="534" t="str">
        <f ca="1">LOG入力!AP91</f>
        <v/>
      </c>
      <c r="D91" s="534" t="str">
        <f ca="1">LOG入力!AQ91</f>
        <v/>
      </c>
      <c r="E91" s="534" t="str">
        <f ca="1">LOG入力!AR91</f>
        <v/>
      </c>
      <c r="F91" s="535" t="str">
        <f t="shared" ca="1" si="143"/>
        <v/>
      </c>
      <c r="G91" s="585" t="str">
        <f ca="1">LOG入力!AT91</f>
        <v/>
      </c>
      <c r="H91" s="542" t="str">
        <f ca="1">LOG入力!AU91</f>
        <v/>
      </c>
      <c r="I91" s="542" t="str">
        <f ca="1">LOG入力!AV91</f>
        <v/>
      </c>
      <c r="J91" s="577" t="str">
        <f ca="1">LOG入力!AW91</f>
        <v/>
      </c>
      <c r="K91" s="578" t="str">
        <f ca="1">LOG入力!BJ91</f>
        <v/>
      </c>
      <c r="L91" s="577" t="str">
        <f ca="1">LOG入力!AY91</f>
        <v/>
      </c>
      <c r="M91" s="545" t="str">
        <f ca="1">LOG入力!BK91</f>
        <v/>
      </c>
      <c r="N91" s="512" t="str">
        <f ca="1">IF(V91=1,"",IF(LOG入力!AJ91=1,"1",LOG入力!BA91))</f>
        <v/>
      </c>
      <c r="O91" s="538" t="str">
        <f ca="1">IF(V91=1,"",IF(LEN(LOG入力!O91)=0,"",LOG入力!O91))</f>
        <v/>
      </c>
      <c r="P91" s="291" t="str">
        <f ca="1">IF(V91=1,"",IF($AA$4=1,"",IF(LOG入力!BG91=1,"",CONCATENATE($ER91,$FB91,$FL91,$FV91,$GF91))))</f>
        <v/>
      </c>
      <c r="Q91" s="291" t="str">
        <f ca="1">IF(V91=1,"",IF($AA$4=1,"",IF(LOG入力!BG91=1,"",CONCATENATE($ET91,$FD91,$FN91,$FX91,$GH91))))</f>
        <v/>
      </c>
      <c r="R91" s="573" t="str">
        <f ca="1">IF(V91=1,"",IF($AA$4=1,"",IF(LOG入力!BH91&gt;0,0,AA91)))</f>
        <v/>
      </c>
      <c r="S91" s="293" t="str">
        <f t="shared" ca="1" si="144"/>
        <v/>
      </c>
      <c r="T91" s="680"/>
      <c r="U91" s="38"/>
      <c r="V91" s="196">
        <f ca="1">LOG入力!AN91</f>
        <v>1</v>
      </c>
      <c r="W91" s="38"/>
      <c r="X91" s="516" t="str">
        <f t="shared" ca="1" si="145"/>
        <v/>
      </c>
      <c r="Y91" s="515" t="str">
        <f t="shared" ca="1" si="146"/>
        <v/>
      </c>
      <c r="Z91" s="518" t="str">
        <f t="shared" ca="1" si="147"/>
        <v/>
      </c>
      <c r="AA91" s="574" t="str">
        <f t="shared" ca="1" si="148"/>
        <v/>
      </c>
      <c r="AC91" s="6" t="str">
        <f t="shared" ca="1" si="149"/>
        <v/>
      </c>
      <c r="AD91" s="6" t="str">
        <f t="shared" ca="1" si="150"/>
        <v/>
      </c>
      <c r="AE91" s="6" t="str">
        <f t="shared" ca="1" si="151"/>
        <v/>
      </c>
      <c r="AF91" s="6" t="str">
        <f t="shared" ca="1" si="152"/>
        <v/>
      </c>
      <c r="AG91" s="6" t="str">
        <f t="shared" ca="1" si="153"/>
        <v/>
      </c>
      <c r="AH91" s="6" t="str">
        <f t="shared" ca="1" si="154"/>
        <v/>
      </c>
      <c r="AI91" s="6" t="str">
        <f t="shared" ca="1" si="155"/>
        <v/>
      </c>
      <c r="AJ91" s="6" t="str">
        <f t="shared" ca="1" si="156"/>
        <v/>
      </c>
      <c r="AK91" s="6" t="str">
        <f t="shared" ca="1" si="157"/>
        <v/>
      </c>
      <c r="AL91" s="6" t="str">
        <f t="shared" ca="1" si="158"/>
        <v/>
      </c>
      <c r="AM91" s="6" t="str">
        <f t="shared" ca="1" si="159"/>
        <v/>
      </c>
      <c r="AN91" s="6" t="str">
        <f t="shared" ca="1" si="160"/>
        <v/>
      </c>
      <c r="AO91" s="6" t="str">
        <f t="shared" ca="1" si="161"/>
        <v/>
      </c>
      <c r="AP91" s="6" t="str">
        <f t="shared" ca="1" si="162"/>
        <v/>
      </c>
      <c r="AQ91" s="6" t="str">
        <f t="shared" ca="1" si="163"/>
        <v/>
      </c>
      <c r="AR91" s="6" t="str">
        <f t="shared" ca="1" si="164"/>
        <v/>
      </c>
      <c r="AS91" s="6" t="str">
        <f t="shared" ca="1" si="165"/>
        <v/>
      </c>
      <c r="AT91" s="6" t="str">
        <f t="shared" ca="1" si="166"/>
        <v/>
      </c>
      <c r="AU91" s="6" t="str">
        <f t="shared" ca="1" si="167"/>
        <v/>
      </c>
      <c r="AV91" s="6" t="str">
        <f t="shared" ca="1" si="168"/>
        <v/>
      </c>
      <c r="AW91" s="6" t="str">
        <f t="shared" ca="1" si="169"/>
        <v/>
      </c>
      <c r="AY91" s="6" t="str">
        <f t="shared" ca="1" si="170"/>
        <v/>
      </c>
      <c r="AZ91" s="6" t="str">
        <f t="shared" ca="1" si="171"/>
        <v/>
      </c>
      <c r="BA91" s="6" t="str">
        <f t="shared" ca="1" si="172"/>
        <v/>
      </c>
      <c r="BB91" s="6" t="str">
        <f t="shared" ca="1" si="173"/>
        <v/>
      </c>
      <c r="BC91" s="6" t="str">
        <f t="shared" ca="1" si="174"/>
        <v/>
      </c>
      <c r="BD91" s="6" t="str">
        <f t="shared" ca="1" si="175"/>
        <v/>
      </c>
      <c r="BE91" s="6" t="str">
        <f t="shared" ca="1" si="176"/>
        <v/>
      </c>
      <c r="BF91" s="6" t="str">
        <f t="shared" ca="1" si="177"/>
        <v/>
      </c>
      <c r="BG91" s="6" t="str">
        <f t="shared" ca="1" si="178"/>
        <v/>
      </c>
      <c r="BH91" s="6" t="str">
        <f t="shared" ca="1" si="179"/>
        <v/>
      </c>
      <c r="BI91" s="6" t="str">
        <f t="shared" ca="1" si="180"/>
        <v/>
      </c>
      <c r="BJ91" s="6" t="str">
        <f t="shared" ca="1" si="181"/>
        <v/>
      </c>
      <c r="BK91" s="6" t="str">
        <f t="shared" ca="1" si="182"/>
        <v/>
      </c>
      <c r="BL91" s="6" t="str">
        <f t="shared" ca="1" si="183"/>
        <v/>
      </c>
      <c r="BM91" s="6" t="str">
        <f t="shared" ca="1" si="184"/>
        <v/>
      </c>
      <c r="BN91" s="6" t="str">
        <f t="shared" ca="1" si="185"/>
        <v/>
      </c>
      <c r="BO91" s="6" t="str">
        <f t="shared" ca="1" si="186"/>
        <v/>
      </c>
      <c r="BP91" s="6" t="str">
        <f t="shared" ca="1" si="187"/>
        <v/>
      </c>
      <c r="BQ91" s="6" t="str">
        <f t="shared" ca="1" si="188"/>
        <v/>
      </c>
      <c r="BR91" s="6" t="str">
        <f t="shared" ca="1" si="189"/>
        <v/>
      </c>
      <c r="BS91" s="6" t="str">
        <f t="shared" ca="1" si="190"/>
        <v/>
      </c>
      <c r="BU91" s="6" t="str">
        <f t="shared" ca="1" si="191"/>
        <v/>
      </c>
      <c r="BW91" s="515" t="str">
        <f t="shared" ca="1" si="192"/>
        <v/>
      </c>
      <c r="BX91" s="515">
        <f t="shared" ca="1" si="193"/>
        <v>0</v>
      </c>
      <c r="BY91" s="515" t="str">
        <f t="shared" ca="1" si="194"/>
        <v/>
      </c>
      <c r="CA91" s="6">
        <f t="shared" ca="1" si="195"/>
        <v>1</v>
      </c>
      <c r="CC91" s="523" t="str">
        <f t="shared" ca="1" si="196"/>
        <v/>
      </c>
      <c r="CE91" s="6" t="str">
        <f t="shared" ca="1" si="197"/>
        <v/>
      </c>
      <c r="CG91" s="524" t="str">
        <f ca="1">IF(V91=1,"",IF($AA$4=1,"",IF(LOG入力!BH91&gt;0,"",IF(N91=0,"",IF(HT91=0,"","★")))))</f>
        <v/>
      </c>
      <c r="CI91" s="74" t="str">
        <f t="shared" ca="1" si="198"/>
        <v/>
      </c>
      <c r="CK91" s="525" t="str">
        <f ca="1">IF(V91=1,"",IF(LOG入力!BH91&gt;0,1,0))</f>
        <v/>
      </c>
      <c r="CL91" s="74" t="str">
        <f t="shared" ca="1" si="199"/>
        <v/>
      </c>
      <c r="CN91" s="74" t="str">
        <f t="shared" ca="1" si="200"/>
        <v/>
      </c>
      <c r="CO91" s="74" t="str">
        <f t="shared" ca="1" si="201"/>
        <v/>
      </c>
      <c r="CQ91" s="74" t="str">
        <f t="shared" ca="1" si="202"/>
        <v/>
      </c>
      <c r="CR91" s="74" t="str">
        <f t="shared" ca="1" si="203"/>
        <v/>
      </c>
      <c r="CS91" s="74" t="str">
        <f t="shared" ca="1" si="204"/>
        <v/>
      </c>
      <c r="CT91" s="74" t="str">
        <f t="shared" ca="1" si="205"/>
        <v/>
      </c>
      <c r="CU91" s="74" t="str">
        <f t="shared" ca="1" si="206"/>
        <v/>
      </c>
      <c r="CV91" s="74" t="str">
        <f t="shared" ca="1" si="207"/>
        <v/>
      </c>
      <c r="CW91" s="74" t="str">
        <f t="shared" ca="1" si="208"/>
        <v/>
      </c>
      <c r="CX91" s="74" t="str">
        <f t="shared" ca="1" si="209"/>
        <v/>
      </c>
      <c r="CY91" s="74" t="str">
        <f t="shared" ca="1" si="210"/>
        <v/>
      </c>
      <c r="CZ91" s="74" t="str">
        <f t="shared" ca="1" si="211"/>
        <v/>
      </c>
      <c r="DA91" s="74" t="str">
        <f t="shared" ca="1" si="212"/>
        <v/>
      </c>
      <c r="DB91" s="74" t="str">
        <f t="shared" ca="1" si="213"/>
        <v/>
      </c>
      <c r="DD91" s="74" t="str">
        <f t="shared" ca="1" si="214"/>
        <v/>
      </c>
      <c r="DE91" s="74" t="str">
        <f t="shared" ca="1" si="215"/>
        <v/>
      </c>
      <c r="DF91" s="74" t="str">
        <f t="shared" ca="1" si="216"/>
        <v/>
      </c>
      <c r="DG91" s="74" t="str">
        <f t="shared" ca="1" si="217"/>
        <v/>
      </c>
      <c r="DH91" s="74" t="str">
        <f t="shared" ca="1" si="218"/>
        <v/>
      </c>
      <c r="DI91" s="74" t="str">
        <f t="shared" ca="1" si="219"/>
        <v/>
      </c>
      <c r="DJ91" s="74" t="str">
        <f t="shared" ca="1" si="220"/>
        <v/>
      </c>
      <c r="DK91" s="74" t="str">
        <f t="shared" ca="1" si="221"/>
        <v/>
      </c>
      <c r="DL91" s="74" t="str">
        <f t="shared" ca="1" si="222"/>
        <v/>
      </c>
      <c r="DM91" s="74" t="str">
        <f t="shared" ca="1" si="223"/>
        <v/>
      </c>
      <c r="DN91" s="74" t="str">
        <f t="shared" ca="1" si="224"/>
        <v/>
      </c>
      <c r="DO91" s="74" t="str">
        <f t="shared" ca="1" si="225"/>
        <v/>
      </c>
      <c r="DQ91" s="74" t="str">
        <f t="shared" ca="1" si="226"/>
        <v/>
      </c>
      <c r="DS91" s="74" t="str">
        <f t="shared" ca="1" si="227"/>
        <v/>
      </c>
      <c r="DT91" s="74" t="str">
        <f t="shared" ca="1" si="228"/>
        <v/>
      </c>
      <c r="DV91" s="525" t="str">
        <f t="shared" ca="1" si="229"/>
        <v/>
      </c>
      <c r="DW91" s="74" t="str">
        <f t="shared" ca="1" si="230"/>
        <v/>
      </c>
      <c r="DX91" s="485" t="str">
        <f t="shared" ca="1" si="231"/>
        <v/>
      </c>
      <c r="DY91" s="74" t="str">
        <f t="shared" ca="1" si="232"/>
        <v/>
      </c>
      <c r="DZ91" s="74" t="str">
        <f t="shared" ca="1" si="233"/>
        <v/>
      </c>
      <c r="EA91" s="74" t="str">
        <f t="shared" ca="1" si="234"/>
        <v/>
      </c>
      <c r="EC91" s="74" t="str">
        <f t="shared" ca="1" si="235"/>
        <v/>
      </c>
      <c r="ED91" s="74" t="str">
        <f t="shared" ca="1" si="236"/>
        <v/>
      </c>
      <c r="EE91" s="74" t="str">
        <f t="shared" ca="1" si="237"/>
        <v/>
      </c>
      <c r="EG91" s="479" t="str">
        <f ca="1">IF(V91=1,"",IF(LOG入力!BH91&gt;0,0,IF(CG91="★",0,IF(R91=1,0,IF(N91=0,0,1)))))</f>
        <v/>
      </c>
      <c r="EH91" s="483" t="str">
        <f t="shared" ca="1" si="238"/>
        <v/>
      </c>
      <c r="EI91" s="483" t="str">
        <f t="shared" ca="1" si="239"/>
        <v/>
      </c>
      <c r="EJ91" s="483" t="str">
        <f t="shared" ca="1" si="240"/>
        <v/>
      </c>
      <c r="EL91" s="71">
        <f t="shared" ca="1" si="241"/>
        <v>0</v>
      </c>
      <c r="EM91" s="6">
        <f t="shared" ca="1" si="242"/>
        <v>0</v>
      </c>
      <c r="EN91" s="6" t="str">
        <f t="shared" ca="1" si="243"/>
        <v/>
      </c>
      <c r="EO91" s="6">
        <f ca="1">IF(LOG入力!BH91&gt;0,0,IF(EM91=0,0,(IF(COUNTIF($EN$19:EN91,EN91)=1,IF($FS$3="N",1,IF(EH91=1,1,0))))))</f>
        <v>0</v>
      </c>
      <c r="EP91" s="6" t="str">
        <f ca="1">IF(LOG入力!BH91&gt;0,"",IF(EO91=1,$X91,""))</f>
        <v/>
      </c>
      <c r="EQ91" s="6" t="str">
        <f ca="1">IF(LOG入力!BH91&gt;0,"",IF(EO91=1,$Y91,""))</f>
        <v/>
      </c>
      <c r="ER91" s="520" t="str">
        <f ca="1">IF(LOG入力!BH91&gt;0,"",IF(COUNTIF($EP$19:$EP91,EP91)=1,EP91,""))</f>
        <v/>
      </c>
      <c r="ES91" s="520">
        <f ca="1">IF(LOG入力!BH91&gt;0,0,IF((EL91=1),IF(($ER91=""),0,1),0))</f>
        <v>0</v>
      </c>
      <c r="ET91" s="520" t="str">
        <f ca="1">IF(LOG入力!BH91&gt;0,"",IF(COUNTIF($EQ$19:EQ91,EQ91)=1,EQ91,""))</f>
        <v/>
      </c>
      <c r="EU91" s="539">
        <f ca="1">IF(LOG入力!BH91&gt;0,0,IF((EL91=1),IF(($ET91=""),0,1),0))</f>
        <v>0</v>
      </c>
      <c r="EV91" s="71">
        <f t="shared" ca="1" si="244"/>
        <v>0</v>
      </c>
      <c r="EW91" s="6">
        <f t="shared" ca="1" si="245"/>
        <v>0</v>
      </c>
      <c r="EX91" s="6" t="str">
        <f t="shared" ca="1" si="246"/>
        <v/>
      </c>
      <c r="EY91" s="6">
        <f ca="1">IF(LOG入力!BH91&gt;0,0,IF(EW91=0,0,(IF(COUNTIF($EX$19:EX91,EX91)=1,IF($FS$3="N",1,IF(EH91=1,1,0))))))</f>
        <v>0</v>
      </c>
      <c r="EZ91" s="6" t="str">
        <f ca="1">IF(LOG入力!BH91&gt;0,"",IF(EY91=1,$X91,""))</f>
        <v/>
      </c>
      <c r="FA91" s="6" t="str">
        <f ca="1">IF(LOG入力!BH91&gt;0,"",IF(EY91=1,$Y91,""))</f>
        <v/>
      </c>
      <c r="FB91" s="6" t="str">
        <f ca="1">IF(LOG入力!BH91&gt;0,"",IF(COUNTIF($EZ$19:$EZ91,EZ91)=1,EZ91,""))</f>
        <v/>
      </c>
      <c r="FC91" s="6">
        <f ca="1">IF(LOG入力!BH91&gt;0,0,IF((EV91=1),IF(($FB91=""),0,1),0))</f>
        <v>0</v>
      </c>
      <c r="FD91" s="6" t="str">
        <f ca="1">IF(LOG入力!BH91&gt;0,"",IF(COUNTIF($FA$19:FA91,FA91)=1,FA91,""))</f>
        <v/>
      </c>
      <c r="FE91" s="72">
        <f ca="1">IF(LOG入力!BH91&gt;0,0,IF((EV91=1),IF(($FD91=""),0,1),0))</f>
        <v>0</v>
      </c>
      <c r="FF91" s="71">
        <f t="shared" ca="1" si="247"/>
        <v>0</v>
      </c>
      <c r="FG91" s="6">
        <f t="shared" ca="1" si="248"/>
        <v>0</v>
      </c>
      <c r="FH91" s="6" t="str">
        <f t="shared" ca="1" si="249"/>
        <v/>
      </c>
      <c r="FI91" s="6">
        <f ca="1">IF(LOG入力!BH91&gt;0,0,IF(FG91=0,0,(IF(COUNTIF($FH$19:FH91,FH91)=1,IF($FS$3="N",1,IF(EH91=1,1,0))))))</f>
        <v>0</v>
      </c>
      <c r="FJ91" s="6" t="str">
        <f ca="1">IF(LOG入力!BH91&gt;0,"",IF(FI91=1,$X91,""))</f>
        <v/>
      </c>
      <c r="FK91" s="6" t="str">
        <f ca="1">IF(LOG入力!BH91&gt;0,"",IF(FI91=1,$Y91,""))</f>
        <v/>
      </c>
      <c r="FL91" s="6" t="str">
        <f ca="1">IF(LOG入力!BH91&gt;0,"",IF(COUNTIF($FJ$19:$FJ91,FJ91)=1,FJ91,""))</f>
        <v/>
      </c>
      <c r="FM91" s="6">
        <f ca="1">IF(LOG入力!BH91&gt;0,0,IF((FF91=1),IF(($FL91=""),0,1),0))</f>
        <v>0</v>
      </c>
      <c r="FN91" s="6" t="str">
        <f ca="1">IF(LOG入力!BH91&gt;0,"",IF(COUNTIF($FK$19:FK91,FK91)=1,FK91,""))</f>
        <v/>
      </c>
      <c r="FO91" s="72">
        <f ca="1">IF(LOG入力!BH91&gt;0,0,IF((FF91=1),IF(($FN91=""),0,1),0))</f>
        <v>0</v>
      </c>
      <c r="FP91" s="71">
        <f t="shared" ca="1" si="250"/>
        <v>0</v>
      </c>
      <c r="FQ91" s="6">
        <f t="shared" ca="1" si="251"/>
        <v>0</v>
      </c>
      <c r="FR91" s="6" t="str">
        <f t="shared" ca="1" si="252"/>
        <v/>
      </c>
      <c r="FS91" s="6">
        <f ca="1">IF(LOG入力!BH91&gt;0,0,IF(FQ91=0,0,(IF(COUNTIF($FR$19:FR91,FR91)=1,IF($FS$3="N",1,IF(EH91=1,1,0))))))</f>
        <v>0</v>
      </c>
      <c r="FT91" s="6" t="str">
        <f ca="1">IF(LOG入力!BH91&gt;0,"",IF(FS91=1,$X91,""))</f>
        <v/>
      </c>
      <c r="FU91" s="6" t="str">
        <f ca="1">IF(LOG入力!BH91&gt;0,"",IF(FS91=1,$Y91,""))</f>
        <v/>
      </c>
      <c r="FV91" s="6" t="str">
        <f ca="1">IF(LOG入力!BH91&gt;0,"",IF(COUNTIF($FT$19:$FT91,FT91)=1,FT91,""))</f>
        <v/>
      </c>
      <c r="FW91" s="6">
        <f ca="1">IF(LOG入力!BH91&gt;0,0,IF((FP91=1),IF(($FV91=""),0,1),0))</f>
        <v>0</v>
      </c>
      <c r="FX91" s="6" t="str">
        <f ca="1">IF(LOG入力!BH91&gt;0,"",IF(COUNTIF($FU$19:FU91,FU91)=1,FU91,""))</f>
        <v/>
      </c>
      <c r="FY91" s="72">
        <f ca="1">IF(LOG入力!BH91&gt;0,0,IF((FP91=1),IF(($FX91=""),0,1),0))</f>
        <v>0</v>
      </c>
      <c r="FZ91" s="71">
        <f t="shared" ca="1" si="253"/>
        <v>0</v>
      </c>
      <c r="GA91" s="6">
        <f t="shared" ca="1" si="254"/>
        <v>0</v>
      </c>
      <c r="GB91" s="6" t="str">
        <f t="shared" ca="1" si="255"/>
        <v/>
      </c>
      <c r="GC91" s="6">
        <f ca="1">IF(LOG入力!BH91&gt;0,0,IF(GA91=0,0,(IF(COUNTIF($GB$19:GB91,GB91)=1,IF($FS$3="N",1,IF(EH91=1,1,0))))))</f>
        <v>0</v>
      </c>
      <c r="GD91" s="6" t="str">
        <f ca="1">IF(LOG入力!BH91&gt;0,"",IF(GC91=1,$X91,""))</f>
        <v/>
      </c>
      <c r="GE91" s="6" t="str">
        <f ca="1">IF(LOG入力!BH91&gt;0,"",IF(GC91=1,$Y91,""))</f>
        <v/>
      </c>
      <c r="GF91" s="6" t="str">
        <f ca="1">IF(LOG入力!BH91&gt;0,"",IF(COUNTIF($GD$19:$GD91,GD91)=1,GD91,""))</f>
        <v/>
      </c>
      <c r="GG91" s="6">
        <f ca="1">IF(LOG入力!BH91&gt;0,0,IF((FZ91=1),IF(($GF91=""),0,1),0))</f>
        <v>0</v>
      </c>
      <c r="GH91" s="6" t="str">
        <f ca="1">IF(LOG入力!BH91&gt;0,"",IF(COUNTIF($GE$19:GE91,GE91)=1,GE91,""))</f>
        <v/>
      </c>
      <c r="GI91" s="72">
        <f ca="1">IF(LOG入力!BH91&gt;0,0,IF((FZ91=1),IF(($GH91=""),0,1),0))</f>
        <v>0</v>
      </c>
      <c r="GK91" s="455" t="str">
        <f ca="1">IF(V91=1,"",IF(LEN(LOG入力!AS91)=0,"",LOG入力!AS91))</f>
        <v/>
      </c>
      <c r="GL91" s="378" t="str">
        <f t="shared" ca="1" si="256"/>
        <v/>
      </c>
      <c r="GM91" s="378" t="str">
        <f t="shared" ca="1" si="257"/>
        <v/>
      </c>
      <c r="GN91" s="74" t="str">
        <f t="shared" ca="1" si="258"/>
        <v/>
      </c>
      <c r="GO91" s="74" t="str">
        <f t="shared" ca="1" si="259"/>
        <v/>
      </c>
      <c r="GQ91" s="74" t="str">
        <f t="shared" ca="1" si="260"/>
        <v/>
      </c>
      <c r="GR91" s="74" t="str">
        <f t="shared" ca="1" si="261"/>
        <v/>
      </c>
      <c r="GS91" s="74" t="str">
        <f t="shared" ca="1" si="262"/>
        <v/>
      </c>
      <c r="GT91" s="74" t="str">
        <f t="shared" ca="1" si="263"/>
        <v/>
      </c>
      <c r="GU91" s="74" t="str">
        <f t="shared" ca="1" si="264"/>
        <v/>
      </c>
      <c r="GV91" s="74" t="str">
        <f t="shared" ca="1" si="265"/>
        <v/>
      </c>
      <c r="GX91" s="74" t="str">
        <f t="shared" ca="1" si="266"/>
        <v/>
      </c>
      <c r="GY91" s="74" t="str">
        <f t="shared" ca="1" si="267"/>
        <v/>
      </c>
      <c r="GZ91" s="74" t="str">
        <f ca="1">IF(V91=1,"",IF(LOG入力!BH91&gt;0,0,IF(GY91=0,0,IF((VALUE((TYPE(VALUE(J91)))))=16,0,IF(VALUE(J91)&lt;60,1,IF(VALUE(J91)&lt;100,0,IF(VALUE(J91)&lt;600,2,0)))))))</f>
        <v/>
      </c>
      <c r="HA91" s="74" t="str">
        <f t="shared" ca="1" si="268"/>
        <v/>
      </c>
      <c r="HB91" s="74" t="str">
        <f ca="1">IF(V91=1,"",IF(LOG入力!BH91&gt;0,0,IF(HA91=0,0,IF((VALUE((TYPE(VALUE(L91)))))=16,0,IF(VALUE(L91)&lt;60,1,IF(VALUE(L91)&lt;100,0,IF(VALUE(L91)&lt;600,2,0)))))))</f>
        <v/>
      </c>
      <c r="HD91" s="74" t="str">
        <f t="shared" ca="1" si="269"/>
        <v/>
      </c>
      <c r="HF91" s="74" t="str">
        <f t="shared" ca="1" si="270"/>
        <v/>
      </c>
      <c r="HG91" s="74" t="str">
        <f t="shared" ca="1" si="271"/>
        <v/>
      </c>
      <c r="HH91" s="74" t="str">
        <f t="shared" ca="1" si="272"/>
        <v/>
      </c>
      <c r="HI91" s="74" t="str">
        <f t="shared" ca="1" si="273"/>
        <v/>
      </c>
      <c r="HJ91" s="74" t="str">
        <f t="shared" ca="1" si="274"/>
        <v/>
      </c>
      <c r="HK91" s="74" t="str">
        <f t="shared" ca="1" si="275"/>
        <v/>
      </c>
      <c r="HL91" s="74" t="str">
        <f t="shared" ca="1" si="276"/>
        <v/>
      </c>
      <c r="HM91" s="74" t="str">
        <f t="shared" ca="1" si="277"/>
        <v/>
      </c>
      <c r="HN91" s="74" t="str">
        <f t="shared" ca="1" si="278"/>
        <v/>
      </c>
      <c r="HO91" s="529" t="str">
        <f t="shared" ca="1" si="279"/>
        <v/>
      </c>
      <c r="HP91" s="74" t="str">
        <f t="shared" ca="1" si="280"/>
        <v/>
      </c>
      <c r="HQ91" s="74" t="str">
        <f t="shared" ca="1" si="281"/>
        <v/>
      </c>
      <c r="HR91" s="74" t="str">
        <f t="shared" ca="1" si="282"/>
        <v/>
      </c>
      <c r="HS91" s="74" t="str">
        <f t="shared" ca="1" si="283"/>
        <v/>
      </c>
      <c r="HT91" s="74" t="str">
        <f ca="1">IF(V91=1,"",IF(LOG入力!BH91&gt;0,0,IF(DV91=1,0,IF(N91="0",0,IF(SUM(HD91:HS91)&gt;0,1,0)))))</f>
        <v/>
      </c>
    </row>
    <row r="92" spans="1:228" x14ac:dyDescent="0.15">
      <c r="A92" s="5"/>
      <c r="B92" s="532" t="str">
        <f t="shared" ca="1" si="142"/>
        <v/>
      </c>
      <c r="C92" s="534" t="str">
        <f ca="1">LOG入力!AP92</f>
        <v/>
      </c>
      <c r="D92" s="534" t="str">
        <f ca="1">LOG入力!AQ92</f>
        <v/>
      </c>
      <c r="E92" s="534" t="str">
        <f ca="1">LOG入力!AR92</f>
        <v/>
      </c>
      <c r="F92" s="535" t="str">
        <f t="shared" ca="1" si="143"/>
        <v/>
      </c>
      <c r="G92" s="585" t="str">
        <f ca="1">LOG入力!AT92</f>
        <v/>
      </c>
      <c r="H92" s="542" t="str">
        <f ca="1">LOG入力!AU92</f>
        <v/>
      </c>
      <c r="I92" s="542" t="str">
        <f ca="1">LOG入力!AV92</f>
        <v/>
      </c>
      <c r="J92" s="577" t="str">
        <f ca="1">LOG入力!AW92</f>
        <v/>
      </c>
      <c r="K92" s="578" t="str">
        <f ca="1">LOG入力!BJ92</f>
        <v/>
      </c>
      <c r="L92" s="577" t="str">
        <f ca="1">LOG入力!AY92</f>
        <v/>
      </c>
      <c r="M92" s="545" t="str">
        <f ca="1">LOG入力!BK92</f>
        <v/>
      </c>
      <c r="N92" s="512" t="str">
        <f ca="1">IF(V92=1,"",IF(LOG入力!AJ92=1,"1",LOG入力!BA92))</f>
        <v/>
      </c>
      <c r="O92" s="538" t="str">
        <f ca="1">IF(V92=1,"",IF(LEN(LOG入力!O92)=0,"",LOG入力!O92))</f>
        <v/>
      </c>
      <c r="P92" s="291" t="str">
        <f ca="1">IF(V92=1,"",IF($AA$4=1,"",IF(LOG入力!BG92=1,"",CONCATENATE($ER92,$FB92,$FL92,$FV92,$GF92))))</f>
        <v/>
      </c>
      <c r="Q92" s="291" t="str">
        <f ca="1">IF(V92=1,"",IF($AA$4=1,"",IF(LOG入力!BG92=1,"",CONCATENATE($ET92,$FD92,$FN92,$FX92,$GH92))))</f>
        <v/>
      </c>
      <c r="R92" s="573" t="str">
        <f ca="1">IF(V92=1,"",IF($AA$4=1,"",IF(LOG入力!BH92&gt;0,0,AA92)))</f>
        <v/>
      </c>
      <c r="S92" s="293" t="str">
        <f t="shared" ca="1" si="144"/>
        <v/>
      </c>
      <c r="T92" s="680"/>
      <c r="U92" s="38"/>
      <c r="V92" s="196">
        <f ca="1">LOG入力!AN92</f>
        <v>1</v>
      </c>
      <c r="W92" s="38"/>
      <c r="X92" s="516" t="str">
        <f t="shared" ca="1" si="145"/>
        <v/>
      </c>
      <c r="Y92" s="515" t="str">
        <f t="shared" ca="1" si="146"/>
        <v/>
      </c>
      <c r="Z92" s="518" t="str">
        <f t="shared" ca="1" si="147"/>
        <v/>
      </c>
      <c r="AA92" s="574" t="str">
        <f t="shared" ca="1" si="148"/>
        <v/>
      </c>
      <c r="AC92" s="6" t="str">
        <f t="shared" ca="1" si="149"/>
        <v/>
      </c>
      <c r="AD92" s="6" t="str">
        <f t="shared" ca="1" si="150"/>
        <v/>
      </c>
      <c r="AE92" s="6" t="str">
        <f t="shared" ca="1" si="151"/>
        <v/>
      </c>
      <c r="AF92" s="6" t="str">
        <f t="shared" ca="1" si="152"/>
        <v/>
      </c>
      <c r="AG92" s="6" t="str">
        <f t="shared" ca="1" si="153"/>
        <v/>
      </c>
      <c r="AH92" s="6" t="str">
        <f t="shared" ca="1" si="154"/>
        <v/>
      </c>
      <c r="AI92" s="6" t="str">
        <f t="shared" ca="1" si="155"/>
        <v/>
      </c>
      <c r="AJ92" s="6" t="str">
        <f t="shared" ca="1" si="156"/>
        <v/>
      </c>
      <c r="AK92" s="6" t="str">
        <f t="shared" ca="1" si="157"/>
        <v/>
      </c>
      <c r="AL92" s="6" t="str">
        <f t="shared" ca="1" si="158"/>
        <v/>
      </c>
      <c r="AM92" s="6" t="str">
        <f t="shared" ca="1" si="159"/>
        <v/>
      </c>
      <c r="AN92" s="6" t="str">
        <f t="shared" ca="1" si="160"/>
        <v/>
      </c>
      <c r="AO92" s="6" t="str">
        <f t="shared" ca="1" si="161"/>
        <v/>
      </c>
      <c r="AP92" s="6" t="str">
        <f t="shared" ca="1" si="162"/>
        <v/>
      </c>
      <c r="AQ92" s="6" t="str">
        <f t="shared" ca="1" si="163"/>
        <v/>
      </c>
      <c r="AR92" s="6" t="str">
        <f t="shared" ca="1" si="164"/>
        <v/>
      </c>
      <c r="AS92" s="6" t="str">
        <f t="shared" ca="1" si="165"/>
        <v/>
      </c>
      <c r="AT92" s="6" t="str">
        <f t="shared" ca="1" si="166"/>
        <v/>
      </c>
      <c r="AU92" s="6" t="str">
        <f t="shared" ca="1" si="167"/>
        <v/>
      </c>
      <c r="AV92" s="6" t="str">
        <f t="shared" ca="1" si="168"/>
        <v/>
      </c>
      <c r="AW92" s="6" t="str">
        <f t="shared" ca="1" si="169"/>
        <v/>
      </c>
      <c r="AY92" s="6" t="str">
        <f t="shared" ca="1" si="170"/>
        <v/>
      </c>
      <c r="AZ92" s="6" t="str">
        <f t="shared" ca="1" si="171"/>
        <v/>
      </c>
      <c r="BA92" s="6" t="str">
        <f t="shared" ca="1" si="172"/>
        <v/>
      </c>
      <c r="BB92" s="6" t="str">
        <f t="shared" ca="1" si="173"/>
        <v/>
      </c>
      <c r="BC92" s="6" t="str">
        <f t="shared" ca="1" si="174"/>
        <v/>
      </c>
      <c r="BD92" s="6" t="str">
        <f t="shared" ca="1" si="175"/>
        <v/>
      </c>
      <c r="BE92" s="6" t="str">
        <f t="shared" ca="1" si="176"/>
        <v/>
      </c>
      <c r="BF92" s="6" t="str">
        <f t="shared" ca="1" si="177"/>
        <v/>
      </c>
      <c r="BG92" s="6" t="str">
        <f t="shared" ca="1" si="178"/>
        <v/>
      </c>
      <c r="BH92" s="6" t="str">
        <f t="shared" ca="1" si="179"/>
        <v/>
      </c>
      <c r="BI92" s="6" t="str">
        <f t="shared" ca="1" si="180"/>
        <v/>
      </c>
      <c r="BJ92" s="6" t="str">
        <f t="shared" ca="1" si="181"/>
        <v/>
      </c>
      <c r="BK92" s="6" t="str">
        <f t="shared" ca="1" si="182"/>
        <v/>
      </c>
      <c r="BL92" s="6" t="str">
        <f t="shared" ca="1" si="183"/>
        <v/>
      </c>
      <c r="BM92" s="6" t="str">
        <f t="shared" ca="1" si="184"/>
        <v/>
      </c>
      <c r="BN92" s="6" t="str">
        <f t="shared" ca="1" si="185"/>
        <v/>
      </c>
      <c r="BO92" s="6" t="str">
        <f t="shared" ca="1" si="186"/>
        <v/>
      </c>
      <c r="BP92" s="6" t="str">
        <f t="shared" ca="1" si="187"/>
        <v/>
      </c>
      <c r="BQ92" s="6" t="str">
        <f t="shared" ca="1" si="188"/>
        <v/>
      </c>
      <c r="BR92" s="6" t="str">
        <f t="shared" ca="1" si="189"/>
        <v/>
      </c>
      <c r="BS92" s="6" t="str">
        <f t="shared" ca="1" si="190"/>
        <v/>
      </c>
      <c r="BU92" s="6" t="str">
        <f t="shared" ca="1" si="191"/>
        <v/>
      </c>
      <c r="BW92" s="515" t="str">
        <f t="shared" ca="1" si="192"/>
        <v/>
      </c>
      <c r="BX92" s="515">
        <f t="shared" ca="1" si="193"/>
        <v>0</v>
      </c>
      <c r="BY92" s="515" t="str">
        <f t="shared" ca="1" si="194"/>
        <v/>
      </c>
      <c r="CA92" s="6">
        <f t="shared" ca="1" si="195"/>
        <v>1</v>
      </c>
      <c r="CC92" s="523" t="str">
        <f t="shared" ca="1" si="196"/>
        <v/>
      </c>
      <c r="CE92" s="6" t="str">
        <f t="shared" ca="1" si="197"/>
        <v/>
      </c>
      <c r="CG92" s="524" t="str">
        <f ca="1">IF(V92=1,"",IF($AA$4=1,"",IF(LOG入力!BH92&gt;0,"",IF(N92=0,"",IF(HT92=0,"","★")))))</f>
        <v/>
      </c>
      <c r="CI92" s="74" t="str">
        <f t="shared" ca="1" si="198"/>
        <v/>
      </c>
      <c r="CK92" s="525" t="str">
        <f ca="1">IF(V92=1,"",IF(LOG入力!BH92&gt;0,1,0))</f>
        <v/>
      </c>
      <c r="CL92" s="74" t="str">
        <f t="shared" ca="1" si="199"/>
        <v/>
      </c>
      <c r="CN92" s="74" t="str">
        <f t="shared" ca="1" si="200"/>
        <v/>
      </c>
      <c r="CO92" s="74" t="str">
        <f t="shared" ca="1" si="201"/>
        <v/>
      </c>
      <c r="CQ92" s="74" t="str">
        <f t="shared" ca="1" si="202"/>
        <v/>
      </c>
      <c r="CR92" s="74" t="str">
        <f t="shared" ca="1" si="203"/>
        <v/>
      </c>
      <c r="CS92" s="74" t="str">
        <f t="shared" ca="1" si="204"/>
        <v/>
      </c>
      <c r="CT92" s="74" t="str">
        <f t="shared" ca="1" si="205"/>
        <v/>
      </c>
      <c r="CU92" s="74" t="str">
        <f t="shared" ca="1" si="206"/>
        <v/>
      </c>
      <c r="CV92" s="74" t="str">
        <f t="shared" ca="1" si="207"/>
        <v/>
      </c>
      <c r="CW92" s="74" t="str">
        <f t="shared" ca="1" si="208"/>
        <v/>
      </c>
      <c r="CX92" s="74" t="str">
        <f t="shared" ca="1" si="209"/>
        <v/>
      </c>
      <c r="CY92" s="74" t="str">
        <f t="shared" ca="1" si="210"/>
        <v/>
      </c>
      <c r="CZ92" s="74" t="str">
        <f t="shared" ca="1" si="211"/>
        <v/>
      </c>
      <c r="DA92" s="74" t="str">
        <f t="shared" ca="1" si="212"/>
        <v/>
      </c>
      <c r="DB92" s="74" t="str">
        <f t="shared" ca="1" si="213"/>
        <v/>
      </c>
      <c r="DD92" s="74" t="str">
        <f t="shared" ca="1" si="214"/>
        <v/>
      </c>
      <c r="DE92" s="74" t="str">
        <f t="shared" ca="1" si="215"/>
        <v/>
      </c>
      <c r="DF92" s="74" t="str">
        <f t="shared" ca="1" si="216"/>
        <v/>
      </c>
      <c r="DG92" s="74" t="str">
        <f t="shared" ca="1" si="217"/>
        <v/>
      </c>
      <c r="DH92" s="74" t="str">
        <f t="shared" ca="1" si="218"/>
        <v/>
      </c>
      <c r="DI92" s="74" t="str">
        <f t="shared" ca="1" si="219"/>
        <v/>
      </c>
      <c r="DJ92" s="74" t="str">
        <f t="shared" ca="1" si="220"/>
        <v/>
      </c>
      <c r="DK92" s="74" t="str">
        <f t="shared" ca="1" si="221"/>
        <v/>
      </c>
      <c r="DL92" s="74" t="str">
        <f t="shared" ca="1" si="222"/>
        <v/>
      </c>
      <c r="DM92" s="74" t="str">
        <f t="shared" ca="1" si="223"/>
        <v/>
      </c>
      <c r="DN92" s="74" t="str">
        <f t="shared" ca="1" si="224"/>
        <v/>
      </c>
      <c r="DO92" s="74" t="str">
        <f t="shared" ca="1" si="225"/>
        <v/>
      </c>
      <c r="DQ92" s="74" t="str">
        <f t="shared" ca="1" si="226"/>
        <v/>
      </c>
      <c r="DS92" s="74" t="str">
        <f t="shared" ca="1" si="227"/>
        <v/>
      </c>
      <c r="DT92" s="74" t="str">
        <f t="shared" ca="1" si="228"/>
        <v/>
      </c>
      <c r="DV92" s="525" t="str">
        <f t="shared" ca="1" si="229"/>
        <v/>
      </c>
      <c r="DW92" s="74" t="str">
        <f t="shared" ca="1" si="230"/>
        <v/>
      </c>
      <c r="DX92" s="485" t="str">
        <f t="shared" ca="1" si="231"/>
        <v/>
      </c>
      <c r="DY92" s="74" t="str">
        <f t="shared" ca="1" si="232"/>
        <v/>
      </c>
      <c r="DZ92" s="74" t="str">
        <f t="shared" ca="1" si="233"/>
        <v/>
      </c>
      <c r="EA92" s="74" t="str">
        <f t="shared" ca="1" si="234"/>
        <v/>
      </c>
      <c r="EC92" s="74" t="str">
        <f t="shared" ca="1" si="235"/>
        <v/>
      </c>
      <c r="ED92" s="74" t="str">
        <f t="shared" ca="1" si="236"/>
        <v/>
      </c>
      <c r="EE92" s="74" t="str">
        <f t="shared" ca="1" si="237"/>
        <v/>
      </c>
      <c r="EG92" s="479" t="str">
        <f ca="1">IF(V92=1,"",IF(LOG入力!BH92&gt;0,0,IF(CG92="★",0,IF(R92=1,0,IF(N92=0,0,1)))))</f>
        <v/>
      </c>
      <c r="EH92" s="483" t="str">
        <f t="shared" ca="1" si="238"/>
        <v/>
      </c>
      <c r="EI92" s="483" t="str">
        <f t="shared" ca="1" si="239"/>
        <v/>
      </c>
      <c r="EJ92" s="483" t="str">
        <f t="shared" ca="1" si="240"/>
        <v/>
      </c>
      <c r="EL92" s="71">
        <f t="shared" ca="1" si="241"/>
        <v>0</v>
      </c>
      <c r="EM92" s="6">
        <f t="shared" ca="1" si="242"/>
        <v>0</v>
      </c>
      <c r="EN92" s="6" t="str">
        <f t="shared" ca="1" si="243"/>
        <v/>
      </c>
      <c r="EO92" s="6">
        <f ca="1">IF(LOG入力!BH92&gt;0,0,IF(EM92=0,0,(IF(COUNTIF($EN$19:EN92,EN92)=1,IF($FS$3="N",1,IF(EH92=1,1,0))))))</f>
        <v>0</v>
      </c>
      <c r="EP92" s="6" t="str">
        <f ca="1">IF(LOG入力!BH92&gt;0,"",IF(EO92=1,$X92,""))</f>
        <v/>
      </c>
      <c r="EQ92" s="6" t="str">
        <f ca="1">IF(LOG入力!BH92&gt;0,"",IF(EO92=1,$Y92,""))</f>
        <v/>
      </c>
      <c r="ER92" s="520" t="str">
        <f ca="1">IF(LOG入力!BH92&gt;0,"",IF(COUNTIF($EP$19:$EP92,EP92)=1,EP92,""))</f>
        <v/>
      </c>
      <c r="ES92" s="520">
        <f ca="1">IF(LOG入力!BH92&gt;0,0,IF((EL92=1),IF(($ER92=""),0,1),0))</f>
        <v>0</v>
      </c>
      <c r="ET92" s="520" t="str">
        <f ca="1">IF(LOG入力!BH92&gt;0,"",IF(COUNTIF($EQ$19:EQ92,EQ92)=1,EQ92,""))</f>
        <v/>
      </c>
      <c r="EU92" s="539">
        <f ca="1">IF(LOG入力!BH92&gt;0,0,IF((EL92=1),IF(($ET92=""),0,1),0))</f>
        <v>0</v>
      </c>
      <c r="EV92" s="71">
        <f t="shared" ca="1" si="244"/>
        <v>0</v>
      </c>
      <c r="EW92" s="6">
        <f t="shared" ca="1" si="245"/>
        <v>0</v>
      </c>
      <c r="EX92" s="6" t="str">
        <f t="shared" ca="1" si="246"/>
        <v/>
      </c>
      <c r="EY92" s="6">
        <f ca="1">IF(LOG入力!BH92&gt;0,0,IF(EW92=0,0,(IF(COUNTIF($EX$19:EX92,EX92)=1,IF($FS$3="N",1,IF(EH92=1,1,0))))))</f>
        <v>0</v>
      </c>
      <c r="EZ92" s="6" t="str">
        <f ca="1">IF(LOG入力!BH92&gt;0,"",IF(EY92=1,$X92,""))</f>
        <v/>
      </c>
      <c r="FA92" s="6" t="str">
        <f ca="1">IF(LOG入力!BH92&gt;0,"",IF(EY92=1,$Y92,""))</f>
        <v/>
      </c>
      <c r="FB92" s="6" t="str">
        <f ca="1">IF(LOG入力!BH92&gt;0,"",IF(COUNTIF($EZ$19:$EZ92,EZ92)=1,EZ92,""))</f>
        <v/>
      </c>
      <c r="FC92" s="6">
        <f ca="1">IF(LOG入力!BH92&gt;0,0,IF((EV92=1),IF(($FB92=""),0,1),0))</f>
        <v>0</v>
      </c>
      <c r="FD92" s="6" t="str">
        <f ca="1">IF(LOG入力!BH92&gt;0,"",IF(COUNTIF($FA$19:FA92,FA92)=1,FA92,""))</f>
        <v/>
      </c>
      <c r="FE92" s="72">
        <f ca="1">IF(LOG入力!BH92&gt;0,0,IF((EV92=1),IF(($FD92=""),0,1),0))</f>
        <v>0</v>
      </c>
      <c r="FF92" s="71">
        <f t="shared" ca="1" si="247"/>
        <v>0</v>
      </c>
      <c r="FG92" s="6">
        <f t="shared" ca="1" si="248"/>
        <v>0</v>
      </c>
      <c r="FH92" s="6" t="str">
        <f t="shared" ca="1" si="249"/>
        <v/>
      </c>
      <c r="FI92" s="6">
        <f ca="1">IF(LOG入力!BH92&gt;0,0,IF(FG92=0,0,(IF(COUNTIF($FH$19:FH92,FH92)=1,IF($FS$3="N",1,IF(EH92=1,1,0))))))</f>
        <v>0</v>
      </c>
      <c r="FJ92" s="6" t="str">
        <f ca="1">IF(LOG入力!BH92&gt;0,"",IF(FI92=1,$X92,""))</f>
        <v/>
      </c>
      <c r="FK92" s="6" t="str">
        <f ca="1">IF(LOG入力!BH92&gt;0,"",IF(FI92=1,$Y92,""))</f>
        <v/>
      </c>
      <c r="FL92" s="6" t="str">
        <f ca="1">IF(LOG入力!BH92&gt;0,"",IF(COUNTIF($FJ$19:$FJ92,FJ92)=1,FJ92,""))</f>
        <v/>
      </c>
      <c r="FM92" s="6">
        <f ca="1">IF(LOG入力!BH92&gt;0,0,IF((FF92=1),IF(($FL92=""),0,1),0))</f>
        <v>0</v>
      </c>
      <c r="FN92" s="6" t="str">
        <f ca="1">IF(LOG入力!BH92&gt;0,"",IF(COUNTIF($FK$19:FK92,FK92)=1,FK92,""))</f>
        <v/>
      </c>
      <c r="FO92" s="72">
        <f ca="1">IF(LOG入力!BH92&gt;0,0,IF((FF92=1),IF(($FN92=""),0,1),0))</f>
        <v>0</v>
      </c>
      <c r="FP92" s="71">
        <f t="shared" ca="1" si="250"/>
        <v>0</v>
      </c>
      <c r="FQ92" s="6">
        <f t="shared" ca="1" si="251"/>
        <v>0</v>
      </c>
      <c r="FR92" s="6" t="str">
        <f t="shared" ca="1" si="252"/>
        <v/>
      </c>
      <c r="FS92" s="6">
        <f ca="1">IF(LOG入力!BH92&gt;0,0,IF(FQ92=0,0,(IF(COUNTIF($FR$19:FR92,FR92)=1,IF($FS$3="N",1,IF(EH92=1,1,0))))))</f>
        <v>0</v>
      </c>
      <c r="FT92" s="6" t="str">
        <f ca="1">IF(LOG入力!BH92&gt;0,"",IF(FS92=1,$X92,""))</f>
        <v/>
      </c>
      <c r="FU92" s="6" t="str">
        <f ca="1">IF(LOG入力!BH92&gt;0,"",IF(FS92=1,$Y92,""))</f>
        <v/>
      </c>
      <c r="FV92" s="6" t="str">
        <f ca="1">IF(LOG入力!BH92&gt;0,"",IF(COUNTIF($FT$19:$FT92,FT92)=1,FT92,""))</f>
        <v/>
      </c>
      <c r="FW92" s="6">
        <f ca="1">IF(LOG入力!BH92&gt;0,0,IF((FP92=1),IF(($FV92=""),0,1),0))</f>
        <v>0</v>
      </c>
      <c r="FX92" s="6" t="str">
        <f ca="1">IF(LOG入力!BH92&gt;0,"",IF(COUNTIF($FU$19:FU92,FU92)=1,FU92,""))</f>
        <v/>
      </c>
      <c r="FY92" s="72">
        <f ca="1">IF(LOG入力!BH92&gt;0,0,IF((FP92=1),IF(($FX92=""),0,1),0))</f>
        <v>0</v>
      </c>
      <c r="FZ92" s="71">
        <f t="shared" ca="1" si="253"/>
        <v>0</v>
      </c>
      <c r="GA92" s="6">
        <f t="shared" ca="1" si="254"/>
        <v>0</v>
      </c>
      <c r="GB92" s="6" t="str">
        <f t="shared" ca="1" si="255"/>
        <v/>
      </c>
      <c r="GC92" s="6">
        <f ca="1">IF(LOG入力!BH92&gt;0,0,IF(GA92=0,0,(IF(COUNTIF($GB$19:GB92,GB92)=1,IF($FS$3="N",1,IF(EH92=1,1,0))))))</f>
        <v>0</v>
      </c>
      <c r="GD92" s="6" t="str">
        <f ca="1">IF(LOG入力!BH92&gt;0,"",IF(GC92=1,$X92,""))</f>
        <v/>
      </c>
      <c r="GE92" s="6" t="str">
        <f ca="1">IF(LOG入力!BH92&gt;0,"",IF(GC92=1,$Y92,""))</f>
        <v/>
      </c>
      <c r="GF92" s="6" t="str">
        <f ca="1">IF(LOG入力!BH92&gt;0,"",IF(COUNTIF($GD$19:$GD92,GD92)=1,GD92,""))</f>
        <v/>
      </c>
      <c r="GG92" s="6">
        <f ca="1">IF(LOG入力!BH92&gt;0,0,IF((FZ92=1),IF(($GF92=""),0,1),0))</f>
        <v>0</v>
      </c>
      <c r="GH92" s="6" t="str">
        <f ca="1">IF(LOG入力!BH92&gt;0,"",IF(COUNTIF($GE$19:GE92,GE92)=1,GE92,""))</f>
        <v/>
      </c>
      <c r="GI92" s="72">
        <f ca="1">IF(LOG入力!BH92&gt;0,0,IF((FZ92=1),IF(($GH92=""),0,1),0))</f>
        <v>0</v>
      </c>
      <c r="GK92" s="455" t="str">
        <f ca="1">IF(V92=1,"",IF(LEN(LOG入力!AS92)=0,"",LOG入力!AS92))</f>
        <v/>
      </c>
      <c r="GL92" s="378" t="str">
        <f t="shared" ca="1" si="256"/>
        <v/>
      </c>
      <c r="GM92" s="378" t="str">
        <f t="shared" ca="1" si="257"/>
        <v/>
      </c>
      <c r="GN92" s="74" t="str">
        <f t="shared" ca="1" si="258"/>
        <v/>
      </c>
      <c r="GO92" s="74" t="str">
        <f t="shared" ca="1" si="259"/>
        <v/>
      </c>
      <c r="GQ92" s="74" t="str">
        <f t="shared" ca="1" si="260"/>
        <v/>
      </c>
      <c r="GR92" s="74" t="str">
        <f t="shared" ca="1" si="261"/>
        <v/>
      </c>
      <c r="GS92" s="74" t="str">
        <f t="shared" ca="1" si="262"/>
        <v/>
      </c>
      <c r="GT92" s="74" t="str">
        <f t="shared" ca="1" si="263"/>
        <v/>
      </c>
      <c r="GU92" s="74" t="str">
        <f t="shared" ca="1" si="264"/>
        <v/>
      </c>
      <c r="GV92" s="74" t="str">
        <f t="shared" ca="1" si="265"/>
        <v/>
      </c>
      <c r="GX92" s="74" t="str">
        <f t="shared" ca="1" si="266"/>
        <v/>
      </c>
      <c r="GY92" s="74" t="str">
        <f t="shared" ca="1" si="267"/>
        <v/>
      </c>
      <c r="GZ92" s="74" t="str">
        <f ca="1">IF(V92=1,"",IF(LOG入力!BH92&gt;0,0,IF(GY92=0,0,IF((VALUE((TYPE(VALUE(J92)))))=16,0,IF(VALUE(J92)&lt;60,1,IF(VALUE(J92)&lt;100,0,IF(VALUE(J92)&lt;600,2,0)))))))</f>
        <v/>
      </c>
      <c r="HA92" s="74" t="str">
        <f t="shared" ca="1" si="268"/>
        <v/>
      </c>
      <c r="HB92" s="74" t="str">
        <f ca="1">IF(V92=1,"",IF(LOG入力!BH92&gt;0,0,IF(HA92=0,0,IF((VALUE((TYPE(VALUE(L92)))))=16,0,IF(VALUE(L92)&lt;60,1,IF(VALUE(L92)&lt;100,0,IF(VALUE(L92)&lt;600,2,0)))))))</f>
        <v/>
      </c>
      <c r="HD92" s="74" t="str">
        <f t="shared" ca="1" si="269"/>
        <v/>
      </c>
      <c r="HF92" s="74" t="str">
        <f t="shared" ca="1" si="270"/>
        <v/>
      </c>
      <c r="HG92" s="74" t="str">
        <f t="shared" ca="1" si="271"/>
        <v/>
      </c>
      <c r="HH92" s="74" t="str">
        <f t="shared" ca="1" si="272"/>
        <v/>
      </c>
      <c r="HI92" s="74" t="str">
        <f t="shared" ca="1" si="273"/>
        <v/>
      </c>
      <c r="HJ92" s="74" t="str">
        <f t="shared" ca="1" si="274"/>
        <v/>
      </c>
      <c r="HK92" s="74" t="str">
        <f t="shared" ca="1" si="275"/>
        <v/>
      </c>
      <c r="HL92" s="74" t="str">
        <f t="shared" ca="1" si="276"/>
        <v/>
      </c>
      <c r="HM92" s="74" t="str">
        <f t="shared" ca="1" si="277"/>
        <v/>
      </c>
      <c r="HN92" s="74" t="str">
        <f t="shared" ca="1" si="278"/>
        <v/>
      </c>
      <c r="HO92" s="529" t="str">
        <f t="shared" ca="1" si="279"/>
        <v/>
      </c>
      <c r="HP92" s="74" t="str">
        <f t="shared" ca="1" si="280"/>
        <v/>
      </c>
      <c r="HQ92" s="74" t="str">
        <f t="shared" ca="1" si="281"/>
        <v/>
      </c>
      <c r="HR92" s="74" t="str">
        <f t="shared" ca="1" si="282"/>
        <v/>
      </c>
      <c r="HS92" s="74" t="str">
        <f t="shared" ca="1" si="283"/>
        <v/>
      </c>
      <c r="HT92" s="74" t="str">
        <f ca="1">IF(V92=1,"",IF(LOG入力!BH92&gt;0,0,IF(DV92=1,0,IF(N92="0",0,IF(SUM(HD92:HS92)&gt;0,1,0)))))</f>
        <v/>
      </c>
    </row>
    <row r="93" spans="1:228" x14ac:dyDescent="0.15">
      <c r="A93" s="5"/>
      <c r="B93" s="532" t="str">
        <f t="shared" ca="1" si="142"/>
        <v/>
      </c>
      <c r="C93" s="534" t="str">
        <f ca="1">LOG入力!AP93</f>
        <v/>
      </c>
      <c r="D93" s="534" t="str">
        <f ca="1">LOG入力!AQ93</f>
        <v/>
      </c>
      <c r="E93" s="534" t="str">
        <f ca="1">LOG入力!AR93</f>
        <v/>
      </c>
      <c r="F93" s="535" t="str">
        <f t="shared" ca="1" si="143"/>
        <v/>
      </c>
      <c r="G93" s="585" t="str">
        <f ca="1">LOG入力!AT93</f>
        <v/>
      </c>
      <c r="H93" s="542" t="str">
        <f ca="1">LOG入力!AU93</f>
        <v/>
      </c>
      <c r="I93" s="542" t="str">
        <f ca="1">LOG入力!AV93</f>
        <v/>
      </c>
      <c r="J93" s="577" t="str">
        <f ca="1">LOG入力!AW93</f>
        <v/>
      </c>
      <c r="K93" s="578" t="str">
        <f ca="1">LOG入力!BJ93</f>
        <v/>
      </c>
      <c r="L93" s="577" t="str">
        <f ca="1">LOG入力!AY93</f>
        <v/>
      </c>
      <c r="M93" s="545" t="str">
        <f ca="1">LOG入力!BK93</f>
        <v/>
      </c>
      <c r="N93" s="512" t="str">
        <f ca="1">IF(V93=1,"",IF(LOG入力!AJ93=1,"1",LOG入力!BA93))</f>
        <v/>
      </c>
      <c r="O93" s="538" t="str">
        <f ca="1">IF(V93=1,"",IF(LEN(LOG入力!O93)=0,"",LOG入力!O93))</f>
        <v/>
      </c>
      <c r="P93" s="291" t="str">
        <f ca="1">IF(V93=1,"",IF($AA$4=1,"",IF(LOG入力!BG93=1,"",CONCATENATE($ER93,$FB93,$FL93,$FV93,$GF93))))</f>
        <v/>
      </c>
      <c r="Q93" s="291" t="str">
        <f ca="1">IF(V93=1,"",IF($AA$4=1,"",IF(LOG入力!BG93=1,"",CONCATENATE($ET93,$FD93,$FN93,$FX93,$GH93))))</f>
        <v/>
      </c>
      <c r="R93" s="573" t="str">
        <f ca="1">IF(V93=1,"",IF($AA$4=1,"",IF(LOG入力!BH93&gt;0,0,AA93)))</f>
        <v/>
      </c>
      <c r="S93" s="293" t="str">
        <f t="shared" ca="1" si="144"/>
        <v/>
      </c>
      <c r="T93" s="680"/>
      <c r="U93" s="38"/>
      <c r="V93" s="196">
        <f ca="1">LOG入力!AN93</f>
        <v>1</v>
      </c>
      <c r="W93" s="38"/>
      <c r="X93" s="516" t="str">
        <f t="shared" ca="1" si="145"/>
        <v/>
      </c>
      <c r="Y93" s="515" t="str">
        <f t="shared" ca="1" si="146"/>
        <v/>
      </c>
      <c r="Z93" s="518" t="str">
        <f t="shared" ca="1" si="147"/>
        <v/>
      </c>
      <c r="AA93" s="574" t="str">
        <f t="shared" ca="1" si="148"/>
        <v/>
      </c>
      <c r="AC93" s="6" t="str">
        <f t="shared" ca="1" si="149"/>
        <v/>
      </c>
      <c r="AD93" s="6" t="str">
        <f t="shared" ca="1" si="150"/>
        <v/>
      </c>
      <c r="AE93" s="6" t="str">
        <f t="shared" ca="1" si="151"/>
        <v/>
      </c>
      <c r="AF93" s="6" t="str">
        <f t="shared" ca="1" si="152"/>
        <v/>
      </c>
      <c r="AG93" s="6" t="str">
        <f t="shared" ca="1" si="153"/>
        <v/>
      </c>
      <c r="AH93" s="6" t="str">
        <f t="shared" ca="1" si="154"/>
        <v/>
      </c>
      <c r="AI93" s="6" t="str">
        <f t="shared" ca="1" si="155"/>
        <v/>
      </c>
      <c r="AJ93" s="6" t="str">
        <f t="shared" ca="1" si="156"/>
        <v/>
      </c>
      <c r="AK93" s="6" t="str">
        <f t="shared" ca="1" si="157"/>
        <v/>
      </c>
      <c r="AL93" s="6" t="str">
        <f t="shared" ca="1" si="158"/>
        <v/>
      </c>
      <c r="AM93" s="6" t="str">
        <f t="shared" ca="1" si="159"/>
        <v/>
      </c>
      <c r="AN93" s="6" t="str">
        <f t="shared" ca="1" si="160"/>
        <v/>
      </c>
      <c r="AO93" s="6" t="str">
        <f t="shared" ca="1" si="161"/>
        <v/>
      </c>
      <c r="AP93" s="6" t="str">
        <f t="shared" ca="1" si="162"/>
        <v/>
      </c>
      <c r="AQ93" s="6" t="str">
        <f t="shared" ca="1" si="163"/>
        <v/>
      </c>
      <c r="AR93" s="6" t="str">
        <f t="shared" ca="1" si="164"/>
        <v/>
      </c>
      <c r="AS93" s="6" t="str">
        <f t="shared" ca="1" si="165"/>
        <v/>
      </c>
      <c r="AT93" s="6" t="str">
        <f t="shared" ca="1" si="166"/>
        <v/>
      </c>
      <c r="AU93" s="6" t="str">
        <f t="shared" ca="1" si="167"/>
        <v/>
      </c>
      <c r="AV93" s="6" t="str">
        <f t="shared" ca="1" si="168"/>
        <v/>
      </c>
      <c r="AW93" s="6" t="str">
        <f t="shared" ca="1" si="169"/>
        <v/>
      </c>
      <c r="AY93" s="6" t="str">
        <f t="shared" ca="1" si="170"/>
        <v/>
      </c>
      <c r="AZ93" s="6" t="str">
        <f t="shared" ca="1" si="171"/>
        <v/>
      </c>
      <c r="BA93" s="6" t="str">
        <f t="shared" ca="1" si="172"/>
        <v/>
      </c>
      <c r="BB93" s="6" t="str">
        <f t="shared" ca="1" si="173"/>
        <v/>
      </c>
      <c r="BC93" s="6" t="str">
        <f t="shared" ca="1" si="174"/>
        <v/>
      </c>
      <c r="BD93" s="6" t="str">
        <f t="shared" ca="1" si="175"/>
        <v/>
      </c>
      <c r="BE93" s="6" t="str">
        <f t="shared" ca="1" si="176"/>
        <v/>
      </c>
      <c r="BF93" s="6" t="str">
        <f t="shared" ca="1" si="177"/>
        <v/>
      </c>
      <c r="BG93" s="6" t="str">
        <f t="shared" ca="1" si="178"/>
        <v/>
      </c>
      <c r="BH93" s="6" t="str">
        <f t="shared" ca="1" si="179"/>
        <v/>
      </c>
      <c r="BI93" s="6" t="str">
        <f t="shared" ca="1" si="180"/>
        <v/>
      </c>
      <c r="BJ93" s="6" t="str">
        <f t="shared" ca="1" si="181"/>
        <v/>
      </c>
      <c r="BK93" s="6" t="str">
        <f t="shared" ca="1" si="182"/>
        <v/>
      </c>
      <c r="BL93" s="6" t="str">
        <f t="shared" ca="1" si="183"/>
        <v/>
      </c>
      <c r="BM93" s="6" t="str">
        <f t="shared" ca="1" si="184"/>
        <v/>
      </c>
      <c r="BN93" s="6" t="str">
        <f t="shared" ca="1" si="185"/>
        <v/>
      </c>
      <c r="BO93" s="6" t="str">
        <f t="shared" ca="1" si="186"/>
        <v/>
      </c>
      <c r="BP93" s="6" t="str">
        <f t="shared" ca="1" si="187"/>
        <v/>
      </c>
      <c r="BQ93" s="6" t="str">
        <f t="shared" ca="1" si="188"/>
        <v/>
      </c>
      <c r="BR93" s="6" t="str">
        <f t="shared" ca="1" si="189"/>
        <v/>
      </c>
      <c r="BS93" s="6" t="str">
        <f t="shared" ca="1" si="190"/>
        <v/>
      </c>
      <c r="BU93" s="6" t="str">
        <f t="shared" ca="1" si="191"/>
        <v/>
      </c>
      <c r="BW93" s="515" t="str">
        <f t="shared" ca="1" si="192"/>
        <v/>
      </c>
      <c r="BX93" s="515">
        <f t="shared" ca="1" si="193"/>
        <v>0</v>
      </c>
      <c r="BY93" s="515" t="str">
        <f t="shared" ca="1" si="194"/>
        <v/>
      </c>
      <c r="CA93" s="6">
        <f t="shared" ca="1" si="195"/>
        <v>1</v>
      </c>
      <c r="CC93" s="523" t="str">
        <f t="shared" ca="1" si="196"/>
        <v/>
      </c>
      <c r="CE93" s="6" t="str">
        <f t="shared" ca="1" si="197"/>
        <v/>
      </c>
      <c r="CG93" s="524" t="str">
        <f ca="1">IF(V93=1,"",IF($AA$4=1,"",IF(LOG入力!BH93&gt;0,"",IF(N93=0,"",IF(HT93=0,"","★")))))</f>
        <v/>
      </c>
      <c r="CI93" s="74" t="str">
        <f t="shared" ca="1" si="198"/>
        <v/>
      </c>
      <c r="CK93" s="525" t="str">
        <f ca="1">IF(V93=1,"",IF(LOG入力!BH93&gt;0,1,0))</f>
        <v/>
      </c>
      <c r="CL93" s="74" t="str">
        <f t="shared" ca="1" si="199"/>
        <v/>
      </c>
      <c r="CN93" s="74" t="str">
        <f t="shared" ca="1" si="200"/>
        <v/>
      </c>
      <c r="CO93" s="74" t="str">
        <f t="shared" ca="1" si="201"/>
        <v/>
      </c>
      <c r="CQ93" s="74" t="str">
        <f t="shared" ca="1" si="202"/>
        <v/>
      </c>
      <c r="CR93" s="74" t="str">
        <f t="shared" ca="1" si="203"/>
        <v/>
      </c>
      <c r="CS93" s="74" t="str">
        <f t="shared" ca="1" si="204"/>
        <v/>
      </c>
      <c r="CT93" s="74" t="str">
        <f t="shared" ca="1" si="205"/>
        <v/>
      </c>
      <c r="CU93" s="74" t="str">
        <f t="shared" ca="1" si="206"/>
        <v/>
      </c>
      <c r="CV93" s="74" t="str">
        <f t="shared" ca="1" si="207"/>
        <v/>
      </c>
      <c r="CW93" s="74" t="str">
        <f t="shared" ca="1" si="208"/>
        <v/>
      </c>
      <c r="CX93" s="74" t="str">
        <f t="shared" ca="1" si="209"/>
        <v/>
      </c>
      <c r="CY93" s="74" t="str">
        <f t="shared" ca="1" si="210"/>
        <v/>
      </c>
      <c r="CZ93" s="74" t="str">
        <f t="shared" ca="1" si="211"/>
        <v/>
      </c>
      <c r="DA93" s="74" t="str">
        <f t="shared" ca="1" si="212"/>
        <v/>
      </c>
      <c r="DB93" s="74" t="str">
        <f t="shared" ca="1" si="213"/>
        <v/>
      </c>
      <c r="DD93" s="74" t="str">
        <f t="shared" ca="1" si="214"/>
        <v/>
      </c>
      <c r="DE93" s="74" t="str">
        <f t="shared" ca="1" si="215"/>
        <v/>
      </c>
      <c r="DF93" s="74" t="str">
        <f t="shared" ca="1" si="216"/>
        <v/>
      </c>
      <c r="DG93" s="74" t="str">
        <f t="shared" ca="1" si="217"/>
        <v/>
      </c>
      <c r="DH93" s="74" t="str">
        <f t="shared" ca="1" si="218"/>
        <v/>
      </c>
      <c r="DI93" s="74" t="str">
        <f t="shared" ca="1" si="219"/>
        <v/>
      </c>
      <c r="DJ93" s="74" t="str">
        <f t="shared" ca="1" si="220"/>
        <v/>
      </c>
      <c r="DK93" s="74" t="str">
        <f t="shared" ca="1" si="221"/>
        <v/>
      </c>
      <c r="DL93" s="74" t="str">
        <f t="shared" ca="1" si="222"/>
        <v/>
      </c>
      <c r="DM93" s="74" t="str">
        <f t="shared" ca="1" si="223"/>
        <v/>
      </c>
      <c r="DN93" s="74" t="str">
        <f t="shared" ca="1" si="224"/>
        <v/>
      </c>
      <c r="DO93" s="74" t="str">
        <f t="shared" ca="1" si="225"/>
        <v/>
      </c>
      <c r="DQ93" s="74" t="str">
        <f t="shared" ca="1" si="226"/>
        <v/>
      </c>
      <c r="DS93" s="74" t="str">
        <f t="shared" ca="1" si="227"/>
        <v/>
      </c>
      <c r="DT93" s="74" t="str">
        <f t="shared" ca="1" si="228"/>
        <v/>
      </c>
      <c r="DV93" s="525" t="str">
        <f t="shared" ca="1" si="229"/>
        <v/>
      </c>
      <c r="DW93" s="74" t="str">
        <f t="shared" ca="1" si="230"/>
        <v/>
      </c>
      <c r="DX93" s="485" t="str">
        <f t="shared" ca="1" si="231"/>
        <v/>
      </c>
      <c r="DY93" s="74" t="str">
        <f t="shared" ca="1" si="232"/>
        <v/>
      </c>
      <c r="DZ93" s="74" t="str">
        <f t="shared" ca="1" si="233"/>
        <v/>
      </c>
      <c r="EA93" s="74" t="str">
        <f t="shared" ca="1" si="234"/>
        <v/>
      </c>
      <c r="EC93" s="74" t="str">
        <f t="shared" ca="1" si="235"/>
        <v/>
      </c>
      <c r="ED93" s="74" t="str">
        <f t="shared" ca="1" si="236"/>
        <v/>
      </c>
      <c r="EE93" s="74" t="str">
        <f t="shared" ca="1" si="237"/>
        <v/>
      </c>
      <c r="EG93" s="479" t="str">
        <f ca="1">IF(V93=1,"",IF(LOG入力!BH93&gt;0,0,IF(CG93="★",0,IF(R93=1,0,IF(N93=0,0,1)))))</f>
        <v/>
      </c>
      <c r="EH93" s="483" t="str">
        <f t="shared" ca="1" si="238"/>
        <v/>
      </c>
      <c r="EI93" s="483" t="str">
        <f t="shared" ca="1" si="239"/>
        <v/>
      </c>
      <c r="EJ93" s="483" t="str">
        <f t="shared" ca="1" si="240"/>
        <v/>
      </c>
      <c r="EL93" s="71">
        <f t="shared" ca="1" si="241"/>
        <v>0</v>
      </c>
      <c r="EM93" s="6">
        <f t="shared" ca="1" si="242"/>
        <v>0</v>
      </c>
      <c r="EN93" s="6" t="str">
        <f t="shared" ca="1" si="243"/>
        <v/>
      </c>
      <c r="EO93" s="6">
        <f ca="1">IF(LOG入力!BH93&gt;0,0,IF(EM93=0,0,(IF(COUNTIF($EN$19:EN93,EN93)=1,IF($FS$3="N",1,IF(EH93=1,1,0))))))</f>
        <v>0</v>
      </c>
      <c r="EP93" s="6" t="str">
        <f ca="1">IF(LOG入力!BH93&gt;0,"",IF(EO93=1,$X93,""))</f>
        <v/>
      </c>
      <c r="EQ93" s="6" t="str">
        <f ca="1">IF(LOG入力!BH93&gt;0,"",IF(EO93=1,$Y93,""))</f>
        <v/>
      </c>
      <c r="ER93" s="520" t="str">
        <f ca="1">IF(LOG入力!BH93&gt;0,"",IF(COUNTIF($EP$19:$EP93,EP93)=1,EP93,""))</f>
        <v/>
      </c>
      <c r="ES93" s="520">
        <f ca="1">IF(LOG入力!BH93&gt;0,0,IF((EL93=1),IF(($ER93=""),0,1),0))</f>
        <v>0</v>
      </c>
      <c r="ET93" s="520" t="str">
        <f ca="1">IF(LOG入力!BH93&gt;0,"",IF(COUNTIF($EQ$19:EQ93,EQ93)=1,EQ93,""))</f>
        <v/>
      </c>
      <c r="EU93" s="539">
        <f ca="1">IF(LOG入力!BH93&gt;0,0,IF((EL93=1),IF(($ET93=""),0,1),0))</f>
        <v>0</v>
      </c>
      <c r="EV93" s="71">
        <f t="shared" ca="1" si="244"/>
        <v>0</v>
      </c>
      <c r="EW93" s="6">
        <f t="shared" ca="1" si="245"/>
        <v>0</v>
      </c>
      <c r="EX93" s="6" t="str">
        <f t="shared" ca="1" si="246"/>
        <v/>
      </c>
      <c r="EY93" s="6">
        <f ca="1">IF(LOG入力!BH93&gt;0,0,IF(EW93=0,0,(IF(COUNTIF($EX$19:EX93,EX93)=1,IF($FS$3="N",1,IF(EH93=1,1,0))))))</f>
        <v>0</v>
      </c>
      <c r="EZ93" s="6" t="str">
        <f ca="1">IF(LOG入力!BH93&gt;0,"",IF(EY93=1,$X93,""))</f>
        <v/>
      </c>
      <c r="FA93" s="6" t="str">
        <f ca="1">IF(LOG入力!BH93&gt;0,"",IF(EY93=1,$Y93,""))</f>
        <v/>
      </c>
      <c r="FB93" s="6" t="str">
        <f ca="1">IF(LOG入力!BH93&gt;0,"",IF(COUNTIF($EZ$19:$EZ93,EZ93)=1,EZ93,""))</f>
        <v/>
      </c>
      <c r="FC93" s="6">
        <f ca="1">IF(LOG入力!BH93&gt;0,0,IF((EV93=1),IF(($FB93=""),0,1),0))</f>
        <v>0</v>
      </c>
      <c r="FD93" s="6" t="str">
        <f ca="1">IF(LOG入力!BH93&gt;0,"",IF(COUNTIF($FA$19:FA93,FA93)=1,FA93,""))</f>
        <v/>
      </c>
      <c r="FE93" s="72">
        <f ca="1">IF(LOG入力!BH93&gt;0,0,IF((EV93=1),IF(($FD93=""),0,1),0))</f>
        <v>0</v>
      </c>
      <c r="FF93" s="71">
        <f t="shared" ca="1" si="247"/>
        <v>0</v>
      </c>
      <c r="FG93" s="6">
        <f t="shared" ca="1" si="248"/>
        <v>0</v>
      </c>
      <c r="FH93" s="6" t="str">
        <f t="shared" ca="1" si="249"/>
        <v/>
      </c>
      <c r="FI93" s="6">
        <f ca="1">IF(LOG入力!BH93&gt;0,0,IF(FG93=0,0,(IF(COUNTIF($FH$19:FH93,FH93)=1,IF($FS$3="N",1,IF(EH93=1,1,0))))))</f>
        <v>0</v>
      </c>
      <c r="FJ93" s="6" t="str">
        <f ca="1">IF(LOG入力!BH93&gt;0,"",IF(FI93=1,$X93,""))</f>
        <v/>
      </c>
      <c r="FK93" s="6" t="str">
        <f ca="1">IF(LOG入力!BH93&gt;0,"",IF(FI93=1,$Y93,""))</f>
        <v/>
      </c>
      <c r="FL93" s="6" t="str">
        <f ca="1">IF(LOG入力!BH93&gt;0,"",IF(COUNTIF($FJ$19:$FJ93,FJ93)=1,FJ93,""))</f>
        <v/>
      </c>
      <c r="FM93" s="6">
        <f ca="1">IF(LOG入力!BH93&gt;0,0,IF((FF93=1),IF(($FL93=""),0,1),0))</f>
        <v>0</v>
      </c>
      <c r="FN93" s="6" t="str">
        <f ca="1">IF(LOG入力!BH93&gt;0,"",IF(COUNTIF($FK$19:FK93,FK93)=1,FK93,""))</f>
        <v/>
      </c>
      <c r="FO93" s="72">
        <f ca="1">IF(LOG入力!BH93&gt;0,0,IF((FF93=1),IF(($FN93=""),0,1),0))</f>
        <v>0</v>
      </c>
      <c r="FP93" s="71">
        <f t="shared" ca="1" si="250"/>
        <v>0</v>
      </c>
      <c r="FQ93" s="6">
        <f t="shared" ca="1" si="251"/>
        <v>0</v>
      </c>
      <c r="FR93" s="6" t="str">
        <f t="shared" ca="1" si="252"/>
        <v/>
      </c>
      <c r="FS93" s="6">
        <f ca="1">IF(LOG入力!BH93&gt;0,0,IF(FQ93=0,0,(IF(COUNTIF($FR$19:FR93,FR93)=1,IF($FS$3="N",1,IF(EH93=1,1,0))))))</f>
        <v>0</v>
      </c>
      <c r="FT93" s="6" t="str">
        <f ca="1">IF(LOG入力!BH93&gt;0,"",IF(FS93=1,$X93,""))</f>
        <v/>
      </c>
      <c r="FU93" s="6" t="str">
        <f ca="1">IF(LOG入力!BH93&gt;0,"",IF(FS93=1,$Y93,""))</f>
        <v/>
      </c>
      <c r="FV93" s="6" t="str">
        <f ca="1">IF(LOG入力!BH93&gt;0,"",IF(COUNTIF($FT$19:$FT93,FT93)=1,FT93,""))</f>
        <v/>
      </c>
      <c r="FW93" s="6">
        <f ca="1">IF(LOG入力!BH93&gt;0,0,IF((FP93=1),IF(($FV93=""),0,1),0))</f>
        <v>0</v>
      </c>
      <c r="FX93" s="6" t="str">
        <f ca="1">IF(LOG入力!BH93&gt;0,"",IF(COUNTIF($FU$19:FU93,FU93)=1,FU93,""))</f>
        <v/>
      </c>
      <c r="FY93" s="72">
        <f ca="1">IF(LOG入力!BH93&gt;0,0,IF((FP93=1),IF(($FX93=""),0,1),0))</f>
        <v>0</v>
      </c>
      <c r="FZ93" s="71">
        <f t="shared" ca="1" si="253"/>
        <v>0</v>
      </c>
      <c r="GA93" s="6">
        <f t="shared" ca="1" si="254"/>
        <v>0</v>
      </c>
      <c r="GB93" s="6" t="str">
        <f t="shared" ca="1" si="255"/>
        <v/>
      </c>
      <c r="GC93" s="6">
        <f ca="1">IF(LOG入力!BH93&gt;0,0,IF(GA93=0,0,(IF(COUNTIF($GB$19:GB93,GB93)=1,IF($FS$3="N",1,IF(EH93=1,1,0))))))</f>
        <v>0</v>
      </c>
      <c r="GD93" s="6" t="str">
        <f ca="1">IF(LOG入力!BH93&gt;0,"",IF(GC93=1,$X93,""))</f>
        <v/>
      </c>
      <c r="GE93" s="6" t="str">
        <f ca="1">IF(LOG入力!BH93&gt;0,"",IF(GC93=1,$Y93,""))</f>
        <v/>
      </c>
      <c r="GF93" s="6" t="str">
        <f ca="1">IF(LOG入力!BH93&gt;0,"",IF(COUNTIF($GD$19:$GD93,GD93)=1,GD93,""))</f>
        <v/>
      </c>
      <c r="GG93" s="6">
        <f ca="1">IF(LOG入力!BH93&gt;0,0,IF((FZ93=1),IF(($GF93=""),0,1),0))</f>
        <v>0</v>
      </c>
      <c r="GH93" s="6" t="str">
        <f ca="1">IF(LOG入力!BH93&gt;0,"",IF(COUNTIF($GE$19:GE93,GE93)=1,GE93,""))</f>
        <v/>
      </c>
      <c r="GI93" s="72">
        <f ca="1">IF(LOG入力!BH93&gt;0,0,IF((FZ93=1),IF(($GH93=""),0,1),0))</f>
        <v>0</v>
      </c>
      <c r="GK93" s="455" t="str">
        <f ca="1">IF(V93=1,"",IF(LEN(LOG入力!AS93)=0,"",LOG入力!AS93))</f>
        <v/>
      </c>
      <c r="GL93" s="378" t="str">
        <f t="shared" ca="1" si="256"/>
        <v/>
      </c>
      <c r="GM93" s="378" t="str">
        <f t="shared" ca="1" si="257"/>
        <v/>
      </c>
      <c r="GN93" s="74" t="str">
        <f t="shared" ca="1" si="258"/>
        <v/>
      </c>
      <c r="GO93" s="74" t="str">
        <f t="shared" ca="1" si="259"/>
        <v/>
      </c>
      <c r="GQ93" s="74" t="str">
        <f t="shared" ca="1" si="260"/>
        <v/>
      </c>
      <c r="GR93" s="74" t="str">
        <f t="shared" ca="1" si="261"/>
        <v/>
      </c>
      <c r="GS93" s="74" t="str">
        <f t="shared" ca="1" si="262"/>
        <v/>
      </c>
      <c r="GT93" s="74" t="str">
        <f t="shared" ca="1" si="263"/>
        <v/>
      </c>
      <c r="GU93" s="74" t="str">
        <f t="shared" ca="1" si="264"/>
        <v/>
      </c>
      <c r="GV93" s="74" t="str">
        <f t="shared" ca="1" si="265"/>
        <v/>
      </c>
      <c r="GX93" s="74" t="str">
        <f t="shared" ca="1" si="266"/>
        <v/>
      </c>
      <c r="GY93" s="74" t="str">
        <f t="shared" ca="1" si="267"/>
        <v/>
      </c>
      <c r="GZ93" s="74" t="str">
        <f ca="1">IF(V93=1,"",IF(LOG入力!BH93&gt;0,0,IF(GY93=0,0,IF((VALUE((TYPE(VALUE(J93)))))=16,0,IF(VALUE(J93)&lt;60,1,IF(VALUE(J93)&lt;100,0,IF(VALUE(J93)&lt;600,2,0)))))))</f>
        <v/>
      </c>
      <c r="HA93" s="74" t="str">
        <f t="shared" ca="1" si="268"/>
        <v/>
      </c>
      <c r="HB93" s="74" t="str">
        <f ca="1">IF(V93=1,"",IF(LOG入力!BH93&gt;0,0,IF(HA93=0,0,IF((VALUE((TYPE(VALUE(L93)))))=16,0,IF(VALUE(L93)&lt;60,1,IF(VALUE(L93)&lt;100,0,IF(VALUE(L93)&lt;600,2,0)))))))</f>
        <v/>
      </c>
      <c r="HD93" s="74" t="str">
        <f t="shared" ca="1" si="269"/>
        <v/>
      </c>
      <c r="HF93" s="74" t="str">
        <f t="shared" ca="1" si="270"/>
        <v/>
      </c>
      <c r="HG93" s="74" t="str">
        <f t="shared" ca="1" si="271"/>
        <v/>
      </c>
      <c r="HH93" s="74" t="str">
        <f t="shared" ca="1" si="272"/>
        <v/>
      </c>
      <c r="HI93" s="74" t="str">
        <f t="shared" ca="1" si="273"/>
        <v/>
      </c>
      <c r="HJ93" s="74" t="str">
        <f t="shared" ca="1" si="274"/>
        <v/>
      </c>
      <c r="HK93" s="74" t="str">
        <f t="shared" ca="1" si="275"/>
        <v/>
      </c>
      <c r="HL93" s="74" t="str">
        <f t="shared" ca="1" si="276"/>
        <v/>
      </c>
      <c r="HM93" s="74" t="str">
        <f t="shared" ca="1" si="277"/>
        <v/>
      </c>
      <c r="HN93" s="74" t="str">
        <f t="shared" ca="1" si="278"/>
        <v/>
      </c>
      <c r="HO93" s="529" t="str">
        <f t="shared" ca="1" si="279"/>
        <v/>
      </c>
      <c r="HP93" s="74" t="str">
        <f t="shared" ca="1" si="280"/>
        <v/>
      </c>
      <c r="HQ93" s="74" t="str">
        <f t="shared" ca="1" si="281"/>
        <v/>
      </c>
      <c r="HR93" s="74" t="str">
        <f t="shared" ca="1" si="282"/>
        <v/>
      </c>
      <c r="HS93" s="74" t="str">
        <f t="shared" ca="1" si="283"/>
        <v/>
      </c>
      <c r="HT93" s="74" t="str">
        <f ca="1">IF(V93=1,"",IF(LOG入力!BH93&gt;0,0,IF(DV93=1,0,IF(N93="0",0,IF(SUM(HD93:HS93)&gt;0,1,0)))))</f>
        <v/>
      </c>
    </row>
    <row r="94" spans="1:228" x14ac:dyDescent="0.15">
      <c r="A94" s="5"/>
      <c r="B94" s="532" t="str">
        <f t="shared" ca="1" si="142"/>
        <v/>
      </c>
      <c r="C94" s="534" t="str">
        <f ca="1">LOG入力!AP94</f>
        <v/>
      </c>
      <c r="D94" s="534" t="str">
        <f ca="1">LOG入力!AQ94</f>
        <v/>
      </c>
      <c r="E94" s="534" t="str">
        <f ca="1">LOG入力!AR94</f>
        <v/>
      </c>
      <c r="F94" s="535" t="str">
        <f t="shared" ca="1" si="143"/>
        <v/>
      </c>
      <c r="G94" s="585" t="str">
        <f ca="1">LOG入力!AT94</f>
        <v/>
      </c>
      <c r="H94" s="542" t="str">
        <f ca="1">LOG入力!AU94</f>
        <v/>
      </c>
      <c r="I94" s="542" t="str">
        <f ca="1">LOG入力!AV94</f>
        <v/>
      </c>
      <c r="J94" s="577" t="str">
        <f ca="1">LOG入力!AW94</f>
        <v/>
      </c>
      <c r="K94" s="578" t="str">
        <f ca="1">LOG入力!BJ94</f>
        <v/>
      </c>
      <c r="L94" s="577" t="str">
        <f ca="1">LOG入力!AY94</f>
        <v/>
      </c>
      <c r="M94" s="545" t="str">
        <f ca="1">LOG入力!BK94</f>
        <v/>
      </c>
      <c r="N94" s="512" t="str">
        <f ca="1">IF(V94=1,"",IF(LOG入力!AJ94=1,"1",LOG入力!BA94))</f>
        <v/>
      </c>
      <c r="O94" s="538" t="str">
        <f ca="1">IF(V94=1,"",IF(LEN(LOG入力!O94)=0,"",LOG入力!O94))</f>
        <v/>
      </c>
      <c r="P94" s="291" t="str">
        <f ca="1">IF(V94=1,"",IF($AA$4=1,"",IF(LOG入力!BG94=1,"",CONCATENATE($ER94,$FB94,$FL94,$FV94,$GF94))))</f>
        <v/>
      </c>
      <c r="Q94" s="291" t="str">
        <f ca="1">IF(V94=1,"",IF($AA$4=1,"",IF(LOG入力!BG94=1,"",CONCATENATE($ET94,$FD94,$FN94,$FX94,$GH94))))</f>
        <v/>
      </c>
      <c r="R94" s="573" t="str">
        <f ca="1">IF(V94=1,"",IF($AA$4=1,"",IF(LOG入力!BH94&gt;0,0,AA94)))</f>
        <v/>
      </c>
      <c r="S94" s="293" t="str">
        <f t="shared" ca="1" si="144"/>
        <v/>
      </c>
      <c r="T94" s="680"/>
      <c r="U94" s="38"/>
      <c r="V94" s="196">
        <f ca="1">LOG入力!AN94</f>
        <v>1</v>
      </c>
      <c r="W94" s="38"/>
      <c r="X94" s="516" t="str">
        <f t="shared" ca="1" si="145"/>
        <v/>
      </c>
      <c r="Y94" s="515" t="str">
        <f t="shared" ca="1" si="146"/>
        <v/>
      </c>
      <c r="Z94" s="518" t="str">
        <f t="shared" ca="1" si="147"/>
        <v/>
      </c>
      <c r="AA94" s="574" t="str">
        <f t="shared" ca="1" si="148"/>
        <v/>
      </c>
      <c r="AC94" s="6" t="str">
        <f t="shared" ca="1" si="149"/>
        <v/>
      </c>
      <c r="AD94" s="6" t="str">
        <f t="shared" ca="1" si="150"/>
        <v/>
      </c>
      <c r="AE94" s="6" t="str">
        <f t="shared" ca="1" si="151"/>
        <v/>
      </c>
      <c r="AF94" s="6" t="str">
        <f t="shared" ca="1" si="152"/>
        <v/>
      </c>
      <c r="AG94" s="6" t="str">
        <f t="shared" ca="1" si="153"/>
        <v/>
      </c>
      <c r="AH94" s="6" t="str">
        <f t="shared" ca="1" si="154"/>
        <v/>
      </c>
      <c r="AI94" s="6" t="str">
        <f t="shared" ca="1" si="155"/>
        <v/>
      </c>
      <c r="AJ94" s="6" t="str">
        <f t="shared" ca="1" si="156"/>
        <v/>
      </c>
      <c r="AK94" s="6" t="str">
        <f t="shared" ca="1" si="157"/>
        <v/>
      </c>
      <c r="AL94" s="6" t="str">
        <f t="shared" ca="1" si="158"/>
        <v/>
      </c>
      <c r="AM94" s="6" t="str">
        <f t="shared" ca="1" si="159"/>
        <v/>
      </c>
      <c r="AN94" s="6" t="str">
        <f t="shared" ca="1" si="160"/>
        <v/>
      </c>
      <c r="AO94" s="6" t="str">
        <f t="shared" ca="1" si="161"/>
        <v/>
      </c>
      <c r="AP94" s="6" t="str">
        <f t="shared" ca="1" si="162"/>
        <v/>
      </c>
      <c r="AQ94" s="6" t="str">
        <f t="shared" ca="1" si="163"/>
        <v/>
      </c>
      <c r="AR94" s="6" t="str">
        <f t="shared" ca="1" si="164"/>
        <v/>
      </c>
      <c r="AS94" s="6" t="str">
        <f t="shared" ca="1" si="165"/>
        <v/>
      </c>
      <c r="AT94" s="6" t="str">
        <f t="shared" ca="1" si="166"/>
        <v/>
      </c>
      <c r="AU94" s="6" t="str">
        <f t="shared" ca="1" si="167"/>
        <v/>
      </c>
      <c r="AV94" s="6" t="str">
        <f t="shared" ca="1" si="168"/>
        <v/>
      </c>
      <c r="AW94" s="6" t="str">
        <f t="shared" ca="1" si="169"/>
        <v/>
      </c>
      <c r="AY94" s="6" t="str">
        <f t="shared" ca="1" si="170"/>
        <v/>
      </c>
      <c r="AZ94" s="6" t="str">
        <f t="shared" ca="1" si="171"/>
        <v/>
      </c>
      <c r="BA94" s="6" t="str">
        <f t="shared" ca="1" si="172"/>
        <v/>
      </c>
      <c r="BB94" s="6" t="str">
        <f t="shared" ca="1" si="173"/>
        <v/>
      </c>
      <c r="BC94" s="6" t="str">
        <f t="shared" ca="1" si="174"/>
        <v/>
      </c>
      <c r="BD94" s="6" t="str">
        <f t="shared" ca="1" si="175"/>
        <v/>
      </c>
      <c r="BE94" s="6" t="str">
        <f t="shared" ca="1" si="176"/>
        <v/>
      </c>
      <c r="BF94" s="6" t="str">
        <f t="shared" ca="1" si="177"/>
        <v/>
      </c>
      <c r="BG94" s="6" t="str">
        <f t="shared" ca="1" si="178"/>
        <v/>
      </c>
      <c r="BH94" s="6" t="str">
        <f t="shared" ca="1" si="179"/>
        <v/>
      </c>
      <c r="BI94" s="6" t="str">
        <f t="shared" ca="1" si="180"/>
        <v/>
      </c>
      <c r="BJ94" s="6" t="str">
        <f t="shared" ca="1" si="181"/>
        <v/>
      </c>
      <c r="BK94" s="6" t="str">
        <f t="shared" ca="1" si="182"/>
        <v/>
      </c>
      <c r="BL94" s="6" t="str">
        <f t="shared" ca="1" si="183"/>
        <v/>
      </c>
      <c r="BM94" s="6" t="str">
        <f t="shared" ca="1" si="184"/>
        <v/>
      </c>
      <c r="BN94" s="6" t="str">
        <f t="shared" ca="1" si="185"/>
        <v/>
      </c>
      <c r="BO94" s="6" t="str">
        <f t="shared" ca="1" si="186"/>
        <v/>
      </c>
      <c r="BP94" s="6" t="str">
        <f t="shared" ca="1" si="187"/>
        <v/>
      </c>
      <c r="BQ94" s="6" t="str">
        <f t="shared" ca="1" si="188"/>
        <v/>
      </c>
      <c r="BR94" s="6" t="str">
        <f t="shared" ca="1" si="189"/>
        <v/>
      </c>
      <c r="BS94" s="6" t="str">
        <f t="shared" ca="1" si="190"/>
        <v/>
      </c>
      <c r="BU94" s="6" t="str">
        <f t="shared" ca="1" si="191"/>
        <v/>
      </c>
      <c r="BW94" s="515" t="str">
        <f t="shared" ca="1" si="192"/>
        <v/>
      </c>
      <c r="BX94" s="515">
        <f t="shared" ca="1" si="193"/>
        <v>0</v>
      </c>
      <c r="BY94" s="515" t="str">
        <f t="shared" ca="1" si="194"/>
        <v/>
      </c>
      <c r="CA94" s="6">
        <f t="shared" ca="1" si="195"/>
        <v>1</v>
      </c>
      <c r="CC94" s="523" t="str">
        <f t="shared" ca="1" si="196"/>
        <v/>
      </c>
      <c r="CE94" s="6" t="str">
        <f t="shared" ca="1" si="197"/>
        <v/>
      </c>
      <c r="CG94" s="524" t="str">
        <f ca="1">IF(V94=1,"",IF($AA$4=1,"",IF(LOG入力!BH94&gt;0,"",IF(N94=0,"",IF(HT94=0,"","★")))))</f>
        <v/>
      </c>
      <c r="CI94" s="74" t="str">
        <f t="shared" ca="1" si="198"/>
        <v/>
      </c>
      <c r="CK94" s="525" t="str">
        <f ca="1">IF(V94=1,"",IF(LOG入力!BH94&gt;0,1,0))</f>
        <v/>
      </c>
      <c r="CL94" s="74" t="str">
        <f t="shared" ca="1" si="199"/>
        <v/>
      </c>
      <c r="CN94" s="74" t="str">
        <f t="shared" ca="1" si="200"/>
        <v/>
      </c>
      <c r="CO94" s="74" t="str">
        <f t="shared" ca="1" si="201"/>
        <v/>
      </c>
      <c r="CQ94" s="74" t="str">
        <f t="shared" ca="1" si="202"/>
        <v/>
      </c>
      <c r="CR94" s="74" t="str">
        <f t="shared" ca="1" si="203"/>
        <v/>
      </c>
      <c r="CS94" s="74" t="str">
        <f t="shared" ca="1" si="204"/>
        <v/>
      </c>
      <c r="CT94" s="74" t="str">
        <f t="shared" ca="1" si="205"/>
        <v/>
      </c>
      <c r="CU94" s="74" t="str">
        <f t="shared" ca="1" si="206"/>
        <v/>
      </c>
      <c r="CV94" s="74" t="str">
        <f t="shared" ca="1" si="207"/>
        <v/>
      </c>
      <c r="CW94" s="74" t="str">
        <f t="shared" ca="1" si="208"/>
        <v/>
      </c>
      <c r="CX94" s="74" t="str">
        <f t="shared" ca="1" si="209"/>
        <v/>
      </c>
      <c r="CY94" s="74" t="str">
        <f t="shared" ca="1" si="210"/>
        <v/>
      </c>
      <c r="CZ94" s="74" t="str">
        <f t="shared" ca="1" si="211"/>
        <v/>
      </c>
      <c r="DA94" s="74" t="str">
        <f t="shared" ca="1" si="212"/>
        <v/>
      </c>
      <c r="DB94" s="74" t="str">
        <f t="shared" ca="1" si="213"/>
        <v/>
      </c>
      <c r="DD94" s="74" t="str">
        <f t="shared" ca="1" si="214"/>
        <v/>
      </c>
      <c r="DE94" s="74" t="str">
        <f t="shared" ca="1" si="215"/>
        <v/>
      </c>
      <c r="DF94" s="74" t="str">
        <f t="shared" ca="1" si="216"/>
        <v/>
      </c>
      <c r="DG94" s="74" t="str">
        <f t="shared" ca="1" si="217"/>
        <v/>
      </c>
      <c r="DH94" s="74" t="str">
        <f t="shared" ca="1" si="218"/>
        <v/>
      </c>
      <c r="DI94" s="74" t="str">
        <f t="shared" ca="1" si="219"/>
        <v/>
      </c>
      <c r="DJ94" s="74" t="str">
        <f t="shared" ca="1" si="220"/>
        <v/>
      </c>
      <c r="DK94" s="74" t="str">
        <f t="shared" ca="1" si="221"/>
        <v/>
      </c>
      <c r="DL94" s="74" t="str">
        <f t="shared" ca="1" si="222"/>
        <v/>
      </c>
      <c r="DM94" s="74" t="str">
        <f t="shared" ca="1" si="223"/>
        <v/>
      </c>
      <c r="DN94" s="74" t="str">
        <f t="shared" ca="1" si="224"/>
        <v/>
      </c>
      <c r="DO94" s="74" t="str">
        <f t="shared" ca="1" si="225"/>
        <v/>
      </c>
      <c r="DQ94" s="74" t="str">
        <f t="shared" ca="1" si="226"/>
        <v/>
      </c>
      <c r="DS94" s="74" t="str">
        <f t="shared" ca="1" si="227"/>
        <v/>
      </c>
      <c r="DT94" s="74" t="str">
        <f t="shared" ca="1" si="228"/>
        <v/>
      </c>
      <c r="DV94" s="525" t="str">
        <f t="shared" ca="1" si="229"/>
        <v/>
      </c>
      <c r="DW94" s="74" t="str">
        <f t="shared" ca="1" si="230"/>
        <v/>
      </c>
      <c r="DX94" s="485" t="str">
        <f t="shared" ca="1" si="231"/>
        <v/>
      </c>
      <c r="DY94" s="74" t="str">
        <f t="shared" ca="1" si="232"/>
        <v/>
      </c>
      <c r="DZ94" s="74" t="str">
        <f t="shared" ca="1" si="233"/>
        <v/>
      </c>
      <c r="EA94" s="74" t="str">
        <f t="shared" ca="1" si="234"/>
        <v/>
      </c>
      <c r="EC94" s="74" t="str">
        <f t="shared" ca="1" si="235"/>
        <v/>
      </c>
      <c r="ED94" s="74" t="str">
        <f t="shared" ca="1" si="236"/>
        <v/>
      </c>
      <c r="EE94" s="74" t="str">
        <f t="shared" ca="1" si="237"/>
        <v/>
      </c>
      <c r="EG94" s="479" t="str">
        <f ca="1">IF(V94=1,"",IF(LOG入力!BH94&gt;0,0,IF(CG94="★",0,IF(R94=1,0,IF(N94=0,0,1)))))</f>
        <v/>
      </c>
      <c r="EH94" s="483" t="str">
        <f t="shared" ca="1" si="238"/>
        <v/>
      </c>
      <c r="EI94" s="483" t="str">
        <f t="shared" ca="1" si="239"/>
        <v/>
      </c>
      <c r="EJ94" s="483" t="str">
        <f t="shared" ca="1" si="240"/>
        <v/>
      </c>
      <c r="EL94" s="71">
        <f t="shared" ca="1" si="241"/>
        <v>0</v>
      </c>
      <c r="EM94" s="6">
        <f t="shared" ca="1" si="242"/>
        <v>0</v>
      </c>
      <c r="EN94" s="6" t="str">
        <f t="shared" ca="1" si="243"/>
        <v/>
      </c>
      <c r="EO94" s="6">
        <f ca="1">IF(LOG入力!BH94&gt;0,0,IF(EM94=0,0,(IF(COUNTIF($EN$19:EN94,EN94)=1,IF($FS$3="N",1,IF(EH94=1,1,0))))))</f>
        <v>0</v>
      </c>
      <c r="EP94" s="6" t="str">
        <f ca="1">IF(LOG入力!BH94&gt;0,"",IF(EO94=1,$X94,""))</f>
        <v/>
      </c>
      <c r="EQ94" s="6" t="str">
        <f ca="1">IF(LOG入力!BH94&gt;0,"",IF(EO94=1,$Y94,""))</f>
        <v/>
      </c>
      <c r="ER94" s="520" t="str">
        <f ca="1">IF(LOG入力!BH94&gt;0,"",IF(COUNTIF($EP$19:$EP94,EP94)=1,EP94,""))</f>
        <v/>
      </c>
      <c r="ES94" s="520">
        <f ca="1">IF(LOG入力!BH94&gt;0,0,IF((EL94=1),IF(($ER94=""),0,1),0))</f>
        <v>0</v>
      </c>
      <c r="ET94" s="520" t="str">
        <f ca="1">IF(LOG入力!BH94&gt;0,"",IF(COUNTIF($EQ$19:EQ94,EQ94)=1,EQ94,""))</f>
        <v/>
      </c>
      <c r="EU94" s="539">
        <f ca="1">IF(LOG入力!BH94&gt;0,0,IF((EL94=1),IF(($ET94=""),0,1),0))</f>
        <v>0</v>
      </c>
      <c r="EV94" s="71">
        <f t="shared" ca="1" si="244"/>
        <v>0</v>
      </c>
      <c r="EW94" s="6">
        <f t="shared" ca="1" si="245"/>
        <v>0</v>
      </c>
      <c r="EX94" s="6" t="str">
        <f t="shared" ca="1" si="246"/>
        <v/>
      </c>
      <c r="EY94" s="6">
        <f ca="1">IF(LOG入力!BH94&gt;0,0,IF(EW94=0,0,(IF(COUNTIF($EX$19:EX94,EX94)=1,IF($FS$3="N",1,IF(EH94=1,1,0))))))</f>
        <v>0</v>
      </c>
      <c r="EZ94" s="6" t="str">
        <f ca="1">IF(LOG入力!BH94&gt;0,"",IF(EY94=1,$X94,""))</f>
        <v/>
      </c>
      <c r="FA94" s="6" t="str">
        <f ca="1">IF(LOG入力!BH94&gt;0,"",IF(EY94=1,$Y94,""))</f>
        <v/>
      </c>
      <c r="FB94" s="6" t="str">
        <f ca="1">IF(LOG入力!BH94&gt;0,"",IF(COUNTIF($EZ$19:$EZ94,EZ94)=1,EZ94,""))</f>
        <v/>
      </c>
      <c r="FC94" s="6">
        <f ca="1">IF(LOG入力!BH94&gt;0,0,IF((EV94=1),IF(($FB94=""),0,1),0))</f>
        <v>0</v>
      </c>
      <c r="FD94" s="6" t="str">
        <f ca="1">IF(LOG入力!BH94&gt;0,"",IF(COUNTIF($FA$19:FA94,FA94)=1,FA94,""))</f>
        <v/>
      </c>
      <c r="FE94" s="72">
        <f ca="1">IF(LOG入力!BH94&gt;0,0,IF((EV94=1),IF(($FD94=""),0,1),0))</f>
        <v>0</v>
      </c>
      <c r="FF94" s="71">
        <f t="shared" ca="1" si="247"/>
        <v>0</v>
      </c>
      <c r="FG94" s="6">
        <f t="shared" ca="1" si="248"/>
        <v>0</v>
      </c>
      <c r="FH94" s="6" t="str">
        <f t="shared" ca="1" si="249"/>
        <v/>
      </c>
      <c r="FI94" s="6">
        <f ca="1">IF(LOG入力!BH94&gt;0,0,IF(FG94=0,0,(IF(COUNTIF($FH$19:FH94,FH94)=1,IF($FS$3="N",1,IF(EH94=1,1,0))))))</f>
        <v>0</v>
      </c>
      <c r="FJ94" s="6" t="str">
        <f ca="1">IF(LOG入力!BH94&gt;0,"",IF(FI94=1,$X94,""))</f>
        <v/>
      </c>
      <c r="FK94" s="6" t="str">
        <f ca="1">IF(LOG入力!BH94&gt;0,"",IF(FI94=1,$Y94,""))</f>
        <v/>
      </c>
      <c r="FL94" s="6" t="str">
        <f ca="1">IF(LOG入力!BH94&gt;0,"",IF(COUNTIF($FJ$19:$FJ94,FJ94)=1,FJ94,""))</f>
        <v/>
      </c>
      <c r="FM94" s="6">
        <f ca="1">IF(LOG入力!BH94&gt;0,0,IF((FF94=1),IF(($FL94=""),0,1),0))</f>
        <v>0</v>
      </c>
      <c r="FN94" s="6" t="str">
        <f ca="1">IF(LOG入力!BH94&gt;0,"",IF(COUNTIF($FK$19:FK94,FK94)=1,FK94,""))</f>
        <v/>
      </c>
      <c r="FO94" s="72">
        <f ca="1">IF(LOG入力!BH94&gt;0,0,IF((FF94=1),IF(($FN94=""),0,1),0))</f>
        <v>0</v>
      </c>
      <c r="FP94" s="71">
        <f t="shared" ca="1" si="250"/>
        <v>0</v>
      </c>
      <c r="FQ94" s="6">
        <f t="shared" ca="1" si="251"/>
        <v>0</v>
      </c>
      <c r="FR94" s="6" t="str">
        <f t="shared" ca="1" si="252"/>
        <v/>
      </c>
      <c r="FS94" s="6">
        <f ca="1">IF(LOG入力!BH94&gt;0,0,IF(FQ94=0,0,(IF(COUNTIF($FR$19:FR94,FR94)=1,IF($FS$3="N",1,IF(EH94=1,1,0))))))</f>
        <v>0</v>
      </c>
      <c r="FT94" s="6" t="str">
        <f ca="1">IF(LOG入力!BH94&gt;0,"",IF(FS94=1,$X94,""))</f>
        <v/>
      </c>
      <c r="FU94" s="6" t="str">
        <f ca="1">IF(LOG入力!BH94&gt;0,"",IF(FS94=1,$Y94,""))</f>
        <v/>
      </c>
      <c r="FV94" s="6" t="str">
        <f ca="1">IF(LOG入力!BH94&gt;0,"",IF(COUNTIF($FT$19:$FT94,FT94)=1,FT94,""))</f>
        <v/>
      </c>
      <c r="FW94" s="6">
        <f ca="1">IF(LOG入力!BH94&gt;0,0,IF((FP94=1),IF(($FV94=""),0,1),0))</f>
        <v>0</v>
      </c>
      <c r="FX94" s="6" t="str">
        <f ca="1">IF(LOG入力!BH94&gt;0,"",IF(COUNTIF($FU$19:FU94,FU94)=1,FU94,""))</f>
        <v/>
      </c>
      <c r="FY94" s="72">
        <f ca="1">IF(LOG入力!BH94&gt;0,0,IF((FP94=1),IF(($FX94=""),0,1),0))</f>
        <v>0</v>
      </c>
      <c r="FZ94" s="71">
        <f t="shared" ca="1" si="253"/>
        <v>0</v>
      </c>
      <c r="GA94" s="6">
        <f t="shared" ca="1" si="254"/>
        <v>0</v>
      </c>
      <c r="GB94" s="6" t="str">
        <f t="shared" ca="1" si="255"/>
        <v/>
      </c>
      <c r="GC94" s="6">
        <f ca="1">IF(LOG入力!BH94&gt;0,0,IF(GA94=0,0,(IF(COUNTIF($GB$19:GB94,GB94)=1,IF($FS$3="N",1,IF(EH94=1,1,0))))))</f>
        <v>0</v>
      </c>
      <c r="GD94" s="6" t="str">
        <f ca="1">IF(LOG入力!BH94&gt;0,"",IF(GC94=1,$X94,""))</f>
        <v/>
      </c>
      <c r="GE94" s="6" t="str">
        <f ca="1">IF(LOG入力!BH94&gt;0,"",IF(GC94=1,$Y94,""))</f>
        <v/>
      </c>
      <c r="GF94" s="6" t="str">
        <f ca="1">IF(LOG入力!BH94&gt;0,"",IF(COUNTIF($GD$19:$GD94,GD94)=1,GD94,""))</f>
        <v/>
      </c>
      <c r="GG94" s="6">
        <f ca="1">IF(LOG入力!BH94&gt;0,0,IF((FZ94=1),IF(($GF94=""),0,1),0))</f>
        <v>0</v>
      </c>
      <c r="GH94" s="6" t="str">
        <f ca="1">IF(LOG入力!BH94&gt;0,"",IF(COUNTIF($GE$19:GE94,GE94)=1,GE94,""))</f>
        <v/>
      </c>
      <c r="GI94" s="72">
        <f ca="1">IF(LOG入力!BH94&gt;0,0,IF((FZ94=1),IF(($GH94=""),0,1),0))</f>
        <v>0</v>
      </c>
      <c r="GK94" s="455" t="str">
        <f ca="1">IF(V94=1,"",IF(LEN(LOG入力!AS94)=0,"",LOG入力!AS94))</f>
        <v/>
      </c>
      <c r="GL94" s="378" t="str">
        <f t="shared" ca="1" si="256"/>
        <v/>
      </c>
      <c r="GM94" s="378" t="str">
        <f t="shared" ca="1" si="257"/>
        <v/>
      </c>
      <c r="GN94" s="74" t="str">
        <f t="shared" ca="1" si="258"/>
        <v/>
      </c>
      <c r="GO94" s="74" t="str">
        <f t="shared" ca="1" si="259"/>
        <v/>
      </c>
      <c r="GQ94" s="74" t="str">
        <f t="shared" ca="1" si="260"/>
        <v/>
      </c>
      <c r="GR94" s="74" t="str">
        <f t="shared" ca="1" si="261"/>
        <v/>
      </c>
      <c r="GS94" s="74" t="str">
        <f t="shared" ca="1" si="262"/>
        <v/>
      </c>
      <c r="GT94" s="74" t="str">
        <f t="shared" ca="1" si="263"/>
        <v/>
      </c>
      <c r="GU94" s="74" t="str">
        <f t="shared" ca="1" si="264"/>
        <v/>
      </c>
      <c r="GV94" s="74" t="str">
        <f t="shared" ca="1" si="265"/>
        <v/>
      </c>
      <c r="GX94" s="74" t="str">
        <f t="shared" ca="1" si="266"/>
        <v/>
      </c>
      <c r="GY94" s="74" t="str">
        <f t="shared" ca="1" si="267"/>
        <v/>
      </c>
      <c r="GZ94" s="74" t="str">
        <f ca="1">IF(V94=1,"",IF(LOG入力!BH94&gt;0,0,IF(GY94=0,0,IF((VALUE((TYPE(VALUE(J94)))))=16,0,IF(VALUE(J94)&lt;60,1,IF(VALUE(J94)&lt;100,0,IF(VALUE(J94)&lt;600,2,0)))))))</f>
        <v/>
      </c>
      <c r="HA94" s="74" t="str">
        <f t="shared" ca="1" si="268"/>
        <v/>
      </c>
      <c r="HB94" s="74" t="str">
        <f ca="1">IF(V94=1,"",IF(LOG入力!BH94&gt;0,0,IF(HA94=0,0,IF((VALUE((TYPE(VALUE(L94)))))=16,0,IF(VALUE(L94)&lt;60,1,IF(VALUE(L94)&lt;100,0,IF(VALUE(L94)&lt;600,2,0)))))))</f>
        <v/>
      </c>
      <c r="HD94" s="74" t="str">
        <f t="shared" ca="1" si="269"/>
        <v/>
      </c>
      <c r="HF94" s="74" t="str">
        <f t="shared" ca="1" si="270"/>
        <v/>
      </c>
      <c r="HG94" s="74" t="str">
        <f t="shared" ca="1" si="271"/>
        <v/>
      </c>
      <c r="HH94" s="74" t="str">
        <f t="shared" ca="1" si="272"/>
        <v/>
      </c>
      <c r="HI94" s="74" t="str">
        <f t="shared" ca="1" si="273"/>
        <v/>
      </c>
      <c r="HJ94" s="74" t="str">
        <f t="shared" ca="1" si="274"/>
        <v/>
      </c>
      <c r="HK94" s="74" t="str">
        <f t="shared" ca="1" si="275"/>
        <v/>
      </c>
      <c r="HL94" s="74" t="str">
        <f t="shared" ca="1" si="276"/>
        <v/>
      </c>
      <c r="HM94" s="74" t="str">
        <f t="shared" ca="1" si="277"/>
        <v/>
      </c>
      <c r="HN94" s="74" t="str">
        <f t="shared" ca="1" si="278"/>
        <v/>
      </c>
      <c r="HO94" s="529" t="str">
        <f t="shared" ca="1" si="279"/>
        <v/>
      </c>
      <c r="HP94" s="74" t="str">
        <f t="shared" ca="1" si="280"/>
        <v/>
      </c>
      <c r="HQ94" s="74" t="str">
        <f t="shared" ca="1" si="281"/>
        <v/>
      </c>
      <c r="HR94" s="74" t="str">
        <f t="shared" ca="1" si="282"/>
        <v/>
      </c>
      <c r="HS94" s="74" t="str">
        <f t="shared" ca="1" si="283"/>
        <v/>
      </c>
      <c r="HT94" s="74" t="str">
        <f ca="1">IF(V94=1,"",IF(LOG入力!BH94&gt;0,0,IF(DV94=1,0,IF(N94="0",0,IF(SUM(HD94:HS94)&gt;0,1,0)))))</f>
        <v/>
      </c>
    </row>
    <row r="95" spans="1:228" x14ac:dyDescent="0.15">
      <c r="A95" s="5"/>
      <c r="B95" s="532" t="str">
        <f t="shared" ca="1" si="142"/>
        <v/>
      </c>
      <c r="C95" s="534" t="str">
        <f ca="1">LOG入力!AP95</f>
        <v/>
      </c>
      <c r="D95" s="534" t="str">
        <f ca="1">LOG入力!AQ95</f>
        <v/>
      </c>
      <c r="E95" s="534" t="str">
        <f ca="1">LOG入力!AR95</f>
        <v/>
      </c>
      <c r="F95" s="535" t="str">
        <f t="shared" ca="1" si="143"/>
        <v/>
      </c>
      <c r="G95" s="585" t="str">
        <f ca="1">LOG入力!AT95</f>
        <v/>
      </c>
      <c r="H95" s="542" t="str">
        <f ca="1">LOG入力!AU95</f>
        <v/>
      </c>
      <c r="I95" s="542" t="str">
        <f ca="1">LOG入力!AV95</f>
        <v/>
      </c>
      <c r="J95" s="577" t="str">
        <f ca="1">LOG入力!AW95</f>
        <v/>
      </c>
      <c r="K95" s="578" t="str">
        <f ca="1">LOG入力!BJ95</f>
        <v/>
      </c>
      <c r="L95" s="577" t="str">
        <f ca="1">LOG入力!AY95</f>
        <v/>
      </c>
      <c r="M95" s="545" t="str">
        <f ca="1">LOG入力!BK95</f>
        <v/>
      </c>
      <c r="N95" s="512" t="str">
        <f ca="1">IF(V95=1,"",IF(LOG入力!AJ95=1,"1",LOG入力!BA95))</f>
        <v/>
      </c>
      <c r="O95" s="538" t="str">
        <f ca="1">IF(V95=1,"",IF(LEN(LOG入力!O95)=0,"",LOG入力!O95))</f>
        <v/>
      </c>
      <c r="P95" s="291" t="str">
        <f ca="1">IF(V95=1,"",IF($AA$4=1,"",IF(LOG入力!BG95=1,"",CONCATENATE($ER95,$FB95,$FL95,$FV95,$GF95))))</f>
        <v/>
      </c>
      <c r="Q95" s="291" t="str">
        <f ca="1">IF(V95=1,"",IF($AA$4=1,"",IF(LOG入力!BG95=1,"",CONCATENATE($ET95,$FD95,$FN95,$FX95,$GH95))))</f>
        <v/>
      </c>
      <c r="R95" s="573" t="str">
        <f ca="1">IF(V95=1,"",IF($AA$4=1,"",IF(LOG入力!BH95&gt;0,0,AA95)))</f>
        <v/>
      </c>
      <c r="S95" s="293" t="str">
        <f t="shared" ca="1" si="144"/>
        <v/>
      </c>
      <c r="T95" s="680"/>
      <c r="U95" s="38"/>
      <c r="V95" s="196">
        <f ca="1">LOG入力!AN95</f>
        <v>1</v>
      </c>
      <c r="W95" s="38"/>
      <c r="X95" s="516" t="str">
        <f t="shared" ca="1" si="145"/>
        <v/>
      </c>
      <c r="Y95" s="515" t="str">
        <f t="shared" ca="1" si="146"/>
        <v/>
      </c>
      <c r="Z95" s="518" t="str">
        <f t="shared" ca="1" si="147"/>
        <v/>
      </c>
      <c r="AA95" s="574" t="str">
        <f t="shared" ca="1" si="148"/>
        <v/>
      </c>
      <c r="AC95" s="6" t="str">
        <f t="shared" ca="1" si="149"/>
        <v/>
      </c>
      <c r="AD95" s="6" t="str">
        <f t="shared" ca="1" si="150"/>
        <v/>
      </c>
      <c r="AE95" s="6" t="str">
        <f t="shared" ca="1" si="151"/>
        <v/>
      </c>
      <c r="AF95" s="6" t="str">
        <f t="shared" ca="1" si="152"/>
        <v/>
      </c>
      <c r="AG95" s="6" t="str">
        <f t="shared" ca="1" si="153"/>
        <v/>
      </c>
      <c r="AH95" s="6" t="str">
        <f t="shared" ca="1" si="154"/>
        <v/>
      </c>
      <c r="AI95" s="6" t="str">
        <f t="shared" ca="1" si="155"/>
        <v/>
      </c>
      <c r="AJ95" s="6" t="str">
        <f t="shared" ca="1" si="156"/>
        <v/>
      </c>
      <c r="AK95" s="6" t="str">
        <f t="shared" ca="1" si="157"/>
        <v/>
      </c>
      <c r="AL95" s="6" t="str">
        <f t="shared" ca="1" si="158"/>
        <v/>
      </c>
      <c r="AM95" s="6" t="str">
        <f t="shared" ca="1" si="159"/>
        <v/>
      </c>
      <c r="AN95" s="6" t="str">
        <f t="shared" ca="1" si="160"/>
        <v/>
      </c>
      <c r="AO95" s="6" t="str">
        <f t="shared" ca="1" si="161"/>
        <v/>
      </c>
      <c r="AP95" s="6" t="str">
        <f t="shared" ca="1" si="162"/>
        <v/>
      </c>
      <c r="AQ95" s="6" t="str">
        <f t="shared" ca="1" si="163"/>
        <v/>
      </c>
      <c r="AR95" s="6" t="str">
        <f t="shared" ca="1" si="164"/>
        <v/>
      </c>
      <c r="AS95" s="6" t="str">
        <f t="shared" ca="1" si="165"/>
        <v/>
      </c>
      <c r="AT95" s="6" t="str">
        <f t="shared" ca="1" si="166"/>
        <v/>
      </c>
      <c r="AU95" s="6" t="str">
        <f t="shared" ca="1" si="167"/>
        <v/>
      </c>
      <c r="AV95" s="6" t="str">
        <f t="shared" ca="1" si="168"/>
        <v/>
      </c>
      <c r="AW95" s="6" t="str">
        <f t="shared" ca="1" si="169"/>
        <v/>
      </c>
      <c r="AY95" s="6" t="str">
        <f t="shared" ca="1" si="170"/>
        <v/>
      </c>
      <c r="AZ95" s="6" t="str">
        <f t="shared" ca="1" si="171"/>
        <v/>
      </c>
      <c r="BA95" s="6" t="str">
        <f t="shared" ca="1" si="172"/>
        <v/>
      </c>
      <c r="BB95" s="6" t="str">
        <f t="shared" ca="1" si="173"/>
        <v/>
      </c>
      <c r="BC95" s="6" t="str">
        <f t="shared" ca="1" si="174"/>
        <v/>
      </c>
      <c r="BD95" s="6" t="str">
        <f t="shared" ca="1" si="175"/>
        <v/>
      </c>
      <c r="BE95" s="6" t="str">
        <f t="shared" ca="1" si="176"/>
        <v/>
      </c>
      <c r="BF95" s="6" t="str">
        <f t="shared" ca="1" si="177"/>
        <v/>
      </c>
      <c r="BG95" s="6" t="str">
        <f t="shared" ca="1" si="178"/>
        <v/>
      </c>
      <c r="BH95" s="6" t="str">
        <f t="shared" ca="1" si="179"/>
        <v/>
      </c>
      <c r="BI95" s="6" t="str">
        <f t="shared" ca="1" si="180"/>
        <v/>
      </c>
      <c r="BJ95" s="6" t="str">
        <f t="shared" ca="1" si="181"/>
        <v/>
      </c>
      <c r="BK95" s="6" t="str">
        <f t="shared" ca="1" si="182"/>
        <v/>
      </c>
      <c r="BL95" s="6" t="str">
        <f t="shared" ca="1" si="183"/>
        <v/>
      </c>
      <c r="BM95" s="6" t="str">
        <f t="shared" ca="1" si="184"/>
        <v/>
      </c>
      <c r="BN95" s="6" t="str">
        <f t="shared" ca="1" si="185"/>
        <v/>
      </c>
      <c r="BO95" s="6" t="str">
        <f t="shared" ca="1" si="186"/>
        <v/>
      </c>
      <c r="BP95" s="6" t="str">
        <f t="shared" ca="1" si="187"/>
        <v/>
      </c>
      <c r="BQ95" s="6" t="str">
        <f t="shared" ca="1" si="188"/>
        <v/>
      </c>
      <c r="BR95" s="6" t="str">
        <f t="shared" ca="1" si="189"/>
        <v/>
      </c>
      <c r="BS95" s="6" t="str">
        <f t="shared" ca="1" si="190"/>
        <v/>
      </c>
      <c r="BU95" s="6" t="str">
        <f t="shared" ca="1" si="191"/>
        <v/>
      </c>
      <c r="BW95" s="515" t="str">
        <f t="shared" ca="1" si="192"/>
        <v/>
      </c>
      <c r="BX95" s="515">
        <f t="shared" ca="1" si="193"/>
        <v>0</v>
      </c>
      <c r="BY95" s="515" t="str">
        <f t="shared" ca="1" si="194"/>
        <v/>
      </c>
      <c r="CA95" s="6">
        <f t="shared" ca="1" si="195"/>
        <v>1</v>
      </c>
      <c r="CC95" s="523" t="str">
        <f t="shared" ca="1" si="196"/>
        <v/>
      </c>
      <c r="CE95" s="6" t="str">
        <f t="shared" ca="1" si="197"/>
        <v/>
      </c>
      <c r="CG95" s="524" t="str">
        <f ca="1">IF(V95=1,"",IF($AA$4=1,"",IF(LOG入力!BH95&gt;0,"",IF(N95=0,"",IF(HT95=0,"","★")))))</f>
        <v/>
      </c>
      <c r="CI95" s="74" t="str">
        <f t="shared" ca="1" si="198"/>
        <v/>
      </c>
      <c r="CK95" s="525" t="str">
        <f ca="1">IF(V95=1,"",IF(LOG入力!BH95&gt;0,1,0))</f>
        <v/>
      </c>
      <c r="CL95" s="74" t="str">
        <f t="shared" ca="1" si="199"/>
        <v/>
      </c>
      <c r="CN95" s="74" t="str">
        <f t="shared" ca="1" si="200"/>
        <v/>
      </c>
      <c r="CO95" s="74" t="str">
        <f t="shared" ca="1" si="201"/>
        <v/>
      </c>
      <c r="CQ95" s="74" t="str">
        <f t="shared" ca="1" si="202"/>
        <v/>
      </c>
      <c r="CR95" s="74" t="str">
        <f t="shared" ca="1" si="203"/>
        <v/>
      </c>
      <c r="CS95" s="74" t="str">
        <f t="shared" ca="1" si="204"/>
        <v/>
      </c>
      <c r="CT95" s="74" t="str">
        <f t="shared" ca="1" si="205"/>
        <v/>
      </c>
      <c r="CU95" s="74" t="str">
        <f t="shared" ca="1" si="206"/>
        <v/>
      </c>
      <c r="CV95" s="74" t="str">
        <f t="shared" ca="1" si="207"/>
        <v/>
      </c>
      <c r="CW95" s="74" t="str">
        <f t="shared" ca="1" si="208"/>
        <v/>
      </c>
      <c r="CX95" s="74" t="str">
        <f t="shared" ca="1" si="209"/>
        <v/>
      </c>
      <c r="CY95" s="74" t="str">
        <f t="shared" ca="1" si="210"/>
        <v/>
      </c>
      <c r="CZ95" s="74" t="str">
        <f t="shared" ca="1" si="211"/>
        <v/>
      </c>
      <c r="DA95" s="74" t="str">
        <f t="shared" ca="1" si="212"/>
        <v/>
      </c>
      <c r="DB95" s="74" t="str">
        <f t="shared" ca="1" si="213"/>
        <v/>
      </c>
      <c r="DD95" s="74" t="str">
        <f t="shared" ca="1" si="214"/>
        <v/>
      </c>
      <c r="DE95" s="74" t="str">
        <f t="shared" ca="1" si="215"/>
        <v/>
      </c>
      <c r="DF95" s="74" t="str">
        <f t="shared" ca="1" si="216"/>
        <v/>
      </c>
      <c r="DG95" s="74" t="str">
        <f t="shared" ca="1" si="217"/>
        <v/>
      </c>
      <c r="DH95" s="74" t="str">
        <f t="shared" ca="1" si="218"/>
        <v/>
      </c>
      <c r="DI95" s="74" t="str">
        <f t="shared" ca="1" si="219"/>
        <v/>
      </c>
      <c r="DJ95" s="74" t="str">
        <f t="shared" ca="1" si="220"/>
        <v/>
      </c>
      <c r="DK95" s="74" t="str">
        <f t="shared" ca="1" si="221"/>
        <v/>
      </c>
      <c r="DL95" s="74" t="str">
        <f t="shared" ca="1" si="222"/>
        <v/>
      </c>
      <c r="DM95" s="74" t="str">
        <f t="shared" ca="1" si="223"/>
        <v/>
      </c>
      <c r="DN95" s="74" t="str">
        <f t="shared" ca="1" si="224"/>
        <v/>
      </c>
      <c r="DO95" s="74" t="str">
        <f t="shared" ca="1" si="225"/>
        <v/>
      </c>
      <c r="DQ95" s="74" t="str">
        <f t="shared" ca="1" si="226"/>
        <v/>
      </c>
      <c r="DS95" s="74" t="str">
        <f t="shared" ca="1" si="227"/>
        <v/>
      </c>
      <c r="DT95" s="74" t="str">
        <f t="shared" ca="1" si="228"/>
        <v/>
      </c>
      <c r="DV95" s="525" t="str">
        <f t="shared" ca="1" si="229"/>
        <v/>
      </c>
      <c r="DW95" s="74" t="str">
        <f t="shared" ca="1" si="230"/>
        <v/>
      </c>
      <c r="DX95" s="485" t="str">
        <f t="shared" ca="1" si="231"/>
        <v/>
      </c>
      <c r="DY95" s="74" t="str">
        <f t="shared" ca="1" si="232"/>
        <v/>
      </c>
      <c r="DZ95" s="74" t="str">
        <f t="shared" ca="1" si="233"/>
        <v/>
      </c>
      <c r="EA95" s="74" t="str">
        <f t="shared" ca="1" si="234"/>
        <v/>
      </c>
      <c r="EC95" s="74" t="str">
        <f t="shared" ca="1" si="235"/>
        <v/>
      </c>
      <c r="ED95" s="74" t="str">
        <f t="shared" ca="1" si="236"/>
        <v/>
      </c>
      <c r="EE95" s="74" t="str">
        <f t="shared" ca="1" si="237"/>
        <v/>
      </c>
      <c r="EG95" s="479" t="str">
        <f ca="1">IF(V95=1,"",IF(LOG入力!BH95&gt;0,0,IF(CG95="★",0,IF(R95=1,0,IF(N95=0,0,1)))))</f>
        <v/>
      </c>
      <c r="EH95" s="483" t="str">
        <f t="shared" ca="1" si="238"/>
        <v/>
      </c>
      <c r="EI95" s="483" t="str">
        <f t="shared" ca="1" si="239"/>
        <v/>
      </c>
      <c r="EJ95" s="483" t="str">
        <f t="shared" ca="1" si="240"/>
        <v/>
      </c>
      <c r="EL95" s="71">
        <f t="shared" ca="1" si="241"/>
        <v>0</v>
      </c>
      <c r="EM95" s="6">
        <f t="shared" ca="1" si="242"/>
        <v>0</v>
      </c>
      <c r="EN95" s="6" t="str">
        <f t="shared" ca="1" si="243"/>
        <v/>
      </c>
      <c r="EO95" s="6">
        <f ca="1">IF(LOG入力!BH95&gt;0,0,IF(EM95=0,0,(IF(COUNTIF($EN$19:EN95,EN95)=1,IF($FS$3="N",1,IF(EH95=1,1,0))))))</f>
        <v>0</v>
      </c>
      <c r="EP95" s="6" t="str">
        <f ca="1">IF(LOG入力!BH95&gt;0,"",IF(EO95=1,$X95,""))</f>
        <v/>
      </c>
      <c r="EQ95" s="6" t="str">
        <f ca="1">IF(LOG入力!BH95&gt;0,"",IF(EO95=1,$Y95,""))</f>
        <v/>
      </c>
      <c r="ER95" s="520" t="str">
        <f ca="1">IF(LOG入力!BH95&gt;0,"",IF(COUNTIF($EP$19:$EP95,EP95)=1,EP95,""))</f>
        <v/>
      </c>
      <c r="ES95" s="520">
        <f ca="1">IF(LOG入力!BH95&gt;0,0,IF((EL95=1),IF(($ER95=""),0,1),0))</f>
        <v>0</v>
      </c>
      <c r="ET95" s="520" t="str">
        <f ca="1">IF(LOG入力!BH95&gt;0,"",IF(COUNTIF($EQ$19:EQ95,EQ95)=1,EQ95,""))</f>
        <v/>
      </c>
      <c r="EU95" s="539">
        <f ca="1">IF(LOG入力!BH95&gt;0,0,IF((EL95=1),IF(($ET95=""),0,1),0))</f>
        <v>0</v>
      </c>
      <c r="EV95" s="71">
        <f t="shared" ca="1" si="244"/>
        <v>0</v>
      </c>
      <c r="EW95" s="6">
        <f t="shared" ca="1" si="245"/>
        <v>0</v>
      </c>
      <c r="EX95" s="6" t="str">
        <f t="shared" ca="1" si="246"/>
        <v/>
      </c>
      <c r="EY95" s="6">
        <f ca="1">IF(LOG入力!BH95&gt;0,0,IF(EW95=0,0,(IF(COUNTIF($EX$19:EX95,EX95)=1,IF($FS$3="N",1,IF(EH95=1,1,0))))))</f>
        <v>0</v>
      </c>
      <c r="EZ95" s="6" t="str">
        <f ca="1">IF(LOG入力!BH95&gt;0,"",IF(EY95=1,$X95,""))</f>
        <v/>
      </c>
      <c r="FA95" s="6" t="str">
        <f ca="1">IF(LOG入力!BH95&gt;0,"",IF(EY95=1,$Y95,""))</f>
        <v/>
      </c>
      <c r="FB95" s="6" t="str">
        <f ca="1">IF(LOG入力!BH95&gt;0,"",IF(COUNTIF($EZ$19:$EZ95,EZ95)=1,EZ95,""))</f>
        <v/>
      </c>
      <c r="FC95" s="6">
        <f ca="1">IF(LOG入力!BH95&gt;0,0,IF((EV95=1),IF(($FB95=""),0,1),0))</f>
        <v>0</v>
      </c>
      <c r="FD95" s="6" t="str">
        <f ca="1">IF(LOG入力!BH95&gt;0,"",IF(COUNTIF($FA$19:FA95,FA95)=1,FA95,""))</f>
        <v/>
      </c>
      <c r="FE95" s="72">
        <f ca="1">IF(LOG入力!BH95&gt;0,0,IF((EV95=1),IF(($FD95=""),0,1),0))</f>
        <v>0</v>
      </c>
      <c r="FF95" s="71">
        <f t="shared" ca="1" si="247"/>
        <v>0</v>
      </c>
      <c r="FG95" s="6">
        <f t="shared" ca="1" si="248"/>
        <v>0</v>
      </c>
      <c r="FH95" s="6" t="str">
        <f t="shared" ca="1" si="249"/>
        <v/>
      </c>
      <c r="FI95" s="6">
        <f ca="1">IF(LOG入力!BH95&gt;0,0,IF(FG95=0,0,(IF(COUNTIF($FH$19:FH95,FH95)=1,IF($FS$3="N",1,IF(EH95=1,1,0))))))</f>
        <v>0</v>
      </c>
      <c r="FJ95" s="6" t="str">
        <f ca="1">IF(LOG入力!BH95&gt;0,"",IF(FI95=1,$X95,""))</f>
        <v/>
      </c>
      <c r="FK95" s="6" t="str">
        <f ca="1">IF(LOG入力!BH95&gt;0,"",IF(FI95=1,$Y95,""))</f>
        <v/>
      </c>
      <c r="FL95" s="6" t="str">
        <f ca="1">IF(LOG入力!BH95&gt;0,"",IF(COUNTIF($FJ$19:$FJ95,FJ95)=1,FJ95,""))</f>
        <v/>
      </c>
      <c r="FM95" s="6">
        <f ca="1">IF(LOG入力!BH95&gt;0,0,IF((FF95=1),IF(($FL95=""),0,1),0))</f>
        <v>0</v>
      </c>
      <c r="FN95" s="6" t="str">
        <f ca="1">IF(LOG入力!BH95&gt;0,"",IF(COUNTIF($FK$19:FK95,FK95)=1,FK95,""))</f>
        <v/>
      </c>
      <c r="FO95" s="72">
        <f ca="1">IF(LOG入力!BH95&gt;0,0,IF((FF95=1),IF(($FN95=""),0,1),0))</f>
        <v>0</v>
      </c>
      <c r="FP95" s="71">
        <f t="shared" ca="1" si="250"/>
        <v>0</v>
      </c>
      <c r="FQ95" s="6">
        <f t="shared" ca="1" si="251"/>
        <v>0</v>
      </c>
      <c r="FR95" s="6" t="str">
        <f t="shared" ca="1" si="252"/>
        <v/>
      </c>
      <c r="FS95" s="6">
        <f ca="1">IF(LOG入力!BH95&gt;0,0,IF(FQ95=0,0,(IF(COUNTIF($FR$19:FR95,FR95)=1,IF($FS$3="N",1,IF(EH95=1,1,0))))))</f>
        <v>0</v>
      </c>
      <c r="FT95" s="6" t="str">
        <f ca="1">IF(LOG入力!BH95&gt;0,"",IF(FS95=1,$X95,""))</f>
        <v/>
      </c>
      <c r="FU95" s="6" t="str">
        <f ca="1">IF(LOG入力!BH95&gt;0,"",IF(FS95=1,$Y95,""))</f>
        <v/>
      </c>
      <c r="FV95" s="6" t="str">
        <f ca="1">IF(LOG入力!BH95&gt;0,"",IF(COUNTIF($FT$19:$FT95,FT95)=1,FT95,""))</f>
        <v/>
      </c>
      <c r="FW95" s="6">
        <f ca="1">IF(LOG入力!BH95&gt;0,0,IF((FP95=1),IF(($FV95=""),0,1),0))</f>
        <v>0</v>
      </c>
      <c r="FX95" s="6" t="str">
        <f ca="1">IF(LOG入力!BH95&gt;0,"",IF(COUNTIF($FU$19:FU95,FU95)=1,FU95,""))</f>
        <v/>
      </c>
      <c r="FY95" s="72">
        <f ca="1">IF(LOG入力!BH95&gt;0,0,IF((FP95=1),IF(($FX95=""),0,1),0))</f>
        <v>0</v>
      </c>
      <c r="FZ95" s="71">
        <f t="shared" ca="1" si="253"/>
        <v>0</v>
      </c>
      <c r="GA95" s="6">
        <f t="shared" ca="1" si="254"/>
        <v>0</v>
      </c>
      <c r="GB95" s="6" t="str">
        <f t="shared" ca="1" si="255"/>
        <v/>
      </c>
      <c r="GC95" s="6">
        <f ca="1">IF(LOG入力!BH95&gt;0,0,IF(GA95=0,0,(IF(COUNTIF($GB$19:GB95,GB95)=1,IF($FS$3="N",1,IF(EH95=1,1,0))))))</f>
        <v>0</v>
      </c>
      <c r="GD95" s="6" t="str">
        <f ca="1">IF(LOG入力!BH95&gt;0,"",IF(GC95=1,$X95,""))</f>
        <v/>
      </c>
      <c r="GE95" s="6" t="str">
        <f ca="1">IF(LOG入力!BH95&gt;0,"",IF(GC95=1,$Y95,""))</f>
        <v/>
      </c>
      <c r="GF95" s="6" t="str">
        <f ca="1">IF(LOG入力!BH95&gt;0,"",IF(COUNTIF($GD$19:$GD95,GD95)=1,GD95,""))</f>
        <v/>
      </c>
      <c r="GG95" s="6">
        <f ca="1">IF(LOG入力!BH95&gt;0,0,IF((FZ95=1),IF(($GF95=""),0,1),0))</f>
        <v>0</v>
      </c>
      <c r="GH95" s="6" t="str">
        <f ca="1">IF(LOG入力!BH95&gt;0,"",IF(COUNTIF($GE$19:GE95,GE95)=1,GE95,""))</f>
        <v/>
      </c>
      <c r="GI95" s="72">
        <f ca="1">IF(LOG入力!BH95&gt;0,0,IF((FZ95=1),IF(($GH95=""),0,1),0))</f>
        <v>0</v>
      </c>
      <c r="GK95" s="455" t="str">
        <f ca="1">IF(V95=1,"",IF(LEN(LOG入力!AS95)=0,"",LOG入力!AS95))</f>
        <v/>
      </c>
      <c r="GL95" s="378" t="str">
        <f t="shared" ca="1" si="256"/>
        <v/>
      </c>
      <c r="GM95" s="378" t="str">
        <f t="shared" ca="1" si="257"/>
        <v/>
      </c>
      <c r="GN95" s="74" t="str">
        <f t="shared" ca="1" si="258"/>
        <v/>
      </c>
      <c r="GO95" s="74" t="str">
        <f t="shared" ca="1" si="259"/>
        <v/>
      </c>
      <c r="GQ95" s="74" t="str">
        <f t="shared" ca="1" si="260"/>
        <v/>
      </c>
      <c r="GR95" s="74" t="str">
        <f t="shared" ca="1" si="261"/>
        <v/>
      </c>
      <c r="GS95" s="74" t="str">
        <f t="shared" ca="1" si="262"/>
        <v/>
      </c>
      <c r="GT95" s="74" t="str">
        <f t="shared" ca="1" si="263"/>
        <v/>
      </c>
      <c r="GU95" s="74" t="str">
        <f t="shared" ca="1" si="264"/>
        <v/>
      </c>
      <c r="GV95" s="74" t="str">
        <f t="shared" ca="1" si="265"/>
        <v/>
      </c>
      <c r="GX95" s="74" t="str">
        <f t="shared" ca="1" si="266"/>
        <v/>
      </c>
      <c r="GY95" s="74" t="str">
        <f t="shared" ca="1" si="267"/>
        <v/>
      </c>
      <c r="GZ95" s="74" t="str">
        <f ca="1">IF(V95=1,"",IF(LOG入力!BH95&gt;0,0,IF(GY95=0,0,IF((VALUE((TYPE(VALUE(J95)))))=16,0,IF(VALUE(J95)&lt;60,1,IF(VALUE(J95)&lt;100,0,IF(VALUE(J95)&lt;600,2,0)))))))</f>
        <v/>
      </c>
      <c r="HA95" s="74" t="str">
        <f t="shared" ca="1" si="268"/>
        <v/>
      </c>
      <c r="HB95" s="74" t="str">
        <f ca="1">IF(V95=1,"",IF(LOG入力!BH95&gt;0,0,IF(HA95=0,0,IF((VALUE((TYPE(VALUE(L95)))))=16,0,IF(VALUE(L95)&lt;60,1,IF(VALUE(L95)&lt;100,0,IF(VALUE(L95)&lt;600,2,0)))))))</f>
        <v/>
      </c>
      <c r="HD95" s="74" t="str">
        <f t="shared" ca="1" si="269"/>
        <v/>
      </c>
      <c r="HF95" s="74" t="str">
        <f t="shared" ca="1" si="270"/>
        <v/>
      </c>
      <c r="HG95" s="74" t="str">
        <f t="shared" ca="1" si="271"/>
        <v/>
      </c>
      <c r="HH95" s="74" t="str">
        <f t="shared" ca="1" si="272"/>
        <v/>
      </c>
      <c r="HI95" s="74" t="str">
        <f t="shared" ca="1" si="273"/>
        <v/>
      </c>
      <c r="HJ95" s="74" t="str">
        <f t="shared" ca="1" si="274"/>
        <v/>
      </c>
      <c r="HK95" s="74" t="str">
        <f t="shared" ca="1" si="275"/>
        <v/>
      </c>
      <c r="HL95" s="74" t="str">
        <f t="shared" ca="1" si="276"/>
        <v/>
      </c>
      <c r="HM95" s="74" t="str">
        <f t="shared" ca="1" si="277"/>
        <v/>
      </c>
      <c r="HN95" s="74" t="str">
        <f t="shared" ca="1" si="278"/>
        <v/>
      </c>
      <c r="HO95" s="529" t="str">
        <f t="shared" ca="1" si="279"/>
        <v/>
      </c>
      <c r="HP95" s="74" t="str">
        <f t="shared" ca="1" si="280"/>
        <v/>
      </c>
      <c r="HQ95" s="74" t="str">
        <f t="shared" ca="1" si="281"/>
        <v/>
      </c>
      <c r="HR95" s="74" t="str">
        <f t="shared" ca="1" si="282"/>
        <v/>
      </c>
      <c r="HS95" s="74" t="str">
        <f t="shared" ca="1" si="283"/>
        <v/>
      </c>
      <c r="HT95" s="74" t="str">
        <f ca="1">IF(V95=1,"",IF(LOG入力!BH95&gt;0,0,IF(DV95=1,0,IF(N95="0",0,IF(SUM(HD95:HS95)&gt;0,1,0)))))</f>
        <v/>
      </c>
    </row>
    <row r="96" spans="1:228" x14ac:dyDescent="0.15">
      <c r="A96" s="5"/>
      <c r="B96" s="532" t="str">
        <f t="shared" ca="1" si="142"/>
        <v/>
      </c>
      <c r="C96" s="534" t="str">
        <f ca="1">LOG入力!AP96</f>
        <v/>
      </c>
      <c r="D96" s="534" t="str">
        <f ca="1">LOG入力!AQ96</f>
        <v/>
      </c>
      <c r="E96" s="534" t="str">
        <f ca="1">LOG入力!AR96</f>
        <v/>
      </c>
      <c r="F96" s="535" t="str">
        <f t="shared" ca="1" si="143"/>
        <v/>
      </c>
      <c r="G96" s="585" t="str">
        <f ca="1">LOG入力!AT96</f>
        <v/>
      </c>
      <c r="H96" s="542" t="str">
        <f ca="1">LOG入力!AU96</f>
        <v/>
      </c>
      <c r="I96" s="542" t="str">
        <f ca="1">LOG入力!AV96</f>
        <v/>
      </c>
      <c r="J96" s="577" t="str">
        <f ca="1">LOG入力!AW96</f>
        <v/>
      </c>
      <c r="K96" s="578" t="str">
        <f ca="1">LOG入力!BJ96</f>
        <v/>
      </c>
      <c r="L96" s="577" t="str">
        <f ca="1">LOG入力!AY96</f>
        <v/>
      </c>
      <c r="M96" s="545" t="str">
        <f ca="1">LOG入力!BK96</f>
        <v/>
      </c>
      <c r="N96" s="512" t="str">
        <f ca="1">IF(V96=1,"",IF(LOG入力!AJ96=1,"1",LOG入力!BA96))</f>
        <v/>
      </c>
      <c r="O96" s="538" t="str">
        <f ca="1">IF(V96=1,"",IF(LEN(LOG入力!O96)=0,"",LOG入力!O96))</f>
        <v/>
      </c>
      <c r="P96" s="291" t="str">
        <f ca="1">IF(V96=1,"",IF($AA$4=1,"",IF(LOG入力!BG96=1,"",CONCATENATE($ER96,$FB96,$FL96,$FV96,$GF96))))</f>
        <v/>
      </c>
      <c r="Q96" s="291" t="str">
        <f ca="1">IF(V96=1,"",IF($AA$4=1,"",IF(LOG入力!BG96=1,"",CONCATENATE($ET96,$FD96,$FN96,$FX96,$GH96))))</f>
        <v/>
      </c>
      <c r="R96" s="573" t="str">
        <f ca="1">IF(V96=1,"",IF($AA$4=1,"",IF(LOG入力!BH96&gt;0,0,AA96)))</f>
        <v/>
      </c>
      <c r="S96" s="293" t="str">
        <f t="shared" ca="1" si="144"/>
        <v/>
      </c>
      <c r="T96" s="680"/>
      <c r="U96" s="38"/>
      <c r="V96" s="196">
        <f ca="1">LOG入力!AN96</f>
        <v>1</v>
      </c>
      <c r="W96" s="38"/>
      <c r="X96" s="516" t="str">
        <f t="shared" ca="1" si="145"/>
        <v/>
      </c>
      <c r="Y96" s="515" t="str">
        <f t="shared" ca="1" si="146"/>
        <v/>
      </c>
      <c r="Z96" s="518" t="str">
        <f t="shared" ca="1" si="147"/>
        <v/>
      </c>
      <c r="AA96" s="574" t="str">
        <f t="shared" ca="1" si="148"/>
        <v/>
      </c>
      <c r="AC96" s="6" t="str">
        <f t="shared" ca="1" si="149"/>
        <v/>
      </c>
      <c r="AD96" s="6" t="str">
        <f t="shared" ca="1" si="150"/>
        <v/>
      </c>
      <c r="AE96" s="6" t="str">
        <f t="shared" ca="1" si="151"/>
        <v/>
      </c>
      <c r="AF96" s="6" t="str">
        <f t="shared" ca="1" si="152"/>
        <v/>
      </c>
      <c r="AG96" s="6" t="str">
        <f t="shared" ca="1" si="153"/>
        <v/>
      </c>
      <c r="AH96" s="6" t="str">
        <f t="shared" ca="1" si="154"/>
        <v/>
      </c>
      <c r="AI96" s="6" t="str">
        <f t="shared" ca="1" si="155"/>
        <v/>
      </c>
      <c r="AJ96" s="6" t="str">
        <f t="shared" ca="1" si="156"/>
        <v/>
      </c>
      <c r="AK96" s="6" t="str">
        <f t="shared" ca="1" si="157"/>
        <v/>
      </c>
      <c r="AL96" s="6" t="str">
        <f t="shared" ca="1" si="158"/>
        <v/>
      </c>
      <c r="AM96" s="6" t="str">
        <f t="shared" ca="1" si="159"/>
        <v/>
      </c>
      <c r="AN96" s="6" t="str">
        <f t="shared" ca="1" si="160"/>
        <v/>
      </c>
      <c r="AO96" s="6" t="str">
        <f t="shared" ca="1" si="161"/>
        <v/>
      </c>
      <c r="AP96" s="6" t="str">
        <f t="shared" ca="1" si="162"/>
        <v/>
      </c>
      <c r="AQ96" s="6" t="str">
        <f t="shared" ca="1" si="163"/>
        <v/>
      </c>
      <c r="AR96" s="6" t="str">
        <f t="shared" ca="1" si="164"/>
        <v/>
      </c>
      <c r="AS96" s="6" t="str">
        <f t="shared" ca="1" si="165"/>
        <v/>
      </c>
      <c r="AT96" s="6" t="str">
        <f t="shared" ca="1" si="166"/>
        <v/>
      </c>
      <c r="AU96" s="6" t="str">
        <f t="shared" ca="1" si="167"/>
        <v/>
      </c>
      <c r="AV96" s="6" t="str">
        <f t="shared" ca="1" si="168"/>
        <v/>
      </c>
      <c r="AW96" s="6" t="str">
        <f t="shared" ca="1" si="169"/>
        <v/>
      </c>
      <c r="AY96" s="6" t="str">
        <f t="shared" ca="1" si="170"/>
        <v/>
      </c>
      <c r="AZ96" s="6" t="str">
        <f t="shared" ca="1" si="171"/>
        <v/>
      </c>
      <c r="BA96" s="6" t="str">
        <f t="shared" ca="1" si="172"/>
        <v/>
      </c>
      <c r="BB96" s="6" t="str">
        <f t="shared" ca="1" si="173"/>
        <v/>
      </c>
      <c r="BC96" s="6" t="str">
        <f t="shared" ca="1" si="174"/>
        <v/>
      </c>
      <c r="BD96" s="6" t="str">
        <f t="shared" ca="1" si="175"/>
        <v/>
      </c>
      <c r="BE96" s="6" t="str">
        <f t="shared" ca="1" si="176"/>
        <v/>
      </c>
      <c r="BF96" s="6" t="str">
        <f t="shared" ca="1" si="177"/>
        <v/>
      </c>
      <c r="BG96" s="6" t="str">
        <f t="shared" ca="1" si="178"/>
        <v/>
      </c>
      <c r="BH96" s="6" t="str">
        <f t="shared" ca="1" si="179"/>
        <v/>
      </c>
      <c r="BI96" s="6" t="str">
        <f t="shared" ca="1" si="180"/>
        <v/>
      </c>
      <c r="BJ96" s="6" t="str">
        <f t="shared" ca="1" si="181"/>
        <v/>
      </c>
      <c r="BK96" s="6" t="str">
        <f t="shared" ca="1" si="182"/>
        <v/>
      </c>
      <c r="BL96" s="6" t="str">
        <f t="shared" ca="1" si="183"/>
        <v/>
      </c>
      <c r="BM96" s="6" t="str">
        <f t="shared" ca="1" si="184"/>
        <v/>
      </c>
      <c r="BN96" s="6" t="str">
        <f t="shared" ca="1" si="185"/>
        <v/>
      </c>
      <c r="BO96" s="6" t="str">
        <f t="shared" ca="1" si="186"/>
        <v/>
      </c>
      <c r="BP96" s="6" t="str">
        <f t="shared" ca="1" si="187"/>
        <v/>
      </c>
      <c r="BQ96" s="6" t="str">
        <f t="shared" ca="1" si="188"/>
        <v/>
      </c>
      <c r="BR96" s="6" t="str">
        <f t="shared" ca="1" si="189"/>
        <v/>
      </c>
      <c r="BS96" s="6" t="str">
        <f t="shared" ca="1" si="190"/>
        <v/>
      </c>
      <c r="BU96" s="6" t="str">
        <f t="shared" ca="1" si="191"/>
        <v/>
      </c>
      <c r="BW96" s="515" t="str">
        <f t="shared" ca="1" si="192"/>
        <v/>
      </c>
      <c r="BX96" s="515">
        <f t="shared" ca="1" si="193"/>
        <v>0</v>
      </c>
      <c r="BY96" s="515" t="str">
        <f t="shared" ca="1" si="194"/>
        <v/>
      </c>
      <c r="CA96" s="6">
        <f t="shared" ca="1" si="195"/>
        <v>1</v>
      </c>
      <c r="CC96" s="523" t="str">
        <f t="shared" ca="1" si="196"/>
        <v/>
      </c>
      <c r="CE96" s="6" t="str">
        <f t="shared" ca="1" si="197"/>
        <v/>
      </c>
      <c r="CG96" s="524" t="str">
        <f ca="1">IF(V96=1,"",IF($AA$4=1,"",IF(LOG入力!BH96&gt;0,"",IF(N96=0,"",IF(HT96=0,"","★")))))</f>
        <v/>
      </c>
      <c r="CI96" s="74" t="str">
        <f t="shared" ca="1" si="198"/>
        <v/>
      </c>
      <c r="CK96" s="525" t="str">
        <f ca="1">IF(V96=1,"",IF(LOG入力!BH96&gt;0,1,0))</f>
        <v/>
      </c>
      <c r="CL96" s="74" t="str">
        <f t="shared" ca="1" si="199"/>
        <v/>
      </c>
      <c r="CN96" s="74" t="str">
        <f t="shared" ca="1" si="200"/>
        <v/>
      </c>
      <c r="CO96" s="74" t="str">
        <f t="shared" ca="1" si="201"/>
        <v/>
      </c>
      <c r="CQ96" s="74" t="str">
        <f t="shared" ca="1" si="202"/>
        <v/>
      </c>
      <c r="CR96" s="74" t="str">
        <f t="shared" ca="1" si="203"/>
        <v/>
      </c>
      <c r="CS96" s="74" t="str">
        <f t="shared" ca="1" si="204"/>
        <v/>
      </c>
      <c r="CT96" s="74" t="str">
        <f t="shared" ca="1" si="205"/>
        <v/>
      </c>
      <c r="CU96" s="74" t="str">
        <f t="shared" ca="1" si="206"/>
        <v/>
      </c>
      <c r="CV96" s="74" t="str">
        <f t="shared" ca="1" si="207"/>
        <v/>
      </c>
      <c r="CW96" s="74" t="str">
        <f t="shared" ca="1" si="208"/>
        <v/>
      </c>
      <c r="CX96" s="74" t="str">
        <f t="shared" ca="1" si="209"/>
        <v/>
      </c>
      <c r="CY96" s="74" t="str">
        <f t="shared" ca="1" si="210"/>
        <v/>
      </c>
      <c r="CZ96" s="74" t="str">
        <f t="shared" ca="1" si="211"/>
        <v/>
      </c>
      <c r="DA96" s="74" t="str">
        <f t="shared" ca="1" si="212"/>
        <v/>
      </c>
      <c r="DB96" s="74" t="str">
        <f t="shared" ca="1" si="213"/>
        <v/>
      </c>
      <c r="DD96" s="74" t="str">
        <f t="shared" ca="1" si="214"/>
        <v/>
      </c>
      <c r="DE96" s="74" t="str">
        <f t="shared" ca="1" si="215"/>
        <v/>
      </c>
      <c r="DF96" s="74" t="str">
        <f t="shared" ca="1" si="216"/>
        <v/>
      </c>
      <c r="DG96" s="74" t="str">
        <f t="shared" ca="1" si="217"/>
        <v/>
      </c>
      <c r="DH96" s="74" t="str">
        <f t="shared" ca="1" si="218"/>
        <v/>
      </c>
      <c r="DI96" s="74" t="str">
        <f t="shared" ca="1" si="219"/>
        <v/>
      </c>
      <c r="DJ96" s="74" t="str">
        <f t="shared" ca="1" si="220"/>
        <v/>
      </c>
      <c r="DK96" s="74" t="str">
        <f t="shared" ca="1" si="221"/>
        <v/>
      </c>
      <c r="DL96" s="74" t="str">
        <f t="shared" ca="1" si="222"/>
        <v/>
      </c>
      <c r="DM96" s="74" t="str">
        <f t="shared" ca="1" si="223"/>
        <v/>
      </c>
      <c r="DN96" s="74" t="str">
        <f t="shared" ca="1" si="224"/>
        <v/>
      </c>
      <c r="DO96" s="74" t="str">
        <f t="shared" ca="1" si="225"/>
        <v/>
      </c>
      <c r="DQ96" s="74" t="str">
        <f t="shared" ca="1" si="226"/>
        <v/>
      </c>
      <c r="DS96" s="74" t="str">
        <f t="shared" ca="1" si="227"/>
        <v/>
      </c>
      <c r="DT96" s="74" t="str">
        <f t="shared" ca="1" si="228"/>
        <v/>
      </c>
      <c r="DV96" s="525" t="str">
        <f t="shared" ca="1" si="229"/>
        <v/>
      </c>
      <c r="DW96" s="74" t="str">
        <f t="shared" ca="1" si="230"/>
        <v/>
      </c>
      <c r="DX96" s="485" t="str">
        <f t="shared" ca="1" si="231"/>
        <v/>
      </c>
      <c r="DY96" s="74" t="str">
        <f t="shared" ca="1" si="232"/>
        <v/>
      </c>
      <c r="DZ96" s="74" t="str">
        <f t="shared" ca="1" si="233"/>
        <v/>
      </c>
      <c r="EA96" s="74" t="str">
        <f t="shared" ca="1" si="234"/>
        <v/>
      </c>
      <c r="EC96" s="74" t="str">
        <f t="shared" ca="1" si="235"/>
        <v/>
      </c>
      <c r="ED96" s="74" t="str">
        <f t="shared" ca="1" si="236"/>
        <v/>
      </c>
      <c r="EE96" s="74" t="str">
        <f t="shared" ca="1" si="237"/>
        <v/>
      </c>
      <c r="EG96" s="479" t="str">
        <f ca="1">IF(V96=1,"",IF(LOG入力!BH96&gt;0,0,IF(CG96="★",0,IF(R96=1,0,IF(N96=0,0,1)))))</f>
        <v/>
      </c>
      <c r="EH96" s="483" t="str">
        <f t="shared" ca="1" si="238"/>
        <v/>
      </c>
      <c r="EI96" s="483" t="str">
        <f t="shared" ca="1" si="239"/>
        <v/>
      </c>
      <c r="EJ96" s="483" t="str">
        <f t="shared" ca="1" si="240"/>
        <v/>
      </c>
      <c r="EL96" s="71">
        <f t="shared" ca="1" si="241"/>
        <v>0</v>
      </c>
      <c r="EM96" s="6">
        <f t="shared" ca="1" si="242"/>
        <v>0</v>
      </c>
      <c r="EN96" s="6" t="str">
        <f t="shared" ca="1" si="243"/>
        <v/>
      </c>
      <c r="EO96" s="6">
        <f ca="1">IF(LOG入力!BH96&gt;0,0,IF(EM96=0,0,(IF(COUNTIF($EN$19:EN96,EN96)=1,IF($FS$3="N",1,IF(EH96=1,1,0))))))</f>
        <v>0</v>
      </c>
      <c r="EP96" s="6" t="str">
        <f ca="1">IF(LOG入力!BH96&gt;0,"",IF(EO96=1,$X96,""))</f>
        <v/>
      </c>
      <c r="EQ96" s="6" t="str">
        <f ca="1">IF(LOG入力!BH96&gt;0,"",IF(EO96=1,$Y96,""))</f>
        <v/>
      </c>
      <c r="ER96" s="520" t="str">
        <f ca="1">IF(LOG入力!BH96&gt;0,"",IF(COUNTIF($EP$19:$EP96,EP96)=1,EP96,""))</f>
        <v/>
      </c>
      <c r="ES96" s="520">
        <f ca="1">IF(LOG入力!BH96&gt;0,0,IF((EL96=1),IF(($ER96=""),0,1),0))</f>
        <v>0</v>
      </c>
      <c r="ET96" s="520" t="str">
        <f ca="1">IF(LOG入力!BH96&gt;0,"",IF(COUNTIF($EQ$19:EQ96,EQ96)=1,EQ96,""))</f>
        <v/>
      </c>
      <c r="EU96" s="539">
        <f ca="1">IF(LOG入力!BH96&gt;0,0,IF((EL96=1),IF(($ET96=""),0,1),0))</f>
        <v>0</v>
      </c>
      <c r="EV96" s="71">
        <f t="shared" ca="1" si="244"/>
        <v>0</v>
      </c>
      <c r="EW96" s="6">
        <f t="shared" ca="1" si="245"/>
        <v>0</v>
      </c>
      <c r="EX96" s="6" t="str">
        <f t="shared" ca="1" si="246"/>
        <v/>
      </c>
      <c r="EY96" s="6">
        <f ca="1">IF(LOG入力!BH96&gt;0,0,IF(EW96=0,0,(IF(COUNTIF($EX$19:EX96,EX96)=1,IF($FS$3="N",1,IF(EH96=1,1,0))))))</f>
        <v>0</v>
      </c>
      <c r="EZ96" s="6" t="str">
        <f ca="1">IF(LOG入力!BH96&gt;0,"",IF(EY96=1,$X96,""))</f>
        <v/>
      </c>
      <c r="FA96" s="6" t="str">
        <f ca="1">IF(LOG入力!BH96&gt;0,"",IF(EY96=1,$Y96,""))</f>
        <v/>
      </c>
      <c r="FB96" s="6" t="str">
        <f ca="1">IF(LOG入力!BH96&gt;0,"",IF(COUNTIF($EZ$19:$EZ96,EZ96)=1,EZ96,""))</f>
        <v/>
      </c>
      <c r="FC96" s="6">
        <f ca="1">IF(LOG入力!BH96&gt;0,0,IF((EV96=1),IF(($FB96=""),0,1),0))</f>
        <v>0</v>
      </c>
      <c r="FD96" s="6" t="str">
        <f ca="1">IF(LOG入力!BH96&gt;0,"",IF(COUNTIF($FA$19:FA96,FA96)=1,FA96,""))</f>
        <v/>
      </c>
      <c r="FE96" s="72">
        <f ca="1">IF(LOG入力!BH96&gt;0,0,IF((EV96=1),IF(($FD96=""),0,1),0))</f>
        <v>0</v>
      </c>
      <c r="FF96" s="71">
        <f t="shared" ca="1" si="247"/>
        <v>0</v>
      </c>
      <c r="FG96" s="6">
        <f t="shared" ca="1" si="248"/>
        <v>0</v>
      </c>
      <c r="FH96" s="6" t="str">
        <f t="shared" ca="1" si="249"/>
        <v/>
      </c>
      <c r="FI96" s="6">
        <f ca="1">IF(LOG入力!BH96&gt;0,0,IF(FG96=0,0,(IF(COUNTIF($FH$19:FH96,FH96)=1,IF($FS$3="N",1,IF(EH96=1,1,0))))))</f>
        <v>0</v>
      </c>
      <c r="FJ96" s="6" t="str">
        <f ca="1">IF(LOG入力!BH96&gt;0,"",IF(FI96=1,$X96,""))</f>
        <v/>
      </c>
      <c r="FK96" s="6" t="str">
        <f ca="1">IF(LOG入力!BH96&gt;0,"",IF(FI96=1,$Y96,""))</f>
        <v/>
      </c>
      <c r="FL96" s="6" t="str">
        <f ca="1">IF(LOG入力!BH96&gt;0,"",IF(COUNTIF($FJ$19:$FJ96,FJ96)=1,FJ96,""))</f>
        <v/>
      </c>
      <c r="FM96" s="6">
        <f ca="1">IF(LOG入力!BH96&gt;0,0,IF((FF96=1),IF(($FL96=""),0,1),0))</f>
        <v>0</v>
      </c>
      <c r="FN96" s="6" t="str">
        <f ca="1">IF(LOG入力!BH96&gt;0,"",IF(COUNTIF($FK$19:FK96,FK96)=1,FK96,""))</f>
        <v/>
      </c>
      <c r="FO96" s="72">
        <f ca="1">IF(LOG入力!BH96&gt;0,0,IF((FF96=1),IF(($FN96=""),0,1),0))</f>
        <v>0</v>
      </c>
      <c r="FP96" s="71">
        <f t="shared" ca="1" si="250"/>
        <v>0</v>
      </c>
      <c r="FQ96" s="6">
        <f t="shared" ca="1" si="251"/>
        <v>0</v>
      </c>
      <c r="FR96" s="6" t="str">
        <f t="shared" ca="1" si="252"/>
        <v/>
      </c>
      <c r="FS96" s="6">
        <f ca="1">IF(LOG入力!BH96&gt;0,0,IF(FQ96=0,0,(IF(COUNTIF($FR$19:FR96,FR96)=1,IF($FS$3="N",1,IF(EH96=1,1,0))))))</f>
        <v>0</v>
      </c>
      <c r="FT96" s="6" t="str">
        <f ca="1">IF(LOG入力!BH96&gt;0,"",IF(FS96=1,$X96,""))</f>
        <v/>
      </c>
      <c r="FU96" s="6" t="str">
        <f ca="1">IF(LOG入力!BH96&gt;0,"",IF(FS96=1,$Y96,""))</f>
        <v/>
      </c>
      <c r="FV96" s="6" t="str">
        <f ca="1">IF(LOG入力!BH96&gt;0,"",IF(COUNTIF($FT$19:$FT96,FT96)=1,FT96,""))</f>
        <v/>
      </c>
      <c r="FW96" s="6">
        <f ca="1">IF(LOG入力!BH96&gt;0,0,IF((FP96=1),IF(($FV96=""),0,1),0))</f>
        <v>0</v>
      </c>
      <c r="FX96" s="6" t="str">
        <f ca="1">IF(LOG入力!BH96&gt;0,"",IF(COUNTIF($FU$19:FU96,FU96)=1,FU96,""))</f>
        <v/>
      </c>
      <c r="FY96" s="72">
        <f ca="1">IF(LOG入力!BH96&gt;0,0,IF((FP96=1),IF(($FX96=""),0,1),0))</f>
        <v>0</v>
      </c>
      <c r="FZ96" s="71">
        <f t="shared" ca="1" si="253"/>
        <v>0</v>
      </c>
      <c r="GA96" s="6">
        <f t="shared" ca="1" si="254"/>
        <v>0</v>
      </c>
      <c r="GB96" s="6" t="str">
        <f t="shared" ca="1" si="255"/>
        <v/>
      </c>
      <c r="GC96" s="6">
        <f ca="1">IF(LOG入力!BH96&gt;0,0,IF(GA96=0,0,(IF(COUNTIF($GB$19:GB96,GB96)=1,IF($FS$3="N",1,IF(EH96=1,1,0))))))</f>
        <v>0</v>
      </c>
      <c r="GD96" s="6" t="str">
        <f ca="1">IF(LOG入力!BH96&gt;0,"",IF(GC96=1,$X96,""))</f>
        <v/>
      </c>
      <c r="GE96" s="6" t="str">
        <f ca="1">IF(LOG入力!BH96&gt;0,"",IF(GC96=1,$Y96,""))</f>
        <v/>
      </c>
      <c r="GF96" s="6" t="str">
        <f ca="1">IF(LOG入力!BH96&gt;0,"",IF(COUNTIF($GD$19:$GD96,GD96)=1,GD96,""))</f>
        <v/>
      </c>
      <c r="GG96" s="6">
        <f ca="1">IF(LOG入力!BH96&gt;0,0,IF((FZ96=1),IF(($GF96=""),0,1),0))</f>
        <v>0</v>
      </c>
      <c r="GH96" s="6" t="str">
        <f ca="1">IF(LOG入力!BH96&gt;0,"",IF(COUNTIF($GE$19:GE96,GE96)=1,GE96,""))</f>
        <v/>
      </c>
      <c r="GI96" s="72">
        <f ca="1">IF(LOG入力!BH96&gt;0,0,IF((FZ96=1),IF(($GH96=""),0,1),0))</f>
        <v>0</v>
      </c>
      <c r="GK96" s="455" t="str">
        <f ca="1">IF(V96=1,"",IF(LEN(LOG入力!AS96)=0,"",LOG入力!AS96))</f>
        <v/>
      </c>
      <c r="GL96" s="378" t="str">
        <f t="shared" ca="1" si="256"/>
        <v/>
      </c>
      <c r="GM96" s="378" t="str">
        <f t="shared" ca="1" si="257"/>
        <v/>
      </c>
      <c r="GN96" s="74" t="str">
        <f t="shared" ca="1" si="258"/>
        <v/>
      </c>
      <c r="GO96" s="74" t="str">
        <f t="shared" ca="1" si="259"/>
        <v/>
      </c>
      <c r="GQ96" s="74" t="str">
        <f t="shared" ca="1" si="260"/>
        <v/>
      </c>
      <c r="GR96" s="74" t="str">
        <f t="shared" ca="1" si="261"/>
        <v/>
      </c>
      <c r="GS96" s="74" t="str">
        <f t="shared" ca="1" si="262"/>
        <v/>
      </c>
      <c r="GT96" s="74" t="str">
        <f t="shared" ca="1" si="263"/>
        <v/>
      </c>
      <c r="GU96" s="74" t="str">
        <f t="shared" ca="1" si="264"/>
        <v/>
      </c>
      <c r="GV96" s="74" t="str">
        <f t="shared" ca="1" si="265"/>
        <v/>
      </c>
      <c r="GX96" s="74" t="str">
        <f t="shared" ca="1" si="266"/>
        <v/>
      </c>
      <c r="GY96" s="74" t="str">
        <f t="shared" ca="1" si="267"/>
        <v/>
      </c>
      <c r="GZ96" s="74" t="str">
        <f ca="1">IF(V96=1,"",IF(LOG入力!BH96&gt;0,0,IF(GY96=0,0,IF((VALUE((TYPE(VALUE(J96)))))=16,0,IF(VALUE(J96)&lt;60,1,IF(VALUE(J96)&lt;100,0,IF(VALUE(J96)&lt;600,2,0)))))))</f>
        <v/>
      </c>
      <c r="HA96" s="74" t="str">
        <f t="shared" ca="1" si="268"/>
        <v/>
      </c>
      <c r="HB96" s="74" t="str">
        <f ca="1">IF(V96=1,"",IF(LOG入力!BH96&gt;0,0,IF(HA96=0,0,IF((VALUE((TYPE(VALUE(L96)))))=16,0,IF(VALUE(L96)&lt;60,1,IF(VALUE(L96)&lt;100,0,IF(VALUE(L96)&lt;600,2,0)))))))</f>
        <v/>
      </c>
      <c r="HD96" s="74" t="str">
        <f t="shared" ca="1" si="269"/>
        <v/>
      </c>
      <c r="HF96" s="74" t="str">
        <f t="shared" ca="1" si="270"/>
        <v/>
      </c>
      <c r="HG96" s="74" t="str">
        <f t="shared" ca="1" si="271"/>
        <v/>
      </c>
      <c r="HH96" s="74" t="str">
        <f t="shared" ca="1" si="272"/>
        <v/>
      </c>
      <c r="HI96" s="74" t="str">
        <f t="shared" ca="1" si="273"/>
        <v/>
      </c>
      <c r="HJ96" s="74" t="str">
        <f t="shared" ca="1" si="274"/>
        <v/>
      </c>
      <c r="HK96" s="74" t="str">
        <f t="shared" ca="1" si="275"/>
        <v/>
      </c>
      <c r="HL96" s="74" t="str">
        <f t="shared" ca="1" si="276"/>
        <v/>
      </c>
      <c r="HM96" s="74" t="str">
        <f t="shared" ca="1" si="277"/>
        <v/>
      </c>
      <c r="HN96" s="74" t="str">
        <f t="shared" ca="1" si="278"/>
        <v/>
      </c>
      <c r="HO96" s="529" t="str">
        <f t="shared" ca="1" si="279"/>
        <v/>
      </c>
      <c r="HP96" s="74" t="str">
        <f t="shared" ca="1" si="280"/>
        <v/>
      </c>
      <c r="HQ96" s="74" t="str">
        <f t="shared" ca="1" si="281"/>
        <v/>
      </c>
      <c r="HR96" s="74" t="str">
        <f t="shared" ca="1" si="282"/>
        <v/>
      </c>
      <c r="HS96" s="74" t="str">
        <f t="shared" ca="1" si="283"/>
        <v/>
      </c>
      <c r="HT96" s="74" t="str">
        <f ca="1">IF(V96=1,"",IF(LOG入力!BH96&gt;0,0,IF(DV96=1,0,IF(N96="0",0,IF(SUM(HD96:HS96)&gt;0,1,0)))))</f>
        <v/>
      </c>
    </row>
    <row r="97" spans="1:228" x14ac:dyDescent="0.15">
      <c r="A97" s="5"/>
      <c r="B97" s="532" t="str">
        <f t="shared" ca="1" si="142"/>
        <v/>
      </c>
      <c r="C97" s="534" t="str">
        <f ca="1">LOG入力!AP97</f>
        <v/>
      </c>
      <c r="D97" s="534" t="str">
        <f ca="1">LOG入力!AQ97</f>
        <v/>
      </c>
      <c r="E97" s="534" t="str">
        <f ca="1">LOG入力!AR97</f>
        <v/>
      </c>
      <c r="F97" s="535" t="str">
        <f t="shared" ca="1" si="143"/>
        <v/>
      </c>
      <c r="G97" s="585" t="str">
        <f ca="1">LOG入力!AT97</f>
        <v/>
      </c>
      <c r="H97" s="542" t="str">
        <f ca="1">LOG入力!AU97</f>
        <v/>
      </c>
      <c r="I97" s="542" t="str">
        <f ca="1">LOG入力!AV97</f>
        <v/>
      </c>
      <c r="J97" s="577" t="str">
        <f ca="1">LOG入力!AW97</f>
        <v/>
      </c>
      <c r="K97" s="578" t="str">
        <f ca="1">LOG入力!BJ97</f>
        <v/>
      </c>
      <c r="L97" s="577" t="str">
        <f ca="1">LOG入力!AY97</f>
        <v/>
      </c>
      <c r="M97" s="545" t="str">
        <f ca="1">LOG入力!BK97</f>
        <v/>
      </c>
      <c r="N97" s="512" t="str">
        <f ca="1">IF(V97=1,"",IF(LOG入力!AJ97=1,"1",LOG入力!BA97))</f>
        <v/>
      </c>
      <c r="O97" s="538" t="str">
        <f ca="1">IF(V97=1,"",IF(LEN(LOG入力!O97)=0,"",LOG入力!O97))</f>
        <v/>
      </c>
      <c r="P97" s="291" t="str">
        <f ca="1">IF(V97=1,"",IF($AA$4=1,"",IF(LOG入力!BG97=1,"",CONCATENATE($ER97,$FB97,$FL97,$FV97,$GF97))))</f>
        <v/>
      </c>
      <c r="Q97" s="291" t="str">
        <f ca="1">IF(V97=1,"",IF($AA$4=1,"",IF(LOG入力!BG97=1,"",CONCATENATE($ET97,$FD97,$FN97,$FX97,$GH97))))</f>
        <v/>
      </c>
      <c r="R97" s="573" t="str">
        <f ca="1">IF(V97=1,"",IF($AA$4=1,"",IF(LOG入力!BH97&gt;0,0,AA97)))</f>
        <v/>
      </c>
      <c r="S97" s="293" t="str">
        <f t="shared" ca="1" si="144"/>
        <v/>
      </c>
      <c r="T97" s="680"/>
      <c r="U97" s="38"/>
      <c r="V97" s="196">
        <f ca="1">LOG入力!AN97</f>
        <v>1</v>
      </c>
      <c r="W97" s="38"/>
      <c r="X97" s="516" t="str">
        <f t="shared" ca="1" si="145"/>
        <v/>
      </c>
      <c r="Y97" s="515" t="str">
        <f t="shared" ca="1" si="146"/>
        <v/>
      </c>
      <c r="Z97" s="518" t="str">
        <f t="shared" ca="1" si="147"/>
        <v/>
      </c>
      <c r="AA97" s="574" t="str">
        <f t="shared" ca="1" si="148"/>
        <v/>
      </c>
      <c r="AC97" s="6" t="str">
        <f t="shared" ca="1" si="149"/>
        <v/>
      </c>
      <c r="AD97" s="6" t="str">
        <f t="shared" ca="1" si="150"/>
        <v/>
      </c>
      <c r="AE97" s="6" t="str">
        <f t="shared" ca="1" si="151"/>
        <v/>
      </c>
      <c r="AF97" s="6" t="str">
        <f t="shared" ca="1" si="152"/>
        <v/>
      </c>
      <c r="AG97" s="6" t="str">
        <f t="shared" ca="1" si="153"/>
        <v/>
      </c>
      <c r="AH97" s="6" t="str">
        <f t="shared" ca="1" si="154"/>
        <v/>
      </c>
      <c r="AI97" s="6" t="str">
        <f t="shared" ca="1" si="155"/>
        <v/>
      </c>
      <c r="AJ97" s="6" t="str">
        <f t="shared" ca="1" si="156"/>
        <v/>
      </c>
      <c r="AK97" s="6" t="str">
        <f t="shared" ca="1" si="157"/>
        <v/>
      </c>
      <c r="AL97" s="6" t="str">
        <f t="shared" ca="1" si="158"/>
        <v/>
      </c>
      <c r="AM97" s="6" t="str">
        <f t="shared" ca="1" si="159"/>
        <v/>
      </c>
      <c r="AN97" s="6" t="str">
        <f t="shared" ca="1" si="160"/>
        <v/>
      </c>
      <c r="AO97" s="6" t="str">
        <f t="shared" ca="1" si="161"/>
        <v/>
      </c>
      <c r="AP97" s="6" t="str">
        <f t="shared" ca="1" si="162"/>
        <v/>
      </c>
      <c r="AQ97" s="6" t="str">
        <f t="shared" ca="1" si="163"/>
        <v/>
      </c>
      <c r="AR97" s="6" t="str">
        <f t="shared" ca="1" si="164"/>
        <v/>
      </c>
      <c r="AS97" s="6" t="str">
        <f t="shared" ca="1" si="165"/>
        <v/>
      </c>
      <c r="AT97" s="6" t="str">
        <f t="shared" ca="1" si="166"/>
        <v/>
      </c>
      <c r="AU97" s="6" t="str">
        <f t="shared" ca="1" si="167"/>
        <v/>
      </c>
      <c r="AV97" s="6" t="str">
        <f t="shared" ca="1" si="168"/>
        <v/>
      </c>
      <c r="AW97" s="6" t="str">
        <f t="shared" ca="1" si="169"/>
        <v/>
      </c>
      <c r="AY97" s="6" t="str">
        <f t="shared" ca="1" si="170"/>
        <v/>
      </c>
      <c r="AZ97" s="6" t="str">
        <f t="shared" ca="1" si="171"/>
        <v/>
      </c>
      <c r="BA97" s="6" t="str">
        <f t="shared" ca="1" si="172"/>
        <v/>
      </c>
      <c r="BB97" s="6" t="str">
        <f t="shared" ca="1" si="173"/>
        <v/>
      </c>
      <c r="BC97" s="6" t="str">
        <f t="shared" ca="1" si="174"/>
        <v/>
      </c>
      <c r="BD97" s="6" t="str">
        <f t="shared" ca="1" si="175"/>
        <v/>
      </c>
      <c r="BE97" s="6" t="str">
        <f t="shared" ca="1" si="176"/>
        <v/>
      </c>
      <c r="BF97" s="6" t="str">
        <f t="shared" ca="1" si="177"/>
        <v/>
      </c>
      <c r="BG97" s="6" t="str">
        <f t="shared" ca="1" si="178"/>
        <v/>
      </c>
      <c r="BH97" s="6" t="str">
        <f t="shared" ca="1" si="179"/>
        <v/>
      </c>
      <c r="BI97" s="6" t="str">
        <f t="shared" ca="1" si="180"/>
        <v/>
      </c>
      <c r="BJ97" s="6" t="str">
        <f t="shared" ca="1" si="181"/>
        <v/>
      </c>
      <c r="BK97" s="6" t="str">
        <f t="shared" ca="1" si="182"/>
        <v/>
      </c>
      <c r="BL97" s="6" t="str">
        <f t="shared" ca="1" si="183"/>
        <v/>
      </c>
      <c r="BM97" s="6" t="str">
        <f t="shared" ca="1" si="184"/>
        <v/>
      </c>
      <c r="BN97" s="6" t="str">
        <f t="shared" ca="1" si="185"/>
        <v/>
      </c>
      <c r="BO97" s="6" t="str">
        <f t="shared" ca="1" si="186"/>
        <v/>
      </c>
      <c r="BP97" s="6" t="str">
        <f t="shared" ca="1" si="187"/>
        <v/>
      </c>
      <c r="BQ97" s="6" t="str">
        <f t="shared" ca="1" si="188"/>
        <v/>
      </c>
      <c r="BR97" s="6" t="str">
        <f t="shared" ca="1" si="189"/>
        <v/>
      </c>
      <c r="BS97" s="6" t="str">
        <f t="shared" ca="1" si="190"/>
        <v/>
      </c>
      <c r="BU97" s="6" t="str">
        <f t="shared" ca="1" si="191"/>
        <v/>
      </c>
      <c r="BW97" s="515" t="str">
        <f t="shared" ca="1" si="192"/>
        <v/>
      </c>
      <c r="BX97" s="515">
        <f t="shared" ca="1" si="193"/>
        <v>0</v>
      </c>
      <c r="BY97" s="515" t="str">
        <f t="shared" ca="1" si="194"/>
        <v/>
      </c>
      <c r="CA97" s="6">
        <f t="shared" ca="1" si="195"/>
        <v>1</v>
      </c>
      <c r="CC97" s="523" t="str">
        <f t="shared" ca="1" si="196"/>
        <v/>
      </c>
      <c r="CE97" s="6" t="str">
        <f t="shared" ca="1" si="197"/>
        <v/>
      </c>
      <c r="CG97" s="524" t="str">
        <f ca="1">IF(V97=1,"",IF($AA$4=1,"",IF(LOG入力!BH97&gt;0,"",IF(N97=0,"",IF(HT97=0,"","★")))))</f>
        <v/>
      </c>
      <c r="CI97" s="74" t="str">
        <f t="shared" ca="1" si="198"/>
        <v/>
      </c>
      <c r="CK97" s="525" t="str">
        <f ca="1">IF(V97=1,"",IF(LOG入力!BH97&gt;0,1,0))</f>
        <v/>
      </c>
      <c r="CL97" s="74" t="str">
        <f t="shared" ca="1" si="199"/>
        <v/>
      </c>
      <c r="CN97" s="74" t="str">
        <f t="shared" ca="1" si="200"/>
        <v/>
      </c>
      <c r="CO97" s="74" t="str">
        <f t="shared" ca="1" si="201"/>
        <v/>
      </c>
      <c r="CQ97" s="74" t="str">
        <f t="shared" ca="1" si="202"/>
        <v/>
      </c>
      <c r="CR97" s="74" t="str">
        <f t="shared" ca="1" si="203"/>
        <v/>
      </c>
      <c r="CS97" s="74" t="str">
        <f t="shared" ca="1" si="204"/>
        <v/>
      </c>
      <c r="CT97" s="74" t="str">
        <f t="shared" ca="1" si="205"/>
        <v/>
      </c>
      <c r="CU97" s="74" t="str">
        <f t="shared" ca="1" si="206"/>
        <v/>
      </c>
      <c r="CV97" s="74" t="str">
        <f t="shared" ca="1" si="207"/>
        <v/>
      </c>
      <c r="CW97" s="74" t="str">
        <f t="shared" ca="1" si="208"/>
        <v/>
      </c>
      <c r="CX97" s="74" t="str">
        <f t="shared" ca="1" si="209"/>
        <v/>
      </c>
      <c r="CY97" s="74" t="str">
        <f t="shared" ca="1" si="210"/>
        <v/>
      </c>
      <c r="CZ97" s="74" t="str">
        <f t="shared" ca="1" si="211"/>
        <v/>
      </c>
      <c r="DA97" s="74" t="str">
        <f t="shared" ca="1" si="212"/>
        <v/>
      </c>
      <c r="DB97" s="74" t="str">
        <f t="shared" ca="1" si="213"/>
        <v/>
      </c>
      <c r="DD97" s="74" t="str">
        <f t="shared" ca="1" si="214"/>
        <v/>
      </c>
      <c r="DE97" s="74" t="str">
        <f t="shared" ca="1" si="215"/>
        <v/>
      </c>
      <c r="DF97" s="74" t="str">
        <f t="shared" ca="1" si="216"/>
        <v/>
      </c>
      <c r="DG97" s="74" t="str">
        <f t="shared" ca="1" si="217"/>
        <v/>
      </c>
      <c r="DH97" s="74" t="str">
        <f t="shared" ca="1" si="218"/>
        <v/>
      </c>
      <c r="DI97" s="74" t="str">
        <f t="shared" ca="1" si="219"/>
        <v/>
      </c>
      <c r="DJ97" s="74" t="str">
        <f t="shared" ca="1" si="220"/>
        <v/>
      </c>
      <c r="DK97" s="74" t="str">
        <f t="shared" ca="1" si="221"/>
        <v/>
      </c>
      <c r="DL97" s="74" t="str">
        <f t="shared" ca="1" si="222"/>
        <v/>
      </c>
      <c r="DM97" s="74" t="str">
        <f t="shared" ca="1" si="223"/>
        <v/>
      </c>
      <c r="DN97" s="74" t="str">
        <f t="shared" ca="1" si="224"/>
        <v/>
      </c>
      <c r="DO97" s="74" t="str">
        <f t="shared" ca="1" si="225"/>
        <v/>
      </c>
      <c r="DQ97" s="74" t="str">
        <f t="shared" ca="1" si="226"/>
        <v/>
      </c>
      <c r="DS97" s="74" t="str">
        <f t="shared" ca="1" si="227"/>
        <v/>
      </c>
      <c r="DT97" s="74" t="str">
        <f t="shared" ca="1" si="228"/>
        <v/>
      </c>
      <c r="DV97" s="525" t="str">
        <f t="shared" ca="1" si="229"/>
        <v/>
      </c>
      <c r="DW97" s="74" t="str">
        <f t="shared" ca="1" si="230"/>
        <v/>
      </c>
      <c r="DX97" s="485" t="str">
        <f t="shared" ca="1" si="231"/>
        <v/>
      </c>
      <c r="DY97" s="74" t="str">
        <f t="shared" ca="1" si="232"/>
        <v/>
      </c>
      <c r="DZ97" s="74" t="str">
        <f t="shared" ca="1" si="233"/>
        <v/>
      </c>
      <c r="EA97" s="74" t="str">
        <f t="shared" ca="1" si="234"/>
        <v/>
      </c>
      <c r="EC97" s="74" t="str">
        <f t="shared" ca="1" si="235"/>
        <v/>
      </c>
      <c r="ED97" s="74" t="str">
        <f t="shared" ca="1" si="236"/>
        <v/>
      </c>
      <c r="EE97" s="74" t="str">
        <f t="shared" ca="1" si="237"/>
        <v/>
      </c>
      <c r="EG97" s="479" t="str">
        <f ca="1">IF(V97=1,"",IF(LOG入力!BH97&gt;0,0,IF(CG97="★",0,IF(R97=1,0,IF(N97=0,0,1)))))</f>
        <v/>
      </c>
      <c r="EH97" s="483" t="str">
        <f t="shared" ca="1" si="238"/>
        <v/>
      </c>
      <c r="EI97" s="483" t="str">
        <f t="shared" ca="1" si="239"/>
        <v/>
      </c>
      <c r="EJ97" s="483" t="str">
        <f t="shared" ca="1" si="240"/>
        <v/>
      </c>
      <c r="EL97" s="71">
        <f t="shared" ca="1" si="241"/>
        <v>0</v>
      </c>
      <c r="EM97" s="6">
        <f t="shared" ca="1" si="242"/>
        <v>0</v>
      </c>
      <c r="EN97" s="6" t="str">
        <f t="shared" ca="1" si="243"/>
        <v/>
      </c>
      <c r="EO97" s="6">
        <f ca="1">IF(LOG入力!BH97&gt;0,0,IF(EM97=0,0,(IF(COUNTIF($EN$19:EN97,EN97)=1,IF($FS$3="N",1,IF(EH97=1,1,0))))))</f>
        <v>0</v>
      </c>
      <c r="EP97" s="6" t="str">
        <f ca="1">IF(LOG入力!BH97&gt;0,"",IF(EO97=1,$X97,""))</f>
        <v/>
      </c>
      <c r="EQ97" s="6" t="str">
        <f ca="1">IF(LOG入力!BH97&gt;0,"",IF(EO97=1,$Y97,""))</f>
        <v/>
      </c>
      <c r="ER97" s="520" t="str">
        <f ca="1">IF(LOG入力!BH97&gt;0,"",IF(COUNTIF($EP$19:$EP97,EP97)=1,EP97,""))</f>
        <v/>
      </c>
      <c r="ES97" s="520">
        <f ca="1">IF(LOG入力!BH97&gt;0,0,IF((EL97=1),IF(($ER97=""),0,1),0))</f>
        <v>0</v>
      </c>
      <c r="ET97" s="520" t="str">
        <f ca="1">IF(LOG入力!BH97&gt;0,"",IF(COUNTIF($EQ$19:EQ97,EQ97)=1,EQ97,""))</f>
        <v/>
      </c>
      <c r="EU97" s="539">
        <f ca="1">IF(LOG入力!BH97&gt;0,0,IF((EL97=1),IF(($ET97=""),0,1),0))</f>
        <v>0</v>
      </c>
      <c r="EV97" s="71">
        <f t="shared" ca="1" si="244"/>
        <v>0</v>
      </c>
      <c r="EW97" s="6">
        <f t="shared" ca="1" si="245"/>
        <v>0</v>
      </c>
      <c r="EX97" s="6" t="str">
        <f t="shared" ca="1" si="246"/>
        <v/>
      </c>
      <c r="EY97" s="6">
        <f ca="1">IF(LOG入力!BH97&gt;0,0,IF(EW97=0,0,(IF(COUNTIF($EX$19:EX97,EX97)=1,IF($FS$3="N",1,IF(EH97=1,1,0))))))</f>
        <v>0</v>
      </c>
      <c r="EZ97" s="6" t="str">
        <f ca="1">IF(LOG入力!BH97&gt;0,"",IF(EY97=1,$X97,""))</f>
        <v/>
      </c>
      <c r="FA97" s="6" t="str">
        <f ca="1">IF(LOG入力!BH97&gt;0,"",IF(EY97=1,$Y97,""))</f>
        <v/>
      </c>
      <c r="FB97" s="6" t="str">
        <f ca="1">IF(LOG入力!BH97&gt;0,"",IF(COUNTIF($EZ$19:$EZ97,EZ97)=1,EZ97,""))</f>
        <v/>
      </c>
      <c r="FC97" s="6">
        <f ca="1">IF(LOG入力!BH97&gt;0,0,IF((EV97=1),IF(($FB97=""),0,1),0))</f>
        <v>0</v>
      </c>
      <c r="FD97" s="6" t="str">
        <f ca="1">IF(LOG入力!BH97&gt;0,"",IF(COUNTIF($FA$19:FA97,FA97)=1,FA97,""))</f>
        <v/>
      </c>
      <c r="FE97" s="72">
        <f ca="1">IF(LOG入力!BH97&gt;0,0,IF((EV97=1),IF(($FD97=""),0,1),0))</f>
        <v>0</v>
      </c>
      <c r="FF97" s="71">
        <f t="shared" ca="1" si="247"/>
        <v>0</v>
      </c>
      <c r="FG97" s="6">
        <f t="shared" ca="1" si="248"/>
        <v>0</v>
      </c>
      <c r="FH97" s="6" t="str">
        <f t="shared" ca="1" si="249"/>
        <v/>
      </c>
      <c r="FI97" s="6">
        <f ca="1">IF(LOG入力!BH97&gt;0,0,IF(FG97=0,0,(IF(COUNTIF($FH$19:FH97,FH97)=1,IF($FS$3="N",1,IF(EH97=1,1,0))))))</f>
        <v>0</v>
      </c>
      <c r="FJ97" s="6" t="str">
        <f ca="1">IF(LOG入力!BH97&gt;0,"",IF(FI97=1,$X97,""))</f>
        <v/>
      </c>
      <c r="FK97" s="6" t="str">
        <f ca="1">IF(LOG入力!BH97&gt;0,"",IF(FI97=1,$Y97,""))</f>
        <v/>
      </c>
      <c r="FL97" s="6" t="str">
        <f ca="1">IF(LOG入力!BH97&gt;0,"",IF(COUNTIF($FJ$19:$FJ97,FJ97)=1,FJ97,""))</f>
        <v/>
      </c>
      <c r="FM97" s="6">
        <f ca="1">IF(LOG入力!BH97&gt;0,0,IF((FF97=1),IF(($FL97=""),0,1),0))</f>
        <v>0</v>
      </c>
      <c r="FN97" s="6" t="str">
        <f ca="1">IF(LOG入力!BH97&gt;0,"",IF(COUNTIF($FK$19:FK97,FK97)=1,FK97,""))</f>
        <v/>
      </c>
      <c r="FO97" s="72">
        <f ca="1">IF(LOG入力!BH97&gt;0,0,IF((FF97=1),IF(($FN97=""),0,1),0))</f>
        <v>0</v>
      </c>
      <c r="FP97" s="71">
        <f t="shared" ca="1" si="250"/>
        <v>0</v>
      </c>
      <c r="FQ97" s="6">
        <f t="shared" ca="1" si="251"/>
        <v>0</v>
      </c>
      <c r="FR97" s="6" t="str">
        <f t="shared" ca="1" si="252"/>
        <v/>
      </c>
      <c r="FS97" s="6">
        <f ca="1">IF(LOG入力!BH97&gt;0,0,IF(FQ97=0,0,(IF(COUNTIF($FR$19:FR97,FR97)=1,IF($FS$3="N",1,IF(EH97=1,1,0))))))</f>
        <v>0</v>
      </c>
      <c r="FT97" s="6" t="str">
        <f ca="1">IF(LOG入力!BH97&gt;0,"",IF(FS97=1,$X97,""))</f>
        <v/>
      </c>
      <c r="FU97" s="6" t="str">
        <f ca="1">IF(LOG入力!BH97&gt;0,"",IF(FS97=1,$Y97,""))</f>
        <v/>
      </c>
      <c r="FV97" s="6" t="str">
        <f ca="1">IF(LOG入力!BH97&gt;0,"",IF(COUNTIF($FT$19:$FT97,FT97)=1,FT97,""))</f>
        <v/>
      </c>
      <c r="FW97" s="6">
        <f ca="1">IF(LOG入力!BH97&gt;0,0,IF((FP97=1),IF(($FV97=""),0,1),0))</f>
        <v>0</v>
      </c>
      <c r="FX97" s="6" t="str">
        <f ca="1">IF(LOG入力!BH97&gt;0,"",IF(COUNTIF($FU$19:FU97,FU97)=1,FU97,""))</f>
        <v/>
      </c>
      <c r="FY97" s="72">
        <f ca="1">IF(LOG入力!BH97&gt;0,0,IF((FP97=1),IF(($FX97=""),0,1),0))</f>
        <v>0</v>
      </c>
      <c r="FZ97" s="71">
        <f t="shared" ca="1" si="253"/>
        <v>0</v>
      </c>
      <c r="GA97" s="6">
        <f t="shared" ca="1" si="254"/>
        <v>0</v>
      </c>
      <c r="GB97" s="6" t="str">
        <f t="shared" ca="1" si="255"/>
        <v/>
      </c>
      <c r="GC97" s="6">
        <f ca="1">IF(LOG入力!BH97&gt;0,0,IF(GA97=0,0,(IF(COUNTIF($GB$19:GB97,GB97)=1,IF($FS$3="N",1,IF(EH97=1,1,0))))))</f>
        <v>0</v>
      </c>
      <c r="GD97" s="6" t="str">
        <f ca="1">IF(LOG入力!BH97&gt;0,"",IF(GC97=1,$X97,""))</f>
        <v/>
      </c>
      <c r="GE97" s="6" t="str">
        <f ca="1">IF(LOG入力!BH97&gt;0,"",IF(GC97=1,$Y97,""))</f>
        <v/>
      </c>
      <c r="GF97" s="6" t="str">
        <f ca="1">IF(LOG入力!BH97&gt;0,"",IF(COUNTIF($GD$19:$GD97,GD97)=1,GD97,""))</f>
        <v/>
      </c>
      <c r="GG97" s="6">
        <f ca="1">IF(LOG入力!BH97&gt;0,0,IF((FZ97=1),IF(($GF97=""),0,1),0))</f>
        <v>0</v>
      </c>
      <c r="GH97" s="6" t="str">
        <f ca="1">IF(LOG入力!BH97&gt;0,"",IF(COUNTIF($GE$19:GE97,GE97)=1,GE97,""))</f>
        <v/>
      </c>
      <c r="GI97" s="72">
        <f ca="1">IF(LOG入力!BH97&gt;0,0,IF((FZ97=1),IF(($GH97=""),0,1),0))</f>
        <v>0</v>
      </c>
      <c r="GK97" s="455" t="str">
        <f ca="1">IF(V97=1,"",IF(LEN(LOG入力!AS97)=0,"",LOG入力!AS97))</f>
        <v/>
      </c>
      <c r="GL97" s="378" t="str">
        <f t="shared" ca="1" si="256"/>
        <v/>
      </c>
      <c r="GM97" s="378" t="str">
        <f t="shared" ca="1" si="257"/>
        <v/>
      </c>
      <c r="GN97" s="74" t="str">
        <f t="shared" ca="1" si="258"/>
        <v/>
      </c>
      <c r="GO97" s="74" t="str">
        <f t="shared" ca="1" si="259"/>
        <v/>
      </c>
      <c r="GQ97" s="74" t="str">
        <f t="shared" ca="1" si="260"/>
        <v/>
      </c>
      <c r="GR97" s="74" t="str">
        <f t="shared" ca="1" si="261"/>
        <v/>
      </c>
      <c r="GS97" s="74" t="str">
        <f t="shared" ca="1" si="262"/>
        <v/>
      </c>
      <c r="GT97" s="74" t="str">
        <f t="shared" ca="1" si="263"/>
        <v/>
      </c>
      <c r="GU97" s="74" t="str">
        <f t="shared" ca="1" si="264"/>
        <v/>
      </c>
      <c r="GV97" s="74" t="str">
        <f t="shared" ca="1" si="265"/>
        <v/>
      </c>
      <c r="GX97" s="74" t="str">
        <f t="shared" ca="1" si="266"/>
        <v/>
      </c>
      <c r="GY97" s="74" t="str">
        <f t="shared" ca="1" si="267"/>
        <v/>
      </c>
      <c r="GZ97" s="74" t="str">
        <f ca="1">IF(V97=1,"",IF(LOG入力!BH97&gt;0,0,IF(GY97=0,0,IF((VALUE((TYPE(VALUE(J97)))))=16,0,IF(VALUE(J97)&lt;60,1,IF(VALUE(J97)&lt;100,0,IF(VALUE(J97)&lt;600,2,0)))))))</f>
        <v/>
      </c>
      <c r="HA97" s="74" t="str">
        <f t="shared" ca="1" si="268"/>
        <v/>
      </c>
      <c r="HB97" s="74" t="str">
        <f ca="1">IF(V97=1,"",IF(LOG入力!BH97&gt;0,0,IF(HA97=0,0,IF((VALUE((TYPE(VALUE(L97)))))=16,0,IF(VALUE(L97)&lt;60,1,IF(VALUE(L97)&lt;100,0,IF(VALUE(L97)&lt;600,2,0)))))))</f>
        <v/>
      </c>
      <c r="HD97" s="74" t="str">
        <f t="shared" ca="1" si="269"/>
        <v/>
      </c>
      <c r="HF97" s="74" t="str">
        <f t="shared" ca="1" si="270"/>
        <v/>
      </c>
      <c r="HG97" s="74" t="str">
        <f t="shared" ca="1" si="271"/>
        <v/>
      </c>
      <c r="HH97" s="74" t="str">
        <f t="shared" ca="1" si="272"/>
        <v/>
      </c>
      <c r="HI97" s="74" t="str">
        <f t="shared" ca="1" si="273"/>
        <v/>
      </c>
      <c r="HJ97" s="74" t="str">
        <f t="shared" ca="1" si="274"/>
        <v/>
      </c>
      <c r="HK97" s="74" t="str">
        <f t="shared" ca="1" si="275"/>
        <v/>
      </c>
      <c r="HL97" s="74" t="str">
        <f t="shared" ca="1" si="276"/>
        <v/>
      </c>
      <c r="HM97" s="74" t="str">
        <f t="shared" ca="1" si="277"/>
        <v/>
      </c>
      <c r="HN97" s="74" t="str">
        <f t="shared" ca="1" si="278"/>
        <v/>
      </c>
      <c r="HO97" s="529" t="str">
        <f t="shared" ca="1" si="279"/>
        <v/>
      </c>
      <c r="HP97" s="74" t="str">
        <f t="shared" ca="1" si="280"/>
        <v/>
      </c>
      <c r="HQ97" s="74" t="str">
        <f t="shared" ca="1" si="281"/>
        <v/>
      </c>
      <c r="HR97" s="74" t="str">
        <f t="shared" ca="1" si="282"/>
        <v/>
      </c>
      <c r="HS97" s="74" t="str">
        <f t="shared" ca="1" si="283"/>
        <v/>
      </c>
      <c r="HT97" s="74" t="str">
        <f ca="1">IF(V97=1,"",IF(LOG入力!BH97&gt;0,0,IF(DV97=1,0,IF(N97="0",0,IF(SUM(HD97:HS97)&gt;0,1,0)))))</f>
        <v/>
      </c>
    </row>
    <row r="98" spans="1:228" x14ac:dyDescent="0.15">
      <c r="A98" s="5">
        <v>80</v>
      </c>
      <c r="B98" s="487" t="str">
        <f t="shared" ca="1" si="142"/>
        <v/>
      </c>
      <c r="C98" s="548" t="str">
        <f ca="1">LOG入力!AP98</f>
        <v/>
      </c>
      <c r="D98" s="548" t="str">
        <f ca="1">LOG入力!AQ98</f>
        <v/>
      </c>
      <c r="E98" s="548" t="str">
        <f ca="1">LOG入力!AR98</f>
        <v/>
      </c>
      <c r="F98" s="589" t="str">
        <f t="shared" ca="1" si="143"/>
        <v/>
      </c>
      <c r="G98" s="586" t="str">
        <f ca="1">LOG入力!AT98</f>
        <v/>
      </c>
      <c r="H98" s="553" t="str">
        <f ca="1">LOG入力!AU98</f>
        <v/>
      </c>
      <c r="I98" s="587" t="str">
        <f ca="1">LOG入力!AV98</f>
        <v/>
      </c>
      <c r="J98" s="590" t="str">
        <f ca="1">LOG入力!AW98</f>
        <v/>
      </c>
      <c r="K98" s="591" t="str">
        <f ca="1">LOG入力!BJ98</f>
        <v/>
      </c>
      <c r="L98" s="590" t="str">
        <f ca="1">LOG入力!AY98</f>
        <v/>
      </c>
      <c r="M98" s="556" t="str">
        <f ca="1">LOG入力!BK98</f>
        <v/>
      </c>
      <c r="N98" s="588" t="str">
        <f ca="1">IF(V98=1,"",IF(LOG入力!AJ98=1,"1",LOG入力!BA98))</f>
        <v/>
      </c>
      <c r="O98" s="557" t="str">
        <f ca="1">IF(V98=1,"",IF(LEN(LOG入力!O98)=0,"",LOG入力!O98))</f>
        <v/>
      </c>
      <c r="P98" s="336" t="str">
        <f ca="1">IF(V98=1,"",IF($AA$4=1,"",IF(LOG入力!BG98=1,"",CONCATENATE($ER98,$FB98,$FL98,$FV98,$GF98))))</f>
        <v/>
      </c>
      <c r="Q98" s="337" t="str">
        <f ca="1">IF(V98=1,"",IF($AA$4=1,"",IF(LOG入力!BG98=1,"",CONCATENATE($ET98,$FD98,$FN98,$FX98,$GH98))))</f>
        <v/>
      </c>
      <c r="R98" s="338" t="str">
        <f ca="1">IF(V98=1,"",IF($AA$4=1,"",IF(LOG入力!BH98&gt;0,0,AA98)))</f>
        <v/>
      </c>
      <c r="S98" s="558" t="str">
        <f t="shared" ca="1" si="144"/>
        <v/>
      </c>
      <c r="T98" s="680"/>
      <c r="U98" s="38"/>
      <c r="V98" s="196">
        <f ca="1">LOG入力!AN98</f>
        <v>1</v>
      </c>
      <c r="W98" s="38"/>
      <c r="X98" s="516" t="str">
        <f t="shared" ca="1" si="145"/>
        <v/>
      </c>
      <c r="Y98" s="515" t="str">
        <f t="shared" ca="1" si="146"/>
        <v/>
      </c>
      <c r="Z98" s="518" t="str">
        <f t="shared" ca="1" si="147"/>
        <v/>
      </c>
      <c r="AA98" s="574" t="str">
        <f t="shared" ca="1" si="148"/>
        <v/>
      </c>
      <c r="AC98" s="6" t="str">
        <f t="shared" ca="1" si="149"/>
        <v/>
      </c>
      <c r="AD98" s="6" t="str">
        <f t="shared" ca="1" si="150"/>
        <v/>
      </c>
      <c r="AE98" s="6" t="str">
        <f t="shared" ca="1" si="151"/>
        <v/>
      </c>
      <c r="AF98" s="6" t="str">
        <f t="shared" ca="1" si="152"/>
        <v/>
      </c>
      <c r="AG98" s="6" t="str">
        <f t="shared" ca="1" si="153"/>
        <v/>
      </c>
      <c r="AH98" s="6" t="str">
        <f t="shared" ca="1" si="154"/>
        <v/>
      </c>
      <c r="AI98" s="6" t="str">
        <f t="shared" ca="1" si="155"/>
        <v/>
      </c>
      <c r="AJ98" s="6" t="str">
        <f t="shared" ca="1" si="156"/>
        <v/>
      </c>
      <c r="AK98" s="6" t="str">
        <f t="shared" ca="1" si="157"/>
        <v/>
      </c>
      <c r="AL98" s="6" t="str">
        <f t="shared" ca="1" si="158"/>
        <v/>
      </c>
      <c r="AM98" s="6" t="str">
        <f t="shared" ca="1" si="159"/>
        <v/>
      </c>
      <c r="AN98" s="6" t="str">
        <f t="shared" ca="1" si="160"/>
        <v/>
      </c>
      <c r="AO98" s="6" t="str">
        <f t="shared" ca="1" si="161"/>
        <v/>
      </c>
      <c r="AP98" s="6" t="str">
        <f t="shared" ca="1" si="162"/>
        <v/>
      </c>
      <c r="AQ98" s="6" t="str">
        <f t="shared" ca="1" si="163"/>
        <v/>
      </c>
      <c r="AR98" s="6" t="str">
        <f t="shared" ca="1" si="164"/>
        <v/>
      </c>
      <c r="AS98" s="6" t="str">
        <f t="shared" ca="1" si="165"/>
        <v/>
      </c>
      <c r="AT98" s="6" t="str">
        <f t="shared" ca="1" si="166"/>
        <v/>
      </c>
      <c r="AU98" s="6" t="str">
        <f t="shared" ca="1" si="167"/>
        <v/>
      </c>
      <c r="AV98" s="6" t="str">
        <f t="shared" ca="1" si="168"/>
        <v/>
      </c>
      <c r="AW98" s="6" t="str">
        <f t="shared" ca="1" si="169"/>
        <v/>
      </c>
      <c r="AY98" s="6" t="str">
        <f t="shared" ca="1" si="170"/>
        <v/>
      </c>
      <c r="AZ98" s="6" t="str">
        <f t="shared" ca="1" si="171"/>
        <v/>
      </c>
      <c r="BA98" s="6" t="str">
        <f t="shared" ca="1" si="172"/>
        <v/>
      </c>
      <c r="BB98" s="6" t="str">
        <f t="shared" ca="1" si="173"/>
        <v/>
      </c>
      <c r="BC98" s="6" t="str">
        <f t="shared" ca="1" si="174"/>
        <v/>
      </c>
      <c r="BD98" s="6" t="str">
        <f t="shared" ca="1" si="175"/>
        <v/>
      </c>
      <c r="BE98" s="6" t="str">
        <f t="shared" ca="1" si="176"/>
        <v/>
      </c>
      <c r="BF98" s="6" t="str">
        <f t="shared" ca="1" si="177"/>
        <v/>
      </c>
      <c r="BG98" s="6" t="str">
        <f t="shared" ca="1" si="178"/>
        <v/>
      </c>
      <c r="BH98" s="6" t="str">
        <f t="shared" ca="1" si="179"/>
        <v/>
      </c>
      <c r="BI98" s="6" t="str">
        <f t="shared" ca="1" si="180"/>
        <v/>
      </c>
      <c r="BJ98" s="6" t="str">
        <f t="shared" ca="1" si="181"/>
        <v/>
      </c>
      <c r="BK98" s="6" t="str">
        <f t="shared" ca="1" si="182"/>
        <v/>
      </c>
      <c r="BL98" s="6" t="str">
        <f t="shared" ca="1" si="183"/>
        <v/>
      </c>
      <c r="BM98" s="6" t="str">
        <f t="shared" ca="1" si="184"/>
        <v/>
      </c>
      <c r="BN98" s="6" t="str">
        <f t="shared" ca="1" si="185"/>
        <v/>
      </c>
      <c r="BO98" s="6" t="str">
        <f t="shared" ca="1" si="186"/>
        <v/>
      </c>
      <c r="BP98" s="6" t="str">
        <f t="shared" ca="1" si="187"/>
        <v/>
      </c>
      <c r="BQ98" s="6" t="str">
        <f t="shared" ca="1" si="188"/>
        <v/>
      </c>
      <c r="BR98" s="6" t="str">
        <f t="shared" ca="1" si="189"/>
        <v/>
      </c>
      <c r="BS98" s="6" t="str">
        <f t="shared" ca="1" si="190"/>
        <v/>
      </c>
      <c r="BU98" s="6" t="str">
        <f t="shared" ca="1" si="191"/>
        <v/>
      </c>
      <c r="BW98" s="515" t="str">
        <f t="shared" ca="1" si="192"/>
        <v/>
      </c>
      <c r="BX98" s="515">
        <f t="shared" ca="1" si="193"/>
        <v>0</v>
      </c>
      <c r="BY98" s="515" t="str">
        <f t="shared" ca="1" si="194"/>
        <v/>
      </c>
      <c r="CA98" s="6">
        <f t="shared" ca="1" si="195"/>
        <v>1</v>
      </c>
      <c r="CC98" s="523" t="str">
        <f t="shared" ca="1" si="196"/>
        <v/>
      </c>
      <c r="CE98" s="6" t="str">
        <f t="shared" ca="1" si="197"/>
        <v/>
      </c>
      <c r="CG98" s="524" t="str">
        <f ca="1">IF(V98=1,"",IF($AA$4=1,"",IF(LOG入力!BH98&gt;0,"",IF(N98=0,"",IF(HT98=0,"","★")))))</f>
        <v/>
      </c>
      <c r="CI98" s="74" t="str">
        <f t="shared" ca="1" si="198"/>
        <v/>
      </c>
      <c r="CK98" s="525" t="str">
        <f ca="1">IF(V98=1,"",IF(LOG入力!BH98&gt;0,1,0))</f>
        <v/>
      </c>
      <c r="CL98" s="74" t="str">
        <f t="shared" ca="1" si="199"/>
        <v/>
      </c>
      <c r="CN98" s="74" t="str">
        <f t="shared" ca="1" si="200"/>
        <v/>
      </c>
      <c r="CO98" s="74" t="str">
        <f t="shared" ca="1" si="201"/>
        <v/>
      </c>
      <c r="CQ98" s="74" t="str">
        <f t="shared" ca="1" si="202"/>
        <v/>
      </c>
      <c r="CR98" s="74" t="str">
        <f t="shared" ca="1" si="203"/>
        <v/>
      </c>
      <c r="CS98" s="74" t="str">
        <f t="shared" ca="1" si="204"/>
        <v/>
      </c>
      <c r="CT98" s="74" t="str">
        <f t="shared" ca="1" si="205"/>
        <v/>
      </c>
      <c r="CU98" s="74" t="str">
        <f t="shared" ca="1" si="206"/>
        <v/>
      </c>
      <c r="CV98" s="74" t="str">
        <f t="shared" ca="1" si="207"/>
        <v/>
      </c>
      <c r="CW98" s="74" t="str">
        <f t="shared" ca="1" si="208"/>
        <v/>
      </c>
      <c r="CX98" s="74" t="str">
        <f t="shared" ca="1" si="209"/>
        <v/>
      </c>
      <c r="CY98" s="74" t="str">
        <f t="shared" ca="1" si="210"/>
        <v/>
      </c>
      <c r="CZ98" s="74" t="str">
        <f t="shared" ca="1" si="211"/>
        <v/>
      </c>
      <c r="DA98" s="74" t="str">
        <f t="shared" ca="1" si="212"/>
        <v/>
      </c>
      <c r="DB98" s="74" t="str">
        <f t="shared" ca="1" si="213"/>
        <v/>
      </c>
      <c r="DD98" s="74" t="str">
        <f t="shared" ca="1" si="214"/>
        <v/>
      </c>
      <c r="DE98" s="74" t="str">
        <f t="shared" ca="1" si="215"/>
        <v/>
      </c>
      <c r="DF98" s="74" t="str">
        <f t="shared" ca="1" si="216"/>
        <v/>
      </c>
      <c r="DG98" s="74" t="str">
        <f t="shared" ca="1" si="217"/>
        <v/>
      </c>
      <c r="DH98" s="74" t="str">
        <f t="shared" ca="1" si="218"/>
        <v/>
      </c>
      <c r="DI98" s="74" t="str">
        <f t="shared" ca="1" si="219"/>
        <v/>
      </c>
      <c r="DJ98" s="74" t="str">
        <f t="shared" ca="1" si="220"/>
        <v/>
      </c>
      <c r="DK98" s="74" t="str">
        <f t="shared" ca="1" si="221"/>
        <v/>
      </c>
      <c r="DL98" s="74" t="str">
        <f t="shared" ca="1" si="222"/>
        <v/>
      </c>
      <c r="DM98" s="74" t="str">
        <f t="shared" ca="1" si="223"/>
        <v/>
      </c>
      <c r="DN98" s="74" t="str">
        <f t="shared" ca="1" si="224"/>
        <v/>
      </c>
      <c r="DO98" s="74" t="str">
        <f t="shared" ca="1" si="225"/>
        <v/>
      </c>
      <c r="DQ98" s="74" t="str">
        <f t="shared" ca="1" si="226"/>
        <v/>
      </c>
      <c r="DS98" s="74" t="str">
        <f t="shared" ca="1" si="227"/>
        <v/>
      </c>
      <c r="DT98" s="74" t="str">
        <f t="shared" ca="1" si="228"/>
        <v/>
      </c>
      <c r="DV98" s="525" t="str">
        <f t="shared" ca="1" si="229"/>
        <v/>
      </c>
      <c r="DW98" s="74" t="str">
        <f t="shared" ca="1" si="230"/>
        <v/>
      </c>
      <c r="DX98" s="485" t="str">
        <f t="shared" ca="1" si="231"/>
        <v/>
      </c>
      <c r="DY98" s="74" t="str">
        <f t="shared" ca="1" si="232"/>
        <v/>
      </c>
      <c r="DZ98" s="74" t="str">
        <f t="shared" ca="1" si="233"/>
        <v/>
      </c>
      <c r="EA98" s="74" t="str">
        <f t="shared" ca="1" si="234"/>
        <v/>
      </c>
      <c r="EC98" s="74" t="str">
        <f t="shared" ca="1" si="235"/>
        <v/>
      </c>
      <c r="ED98" s="74" t="str">
        <f t="shared" ca="1" si="236"/>
        <v/>
      </c>
      <c r="EE98" s="74" t="str">
        <f t="shared" ca="1" si="237"/>
        <v/>
      </c>
      <c r="EG98" s="479" t="str">
        <f ca="1">IF(V98=1,"",IF(LOG入力!BH98&gt;0,0,IF(CG98="★",0,IF(R98=1,0,IF(N98=0,0,1)))))</f>
        <v/>
      </c>
      <c r="EH98" s="483" t="str">
        <f t="shared" ca="1" si="238"/>
        <v/>
      </c>
      <c r="EI98" s="483" t="str">
        <f t="shared" ca="1" si="239"/>
        <v/>
      </c>
      <c r="EJ98" s="483" t="str">
        <f t="shared" ca="1" si="240"/>
        <v/>
      </c>
      <c r="EL98" s="71">
        <f t="shared" ca="1" si="241"/>
        <v>0</v>
      </c>
      <c r="EM98" s="6">
        <f t="shared" ca="1" si="242"/>
        <v>0</v>
      </c>
      <c r="EN98" s="6" t="str">
        <f t="shared" ca="1" si="243"/>
        <v/>
      </c>
      <c r="EO98" s="6">
        <f ca="1">IF(LOG入力!BH98&gt;0,0,IF(EM98=0,0,(IF(COUNTIF($EN$19:EN98,EN98)=1,IF($FS$3="N",1,IF(EH98=1,1,0))))))</f>
        <v>0</v>
      </c>
      <c r="EP98" s="6" t="str">
        <f ca="1">IF(LOG入力!BH98&gt;0,"",IF(EO98=1,$X98,""))</f>
        <v/>
      </c>
      <c r="EQ98" s="6" t="str">
        <f ca="1">IF(LOG入力!BH98&gt;0,"",IF(EO98=1,$Y98,""))</f>
        <v/>
      </c>
      <c r="ER98" s="520" t="str">
        <f ca="1">IF(LOG入力!BH98&gt;0,"",IF(COUNTIF($EP$19:$EP98,EP98)=1,EP98,""))</f>
        <v/>
      </c>
      <c r="ES98" s="520">
        <f ca="1">IF(LOG入力!BH98&gt;0,0,IF((EL98=1),IF(($ER98=""),0,1),0))</f>
        <v>0</v>
      </c>
      <c r="ET98" s="520" t="str">
        <f ca="1">IF(LOG入力!BH98&gt;0,"",IF(COUNTIF($EQ$19:EQ98,EQ98)=1,EQ98,""))</f>
        <v/>
      </c>
      <c r="EU98" s="539">
        <f ca="1">IF(LOG入力!BH98&gt;0,0,IF((EL98=1),IF(($ET98=""),0,1),0))</f>
        <v>0</v>
      </c>
      <c r="EV98" s="71">
        <f t="shared" ca="1" si="244"/>
        <v>0</v>
      </c>
      <c r="EW98" s="6">
        <f t="shared" ca="1" si="245"/>
        <v>0</v>
      </c>
      <c r="EX98" s="6" t="str">
        <f t="shared" ca="1" si="246"/>
        <v/>
      </c>
      <c r="EY98" s="6">
        <f ca="1">IF(LOG入力!BH98&gt;0,0,IF(EW98=0,0,(IF(COUNTIF($EX$19:EX98,EX98)=1,IF($FS$3="N",1,IF(EH98=1,1,0))))))</f>
        <v>0</v>
      </c>
      <c r="EZ98" s="6" t="str">
        <f ca="1">IF(LOG入力!BH98&gt;0,"",IF(EY98=1,$X98,""))</f>
        <v/>
      </c>
      <c r="FA98" s="6" t="str">
        <f ca="1">IF(LOG入力!BH98&gt;0,"",IF(EY98=1,$Y98,""))</f>
        <v/>
      </c>
      <c r="FB98" s="6" t="str">
        <f ca="1">IF(LOG入力!BH98&gt;0,"",IF(COUNTIF($EZ$19:$EZ98,EZ98)=1,EZ98,""))</f>
        <v/>
      </c>
      <c r="FC98" s="6">
        <f ca="1">IF(LOG入力!BH98&gt;0,0,IF((EV98=1),IF(($FB98=""),0,1),0))</f>
        <v>0</v>
      </c>
      <c r="FD98" s="6" t="str">
        <f ca="1">IF(LOG入力!BH98&gt;0,"",IF(COUNTIF($FA$19:FA98,FA98)=1,FA98,""))</f>
        <v/>
      </c>
      <c r="FE98" s="72">
        <f ca="1">IF(LOG入力!BH98&gt;0,0,IF((EV98=1),IF(($FD98=""),0,1),0))</f>
        <v>0</v>
      </c>
      <c r="FF98" s="71">
        <f t="shared" ca="1" si="247"/>
        <v>0</v>
      </c>
      <c r="FG98" s="6">
        <f t="shared" ca="1" si="248"/>
        <v>0</v>
      </c>
      <c r="FH98" s="6" t="str">
        <f t="shared" ca="1" si="249"/>
        <v/>
      </c>
      <c r="FI98" s="6">
        <f ca="1">IF(LOG入力!BH98&gt;0,0,IF(FG98=0,0,(IF(COUNTIF($FH$19:FH98,FH98)=1,IF($FS$3="N",1,IF(EH98=1,1,0))))))</f>
        <v>0</v>
      </c>
      <c r="FJ98" s="6" t="str">
        <f ca="1">IF(LOG入力!BH98&gt;0,"",IF(FI98=1,$X98,""))</f>
        <v/>
      </c>
      <c r="FK98" s="6" t="str">
        <f ca="1">IF(LOG入力!BH98&gt;0,"",IF(FI98=1,$Y98,""))</f>
        <v/>
      </c>
      <c r="FL98" s="6" t="str">
        <f ca="1">IF(LOG入力!BH98&gt;0,"",IF(COUNTIF($FJ$19:$FJ98,FJ98)=1,FJ98,""))</f>
        <v/>
      </c>
      <c r="FM98" s="6">
        <f ca="1">IF(LOG入力!BH98&gt;0,0,IF((FF98=1),IF(($FL98=""),0,1),0))</f>
        <v>0</v>
      </c>
      <c r="FN98" s="6" t="str">
        <f ca="1">IF(LOG入力!BH98&gt;0,"",IF(COUNTIF($FK$19:FK98,FK98)=1,FK98,""))</f>
        <v/>
      </c>
      <c r="FO98" s="72">
        <f ca="1">IF(LOG入力!BH98&gt;0,0,IF((FF98=1),IF(($FN98=""),0,1),0))</f>
        <v>0</v>
      </c>
      <c r="FP98" s="71">
        <f t="shared" ca="1" si="250"/>
        <v>0</v>
      </c>
      <c r="FQ98" s="6">
        <f t="shared" ca="1" si="251"/>
        <v>0</v>
      </c>
      <c r="FR98" s="6" t="str">
        <f t="shared" ca="1" si="252"/>
        <v/>
      </c>
      <c r="FS98" s="6">
        <f ca="1">IF(LOG入力!BH98&gt;0,0,IF(FQ98=0,0,(IF(COUNTIF($FR$19:FR98,FR98)=1,IF($FS$3="N",1,IF(EH98=1,1,0))))))</f>
        <v>0</v>
      </c>
      <c r="FT98" s="6" t="str">
        <f ca="1">IF(LOG入力!BH98&gt;0,"",IF(FS98=1,$X98,""))</f>
        <v/>
      </c>
      <c r="FU98" s="6" t="str">
        <f ca="1">IF(LOG入力!BH98&gt;0,"",IF(FS98=1,$Y98,""))</f>
        <v/>
      </c>
      <c r="FV98" s="6" t="str">
        <f ca="1">IF(LOG入力!BH98&gt;0,"",IF(COUNTIF($FT$19:$FT98,FT98)=1,FT98,""))</f>
        <v/>
      </c>
      <c r="FW98" s="6">
        <f ca="1">IF(LOG入力!BH98&gt;0,0,IF((FP98=1),IF(($FV98=""),0,1),0))</f>
        <v>0</v>
      </c>
      <c r="FX98" s="6" t="str">
        <f ca="1">IF(LOG入力!BH98&gt;0,"",IF(COUNTIF($FU$19:FU98,FU98)=1,FU98,""))</f>
        <v/>
      </c>
      <c r="FY98" s="72">
        <f ca="1">IF(LOG入力!BH98&gt;0,0,IF((FP98=1),IF(($FX98=""),0,1),0))</f>
        <v>0</v>
      </c>
      <c r="FZ98" s="71">
        <f t="shared" ca="1" si="253"/>
        <v>0</v>
      </c>
      <c r="GA98" s="6">
        <f t="shared" ca="1" si="254"/>
        <v>0</v>
      </c>
      <c r="GB98" s="6" t="str">
        <f t="shared" ca="1" si="255"/>
        <v/>
      </c>
      <c r="GC98" s="6">
        <f ca="1">IF(LOG入力!BH98&gt;0,0,IF(GA98=0,0,(IF(COUNTIF($GB$19:GB98,GB98)=1,IF($FS$3="N",1,IF(EH98=1,1,0))))))</f>
        <v>0</v>
      </c>
      <c r="GD98" s="6" t="str">
        <f ca="1">IF(LOG入力!BH98&gt;0,"",IF(GC98=1,$X98,""))</f>
        <v/>
      </c>
      <c r="GE98" s="6" t="str">
        <f ca="1">IF(LOG入力!BH98&gt;0,"",IF(GC98=1,$Y98,""))</f>
        <v/>
      </c>
      <c r="GF98" s="6" t="str">
        <f ca="1">IF(LOG入力!BH98&gt;0,"",IF(COUNTIF($GD$19:$GD98,GD98)=1,GD98,""))</f>
        <v/>
      </c>
      <c r="GG98" s="6">
        <f ca="1">IF(LOG入力!BH98&gt;0,0,IF((FZ98=1),IF(($GF98=""),0,1),0))</f>
        <v>0</v>
      </c>
      <c r="GH98" s="6" t="str">
        <f ca="1">IF(LOG入力!BH98&gt;0,"",IF(COUNTIF($GE$19:GE98,GE98)=1,GE98,""))</f>
        <v/>
      </c>
      <c r="GI98" s="72">
        <f ca="1">IF(LOG入力!BH98&gt;0,0,IF((FZ98=1),IF(($GH98=""),0,1),0))</f>
        <v>0</v>
      </c>
      <c r="GK98" s="455" t="str">
        <f ca="1">IF(V98=1,"",IF(LEN(LOG入力!AS98)=0,"",LOG入力!AS98))</f>
        <v/>
      </c>
      <c r="GL98" s="378" t="str">
        <f t="shared" ca="1" si="256"/>
        <v/>
      </c>
      <c r="GM98" s="378" t="str">
        <f t="shared" ca="1" si="257"/>
        <v/>
      </c>
      <c r="GN98" s="74" t="str">
        <f t="shared" ca="1" si="258"/>
        <v/>
      </c>
      <c r="GO98" s="74" t="str">
        <f t="shared" ca="1" si="259"/>
        <v/>
      </c>
      <c r="GQ98" s="74" t="str">
        <f t="shared" ca="1" si="260"/>
        <v/>
      </c>
      <c r="GR98" s="74" t="str">
        <f t="shared" ca="1" si="261"/>
        <v/>
      </c>
      <c r="GS98" s="74" t="str">
        <f t="shared" ca="1" si="262"/>
        <v/>
      </c>
      <c r="GT98" s="74" t="str">
        <f t="shared" ca="1" si="263"/>
        <v/>
      </c>
      <c r="GU98" s="74" t="str">
        <f t="shared" ca="1" si="264"/>
        <v/>
      </c>
      <c r="GV98" s="74" t="str">
        <f t="shared" ca="1" si="265"/>
        <v/>
      </c>
      <c r="GX98" s="74" t="str">
        <f t="shared" ca="1" si="266"/>
        <v/>
      </c>
      <c r="GY98" s="74" t="str">
        <f t="shared" ca="1" si="267"/>
        <v/>
      </c>
      <c r="GZ98" s="74" t="str">
        <f ca="1">IF(V98=1,"",IF(LOG入力!BH98&gt;0,0,IF(GY98=0,0,IF((VALUE((TYPE(VALUE(J98)))))=16,0,IF(VALUE(J98)&lt;60,1,IF(VALUE(J98)&lt;100,0,IF(VALUE(J98)&lt;600,2,0)))))))</f>
        <v/>
      </c>
      <c r="HA98" s="74" t="str">
        <f t="shared" ca="1" si="268"/>
        <v/>
      </c>
      <c r="HB98" s="74" t="str">
        <f ca="1">IF(V98=1,"",IF(LOG入力!BH98&gt;0,0,IF(HA98=0,0,IF((VALUE((TYPE(VALUE(L98)))))=16,0,IF(VALUE(L98)&lt;60,1,IF(VALUE(L98)&lt;100,0,IF(VALUE(L98)&lt;600,2,0)))))))</f>
        <v/>
      </c>
      <c r="HD98" s="74" t="str">
        <f t="shared" ca="1" si="269"/>
        <v/>
      </c>
      <c r="HF98" s="74" t="str">
        <f t="shared" ca="1" si="270"/>
        <v/>
      </c>
      <c r="HG98" s="74" t="str">
        <f t="shared" ca="1" si="271"/>
        <v/>
      </c>
      <c r="HH98" s="74" t="str">
        <f t="shared" ca="1" si="272"/>
        <v/>
      </c>
      <c r="HI98" s="74" t="str">
        <f t="shared" ca="1" si="273"/>
        <v/>
      </c>
      <c r="HJ98" s="74" t="str">
        <f t="shared" ca="1" si="274"/>
        <v/>
      </c>
      <c r="HK98" s="74" t="str">
        <f t="shared" ca="1" si="275"/>
        <v/>
      </c>
      <c r="HL98" s="74" t="str">
        <f t="shared" ca="1" si="276"/>
        <v/>
      </c>
      <c r="HM98" s="74" t="str">
        <f t="shared" ca="1" si="277"/>
        <v/>
      </c>
      <c r="HN98" s="74" t="str">
        <f t="shared" ca="1" si="278"/>
        <v/>
      </c>
      <c r="HO98" s="529" t="str">
        <f t="shared" ca="1" si="279"/>
        <v/>
      </c>
      <c r="HP98" s="74" t="str">
        <f t="shared" ca="1" si="280"/>
        <v/>
      </c>
      <c r="HQ98" s="74" t="str">
        <f t="shared" ca="1" si="281"/>
        <v/>
      </c>
      <c r="HR98" s="74" t="str">
        <f t="shared" ca="1" si="282"/>
        <v/>
      </c>
      <c r="HS98" s="74" t="str">
        <f t="shared" ca="1" si="283"/>
        <v/>
      </c>
      <c r="HT98" s="74" t="str">
        <f ca="1">IF(V98=1,"",IF(LOG入力!BH98&gt;0,0,IF(DV98=1,0,IF(N98="0",0,IF(SUM(HD98:HS98)&gt;0,1,0)))))</f>
        <v/>
      </c>
    </row>
    <row r="99" spans="1:228" x14ac:dyDescent="0.15">
      <c r="A99" s="5"/>
      <c r="B99" s="560" t="str">
        <f t="shared" ca="1" si="142"/>
        <v/>
      </c>
      <c r="C99" s="562" t="str">
        <f ca="1">LOG入力!AP99</f>
        <v/>
      </c>
      <c r="D99" s="562" t="str">
        <f ca="1">LOG入力!AQ99</f>
        <v/>
      </c>
      <c r="E99" s="562" t="str">
        <f ca="1">LOG入力!AR99</f>
        <v/>
      </c>
      <c r="F99" s="563" t="str">
        <f t="shared" ca="1" si="143"/>
        <v/>
      </c>
      <c r="G99" s="582" t="str">
        <f ca="1">LOG入力!AT99</f>
        <v/>
      </c>
      <c r="H99" s="507" t="str">
        <f ca="1">LOG入力!AU99</f>
        <v/>
      </c>
      <c r="I99" s="507" t="str">
        <f ca="1">LOG入力!AV99</f>
        <v/>
      </c>
      <c r="J99" s="583" t="str">
        <f ca="1">LOG入力!AW99</f>
        <v/>
      </c>
      <c r="K99" s="584" t="str">
        <f ca="1">LOG入力!BJ99</f>
        <v/>
      </c>
      <c r="L99" s="583" t="str">
        <f ca="1">LOG入力!AY99</f>
        <v/>
      </c>
      <c r="M99" s="566" t="str">
        <f ca="1">LOG入力!BK99</f>
        <v/>
      </c>
      <c r="N99" s="567" t="str">
        <f ca="1">IF(V99=1,"",IF(LOG入力!AJ99=1,"1",LOG入力!BA99))</f>
        <v/>
      </c>
      <c r="O99" s="568" t="str">
        <f ca="1">IF(V99=1,"",IF(LEN(LOG入力!O99)=0,"",LOG入力!O99))</f>
        <v/>
      </c>
      <c r="P99" s="569" t="str">
        <f ca="1">IF(V99=1,"",IF($AA$4=1,"",IF(LOG入力!BG99=1,"",CONCATENATE($ER99,$FB99,$FL99,$FV99,$GF99))))</f>
        <v/>
      </c>
      <c r="Q99" s="569" t="str">
        <f ca="1">IF(V99=1,"",IF($AA$4=1,"",IF(LOG入力!BG99=1,"",CONCATENATE($ET99,$FD99,$FN99,$FX99,$GH99))))</f>
        <v/>
      </c>
      <c r="R99" s="292" t="str">
        <f ca="1">IF(V99=1,"",IF($AA$4=1,"",IF(LOG入力!BH99&gt;0,0,AA99)))</f>
        <v/>
      </c>
      <c r="S99" s="293" t="str">
        <f t="shared" ca="1" si="144"/>
        <v/>
      </c>
      <c r="T99" s="680"/>
      <c r="U99" s="38"/>
      <c r="V99" s="196">
        <f ca="1">LOG入力!AN99</f>
        <v>1</v>
      </c>
      <c r="W99" s="38"/>
      <c r="X99" s="516" t="str">
        <f t="shared" ca="1" si="145"/>
        <v/>
      </c>
      <c r="Y99" s="515" t="str">
        <f t="shared" ca="1" si="146"/>
        <v/>
      </c>
      <c r="Z99" s="518" t="str">
        <f t="shared" ca="1" si="147"/>
        <v/>
      </c>
      <c r="AA99" s="574" t="str">
        <f t="shared" ca="1" si="148"/>
        <v/>
      </c>
      <c r="AC99" s="6" t="str">
        <f t="shared" ca="1" si="149"/>
        <v/>
      </c>
      <c r="AD99" s="6" t="str">
        <f t="shared" ca="1" si="150"/>
        <v/>
      </c>
      <c r="AE99" s="6" t="str">
        <f t="shared" ca="1" si="151"/>
        <v/>
      </c>
      <c r="AF99" s="6" t="str">
        <f t="shared" ca="1" si="152"/>
        <v/>
      </c>
      <c r="AG99" s="6" t="str">
        <f t="shared" ca="1" si="153"/>
        <v/>
      </c>
      <c r="AH99" s="6" t="str">
        <f t="shared" ca="1" si="154"/>
        <v/>
      </c>
      <c r="AI99" s="6" t="str">
        <f t="shared" ca="1" si="155"/>
        <v/>
      </c>
      <c r="AJ99" s="6" t="str">
        <f t="shared" ca="1" si="156"/>
        <v/>
      </c>
      <c r="AK99" s="6" t="str">
        <f t="shared" ca="1" si="157"/>
        <v/>
      </c>
      <c r="AL99" s="6" t="str">
        <f t="shared" ca="1" si="158"/>
        <v/>
      </c>
      <c r="AM99" s="6" t="str">
        <f t="shared" ca="1" si="159"/>
        <v/>
      </c>
      <c r="AN99" s="6" t="str">
        <f t="shared" ca="1" si="160"/>
        <v/>
      </c>
      <c r="AO99" s="6" t="str">
        <f t="shared" ca="1" si="161"/>
        <v/>
      </c>
      <c r="AP99" s="6" t="str">
        <f t="shared" ca="1" si="162"/>
        <v/>
      </c>
      <c r="AQ99" s="6" t="str">
        <f t="shared" ca="1" si="163"/>
        <v/>
      </c>
      <c r="AR99" s="6" t="str">
        <f t="shared" ca="1" si="164"/>
        <v/>
      </c>
      <c r="AS99" s="6" t="str">
        <f t="shared" ca="1" si="165"/>
        <v/>
      </c>
      <c r="AT99" s="6" t="str">
        <f t="shared" ca="1" si="166"/>
        <v/>
      </c>
      <c r="AU99" s="6" t="str">
        <f t="shared" ca="1" si="167"/>
        <v/>
      </c>
      <c r="AV99" s="6" t="str">
        <f t="shared" ca="1" si="168"/>
        <v/>
      </c>
      <c r="AW99" s="6" t="str">
        <f t="shared" ca="1" si="169"/>
        <v/>
      </c>
      <c r="AY99" s="6" t="str">
        <f t="shared" ca="1" si="170"/>
        <v/>
      </c>
      <c r="AZ99" s="6" t="str">
        <f t="shared" ca="1" si="171"/>
        <v/>
      </c>
      <c r="BA99" s="6" t="str">
        <f t="shared" ca="1" si="172"/>
        <v/>
      </c>
      <c r="BB99" s="6" t="str">
        <f t="shared" ca="1" si="173"/>
        <v/>
      </c>
      <c r="BC99" s="6" t="str">
        <f t="shared" ca="1" si="174"/>
        <v/>
      </c>
      <c r="BD99" s="6" t="str">
        <f t="shared" ca="1" si="175"/>
        <v/>
      </c>
      <c r="BE99" s="6" t="str">
        <f t="shared" ca="1" si="176"/>
        <v/>
      </c>
      <c r="BF99" s="6" t="str">
        <f t="shared" ca="1" si="177"/>
        <v/>
      </c>
      <c r="BG99" s="6" t="str">
        <f t="shared" ca="1" si="178"/>
        <v/>
      </c>
      <c r="BH99" s="6" t="str">
        <f t="shared" ca="1" si="179"/>
        <v/>
      </c>
      <c r="BI99" s="6" t="str">
        <f t="shared" ca="1" si="180"/>
        <v/>
      </c>
      <c r="BJ99" s="6" t="str">
        <f t="shared" ca="1" si="181"/>
        <v/>
      </c>
      <c r="BK99" s="6" t="str">
        <f t="shared" ca="1" si="182"/>
        <v/>
      </c>
      <c r="BL99" s="6" t="str">
        <f t="shared" ca="1" si="183"/>
        <v/>
      </c>
      <c r="BM99" s="6" t="str">
        <f t="shared" ca="1" si="184"/>
        <v/>
      </c>
      <c r="BN99" s="6" t="str">
        <f t="shared" ca="1" si="185"/>
        <v/>
      </c>
      <c r="BO99" s="6" t="str">
        <f t="shared" ca="1" si="186"/>
        <v/>
      </c>
      <c r="BP99" s="6" t="str">
        <f t="shared" ca="1" si="187"/>
        <v/>
      </c>
      <c r="BQ99" s="6" t="str">
        <f t="shared" ca="1" si="188"/>
        <v/>
      </c>
      <c r="BR99" s="6" t="str">
        <f t="shared" ca="1" si="189"/>
        <v/>
      </c>
      <c r="BS99" s="6" t="str">
        <f t="shared" ca="1" si="190"/>
        <v/>
      </c>
      <c r="BU99" s="6" t="str">
        <f t="shared" ca="1" si="191"/>
        <v/>
      </c>
      <c r="BW99" s="515" t="str">
        <f t="shared" ca="1" si="192"/>
        <v/>
      </c>
      <c r="BX99" s="515">
        <f t="shared" ca="1" si="193"/>
        <v>0</v>
      </c>
      <c r="BY99" s="515" t="str">
        <f t="shared" ca="1" si="194"/>
        <v/>
      </c>
      <c r="CA99" s="6">
        <f t="shared" ca="1" si="195"/>
        <v>1</v>
      </c>
      <c r="CC99" s="523" t="str">
        <f t="shared" ca="1" si="196"/>
        <v/>
      </c>
      <c r="CE99" s="6" t="str">
        <f t="shared" ca="1" si="197"/>
        <v/>
      </c>
      <c r="CG99" s="524" t="str">
        <f ca="1">IF(V99=1,"",IF($AA$4=1,"",IF(LOG入力!BH99&gt;0,"",IF(N99=0,"",IF(HT99=0,"","★")))))</f>
        <v/>
      </c>
      <c r="CI99" s="74" t="str">
        <f t="shared" ca="1" si="198"/>
        <v/>
      </c>
      <c r="CK99" s="525" t="str">
        <f ca="1">IF(V99=1,"",IF(LOG入力!BH99&gt;0,1,0))</f>
        <v/>
      </c>
      <c r="CL99" s="74" t="str">
        <f t="shared" ca="1" si="199"/>
        <v/>
      </c>
      <c r="CN99" s="74" t="str">
        <f t="shared" ca="1" si="200"/>
        <v/>
      </c>
      <c r="CO99" s="74" t="str">
        <f t="shared" ca="1" si="201"/>
        <v/>
      </c>
      <c r="CQ99" s="74" t="str">
        <f t="shared" ca="1" si="202"/>
        <v/>
      </c>
      <c r="CR99" s="74" t="str">
        <f t="shared" ca="1" si="203"/>
        <v/>
      </c>
      <c r="CS99" s="74" t="str">
        <f t="shared" ca="1" si="204"/>
        <v/>
      </c>
      <c r="CT99" s="74" t="str">
        <f t="shared" ca="1" si="205"/>
        <v/>
      </c>
      <c r="CU99" s="74" t="str">
        <f t="shared" ca="1" si="206"/>
        <v/>
      </c>
      <c r="CV99" s="74" t="str">
        <f t="shared" ca="1" si="207"/>
        <v/>
      </c>
      <c r="CW99" s="74" t="str">
        <f t="shared" ca="1" si="208"/>
        <v/>
      </c>
      <c r="CX99" s="74" t="str">
        <f t="shared" ca="1" si="209"/>
        <v/>
      </c>
      <c r="CY99" s="74" t="str">
        <f t="shared" ca="1" si="210"/>
        <v/>
      </c>
      <c r="CZ99" s="74" t="str">
        <f t="shared" ca="1" si="211"/>
        <v/>
      </c>
      <c r="DA99" s="74" t="str">
        <f t="shared" ca="1" si="212"/>
        <v/>
      </c>
      <c r="DB99" s="74" t="str">
        <f t="shared" ca="1" si="213"/>
        <v/>
      </c>
      <c r="DD99" s="74" t="str">
        <f t="shared" ca="1" si="214"/>
        <v/>
      </c>
      <c r="DE99" s="74" t="str">
        <f t="shared" ca="1" si="215"/>
        <v/>
      </c>
      <c r="DF99" s="74" t="str">
        <f t="shared" ca="1" si="216"/>
        <v/>
      </c>
      <c r="DG99" s="74" t="str">
        <f t="shared" ca="1" si="217"/>
        <v/>
      </c>
      <c r="DH99" s="74" t="str">
        <f t="shared" ca="1" si="218"/>
        <v/>
      </c>
      <c r="DI99" s="74" t="str">
        <f t="shared" ca="1" si="219"/>
        <v/>
      </c>
      <c r="DJ99" s="74" t="str">
        <f t="shared" ca="1" si="220"/>
        <v/>
      </c>
      <c r="DK99" s="74" t="str">
        <f t="shared" ca="1" si="221"/>
        <v/>
      </c>
      <c r="DL99" s="74" t="str">
        <f t="shared" ca="1" si="222"/>
        <v/>
      </c>
      <c r="DM99" s="74" t="str">
        <f t="shared" ca="1" si="223"/>
        <v/>
      </c>
      <c r="DN99" s="74" t="str">
        <f t="shared" ca="1" si="224"/>
        <v/>
      </c>
      <c r="DO99" s="74" t="str">
        <f t="shared" ca="1" si="225"/>
        <v/>
      </c>
      <c r="DQ99" s="74" t="str">
        <f t="shared" ca="1" si="226"/>
        <v/>
      </c>
      <c r="DS99" s="74" t="str">
        <f t="shared" ca="1" si="227"/>
        <v/>
      </c>
      <c r="DT99" s="74" t="str">
        <f t="shared" ca="1" si="228"/>
        <v/>
      </c>
      <c r="DV99" s="525" t="str">
        <f t="shared" ca="1" si="229"/>
        <v/>
      </c>
      <c r="DW99" s="74" t="str">
        <f t="shared" ca="1" si="230"/>
        <v/>
      </c>
      <c r="DX99" s="485" t="str">
        <f t="shared" ca="1" si="231"/>
        <v/>
      </c>
      <c r="DY99" s="74" t="str">
        <f t="shared" ca="1" si="232"/>
        <v/>
      </c>
      <c r="DZ99" s="74" t="str">
        <f t="shared" ca="1" si="233"/>
        <v/>
      </c>
      <c r="EA99" s="74" t="str">
        <f t="shared" ca="1" si="234"/>
        <v/>
      </c>
      <c r="EC99" s="74" t="str">
        <f t="shared" ca="1" si="235"/>
        <v/>
      </c>
      <c r="ED99" s="74" t="str">
        <f t="shared" ca="1" si="236"/>
        <v/>
      </c>
      <c r="EE99" s="74" t="str">
        <f t="shared" ca="1" si="237"/>
        <v/>
      </c>
      <c r="EG99" s="479" t="str">
        <f ca="1">IF(V99=1,"",IF(LOG入力!BH99&gt;0,0,IF(CG99="★",0,IF(R99=1,0,IF(N99=0,0,1)))))</f>
        <v/>
      </c>
      <c r="EH99" s="483" t="str">
        <f t="shared" ca="1" si="238"/>
        <v/>
      </c>
      <c r="EI99" s="483" t="str">
        <f t="shared" ca="1" si="239"/>
        <v/>
      </c>
      <c r="EJ99" s="483" t="str">
        <f t="shared" ca="1" si="240"/>
        <v/>
      </c>
      <c r="EL99" s="71">
        <f t="shared" ca="1" si="241"/>
        <v>0</v>
      </c>
      <c r="EM99" s="6">
        <f t="shared" ca="1" si="242"/>
        <v>0</v>
      </c>
      <c r="EN99" s="6" t="str">
        <f t="shared" ca="1" si="243"/>
        <v/>
      </c>
      <c r="EO99" s="6">
        <f ca="1">IF(LOG入力!BH99&gt;0,0,IF(EM99=0,0,(IF(COUNTIF($EN$19:EN99,EN99)=1,IF($FS$3="N",1,IF(EH99=1,1,0))))))</f>
        <v>0</v>
      </c>
      <c r="EP99" s="6" t="str">
        <f ca="1">IF(LOG入力!BH99&gt;0,"",IF(EO99=1,$X99,""))</f>
        <v/>
      </c>
      <c r="EQ99" s="6" t="str">
        <f ca="1">IF(LOG入力!BH99&gt;0,"",IF(EO99=1,$Y99,""))</f>
        <v/>
      </c>
      <c r="ER99" s="520" t="str">
        <f ca="1">IF(LOG入力!BH99&gt;0,"",IF(COUNTIF($EP$19:$EP99,EP99)=1,EP99,""))</f>
        <v/>
      </c>
      <c r="ES99" s="520">
        <f ca="1">IF(LOG入力!BH99&gt;0,0,IF((EL99=1),IF(($ER99=""),0,1),0))</f>
        <v>0</v>
      </c>
      <c r="ET99" s="520" t="str">
        <f ca="1">IF(LOG入力!BH99&gt;0,"",IF(COUNTIF($EQ$19:EQ99,EQ99)=1,EQ99,""))</f>
        <v/>
      </c>
      <c r="EU99" s="539">
        <f ca="1">IF(LOG入力!BH99&gt;0,0,IF((EL99=1),IF(($ET99=""),0,1),0))</f>
        <v>0</v>
      </c>
      <c r="EV99" s="71">
        <f t="shared" ca="1" si="244"/>
        <v>0</v>
      </c>
      <c r="EW99" s="6">
        <f t="shared" ca="1" si="245"/>
        <v>0</v>
      </c>
      <c r="EX99" s="6" t="str">
        <f t="shared" ca="1" si="246"/>
        <v/>
      </c>
      <c r="EY99" s="6">
        <f ca="1">IF(LOG入力!BH99&gt;0,0,IF(EW99=0,0,(IF(COUNTIF($EX$19:EX99,EX99)=1,IF($FS$3="N",1,IF(EH99=1,1,0))))))</f>
        <v>0</v>
      </c>
      <c r="EZ99" s="6" t="str">
        <f ca="1">IF(LOG入力!BH99&gt;0,"",IF(EY99=1,$X99,""))</f>
        <v/>
      </c>
      <c r="FA99" s="6" t="str">
        <f ca="1">IF(LOG入力!BH99&gt;0,"",IF(EY99=1,$Y99,""))</f>
        <v/>
      </c>
      <c r="FB99" s="6" t="str">
        <f ca="1">IF(LOG入力!BH99&gt;0,"",IF(COUNTIF($EZ$19:$EZ99,EZ99)=1,EZ99,""))</f>
        <v/>
      </c>
      <c r="FC99" s="6">
        <f ca="1">IF(LOG入力!BH99&gt;0,0,IF((EV99=1),IF(($FB99=""),0,1),0))</f>
        <v>0</v>
      </c>
      <c r="FD99" s="6" t="str">
        <f ca="1">IF(LOG入力!BH99&gt;0,"",IF(COUNTIF($FA$19:FA99,FA99)=1,FA99,""))</f>
        <v/>
      </c>
      <c r="FE99" s="72">
        <f ca="1">IF(LOG入力!BH99&gt;0,0,IF((EV99=1),IF(($FD99=""),0,1),0))</f>
        <v>0</v>
      </c>
      <c r="FF99" s="71">
        <f t="shared" ca="1" si="247"/>
        <v>0</v>
      </c>
      <c r="FG99" s="6">
        <f t="shared" ca="1" si="248"/>
        <v>0</v>
      </c>
      <c r="FH99" s="6" t="str">
        <f t="shared" ca="1" si="249"/>
        <v/>
      </c>
      <c r="FI99" s="6">
        <f ca="1">IF(LOG入力!BH99&gt;0,0,IF(FG99=0,0,(IF(COUNTIF($FH$19:FH99,FH99)=1,IF($FS$3="N",1,IF(EH99=1,1,0))))))</f>
        <v>0</v>
      </c>
      <c r="FJ99" s="6" t="str">
        <f ca="1">IF(LOG入力!BH99&gt;0,"",IF(FI99=1,$X99,""))</f>
        <v/>
      </c>
      <c r="FK99" s="6" t="str">
        <f ca="1">IF(LOG入力!BH99&gt;0,"",IF(FI99=1,$Y99,""))</f>
        <v/>
      </c>
      <c r="FL99" s="6" t="str">
        <f ca="1">IF(LOG入力!BH99&gt;0,"",IF(COUNTIF($FJ$19:$FJ99,FJ99)=1,FJ99,""))</f>
        <v/>
      </c>
      <c r="FM99" s="6">
        <f ca="1">IF(LOG入力!BH99&gt;0,0,IF((FF99=1),IF(($FL99=""),0,1),0))</f>
        <v>0</v>
      </c>
      <c r="FN99" s="6" t="str">
        <f ca="1">IF(LOG入力!BH99&gt;0,"",IF(COUNTIF($FK$19:FK99,FK99)=1,FK99,""))</f>
        <v/>
      </c>
      <c r="FO99" s="72">
        <f ca="1">IF(LOG入力!BH99&gt;0,0,IF((FF99=1),IF(($FN99=""),0,1),0))</f>
        <v>0</v>
      </c>
      <c r="FP99" s="71">
        <f t="shared" ca="1" si="250"/>
        <v>0</v>
      </c>
      <c r="FQ99" s="6">
        <f t="shared" ca="1" si="251"/>
        <v>0</v>
      </c>
      <c r="FR99" s="6" t="str">
        <f t="shared" ca="1" si="252"/>
        <v/>
      </c>
      <c r="FS99" s="6">
        <f ca="1">IF(LOG入力!BH99&gt;0,0,IF(FQ99=0,0,(IF(COUNTIF($FR$19:FR99,FR99)=1,IF($FS$3="N",1,IF(EH99=1,1,0))))))</f>
        <v>0</v>
      </c>
      <c r="FT99" s="6" t="str">
        <f ca="1">IF(LOG入力!BH99&gt;0,"",IF(FS99=1,$X99,""))</f>
        <v/>
      </c>
      <c r="FU99" s="6" t="str">
        <f ca="1">IF(LOG入力!BH99&gt;0,"",IF(FS99=1,$Y99,""))</f>
        <v/>
      </c>
      <c r="FV99" s="6" t="str">
        <f ca="1">IF(LOG入力!BH99&gt;0,"",IF(COUNTIF($FT$19:$FT99,FT99)=1,FT99,""))</f>
        <v/>
      </c>
      <c r="FW99" s="6">
        <f ca="1">IF(LOG入力!BH99&gt;0,0,IF((FP99=1),IF(($FV99=""),0,1),0))</f>
        <v>0</v>
      </c>
      <c r="FX99" s="6" t="str">
        <f ca="1">IF(LOG入力!BH99&gt;0,"",IF(COUNTIF($FU$19:FU99,FU99)=1,FU99,""))</f>
        <v/>
      </c>
      <c r="FY99" s="72">
        <f ca="1">IF(LOG入力!BH99&gt;0,0,IF((FP99=1),IF(($FX99=""),0,1),0))</f>
        <v>0</v>
      </c>
      <c r="FZ99" s="71">
        <f t="shared" ca="1" si="253"/>
        <v>0</v>
      </c>
      <c r="GA99" s="6">
        <f t="shared" ca="1" si="254"/>
        <v>0</v>
      </c>
      <c r="GB99" s="6" t="str">
        <f t="shared" ca="1" si="255"/>
        <v/>
      </c>
      <c r="GC99" s="6">
        <f ca="1">IF(LOG入力!BH99&gt;0,0,IF(GA99=0,0,(IF(COUNTIF($GB$19:GB99,GB99)=1,IF($FS$3="N",1,IF(EH99=1,1,0))))))</f>
        <v>0</v>
      </c>
      <c r="GD99" s="6" t="str">
        <f ca="1">IF(LOG入力!BH99&gt;0,"",IF(GC99=1,$X99,""))</f>
        <v/>
      </c>
      <c r="GE99" s="6" t="str">
        <f ca="1">IF(LOG入力!BH99&gt;0,"",IF(GC99=1,$Y99,""))</f>
        <v/>
      </c>
      <c r="GF99" s="6" t="str">
        <f ca="1">IF(LOG入力!BH99&gt;0,"",IF(COUNTIF($GD$19:$GD99,GD99)=1,GD99,""))</f>
        <v/>
      </c>
      <c r="GG99" s="6">
        <f ca="1">IF(LOG入力!BH99&gt;0,0,IF((FZ99=1),IF(($GF99=""),0,1),0))</f>
        <v>0</v>
      </c>
      <c r="GH99" s="6" t="str">
        <f ca="1">IF(LOG入力!BH99&gt;0,"",IF(COUNTIF($GE$19:GE99,GE99)=1,GE99,""))</f>
        <v/>
      </c>
      <c r="GI99" s="72">
        <f ca="1">IF(LOG入力!BH99&gt;0,0,IF((FZ99=1),IF(($GH99=""),0,1),0))</f>
        <v>0</v>
      </c>
      <c r="GK99" s="455" t="str">
        <f ca="1">IF(V99=1,"",IF(LEN(LOG入力!AS99)=0,"",LOG入力!AS99))</f>
        <v/>
      </c>
      <c r="GL99" s="378" t="str">
        <f t="shared" ca="1" si="256"/>
        <v/>
      </c>
      <c r="GM99" s="378" t="str">
        <f t="shared" ca="1" si="257"/>
        <v/>
      </c>
      <c r="GN99" s="74" t="str">
        <f t="shared" ca="1" si="258"/>
        <v/>
      </c>
      <c r="GO99" s="74" t="str">
        <f t="shared" ca="1" si="259"/>
        <v/>
      </c>
      <c r="GQ99" s="74" t="str">
        <f t="shared" ca="1" si="260"/>
        <v/>
      </c>
      <c r="GR99" s="74" t="str">
        <f t="shared" ca="1" si="261"/>
        <v/>
      </c>
      <c r="GS99" s="74" t="str">
        <f t="shared" ca="1" si="262"/>
        <v/>
      </c>
      <c r="GT99" s="74" t="str">
        <f t="shared" ca="1" si="263"/>
        <v/>
      </c>
      <c r="GU99" s="74" t="str">
        <f t="shared" ca="1" si="264"/>
        <v/>
      </c>
      <c r="GV99" s="74" t="str">
        <f t="shared" ca="1" si="265"/>
        <v/>
      </c>
      <c r="GX99" s="74" t="str">
        <f t="shared" ca="1" si="266"/>
        <v/>
      </c>
      <c r="GY99" s="74" t="str">
        <f t="shared" ca="1" si="267"/>
        <v/>
      </c>
      <c r="GZ99" s="74" t="str">
        <f ca="1">IF(V99=1,"",IF(LOG入力!BH99&gt;0,0,IF(GY99=0,0,IF((VALUE((TYPE(VALUE(J99)))))=16,0,IF(VALUE(J99)&lt;60,1,IF(VALUE(J99)&lt;100,0,IF(VALUE(J99)&lt;600,2,0)))))))</f>
        <v/>
      </c>
      <c r="HA99" s="74" t="str">
        <f t="shared" ca="1" si="268"/>
        <v/>
      </c>
      <c r="HB99" s="74" t="str">
        <f ca="1">IF(V99=1,"",IF(LOG入力!BH99&gt;0,0,IF(HA99=0,0,IF((VALUE((TYPE(VALUE(L99)))))=16,0,IF(VALUE(L99)&lt;60,1,IF(VALUE(L99)&lt;100,0,IF(VALUE(L99)&lt;600,2,0)))))))</f>
        <v/>
      </c>
      <c r="HD99" s="74" t="str">
        <f t="shared" ca="1" si="269"/>
        <v/>
      </c>
      <c r="HF99" s="74" t="str">
        <f t="shared" ca="1" si="270"/>
        <v/>
      </c>
      <c r="HG99" s="74" t="str">
        <f t="shared" ca="1" si="271"/>
        <v/>
      </c>
      <c r="HH99" s="74" t="str">
        <f t="shared" ca="1" si="272"/>
        <v/>
      </c>
      <c r="HI99" s="74" t="str">
        <f t="shared" ca="1" si="273"/>
        <v/>
      </c>
      <c r="HJ99" s="74" t="str">
        <f t="shared" ca="1" si="274"/>
        <v/>
      </c>
      <c r="HK99" s="74" t="str">
        <f t="shared" ca="1" si="275"/>
        <v/>
      </c>
      <c r="HL99" s="74" t="str">
        <f t="shared" ca="1" si="276"/>
        <v/>
      </c>
      <c r="HM99" s="74" t="str">
        <f t="shared" ca="1" si="277"/>
        <v/>
      </c>
      <c r="HN99" s="74" t="str">
        <f t="shared" ca="1" si="278"/>
        <v/>
      </c>
      <c r="HO99" s="529" t="str">
        <f t="shared" ca="1" si="279"/>
        <v/>
      </c>
      <c r="HP99" s="74" t="str">
        <f t="shared" ca="1" si="280"/>
        <v/>
      </c>
      <c r="HQ99" s="74" t="str">
        <f t="shared" ca="1" si="281"/>
        <v/>
      </c>
      <c r="HR99" s="74" t="str">
        <f t="shared" ca="1" si="282"/>
        <v/>
      </c>
      <c r="HS99" s="74" t="str">
        <f t="shared" ca="1" si="283"/>
        <v/>
      </c>
      <c r="HT99" s="74" t="str">
        <f ca="1">IF(V99=1,"",IF(LOG入力!BH99&gt;0,0,IF(DV99=1,0,IF(N99="0",0,IF(SUM(HD99:HS99)&gt;0,1,0)))))</f>
        <v/>
      </c>
    </row>
    <row r="100" spans="1:228" x14ac:dyDescent="0.15">
      <c r="A100" s="5"/>
      <c r="B100" s="532" t="str">
        <f t="shared" ca="1" si="142"/>
        <v/>
      </c>
      <c r="C100" s="534" t="str">
        <f ca="1">LOG入力!AP100</f>
        <v/>
      </c>
      <c r="D100" s="534" t="str">
        <f ca="1">LOG入力!AQ100</f>
        <v/>
      </c>
      <c r="E100" s="534" t="str">
        <f ca="1">LOG入力!AR100</f>
        <v/>
      </c>
      <c r="F100" s="535" t="str">
        <f t="shared" ca="1" si="143"/>
        <v/>
      </c>
      <c r="G100" s="585" t="str">
        <f ca="1">LOG入力!AT100</f>
        <v/>
      </c>
      <c r="H100" s="542" t="str">
        <f ca="1">LOG入力!AU100</f>
        <v/>
      </c>
      <c r="I100" s="542" t="str">
        <f ca="1">LOG入力!AV100</f>
        <v/>
      </c>
      <c r="J100" s="577" t="str">
        <f ca="1">LOG入力!AW100</f>
        <v/>
      </c>
      <c r="K100" s="578" t="str">
        <f ca="1">LOG入力!BJ100</f>
        <v/>
      </c>
      <c r="L100" s="577" t="str">
        <f ca="1">LOG入力!AY100</f>
        <v/>
      </c>
      <c r="M100" s="545" t="str">
        <f ca="1">LOG入力!BK100</f>
        <v/>
      </c>
      <c r="N100" s="512" t="str">
        <f ca="1">IF(V100=1,"",IF(LOG入力!AJ100=1,"1",LOG入力!BA100))</f>
        <v/>
      </c>
      <c r="O100" s="538" t="str">
        <f ca="1">IF(V100=1,"",IF(LEN(LOG入力!O100)=0,"",LOG入力!O100))</f>
        <v/>
      </c>
      <c r="P100" s="291" t="str">
        <f ca="1">IF(V100=1,"",IF($AA$4=1,"",IF(LOG入力!BG100=1,"",CONCATENATE($ER100,$FB100,$FL100,$FV100,$GF100))))</f>
        <v/>
      </c>
      <c r="Q100" s="291" t="str">
        <f ca="1">IF(V100=1,"",IF($AA$4=1,"",IF(LOG入力!BG100=1,"",CONCATENATE($ET100,$FD100,$FN100,$FX100,$GH100))))</f>
        <v/>
      </c>
      <c r="R100" s="573" t="str">
        <f ca="1">IF(V100=1,"",IF($AA$4=1,"",IF(LOG入力!BH100&gt;0,0,AA100)))</f>
        <v/>
      </c>
      <c r="S100" s="293" t="str">
        <f t="shared" ca="1" si="144"/>
        <v/>
      </c>
      <c r="T100" s="680"/>
      <c r="U100" s="38"/>
      <c r="V100" s="196">
        <f ca="1">LOG入力!AN100</f>
        <v>1</v>
      </c>
      <c r="W100" s="38"/>
      <c r="X100" s="516" t="str">
        <f t="shared" ca="1" si="145"/>
        <v/>
      </c>
      <c r="Y100" s="515" t="str">
        <f t="shared" ca="1" si="146"/>
        <v/>
      </c>
      <c r="Z100" s="518" t="str">
        <f t="shared" ca="1" si="147"/>
        <v/>
      </c>
      <c r="AA100" s="574" t="str">
        <f t="shared" ca="1" si="148"/>
        <v/>
      </c>
      <c r="AC100" s="6" t="str">
        <f t="shared" ca="1" si="149"/>
        <v/>
      </c>
      <c r="AD100" s="6" t="str">
        <f t="shared" ca="1" si="150"/>
        <v/>
      </c>
      <c r="AE100" s="6" t="str">
        <f t="shared" ca="1" si="151"/>
        <v/>
      </c>
      <c r="AF100" s="6" t="str">
        <f t="shared" ca="1" si="152"/>
        <v/>
      </c>
      <c r="AG100" s="6" t="str">
        <f t="shared" ca="1" si="153"/>
        <v/>
      </c>
      <c r="AH100" s="6" t="str">
        <f t="shared" ca="1" si="154"/>
        <v/>
      </c>
      <c r="AI100" s="6" t="str">
        <f t="shared" ca="1" si="155"/>
        <v/>
      </c>
      <c r="AJ100" s="6" t="str">
        <f t="shared" ca="1" si="156"/>
        <v/>
      </c>
      <c r="AK100" s="6" t="str">
        <f t="shared" ca="1" si="157"/>
        <v/>
      </c>
      <c r="AL100" s="6" t="str">
        <f t="shared" ca="1" si="158"/>
        <v/>
      </c>
      <c r="AM100" s="6" t="str">
        <f t="shared" ca="1" si="159"/>
        <v/>
      </c>
      <c r="AN100" s="6" t="str">
        <f t="shared" ca="1" si="160"/>
        <v/>
      </c>
      <c r="AO100" s="6" t="str">
        <f t="shared" ca="1" si="161"/>
        <v/>
      </c>
      <c r="AP100" s="6" t="str">
        <f t="shared" ca="1" si="162"/>
        <v/>
      </c>
      <c r="AQ100" s="6" t="str">
        <f t="shared" ca="1" si="163"/>
        <v/>
      </c>
      <c r="AR100" s="6" t="str">
        <f t="shared" ca="1" si="164"/>
        <v/>
      </c>
      <c r="AS100" s="6" t="str">
        <f t="shared" ca="1" si="165"/>
        <v/>
      </c>
      <c r="AT100" s="6" t="str">
        <f t="shared" ca="1" si="166"/>
        <v/>
      </c>
      <c r="AU100" s="6" t="str">
        <f t="shared" ca="1" si="167"/>
        <v/>
      </c>
      <c r="AV100" s="6" t="str">
        <f t="shared" ca="1" si="168"/>
        <v/>
      </c>
      <c r="AW100" s="6" t="str">
        <f t="shared" ca="1" si="169"/>
        <v/>
      </c>
      <c r="AY100" s="6" t="str">
        <f t="shared" ca="1" si="170"/>
        <v/>
      </c>
      <c r="AZ100" s="6" t="str">
        <f t="shared" ca="1" si="171"/>
        <v/>
      </c>
      <c r="BA100" s="6" t="str">
        <f t="shared" ca="1" si="172"/>
        <v/>
      </c>
      <c r="BB100" s="6" t="str">
        <f t="shared" ca="1" si="173"/>
        <v/>
      </c>
      <c r="BC100" s="6" t="str">
        <f t="shared" ca="1" si="174"/>
        <v/>
      </c>
      <c r="BD100" s="6" t="str">
        <f t="shared" ca="1" si="175"/>
        <v/>
      </c>
      <c r="BE100" s="6" t="str">
        <f t="shared" ca="1" si="176"/>
        <v/>
      </c>
      <c r="BF100" s="6" t="str">
        <f t="shared" ca="1" si="177"/>
        <v/>
      </c>
      <c r="BG100" s="6" t="str">
        <f t="shared" ca="1" si="178"/>
        <v/>
      </c>
      <c r="BH100" s="6" t="str">
        <f t="shared" ca="1" si="179"/>
        <v/>
      </c>
      <c r="BI100" s="6" t="str">
        <f t="shared" ca="1" si="180"/>
        <v/>
      </c>
      <c r="BJ100" s="6" t="str">
        <f t="shared" ca="1" si="181"/>
        <v/>
      </c>
      <c r="BK100" s="6" t="str">
        <f t="shared" ca="1" si="182"/>
        <v/>
      </c>
      <c r="BL100" s="6" t="str">
        <f t="shared" ca="1" si="183"/>
        <v/>
      </c>
      <c r="BM100" s="6" t="str">
        <f t="shared" ca="1" si="184"/>
        <v/>
      </c>
      <c r="BN100" s="6" t="str">
        <f t="shared" ca="1" si="185"/>
        <v/>
      </c>
      <c r="BO100" s="6" t="str">
        <f t="shared" ca="1" si="186"/>
        <v/>
      </c>
      <c r="BP100" s="6" t="str">
        <f t="shared" ca="1" si="187"/>
        <v/>
      </c>
      <c r="BQ100" s="6" t="str">
        <f t="shared" ca="1" si="188"/>
        <v/>
      </c>
      <c r="BR100" s="6" t="str">
        <f t="shared" ca="1" si="189"/>
        <v/>
      </c>
      <c r="BS100" s="6" t="str">
        <f t="shared" ca="1" si="190"/>
        <v/>
      </c>
      <c r="BU100" s="6" t="str">
        <f t="shared" ca="1" si="191"/>
        <v/>
      </c>
      <c r="BW100" s="515" t="str">
        <f t="shared" ca="1" si="192"/>
        <v/>
      </c>
      <c r="BX100" s="515">
        <f t="shared" ca="1" si="193"/>
        <v>0</v>
      </c>
      <c r="BY100" s="515" t="str">
        <f t="shared" ca="1" si="194"/>
        <v/>
      </c>
      <c r="CA100" s="6">
        <f t="shared" ca="1" si="195"/>
        <v>1</v>
      </c>
      <c r="CC100" s="523" t="str">
        <f t="shared" ca="1" si="196"/>
        <v/>
      </c>
      <c r="CE100" s="6" t="str">
        <f t="shared" ca="1" si="197"/>
        <v/>
      </c>
      <c r="CG100" s="524" t="str">
        <f ca="1">IF(V100=1,"",IF($AA$4=1,"",IF(LOG入力!BH100&gt;0,"",IF(N100=0,"",IF(HT100=0,"","★")))))</f>
        <v/>
      </c>
      <c r="CI100" s="74" t="str">
        <f t="shared" ca="1" si="198"/>
        <v/>
      </c>
      <c r="CK100" s="525" t="str">
        <f ca="1">IF(V100=1,"",IF(LOG入力!BH100&gt;0,1,0))</f>
        <v/>
      </c>
      <c r="CL100" s="74" t="str">
        <f t="shared" ca="1" si="199"/>
        <v/>
      </c>
      <c r="CN100" s="74" t="str">
        <f t="shared" ca="1" si="200"/>
        <v/>
      </c>
      <c r="CO100" s="74" t="str">
        <f t="shared" ca="1" si="201"/>
        <v/>
      </c>
      <c r="CQ100" s="74" t="str">
        <f t="shared" ca="1" si="202"/>
        <v/>
      </c>
      <c r="CR100" s="74" t="str">
        <f t="shared" ca="1" si="203"/>
        <v/>
      </c>
      <c r="CS100" s="74" t="str">
        <f t="shared" ca="1" si="204"/>
        <v/>
      </c>
      <c r="CT100" s="74" t="str">
        <f t="shared" ca="1" si="205"/>
        <v/>
      </c>
      <c r="CU100" s="74" t="str">
        <f t="shared" ca="1" si="206"/>
        <v/>
      </c>
      <c r="CV100" s="74" t="str">
        <f t="shared" ca="1" si="207"/>
        <v/>
      </c>
      <c r="CW100" s="74" t="str">
        <f t="shared" ca="1" si="208"/>
        <v/>
      </c>
      <c r="CX100" s="74" t="str">
        <f t="shared" ca="1" si="209"/>
        <v/>
      </c>
      <c r="CY100" s="74" t="str">
        <f t="shared" ca="1" si="210"/>
        <v/>
      </c>
      <c r="CZ100" s="74" t="str">
        <f t="shared" ca="1" si="211"/>
        <v/>
      </c>
      <c r="DA100" s="74" t="str">
        <f t="shared" ca="1" si="212"/>
        <v/>
      </c>
      <c r="DB100" s="74" t="str">
        <f t="shared" ca="1" si="213"/>
        <v/>
      </c>
      <c r="DD100" s="74" t="str">
        <f t="shared" ca="1" si="214"/>
        <v/>
      </c>
      <c r="DE100" s="74" t="str">
        <f t="shared" ca="1" si="215"/>
        <v/>
      </c>
      <c r="DF100" s="74" t="str">
        <f t="shared" ca="1" si="216"/>
        <v/>
      </c>
      <c r="DG100" s="74" t="str">
        <f t="shared" ca="1" si="217"/>
        <v/>
      </c>
      <c r="DH100" s="74" t="str">
        <f t="shared" ca="1" si="218"/>
        <v/>
      </c>
      <c r="DI100" s="74" t="str">
        <f t="shared" ca="1" si="219"/>
        <v/>
      </c>
      <c r="DJ100" s="74" t="str">
        <f t="shared" ca="1" si="220"/>
        <v/>
      </c>
      <c r="DK100" s="74" t="str">
        <f t="shared" ca="1" si="221"/>
        <v/>
      </c>
      <c r="DL100" s="74" t="str">
        <f t="shared" ca="1" si="222"/>
        <v/>
      </c>
      <c r="DM100" s="74" t="str">
        <f t="shared" ca="1" si="223"/>
        <v/>
      </c>
      <c r="DN100" s="74" t="str">
        <f t="shared" ca="1" si="224"/>
        <v/>
      </c>
      <c r="DO100" s="74" t="str">
        <f t="shared" ca="1" si="225"/>
        <v/>
      </c>
      <c r="DQ100" s="74" t="str">
        <f t="shared" ca="1" si="226"/>
        <v/>
      </c>
      <c r="DS100" s="74" t="str">
        <f t="shared" ca="1" si="227"/>
        <v/>
      </c>
      <c r="DT100" s="74" t="str">
        <f t="shared" ca="1" si="228"/>
        <v/>
      </c>
      <c r="DV100" s="525" t="str">
        <f t="shared" ca="1" si="229"/>
        <v/>
      </c>
      <c r="DW100" s="74" t="str">
        <f t="shared" ca="1" si="230"/>
        <v/>
      </c>
      <c r="DX100" s="485" t="str">
        <f t="shared" ca="1" si="231"/>
        <v/>
      </c>
      <c r="DY100" s="74" t="str">
        <f t="shared" ca="1" si="232"/>
        <v/>
      </c>
      <c r="DZ100" s="74" t="str">
        <f t="shared" ca="1" si="233"/>
        <v/>
      </c>
      <c r="EA100" s="74" t="str">
        <f t="shared" ca="1" si="234"/>
        <v/>
      </c>
      <c r="EC100" s="74" t="str">
        <f t="shared" ca="1" si="235"/>
        <v/>
      </c>
      <c r="ED100" s="74" t="str">
        <f t="shared" ca="1" si="236"/>
        <v/>
      </c>
      <c r="EE100" s="74" t="str">
        <f t="shared" ca="1" si="237"/>
        <v/>
      </c>
      <c r="EG100" s="479" t="str">
        <f ca="1">IF(V100=1,"",IF(LOG入力!BH100&gt;0,0,IF(CG100="★",0,IF(R100=1,0,IF(N100=0,0,1)))))</f>
        <v/>
      </c>
      <c r="EH100" s="483" t="str">
        <f t="shared" ca="1" si="238"/>
        <v/>
      </c>
      <c r="EI100" s="483" t="str">
        <f t="shared" ca="1" si="239"/>
        <v/>
      </c>
      <c r="EJ100" s="483" t="str">
        <f t="shared" ca="1" si="240"/>
        <v/>
      </c>
      <c r="EL100" s="71">
        <f t="shared" ca="1" si="241"/>
        <v>0</v>
      </c>
      <c r="EM100" s="6">
        <f t="shared" ca="1" si="242"/>
        <v>0</v>
      </c>
      <c r="EN100" s="6" t="str">
        <f t="shared" ca="1" si="243"/>
        <v/>
      </c>
      <c r="EO100" s="6">
        <f ca="1">IF(LOG入力!BH100&gt;0,0,IF(EM100=0,0,(IF(COUNTIF($EN$19:EN100,EN100)=1,IF($FS$3="N",1,IF(EH100=1,1,0))))))</f>
        <v>0</v>
      </c>
      <c r="EP100" s="6" t="str">
        <f ca="1">IF(LOG入力!BH100&gt;0,"",IF(EO100=1,$X100,""))</f>
        <v/>
      </c>
      <c r="EQ100" s="6" t="str">
        <f ca="1">IF(LOG入力!BH100&gt;0,"",IF(EO100=1,$Y100,""))</f>
        <v/>
      </c>
      <c r="ER100" s="520" t="str">
        <f ca="1">IF(LOG入力!BH100&gt;0,"",IF(COUNTIF($EP$19:$EP100,EP100)=1,EP100,""))</f>
        <v/>
      </c>
      <c r="ES100" s="520">
        <f ca="1">IF(LOG入力!BH100&gt;0,0,IF((EL100=1),IF(($ER100=""),0,1),0))</f>
        <v>0</v>
      </c>
      <c r="ET100" s="520" t="str">
        <f ca="1">IF(LOG入力!BH100&gt;0,"",IF(COUNTIF($EQ$19:EQ100,EQ100)=1,EQ100,""))</f>
        <v/>
      </c>
      <c r="EU100" s="539">
        <f ca="1">IF(LOG入力!BH100&gt;0,0,IF((EL100=1),IF(($ET100=""),0,1),0))</f>
        <v>0</v>
      </c>
      <c r="EV100" s="71">
        <f t="shared" ca="1" si="244"/>
        <v>0</v>
      </c>
      <c r="EW100" s="6">
        <f t="shared" ca="1" si="245"/>
        <v>0</v>
      </c>
      <c r="EX100" s="6" t="str">
        <f t="shared" ca="1" si="246"/>
        <v/>
      </c>
      <c r="EY100" s="6">
        <f ca="1">IF(LOG入力!BH100&gt;0,0,IF(EW100=0,0,(IF(COUNTIF($EX$19:EX100,EX100)=1,IF($FS$3="N",1,IF(EH100=1,1,0))))))</f>
        <v>0</v>
      </c>
      <c r="EZ100" s="6" t="str">
        <f ca="1">IF(LOG入力!BH100&gt;0,"",IF(EY100=1,$X100,""))</f>
        <v/>
      </c>
      <c r="FA100" s="6" t="str">
        <f ca="1">IF(LOG入力!BH100&gt;0,"",IF(EY100=1,$Y100,""))</f>
        <v/>
      </c>
      <c r="FB100" s="6" t="str">
        <f ca="1">IF(LOG入力!BH100&gt;0,"",IF(COUNTIF($EZ$19:$EZ100,EZ100)=1,EZ100,""))</f>
        <v/>
      </c>
      <c r="FC100" s="6">
        <f ca="1">IF(LOG入力!BH100&gt;0,0,IF((EV100=1),IF(($FB100=""),0,1),0))</f>
        <v>0</v>
      </c>
      <c r="FD100" s="6" t="str">
        <f ca="1">IF(LOG入力!BH100&gt;0,"",IF(COUNTIF($FA$19:FA100,FA100)=1,FA100,""))</f>
        <v/>
      </c>
      <c r="FE100" s="72">
        <f ca="1">IF(LOG入力!BH100&gt;0,0,IF((EV100=1),IF(($FD100=""),0,1),0))</f>
        <v>0</v>
      </c>
      <c r="FF100" s="71">
        <f t="shared" ca="1" si="247"/>
        <v>0</v>
      </c>
      <c r="FG100" s="6">
        <f t="shared" ca="1" si="248"/>
        <v>0</v>
      </c>
      <c r="FH100" s="6" t="str">
        <f t="shared" ca="1" si="249"/>
        <v/>
      </c>
      <c r="FI100" s="6">
        <f ca="1">IF(LOG入力!BH100&gt;0,0,IF(FG100=0,0,(IF(COUNTIF($FH$19:FH100,FH100)=1,IF($FS$3="N",1,IF(EH100=1,1,0))))))</f>
        <v>0</v>
      </c>
      <c r="FJ100" s="6" t="str">
        <f ca="1">IF(LOG入力!BH100&gt;0,"",IF(FI100=1,$X100,""))</f>
        <v/>
      </c>
      <c r="FK100" s="6" t="str">
        <f ca="1">IF(LOG入力!BH100&gt;0,"",IF(FI100=1,$Y100,""))</f>
        <v/>
      </c>
      <c r="FL100" s="6" t="str">
        <f ca="1">IF(LOG入力!BH100&gt;0,"",IF(COUNTIF($FJ$19:$FJ100,FJ100)=1,FJ100,""))</f>
        <v/>
      </c>
      <c r="FM100" s="6">
        <f ca="1">IF(LOG入力!BH100&gt;0,0,IF((FF100=1),IF(($FL100=""),0,1),0))</f>
        <v>0</v>
      </c>
      <c r="FN100" s="6" t="str">
        <f ca="1">IF(LOG入力!BH100&gt;0,"",IF(COUNTIF($FK$19:FK100,FK100)=1,FK100,""))</f>
        <v/>
      </c>
      <c r="FO100" s="72">
        <f ca="1">IF(LOG入力!BH100&gt;0,0,IF((FF100=1),IF(($FN100=""),0,1),0))</f>
        <v>0</v>
      </c>
      <c r="FP100" s="71">
        <f t="shared" ca="1" si="250"/>
        <v>0</v>
      </c>
      <c r="FQ100" s="6">
        <f t="shared" ca="1" si="251"/>
        <v>0</v>
      </c>
      <c r="FR100" s="6" t="str">
        <f t="shared" ca="1" si="252"/>
        <v/>
      </c>
      <c r="FS100" s="6">
        <f ca="1">IF(LOG入力!BH100&gt;0,0,IF(FQ100=0,0,(IF(COUNTIF($FR$19:FR100,FR100)=1,IF($FS$3="N",1,IF(EH100=1,1,0))))))</f>
        <v>0</v>
      </c>
      <c r="FT100" s="6" t="str">
        <f ca="1">IF(LOG入力!BH100&gt;0,"",IF(FS100=1,$X100,""))</f>
        <v/>
      </c>
      <c r="FU100" s="6" t="str">
        <f ca="1">IF(LOG入力!BH100&gt;0,"",IF(FS100=1,$Y100,""))</f>
        <v/>
      </c>
      <c r="FV100" s="6" t="str">
        <f ca="1">IF(LOG入力!BH100&gt;0,"",IF(COUNTIF($FT$19:$FT100,FT100)=1,FT100,""))</f>
        <v/>
      </c>
      <c r="FW100" s="6">
        <f ca="1">IF(LOG入力!BH100&gt;0,0,IF((FP100=1),IF(($FV100=""),0,1),0))</f>
        <v>0</v>
      </c>
      <c r="FX100" s="6" t="str">
        <f ca="1">IF(LOG入力!BH100&gt;0,"",IF(COUNTIF($FU$19:FU100,FU100)=1,FU100,""))</f>
        <v/>
      </c>
      <c r="FY100" s="72">
        <f ca="1">IF(LOG入力!BH100&gt;0,0,IF((FP100=1),IF(($FX100=""),0,1),0))</f>
        <v>0</v>
      </c>
      <c r="FZ100" s="71">
        <f t="shared" ca="1" si="253"/>
        <v>0</v>
      </c>
      <c r="GA100" s="6">
        <f t="shared" ca="1" si="254"/>
        <v>0</v>
      </c>
      <c r="GB100" s="6" t="str">
        <f t="shared" ca="1" si="255"/>
        <v/>
      </c>
      <c r="GC100" s="6">
        <f ca="1">IF(LOG入力!BH100&gt;0,0,IF(GA100=0,0,(IF(COUNTIF($GB$19:GB100,GB100)=1,IF($FS$3="N",1,IF(EH100=1,1,0))))))</f>
        <v>0</v>
      </c>
      <c r="GD100" s="6" t="str">
        <f ca="1">IF(LOG入力!BH100&gt;0,"",IF(GC100=1,$X100,""))</f>
        <v/>
      </c>
      <c r="GE100" s="6" t="str">
        <f ca="1">IF(LOG入力!BH100&gt;0,"",IF(GC100=1,$Y100,""))</f>
        <v/>
      </c>
      <c r="GF100" s="6" t="str">
        <f ca="1">IF(LOG入力!BH100&gt;0,"",IF(COUNTIF($GD$19:$GD100,GD100)=1,GD100,""))</f>
        <v/>
      </c>
      <c r="GG100" s="6">
        <f ca="1">IF(LOG入力!BH100&gt;0,0,IF((FZ100=1),IF(($GF100=""),0,1),0))</f>
        <v>0</v>
      </c>
      <c r="GH100" s="6" t="str">
        <f ca="1">IF(LOG入力!BH100&gt;0,"",IF(COUNTIF($GE$19:GE100,GE100)=1,GE100,""))</f>
        <v/>
      </c>
      <c r="GI100" s="72">
        <f ca="1">IF(LOG入力!BH100&gt;0,0,IF((FZ100=1),IF(($GH100=""),0,1),0))</f>
        <v>0</v>
      </c>
      <c r="GK100" s="455" t="str">
        <f ca="1">IF(V100=1,"",IF(LEN(LOG入力!AS100)=0,"",LOG入力!AS100))</f>
        <v/>
      </c>
      <c r="GL100" s="378" t="str">
        <f t="shared" ca="1" si="256"/>
        <v/>
      </c>
      <c r="GM100" s="378" t="str">
        <f t="shared" ca="1" si="257"/>
        <v/>
      </c>
      <c r="GN100" s="74" t="str">
        <f t="shared" ca="1" si="258"/>
        <v/>
      </c>
      <c r="GO100" s="74" t="str">
        <f t="shared" ca="1" si="259"/>
        <v/>
      </c>
      <c r="GQ100" s="74" t="str">
        <f t="shared" ca="1" si="260"/>
        <v/>
      </c>
      <c r="GR100" s="74" t="str">
        <f t="shared" ca="1" si="261"/>
        <v/>
      </c>
      <c r="GS100" s="74" t="str">
        <f t="shared" ca="1" si="262"/>
        <v/>
      </c>
      <c r="GT100" s="74" t="str">
        <f t="shared" ca="1" si="263"/>
        <v/>
      </c>
      <c r="GU100" s="74" t="str">
        <f t="shared" ca="1" si="264"/>
        <v/>
      </c>
      <c r="GV100" s="74" t="str">
        <f t="shared" ca="1" si="265"/>
        <v/>
      </c>
      <c r="GX100" s="74" t="str">
        <f t="shared" ca="1" si="266"/>
        <v/>
      </c>
      <c r="GY100" s="74" t="str">
        <f t="shared" ca="1" si="267"/>
        <v/>
      </c>
      <c r="GZ100" s="74" t="str">
        <f ca="1">IF(V100=1,"",IF(LOG入力!BH100&gt;0,0,IF(GY100=0,0,IF((VALUE((TYPE(VALUE(J100)))))=16,0,IF(VALUE(J100)&lt;60,1,IF(VALUE(J100)&lt;100,0,IF(VALUE(J100)&lt;600,2,0)))))))</f>
        <v/>
      </c>
      <c r="HA100" s="74" t="str">
        <f t="shared" ca="1" si="268"/>
        <v/>
      </c>
      <c r="HB100" s="74" t="str">
        <f ca="1">IF(V100=1,"",IF(LOG入力!BH100&gt;0,0,IF(HA100=0,0,IF((VALUE((TYPE(VALUE(L100)))))=16,0,IF(VALUE(L100)&lt;60,1,IF(VALUE(L100)&lt;100,0,IF(VALUE(L100)&lt;600,2,0)))))))</f>
        <v/>
      </c>
      <c r="HD100" s="74" t="str">
        <f t="shared" ca="1" si="269"/>
        <v/>
      </c>
      <c r="HF100" s="74" t="str">
        <f t="shared" ca="1" si="270"/>
        <v/>
      </c>
      <c r="HG100" s="74" t="str">
        <f t="shared" ca="1" si="271"/>
        <v/>
      </c>
      <c r="HH100" s="74" t="str">
        <f t="shared" ca="1" si="272"/>
        <v/>
      </c>
      <c r="HI100" s="74" t="str">
        <f t="shared" ca="1" si="273"/>
        <v/>
      </c>
      <c r="HJ100" s="74" t="str">
        <f t="shared" ca="1" si="274"/>
        <v/>
      </c>
      <c r="HK100" s="74" t="str">
        <f t="shared" ca="1" si="275"/>
        <v/>
      </c>
      <c r="HL100" s="74" t="str">
        <f t="shared" ca="1" si="276"/>
        <v/>
      </c>
      <c r="HM100" s="74" t="str">
        <f t="shared" ca="1" si="277"/>
        <v/>
      </c>
      <c r="HN100" s="74" t="str">
        <f t="shared" ca="1" si="278"/>
        <v/>
      </c>
      <c r="HO100" s="529" t="str">
        <f t="shared" ca="1" si="279"/>
        <v/>
      </c>
      <c r="HP100" s="74" t="str">
        <f t="shared" ca="1" si="280"/>
        <v/>
      </c>
      <c r="HQ100" s="74" t="str">
        <f t="shared" ca="1" si="281"/>
        <v/>
      </c>
      <c r="HR100" s="74" t="str">
        <f t="shared" ca="1" si="282"/>
        <v/>
      </c>
      <c r="HS100" s="74" t="str">
        <f t="shared" ca="1" si="283"/>
        <v/>
      </c>
      <c r="HT100" s="74" t="str">
        <f ca="1">IF(V100=1,"",IF(LOG入力!BH100&gt;0,0,IF(DV100=1,0,IF(N100="0",0,IF(SUM(HD100:HS100)&gt;0,1,0)))))</f>
        <v/>
      </c>
    </row>
    <row r="101" spans="1:228" x14ac:dyDescent="0.15">
      <c r="A101" s="5"/>
      <c r="B101" s="532" t="str">
        <f t="shared" ca="1" si="142"/>
        <v/>
      </c>
      <c r="C101" s="534" t="str">
        <f ca="1">LOG入力!AP101</f>
        <v/>
      </c>
      <c r="D101" s="534" t="str">
        <f ca="1">LOG入力!AQ101</f>
        <v/>
      </c>
      <c r="E101" s="534" t="str">
        <f ca="1">LOG入力!AR101</f>
        <v/>
      </c>
      <c r="F101" s="535" t="str">
        <f t="shared" ca="1" si="143"/>
        <v/>
      </c>
      <c r="G101" s="585" t="str">
        <f ca="1">LOG入力!AT101</f>
        <v/>
      </c>
      <c r="H101" s="542" t="str">
        <f ca="1">LOG入力!AU101</f>
        <v/>
      </c>
      <c r="I101" s="542" t="str">
        <f ca="1">LOG入力!AV101</f>
        <v/>
      </c>
      <c r="J101" s="577" t="str">
        <f ca="1">LOG入力!AW101</f>
        <v/>
      </c>
      <c r="K101" s="578" t="str">
        <f ca="1">LOG入力!BJ101</f>
        <v/>
      </c>
      <c r="L101" s="577" t="str">
        <f ca="1">LOG入力!AY101</f>
        <v/>
      </c>
      <c r="M101" s="545" t="str">
        <f ca="1">LOG入力!BK101</f>
        <v/>
      </c>
      <c r="N101" s="512" t="str">
        <f ca="1">IF(V101=1,"",IF(LOG入力!AJ101=1,"1",LOG入力!BA101))</f>
        <v/>
      </c>
      <c r="O101" s="538" t="str">
        <f ca="1">IF(V101=1,"",IF(LEN(LOG入力!O101)=0,"",LOG入力!O101))</f>
        <v/>
      </c>
      <c r="P101" s="291" t="str">
        <f ca="1">IF(V101=1,"",IF($AA$4=1,"",IF(LOG入力!BG101=1,"",CONCATENATE($ER101,$FB101,$FL101,$FV101,$GF101))))</f>
        <v/>
      </c>
      <c r="Q101" s="291" t="str">
        <f ca="1">IF(V101=1,"",IF($AA$4=1,"",IF(LOG入力!BG101=1,"",CONCATENATE($ET101,$FD101,$FN101,$FX101,$GH101))))</f>
        <v/>
      </c>
      <c r="R101" s="573" t="str">
        <f ca="1">IF(V101=1,"",IF($AA$4=1,"",IF(LOG入力!BH101&gt;0,0,AA101)))</f>
        <v/>
      </c>
      <c r="S101" s="293" t="str">
        <f t="shared" ca="1" si="144"/>
        <v/>
      </c>
      <c r="T101" s="680"/>
      <c r="U101" s="38"/>
      <c r="V101" s="196">
        <f ca="1">LOG入力!AN101</f>
        <v>1</v>
      </c>
      <c r="W101" s="38"/>
      <c r="X101" s="516" t="str">
        <f t="shared" ca="1" si="145"/>
        <v/>
      </c>
      <c r="Y101" s="515" t="str">
        <f t="shared" ca="1" si="146"/>
        <v/>
      </c>
      <c r="Z101" s="518" t="str">
        <f t="shared" ca="1" si="147"/>
        <v/>
      </c>
      <c r="AA101" s="574" t="str">
        <f t="shared" ca="1" si="148"/>
        <v/>
      </c>
      <c r="AC101" s="6" t="str">
        <f t="shared" ca="1" si="149"/>
        <v/>
      </c>
      <c r="AD101" s="6" t="str">
        <f t="shared" ca="1" si="150"/>
        <v/>
      </c>
      <c r="AE101" s="6" t="str">
        <f t="shared" ca="1" si="151"/>
        <v/>
      </c>
      <c r="AF101" s="6" t="str">
        <f t="shared" ca="1" si="152"/>
        <v/>
      </c>
      <c r="AG101" s="6" t="str">
        <f t="shared" ca="1" si="153"/>
        <v/>
      </c>
      <c r="AH101" s="6" t="str">
        <f t="shared" ca="1" si="154"/>
        <v/>
      </c>
      <c r="AI101" s="6" t="str">
        <f t="shared" ca="1" si="155"/>
        <v/>
      </c>
      <c r="AJ101" s="6" t="str">
        <f t="shared" ca="1" si="156"/>
        <v/>
      </c>
      <c r="AK101" s="6" t="str">
        <f t="shared" ca="1" si="157"/>
        <v/>
      </c>
      <c r="AL101" s="6" t="str">
        <f t="shared" ca="1" si="158"/>
        <v/>
      </c>
      <c r="AM101" s="6" t="str">
        <f t="shared" ca="1" si="159"/>
        <v/>
      </c>
      <c r="AN101" s="6" t="str">
        <f t="shared" ca="1" si="160"/>
        <v/>
      </c>
      <c r="AO101" s="6" t="str">
        <f t="shared" ca="1" si="161"/>
        <v/>
      </c>
      <c r="AP101" s="6" t="str">
        <f t="shared" ca="1" si="162"/>
        <v/>
      </c>
      <c r="AQ101" s="6" t="str">
        <f t="shared" ca="1" si="163"/>
        <v/>
      </c>
      <c r="AR101" s="6" t="str">
        <f t="shared" ca="1" si="164"/>
        <v/>
      </c>
      <c r="AS101" s="6" t="str">
        <f t="shared" ca="1" si="165"/>
        <v/>
      </c>
      <c r="AT101" s="6" t="str">
        <f t="shared" ca="1" si="166"/>
        <v/>
      </c>
      <c r="AU101" s="6" t="str">
        <f t="shared" ca="1" si="167"/>
        <v/>
      </c>
      <c r="AV101" s="6" t="str">
        <f t="shared" ca="1" si="168"/>
        <v/>
      </c>
      <c r="AW101" s="6" t="str">
        <f t="shared" ca="1" si="169"/>
        <v/>
      </c>
      <c r="AY101" s="6" t="str">
        <f t="shared" ca="1" si="170"/>
        <v/>
      </c>
      <c r="AZ101" s="6" t="str">
        <f t="shared" ca="1" si="171"/>
        <v/>
      </c>
      <c r="BA101" s="6" t="str">
        <f t="shared" ca="1" si="172"/>
        <v/>
      </c>
      <c r="BB101" s="6" t="str">
        <f t="shared" ca="1" si="173"/>
        <v/>
      </c>
      <c r="BC101" s="6" t="str">
        <f t="shared" ca="1" si="174"/>
        <v/>
      </c>
      <c r="BD101" s="6" t="str">
        <f t="shared" ca="1" si="175"/>
        <v/>
      </c>
      <c r="BE101" s="6" t="str">
        <f t="shared" ca="1" si="176"/>
        <v/>
      </c>
      <c r="BF101" s="6" t="str">
        <f t="shared" ca="1" si="177"/>
        <v/>
      </c>
      <c r="BG101" s="6" t="str">
        <f t="shared" ca="1" si="178"/>
        <v/>
      </c>
      <c r="BH101" s="6" t="str">
        <f t="shared" ca="1" si="179"/>
        <v/>
      </c>
      <c r="BI101" s="6" t="str">
        <f t="shared" ca="1" si="180"/>
        <v/>
      </c>
      <c r="BJ101" s="6" t="str">
        <f t="shared" ca="1" si="181"/>
        <v/>
      </c>
      <c r="BK101" s="6" t="str">
        <f t="shared" ca="1" si="182"/>
        <v/>
      </c>
      <c r="BL101" s="6" t="str">
        <f t="shared" ca="1" si="183"/>
        <v/>
      </c>
      <c r="BM101" s="6" t="str">
        <f t="shared" ca="1" si="184"/>
        <v/>
      </c>
      <c r="BN101" s="6" t="str">
        <f t="shared" ca="1" si="185"/>
        <v/>
      </c>
      <c r="BO101" s="6" t="str">
        <f t="shared" ca="1" si="186"/>
        <v/>
      </c>
      <c r="BP101" s="6" t="str">
        <f t="shared" ca="1" si="187"/>
        <v/>
      </c>
      <c r="BQ101" s="6" t="str">
        <f t="shared" ca="1" si="188"/>
        <v/>
      </c>
      <c r="BR101" s="6" t="str">
        <f t="shared" ca="1" si="189"/>
        <v/>
      </c>
      <c r="BS101" s="6" t="str">
        <f t="shared" ca="1" si="190"/>
        <v/>
      </c>
      <c r="BU101" s="6" t="str">
        <f t="shared" ca="1" si="191"/>
        <v/>
      </c>
      <c r="BW101" s="515" t="str">
        <f t="shared" ca="1" si="192"/>
        <v/>
      </c>
      <c r="BX101" s="515">
        <f t="shared" ca="1" si="193"/>
        <v>0</v>
      </c>
      <c r="BY101" s="515" t="str">
        <f t="shared" ca="1" si="194"/>
        <v/>
      </c>
      <c r="CA101" s="6">
        <f t="shared" ca="1" si="195"/>
        <v>1</v>
      </c>
      <c r="CC101" s="523" t="str">
        <f t="shared" ca="1" si="196"/>
        <v/>
      </c>
      <c r="CE101" s="6" t="str">
        <f t="shared" ca="1" si="197"/>
        <v/>
      </c>
      <c r="CG101" s="524" t="str">
        <f ca="1">IF(V101=1,"",IF($AA$4=1,"",IF(LOG入力!BH101&gt;0,"",IF(N101=0,"",IF(HT101=0,"","★")))))</f>
        <v/>
      </c>
      <c r="CI101" s="74" t="str">
        <f t="shared" ca="1" si="198"/>
        <v/>
      </c>
      <c r="CK101" s="525" t="str">
        <f ca="1">IF(V101=1,"",IF(LOG入力!BH101&gt;0,1,0))</f>
        <v/>
      </c>
      <c r="CL101" s="74" t="str">
        <f t="shared" ca="1" si="199"/>
        <v/>
      </c>
      <c r="CN101" s="74" t="str">
        <f t="shared" ca="1" si="200"/>
        <v/>
      </c>
      <c r="CO101" s="74" t="str">
        <f t="shared" ca="1" si="201"/>
        <v/>
      </c>
      <c r="CQ101" s="74" t="str">
        <f t="shared" ca="1" si="202"/>
        <v/>
      </c>
      <c r="CR101" s="74" t="str">
        <f t="shared" ca="1" si="203"/>
        <v/>
      </c>
      <c r="CS101" s="74" t="str">
        <f t="shared" ca="1" si="204"/>
        <v/>
      </c>
      <c r="CT101" s="74" t="str">
        <f t="shared" ca="1" si="205"/>
        <v/>
      </c>
      <c r="CU101" s="74" t="str">
        <f t="shared" ca="1" si="206"/>
        <v/>
      </c>
      <c r="CV101" s="74" t="str">
        <f t="shared" ca="1" si="207"/>
        <v/>
      </c>
      <c r="CW101" s="74" t="str">
        <f t="shared" ca="1" si="208"/>
        <v/>
      </c>
      <c r="CX101" s="74" t="str">
        <f t="shared" ca="1" si="209"/>
        <v/>
      </c>
      <c r="CY101" s="74" t="str">
        <f t="shared" ca="1" si="210"/>
        <v/>
      </c>
      <c r="CZ101" s="74" t="str">
        <f t="shared" ca="1" si="211"/>
        <v/>
      </c>
      <c r="DA101" s="74" t="str">
        <f t="shared" ca="1" si="212"/>
        <v/>
      </c>
      <c r="DB101" s="74" t="str">
        <f t="shared" ca="1" si="213"/>
        <v/>
      </c>
      <c r="DD101" s="74" t="str">
        <f t="shared" ca="1" si="214"/>
        <v/>
      </c>
      <c r="DE101" s="74" t="str">
        <f t="shared" ca="1" si="215"/>
        <v/>
      </c>
      <c r="DF101" s="74" t="str">
        <f t="shared" ca="1" si="216"/>
        <v/>
      </c>
      <c r="DG101" s="74" t="str">
        <f t="shared" ca="1" si="217"/>
        <v/>
      </c>
      <c r="DH101" s="74" t="str">
        <f t="shared" ca="1" si="218"/>
        <v/>
      </c>
      <c r="DI101" s="74" t="str">
        <f t="shared" ca="1" si="219"/>
        <v/>
      </c>
      <c r="DJ101" s="74" t="str">
        <f t="shared" ca="1" si="220"/>
        <v/>
      </c>
      <c r="DK101" s="74" t="str">
        <f t="shared" ca="1" si="221"/>
        <v/>
      </c>
      <c r="DL101" s="74" t="str">
        <f t="shared" ca="1" si="222"/>
        <v/>
      </c>
      <c r="DM101" s="74" t="str">
        <f t="shared" ca="1" si="223"/>
        <v/>
      </c>
      <c r="DN101" s="74" t="str">
        <f t="shared" ca="1" si="224"/>
        <v/>
      </c>
      <c r="DO101" s="74" t="str">
        <f t="shared" ca="1" si="225"/>
        <v/>
      </c>
      <c r="DQ101" s="74" t="str">
        <f t="shared" ca="1" si="226"/>
        <v/>
      </c>
      <c r="DS101" s="74" t="str">
        <f t="shared" ca="1" si="227"/>
        <v/>
      </c>
      <c r="DT101" s="74" t="str">
        <f t="shared" ca="1" si="228"/>
        <v/>
      </c>
      <c r="DV101" s="525" t="str">
        <f t="shared" ca="1" si="229"/>
        <v/>
      </c>
      <c r="DW101" s="74" t="str">
        <f t="shared" ca="1" si="230"/>
        <v/>
      </c>
      <c r="DX101" s="485" t="str">
        <f t="shared" ca="1" si="231"/>
        <v/>
      </c>
      <c r="DY101" s="74" t="str">
        <f t="shared" ca="1" si="232"/>
        <v/>
      </c>
      <c r="DZ101" s="74" t="str">
        <f t="shared" ca="1" si="233"/>
        <v/>
      </c>
      <c r="EA101" s="74" t="str">
        <f t="shared" ca="1" si="234"/>
        <v/>
      </c>
      <c r="EC101" s="74" t="str">
        <f t="shared" ca="1" si="235"/>
        <v/>
      </c>
      <c r="ED101" s="74" t="str">
        <f t="shared" ca="1" si="236"/>
        <v/>
      </c>
      <c r="EE101" s="74" t="str">
        <f t="shared" ca="1" si="237"/>
        <v/>
      </c>
      <c r="EG101" s="479" t="str">
        <f ca="1">IF(V101=1,"",IF(LOG入力!BH101&gt;0,0,IF(CG101="★",0,IF(R101=1,0,IF(N101=0,0,1)))))</f>
        <v/>
      </c>
      <c r="EH101" s="483" t="str">
        <f t="shared" ca="1" si="238"/>
        <v/>
      </c>
      <c r="EI101" s="483" t="str">
        <f t="shared" ca="1" si="239"/>
        <v/>
      </c>
      <c r="EJ101" s="483" t="str">
        <f t="shared" ca="1" si="240"/>
        <v/>
      </c>
      <c r="EL101" s="71">
        <f t="shared" ca="1" si="241"/>
        <v>0</v>
      </c>
      <c r="EM101" s="6">
        <f t="shared" ca="1" si="242"/>
        <v>0</v>
      </c>
      <c r="EN101" s="6" t="str">
        <f t="shared" ca="1" si="243"/>
        <v/>
      </c>
      <c r="EO101" s="6">
        <f ca="1">IF(LOG入力!BH101&gt;0,0,IF(EM101=0,0,(IF(COUNTIF($EN$19:EN101,EN101)=1,IF($FS$3="N",1,IF(EH101=1,1,0))))))</f>
        <v>0</v>
      </c>
      <c r="EP101" s="6" t="str">
        <f ca="1">IF(LOG入力!BH101&gt;0,"",IF(EO101=1,$X101,""))</f>
        <v/>
      </c>
      <c r="EQ101" s="6" t="str">
        <f ca="1">IF(LOG入力!BH101&gt;0,"",IF(EO101=1,$Y101,""))</f>
        <v/>
      </c>
      <c r="ER101" s="520" t="str">
        <f ca="1">IF(LOG入力!BH101&gt;0,"",IF(COUNTIF($EP$19:$EP101,EP101)=1,EP101,""))</f>
        <v/>
      </c>
      <c r="ES101" s="520">
        <f ca="1">IF(LOG入力!BH101&gt;0,0,IF((EL101=1),IF(($ER101=""),0,1),0))</f>
        <v>0</v>
      </c>
      <c r="ET101" s="520" t="str">
        <f ca="1">IF(LOG入力!BH101&gt;0,"",IF(COUNTIF($EQ$19:EQ101,EQ101)=1,EQ101,""))</f>
        <v/>
      </c>
      <c r="EU101" s="539">
        <f ca="1">IF(LOG入力!BH101&gt;0,0,IF((EL101=1),IF(($ET101=""),0,1),0))</f>
        <v>0</v>
      </c>
      <c r="EV101" s="71">
        <f t="shared" ca="1" si="244"/>
        <v>0</v>
      </c>
      <c r="EW101" s="6">
        <f t="shared" ca="1" si="245"/>
        <v>0</v>
      </c>
      <c r="EX101" s="6" t="str">
        <f t="shared" ca="1" si="246"/>
        <v/>
      </c>
      <c r="EY101" s="6">
        <f ca="1">IF(LOG入力!BH101&gt;0,0,IF(EW101=0,0,(IF(COUNTIF($EX$19:EX101,EX101)=1,IF($FS$3="N",1,IF(EH101=1,1,0))))))</f>
        <v>0</v>
      </c>
      <c r="EZ101" s="6" t="str">
        <f ca="1">IF(LOG入力!BH101&gt;0,"",IF(EY101=1,$X101,""))</f>
        <v/>
      </c>
      <c r="FA101" s="6" t="str">
        <f ca="1">IF(LOG入力!BH101&gt;0,"",IF(EY101=1,$Y101,""))</f>
        <v/>
      </c>
      <c r="FB101" s="6" t="str">
        <f ca="1">IF(LOG入力!BH101&gt;0,"",IF(COUNTIF($EZ$19:$EZ101,EZ101)=1,EZ101,""))</f>
        <v/>
      </c>
      <c r="FC101" s="6">
        <f ca="1">IF(LOG入力!BH101&gt;0,0,IF((EV101=1),IF(($FB101=""),0,1),0))</f>
        <v>0</v>
      </c>
      <c r="FD101" s="6" t="str">
        <f ca="1">IF(LOG入力!BH101&gt;0,"",IF(COUNTIF($FA$19:FA101,FA101)=1,FA101,""))</f>
        <v/>
      </c>
      <c r="FE101" s="72">
        <f ca="1">IF(LOG入力!BH101&gt;0,0,IF((EV101=1),IF(($FD101=""),0,1),0))</f>
        <v>0</v>
      </c>
      <c r="FF101" s="71">
        <f t="shared" ca="1" si="247"/>
        <v>0</v>
      </c>
      <c r="FG101" s="6">
        <f t="shared" ca="1" si="248"/>
        <v>0</v>
      </c>
      <c r="FH101" s="6" t="str">
        <f t="shared" ca="1" si="249"/>
        <v/>
      </c>
      <c r="FI101" s="6">
        <f ca="1">IF(LOG入力!BH101&gt;0,0,IF(FG101=0,0,(IF(COUNTIF($FH$19:FH101,FH101)=1,IF($FS$3="N",1,IF(EH101=1,1,0))))))</f>
        <v>0</v>
      </c>
      <c r="FJ101" s="6" t="str">
        <f ca="1">IF(LOG入力!BH101&gt;0,"",IF(FI101=1,$X101,""))</f>
        <v/>
      </c>
      <c r="FK101" s="6" t="str">
        <f ca="1">IF(LOG入力!BH101&gt;0,"",IF(FI101=1,$Y101,""))</f>
        <v/>
      </c>
      <c r="FL101" s="6" t="str">
        <f ca="1">IF(LOG入力!BH101&gt;0,"",IF(COUNTIF($FJ$19:$FJ101,FJ101)=1,FJ101,""))</f>
        <v/>
      </c>
      <c r="FM101" s="6">
        <f ca="1">IF(LOG入力!BH101&gt;0,0,IF((FF101=1),IF(($FL101=""),0,1),0))</f>
        <v>0</v>
      </c>
      <c r="FN101" s="6" t="str">
        <f ca="1">IF(LOG入力!BH101&gt;0,"",IF(COUNTIF($FK$19:FK101,FK101)=1,FK101,""))</f>
        <v/>
      </c>
      <c r="FO101" s="72">
        <f ca="1">IF(LOG入力!BH101&gt;0,0,IF((FF101=1),IF(($FN101=""),0,1),0))</f>
        <v>0</v>
      </c>
      <c r="FP101" s="71">
        <f t="shared" ca="1" si="250"/>
        <v>0</v>
      </c>
      <c r="FQ101" s="6">
        <f t="shared" ca="1" si="251"/>
        <v>0</v>
      </c>
      <c r="FR101" s="6" t="str">
        <f t="shared" ca="1" si="252"/>
        <v/>
      </c>
      <c r="FS101" s="6">
        <f ca="1">IF(LOG入力!BH101&gt;0,0,IF(FQ101=0,0,(IF(COUNTIF($FR$19:FR101,FR101)=1,IF($FS$3="N",1,IF(EH101=1,1,0))))))</f>
        <v>0</v>
      </c>
      <c r="FT101" s="6" t="str">
        <f ca="1">IF(LOG入力!BH101&gt;0,"",IF(FS101=1,$X101,""))</f>
        <v/>
      </c>
      <c r="FU101" s="6" t="str">
        <f ca="1">IF(LOG入力!BH101&gt;0,"",IF(FS101=1,$Y101,""))</f>
        <v/>
      </c>
      <c r="FV101" s="6" t="str">
        <f ca="1">IF(LOG入力!BH101&gt;0,"",IF(COUNTIF($FT$19:$FT101,FT101)=1,FT101,""))</f>
        <v/>
      </c>
      <c r="FW101" s="6">
        <f ca="1">IF(LOG入力!BH101&gt;0,0,IF((FP101=1),IF(($FV101=""),0,1),0))</f>
        <v>0</v>
      </c>
      <c r="FX101" s="6" t="str">
        <f ca="1">IF(LOG入力!BH101&gt;0,"",IF(COUNTIF($FU$19:FU101,FU101)=1,FU101,""))</f>
        <v/>
      </c>
      <c r="FY101" s="72">
        <f ca="1">IF(LOG入力!BH101&gt;0,0,IF((FP101=1),IF(($FX101=""),0,1),0))</f>
        <v>0</v>
      </c>
      <c r="FZ101" s="71">
        <f t="shared" ca="1" si="253"/>
        <v>0</v>
      </c>
      <c r="GA101" s="6">
        <f t="shared" ca="1" si="254"/>
        <v>0</v>
      </c>
      <c r="GB101" s="6" t="str">
        <f t="shared" ca="1" si="255"/>
        <v/>
      </c>
      <c r="GC101" s="6">
        <f ca="1">IF(LOG入力!BH101&gt;0,0,IF(GA101=0,0,(IF(COUNTIF($GB$19:GB101,GB101)=1,IF($FS$3="N",1,IF(EH101=1,1,0))))))</f>
        <v>0</v>
      </c>
      <c r="GD101" s="6" t="str">
        <f ca="1">IF(LOG入力!BH101&gt;0,"",IF(GC101=1,$X101,""))</f>
        <v/>
      </c>
      <c r="GE101" s="6" t="str">
        <f ca="1">IF(LOG入力!BH101&gt;0,"",IF(GC101=1,$Y101,""))</f>
        <v/>
      </c>
      <c r="GF101" s="6" t="str">
        <f ca="1">IF(LOG入力!BH101&gt;0,"",IF(COUNTIF($GD$19:$GD101,GD101)=1,GD101,""))</f>
        <v/>
      </c>
      <c r="GG101" s="6">
        <f ca="1">IF(LOG入力!BH101&gt;0,0,IF((FZ101=1),IF(($GF101=""),0,1),0))</f>
        <v>0</v>
      </c>
      <c r="GH101" s="6" t="str">
        <f ca="1">IF(LOG入力!BH101&gt;0,"",IF(COUNTIF($GE$19:GE101,GE101)=1,GE101,""))</f>
        <v/>
      </c>
      <c r="GI101" s="72">
        <f ca="1">IF(LOG入力!BH101&gt;0,0,IF((FZ101=1),IF(($GH101=""),0,1),0))</f>
        <v>0</v>
      </c>
      <c r="GK101" s="455" t="str">
        <f ca="1">IF(V101=1,"",IF(LEN(LOG入力!AS101)=0,"",LOG入力!AS101))</f>
        <v/>
      </c>
      <c r="GL101" s="378" t="str">
        <f t="shared" ca="1" si="256"/>
        <v/>
      </c>
      <c r="GM101" s="378" t="str">
        <f t="shared" ca="1" si="257"/>
        <v/>
      </c>
      <c r="GN101" s="74" t="str">
        <f t="shared" ca="1" si="258"/>
        <v/>
      </c>
      <c r="GO101" s="74" t="str">
        <f t="shared" ca="1" si="259"/>
        <v/>
      </c>
      <c r="GQ101" s="74" t="str">
        <f t="shared" ca="1" si="260"/>
        <v/>
      </c>
      <c r="GR101" s="74" t="str">
        <f t="shared" ca="1" si="261"/>
        <v/>
      </c>
      <c r="GS101" s="74" t="str">
        <f t="shared" ca="1" si="262"/>
        <v/>
      </c>
      <c r="GT101" s="74" t="str">
        <f t="shared" ca="1" si="263"/>
        <v/>
      </c>
      <c r="GU101" s="74" t="str">
        <f t="shared" ca="1" si="264"/>
        <v/>
      </c>
      <c r="GV101" s="74" t="str">
        <f t="shared" ca="1" si="265"/>
        <v/>
      </c>
      <c r="GX101" s="74" t="str">
        <f t="shared" ca="1" si="266"/>
        <v/>
      </c>
      <c r="GY101" s="74" t="str">
        <f t="shared" ca="1" si="267"/>
        <v/>
      </c>
      <c r="GZ101" s="74" t="str">
        <f ca="1">IF(V101=1,"",IF(LOG入力!BH101&gt;0,0,IF(GY101=0,0,IF((VALUE((TYPE(VALUE(J101)))))=16,0,IF(VALUE(J101)&lt;60,1,IF(VALUE(J101)&lt;100,0,IF(VALUE(J101)&lt;600,2,0)))))))</f>
        <v/>
      </c>
      <c r="HA101" s="74" t="str">
        <f t="shared" ca="1" si="268"/>
        <v/>
      </c>
      <c r="HB101" s="74" t="str">
        <f ca="1">IF(V101=1,"",IF(LOG入力!BH101&gt;0,0,IF(HA101=0,0,IF((VALUE((TYPE(VALUE(L101)))))=16,0,IF(VALUE(L101)&lt;60,1,IF(VALUE(L101)&lt;100,0,IF(VALUE(L101)&lt;600,2,0)))))))</f>
        <v/>
      </c>
      <c r="HD101" s="74" t="str">
        <f t="shared" ca="1" si="269"/>
        <v/>
      </c>
      <c r="HF101" s="74" t="str">
        <f t="shared" ca="1" si="270"/>
        <v/>
      </c>
      <c r="HG101" s="74" t="str">
        <f t="shared" ca="1" si="271"/>
        <v/>
      </c>
      <c r="HH101" s="74" t="str">
        <f t="shared" ca="1" si="272"/>
        <v/>
      </c>
      <c r="HI101" s="74" t="str">
        <f t="shared" ca="1" si="273"/>
        <v/>
      </c>
      <c r="HJ101" s="74" t="str">
        <f t="shared" ca="1" si="274"/>
        <v/>
      </c>
      <c r="HK101" s="74" t="str">
        <f t="shared" ca="1" si="275"/>
        <v/>
      </c>
      <c r="HL101" s="74" t="str">
        <f t="shared" ca="1" si="276"/>
        <v/>
      </c>
      <c r="HM101" s="74" t="str">
        <f t="shared" ca="1" si="277"/>
        <v/>
      </c>
      <c r="HN101" s="74" t="str">
        <f t="shared" ca="1" si="278"/>
        <v/>
      </c>
      <c r="HO101" s="529" t="str">
        <f t="shared" ca="1" si="279"/>
        <v/>
      </c>
      <c r="HP101" s="74" t="str">
        <f t="shared" ca="1" si="280"/>
        <v/>
      </c>
      <c r="HQ101" s="74" t="str">
        <f t="shared" ca="1" si="281"/>
        <v/>
      </c>
      <c r="HR101" s="74" t="str">
        <f t="shared" ca="1" si="282"/>
        <v/>
      </c>
      <c r="HS101" s="74" t="str">
        <f t="shared" ca="1" si="283"/>
        <v/>
      </c>
      <c r="HT101" s="74" t="str">
        <f ca="1">IF(V101=1,"",IF(LOG入力!BH101&gt;0,0,IF(DV101=1,0,IF(N101="0",0,IF(SUM(HD101:HS101)&gt;0,1,0)))))</f>
        <v/>
      </c>
    </row>
    <row r="102" spans="1:228" x14ac:dyDescent="0.15">
      <c r="A102" s="5"/>
      <c r="B102" s="532" t="str">
        <f t="shared" ca="1" si="142"/>
        <v/>
      </c>
      <c r="C102" s="534" t="str">
        <f ca="1">LOG入力!AP102</f>
        <v/>
      </c>
      <c r="D102" s="534" t="str">
        <f ca="1">LOG入力!AQ102</f>
        <v/>
      </c>
      <c r="E102" s="534" t="str">
        <f ca="1">LOG入力!AR102</f>
        <v/>
      </c>
      <c r="F102" s="535" t="str">
        <f t="shared" ca="1" si="143"/>
        <v/>
      </c>
      <c r="G102" s="585" t="str">
        <f ca="1">LOG入力!AT102</f>
        <v/>
      </c>
      <c r="H102" s="542" t="str">
        <f ca="1">LOG入力!AU102</f>
        <v/>
      </c>
      <c r="I102" s="542" t="str">
        <f ca="1">LOG入力!AV102</f>
        <v/>
      </c>
      <c r="J102" s="577" t="str">
        <f ca="1">LOG入力!AW102</f>
        <v/>
      </c>
      <c r="K102" s="578" t="str">
        <f ca="1">LOG入力!BJ102</f>
        <v/>
      </c>
      <c r="L102" s="577" t="str">
        <f ca="1">LOG入力!AY102</f>
        <v/>
      </c>
      <c r="M102" s="545" t="str">
        <f ca="1">LOG入力!BK102</f>
        <v/>
      </c>
      <c r="N102" s="512" t="str">
        <f ca="1">IF(V102=1,"",IF(LOG入力!AJ102=1,"1",LOG入力!BA102))</f>
        <v/>
      </c>
      <c r="O102" s="538" t="str">
        <f ca="1">IF(V102=1,"",IF(LEN(LOG入力!O102)=0,"",LOG入力!O102))</f>
        <v/>
      </c>
      <c r="P102" s="291" t="str">
        <f ca="1">IF(V102=1,"",IF($AA$4=1,"",IF(LOG入力!BG102=1,"",CONCATENATE($ER102,$FB102,$FL102,$FV102,$GF102))))</f>
        <v/>
      </c>
      <c r="Q102" s="291" t="str">
        <f ca="1">IF(V102=1,"",IF($AA$4=1,"",IF(LOG入力!BG102=1,"",CONCATENATE($ET102,$FD102,$FN102,$FX102,$GH102))))</f>
        <v/>
      </c>
      <c r="R102" s="573" t="str">
        <f ca="1">IF(V102=1,"",IF($AA$4=1,"",IF(LOG入力!BH102&gt;0,0,AA102)))</f>
        <v/>
      </c>
      <c r="S102" s="293" t="str">
        <f t="shared" ca="1" si="144"/>
        <v/>
      </c>
      <c r="T102" s="680"/>
      <c r="U102" s="38"/>
      <c r="V102" s="196">
        <f ca="1">LOG入力!AN102</f>
        <v>1</v>
      </c>
      <c r="W102" s="38"/>
      <c r="X102" s="516" t="str">
        <f t="shared" ca="1" si="145"/>
        <v/>
      </c>
      <c r="Y102" s="515" t="str">
        <f t="shared" ca="1" si="146"/>
        <v/>
      </c>
      <c r="Z102" s="518" t="str">
        <f t="shared" ca="1" si="147"/>
        <v/>
      </c>
      <c r="AA102" s="574" t="str">
        <f t="shared" ca="1" si="148"/>
        <v/>
      </c>
      <c r="AC102" s="6" t="str">
        <f t="shared" ca="1" si="149"/>
        <v/>
      </c>
      <c r="AD102" s="6" t="str">
        <f t="shared" ca="1" si="150"/>
        <v/>
      </c>
      <c r="AE102" s="6" t="str">
        <f t="shared" ca="1" si="151"/>
        <v/>
      </c>
      <c r="AF102" s="6" t="str">
        <f t="shared" ca="1" si="152"/>
        <v/>
      </c>
      <c r="AG102" s="6" t="str">
        <f t="shared" ca="1" si="153"/>
        <v/>
      </c>
      <c r="AH102" s="6" t="str">
        <f t="shared" ca="1" si="154"/>
        <v/>
      </c>
      <c r="AI102" s="6" t="str">
        <f t="shared" ca="1" si="155"/>
        <v/>
      </c>
      <c r="AJ102" s="6" t="str">
        <f t="shared" ca="1" si="156"/>
        <v/>
      </c>
      <c r="AK102" s="6" t="str">
        <f t="shared" ca="1" si="157"/>
        <v/>
      </c>
      <c r="AL102" s="6" t="str">
        <f t="shared" ca="1" si="158"/>
        <v/>
      </c>
      <c r="AM102" s="6" t="str">
        <f t="shared" ca="1" si="159"/>
        <v/>
      </c>
      <c r="AN102" s="6" t="str">
        <f t="shared" ca="1" si="160"/>
        <v/>
      </c>
      <c r="AO102" s="6" t="str">
        <f t="shared" ca="1" si="161"/>
        <v/>
      </c>
      <c r="AP102" s="6" t="str">
        <f t="shared" ca="1" si="162"/>
        <v/>
      </c>
      <c r="AQ102" s="6" t="str">
        <f t="shared" ca="1" si="163"/>
        <v/>
      </c>
      <c r="AR102" s="6" t="str">
        <f t="shared" ca="1" si="164"/>
        <v/>
      </c>
      <c r="AS102" s="6" t="str">
        <f t="shared" ca="1" si="165"/>
        <v/>
      </c>
      <c r="AT102" s="6" t="str">
        <f t="shared" ca="1" si="166"/>
        <v/>
      </c>
      <c r="AU102" s="6" t="str">
        <f t="shared" ca="1" si="167"/>
        <v/>
      </c>
      <c r="AV102" s="6" t="str">
        <f t="shared" ca="1" si="168"/>
        <v/>
      </c>
      <c r="AW102" s="6" t="str">
        <f t="shared" ca="1" si="169"/>
        <v/>
      </c>
      <c r="AY102" s="6" t="str">
        <f t="shared" ca="1" si="170"/>
        <v/>
      </c>
      <c r="AZ102" s="6" t="str">
        <f t="shared" ca="1" si="171"/>
        <v/>
      </c>
      <c r="BA102" s="6" t="str">
        <f t="shared" ca="1" si="172"/>
        <v/>
      </c>
      <c r="BB102" s="6" t="str">
        <f t="shared" ca="1" si="173"/>
        <v/>
      </c>
      <c r="BC102" s="6" t="str">
        <f t="shared" ca="1" si="174"/>
        <v/>
      </c>
      <c r="BD102" s="6" t="str">
        <f t="shared" ca="1" si="175"/>
        <v/>
      </c>
      <c r="BE102" s="6" t="str">
        <f t="shared" ca="1" si="176"/>
        <v/>
      </c>
      <c r="BF102" s="6" t="str">
        <f t="shared" ca="1" si="177"/>
        <v/>
      </c>
      <c r="BG102" s="6" t="str">
        <f t="shared" ca="1" si="178"/>
        <v/>
      </c>
      <c r="BH102" s="6" t="str">
        <f t="shared" ca="1" si="179"/>
        <v/>
      </c>
      <c r="BI102" s="6" t="str">
        <f t="shared" ca="1" si="180"/>
        <v/>
      </c>
      <c r="BJ102" s="6" t="str">
        <f t="shared" ca="1" si="181"/>
        <v/>
      </c>
      <c r="BK102" s="6" t="str">
        <f t="shared" ca="1" si="182"/>
        <v/>
      </c>
      <c r="BL102" s="6" t="str">
        <f t="shared" ca="1" si="183"/>
        <v/>
      </c>
      <c r="BM102" s="6" t="str">
        <f t="shared" ca="1" si="184"/>
        <v/>
      </c>
      <c r="BN102" s="6" t="str">
        <f t="shared" ca="1" si="185"/>
        <v/>
      </c>
      <c r="BO102" s="6" t="str">
        <f t="shared" ca="1" si="186"/>
        <v/>
      </c>
      <c r="BP102" s="6" t="str">
        <f t="shared" ca="1" si="187"/>
        <v/>
      </c>
      <c r="BQ102" s="6" t="str">
        <f t="shared" ca="1" si="188"/>
        <v/>
      </c>
      <c r="BR102" s="6" t="str">
        <f t="shared" ca="1" si="189"/>
        <v/>
      </c>
      <c r="BS102" s="6" t="str">
        <f t="shared" ca="1" si="190"/>
        <v/>
      </c>
      <c r="BU102" s="6" t="str">
        <f t="shared" ca="1" si="191"/>
        <v/>
      </c>
      <c r="BW102" s="515" t="str">
        <f t="shared" ca="1" si="192"/>
        <v/>
      </c>
      <c r="BX102" s="515">
        <f t="shared" ca="1" si="193"/>
        <v>0</v>
      </c>
      <c r="BY102" s="515" t="str">
        <f t="shared" ca="1" si="194"/>
        <v/>
      </c>
      <c r="CA102" s="6">
        <f t="shared" ca="1" si="195"/>
        <v>1</v>
      </c>
      <c r="CC102" s="523" t="str">
        <f t="shared" ca="1" si="196"/>
        <v/>
      </c>
      <c r="CE102" s="6" t="str">
        <f t="shared" ca="1" si="197"/>
        <v/>
      </c>
      <c r="CG102" s="524" t="str">
        <f ca="1">IF(V102=1,"",IF($AA$4=1,"",IF(LOG入力!BH102&gt;0,"",IF(N102=0,"",IF(HT102=0,"","★")))))</f>
        <v/>
      </c>
      <c r="CI102" s="74" t="str">
        <f t="shared" ca="1" si="198"/>
        <v/>
      </c>
      <c r="CK102" s="525" t="str">
        <f ca="1">IF(V102=1,"",IF(LOG入力!BH102&gt;0,1,0))</f>
        <v/>
      </c>
      <c r="CL102" s="74" t="str">
        <f t="shared" ca="1" si="199"/>
        <v/>
      </c>
      <c r="CN102" s="74" t="str">
        <f t="shared" ca="1" si="200"/>
        <v/>
      </c>
      <c r="CO102" s="74" t="str">
        <f t="shared" ca="1" si="201"/>
        <v/>
      </c>
      <c r="CQ102" s="74" t="str">
        <f t="shared" ca="1" si="202"/>
        <v/>
      </c>
      <c r="CR102" s="74" t="str">
        <f t="shared" ca="1" si="203"/>
        <v/>
      </c>
      <c r="CS102" s="74" t="str">
        <f t="shared" ca="1" si="204"/>
        <v/>
      </c>
      <c r="CT102" s="74" t="str">
        <f t="shared" ca="1" si="205"/>
        <v/>
      </c>
      <c r="CU102" s="74" t="str">
        <f t="shared" ca="1" si="206"/>
        <v/>
      </c>
      <c r="CV102" s="74" t="str">
        <f t="shared" ca="1" si="207"/>
        <v/>
      </c>
      <c r="CW102" s="74" t="str">
        <f t="shared" ca="1" si="208"/>
        <v/>
      </c>
      <c r="CX102" s="74" t="str">
        <f t="shared" ca="1" si="209"/>
        <v/>
      </c>
      <c r="CY102" s="74" t="str">
        <f t="shared" ca="1" si="210"/>
        <v/>
      </c>
      <c r="CZ102" s="74" t="str">
        <f t="shared" ca="1" si="211"/>
        <v/>
      </c>
      <c r="DA102" s="74" t="str">
        <f t="shared" ca="1" si="212"/>
        <v/>
      </c>
      <c r="DB102" s="74" t="str">
        <f t="shared" ca="1" si="213"/>
        <v/>
      </c>
      <c r="DD102" s="74" t="str">
        <f t="shared" ca="1" si="214"/>
        <v/>
      </c>
      <c r="DE102" s="74" t="str">
        <f t="shared" ca="1" si="215"/>
        <v/>
      </c>
      <c r="DF102" s="74" t="str">
        <f t="shared" ca="1" si="216"/>
        <v/>
      </c>
      <c r="DG102" s="74" t="str">
        <f t="shared" ca="1" si="217"/>
        <v/>
      </c>
      <c r="DH102" s="74" t="str">
        <f t="shared" ca="1" si="218"/>
        <v/>
      </c>
      <c r="DI102" s="74" t="str">
        <f t="shared" ca="1" si="219"/>
        <v/>
      </c>
      <c r="DJ102" s="74" t="str">
        <f t="shared" ca="1" si="220"/>
        <v/>
      </c>
      <c r="DK102" s="74" t="str">
        <f t="shared" ca="1" si="221"/>
        <v/>
      </c>
      <c r="DL102" s="74" t="str">
        <f t="shared" ca="1" si="222"/>
        <v/>
      </c>
      <c r="DM102" s="74" t="str">
        <f t="shared" ca="1" si="223"/>
        <v/>
      </c>
      <c r="DN102" s="74" t="str">
        <f t="shared" ca="1" si="224"/>
        <v/>
      </c>
      <c r="DO102" s="74" t="str">
        <f t="shared" ca="1" si="225"/>
        <v/>
      </c>
      <c r="DQ102" s="74" t="str">
        <f t="shared" ca="1" si="226"/>
        <v/>
      </c>
      <c r="DS102" s="74" t="str">
        <f t="shared" ca="1" si="227"/>
        <v/>
      </c>
      <c r="DT102" s="74" t="str">
        <f t="shared" ca="1" si="228"/>
        <v/>
      </c>
      <c r="DV102" s="525" t="str">
        <f t="shared" ca="1" si="229"/>
        <v/>
      </c>
      <c r="DW102" s="74" t="str">
        <f t="shared" ca="1" si="230"/>
        <v/>
      </c>
      <c r="DX102" s="485" t="str">
        <f t="shared" ca="1" si="231"/>
        <v/>
      </c>
      <c r="DY102" s="74" t="str">
        <f t="shared" ca="1" si="232"/>
        <v/>
      </c>
      <c r="DZ102" s="74" t="str">
        <f t="shared" ca="1" si="233"/>
        <v/>
      </c>
      <c r="EA102" s="74" t="str">
        <f t="shared" ca="1" si="234"/>
        <v/>
      </c>
      <c r="EC102" s="74" t="str">
        <f t="shared" ca="1" si="235"/>
        <v/>
      </c>
      <c r="ED102" s="74" t="str">
        <f t="shared" ca="1" si="236"/>
        <v/>
      </c>
      <c r="EE102" s="74" t="str">
        <f t="shared" ca="1" si="237"/>
        <v/>
      </c>
      <c r="EG102" s="479" t="str">
        <f ca="1">IF(V102=1,"",IF(LOG入力!BH102&gt;0,0,IF(CG102="★",0,IF(R102=1,0,IF(N102=0,0,1)))))</f>
        <v/>
      </c>
      <c r="EH102" s="483" t="str">
        <f t="shared" ca="1" si="238"/>
        <v/>
      </c>
      <c r="EI102" s="483" t="str">
        <f t="shared" ca="1" si="239"/>
        <v/>
      </c>
      <c r="EJ102" s="483" t="str">
        <f t="shared" ca="1" si="240"/>
        <v/>
      </c>
      <c r="EL102" s="71">
        <f t="shared" ca="1" si="241"/>
        <v>0</v>
      </c>
      <c r="EM102" s="6">
        <f t="shared" ca="1" si="242"/>
        <v>0</v>
      </c>
      <c r="EN102" s="6" t="str">
        <f t="shared" ca="1" si="243"/>
        <v/>
      </c>
      <c r="EO102" s="6">
        <f ca="1">IF(LOG入力!BH102&gt;0,0,IF(EM102=0,0,(IF(COUNTIF($EN$19:EN102,EN102)=1,IF($FS$3="N",1,IF(EH102=1,1,0))))))</f>
        <v>0</v>
      </c>
      <c r="EP102" s="6" t="str">
        <f ca="1">IF(LOG入力!BH102&gt;0,"",IF(EO102=1,$X102,""))</f>
        <v/>
      </c>
      <c r="EQ102" s="6" t="str">
        <f ca="1">IF(LOG入力!BH102&gt;0,"",IF(EO102=1,$Y102,""))</f>
        <v/>
      </c>
      <c r="ER102" s="520" t="str">
        <f ca="1">IF(LOG入力!BH102&gt;0,"",IF(COUNTIF($EP$19:$EP102,EP102)=1,EP102,""))</f>
        <v/>
      </c>
      <c r="ES102" s="520">
        <f ca="1">IF(LOG入力!BH102&gt;0,0,IF((EL102=1),IF(($ER102=""),0,1),0))</f>
        <v>0</v>
      </c>
      <c r="ET102" s="520" t="str">
        <f ca="1">IF(LOG入力!BH102&gt;0,"",IF(COUNTIF($EQ$19:EQ102,EQ102)=1,EQ102,""))</f>
        <v/>
      </c>
      <c r="EU102" s="539">
        <f ca="1">IF(LOG入力!BH102&gt;0,0,IF((EL102=1),IF(($ET102=""),0,1),0))</f>
        <v>0</v>
      </c>
      <c r="EV102" s="71">
        <f t="shared" ca="1" si="244"/>
        <v>0</v>
      </c>
      <c r="EW102" s="6">
        <f t="shared" ca="1" si="245"/>
        <v>0</v>
      </c>
      <c r="EX102" s="6" t="str">
        <f t="shared" ca="1" si="246"/>
        <v/>
      </c>
      <c r="EY102" s="6">
        <f ca="1">IF(LOG入力!BH102&gt;0,0,IF(EW102=0,0,(IF(COUNTIF($EX$19:EX102,EX102)=1,IF($FS$3="N",1,IF(EH102=1,1,0))))))</f>
        <v>0</v>
      </c>
      <c r="EZ102" s="6" t="str">
        <f ca="1">IF(LOG入力!BH102&gt;0,"",IF(EY102=1,$X102,""))</f>
        <v/>
      </c>
      <c r="FA102" s="6" t="str">
        <f ca="1">IF(LOG入力!BH102&gt;0,"",IF(EY102=1,$Y102,""))</f>
        <v/>
      </c>
      <c r="FB102" s="6" t="str">
        <f ca="1">IF(LOG入力!BH102&gt;0,"",IF(COUNTIF($EZ$19:$EZ102,EZ102)=1,EZ102,""))</f>
        <v/>
      </c>
      <c r="FC102" s="6">
        <f ca="1">IF(LOG入力!BH102&gt;0,0,IF((EV102=1),IF(($FB102=""),0,1),0))</f>
        <v>0</v>
      </c>
      <c r="FD102" s="6" t="str">
        <f ca="1">IF(LOG入力!BH102&gt;0,"",IF(COUNTIF($FA$19:FA102,FA102)=1,FA102,""))</f>
        <v/>
      </c>
      <c r="FE102" s="72">
        <f ca="1">IF(LOG入力!BH102&gt;0,0,IF((EV102=1),IF(($FD102=""),0,1),0))</f>
        <v>0</v>
      </c>
      <c r="FF102" s="71">
        <f t="shared" ca="1" si="247"/>
        <v>0</v>
      </c>
      <c r="FG102" s="6">
        <f t="shared" ca="1" si="248"/>
        <v>0</v>
      </c>
      <c r="FH102" s="6" t="str">
        <f t="shared" ca="1" si="249"/>
        <v/>
      </c>
      <c r="FI102" s="6">
        <f ca="1">IF(LOG入力!BH102&gt;0,0,IF(FG102=0,0,(IF(COUNTIF($FH$19:FH102,FH102)=1,IF($FS$3="N",1,IF(EH102=1,1,0))))))</f>
        <v>0</v>
      </c>
      <c r="FJ102" s="6" t="str">
        <f ca="1">IF(LOG入力!BH102&gt;0,"",IF(FI102=1,$X102,""))</f>
        <v/>
      </c>
      <c r="FK102" s="6" t="str">
        <f ca="1">IF(LOG入力!BH102&gt;0,"",IF(FI102=1,$Y102,""))</f>
        <v/>
      </c>
      <c r="FL102" s="6" t="str">
        <f ca="1">IF(LOG入力!BH102&gt;0,"",IF(COUNTIF($FJ$19:$FJ102,FJ102)=1,FJ102,""))</f>
        <v/>
      </c>
      <c r="FM102" s="6">
        <f ca="1">IF(LOG入力!BH102&gt;0,0,IF((FF102=1),IF(($FL102=""),0,1),0))</f>
        <v>0</v>
      </c>
      <c r="FN102" s="6" t="str">
        <f ca="1">IF(LOG入力!BH102&gt;0,"",IF(COUNTIF($FK$19:FK102,FK102)=1,FK102,""))</f>
        <v/>
      </c>
      <c r="FO102" s="72">
        <f ca="1">IF(LOG入力!BH102&gt;0,0,IF((FF102=1),IF(($FN102=""),0,1),0))</f>
        <v>0</v>
      </c>
      <c r="FP102" s="71">
        <f t="shared" ca="1" si="250"/>
        <v>0</v>
      </c>
      <c r="FQ102" s="6">
        <f t="shared" ca="1" si="251"/>
        <v>0</v>
      </c>
      <c r="FR102" s="6" t="str">
        <f t="shared" ca="1" si="252"/>
        <v/>
      </c>
      <c r="FS102" s="6">
        <f ca="1">IF(LOG入力!BH102&gt;0,0,IF(FQ102=0,0,(IF(COUNTIF($FR$19:FR102,FR102)=1,IF($FS$3="N",1,IF(EH102=1,1,0))))))</f>
        <v>0</v>
      </c>
      <c r="FT102" s="6" t="str">
        <f ca="1">IF(LOG入力!BH102&gt;0,"",IF(FS102=1,$X102,""))</f>
        <v/>
      </c>
      <c r="FU102" s="6" t="str">
        <f ca="1">IF(LOG入力!BH102&gt;0,"",IF(FS102=1,$Y102,""))</f>
        <v/>
      </c>
      <c r="FV102" s="6" t="str">
        <f ca="1">IF(LOG入力!BH102&gt;0,"",IF(COUNTIF($FT$19:$FT102,FT102)=1,FT102,""))</f>
        <v/>
      </c>
      <c r="FW102" s="6">
        <f ca="1">IF(LOG入力!BH102&gt;0,0,IF((FP102=1),IF(($FV102=""),0,1),0))</f>
        <v>0</v>
      </c>
      <c r="FX102" s="6" t="str">
        <f ca="1">IF(LOG入力!BH102&gt;0,"",IF(COUNTIF($FU$19:FU102,FU102)=1,FU102,""))</f>
        <v/>
      </c>
      <c r="FY102" s="72">
        <f ca="1">IF(LOG入力!BH102&gt;0,0,IF((FP102=1),IF(($FX102=""),0,1),0))</f>
        <v>0</v>
      </c>
      <c r="FZ102" s="71">
        <f t="shared" ca="1" si="253"/>
        <v>0</v>
      </c>
      <c r="GA102" s="6">
        <f t="shared" ca="1" si="254"/>
        <v>0</v>
      </c>
      <c r="GB102" s="6" t="str">
        <f t="shared" ca="1" si="255"/>
        <v/>
      </c>
      <c r="GC102" s="6">
        <f ca="1">IF(LOG入力!BH102&gt;0,0,IF(GA102=0,0,(IF(COUNTIF($GB$19:GB102,GB102)=1,IF($FS$3="N",1,IF(EH102=1,1,0))))))</f>
        <v>0</v>
      </c>
      <c r="GD102" s="6" t="str">
        <f ca="1">IF(LOG入力!BH102&gt;0,"",IF(GC102=1,$X102,""))</f>
        <v/>
      </c>
      <c r="GE102" s="6" t="str">
        <f ca="1">IF(LOG入力!BH102&gt;0,"",IF(GC102=1,$Y102,""))</f>
        <v/>
      </c>
      <c r="GF102" s="6" t="str">
        <f ca="1">IF(LOG入力!BH102&gt;0,"",IF(COUNTIF($GD$19:$GD102,GD102)=1,GD102,""))</f>
        <v/>
      </c>
      <c r="GG102" s="6">
        <f ca="1">IF(LOG入力!BH102&gt;0,0,IF((FZ102=1),IF(($GF102=""),0,1),0))</f>
        <v>0</v>
      </c>
      <c r="GH102" s="6" t="str">
        <f ca="1">IF(LOG入力!BH102&gt;0,"",IF(COUNTIF($GE$19:GE102,GE102)=1,GE102,""))</f>
        <v/>
      </c>
      <c r="GI102" s="72">
        <f ca="1">IF(LOG入力!BH102&gt;0,0,IF((FZ102=1),IF(($GH102=""),0,1),0))</f>
        <v>0</v>
      </c>
      <c r="GK102" s="455" t="str">
        <f ca="1">IF(V102=1,"",IF(LEN(LOG入力!AS102)=0,"",LOG入力!AS102))</f>
        <v/>
      </c>
      <c r="GL102" s="378" t="str">
        <f t="shared" ca="1" si="256"/>
        <v/>
      </c>
      <c r="GM102" s="378" t="str">
        <f t="shared" ca="1" si="257"/>
        <v/>
      </c>
      <c r="GN102" s="74" t="str">
        <f t="shared" ca="1" si="258"/>
        <v/>
      </c>
      <c r="GO102" s="74" t="str">
        <f t="shared" ca="1" si="259"/>
        <v/>
      </c>
      <c r="GQ102" s="74" t="str">
        <f t="shared" ca="1" si="260"/>
        <v/>
      </c>
      <c r="GR102" s="74" t="str">
        <f t="shared" ca="1" si="261"/>
        <v/>
      </c>
      <c r="GS102" s="74" t="str">
        <f t="shared" ca="1" si="262"/>
        <v/>
      </c>
      <c r="GT102" s="74" t="str">
        <f t="shared" ca="1" si="263"/>
        <v/>
      </c>
      <c r="GU102" s="74" t="str">
        <f t="shared" ca="1" si="264"/>
        <v/>
      </c>
      <c r="GV102" s="74" t="str">
        <f t="shared" ca="1" si="265"/>
        <v/>
      </c>
      <c r="GX102" s="74" t="str">
        <f t="shared" ca="1" si="266"/>
        <v/>
      </c>
      <c r="GY102" s="74" t="str">
        <f t="shared" ca="1" si="267"/>
        <v/>
      </c>
      <c r="GZ102" s="74" t="str">
        <f ca="1">IF(V102=1,"",IF(LOG入力!BH102&gt;0,0,IF(GY102=0,0,IF((VALUE((TYPE(VALUE(J102)))))=16,0,IF(VALUE(J102)&lt;60,1,IF(VALUE(J102)&lt;100,0,IF(VALUE(J102)&lt;600,2,0)))))))</f>
        <v/>
      </c>
      <c r="HA102" s="74" t="str">
        <f t="shared" ca="1" si="268"/>
        <v/>
      </c>
      <c r="HB102" s="74" t="str">
        <f ca="1">IF(V102=1,"",IF(LOG入力!BH102&gt;0,0,IF(HA102=0,0,IF((VALUE((TYPE(VALUE(L102)))))=16,0,IF(VALUE(L102)&lt;60,1,IF(VALUE(L102)&lt;100,0,IF(VALUE(L102)&lt;600,2,0)))))))</f>
        <v/>
      </c>
      <c r="HD102" s="74" t="str">
        <f t="shared" ca="1" si="269"/>
        <v/>
      </c>
      <c r="HF102" s="74" t="str">
        <f t="shared" ca="1" si="270"/>
        <v/>
      </c>
      <c r="HG102" s="74" t="str">
        <f t="shared" ca="1" si="271"/>
        <v/>
      </c>
      <c r="HH102" s="74" t="str">
        <f t="shared" ca="1" si="272"/>
        <v/>
      </c>
      <c r="HI102" s="74" t="str">
        <f t="shared" ca="1" si="273"/>
        <v/>
      </c>
      <c r="HJ102" s="74" t="str">
        <f t="shared" ca="1" si="274"/>
        <v/>
      </c>
      <c r="HK102" s="74" t="str">
        <f t="shared" ca="1" si="275"/>
        <v/>
      </c>
      <c r="HL102" s="74" t="str">
        <f t="shared" ca="1" si="276"/>
        <v/>
      </c>
      <c r="HM102" s="74" t="str">
        <f t="shared" ca="1" si="277"/>
        <v/>
      </c>
      <c r="HN102" s="74" t="str">
        <f t="shared" ca="1" si="278"/>
        <v/>
      </c>
      <c r="HO102" s="529" t="str">
        <f t="shared" ca="1" si="279"/>
        <v/>
      </c>
      <c r="HP102" s="74" t="str">
        <f t="shared" ca="1" si="280"/>
        <v/>
      </c>
      <c r="HQ102" s="74" t="str">
        <f t="shared" ca="1" si="281"/>
        <v/>
      </c>
      <c r="HR102" s="74" t="str">
        <f t="shared" ca="1" si="282"/>
        <v/>
      </c>
      <c r="HS102" s="74" t="str">
        <f t="shared" ca="1" si="283"/>
        <v/>
      </c>
      <c r="HT102" s="74" t="str">
        <f ca="1">IF(V102=1,"",IF(LOG入力!BH102&gt;0,0,IF(DV102=1,0,IF(N102="0",0,IF(SUM(HD102:HS102)&gt;0,1,0)))))</f>
        <v/>
      </c>
    </row>
    <row r="103" spans="1:228" x14ac:dyDescent="0.15">
      <c r="A103" s="5"/>
      <c r="B103" s="532" t="str">
        <f t="shared" ca="1" si="142"/>
        <v/>
      </c>
      <c r="C103" s="534" t="str">
        <f ca="1">LOG入力!AP103</f>
        <v/>
      </c>
      <c r="D103" s="534" t="str">
        <f ca="1">LOG入力!AQ103</f>
        <v/>
      </c>
      <c r="E103" s="534" t="str">
        <f ca="1">LOG入力!AR103</f>
        <v/>
      </c>
      <c r="F103" s="535" t="str">
        <f t="shared" ca="1" si="143"/>
        <v/>
      </c>
      <c r="G103" s="585" t="str">
        <f ca="1">LOG入力!AT103</f>
        <v/>
      </c>
      <c r="H103" s="542" t="str">
        <f ca="1">LOG入力!AU103</f>
        <v/>
      </c>
      <c r="I103" s="542" t="str">
        <f ca="1">LOG入力!AV103</f>
        <v/>
      </c>
      <c r="J103" s="577" t="str">
        <f ca="1">LOG入力!AW103</f>
        <v/>
      </c>
      <c r="K103" s="578" t="str">
        <f ca="1">LOG入力!BJ103</f>
        <v/>
      </c>
      <c r="L103" s="577" t="str">
        <f ca="1">LOG入力!AY103</f>
        <v/>
      </c>
      <c r="M103" s="545" t="str">
        <f ca="1">LOG入力!BK103</f>
        <v/>
      </c>
      <c r="N103" s="512" t="str">
        <f ca="1">IF(V103=1,"",IF(LOG入力!AJ103=1,"1",LOG入力!BA103))</f>
        <v/>
      </c>
      <c r="O103" s="538" t="str">
        <f ca="1">IF(V103=1,"",IF(LEN(LOG入力!O103)=0,"",LOG入力!O103))</f>
        <v/>
      </c>
      <c r="P103" s="291" t="str">
        <f ca="1">IF(V103=1,"",IF($AA$4=1,"",IF(LOG入力!BG103=1,"",CONCATENATE($ER103,$FB103,$FL103,$FV103,$GF103))))</f>
        <v/>
      </c>
      <c r="Q103" s="291" t="str">
        <f ca="1">IF(V103=1,"",IF($AA$4=1,"",IF(LOG入力!BG103=1,"",CONCATENATE($ET103,$FD103,$FN103,$FX103,$GH103))))</f>
        <v/>
      </c>
      <c r="R103" s="573" t="str">
        <f ca="1">IF(V103=1,"",IF($AA$4=1,"",IF(LOG入力!BH103&gt;0,0,AA103)))</f>
        <v/>
      </c>
      <c r="S103" s="293" t="str">
        <f t="shared" ca="1" si="144"/>
        <v/>
      </c>
      <c r="T103" s="680"/>
      <c r="U103" s="38"/>
      <c r="V103" s="196">
        <f ca="1">LOG入力!AN103</f>
        <v>1</v>
      </c>
      <c r="W103" s="38"/>
      <c r="X103" s="516" t="str">
        <f t="shared" ca="1" si="145"/>
        <v/>
      </c>
      <c r="Y103" s="515" t="str">
        <f t="shared" ca="1" si="146"/>
        <v/>
      </c>
      <c r="Z103" s="518" t="str">
        <f t="shared" ca="1" si="147"/>
        <v/>
      </c>
      <c r="AA103" s="574" t="str">
        <f t="shared" ca="1" si="148"/>
        <v/>
      </c>
      <c r="AC103" s="6" t="str">
        <f t="shared" ca="1" si="149"/>
        <v/>
      </c>
      <c r="AD103" s="6" t="str">
        <f t="shared" ca="1" si="150"/>
        <v/>
      </c>
      <c r="AE103" s="6" t="str">
        <f t="shared" ca="1" si="151"/>
        <v/>
      </c>
      <c r="AF103" s="6" t="str">
        <f t="shared" ca="1" si="152"/>
        <v/>
      </c>
      <c r="AG103" s="6" t="str">
        <f t="shared" ca="1" si="153"/>
        <v/>
      </c>
      <c r="AH103" s="6" t="str">
        <f t="shared" ca="1" si="154"/>
        <v/>
      </c>
      <c r="AI103" s="6" t="str">
        <f t="shared" ca="1" si="155"/>
        <v/>
      </c>
      <c r="AJ103" s="6" t="str">
        <f t="shared" ca="1" si="156"/>
        <v/>
      </c>
      <c r="AK103" s="6" t="str">
        <f t="shared" ca="1" si="157"/>
        <v/>
      </c>
      <c r="AL103" s="6" t="str">
        <f t="shared" ca="1" si="158"/>
        <v/>
      </c>
      <c r="AM103" s="6" t="str">
        <f t="shared" ca="1" si="159"/>
        <v/>
      </c>
      <c r="AN103" s="6" t="str">
        <f t="shared" ca="1" si="160"/>
        <v/>
      </c>
      <c r="AO103" s="6" t="str">
        <f t="shared" ca="1" si="161"/>
        <v/>
      </c>
      <c r="AP103" s="6" t="str">
        <f t="shared" ca="1" si="162"/>
        <v/>
      </c>
      <c r="AQ103" s="6" t="str">
        <f t="shared" ca="1" si="163"/>
        <v/>
      </c>
      <c r="AR103" s="6" t="str">
        <f t="shared" ca="1" si="164"/>
        <v/>
      </c>
      <c r="AS103" s="6" t="str">
        <f t="shared" ca="1" si="165"/>
        <v/>
      </c>
      <c r="AT103" s="6" t="str">
        <f t="shared" ca="1" si="166"/>
        <v/>
      </c>
      <c r="AU103" s="6" t="str">
        <f t="shared" ca="1" si="167"/>
        <v/>
      </c>
      <c r="AV103" s="6" t="str">
        <f t="shared" ca="1" si="168"/>
        <v/>
      </c>
      <c r="AW103" s="6" t="str">
        <f t="shared" ca="1" si="169"/>
        <v/>
      </c>
      <c r="AY103" s="6" t="str">
        <f t="shared" ca="1" si="170"/>
        <v/>
      </c>
      <c r="AZ103" s="6" t="str">
        <f t="shared" ca="1" si="171"/>
        <v/>
      </c>
      <c r="BA103" s="6" t="str">
        <f t="shared" ca="1" si="172"/>
        <v/>
      </c>
      <c r="BB103" s="6" t="str">
        <f t="shared" ca="1" si="173"/>
        <v/>
      </c>
      <c r="BC103" s="6" t="str">
        <f t="shared" ca="1" si="174"/>
        <v/>
      </c>
      <c r="BD103" s="6" t="str">
        <f t="shared" ca="1" si="175"/>
        <v/>
      </c>
      <c r="BE103" s="6" t="str">
        <f t="shared" ca="1" si="176"/>
        <v/>
      </c>
      <c r="BF103" s="6" t="str">
        <f t="shared" ca="1" si="177"/>
        <v/>
      </c>
      <c r="BG103" s="6" t="str">
        <f t="shared" ca="1" si="178"/>
        <v/>
      </c>
      <c r="BH103" s="6" t="str">
        <f t="shared" ca="1" si="179"/>
        <v/>
      </c>
      <c r="BI103" s="6" t="str">
        <f t="shared" ca="1" si="180"/>
        <v/>
      </c>
      <c r="BJ103" s="6" t="str">
        <f t="shared" ca="1" si="181"/>
        <v/>
      </c>
      <c r="BK103" s="6" t="str">
        <f t="shared" ca="1" si="182"/>
        <v/>
      </c>
      <c r="BL103" s="6" t="str">
        <f t="shared" ca="1" si="183"/>
        <v/>
      </c>
      <c r="BM103" s="6" t="str">
        <f t="shared" ca="1" si="184"/>
        <v/>
      </c>
      <c r="BN103" s="6" t="str">
        <f t="shared" ca="1" si="185"/>
        <v/>
      </c>
      <c r="BO103" s="6" t="str">
        <f t="shared" ca="1" si="186"/>
        <v/>
      </c>
      <c r="BP103" s="6" t="str">
        <f t="shared" ca="1" si="187"/>
        <v/>
      </c>
      <c r="BQ103" s="6" t="str">
        <f t="shared" ca="1" si="188"/>
        <v/>
      </c>
      <c r="BR103" s="6" t="str">
        <f t="shared" ca="1" si="189"/>
        <v/>
      </c>
      <c r="BS103" s="6" t="str">
        <f t="shared" ca="1" si="190"/>
        <v/>
      </c>
      <c r="BU103" s="6" t="str">
        <f t="shared" ca="1" si="191"/>
        <v/>
      </c>
      <c r="BW103" s="515" t="str">
        <f t="shared" ca="1" si="192"/>
        <v/>
      </c>
      <c r="BX103" s="515">
        <f t="shared" ca="1" si="193"/>
        <v>0</v>
      </c>
      <c r="BY103" s="515" t="str">
        <f t="shared" ca="1" si="194"/>
        <v/>
      </c>
      <c r="CA103" s="6">
        <f t="shared" ca="1" si="195"/>
        <v>1</v>
      </c>
      <c r="CC103" s="523" t="str">
        <f t="shared" ca="1" si="196"/>
        <v/>
      </c>
      <c r="CE103" s="6" t="str">
        <f t="shared" ca="1" si="197"/>
        <v/>
      </c>
      <c r="CG103" s="524" t="str">
        <f ca="1">IF(V103=1,"",IF($AA$4=1,"",IF(LOG入力!BH103&gt;0,"",IF(N103=0,"",IF(HT103=0,"","★")))))</f>
        <v/>
      </c>
      <c r="CI103" s="74" t="str">
        <f t="shared" ca="1" si="198"/>
        <v/>
      </c>
      <c r="CK103" s="525" t="str">
        <f ca="1">IF(V103=1,"",IF(LOG入力!BH103&gt;0,1,0))</f>
        <v/>
      </c>
      <c r="CL103" s="74" t="str">
        <f t="shared" ca="1" si="199"/>
        <v/>
      </c>
      <c r="CN103" s="74" t="str">
        <f t="shared" ca="1" si="200"/>
        <v/>
      </c>
      <c r="CO103" s="74" t="str">
        <f t="shared" ca="1" si="201"/>
        <v/>
      </c>
      <c r="CQ103" s="74" t="str">
        <f t="shared" ca="1" si="202"/>
        <v/>
      </c>
      <c r="CR103" s="74" t="str">
        <f t="shared" ca="1" si="203"/>
        <v/>
      </c>
      <c r="CS103" s="74" t="str">
        <f t="shared" ca="1" si="204"/>
        <v/>
      </c>
      <c r="CT103" s="74" t="str">
        <f t="shared" ca="1" si="205"/>
        <v/>
      </c>
      <c r="CU103" s="74" t="str">
        <f t="shared" ca="1" si="206"/>
        <v/>
      </c>
      <c r="CV103" s="74" t="str">
        <f t="shared" ca="1" si="207"/>
        <v/>
      </c>
      <c r="CW103" s="74" t="str">
        <f t="shared" ca="1" si="208"/>
        <v/>
      </c>
      <c r="CX103" s="74" t="str">
        <f t="shared" ca="1" si="209"/>
        <v/>
      </c>
      <c r="CY103" s="74" t="str">
        <f t="shared" ca="1" si="210"/>
        <v/>
      </c>
      <c r="CZ103" s="74" t="str">
        <f t="shared" ca="1" si="211"/>
        <v/>
      </c>
      <c r="DA103" s="74" t="str">
        <f t="shared" ca="1" si="212"/>
        <v/>
      </c>
      <c r="DB103" s="74" t="str">
        <f t="shared" ca="1" si="213"/>
        <v/>
      </c>
      <c r="DD103" s="74" t="str">
        <f t="shared" ca="1" si="214"/>
        <v/>
      </c>
      <c r="DE103" s="74" t="str">
        <f t="shared" ca="1" si="215"/>
        <v/>
      </c>
      <c r="DF103" s="74" t="str">
        <f t="shared" ca="1" si="216"/>
        <v/>
      </c>
      <c r="DG103" s="74" t="str">
        <f t="shared" ca="1" si="217"/>
        <v/>
      </c>
      <c r="DH103" s="74" t="str">
        <f t="shared" ca="1" si="218"/>
        <v/>
      </c>
      <c r="DI103" s="74" t="str">
        <f t="shared" ca="1" si="219"/>
        <v/>
      </c>
      <c r="DJ103" s="74" t="str">
        <f t="shared" ca="1" si="220"/>
        <v/>
      </c>
      <c r="DK103" s="74" t="str">
        <f t="shared" ca="1" si="221"/>
        <v/>
      </c>
      <c r="DL103" s="74" t="str">
        <f t="shared" ca="1" si="222"/>
        <v/>
      </c>
      <c r="DM103" s="74" t="str">
        <f t="shared" ca="1" si="223"/>
        <v/>
      </c>
      <c r="DN103" s="74" t="str">
        <f t="shared" ca="1" si="224"/>
        <v/>
      </c>
      <c r="DO103" s="74" t="str">
        <f t="shared" ca="1" si="225"/>
        <v/>
      </c>
      <c r="DQ103" s="74" t="str">
        <f t="shared" ca="1" si="226"/>
        <v/>
      </c>
      <c r="DS103" s="74" t="str">
        <f t="shared" ca="1" si="227"/>
        <v/>
      </c>
      <c r="DT103" s="74" t="str">
        <f t="shared" ca="1" si="228"/>
        <v/>
      </c>
      <c r="DV103" s="525" t="str">
        <f t="shared" ca="1" si="229"/>
        <v/>
      </c>
      <c r="DW103" s="74" t="str">
        <f t="shared" ca="1" si="230"/>
        <v/>
      </c>
      <c r="DX103" s="485" t="str">
        <f t="shared" ca="1" si="231"/>
        <v/>
      </c>
      <c r="DY103" s="74" t="str">
        <f t="shared" ca="1" si="232"/>
        <v/>
      </c>
      <c r="DZ103" s="74" t="str">
        <f t="shared" ca="1" si="233"/>
        <v/>
      </c>
      <c r="EA103" s="74" t="str">
        <f t="shared" ca="1" si="234"/>
        <v/>
      </c>
      <c r="EC103" s="74" t="str">
        <f t="shared" ca="1" si="235"/>
        <v/>
      </c>
      <c r="ED103" s="74" t="str">
        <f t="shared" ca="1" si="236"/>
        <v/>
      </c>
      <c r="EE103" s="74" t="str">
        <f t="shared" ca="1" si="237"/>
        <v/>
      </c>
      <c r="EG103" s="479" t="str">
        <f ca="1">IF(V103=1,"",IF(LOG入力!BH103&gt;0,0,IF(CG103="★",0,IF(R103=1,0,IF(N103=0,0,1)))))</f>
        <v/>
      </c>
      <c r="EH103" s="483" t="str">
        <f t="shared" ca="1" si="238"/>
        <v/>
      </c>
      <c r="EI103" s="483" t="str">
        <f t="shared" ca="1" si="239"/>
        <v/>
      </c>
      <c r="EJ103" s="483" t="str">
        <f t="shared" ca="1" si="240"/>
        <v/>
      </c>
      <c r="EL103" s="71">
        <f t="shared" ca="1" si="241"/>
        <v>0</v>
      </c>
      <c r="EM103" s="6">
        <f t="shared" ca="1" si="242"/>
        <v>0</v>
      </c>
      <c r="EN103" s="6" t="str">
        <f t="shared" ca="1" si="243"/>
        <v/>
      </c>
      <c r="EO103" s="6">
        <f ca="1">IF(LOG入力!BH103&gt;0,0,IF(EM103=0,0,(IF(COUNTIF($EN$19:EN103,EN103)=1,IF($FS$3="N",1,IF(EH103=1,1,0))))))</f>
        <v>0</v>
      </c>
      <c r="EP103" s="6" t="str">
        <f ca="1">IF(LOG入力!BH103&gt;0,"",IF(EO103=1,$X103,""))</f>
        <v/>
      </c>
      <c r="EQ103" s="6" t="str">
        <f ca="1">IF(LOG入力!BH103&gt;0,"",IF(EO103=1,$Y103,""))</f>
        <v/>
      </c>
      <c r="ER103" s="520" t="str">
        <f ca="1">IF(LOG入力!BH103&gt;0,"",IF(COUNTIF($EP$19:$EP103,EP103)=1,EP103,""))</f>
        <v/>
      </c>
      <c r="ES103" s="520">
        <f ca="1">IF(LOG入力!BH103&gt;0,0,IF((EL103=1),IF(($ER103=""),0,1),0))</f>
        <v>0</v>
      </c>
      <c r="ET103" s="520" t="str">
        <f ca="1">IF(LOG入力!BH103&gt;0,"",IF(COUNTIF($EQ$19:EQ103,EQ103)=1,EQ103,""))</f>
        <v/>
      </c>
      <c r="EU103" s="539">
        <f ca="1">IF(LOG入力!BH103&gt;0,0,IF((EL103=1),IF(($ET103=""),0,1),0))</f>
        <v>0</v>
      </c>
      <c r="EV103" s="71">
        <f t="shared" ca="1" si="244"/>
        <v>0</v>
      </c>
      <c r="EW103" s="6">
        <f t="shared" ca="1" si="245"/>
        <v>0</v>
      </c>
      <c r="EX103" s="6" t="str">
        <f t="shared" ca="1" si="246"/>
        <v/>
      </c>
      <c r="EY103" s="6">
        <f ca="1">IF(LOG入力!BH103&gt;0,0,IF(EW103=0,0,(IF(COUNTIF($EX$19:EX103,EX103)=1,IF($FS$3="N",1,IF(EH103=1,1,0))))))</f>
        <v>0</v>
      </c>
      <c r="EZ103" s="6" t="str">
        <f ca="1">IF(LOG入力!BH103&gt;0,"",IF(EY103=1,$X103,""))</f>
        <v/>
      </c>
      <c r="FA103" s="6" t="str">
        <f ca="1">IF(LOG入力!BH103&gt;0,"",IF(EY103=1,$Y103,""))</f>
        <v/>
      </c>
      <c r="FB103" s="6" t="str">
        <f ca="1">IF(LOG入力!BH103&gt;0,"",IF(COUNTIF($EZ$19:$EZ103,EZ103)=1,EZ103,""))</f>
        <v/>
      </c>
      <c r="FC103" s="6">
        <f ca="1">IF(LOG入力!BH103&gt;0,0,IF((EV103=1),IF(($FB103=""),0,1),0))</f>
        <v>0</v>
      </c>
      <c r="FD103" s="6" t="str">
        <f ca="1">IF(LOG入力!BH103&gt;0,"",IF(COUNTIF($FA$19:FA103,FA103)=1,FA103,""))</f>
        <v/>
      </c>
      <c r="FE103" s="72">
        <f ca="1">IF(LOG入力!BH103&gt;0,0,IF((EV103=1),IF(($FD103=""),0,1),0))</f>
        <v>0</v>
      </c>
      <c r="FF103" s="71">
        <f t="shared" ca="1" si="247"/>
        <v>0</v>
      </c>
      <c r="FG103" s="6">
        <f t="shared" ca="1" si="248"/>
        <v>0</v>
      </c>
      <c r="FH103" s="6" t="str">
        <f t="shared" ca="1" si="249"/>
        <v/>
      </c>
      <c r="FI103" s="6">
        <f ca="1">IF(LOG入力!BH103&gt;0,0,IF(FG103=0,0,(IF(COUNTIF($FH$19:FH103,FH103)=1,IF($FS$3="N",1,IF(EH103=1,1,0))))))</f>
        <v>0</v>
      </c>
      <c r="FJ103" s="6" t="str">
        <f ca="1">IF(LOG入力!BH103&gt;0,"",IF(FI103=1,$X103,""))</f>
        <v/>
      </c>
      <c r="FK103" s="6" t="str">
        <f ca="1">IF(LOG入力!BH103&gt;0,"",IF(FI103=1,$Y103,""))</f>
        <v/>
      </c>
      <c r="FL103" s="6" t="str">
        <f ca="1">IF(LOG入力!BH103&gt;0,"",IF(COUNTIF($FJ$19:$FJ103,FJ103)=1,FJ103,""))</f>
        <v/>
      </c>
      <c r="FM103" s="6">
        <f ca="1">IF(LOG入力!BH103&gt;0,0,IF((FF103=1),IF(($FL103=""),0,1),0))</f>
        <v>0</v>
      </c>
      <c r="FN103" s="6" t="str">
        <f ca="1">IF(LOG入力!BH103&gt;0,"",IF(COUNTIF($FK$19:FK103,FK103)=1,FK103,""))</f>
        <v/>
      </c>
      <c r="FO103" s="72">
        <f ca="1">IF(LOG入力!BH103&gt;0,0,IF((FF103=1),IF(($FN103=""),0,1),0))</f>
        <v>0</v>
      </c>
      <c r="FP103" s="71">
        <f t="shared" ca="1" si="250"/>
        <v>0</v>
      </c>
      <c r="FQ103" s="6">
        <f t="shared" ca="1" si="251"/>
        <v>0</v>
      </c>
      <c r="FR103" s="6" t="str">
        <f t="shared" ca="1" si="252"/>
        <v/>
      </c>
      <c r="FS103" s="6">
        <f ca="1">IF(LOG入力!BH103&gt;0,0,IF(FQ103=0,0,(IF(COUNTIF($FR$19:FR103,FR103)=1,IF($FS$3="N",1,IF(EH103=1,1,0))))))</f>
        <v>0</v>
      </c>
      <c r="FT103" s="6" t="str">
        <f ca="1">IF(LOG入力!BH103&gt;0,"",IF(FS103=1,$X103,""))</f>
        <v/>
      </c>
      <c r="FU103" s="6" t="str">
        <f ca="1">IF(LOG入力!BH103&gt;0,"",IF(FS103=1,$Y103,""))</f>
        <v/>
      </c>
      <c r="FV103" s="6" t="str">
        <f ca="1">IF(LOG入力!BH103&gt;0,"",IF(COUNTIF($FT$19:$FT103,FT103)=1,FT103,""))</f>
        <v/>
      </c>
      <c r="FW103" s="6">
        <f ca="1">IF(LOG入力!BH103&gt;0,0,IF((FP103=1),IF(($FV103=""),0,1),0))</f>
        <v>0</v>
      </c>
      <c r="FX103" s="6" t="str">
        <f ca="1">IF(LOG入力!BH103&gt;0,"",IF(COUNTIF($FU$19:FU103,FU103)=1,FU103,""))</f>
        <v/>
      </c>
      <c r="FY103" s="72">
        <f ca="1">IF(LOG入力!BH103&gt;0,0,IF((FP103=1),IF(($FX103=""),0,1),0))</f>
        <v>0</v>
      </c>
      <c r="FZ103" s="71">
        <f t="shared" ca="1" si="253"/>
        <v>0</v>
      </c>
      <c r="GA103" s="6">
        <f t="shared" ca="1" si="254"/>
        <v>0</v>
      </c>
      <c r="GB103" s="6" t="str">
        <f t="shared" ca="1" si="255"/>
        <v/>
      </c>
      <c r="GC103" s="6">
        <f ca="1">IF(LOG入力!BH103&gt;0,0,IF(GA103=0,0,(IF(COUNTIF($GB$19:GB103,GB103)=1,IF($FS$3="N",1,IF(EH103=1,1,0))))))</f>
        <v>0</v>
      </c>
      <c r="GD103" s="6" t="str">
        <f ca="1">IF(LOG入力!BH103&gt;0,"",IF(GC103=1,$X103,""))</f>
        <v/>
      </c>
      <c r="GE103" s="6" t="str">
        <f ca="1">IF(LOG入力!BH103&gt;0,"",IF(GC103=1,$Y103,""))</f>
        <v/>
      </c>
      <c r="GF103" s="6" t="str">
        <f ca="1">IF(LOG入力!BH103&gt;0,"",IF(COUNTIF($GD$19:$GD103,GD103)=1,GD103,""))</f>
        <v/>
      </c>
      <c r="GG103" s="6">
        <f ca="1">IF(LOG入力!BH103&gt;0,0,IF((FZ103=1),IF(($GF103=""),0,1),0))</f>
        <v>0</v>
      </c>
      <c r="GH103" s="6" t="str">
        <f ca="1">IF(LOG入力!BH103&gt;0,"",IF(COUNTIF($GE$19:GE103,GE103)=1,GE103,""))</f>
        <v/>
      </c>
      <c r="GI103" s="72">
        <f ca="1">IF(LOG入力!BH103&gt;0,0,IF((FZ103=1),IF(($GH103=""),0,1),0))</f>
        <v>0</v>
      </c>
      <c r="GK103" s="455" t="str">
        <f ca="1">IF(V103=1,"",IF(LEN(LOG入力!AS103)=0,"",LOG入力!AS103))</f>
        <v/>
      </c>
      <c r="GL103" s="378" t="str">
        <f t="shared" ca="1" si="256"/>
        <v/>
      </c>
      <c r="GM103" s="378" t="str">
        <f t="shared" ca="1" si="257"/>
        <v/>
      </c>
      <c r="GN103" s="74" t="str">
        <f t="shared" ca="1" si="258"/>
        <v/>
      </c>
      <c r="GO103" s="74" t="str">
        <f t="shared" ca="1" si="259"/>
        <v/>
      </c>
      <c r="GQ103" s="74" t="str">
        <f t="shared" ca="1" si="260"/>
        <v/>
      </c>
      <c r="GR103" s="74" t="str">
        <f t="shared" ca="1" si="261"/>
        <v/>
      </c>
      <c r="GS103" s="74" t="str">
        <f t="shared" ca="1" si="262"/>
        <v/>
      </c>
      <c r="GT103" s="74" t="str">
        <f t="shared" ca="1" si="263"/>
        <v/>
      </c>
      <c r="GU103" s="74" t="str">
        <f t="shared" ca="1" si="264"/>
        <v/>
      </c>
      <c r="GV103" s="74" t="str">
        <f t="shared" ca="1" si="265"/>
        <v/>
      </c>
      <c r="GX103" s="74" t="str">
        <f t="shared" ca="1" si="266"/>
        <v/>
      </c>
      <c r="GY103" s="74" t="str">
        <f t="shared" ca="1" si="267"/>
        <v/>
      </c>
      <c r="GZ103" s="74" t="str">
        <f ca="1">IF(V103=1,"",IF(LOG入力!BH103&gt;0,0,IF(GY103=0,0,IF((VALUE((TYPE(VALUE(J103)))))=16,0,IF(VALUE(J103)&lt;60,1,IF(VALUE(J103)&lt;100,0,IF(VALUE(J103)&lt;600,2,0)))))))</f>
        <v/>
      </c>
      <c r="HA103" s="74" t="str">
        <f t="shared" ca="1" si="268"/>
        <v/>
      </c>
      <c r="HB103" s="74" t="str">
        <f ca="1">IF(V103=1,"",IF(LOG入力!BH103&gt;0,0,IF(HA103=0,0,IF((VALUE((TYPE(VALUE(L103)))))=16,0,IF(VALUE(L103)&lt;60,1,IF(VALUE(L103)&lt;100,0,IF(VALUE(L103)&lt;600,2,0)))))))</f>
        <v/>
      </c>
      <c r="HD103" s="74" t="str">
        <f t="shared" ca="1" si="269"/>
        <v/>
      </c>
      <c r="HF103" s="74" t="str">
        <f t="shared" ca="1" si="270"/>
        <v/>
      </c>
      <c r="HG103" s="74" t="str">
        <f t="shared" ca="1" si="271"/>
        <v/>
      </c>
      <c r="HH103" s="74" t="str">
        <f t="shared" ca="1" si="272"/>
        <v/>
      </c>
      <c r="HI103" s="74" t="str">
        <f t="shared" ca="1" si="273"/>
        <v/>
      </c>
      <c r="HJ103" s="74" t="str">
        <f t="shared" ca="1" si="274"/>
        <v/>
      </c>
      <c r="HK103" s="74" t="str">
        <f t="shared" ca="1" si="275"/>
        <v/>
      </c>
      <c r="HL103" s="74" t="str">
        <f t="shared" ca="1" si="276"/>
        <v/>
      </c>
      <c r="HM103" s="74" t="str">
        <f t="shared" ca="1" si="277"/>
        <v/>
      </c>
      <c r="HN103" s="74" t="str">
        <f t="shared" ca="1" si="278"/>
        <v/>
      </c>
      <c r="HO103" s="529" t="str">
        <f t="shared" ca="1" si="279"/>
        <v/>
      </c>
      <c r="HP103" s="74" t="str">
        <f t="shared" ca="1" si="280"/>
        <v/>
      </c>
      <c r="HQ103" s="74" t="str">
        <f t="shared" ca="1" si="281"/>
        <v/>
      </c>
      <c r="HR103" s="74" t="str">
        <f t="shared" ca="1" si="282"/>
        <v/>
      </c>
      <c r="HS103" s="74" t="str">
        <f t="shared" ca="1" si="283"/>
        <v/>
      </c>
      <c r="HT103" s="74" t="str">
        <f ca="1">IF(V103=1,"",IF(LOG入力!BH103&gt;0,0,IF(DV103=1,0,IF(N103="0",0,IF(SUM(HD103:HS103)&gt;0,1,0)))))</f>
        <v/>
      </c>
    </row>
    <row r="104" spans="1:228" x14ac:dyDescent="0.15">
      <c r="A104" s="5"/>
      <c r="B104" s="532" t="str">
        <f t="shared" ca="1" si="142"/>
        <v/>
      </c>
      <c r="C104" s="534" t="str">
        <f ca="1">LOG入力!AP104</f>
        <v/>
      </c>
      <c r="D104" s="534" t="str">
        <f ca="1">LOG入力!AQ104</f>
        <v/>
      </c>
      <c r="E104" s="534" t="str">
        <f ca="1">LOG入力!AR104</f>
        <v/>
      </c>
      <c r="F104" s="535" t="str">
        <f t="shared" ca="1" si="143"/>
        <v/>
      </c>
      <c r="G104" s="585" t="str">
        <f ca="1">LOG入力!AT104</f>
        <v/>
      </c>
      <c r="H104" s="542" t="str">
        <f ca="1">LOG入力!AU104</f>
        <v/>
      </c>
      <c r="I104" s="542" t="str">
        <f ca="1">LOG入力!AV104</f>
        <v/>
      </c>
      <c r="J104" s="577" t="str">
        <f ca="1">LOG入力!AW104</f>
        <v/>
      </c>
      <c r="K104" s="578" t="str">
        <f ca="1">LOG入力!BJ104</f>
        <v/>
      </c>
      <c r="L104" s="577" t="str">
        <f ca="1">LOG入力!AY104</f>
        <v/>
      </c>
      <c r="M104" s="545" t="str">
        <f ca="1">LOG入力!BK104</f>
        <v/>
      </c>
      <c r="N104" s="512" t="str">
        <f ca="1">IF(V104=1,"",IF(LOG入力!AJ104=1,"1",LOG入力!BA104))</f>
        <v/>
      </c>
      <c r="O104" s="538" t="str">
        <f ca="1">IF(V104=1,"",IF(LEN(LOG入力!O104)=0,"",LOG入力!O104))</f>
        <v/>
      </c>
      <c r="P104" s="291" t="str">
        <f ca="1">IF(V104=1,"",IF($AA$4=1,"",IF(LOG入力!BG104=1,"",CONCATENATE($ER104,$FB104,$FL104,$FV104,$GF104))))</f>
        <v/>
      </c>
      <c r="Q104" s="291" t="str">
        <f ca="1">IF(V104=1,"",IF($AA$4=1,"",IF(LOG入力!BG104=1,"",CONCATENATE($ET104,$FD104,$FN104,$FX104,$GH104))))</f>
        <v/>
      </c>
      <c r="R104" s="573" t="str">
        <f ca="1">IF(V104=1,"",IF($AA$4=1,"",IF(LOG入力!BH104&gt;0,0,AA104)))</f>
        <v/>
      </c>
      <c r="S104" s="293" t="str">
        <f t="shared" ca="1" si="144"/>
        <v/>
      </c>
      <c r="T104" s="680"/>
      <c r="U104" s="38"/>
      <c r="V104" s="196">
        <f ca="1">LOG入力!AN104</f>
        <v>1</v>
      </c>
      <c r="W104" s="38"/>
      <c r="X104" s="516" t="str">
        <f t="shared" ca="1" si="145"/>
        <v/>
      </c>
      <c r="Y104" s="515" t="str">
        <f t="shared" ca="1" si="146"/>
        <v/>
      </c>
      <c r="Z104" s="518" t="str">
        <f t="shared" ca="1" si="147"/>
        <v/>
      </c>
      <c r="AA104" s="574" t="str">
        <f t="shared" ca="1" si="148"/>
        <v/>
      </c>
      <c r="AC104" s="6" t="str">
        <f t="shared" ca="1" si="149"/>
        <v/>
      </c>
      <c r="AD104" s="6" t="str">
        <f t="shared" ca="1" si="150"/>
        <v/>
      </c>
      <c r="AE104" s="6" t="str">
        <f t="shared" ca="1" si="151"/>
        <v/>
      </c>
      <c r="AF104" s="6" t="str">
        <f t="shared" ca="1" si="152"/>
        <v/>
      </c>
      <c r="AG104" s="6" t="str">
        <f t="shared" ca="1" si="153"/>
        <v/>
      </c>
      <c r="AH104" s="6" t="str">
        <f t="shared" ca="1" si="154"/>
        <v/>
      </c>
      <c r="AI104" s="6" t="str">
        <f t="shared" ca="1" si="155"/>
        <v/>
      </c>
      <c r="AJ104" s="6" t="str">
        <f t="shared" ca="1" si="156"/>
        <v/>
      </c>
      <c r="AK104" s="6" t="str">
        <f t="shared" ca="1" si="157"/>
        <v/>
      </c>
      <c r="AL104" s="6" t="str">
        <f t="shared" ca="1" si="158"/>
        <v/>
      </c>
      <c r="AM104" s="6" t="str">
        <f t="shared" ca="1" si="159"/>
        <v/>
      </c>
      <c r="AN104" s="6" t="str">
        <f t="shared" ca="1" si="160"/>
        <v/>
      </c>
      <c r="AO104" s="6" t="str">
        <f t="shared" ca="1" si="161"/>
        <v/>
      </c>
      <c r="AP104" s="6" t="str">
        <f t="shared" ca="1" si="162"/>
        <v/>
      </c>
      <c r="AQ104" s="6" t="str">
        <f t="shared" ca="1" si="163"/>
        <v/>
      </c>
      <c r="AR104" s="6" t="str">
        <f t="shared" ca="1" si="164"/>
        <v/>
      </c>
      <c r="AS104" s="6" t="str">
        <f t="shared" ca="1" si="165"/>
        <v/>
      </c>
      <c r="AT104" s="6" t="str">
        <f t="shared" ca="1" si="166"/>
        <v/>
      </c>
      <c r="AU104" s="6" t="str">
        <f t="shared" ca="1" si="167"/>
        <v/>
      </c>
      <c r="AV104" s="6" t="str">
        <f t="shared" ca="1" si="168"/>
        <v/>
      </c>
      <c r="AW104" s="6" t="str">
        <f t="shared" ca="1" si="169"/>
        <v/>
      </c>
      <c r="AY104" s="6" t="str">
        <f t="shared" ca="1" si="170"/>
        <v/>
      </c>
      <c r="AZ104" s="6" t="str">
        <f t="shared" ca="1" si="171"/>
        <v/>
      </c>
      <c r="BA104" s="6" t="str">
        <f t="shared" ca="1" si="172"/>
        <v/>
      </c>
      <c r="BB104" s="6" t="str">
        <f t="shared" ca="1" si="173"/>
        <v/>
      </c>
      <c r="BC104" s="6" t="str">
        <f t="shared" ca="1" si="174"/>
        <v/>
      </c>
      <c r="BD104" s="6" t="str">
        <f t="shared" ca="1" si="175"/>
        <v/>
      </c>
      <c r="BE104" s="6" t="str">
        <f t="shared" ca="1" si="176"/>
        <v/>
      </c>
      <c r="BF104" s="6" t="str">
        <f t="shared" ca="1" si="177"/>
        <v/>
      </c>
      <c r="BG104" s="6" t="str">
        <f t="shared" ca="1" si="178"/>
        <v/>
      </c>
      <c r="BH104" s="6" t="str">
        <f t="shared" ca="1" si="179"/>
        <v/>
      </c>
      <c r="BI104" s="6" t="str">
        <f t="shared" ca="1" si="180"/>
        <v/>
      </c>
      <c r="BJ104" s="6" t="str">
        <f t="shared" ca="1" si="181"/>
        <v/>
      </c>
      <c r="BK104" s="6" t="str">
        <f t="shared" ca="1" si="182"/>
        <v/>
      </c>
      <c r="BL104" s="6" t="str">
        <f t="shared" ca="1" si="183"/>
        <v/>
      </c>
      <c r="BM104" s="6" t="str">
        <f t="shared" ca="1" si="184"/>
        <v/>
      </c>
      <c r="BN104" s="6" t="str">
        <f t="shared" ca="1" si="185"/>
        <v/>
      </c>
      <c r="BO104" s="6" t="str">
        <f t="shared" ca="1" si="186"/>
        <v/>
      </c>
      <c r="BP104" s="6" t="str">
        <f t="shared" ca="1" si="187"/>
        <v/>
      </c>
      <c r="BQ104" s="6" t="str">
        <f t="shared" ca="1" si="188"/>
        <v/>
      </c>
      <c r="BR104" s="6" t="str">
        <f t="shared" ca="1" si="189"/>
        <v/>
      </c>
      <c r="BS104" s="6" t="str">
        <f t="shared" ca="1" si="190"/>
        <v/>
      </c>
      <c r="BU104" s="6" t="str">
        <f t="shared" ca="1" si="191"/>
        <v/>
      </c>
      <c r="BW104" s="515" t="str">
        <f t="shared" ca="1" si="192"/>
        <v/>
      </c>
      <c r="BX104" s="515">
        <f t="shared" ca="1" si="193"/>
        <v>0</v>
      </c>
      <c r="BY104" s="515" t="str">
        <f t="shared" ca="1" si="194"/>
        <v/>
      </c>
      <c r="CA104" s="6">
        <f t="shared" ca="1" si="195"/>
        <v>1</v>
      </c>
      <c r="CC104" s="523" t="str">
        <f t="shared" ca="1" si="196"/>
        <v/>
      </c>
      <c r="CE104" s="6" t="str">
        <f t="shared" ca="1" si="197"/>
        <v/>
      </c>
      <c r="CG104" s="524" t="str">
        <f ca="1">IF(V104=1,"",IF($AA$4=1,"",IF(LOG入力!BH104&gt;0,"",IF(N104=0,"",IF(HT104=0,"","★")))))</f>
        <v/>
      </c>
      <c r="CI104" s="74" t="str">
        <f t="shared" ca="1" si="198"/>
        <v/>
      </c>
      <c r="CK104" s="525" t="str">
        <f ca="1">IF(V104=1,"",IF(LOG入力!BH104&gt;0,1,0))</f>
        <v/>
      </c>
      <c r="CL104" s="74" t="str">
        <f t="shared" ca="1" si="199"/>
        <v/>
      </c>
      <c r="CN104" s="74" t="str">
        <f t="shared" ca="1" si="200"/>
        <v/>
      </c>
      <c r="CO104" s="74" t="str">
        <f t="shared" ca="1" si="201"/>
        <v/>
      </c>
      <c r="CQ104" s="74" t="str">
        <f t="shared" ca="1" si="202"/>
        <v/>
      </c>
      <c r="CR104" s="74" t="str">
        <f t="shared" ca="1" si="203"/>
        <v/>
      </c>
      <c r="CS104" s="74" t="str">
        <f t="shared" ca="1" si="204"/>
        <v/>
      </c>
      <c r="CT104" s="74" t="str">
        <f t="shared" ca="1" si="205"/>
        <v/>
      </c>
      <c r="CU104" s="74" t="str">
        <f t="shared" ca="1" si="206"/>
        <v/>
      </c>
      <c r="CV104" s="74" t="str">
        <f t="shared" ca="1" si="207"/>
        <v/>
      </c>
      <c r="CW104" s="74" t="str">
        <f t="shared" ca="1" si="208"/>
        <v/>
      </c>
      <c r="CX104" s="74" t="str">
        <f t="shared" ca="1" si="209"/>
        <v/>
      </c>
      <c r="CY104" s="74" t="str">
        <f t="shared" ca="1" si="210"/>
        <v/>
      </c>
      <c r="CZ104" s="74" t="str">
        <f t="shared" ca="1" si="211"/>
        <v/>
      </c>
      <c r="DA104" s="74" t="str">
        <f t="shared" ca="1" si="212"/>
        <v/>
      </c>
      <c r="DB104" s="74" t="str">
        <f t="shared" ca="1" si="213"/>
        <v/>
      </c>
      <c r="DD104" s="74" t="str">
        <f t="shared" ca="1" si="214"/>
        <v/>
      </c>
      <c r="DE104" s="74" t="str">
        <f t="shared" ca="1" si="215"/>
        <v/>
      </c>
      <c r="DF104" s="74" t="str">
        <f t="shared" ca="1" si="216"/>
        <v/>
      </c>
      <c r="DG104" s="74" t="str">
        <f t="shared" ca="1" si="217"/>
        <v/>
      </c>
      <c r="DH104" s="74" t="str">
        <f t="shared" ca="1" si="218"/>
        <v/>
      </c>
      <c r="DI104" s="74" t="str">
        <f t="shared" ca="1" si="219"/>
        <v/>
      </c>
      <c r="DJ104" s="74" t="str">
        <f t="shared" ca="1" si="220"/>
        <v/>
      </c>
      <c r="DK104" s="74" t="str">
        <f t="shared" ca="1" si="221"/>
        <v/>
      </c>
      <c r="DL104" s="74" t="str">
        <f t="shared" ca="1" si="222"/>
        <v/>
      </c>
      <c r="DM104" s="74" t="str">
        <f t="shared" ca="1" si="223"/>
        <v/>
      </c>
      <c r="DN104" s="74" t="str">
        <f t="shared" ca="1" si="224"/>
        <v/>
      </c>
      <c r="DO104" s="74" t="str">
        <f t="shared" ca="1" si="225"/>
        <v/>
      </c>
      <c r="DQ104" s="74" t="str">
        <f t="shared" ca="1" si="226"/>
        <v/>
      </c>
      <c r="DS104" s="74" t="str">
        <f t="shared" ca="1" si="227"/>
        <v/>
      </c>
      <c r="DT104" s="74" t="str">
        <f t="shared" ca="1" si="228"/>
        <v/>
      </c>
      <c r="DV104" s="525" t="str">
        <f t="shared" ca="1" si="229"/>
        <v/>
      </c>
      <c r="DW104" s="74" t="str">
        <f t="shared" ca="1" si="230"/>
        <v/>
      </c>
      <c r="DX104" s="485" t="str">
        <f t="shared" ca="1" si="231"/>
        <v/>
      </c>
      <c r="DY104" s="74" t="str">
        <f t="shared" ca="1" si="232"/>
        <v/>
      </c>
      <c r="DZ104" s="74" t="str">
        <f t="shared" ca="1" si="233"/>
        <v/>
      </c>
      <c r="EA104" s="74" t="str">
        <f t="shared" ca="1" si="234"/>
        <v/>
      </c>
      <c r="EC104" s="74" t="str">
        <f t="shared" ca="1" si="235"/>
        <v/>
      </c>
      <c r="ED104" s="74" t="str">
        <f t="shared" ca="1" si="236"/>
        <v/>
      </c>
      <c r="EE104" s="74" t="str">
        <f t="shared" ca="1" si="237"/>
        <v/>
      </c>
      <c r="EG104" s="479" t="str">
        <f ca="1">IF(V104=1,"",IF(LOG入力!BH104&gt;0,0,IF(CG104="★",0,IF(R104=1,0,IF(N104=0,0,1)))))</f>
        <v/>
      </c>
      <c r="EH104" s="483" t="str">
        <f t="shared" ca="1" si="238"/>
        <v/>
      </c>
      <c r="EI104" s="483" t="str">
        <f t="shared" ca="1" si="239"/>
        <v/>
      </c>
      <c r="EJ104" s="483" t="str">
        <f t="shared" ca="1" si="240"/>
        <v/>
      </c>
      <c r="EL104" s="71">
        <f t="shared" ca="1" si="241"/>
        <v>0</v>
      </c>
      <c r="EM104" s="6">
        <f t="shared" ca="1" si="242"/>
        <v>0</v>
      </c>
      <c r="EN104" s="6" t="str">
        <f t="shared" ca="1" si="243"/>
        <v/>
      </c>
      <c r="EO104" s="6">
        <f ca="1">IF(LOG入力!BH104&gt;0,0,IF(EM104=0,0,(IF(COUNTIF($EN$19:EN104,EN104)=1,IF($FS$3="N",1,IF(EH104=1,1,0))))))</f>
        <v>0</v>
      </c>
      <c r="EP104" s="6" t="str">
        <f ca="1">IF(LOG入力!BH104&gt;0,"",IF(EO104=1,$X104,""))</f>
        <v/>
      </c>
      <c r="EQ104" s="6" t="str">
        <f ca="1">IF(LOG入力!BH104&gt;0,"",IF(EO104=1,$Y104,""))</f>
        <v/>
      </c>
      <c r="ER104" s="520" t="str">
        <f ca="1">IF(LOG入力!BH104&gt;0,"",IF(COUNTIF($EP$19:$EP104,EP104)=1,EP104,""))</f>
        <v/>
      </c>
      <c r="ES104" s="520">
        <f ca="1">IF(LOG入力!BH104&gt;0,0,IF((EL104=1),IF(($ER104=""),0,1),0))</f>
        <v>0</v>
      </c>
      <c r="ET104" s="520" t="str">
        <f ca="1">IF(LOG入力!BH104&gt;0,"",IF(COUNTIF($EQ$19:EQ104,EQ104)=1,EQ104,""))</f>
        <v/>
      </c>
      <c r="EU104" s="539">
        <f ca="1">IF(LOG入力!BH104&gt;0,0,IF((EL104=1),IF(($ET104=""),0,1),0))</f>
        <v>0</v>
      </c>
      <c r="EV104" s="71">
        <f t="shared" ca="1" si="244"/>
        <v>0</v>
      </c>
      <c r="EW104" s="6">
        <f t="shared" ca="1" si="245"/>
        <v>0</v>
      </c>
      <c r="EX104" s="6" t="str">
        <f t="shared" ca="1" si="246"/>
        <v/>
      </c>
      <c r="EY104" s="6">
        <f ca="1">IF(LOG入力!BH104&gt;0,0,IF(EW104=0,0,(IF(COUNTIF($EX$19:EX104,EX104)=1,IF($FS$3="N",1,IF(EH104=1,1,0))))))</f>
        <v>0</v>
      </c>
      <c r="EZ104" s="6" t="str">
        <f ca="1">IF(LOG入力!BH104&gt;0,"",IF(EY104=1,$X104,""))</f>
        <v/>
      </c>
      <c r="FA104" s="6" t="str">
        <f ca="1">IF(LOG入力!BH104&gt;0,"",IF(EY104=1,$Y104,""))</f>
        <v/>
      </c>
      <c r="FB104" s="6" t="str">
        <f ca="1">IF(LOG入力!BH104&gt;0,"",IF(COUNTIF($EZ$19:$EZ104,EZ104)=1,EZ104,""))</f>
        <v/>
      </c>
      <c r="FC104" s="6">
        <f ca="1">IF(LOG入力!BH104&gt;0,0,IF((EV104=1),IF(($FB104=""),0,1),0))</f>
        <v>0</v>
      </c>
      <c r="FD104" s="6" t="str">
        <f ca="1">IF(LOG入力!BH104&gt;0,"",IF(COUNTIF($FA$19:FA104,FA104)=1,FA104,""))</f>
        <v/>
      </c>
      <c r="FE104" s="72">
        <f ca="1">IF(LOG入力!BH104&gt;0,0,IF((EV104=1),IF(($FD104=""),0,1),0))</f>
        <v>0</v>
      </c>
      <c r="FF104" s="71">
        <f t="shared" ca="1" si="247"/>
        <v>0</v>
      </c>
      <c r="FG104" s="6">
        <f t="shared" ca="1" si="248"/>
        <v>0</v>
      </c>
      <c r="FH104" s="6" t="str">
        <f t="shared" ca="1" si="249"/>
        <v/>
      </c>
      <c r="FI104" s="6">
        <f ca="1">IF(LOG入力!BH104&gt;0,0,IF(FG104=0,0,(IF(COUNTIF($FH$19:FH104,FH104)=1,IF($FS$3="N",1,IF(EH104=1,1,0))))))</f>
        <v>0</v>
      </c>
      <c r="FJ104" s="6" t="str">
        <f ca="1">IF(LOG入力!BH104&gt;0,"",IF(FI104=1,$X104,""))</f>
        <v/>
      </c>
      <c r="FK104" s="6" t="str">
        <f ca="1">IF(LOG入力!BH104&gt;0,"",IF(FI104=1,$Y104,""))</f>
        <v/>
      </c>
      <c r="FL104" s="6" t="str">
        <f ca="1">IF(LOG入力!BH104&gt;0,"",IF(COUNTIF($FJ$19:$FJ104,FJ104)=1,FJ104,""))</f>
        <v/>
      </c>
      <c r="FM104" s="6">
        <f ca="1">IF(LOG入力!BH104&gt;0,0,IF((FF104=1),IF(($FL104=""),0,1),0))</f>
        <v>0</v>
      </c>
      <c r="FN104" s="6" t="str">
        <f ca="1">IF(LOG入力!BH104&gt;0,"",IF(COUNTIF($FK$19:FK104,FK104)=1,FK104,""))</f>
        <v/>
      </c>
      <c r="FO104" s="72">
        <f ca="1">IF(LOG入力!BH104&gt;0,0,IF((FF104=1),IF(($FN104=""),0,1),0))</f>
        <v>0</v>
      </c>
      <c r="FP104" s="71">
        <f t="shared" ca="1" si="250"/>
        <v>0</v>
      </c>
      <c r="FQ104" s="6">
        <f t="shared" ca="1" si="251"/>
        <v>0</v>
      </c>
      <c r="FR104" s="6" t="str">
        <f t="shared" ca="1" si="252"/>
        <v/>
      </c>
      <c r="FS104" s="6">
        <f ca="1">IF(LOG入力!BH104&gt;0,0,IF(FQ104=0,0,(IF(COUNTIF($FR$19:FR104,FR104)=1,IF($FS$3="N",1,IF(EH104=1,1,0))))))</f>
        <v>0</v>
      </c>
      <c r="FT104" s="6" t="str">
        <f ca="1">IF(LOG入力!BH104&gt;0,"",IF(FS104=1,$X104,""))</f>
        <v/>
      </c>
      <c r="FU104" s="6" t="str">
        <f ca="1">IF(LOG入力!BH104&gt;0,"",IF(FS104=1,$Y104,""))</f>
        <v/>
      </c>
      <c r="FV104" s="6" t="str">
        <f ca="1">IF(LOG入力!BH104&gt;0,"",IF(COUNTIF($FT$19:$FT104,FT104)=1,FT104,""))</f>
        <v/>
      </c>
      <c r="FW104" s="6">
        <f ca="1">IF(LOG入力!BH104&gt;0,0,IF((FP104=1),IF(($FV104=""),0,1),0))</f>
        <v>0</v>
      </c>
      <c r="FX104" s="6" t="str">
        <f ca="1">IF(LOG入力!BH104&gt;0,"",IF(COUNTIF($FU$19:FU104,FU104)=1,FU104,""))</f>
        <v/>
      </c>
      <c r="FY104" s="72">
        <f ca="1">IF(LOG入力!BH104&gt;0,0,IF((FP104=1),IF(($FX104=""),0,1),0))</f>
        <v>0</v>
      </c>
      <c r="FZ104" s="71">
        <f t="shared" ca="1" si="253"/>
        <v>0</v>
      </c>
      <c r="GA104" s="6">
        <f t="shared" ca="1" si="254"/>
        <v>0</v>
      </c>
      <c r="GB104" s="6" t="str">
        <f t="shared" ca="1" si="255"/>
        <v/>
      </c>
      <c r="GC104" s="6">
        <f ca="1">IF(LOG入力!BH104&gt;0,0,IF(GA104=0,0,(IF(COUNTIF($GB$19:GB104,GB104)=1,IF($FS$3="N",1,IF(EH104=1,1,0))))))</f>
        <v>0</v>
      </c>
      <c r="GD104" s="6" t="str">
        <f ca="1">IF(LOG入力!BH104&gt;0,"",IF(GC104=1,$X104,""))</f>
        <v/>
      </c>
      <c r="GE104" s="6" t="str">
        <f ca="1">IF(LOG入力!BH104&gt;0,"",IF(GC104=1,$Y104,""))</f>
        <v/>
      </c>
      <c r="GF104" s="6" t="str">
        <f ca="1">IF(LOG入力!BH104&gt;0,"",IF(COUNTIF($GD$19:$GD104,GD104)=1,GD104,""))</f>
        <v/>
      </c>
      <c r="GG104" s="6">
        <f ca="1">IF(LOG入力!BH104&gt;0,0,IF((FZ104=1),IF(($GF104=""),0,1),0))</f>
        <v>0</v>
      </c>
      <c r="GH104" s="6" t="str">
        <f ca="1">IF(LOG入力!BH104&gt;0,"",IF(COUNTIF($GE$19:GE104,GE104)=1,GE104,""))</f>
        <v/>
      </c>
      <c r="GI104" s="72">
        <f ca="1">IF(LOG入力!BH104&gt;0,0,IF((FZ104=1),IF(($GH104=""),0,1),0))</f>
        <v>0</v>
      </c>
      <c r="GK104" s="455" t="str">
        <f ca="1">IF(V104=1,"",IF(LEN(LOG入力!AS104)=0,"",LOG入力!AS104))</f>
        <v/>
      </c>
      <c r="GL104" s="378" t="str">
        <f t="shared" ca="1" si="256"/>
        <v/>
      </c>
      <c r="GM104" s="378" t="str">
        <f t="shared" ca="1" si="257"/>
        <v/>
      </c>
      <c r="GN104" s="74" t="str">
        <f t="shared" ca="1" si="258"/>
        <v/>
      </c>
      <c r="GO104" s="74" t="str">
        <f t="shared" ca="1" si="259"/>
        <v/>
      </c>
      <c r="GQ104" s="74" t="str">
        <f t="shared" ca="1" si="260"/>
        <v/>
      </c>
      <c r="GR104" s="74" t="str">
        <f t="shared" ca="1" si="261"/>
        <v/>
      </c>
      <c r="GS104" s="74" t="str">
        <f t="shared" ca="1" si="262"/>
        <v/>
      </c>
      <c r="GT104" s="74" t="str">
        <f t="shared" ca="1" si="263"/>
        <v/>
      </c>
      <c r="GU104" s="74" t="str">
        <f t="shared" ca="1" si="264"/>
        <v/>
      </c>
      <c r="GV104" s="74" t="str">
        <f t="shared" ca="1" si="265"/>
        <v/>
      </c>
      <c r="GX104" s="74" t="str">
        <f t="shared" ca="1" si="266"/>
        <v/>
      </c>
      <c r="GY104" s="74" t="str">
        <f t="shared" ca="1" si="267"/>
        <v/>
      </c>
      <c r="GZ104" s="74" t="str">
        <f ca="1">IF(V104=1,"",IF(LOG入力!BH104&gt;0,0,IF(GY104=0,0,IF((VALUE((TYPE(VALUE(J104)))))=16,0,IF(VALUE(J104)&lt;60,1,IF(VALUE(J104)&lt;100,0,IF(VALUE(J104)&lt;600,2,0)))))))</f>
        <v/>
      </c>
      <c r="HA104" s="74" t="str">
        <f t="shared" ca="1" si="268"/>
        <v/>
      </c>
      <c r="HB104" s="74" t="str">
        <f ca="1">IF(V104=1,"",IF(LOG入力!BH104&gt;0,0,IF(HA104=0,0,IF((VALUE((TYPE(VALUE(L104)))))=16,0,IF(VALUE(L104)&lt;60,1,IF(VALUE(L104)&lt;100,0,IF(VALUE(L104)&lt;600,2,0)))))))</f>
        <v/>
      </c>
      <c r="HD104" s="74" t="str">
        <f t="shared" ca="1" si="269"/>
        <v/>
      </c>
      <c r="HF104" s="74" t="str">
        <f t="shared" ca="1" si="270"/>
        <v/>
      </c>
      <c r="HG104" s="74" t="str">
        <f t="shared" ca="1" si="271"/>
        <v/>
      </c>
      <c r="HH104" s="74" t="str">
        <f t="shared" ca="1" si="272"/>
        <v/>
      </c>
      <c r="HI104" s="74" t="str">
        <f t="shared" ca="1" si="273"/>
        <v/>
      </c>
      <c r="HJ104" s="74" t="str">
        <f t="shared" ca="1" si="274"/>
        <v/>
      </c>
      <c r="HK104" s="74" t="str">
        <f t="shared" ca="1" si="275"/>
        <v/>
      </c>
      <c r="HL104" s="74" t="str">
        <f t="shared" ca="1" si="276"/>
        <v/>
      </c>
      <c r="HM104" s="74" t="str">
        <f t="shared" ca="1" si="277"/>
        <v/>
      </c>
      <c r="HN104" s="74" t="str">
        <f t="shared" ca="1" si="278"/>
        <v/>
      </c>
      <c r="HO104" s="529" t="str">
        <f t="shared" ca="1" si="279"/>
        <v/>
      </c>
      <c r="HP104" s="74" t="str">
        <f t="shared" ca="1" si="280"/>
        <v/>
      </c>
      <c r="HQ104" s="74" t="str">
        <f t="shared" ca="1" si="281"/>
        <v/>
      </c>
      <c r="HR104" s="74" t="str">
        <f t="shared" ca="1" si="282"/>
        <v/>
      </c>
      <c r="HS104" s="74" t="str">
        <f t="shared" ca="1" si="283"/>
        <v/>
      </c>
      <c r="HT104" s="74" t="str">
        <f ca="1">IF(V104=1,"",IF(LOG入力!BH104&gt;0,0,IF(DV104=1,0,IF(N104="0",0,IF(SUM(HD104:HS104)&gt;0,1,0)))))</f>
        <v/>
      </c>
    </row>
    <row r="105" spans="1:228" x14ac:dyDescent="0.15">
      <c r="A105" s="5"/>
      <c r="B105" s="532" t="str">
        <f t="shared" ca="1" si="142"/>
        <v/>
      </c>
      <c r="C105" s="534" t="str">
        <f ca="1">LOG入力!AP105</f>
        <v/>
      </c>
      <c r="D105" s="534" t="str">
        <f ca="1">LOG入力!AQ105</f>
        <v/>
      </c>
      <c r="E105" s="534" t="str">
        <f ca="1">LOG入力!AR105</f>
        <v/>
      </c>
      <c r="F105" s="535" t="str">
        <f t="shared" ca="1" si="143"/>
        <v/>
      </c>
      <c r="G105" s="585" t="str">
        <f ca="1">LOG入力!AT105</f>
        <v/>
      </c>
      <c r="H105" s="542" t="str">
        <f ca="1">LOG入力!AU105</f>
        <v/>
      </c>
      <c r="I105" s="542" t="str">
        <f ca="1">LOG入力!AV105</f>
        <v/>
      </c>
      <c r="J105" s="577" t="str">
        <f ca="1">LOG入力!AW105</f>
        <v/>
      </c>
      <c r="K105" s="578" t="str">
        <f ca="1">LOG入力!BJ105</f>
        <v/>
      </c>
      <c r="L105" s="577" t="str">
        <f ca="1">LOG入力!AY105</f>
        <v/>
      </c>
      <c r="M105" s="545" t="str">
        <f ca="1">LOG入力!BK105</f>
        <v/>
      </c>
      <c r="N105" s="512" t="str">
        <f ca="1">IF(V105=1,"",IF(LOG入力!AJ105=1,"1",LOG入力!BA105))</f>
        <v/>
      </c>
      <c r="O105" s="538" t="str">
        <f ca="1">IF(V105=1,"",IF(LEN(LOG入力!O105)=0,"",LOG入力!O105))</f>
        <v/>
      </c>
      <c r="P105" s="291" t="str">
        <f ca="1">IF(V105=1,"",IF($AA$4=1,"",IF(LOG入力!BG105=1,"",CONCATENATE($ER105,$FB105,$FL105,$FV105,$GF105))))</f>
        <v/>
      </c>
      <c r="Q105" s="291" t="str">
        <f ca="1">IF(V105=1,"",IF($AA$4=1,"",IF(LOG入力!BG105=1,"",CONCATENATE($ET105,$FD105,$FN105,$FX105,$GH105))))</f>
        <v/>
      </c>
      <c r="R105" s="573" t="str">
        <f ca="1">IF(V105=1,"",IF($AA$4=1,"",IF(LOG入力!BH105&gt;0,0,AA105)))</f>
        <v/>
      </c>
      <c r="S105" s="293" t="str">
        <f t="shared" ca="1" si="144"/>
        <v/>
      </c>
      <c r="T105" s="680"/>
      <c r="U105" s="38"/>
      <c r="V105" s="196">
        <f ca="1">LOG入力!AN105</f>
        <v>1</v>
      </c>
      <c r="W105" s="38"/>
      <c r="X105" s="516" t="str">
        <f t="shared" ca="1" si="145"/>
        <v/>
      </c>
      <c r="Y105" s="515" t="str">
        <f t="shared" ca="1" si="146"/>
        <v/>
      </c>
      <c r="Z105" s="518" t="str">
        <f t="shared" ca="1" si="147"/>
        <v/>
      </c>
      <c r="AA105" s="574" t="str">
        <f t="shared" ca="1" si="148"/>
        <v/>
      </c>
      <c r="AC105" s="6" t="str">
        <f t="shared" ca="1" si="149"/>
        <v/>
      </c>
      <c r="AD105" s="6" t="str">
        <f t="shared" ca="1" si="150"/>
        <v/>
      </c>
      <c r="AE105" s="6" t="str">
        <f t="shared" ca="1" si="151"/>
        <v/>
      </c>
      <c r="AF105" s="6" t="str">
        <f t="shared" ca="1" si="152"/>
        <v/>
      </c>
      <c r="AG105" s="6" t="str">
        <f t="shared" ca="1" si="153"/>
        <v/>
      </c>
      <c r="AH105" s="6" t="str">
        <f t="shared" ca="1" si="154"/>
        <v/>
      </c>
      <c r="AI105" s="6" t="str">
        <f t="shared" ca="1" si="155"/>
        <v/>
      </c>
      <c r="AJ105" s="6" t="str">
        <f t="shared" ca="1" si="156"/>
        <v/>
      </c>
      <c r="AK105" s="6" t="str">
        <f t="shared" ca="1" si="157"/>
        <v/>
      </c>
      <c r="AL105" s="6" t="str">
        <f t="shared" ca="1" si="158"/>
        <v/>
      </c>
      <c r="AM105" s="6" t="str">
        <f t="shared" ca="1" si="159"/>
        <v/>
      </c>
      <c r="AN105" s="6" t="str">
        <f t="shared" ca="1" si="160"/>
        <v/>
      </c>
      <c r="AO105" s="6" t="str">
        <f t="shared" ca="1" si="161"/>
        <v/>
      </c>
      <c r="AP105" s="6" t="str">
        <f t="shared" ca="1" si="162"/>
        <v/>
      </c>
      <c r="AQ105" s="6" t="str">
        <f t="shared" ca="1" si="163"/>
        <v/>
      </c>
      <c r="AR105" s="6" t="str">
        <f t="shared" ca="1" si="164"/>
        <v/>
      </c>
      <c r="AS105" s="6" t="str">
        <f t="shared" ca="1" si="165"/>
        <v/>
      </c>
      <c r="AT105" s="6" t="str">
        <f t="shared" ca="1" si="166"/>
        <v/>
      </c>
      <c r="AU105" s="6" t="str">
        <f t="shared" ca="1" si="167"/>
        <v/>
      </c>
      <c r="AV105" s="6" t="str">
        <f t="shared" ca="1" si="168"/>
        <v/>
      </c>
      <c r="AW105" s="6" t="str">
        <f t="shared" ca="1" si="169"/>
        <v/>
      </c>
      <c r="AY105" s="6" t="str">
        <f t="shared" ca="1" si="170"/>
        <v/>
      </c>
      <c r="AZ105" s="6" t="str">
        <f t="shared" ca="1" si="171"/>
        <v/>
      </c>
      <c r="BA105" s="6" t="str">
        <f t="shared" ca="1" si="172"/>
        <v/>
      </c>
      <c r="BB105" s="6" t="str">
        <f t="shared" ca="1" si="173"/>
        <v/>
      </c>
      <c r="BC105" s="6" t="str">
        <f t="shared" ca="1" si="174"/>
        <v/>
      </c>
      <c r="BD105" s="6" t="str">
        <f t="shared" ca="1" si="175"/>
        <v/>
      </c>
      <c r="BE105" s="6" t="str">
        <f t="shared" ca="1" si="176"/>
        <v/>
      </c>
      <c r="BF105" s="6" t="str">
        <f t="shared" ca="1" si="177"/>
        <v/>
      </c>
      <c r="BG105" s="6" t="str">
        <f t="shared" ca="1" si="178"/>
        <v/>
      </c>
      <c r="BH105" s="6" t="str">
        <f t="shared" ca="1" si="179"/>
        <v/>
      </c>
      <c r="BI105" s="6" t="str">
        <f t="shared" ca="1" si="180"/>
        <v/>
      </c>
      <c r="BJ105" s="6" t="str">
        <f t="shared" ca="1" si="181"/>
        <v/>
      </c>
      <c r="BK105" s="6" t="str">
        <f t="shared" ca="1" si="182"/>
        <v/>
      </c>
      <c r="BL105" s="6" t="str">
        <f t="shared" ca="1" si="183"/>
        <v/>
      </c>
      <c r="BM105" s="6" t="str">
        <f t="shared" ca="1" si="184"/>
        <v/>
      </c>
      <c r="BN105" s="6" t="str">
        <f t="shared" ca="1" si="185"/>
        <v/>
      </c>
      <c r="BO105" s="6" t="str">
        <f t="shared" ca="1" si="186"/>
        <v/>
      </c>
      <c r="BP105" s="6" t="str">
        <f t="shared" ca="1" si="187"/>
        <v/>
      </c>
      <c r="BQ105" s="6" t="str">
        <f t="shared" ca="1" si="188"/>
        <v/>
      </c>
      <c r="BR105" s="6" t="str">
        <f t="shared" ca="1" si="189"/>
        <v/>
      </c>
      <c r="BS105" s="6" t="str">
        <f t="shared" ca="1" si="190"/>
        <v/>
      </c>
      <c r="BU105" s="6" t="str">
        <f t="shared" ca="1" si="191"/>
        <v/>
      </c>
      <c r="BW105" s="515" t="str">
        <f t="shared" ca="1" si="192"/>
        <v/>
      </c>
      <c r="BX105" s="515">
        <f t="shared" ca="1" si="193"/>
        <v>0</v>
      </c>
      <c r="BY105" s="515" t="str">
        <f t="shared" ca="1" si="194"/>
        <v/>
      </c>
      <c r="CA105" s="6">
        <f t="shared" ca="1" si="195"/>
        <v>1</v>
      </c>
      <c r="CC105" s="523" t="str">
        <f t="shared" ca="1" si="196"/>
        <v/>
      </c>
      <c r="CE105" s="6" t="str">
        <f t="shared" ca="1" si="197"/>
        <v/>
      </c>
      <c r="CG105" s="524" t="str">
        <f ca="1">IF(V105=1,"",IF($AA$4=1,"",IF(LOG入力!BH105&gt;0,"",IF(N105=0,"",IF(HT105=0,"","★")))))</f>
        <v/>
      </c>
      <c r="CI105" s="74" t="str">
        <f t="shared" ca="1" si="198"/>
        <v/>
      </c>
      <c r="CK105" s="525" t="str">
        <f ca="1">IF(V105=1,"",IF(LOG入力!BH105&gt;0,1,0))</f>
        <v/>
      </c>
      <c r="CL105" s="74" t="str">
        <f t="shared" ca="1" si="199"/>
        <v/>
      </c>
      <c r="CN105" s="74" t="str">
        <f t="shared" ca="1" si="200"/>
        <v/>
      </c>
      <c r="CO105" s="74" t="str">
        <f t="shared" ca="1" si="201"/>
        <v/>
      </c>
      <c r="CQ105" s="74" t="str">
        <f t="shared" ca="1" si="202"/>
        <v/>
      </c>
      <c r="CR105" s="74" t="str">
        <f t="shared" ca="1" si="203"/>
        <v/>
      </c>
      <c r="CS105" s="74" t="str">
        <f t="shared" ca="1" si="204"/>
        <v/>
      </c>
      <c r="CT105" s="74" t="str">
        <f t="shared" ca="1" si="205"/>
        <v/>
      </c>
      <c r="CU105" s="74" t="str">
        <f t="shared" ca="1" si="206"/>
        <v/>
      </c>
      <c r="CV105" s="74" t="str">
        <f t="shared" ca="1" si="207"/>
        <v/>
      </c>
      <c r="CW105" s="74" t="str">
        <f t="shared" ca="1" si="208"/>
        <v/>
      </c>
      <c r="CX105" s="74" t="str">
        <f t="shared" ca="1" si="209"/>
        <v/>
      </c>
      <c r="CY105" s="74" t="str">
        <f t="shared" ca="1" si="210"/>
        <v/>
      </c>
      <c r="CZ105" s="74" t="str">
        <f t="shared" ca="1" si="211"/>
        <v/>
      </c>
      <c r="DA105" s="74" t="str">
        <f t="shared" ca="1" si="212"/>
        <v/>
      </c>
      <c r="DB105" s="74" t="str">
        <f t="shared" ca="1" si="213"/>
        <v/>
      </c>
      <c r="DD105" s="74" t="str">
        <f t="shared" ca="1" si="214"/>
        <v/>
      </c>
      <c r="DE105" s="74" t="str">
        <f t="shared" ca="1" si="215"/>
        <v/>
      </c>
      <c r="DF105" s="74" t="str">
        <f t="shared" ca="1" si="216"/>
        <v/>
      </c>
      <c r="DG105" s="74" t="str">
        <f t="shared" ca="1" si="217"/>
        <v/>
      </c>
      <c r="DH105" s="74" t="str">
        <f t="shared" ca="1" si="218"/>
        <v/>
      </c>
      <c r="DI105" s="74" t="str">
        <f t="shared" ca="1" si="219"/>
        <v/>
      </c>
      <c r="DJ105" s="74" t="str">
        <f t="shared" ca="1" si="220"/>
        <v/>
      </c>
      <c r="DK105" s="74" t="str">
        <f t="shared" ca="1" si="221"/>
        <v/>
      </c>
      <c r="DL105" s="74" t="str">
        <f t="shared" ca="1" si="222"/>
        <v/>
      </c>
      <c r="DM105" s="74" t="str">
        <f t="shared" ca="1" si="223"/>
        <v/>
      </c>
      <c r="DN105" s="74" t="str">
        <f t="shared" ca="1" si="224"/>
        <v/>
      </c>
      <c r="DO105" s="74" t="str">
        <f t="shared" ca="1" si="225"/>
        <v/>
      </c>
      <c r="DQ105" s="74" t="str">
        <f t="shared" ca="1" si="226"/>
        <v/>
      </c>
      <c r="DS105" s="74" t="str">
        <f t="shared" ca="1" si="227"/>
        <v/>
      </c>
      <c r="DT105" s="74" t="str">
        <f t="shared" ca="1" si="228"/>
        <v/>
      </c>
      <c r="DV105" s="525" t="str">
        <f t="shared" ca="1" si="229"/>
        <v/>
      </c>
      <c r="DW105" s="74" t="str">
        <f t="shared" ca="1" si="230"/>
        <v/>
      </c>
      <c r="DX105" s="485" t="str">
        <f t="shared" ca="1" si="231"/>
        <v/>
      </c>
      <c r="DY105" s="74" t="str">
        <f t="shared" ca="1" si="232"/>
        <v/>
      </c>
      <c r="DZ105" s="74" t="str">
        <f t="shared" ca="1" si="233"/>
        <v/>
      </c>
      <c r="EA105" s="74" t="str">
        <f t="shared" ca="1" si="234"/>
        <v/>
      </c>
      <c r="EC105" s="74" t="str">
        <f t="shared" ca="1" si="235"/>
        <v/>
      </c>
      <c r="ED105" s="74" t="str">
        <f t="shared" ca="1" si="236"/>
        <v/>
      </c>
      <c r="EE105" s="74" t="str">
        <f t="shared" ca="1" si="237"/>
        <v/>
      </c>
      <c r="EG105" s="479" t="str">
        <f ca="1">IF(V105=1,"",IF(LOG入力!BH105&gt;0,0,IF(CG105="★",0,IF(R105=1,0,IF(N105=0,0,1)))))</f>
        <v/>
      </c>
      <c r="EH105" s="483" t="str">
        <f t="shared" ca="1" si="238"/>
        <v/>
      </c>
      <c r="EI105" s="483" t="str">
        <f t="shared" ca="1" si="239"/>
        <v/>
      </c>
      <c r="EJ105" s="483" t="str">
        <f t="shared" ca="1" si="240"/>
        <v/>
      </c>
      <c r="EL105" s="71">
        <f t="shared" ca="1" si="241"/>
        <v>0</v>
      </c>
      <c r="EM105" s="6">
        <f t="shared" ca="1" si="242"/>
        <v>0</v>
      </c>
      <c r="EN105" s="6" t="str">
        <f t="shared" ca="1" si="243"/>
        <v/>
      </c>
      <c r="EO105" s="6">
        <f ca="1">IF(LOG入力!BH105&gt;0,0,IF(EM105=0,0,(IF(COUNTIF($EN$19:EN105,EN105)=1,IF($FS$3="N",1,IF(EH105=1,1,0))))))</f>
        <v>0</v>
      </c>
      <c r="EP105" s="6" t="str">
        <f ca="1">IF(LOG入力!BH105&gt;0,"",IF(EO105=1,$X105,""))</f>
        <v/>
      </c>
      <c r="EQ105" s="6" t="str">
        <f ca="1">IF(LOG入力!BH105&gt;0,"",IF(EO105=1,$Y105,""))</f>
        <v/>
      </c>
      <c r="ER105" s="520" t="str">
        <f ca="1">IF(LOG入力!BH105&gt;0,"",IF(COUNTIF($EP$19:$EP105,EP105)=1,EP105,""))</f>
        <v/>
      </c>
      <c r="ES105" s="520">
        <f ca="1">IF(LOG入力!BH105&gt;0,0,IF((EL105=1),IF(($ER105=""),0,1),0))</f>
        <v>0</v>
      </c>
      <c r="ET105" s="520" t="str">
        <f ca="1">IF(LOG入力!BH105&gt;0,"",IF(COUNTIF($EQ$19:EQ105,EQ105)=1,EQ105,""))</f>
        <v/>
      </c>
      <c r="EU105" s="539">
        <f ca="1">IF(LOG入力!BH105&gt;0,0,IF((EL105=1),IF(($ET105=""),0,1),0))</f>
        <v>0</v>
      </c>
      <c r="EV105" s="71">
        <f t="shared" ca="1" si="244"/>
        <v>0</v>
      </c>
      <c r="EW105" s="6">
        <f t="shared" ca="1" si="245"/>
        <v>0</v>
      </c>
      <c r="EX105" s="6" t="str">
        <f t="shared" ca="1" si="246"/>
        <v/>
      </c>
      <c r="EY105" s="6">
        <f ca="1">IF(LOG入力!BH105&gt;0,0,IF(EW105=0,0,(IF(COUNTIF($EX$19:EX105,EX105)=1,IF($FS$3="N",1,IF(EH105=1,1,0))))))</f>
        <v>0</v>
      </c>
      <c r="EZ105" s="6" t="str">
        <f ca="1">IF(LOG入力!BH105&gt;0,"",IF(EY105=1,$X105,""))</f>
        <v/>
      </c>
      <c r="FA105" s="6" t="str">
        <f ca="1">IF(LOG入力!BH105&gt;0,"",IF(EY105=1,$Y105,""))</f>
        <v/>
      </c>
      <c r="FB105" s="6" t="str">
        <f ca="1">IF(LOG入力!BH105&gt;0,"",IF(COUNTIF($EZ$19:$EZ105,EZ105)=1,EZ105,""))</f>
        <v/>
      </c>
      <c r="FC105" s="6">
        <f ca="1">IF(LOG入力!BH105&gt;0,0,IF((EV105=1),IF(($FB105=""),0,1),0))</f>
        <v>0</v>
      </c>
      <c r="FD105" s="6" t="str">
        <f ca="1">IF(LOG入力!BH105&gt;0,"",IF(COUNTIF($FA$19:FA105,FA105)=1,FA105,""))</f>
        <v/>
      </c>
      <c r="FE105" s="72">
        <f ca="1">IF(LOG入力!BH105&gt;0,0,IF((EV105=1),IF(($FD105=""),0,1),0))</f>
        <v>0</v>
      </c>
      <c r="FF105" s="71">
        <f t="shared" ca="1" si="247"/>
        <v>0</v>
      </c>
      <c r="FG105" s="6">
        <f t="shared" ca="1" si="248"/>
        <v>0</v>
      </c>
      <c r="FH105" s="6" t="str">
        <f t="shared" ca="1" si="249"/>
        <v/>
      </c>
      <c r="FI105" s="6">
        <f ca="1">IF(LOG入力!BH105&gt;0,0,IF(FG105=0,0,(IF(COUNTIF($FH$19:FH105,FH105)=1,IF($FS$3="N",1,IF(EH105=1,1,0))))))</f>
        <v>0</v>
      </c>
      <c r="FJ105" s="6" t="str">
        <f ca="1">IF(LOG入力!BH105&gt;0,"",IF(FI105=1,$X105,""))</f>
        <v/>
      </c>
      <c r="FK105" s="6" t="str">
        <f ca="1">IF(LOG入力!BH105&gt;0,"",IF(FI105=1,$Y105,""))</f>
        <v/>
      </c>
      <c r="FL105" s="6" t="str">
        <f ca="1">IF(LOG入力!BH105&gt;0,"",IF(COUNTIF($FJ$19:$FJ105,FJ105)=1,FJ105,""))</f>
        <v/>
      </c>
      <c r="FM105" s="6">
        <f ca="1">IF(LOG入力!BH105&gt;0,0,IF((FF105=1),IF(($FL105=""),0,1),0))</f>
        <v>0</v>
      </c>
      <c r="FN105" s="6" t="str">
        <f ca="1">IF(LOG入力!BH105&gt;0,"",IF(COUNTIF($FK$19:FK105,FK105)=1,FK105,""))</f>
        <v/>
      </c>
      <c r="FO105" s="72">
        <f ca="1">IF(LOG入力!BH105&gt;0,0,IF((FF105=1),IF(($FN105=""),0,1),0))</f>
        <v>0</v>
      </c>
      <c r="FP105" s="71">
        <f t="shared" ca="1" si="250"/>
        <v>0</v>
      </c>
      <c r="FQ105" s="6">
        <f t="shared" ca="1" si="251"/>
        <v>0</v>
      </c>
      <c r="FR105" s="6" t="str">
        <f t="shared" ca="1" si="252"/>
        <v/>
      </c>
      <c r="FS105" s="6">
        <f ca="1">IF(LOG入力!BH105&gt;0,0,IF(FQ105=0,0,(IF(COUNTIF($FR$19:FR105,FR105)=1,IF($FS$3="N",1,IF(EH105=1,1,0))))))</f>
        <v>0</v>
      </c>
      <c r="FT105" s="6" t="str">
        <f ca="1">IF(LOG入力!BH105&gt;0,"",IF(FS105=1,$X105,""))</f>
        <v/>
      </c>
      <c r="FU105" s="6" t="str">
        <f ca="1">IF(LOG入力!BH105&gt;0,"",IF(FS105=1,$Y105,""))</f>
        <v/>
      </c>
      <c r="FV105" s="6" t="str">
        <f ca="1">IF(LOG入力!BH105&gt;0,"",IF(COUNTIF($FT$19:$FT105,FT105)=1,FT105,""))</f>
        <v/>
      </c>
      <c r="FW105" s="6">
        <f ca="1">IF(LOG入力!BH105&gt;0,0,IF((FP105=1),IF(($FV105=""),0,1),0))</f>
        <v>0</v>
      </c>
      <c r="FX105" s="6" t="str">
        <f ca="1">IF(LOG入力!BH105&gt;0,"",IF(COUNTIF($FU$19:FU105,FU105)=1,FU105,""))</f>
        <v/>
      </c>
      <c r="FY105" s="72">
        <f ca="1">IF(LOG入力!BH105&gt;0,0,IF((FP105=1),IF(($FX105=""),0,1),0))</f>
        <v>0</v>
      </c>
      <c r="FZ105" s="71">
        <f t="shared" ca="1" si="253"/>
        <v>0</v>
      </c>
      <c r="GA105" s="6">
        <f t="shared" ca="1" si="254"/>
        <v>0</v>
      </c>
      <c r="GB105" s="6" t="str">
        <f t="shared" ca="1" si="255"/>
        <v/>
      </c>
      <c r="GC105" s="6">
        <f ca="1">IF(LOG入力!BH105&gt;0,0,IF(GA105=0,0,(IF(COUNTIF($GB$19:GB105,GB105)=1,IF($FS$3="N",1,IF(EH105=1,1,0))))))</f>
        <v>0</v>
      </c>
      <c r="GD105" s="6" t="str">
        <f ca="1">IF(LOG入力!BH105&gt;0,"",IF(GC105=1,$X105,""))</f>
        <v/>
      </c>
      <c r="GE105" s="6" t="str">
        <f ca="1">IF(LOG入力!BH105&gt;0,"",IF(GC105=1,$Y105,""))</f>
        <v/>
      </c>
      <c r="GF105" s="6" t="str">
        <f ca="1">IF(LOG入力!BH105&gt;0,"",IF(COUNTIF($GD$19:$GD105,GD105)=1,GD105,""))</f>
        <v/>
      </c>
      <c r="GG105" s="6">
        <f ca="1">IF(LOG入力!BH105&gt;0,0,IF((FZ105=1),IF(($GF105=""),0,1),0))</f>
        <v>0</v>
      </c>
      <c r="GH105" s="6" t="str">
        <f ca="1">IF(LOG入力!BH105&gt;0,"",IF(COUNTIF($GE$19:GE105,GE105)=1,GE105,""))</f>
        <v/>
      </c>
      <c r="GI105" s="72">
        <f ca="1">IF(LOG入力!BH105&gt;0,0,IF((FZ105=1),IF(($GH105=""),0,1),0))</f>
        <v>0</v>
      </c>
      <c r="GK105" s="455" t="str">
        <f ca="1">IF(V105=1,"",IF(LEN(LOG入力!AS105)=0,"",LOG入力!AS105))</f>
        <v/>
      </c>
      <c r="GL105" s="378" t="str">
        <f t="shared" ca="1" si="256"/>
        <v/>
      </c>
      <c r="GM105" s="378" t="str">
        <f t="shared" ca="1" si="257"/>
        <v/>
      </c>
      <c r="GN105" s="74" t="str">
        <f t="shared" ca="1" si="258"/>
        <v/>
      </c>
      <c r="GO105" s="74" t="str">
        <f t="shared" ca="1" si="259"/>
        <v/>
      </c>
      <c r="GQ105" s="74" t="str">
        <f t="shared" ca="1" si="260"/>
        <v/>
      </c>
      <c r="GR105" s="74" t="str">
        <f t="shared" ca="1" si="261"/>
        <v/>
      </c>
      <c r="GS105" s="74" t="str">
        <f t="shared" ca="1" si="262"/>
        <v/>
      </c>
      <c r="GT105" s="74" t="str">
        <f t="shared" ca="1" si="263"/>
        <v/>
      </c>
      <c r="GU105" s="74" t="str">
        <f t="shared" ca="1" si="264"/>
        <v/>
      </c>
      <c r="GV105" s="74" t="str">
        <f t="shared" ca="1" si="265"/>
        <v/>
      </c>
      <c r="GX105" s="74" t="str">
        <f t="shared" ca="1" si="266"/>
        <v/>
      </c>
      <c r="GY105" s="74" t="str">
        <f t="shared" ca="1" si="267"/>
        <v/>
      </c>
      <c r="GZ105" s="74" t="str">
        <f ca="1">IF(V105=1,"",IF(LOG入力!BH105&gt;0,0,IF(GY105=0,0,IF((VALUE((TYPE(VALUE(J105)))))=16,0,IF(VALUE(J105)&lt;60,1,IF(VALUE(J105)&lt;100,0,IF(VALUE(J105)&lt;600,2,0)))))))</f>
        <v/>
      </c>
      <c r="HA105" s="74" t="str">
        <f t="shared" ca="1" si="268"/>
        <v/>
      </c>
      <c r="HB105" s="74" t="str">
        <f ca="1">IF(V105=1,"",IF(LOG入力!BH105&gt;0,0,IF(HA105=0,0,IF((VALUE((TYPE(VALUE(L105)))))=16,0,IF(VALUE(L105)&lt;60,1,IF(VALUE(L105)&lt;100,0,IF(VALUE(L105)&lt;600,2,0)))))))</f>
        <v/>
      </c>
      <c r="HD105" s="74" t="str">
        <f t="shared" ca="1" si="269"/>
        <v/>
      </c>
      <c r="HF105" s="74" t="str">
        <f t="shared" ca="1" si="270"/>
        <v/>
      </c>
      <c r="HG105" s="74" t="str">
        <f t="shared" ca="1" si="271"/>
        <v/>
      </c>
      <c r="HH105" s="74" t="str">
        <f t="shared" ca="1" si="272"/>
        <v/>
      </c>
      <c r="HI105" s="74" t="str">
        <f t="shared" ca="1" si="273"/>
        <v/>
      </c>
      <c r="HJ105" s="74" t="str">
        <f t="shared" ca="1" si="274"/>
        <v/>
      </c>
      <c r="HK105" s="74" t="str">
        <f t="shared" ca="1" si="275"/>
        <v/>
      </c>
      <c r="HL105" s="74" t="str">
        <f t="shared" ca="1" si="276"/>
        <v/>
      </c>
      <c r="HM105" s="74" t="str">
        <f t="shared" ca="1" si="277"/>
        <v/>
      </c>
      <c r="HN105" s="74" t="str">
        <f t="shared" ca="1" si="278"/>
        <v/>
      </c>
      <c r="HO105" s="529" t="str">
        <f t="shared" ca="1" si="279"/>
        <v/>
      </c>
      <c r="HP105" s="74" t="str">
        <f t="shared" ca="1" si="280"/>
        <v/>
      </c>
      <c r="HQ105" s="74" t="str">
        <f t="shared" ca="1" si="281"/>
        <v/>
      </c>
      <c r="HR105" s="74" t="str">
        <f t="shared" ca="1" si="282"/>
        <v/>
      </c>
      <c r="HS105" s="74" t="str">
        <f t="shared" ca="1" si="283"/>
        <v/>
      </c>
      <c r="HT105" s="74" t="str">
        <f ca="1">IF(V105=1,"",IF(LOG入力!BH105&gt;0,0,IF(DV105=1,0,IF(N105="0",0,IF(SUM(HD105:HS105)&gt;0,1,0)))))</f>
        <v/>
      </c>
    </row>
    <row r="106" spans="1:228" x14ac:dyDescent="0.15">
      <c r="A106" s="5"/>
      <c r="B106" s="532" t="str">
        <f t="shared" ca="1" si="142"/>
        <v/>
      </c>
      <c r="C106" s="534" t="str">
        <f ca="1">LOG入力!AP106</f>
        <v/>
      </c>
      <c r="D106" s="534" t="str">
        <f ca="1">LOG入力!AQ106</f>
        <v/>
      </c>
      <c r="E106" s="534" t="str">
        <f ca="1">LOG入力!AR106</f>
        <v/>
      </c>
      <c r="F106" s="535" t="str">
        <f t="shared" ca="1" si="143"/>
        <v/>
      </c>
      <c r="G106" s="585" t="str">
        <f ca="1">LOG入力!AT106</f>
        <v/>
      </c>
      <c r="H106" s="542" t="str">
        <f ca="1">LOG入力!AU106</f>
        <v/>
      </c>
      <c r="I106" s="542" t="str">
        <f ca="1">LOG入力!AV106</f>
        <v/>
      </c>
      <c r="J106" s="577" t="str">
        <f ca="1">LOG入力!AW106</f>
        <v/>
      </c>
      <c r="K106" s="578" t="str">
        <f ca="1">LOG入力!BJ106</f>
        <v/>
      </c>
      <c r="L106" s="577" t="str">
        <f ca="1">LOG入力!AY106</f>
        <v/>
      </c>
      <c r="M106" s="545" t="str">
        <f ca="1">LOG入力!BK106</f>
        <v/>
      </c>
      <c r="N106" s="512" t="str">
        <f ca="1">IF(V106=1,"",IF(LOG入力!AJ106=1,"1",LOG入力!BA106))</f>
        <v/>
      </c>
      <c r="O106" s="538" t="str">
        <f ca="1">IF(V106=1,"",IF(LEN(LOG入力!O106)=0,"",LOG入力!O106))</f>
        <v/>
      </c>
      <c r="P106" s="291" t="str">
        <f ca="1">IF(V106=1,"",IF($AA$4=1,"",IF(LOG入力!BG106=1,"",CONCATENATE($ER106,$FB106,$FL106,$FV106,$GF106))))</f>
        <v/>
      </c>
      <c r="Q106" s="291" t="str">
        <f ca="1">IF(V106=1,"",IF($AA$4=1,"",IF(LOG入力!BG106=1,"",CONCATENATE($ET106,$FD106,$FN106,$FX106,$GH106))))</f>
        <v/>
      </c>
      <c r="R106" s="573" t="str">
        <f ca="1">IF(V106=1,"",IF($AA$4=1,"",IF(LOG入力!BH106&gt;0,0,AA106)))</f>
        <v/>
      </c>
      <c r="S106" s="293" t="str">
        <f t="shared" ca="1" si="144"/>
        <v/>
      </c>
      <c r="T106" s="680"/>
      <c r="U106" s="38"/>
      <c r="V106" s="196">
        <f ca="1">LOG入力!AN106</f>
        <v>1</v>
      </c>
      <c r="W106" s="38"/>
      <c r="X106" s="516" t="str">
        <f t="shared" ca="1" si="145"/>
        <v/>
      </c>
      <c r="Y106" s="515" t="str">
        <f t="shared" ca="1" si="146"/>
        <v/>
      </c>
      <c r="Z106" s="518" t="str">
        <f t="shared" ca="1" si="147"/>
        <v/>
      </c>
      <c r="AA106" s="574" t="str">
        <f t="shared" ca="1" si="148"/>
        <v/>
      </c>
      <c r="AC106" s="6" t="str">
        <f t="shared" ca="1" si="149"/>
        <v/>
      </c>
      <c r="AD106" s="6" t="str">
        <f t="shared" ca="1" si="150"/>
        <v/>
      </c>
      <c r="AE106" s="6" t="str">
        <f t="shared" ca="1" si="151"/>
        <v/>
      </c>
      <c r="AF106" s="6" t="str">
        <f t="shared" ca="1" si="152"/>
        <v/>
      </c>
      <c r="AG106" s="6" t="str">
        <f t="shared" ca="1" si="153"/>
        <v/>
      </c>
      <c r="AH106" s="6" t="str">
        <f t="shared" ca="1" si="154"/>
        <v/>
      </c>
      <c r="AI106" s="6" t="str">
        <f t="shared" ca="1" si="155"/>
        <v/>
      </c>
      <c r="AJ106" s="6" t="str">
        <f t="shared" ca="1" si="156"/>
        <v/>
      </c>
      <c r="AK106" s="6" t="str">
        <f t="shared" ca="1" si="157"/>
        <v/>
      </c>
      <c r="AL106" s="6" t="str">
        <f t="shared" ca="1" si="158"/>
        <v/>
      </c>
      <c r="AM106" s="6" t="str">
        <f t="shared" ca="1" si="159"/>
        <v/>
      </c>
      <c r="AN106" s="6" t="str">
        <f t="shared" ca="1" si="160"/>
        <v/>
      </c>
      <c r="AO106" s="6" t="str">
        <f t="shared" ca="1" si="161"/>
        <v/>
      </c>
      <c r="AP106" s="6" t="str">
        <f t="shared" ca="1" si="162"/>
        <v/>
      </c>
      <c r="AQ106" s="6" t="str">
        <f t="shared" ca="1" si="163"/>
        <v/>
      </c>
      <c r="AR106" s="6" t="str">
        <f t="shared" ca="1" si="164"/>
        <v/>
      </c>
      <c r="AS106" s="6" t="str">
        <f t="shared" ca="1" si="165"/>
        <v/>
      </c>
      <c r="AT106" s="6" t="str">
        <f t="shared" ca="1" si="166"/>
        <v/>
      </c>
      <c r="AU106" s="6" t="str">
        <f t="shared" ca="1" si="167"/>
        <v/>
      </c>
      <c r="AV106" s="6" t="str">
        <f t="shared" ca="1" si="168"/>
        <v/>
      </c>
      <c r="AW106" s="6" t="str">
        <f t="shared" ca="1" si="169"/>
        <v/>
      </c>
      <c r="AY106" s="6" t="str">
        <f t="shared" ca="1" si="170"/>
        <v/>
      </c>
      <c r="AZ106" s="6" t="str">
        <f t="shared" ca="1" si="171"/>
        <v/>
      </c>
      <c r="BA106" s="6" t="str">
        <f t="shared" ca="1" si="172"/>
        <v/>
      </c>
      <c r="BB106" s="6" t="str">
        <f t="shared" ca="1" si="173"/>
        <v/>
      </c>
      <c r="BC106" s="6" t="str">
        <f t="shared" ca="1" si="174"/>
        <v/>
      </c>
      <c r="BD106" s="6" t="str">
        <f t="shared" ca="1" si="175"/>
        <v/>
      </c>
      <c r="BE106" s="6" t="str">
        <f t="shared" ca="1" si="176"/>
        <v/>
      </c>
      <c r="BF106" s="6" t="str">
        <f t="shared" ca="1" si="177"/>
        <v/>
      </c>
      <c r="BG106" s="6" t="str">
        <f t="shared" ca="1" si="178"/>
        <v/>
      </c>
      <c r="BH106" s="6" t="str">
        <f t="shared" ca="1" si="179"/>
        <v/>
      </c>
      <c r="BI106" s="6" t="str">
        <f t="shared" ca="1" si="180"/>
        <v/>
      </c>
      <c r="BJ106" s="6" t="str">
        <f t="shared" ca="1" si="181"/>
        <v/>
      </c>
      <c r="BK106" s="6" t="str">
        <f t="shared" ca="1" si="182"/>
        <v/>
      </c>
      <c r="BL106" s="6" t="str">
        <f t="shared" ca="1" si="183"/>
        <v/>
      </c>
      <c r="BM106" s="6" t="str">
        <f t="shared" ca="1" si="184"/>
        <v/>
      </c>
      <c r="BN106" s="6" t="str">
        <f t="shared" ca="1" si="185"/>
        <v/>
      </c>
      <c r="BO106" s="6" t="str">
        <f t="shared" ca="1" si="186"/>
        <v/>
      </c>
      <c r="BP106" s="6" t="str">
        <f t="shared" ca="1" si="187"/>
        <v/>
      </c>
      <c r="BQ106" s="6" t="str">
        <f t="shared" ca="1" si="188"/>
        <v/>
      </c>
      <c r="BR106" s="6" t="str">
        <f t="shared" ca="1" si="189"/>
        <v/>
      </c>
      <c r="BS106" s="6" t="str">
        <f t="shared" ca="1" si="190"/>
        <v/>
      </c>
      <c r="BU106" s="6" t="str">
        <f t="shared" ca="1" si="191"/>
        <v/>
      </c>
      <c r="BW106" s="515" t="str">
        <f t="shared" ca="1" si="192"/>
        <v/>
      </c>
      <c r="BX106" s="515">
        <f t="shared" ca="1" si="193"/>
        <v>0</v>
      </c>
      <c r="BY106" s="515" t="str">
        <f t="shared" ca="1" si="194"/>
        <v/>
      </c>
      <c r="CA106" s="6">
        <f t="shared" ca="1" si="195"/>
        <v>1</v>
      </c>
      <c r="CC106" s="523" t="str">
        <f t="shared" ca="1" si="196"/>
        <v/>
      </c>
      <c r="CE106" s="6" t="str">
        <f t="shared" ca="1" si="197"/>
        <v/>
      </c>
      <c r="CG106" s="524" t="str">
        <f ca="1">IF(V106=1,"",IF($AA$4=1,"",IF(LOG入力!BH106&gt;0,"",IF(N106=0,"",IF(HT106=0,"","★")))))</f>
        <v/>
      </c>
      <c r="CI106" s="74" t="str">
        <f t="shared" ca="1" si="198"/>
        <v/>
      </c>
      <c r="CK106" s="525" t="str">
        <f ca="1">IF(V106=1,"",IF(LOG入力!BH106&gt;0,1,0))</f>
        <v/>
      </c>
      <c r="CL106" s="74" t="str">
        <f t="shared" ca="1" si="199"/>
        <v/>
      </c>
      <c r="CN106" s="74" t="str">
        <f t="shared" ca="1" si="200"/>
        <v/>
      </c>
      <c r="CO106" s="74" t="str">
        <f t="shared" ca="1" si="201"/>
        <v/>
      </c>
      <c r="CQ106" s="74" t="str">
        <f t="shared" ca="1" si="202"/>
        <v/>
      </c>
      <c r="CR106" s="74" t="str">
        <f t="shared" ca="1" si="203"/>
        <v/>
      </c>
      <c r="CS106" s="74" t="str">
        <f t="shared" ca="1" si="204"/>
        <v/>
      </c>
      <c r="CT106" s="74" t="str">
        <f t="shared" ca="1" si="205"/>
        <v/>
      </c>
      <c r="CU106" s="74" t="str">
        <f t="shared" ca="1" si="206"/>
        <v/>
      </c>
      <c r="CV106" s="74" t="str">
        <f t="shared" ca="1" si="207"/>
        <v/>
      </c>
      <c r="CW106" s="74" t="str">
        <f t="shared" ca="1" si="208"/>
        <v/>
      </c>
      <c r="CX106" s="74" t="str">
        <f t="shared" ca="1" si="209"/>
        <v/>
      </c>
      <c r="CY106" s="74" t="str">
        <f t="shared" ca="1" si="210"/>
        <v/>
      </c>
      <c r="CZ106" s="74" t="str">
        <f t="shared" ca="1" si="211"/>
        <v/>
      </c>
      <c r="DA106" s="74" t="str">
        <f t="shared" ca="1" si="212"/>
        <v/>
      </c>
      <c r="DB106" s="74" t="str">
        <f t="shared" ca="1" si="213"/>
        <v/>
      </c>
      <c r="DD106" s="74" t="str">
        <f t="shared" ca="1" si="214"/>
        <v/>
      </c>
      <c r="DE106" s="74" t="str">
        <f t="shared" ca="1" si="215"/>
        <v/>
      </c>
      <c r="DF106" s="74" t="str">
        <f t="shared" ca="1" si="216"/>
        <v/>
      </c>
      <c r="DG106" s="74" t="str">
        <f t="shared" ca="1" si="217"/>
        <v/>
      </c>
      <c r="DH106" s="74" t="str">
        <f t="shared" ca="1" si="218"/>
        <v/>
      </c>
      <c r="DI106" s="74" t="str">
        <f t="shared" ca="1" si="219"/>
        <v/>
      </c>
      <c r="DJ106" s="74" t="str">
        <f t="shared" ca="1" si="220"/>
        <v/>
      </c>
      <c r="DK106" s="74" t="str">
        <f t="shared" ca="1" si="221"/>
        <v/>
      </c>
      <c r="DL106" s="74" t="str">
        <f t="shared" ca="1" si="222"/>
        <v/>
      </c>
      <c r="DM106" s="74" t="str">
        <f t="shared" ca="1" si="223"/>
        <v/>
      </c>
      <c r="DN106" s="74" t="str">
        <f t="shared" ca="1" si="224"/>
        <v/>
      </c>
      <c r="DO106" s="74" t="str">
        <f t="shared" ca="1" si="225"/>
        <v/>
      </c>
      <c r="DQ106" s="74" t="str">
        <f t="shared" ca="1" si="226"/>
        <v/>
      </c>
      <c r="DS106" s="74" t="str">
        <f t="shared" ca="1" si="227"/>
        <v/>
      </c>
      <c r="DT106" s="74" t="str">
        <f t="shared" ca="1" si="228"/>
        <v/>
      </c>
      <c r="DV106" s="525" t="str">
        <f t="shared" ca="1" si="229"/>
        <v/>
      </c>
      <c r="DW106" s="74" t="str">
        <f t="shared" ca="1" si="230"/>
        <v/>
      </c>
      <c r="DX106" s="485" t="str">
        <f t="shared" ca="1" si="231"/>
        <v/>
      </c>
      <c r="DY106" s="74" t="str">
        <f t="shared" ca="1" si="232"/>
        <v/>
      </c>
      <c r="DZ106" s="74" t="str">
        <f t="shared" ca="1" si="233"/>
        <v/>
      </c>
      <c r="EA106" s="74" t="str">
        <f t="shared" ca="1" si="234"/>
        <v/>
      </c>
      <c r="EC106" s="74" t="str">
        <f t="shared" ca="1" si="235"/>
        <v/>
      </c>
      <c r="ED106" s="74" t="str">
        <f t="shared" ca="1" si="236"/>
        <v/>
      </c>
      <c r="EE106" s="74" t="str">
        <f t="shared" ca="1" si="237"/>
        <v/>
      </c>
      <c r="EG106" s="479" t="str">
        <f ca="1">IF(V106=1,"",IF(LOG入力!BH106&gt;0,0,IF(CG106="★",0,IF(R106=1,0,IF(N106=0,0,1)))))</f>
        <v/>
      </c>
      <c r="EH106" s="483" t="str">
        <f t="shared" ca="1" si="238"/>
        <v/>
      </c>
      <c r="EI106" s="483" t="str">
        <f t="shared" ca="1" si="239"/>
        <v/>
      </c>
      <c r="EJ106" s="483" t="str">
        <f t="shared" ca="1" si="240"/>
        <v/>
      </c>
      <c r="EL106" s="71">
        <f t="shared" ca="1" si="241"/>
        <v>0</v>
      </c>
      <c r="EM106" s="6">
        <f t="shared" ca="1" si="242"/>
        <v>0</v>
      </c>
      <c r="EN106" s="6" t="str">
        <f t="shared" ca="1" si="243"/>
        <v/>
      </c>
      <c r="EO106" s="6">
        <f ca="1">IF(LOG入力!BH106&gt;0,0,IF(EM106=0,0,(IF(COUNTIF($EN$19:EN106,EN106)=1,IF($FS$3="N",1,IF(EH106=1,1,0))))))</f>
        <v>0</v>
      </c>
      <c r="EP106" s="6" t="str">
        <f ca="1">IF(LOG入力!BH106&gt;0,"",IF(EO106=1,$X106,""))</f>
        <v/>
      </c>
      <c r="EQ106" s="6" t="str">
        <f ca="1">IF(LOG入力!BH106&gt;0,"",IF(EO106=1,$Y106,""))</f>
        <v/>
      </c>
      <c r="ER106" s="520" t="str">
        <f ca="1">IF(LOG入力!BH106&gt;0,"",IF(COUNTIF($EP$19:$EP106,EP106)=1,EP106,""))</f>
        <v/>
      </c>
      <c r="ES106" s="520">
        <f ca="1">IF(LOG入力!BH106&gt;0,0,IF((EL106=1),IF(($ER106=""),0,1),0))</f>
        <v>0</v>
      </c>
      <c r="ET106" s="520" t="str">
        <f ca="1">IF(LOG入力!BH106&gt;0,"",IF(COUNTIF($EQ$19:EQ106,EQ106)=1,EQ106,""))</f>
        <v/>
      </c>
      <c r="EU106" s="539">
        <f ca="1">IF(LOG入力!BH106&gt;0,0,IF((EL106=1),IF(($ET106=""),0,1),0))</f>
        <v>0</v>
      </c>
      <c r="EV106" s="71">
        <f t="shared" ca="1" si="244"/>
        <v>0</v>
      </c>
      <c r="EW106" s="6">
        <f t="shared" ca="1" si="245"/>
        <v>0</v>
      </c>
      <c r="EX106" s="6" t="str">
        <f t="shared" ca="1" si="246"/>
        <v/>
      </c>
      <c r="EY106" s="6">
        <f ca="1">IF(LOG入力!BH106&gt;0,0,IF(EW106=0,0,(IF(COUNTIF($EX$19:EX106,EX106)=1,IF($FS$3="N",1,IF(EH106=1,1,0))))))</f>
        <v>0</v>
      </c>
      <c r="EZ106" s="6" t="str">
        <f ca="1">IF(LOG入力!BH106&gt;0,"",IF(EY106=1,$X106,""))</f>
        <v/>
      </c>
      <c r="FA106" s="6" t="str">
        <f ca="1">IF(LOG入力!BH106&gt;0,"",IF(EY106=1,$Y106,""))</f>
        <v/>
      </c>
      <c r="FB106" s="6" t="str">
        <f ca="1">IF(LOG入力!BH106&gt;0,"",IF(COUNTIF($EZ$19:$EZ106,EZ106)=1,EZ106,""))</f>
        <v/>
      </c>
      <c r="FC106" s="6">
        <f ca="1">IF(LOG入力!BH106&gt;0,0,IF((EV106=1),IF(($FB106=""),0,1),0))</f>
        <v>0</v>
      </c>
      <c r="FD106" s="6" t="str">
        <f ca="1">IF(LOG入力!BH106&gt;0,"",IF(COUNTIF($FA$19:FA106,FA106)=1,FA106,""))</f>
        <v/>
      </c>
      <c r="FE106" s="72">
        <f ca="1">IF(LOG入力!BH106&gt;0,0,IF((EV106=1),IF(($FD106=""),0,1),0))</f>
        <v>0</v>
      </c>
      <c r="FF106" s="71">
        <f t="shared" ca="1" si="247"/>
        <v>0</v>
      </c>
      <c r="FG106" s="6">
        <f t="shared" ca="1" si="248"/>
        <v>0</v>
      </c>
      <c r="FH106" s="6" t="str">
        <f t="shared" ca="1" si="249"/>
        <v/>
      </c>
      <c r="FI106" s="6">
        <f ca="1">IF(LOG入力!BH106&gt;0,0,IF(FG106=0,0,(IF(COUNTIF($FH$19:FH106,FH106)=1,IF($FS$3="N",1,IF(EH106=1,1,0))))))</f>
        <v>0</v>
      </c>
      <c r="FJ106" s="6" t="str">
        <f ca="1">IF(LOG入力!BH106&gt;0,"",IF(FI106=1,$X106,""))</f>
        <v/>
      </c>
      <c r="FK106" s="6" t="str">
        <f ca="1">IF(LOG入力!BH106&gt;0,"",IF(FI106=1,$Y106,""))</f>
        <v/>
      </c>
      <c r="FL106" s="6" t="str">
        <f ca="1">IF(LOG入力!BH106&gt;0,"",IF(COUNTIF($FJ$19:$FJ106,FJ106)=1,FJ106,""))</f>
        <v/>
      </c>
      <c r="FM106" s="6">
        <f ca="1">IF(LOG入力!BH106&gt;0,0,IF((FF106=1),IF(($FL106=""),0,1),0))</f>
        <v>0</v>
      </c>
      <c r="FN106" s="6" t="str">
        <f ca="1">IF(LOG入力!BH106&gt;0,"",IF(COUNTIF($FK$19:FK106,FK106)=1,FK106,""))</f>
        <v/>
      </c>
      <c r="FO106" s="72">
        <f ca="1">IF(LOG入力!BH106&gt;0,0,IF((FF106=1),IF(($FN106=""),0,1),0))</f>
        <v>0</v>
      </c>
      <c r="FP106" s="71">
        <f t="shared" ca="1" si="250"/>
        <v>0</v>
      </c>
      <c r="FQ106" s="6">
        <f t="shared" ca="1" si="251"/>
        <v>0</v>
      </c>
      <c r="FR106" s="6" t="str">
        <f t="shared" ca="1" si="252"/>
        <v/>
      </c>
      <c r="FS106" s="6">
        <f ca="1">IF(LOG入力!BH106&gt;0,0,IF(FQ106=0,0,(IF(COUNTIF($FR$19:FR106,FR106)=1,IF($FS$3="N",1,IF(EH106=1,1,0))))))</f>
        <v>0</v>
      </c>
      <c r="FT106" s="6" t="str">
        <f ca="1">IF(LOG入力!BH106&gt;0,"",IF(FS106=1,$X106,""))</f>
        <v/>
      </c>
      <c r="FU106" s="6" t="str">
        <f ca="1">IF(LOG入力!BH106&gt;0,"",IF(FS106=1,$Y106,""))</f>
        <v/>
      </c>
      <c r="FV106" s="6" t="str">
        <f ca="1">IF(LOG入力!BH106&gt;0,"",IF(COUNTIF($FT$19:$FT106,FT106)=1,FT106,""))</f>
        <v/>
      </c>
      <c r="FW106" s="6">
        <f ca="1">IF(LOG入力!BH106&gt;0,0,IF((FP106=1),IF(($FV106=""),0,1),0))</f>
        <v>0</v>
      </c>
      <c r="FX106" s="6" t="str">
        <f ca="1">IF(LOG入力!BH106&gt;0,"",IF(COUNTIF($FU$19:FU106,FU106)=1,FU106,""))</f>
        <v/>
      </c>
      <c r="FY106" s="72">
        <f ca="1">IF(LOG入力!BH106&gt;0,0,IF((FP106=1),IF(($FX106=""),0,1),0))</f>
        <v>0</v>
      </c>
      <c r="FZ106" s="71">
        <f t="shared" ca="1" si="253"/>
        <v>0</v>
      </c>
      <c r="GA106" s="6">
        <f t="shared" ca="1" si="254"/>
        <v>0</v>
      </c>
      <c r="GB106" s="6" t="str">
        <f t="shared" ca="1" si="255"/>
        <v/>
      </c>
      <c r="GC106" s="6">
        <f ca="1">IF(LOG入力!BH106&gt;0,0,IF(GA106=0,0,(IF(COUNTIF($GB$19:GB106,GB106)=1,IF($FS$3="N",1,IF(EH106=1,1,0))))))</f>
        <v>0</v>
      </c>
      <c r="GD106" s="6" t="str">
        <f ca="1">IF(LOG入力!BH106&gt;0,"",IF(GC106=1,$X106,""))</f>
        <v/>
      </c>
      <c r="GE106" s="6" t="str">
        <f ca="1">IF(LOG入力!BH106&gt;0,"",IF(GC106=1,$Y106,""))</f>
        <v/>
      </c>
      <c r="GF106" s="6" t="str">
        <f ca="1">IF(LOG入力!BH106&gt;0,"",IF(COUNTIF($GD$19:$GD106,GD106)=1,GD106,""))</f>
        <v/>
      </c>
      <c r="GG106" s="6">
        <f ca="1">IF(LOG入力!BH106&gt;0,0,IF((FZ106=1),IF(($GF106=""),0,1),0))</f>
        <v>0</v>
      </c>
      <c r="GH106" s="6" t="str">
        <f ca="1">IF(LOG入力!BH106&gt;0,"",IF(COUNTIF($GE$19:GE106,GE106)=1,GE106,""))</f>
        <v/>
      </c>
      <c r="GI106" s="72">
        <f ca="1">IF(LOG入力!BH106&gt;0,0,IF((FZ106=1),IF(($GH106=""),0,1),0))</f>
        <v>0</v>
      </c>
      <c r="GK106" s="455" t="str">
        <f ca="1">IF(V106=1,"",IF(LEN(LOG入力!AS106)=0,"",LOG入力!AS106))</f>
        <v/>
      </c>
      <c r="GL106" s="378" t="str">
        <f t="shared" ca="1" si="256"/>
        <v/>
      </c>
      <c r="GM106" s="378" t="str">
        <f t="shared" ca="1" si="257"/>
        <v/>
      </c>
      <c r="GN106" s="74" t="str">
        <f t="shared" ca="1" si="258"/>
        <v/>
      </c>
      <c r="GO106" s="74" t="str">
        <f t="shared" ca="1" si="259"/>
        <v/>
      </c>
      <c r="GQ106" s="74" t="str">
        <f t="shared" ca="1" si="260"/>
        <v/>
      </c>
      <c r="GR106" s="74" t="str">
        <f t="shared" ca="1" si="261"/>
        <v/>
      </c>
      <c r="GS106" s="74" t="str">
        <f t="shared" ca="1" si="262"/>
        <v/>
      </c>
      <c r="GT106" s="74" t="str">
        <f t="shared" ca="1" si="263"/>
        <v/>
      </c>
      <c r="GU106" s="74" t="str">
        <f t="shared" ca="1" si="264"/>
        <v/>
      </c>
      <c r="GV106" s="74" t="str">
        <f t="shared" ca="1" si="265"/>
        <v/>
      </c>
      <c r="GX106" s="74" t="str">
        <f t="shared" ca="1" si="266"/>
        <v/>
      </c>
      <c r="GY106" s="74" t="str">
        <f t="shared" ca="1" si="267"/>
        <v/>
      </c>
      <c r="GZ106" s="74" t="str">
        <f ca="1">IF(V106=1,"",IF(LOG入力!BH106&gt;0,0,IF(GY106=0,0,IF((VALUE((TYPE(VALUE(J106)))))=16,0,IF(VALUE(J106)&lt;60,1,IF(VALUE(J106)&lt;100,0,IF(VALUE(J106)&lt;600,2,0)))))))</f>
        <v/>
      </c>
      <c r="HA106" s="74" t="str">
        <f t="shared" ca="1" si="268"/>
        <v/>
      </c>
      <c r="HB106" s="74" t="str">
        <f ca="1">IF(V106=1,"",IF(LOG入力!BH106&gt;0,0,IF(HA106=0,0,IF((VALUE((TYPE(VALUE(L106)))))=16,0,IF(VALUE(L106)&lt;60,1,IF(VALUE(L106)&lt;100,0,IF(VALUE(L106)&lt;600,2,0)))))))</f>
        <v/>
      </c>
      <c r="HD106" s="74" t="str">
        <f t="shared" ca="1" si="269"/>
        <v/>
      </c>
      <c r="HF106" s="74" t="str">
        <f t="shared" ca="1" si="270"/>
        <v/>
      </c>
      <c r="HG106" s="74" t="str">
        <f t="shared" ca="1" si="271"/>
        <v/>
      </c>
      <c r="HH106" s="74" t="str">
        <f t="shared" ca="1" si="272"/>
        <v/>
      </c>
      <c r="HI106" s="74" t="str">
        <f t="shared" ca="1" si="273"/>
        <v/>
      </c>
      <c r="HJ106" s="74" t="str">
        <f t="shared" ca="1" si="274"/>
        <v/>
      </c>
      <c r="HK106" s="74" t="str">
        <f t="shared" ca="1" si="275"/>
        <v/>
      </c>
      <c r="HL106" s="74" t="str">
        <f t="shared" ca="1" si="276"/>
        <v/>
      </c>
      <c r="HM106" s="74" t="str">
        <f t="shared" ca="1" si="277"/>
        <v/>
      </c>
      <c r="HN106" s="74" t="str">
        <f t="shared" ca="1" si="278"/>
        <v/>
      </c>
      <c r="HO106" s="529" t="str">
        <f t="shared" ca="1" si="279"/>
        <v/>
      </c>
      <c r="HP106" s="74" t="str">
        <f t="shared" ca="1" si="280"/>
        <v/>
      </c>
      <c r="HQ106" s="74" t="str">
        <f t="shared" ca="1" si="281"/>
        <v/>
      </c>
      <c r="HR106" s="74" t="str">
        <f t="shared" ca="1" si="282"/>
        <v/>
      </c>
      <c r="HS106" s="74" t="str">
        <f t="shared" ca="1" si="283"/>
        <v/>
      </c>
      <c r="HT106" s="74" t="str">
        <f ca="1">IF(V106=1,"",IF(LOG入力!BH106&gt;0,0,IF(DV106=1,0,IF(N106="0",0,IF(SUM(HD106:HS106)&gt;0,1,0)))))</f>
        <v/>
      </c>
    </row>
    <row r="107" spans="1:228" x14ac:dyDescent="0.15">
      <c r="A107" s="5"/>
      <c r="B107" s="532" t="str">
        <f t="shared" ca="1" si="142"/>
        <v/>
      </c>
      <c r="C107" s="534" t="str">
        <f ca="1">LOG入力!AP107</f>
        <v/>
      </c>
      <c r="D107" s="534" t="str">
        <f ca="1">LOG入力!AQ107</f>
        <v/>
      </c>
      <c r="E107" s="534" t="str">
        <f ca="1">LOG入力!AR107</f>
        <v/>
      </c>
      <c r="F107" s="535" t="str">
        <f t="shared" ca="1" si="143"/>
        <v/>
      </c>
      <c r="G107" s="585" t="str">
        <f ca="1">LOG入力!AT107</f>
        <v/>
      </c>
      <c r="H107" s="542" t="str">
        <f ca="1">LOG入力!AU107</f>
        <v/>
      </c>
      <c r="I107" s="542" t="str">
        <f ca="1">LOG入力!AV107</f>
        <v/>
      </c>
      <c r="J107" s="577" t="str">
        <f ca="1">LOG入力!AW107</f>
        <v/>
      </c>
      <c r="K107" s="578" t="str">
        <f ca="1">LOG入力!BJ107</f>
        <v/>
      </c>
      <c r="L107" s="577" t="str">
        <f ca="1">LOG入力!AY107</f>
        <v/>
      </c>
      <c r="M107" s="545" t="str">
        <f ca="1">LOG入力!BK107</f>
        <v/>
      </c>
      <c r="N107" s="512" t="str">
        <f ca="1">IF(V107=1,"",IF(LOG入力!AJ107=1,"1",LOG入力!BA107))</f>
        <v/>
      </c>
      <c r="O107" s="538" t="str">
        <f ca="1">IF(V107=1,"",IF(LEN(LOG入力!O107)=0,"",LOG入力!O107))</f>
        <v/>
      </c>
      <c r="P107" s="291" t="str">
        <f ca="1">IF(V107=1,"",IF($AA$4=1,"",IF(LOG入力!BG107=1,"",CONCATENATE($ER107,$FB107,$FL107,$FV107,$GF107))))</f>
        <v/>
      </c>
      <c r="Q107" s="291" t="str">
        <f ca="1">IF(V107=1,"",IF($AA$4=1,"",IF(LOG入力!BG107=1,"",CONCATENATE($ET107,$FD107,$FN107,$FX107,$GH107))))</f>
        <v/>
      </c>
      <c r="R107" s="573" t="str">
        <f ca="1">IF(V107=1,"",IF($AA$4=1,"",IF(LOG入力!BH107&gt;0,0,AA107)))</f>
        <v/>
      </c>
      <c r="S107" s="293" t="str">
        <f t="shared" ca="1" si="144"/>
        <v/>
      </c>
      <c r="T107" s="680"/>
      <c r="U107" s="38"/>
      <c r="V107" s="196">
        <f ca="1">LOG入力!AN107</f>
        <v>1</v>
      </c>
      <c r="W107" s="38"/>
      <c r="X107" s="516" t="str">
        <f t="shared" ca="1" si="145"/>
        <v/>
      </c>
      <c r="Y107" s="515" t="str">
        <f t="shared" ca="1" si="146"/>
        <v/>
      </c>
      <c r="Z107" s="518" t="str">
        <f t="shared" ca="1" si="147"/>
        <v/>
      </c>
      <c r="AA107" s="574" t="str">
        <f t="shared" ca="1" si="148"/>
        <v/>
      </c>
      <c r="AC107" s="6" t="str">
        <f t="shared" ca="1" si="149"/>
        <v/>
      </c>
      <c r="AD107" s="6" t="str">
        <f t="shared" ca="1" si="150"/>
        <v/>
      </c>
      <c r="AE107" s="6" t="str">
        <f t="shared" ca="1" si="151"/>
        <v/>
      </c>
      <c r="AF107" s="6" t="str">
        <f t="shared" ca="1" si="152"/>
        <v/>
      </c>
      <c r="AG107" s="6" t="str">
        <f t="shared" ca="1" si="153"/>
        <v/>
      </c>
      <c r="AH107" s="6" t="str">
        <f t="shared" ca="1" si="154"/>
        <v/>
      </c>
      <c r="AI107" s="6" t="str">
        <f t="shared" ca="1" si="155"/>
        <v/>
      </c>
      <c r="AJ107" s="6" t="str">
        <f t="shared" ca="1" si="156"/>
        <v/>
      </c>
      <c r="AK107" s="6" t="str">
        <f t="shared" ca="1" si="157"/>
        <v/>
      </c>
      <c r="AL107" s="6" t="str">
        <f t="shared" ca="1" si="158"/>
        <v/>
      </c>
      <c r="AM107" s="6" t="str">
        <f t="shared" ca="1" si="159"/>
        <v/>
      </c>
      <c r="AN107" s="6" t="str">
        <f t="shared" ca="1" si="160"/>
        <v/>
      </c>
      <c r="AO107" s="6" t="str">
        <f t="shared" ca="1" si="161"/>
        <v/>
      </c>
      <c r="AP107" s="6" t="str">
        <f t="shared" ca="1" si="162"/>
        <v/>
      </c>
      <c r="AQ107" s="6" t="str">
        <f t="shared" ca="1" si="163"/>
        <v/>
      </c>
      <c r="AR107" s="6" t="str">
        <f t="shared" ca="1" si="164"/>
        <v/>
      </c>
      <c r="AS107" s="6" t="str">
        <f t="shared" ca="1" si="165"/>
        <v/>
      </c>
      <c r="AT107" s="6" t="str">
        <f t="shared" ca="1" si="166"/>
        <v/>
      </c>
      <c r="AU107" s="6" t="str">
        <f t="shared" ca="1" si="167"/>
        <v/>
      </c>
      <c r="AV107" s="6" t="str">
        <f t="shared" ca="1" si="168"/>
        <v/>
      </c>
      <c r="AW107" s="6" t="str">
        <f t="shared" ca="1" si="169"/>
        <v/>
      </c>
      <c r="AY107" s="6" t="str">
        <f t="shared" ca="1" si="170"/>
        <v/>
      </c>
      <c r="AZ107" s="6" t="str">
        <f t="shared" ca="1" si="171"/>
        <v/>
      </c>
      <c r="BA107" s="6" t="str">
        <f t="shared" ca="1" si="172"/>
        <v/>
      </c>
      <c r="BB107" s="6" t="str">
        <f t="shared" ca="1" si="173"/>
        <v/>
      </c>
      <c r="BC107" s="6" t="str">
        <f t="shared" ca="1" si="174"/>
        <v/>
      </c>
      <c r="BD107" s="6" t="str">
        <f t="shared" ca="1" si="175"/>
        <v/>
      </c>
      <c r="BE107" s="6" t="str">
        <f t="shared" ca="1" si="176"/>
        <v/>
      </c>
      <c r="BF107" s="6" t="str">
        <f t="shared" ca="1" si="177"/>
        <v/>
      </c>
      <c r="BG107" s="6" t="str">
        <f t="shared" ca="1" si="178"/>
        <v/>
      </c>
      <c r="BH107" s="6" t="str">
        <f t="shared" ca="1" si="179"/>
        <v/>
      </c>
      <c r="BI107" s="6" t="str">
        <f t="shared" ca="1" si="180"/>
        <v/>
      </c>
      <c r="BJ107" s="6" t="str">
        <f t="shared" ca="1" si="181"/>
        <v/>
      </c>
      <c r="BK107" s="6" t="str">
        <f t="shared" ca="1" si="182"/>
        <v/>
      </c>
      <c r="BL107" s="6" t="str">
        <f t="shared" ca="1" si="183"/>
        <v/>
      </c>
      <c r="BM107" s="6" t="str">
        <f t="shared" ca="1" si="184"/>
        <v/>
      </c>
      <c r="BN107" s="6" t="str">
        <f t="shared" ca="1" si="185"/>
        <v/>
      </c>
      <c r="BO107" s="6" t="str">
        <f t="shared" ca="1" si="186"/>
        <v/>
      </c>
      <c r="BP107" s="6" t="str">
        <f t="shared" ca="1" si="187"/>
        <v/>
      </c>
      <c r="BQ107" s="6" t="str">
        <f t="shared" ca="1" si="188"/>
        <v/>
      </c>
      <c r="BR107" s="6" t="str">
        <f t="shared" ca="1" si="189"/>
        <v/>
      </c>
      <c r="BS107" s="6" t="str">
        <f t="shared" ca="1" si="190"/>
        <v/>
      </c>
      <c r="BU107" s="6" t="str">
        <f t="shared" ca="1" si="191"/>
        <v/>
      </c>
      <c r="BW107" s="515" t="str">
        <f t="shared" ca="1" si="192"/>
        <v/>
      </c>
      <c r="BX107" s="515">
        <f t="shared" ca="1" si="193"/>
        <v>0</v>
      </c>
      <c r="BY107" s="515" t="str">
        <f t="shared" ca="1" si="194"/>
        <v/>
      </c>
      <c r="CA107" s="6">
        <f t="shared" ca="1" si="195"/>
        <v>1</v>
      </c>
      <c r="CC107" s="523" t="str">
        <f t="shared" ca="1" si="196"/>
        <v/>
      </c>
      <c r="CE107" s="6" t="str">
        <f t="shared" ca="1" si="197"/>
        <v/>
      </c>
      <c r="CG107" s="524" t="str">
        <f ca="1">IF(V107=1,"",IF($AA$4=1,"",IF(LOG入力!BH107&gt;0,"",IF(N107=0,"",IF(HT107=0,"","★")))))</f>
        <v/>
      </c>
      <c r="CI107" s="74" t="str">
        <f t="shared" ca="1" si="198"/>
        <v/>
      </c>
      <c r="CK107" s="525" t="str">
        <f ca="1">IF(V107=1,"",IF(LOG入力!BH107&gt;0,1,0))</f>
        <v/>
      </c>
      <c r="CL107" s="74" t="str">
        <f t="shared" ca="1" si="199"/>
        <v/>
      </c>
      <c r="CN107" s="74" t="str">
        <f t="shared" ca="1" si="200"/>
        <v/>
      </c>
      <c r="CO107" s="74" t="str">
        <f t="shared" ca="1" si="201"/>
        <v/>
      </c>
      <c r="CQ107" s="74" t="str">
        <f t="shared" ca="1" si="202"/>
        <v/>
      </c>
      <c r="CR107" s="74" t="str">
        <f t="shared" ca="1" si="203"/>
        <v/>
      </c>
      <c r="CS107" s="74" t="str">
        <f t="shared" ca="1" si="204"/>
        <v/>
      </c>
      <c r="CT107" s="74" t="str">
        <f t="shared" ca="1" si="205"/>
        <v/>
      </c>
      <c r="CU107" s="74" t="str">
        <f t="shared" ca="1" si="206"/>
        <v/>
      </c>
      <c r="CV107" s="74" t="str">
        <f t="shared" ca="1" si="207"/>
        <v/>
      </c>
      <c r="CW107" s="74" t="str">
        <f t="shared" ca="1" si="208"/>
        <v/>
      </c>
      <c r="CX107" s="74" t="str">
        <f t="shared" ca="1" si="209"/>
        <v/>
      </c>
      <c r="CY107" s="74" t="str">
        <f t="shared" ca="1" si="210"/>
        <v/>
      </c>
      <c r="CZ107" s="74" t="str">
        <f t="shared" ca="1" si="211"/>
        <v/>
      </c>
      <c r="DA107" s="74" t="str">
        <f t="shared" ca="1" si="212"/>
        <v/>
      </c>
      <c r="DB107" s="74" t="str">
        <f t="shared" ca="1" si="213"/>
        <v/>
      </c>
      <c r="DD107" s="74" t="str">
        <f t="shared" ca="1" si="214"/>
        <v/>
      </c>
      <c r="DE107" s="74" t="str">
        <f t="shared" ca="1" si="215"/>
        <v/>
      </c>
      <c r="DF107" s="74" t="str">
        <f t="shared" ca="1" si="216"/>
        <v/>
      </c>
      <c r="DG107" s="74" t="str">
        <f t="shared" ca="1" si="217"/>
        <v/>
      </c>
      <c r="DH107" s="74" t="str">
        <f t="shared" ca="1" si="218"/>
        <v/>
      </c>
      <c r="DI107" s="74" t="str">
        <f t="shared" ca="1" si="219"/>
        <v/>
      </c>
      <c r="DJ107" s="74" t="str">
        <f t="shared" ca="1" si="220"/>
        <v/>
      </c>
      <c r="DK107" s="74" t="str">
        <f t="shared" ca="1" si="221"/>
        <v/>
      </c>
      <c r="DL107" s="74" t="str">
        <f t="shared" ca="1" si="222"/>
        <v/>
      </c>
      <c r="DM107" s="74" t="str">
        <f t="shared" ca="1" si="223"/>
        <v/>
      </c>
      <c r="DN107" s="74" t="str">
        <f t="shared" ca="1" si="224"/>
        <v/>
      </c>
      <c r="DO107" s="74" t="str">
        <f t="shared" ca="1" si="225"/>
        <v/>
      </c>
      <c r="DQ107" s="74" t="str">
        <f t="shared" ca="1" si="226"/>
        <v/>
      </c>
      <c r="DS107" s="74" t="str">
        <f t="shared" ca="1" si="227"/>
        <v/>
      </c>
      <c r="DT107" s="74" t="str">
        <f t="shared" ca="1" si="228"/>
        <v/>
      </c>
      <c r="DV107" s="525" t="str">
        <f t="shared" ca="1" si="229"/>
        <v/>
      </c>
      <c r="DW107" s="74" t="str">
        <f t="shared" ca="1" si="230"/>
        <v/>
      </c>
      <c r="DX107" s="485" t="str">
        <f t="shared" ca="1" si="231"/>
        <v/>
      </c>
      <c r="DY107" s="74" t="str">
        <f t="shared" ca="1" si="232"/>
        <v/>
      </c>
      <c r="DZ107" s="74" t="str">
        <f t="shared" ca="1" si="233"/>
        <v/>
      </c>
      <c r="EA107" s="74" t="str">
        <f t="shared" ca="1" si="234"/>
        <v/>
      </c>
      <c r="EC107" s="74" t="str">
        <f t="shared" ca="1" si="235"/>
        <v/>
      </c>
      <c r="ED107" s="74" t="str">
        <f t="shared" ca="1" si="236"/>
        <v/>
      </c>
      <c r="EE107" s="74" t="str">
        <f t="shared" ca="1" si="237"/>
        <v/>
      </c>
      <c r="EG107" s="479" t="str">
        <f ca="1">IF(V107=1,"",IF(LOG入力!BH107&gt;0,0,IF(CG107="★",0,IF(R107=1,0,IF(N107=0,0,1)))))</f>
        <v/>
      </c>
      <c r="EH107" s="483" t="str">
        <f t="shared" ca="1" si="238"/>
        <v/>
      </c>
      <c r="EI107" s="483" t="str">
        <f t="shared" ca="1" si="239"/>
        <v/>
      </c>
      <c r="EJ107" s="483" t="str">
        <f t="shared" ca="1" si="240"/>
        <v/>
      </c>
      <c r="EL107" s="71">
        <f t="shared" ca="1" si="241"/>
        <v>0</v>
      </c>
      <c r="EM107" s="6">
        <f t="shared" ca="1" si="242"/>
        <v>0</v>
      </c>
      <c r="EN107" s="6" t="str">
        <f t="shared" ca="1" si="243"/>
        <v/>
      </c>
      <c r="EO107" s="6">
        <f ca="1">IF(LOG入力!BH107&gt;0,0,IF(EM107=0,0,(IF(COUNTIF($EN$19:EN107,EN107)=1,IF($FS$3="N",1,IF(EH107=1,1,0))))))</f>
        <v>0</v>
      </c>
      <c r="EP107" s="6" t="str">
        <f ca="1">IF(LOG入力!BH107&gt;0,"",IF(EO107=1,$X107,""))</f>
        <v/>
      </c>
      <c r="EQ107" s="6" t="str">
        <f ca="1">IF(LOG入力!BH107&gt;0,"",IF(EO107=1,$Y107,""))</f>
        <v/>
      </c>
      <c r="ER107" s="520" t="str">
        <f ca="1">IF(LOG入力!BH107&gt;0,"",IF(COUNTIF($EP$19:$EP107,EP107)=1,EP107,""))</f>
        <v/>
      </c>
      <c r="ES107" s="520">
        <f ca="1">IF(LOG入力!BH107&gt;0,0,IF((EL107=1),IF(($ER107=""),0,1),0))</f>
        <v>0</v>
      </c>
      <c r="ET107" s="520" t="str">
        <f ca="1">IF(LOG入力!BH107&gt;0,"",IF(COUNTIF($EQ$19:EQ107,EQ107)=1,EQ107,""))</f>
        <v/>
      </c>
      <c r="EU107" s="539">
        <f ca="1">IF(LOG入力!BH107&gt;0,0,IF((EL107=1),IF(($ET107=""),0,1),0))</f>
        <v>0</v>
      </c>
      <c r="EV107" s="71">
        <f t="shared" ca="1" si="244"/>
        <v>0</v>
      </c>
      <c r="EW107" s="6">
        <f t="shared" ca="1" si="245"/>
        <v>0</v>
      </c>
      <c r="EX107" s="6" t="str">
        <f t="shared" ca="1" si="246"/>
        <v/>
      </c>
      <c r="EY107" s="6">
        <f ca="1">IF(LOG入力!BH107&gt;0,0,IF(EW107=0,0,(IF(COUNTIF($EX$19:EX107,EX107)=1,IF($FS$3="N",1,IF(EH107=1,1,0))))))</f>
        <v>0</v>
      </c>
      <c r="EZ107" s="6" t="str">
        <f ca="1">IF(LOG入力!BH107&gt;0,"",IF(EY107=1,$X107,""))</f>
        <v/>
      </c>
      <c r="FA107" s="6" t="str">
        <f ca="1">IF(LOG入力!BH107&gt;0,"",IF(EY107=1,$Y107,""))</f>
        <v/>
      </c>
      <c r="FB107" s="6" t="str">
        <f ca="1">IF(LOG入力!BH107&gt;0,"",IF(COUNTIF($EZ$19:$EZ107,EZ107)=1,EZ107,""))</f>
        <v/>
      </c>
      <c r="FC107" s="6">
        <f ca="1">IF(LOG入力!BH107&gt;0,0,IF((EV107=1),IF(($FB107=""),0,1),0))</f>
        <v>0</v>
      </c>
      <c r="FD107" s="6" t="str">
        <f ca="1">IF(LOG入力!BH107&gt;0,"",IF(COUNTIF($FA$19:FA107,FA107)=1,FA107,""))</f>
        <v/>
      </c>
      <c r="FE107" s="72">
        <f ca="1">IF(LOG入力!BH107&gt;0,0,IF((EV107=1),IF(($FD107=""),0,1),0))</f>
        <v>0</v>
      </c>
      <c r="FF107" s="71">
        <f t="shared" ca="1" si="247"/>
        <v>0</v>
      </c>
      <c r="FG107" s="6">
        <f t="shared" ca="1" si="248"/>
        <v>0</v>
      </c>
      <c r="FH107" s="6" t="str">
        <f t="shared" ca="1" si="249"/>
        <v/>
      </c>
      <c r="FI107" s="6">
        <f ca="1">IF(LOG入力!BH107&gt;0,0,IF(FG107=0,0,(IF(COUNTIF($FH$19:FH107,FH107)=1,IF($FS$3="N",1,IF(EH107=1,1,0))))))</f>
        <v>0</v>
      </c>
      <c r="FJ107" s="6" t="str">
        <f ca="1">IF(LOG入力!BH107&gt;0,"",IF(FI107=1,$X107,""))</f>
        <v/>
      </c>
      <c r="FK107" s="6" t="str">
        <f ca="1">IF(LOG入力!BH107&gt;0,"",IF(FI107=1,$Y107,""))</f>
        <v/>
      </c>
      <c r="FL107" s="6" t="str">
        <f ca="1">IF(LOG入力!BH107&gt;0,"",IF(COUNTIF($FJ$19:$FJ107,FJ107)=1,FJ107,""))</f>
        <v/>
      </c>
      <c r="FM107" s="6">
        <f ca="1">IF(LOG入力!BH107&gt;0,0,IF((FF107=1),IF(($FL107=""),0,1),0))</f>
        <v>0</v>
      </c>
      <c r="FN107" s="6" t="str">
        <f ca="1">IF(LOG入力!BH107&gt;0,"",IF(COUNTIF($FK$19:FK107,FK107)=1,FK107,""))</f>
        <v/>
      </c>
      <c r="FO107" s="72">
        <f ca="1">IF(LOG入力!BH107&gt;0,0,IF((FF107=1),IF(($FN107=""),0,1),0))</f>
        <v>0</v>
      </c>
      <c r="FP107" s="71">
        <f t="shared" ca="1" si="250"/>
        <v>0</v>
      </c>
      <c r="FQ107" s="6">
        <f t="shared" ca="1" si="251"/>
        <v>0</v>
      </c>
      <c r="FR107" s="6" t="str">
        <f t="shared" ca="1" si="252"/>
        <v/>
      </c>
      <c r="FS107" s="6">
        <f ca="1">IF(LOG入力!BH107&gt;0,0,IF(FQ107=0,0,(IF(COUNTIF($FR$19:FR107,FR107)=1,IF($FS$3="N",1,IF(EH107=1,1,0))))))</f>
        <v>0</v>
      </c>
      <c r="FT107" s="6" t="str">
        <f ca="1">IF(LOG入力!BH107&gt;0,"",IF(FS107=1,$X107,""))</f>
        <v/>
      </c>
      <c r="FU107" s="6" t="str">
        <f ca="1">IF(LOG入力!BH107&gt;0,"",IF(FS107=1,$Y107,""))</f>
        <v/>
      </c>
      <c r="FV107" s="6" t="str">
        <f ca="1">IF(LOG入力!BH107&gt;0,"",IF(COUNTIF($FT$19:$FT107,FT107)=1,FT107,""))</f>
        <v/>
      </c>
      <c r="FW107" s="6">
        <f ca="1">IF(LOG入力!BH107&gt;0,0,IF((FP107=1),IF(($FV107=""),0,1),0))</f>
        <v>0</v>
      </c>
      <c r="FX107" s="6" t="str">
        <f ca="1">IF(LOG入力!BH107&gt;0,"",IF(COUNTIF($FU$19:FU107,FU107)=1,FU107,""))</f>
        <v/>
      </c>
      <c r="FY107" s="72">
        <f ca="1">IF(LOG入力!BH107&gt;0,0,IF((FP107=1),IF(($FX107=""),0,1),0))</f>
        <v>0</v>
      </c>
      <c r="FZ107" s="71">
        <f t="shared" ca="1" si="253"/>
        <v>0</v>
      </c>
      <c r="GA107" s="6">
        <f t="shared" ca="1" si="254"/>
        <v>0</v>
      </c>
      <c r="GB107" s="6" t="str">
        <f t="shared" ca="1" si="255"/>
        <v/>
      </c>
      <c r="GC107" s="6">
        <f ca="1">IF(LOG入力!BH107&gt;0,0,IF(GA107=0,0,(IF(COUNTIF($GB$19:GB107,GB107)=1,IF($FS$3="N",1,IF(EH107=1,1,0))))))</f>
        <v>0</v>
      </c>
      <c r="GD107" s="6" t="str">
        <f ca="1">IF(LOG入力!BH107&gt;0,"",IF(GC107=1,$X107,""))</f>
        <v/>
      </c>
      <c r="GE107" s="6" t="str">
        <f ca="1">IF(LOG入力!BH107&gt;0,"",IF(GC107=1,$Y107,""))</f>
        <v/>
      </c>
      <c r="GF107" s="6" t="str">
        <f ca="1">IF(LOG入力!BH107&gt;0,"",IF(COUNTIF($GD$19:$GD107,GD107)=1,GD107,""))</f>
        <v/>
      </c>
      <c r="GG107" s="6">
        <f ca="1">IF(LOG入力!BH107&gt;0,0,IF((FZ107=1),IF(($GF107=""),0,1),0))</f>
        <v>0</v>
      </c>
      <c r="GH107" s="6" t="str">
        <f ca="1">IF(LOG入力!BH107&gt;0,"",IF(COUNTIF($GE$19:GE107,GE107)=1,GE107,""))</f>
        <v/>
      </c>
      <c r="GI107" s="72">
        <f ca="1">IF(LOG入力!BH107&gt;0,0,IF((FZ107=1),IF(($GH107=""),0,1),0))</f>
        <v>0</v>
      </c>
      <c r="GK107" s="455" t="str">
        <f ca="1">IF(V107=1,"",IF(LEN(LOG入力!AS107)=0,"",LOG入力!AS107))</f>
        <v/>
      </c>
      <c r="GL107" s="378" t="str">
        <f t="shared" ca="1" si="256"/>
        <v/>
      </c>
      <c r="GM107" s="378" t="str">
        <f t="shared" ca="1" si="257"/>
        <v/>
      </c>
      <c r="GN107" s="74" t="str">
        <f t="shared" ca="1" si="258"/>
        <v/>
      </c>
      <c r="GO107" s="74" t="str">
        <f t="shared" ca="1" si="259"/>
        <v/>
      </c>
      <c r="GQ107" s="74" t="str">
        <f t="shared" ca="1" si="260"/>
        <v/>
      </c>
      <c r="GR107" s="74" t="str">
        <f t="shared" ca="1" si="261"/>
        <v/>
      </c>
      <c r="GS107" s="74" t="str">
        <f t="shared" ca="1" si="262"/>
        <v/>
      </c>
      <c r="GT107" s="74" t="str">
        <f t="shared" ca="1" si="263"/>
        <v/>
      </c>
      <c r="GU107" s="74" t="str">
        <f t="shared" ca="1" si="264"/>
        <v/>
      </c>
      <c r="GV107" s="74" t="str">
        <f t="shared" ca="1" si="265"/>
        <v/>
      </c>
      <c r="GX107" s="74" t="str">
        <f t="shared" ca="1" si="266"/>
        <v/>
      </c>
      <c r="GY107" s="74" t="str">
        <f t="shared" ca="1" si="267"/>
        <v/>
      </c>
      <c r="GZ107" s="74" t="str">
        <f ca="1">IF(V107=1,"",IF(LOG入力!BH107&gt;0,0,IF(GY107=0,0,IF((VALUE((TYPE(VALUE(J107)))))=16,0,IF(VALUE(J107)&lt;60,1,IF(VALUE(J107)&lt;100,0,IF(VALUE(J107)&lt;600,2,0)))))))</f>
        <v/>
      </c>
      <c r="HA107" s="74" t="str">
        <f t="shared" ca="1" si="268"/>
        <v/>
      </c>
      <c r="HB107" s="74" t="str">
        <f ca="1">IF(V107=1,"",IF(LOG入力!BH107&gt;0,0,IF(HA107=0,0,IF((VALUE((TYPE(VALUE(L107)))))=16,0,IF(VALUE(L107)&lt;60,1,IF(VALUE(L107)&lt;100,0,IF(VALUE(L107)&lt;600,2,0)))))))</f>
        <v/>
      </c>
      <c r="HD107" s="74" t="str">
        <f t="shared" ca="1" si="269"/>
        <v/>
      </c>
      <c r="HF107" s="74" t="str">
        <f t="shared" ca="1" si="270"/>
        <v/>
      </c>
      <c r="HG107" s="74" t="str">
        <f t="shared" ca="1" si="271"/>
        <v/>
      </c>
      <c r="HH107" s="74" t="str">
        <f t="shared" ca="1" si="272"/>
        <v/>
      </c>
      <c r="HI107" s="74" t="str">
        <f t="shared" ca="1" si="273"/>
        <v/>
      </c>
      <c r="HJ107" s="74" t="str">
        <f t="shared" ca="1" si="274"/>
        <v/>
      </c>
      <c r="HK107" s="74" t="str">
        <f t="shared" ca="1" si="275"/>
        <v/>
      </c>
      <c r="HL107" s="74" t="str">
        <f t="shared" ca="1" si="276"/>
        <v/>
      </c>
      <c r="HM107" s="74" t="str">
        <f t="shared" ca="1" si="277"/>
        <v/>
      </c>
      <c r="HN107" s="74" t="str">
        <f t="shared" ca="1" si="278"/>
        <v/>
      </c>
      <c r="HO107" s="529" t="str">
        <f t="shared" ca="1" si="279"/>
        <v/>
      </c>
      <c r="HP107" s="74" t="str">
        <f t="shared" ca="1" si="280"/>
        <v/>
      </c>
      <c r="HQ107" s="74" t="str">
        <f t="shared" ca="1" si="281"/>
        <v/>
      </c>
      <c r="HR107" s="74" t="str">
        <f t="shared" ca="1" si="282"/>
        <v/>
      </c>
      <c r="HS107" s="74" t="str">
        <f t="shared" ca="1" si="283"/>
        <v/>
      </c>
      <c r="HT107" s="74" t="str">
        <f ca="1">IF(V107=1,"",IF(LOG入力!BH107&gt;0,0,IF(DV107=1,0,IF(N107="0",0,IF(SUM(HD107:HS107)&gt;0,1,0)))))</f>
        <v/>
      </c>
    </row>
    <row r="108" spans="1:228" x14ac:dyDescent="0.15">
      <c r="A108" s="5">
        <v>90</v>
      </c>
      <c r="B108" s="487" t="str">
        <f t="shared" ca="1" si="142"/>
        <v/>
      </c>
      <c r="C108" s="548" t="str">
        <f ca="1">LOG入力!AP108</f>
        <v/>
      </c>
      <c r="D108" s="548" t="str">
        <f ca="1">LOG入力!AQ108</f>
        <v/>
      </c>
      <c r="E108" s="548" t="str">
        <f ca="1">LOG入力!AR108</f>
        <v/>
      </c>
      <c r="F108" s="589" t="str">
        <f t="shared" ca="1" si="143"/>
        <v/>
      </c>
      <c r="G108" s="586" t="str">
        <f ca="1">LOG入力!AT108</f>
        <v/>
      </c>
      <c r="H108" s="553" t="str">
        <f ca="1">LOG入力!AU108</f>
        <v/>
      </c>
      <c r="I108" s="587" t="str">
        <f ca="1">LOG入力!AV108</f>
        <v/>
      </c>
      <c r="J108" s="590" t="str">
        <f ca="1">LOG入力!AW108</f>
        <v/>
      </c>
      <c r="K108" s="591" t="str">
        <f ca="1">LOG入力!BJ108</f>
        <v/>
      </c>
      <c r="L108" s="590" t="str">
        <f ca="1">LOG入力!AY108</f>
        <v/>
      </c>
      <c r="M108" s="556" t="str">
        <f ca="1">LOG入力!BK108</f>
        <v/>
      </c>
      <c r="N108" s="588" t="str">
        <f ca="1">IF(V108=1,"",IF(LOG入力!AJ108=1,"1",LOG入力!BA108))</f>
        <v/>
      </c>
      <c r="O108" s="557" t="str">
        <f ca="1">IF(V108=1,"",IF(LEN(LOG入力!O108)=0,"",LOG入力!O108))</f>
        <v/>
      </c>
      <c r="P108" s="336" t="str">
        <f ca="1">IF(V108=1,"",IF($AA$4=1,"",IF(LOG入力!BG108=1,"",CONCATENATE($ER108,$FB108,$FL108,$FV108,$GF108))))</f>
        <v/>
      </c>
      <c r="Q108" s="337" t="str">
        <f ca="1">IF(V108=1,"",IF($AA$4=1,"",IF(LOG入力!BG108=1,"",CONCATENATE($ET108,$FD108,$FN108,$FX108,$GH108))))</f>
        <v/>
      </c>
      <c r="R108" s="338" t="str">
        <f ca="1">IF(V108=1,"",IF($AA$4=1,"",IF(LOG入力!BH108&gt;0,0,AA108)))</f>
        <v/>
      </c>
      <c r="S108" s="558" t="str">
        <f t="shared" ca="1" si="144"/>
        <v/>
      </c>
      <c r="T108" s="680"/>
      <c r="U108" s="38"/>
      <c r="V108" s="196">
        <f ca="1">LOG入力!AN108</f>
        <v>1</v>
      </c>
      <c r="W108" s="38"/>
      <c r="X108" s="516" t="str">
        <f t="shared" ca="1" si="145"/>
        <v/>
      </c>
      <c r="Y108" s="515" t="str">
        <f t="shared" ca="1" si="146"/>
        <v/>
      </c>
      <c r="Z108" s="518" t="str">
        <f t="shared" ca="1" si="147"/>
        <v/>
      </c>
      <c r="AA108" s="574" t="str">
        <f t="shared" ca="1" si="148"/>
        <v/>
      </c>
      <c r="AC108" s="6" t="str">
        <f t="shared" ca="1" si="149"/>
        <v/>
      </c>
      <c r="AD108" s="6" t="str">
        <f t="shared" ca="1" si="150"/>
        <v/>
      </c>
      <c r="AE108" s="6" t="str">
        <f t="shared" ca="1" si="151"/>
        <v/>
      </c>
      <c r="AF108" s="6" t="str">
        <f t="shared" ca="1" si="152"/>
        <v/>
      </c>
      <c r="AG108" s="6" t="str">
        <f t="shared" ca="1" si="153"/>
        <v/>
      </c>
      <c r="AH108" s="6" t="str">
        <f t="shared" ca="1" si="154"/>
        <v/>
      </c>
      <c r="AI108" s="6" t="str">
        <f t="shared" ca="1" si="155"/>
        <v/>
      </c>
      <c r="AJ108" s="6" t="str">
        <f t="shared" ca="1" si="156"/>
        <v/>
      </c>
      <c r="AK108" s="6" t="str">
        <f t="shared" ca="1" si="157"/>
        <v/>
      </c>
      <c r="AL108" s="6" t="str">
        <f t="shared" ca="1" si="158"/>
        <v/>
      </c>
      <c r="AM108" s="6" t="str">
        <f t="shared" ca="1" si="159"/>
        <v/>
      </c>
      <c r="AN108" s="6" t="str">
        <f t="shared" ca="1" si="160"/>
        <v/>
      </c>
      <c r="AO108" s="6" t="str">
        <f t="shared" ca="1" si="161"/>
        <v/>
      </c>
      <c r="AP108" s="6" t="str">
        <f t="shared" ca="1" si="162"/>
        <v/>
      </c>
      <c r="AQ108" s="6" t="str">
        <f t="shared" ca="1" si="163"/>
        <v/>
      </c>
      <c r="AR108" s="6" t="str">
        <f t="shared" ca="1" si="164"/>
        <v/>
      </c>
      <c r="AS108" s="6" t="str">
        <f t="shared" ca="1" si="165"/>
        <v/>
      </c>
      <c r="AT108" s="6" t="str">
        <f t="shared" ca="1" si="166"/>
        <v/>
      </c>
      <c r="AU108" s="6" t="str">
        <f t="shared" ca="1" si="167"/>
        <v/>
      </c>
      <c r="AV108" s="6" t="str">
        <f t="shared" ca="1" si="168"/>
        <v/>
      </c>
      <c r="AW108" s="6" t="str">
        <f t="shared" ca="1" si="169"/>
        <v/>
      </c>
      <c r="AY108" s="6" t="str">
        <f t="shared" ca="1" si="170"/>
        <v/>
      </c>
      <c r="AZ108" s="6" t="str">
        <f t="shared" ca="1" si="171"/>
        <v/>
      </c>
      <c r="BA108" s="6" t="str">
        <f t="shared" ca="1" si="172"/>
        <v/>
      </c>
      <c r="BB108" s="6" t="str">
        <f t="shared" ca="1" si="173"/>
        <v/>
      </c>
      <c r="BC108" s="6" t="str">
        <f t="shared" ca="1" si="174"/>
        <v/>
      </c>
      <c r="BD108" s="6" t="str">
        <f t="shared" ca="1" si="175"/>
        <v/>
      </c>
      <c r="BE108" s="6" t="str">
        <f t="shared" ca="1" si="176"/>
        <v/>
      </c>
      <c r="BF108" s="6" t="str">
        <f t="shared" ca="1" si="177"/>
        <v/>
      </c>
      <c r="BG108" s="6" t="str">
        <f t="shared" ca="1" si="178"/>
        <v/>
      </c>
      <c r="BH108" s="6" t="str">
        <f t="shared" ca="1" si="179"/>
        <v/>
      </c>
      <c r="BI108" s="6" t="str">
        <f t="shared" ca="1" si="180"/>
        <v/>
      </c>
      <c r="BJ108" s="6" t="str">
        <f t="shared" ca="1" si="181"/>
        <v/>
      </c>
      <c r="BK108" s="6" t="str">
        <f t="shared" ca="1" si="182"/>
        <v/>
      </c>
      <c r="BL108" s="6" t="str">
        <f t="shared" ca="1" si="183"/>
        <v/>
      </c>
      <c r="BM108" s="6" t="str">
        <f t="shared" ca="1" si="184"/>
        <v/>
      </c>
      <c r="BN108" s="6" t="str">
        <f t="shared" ca="1" si="185"/>
        <v/>
      </c>
      <c r="BO108" s="6" t="str">
        <f t="shared" ca="1" si="186"/>
        <v/>
      </c>
      <c r="BP108" s="6" t="str">
        <f t="shared" ca="1" si="187"/>
        <v/>
      </c>
      <c r="BQ108" s="6" t="str">
        <f t="shared" ca="1" si="188"/>
        <v/>
      </c>
      <c r="BR108" s="6" t="str">
        <f t="shared" ca="1" si="189"/>
        <v/>
      </c>
      <c r="BS108" s="6" t="str">
        <f t="shared" ca="1" si="190"/>
        <v/>
      </c>
      <c r="BU108" s="6" t="str">
        <f t="shared" ca="1" si="191"/>
        <v/>
      </c>
      <c r="BW108" s="515" t="str">
        <f t="shared" ca="1" si="192"/>
        <v/>
      </c>
      <c r="BX108" s="515">
        <f t="shared" ca="1" si="193"/>
        <v>0</v>
      </c>
      <c r="BY108" s="515" t="str">
        <f t="shared" ca="1" si="194"/>
        <v/>
      </c>
      <c r="CA108" s="6">
        <f t="shared" ca="1" si="195"/>
        <v>1</v>
      </c>
      <c r="CC108" s="523" t="str">
        <f t="shared" ca="1" si="196"/>
        <v/>
      </c>
      <c r="CE108" s="6" t="str">
        <f t="shared" ca="1" si="197"/>
        <v/>
      </c>
      <c r="CG108" s="524" t="str">
        <f ca="1">IF(V108=1,"",IF($AA$4=1,"",IF(LOG入力!BH108&gt;0,"",IF(N108=0,"",IF(HT108=0,"","★")))))</f>
        <v/>
      </c>
      <c r="CI108" s="74" t="str">
        <f t="shared" ca="1" si="198"/>
        <v/>
      </c>
      <c r="CK108" s="525" t="str">
        <f ca="1">IF(V108=1,"",IF(LOG入力!BH108&gt;0,1,0))</f>
        <v/>
      </c>
      <c r="CL108" s="74" t="str">
        <f t="shared" ca="1" si="199"/>
        <v/>
      </c>
      <c r="CN108" s="74" t="str">
        <f t="shared" ca="1" si="200"/>
        <v/>
      </c>
      <c r="CO108" s="74" t="str">
        <f t="shared" ca="1" si="201"/>
        <v/>
      </c>
      <c r="CQ108" s="74" t="str">
        <f t="shared" ca="1" si="202"/>
        <v/>
      </c>
      <c r="CR108" s="74" t="str">
        <f t="shared" ca="1" si="203"/>
        <v/>
      </c>
      <c r="CS108" s="74" t="str">
        <f t="shared" ca="1" si="204"/>
        <v/>
      </c>
      <c r="CT108" s="74" t="str">
        <f t="shared" ca="1" si="205"/>
        <v/>
      </c>
      <c r="CU108" s="74" t="str">
        <f t="shared" ca="1" si="206"/>
        <v/>
      </c>
      <c r="CV108" s="74" t="str">
        <f t="shared" ca="1" si="207"/>
        <v/>
      </c>
      <c r="CW108" s="74" t="str">
        <f t="shared" ca="1" si="208"/>
        <v/>
      </c>
      <c r="CX108" s="74" t="str">
        <f t="shared" ca="1" si="209"/>
        <v/>
      </c>
      <c r="CY108" s="74" t="str">
        <f t="shared" ca="1" si="210"/>
        <v/>
      </c>
      <c r="CZ108" s="74" t="str">
        <f t="shared" ca="1" si="211"/>
        <v/>
      </c>
      <c r="DA108" s="74" t="str">
        <f t="shared" ca="1" si="212"/>
        <v/>
      </c>
      <c r="DB108" s="74" t="str">
        <f t="shared" ca="1" si="213"/>
        <v/>
      </c>
      <c r="DD108" s="74" t="str">
        <f t="shared" ca="1" si="214"/>
        <v/>
      </c>
      <c r="DE108" s="74" t="str">
        <f t="shared" ca="1" si="215"/>
        <v/>
      </c>
      <c r="DF108" s="74" t="str">
        <f t="shared" ca="1" si="216"/>
        <v/>
      </c>
      <c r="DG108" s="74" t="str">
        <f t="shared" ca="1" si="217"/>
        <v/>
      </c>
      <c r="DH108" s="74" t="str">
        <f t="shared" ca="1" si="218"/>
        <v/>
      </c>
      <c r="DI108" s="74" t="str">
        <f t="shared" ca="1" si="219"/>
        <v/>
      </c>
      <c r="DJ108" s="74" t="str">
        <f t="shared" ca="1" si="220"/>
        <v/>
      </c>
      <c r="DK108" s="74" t="str">
        <f t="shared" ca="1" si="221"/>
        <v/>
      </c>
      <c r="DL108" s="74" t="str">
        <f t="shared" ca="1" si="222"/>
        <v/>
      </c>
      <c r="DM108" s="74" t="str">
        <f t="shared" ca="1" si="223"/>
        <v/>
      </c>
      <c r="DN108" s="74" t="str">
        <f t="shared" ca="1" si="224"/>
        <v/>
      </c>
      <c r="DO108" s="74" t="str">
        <f t="shared" ca="1" si="225"/>
        <v/>
      </c>
      <c r="DQ108" s="74" t="str">
        <f t="shared" ca="1" si="226"/>
        <v/>
      </c>
      <c r="DS108" s="74" t="str">
        <f t="shared" ca="1" si="227"/>
        <v/>
      </c>
      <c r="DT108" s="74" t="str">
        <f t="shared" ca="1" si="228"/>
        <v/>
      </c>
      <c r="DV108" s="525" t="str">
        <f t="shared" ca="1" si="229"/>
        <v/>
      </c>
      <c r="DW108" s="74" t="str">
        <f t="shared" ca="1" si="230"/>
        <v/>
      </c>
      <c r="DX108" s="485" t="str">
        <f t="shared" ca="1" si="231"/>
        <v/>
      </c>
      <c r="DY108" s="74" t="str">
        <f t="shared" ca="1" si="232"/>
        <v/>
      </c>
      <c r="DZ108" s="74" t="str">
        <f t="shared" ca="1" si="233"/>
        <v/>
      </c>
      <c r="EA108" s="74" t="str">
        <f t="shared" ca="1" si="234"/>
        <v/>
      </c>
      <c r="EC108" s="74" t="str">
        <f t="shared" ca="1" si="235"/>
        <v/>
      </c>
      <c r="ED108" s="74" t="str">
        <f t="shared" ca="1" si="236"/>
        <v/>
      </c>
      <c r="EE108" s="74" t="str">
        <f t="shared" ca="1" si="237"/>
        <v/>
      </c>
      <c r="EG108" s="479" t="str">
        <f ca="1">IF(V108=1,"",IF(LOG入力!BH108&gt;0,0,IF(CG108="★",0,IF(R108=1,0,IF(N108=0,0,1)))))</f>
        <v/>
      </c>
      <c r="EH108" s="483" t="str">
        <f t="shared" ca="1" si="238"/>
        <v/>
      </c>
      <c r="EI108" s="483" t="str">
        <f t="shared" ca="1" si="239"/>
        <v/>
      </c>
      <c r="EJ108" s="483" t="str">
        <f t="shared" ca="1" si="240"/>
        <v/>
      </c>
      <c r="EL108" s="71">
        <f t="shared" ca="1" si="241"/>
        <v>0</v>
      </c>
      <c r="EM108" s="6">
        <f t="shared" ca="1" si="242"/>
        <v>0</v>
      </c>
      <c r="EN108" s="6" t="str">
        <f t="shared" ca="1" si="243"/>
        <v/>
      </c>
      <c r="EO108" s="6">
        <f ca="1">IF(LOG入力!BH108&gt;0,0,IF(EM108=0,0,(IF(COUNTIF($EN$19:EN108,EN108)=1,IF($FS$3="N",1,IF(EH108=1,1,0))))))</f>
        <v>0</v>
      </c>
      <c r="EP108" s="6" t="str">
        <f ca="1">IF(LOG入力!BH108&gt;0,"",IF(EO108=1,$X108,""))</f>
        <v/>
      </c>
      <c r="EQ108" s="6" t="str">
        <f ca="1">IF(LOG入力!BH108&gt;0,"",IF(EO108=1,$Y108,""))</f>
        <v/>
      </c>
      <c r="ER108" s="520" t="str">
        <f ca="1">IF(LOG入力!BH108&gt;0,"",IF(COUNTIF($EP$19:$EP108,EP108)=1,EP108,""))</f>
        <v/>
      </c>
      <c r="ES108" s="520">
        <f ca="1">IF(LOG入力!BH108&gt;0,0,IF((EL108=1),IF(($ER108=""),0,1),0))</f>
        <v>0</v>
      </c>
      <c r="ET108" s="520" t="str">
        <f ca="1">IF(LOG入力!BH108&gt;0,"",IF(COUNTIF($EQ$19:EQ108,EQ108)=1,EQ108,""))</f>
        <v/>
      </c>
      <c r="EU108" s="539">
        <f ca="1">IF(LOG入力!BH108&gt;0,0,IF((EL108=1),IF(($ET108=""),0,1),0))</f>
        <v>0</v>
      </c>
      <c r="EV108" s="71">
        <f t="shared" ca="1" si="244"/>
        <v>0</v>
      </c>
      <c r="EW108" s="6">
        <f t="shared" ca="1" si="245"/>
        <v>0</v>
      </c>
      <c r="EX108" s="6" t="str">
        <f t="shared" ca="1" si="246"/>
        <v/>
      </c>
      <c r="EY108" s="6">
        <f ca="1">IF(LOG入力!BH108&gt;0,0,IF(EW108=0,0,(IF(COUNTIF($EX$19:EX108,EX108)=1,IF($FS$3="N",1,IF(EH108=1,1,0))))))</f>
        <v>0</v>
      </c>
      <c r="EZ108" s="6" t="str">
        <f ca="1">IF(LOG入力!BH108&gt;0,"",IF(EY108=1,$X108,""))</f>
        <v/>
      </c>
      <c r="FA108" s="6" t="str">
        <f ca="1">IF(LOG入力!BH108&gt;0,"",IF(EY108=1,$Y108,""))</f>
        <v/>
      </c>
      <c r="FB108" s="6" t="str">
        <f ca="1">IF(LOG入力!BH108&gt;0,"",IF(COUNTIF($EZ$19:$EZ108,EZ108)=1,EZ108,""))</f>
        <v/>
      </c>
      <c r="FC108" s="6">
        <f ca="1">IF(LOG入力!BH108&gt;0,0,IF((EV108=1),IF(($FB108=""),0,1),0))</f>
        <v>0</v>
      </c>
      <c r="FD108" s="6" t="str">
        <f ca="1">IF(LOG入力!BH108&gt;0,"",IF(COUNTIF($FA$19:FA108,FA108)=1,FA108,""))</f>
        <v/>
      </c>
      <c r="FE108" s="72">
        <f ca="1">IF(LOG入力!BH108&gt;0,0,IF((EV108=1),IF(($FD108=""),0,1),0))</f>
        <v>0</v>
      </c>
      <c r="FF108" s="71">
        <f t="shared" ca="1" si="247"/>
        <v>0</v>
      </c>
      <c r="FG108" s="6">
        <f t="shared" ca="1" si="248"/>
        <v>0</v>
      </c>
      <c r="FH108" s="6" t="str">
        <f t="shared" ca="1" si="249"/>
        <v/>
      </c>
      <c r="FI108" s="6">
        <f ca="1">IF(LOG入力!BH108&gt;0,0,IF(FG108=0,0,(IF(COUNTIF($FH$19:FH108,FH108)=1,IF($FS$3="N",1,IF(EH108=1,1,0))))))</f>
        <v>0</v>
      </c>
      <c r="FJ108" s="6" t="str">
        <f ca="1">IF(LOG入力!BH108&gt;0,"",IF(FI108=1,$X108,""))</f>
        <v/>
      </c>
      <c r="FK108" s="6" t="str">
        <f ca="1">IF(LOG入力!BH108&gt;0,"",IF(FI108=1,$Y108,""))</f>
        <v/>
      </c>
      <c r="FL108" s="6" t="str">
        <f ca="1">IF(LOG入力!BH108&gt;0,"",IF(COUNTIF($FJ$19:$FJ108,FJ108)=1,FJ108,""))</f>
        <v/>
      </c>
      <c r="FM108" s="6">
        <f ca="1">IF(LOG入力!BH108&gt;0,0,IF((FF108=1),IF(($FL108=""),0,1),0))</f>
        <v>0</v>
      </c>
      <c r="FN108" s="6" t="str">
        <f ca="1">IF(LOG入力!BH108&gt;0,"",IF(COUNTIF($FK$19:FK108,FK108)=1,FK108,""))</f>
        <v/>
      </c>
      <c r="FO108" s="72">
        <f ca="1">IF(LOG入力!BH108&gt;0,0,IF((FF108=1),IF(($FN108=""),0,1),0))</f>
        <v>0</v>
      </c>
      <c r="FP108" s="71">
        <f t="shared" ca="1" si="250"/>
        <v>0</v>
      </c>
      <c r="FQ108" s="6">
        <f t="shared" ca="1" si="251"/>
        <v>0</v>
      </c>
      <c r="FR108" s="6" t="str">
        <f t="shared" ca="1" si="252"/>
        <v/>
      </c>
      <c r="FS108" s="6">
        <f ca="1">IF(LOG入力!BH108&gt;0,0,IF(FQ108=0,0,(IF(COUNTIF($FR$19:FR108,FR108)=1,IF($FS$3="N",1,IF(EH108=1,1,0))))))</f>
        <v>0</v>
      </c>
      <c r="FT108" s="6" t="str">
        <f ca="1">IF(LOG入力!BH108&gt;0,"",IF(FS108=1,$X108,""))</f>
        <v/>
      </c>
      <c r="FU108" s="6" t="str">
        <f ca="1">IF(LOG入力!BH108&gt;0,"",IF(FS108=1,$Y108,""))</f>
        <v/>
      </c>
      <c r="FV108" s="6" t="str">
        <f ca="1">IF(LOG入力!BH108&gt;0,"",IF(COUNTIF($FT$19:$FT108,FT108)=1,FT108,""))</f>
        <v/>
      </c>
      <c r="FW108" s="6">
        <f ca="1">IF(LOG入力!BH108&gt;0,0,IF((FP108=1),IF(($FV108=""),0,1),0))</f>
        <v>0</v>
      </c>
      <c r="FX108" s="6" t="str">
        <f ca="1">IF(LOG入力!BH108&gt;0,"",IF(COUNTIF($FU$19:FU108,FU108)=1,FU108,""))</f>
        <v/>
      </c>
      <c r="FY108" s="72">
        <f ca="1">IF(LOG入力!BH108&gt;0,0,IF((FP108=1),IF(($FX108=""),0,1),0))</f>
        <v>0</v>
      </c>
      <c r="FZ108" s="71">
        <f t="shared" ca="1" si="253"/>
        <v>0</v>
      </c>
      <c r="GA108" s="6">
        <f t="shared" ca="1" si="254"/>
        <v>0</v>
      </c>
      <c r="GB108" s="6" t="str">
        <f t="shared" ca="1" si="255"/>
        <v/>
      </c>
      <c r="GC108" s="6">
        <f ca="1">IF(LOG入力!BH108&gt;0,0,IF(GA108=0,0,(IF(COUNTIF($GB$19:GB108,GB108)=1,IF($FS$3="N",1,IF(EH108=1,1,0))))))</f>
        <v>0</v>
      </c>
      <c r="GD108" s="6" t="str">
        <f ca="1">IF(LOG入力!BH108&gt;0,"",IF(GC108=1,$X108,""))</f>
        <v/>
      </c>
      <c r="GE108" s="6" t="str">
        <f ca="1">IF(LOG入力!BH108&gt;0,"",IF(GC108=1,$Y108,""))</f>
        <v/>
      </c>
      <c r="GF108" s="6" t="str">
        <f ca="1">IF(LOG入力!BH108&gt;0,"",IF(COUNTIF($GD$19:$GD108,GD108)=1,GD108,""))</f>
        <v/>
      </c>
      <c r="GG108" s="6">
        <f ca="1">IF(LOG入力!BH108&gt;0,0,IF((FZ108=1),IF(($GF108=""),0,1),0))</f>
        <v>0</v>
      </c>
      <c r="GH108" s="6" t="str">
        <f ca="1">IF(LOG入力!BH108&gt;0,"",IF(COUNTIF($GE$19:GE108,GE108)=1,GE108,""))</f>
        <v/>
      </c>
      <c r="GI108" s="72">
        <f ca="1">IF(LOG入力!BH108&gt;0,0,IF((FZ108=1),IF(($GH108=""),0,1),0))</f>
        <v>0</v>
      </c>
      <c r="GK108" s="455" t="str">
        <f ca="1">IF(V108=1,"",IF(LEN(LOG入力!AS108)=0,"",LOG入力!AS108))</f>
        <v/>
      </c>
      <c r="GL108" s="378" t="str">
        <f t="shared" ca="1" si="256"/>
        <v/>
      </c>
      <c r="GM108" s="378" t="str">
        <f t="shared" ca="1" si="257"/>
        <v/>
      </c>
      <c r="GN108" s="74" t="str">
        <f t="shared" ca="1" si="258"/>
        <v/>
      </c>
      <c r="GO108" s="74" t="str">
        <f t="shared" ca="1" si="259"/>
        <v/>
      </c>
      <c r="GQ108" s="74" t="str">
        <f t="shared" ca="1" si="260"/>
        <v/>
      </c>
      <c r="GR108" s="74" t="str">
        <f t="shared" ca="1" si="261"/>
        <v/>
      </c>
      <c r="GS108" s="74" t="str">
        <f t="shared" ca="1" si="262"/>
        <v/>
      </c>
      <c r="GT108" s="74" t="str">
        <f t="shared" ca="1" si="263"/>
        <v/>
      </c>
      <c r="GU108" s="74" t="str">
        <f t="shared" ca="1" si="264"/>
        <v/>
      </c>
      <c r="GV108" s="74" t="str">
        <f t="shared" ca="1" si="265"/>
        <v/>
      </c>
      <c r="GX108" s="74" t="str">
        <f t="shared" ca="1" si="266"/>
        <v/>
      </c>
      <c r="GY108" s="74" t="str">
        <f t="shared" ca="1" si="267"/>
        <v/>
      </c>
      <c r="GZ108" s="74" t="str">
        <f ca="1">IF(V108=1,"",IF(LOG入力!BH108&gt;0,0,IF(GY108=0,0,IF((VALUE((TYPE(VALUE(J108)))))=16,0,IF(VALUE(J108)&lt;60,1,IF(VALUE(J108)&lt;100,0,IF(VALUE(J108)&lt;600,2,0)))))))</f>
        <v/>
      </c>
      <c r="HA108" s="74" t="str">
        <f t="shared" ca="1" si="268"/>
        <v/>
      </c>
      <c r="HB108" s="74" t="str">
        <f ca="1">IF(V108=1,"",IF(LOG入力!BH108&gt;0,0,IF(HA108=0,0,IF((VALUE((TYPE(VALUE(L108)))))=16,0,IF(VALUE(L108)&lt;60,1,IF(VALUE(L108)&lt;100,0,IF(VALUE(L108)&lt;600,2,0)))))))</f>
        <v/>
      </c>
      <c r="HD108" s="74" t="str">
        <f t="shared" ca="1" si="269"/>
        <v/>
      </c>
      <c r="HF108" s="74" t="str">
        <f t="shared" ca="1" si="270"/>
        <v/>
      </c>
      <c r="HG108" s="74" t="str">
        <f t="shared" ca="1" si="271"/>
        <v/>
      </c>
      <c r="HH108" s="74" t="str">
        <f t="shared" ca="1" si="272"/>
        <v/>
      </c>
      <c r="HI108" s="74" t="str">
        <f t="shared" ca="1" si="273"/>
        <v/>
      </c>
      <c r="HJ108" s="74" t="str">
        <f t="shared" ca="1" si="274"/>
        <v/>
      </c>
      <c r="HK108" s="74" t="str">
        <f t="shared" ca="1" si="275"/>
        <v/>
      </c>
      <c r="HL108" s="74" t="str">
        <f t="shared" ca="1" si="276"/>
        <v/>
      </c>
      <c r="HM108" s="74" t="str">
        <f t="shared" ca="1" si="277"/>
        <v/>
      </c>
      <c r="HN108" s="74" t="str">
        <f t="shared" ca="1" si="278"/>
        <v/>
      </c>
      <c r="HO108" s="529" t="str">
        <f t="shared" ca="1" si="279"/>
        <v/>
      </c>
      <c r="HP108" s="74" t="str">
        <f t="shared" ca="1" si="280"/>
        <v/>
      </c>
      <c r="HQ108" s="74" t="str">
        <f t="shared" ca="1" si="281"/>
        <v/>
      </c>
      <c r="HR108" s="74" t="str">
        <f t="shared" ca="1" si="282"/>
        <v/>
      </c>
      <c r="HS108" s="74" t="str">
        <f t="shared" ca="1" si="283"/>
        <v/>
      </c>
      <c r="HT108" s="74" t="str">
        <f ca="1">IF(V108=1,"",IF(LOG入力!BH108&gt;0,0,IF(DV108=1,0,IF(N108="0",0,IF(SUM(HD108:HS108)&gt;0,1,0)))))</f>
        <v/>
      </c>
    </row>
    <row r="109" spans="1:228" x14ac:dyDescent="0.15">
      <c r="A109" s="5"/>
      <c r="B109" s="560" t="str">
        <f t="shared" ca="1" si="142"/>
        <v/>
      </c>
      <c r="C109" s="562" t="str">
        <f ca="1">LOG入力!AP109</f>
        <v/>
      </c>
      <c r="D109" s="562" t="str">
        <f ca="1">LOG入力!AQ109</f>
        <v/>
      </c>
      <c r="E109" s="562" t="str">
        <f ca="1">LOG入力!AR109</f>
        <v/>
      </c>
      <c r="F109" s="563" t="str">
        <f t="shared" ca="1" si="143"/>
        <v/>
      </c>
      <c r="G109" s="582" t="str">
        <f ca="1">LOG入力!AT109</f>
        <v/>
      </c>
      <c r="H109" s="507" t="str">
        <f ca="1">LOG入力!AU109</f>
        <v/>
      </c>
      <c r="I109" s="507" t="str">
        <f ca="1">LOG入力!AV109</f>
        <v/>
      </c>
      <c r="J109" s="583" t="str">
        <f ca="1">LOG入力!AW109</f>
        <v/>
      </c>
      <c r="K109" s="584" t="str">
        <f ca="1">LOG入力!BJ109</f>
        <v/>
      </c>
      <c r="L109" s="583" t="str">
        <f ca="1">LOG入力!AY109</f>
        <v/>
      </c>
      <c r="M109" s="566" t="str">
        <f ca="1">LOG入力!BK109</f>
        <v/>
      </c>
      <c r="N109" s="567" t="str">
        <f ca="1">IF(V109=1,"",IF(LOG入力!AJ109=1,"1",LOG入力!BA109))</f>
        <v/>
      </c>
      <c r="O109" s="568" t="str">
        <f ca="1">IF(V109=1,"",IF(LEN(LOG入力!O109)=0,"",LOG入力!O109))</f>
        <v/>
      </c>
      <c r="P109" s="569" t="str">
        <f ca="1">IF(V109=1,"",IF($AA$4=1,"",IF(LOG入力!BG109=1,"",CONCATENATE($ER109,$FB109,$FL109,$FV109,$GF109))))</f>
        <v/>
      </c>
      <c r="Q109" s="569" t="str">
        <f ca="1">IF(V109=1,"",IF($AA$4=1,"",IF(LOG入力!BG109=1,"",CONCATENATE($ET109,$FD109,$FN109,$FX109,$GH109))))</f>
        <v/>
      </c>
      <c r="R109" s="292" t="str">
        <f ca="1">IF(V109=1,"",IF($AA$4=1,"",IF(LOG入力!BH109&gt;0,0,AA109)))</f>
        <v/>
      </c>
      <c r="S109" s="293" t="str">
        <f t="shared" ca="1" si="144"/>
        <v/>
      </c>
      <c r="T109" s="29"/>
      <c r="U109" s="38"/>
      <c r="V109" s="196">
        <f ca="1">LOG入力!AN109</f>
        <v>1</v>
      </c>
      <c r="W109" s="38"/>
      <c r="X109" s="516" t="str">
        <f t="shared" ca="1" si="145"/>
        <v/>
      </c>
      <c r="Y109" s="515" t="str">
        <f t="shared" ca="1" si="146"/>
        <v/>
      </c>
      <c r="Z109" s="518" t="str">
        <f t="shared" ca="1" si="147"/>
        <v/>
      </c>
      <c r="AA109" s="574" t="str">
        <f t="shared" ca="1" si="148"/>
        <v/>
      </c>
      <c r="AC109" s="6" t="str">
        <f t="shared" ca="1" si="149"/>
        <v/>
      </c>
      <c r="AD109" s="6" t="str">
        <f t="shared" ca="1" si="150"/>
        <v/>
      </c>
      <c r="AE109" s="6" t="str">
        <f t="shared" ca="1" si="151"/>
        <v/>
      </c>
      <c r="AF109" s="6" t="str">
        <f t="shared" ca="1" si="152"/>
        <v/>
      </c>
      <c r="AG109" s="6" t="str">
        <f t="shared" ca="1" si="153"/>
        <v/>
      </c>
      <c r="AH109" s="6" t="str">
        <f t="shared" ca="1" si="154"/>
        <v/>
      </c>
      <c r="AI109" s="6" t="str">
        <f t="shared" ca="1" si="155"/>
        <v/>
      </c>
      <c r="AJ109" s="6" t="str">
        <f t="shared" ca="1" si="156"/>
        <v/>
      </c>
      <c r="AK109" s="6" t="str">
        <f t="shared" ca="1" si="157"/>
        <v/>
      </c>
      <c r="AL109" s="6" t="str">
        <f t="shared" ca="1" si="158"/>
        <v/>
      </c>
      <c r="AM109" s="6" t="str">
        <f t="shared" ca="1" si="159"/>
        <v/>
      </c>
      <c r="AN109" s="6" t="str">
        <f t="shared" ca="1" si="160"/>
        <v/>
      </c>
      <c r="AO109" s="6" t="str">
        <f t="shared" ca="1" si="161"/>
        <v/>
      </c>
      <c r="AP109" s="6" t="str">
        <f t="shared" ca="1" si="162"/>
        <v/>
      </c>
      <c r="AQ109" s="6" t="str">
        <f t="shared" ca="1" si="163"/>
        <v/>
      </c>
      <c r="AR109" s="6" t="str">
        <f t="shared" ca="1" si="164"/>
        <v/>
      </c>
      <c r="AS109" s="6" t="str">
        <f t="shared" ca="1" si="165"/>
        <v/>
      </c>
      <c r="AT109" s="6" t="str">
        <f t="shared" ca="1" si="166"/>
        <v/>
      </c>
      <c r="AU109" s="6" t="str">
        <f t="shared" ca="1" si="167"/>
        <v/>
      </c>
      <c r="AV109" s="6" t="str">
        <f t="shared" ca="1" si="168"/>
        <v/>
      </c>
      <c r="AW109" s="6" t="str">
        <f t="shared" ca="1" si="169"/>
        <v/>
      </c>
      <c r="AY109" s="6" t="str">
        <f t="shared" ca="1" si="170"/>
        <v/>
      </c>
      <c r="AZ109" s="6" t="str">
        <f t="shared" ca="1" si="171"/>
        <v/>
      </c>
      <c r="BA109" s="6" t="str">
        <f t="shared" ca="1" si="172"/>
        <v/>
      </c>
      <c r="BB109" s="6" t="str">
        <f t="shared" ca="1" si="173"/>
        <v/>
      </c>
      <c r="BC109" s="6" t="str">
        <f t="shared" ca="1" si="174"/>
        <v/>
      </c>
      <c r="BD109" s="6" t="str">
        <f t="shared" ca="1" si="175"/>
        <v/>
      </c>
      <c r="BE109" s="6" t="str">
        <f t="shared" ca="1" si="176"/>
        <v/>
      </c>
      <c r="BF109" s="6" t="str">
        <f t="shared" ca="1" si="177"/>
        <v/>
      </c>
      <c r="BG109" s="6" t="str">
        <f t="shared" ca="1" si="178"/>
        <v/>
      </c>
      <c r="BH109" s="6" t="str">
        <f t="shared" ca="1" si="179"/>
        <v/>
      </c>
      <c r="BI109" s="6" t="str">
        <f t="shared" ca="1" si="180"/>
        <v/>
      </c>
      <c r="BJ109" s="6" t="str">
        <f t="shared" ca="1" si="181"/>
        <v/>
      </c>
      <c r="BK109" s="6" t="str">
        <f t="shared" ca="1" si="182"/>
        <v/>
      </c>
      <c r="BL109" s="6" t="str">
        <f t="shared" ca="1" si="183"/>
        <v/>
      </c>
      <c r="BM109" s="6" t="str">
        <f t="shared" ca="1" si="184"/>
        <v/>
      </c>
      <c r="BN109" s="6" t="str">
        <f t="shared" ca="1" si="185"/>
        <v/>
      </c>
      <c r="BO109" s="6" t="str">
        <f t="shared" ca="1" si="186"/>
        <v/>
      </c>
      <c r="BP109" s="6" t="str">
        <f t="shared" ca="1" si="187"/>
        <v/>
      </c>
      <c r="BQ109" s="6" t="str">
        <f t="shared" ca="1" si="188"/>
        <v/>
      </c>
      <c r="BR109" s="6" t="str">
        <f t="shared" ca="1" si="189"/>
        <v/>
      </c>
      <c r="BS109" s="6" t="str">
        <f t="shared" ca="1" si="190"/>
        <v/>
      </c>
      <c r="BU109" s="6" t="str">
        <f t="shared" ca="1" si="191"/>
        <v/>
      </c>
      <c r="BW109" s="515" t="str">
        <f t="shared" ca="1" si="192"/>
        <v/>
      </c>
      <c r="BX109" s="515">
        <f t="shared" ca="1" si="193"/>
        <v>0</v>
      </c>
      <c r="BY109" s="515" t="str">
        <f t="shared" ca="1" si="194"/>
        <v/>
      </c>
      <c r="CA109" s="6">
        <f t="shared" ca="1" si="195"/>
        <v>1</v>
      </c>
      <c r="CC109" s="523" t="str">
        <f t="shared" ca="1" si="196"/>
        <v/>
      </c>
      <c r="CE109" s="6" t="str">
        <f t="shared" ca="1" si="197"/>
        <v/>
      </c>
      <c r="CG109" s="524" t="str">
        <f ca="1">IF(V109=1,"",IF($AA$4=1,"",IF(LOG入力!BH109&gt;0,"",IF(N109=0,"",IF(HT109=0,"","★")))))</f>
        <v/>
      </c>
      <c r="CI109" s="74" t="str">
        <f t="shared" ca="1" si="198"/>
        <v/>
      </c>
      <c r="CK109" s="525" t="str">
        <f ca="1">IF(V109=1,"",IF(LOG入力!BH109&gt;0,1,0))</f>
        <v/>
      </c>
      <c r="CL109" s="74" t="str">
        <f t="shared" ca="1" si="199"/>
        <v/>
      </c>
      <c r="CN109" s="74" t="str">
        <f t="shared" ca="1" si="200"/>
        <v/>
      </c>
      <c r="CO109" s="74" t="str">
        <f t="shared" ca="1" si="201"/>
        <v/>
      </c>
      <c r="CQ109" s="74" t="str">
        <f t="shared" ca="1" si="202"/>
        <v/>
      </c>
      <c r="CR109" s="74" t="str">
        <f t="shared" ca="1" si="203"/>
        <v/>
      </c>
      <c r="CS109" s="74" t="str">
        <f t="shared" ca="1" si="204"/>
        <v/>
      </c>
      <c r="CT109" s="74" t="str">
        <f t="shared" ca="1" si="205"/>
        <v/>
      </c>
      <c r="CU109" s="74" t="str">
        <f t="shared" ca="1" si="206"/>
        <v/>
      </c>
      <c r="CV109" s="74" t="str">
        <f t="shared" ca="1" si="207"/>
        <v/>
      </c>
      <c r="CW109" s="74" t="str">
        <f t="shared" ca="1" si="208"/>
        <v/>
      </c>
      <c r="CX109" s="74" t="str">
        <f t="shared" ca="1" si="209"/>
        <v/>
      </c>
      <c r="CY109" s="74" t="str">
        <f t="shared" ca="1" si="210"/>
        <v/>
      </c>
      <c r="CZ109" s="74" t="str">
        <f t="shared" ca="1" si="211"/>
        <v/>
      </c>
      <c r="DA109" s="74" t="str">
        <f t="shared" ca="1" si="212"/>
        <v/>
      </c>
      <c r="DB109" s="74" t="str">
        <f t="shared" ca="1" si="213"/>
        <v/>
      </c>
      <c r="DD109" s="74" t="str">
        <f t="shared" ca="1" si="214"/>
        <v/>
      </c>
      <c r="DE109" s="74" t="str">
        <f t="shared" ca="1" si="215"/>
        <v/>
      </c>
      <c r="DF109" s="74" t="str">
        <f t="shared" ca="1" si="216"/>
        <v/>
      </c>
      <c r="DG109" s="74" t="str">
        <f t="shared" ca="1" si="217"/>
        <v/>
      </c>
      <c r="DH109" s="74" t="str">
        <f t="shared" ca="1" si="218"/>
        <v/>
      </c>
      <c r="DI109" s="74" t="str">
        <f t="shared" ca="1" si="219"/>
        <v/>
      </c>
      <c r="DJ109" s="74" t="str">
        <f t="shared" ca="1" si="220"/>
        <v/>
      </c>
      <c r="DK109" s="74" t="str">
        <f t="shared" ca="1" si="221"/>
        <v/>
      </c>
      <c r="DL109" s="74" t="str">
        <f t="shared" ca="1" si="222"/>
        <v/>
      </c>
      <c r="DM109" s="74" t="str">
        <f t="shared" ca="1" si="223"/>
        <v/>
      </c>
      <c r="DN109" s="74" t="str">
        <f t="shared" ca="1" si="224"/>
        <v/>
      </c>
      <c r="DO109" s="74" t="str">
        <f t="shared" ca="1" si="225"/>
        <v/>
      </c>
      <c r="DQ109" s="74" t="str">
        <f t="shared" ca="1" si="226"/>
        <v/>
      </c>
      <c r="DS109" s="74" t="str">
        <f t="shared" ca="1" si="227"/>
        <v/>
      </c>
      <c r="DT109" s="74" t="str">
        <f t="shared" ca="1" si="228"/>
        <v/>
      </c>
      <c r="DV109" s="525" t="str">
        <f t="shared" ca="1" si="229"/>
        <v/>
      </c>
      <c r="DW109" s="74" t="str">
        <f t="shared" ca="1" si="230"/>
        <v/>
      </c>
      <c r="DX109" s="485" t="str">
        <f t="shared" ca="1" si="231"/>
        <v/>
      </c>
      <c r="DY109" s="74" t="str">
        <f t="shared" ca="1" si="232"/>
        <v/>
      </c>
      <c r="DZ109" s="74" t="str">
        <f t="shared" ca="1" si="233"/>
        <v/>
      </c>
      <c r="EA109" s="74" t="str">
        <f t="shared" ca="1" si="234"/>
        <v/>
      </c>
      <c r="EC109" s="74" t="str">
        <f t="shared" ca="1" si="235"/>
        <v/>
      </c>
      <c r="ED109" s="74" t="str">
        <f t="shared" ca="1" si="236"/>
        <v/>
      </c>
      <c r="EE109" s="74" t="str">
        <f t="shared" ca="1" si="237"/>
        <v/>
      </c>
      <c r="EG109" s="479" t="str">
        <f ca="1">IF(V109=1,"",IF(LOG入力!BH109&gt;0,0,IF(CG109="★",0,IF(R109=1,0,IF(N109=0,0,1)))))</f>
        <v/>
      </c>
      <c r="EH109" s="483" t="str">
        <f t="shared" ca="1" si="238"/>
        <v/>
      </c>
      <c r="EI109" s="483" t="str">
        <f t="shared" ca="1" si="239"/>
        <v/>
      </c>
      <c r="EJ109" s="483" t="str">
        <f t="shared" ca="1" si="240"/>
        <v/>
      </c>
      <c r="EL109" s="71">
        <f t="shared" ca="1" si="241"/>
        <v>0</v>
      </c>
      <c r="EM109" s="6">
        <f t="shared" ca="1" si="242"/>
        <v>0</v>
      </c>
      <c r="EN109" s="6" t="str">
        <f t="shared" ca="1" si="243"/>
        <v/>
      </c>
      <c r="EO109" s="6">
        <f ca="1">IF(LOG入力!BH109&gt;0,0,IF(EM109=0,0,(IF(COUNTIF($EN$19:EN109,EN109)=1,IF($FS$3="N",1,IF(EH109=1,1,0))))))</f>
        <v>0</v>
      </c>
      <c r="EP109" s="6" t="str">
        <f ca="1">IF(LOG入力!BH109&gt;0,"",IF(EO109=1,$X109,""))</f>
        <v/>
      </c>
      <c r="EQ109" s="6" t="str">
        <f ca="1">IF(LOG入力!BH109&gt;0,"",IF(EO109=1,$Y109,""))</f>
        <v/>
      </c>
      <c r="ER109" s="520" t="str">
        <f ca="1">IF(LOG入力!BH109&gt;0,"",IF(COUNTIF($EP$19:$EP109,EP109)=1,EP109,""))</f>
        <v/>
      </c>
      <c r="ES109" s="520">
        <f ca="1">IF(LOG入力!BH109&gt;0,0,IF((EL109=1),IF(($ER109=""),0,1),0))</f>
        <v>0</v>
      </c>
      <c r="ET109" s="520" t="str">
        <f ca="1">IF(LOG入力!BH109&gt;0,"",IF(COUNTIF($EQ$19:EQ109,EQ109)=1,EQ109,""))</f>
        <v/>
      </c>
      <c r="EU109" s="539">
        <f ca="1">IF(LOG入力!BH109&gt;0,0,IF((EL109=1),IF(($ET109=""),0,1),0))</f>
        <v>0</v>
      </c>
      <c r="EV109" s="71">
        <f t="shared" ca="1" si="244"/>
        <v>0</v>
      </c>
      <c r="EW109" s="6">
        <f t="shared" ca="1" si="245"/>
        <v>0</v>
      </c>
      <c r="EX109" s="6" t="str">
        <f t="shared" ca="1" si="246"/>
        <v/>
      </c>
      <c r="EY109" s="6">
        <f ca="1">IF(LOG入力!BH109&gt;0,0,IF(EW109=0,0,(IF(COUNTIF($EX$19:EX109,EX109)=1,IF($FS$3="N",1,IF(EH109=1,1,0))))))</f>
        <v>0</v>
      </c>
      <c r="EZ109" s="6" t="str">
        <f ca="1">IF(LOG入力!BH109&gt;0,"",IF(EY109=1,$X109,""))</f>
        <v/>
      </c>
      <c r="FA109" s="6" t="str">
        <f ca="1">IF(LOG入力!BH109&gt;0,"",IF(EY109=1,$Y109,""))</f>
        <v/>
      </c>
      <c r="FB109" s="6" t="str">
        <f ca="1">IF(LOG入力!BH109&gt;0,"",IF(COUNTIF($EZ$19:$EZ109,EZ109)=1,EZ109,""))</f>
        <v/>
      </c>
      <c r="FC109" s="6">
        <f ca="1">IF(LOG入力!BH109&gt;0,0,IF((EV109=1),IF(($FB109=""),0,1),0))</f>
        <v>0</v>
      </c>
      <c r="FD109" s="6" t="str">
        <f ca="1">IF(LOG入力!BH109&gt;0,"",IF(COUNTIF($FA$19:FA109,FA109)=1,FA109,""))</f>
        <v/>
      </c>
      <c r="FE109" s="72">
        <f ca="1">IF(LOG入力!BH109&gt;0,0,IF((EV109=1),IF(($FD109=""),0,1),0))</f>
        <v>0</v>
      </c>
      <c r="FF109" s="71">
        <f t="shared" ca="1" si="247"/>
        <v>0</v>
      </c>
      <c r="FG109" s="6">
        <f t="shared" ca="1" si="248"/>
        <v>0</v>
      </c>
      <c r="FH109" s="6" t="str">
        <f t="shared" ca="1" si="249"/>
        <v/>
      </c>
      <c r="FI109" s="6">
        <f ca="1">IF(LOG入力!BH109&gt;0,0,IF(FG109=0,0,(IF(COUNTIF($FH$19:FH109,FH109)=1,IF($FS$3="N",1,IF(EH109=1,1,0))))))</f>
        <v>0</v>
      </c>
      <c r="FJ109" s="6" t="str">
        <f ca="1">IF(LOG入力!BH109&gt;0,"",IF(FI109=1,$X109,""))</f>
        <v/>
      </c>
      <c r="FK109" s="6" t="str">
        <f ca="1">IF(LOG入力!BH109&gt;0,"",IF(FI109=1,$Y109,""))</f>
        <v/>
      </c>
      <c r="FL109" s="6" t="str">
        <f ca="1">IF(LOG入力!BH109&gt;0,"",IF(COUNTIF($FJ$19:$FJ109,FJ109)=1,FJ109,""))</f>
        <v/>
      </c>
      <c r="FM109" s="6">
        <f ca="1">IF(LOG入力!BH109&gt;0,0,IF((FF109=1),IF(($FL109=""),0,1),0))</f>
        <v>0</v>
      </c>
      <c r="FN109" s="6" t="str">
        <f ca="1">IF(LOG入力!BH109&gt;0,"",IF(COUNTIF($FK$19:FK109,FK109)=1,FK109,""))</f>
        <v/>
      </c>
      <c r="FO109" s="72">
        <f ca="1">IF(LOG入力!BH109&gt;0,0,IF((FF109=1),IF(($FN109=""),0,1),0))</f>
        <v>0</v>
      </c>
      <c r="FP109" s="71">
        <f t="shared" ca="1" si="250"/>
        <v>0</v>
      </c>
      <c r="FQ109" s="6">
        <f t="shared" ca="1" si="251"/>
        <v>0</v>
      </c>
      <c r="FR109" s="6" t="str">
        <f t="shared" ca="1" si="252"/>
        <v/>
      </c>
      <c r="FS109" s="6">
        <f ca="1">IF(LOG入力!BH109&gt;0,0,IF(FQ109=0,0,(IF(COUNTIF($FR$19:FR109,FR109)=1,IF($FS$3="N",1,IF(EH109=1,1,0))))))</f>
        <v>0</v>
      </c>
      <c r="FT109" s="6" t="str">
        <f ca="1">IF(LOG入力!BH109&gt;0,"",IF(FS109=1,$X109,""))</f>
        <v/>
      </c>
      <c r="FU109" s="6" t="str">
        <f ca="1">IF(LOG入力!BH109&gt;0,"",IF(FS109=1,$Y109,""))</f>
        <v/>
      </c>
      <c r="FV109" s="6" t="str">
        <f ca="1">IF(LOG入力!BH109&gt;0,"",IF(COUNTIF($FT$19:$FT109,FT109)=1,FT109,""))</f>
        <v/>
      </c>
      <c r="FW109" s="6">
        <f ca="1">IF(LOG入力!BH109&gt;0,0,IF((FP109=1),IF(($FV109=""),0,1),0))</f>
        <v>0</v>
      </c>
      <c r="FX109" s="6" t="str">
        <f ca="1">IF(LOG入力!BH109&gt;0,"",IF(COUNTIF($FU$19:FU109,FU109)=1,FU109,""))</f>
        <v/>
      </c>
      <c r="FY109" s="72">
        <f ca="1">IF(LOG入力!BH109&gt;0,0,IF((FP109=1),IF(($FX109=""),0,1),0))</f>
        <v>0</v>
      </c>
      <c r="FZ109" s="71">
        <f t="shared" ca="1" si="253"/>
        <v>0</v>
      </c>
      <c r="GA109" s="6">
        <f t="shared" ca="1" si="254"/>
        <v>0</v>
      </c>
      <c r="GB109" s="6" t="str">
        <f t="shared" ca="1" si="255"/>
        <v/>
      </c>
      <c r="GC109" s="6">
        <f ca="1">IF(LOG入力!BH109&gt;0,0,IF(GA109=0,0,(IF(COUNTIF($GB$19:GB109,GB109)=1,IF($FS$3="N",1,IF(EH109=1,1,0))))))</f>
        <v>0</v>
      </c>
      <c r="GD109" s="6" t="str">
        <f ca="1">IF(LOG入力!BH109&gt;0,"",IF(GC109=1,$X109,""))</f>
        <v/>
      </c>
      <c r="GE109" s="6" t="str">
        <f ca="1">IF(LOG入力!BH109&gt;0,"",IF(GC109=1,$Y109,""))</f>
        <v/>
      </c>
      <c r="GF109" s="6" t="str">
        <f ca="1">IF(LOG入力!BH109&gt;0,"",IF(COUNTIF($GD$19:$GD109,GD109)=1,GD109,""))</f>
        <v/>
      </c>
      <c r="GG109" s="6">
        <f ca="1">IF(LOG入力!BH109&gt;0,0,IF((FZ109=1),IF(($GF109=""),0,1),0))</f>
        <v>0</v>
      </c>
      <c r="GH109" s="6" t="str">
        <f ca="1">IF(LOG入力!BH109&gt;0,"",IF(COUNTIF($GE$19:GE109,GE109)=1,GE109,""))</f>
        <v/>
      </c>
      <c r="GI109" s="72">
        <f ca="1">IF(LOG入力!BH109&gt;0,0,IF((FZ109=1),IF(($GH109=""),0,1),0))</f>
        <v>0</v>
      </c>
      <c r="GK109" s="455" t="str">
        <f ca="1">IF(V109=1,"",IF(LEN(LOG入力!AS109)=0,"",LOG入力!AS109))</f>
        <v/>
      </c>
      <c r="GL109" s="378" t="str">
        <f t="shared" ca="1" si="256"/>
        <v/>
      </c>
      <c r="GM109" s="378" t="str">
        <f t="shared" ca="1" si="257"/>
        <v/>
      </c>
      <c r="GN109" s="74" t="str">
        <f t="shared" ca="1" si="258"/>
        <v/>
      </c>
      <c r="GO109" s="74" t="str">
        <f t="shared" ca="1" si="259"/>
        <v/>
      </c>
      <c r="GQ109" s="74" t="str">
        <f t="shared" ca="1" si="260"/>
        <v/>
      </c>
      <c r="GR109" s="74" t="str">
        <f t="shared" ca="1" si="261"/>
        <v/>
      </c>
      <c r="GS109" s="74" t="str">
        <f t="shared" ca="1" si="262"/>
        <v/>
      </c>
      <c r="GT109" s="74" t="str">
        <f t="shared" ca="1" si="263"/>
        <v/>
      </c>
      <c r="GU109" s="74" t="str">
        <f t="shared" ca="1" si="264"/>
        <v/>
      </c>
      <c r="GV109" s="74" t="str">
        <f t="shared" ca="1" si="265"/>
        <v/>
      </c>
      <c r="GX109" s="74" t="str">
        <f t="shared" ca="1" si="266"/>
        <v/>
      </c>
      <c r="GY109" s="74" t="str">
        <f t="shared" ca="1" si="267"/>
        <v/>
      </c>
      <c r="GZ109" s="74" t="str">
        <f ca="1">IF(V109=1,"",IF(LOG入力!BH109&gt;0,0,IF(GY109=0,0,IF((VALUE((TYPE(VALUE(J109)))))=16,0,IF(VALUE(J109)&lt;60,1,IF(VALUE(J109)&lt;100,0,IF(VALUE(J109)&lt;600,2,0)))))))</f>
        <v/>
      </c>
      <c r="HA109" s="74" t="str">
        <f t="shared" ca="1" si="268"/>
        <v/>
      </c>
      <c r="HB109" s="74" t="str">
        <f ca="1">IF(V109=1,"",IF(LOG入力!BH109&gt;0,0,IF(HA109=0,0,IF((VALUE((TYPE(VALUE(L109)))))=16,0,IF(VALUE(L109)&lt;60,1,IF(VALUE(L109)&lt;100,0,IF(VALUE(L109)&lt;600,2,0)))))))</f>
        <v/>
      </c>
      <c r="HD109" s="74" t="str">
        <f t="shared" ca="1" si="269"/>
        <v/>
      </c>
      <c r="HF109" s="74" t="str">
        <f t="shared" ca="1" si="270"/>
        <v/>
      </c>
      <c r="HG109" s="74" t="str">
        <f t="shared" ca="1" si="271"/>
        <v/>
      </c>
      <c r="HH109" s="74" t="str">
        <f t="shared" ca="1" si="272"/>
        <v/>
      </c>
      <c r="HI109" s="74" t="str">
        <f t="shared" ca="1" si="273"/>
        <v/>
      </c>
      <c r="HJ109" s="74" t="str">
        <f t="shared" ca="1" si="274"/>
        <v/>
      </c>
      <c r="HK109" s="74" t="str">
        <f t="shared" ca="1" si="275"/>
        <v/>
      </c>
      <c r="HL109" s="74" t="str">
        <f t="shared" ca="1" si="276"/>
        <v/>
      </c>
      <c r="HM109" s="74" t="str">
        <f t="shared" ca="1" si="277"/>
        <v/>
      </c>
      <c r="HN109" s="74" t="str">
        <f t="shared" ca="1" si="278"/>
        <v/>
      </c>
      <c r="HO109" s="529" t="str">
        <f t="shared" ca="1" si="279"/>
        <v/>
      </c>
      <c r="HP109" s="74" t="str">
        <f t="shared" ca="1" si="280"/>
        <v/>
      </c>
      <c r="HQ109" s="74" t="str">
        <f t="shared" ca="1" si="281"/>
        <v/>
      </c>
      <c r="HR109" s="74" t="str">
        <f t="shared" ca="1" si="282"/>
        <v/>
      </c>
      <c r="HS109" s="74" t="str">
        <f t="shared" ca="1" si="283"/>
        <v/>
      </c>
      <c r="HT109" s="74" t="str">
        <f ca="1">IF(V109=1,"",IF(LOG入力!BH109&gt;0,0,IF(DV109=1,0,IF(N109="0",0,IF(SUM(HD109:HS109)&gt;0,1,0)))))</f>
        <v/>
      </c>
    </row>
    <row r="110" spans="1:228" x14ac:dyDescent="0.15">
      <c r="A110" s="5"/>
      <c r="B110" s="532" t="str">
        <f t="shared" ca="1" si="142"/>
        <v/>
      </c>
      <c r="C110" s="534" t="str">
        <f ca="1">LOG入力!AP110</f>
        <v/>
      </c>
      <c r="D110" s="534" t="str">
        <f ca="1">LOG入力!AQ110</f>
        <v/>
      </c>
      <c r="E110" s="534" t="str">
        <f ca="1">LOG入力!AR110</f>
        <v/>
      </c>
      <c r="F110" s="535" t="str">
        <f t="shared" ca="1" si="143"/>
        <v/>
      </c>
      <c r="G110" s="585" t="str">
        <f ca="1">LOG入力!AT110</f>
        <v/>
      </c>
      <c r="H110" s="542" t="str">
        <f ca="1">LOG入力!AU110</f>
        <v/>
      </c>
      <c r="I110" s="542" t="str">
        <f ca="1">LOG入力!AV110</f>
        <v/>
      </c>
      <c r="J110" s="577" t="str">
        <f ca="1">LOG入力!AW110</f>
        <v/>
      </c>
      <c r="K110" s="578" t="str">
        <f ca="1">LOG入力!BJ110</f>
        <v/>
      </c>
      <c r="L110" s="577" t="str">
        <f ca="1">LOG入力!AY110</f>
        <v/>
      </c>
      <c r="M110" s="545" t="str">
        <f ca="1">LOG入力!BK110</f>
        <v/>
      </c>
      <c r="N110" s="512" t="str">
        <f ca="1">IF(V110=1,"",IF(LOG入力!AJ110=1,"1",LOG入力!BA110))</f>
        <v/>
      </c>
      <c r="O110" s="538" t="str">
        <f ca="1">IF(V110=1,"",IF(LEN(LOG入力!O110)=0,"",LOG入力!O110))</f>
        <v/>
      </c>
      <c r="P110" s="291" t="str">
        <f ca="1">IF(V110=1,"",IF($AA$4=1,"",IF(LOG入力!BG110=1,"",CONCATENATE($ER110,$FB110,$FL110,$FV110,$GF110))))</f>
        <v/>
      </c>
      <c r="Q110" s="291" t="str">
        <f ca="1">IF(V110=1,"",IF($AA$4=1,"",IF(LOG入力!BG110=1,"",CONCATENATE($ET110,$FD110,$FN110,$FX110,$GH110))))</f>
        <v/>
      </c>
      <c r="R110" s="573" t="str">
        <f ca="1">IF(V110=1,"",IF($AA$4=1,"",IF(LOG入力!BH110&gt;0,0,AA110)))</f>
        <v/>
      </c>
      <c r="S110" s="293" t="str">
        <f t="shared" ca="1" si="144"/>
        <v/>
      </c>
      <c r="T110" s="29"/>
      <c r="U110" s="38"/>
      <c r="V110" s="196">
        <f ca="1">LOG入力!AN110</f>
        <v>1</v>
      </c>
      <c r="W110" s="38"/>
      <c r="X110" s="516" t="str">
        <f t="shared" ca="1" si="145"/>
        <v/>
      </c>
      <c r="Y110" s="515" t="str">
        <f t="shared" ca="1" si="146"/>
        <v/>
      </c>
      <c r="Z110" s="518" t="str">
        <f t="shared" ca="1" si="147"/>
        <v/>
      </c>
      <c r="AA110" s="574" t="str">
        <f t="shared" ca="1" si="148"/>
        <v/>
      </c>
      <c r="AC110" s="6" t="str">
        <f t="shared" ca="1" si="149"/>
        <v/>
      </c>
      <c r="AD110" s="6" t="str">
        <f t="shared" ca="1" si="150"/>
        <v/>
      </c>
      <c r="AE110" s="6" t="str">
        <f t="shared" ca="1" si="151"/>
        <v/>
      </c>
      <c r="AF110" s="6" t="str">
        <f t="shared" ca="1" si="152"/>
        <v/>
      </c>
      <c r="AG110" s="6" t="str">
        <f t="shared" ca="1" si="153"/>
        <v/>
      </c>
      <c r="AH110" s="6" t="str">
        <f t="shared" ca="1" si="154"/>
        <v/>
      </c>
      <c r="AI110" s="6" t="str">
        <f t="shared" ca="1" si="155"/>
        <v/>
      </c>
      <c r="AJ110" s="6" t="str">
        <f t="shared" ca="1" si="156"/>
        <v/>
      </c>
      <c r="AK110" s="6" t="str">
        <f t="shared" ca="1" si="157"/>
        <v/>
      </c>
      <c r="AL110" s="6" t="str">
        <f t="shared" ca="1" si="158"/>
        <v/>
      </c>
      <c r="AM110" s="6" t="str">
        <f t="shared" ca="1" si="159"/>
        <v/>
      </c>
      <c r="AN110" s="6" t="str">
        <f t="shared" ca="1" si="160"/>
        <v/>
      </c>
      <c r="AO110" s="6" t="str">
        <f t="shared" ca="1" si="161"/>
        <v/>
      </c>
      <c r="AP110" s="6" t="str">
        <f t="shared" ca="1" si="162"/>
        <v/>
      </c>
      <c r="AQ110" s="6" t="str">
        <f t="shared" ca="1" si="163"/>
        <v/>
      </c>
      <c r="AR110" s="6" t="str">
        <f t="shared" ca="1" si="164"/>
        <v/>
      </c>
      <c r="AS110" s="6" t="str">
        <f t="shared" ca="1" si="165"/>
        <v/>
      </c>
      <c r="AT110" s="6" t="str">
        <f t="shared" ca="1" si="166"/>
        <v/>
      </c>
      <c r="AU110" s="6" t="str">
        <f t="shared" ca="1" si="167"/>
        <v/>
      </c>
      <c r="AV110" s="6" t="str">
        <f t="shared" ca="1" si="168"/>
        <v/>
      </c>
      <c r="AW110" s="6" t="str">
        <f t="shared" ca="1" si="169"/>
        <v/>
      </c>
      <c r="AY110" s="6" t="str">
        <f t="shared" ca="1" si="170"/>
        <v/>
      </c>
      <c r="AZ110" s="6" t="str">
        <f t="shared" ca="1" si="171"/>
        <v/>
      </c>
      <c r="BA110" s="6" t="str">
        <f t="shared" ca="1" si="172"/>
        <v/>
      </c>
      <c r="BB110" s="6" t="str">
        <f t="shared" ca="1" si="173"/>
        <v/>
      </c>
      <c r="BC110" s="6" t="str">
        <f t="shared" ca="1" si="174"/>
        <v/>
      </c>
      <c r="BD110" s="6" t="str">
        <f t="shared" ca="1" si="175"/>
        <v/>
      </c>
      <c r="BE110" s="6" t="str">
        <f t="shared" ca="1" si="176"/>
        <v/>
      </c>
      <c r="BF110" s="6" t="str">
        <f t="shared" ca="1" si="177"/>
        <v/>
      </c>
      <c r="BG110" s="6" t="str">
        <f t="shared" ca="1" si="178"/>
        <v/>
      </c>
      <c r="BH110" s="6" t="str">
        <f t="shared" ca="1" si="179"/>
        <v/>
      </c>
      <c r="BI110" s="6" t="str">
        <f t="shared" ca="1" si="180"/>
        <v/>
      </c>
      <c r="BJ110" s="6" t="str">
        <f t="shared" ca="1" si="181"/>
        <v/>
      </c>
      <c r="BK110" s="6" t="str">
        <f t="shared" ca="1" si="182"/>
        <v/>
      </c>
      <c r="BL110" s="6" t="str">
        <f t="shared" ca="1" si="183"/>
        <v/>
      </c>
      <c r="BM110" s="6" t="str">
        <f t="shared" ca="1" si="184"/>
        <v/>
      </c>
      <c r="BN110" s="6" t="str">
        <f t="shared" ca="1" si="185"/>
        <v/>
      </c>
      <c r="BO110" s="6" t="str">
        <f t="shared" ca="1" si="186"/>
        <v/>
      </c>
      <c r="BP110" s="6" t="str">
        <f t="shared" ca="1" si="187"/>
        <v/>
      </c>
      <c r="BQ110" s="6" t="str">
        <f t="shared" ca="1" si="188"/>
        <v/>
      </c>
      <c r="BR110" s="6" t="str">
        <f t="shared" ca="1" si="189"/>
        <v/>
      </c>
      <c r="BS110" s="6" t="str">
        <f t="shared" ca="1" si="190"/>
        <v/>
      </c>
      <c r="BU110" s="6" t="str">
        <f t="shared" ca="1" si="191"/>
        <v/>
      </c>
      <c r="BW110" s="515" t="str">
        <f t="shared" ca="1" si="192"/>
        <v/>
      </c>
      <c r="BX110" s="515">
        <f t="shared" ca="1" si="193"/>
        <v>0</v>
      </c>
      <c r="BY110" s="515" t="str">
        <f t="shared" ca="1" si="194"/>
        <v/>
      </c>
      <c r="CA110" s="6">
        <f t="shared" ca="1" si="195"/>
        <v>1</v>
      </c>
      <c r="CC110" s="523" t="str">
        <f t="shared" ca="1" si="196"/>
        <v/>
      </c>
      <c r="CE110" s="6" t="str">
        <f t="shared" ca="1" si="197"/>
        <v/>
      </c>
      <c r="CG110" s="524" t="str">
        <f ca="1">IF(V110=1,"",IF($AA$4=1,"",IF(LOG入力!BH110&gt;0,"",IF(N110=0,"",IF(HT110=0,"","★")))))</f>
        <v/>
      </c>
      <c r="CI110" s="74" t="str">
        <f t="shared" ca="1" si="198"/>
        <v/>
      </c>
      <c r="CK110" s="525" t="str">
        <f ca="1">IF(V110=1,"",IF(LOG入力!BH110&gt;0,1,0))</f>
        <v/>
      </c>
      <c r="CL110" s="74" t="str">
        <f t="shared" ca="1" si="199"/>
        <v/>
      </c>
      <c r="CN110" s="74" t="str">
        <f t="shared" ca="1" si="200"/>
        <v/>
      </c>
      <c r="CO110" s="74" t="str">
        <f t="shared" ca="1" si="201"/>
        <v/>
      </c>
      <c r="CQ110" s="74" t="str">
        <f t="shared" ca="1" si="202"/>
        <v/>
      </c>
      <c r="CR110" s="74" t="str">
        <f t="shared" ca="1" si="203"/>
        <v/>
      </c>
      <c r="CS110" s="74" t="str">
        <f t="shared" ca="1" si="204"/>
        <v/>
      </c>
      <c r="CT110" s="74" t="str">
        <f t="shared" ca="1" si="205"/>
        <v/>
      </c>
      <c r="CU110" s="74" t="str">
        <f t="shared" ca="1" si="206"/>
        <v/>
      </c>
      <c r="CV110" s="74" t="str">
        <f t="shared" ca="1" si="207"/>
        <v/>
      </c>
      <c r="CW110" s="74" t="str">
        <f t="shared" ca="1" si="208"/>
        <v/>
      </c>
      <c r="CX110" s="74" t="str">
        <f t="shared" ca="1" si="209"/>
        <v/>
      </c>
      <c r="CY110" s="74" t="str">
        <f t="shared" ca="1" si="210"/>
        <v/>
      </c>
      <c r="CZ110" s="74" t="str">
        <f t="shared" ca="1" si="211"/>
        <v/>
      </c>
      <c r="DA110" s="74" t="str">
        <f t="shared" ca="1" si="212"/>
        <v/>
      </c>
      <c r="DB110" s="74" t="str">
        <f t="shared" ca="1" si="213"/>
        <v/>
      </c>
      <c r="DD110" s="74" t="str">
        <f t="shared" ca="1" si="214"/>
        <v/>
      </c>
      <c r="DE110" s="74" t="str">
        <f t="shared" ca="1" si="215"/>
        <v/>
      </c>
      <c r="DF110" s="74" t="str">
        <f t="shared" ca="1" si="216"/>
        <v/>
      </c>
      <c r="DG110" s="74" t="str">
        <f t="shared" ca="1" si="217"/>
        <v/>
      </c>
      <c r="DH110" s="74" t="str">
        <f t="shared" ca="1" si="218"/>
        <v/>
      </c>
      <c r="DI110" s="74" t="str">
        <f t="shared" ca="1" si="219"/>
        <v/>
      </c>
      <c r="DJ110" s="74" t="str">
        <f t="shared" ca="1" si="220"/>
        <v/>
      </c>
      <c r="DK110" s="74" t="str">
        <f t="shared" ca="1" si="221"/>
        <v/>
      </c>
      <c r="DL110" s="74" t="str">
        <f t="shared" ca="1" si="222"/>
        <v/>
      </c>
      <c r="DM110" s="74" t="str">
        <f t="shared" ca="1" si="223"/>
        <v/>
      </c>
      <c r="DN110" s="74" t="str">
        <f t="shared" ca="1" si="224"/>
        <v/>
      </c>
      <c r="DO110" s="74" t="str">
        <f t="shared" ca="1" si="225"/>
        <v/>
      </c>
      <c r="DQ110" s="74" t="str">
        <f t="shared" ca="1" si="226"/>
        <v/>
      </c>
      <c r="DS110" s="74" t="str">
        <f t="shared" ca="1" si="227"/>
        <v/>
      </c>
      <c r="DT110" s="74" t="str">
        <f t="shared" ca="1" si="228"/>
        <v/>
      </c>
      <c r="DV110" s="525" t="str">
        <f t="shared" ca="1" si="229"/>
        <v/>
      </c>
      <c r="DW110" s="74" t="str">
        <f t="shared" ca="1" si="230"/>
        <v/>
      </c>
      <c r="DX110" s="485" t="str">
        <f t="shared" ca="1" si="231"/>
        <v/>
      </c>
      <c r="DY110" s="74" t="str">
        <f t="shared" ca="1" si="232"/>
        <v/>
      </c>
      <c r="DZ110" s="74" t="str">
        <f t="shared" ca="1" si="233"/>
        <v/>
      </c>
      <c r="EA110" s="74" t="str">
        <f t="shared" ca="1" si="234"/>
        <v/>
      </c>
      <c r="EC110" s="74" t="str">
        <f t="shared" ca="1" si="235"/>
        <v/>
      </c>
      <c r="ED110" s="74" t="str">
        <f t="shared" ca="1" si="236"/>
        <v/>
      </c>
      <c r="EE110" s="74" t="str">
        <f t="shared" ca="1" si="237"/>
        <v/>
      </c>
      <c r="EG110" s="479" t="str">
        <f ca="1">IF(V110=1,"",IF(LOG入力!BH110&gt;0,0,IF(CG110="★",0,IF(R110=1,0,IF(N110=0,0,1)))))</f>
        <v/>
      </c>
      <c r="EH110" s="483" t="str">
        <f t="shared" ca="1" si="238"/>
        <v/>
      </c>
      <c r="EI110" s="483" t="str">
        <f t="shared" ca="1" si="239"/>
        <v/>
      </c>
      <c r="EJ110" s="483" t="str">
        <f t="shared" ca="1" si="240"/>
        <v/>
      </c>
      <c r="EL110" s="71">
        <f t="shared" ca="1" si="241"/>
        <v>0</v>
      </c>
      <c r="EM110" s="6">
        <f t="shared" ca="1" si="242"/>
        <v>0</v>
      </c>
      <c r="EN110" s="6" t="str">
        <f t="shared" ca="1" si="243"/>
        <v/>
      </c>
      <c r="EO110" s="6">
        <f ca="1">IF(LOG入力!BH110&gt;0,0,IF(EM110=0,0,(IF(COUNTIF($EN$19:EN110,EN110)=1,IF($FS$3="N",1,IF(EH110=1,1,0))))))</f>
        <v>0</v>
      </c>
      <c r="EP110" s="6" t="str">
        <f ca="1">IF(LOG入力!BH110&gt;0,"",IF(EO110=1,$X110,""))</f>
        <v/>
      </c>
      <c r="EQ110" s="6" t="str">
        <f ca="1">IF(LOG入力!BH110&gt;0,"",IF(EO110=1,$Y110,""))</f>
        <v/>
      </c>
      <c r="ER110" s="520" t="str">
        <f ca="1">IF(LOG入力!BH110&gt;0,"",IF(COUNTIF($EP$19:$EP110,EP110)=1,EP110,""))</f>
        <v/>
      </c>
      <c r="ES110" s="520">
        <f ca="1">IF(LOG入力!BH110&gt;0,0,IF((EL110=1),IF(($ER110=""),0,1),0))</f>
        <v>0</v>
      </c>
      <c r="ET110" s="520" t="str">
        <f ca="1">IF(LOG入力!BH110&gt;0,"",IF(COUNTIF($EQ$19:EQ110,EQ110)=1,EQ110,""))</f>
        <v/>
      </c>
      <c r="EU110" s="539">
        <f ca="1">IF(LOG入力!BH110&gt;0,0,IF((EL110=1),IF(($ET110=""),0,1),0))</f>
        <v>0</v>
      </c>
      <c r="EV110" s="71">
        <f t="shared" ca="1" si="244"/>
        <v>0</v>
      </c>
      <c r="EW110" s="6">
        <f t="shared" ca="1" si="245"/>
        <v>0</v>
      </c>
      <c r="EX110" s="6" t="str">
        <f t="shared" ca="1" si="246"/>
        <v/>
      </c>
      <c r="EY110" s="6">
        <f ca="1">IF(LOG入力!BH110&gt;0,0,IF(EW110=0,0,(IF(COUNTIF($EX$19:EX110,EX110)=1,IF($FS$3="N",1,IF(EH110=1,1,0))))))</f>
        <v>0</v>
      </c>
      <c r="EZ110" s="6" t="str">
        <f ca="1">IF(LOG入力!BH110&gt;0,"",IF(EY110=1,$X110,""))</f>
        <v/>
      </c>
      <c r="FA110" s="6" t="str">
        <f ca="1">IF(LOG入力!BH110&gt;0,"",IF(EY110=1,$Y110,""))</f>
        <v/>
      </c>
      <c r="FB110" s="6" t="str">
        <f ca="1">IF(LOG入力!BH110&gt;0,"",IF(COUNTIF($EZ$19:$EZ110,EZ110)=1,EZ110,""))</f>
        <v/>
      </c>
      <c r="FC110" s="6">
        <f ca="1">IF(LOG入力!BH110&gt;0,0,IF((EV110=1),IF(($FB110=""),0,1),0))</f>
        <v>0</v>
      </c>
      <c r="FD110" s="6" t="str">
        <f ca="1">IF(LOG入力!BH110&gt;0,"",IF(COUNTIF($FA$19:FA110,FA110)=1,FA110,""))</f>
        <v/>
      </c>
      <c r="FE110" s="72">
        <f ca="1">IF(LOG入力!BH110&gt;0,0,IF((EV110=1),IF(($FD110=""),0,1),0))</f>
        <v>0</v>
      </c>
      <c r="FF110" s="71">
        <f t="shared" ca="1" si="247"/>
        <v>0</v>
      </c>
      <c r="FG110" s="6">
        <f t="shared" ca="1" si="248"/>
        <v>0</v>
      </c>
      <c r="FH110" s="6" t="str">
        <f t="shared" ca="1" si="249"/>
        <v/>
      </c>
      <c r="FI110" s="6">
        <f ca="1">IF(LOG入力!BH110&gt;0,0,IF(FG110=0,0,(IF(COUNTIF($FH$19:FH110,FH110)=1,IF($FS$3="N",1,IF(EH110=1,1,0))))))</f>
        <v>0</v>
      </c>
      <c r="FJ110" s="6" t="str">
        <f ca="1">IF(LOG入力!BH110&gt;0,"",IF(FI110=1,$X110,""))</f>
        <v/>
      </c>
      <c r="FK110" s="6" t="str">
        <f ca="1">IF(LOG入力!BH110&gt;0,"",IF(FI110=1,$Y110,""))</f>
        <v/>
      </c>
      <c r="FL110" s="6" t="str">
        <f ca="1">IF(LOG入力!BH110&gt;0,"",IF(COUNTIF($FJ$19:$FJ110,FJ110)=1,FJ110,""))</f>
        <v/>
      </c>
      <c r="FM110" s="6">
        <f ca="1">IF(LOG入力!BH110&gt;0,0,IF((FF110=1),IF(($FL110=""),0,1),0))</f>
        <v>0</v>
      </c>
      <c r="FN110" s="6" t="str">
        <f ca="1">IF(LOG入力!BH110&gt;0,"",IF(COUNTIF($FK$19:FK110,FK110)=1,FK110,""))</f>
        <v/>
      </c>
      <c r="FO110" s="72">
        <f ca="1">IF(LOG入力!BH110&gt;0,0,IF((FF110=1),IF(($FN110=""),0,1),0))</f>
        <v>0</v>
      </c>
      <c r="FP110" s="71">
        <f t="shared" ca="1" si="250"/>
        <v>0</v>
      </c>
      <c r="FQ110" s="6">
        <f t="shared" ca="1" si="251"/>
        <v>0</v>
      </c>
      <c r="FR110" s="6" t="str">
        <f t="shared" ca="1" si="252"/>
        <v/>
      </c>
      <c r="FS110" s="6">
        <f ca="1">IF(LOG入力!BH110&gt;0,0,IF(FQ110=0,0,(IF(COUNTIF($FR$19:FR110,FR110)=1,IF($FS$3="N",1,IF(EH110=1,1,0))))))</f>
        <v>0</v>
      </c>
      <c r="FT110" s="6" t="str">
        <f ca="1">IF(LOG入力!BH110&gt;0,"",IF(FS110=1,$X110,""))</f>
        <v/>
      </c>
      <c r="FU110" s="6" t="str">
        <f ca="1">IF(LOG入力!BH110&gt;0,"",IF(FS110=1,$Y110,""))</f>
        <v/>
      </c>
      <c r="FV110" s="6" t="str">
        <f ca="1">IF(LOG入力!BH110&gt;0,"",IF(COUNTIF($FT$19:$FT110,FT110)=1,FT110,""))</f>
        <v/>
      </c>
      <c r="FW110" s="6">
        <f ca="1">IF(LOG入力!BH110&gt;0,0,IF((FP110=1),IF(($FV110=""),0,1),0))</f>
        <v>0</v>
      </c>
      <c r="FX110" s="6" t="str">
        <f ca="1">IF(LOG入力!BH110&gt;0,"",IF(COUNTIF($FU$19:FU110,FU110)=1,FU110,""))</f>
        <v/>
      </c>
      <c r="FY110" s="72">
        <f ca="1">IF(LOG入力!BH110&gt;0,0,IF((FP110=1),IF(($FX110=""),0,1),0))</f>
        <v>0</v>
      </c>
      <c r="FZ110" s="71">
        <f t="shared" ca="1" si="253"/>
        <v>0</v>
      </c>
      <c r="GA110" s="6">
        <f t="shared" ca="1" si="254"/>
        <v>0</v>
      </c>
      <c r="GB110" s="6" t="str">
        <f t="shared" ca="1" si="255"/>
        <v/>
      </c>
      <c r="GC110" s="6">
        <f ca="1">IF(LOG入力!BH110&gt;0,0,IF(GA110=0,0,(IF(COUNTIF($GB$19:GB110,GB110)=1,IF($FS$3="N",1,IF(EH110=1,1,0))))))</f>
        <v>0</v>
      </c>
      <c r="GD110" s="6" t="str">
        <f ca="1">IF(LOG入力!BH110&gt;0,"",IF(GC110=1,$X110,""))</f>
        <v/>
      </c>
      <c r="GE110" s="6" t="str">
        <f ca="1">IF(LOG入力!BH110&gt;0,"",IF(GC110=1,$Y110,""))</f>
        <v/>
      </c>
      <c r="GF110" s="6" t="str">
        <f ca="1">IF(LOG入力!BH110&gt;0,"",IF(COUNTIF($GD$19:$GD110,GD110)=1,GD110,""))</f>
        <v/>
      </c>
      <c r="GG110" s="6">
        <f ca="1">IF(LOG入力!BH110&gt;0,0,IF((FZ110=1),IF(($GF110=""),0,1),0))</f>
        <v>0</v>
      </c>
      <c r="GH110" s="6" t="str">
        <f ca="1">IF(LOG入力!BH110&gt;0,"",IF(COUNTIF($GE$19:GE110,GE110)=1,GE110,""))</f>
        <v/>
      </c>
      <c r="GI110" s="72">
        <f ca="1">IF(LOG入力!BH110&gt;0,0,IF((FZ110=1),IF(($GH110=""),0,1),0))</f>
        <v>0</v>
      </c>
      <c r="GK110" s="455" t="str">
        <f ca="1">IF(V110=1,"",IF(LEN(LOG入力!AS110)=0,"",LOG入力!AS110))</f>
        <v/>
      </c>
      <c r="GL110" s="378" t="str">
        <f t="shared" ca="1" si="256"/>
        <v/>
      </c>
      <c r="GM110" s="378" t="str">
        <f t="shared" ca="1" si="257"/>
        <v/>
      </c>
      <c r="GN110" s="74" t="str">
        <f t="shared" ca="1" si="258"/>
        <v/>
      </c>
      <c r="GO110" s="74" t="str">
        <f t="shared" ca="1" si="259"/>
        <v/>
      </c>
      <c r="GQ110" s="74" t="str">
        <f t="shared" ca="1" si="260"/>
        <v/>
      </c>
      <c r="GR110" s="74" t="str">
        <f t="shared" ca="1" si="261"/>
        <v/>
      </c>
      <c r="GS110" s="74" t="str">
        <f t="shared" ca="1" si="262"/>
        <v/>
      </c>
      <c r="GT110" s="74" t="str">
        <f t="shared" ca="1" si="263"/>
        <v/>
      </c>
      <c r="GU110" s="74" t="str">
        <f t="shared" ca="1" si="264"/>
        <v/>
      </c>
      <c r="GV110" s="74" t="str">
        <f t="shared" ca="1" si="265"/>
        <v/>
      </c>
      <c r="GX110" s="74" t="str">
        <f t="shared" ca="1" si="266"/>
        <v/>
      </c>
      <c r="GY110" s="74" t="str">
        <f t="shared" ca="1" si="267"/>
        <v/>
      </c>
      <c r="GZ110" s="74" t="str">
        <f ca="1">IF(V110=1,"",IF(LOG入力!BH110&gt;0,0,IF(GY110=0,0,IF((VALUE((TYPE(VALUE(J110)))))=16,0,IF(VALUE(J110)&lt;60,1,IF(VALUE(J110)&lt;100,0,IF(VALUE(J110)&lt;600,2,0)))))))</f>
        <v/>
      </c>
      <c r="HA110" s="74" t="str">
        <f t="shared" ca="1" si="268"/>
        <v/>
      </c>
      <c r="HB110" s="74" t="str">
        <f ca="1">IF(V110=1,"",IF(LOG入力!BH110&gt;0,0,IF(HA110=0,0,IF((VALUE((TYPE(VALUE(L110)))))=16,0,IF(VALUE(L110)&lt;60,1,IF(VALUE(L110)&lt;100,0,IF(VALUE(L110)&lt;600,2,0)))))))</f>
        <v/>
      </c>
      <c r="HD110" s="74" t="str">
        <f t="shared" ca="1" si="269"/>
        <v/>
      </c>
      <c r="HF110" s="74" t="str">
        <f t="shared" ca="1" si="270"/>
        <v/>
      </c>
      <c r="HG110" s="74" t="str">
        <f t="shared" ca="1" si="271"/>
        <v/>
      </c>
      <c r="HH110" s="74" t="str">
        <f t="shared" ca="1" si="272"/>
        <v/>
      </c>
      <c r="HI110" s="74" t="str">
        <f t="shared" ca="1" si="273"/>
        <v/>
      </c>
      <c r="HJ110" s="74" t="str">
        <f t="shared" ca="1" si="274"/>
        <v/>
      </c>
      <c r="HK110" s="74" t="str">
        <f t="shared" ca="1" si="275"/>
        <v/>
      </c>
      <c r="HL110" s="74" t="str">
        <f t="shared" ca="1" si="276"/>
        <v/>
      </c>
      <c r="HM110" s="74" t="str">
        <f t="shared" ca="1" si="277"/>
        <v/>
      </c>
      <c r="HN110" s="74" t="str">
        <f t="shared" ca="1" si="278"/>
        <v/>
      </c>
      <c r="HO110" s="529" t="str">
        <f t="shared" ca="1" si="279"/>
        <v/>
      </c>
      <c r="HP110" s="74" t="str">
        <f t="shared" ca="1" si="280"/>
        <v/>
      </c>
      <c r="HQ110" s="74" t="str">
        <f t="shared" ca="1" si="281"/>
        <v/>
      </c>
      <c r="HR110" s="74" t="str">
        <f t="shared" ca="1" si="282"/>
        <v/>
      </c>
      <c r="HS110" s="74" t="str">
        <f t="shared" ca="1" si="283"/>
        <v/>
      </c>
      <c r="HT110" s="74" t="str">
        <f ca="1">IF(V110=1,"",IF(LOG入力!BH110&gt;0,0,IF(DV110=1,0,IF(N110="0",0,IF(SUM(HD110:HS110)&gt;0,1,0)))))</f>
        <v/>
      </c>
    </row>
    <row r="111" spans="1:228" x14ac:dyDescent="0.15">
      <c r="A111" s="5"/>
      <c r="B111" s="532" t="str">
        <f t="shared" ca="1" si="142"/>
        <v/>
      </c>
      <c r="C111" s="534" t="str">
        <f ca="1">LOG入力!AP111</f>
        <v/>
      </c>
      <c r="D111" s="534" t="str">
        <f ca="1">LOG入力!AQ111</f>
        <v/>
      </c>
      <c r="E111" s="534" t="str">
        <f ca="1">LOG入力!AR111</f>
        <v/>
      </c>
      <c r="F111" s="535" t="str">
        <f t="shared" ca="1" si="143"/>
        <v/>
      </c>
      <c r="G111" s="585" t="str">
        <f ca="1">LOG入力!AT111</f>
        <v/>
      </c>
      <c r="H111" s="542" t="str">
        <f ca="1">LOG入力!AU111</f>
        <v/>
      </c>
      <c r="I111" s="542" t="str">
        <f ca="1">LOG入力!AV111</f>
        <v/>
      </c>
      <c r="J111" s="577" t="str">
        <f ca="1">LOG入力!AW111</f>
        <v/>
      </c>
      <c r="K111" s="578" t="str">
        <f ca="1">LOG入力!BJ111</f>
        <v/>
      </c>
      <c r="L111" s="577" t="str">
        <f ca="1">LOG入力!AY111</f>
        <v/>
      </c>
      <c r="M111" s="545" t="str">
        <f ca="1">LOG入力!BK111</f>
        <v/>
      </c>
      <c r="N111" s="512" t="str">
        <f ca="1">IF(V111=1,"",IF(LOG入力!AJ111=1,"1",LOG入力!BA111))</f>
        <v/>
      </c>
      <c r="O111" s="538" t="str">
        <f ca="1">IF(V111=1,"",IF(LEN(LOG入力!O111)=0,"",LOG入力!O111))</f>
        <v/>
      </c>
      <c r="P111" s="291" t="str">
        <f ca="1">IF(V111=1,"",IF($AA$4=1,"",IF(LOG入力!BG111=1,"",CONCATENATE($ER111,$FB111,$FL111,$FV111,$GF111))))</f>
        <v/>
      </c>
      <c r="Q111" s="291" t="str">
        <f ca="1">IF(V111=1,"",IF($AA$4=1,"",IF(LOG入力!BG111=1,"",CONCATENATE($ET111,$FD111,$FN111,$FX111,$GH111))))</f>
        <v/>
      </c>
      <c r="R111" s="573" t="str">
        <f ca="1">IF(V111=1,"",IF($AA$4=1,"",IF(LOG入力!BH111&gt;0,0,AA111)))</f>
        <v/>
      </c>
      <c r="S111" s="293" t="str">
        <f t="shared" ca="1" si="144"/>
        <v/>
      </c>
      <c r="T111" s="29"/>
      <c r="U111" s="38"/>
      <c r="V111" s="196">
        <f ca="1">LOG入力!AN111</f>
        <v>1</v>
      </c>
      <c r="W111" s="38"/>
      <c r="X111" s="516" t="str">
        <f t="shared" ca="1" si="145"/>
        <v/>
      </c>
      <c r="Y111" s="515" t="str">
        <f t="shared" ca="1" si="146"/>
        <v/>
      </c>
      <c r="Z111" s="518" t="str">
        <f t="shared" ca="1" si="147"/>
        <v/>
      </c>
      <c r="AA111" s="574" t="str">
        <f t="shared" ca="1" si="148"/>
        <v/>
      </c>
      <c r="AC111" s="6" t="str">
        <f t="shared" ca="1" si="149"/>
        <v/>
      </c>
      <c r="AD111" s="6" t="str">
        <f t="shared" ca="1" si="150"/>
        <v/>
      </c>
      <c r="AE111" s="6" t="str">
        <f t="shared" ca="1" si="151"/>
        <v/>
      </c>
      <c r="AF111" s="6" t="str">
        <f t="shared" ca="1" si="152"/>
        <v/>
      </c>
      <c r="AG111" s="6" t="str">
        <f t="shared" ca="1" si="153"/>
        <v/>
      </c>
      <c r="AH111" s="6" t="str">
        <f t="shared" ca="1" si="154"/>
        <v/>
      </c>
      <c r="AI111" s="6" t="str">
        <f t="shared" ca="1" si="155"/>
        <v/>
      </c>
      <c r="AJ111" s="6" t="str">
        <f t="shared" ca="1" si="156"/>
        <v/>
      </c>
      <c r="AK111" s="6" t="str">
        <f t="shared" ca="1" si="157"/>
        <v/>
      </c>
      <c r="AL111" s="6" t="str">
        <f t="shared" ca="1" si="158"/>
        <v/>
      </c>
      <c r="AM111" s="6" t="str">
        <f t="shared" ca="1" si="159"/>
        <v/>
      </c>
      <c r="AN111" s="6" t="str">
        <f t="shared" ca="1" si="160"/>
        <v/>
      </c>
      <c r="AO111" s="6" t="str">
        <f t="shared" ca="1" si="161"/>
        <v/>
      </c>
      <c r="AP111" s="6" t="str">
        <f t="shared" ca="1" si="162"/>
        <v/>
      </c>
      <c r="AQ111" s="6" t="str">
        <f t="shared" ca="1" si="163"/>
        <v/>
      </c>
      <c r="AR111" s="6" t="str">
        <f t="shared" ca="1" si="164"/>
        <v/>
      </c>
      <c r="AS111" s="6" t="str">
        <f t="shared" ca="1" si="165"/>
        <v/>
      </c>
      <c r="AT111" s="6" t="str">
        <f t="shared" ca="1" si="166"/>
        <v/>
      </c>
      <c r="AU111" s="6" t="str">
        <f t="shared" ca="1" si="167"/>
        <v/>
      </c>
      <c r="AV111" s="6" t="str">
        <f t="shared" ca="1" si="168"/>
        <v/>
      </c>
      <c r="AW111" s="6" t="str">
        <f t="shared" ca="1" si="169"/>
        <v/>
      </c>
      <c r="AY111" s="6" t="str">
        <f t="shared" ca="1" si="170"/>
        <v/>
      </c>
      <c r="AZ111" s="6" t="str">
        <f t="shared" ca="1" si="171"/>
        <v/>
      </c>
      <c r="BA111" s="6" t="str">
        <f t="shared" ca="1" si="172"/>
        <v/>
      </c>
      <c r="BB111" s="6" t="str">
        <f t="shared" ca="1" si="173"/>
        <v/>
      </c>
      <c r="BC111" s="6" t="str">
        <f t="shared" ca="1" si="174"/>
        <v/>
      </c>
      <c r="BD111" s="6" t="str">
        <f t="shared" ca="1" si="175"/>
        <v/>
      </c>
      <c r="BE111" s="6" t="str">
        <f t="shared" ca="1" si="176"/>
        <v/>
      </c>
      <c r="BF111" s="6" t="str">
        <f t="shared" ca="1" si="177"/>
        <v/>
      </c>
      <c r="BG111" s="6" t="str">
        <f t="shared" ca="1" si="178"/>
        <v/>
      </c>
      <c r="BH111" s="6" t="str">
        <f t="shared" ca="1" si="179"/>
        <v/>
      </c>
      <c r="BI111" s="6" t="str">
        <f t="shared" ca="1" si="180"/>
        <v/>
      </c>
      <c r="BJ111" s="6" t="str">
        <f t="shared" ca="1" si="181"/>
        <v/>
      </c>
      <c r="BK111" s="6" t="str">
        <f t="shared" ca="1" si="182"/>
        <v/>
      </c>
      <c r="BL111" s="6" t="str">
        <f t="shared" ca="1" si="183"/>
        <v/>
      </c>
      <c r="BM111" s="6" t="str">
        <f t="shared" ca="1" si="184"/>
        <v/>
      </c>
      <c r="BN111" s="6" t="str">
        <f t="shared" ca="1" si="185"/>
        <v/>
      </c>
      <c r="BO111" s="6" t="str">
        <f t="shared" ca="1" si="186"/>
        <v/>
      </c>
      <c r="BP111" s="6" t="str">
        <f t="shared" ca="1" si="187"/>
        <v/>
      </c>
      <c r="BQ111" s="6" t="str">
        <f t="shared" ca="1" si="188"/>
        <v/>
      </c>
      <c r="BR111" s="6" t="str">
        <f t="shared" ca="1" si="189"/>
        <v/>
      </c>
      <c r="BS111" s="6" t="str">
        <f t="shared" ca="1" si="190"/>
        <v/>
      </c>
      <c r="BU111" s="6" t="str">
        <f t="shared" ca="1" si="191"/>
        <v/>
      </c>
      <c r="BW111" s="515" t="str">
        <f t="shared" ca="1" si="192"/>
        <v/>
      </c>
      <c r="BX111" s="515">
        <f t="shared" ca="1" si="193"/>
        <v>0</v>
      </c>
      <c r="BY111" s="515" t="str">
        <f t="shared" ca="1" si="194"/>
        <v/>
      </c>
      <c r="CA111" s="6">
        <f t="shared" ca="1" si="195"/>
        <v>1</v>
      </c>
      <c r="CC111" s="523" t="str">
        <f t="shared" ca="1" si="196"/>
        <v/>
      </c>
      <c r="CE111" s="6" t="str">
        <f t="shared" ca="1" si="197"/>
        <v/>
      </c>
      <c r="CG111" s="524" t="str">
        <f ca="1">IF(V111=1,"",IF($AA$4=1,"",IF(LOG入力!BH111&gt;0,"",IF(N111=0,"",IF(HT111=0,"","★")))))</f>
        <v/>
      </c>
      <c r="CI111" s="74" t="str">
        <f t="shared" ca="1" si="198"/>
        <v/>
      </c>
      <c r="CK111" s="525" t="str">
        <f ca="1">IF(V111=1,"",IF(LOG入力!BH111&gt;0,1,0))</f>
        <v/>
      </c>
      <c r="CL111" s="74" t="str">
        <f t="shared" ca="1" si="199"/>
        <v/>
      </c>
      <c r="CN111" s="74" t="str">
        <f t="shared" ca="1" si="200"/>
        <v/>
      </c>
      <c r="CO111" s="74" t="str">
        <f t="shared" ca="1" si="201"/>
        <v/>
      </c>
      <c r="CQ111" s="74" t="str">
        <f t="shared" ca="1" si="202"/>
        <v/>
      </c>
      <c r="CR111" s="74" t="str">
        <f t="shared" ca="1" si="203"/>
        <v/>
      </c>
      <c r="CS111" s="74" t="str">
        <f t="shared" ca="1" si="204"/>
        <v/>
      </c>
      <c r="CT111" s="74" t="str">
        <f t="shared" ca="1" si="205"/>
        <v/>
      </c>
      <c r="CU111" s="74" t="str">
        <f t="shared" ca="1" si="206"/>
        <v/>
      </c>
      <c r="CV111" s="74" t="str">
        <f t="shared" ca="1" si="207"/>
        <v/>
      </c>
      <c r="CW111" s="74" t="str">
        <f t="shared" ca="1" si="208"/>
        <v/>
      </c>
      <c r="CX111" s="74" t="str">
        <f t="shared" ca="1" si="209"/>
        <v/>
      </c>
      <c r="CY111" s="74" t="str">
        <f t="shared" ca="1" si="210"/>
        <v/>
      </c>
      <c r="CZ111" s="74" t="str">
        <f t="shared" ca="1" si="211"/>
        <v/>
      </c>
      <c r="DA111" s="74" t="str">
        <f t="shared" ca="1" si="212"/>
        <v/>
      </c>
      <c r="DB111" s="74" t="str">
        <f t="shared" ca="1" si="213"/>
        <v/>
      </c>
      <c r="DD111" s="74" t="str">
        <f t="shared" ca="1" si="214"/>
        <v/>
      </c>
      <c r="DE111" s="74" t="str">
        <f t="shared" ca="1" si="215"/>
        <v/>
      </c>
      <c r="DF111" s="74" t="str">
        <f t="shared" ca="1" si="216"/>
        <v/>
      </c>
      <c r="DG111" s="74" t="str">
        <f t="shared" ca="1" si="217"/>
        <v/>
      </c>
      <c r="DH111" s="74" t="str">
        <f t="shared" ca="1" si="218"/>
        <v/>
      </c>
      <c r="DI111" s="74" t="str">
        <f t="shared" ca="1" si="219"/>
        <v/>
      </c>
      <c r="DJ111" s="74" t="str">
        <f t="shared" ca="1" si="220"/>
        <v/>
      </c>
      <c r="DK111" s="74" t="str">
        <f t="shared" ca="1" si="221"/>
        <v/>
      </c>
      <c r="DL111" s="74" t="str">
        <f t="shared" ca="1" si="222"/>
        <v/>
      </c>
      <c r="DM111" s="74" t="str">
        <f t="shared" ca="1" si="223"/>
        <v/>
      </c>
      <c r="DN111" s="74" t="str">
        <f t="shared" ca="1" si="224"/>
        <v/>
      </c>
      <c r="DO111" s="74" t="str">
        <f t="shared" ca="1" si="225"/>
        <v/>
      </c>
      <c r="DQ111" s="74" t="str">
        <f t="shared" ca="1" si="226"/>
        <v/>
      </c>
      <c r="DS111" s="74" t="str">
        <f t="shared" ca="1" si="227"/>
        <v/>
      </c>
      <c r="DT111" s="74" t="str">
        <f t="shared" ca="1" si="228"/>
        <v/>
      </c>
      <c r="DV111" s="525" t="str">
        <f t="shared" ca="1" si="229"/>
        <v/>
      </c>
      <c r="DW111" s="74" t="str">
        <f t="shared" ca="1" si="230"/>
        <v/>
      </c>
      <c r="DX111" s="485" t="str">
        <f t="shared" ca="1" si="231"/>
        <v/>
      </c>
      <c r="DY111" s="74" t="str">
        <f t="shared" ca="1" si="232"/>
        <v/>
      </c>
      <c r="DZ111" s="74" t="str">
        <f t="shared" ca="1" si="233"/>
        <v/>
      </c>
      <c r="EA111" s="74" t="str">
        <f t="shared" ca="1" si="234"/>
        <v/>
      </c>
      <c r="EC111" s="74" t="str">
        <f t="shared" ca="1" si="235"/>
        <v/>
      </c>
      <c r="ED111" s="74" t="str">
        <f t="shared" ca="1" si="236"/>
        <v/>
      </c>
      <c r="EE111" s="74" t="str">
        <f t="shared" ca="1" si="237"/>
        <v/>
      </c>
      <c r="EG111" s="479" t="str">
        <f ca="1">IF(V111=1,"",IF(LOG入力!BH111&gt;0,0,IF(CG111="★",0,IF(R111=1,0,IF(N111=0,0,1)))))</f>
        <v/>
      </c>
      <c r="EH111" s="483" t="str">
        <f t="shared" ca="1" si="238"/>
        <v/>
      </c>
      <c r="EI111" s="483" t="str">
        <f t="shared" ca="1" si="239"/>
        <v/>
      </c>
      <c r="EJ111" s="483" t="str">
        <f t="shared" ca="1" si="240"/>
        <v/>
      </c>
      <c r="EL111" s="71">
        <f t="shared" ca="1" si="241"/>
        <v>0</v>
      </c>
      <c r="EM111" s="6">
        <f t="shared" ca="1" si="242"/>
        <v>0</v>
      </c>
      <c r="EN111" s="6" t="str">
        <f t="shared" ca="1" si="243"/>
        <v/>
      </c>
      <c r="EO111" s="6">
        <f ca="1">IF(LOG入力!BH111&gt;0,0,IF(EM111=0,0,(IF(COUNTIF($EN$19:EN111,EN111)=1,IF($FS$3="N",1,IF(EH111=1,1,0))))))</f>
        <v>0</v>
      </c>
      <c r="EP111" s="6" t="str">
        <f ca="1">IF(LOG入力!BH111&gt;0,"",IF(EO111=1,$X111,""))</f>
        <v/>
      </c>
      <c r="EQ111" s="6" t="str">
        <f ca="1">IF(LOG入力!BH111&gt;0,"",IF(EO111=1,$Y111,""))</f>
        <v/>
      </c>
      <c r="ER111" s="520" t="str">
        <f ca="1">IF(LOG入力!BH111&gt;0,"",IF(COUNTIF($EP$19:$EP111,EP111)=1,EP111,""))</f>
        <v/>
      </c>
      <c r="ES111" s="520">
        <f ca="1">IF(LOG入力!BH111&gt;0,0,IF((EL111=1),IF(($ER111=""),0,1),0))</f>
        <v>0</v>
      </c>
      <c r="ET111" s="520" t="str">
        <f ca="1">IF(LOG入力!BH111&gt;0,"",IF(COUNTIF($EQ$19:EQ111,EQ111)=1,EQ111,""))</f>
        <v/>
      </c>
      <c r="EU111" s="539">
        <f ca="1">IF(LOG入力!BH111&gt;0,0,IF((EL111=1),IF(($ET111=""),0,1),0))</f>
        <v>0</v>
      </c>
      <c r="EV111" s="71">
        <f t="shared" ca="1" si="244"/>
        <v>0</v>
      </c>
      <c r="EW111" s="6">
        <f t="shared" ca="1" si="245"/>
        <v>0</v>
      </c>
      <c r="EX111" s="6" t="str">
        <f t="shared" ca="1" si="246"/>
        <v/>
      </c>
      <c r="EY111" s="6">
        <f ca="1">IF(LOG入力!BH111&gt;0,0,IF(EW111=0,0,(IF(COUNTIF($EX$19:EX111,EX111)=1,IF($FS$3="N",1,IF(EH111=1,1,0))))))</f>
        <v>0</v>
      </c>
      <c r="EZ111" s="6" t="str">
        <f ca="1">IF(LOG入力!BH111&gt;0,"",IF(EY111=1,$X111,""))</f>
        <v/>
      </c>
      <c r="FA111" s="6" t="str">
        <f ca="1">IF(LOG入力!BH111&gt;0,"",IF(EY111=1,$Y111,""))</f>
        <v/>
      </c>
      <c r="FB111" s="6" t="str">
        <f ca="1">IF(LOG入力!BH111&gt;0,"",IF(COUNTIF($EZ$19:$EZ111,EZ111)=1,EZ111,""))</f>
        <v/>
      </c>
      <c r="FC111" s="6">
        <f ca="1">IF(LOG入力!BH111&gt;0,0,IF((EV111=1),IF(($FB111=""),0,1),0))</f>
        <v>0</v>
      </c>
      <c r="FD111" s="6" t="str">
        <f ca="1">IF(LOG入力!BH111&gt;0,"",IF(COUNTIF($FA$19:FA111,FA111)=1,FA111,""))</f>
        <v/>
      </c>
      <c r="FE111" s="72">
        <f ca="1">IF(LOG入力!BH111&gt;0,0,IF((EV111=1),IF(($FD111=""),0,1),0))</f>
        <v>0</v>
      </c>
      <c r="FF111" s="71">
        <f t="shared" ca="1" si="247"/>
        <v>0</v>
      </c>
      <c r="FG111" s="6">
        <f t="shared" ca="1" si="248"/>
        <v>0</v>
      </c>
      <c r="FH111" s="6" t="str">
        <f t="shared" ca="1" si="249"/>
        <v/>
      </c>
      <c r="FI111" s="6">
        <f ca="1">IF(LOG入力!BH111&gt;0,0,IF(FG111=0,0,(IF(COUNTIF($FH$19:FH111,FH111)=1,IF($FS$3="N",1,IF(EH111=1,1,0))))))</f>
        <v>0</v>
      </c>
      <c r="FJ111" s="6" t="str">
        <f ca="1">IF(LOG入力!BH111&gt;0,"",IF(FI111=1,$X111,""))</f>
        <v/>
      </c>
      <c r="FK111" s="6" t="str">
        <f ca="1">IF(LOG入力!BH111&gt;0,"",IF(FI111=1,$Y111,""))</f>
        <v/>
      </c>
      <c r="FL111" s="6" t="str">
        <f ca="1">IF(LOG入力!BH111&gt;0,"",IF(COUNTIF($FJ$19:$FJ111,FJ111)=1,FJ111,""))</f>
        <v/>
      </c>
      <c r="FM111" s="6">
        <f ca="1">IF(LOG入力!BH111&gt;0,0,IF((FF111=1),IF(($FL111=""),0,1),0))</f>
        <v>0</v>
      </c>
      <c r="FN111" s="6" t="str">
        <f ca="1">IF(LOG入力!BH111&gt;0,"",IF(COUNTIF($FK$19:FK111,FK111)=1,FK111,""))</f>
        <v/>
      </c>
      <c r="FO111" s="72">
        <f ca="1">IF(LOG入力!BH111&gt;0,0,IF((FF111=1),IF(($FN111=""),0,1),0))</f>
        <v>0</v>
      </c>
      <c r="FP111" s="71">
        <f t="shared" ca="1" si="250"/>
        <v>0</v>
      </c>
      <c r="FQ111" s="6">
        <f t="shared" ca="1" si="251"/>
        <v>0</v>
      </c>
      <c r="FR111" s="6" t="str">
        <f t="shared" ca="1" si="252"/>
        <v/>
      </c>
      <c r="FS111" s="6">
        <f ca="1">IF(LOG入力!BH111&gt;0,0,IF(FQ111=0,0,(IF(COUNTIF($FR$19:FR111,FR111)=1,IF($FS$3="N",1,IF(EH111=1,1,0))))))</f>
        <v>0</v>
      </c>
      <c r="FT111" s="6" t="str">
        <f ca="1">IF(LOG入力!BH111&gt;0,"",IF(FS111=1,$X111,""))</f>
        <v/>
      </c>
      <c r="FU111" s="6" t="str">
        <f ca="1">IF(LOG入力!BH111&gt;0,"",IF(FS111=1,$Y111,""))</f>
        <v/>
      </c>
      <c r="FV111" s="6" t="str">
        <f ca="1">IF(LOG入力!BH111&gt;0,"",IF(COUNTIF($FT$19:$FT111,FT111)=1,FT111,""))</f>
        <v/>
      </c>
      <c r="FW111" s="6">
        <f ca="1">IF(LOG入力!BH111&gt;0,0,IF((FP111=1),IF(($FV111=""),0,1),0))</f>
        <v>0</v>
      </c>
      <c r="FX111" s="6" t="str">
        <f ca="1">IF(LOG入力!BH111&gt;0,"",IF(COUNTIF($FU$19:FU111,FU111)=1,FU111,""))</f>
        <v/>
      </c>
      <c r="FY111" s="72">
        <f ca="1">IF(LOG入力!BH111&gt;0,0,IF((FP111=1),IF(($FX111=""),0,1),0))</f>
        <v>0</v>
      </c>
      <c r="FZ111" s="71">
        <f t="shared" ca="1" si="253"/>
        <v>0</v>
      </c>
      <c r="GA111" s="6">
        <f t="shared" ca="1" si="254"/>
        <v>0</v>
      </c>
      <c r="GB111" s="6" t="str">
        <f t="shared" ca="1" si="255"/>
        <v/>
      </c>
      <c r="GC111" s="6">
        <f ca="1">IF(LOG入力!BH111&gt;0,0,IF(GA111=0,0,(IF(COUNTIF($GB$19:GB111,GB111)=1,IF($FS$3="N",1,IF(EH111=1,1,0))))))</f>
        <v>0</v>
      </c>
      <c r="GD111" s="6" t="str">
        <f ca="1">IF(LOG入力!BH111&gt;0,"",IF(GC111=1,$X111,""))</f>
        <v/>
      </c>
      <c r="GE111" s="6" t="str">
        <f ca="1">IF(LOG入力!BH111&gt;0,"",IF(GC111=1,$Y111,""))</f>
        <v/>
      </c>
      <c r="GF111" s="6" t="str">
        <f ca="1">IF(LOG入力!BH111&gt;0,"",IF(COUNTIF($GD$19:$GD111,GD111)=1,GD111,""))</f>
        <v/>
      </c>
      <c r="GG111" s="6">
        <f ca="1">IF(LOG入力!BH111&gt;0,0,IF((FZ111=1),IF(($GF111=""),0,1),0))</f>
        <v>0</v>
      </c>
      <c r="GH111" s="6" t="str">
        <f ca="1">IF(LOG入力!BH111&gt;0,"",IF(COUNTIF($GE$19:GE111,GE111)=1,GE111,""))</f>
        <v/>
      </c>
      <c r="GI111" s="72">
        <f ca="1">IF(LOG入力!BH111&gt;0,0,IF((FZ111=1),IF(($GH111=""),0,1),0))</f>
        <v>0</v>
      </c>
      <c r="GK111" s="455" t="str">
        <f ca="1">IF(V111=1,"",IF(LEN(LOG入力!AS111)=0,"",LOG入力!AS111))</f>
        <v/>
      </c>
      <c r="GL111" s="378" t="str">
        <f t="shared" ca="1" si="256"/>
        <v/>
      </c>
      <c r="GM111" s="378" t="str">
        <f t="shared" ca="1" si="257"/>
        <v/>
      </c>
      <c r="GN111" s="74" t="str">
        <f t="shared" ca="1" si="258"/>
        <v/>
      </c>
      <c r="GO111" s="74" t="str">
        <f t="shared" ca="1" si="259"/>
        <v/>
      </c>
      <c r="GQ111" s="74" t="str">
        <f t="shared" ca="1" si="260"/>
        <v/>
      </c>
      <c r="GR111" s="74" t="str">
        <f t="shared" ca="1" si="261"/>
        <v/>
      </c>
      <c r="GS111" s="74" t="str">
        <f t="shared" ca="1" si="262"/>
        <v/>
      </c>
      <c r="GT111" s="74" t="str">
        <f t="shared" ca="1" si="263"/>
        <v/>
      </c>
      <c r="GU111" s="74" t="str">
        <f t="shared" ca="1" si="264"/>
        <v/>
      </c>
      <c r="GV111" s="74" t="str">
        <f t="shared" ca="1" si="265"/>
        <v/>
      </c>
      <c r="GX111" s="74" t="str">
        <f t="shared" ca="1" si="266"/>
        <v/>
      </c>
      <c r="GY111" s="74" t="str">
        <f t="shared" ca="1" si="267"/>
        <v/>
      </c>
      <c r="GZ111" s="74" t="str">
        <f ca="1">IF(V111=1,"",IF(LOG入力!BH111&gt;0,0,IF(GY111=0,0,IF((VALUE((TYPE(VALUE(J111)))))=16,0,IF(VALUE(J111)&lt;60,1,IF(VALUE(J111)&lt;100,0,IF(VALUE(J111)&lt;600,2,0)))))))</f>
        <v/>
      </c>
      <c r="HA111" s="74" t="str">
        <f t="shared" ca="1" si="268"/>
        <v/>
      </c>
      <c r="HB111" s="74" t="str">
        <f ca="1">IF(V111=1,"",IF(LOG入力!BH111&gt;0,0,IF(HA111=0,0,IF((VALUE((TYPE(VALUE(L111)))))=16,0,IF(VALUE(L111)&lt;60,1,IF(VALUE(L111)&lt;100,0,IF(VALUE(L111)&lt;600,2,0)))))))</f>
        <v/>
      </c>
      <c r="HD111" s="74" t="str">
        <f t="shared" ca="1" si="269"/>
        <v/>
      </c>
      <c r="HF111" s="74" t="str">
        <f t="shared" ca="1" si="270"/>
        <v/>
      </c>
      <c r="HG111" s="74" t="str">
        <f t="shared" ca="1" si="271"/>
        <v/>
      </c>
      <c r="HH111" s="74" t="str">
        <f t="shared" ca="1" si="272"/>
        <v/>
      </c>
      <c r="HI111" s="74" t="str">
        <f t="shared" ca="1" si="273"/>
        <v/>
      </c>
      <c r="HJ111" s="74" t="str">
        <f t="shared" ca="1" si="274"/>
        <v/>
      </c>
      <c r="HK111" s="74" t="str">
        <f t="shared" ca="1" si="275"/>
        <v/>
      </c>
      <c r="HL111" s="74" t="str">
        <f t="shared" ca="1" si="276"/>
        <v/>
      </c>
      <c r="HM111" s="74" t="str">
        <f t="shared" ca="1" si="277"/>
        <v/>
      </c>
      <c r="HN111" s="74" t="str">
        <f t="shared" ca="1" si="278"/>
        <v/>
      </c>
      <c r="HO111" s="529" t="str">
        <f t="shared" ca="1" si="279"/>
        <v/>
      </c>
      <c r="HP111" s="74" t="str">
        <f t="shared" ca="1" si="280"/>
        <v/>
      </c>
      <c r="HQ111" s="74" t="str">
        <f t="shared" ca="1" si="281"/>
        <v/>
      </c>
      <c r="HR111" s="74" t="str">
        <f t="shared" ca="1" si="282"/>
        <v/>
      </c>
      <c r="HS111" s="74" t="str">
        <f t="shared" ca="1" si="283"/>
        <v/>
      </c>
      <c r="HT111" s="74" t="str">
        <f ca="1">IF(V111=1,"",IF(LOG入力!BH111&gt;0,0,IF(DV111=1,0,IF(N111="0",0,IF(SUM(HD111:HS111)&gt;0,1,0)))))</f>
        <v/>
      </c>
    </row>
    <row r="112" spans="1:228" x14ac:dyDescent="0.15">
      <c r="A112" s="5"/>
      <c r="B112" s="532" t="str">
        <f t="shared" ca="1" si="142"/>
        <v/>
      </c>
      <c r="C112" s="534" t="str">
        <f ca="1">LOG入力!AP112</f>
        <v/>
      </c>
      <c r="D112" s="534" t="str">
        <f ca="1">LOG入力!AQ112</f>
        <v/>
      </c>
      <c r="E112" s="534" t="str">
        <f ca="1">LOG入力!AR112</f>
        <v/>
      </c>
      <c r="F112" s="535" t="str">
        <f t="shared" ca="1" si="143"/>
        <v/>
      </c>
      <c r="G112" s="585" t="str">
        <f ca="1">LOG入力!AT112</f>
        <v/>
      </c>
      <c r="H112" s="542" t="str">
        <f ca="1">LOG入力!AU112</f>
        <v/>
      </c>
      <c r="I112" s="542" t="str">
        <f ca="1">LOG入力!AV112</f>
        <v/>
      </c>
      <c r="J112" s="577" t="str">
        <f ca="1">LOG入力!AW112</f>
        <v/>
      </c>
      <c r="K112" s="578" t="str">
        <f ca="1">LOG入力!BJ112</f>
        <v/>
      </c>
      <c r="L112" s="577" t="str">
        <f ca="1">LOG入力!AY112</f>
        <v/>
      </c>
      <c r="M112" s="545" t="str">
        <f ca="1">LOG入力!BK112</f>
        <v/>
      </c>
      <c r="N112" s="512" t="str">
        <f ca="1">IF(V112=1,"",IF(LOG入力!AJ112=1,"1",LOG入力!BA112))</f>
        <v/>
      </c>
      <c r="O112" s="538" t="str">
        <f ca="1">IF(V112=1,"",IF(LEN(LOG入力!O112)=0,"",LOG入力!O112))</f>
        <v/>
      </c>
      <c r="P112" s="291" t="str">
        <f ca="1">IF(V112=1,"",IF($AA$4=1,"",IF(LOG入力!BG112=1,"",CONCATENATE($ER112,$FB112,$FL112,$FV112,$GF112))))</f>
        <v/>
      </c>
      <c r="Q112" s="291" t="str">
        <f ca="1">IF(V112=1,"",IF($AA$4=1,"",IF(LOG入力!BG112=1,"",CONCATENATE($ET112,$FD112,$FN112,$FX112,$GH112))))</f>
        <v/>
      </c>
      <c r="R112" s="573" t="str">
        <f ca="1">IF(V112=1,"",IF($AA$4=1,"",IF(LOG入力!BH112&gt;0,0,AA112)))</f>
        <v/>
      </c>
      <c r="S112" s="293" t="str">
        <f t="shared" ca="1" si="144"/>
        <v/>
      </c>
      <c r="T112" s="29"/>
      <c r="U112" s="38"/>
      <c r="V112" s="196">
        <f ca="1">LOG入力!AN112</f>
        <v>1</v>
      </c>
      <c r="W112" s="38"/>
      <c r="X112" s="516" t="str">
        <f t="shared" ca="1" si="145"/>
        <v/>
      </c>
      <c r="Y112" s="515" t="str">
        <f t="shared" ca="1" si="146"/>
        <v/>
      </c>
      <c r="Z112" s="518" t="str">
        <f t="shared" ca="1" si="147"/>
        <v/>
      </c>
      <c r="AA112" s="574" t="str">
        <f t="shared" ca="1" si="148"/>
        <v/>
      </c>
      <c r="AC112" s="6" t="str">
        <f t="shared" ca="1" si="149"/>
        <v/>
      </c>
      <c r="AD112" s="6" t="str">
        <f t="shared" ca="1" si="150"/>
        <v/>
      </c>
      <c r="AE112" s="6" t="str">
        <f t="shared" ca="1" si="151"/>
        <v/>
      </c>
      <c r="AF112" s="6" t="str">
        <f t="shared" ca="1" si="152"/>
        <v/>
      </c>
      <c r="AG112" s="6" t="str">
        <f t="shared" ca="1" si="153"/>
        <v/>
      </c>
      <c r="AH112" s="6" t="str">
        <f t="shared" ca="1" si="154"/>
        <v/>
      </c>
      <c r="AI112" s="6" t="str">
        <f t="shared" ca="1" si="155"/>
        <v/>
      </c>
      <c r="AJ112" s="6" t="str">
        <f t="shared" ca="1" si="156"/>
        <v/>
      </c>
      <c r="AK112" s="6" t="str">
        <f t="shared" ca="1" si="157"/>
        <v/>
      </c>
      <c r="AL112" s="6" t="str">
        <f t="shared" ca="1" si="158"/>
        <v/>
      </c>
      <c r="AM112" s="6" t="str">
        <f t="shared" ca="1" si="159"/>
        <v/>
      </c>
      <c r="AN112" s="6" t="str">
        <f t="shared" ca="1" si="160"/>
        <v/>
      </c>
      <c r="AO112" s="6" t="str">
        <f t="shared" ca="1" si="161"/>
        <v/>
      </c>
      <c r="AP112" s="6" t="str">
        <f t="shared" ca="1" si="162"/>
        <v/>
      </c>
      <c r="AQ112" s="6" t="str">
        <f t="shared" ca="1" si="163"/>
        <v/>
      </c>
      <c r="AR112" s="6" t="str">
        <f t="shared" ca="1" si="164"/>
        <v/>
      </c>
      <c r="AS112" s="6" t="str">
        <f t="shared" ca="1" si="165"/>
        <v/>
      </c>
      <c r="AT112" s="6" t="str">
        <f t="shared" ca="1" si="166"/>
        <v/>
      </c>
      <c r="AU112" s="6" t="str">
        <f t="shared" ca="1" si="167"/>
        <v/>
      </c>
      <c r="AV112" s="6" t="str">
        <f t="shared" ca="1" si="168"/>
        <v/>
      </c>
      <c r="AW112" s="6" t="str">
        <f t="shared" ca="1" si="169"/>
        <v/>
      </c>
      <c r="AY112" s="6" t="str">
        <f t="shared" ca="1" si="170"/>
        <v/>
      </c>
      <c r="AZ112" s="6" t="str">
        <f t="shared" ca="1" si="171"/>
        <v/>
      </c>
      <c r="BA112" s="6" t="str">
        <f t="shared" ca="1" si="172"/>
        <v/>
      </c>
      <c r="BB112" s="6" t="str">
        <f t="shared" ca="1" si="173"/>
        <v/>
      </c>
      <c r="BC112" s="6" t="str">
        <f t="shared" ca="1" si="174"/>
        <v/>
      </c>
      <c r="BD112" s="6" t="str">
        <f t="shared" ca="1" si="175"/>
        <v/>
      </c>
      <c r="BE112" s="6" t="str">
        <f t="shared" ca="1" si="176"/>
        <v/>
      </c>
      <c r="BF112" s="6" t="str">
        <f t="shared" ca="1" si="177"/>
        <v/>
      </c>
      <c r="BG112" s="6" t="str">
        <f t="shared" ca="1" si="178"/>
        <v/>
      </c>
      <c r="BH112" s="6" t="str">
        <f t="shared" ca="1" si="179"/>
        <v/>
      </c>
      <c r="BI112" s="6" t="str">
        <f t="shared" ca="1" si="180"/>
        <v/>
      </c>
      <c r="BJ112" s="6" t="str">
        <f t="shared" ca="1" si="181"/>
        <v/>
      </c>
      <c r="BK112" s="6" t="str">
        <f t="shared" ca="1" si="182"/>
        <v/>
      </c>
      <c r="BL112" s="6" t="str">
        <f t="shared" ca="1" si="183"/>
        <v/>
      </c>
      <c r="BM112" s="6" t="str">
        <f t="shared" ca="1" si="184"/>
        <v/>
      </c>
      <c r="BN112" s="6" t="str">
        <f t="shared" ca="1" si="185"/>
        <v/>
      </c>
      <c r="BO112" s="6" t="str">
        <f t="shared" ca="1" si="186"/>
        <v/>
      </c>
      <c r="BP112" s="6" t="str">
        <f t="shared" ca="1" si="187"/>
        <v/>
      </c>
      <c r="BQ112" s="6" t="str">
        <f t="shared" ca="1" si="188"/>
        <v/>
      </c>
      <c r="BR112" s="6" t="str">
        <f t="shared" ca="1" si="189"/>
        <v/>
      </c>
      <c r="BS112" s="6" t="str">
        <f t="shared" ca="1" si="190"/>
        <v/>
      </c>
      <c r="BU112" s="6" t="str">
        <f t="shared" ca="1" si="191"/>
        <v/>
      </c>
      <c r="BW112" s="515" t="str">
        <f t="shared" ca="1" si="192"/>
        <v/>
      </c>
      <c r="BX112" s="515">
        <f t="shared" ca="1" si="193"/>
        <v>0</v>
      </c>
      <c r="BY112" s="515" t="str">
        <f t="shared" ca="1" si="194"/>
        <v/>
      </c>
      <c r="CA112" s="6">
        <f t="shared" ca="1" si="195"/>
        <v>1</v>
      </c>
      <c r="CC112" s="523" t="str">
        <f t="shared" ca="1" si="196"/>
        <v/>
      </c>
      <c r="CE112" s="6" t="str">
        <f t="shared" ca="1" si="197"/>
        <v/>
      </c>
      <c r="CG112" s="524" t="str">
        <f ca="1">IF(V112=1,"",IF($AA$4=1,"",IF(LOG入力!BH112&gt;0,"",IF(N112=0,"",IF(HT112=0,"","★")))))</f>
        <v/>
      </c>
      <c r="CI112" s="74" t="str">
        <f t="shared" ca="1" si="198"/>
        <v/>
      </c>
      <c r="CK112" s="525" t="str">
        <f ca="1">IF(V112=1,"",IF(LOG入力!BH112&gt;0,1,0))</f>
        <v/>
      </c>
      <c r="CL112" s="74" t="str">
        <f t="shared" ca="1" si="199"/>
        <v/>
      </c>
      <c r="CN112" s="74" t="str">
        <f t="shared" ca="1" si="200"/>
        <v/>
      </c>
      <c r="CO112" s="74" t="str">
        <f t="shared" ca="1" si="201"/>
        <v/>
      </c>
      <c r="CQ112" s="74" t="str">
        <f t="shared" ca="1" si="202"/>
        <v/>
      </c>
      <c r="CR112" s="74" t="str">
        <f t="shared" ca="1" si="203"/>
        <v/>
      </c>
      <c r="CS112" s="74" t="str">
        <f t="shared" ca="1" si="204"/>
        <v/>
      </c>
      <c r="CT112" s="74" t="str">
        <f t="shared" ca="1" si="205"/>
        <v/>
      </c>
      <c r="CU112" s="74" t="str">
        <f t="shared" ca="1" si="206"/>
        <v/>
      </c>
      <c r="CV112" s="74" t="str">
        <f t="shared" ca="1" si="207"/>
        <v/>
      </c>
      <c r="CW112" s="74" t="str">
        <f t="shared" ca="1" si="208"/>
        <v/>
      </c>
      <c r="CX112" s="74" t="str">
        <f t="shared" ca="1" si="209"/>
        <v/>
      </c>
      <c r="CY112" s="74" t="str">
        <f t="shared" ca="1" si="210"/>
        <v/>
      </c>
      <c r="CZ112" s="74" t="str">
        <f t="shared" ca="1" si="211"/>
        <v/>
      </c>
      <c r="DA112" s="74" t="str">
        <f t="shared" ca="1" si="212"/>
        <v/>
      </c>
      <c r="DB112" s="74" t="str">
        <f t="shared" ca="1" si="213"/>
        <v/>
      </c>
      <c r="DD112" s="74" t="str">
        <f t="shared" ca="1" si="214"/>
        <v/>
      </c>
      <c r="DE112" s="74" t="str">
        <f t="shared" ca="1" si="215"/>
        <v/>
      </c>
      <c r="DF112" s="74" t="str">
        <f t="shared" ca="1" si="216"/>
        <v/>
      </c>
      <c r="DG112" s="74" t="str">
        <f t="shared" ca="1" si="217"/>
        <v/>
      </c>
      <c r="DH112" s="74" t="str">
        <f t="shared" ca="1" si="218"/>
        <v/>
      </c>
      <c r="DI112" s="74" t="str">
        <f t="shared" ca="1" si="219"/>
        <v/>
      </c>
      <c r="DJ112" s="74" t="str">
        <f t="shared" ca="1" si="220"/>
        <v/>
      </c>
      <c r="DK112" s="74" t="str">
        <f t="shared" ca="1" si="221"/>
        <v/>
      </c>
      <c r="DL112" s="74" t="str">
        <f t="shared" ca="1" si="222"/>
        <v/>
      </c>
      <c r="DM112" s="74" t="str">
        <f t="shared" ca="1" si="223"/>
        <v/>
      </c>
      <c r="DN112" s="74" t="str">
        <f t="shared" ca="1" si="224"/>
        <v/>
      </c>
      <c r="DO112" s="74" t="str">
        <f t="shared" ca="1" si="225"/>
        <v/>
      </c>
      <c r="DQ112" s="74" t="str">
        <f t="shared" ca="1" si="226"/>
        <v/>
      </c>
      <c r="DS112" s="74" t="str">
        <f t="shared" ca="1" si="227"/>
        <v/>
      </c>
      <c r="DT112" s="74" t="str">
        <f t="shared" ca="1" si="228"/>
        <v/>
      </c>
      <c r="DV112" s="525" t="str">
        <f t="shared" ca="1" si="229"/>
        <v/>
      </c>
      <c r="DW112" s="74" t="str">
        <f t="shared" ca="1" si="230"/>
        <v/>
      </c>
      <c r="DX112" s="485" t="str">
        <f t="shared" ca="1" si="231"/>
        <v/>
      </c>
      <c r="DY112" s="74" t="str">
        <f t="shared" ca="1" si="232"/>
        <v/>
      </c>
      <c r="DZ112" s="74" t="str">
        <f t="shared" ca="1" si="233"/>
        <v/>
      </c>
      <c r="EA112" s="74" t="str">
        <f t="shared" ca="1" si="234"/>
        <v/>
      </c>
      <c r="EC112" s="74" t="str">
        <f t="shared" ca="1" si="235"/>
        <v/>
      </c>
      <c r="ED112" s="74" t="str">
        <f t="shared" ca="1" si="236"/>
        <v/>
      </c>
      <c r="EE112" s="74" t="str">
        <f t="shared" ca="1" si="237"/>
        <v/>
      </c>
      <c r="EG112" s="479" t="str">
        <f ca="1">IF(V112=1,"",IF(LOG入力!BH112&gt;0,0,IF(CG112="★",0,IF(R112=1,0,IF(N112=0,0,1)))))</f>
        <v/>
      </c>
      <c r="EH112" s="483" t="str">
        <f t="shared" ca="1" si="238"/>
        <v/>
      </c>
      <c r="EI112" s="483" t="str">
        <f t="shared" ca="1" si="239"/>
        <v/>
      </c>
      <c r="EJ112" s="483" t="str">
        <f t="shared" ca="1" si="240"/>
        <v/>
      </c>
      <c r="EL112" s="71">
        <f t="shared" ca="1" si="241"/>
        <v>0</v>
      </c>
      <c r="EM112" s="6">
        <f t="shared" ca="1" si="242"/>
        <v>0</v>
      </c>
      <c r="EN112" s="6" t="str">
        <f t="shared" ca="1" si="243"/>
        <v/>
      </c>
      <c r="EO112" s="6">
        <f ca="1">IF(LOG入力!BH112&gt;0,0,IF(EM112=0,0,(IF(COUNTIF($EN$19:EN112,EN112)=1,IF($FS$3="N",1,IF(EH112=1,1,0))))))</f>
        <v>0</v>
      </c>
      <c r="EP112" s="6" t="str">
        <f ca="1">IF(LOG入力!BH112&gt;0,"",IF(EO112=1,$X112,""))</f>
        <v/>
      </c>
      <c r="EQ112" s="6" t="str">
        <f ca="1">IF(LOG入力!BH112&gt;0,"",IF(EO112=1,$Y112,""))</f>
        <v/>
      </c>
      <c r="ER112" s="520" t="str">
        <f ca="1">IF(LOG入力!BH112&gt;0,"",IF(COUNTIF($EP$19:$EP112,EP112)=1,EP112,""))</f>
        <v/>
      </c>
      <c r="ES112" s="520">
        <f ca="1">IF(LOG入力!BH112&gt;0,0,IF((EL112=1),IF(($ER112=""),0,1),0))</f>
        <v>0</v>
      </c>
      <c r="ET112" s="520" t="str">
        <f ca="1">IF(LOG入力!BH112&gt;0,"",IF(COUNTIF($EQ$19:EQ112,EQ112)=1,EQ112,""))</f>
        <v/>
      </c>
      <c r="EU112" s="539">
        <f ca="1">IF(LOG入力!BH112&gt;0,0,IF((EL112=1),IF(($ET112=""),0,1),0))</f>
        <v>0</v>
      </c>
      <c r="EV112" s="71">
        <f t="shared" ca="1" si="244"/>
        <v>0</v>
      </c>
      <c r="EW112" s="6">
        <f t="shared" ca="1" si="245"/>
        <v>0</v>
      </c>
      <c r="EX112" s="6" t="str">
        <f t="shared" ca="1" si="246"/>
        <v/>
      </c>
      <c r="EY112" s="6">
        <f ca="1">IF(LOG入力!BH112&gt;0,0,IF(EW112=0,0,(IF(COUNTIF($EX$19:EX112,EX112)=1,IF($FS$3="N",1,IF(EH112=1,1,0))))))</f>
        <v>0</v>
      </c>
      <c r="EZ112" s="6" t="str">
        <f ca="1">IF(LOG入力!BH112&gt;0,"",IF(EY112=1,$X112,""))</f>
        <v/>
      </c>
      <c r="FA112" s="6" t="str">
        <f ca="1">IF(LOG入力!BH112&gt;0,"",IF(EY112=1,$Y112,""))</f>
        <v/>
      </c>
      <c r="FB112" s="6" t="str">
        <f ca="1">IF(LOG入力!BH112&gt;0,"",IF(COUNTIF($EZ$19:$EZ112,EZ112)=1,EZ112,""))</f>
        <v/>
      </c>
      <c r="FC112" s="6">
        <f ca="1">IF(LOG入力!BH112&gt;0,0,IF((EV112=1),IF(($FB112=""),0,1),0))</f>
        <v>0</v>
      </c>
      <c r="FD112" s="6" t="str">
        <f ca="1">IF(LOG入力!BH112&gt;0,"",IF(COUNTIF($FA$19:FA112,FA112)=1,FA112,""))</f>
        <v/>
      </c>
      <c r="FE112" s="72">
        <f ca="1">IF(LOG入力!BH112&gt;0,0,IF((EV112=1),IF(($FD112=""),0,1),0))</f>
        <v>0</v>
      </c>
      <c r="FF112" s="71">
        <f t="shared" ca="1" si="247"/>
        <v>0</v>
      </c>
      <c r="FG112" s="6">
        <f t="shared" ca="1" si="248"/>
        <v>0</v>
      </c>
      <c r="FH112" s="6" t="str">
        <f t="shared" ca="1" si="249"/>
        <v/>
      </c>
      <c r="FI112" s="6">
        <f ca="1">IF(LOG入力!BH112&gt;0,0,IF(FG112=0,0,(IF(COUNTIF($FH$19:FH112,FH112)=1,IF($FS$3="N",1,IF(EH112=1,1,0))))))</f>
        <v>0</v>
      </c>
      <c r="FJ112" s="6" t="str">
        <f ca="1">IF(LOG入力!BH112&gt;0,"",IF(FI112=1,$X112,""))</f>
        <v/>
      </c>
      <c r="FK112" s="6" t="str">
        <f ca="1">IF(LOG入力!BH112&gt;0,"",IF(FI112=1,$Y112,""))</f>
        <v/>
      </c>
      <c r="FL112" s="6" t="str">
        <f ca="1">IF(LOG入力!BH112&gt;0,"",IF(COUNTIF($FJ$19:$FJ112,FJ112)=1,FJ112,""))</f>
        <v/>
      </c>
      <c r="FM112" s="6">
        <f ca="1">IF(LOG入力!BH112&gt;0,0,IF((FF112=1),IF(($FL112=""),0,1),0))</f>
        <v>0</v>
      </c>
      <c r="FN112" s="6" t="str">
        <f ca="1">IF(LOG入力!BH112&gt;0,"",IF(COUNTIF($FK$19:FK112,FK112)=1,FK112,""))</f>
        <v/>
      </c>
      <c r="FO112" s="72">
        <f ca="1">IF(LOG入力!BH112&gt;0,0,IF((FF112=1),IF(($FN112=""),0,1),0))</f>
        <v>0</v>
      </c>
      <c r="FP112" s="71">
        <f t="shared" ca="1" si="250"/>
        <v>0</v>
      </c>
      <c r="FQ112" s="6">
        <f t="shared" ca="1" si="251"/>
        <v>0</v>
      </c>
      <c r="FR112" s="6" t="str">
        <f t="shared" ca="1" si="252"/>
        <v/>
      </c>
      <c r="FS112" s="6">
        <f ca="1">IF(LOG入力!BH112&gt;0,0,IF(FQ112=0,0,(IF(COUNTIF($FR$19:FR112,FR112)=1,IF($FS$3="N",1,IF(EH112=1,1,0))))))</f>
        <v>0</v>
      </c>
      <c r="FT112" s="6" t="str">
        <f ca="1">IF(LOG入力!BH112&gt;0,"",IF(FS112=1,$X112,""))</f>
        <v/>
      </c>
      <c r="FU112" s="6" t="str">
        <f ca="1">IF(LOG入力!BH112&gt;0,"",IF(FS112=1,$Y112,""))</f>
        <v/>
      </c>
      <c r="FV112" s="6" t="str">
        <f ca="1">IF(LOG入力!BH112&gt;0,"",IF(COUNTIF($FT$19:$FT112,FT112)=1,FT112,""))</f>
        <v/>
      </c>
      <c r="FW112" s="6">
        <f ca="1">IF(LOG入力!BH112&gt;0,0,IF((FP112=1),IF(($FV112=""),0,1),0))</f>
        <v>0</v>
      </c>
      <c r="FX112" s="6" t="str">
        <f ca="1">IF(LOG入力!BH112&gt;0,"",IF(COUNTIF($FU$19:FU112,FU112)=1,FU112,""))</f>
        <v/>
      </c>
      <c r="FY112" s="72">
        <f ca="1">IF(LOG入力!BH112&gt;0,0,IF((FP112=1),IF(($FX112=""),0,1),0))</f>
        <v>0</v>
      </c>
      <c r="FZ112" s="71">
        <f t="shared" ca="1" si="253"/>
        <v>0</v>
      </c>
      <c r="GA112" s="6">
        <f t="shared" ca="1" si="254"/>
        <v>0</v>
      </c>
      <c r="GB112" s="6" t="str">
        <f t="shared" ca="1" si="255"/>
        <v/>
      </c>
      <c r="GC112" s="6">
        <f ca="1">IF(LOG入力!BH112&gt;0,0,IF(GA112=0,0,(IF(COUNTIF($GB$19:GB112,GB112)=1,IF($FS$3="N",1,IF(EH112=1,1,0))))))</f>
        <v>0</v>
      </c>
      <c r="GD112" s="6" t="str">
        <f ca="1">IF(LOG入力!BH112&gt;0,"",IF(GC112=1,$X112,""))</f>
        <v/>
      </c>
      <c r="GE112" s="6" t="str">
        <f ca="1">IF(LOG入力!BH112&gt;0,"",IF(GC112=1,$Y112,""))</f>
        <v/>
      </c>
      <c r="GF112" s="6" t="str">
        <f ca="1">IF(LOG入力!BH112&gt;0,"",IF(COUNTIF($GD$19:$GD112,GD112)=1,GD112,""))</f>
        <v/>
      </c>
      <c r="GG112" s="6">
        <f ca="1">IF(LOG入力!BH112&gt;0,0,IF((FZ112=1),IF(($GF112=""),0,1),0))</f>
        <v>0</v>
      </c>
      <c r="GH112" s="6" t="str">
        <f ca="1">IF(LOG入力!BH112&gt;0,"",IF(COUNTIF($GE$19:GE112,GE112)=1,GE112,""))</f>
        <v/>
      </c>
      <c r="GI112" s="72">
        <f ca="1">IF(LOG入力!BH112&gt;0,0,IF((FZ112=1),IF(($GH112=""),0,1),0))</f>
        <v>0</v>
      </c>
      <c r="GK112" s="455" t="str">
        <f ca="1">IF(V112=1,"",IF(LEN(LOG入力!AS112)=0,"",LOG入力!AS112))</f>
        <v/>
      </c>
      <c r="GL112" s="378" t="str">
        <f t="shared" ca="1" si="256"/>
        <v/>
      </c>
      <c r="GM112" s="378" t="str">
        <f t="shared" ca="1" si="257"/>
        <v/>
      </c>
      <c r="GN112" s="74" t="str">
        <f t="shared" ca="1" si="258"/>
        <v/>
      </c>
      <c r="GO112" s="74" t="str">
        <f t="shared" ca="1" si="259"/>
        <v/>
      </c>
      <c r="GQ112" s="74" t="str">
        <f t="shared" ca="1" si="260"/>
        <v/>
      </c>
      <c r="GR112" s="74" t="str">
        <f t="shared" ca="1" si="261"/>
        <v/>
      </c>
      <c r="GS112" s="74" t="str">
        <f t="shared" ca="1" si="262"/>
        <v/>
      </c>
      <c r="GT112" s="74" t="str">
        <f t="shared" ca="1" si="263"/>
        <v/>
      </c>
      <c r="GU112" s="74" t="str">
        <f t="shared" ca="1" si="264"/>
        <v/>
      </c>
      <c r="GV112" s="74" t="str">
        <f t="shared" ca="1" si="265"/>
        <v/>
      </c>
      <c r="GX112" s="74" t="str">
        <f t="shared" ca="1" si="266"/>
        <v/>
      </c>
      <c r="GY112" s="74" t="str">
        <f t="shared" ca="1" si="267"/>
        <v/>
      </c>
      <c r="GZ112" s="74" t="str">
        <f ca="1">IF(V112=1,"",IF(LOG入力!BH112&gt;0,0,IF(GY112=0,0,IF((VALUE((TYPE(VALUE(J112)))))=16,0,IF(VALUE(J112)&lt;60,1,IF(VALUE(J112)&lt;100,0,IF(VALUE(J112)&lt;600,2,0)))))))</f>
        <v/>
      </c>
      <c r="HA112" s="74" t="str">
        <f t="shared" ca="1" si="268"/>
        <v/>
      </c>
      <c r="HB112" s="74" t="str">
        <f ca="1">IF(V112=1,"",IF(LOG入力!BH112&gt;0,0,IF(HA112=0,0,IF((VALUE((TYPE(VALUE(L112)))))=16,0,IF(VALUE(L112)&lt;60,1,IF(VALUE(L112)&lt;100,0,IF(VALUE(L112)&lt;600,2,0)))))))</f>
        <v/>
      </c>
      <c r="HD112" s="74" t="str">
        <f t="shared" ca="1" si="269"/>
        <v/>
      </c>
      <c r="HF112" s="74" t="str">
        <f t="shared" ca="1" si="270"/>
        <v/>
      </c>
      <c r="HG112" s="74" t="str">
        <f t="shared" ca="1" si="271"/>
        <v/>
      </c>
      <c r="HH112" s="74" t="str">
        <f t="shared" ca="1" si="272"/>
        <v/>
      </c>
      <c r="HI112" s="74" t="str">
        <f t="shared" ca="1" si="273"/>
        <v/>
      </c>
      <c r="HJ112" s="74" t="str">
        <f t="shared" ca="1" si="274"/>
        <v/>
      </c>
      <c r="HK112" s="74" t="str">
        <f t="shared" ca="1" si="275"/>
        <v/>
      </c>
      <c r="HL112" s="74" t="str">
        <f t="shared" ca="1" si="276"/>
        <v/>
      </c>
      <c r="HM112" s="74" t="str">
        <f t="shared" ca="1" si="277"/>
        <v/>
      </c>
      <c r="HN112" s="74" t="str">
        <f t="shared" ca="1" si="278"/>
        <v/>
      </c>
      <c r="HO112" s="529" t="str">
        <f t="shared" ca="1" si="279"/>
        <v/>
      </c>
      <c r="HP112" s="74" t="str">
        <f t="shared" ca="1" si="280"/>
        <v/>
      </c>
      <c r="HQ112" s="74" t="str">
        <f t="shared" ca="1" si="281"/>
        <v/>
      </c>
      <c r="HR112" s="74" t="str">
        <f t="shared" ca="1" si="282"/>
        <v/>
      </c>
      <c r="HS112" s="74" t="str">
        <f t="shared" ca="1" si="283"/>
        <v/>
      </c>
      <c r="HT112" s="74" t="str">
        <f ca="1">IF(V112=1,"",IF(LOG入力!BH112&gt;0,0,IF(DV112=1,0,IF(N112="0",0,IF(SUM(HD112:HS112)&gt;0,1,0)))))</f>
        <v/>
      </c>
    </row>
    <row r="113" spans="1:228" x14ac:dyDescent="0.15">
      <c r="A113" s="5"/>
      <c r="B113" s="532" t="str">
        <f t="shared" ca="1" si="142"/>
        <v/>
      </c>
      <c r="C113" s="534" t="str">
        <f ca="1">LOG入力!AP113</f>
        <v/>
      </c>
      <c r="D113" s="534" t="str">
        <f ca="1">LOG入力!AQ113</f>
        <v/>
      </c>
      <c r="E113" s="534" t="str">
        <f ca="1">LOG入力!AR113</f>
        <v/>
      </c>
      <c r="F113" s="535" t="str">
        <f t="shared" ca="1" si="143"/>
        <v/>
      </c>
      <c r="G113" s="585" t="str">
        <f ca="1">LOG入力!AT113</f>
        <v/>
      </c>
      <c r="H113" s="542" t="str">
        <f ca="1">LOG入力!AU113</f>
        <v/>
      </c>
      <c r="I113" s="542" t="str">
        <f ca="1">LOG入力!AV113</f>
        <v/>
      </c>
      <c r="J113" s="577" t="str">
        <f ca="1">LOG入力!AW113</f>
        <v/>
      </c>
      <c r="K113" s="578" t="str">
        <f ca="1">LOG入力!BJ113</f>
        <v/>
      </c>
      <c r="L113" s="577" t="str">
        <f ca="1">LOG入力!AY113</f>
        <v/>
      </c>
      <c r="M113" s="545" t="str">
        <f ca="1">LOG入力!BK113</f>
        <v/>
      </c>
      <c r="N113" s="512" t="str">
        <f ca="1">IF(V113=1,"",IF(LOG入力!AJ113=1,"1",LOG入力!BA113))</f>
        <v/>
      </c>
      <c r="O113" s="538" t="str">
        <f ca="1">IF(V113=1,"",IF(LEN(LOG入力!O113)=0,"",LOG入力!O113))</f>
        <v/>
      </c>
      <c r="P113" s="291" t="str">
        <f ca="1">IF(V113=1,"",IF($AA$4=1,"",IF(LOG入力!BG113=1,"",CONCATENATE($ER113,$FB113,$FL113,$FV113,$GF113))))</f>
        <v/>
      </c>
      <c r="Q113" s="291" t="str">
        <f ca="1">IF(V113=1,"",IF($AA$4=1,"",IF(LOG入力!BG113=1,"",CONCATENATE($ET113,$FD113,$FN113,$FX113,$GH113))))</f>
        <v/>
      </c>
      <c r="R113" s="573" t="str">
        <f ca="1">IF(V113=1,"",IF($AA$4=1,"",IF(LOG入力!BH113&gt;0,0,AA113)))</f>
        <v/>
      </c>
      <c r="S113" s="293" t="str">
        <f t="shared" ca="1" si="144"/>
        <v/>
      </c>
      <c r="T113" s="29"/>
      <c r="U113" s="38"/>
      <c r="V113" s="196">
        <f ca="1">LOG入力!AN113</f>
        <v>1</v>
      </c>
      <c r="W113" s="38"/>
      <c r="X113" s="516" t="str">
        <f t="shared" ca="1" si="145"/>
        <v/>
      </c>
      <c r="Y113" s="515" t="str">
        <f t="shared" ca="1" si="146"/>
        <v/>
      </c>
      <c r="Z113" s="518" t="str">
        <f t="shared" ca="1" si="147"/>
        <v/>
      </c>
      <c r="AA113" s="574" t="str">
        <f t="shared" ca="1" si="148"/>
        <v/>
      </c>
      <c r="AC113" s="6" t="str">
        <f t="shared" ca="1" si="149"/>
        <v/>
      </c>
      <c r="AD113" s="6" t="str">
        <f t="shared" ca="1" si="150"/>
        <v/>
      </c>
      <c r="AE113" s="6" t="str">
        <f t="shared" ca="1" si="151"/>
        <v/>
      </c>
      <c r="AF113" s="6" t="str">
        <f t="shared" ca="1" si="152"/>
        <v/>
      </c>
      <c r="AG113" s="6" t="str">
        <f t="shared" ca="1" si="153"/>
        <v/>
      </c>
      <c r="AH113" s="6" t="str">
        <f t="shared" ca="1" si="154"/>
        <v/>
      </c>
      <c r="AI113" s="6" t="str">
        <f t="shared" ca="1" si="155"/>
        <v/>
      </c>
      <c r="AJ113" s="6" t="str">
        <f t="shared" ca="1" si="156"/>
        <v/>
      </c>
      <c r="AK113" s="6" t="str">
        <f t="shared" ca="1" si="157"/>
        <v/>
      </c>
      <c r="AL113" s="6" t="str">
        <f t="shared" ca="1" si="158"/>
        <v/>
      </c>
      <c r="AM113" s="6" t="str">
        <f t="shared" ca="1" si="159"/>
        <v/>
      </c>
      <c r="AN113" s="6" t="str">
        <f t="shared" ca="1" si="160"/>
        <v/>
      </c>
      <c r="AO113" s="6" t="str">
        <f t="shared" ca="1" si="161"/>
        <v/>
      </c>
      <c r="AP113" s="6" t="str">
        <f t="shared" ca="1" si="162"/>
        <v/>
      </c>
      <c r="AQ113" s="6" t="str">
        <f t="shared" ca="1" si="163"/>
        <v/>
      </c>
      <c r="AR113" s="6" t="str">
        <f t="shared" ca="1" si="164"/>
        <v/>
      </c>
      <c r="AS113" s="6" t="str">
        <f t="shared" ca="1" si="165"/>
        <v/>
      </c>
      <c r="AT113" s="6" t="str">
        <f t="shared" ca="1" si="166"/>
        <v/>
      </c>
      <c r="AU113" s="6" t="str">
        <f t="shared" ca="1" si="167"/>
        <v/>
      </c>
      <c r="AV113" s="6" t="str">
        <f t="shared" ca="1" si="168"/>
        <v/>
      </c>
      <c r="AW113" s="6" t="str">
        <f t="shared" ca="1" si="169"/>
        <v/>
      </c>
      <c r="AY113" s="6" t="str">
        <f t="shared" ca="1" si="170"/>
        <v/>
      </c>
      <c r="AZ113" s="6" t="str">
        <f t="shared" ca="1" si="171"/>
        <v/>
      </c>
      <c r="BA113" s="6" t="str">
        <f t="shared" ca="1" si="172"/>
        <v/>
      </c>
      <c r="BB113" s="6" t="str">
        <f t="shared" ca="1" si="173"/>
        <v/>
      </c>
      <c r="BC113" s="6" t="str">
        <f t="shared" ca="1" si="174"/>
        <v/>
      </c>
      <c r="BD113" s="6" t="str">
        <f t="shared" ca="1" si="175"/>
        <v/>
      </c>
      <c r="BE113" s="6" t="str">
        <f t="shared" ca="1" si="176"/>
        <v/>
      </c>
      <c r="BF113" s="6" t="str">
        <f t="shared" ca="1" si="177"/>
        <v/>
      </c>
      <c r="BG113" s="6" t="str">
        <f t="shared" ca="1" si="178"/>
        <v/>
      </c>
      <c r="BH113" s="6" t="str">
        <f t="shared" ca="1" si="179"/>
        <v/>
      </c>
      <c r="BI113" s="6" t="str">
        <f t="shared" ca="1" si="180"/>
        <v/>
      </c>
      <c r="BJ113" s="6" t="str">
        <f t="shared" ca="1" si="181"/>
        <v/>
      </c>
      <c r="BK113" s="6" t="str">
        <f t="shared" ca="1" si="182"/>
        <v/>
      </c>
      <c r="BL113" s="6" t="str">
        <f t="shared" ca="1" si="183"/>
        <v/>
      </c>
      <c r="BM113" s="6" t="str">
        <f t="shared" ca="1" si="184"/>
        <v/>
      </c>
      <c r="BN113" s="6" t="str">
        <f t="shared" ca="1" si="185"/>
        <v/>
      </c>
      <c r="BO113" s="6" t="str">
        <f t="shared" ca="1" si="186"/>
        <v/>
      </c>
      <c r="BP113" s="6" t="str">
        <f t="shared" ca="1" si="187"/>
        <v/>
      </c>
      <c r="BQ113" s="6" t="str">
        <f t="shared" ca="1" si="188"/>
        <v/>
      </c>
      <c r="BR113" s="6" t="str">
        <f t="shared" ca="1" si="189"/>
        <v/>
      </c>
      <c r="BS113" s="6" t="str">
        <f t="shared" ca="1" si="190"/>
        <v/>
      </c>
      <c r="BU113" s="6" t="str">
        <f t="shared" ca="1" si="191"/>
        <v/>
      </c>
      <c r="BW113" s="515" t="str">
        <f t="shared" ca="1" si="192"/>
        <v/>
      </c>
      <c r="BX113" s="515">
        <f t="shared" ca="1" si="193"/>
        <v>0</v>
      </c>
      <c r="BY113" s="515" t="str">
        <f t="shared" ca="1" si="194"/>
        <v/>
      </c>
      <c r="CA113" s="6">
        <f t="shared" ca="1" si="195"/>
        <v>1</v>
      </c>
      <c r="CC113" s="523" t="str">
        <f t="shared" ca="1" si="196"/>
        <v/>
      </c>
      <c r="CE113" s="6" t="str">
        <f t="shared" ca="1" si="197"/>
        <v/>
      </c>
      <c r="CG113" s="524" t="str">
        <f ca="1">IF(V113=1,"",IF($AA$4=1,"",IF(LOG入力!BH113&gt;0,"",IF(N113=0,"",IF(HT113=0,"","★")))))</f>
        <v/>
      </c>
      <c r="CI113" s="74" t="str">
        <f t="shared" ca="1" si="198"/>
        <v/>
      </c>
      <c r="CK113" s="525" t="str">
        <f ca="1">IF(V113=1,"",IF(LOG入力!BH113&gt;0,1,0))</f>
        <v/>
      </c>
      <c r="CL113" s="74" t="str">
        <f t="shared" ca="1" si="199"/>
        <v/>
      </c>
      <c r="CN113" s="74" t="str">
        <f t="shared" ca="1" si="200"/>
        <v/>
      </c>
      <c r="CO113" s="74" t="str">
        <f t="shared" ca="1" si="201"/>
        <v/>
      </c>
      <c r="CQ113" s="74" t="str">
        <f t="shared" ca="1" si="202"/>
        <v/>
      </c>
      <c r="CR113" s="74" t="str">
        <f t="shared" ca="1" si="203"/>
        <v/>
      </c>
      <c r="CS113" s="74" t="str">
        <f t="shared" ca="1" si="204"/>
        <v/>
      </c>
      <c r="CT113" s="74" t="str">
        <f t="shared" ca="1" si="205"/>
        <v/>
      </c>
      <c r="CU113" s="74" t="str">
        <f t="shared" ca="1" si="206"/>
        <v/>
      </c>
      <c r="CV113" s="74" t="str">
        <f t="shared" ca="1" si="207"/>
        <v/>
      </c>
      <c r="CW113" s="74" t="str">
        <f t="shared" ca="1" si="208"/>
        <v/>
      </c>
      <c r="CX113" s="74" t="str">
        <f t="shared" ca="1" si="209"/>
        <v/>
      </c>
      <c r="CY113" s="74" t="str">
        <f t="shared" ca="1" si="210"/>
        <v/>
      </c>
      <c r="CZ113" s="74" t="str">
        <f t="shared" ca="1" si="211"/>
        <v/>
      </c>
      <c r="DA113" s="74" t="str">
        <f t="shared" ca="1" si="212"/>
        <v/>
      </c>
      <c r="DB113" s="74" t="str">
        <f t="shared" ca="1" si="213"/>
        <v/>
      </c>
      <c r="DD113" s="74" t="str">
        <f t="shared" ca="1" si="214"/>
        <v/>
      </c>
      <c r="DE113" s="74" t="str">
        <f t="shared" ca="1" si="215"/>
        <v/>
      </c>
      <c r="DF113" s="74" t="str">
        <f t="shared" ca="1" si="216"/>
        <v/>
      </c>
      <c r="DG113" s="74" t="str">
        <f t="shared" ca="1" si="217"/>
        <v/>
      </c>
      <c r="DH113" s="74" t="str">
        <f t="shared" ca="1" si="218"/>
        <v/>
      </c>
      <c r="DI113" s="74" t="str">
        <f t="shared" ca="1" si="219"/>
        <v/>
      </c>
      <c r="DJ113" s="74" t="str">
        <f t="shared" ca="1" si="220"/>
        <v/>
      </c>
      <c r="DK113" s="74" t="str">
        <f t="shared" ca="1" si="221"/>
        <v/>
      </c>
      <c r="DL113" s="74" t="str">
        <f t="shared" ca="1" si="222"/>
        <v/>
      </c>
      <c r="DM113" s="74" t="str">
        <f t="shared" ca="1" si="223"/>
        <v/>
      </c>
      <c r="DN113" s="74" t="str">
        <f t="shared" ca="1" si="224"/>
        <v/>
      </c>
      <c r="DO113" s="74" t="str">
        <f t="shared" ca="1" si="225"/>
        <v/>
      </c>
      <c r="DQ113" s="74" t="str">
        <f t="shared" ca="1" si="226"/>
        <v/>
      </c>
      <c r="DS113" s="74" t="str">
        <f t="shared" ca="1" si="227"/>
        <v/>
      </c>
      <c r="DT113" s="74" t="str">
        <f t="shared" ca="1" si="228"/>
        <v/>
      </c>
      <c r="DV113" s="525" t="str">
        <f t="shared" ca="1" si="229"/>
        <v/>
      </c>
      <c r="DW113" s="74" t="str">
        <f t="shared" ca="1" si="230"/>
        <v/>
      </c>
      <c r="DX113" s="485" t="str">
        <f t="shared" ca="1" si="231"/>
        <v/>
      </c>
      <c r="DY113" s="74" t="str">
        <f t="shared" ca="1" si="232"/>
        <v/>
      </c>
      <c r="DZ113" s="74" t="str">
        <f t="shared" ca="1" si="233"/>
        <v/>
      </c>
      <c r="EA113" s="74" t="str">
        <f t="shared" ca="1" si="234"/>
        <v/>
      </c>
      <c r="EC113" s="74" t="str">
        <f t="shared" ca="1" si="235"/>
        <v/>
      </c>
      <c r="ED113" s="74" t="str">
        <f t="shared" ca="1" si="236"/>
        <v/>
      </c>
      <c r="EE113" s="74" t="str">
        <f t="shared" ca="1" si="237"/>
        <v/>
      </c>
      <c r="EG113" s="479" t="str">
        <f ca="1">IF(V113=1,"",IF(LOG入力!BH113&gt;0,0,IF(CG113="★",0,IF(R113=1,0,IF(N113=0,0,1)))))</f>
        <v/>
      </c>
      <c r="EH113" s="483" t="str">
        <f t="shared" ca="1" si="238"/>
        <v/>
      </c>
      <c r="EI113" s="483" t="str">
        <f t="shared" ca="1" si="239"/>
        <v/>
      </c>
      <c r="EJ113" s="483" t="str">
        <f t="shared" ca="1" si="240"/>
        <v/>
      </c>
      <c r="EL113" s="71">
        <f t="shared" ca="1" si="241"/>
        <v>0</v>
      </c>
      <c r="EM113" s="6">
        <f t="shared" ca="1" si="242"/>
        <v>0</v>
      </c>
      <c r="EN113" s="6" t="str">
        <f t="shared" ca="1" si="243"/>
        <v/>
      </c>
      <c r="EO113" s="6">
        <f ca="1">IF(LOG入力!BH113&gt;0,0,IF(EM113=0,0,(IF(COUNTIF($EN$19:EN113,EN113)=1,IF($FS$3="N",1,IF(EH113=1,1,0))))))</f>
        <v>0</v>
      </c>
      <c r="EP113" s="6" t="str">
        <f ca="1">IF(LOG入力!BH113&gt;0,"",IF(EO113=1,$X113,""))</f>
        <v/>
      </c>
      <c r="EQ113" s="6" t="str">
        <f ca="1">IF(LOG入力!BH113&gt;0,"",IF(EO113=1,$Y113,""))</f>
        <v/>
      </c>
      <c r="ER113" s="520" t="str">
        <f ca="1">IF(LOG入力!BH113&gt;0,"",IF(COUNTIF($EP$19:$EP113,EP113)=1,EP113,""))</f>
        <v/>
      </c>
      <c r="ES113" s="520">
        <f ca="1">IF(LOG入力!BH113&gt;0,0,IF((EL113=1),IF(($ER113=""),0,1),0))</f>
        <v>0</v>
      </c>
      <c r="ET113" s="520" t="str">
        <f ca="1">IF(LOG入力!BH113&gt;0,"",IF(COUNTIF($EQ$19:EQ113,EQ113)=1,EQ113,""))</f>
        <v/>
      </c>
      <c r="EU113" s="539">
        <f ca="1">IF(LOG入力!BH113&gt;0,0,IF((EL113=1),IF(($ET113=""),0,1),0))</f>
        <v>0</v>
      </c>
      <c r="EV113" s="71">
        <f t="shared" ca="1" si="244"/>
        <v>0</v>
      </c>
      <c r="EW113" s="6">
        <f t="shared" ca="1" si="245"/>
        <v>0</v>
      </c>
      <c r="EX113" s="6" t="str">
        <f t="shared" ca="1" si="246"/>
        <v/>
      </c>
      <c r="EY113" s="6">
        <f ca="1">IF(LOG入力!BH113&gt;0,0,IF(EW113=0,0,(IF(COUNTIF($EX$19:EX113,EX113)=1,IF($FS$3="N",1,IF(EH113=1,1,0))))))</f>
        <v>0</v>
      </c>
      <c r="EZ113" s="6" t="str">
        <f ca="1">IF(LOG入力!BH113&gt;0,"",IF(EY113=1,$X113,""))</f>
        <v/>
      </c>
      <c r="FA113" s="6" t="str">
        <f ca="1">IF(LOG入力!BH113&gt;0,"",IF(EY113=1,$Y113,""))</f>
        <v/>
      </c>
      <c r="FB113" s="6" t="str">
        <f ca="1">IF(LOG入力!BH113&gt;0,"",IF(COUNTIF($EZ$19:$EZ113,EZ113)=1,EZ113,""))</f>
        <v/>
      </c>
      <c r="FC113" s="6">
        <f ca="1">IF(LOG入力!BH113&gt;0,0,IF((EV113=1),IF(($FB113=""),0,1),0))</f>
        <v>0</v>
      </c>
      <c r="FD113" s="6" t="str">
        <f ca="1">IF(LOG入力!BH113&gt;0,"",IF(COUNTIF($FA$19:FA113,FA113)=1,FA113,""))</f>
        <v/>
      </c>
      <c r="FE113" s="72">
        <f ca="1">IF(LOG入力!BH113&gt;0,0,IF((EV113=1),IF(($FD113=""),0,1),0))</f>
        <v>0</v>
      </c>
      <c r="FF113" s="71">
        <f t="shared" ca="1" si="247"/>
        <v>0</v>
      </c>
      <c r="FG113" s="6">
        <f t="shared" ca="1" si="248"/>
        <v>0</v>
      </c>
      <c r="FH113" s="6" t="str">
        <f t="shared" ca="1" si="249"/>
        <v/>
      </c>
      <c r="FI113" s="6">
        <f ca="1">IF(LOG入力!BH113&gt;0,0,IF(FG113=0,0,(IF(COUNTIF($FH$19:FH113,FH113)=1,IF($FS$3="N",1,IF(EH113=1,1,0))))))</f>
        <v>0</v>
      </c>
      <c r="FJ113" s="6" t="str">
        <f ca="1">IF(LOG入力!BH113&gt;0,"",IF(FI113=1,$X113,""))</f>
        <v/>
      </c>
      <c r="FK113" s="6" t="str">
        <f ca="1">IF(LOG入力!BH113&gt;0,"",IF(FI113=1,$Y113,""))</f>
        <v/>
      </c>
      <c r="FL113" s="6" t="str">
        <f ca="1">IF(LOG入力!BH113&gt;0,"",IF(COUNTIF($FJ$19:$FJ113,FJ113)=1,FJ113,""))</f>
        <v/>
      </c>
      <c r="FM113" s="6">
        <f ca="1">IF(LOG入力!BH113&gt;0,0,IF((FF113=1),IF(($FL113=""),0,1),0))</f>
        <v>0</v>
      </c>
      <c r="FN113" s="6" t="str">
        <f ca="1">IF(LOG入力!BH113&gt;0,"",IF(COUNTIF($FK$19:FK113,FK113)=1,FK113,""))</f>
        <v/>
      </c>
      <c r="FO113" s="72">
        <f ca="1">IF(LOG入力!BH113&gt;0,0,IF((FF113=1),IF(($FN113=""),0,1),0))</f>
        <v>0</v>
      </c>
      <c r="FP113" s="71">
        <f t="shared" ca="1" si="250"/>
        <v>0</v>
      </c>
      <c r="FQ113" s="6">
        <f t="shared" ca="1" si="251"/>
        <v>0</v>
      </c>
      <c r="FR113" s="6" t="str">
        <f t="shared" ca="1" si="252"/>
        <v/>
      </c>
      <c r="FS113" s="6">
        <f ca="1">IF(LOG入力!BH113&gt;0,0,IF(FQ113=0,0,(IF(COUNTIF($FR$19:FR113,FR113)=1,IF($FS$3="N",1,IF(EH113=1,1,0))))))</f>
        <v>0</v>
      </c>
      <c r="FT113" s="6" t="str">
        <f ca="1">IF(LOG入力!BH113&gt;0,"",IF(FS113=1,$X113,""))</f>
        <v/>
      </c>
      <c r="FU113" s="6" t="str">
        <f ca="1">IF(LOG入力!BH113&gt;0,"",IF(FS113=1,$Y113,""))</f>
        <v/>
      </c>
      <c r="FV113" s="6" t="str">
        <f ca="1">IF(LOG入力!BH113&gt;0,"",IF(COUNTIF($FT$19:$FT113,FT113)=1,FT113,""))</f>
        <v/>
      </c>
      <c r="FW113" s="6">
        <f ca="1">IF(LOG入力!BH113&gt;0,0,IF((FP113=1),IF(($FV113=""),0,1),0))</f>
        <v>0</v>
      </c>
      <c r="FX113" s="6" t="str">
        <f ca="1">IF(LOG入力!BH113&gt;0,"",IF(COUNTIF($FU$19:FU113,FU113)=1,FU113,""))</f>
        <v/>
      </c>
      <c r="FY113" s="72">
        <f ca="1">IF(LOG入力!BH113&gt;0,0,IF((FP113=1),IF(($FX113=""),0,1),0))</f>
        <v>0</v>
      </c>
      <c r="FZ113" s="71">
        <f t="shared" ca="1" si="253"/>
        <v>0</v>
      </c>
      <c r="GA113" s="6">
        <f t="shared" ca="1" si="254"/>
        <v>0</v>
      </c>
      <c r="GB113" s="6" t="str">
        <f t="shared" ca="1" si="255"/>
        <v/>
      </c>
      <c r="GC113" s="6">
        <f ca="1">IF(LOG入力!BH113&gt;0,0,IF(GA113=0,0,(IF(COUNTIF($GB$19:GB113,GB113)=1,IF($FS$3="N",1,IF(EH113=1,1,0))))))</f>
        <v>0</v>
      </c>
      <c r="GD113" s="6" t="str">
        <f ca="1">IF(LOG入力!BH113&gt;0,"",IF(GC113=1,$X113,""))</f>
        <v/>
      </c>
      <c r="GE113" s="6" t="str">
        <f ca="1">IF(LOG入力!BH113&gt;0,"",IF(GC113=1,$Y113,""))</f>
        <v/>
      </c>
      <c r="GF113" s="6" t="str">
        <f ca="1">IF(LOG入力!BH113&gt;0,"",IF(COUNTIF($GD$19:$GD113,GD113)=1,GD113,""))</f>
        <v/>
      </c>
      <c r="GG113" s="6">
        <f ca="1">IF(LOG入力!BH113&gt;0,0,IF((FZ113=1),IF(($GF113=""),0,1),0))</f>
        <v>0</v>
      </c>
      <c r="GH113" s="6" t="str">
        <f ca="1">IF(LOG入力!BH113&gt;0,"",IF(COUNTIF($GE$19:GE113,GE113)=1,GE113,""))</f>
        <v/>
      </c>
      <c r="GI113" s="72">
        <f ca="1">IF(LOG入力!BH113&gt;0,0,IF((FZ113=1),IF(($GH113=""),0,1),0))</f>
        <v>0</v>
      </c>
      <c r="GK113" s="455" t="str">
        <f ca="1">IF(V113=1,"",IF(LEN(LOG入力!AS113)=0,"",LOG入力!AS113))</f>
        <v/>
      </c>
      <c r="GL113" s="378" t="str">
        <f t="shared" ca="1" si="256"/>
        <v/>
      </c>
      <c r="GM113" s="378" t="str">
        <f t="shared" ca="1" si="257"/>
        <v/>
      </c>
      <c r="GN113" s="74" t="str">
        <f t="shared" ca="1" si="258"/>
        <v/>
      </c>
      <c r="GO113" s="74" t="str">
        <f t="shared" ca="1" si="259"/>
        <v/>
      </c>
      <c r="GQ113" s="74" t="str">
        <f t="shared" ca="1" si="260"/>
        <v/>
      </c>
      <c r="GR113" s="74" t="str">
        <f t="shared" ca="1" si="261"/>
        <v/>
      </c>
      <c r="GS113" s="74" t="str">
        <f t="shared" ca="1" si="262"/>
        <v/>
      </c>
      <c r="GT113" s="74" t="str">
        <f t="shared" ca="1" si="263"/>
        <v/>
      </c>
      <c r="GU113" s="74" t="str">
        <f t="shared" ca="1" si="264"/>
        <v/>
      </c>
      <c r="GV113" s="74" t="str">
        <f t="shared" ca="1" si="265"/>
        <v/>
      </c>
      <c r="GX113" s="74" t="str">
        <f t="shared" ca="1" si="266"/>
        <v/>
      </c>
      <c r="GY113" s="74" t="str">
        <f t="shared" ca="1" si="267"/>
        <v/>
      </c>
      <c r="GZ113" s="74" t="str">
        <f ca="1">IF(V113=1,"",IF(LOG入力!BH113&gt;0,0,IF(GY113=0,0,IF((VALUE((TYPE(VALUE(J113)))))=16,0,IF(VALUE(J113)&lt;60,1,IF(VALUE(J113)&lt;100,0,IF(VALUE(J113)&lt;600,2,0)))))))</f>
        <v/>
      </c>
      <c r="HA113" s="74" t="str">
        <f t="shared" ca="1" si="268"/>
        <v/>
      </c>
      <c r="HB113" s="74" t="str">
        <f ca="1">IF(V113=1,"",IF(LOG入力!BH113&gt;0,0,IF(HA113=0,0,IF((VALUE((TYPE(VALUE(L113)))))=16,0,IF(VALUE(L113)&lt;60,1,IF(VALUE(L113)&lt;100,0,IF(VALUE(L113)&lt;600,2,0)))))))</f>
        <v/>
      </c>
      <c r="HD113" s="74" t="str">
        <f t="shared" ca="1" si="269"/>
        <v/>
      </c>
      <c r="HF113" s="74" t="str">
        <f t="shared" ca="1" si="270"/>
        <v/>
      </c>
      <c r="HG113" s="74" t="str">
        <f t="shared" ca="1" si="271"/>
        <v/>
      </c>
      <c r="HH113" s="74" t="str">
        <f t="shared" ca="1" si="272"/>
        <v/>
      </c>
      <c r="HI113" s="74" t="str">
        <f t="shared" ca="1" si="273"/>
        <v/>
      </c>
      <c r="HJ113" s="74" t="str">
        <f t="shared" ca="1" si="274"/>
        <v/>
      </c>
      <c r="HK113" s="74" t="str">
        <f t="shared" ca="1" si="275"/>
        <v/>
      </c>
      <c r="HL113" s="74" t="str">
        <f t="shared" ca="1" si="276"/>
        <v/>
      </c>
      <c r="HM113" s="74" t="str">
        <f t="shared" ca="1" si="277"/>
        <v/>
      </c>
      <c r="HN113" s="74" t="str">
        <f t="shared" ca="1" si="278"/>
        <v/>
      </c>
      <c r="HO113" s="529" t="str">
        <f t="shared" ca="1" si="279"/>
        <v/>
      </c>
      <c r="HP113" s="74" t="str">
        <f t="shared" ca="1" si="280"/>
        <v/>
      </c>
      <c r="HQ113" s="74" t="str">
        <f t="shared" ca="1" si="281"/>
        <v/>
      </c>
      <c r="HR113" s="74" t="str">
        <f t="shared" ca="1" si="282"/>
        <v/>
      </c>
      <c r="HS113" s="74" t="str">
        <f t="shared" ca="1" si="283"/>
        <v/>
      </c>
      <c r="HT113" s="74" t="str">
        <f ca="1">IF(V113=1,"",IF(LOG入力!BH113&gt;0,0,IF(DV113=1,0,IF(N113="0",0,IF(SUM(HD113:HS113)&gt;0,1,0)))))</f>
        <v/>
      </c>
    </row>
    <row r="114" spans="1:228" x14ac:dyDescent="0.15">
      <c r="A114" s="5"/>
      <c r="B114" s="532" t="str">
        <f t="shared" ca="1" si="142"/>
        <v/>
      </c>
      <c r="C114" s="534" t="str">
        <f ca="1">LOG入力!AP114</f>
        <v/>
      </c>
      <c r="D114" s="534" t="str">
        <f ca="1">LOG入力!AQ114</f>
        <v/>
      </c>
      <c r="E114" s="534" t="str">
        <f ca="1">LOG入力!AR114</f>
        <v/>
      </c>
      <c r="F114" s="535" t="str">
        <f t="shared" ca="1" si="143"/>
        <v/>
      </c>
      <c r="G114" s="585" t="str">
        <f ca="1">LOG入力!AT114</f>
        <v/>
      </c>
      <c r="H114" s="542" t="str">
        <f ca="1">LOG入力!AU114</f>
        <v/>
      </c>
      <c r="I114" s="542" t="str">
        <f ca="1">LOG入力!AV114</f>
        <v/>
      </c>
      <c r="J114" s="577" t="str">
        <f ca="1">LOG入力!AW114</f>
        <v/>
      </c>
      <c r="K114" s="578" t="str">
        <f ca="1">LOG入力!BJ114</f>
        <v/>
      </c>
      <c r="L114" s="577" t="str">
        <f ca="1">LOG入力!AY114</f>
        <v/>
      </c>
      <c r="M114" s="545" t="str">
        <f ca="1">LOG入力!BK114</f>
        <v/>
      </c>
      <c r="N114" s="512" t="str">
        <f ca="1">IF(V114=1,"",IF(LOG入力!AJ114=1,"1",LOG入力!BA114))</f>
        <v/>
      </c>
      <c r="O114" s="538" t="str">
        <f ca="1">IF(V114=1,"",IF(LEN(LOG入力!O114)=0,"",LOG入力!O114))</f>
        <v/>
      </c>
      <c r="P114" s="291" t="str">
        <f ca="1">IF(V114=1,"",IF($AA$4=1,"",IF(LOG入力!BG114=1,"",CONCATENATE($ER114,$FB114,$FL114,$FV114,$GF114))))</f>
        <v/>
      </c>
      <c r="Q114" s="291" t="str">
        <f ca="1">IF(V114=1,"",IF($AA$4=1,"",IF(LOG入力!BG114=1,"",CONCATENATE($ET114,$FD114,$FN114,$FX114,$GH114))))</f>
        <v/>
      </c>
      <c r="R114" s="573" t="str">
        <f ca="1">IF(V114=1,"",IF($AA$4=1,"",IF(LOG入力!BH114&gt;0,0,AA114)))</f>
        <v/>
      </c>
      <c r="S114" s="293" t="str">
        <f t="shared" ca="1" si="144"/>
        <v/>
      </c>
      <c r="T114" s="29"/>
      <c r="U114" s="38"/>
      <c r="V114" s="196">
        <f ca="1">LOG入力!AN114</f>
        <v>1</v>
      </c>
      <c r="W114" s="38"/>
      <c r="X114" s="516" t="str">
        <f t="shared" ca="1" si="145"/>
        <v/>
      </c>
      <c r="Y114" s="515" t="str">
        <f t="shared" ca="1" si="146"/>
        <v/>
      </c>
      <c r="Z114" s="518" t="str">
        <f t="shared" ca="1" si="147"/>
        <v/>
      </c>
      <c r="AA114" s="574" t="str">
        <f t="shared" ca="1" si="148"/>
        <v/>
      </c>
      <c r="AC114" s="6" t="str">
        <f t="shared" ca="1" si="149"/>
        <v/>
      </c>
      <c r="AD114" s="6" t="str">
        <f t="shared" ca="1" si="150"/>
        <v/>
      </c>
      <c r="AE114" s="6" t="str">
        <f t="shared" ca="1" si="151"/>
        <v/>
      </c>
      <c r="AF114" s="6" t="str">
        <f t="shared" ca="1" si="152"/>
        <v/>
      </c>
      <c r="AG114" s="6" t="str">
        <f t="shared" ca="1" si="153"/>
        <v/>
      </c>
      <c r="AH114" s="6" t="str">
        <f t="shared" ca="1" si="154"/>
        <v/>
      </c>
      <c r="AI114" s="6" t="str">
        <f t="shared" ca="1" si="155"/>
        <v/>
      </c>
      <c r="AJ114" s="6" t="str">
        <f t="shared" ca="1" si="156"/>
        <v/>
      </c>
      <c r="AK114" s="6" t="str">
        <f t="shared" ca="1" si="157"/>
        <v/>
      </c>
      <c r="AL114" s="6" t="str">
        <f t="shared" ca="1" si="158"/>
        <v/>
      </c>
      <c r="AM114" s="6" t="str">
        <f t="shared" ca="1" si="159"/>
        <v/>
      </c>
      <c r="AN114" s="6" t="str">
        <f t="shared" ca="1" si="160"/>
        <v/>
      </c>
      <c r="AO114" s="6" t="str">
        <f t="shared" ca="1" si="161"/>
        <v/>
      </c>
      <c r="AP114" s="6" t="str">
        <f t="shared" ca="1" si="162"/>
        <v/>
      </c>
      <c r="AQ114" s="6" t="str">
        <f t="shared" ca="1" si="163"/>
        <v/>
      </c>
      <c r="AR114" s="6" t="str">
        <f t="shared" ca="1" si="164"/>
        <v/>
      </c>
      <c r="AS114" s="6" t="str">
        <f t="shared" ca="1" si="165"/>
        <v/>
      </c>
      <c r="AT114" s="6" t="str">
        <f t="shared" ca="1" si="166"/>
        <v/>
      </c>
      <c r="AU114" s="6" t="str">
        <f t="shared" ca="1" si="167"/>
        <v/>
      </c>
      <c r="AV114" s="6" t="str">
        <f t="shared" ca="1" si="168"/>
        <v/>
      </c>
      <c r="AW114" s="6" t="str">
        <f t="shared" ca="1" si="169"/>
        <v/>
      </c>
      <c r="AY114" s="6" t="str">
        <f t="shared" ca="1" si="170"/>
        <v/>
      </c>
      <c r="AZ114" s="6" t="str">
        <f t="shared" ca="1" si="171"/>
        <v/>
      </c>
      <c r="BA114" s="6" t="str">
        <f t="shared" ca="1" si="172"/>
        <v/>
      </c>
      <c r="BB114" s="6" t="str">
        <f t="shared" ca="1" si="173"/>
        <v/>
      </c>
      <c r="BC114" s="6" t="str">
        <f t="shared" ca="1" si="174"/>
        <v/>
      </c>
      <c r="BD114" s="6" t="str">
        <f t="shared" ca="1" si="175"/>
        <v/>
      </c>
      <c r="BE114" s="6" t="str">
        <f t="shared" ca="1" si="176"/>
        <v/>
      </c>
      <c r="BF114" s="6" t="str">
        <f t="shared" ca="1" si="177"/>
        <v/>
      </c>
      <c r="BG114" s="6" t="str">
        <f t="shared" ca="1" si="178"/>
        <v/>
      </c>
      <c r="BH114" s="6" t="str">
        <f t="shared" ca="1" si="179"/>
        <v/>
      </c>
      <c r="BI114" s="6" t="str">
        <f t="shared" ca="1" si="180"/>
        <v/>
      </c>
      <c r="BJ114" s="6" t="str">
        <f t="shared" ca="1" si="181"/>
        <v/>
      </c>
      <c r="BK114" s="6" t="str">
        <f t="shared" ca="1" si="182"/>
        <v/>
      </c>
      <c r="BL114" s="6" t="str">
        <f t="shared" ca="1" si="183"/>
        <v/>
      </c>
      <c r="BM114" s="6" t="str">
        <f t="shared" ca="1" si="184"/>
        <v/>
      </c>
      <c r="BN114" s="6" t="str">
        <f t="shared" ca="1" si="185"/>
        <v/>
      </c>
      <c r="BO114" s="6" t="str">
        <f t="shared" ca="1" si="186"/>
        <v/>
      </c>
      <c r="BP114" s="6" t="str">
        <f t="shared" ca="1" si="187"/>
        <v/>
      </c>
      <c r="BQ114" s="6" t="str">
        <f t="shared" ca="1" si="188"/>
        <v/>
      </c>
      <c r="BR114" s="6" t="str">
        <f t="shared" ca="1" si="189"/>
        <v/>
      </c>
      <c r="BS114" s="6" t="str">
        <f t="shared" ca="1" si="190"/>
        <v/>
      </c>
      <c r="BU114" s="6" t="str">
        <f t="shared" ca="1" si="191"/>
        <v/>
      </c>
      <c r="BW114" s="515" t="str">
        <f t="shared" ca="1" si="192"/>
        <v/>
      </c>
      <c r="BX114" s="515">
        <f t="shared" ca="1" si="193"/>
        <v>0</v>
      </c>
      <c r="BY114" s="515" t="str">
        <f t="shared" ca="1" si="194"/>
        <v/>
      </c>
      <c r="CA114" s="6">
        <f t="shared" ca="1" si="195"/>
        <v>1</v>
      </c>
      <c r="CC114" s="523" t="str">
        <f t="shared" ca="1" si="196"/>
        <v/>
      </c>
      <c r="CE114" s="6" t="str">
        <f t="shared" ca="1" si="197"/>
        <v/>
      </c>
      <c r="CG114" s="524" t="str">
        <f ca="1">IF(V114=1,"",IF($AA$4=1,"",IF(LOG入力!BH114&gt;0,"",IF(N114=0,"",IF(HT114=0,"","★")))))</f>
        <v/>
      </c>
      <c r="CI114" s="74" t="str">
        <f t="shared" ca="1" si="198"/>
        <v/>
      </c>
      <c r="CK114" s="525" t="str">
        <f ca="1">IF(V114=1,"",IF(LOG入力!BH114&gt;0,1,0))</f>
        <v/>
      </c>
      <c r="CL114" s="74" t="str">
        <f t="shared" ca="1" si="199"/>
        <v/>
      </c>
      <c r="CN114" s="74" t="str">
        <f t="shared" ca="1" si="200"/>
        <v/>
      </c>
      <c r="CO114" s="74" t="str">
        <f t="shared" ca="1" si="201"/>
        <v/>
      </c>
      <c r="CQ114" s="74" t="str">
        <f t="shared" ca="1" si="202"/>
        <v/>
      </c>
      <c r="CR114" s="74" t="str">
        <f t="shared" ca="1" si="203"/>
        <v/>
      </c>
      <c r="CS114" s="74" t="str">
        <f t="shared" ca="1" si="204"/>
        <v/>
      </c>
      <c r="CT114" s="74" t="str">
        <f t="shared" ca="1" si="205"/>
        <v/>
      </c>
      <c r="CU114" s="74" t="str">
        <f t="shared" ca="1" si="206"/>
        <v/>
      </c>
      <c r="CV114" s="74" t="str">
        <f t="shared" ca="1" si="207"/>
        <v/>
      </c>
      <c r="CW114" s="74" t="str">
        <f t="shared" ca="1" si="208"/>
        <v/>
      </c>
      <c r="CX114" s="74" t="str">
        <f t="shared" ca="1" si="209"/>
        <v/>
      </c>
      <c r="CY114" s="74" t="str">
        <f t="shared" ca="1" si="210"/>
        <v/>
      </c>
      <c r="CZ114" s="74" t="str">
        <f t="shared" ca="1" si="211"/>
        <v/>
      </c>
      <c r="DA114" s="74" t="str">
        <f t="shared" ca="1" si="212"/>
        <v/>
      </c>
      <c r="DB114" s="74" t="str">
        <f t="shared" ca="1" si="213"/>
        <v/>
      </c>
      <c r="DD114" s="74" t="str">
        <f t="shared" ca="1" si="214"/>
        <v/>
      </c>
      <c r="DE114" s="74" t="str">
        <f t="shared" ca="1" si="215"/>
        <v/>
      </c>
      <c r="DF114" s="74" t="str">
        <f t="shared" ca="1" si="216"/>
        <v/>
      </c>
      <c r="DG114" s="74" t="str">
        <f t="shared" ca="1" si="217"/>
        <v/>
      </c>
      <c r="DH114" s="74" t="str">
        <f t="shared" ca="1" si="218"/>
        <v/>
      </c>
      <c r="DI114" s="74" t="str">
        <f t="shared" ca="1" si="219"/>
        <v/>
      </c>
      <c r="DJ114" s="74" t="str">
        <f t="shared" ca="1" si="220"/>
        <v/>
      </c>
      <c r="DK114" s="74" t="str">
        <f t="shared" ca="1" si="221"/>
        <v/>
      </c>
      <c r="DL114" s="74" t="str">
        <f t="shared" ca="1" si="222"/>
        <v/>
      </c>
      <c r="DM114" s="74" t="str">
        <f t="shared" ca="1" si="223"/>
        <v/>
      </c>
      <c r="DN114" s="74" t="str">
        <f t="shared" ca="1" si="224"/>
        <v/>
      </c>
      <c r="DO114" s="74" t="str">
        <f t="shared" ca="1" si="225"/>
        <v/>
      </c>
      <c r="DQ114" s="74" t="str">
        <f t="shared" ca="1" si="226"/>
        <v/>
      </c>
      <c r="DS114" s="74" t="str">
        <f t="shared" ca="1" si="227"/>
        <v/>
      </c>
      <c r="DT114" s="74" t="str">
        <f t="shared" ca="1" si="228"/>
        <v/>
      </c>
      <c r="DV114" s="525" t="str">
        <f t="shared" ca="1" si="229"/>
        <v/>
      </c>
      <c r="DW114" s="74" t="str">
        <f t="shared" ca="1" si="230"/>
        <v/>
      </c>
      <c r="DX114" s="485" t="str">
        <f t="shared" ca="1" si="231"/>
        <v/>
      </c>
      <c r="DY114" s="74" t="str">
        <f t="shared" ca="1" si="232"/>
        <v/>
      </c>
      <c r="DZ114" s="74" t="str">
        <f t="shared" ca="1" si="233"/>
        <v/>
      </c>
      <c r="EA114" s="74" t="str">
        <f t="shared" ca="1" si="234"/>
        <v/>
      </c>
      <c r="EC114" s="74" t="str">
        <f t="shared" ca="1" si="235"/>
        <v/>
      </c>
      <c r="ED114" s="74" t="str">
        <f t="shared" ca="1" si="236"/>
        <v/>
      </c>
      <c r="EE114" s="74" t="str">
        <f t="shared" ca="1" si="237"/>
        <v/>
      </c>
      <c r="EG114" s="479" t="str">
        <f ca="1">IF(V114=1,"",IF(LOG入力!BH114&gt;0,0,IF(CG114="★",0,IF(R114=1,0,IF(N114=0,0,1)))))</f>
        <v/>
      </c>
      <c r="EH114" s="483" t="str">
        <f t="shared" ca="1" si="238"/>
        <v/>
      </c>
      <c r="EI114" s="483" t="str">
        <f t="shared" ca="1" si="239"/>
        <v/>
      </c>
      <c r="EJ114" s="483" t="str">
        <f t="shared" ca="1" si="240"/>
        <v/>
      </c>
      <c r="EL114" s="71">
        <f t="shared" ca="1" si="241"/>
        <v>0</v>
      </c>
      <c r="EM114" s="6">
        <f t="shared" ca="1" si="242"/>
        <v>0</v>
      </c>
      <c r="EN114" s="6" t="str">
        <f t="shared" ca="1" si="243"/>
        <v/>
      </c>
      <c r="EO114" s="6">
        <f ca="1">IF(LOG入力!BH114&gt;0,0,IF(EM114=0,0,(IF(COUNTIF($EN$19:EN114,EN114)=1,IF($FS$3="N",1,IF(EH114=1,1,0))))))</f>
        <v>0</v>
      </c>
      <c r="EP114" s="6" t="str">
        <f ca="1">IF(LOG入力!BH114&gt;0,"",IF(EO114=1,$X114,""))</f>
        <v/>
      </c>
      <c r="EQ114" s="6" t="str">
        <f ca="1">IF(LOG入力!BH114&gt;0,"",IF(EO114=1,$Y114,""))</f>
        <v/>
      </c>
      <c r="ER114" s="520" t="str">
        <f ca="1">IF(LOG入力!BH114&gt;0,"",IF(COUNTIF($EP$19:$EP114,EP114)=1,EP114,""))</f>
        <v/>
      </c>
      <c r="ES114" s="520">
        <f ca="1">IF(LOG入力!BH114&gt;0,0,IF((EL114=1),IF(($ER114=""),0,1),0))</f>
        <v>0</v>
      </c>
      <c r="ET114" s="520" t="str">
        <f ca="1">IF(LOG入力!BH114&gt;0,"",IF(COUNTIF($EQ$19:EQ114,EQ114)=1,EQ114,""))</f>
        <v/>
      </c>
      <c r="EU114" s="539">
        <f ca="1">IF(LOG入力!BH114&gt;0,0,IF((EL114=1),IF(($ET114=""),0,1),0))</f>
        <v>0</v>
      </c>
      <c r="EV114" s="71">
        <f t="shared" ca="1" si="244"/>
        <v>0</v>
      </c>
      <c r="EW114" s="6">
        <f t="shared" ca="1" si="245"/>
        <v>0</v>
      </c>
      <c r="EX114" s="6" t="str">
        <f t="shared" ca="1" si="246"/>
        <v/>
      </c>
      <c r="EY114" s="6">
        <f ca="1">IF(LOG入力!BH114&gt;0,0,IF(EW114=0,0,(IF(COUNTIF($EX$19:EX114,EX114)=1,IF($FS$3="N",1,IF(EH114=1,1,0))))))</f>
        <v>0</v>
      </c>
      <c r="EZ114" s="6" t="str">
        <f ca="1">IF(LOG入力!BH114&gt;0,"",IF(EY114=1,$X114,""))</f>
        <v/>
      </c>
      <c r="FA114" s="6" t="str">
        <f ca="1">IF(LOG入力!BH114&gt;0,"",IF(EY114=1,$Y114,""))</f>
        <v/>
      </c>
      <c r="FB114" s="6" t="str">
        <f ca="1">IF(LOG入力!BH114&gt;0,"",IF(COUNTIF($EZ$19:$EZ114,EZ114)=1,EZ114,""))</f>
        <v/>
      </c>
      <c r="FC114" s="6">
        <f ca="1">IF(LOG入力!BH114&gt;0,0,IF((EV114=1),IF(($FB114=""),0,1),0))</f>
        <v>0</v>
      </c>
      <c r="FD114" s="6" t="str">
        <f ca="1">IF(LOG入力!BH114&gt;0,"",IF(COUNTIF($FA$19:FA114,FA114)=1,FA114,""))</f>
        <v/>
      </c>
      <c r="FE114" s="72">
        <f ca="1">IF(LOG入力!BH114&gt;0,0,IF((EV114=1),IF(($FD114=""),0,1),0))</f>
        <v>0</v>
      </c>
      <c r="FF114" s="71">
        <f t="shared" ca="1" si="247"/>
        <v>0</v>
      </c>
      <c r="FG114" s="6">
        <f t="shared" ca="1" si="248"/>
        <v>0</v>
      </c>
      <c r="FH114" s="6" t="str">
        <f t="shared" ca="1" si="249"/>
        <v/>
      </c>
      <c r="FI114" s="6">
        <f ca="1">IF(LOG入力!BH114&gt;0,0,IF(FG114=0,0,(IF(COUNTIF($FH$19:FH114,FH114)=1,IF($FS$3="N",1,IF(EH114=1,1,0))))))</f>
        <v>0</v>
      </c>
      <c r="FJ114" s="6" t="str">
        <f ca="1">IF(LOG入力!BH114&gt;0,"",IF(FI114=1,$X114,""))</f>
        <v/>
      </c>
      <c r="FK114" s="6" t="str">
        <f ca="1">IF(LOG入力!BH114&gt;0,"",IF(FI114=1,$Y114,""))</f>
        <v/>
      </c>
      <c r="FL114" s="6" t="str">
        <f ca="1">IF(LOG入力!BH114&gt;0,"",IF(COUNTIF($FJ$19:$FJ114,FJ114)=1,FJ114,""))</f>
        <v/>
      </c>
      <c r="FM114" s="6">
        <f ca="1">IF(LOG入力!BH114&gt;0,0,IF((FF114=1),IF(($FL114=""),0,1),0))</f>
        <v>0</v>
      </c>
      <c r="FN114" s="6" t="str">
        <f ca="1">IF(LOG入力!BH114&gt;0,"",IF(COUNTIF($FK$19:FK114,FK114)=1,FK114,""))</f>
        <v/>
      </c>
      <c r="FO114" s="72">
        <f ca="1">IF(LOG入力!BH114&gt;0,0,IF((FF114=1),IF(($FN114=""),0,1),0))</f>
        <v>0</v>
      </c>
      <c r="FP114" s="71">
        <f t="shared" ca="1" si="250"/>
        <v>0</v>
      </c>
      <c r="FQ114" s="6">
        <f t="shared" ca="1" si="251"/>
        <v>0</v>
      </c>
      <c r="FR114" s="6" t="str">
        <f t="shared" ca="1" si="252"/>
        <v/>
      </c>
      <c r="FS114" s="6">
        <f ca="1">IF(LOG入力!BH114&gt;0,0,IF(FQ114=0,0,(IF(COUNTIF($FR$19:FR114,FR114)=1,IF($FS$3="N",1,IF(EH114=1,1,0))))))</f>
        <v>0</v>
      </c>
      <c r="FT114" s="6" t="str">
        <f ca="1">IF(LOG入力!BH114&gt;0,"",IF(FS114=1,$X114,""))</f>
        <v/>
      </c>
      <c r="FU114" s="6" t="str">
        <f ca="1">IF(LOG入力!BH114&gt;0,"",IF(FS114=1,$Y114,""))</f>
        <v/>
      </c>
      <c r="FV114" s="6" t="str">
        <f ca="1">IF(LOG入力!BH114&gt;0,"",IF(COUNTIF($FT$19:$FT114,FT114)=1,FT114,""))</f>
        <v/>
      </c>
      <c r="FW114" s="6">
        <f ca="1">IF(LOG入力!BH114&gt;0,0,IF((FP114=1),IF(($FV114=""),0,1),0))</f>
        <v>0</v>
      </c>
      <c r="FX114" s="6" t="str">
        <f ca="1">IF(LOG入力!BH114&gt;0,"",IF(COUNTIF($FU$19:FU114,FU114)=1,FU114,""))</f>
        <v/>
      </c>
      <c r="FY114" s="72">
        <f ca="1">IF(LOG入力!BH114&gt;0,0,IF((FP114=1),IF(($FX114=""),0,1),0))</f>
        <v>0</v>
      </c>
      <c r="FZ114" s="71">
        <f t="shared" ca="1" si="253"/>
        <v>0</v>
      </c>
      <c r="GA114" s="6">
        <f t="shared" ca="1" si="254"/>
        <v>0</v>
      </c>
      <c r="GB114" s="6" t="str">
        <f t="shared" ca="1" si="255"/>
        <v/>
      </c>
      <c r="GC114" s="6">
        <f ca="1">IF(LOG入力!BH114&gt;0,0,IF(GA114=0,0,(IF(COUNTIF($GB$19:GB114,GB114)=1,IF($FS$3="N",1,IF(EH114=1,1,0))))))</f>
        <v>0</v>
      </c>
      <c r="GD114" s="6" t="str">
        <f ca="1">IF(LOG入力!BH114&gt;0,"",IF(GC114=1,$X114,""))</f>
        <v/>
      </c>
      <c r="GE114" s="6" t="str">
        <f ca="1">IF(LOG入力!BH114&gt;0,"",IF(GC114=1,$Y114,""))</f>
        <v/>
      </c>
      <c r="GF114" s="6" t="str">
        <f ca="1">IF(LOG入力!BH114&gt;0,"",IF(COUNTIF($GD$19:$GD114,GD114)=1,GD114,""))</f>
        <v/>
      </c>
      <c r="GG114" s="6">
        <f ca="1">IF(LOG入力!BH114&gt;0,0,IF((FZ114=1),IF(($GF114=""),0,1),0))</f>
        <v>0</v>
      </c>
      <c r="GH114" s="6" t="str">
        <f ca="1">IF(LOG入力!BH114&gt;0,"",IF(COUNTIF($GE$19:GE114,GE114)=1,GE114,""))</f>
        <v/>
      </c>
      <c r="GI114" s="72">
        <f ca="1">IF(LOG入力!BH114&gt;0,0,IF((FZ114=1),IF(($GH114=""),0,1),0))</f>
        <v>0</v>
      </c>
      <c r="GK114" s="455" t="str">
        <f ca="1">IF(V114=1,"",IF(LEN(LOG入力!AS114)=0,"",LOG入力!AS114))</f>
        <v/>
      </c>
      <c r="GL114" s="378" t="str">
        <f t="shared" ca="1" si="256"/>
        <v/>
      </c>
      <c r="GM114" s="378" t="str">
        <f t="shared" ca="1" si="257"/>
        <v/>
      </c>
      <c r="GN114" s="74" t="str">
        <f t="shared" ca="1" si="258"/>
        <v/>
      </c>
      <c r="GO114" s="74" t="str">
        <f t="shared" ca="1" si="259"/>
        <v/>
      </c>
      <c r="GQ114" s="74" t="str">
        <f t="shared" ca="1" si="260"/>
        <v/>
      </c>
      <c r="GR114" s="74" t="str">
        <f t="shared" ca="1" si="261"/>
        <v/>
      </c>
      <c r="GS114" s="74" t="str">
        <f t="shared" ca="1" si="262"/>
        <v/>
      </c>
      <c r="GT114" s="74" t="str">
        <f t="shared" ca="1" si="263"/>
        <v/>
      </c>
      <c r="GU114" s="74" t="str">
        <f t="shared" ca="1" si="264"/>
        <v/>
      </c>
      <c r="GV114" s="74" t="str">
        <f t="shared" ca="1" si="265"/>
        <v/>
      </c>
      <c r="GX114" s="74" t="str">
        <f t="shared" ca="1" si="266"/>
        <v/>
      </c>
      <c r="GY114" s="74" t="str">
        <f t="shared" ca="1" si="267"/>
        <v/>
      </c>
      <c r="GZ114" s="74" t="str">
        <f ca="1">IF(V114=1,"",IF(LOG入力!BH114&gt;0,0,IF(GY114=0,0,IF((VALUE((TYPE(VALUE(J114)))))=16,0,IF(VALUE(J114)&lt;60,1,IF(VALUE(J114)&lt;100,0,IF(VALUE(J114)&lt;600,2,0)))))))</f>
        <v/>
      </c>
      <c r="HA114" s="74" t="str">
        <f t="shared" ca="1" si="268"/>
        <v/>
      </c>
      <c r="HB114" s="74" t="str">
        <f ca="1">IF(V114=1,"",IF(LOG入力!BH114&gt;0,0,IF(HA114=0,0,IF((VALUE((TYPE(VALUE(L114)))))=16,0,IF(VALUE(L114)&lt;60,1,IF(VALUE(L114)&lt;100,0,IF(VALUE(L114)&lt;600,2,0)))))))</f>
        <v/>
      </c>
      <c r="HD114" s="74" t="str">
        <f t="shared" ca="1" si="269"/>
        <v/>
      </c>
      <c r="HF114" s="74" t="str">
        <f t="shared" ca="1" si="270"/>
        <v/>
      </c>
      <c r="HG114" s="74" t="str">
        <f t="shared" ca="1" si="271"/>
        <v/>
      </c>
      <c r="HH114" s="74" t="str">
        <f t="shared" ca="1" si="272"/>
        <v/>
      </c>
      <c r="HI114" s="74" t="str">
        <f t="shared" ca="1" si="273"/>
        <v/>
      </c>
      <c r="HJ114" s="74" t="str">
        <f t="shared" ca="1" si="274"/>
        <v/>
      </c>
      <c r="HK114" s="74" t="str">
        <f t="shared" ca="1" si="275"/>
        <v/>
      </c>
      <c r="HL114" s="74" t="str">
        <f t="shared" ca="1" si="276"/>
        <v/>
      </c>
      <c r="HM114" s="74" t="str">
        <f t="shared" ca="1" si="277"/>
        <v/>
      </c>
      <c r="HN114" s="74" t="str">
        <f t="shared" ca="1" si="278"/>
        <v/>
      </c>
      <c r="HO114" s="529" t="str">
        <f t="shared" ca="1" si="279"/>
        <v/>
      </c>
      <c r="HP114" s="74" t="str">
        <f t="shared" ca="1" si="280"/>
        <v/>
      </c>
      <c r="HQ114" s="74" t="str">
        <f t="shared" ca="1" si="281"/>
        <v/>
      </c>
      <c r="HR114" s="74" t="str">
        <f t="shared" ca="1" si="282"/>
        <v/>
      </c>
      <c r="HS114" s="74" t="str">
        <f t="shared" ca="1" si="283"/>
        <v/>
      </c>
      <c r="HT114" s="74" t="str">
        <f ca="1">IF(V114=1,"",IF(LOG入力!BH114&gt;0,0,IF(DV114=1,0,IF(N114="0",0,IF(SUM(HD114:HS114)&gt;0,1,0)))))</f>
        <v/>
      </c>
    </row>
    <row r="115" spans="1:228" x14ac:dyDescent="0.15">
      <c r="A115" s="5"/>
      <c r="B115" s="532" t="str">
        <f t="shared" ca="1" si="142"/>
        <v/>
      </c>
      <c r="C115" s="534" t="str">
        <f ca="1">LOG入力!AP115</f>
        <v/>
      </c>
      <c r="D115" s="534" t="str">
        <f ca="1">LOG入力!AQ115</f>
        <v/>
      </c>
      <c r="E115" s="534" t="str">
        <f ca="1">LOG入力!AR115</f>
        <v/>
      </c>
      <c r="F115" s="535" t="str">
        <f t="shared" ca="1" si="143"/>
        <v/>
      </c>
      <c r="G115" s="585" t="str">
        <f ca="1">LOG入力!AT115</f>
        <v/>
      </c>
      <c r="H115" s="542" t="str">
        <f ca="1">LOG入力!AU115</f>
        <v/>
      </c>
      <c r="I115" s="542" t="str">
        <f ca="1">LOG入力!AV115</f>
        <v/>
      </c>
      <c r="J115" s="577" t="str">
        <f ca="1">LOG入力!AW115</f>
        <v/>
      </c>
      <c r="K115" s="578" t="str">
        <f ca="1">LOG入力!BJ115</f>
        <v/>
      </c>
      <c r="L115" s="577" t="str">
        <f ca="1">LOG入力!AY115</f>
        <v/>
      </c>
      <c r="M115" s="545" t="str">
        <f ca="1">LOG入力!BK115</f>
        <v/>
      </c>
      <c r="N115" s="512" t="str">
        <f ca="1">IF(V115=1,"",IF(LOG入力!AJ115=1,"1",LOG入力!BA115))</f>
        <v/>
      </c>
      <c r="O115" s="538" t="str">
        <f ca="1">IF(V115=1,"",IF(LEN(LOG入力!O115)=0,"",LOG入力!O115))</f>
        <v/>
      </c>
      <c r="P115" s="291" t="str">
        <f ca="1">IF(V115=1,"",IF($AA$4=1,"",IF(LOG入力!BG115=1,"",CONCATENATE($ER115,$FB115,$FL115,$FV115,$GF115))))</f>
        <v/>
      </c>
      <c r="Q115" s="291" t="str">
        <f ca="1">IF(V115=1,"",IF($AA$4=1,"",IF(LOG入力!BG115=1,"",CONCATENATE($ET115,$FD115,$FN115,$FX115,$GH115))))</f>
        <v/>
      </c>
      <c r="R115" s="573" t="str">
        <f ca="1">IF(V115=1,"",IF($AA$4=1,"",IF(LOG入力!BH115&gt;0,0,AA115)))</f>
        <v/>
      </c>
      <c r="S115" s="293" t="str">
        <f t="shared" ca="1" si="144"/>
        <v/>
      </c>
      <c r="T115" s="29"/>
      <c r="U115" s="38"/>
      <c r="V115" s="196">
        <f ca="1">LOG入力!AN115</f>
        <v>1</v>
      </c>
      <c r="W115" s="38"/>
      <c r="X115" s="516" t="str">
        <f t="shared" ca="1" si="145"/>
        <v/>
      </c>
      <c r="Y115" s="515" t="str">
        <f t="shared" ca="1" si="146"/>
        <v/>
      </c>
      <c r="Z115" s="518" t="str">
        <f t="shared" ca="1" si="147"/>
        <v/>
      </c>
      <c r="AA115" s="574" t="str">
        <f t="shared" ca="1" si="148"/>
        <v/>
      </c>
      <c r="AC115" s="6" t="str">
        <f t="shared" ca="1" si="149"/>
        <v/>
      </c>
      <c r="AD115" s="6" t="str">
        <f t="shared" ca="1" si="150"/>
        <v/>
      </c>
      <c r="AE115" s="6" t="str">
        <f t="shared" ca="1" si="151"/>
        <v/>
      </c>
      <c r="AF115" s="6" t="str">
        <f t="shared" ca="1" si="152"/>
        <v/>
      </c>
      <c r="AG115" s="6" t="str">
        <f t="shared" ca="1" si="153"/>
        <v/>
      </c>
      <c r="AH115" s="6" t="str">
        <f t="shared" ca="1" si="154"/>
        <v/>
      </c>
      <c r="AI115" s="6" t="str">
        <f t="shared" ca="1" si="155"/>
        <v/>
      </c>
      <c r="AJ115" s="6" t="str">
        <f t="shared" ca="1" si="156"/>
        <v/>
      </c>
      <c r="AK115" s="6" t="str">
        <f t="shared" ca="1" si="157"/>
        <v/>
      </c>
      <c r="AL115" s="6" t="str">
        <f t="shared" ca="1" si="158"/>
        <v/>
      </c>
      <c r="AM115" s="6" t="str">
        <f t="shared" ca="1" si="159"/>
        <v/>
      </c>
      <c r="AN115" s="6" t="str">
        <f t="shared" ca="1" si="160"/>
        <v/>
      </c>
      <c r="AO115" s="6" t="str">
        <f t="shared" ca="1" si="161"/>
        <v/>
      </c>
      <c r="AP115" s="6" t="str">
        <f t="shared" ca="1" si="162"/>
        <v/>
      </c>
      <c r="AQ115" s="6" t="str">
        <f t="shared" ca="1" si="163"/>
        <v/>
      </c>
      <c r="AR115" s="6" t="str">
        <f t="shared" ca="1" si="164"/>
        <v/>
      </c>
      <c r="AS115" s="6" t="str">
        <f t="shared" ca="1" si="165"/>
        <v/>
      </c>
      <c r="AT115" s="6" t="str">
        <f t="shared" ca="1" si="166"/>
        <v/>
      </c>
      <c r="AU115" s="6" t="str">
        <f t="shared" ca="1" si="167"/>
        <v/>
      </c>
      <c r="AV115" s="6" t="str">
        <f t="shared" ca="1" si="168"/>
        <v/>
      </c>
      <c r="AW115" s="6" t="str">
        <f t="shared" ca="1" si="169"/>
        <v/>
      </c>
      <c r="AY115" s="6" t="str">
        <f t="shared" ca="1" si="170"/>
        <v/>
      </c>
      <c r="AZ115" s="6" t="str">
        <f t="shared" ca="1" si="171"/>
        <v/>
      </c>
      <c r="BA115" s="6" t="str">
        <f t="shared" ca="1" si="172"/>
        <v/>
      </c>
      <c r="BB115" s="6" t="str">
        <f t="shared" ca="1" si="173"/>
        <v/>
      </c>
      <c r="BC115" s="6" t="str">
        <f t="shared" ca="1" si="174"/>
        <v/>
      </c>
      <c r="BD115" s="6" t="str">
        <f t="shared" ca="1" si="175"/>
        <v/>
      </c>
      <c r="BE115" s="6" t="str">
        <f t="shared" ca="1" si="176"/>
        <v/>
      </c>
      <c r="BF115" s="6" t="str">
        <f t="shared" ca="1" si="177"/>
        <v/>
      </c>
      <c r="BG115" s="6" t="str">
        <f t="shared" ca="1" si="178"/>
        <v/>
      </c>
      <c r="BH115" s="6" t="str">
        <f t="shared" ca="1" si="179"/>
        <v/>
      </c>
      <c r="BI115" s="6" t="str">
        <f t="shared" ca="1" si="180"/>
        <v/>
      </c>
      <c r="BJ115" s="6" t="str">
        <f t="shared" ca="1" si="181"/>
        <v/>
      </c>
      <c r="BK115" s="6" t="str">
        <f t="shared" ca="1" si="182"/>
        <v/>
      </c>
      <c r="BL115" s="6" t="str">
        <f t="shared" ca="1" si="183"/>
        <v/>
      </c>
      <c r="BM115" s="6" t="str">
        <f t="shared" ca="1" si="184"/>
        <v/>
      </c>
      <c r="BN115" s="6" t="str">
        <f t="shared" ca="1" si="185"/>
        <v/>
      </c>
      <c r="BO115" s="6" t="str">
        <f t="shared" ca="1" si="186"/>
        <v/>
      </c>
      <c r="BP115" s="6" t="str">
        <f t="shared" ca="1" si="187"/>
        <v/>
      </c>
      <c r="BQ115" s="6" t="str">
        <f t="shared" ca="1" si="188"/>
        <v/>
      </c>
      <c r="BR115" s="6" t="str">
        <f t="shared" ca="1" si="189"/>
        <v/>
      </c>
      <c r="BS115" s="6" t="str">
        <f t="shared" ca="1" si="190"/>
        <v/>
      </c>
      <c r="BU115" s="6" t="str">
        <f t="shared" ca="1" si="191"/>
        <v/>
      </c>
      <c r="BW115" s="515" t="str">
        <f t="shared" ca="1" si="192"/>
        <v/>
      </c>
      <c r="BX115" s="515">
        <f t="shared" ca="1" si="193"/>
        <v>0</v>
      </c>
      <c r="BY115" s="515" t="str">
        <f t="shared" ca="1" si="194"/>
        <v/>
      </c>
      <c r="CA115" s="6">
        <f t="shared" ca="1" si="195"/>
        <v>1</v>
      </c>
      <c r="CC115" s="523" t="str">
        <f t="shared" ca="1" si="196"/>
        <v/>
      </c>
      <c r="CE115" s="6" t="str">
        <f t="shared" ca="1" si="197"/>
        <v/>
      </c>
      <c r="CG115" s="524" t="str">
        <f ca="1">IF(V115=1,"",IF($AA$4=1,"",IF(LOG入力!BH115&gt;0,"",IF(N115=0,"",IF(HT115=0,"","★")))))</f>
        <v/>
      </c>
      <c r="CI115" s="74" t="str">
        <f t="shared" ca="1" si="198"/>
        <v/>
      </c>
      <c r="CK115" s="525" t="str">
        <f ca="1">IF(V115=1,"",IF(LOG入力!BH115&gt;0,1,0))</f>
        <v/>
      </c>
      <c r="CL115" s="74" t="str">
        <f t="shared" ca="1" si="199"/>
        <v/>
      </c>
      <c r="CN115" s="74" t="str">
        <f t="shared" ca="1" si="200"/>
        <v/>
      </c>
      <c r="CO115" s="74" t="str">
        <f t="shared" ca="1" si="201"/>
        <v/>
      </c>
      <c r="CQ115" s="74" t="str">
        <f t="shared" ca="1" si="202"/>
        <v/>
      </c>
      <c r="CR115" s="74" t="str">
        <f t="shared" ca="1" si="203"/>
        <v/>
      </c>
      <c r="CS115" s="74" t="str">
        <f t="shared" ca="1" si="204"/>
        <v/>
      </c>
      <c r="CT115" s="74" t="str">
        <f t="shared" ca="1" si="205"/>
        <v/>
      </c>
      <c r="CU115" s="74" t="str">
        <f t="shared" ca="1" si="206"/>
        <v/>
      </c>
      <c r="CV115" s="74" t="str">
        <f t="shared" ca="1" si="207"/>
        <v/>
      </c>
      <c r="CW115" s="74" t="str">
        <f t="shared" ca="1" si="208"/>
        <v/>
      </c>
      <c r="CX115" s="74" t="str">
        <f t="shared" ca="1" si="209"/>
        <v/>
      </c>
      <c r="CY115" s="74" t="str">
        <f t="shared" ca="1" si="210"/>
        <v/>
      </c>
      <c r="CZ115" s="74" t="str">
        <f t="shared" ca="1" si="211"/>
        <v/>
      </c>
      <c r="DA115" s="74" t="str">
        <f t="shared" ca="1" si="212"/>
        <v/>
      </c>
      <c r="DB115" s="74" t="str">
        <f t="shared" ca="1" si="213"/>
        <v/>
      </c>
      <c r="DD115" s="74" t="str">
        <f t="shared" ca="1" si="214"/>
        <v/>
      </c>
      <c r="DE115" s="74" t="str">
        <f t="shared" ca="1" si="215"/>
        <v/>
      </c>
      <c r="DF115" s="74" t="str">
        <f t="shared" ca="1" si="216"/>
        <v/>
      </c>
      <c r="DG115" s="74" t="str">
        <f t="shared" ca="1" si="217"/>
        <v/>
      </c>
      <c r="DH115" s="74" t="str">
        <f t="shared" ca="1" si="218"/>
        <v/>
      </c>
      <c r="DI115" s="74" t="str">
        <f t="shared" ca="1" si="219"/>
        <v/>
      </c>
      <c r="DJ115" s="74" t="str">
        <f t="shared" ca="1" si="220"/>
        <v/>
      </c>
      <c r="DK115" s="74" t="str">
        <f t="shared" ca="1" si="221"/>
        <v/>
      </c>
      <c r="DL115" s="74" t="str">
        <f t="shared" ca="1" si="222"/>
        <v/>
      </c>
      <c r="DM115" s="74" t="str">
        <f t="shared" ca="1" si="223"/>
        <v/>
      </c>
      <c r="DN115" s="74" t="str">
        <f t="shared" ca="1" si="224"/>
        <v/>
      </c>
      <c r="DO115" s="74" t="str">
        <f t="shared" ca="1" si="225"/>
        <v/>
      </c>
      <c r="DQ115" s="74" t="str">
        <f t="shared" ca="1" si="226"/>
        <v/>
      </c>
      <c r="DS115" s="74" t="str">
        <f t="shared" ca="1" si="227"/>
        <v/>
      </c>
      <c r="DT115" s="74" t="str">
        <f t="shared" ca="1" si="228"/>
        <v/>
      </c>
      <c r="DV115" s="525" t="str">
        <f t="shared" ca="1" si="229"/>
        <v/>
      </c>
      <c r="DW115" s="74" t="str">
        <f t="shared" ca="1" si="230"/>
        <v/>
      </c>
      <c r="DX115" s="485" t="str">
        <f t="shared" ca="1" si="231"/>
        <v/>
      </c>
      <c r="DY115" s="74" t="str">
        <f t="shared" ca="1" si="232"/>
        <v/>
      </c>
      <c r="DZ115" s="74" t="str">
        <f t="shared" ca="1" si="233"/>
        <v/>
      </c>
      <c r="EA115" s="74" t="str">
        <f t="shared" ca="1" si="234"/>
        <v/>
      </c>
      <c r="EC115" s="74" t="str">
        <f t="shared" ca="1" si="235"/>
        <v/>
      </c>
      <c r="ED115" s="74" t="str">
        <f t="shared" ca="1" si="236"/>
        <v/>
      </c>
      <c r="EE115" s="74" t="str">
        <f t="shared" ca="1" si="237"/>
        <v/>
      </c>
      <c r="EG115" s="479" t="str">
        <f ca="1">IF(V115=1,"",IF(LOG入力!BH115&gt;0,0,IF(CG115="★",0,IF(R115=1,0,IF(N115=0,0,1)))))</f>
        <v/>
      </c>
      <c r="EH115" s="483" t="str">
        <f t="shared" ca="1" si="238"/>
        <v/>
      </c>
      <c r="EI115" s="483" t="str">
        <f t="shared" ca="1" si="239"/>
        <v/>
      </c>
      <c r="EJ115" s="483" t="str">
        <f t="shared" ca="1" si="240"/>
        <v/>
      </c>
      <c r="EL115" s="71">
        <f t="shared" ca="1" si="241"/>
        <v>0</v>
      </c>
      <c r="EM115" s="6">
        <f t="shared" ca="1" si="242"/>
        <v>0</v>
      </c>
      <c r="EN115" s="6" t="str">
        <f t="shared" ca="1" si="243"/>
        <v/>
      </c>
      <c r="EO115" s="6">
        <f ca="1">IF(LOG入力!BH115&gt;0,0,IF(EM115=0,0,(IF(COUNTIF($EN$19:EN115,EN115)=1,IF($FS$3="N",1,IF(EH115=1,1,0))))))</f>
        <v>0</v>
      </c>
      <c r="EP115" s="6" t="str">
        <f ca="1">IF(LOG入力!BH115&gt;0,"",IF(EO115=1,$X115,""))</f>
        <v/>
      </c>
      <c r="EQ115" s="6" t="str">
        <f ca="1">IF(LOG入力!BH115&gt;0,"",IF(EO115=1,$Y115,""))</f>
        <v/>
      </c>
      <c r="ER115" s="520" t="str">
        <f ca="1">IF(LOG入力!BH115&gt;0,"",IF(COUNTIF($EP$19:$EP115,EP115)=1,EP115,""))</f>
        <v/>
      </c>
      <c r="ES115" s="520">
        <f ca="1">IF(LOG入力!BH115&gt;0,0,IF((EL115=1),IF(($ER115=""),0,1),0))</f>
        <v>0</v>
      </c>
      <c r="ET115" s="520" t="str">
        <f ca="1">IF(LOG入力!BH115&gt;0,"",IF(COUNTIF($EQ$19:EQ115,EQ115)=1,EQ115,""))</f>
        <v/>
      </c>
      <c r="EU115" s="539">
        <f ca="1">IF(LOG入力!BH115&gt;0,0,IF((EL115=1),IF(($ET115=""),0,1),0))</f>
        <v>0</v>
      </c>
      <c r="EV115" s="71">
        <f t="shared" ca="1" si="244"/>
        <v>0</v>
      </c>
      <c r="EW115" s="6">
        <f t="shared" ca="1" si="245"/>
        <v>0</v>
      </c>
      <c r="EX115" s="6" t="str">
        <f t="shared" ca="1" si="246"/>
        <v/>
      </c>
      <c r="EY115" s="6">
        <f ca="1">IF(LOG入力!BH115&gt;0,0,IF(EW115=0,0,(IF(COUNTIF($EX$19:EX115,EX115)=1,IF($FS$3="N",1,IF(EH115=1,1,0))))))</f>
        <v>0</v>
      </c>
      <c r="EZ115" s="6" t="str">
        <f ca="1">IF(LOG入力!BH115&gt;0,"",IF(EY115=1,$X115,""))</f>
        <v/>
      </c>
      <c r="FA115" s="6" t="str">
        <f ca="1">IF(LOG入力!BH115&gt;0,"",IF(EY115=1,$Y115,""))</f>
        <v/>
      </c>
      <c r="FB115" s="6" t="str">
        <f ca="1">IF(LOG入力!BH115&gt;0,"",IF(COUNTIF($EZ$19:$EZ115,EZ115)=1,EZ115,""))</f>
        <v/>
      </c>
      <c r="FC115" s="6">
        <f ca="1">IF(LOG入力!BH115&gt;0,0,IF((EV115=1),IF(($FB115=""),0,1),0))</f>
        <v>0</v>
      </c>
      <c r="FD115" s="6" t="str">
        <f ca="1">IF(LOG入力!BH115&gt;0,"",IF(COUNTIF($FA$19:FA115,FA115)=1,FA115,""))</f>
        <v/>
      </c>
      <c r="FE115" s="72">
        <f ca="1">IF(LOG入力!BH115&gt;0,0,IF((EV115=1),IF(($FD115=""),0,1),0))</f>
        <v>0</v>
      </c>
      <c r="FF115" s="71">
        <f t="shared" ca="1" si="247"/>
        <v>0</v>
      </c>
      <c r="FG115" s="6">
        <f t="shared" ca="1" si="248"/>
        <v>0</v>
      </c>
      <c r="FH115" s="6" t="str">
        <f t="shared" ca="1" si="249"/>
        <v/>
      </c>
      <c r="FI115" s="6">
        <f ca="1">IF(LOG入力!BH115&gt;0,0,IF(FG115=0,0,(IF(COUNTIF($FH$19:FH115,FH115)=1,IF($FS$3="N",1,IF(EH115=1,1,0))))))</f>
        <v>0</v>
      </c>
      <c r="FJ115" s="6" t="str">
        <f ca="1">IF(LOG入力!BH115&gt;0,"",IF(FI115=1,$X115,""))</f>
        <v/>
      </c>
      <c r="FK115" s="6" t="str">
        <f ca="1">IF(LOG入力!BH115&gt;0,"",IF(FI115=1,$Y115,""))</f>
        <v/>
      </c>
      <c r="FL115" s="6" t="str">
        <f ca="1">IF(LOG入力!BH115&gt;0,"",IF(COUNTIF($FJ$19:$FJ115,FJ115)=1,FJ115,""))</f>
        <v/>
      </c>
      <c r="FM115" s="6">
        <f ca="1">IF(LOG入力!BH115&gt;0,0,IF((FF115=1),IF(($FL115=""),0,1),0))</f>
        <v>0</v>
      </c>
      <c r="FN115" s="6" t="str">
        <f ca="1">IF(LOG入力!BH115&gt;0,"",IF(COUNTIF($FK$19:FK115,FK115)=1,FK115,""))</f>
        <v/>
      </c>
      <c r="FO115" s="72">
        <f ca="1">IF(LOG入力!BH115&gt;0,0,IF((FF115=1),IF(($FN115=""),0,1),0))</f>
        <v>0</v>
      </c>
      <c r="FP115" s="71">
        <f t="shared" ca="1" si="250"/>
        <v>0</v>
      </c>
      <c r="FQ115" s="6">
        <f t="shared" ca="1" si="251"/>
        <v>0</v>
      </c>
      <c r="FR115" s="6" t="str">
        <f t="shared" ca="1" si="252"/>
        <v/>
      </c>
      <c r="FS115" s="6">
        <f ca="1">IF(LOG入力!BH115&gt;0,0,IF(FQ115=0,0,(IF(COUNTIF($FR$19:FR115,FR115)=1,IF($FS$3="N",1,IF(EH115=1,1,0))))))</f>
        <v>0</v>
      </c>
      <c r="FT115" s="6" t="str">
        <f ca="1">IF(LOG入力!BH115&gt;0,"",IF(FS115=1,$X115,""))</f>
        <v/>
      </c>
      <c r="FU115" s="6" t="str">
        <f ca="1">IF(LOG入力!BH115&gt;0,"",IF(FS115=1,$Y115,""))</f>
        <v/>
      </c>
      <c r="FV115" s="6" t="str">
        <f ca="1">IF(LOG入力!BH115&gt;0,"",IF(COUNTIF($FT$19:$FT115,FT115)=1,FT115,""))</f>
        <v/>
      </c>
      <c r="FW115" s="6">
        <f ca="1">IF(LOG入力!BH115&gt;0,0,IF((FP115=1),IF(($FV115=""),0,1),0))</f>
        <v>0</v>
      </c>
      <c r="FX115" s="6" t="str">
        <f ca="1">IF(LOG入力!BH115&gt;0,"",IF(COUNTIF($FU$19:FU115,FU115)=1,FU115,""))</f>
        <v/>
      </c>
      <c r="FY115" s="72">
        <f ca="1">IF(LOG入力!BH115&gt;0,0,IF((FP115=1),IF(($FX115=""),0,1),0))</f>
        <v>0</v>
      </c>
      <c r="FZ115" s="71">
        <f t="shared" ca="1" si="253"/>
        <v>0</v>
      </c>
      <c r="GA115" s="6">
        <f t="shared" ca="1" si="254"/>
        <v>0</v>
      </c>
      <c r="GB115" s="6" t="str">
        <f t="shared" ca="1" si="255"/>
        <v/>
      </c>
      <c r="GC115" s="6">
        <f ca="1">IF(LOG入力!BH115&gt;0,0,IF(GA115=0,0,(IF(COUNTIF($GB$19:GB115,GB115)=1,IF($FS$3="N",1,IF(EH115=1,1,0))))))</f>
        <v>0</v>
      </c>
      <c r="GD115" s="6" t="str">
        <f ca="1">IF(LOG入力!BH115&gt;0,"",IF(GC115=1,$X115,""))</f>
        <v/>
      </c>
      <c r="GE115" s="6" t="str">
        <f ca="1">IF(LOG入力!BH115&gt;0,"",IF(GC115=1,$Y115,""))</f>
        <v/>
      </c>
      <c r="GF115" s="6" t="str">
        <f ca="1">IF(LOG入力!BH115&gt;0,"",IF(COUNTIF($GD$19:$GD115,GD115)=1,GD115,""))</f>
        <v/>
      </c>
      <c r="GG115" s="6">
        <f ca="1">IF(LOG入力!BH115&gt;0,0,IF((FZ115=1),IF(($GF115=""),0,1),0))</f>
        <v>0</v>
      </c>
      <c r="GH115" s="6" t="str">
        <f ca="1">IF(LOG入力!BH115&gt;0,"",IF(COUNTIF($GE$19:GE115,GE115)=1,GE115,""))</f>
        <v/>
      </c>
      <c r="GI115" s="72">
        <f ca="1">IF(LOG入力!BH115&gt;0,0,IF((FZ115=1),IF(($GH115=""),0,1),0))</f>
        <v>0</v>
      </c>
      <c r="GK115" s="455" t="str">
        <f ca="1">IF(V115=1,"",IF(LEN(LOG入力!AS115)=0,"",LOG入力!AS115))</f>
        <v/>
      </c>
      <c r="GL115" s="378" t="str">
        <f t="shared" ca="1" si="256"/>
        <v/>
      </c>
      <c r="GM115" s="378" t="str">
        <f t="shared" ca="1" si="257"/>
        <v/>
      </c>
      <c r="GN115" s="74" t="str">
        <f t="shared" ca="1" si="258"/>
        <v/>
      </c>
      <c r="GO115" s="74" t="str">
        <f t="shared" ca="1" si="259"/>
        <v/>
      </c>
      <c r="GQ115" s="74" t="str">
        <f t="shared" ca="1" si="260"/>
        <v/>
      </c>
      <c r="GR115" s="74" t="str">
        <f t="shared" ca="1" si="261"/>
        <v/>
      </c>
      <c r="GS115" s="74" t="str">
        <f t="shared" ca="1" si="262"/>
        <v/>
      </c>
      <c r="GT115" s="74" t="str">
        <f t="shared" ca="1" si="263"/>
        <v/>
      </c>
      <c r="GU115" s="74" t="str">
        <f t="shared" ca="1" si="264"/>
        <v/>
      </c>
      <c r="GV115" s="74" t="str">
        <f t="shared" ca="1" si="265"/>
        <v/>
      </c>
      <c r="GX115" s="74" t="str">
        <f t="shared" ca="1" si="266"/>
        <v/>
      </c>
      <c r="GY115" s="74" t="str">
        <f t="shared" ca="1" si="267"/>
        <v/>
      </c>
      <c r="GZ115" s="74" t="str">
        <f ca="1">IF(V115=1,"",IF(LOG入力!BH115&gt;0,0,IF(GY115=0,0,IF((VALUE((TYPE(VALUE(J115)))))=16,0,IF(VALUE(J115)&lt;60,1,IF(VALUE(J115)&lt;100,0,IF(VALUE(J115)&lt;600,2,0)))))))</f>
        <v/>
      </c>
      <c r="HA115" s="74" t="str">
        <f t="shared" ca="1" si="268"/>
        <v/>
      </c>
      <c r="HB115" s="74" t="str">
        <f ca="1">IF(V115=1,"",IF(LOG入力!BH115&gt;0,0,IF(HA115=0,0,IF((VALUE((TYPE(VALUE(L115)))))=16,0,IF(VALUE(L115)&lt;60,1,IF(VALUE(L115)&lt;100,0,IF(VALUE(L115)&lt;600,2,0)))))))</f>
        <v/>
      </c>
      <c r="HD115" s="74" t="str">
        <f t="shared" ca="1" si="269"/>
        <v/>
      </c>
      <c r="HF115" s="74" t="str">
        <f t="shared" ca="1" si="270"/>
        <v/>
      </c>
      <c r="HG115" s="74" t="str">
        <f t="shared" ca="1" si="271"/>
        <v/>
      </c>
      <c r="HH115" s="74" t="str">
        <f t="shared" ca="1" si="272"/>
        <v/>
      </c>
      <c r="HI115" s="74" t="str">
        <f t="shared" ca="1" si="273"/>
        <v/>
      </c>
      <c r="HJ115" s="74" t="str">
        <f t="shared" ca="1" si="274"/>
        <v/>
      </c>
      <c r="HK115" s="74" t="str">
        <f t="shared" ca="1" si="275"/>
        <v/>
      </c>
      <c r="HL115" s="74" t="str">
        <f t="shared" ca="1" si="276"/>
        <v/>
      </c>
      <c r="HM115" s="74" t="str">
        <f t="shared" ca="1" si="277"/>
        <v/>
      </c>
      <c r="HN115" s="74" t="str">
        <f t="shared" ca="1" si="278"/>
        <v/>
      </c>
      <c r="HO115" s="529" t="str">
        <f t="shared" ca="1" si="279"/>
        <v/>
      </c>
      <c r="HP115" s="74" t="str">
        <f t="shared" ca="1" si="280"/>
        <v/>
      </c>
      <c r="HQ115" s="74" t="str">
        <f t="shared" ca="1" si="281"/>
        <v/>
      </c>
      <c r="HR115" s="74" t="str">
        <f t="shared" ca="1" si="282"/>
        <v/>
      </c>
      <c r="HS115" s="74" t="str">
        <f t="shared" ca="1" si="283"/>
        <v/>
      </c>
      <c r="HT115" s="74" t="str">
        <f ca="1">IF(V115=1,"",IF(LOG入力!BH115&gt;0,0,IF(DV115=1,0,IF(N115="0",0,IF(SUM(HD115:HS115)&gt;0,1,0)))))</f>
        <v/>
      </c>
    </row>
    <row r="116" spans="1:228" x14ac:dyDescent="0.15">
      <c r="A116" s="5"/>
      <c r="B116" s="532" t="str">
        <f t="shared" ca="1" si="142"/>
        <v/>
      </c>
      <c r="C116" s="534" t="str">
        <f ca="1">LOG入力!AP116</f>
        <v/>
      </c>
      <c r="D116" s="534" t="str">
        <f ca="1">LOG入力!AQ116</f>
        <v/>
      </c>
      <c r="E116" s="534" t="str">
        <f ca="1">LOG入力!AR116</f>
        <v/>
      </c>
      <c r="F116" s="535" t="str">
        <f t="shared" ca="1" si="143"/>
        <v/>
      </c>
      <c r="G116" s="585" t="str">
        <f ca="1">LOG入力!AT116</f>
        <v/>
      </c>
      <c r="H116" s="542" t="str">
        <f ca="1">LOG入力!AU116</f>
        <v/>
      </c>
      <c r="I116" s="542" t="str">
        <f ca="1">LOG入力!AV116</f>
        <v/>
      </c>
      <c r="J116" s="577" t="str">
        <f ca="1">LOG入力!AW116</f>
        <v/>
      </c>
      <c r="K116" s="578" t="str">
        <f ca="1">LOG入力!BJ116</f>
        <v/>
      </c>
      <c r="L116" s="577" t="str">
        <f ca="1">LOG入力!AY116</f>
        <v/>
      </c>
      <c r="M116" s="545" t="str">
        <f ca="1">LOG入力!BK116</f>
        <v/>
      </c>
      <c r="N116" s="512" t="str">
        <f ca="1">IF(V116=1,"",IF(LOG入力!AJ116=1,"1",LOG入力!BA116))</f>
        <v/>
      </c>
      <c r="O116" s="538" t="str">
        <f ca="1">IF(V116=1,"",IF(LEN(LOG入力!O116)=0,"",LOG入力!O116))</f>
        <v/>
      </c>
      <c r="P116" s="291" t="str">
        <f ca="1">IF(V116=1,"",IF($AA$4=1,"",IF(LOG入力!BG116=1,"",CONCATENATE($ER116,$FB116,$FL116,$FV116,$GF116))))</f>
        <v/>
      </c>
      <c r="Q116" s="291" t="str">
        <f ca="1">IF(V116=1,"",IF($AA$4=1,"",IF(LOG入力!BG116=1,"",CONCATENATE($ET116,$FD116,$FN116,$FX116,$GH116))))</f>
        <v/>
      </c>
      <c r="R116" s="573" t="str">
        <f ca="1">IF(V116=1,"",IF($AA$4=1,"",IF(LOG入力!BH116&gt;0,0,AA116)))</f>
        <v/>
      </c>
      <c r="S116" s="293" t="str">
        <f t="shared" ca="1" si="144"/>
        <v/>
      </c>
      <c r="T116" s="29"/>
      <c r="U116" s="38"/>
      <c r="V116" s="196">
        <f ca="1">LOG入力!AN116</f>
        <v>1</v>
      </c>
      <c r="W116" s="38"/>
      <c r="X116" s="516" t="str">
        <f t="shared" ca="1" si="145"/>
        <v/>
      </c>
      <c r="Y116" s="515" t="str">
        <f t="shared" ca="1" si="146"/>
        <v/>
      </c>
      <c r="Z116" s="518" t="str">
        <f t="shared" ca="1" si="147"/>
        <v/>
      </c>
      <c r="AA116" s="574" t="str">
        <f t="shared" ca="1" si="148"/>
        <v/>
      </c>
      <c r="AC116" s="6" t="str">
        <f t="shared" ca="1" si="149"/>
        <v/>
      </c>
      <c r="AD116" s="6" t="str">
        <f t="shared" ca="1" si="150"/>
        <v/>
      </c>
      <c r="AE116" s="6" t="str">
        <f t="shared" ca="1" si="151"/>
        <v/>
      </c>
      <c r="AF116" s="6" t="str">
        <f t="shared" ca="1" si="152"/>
        <v/>
      </c>
      <c r="AG116" s="6" t="str">
        <f t="shared" ca="1" si="153"/>
        <v/>
      </c>
      <c r="AH116" s="6" t="str">
        <f t="shared" ca="1" si="154"/>
        <v/>
      </c>
      <c r="AI116" s="6" t="str">
        <f t="shared" ca="1" si="155"/>
        <v/>
      </c>
      <c r="AJ116" s="6" t="str">
        <f t="shared" ca="1" si="156"/>
        <v/>
      </c>
      <c r="AK116" s="6" t="str">
        <f t="shared" ca="1" si="157"/>
        <v/>
      </c>
      <c r="AL116" s="6" t="str">
        <f t="shared" ca="1" si="158"/>
        <v/>
      </c>
      <c r="AM116" s="6" t="str">
        <f t="shared" ca="1" si="159"/>
        <v/>
      </c>
      <c r="AN116" s="6" t="str">
        <f t="shared" ca="1" si="160"/>
        <v/>
      </c>
      <c r="AO116" s="6" t="str">
        <f t="shared" ca="1" si="161"/>
        <v/>
      </c>
      <c r="AP116" s="6" t="str">
        <f t="shared" ca="1" si="162"/>
        <v/>
      </c>
      <c r="AQ116" s="6" t="str">
        <f t="shared" ca="1" si="163"/>
        <v/>
      </c>
      <c r="AR116" s="6" t="str">
        <f t="shared" ca="1" si="164"/>
        <v/>
      </c>
      <c r="AS116" s="6" t="str">
        <f t="shared" ca="1" si="165"/>
        <v/>
      </c>
      <c r="AT116" s="6" t="str">
        <f t="shared" ca="1" si="166"/>
        <v/>
      </c>
      <c r="AU116" s="6" t="str">
        <f t="shared" ca="1" si="167"/>
        <v/>
      </c>
      <c r="AV116" s="6" t="str">
        <f t="shared" ca="1" si="168"/>
        <v/>
      </c>
      <c r="AW116" s="6" t="str">
        <f t="shared" ca="1" si="169"/>
        <v/>
      </c>
      <c r="AY116" s="6" t="str">
        <f t="shared" ca="1" si="170"/>
        <v/>
      </c>
      <c r="AZ116" s="6" t="str">
        <f t="shared" ca="1" si="171"/>
        <v/>
      </c>
      <c r="BA116" s="6" t="str">
        <f t="shared" ca="1" si="172"/>
        <v/>
      </c>
      <c r="BB116" s="6" t="str">
        <f t="shared" ca="1" si="173"/>
        <v/>
      </c>
      <c r="BC116" s="6" t="str">
        <f t="shared" ca="1" si="174"/>
        <v/>
      </c>
      <c r="BD116" s="6" t="str">
        <f t="shared" ca="1" si="175"/>
        <v/>
      </c>
      <c r="BE116" s="6" t="str">
        <f t="shared" ca="1" si="176"/>
        <v/>
      </c>
      <c r="BF116" s="6" t="str">
        <f t="shared" ca="1" si="177"/>
        <v/>
      </c>
      <c r="BG116" s="6" t="str">
        <f t="shared" ca="1" si="178"/>
        <v/>
      </c>
      <c r="BH116" s="6" t="str">
        <f t="shared" ca="1" si="179"/>
        <v/>
      </c>
      <c r="BI116" s="6" t="str">
        <f t="shared" ca="1" si="180"/>
        <v/>
      </c>
      <c r="BJ116" s="6" t="str">
        <f t="shared" ca="1" si="181"/>
        <v/>
      </c>
      <c r="BK116" s="6" t="str">
        <f t="shared" ca="1" si="182"/>
        <v/>
      </c>
      <c r="BL116" s="6" t="str">
        <f t="shared" ca="1" si="183"/>
        <v/>
      </c>
      <c r="BM116" s="6" t="str">
        <f t="shared" ca="1" si="184"/>
        <v/>
      </c>
      <c r="BN116" s="6" t="str">
        <f t="shared" ca="1" si="185"/>
        <v/>
      </c>
      <c r="BO116" s="6" t="str">
        <f t="shared" ca="1" si="186"/>
        <v/>
      </c>
      <c r="BP116" s="6" t="str">
        <f t="shared" ca="1" si="187"/>
        <v/>
      </c>
      <c r="BQ116" s="6" t="str">
        <f t="shared" ca="1" si="188"/>
        <v/>
      </c>
      <c r="BR116" s="6" t="str">
        <f t="shared" ca="1" si="189"/>
        <v/>
      </c>
      <c r="BS116" s="6" t="str">
        <f t="shared" ca="1" si="190"/>
        <v/>
      </c>
      <c r="BU116" s="6" t="str">
        <f t="shared" ca="1" si="191"/>
        <v/>
      </c>
      <c r="BW116" s="515" t="str">
        <f t="shared" ca="1" si="192"/>
        <v/>
      </c>
      <c r="BX116" s="515">
        <f t="shared" ca="1" si="193"/>
        <v>0</v>
      </c>
      <c r="BY116" s="515" t="str">
        <f t="shared" ca="1" si="194"/>
        <v/>
      </c>
      <c r="CA116" s="6">
        <f t="shared" ca="1" si="195"/>
        <v>1</v>
      </c>
      <c r="CC116" s="523" t="str">
        <f t="shared" ca="1" si="196"/>
        <v/>
      </c>
      <c r="CE116" s="6" t="str">
        <f t="shared" ca="1" si="197"/>
        <v/>
      </c>
      <c r="CG116" s="524" t="str">
        <f ca="1">IF(V116=1,"",IF($AA$4=1,"",IF(LOG入力!BH116&gt;0,"",IF(N116=0,"",IF(HT116=0,"","★")))))</f>
        <v/>
      </c>
      <c r="CI116" s="74" t="str">
        <f t="shared" ca="1" si="198"/>
        <v/>
      </c>
      <c r="CK116" s="525" t="str">
        <f ca="1">IF(V116=1,"",IF(LOG入力!BH116&gt;0,1,0))</f>
        <v/>
      </c>
      <c r="CL116" s="74" t="str">
        <f t="shared" ca="1" si="199"/>
        <v/>
      </c>
      <c r="CN116" s="74" t="str">
        <f t="shared" ca="1" si="200"/>
        <v/>
      </c>
      <c r="CO116" s="74" t="str">
        <f t="shared" ca="1" si="201"/>
        <v/>
      </c>
      <c r="CQ116" s="74" t="str">
        <f t="shared" ca="1" si="202"/>
        <v/>
      </c>
      <c r="CR116" s="74" t="str">
        <f t="shared" ca="1" si="203"/>
        <v/>
      </c>
      <c r="CS116" s="74" t="str">
        <f t="shared" ca="1" si="204"/>
        <v/>
      </c>
      <c r="CT116" s="74" t="str">
        <f t="shared" ca="1" si="205"/>
        <v/>
      </c>
      <c r="CU116" s="74" t="str">
        <f t="shared" ca="1" si="206"/>
        <v/>
      </c>
      <c r="CV116" s="74" t="str">
        <f t="shared" ca="1" si="207"/>
        <v/>
      </c>
      <c r="CW116" s="74" t="str">
        <f t="shared" ca="1" si="208"/>
        <v/>
      </c>
      <c r="CX116" s="74" t="str">
        <f t="shared" ca="1" si="209"/>
        <v/>
      </c>
      <c r="CY116" s="74" t="str">
        <f t="shared" ca="1" si="210"/>
        <v/>
      </c>
      <c r="CZ116" s="74" t="str">
        <f t="shared" ca="1" si="211"/>
        <v/>
      </c>
      <c r="DA116" s="74" t="str">
        <f t="shared" ca="1" si="212"/>
        <v/>
      </c>
      <c r="DB116" s="74" t="str">
        <f t="shared" ca="1" si="213"/>
        <v/>
      </c>
      <c r="DD116" s="74" t="str">
        <f t="shared" ca="1" si="214"/>
        <v/>
      </c>
      <c r="DE116" s="74" t="str">
        <f t="shared" ca="1" si="215"/>
        <v/>
      </c>
      <c r="DF116" s="74" t="str">
        <f t="shared" ca="1" si="216"/>
        <v/>
      </c>
      <c r="DG116" s="74" t="str">
        <f t="shared" ca="1" si="217"/>
        <v/>
      </c>
      <c r="DH116" s="74" t="str">
        <f t="shared" ca="1" si="218"/>
        <v/>
      </c>
      <c r="DI116" s="74" t="str">
        <f t="shared" ca="1" si="219"/>
        <v/>
      </c>
      <c r="DJ116" s="74" t="str">
        <f t="shared" ca="1" si="220"/>
        <v/>
      </c>
      <c r="DK116" s="74" t="str">
        <f t="shared" ca="1" si="221"/>
        <v/>
      </c>
      <c r="DL116" s="74" t="str">
        <f t="shared" ca="1" si="222"/>
        <v/>
      </c>
      <c r="DM116" s="74" t="str">
        <f t="shared" ca="1" si="223"/>
        <v/>
      </c>
      <c r="DN116" s="74" t="str">
        <f t="shared" ca="1" si="224"/>
        <v/>
      </c>
      <c r="DO116" s="74" t="str">
        <f t="shared" ca="1" si="225"/>
        <v/>
      </c>
      <c r="DQ116" s="74" t="str">
        <f t="shared" ca="1" si="226"/>
        <v/>
      </c>
      <c r="DS116" s="74" t="str">
        <f t="shared" ca="1" si="227"/>
        <v/>
      </c>
      <c r="DT116" s="74" t="str">
        <f t="shared" ca="1" si="228"/>
        <v/>
      </c>
      <c r="DV116" s="525" t="str">
        <f t="shared" ca="1" si="229"/>
        <v/>
      </c>
      <c r="DW116" s="74" t="str">
        <f t="shared" ca="1" si="230"/>
        <v/>
      </c>
      <c r="DX116" s="485" t="str">
        <f t="shared" ca="1" si="231"/>
        <v/>
      </c>
      <c r="DY116" s="74" t="str">
        <f t="shared" ca="1" si="232"/>
        <v/>
      </c>
      <c r="DZ116" s="74" t="str">
        <f t="shared" ca="1" si="233"/>
        <v/>
      </c>
      <c r="EA116" s="74" t="str">
        <f t="shared" ca="1" si="234"/>
        <v/>
      </c>
      <c r="EC116" s="74" t="str">
        <f t="shared" ca="1" si="235"/>
        <v/>
      </c>
      <c r="ED116" s="74" t="str">
        <f t="shared" ca="1" si="236"/>
        <v/>
      </c>
      <c r="EE116" s="74" t="str">
        <f t="shared" ca="1" si="237"/>
        <v/>
      </c>
      <c r="EG116" s="479" t="str">
        <f ca="1">IF(V116=1,"",IF(LOG入力!BH116&gt;0,0,IF(CG116="★",0,IF(R116=1,0,IF(N116=0,0,1)))))</f>
        <v/>
      </c>
      <c r="EH116" s="483" t="str">
        <f t="shared" ca="1" si="238"/>
        <v/>
      </c>
      <c r="EI116" s="483" t="str">
        <f t="shared" ca="1" si="239"/>
        <v/>
      </c>
      <c r="EJ116" s="483" t="str">
        <f t="shared" ca="1" si="240"/>
        <v/>
      </c>
      <c r="EL116" s="71">
        <f t="shared" ca="1" si="241"/>
        <v>0</v>
      </c>
      <c r="EM116" s="6">
        <f t="shared" ca="1" si="242"/>
        <v>0</v>
      </c>
      <c r="EN116" s="6" t="str">
        <f t="shared" ca="1" si="243"/>
        <v/>
      </c>
      <c r="EO116" s="6">
        <f ca="1">IF(LOG入力!BH116&gt;0,0,IF(EM116=0,0,(IF(COUNTIF($EN$19:EN116,EN116)=1,IF($FS$3="N",1,IF(EH116=1,1,0))))))</f>
        <v>0</v>
      </c>
      <c r="EP116" s="6" t="str">
        <f ca="1">IF(LOG入力!BH116&gt;0,"",IF(EO116=1,$X116,""))</f>
        <v/>
      </c>
      <c r="EQ116" s="6" t="str">
        <f ca="1">IF(LOG入力!BH116&gt;0,"",IF(EO116=1,$Y116,""))</f>
        <v/>
      </c>
      <c r="ER116" s="520" t="str">
        <f ca="1">IF(LOG入力!BH116&gt;0,"",IF(COUNTIF($EP$19:$EP116,EP116)=1,EP116,""))</f>
        <v/>
      </c>
      <c r="ES116" s="520">
        <f ca="1">IF(LOG入力!BH116&gt;0,0,IF((EL116=1),IF(($ER116=""),0,1),0))</f>
        <v>0</v>
      </c>
      <c r="ET116" s="520" t="str">
        <f ca="1">IF(LOG入力!BH116&gt;0,"",IF(COUNTIF($EQ$19:EQ116,EQ116)=1,EQ116,""))</f>
        <v/>
      </c>
      <c r="EU116" s="539">
        <f ca="1">IF(LOG入力!BH116&gt;0,0,IF((EL116=1),IF(($ET116=""),0,1),0))</f>
        <v>0</v>
      </c>
      <c r="EV116" s="71">
        <f t="shared" ca="1" si="244"/>
        <v>0</v>
      </c>
      <c r="EW116" s="6">
        <f t="shared" ca="1" si="245"/>
        <v>0</v>
      </c>
      <c r="EX116" s="6" t="str">
        <f t="shared" ca="1" si="246"/>
        <v/>
      </c>
      <c r="EY116" s="6">
        <f ca="1">IF(LOG入力!BH116&gt;0,0,IF(EW116=0,0,(IF(COUNTIF($EX$19:EX116,EX116)=1,IF($FS$3="N",1,IF(EH116=1,1,0))))))</f>
        <v>0</v>
      </c>
      <c r="EZ116" s="6" t="str">
        <f ca="1">IF(LOG入力!BH116&gt;0,"",IF(EY116=1,$X116,""))</f>
        <v/>
      </c>
      <c r="FA116" s="6" t="str">
        <f ca="1">IF(LOG入力!BH116&gt;0,"",IF(EY116=1,$Y116,""))</f>
        <v/>
      </c>
      <c r="FB116" s="6" t="str">
        <f ca="1">IF(LOG入力!BH116&gt;0,"",IF(COUNTIF($EZ$19:$EZ116,EZ116)=1,EZ116,""))</f>
        <v/>
      </c>
      <c r="FC116" s="6">
        <f ca="1">IF(LOG入力!BH116&gt;0,0,IF((EV116=1),IF(($FB116=""),0,1),0))</f>
        <v>0</v>
      </c>
      <c r="FD116" s="6" t="str">
        <f ca="1">IF(LOG入力!BH116&gt;0,"",IF(COUNTIF($FA$19:FA116,FA116)=1,FA116,""))</f>
        <v/>
      </c>
      <c r="FE116" s="72">
        <f ca="1">IF(LOG入力!BH116&gt;0,0,IF((EV116=1),IF(($FD116=""),0,1),0))</f>
        <v>0</v>
      </c>
      <c r="FF116" s="71">
        <f t="shared" ca="1" si="247"/>
        <v>0</v>
      </c>
      <c r="FG116" s="6">
        <f t="shared" ca="1" si="248"/>
        <v>0</v>
      </c>
      <c r="FH116" s="6" t="str">
        <f t="shared" ca="1" si="249"/>
        <v/>
      </c>
      <c r="FI116" s="6">
        <f ca="1">IF(LOG入力!BH116&gt;0,0,IF(FG116=0,0,(IF(COUNTIF($FH$19:FH116,FH116)=1,IF($FS$3="N",1,IF(EH116=1,1,0))))))</f>
        <v>0</v>
      </c>
      <c r="FJ116" s="6" t="str">
        <f ca="1">IF(LOG入力!BH116&gt;0,"",IF(FI116=1,$X116,""))</f>
        <v/>
      </c>
      <c r="FK116" s="6" t="str">
        <f ca="1">IF(LOG入力!BH116&gt;0,"",IF(FI116=1,$Y116,""))</f>
        <v/>
      </c>
      <c r="FL116" s="6" t="str">
        <f ca="1">IF(LOG入力!BH116&gt;0,"",IF(COUNTIF($FJ$19:$FJ116,FJ116)=1,FJ116,""))</f>
        <v/>
      </c>
      <c r="FM116" s="6">
        <f ca="1">IF(LOG入力!BH116&gt;0,0,IF((FF116=1),IF(($FL116=""),0,1),0))</f>
        <v>0</v>
      </c>
      <c r="FN116" s="6" t="str">
        <f ca="1">IF(LOG入力!BH116&gt;0,"",IF(COUNTIF($FK$19:FK116,FK116)=1,FK116,""))</f>
        <v/>
      </c>
      <c r="FO116" s="72">
        <f ca="1">IF(LOG入力!BH116&gt;0,0,IF((FF116=1),IF(($FN116=""),0,1),0))</f>
        <v>0</v>
      </c>
      <c r="FP116" s="71">
        <f t="shared" ca="1" si="250"/>
        <v>0</v>
      </c>
      <c r="FQ116" s="6">
        <f t="shared" ca="1" si="251"/>
        <v>0</v>
      </c>
      <c r="FR116" s="6" t="str">
        <f t="shared" ca="1" si="252"/>
        <v/>
      </c>
      <c r="FS116" s="6">
        <f ca="1">IF(LOG入力!BH116&gt;0,0,IF(FQ116=0,0,(IF(COUNTIF($FR$19:FR116,FR116)=1,IF($FS$3="N",1,IF(EH116=1,1,0))))))</f>
        <v>0</v>
      </c>
      <c r="FT116" s="6" t="str">
        <f ca="1">IF(LOG入力!BH116&gt;0,"",IF(FS116=1,$X116,""))</f>
        <v/>
      </c>
      <c r="FU116" s="6" t="str">
        <f ca="1">IF(LOG入力!BH116&gt;0,"",IF(FS116=1,$Y116,""))</f>
        <v/>
      </c>
      <c r="FV116" s="6" t="str">
        <f ca="1">IF(LOG入力!BH116&gt;0,"",IF(COUNTIF($FT$19:$FT116,FT116)=1,FT116,""))</f>
        <v/>
      </c>
      <c r="FW116" s="6">
        <f ca="1">IF(LOG入力!BH116&gt;0,0,IF((FP116=1),IF(($FV116=""),0,1),0))</f>
        <v>0</v>
      </c>
      <c r="FX116" s="6" t="str">
        <f ca="1">IF(LOG入力!BH116&gt;0,"",IF(COUNTIF($FU$19:FU116,FU116)=1,FU116,""))</f>
        <v/>
      </c>
      <c r="FY116" s="72">
        <f ca="1">IF(LOG入力!BH116&gt;0,0,IF((FP116=1),IF(($FX116=""),0,1),0))</f>
        <v>0</v>
      </c>
      <c r="FZ116" s="71">
        <f t="shared" ca="1" si="253"/>
        <v>0</v>
      </c>
      <c r="GA116" s="6">
        <f t="shared" ca="1" si="254"/>
        <v>0</v>
      </c>
      <c r="GB116" s="6" t="str">
        <f t="shared" ca="1" si="255"/>
        <v/>
      </c>
      <c r="GC116" s="6">
        <f ca="1">IF(LOG入力!BH116&gt;0,0,IF(GA116=0,0,(IF(COUNTIF($GB$19:GB116,GB116)=1,IF($FS$3="N",1,IF(EH116=1,1,0))))))</f>
        <v>0</v>
      </c>
      <c r="GD116" s="6" t="str">
        <f ca="1">IF(LOG入力!BH116&gt;0,"",IF(GC116=1,$X116,""))</f>
        <v/>
      </c>
      <c r="GE116" s="6" t="str">
        <f ca="1">IF(LOG入力!BH116&gt;0,"",IF(GC116=1,$Y116,""))</f>
        <v/>
      </c>
      <c r="GF116" s="6" t="str">
        <f ca="1">IF(LOG入力!BH116&gt;0,"",IF(COUNTIF($GD$19:$GD116,GD116)=1,GD116,""))</f>
        <v/>
      </c>
      <c r="GG116" s="6">
        <f ca="1">IF(LOG入力!BH116&gt;0,0,IF((FZ116=1),IF(($GF116=""),0,1),0))</f>
        <v>0</v>
      </c>
      <c r="GH116" s="6" t="str">
        <f ca="1">IF(LOG入力!BH116&gt;0,"",IF(COUNTIF($GE$19:GE116,GE116)=1,GE116,""))</f>
        <v/>
      </c>
      <c r="GI116" s="72">
        <f ca="1">IF(LOG入力!BH116&gt;0,0,IF((FZ116=1),IF(($GH116=""),0,1),0))</f>
        <v>0</v>
      </c>
      <c r="GK116" s="455" t="str">
        <f ca="1">IF(V116=1,"",IF(LEN(LOG入力!AS116)=0,"",LOG入力!AS116))</f>
        <v/>
      </c>
      <c r="GL116" s="378" t="str">
        <f t="shared" ca="1" si="256"/>
        <v/>
      </c>
      <c r="GM116" s="378" t="str">
        <f t="shared" ca="1" si="257"/>
        <v/>
      </c>
      <c r="GN116" s="74" t="str">
        <f t="shared" ca="1" si="258"/>
        <v/>
      </c>
      <c r="GO116" s="74" t="str">
        <f t="shared" ca="1" si="259"/>
        <v/>
      </c>
      <c r="GQ116" s="74" t="str">
        <f t="shared" ca="1" si="260"/>
        <v/>
      </c>
      <c r="GR116" s="74" t="str">
        <f t="shared" ca="1" si="261"/>
        <v/>
      </c>
      <c r="GS116" s="74" t="str">
        <f t="shared" ca="1" si="262"/>
        <v/>
      </c>
      <c r="GT116" s="74" t="str">
        <f t="shared" ca="1" si="263"/>
        <v/>
      </c>
      <c r="GU116" s="74" t="str">
        <f t="shared" ca="1" si="264"/>
        <v/>
      </c>
      <c r="GV116" s="74" t="str">
        <f t="shared" ca="1" si="265"/>
        <v/>
      </c>
      <c r="GX116" s="74" t="str">
        <f t="shared" ca="1" si="266"/>
        <v/>
      </c>
      <c r="GY116" s="74" t="str">
        <f t="shared" ca="1" si="267"/>
        <v/>
      </c>
      <c r="GZ116" s="74" t="str">
        <f ca="1">IF(V116=1,"",IF(LOG入力!BH116&gt;0,0,IF(GY116=0,0,IF((VALUE((TYPE(VALUE(J116)))))=16,0,IF(VALUE(J116)&lt;60,1,IF(VALUE(J116)&lt;100,0,IF(VALUE(J116)&lt;600,2,0)))))))</f>
        <v/>
      </c>
      <c r="HA116" s="74" t="str">
        <f t="shared" ca="1" si="268"/>
        <v/>
      </c>
      <c r="HB116" s="74" t="str">
        <f ca="1">IF(V116=1,"",IF(LOG入力!BH116&gt;0,0,IF(HA116=0,0,IF((VALUE((TYPE(VALUE(L116)))))=16,0,IF(VALUE(L116)&lt;60,1,IF(VALUE(L116)&lt;100,0,IF(VALUE(L116)&lt;600,2,0)))))))</f>
        <v/>
      </c>
      <c r="HD116" s="74" t="str">
        <f t="shared" ca="1" si="269"/>
        <v/>
      </c>
      <c r="HF116" s="74" t="str">
        <f t="shared" ca="1" si="270"/>
        <v/>
      </c>
      <c r="HG116" s="74" t="str">
        <f t="shared" ca="1" si="271"/>
        <v/>
      </c>
      <c r="HH116" s="74" t="str">
        <f t="shared" ca="1" si="272"/>
        <v/>
      </c>
      <c r="HI116" s="74" t="str">
        <f t="shared" ca="1" si="273"/>
        <v/>
      </c>
      <c r="HJ116" s="74" t="str">
        <f t="shared" ca="1" si="274"/>
        <v/>
      </c>
      <c r="HK116" s="74" t="str">
        <f t="shared" ca="1" si="275"/>
        <v/>
      </c>
      <c r="HL116" s="74" t="str">
        <f t="shared" ca="1" si="276"/>
        <v/>
      </c>
      <c r="HM116" s="74" t="str">
        <f t="shared" ca="1" si="277"/>
        <v/>
      </c>
      <c r="HN116" s="74" t="str">
        <f t="shared" ca="1" si="278"/>
        <v/>
      </c>
      <c r="HO116" s="529" t="str">
        <f t="shared" ca="1" si="279"/>
        <v/>
      </c>
      <c r="HP116" s="74" t="str">
        <f t="shared" ca="1" si="280"/>
        <v/>
      </c>
      <c r="HQ116" s="74" t="str">
        <f t="shared" ca="1" si="281"/>
        <v/>
      </c>
      <c r="HR116" s="74" t="str">
        <f t="shared" ca="1" si="282"/>
        <v/>
      </c>
      <c r="HS116" s="74" t="str">
        <f t="shared" ca="1" si="283"/>
        <v/>
      </c>
      <c r="HT116" s="74" t="str">
        <f ca="1">IF(V116=1,"",IF(LOG入力!BH116&gt;0,0,IF(DV116=1,0,IF(N116="0",0,IF(SUM(HD116:HS116)&gt;0,1,0)))))</f>
        <v/>
      </c>
    </row>
    <row r="117" spans="1:228" x14ac:dyDescent="0.15">
      <c r="A117" s="5"/>
      <c r="B117" s="532" t="str">
        <f t="shared" ca="1" si="142"/>
        <v/>
      </c>
      <c r="C117" s="534" t="str">
        <f ca="1">LOG入力!AP117</f>
        <v/>
      </c>
      <c r="D117" s="534" t="str">
        <f ca="1">LOG入力!AQ117</f>
        <v/>
      </c>
      <c r="E117" s="534" t="str">
        <f ca="1">LOG入力!AR117</f>
        <v/>
      </c>
      <c r="F117" s="535" t="str">
        <f t="shared" ca="1" si="143"/>
        <v/>
      </c>
      <c r="G117" s="585" t="str">
        <f ca="1">LOG入力!AT117</f>
        <v/>
      </c>
      <c r="H117" s="542" t="str">
        <f ca="1">LOG入力!AU117</f>
        <v/>
      </c>
      <c r="I117" s="542" t="str">
        <f ca="1">LOG入力!AV117</f>
        <v/>
      </c>
      <c r="J117" s="577" t="str">
        <f ca="1">LOG入力!AW117</f>
        <v/>
      </c>
      <c r="K117" s="578" t="str">
        <f ca="1">LOG入力!BJ117</f>
        <v/>
      </c>
      <c r="L117" s="577" t="str">
        <f ca="1">LOG入力!AY117</f>
        <v/>
      </c>
      <c r="M117" s="545" t="str">
        <f ca="1">LOG入力!BK117</f>
        <v/>
      </c>
      <c r="N117" s="512" t="str">
        <f ca="1">IF(V117=1,"",IF(LOG入力!AJ117=1,"1",LOG入力!BA117))</f>
        <v/>
      </c>
      <c r="O117" s="538" t="str">
        <f ca="1">IF(V117=1,"",IF(LEN(LOG入力!O117)=0,"",LOG入力!O117))</f>
        <v/>
      </c>
      <c r="P117" s="291" t="str">
        <f ca="1">IF(V117=1,"",IF($AA$4=1,"",IF(LOG入力!BG117=1,"",CONCATENATE($ER117,$FB117,$FL117,$FV117,$GF117))))</f>
        <v/>
      </c>
      <c r="Q117" s="291" t="str">
        <f ca="1">IF(V117=1,"",IF($AA$4=1,"",IF(LOG入力!BG117=1,"",CONCATENATE($ET117,$FD117,$FN117,$FX117,$GH117))))</f>
        <v/>
      </c>
      <c r="R117" s="573" t="str">
        <f ca="1">IF(V117=1,"",IF($AA$4=1,"",IF(LOG入力!BH117&gt;0,0,AA117)))</f>
        <v/>
      </c>
      <c r="S117" s="293" t="str">
        <f t="shared" ca="1" si="144"/>
        <v/>
      </c>
      <c r="T117" s="29"/>
      <c r="U117" s="38"/>
      <c r="V117" s="196">
        <f ca="1">LOG入力!AN117</f>
        <v>1</v>
      </c>
      <c r="W117" s="38"/>
      <c r="X117" s="516" t="str">
        <f t="shared" ca="1" si="145"/>
        <v/>
      </c>
      <c r="Y117" s="515" t="str">
        <f t="shared" ca="1" si="146"/>
        <v/>
      </c>
      <c r="Z117" s="518" t="str">
        <f t="shared" ca="1" si="147"/>
        <v/>
      </c>
      <c r="AA117" s="574" t="str">
        <f t="shared" ca="1" si="148"/>
        <v/>
      </c>
      <c r="AC117" s="6" t="str">
        <f t="shared" ca="1" si="149"/>
        <v/>
      </c>
      <c r="AD117" s="6" t="str">
        <f t="shared" ca="1" si="150"/>
        <v/>
      </c>
      <c r="AE117" s="6" t="str">
        <f t="shared" ca="1" si="151"/>
        <v/>
      </c>
      <c r="AF117" s="6" t="str">
        <f t="shared" ca="1" si="152"/>
        <v/>
      </c>
      <c r="AG117" s="6" t="str">
        <f t="shared" ca="1" si="153"/>
        <v/>
      </c>
      <c r="AH117" s="6" t="str">
        <f t="shared" ca="1" si="154"/>
        <v/>
      </c>
      <c r="AI117" s="6" t="str">
        <f t="shared" ca="1" si="155"/>
        <v/>
      </c>
      <c r="AJ117" s="6" t="str">
        <f t="shared" ca="1" si="156"/>
        <v/>
      </c>
      <c r="AK117" s="6" t="str">
        <f t="shared" ca="1" si="157"/>
        <v/>
      </c>
      <c r="AL117" s="6" t="str">
        <f t="shared" ca="1" si="158"/>
        <v/>
      </c>
      <c r="AM117" s="6" t="str">
        <f t="shared" ca="1" si="159"/>
        <v/>
      </c>
      <c r="AN117" s="6" t="str">
        <f t="shared" ca="1" si="160"/>
        <v/>
      </c>
      <c r="AO117" s="6" t="str">
        <f t="shared" ca="1" si="161"/>
        <v/>
      </c>
      <c r="AP117" s="6" t="str">
        <f t="shared" ca="1" si="162"/>
        <v/>
      </c>
      <c r="AQ117" s="6" t="str">
        <f t="shared" ca="1" si="163"/>
        <v/>
      </c>
      <c r="AR117" s="6" t="str">
        <f t="shared" ca="1" si="164"/>
        <v/>
      </c>
      <c r="AS117" s="6" t="str">
        <f t="shared" ca="1" si="165"/>
        <v/>
      </c>
      <c r="AT117" s="6" t="str">
        <f t="shared" ca="1" si="166"/>
        <v/>
      </c>
      <c r="AU117" s="6" t="str">
        <f t="shared" ca="1" si="167"/>
        <v/>
      </c>
      <c r="AV117" s="6" t="str">
        <f t="shared" ca="1" si="168"/>
        <v/>
      </c>
      <c r="AW117" s="6" t="str">
        <f t="shared" ca="1" si="169"/>
        <v/>
      </c>
      <c r="AY117" s="6" t="str">
        <f t="shared" ca="1" si="170"/>
        <v/>
      </c>
      <c r="AZ117" s="6" t="str">
        <f t="shared" ca="1" si="171"/>
        <v/>
      </c>
      <c r="BA117" s="6" t="str">
        <f t="shared" ca="1" si="172"/>
        <v/>
      </c>
      <c r="BB117" s="6" t="str">
        <f t="shared" ca="1" si="173"/>
        <v/>
      </c>
      <c r="BC117" s="6" t="str">
        <f t="shared" ca="1" si="174"/>
        <v/>
      </c>
      <c r="BD117" s="6" t="str">
        <f t="shared" ca="1" si="175"/>
        <v/>
      </c>
      <c r="BE117" s="6" t="str">
        <f t="shared" ca="1" si="176"/>
        <v/>
      </c>
      <c r="BF117" s="6" t="str">
        <f t="shared" ca="1" si="177"/>
        <v/>
      </c>
      <c r="BG117" s="6" t="str">
        <f t="shared" ca="1" si="178"/>
        <v/>
      </c>
      <c r="BH117" s="6" t="str">
        <f t="shared" ca="1" si="179"/>
        <v/>
      </c>
      <c r="BI117" s="6" t="str">
        <f t="shared" ca="1" si="180"/>
        <v/>
      </c>
      <c r="BJ117" s="6" t="str">
        <f t="shared" ca="1" si="181"/>
        <v/>
      </c>
      <c r="BK117" s="6" t="str">
        <f t="shared" ca="1" si="182"/>
        <v/>
      </c>
      <c r="BL117" s="6" t="str">
        <f t="shared" ca="1" si="183"/>
        <v/>
      </c>
      <c r="BM117" s="6" t="str">
        <f t="shared" ca="1" si="184"/>
        <v/>
      </c>
      <c r="BN117" s="6" t="str">
        <f t="shared" ca="1" si="185"/>
        <v/>
      </c>
      <c r="BO117" s="6" t="str">
        <f t="shared" ca="1" si="186"/>
        <v/>
      </c>
      <c r="BP117" s="6" t="str">
        <f t="shared" ca="1" si="187"/>
        <v/>
      </c>
      <c r="BQ117" s="6" t="str">
        <f t="shared" ca="1" si="188"/>
        <v/>
      </c>
      <c r="BR117" s="6" t="str">
        <f t="shared" ca="1" si="189"/>
        <v/>
      </c>
      <c r="BS117" s="6" t="str">
        <f t="shared" ca="1" si="190"/>
        <v/>
      </c>
      <c r="BU117" s="6" t="str">
        <f t="shared" ca="1" si="191"/>
        <v/>
      </c>
      <c r="BW117" s="515" t="str">
        <f t="shared" ca="1" si="192"/>
        <v/>
      </c>
      <c r="BX117" s="515">
        <f t="shared" ca="1" si="193"/>
        <v>0</v>
      </c>
      <c r="BY117" s="515" t="str">
        <f t="shared" ca="1" si="194"/>
        <v/>
      </c>
      <c r="CA117" s="6">
        <f t="shared" ca="1" si="195"/>
        <v>1</v>
      </c>
      <c r="CC117" s="523" t="str">
        <f t="shared" ca="1" si="196"/>
        <v/>
      </c>
      <c r="CE117" s="6" t="str">
        <f t="shared" ca="1" si="197"/>
        <v/>
      </c>
      <c r="CG117" s="524" t="str">
        <f ca="1">IF(V117=1,"",IF($AA$4=1,"",IF(LOG入力!BH117&gt;0,"",IF(N117=0,"",IF(HT117=0,"","★")))))</f>
        <v/>
      </c>
      <c r="CI117" s="74" t="str">
        <f t="shared" ca="1" si="198"/>
        <v/>
      </c>
      <c r="CK117" s="525" t="str">
        <f ca="1">IF(V117=1,"",IF(LOG入力!BH117&gt;0,1,0))</f>
        <v/>
      </c>
      <c r="CL117" s="74" t="str">
        <f t="shared" ca="1" si="199"/>
        <v/>
      </c>
      <c r="CN117" s="74" t="str">
        <f t="shared" ca="1" si="200"/>
        <v/>
      </c>
      <c r="CO117" s="74" t="str">
        <f t="shared" ca="1" si="201"/>
        <v/>
      </c>
      <c r="CQ117" s="74" t="str">
        <f t="shared" ca="1" si="202"/>
        <v/>
      </c>
      <c r="CR117" s="74" t="str">
        <f t="shared" ca="1" si="203"/>
        <v/>
      </c>
      <c r="CS117" s="74" t="str">
        <f t="shared" ca="1" si="204"/>
        <v/>
      </c>
      <c r="CT117" s="74" t="str">
        <f t="shared" ca="1" si="205"/>
        <v/>
      </c>
      <c r="CU117" s="74" t="str">
        <f t="shared" ca="1" si="206"/>
        <v/>
      </c>
      <c r="CV117" s="74" t="str">
        <f t="shared" ca="1" si="207"/>
        <v/>
      </c>
      <c r="CW117" s="74" t="str">
        <f t="shared" ca="1" si="208"/>
        <v/>
      </c>
      <c r="CX117" s="74" t="str">
        <f t="shared" ca="1" si="209"/>
        <v/>
      </c>
      <c r="CY117" s="74" t="str">
        <f t="shared" ca="1" si="210"/>
        <v/>
      </c>
      <c r="CZ117" s="74" t="str">
        <f t="shared" ca="1" si="211"/>
        <v/>
      </c>
      <c r="DA117" s="74" t="str">
        <f t="shared" ca="1" si="212"/>
        <v/>
      </c>
      <c r="DB117" s="74" t="str">
        <f t="shared" ca="1" si="213"/>
        <v/>
      </c>
      <c r="DD117" s="74" t="str">
        <f t="shared" ca="1" si="214"/>
        <v/>
      </c>
      <c r="DE117" s="74" t="str">
        <f t="shared" ca="1" si="215"/>
        <v/>
      </c>
      <c r="DF117" s="74" t="str">
        <f t="shared" ca="1" si="216"/>
        <v/>
      </c>
      <c r="DG117" s="74" t="str">
        <f t="shared" ca="1" si="217"/>
        <v/>
      </c>
      <c r="DH117" s="74" t="str">
        <f t="shared" ca="1" si="218"/>
        <v/>
      </c>
      <c r="DI117" s="74" t="str">
        <f t="shared" ca="1" si="219"/>
        <v/>
      </c>
      <c r="DJ117" s="74" t="str">
        <f t="shared" ca="1" si="220"/>
        <v/>
      </c>
      <c r="DK117" s="74" t="str">
        <f t="shared" ca="1" si="221"/>
        <v/>
      </c>
      <c r="DL117" s="74" t="str">
        <f t="shared" ca="1" si="222"/>
        <v/>
      </c>
      <c r="DM117" s="74" t="str">
        <f t="shared" ca="1" si="223"/>
        <v/>
      </c>
      <c r="DN117" s="74" t="str">
        <f t="shared" ca="1" si="224"/>
        <v/>
      </c>
      <c r="DO117" s="74" t="str">
        <f t="shared" ca="1" si="225"/>
        <v/>
      </c>
      <c r="DQ117" s="74" t="str">
        <f t="shared" ca="1" si="226"/>
        <v/>
      </c>
      <c r="DS117" s="74" t="str">
        <f t="shared" ca="1" si="227"/>
        <v/>
      </c>
      <c r="DT117" s="74" t="str">
        <f t="shared" ca="1" si="228"/>
        <v/>
      </c>
      <c r="DV117" s="525" t="str">
        <f t="shared" ca="1" si="229"/>
        <v/>
      </c>
      <c r="DW117" s="74" t="str">
        <f t="shared" ca="1" si="230"/>
        <v/>
      </c>
      <c r="DX117" s="485" t="str">
        <f t="shared" ca="1" si="231"/>
        <v/>
      </c>
      <c r="DY117" s="74" t="str">
        <f t="shared" ca="1" si="232"/>
        <v/>
      </c>
      <c r="DZ117" s="74" t="str">
        <f t="shared" ca="1" si="233"/>
        <v/>
      </c>
      <c r="EA117" s="74" t="str">
        <f t="shared" ca="1" si="234"/>
        <v/>
      </c>
      <c r="EC117" s="74" t="str">
        <f t="shared" ca="1" si="235"/>
        <v/>
      </c>
      <c r="ED117" s="74" t="str">
        <f t="shared" ca="1" si="236"/>
        <v/>
      </c>
      <c r="EE117" s="74" t="str">
        <f t="shared" ca="1" si="237"/>
        <v/>
      </c>
      <c r="EG117" s="479" t="str">
        <f ca="1">IF(V117=1,"",IF(LOG入力!BH117&gt;0,0,IF(CG117="★",0,IF(R117=1,0,IF(N117=0,0,1)))))</f>
        <v/>
      </c>
      <c r="EH117" s="483" t="str">
        <f t="shared" ca="1" si="238"/>
        <v/>
      </c>
      <c r="EI117" s="483" t="str">
        <f t="shared" ca="1" si="239"/>
        <v/>
      </c>
      <c r="EJ117" s="483" t="str">
        <f t="shared" ca="1" si="240"/>
        <v/>
      </c>
      <c r="EL117" s="71">
        <f t="shared" ca="1" si="241"/>
        <v>0</v>
      </c>
      <c r="EM117" s="6">
        <f t="shared" ca="1" si="242"/>
        <v>0</v>
      </c>
      <c r="EN117" s="6" t="str">
        <f t="shared" ca="1" si="243"/>
        <v/>
      </c>
      <c r="EO117" s="6">
        <f ca="1">IF(LOG入力!BH117&gt;0,0,IF(EM117=0,0,(IF(COUNTIF($EN$19:EN117,EN117)=1,IF($FS$3="N",1,IF(EH117=1,1,0))))))</f>
        <v>0</v>
      </c>
      <c r="EP117" s="6" t="str">
        <f ca="1">IF(LOG入力!BH117&gt;0,"",IF(EO117=1,$X117,""))</f>
        <v/>
      </c>
      <c r="EQ117" s="6" t="str">
        <f ca="1">IF(LOG入力!BH117&gt;0,"",IF(EO117=1,$Y117,""))</f>
        <v/>
      </c>
      <c r="ER117" s="520" t="str">
        <f ca="1">IF(LOG入力!BH117&gt;0,"",IF(COUNTIF($EP$19:$EP117,EP117)=1,EP117,""))</f>
        <v/>
      </c>
      <c r="ES117" s="520">
        <f ca="1">IF(LOG入力!BH117&gt;0,0,IF((EL117=1),IF(($ER117=""),0,1),0))</f>
        <v>0</v>
      </c>
      <c r="ET117" s="520" t="str">
        <f ca="1">IF(LOG入力!BH117&gt;0,"",IF(COUNTIF($EQ$19:EQ117,EQ117)=1,EQ117,""))</f>
        <v/>
      </c>
      <c r="EU117" s="539">
        <f ca="1">IF(LOG入力!BH117&gt;0,0,IF((EL117=1),IF(($ET117=""),0,1),0))</f>
        <v>0</v>
      </c>
      <c r="EV117" s="71">
        <f t="shared" ca="1" si="244"/>
        <v>0</v>
      </c>
      <c r="EW117" s="6">
        <f t="shared" ca="1" si="245"/>
        <v>0</v>
      </c>
      <c r="EX117" s="6" t="str">
        <f t="shared" ca="1" si="246"/>
        <v/>
      </c>
      <c r="EY117" s="6">
        <f ca="1">IF(LOG入力!BH117&gt;0,0,IF(EW117=0,0,(IF(COUNTIF($EX$19:EX117,EX117)=1,IF($FS$3="N",1,IF(EH117=1,1,0))))))</f>
        <v>0</v>
      </c>
      <c r="EZ117" s="6" t="str">
        <f ca="1">IF(LOG入力!BH117&gt;0,"",IF(EY117=1,$X117,""))</f>
        <v/>
      </c>
      <c r="FA117" s="6" t="str">
        <f ca="1">IF(LOG入力!BH117&gt;0,"",IF(EY117=1,$Y117,""))</f>
        <v/>
      </c>
      <c r="FB117" s="6" t="str">
        <f ca="1">IF(LOG入力!BH117&gt;0,"",IF(COUNTIF($EZ$19:$EZ117,EZ117)=1,EZ117,""))</f>
        <v/>
      </c>
      <c r="FC117" s="6">
        <f ca="1">IF(LOG入力!BH117&gt;0,0,IF((EV117=1),IF(($FB117=""),0,1),0))</f>
        <v>0</v>
      </c>
      <c r="FD117" s="6" t="str">
        <f ca="1">IF(LOG入力!BH117&gt;0,"",IF(COUNTIF($FA$19:FA117,FA117)=1,FA117,""))</f>
        <v/>
      </c>
      <c r="FE117" s="72">
        <f ca="1">IF(LOG入力!BH117&gt;0,0,IF((EV117=1),IF(($FD117=""),0,1),0))</f>
        <v>0</v>
      </c>
      <c r="FF117" s="71">
        <f t="shared" ca="1" si="247"/>
        <v>0</v>
      </c>
      <c r="FG117" s="6">
        <f t="shared" ca="1" si="248"/>
        <v>0</v>
      </c>
      <c r="FH117" s="6" t="str">
        <f t="shared" ca="1" si="249"/>
        <v/>
      </c>
      <c r="FI117" s="6">
        <f ca="1">IF(LOG入力!BH117&gt;0,0,IF(FG117=0,0,(IF(COUNTIF($FH$19:FH117,FH117)=1,IF($FS$3="N",1,IF(EH117=1,1,0))))))</f>
        <v>0</v>
      </c>
      <c r="FJ117" s="6" t="str">
        <f ca="1">IF(LOG入力!BH117&gt;0,"",IF(FI117=1,$X117,""))</f>
        <v/>
      </c>
      <c r="FK117" s="6" t="str">
        <f ca="1">IF(LOG入力!BH117&gt;0,"",IF(FI117=1,$Y117,""))</f>
        <v/>
      </c>
      <c r="FL117" s="6" t="str">
        <f ca="1">IF(LOG入力!BH117&gt;0,"",IF(COUNTIF($FJ$19:$FJ117,FJ117)=1,FJ117,""))</f>
        <v/>
      </c>
      <c r="FM117" s="6">
        <f ca="1">IF(LOG入力!BH117&gt;0,0,IF((FF117=1),IF(($FL117=""),0,1),0))</f>
        <v>0</v>
      </c>
      <c r="FN117" s="6" t="str">
        <f ca="1">IF(LOG入力!BH117&gt;0,"",IF(COUNTIF($FK$19:FK117,FK117)=1,FK117,""))</f>
        <v/>
      </c>
      <c r="FO117" s="72">
        <f ca="1">IF(LOG入力!BH117&gt;0,0,IF((FF117=1),IF(($FN117=""),0,1),0))</f>
        <v>0</v>
      </c>
      <c r="FP117" s="71">
        <f t="shared" ca="1" si="250"/>
        <v>0</v>
      </c>
      <c r="FQ117" s="6">
        <f t="shared" ca="1" si="251"/>
        <v>0</v>
      </c>
      <c r="FR117" s="6" t="str">
        <f t="shared" ca="1" si="252"/>
        <v/>
      </c>
      <c r="FS117" s="6">
        <f ca="1">IF(LOG入力!BH117&gt;0,0,IF(FQ117=0,0,(IF(COUNTIF($FR$19:FR117,FR117)=1,IF($FS$3="N",1,IF(EH117=1,1,0))))))</f>
        <v>0</v>
      </c>
      <c r="FT117" s="6" t="str">
        <f ca="1">IF(LOG入力!BH117&gt;0,"",IF(FS117=1,$X117,""))</f>
        <v/>
      </c>
      <c r="FU117" s="6" t="str">
        <f ca="1">IF(LOG入力!BH117&gt;0,"",IF(FS117=1,$Y117,""))</f>
        <v/>
      </c>
      <c r="FV117" s="6" t="str">
        <f ca="1">IF(LOG入力!BH117&gt;0,"",IF(COUNTIF($FT$19:$FT117,FT117)=1,FT117,""))</f>
        <v/>
      </c>
      <c r="FW117" s="6">
        <f ca="1">IF(LOG入力!BH117&gt;0,0,IF((FP117=1),IF(($FV117=""),0,1),0))</f>
        <v>0</v>
      </c>
      <c r="FX117" s="6" t="str">
        <f ca="1">IF(LOG入力!BH117&gt;0,"",IF(COUNTIF($FU$19:FU117,FU117)=1,FU117,""))</f>
        <v/>
      </c>
      <c r="FY117" s="72">
        <f ca="1">IF(LOG入力!BH117&gt;0,0,IF((FP117=1),IF(($FX117=""),0,1),0))</f>
        <v>0</v>
      </c>
      <c r="FZ117" s="71">
        <f t="shared" ca="1" si="253"/>
        <v>0</v>
      </c>
      <c r="GA117" s="6">
        <f t="shared" ca="1" si="254"/>
        <v>0</v>
      </c>
      <c r="GB117" s="6" t="str">
        <f t="shared" ca="1" si="255"/>
        <v/>
      </c>
      <c r="GC117" s="6">
        <f ca="1">IF(LOG入力!BH117&gt;0,0,IF(GA117=0,0,(IF(COUNTIF($GB$19:GB117,GB117)=1,IF($FS$3="N",1,IF(EH117=1,1,0))))))</f>
        <v>0</v>
      </c>
      <c r="GD117" s="6" t="str">
        <f ca="1">IF(LOG入力!BH117&gt;0,"",IF(GC117=1,$X117,""))</f>
        <v/>
      </c>
      <c r="GE117" s="6" t="str">
        <f ca="1">IF(LOG入力!BH117&gt;0,"",IF(GC117=1,$Y117,""))</f>
        <v/>
      </c>
      <c r="GF117" s="6" t="str">
        <f ca="1">IF(LOG入力!BH117&gt;0,"",IF(COUNTIF($GD$19:$GD117,GD117)=1,GD117,""))</f>
        <v/>
      </c>
      <c r="GG117" s="6">
        <f ca="1">IF(LOG入力!BH117&gt;0,0,IF((FZ117=1),IF(($GF117=""),0,1),0))</f>
        <v>0</v>
      </c>
      <c r="GH117" s="6" t="str">
        <f ca="1">IF(LOG入力!BH117&gt;0,"",IF(COUNTIF($GE$19:GE117,GE117)=1,GE117,""))</f>
        <v/>
      </c>
      <c r="GI117" s="72">
        <f ca="1">IF(LOG入力!BH117&gt;0,0,IF((FZ117=1),IF(($GH117=""),0,1),0))</f>
        <v>0</v>
      </c>
      <c r="GK117" s="455" t="str">
        <f ca="1">IF(V117=1,"",IF(LEN(LOG入力!AS117)=0,"",LOG入力!AS117))</f>
        <v/>
      </c>
      <c r="GL117" s="378" t="str">
        <f t="shared" ca="1" si="256"/>
        <v/>
      </c>
      <c r="GM117" s="378" t="str">
        <f t="shared" ca="1" si="257"/>
        <v/>
      </c>
      <c r="GN117" s="74" t="str">
        <f t="shared" ca="1" si="258"/>
        <v/>
      </c>
      <c r="GO117" s="74" t="str">
        <f t="shared" ca="1" si="259"/>
        <v/>
      </c>
      <c r="GQ117" s="74" t="str">
        <f t="shared" ca="1" si="260"/>
        <v/>
      </c>
      <c r="GR117" s="74" t="str">
        <f t="shared" ca="1" si="261"/>
        <v/>
      </c>
      <c r="GS117" s="74" t="str">
        <f t="shared" ca="1" si="262"/>
        <v/>
      </c>
      <c r="GT117" s="74" t="str">
        <f t="shared" ca="1" si="263"/>
        <v/>
      </c>
      <c r="GU117" s="74" t="str">
        <f t="shared" ca="1" si="264"/>
        <v/>
      </c>
      <c r="GV117" s="74" t="str">
        <f t="shared" ca="1" si="265"/>
        <v/>
      </c>
      <c r="GX117" s="74" t="str">
        <f t="shared" ca="1" si="266"/>
        <v/>
      </c>
      <c r="GY117" s="74" t="str">
        <f t="shared" ca="1" si="267"/>
        <v/>
      </c>
      <c r="GZ117" s="74" t="str">
        <f ca="1">IF(V117=1,"",IF(LOG入力!BH117&gt;0,0,IF(GY117=0,0,IF((VALUE((TYPE(VALUE(J117)))))=16,0,IF(VALUE(J117)&lt;60,1,IF(VALUE(J117)&lt;100,0,IF(VALUE(J117)&lt;600,2,0)))))))</f>
        <v/>
      </c>
      <c r="HA117" s="74" t="str">
        <f t="shared" ca="1" si="268"/>
        <v/>
      </c>
      <c r="HB117" s="74" t="str">
        <f ca="1">IF(V117=1,"",IF(LOG入力!BH117&gt;0,0,IF(HA117=0,0,IF((VALUE((TYPE(VALUE(L117)))))=16,0,IF(VALUE(L117)&lt;60,1,IF(VALUE(L117)&lt;100,0,IF(VALUE(L117)&lt;600,2,0)))))))</f>
        <v/>
      </c>
      <c r="HD117" s="74" t="str">
        <f t="shared" ca="1" si="269"/>
        <v/>
      </c>
      <c r="HF117" s="74" t="str">
        <f t="shared" ca="1" si="270"/>
        <v/>
      </c>
      <c r="HG117" s="74" t="str">
        <f t="shared" ca="1" si="271"/>
        <v/>
      </c>
      <c r="HH117" s="74" t="str">
        <f t="shared" ca="1" si="272"/>
        <v/>
      </c>
      <c r="HI117" s="74" t="str">
        <f t="shared" ca="1" si="273"/>
        <v/>
      </c>
      <c r="HJ117" s="74" t="str">
        <f t="shared" ca="1" si="274"/>
        <v/>
      </c>
      <c r="HK117" s="74" t="str">
        <f t="shared" ca="1" si="275"/>
        <v/>
      </c>
      <c r="HL117" s="74" t="str">
        <f t="shared" ca="1" si="276"/>
        <v/>
      </c>
      <c r="HM117" s="74" t="str">
        <f t="shared" ca="1" si="277"/>
        <v/>
      </c>
      <c r="HN117" s="74" t="str">
        <f t="shared" ca="1" si="278"/>
        <v/>
      </c>
      <c r="HO117" s="529" t="str">
        <f t="shared" ca="1" si="279"/>
        <v/>
      </c>
      <c r="HP117" s="74" t="str">
        <f t="shared" ca="1" si="280"/>
        <v/>
      </c>
      <c r="HQ117" s="74" t="str">
        <f t="shared" ca="1" si="281"/>
        <v/>
      </c>
      <c r="HR117" s="74" t="str">
        <f t="shared" ca="1" si="282"/>
        <v/>
      </c>
      <c r="HS117" s="74" t="str">
        <f t="shared" ca="1" si="283"/>
        <v/>
      </c>
      <c r="HT117" s="74" t="str">
        <f ca="1">IF(V117=1,"",IF(LOG入力!BH117&gt;0,0,IF(DV117=1,0,IF(N117="0",0,IF(SUM(HD117:HS117)&gt;0,1,0)))))</f>
        <v/>
      </c>
    </row>
    <row r="118" spans="1:228" x14ac:dyDescent="0.15">
      <c r="A118" s="5">
        <v>100</v>
      </c>
      <c r="B118" s="487" t="str">
        <f t="shared" ca="1" si="142"/>
        <v/>
      </c>
      <c r="C118" s="548" t="str">
        <f ca="1">LOG入力!AP118</f>
        <v/>
      </c>
      <c r="D118" s="548" t="str">
        <f ca="1">LOG入力!AQ118</f>
        <v/>
      </c>
      <c r="E118" s="548" t="str">
        <f ca="1">LOG入力!AR118</f>
        <v/>
      </c>
      <c r="F118" s="589" t="str">
        <f t="shared" ca="1" si="143"/>
        <v/>
      </c>
      <c r="G118" s="586" t="str">
        <f ca="1">LOG入力!AT118</f>
        <v/>
      </c>
      <c r="H118" s="553" t="str">
        <f ca="1">LOG入力!AU118</f>
        <v/>
      </c>
      <c r="I118" s="587" t="str">
        <f ca="1">LOG入力!AV118</f>
        <v/>
      </c>
      <c r="J118" s="590" t="str">
        <f ca="1">LOG入力!AW118</f>
        <v/>
      </c>
      <c r="K118" s="591" t="str">
        <f ca="1">LOG入力!BJ118</f>
        <v/>
      </c>
      <c r="L118" s="590" t="str">
        <f ca="1">LOG入力!AY118</f>
        <v/>
      </c>
      <c r="M118" s="556" t="str">
        <f ca="1">LOG入力!BK118</f>
        <v/>
      </c>
      <c r="N118" s="588" t="str">
        <f ca="1">IF(V118=1,"",IF(LOG入力!AJ118=1,"1",LOG入力!BA118))</f>
        <v/>
      </c>
      <c r="O118" s="557" t="str">
        <f ca="1">IF(V118=1,"",IF(LEN(LOG入力!O118)=0,"",LOG入力!O118))</f>
        <v/>
      </c>
      <c r="P118" s="336" t="str">
        <f ca="1">IF(V118=1,"",IF($AA$4=1,"",IF(LOG入力!BG118=1,"",CONCATENATE($ER118,$FB118,$FL118,$FV118,$GF118))))</f>
        <v/>
      </c>
      <c r="Q118" s="337" t="str">
        <f ca="1">IF(V118=1,"",IF($AA$4=1,"",IF(LOG入力!BG118=1,"",CONCATENATE($ET118,$FD118,$FN118,$FX118,$GH118))))</f>
        <v/>
      </c>
      <c r="R118" s="338" t="str">
        <f ca="1">IF(V118=1,"",IF($AA$4=1,"",IF(LOG入力!BH118&gt;0,0,AA118)))</f>
        <v/>
      </c>
      <c r="S118" s="293" t="str">
        <f t="shared" ca="1" si="144"/>
        <v/>
      </c>
      <c r="T118" s="29"/>
      <c r="U118" s="38"/>
      <c r="V118" s="196">
        <f ca="1">LOG入力!AN118</f>
        <v>1</v>
      </c>
      <c r="W118" s="38"/>
      <c r="X118" s="516" t="str">
        <f t="shared" ca="1" si="145"/>
        <v/>
      </c>
      <c r="Y118" s="515" t="str">
        <f t="shared" ca="1" si="146"/>
        <v/>
      </c>
      <c r="Z118" s="518" t="str">
        <f t="shared" ca="1" si="147"/>
        <v/>
      </c>
      <c r="AA118" s="574" t="str">
        <f t="shared" ca="1" si="148"/>
        <v/>
      </c>
      <c r="AC118" s="6" t="str">
        <f t="shared" ca="1" si="149"/>
        <v/>
      </c>
      <c r="AD118" s="6" t="str">
        <f t="shared" ca="1" si="150"/>
        <v/>
      </c>
      <c r="AE118" s="6" t="str">
        <f t="shared" ca="1" si="151"/>
        <v/>
      </c>
      <c r="AF118" s="6" t="str">
        <f t="shared" ca="1" si="152"/>
        <v/>
      </c>
      <c r="AG118" s="6" t="str">
        <f t="shared" ca="1" si="153"/>
        <v/>
      </c>
      <c r="AH118" s="6" t="str">
        <f t="shared" ca="1" si="154"/>
        <v/>
      </c>
      <c r="AI118" s="6" t="str">
        <f t="shared" ca="1" si="155"/>
        <v/>
      </c>
      <c r="AJ118" s="6" t="str">
        <f t="shared" ca="1" si="156"/>
        <v/>
      </c>
      <c r="AK118" s="6" t="str">
        <f t="shared" ca="1" si="157"/>
        <v/>
      </c>
      <c r="AL118" s="6" t="str">
        <f t="shared" ca="1" si="158"/>
        <v/>
      </c>
      <c r="AM118" s="6" t="str">
        <f t="shared" ca="1" si="159"/>
        <v/>
      </c>
      <c r="AN118" s="6" t="str">
        <f t="shared" ca="1" si="160"/>
        <v/>
      </c>
      <c r="AO118" s="6" t="str">
        <f t="shared" ca="1" si="161"/>
        <v/>
      </c>
      <c r="AP118" s="6" t="str">
        <f t="shared" ca="1" si="162"/>
        <v/>
      </c>
      <c r="AQ118" s="6" t="str">
        <f t="shared" ca="1" si="163"/>
        <v/>
      </c>
      <c r="AR118" s="6" t="str">
        <f t="shared" ca="1" si="164"/>
        <v/>
      </c>
      <c r="AS118" s="6" t="str">
        <f t="shared" ca="1" si="165"/>
        <v/>
      </c>
      <c r="AT118" s="6" t="str">
        <f t="shared" ca="1" si="166"/>
        <v/>
      </c>
      <c r="AU118" s="6" t="str">
        <f t="shared" ca="1" si="167"/>
        <v/>
      </c>
      <c r="AV118" s="6" t="str">
        <f t="shared" ca="1" si="168"/>
        <v/>
      </c>
      <c r="AW118" s="6" t="str">
        <f t="shared" ca="1" si="169"/>
        <v/>
      </c>
      <c r="AY118" s="6" t="str">
        <f t="shared" ca="1" si="170"/>
        <v/>
      </c>
      <c r="AZ118" s="6" t="str">
        <f t="shared" ca="1" si="171"/>
        <v/>
      </c>
      <c r="BA118" s="6" t="str">
        <f t="shared" ca="1" si="172"/>
        <v/>
      </c>
      <c r="BB118" s="6" t="str">
        <f t="shared" ca="1" si="173"/>
        <v/>
      </c>
      <c r="BC118" s="6" t="str">
        <f t="shared" ca="1" si="174"/>
        <v/>
      </c>
      <c r="BD118" s="6" t="str">
        <f t="shared" ca="1" si="175"/>
        <v/>
      </c>
      <c r="BE118" s="6" t="str">
        <f t="shared" ca="1" si="176"/>
        <v/>
      </c>
      <c r="BF118" s="6" t="str">
        <f t="shared" ca="1" si="177"/>
        <v/>
      </c>
      <c r="BG118" s="6" t="str">
        <f t="shared" ca="1" si="178"/>
        <v/>
      </c>
      <c r="BH118" s="6" t="str">
        <f t="shared" ca="1" si="179"/>
        <v/>
      </c>
      <c r="BI118" s="6" t="str">
        <f t="shared" ca="1" si="180"/>
        <v/>
      </c>
      <c r="BJ118" s="6" t="str">
        <f t="shared" ca="1" si="181"/>
        <v/>
      </c>
      <c r="BK118" s="6" t="str">
        <f t="shared" ca="1" si="182"/>
        <v/>
      </c>
      <c r="BL118" s="6" t="str">
        <f t="shared" ca="1" si="183"/>
        <v/>
      </c>
      <c r="BM118" s="6" t="str">
        <f t="shared" ca="1" si="184"/>
        <v/>
      </c>
      <c r="BN118" s="6" t="str">
        <f t="shared" ca="1" si="185"/>
        <v/>
      </c>
      <c r="BO118" s="6" t="str">
        <f t="shared" ca="1" si="186"/>
        <v/>
      </c>
      <c r="BP118" s="6" t="str">
        <f t="shared" ca="1" si="187"/>
        <v/>
      </c>
      <c r="BQ118" s="6" t="str">
        <f t="shared" ca="1" si="188"/>
        <v/>
      </c>
      <c r="BR118" s="6" t="str">
        <f t="shared" ca="1" si="189"/>
        <v/>
      </c>
      <c r="BS118" s="6" t="str">
        <f t="shared" ca="1" si="190"/>
        <v/>
      </c>
      <c r="BU118" s="6" t="str">
        <f t="shared" ca="1" si="191"/>
        <v/>
      </c>
      <c r="BW118" s="515" t="str">
        <f t="shared" ca="1" si="192"/>
        <v/>
      </c>
      <c r="BX118" s="515">
        <f t="shared" ca="1" si="193"/>
        <v>0</v>
      </c>
      <c r="BY118" s="515" t="str">
        <f t="shared" ca="1" si="194"/>
        <v/>
      </c>
      <c r="CA118" s="6">
        <f t="shared" ca="1" si="195"/>
        <v>1</v>
      </c>
      <c r="CC118" s="523" t="str">
        <f t="shared" ca="1" si="196"/>
        <v/>
      </c>
      <c r="CE118" s="6" t="str">
        <f t="shared" ca="1" si="197"/>
        <v/>
      </c>
      <c r="CG118" s="524" t="str">
        <f ca="1">IF(V118=1,"",IF($AA$4=1,"",IF(LOG入力!BH118&gt;0,"",IF(N118=0,"",IF(HT118=0,"","★")))))</f>
        <v/>
      </c>
      <c r="CI118" s="74" t="str">
        <f t="shared" ca="1" si="198"/>
        <v/>
      </c>
      <c r="CK118" s="525" t="str">
        <f ca="1">IF(V118=1,"",IF(LOG入力!BH118&gt;0,1,0))</f>
        <v/>
      </c>
      <c r="CL118" s="74" t="str">
        <f t="shared" ca="1" si="199"/>
        <v/>
      </c>
      <c r="CN118" s="74" t="str">
        <f t="shared" ca="1" si="200"/>
        <v/>
      </c>
      <c r="CO118" s="74" t="str">
        <f t="shared" ca="1" si="201"/>
        <v/>
      </c>
      <c r="CQ118" s="74" t="str">
        <f t="shared" ca="1" si="202"/>
        <v/>
      </c>
      <c r="CR118" s="74" t="str">
        <f t="shared" ca="1" si="203"/>
        <v/>
      </c>
      <c r="CS118" s="74" t="str">
        <f t="shared" ca="1" si="204"/>
        <v/>
      </c>
      <c r="CT118" s="74" t="str">
        <f t="shared" ca="1" si="205"/>
        <v/>
      </c>
      <c r="CU118" s="74" t="str">
        <f t="shared" ca="1" si="206"/>
        <v/>
      </c>
      <c r="CV118" s="74" t="str">
        <f t="shared" ca="1" si="207"/>
        <v/>
      </c>
      <c r="CW118" s="74" t="str">
        <f t="shared" ca="1" si="208"/>
        <v/>
      </c>
      <c r="CX118" s="74" t="str">
        <f t="shared" ca="1" si="209"/>
        <v/>
      </c>
      <c r="CY118" s="74" t="str">
        <f t="shared" ca="1" si="210"/>
        <v/>
      </c>
      <c r="CZ118" s="74" t="str">
        <f t="shared" ca="1" si="211"/>
        <v/>
      </c>
      <c r="DA118" s="74" t="str">
        <f t="shared" ca="1" si="212"/>
        <v/>
      </c>
      <c r="DB118" s="74" t="str">
        <f t="shared" ca="1" si="213"/>
        <v/>
      </c>
      <c r="DD118" s="74" t="str">
        <f t="shared" ca="1" si="214"/>
        <v/>
      </c>
      <c r="DE118" s="74" t="str">
        <f t="shared" ca="1" si="215"/>
        <v/>
      </c>
      <c r="DF118" s="74" t="str">
        <f t="shared" ca="1" si="216"/>
        <v/>
      </c>
      <c r="DG118" s="74" t="str">
        <f t="shared" ca="1" si="217"/>
        <v/>
      </c>
      <c r="DH118" s="74" t="str">
        <f t="shared" ca="1" si="218"/>
        <v/>
      </c>
      <c r="DI118" s="74" t="str">
        <f t="shared" ca="1" si="219"/>
        <v/>
      </c>
      <c r="DJ118" s="74" t="str">
        <f t="shared" ca="1" si="220"/>
        <v/>
      </c>
      <c r="DK118" s="74" t="str">
        <f t="shared" ca="1" si="221"/>
        <v/>
      </c>
      <c r="DL118" s="74" t="str">
        <f t="shared" ca="1" si="222"/>
        <v/>
      </c>
      <c r="DM118" s="74" t="str">
        <f t="shared" ca="1" si="223"/>
        <v/>
      </c>
      <c r="DN118" s="74" t="str">
        <f t="shared" ca="1" si="224"/>
        <v/>
      </c>
      <c r="DO118" s="74" t="str">
        <f t="shared" ca="1" si="225"/>
        <v/>
      </c>
      <c r="DQ118" s="74" t="str">
        <f t="shared" ca="1" si="226"/>
        <v/>
      </c>
      <c r="DS118" s="74" t="str">
        <f t="shared" ca="1" si="227"/>
        <v/>
      </c>
      <c r="DT118" s="74" t="str">
        <f t="shared" ca="1" si="228"/>
        <v/>
      </c>
      <c r="DV118" s="525" t="str">
        <f t="shared" ca="1" si="229"/>
        <v/>
      </c>
      <c r="DW118" s="74" t="str">
        <f t="shared" ca="1" si="230"/>
        <v/>
      </c>
      <c r="DX118" s="485" t="str">
        <f t="shared" ca="1" si="231"/>
        <v/>
      </c>
      <c r="DY118" s="74" t="str">
        <f t="shared" ca="1" si="232"/>
        <v/>
      </c>
      <c r="DZ118" s="74" t="str">
        <f t="shared" ca="1" si="233"/>
        <v/>
      </c>
      <c r="EA118" s="74" t="str">
        <f t="shared" ca="1" si="234"/>
        <v/>
      </c>
      <c r="EC118" s="74" t="str">
        <f t="shared" ca="1" si="235"/>
        <v/>
      </c>
      <c r="ED118" s="74" t="str">
        <f t="shared" ca="1" si="236"/>
        <v/>
      </c>
      <c r="EE118" s="74" t="str">
        <f t="shared" ca="1" si="237"/>
        <v/>
      </c>
      <c r="EG118" s="479" t="str">
        <f ca="1">IF(V118=1,"",IF(LOG入力!BH118&gt;0,0,IF(CG118="★",0,IF(R118=1,0,IF(N118=0,0,1)))))</f>
        <v/>
      </c>
      <c r="EH118" s="483" t="str">
        <f t="shared" ca="1" si="238"/>
        <v/>
      </c>
      <c r="EI118" s="483" t="str">
        <f t="shared" ca="1" si="239"/>
        <v/>
      </c>
      <c r="EJ118" s="483" t="str">
        <f t="shared" ca="1" si="240"/>
        <v/>
      </c>
      <c r="EL118" s="71">
        <f t="shared" ca="1" si="241"/>
        <v>0</v>
      </c>
      <c r="EM118" s="6">
        <f t="shared" ca="1" si="242"/>
        <v>0</v>
      </c>
      <c r="EN118" s="6" t="str">
        <f t="shared" ca="1" si="243"/>
        <v/>
      </c>
      <c r="EO118" s="6">
        <f ca="1">IF(LOG入力!BH118&gt;0,0,IF(EM118=0,0,(IF(COUNTIF($EN$19:EN118,EN118)=1,IF($FS$3="N",1,IF(EH118=1,1,0))))))</f>
        <v>0</v>
      </c>
      <c r="EP118" s="6" t="str">
        <f ca="1">IF(LOG入力!BH118&gt;0,"",IF(EO118=1,$X118,""))</f>
        <v/>
      </c>
      <c r="EQ118" s="6" t="str">
        <f ca="1">IF(LOG入力!BH118&gt;0,"",IF(EO118=1,$Y118,""))</f>
        <v/>
      </c>
      <c r="ER118" s="520" t="str">
        <f ca="1">IF(LOG入力!BH118&gt;0,"",IF(COUNTIF($EP$19:$EP118,EP118)=1,EP118,""))</f>
        <v/>
      </c>
      <c r="ES118" s="520">
        <f ca="1">IF(LOG入力!BH118&gt;0,0,IF((EL118=1),IF(($ER118=""),0,1),0))</f>
        <v>0</v>
      </c>
      <c r="ET118" s="520" t="str">
        <f ca="1">IF(LOG入力!BH118&gt;0,"",IF(COUNTIF($EQ$19:EQ118,EQ118)=1,EQ118,""))</f>
        <v/>
      </c>
      <c r="EU118" s="539">
        <f ca="1">IF(LOG入力!BH118&gt;0,0,IF((EL118=1),IF(($ET118=""),0,1),0))</f>
        <v>0</v>
      </c>
      <c r="EV118" s="71">
        <f t="shared" ca="1" si="244"/>
        <v>0</v>
      </c>
      <c r="EW118" s="6">
        <f t="shared" ca="1" si="245"/>
        <v>0</v>
      </c>
      <c r="EX118" s="6" t="str">
        <f t="shared" ca="1" si="246"/>
        <v/>
      </c>
      <c r="EY118" s="6">
        <f ca="1">IF(LOG入力!BH118&gt;0,0,IF(EW118=0,0,(IF(COUNTIF($EX$19:EX118,EX118)=1,IF($FS$3="N",1,IF(EH118=1,1,0))))))</f>
        <v>0</v>
      </c>
      <c r="EZ118" s="6" t="str">
        <f ca="1">IF(LOG入力!BH118&gt;0,"",IF(EY118=1,$X118,""))</f>
        <v/>
      </c>
      <c r="FA118" s="6" t="str">
        <f ca="1">IF(LOG入力!BH118&gt;0,"",IF(EY118=1,$Y118,""))</f>
        <v/>
      </c>
      <c r="FB118" s="6" t="str">
        <f ca="1">IF(LOG入力!BH118&gt;0,"",IF(COUNTIF($EZ$19:$EZ118,EZ118)=1,EZ118,""))</f>
        <v/>
      </c>
      <c r="FC118" s="6">
        <f ca="1">IF(LOG入力!BH118&gt;0,0,IF((EV118=1),IF(($FB118=""),0,1),0))</f>
        <v>0</v>
      </c>
      <c r="FD118" s="6" t="str">
        <f ca="1">IF(LOG入力!BH118&gt;0,"",IF(COUNTIF($FA$19:FA118,FA118)=1,FA118,""))</f>
        <v/>
      </c>
      <c r="FE118" s="72">
        <f ca="1">IF(LOG入力!BH118&gt;0,0,IF((EV118=1),IF(($FD118=""),0,1),0))</f>
        <v>0</v>
      </c>
      <c r="FF118" s="71">
        <f t="shared" ca="1" si="247"/>
        <v>0</v>
      </c>
      <c r="FG118" s="6">
        <f t="shared" ca="1" si="248"/>
        <v>0</v>
      </c>
      <c r="FH118" s="6" t="str">
        <f t="shared" ca="1" si="249"/>
        <v/>
      </c>
      <c r="FI118" s="6">
        <f ca="1">IF(LOG入力!BH118&gt;0,0,IF(FG118=0,0,(IF(COUNTIF($FH$19:FH118,FH118)=1,IF($FS$3="N",1,IF(EH118=1,1,0))))))</f>
        <v>0</v>
      </c>
      <c r="FJ118" s="6" t="str">
        <f ca="1">IF(LOG入力!BH118&gt;0,"",IF(FI118=1,$X118,""))</f>
        <v/>
      </c>
      <c r="FK118" s="6" t="str">
        <f ca="1">IF(LOG入力!BH118&gt;0,"",IF(FI118=1,$Y118,""))</f>
        <v/>
      </c>
      <c r="FL118" s="6" t="str">
        <f ca="1">IF(LOG入力!BH118&gt;0,"",IF(COUNTIF($FJ$19:$FJ118,FJ118)=1,FJ118,""))</f>
        <v/>
      </c>
      <c r="FM118" s="6">
        <f ca="1">IF(LOG入力!BH118&gt;0,0,IF((FF118=1),IF(($FL118=""),0,1),0))</f>
        <v>0</v>
      </c>
      <c r="FN118" s="6" t="str">
        <f ca="1">IF(LOG入力!BH118&gt;0,"",IF(COUNTIF($FK$19:FK118,FK118)=1,FK118,""))</f>
        <v/>
      </c>
      <c r="FO118" s="72">
        <f ca="1">IF(LOG入力!BH118&gt;0,0,IF((FF118=1),IF(($FN118=""),0,1),0))</f>
        <v>0</v>
      </c>
      <c r="FP118" s="71">
        <f t="shared" ca="1" si="250"/>
        <v>0</v>
      </c>
      <c r="FQ118" s="6">
        <f t="shared" ca="1" si="251"/>
        <v>0</v>
      </c>
      <c r="FR118" s="6" t="str">
        <f t="shared" ca="1" si="252"/>
        <v/>
      </c>
      <c r="FS118" s="6">
        <f ca="1">IF(LOG入力!BH118&gt;0,0,IF(FQ118=0,0,(IF(COUNTIF($FR$19:FR118,FR118)=1,IF($FS$3="N",1,IF(EH118=1,1,0))))))</f>
        <v>0</v>
      </c>
      <c r="FT118" s="6" t="str">
        <f ca="1">IF(LOG入力!BH118&gt;0,"",IF(FS118=1,$X118,""))</f>
        <v/>
      </c>
      <c r="FU118" s="6" t="str">
        <f ca="1">IF(LOG入力!BH118&gt;0,"",IF(FS118=1,$Y118,""))</f>
        <v/>
      </c>
      <c r="FV118" s="6" t="str">
        <f ca="1">IF(LOG入力!BH118&gt;0,"",IF(COUNTIF($FT$19:$FT118,FT118)=1,FT118,""))</f>
        <v/>
      </c>
      <c r="FW118" s="6">
        <f ca="1">IF(LOG入力!BH118&gt;0,0,IF((FP118=1),IF(($FV118=""),0,1),0))</f>
        <v>0</v>
      </c>
      <c r="FX118" s="6" t="str">
        <f ca="1">IF(LOG入力!BH118&gt;0,"",IF(COUNTIF($FU$19:FU118,FU118)=1,FU118,""))</f>
        <v/>
      </c>
      <c r="FY118" s="72">
        <f ca="1">IF(LOG入力!BH118&gt;0,0,IF((FP118=1),IF(($FX118=""),0,1),0))</f>
        <v>0</v>
      </c>
      <c r="FZ118" s="71">
        <f t="shared" ca="1" si="253"/>
        <v>0</v>
      </c>
      <c r="GA118" s="6">
        <f t="shared" ca="1" si="254"/>
        <v>0</v>
      </c>
      <c r="GB118" s="6" t="str">
        <f t="shared" ca="1" si="255"/>
        <v/>
      </c>
      <c r="GC118" s="6">
        <f ca="1">IF(LOG入力!BH118&gt;0,0,IF(GA118=0,0,(IF(COUNTIF($GB$19:GB118,GB118)=1,IF($FS$3="N",1,IF(EH118=1,1,0))))))</f>
        <v>0</v>
      </c>
      <c r="GD118" s="6" t="str">
        <f ca="1">IF(LOG入力!BH118&gt;0,"",IF(GC118=1,$X118,""))</f>
        <v/>
      </c>
      <c r="GE118" s="6" t="str">
        <f ca="1">IF(LOG入力!BH118&gt;0,"",IF(GC118=1,$Y118,""))</f>
        <v/>
      </c>
      <c r="GF118" s="6" t="str">
        <f ca="1">IF(LOG入力!BH118&gt;0,"",IF(COUNTIF($GD$19:$GD118,GD118)=1,GD118,""))</f>
        <v/>
      </c>
      <c r="GG118" s="6">
        <f ca="1">IF(LOG入力!BH118&gt;0,0,IF((FZ118=1),IF(($GF118=""),0,1),0))</f>
        <v>0</v>
      </c>
      <c r="GH118" s="6" t="str">
        <f ca="1">IF(LOG入力!BH118&gt;0,"",IF(COUNTIF($GE$19:GE118,GE118)=1,GE118,""))</f>
        <v/>
      </c>
      <c r="GI118" s="72">
        <f ca="1">IF(LOG入力!BH118&gt;0,0,IF((FZ118=1),IF(($GH118=""),0,1),0))</f>
        <v>0</v>
      </c>
      <c r="GK118" s="455" t="str">
        <f ca="1">IF(V118=1,"",IF(LEN(LOG入力!AS118)=0,"",LOG入力!AS118))</f>
        <v/>
      </c>
      <c r="GL118" s="378" t="str">
        <f t="shared" ca="1" si="256"/>
        <v/>
      </c>
      <c r="GM118" s="378" t="str">
        <f t="shared" ca="1" si="257"/>
        <v/>
      </c>
      <c r="GN118" s="74" t="str">
        <f t="shared" ca="1" si="258"/>
        <v/>
      </c>
      <c r="GO118" s="74" t="str">
        <f t="shared" ca="1" si="259"/>
        <v/>
      </c>
      <c r="GQ118" s="74" t="str">
        <f t="shared" ca="1" si="260"/>
        <v/>
      </c>
      <c r="GR118" s="74" t="str">
        <f t="shared" ca="1" si="261"/>
        <v/>
      </c>
      <c r="GS118" s="74" t="str">
        <f t="shared" ca="1" si="262"/>
        <v/>
      </c>
      <c r="GT118" s="74" t="str">
        <f t="shared" ca="1" si="263"/>
        <v/>
      </c>
      <c r="GU118" s="74" t="str">
        <f t="shared" ca="1" si="264"/>
        <v/>
      </c>
      <c r="GV118" s="74" t="str">
        <f t="shared" ca="1" si="265"/>
        <v/>
      </c>
      <c r="GX118" s="74" t="str">
        <f t="shared" ca="1" si="266"/>
        <v/>
      </c>
      <c r="GY118" s="74" t="str">
        <f t="shared" ca="1" si="267"/>
        <v/>
      </c>
      <c r="GZ118" s="74" t="str">
        <f ca="1">IF(V118=1,"",IF(LOG入力!BH118&gt;0,0,IF(GY118=0,0,IF((VALUE((TYPE(VALUE(J118)))))=16,0,IF(VALUE(J118)&lt;60,1,IF(VALUE(J118)&lt;100,0,IF(VALUE(J118)&lt;600,2,0)))))))</f>
        <v/>
      </c>
      <c r="HA118" s="74" t="str">
        <f t="shared" ca="1" si="268"/>
        <v/>
      </c>
      <c r="HB118" s="74" t="str">
        <f ca="1">IF(V118=1,"",IF(LOG入力!BH118&gt;0,0,IF(HA118=0,0,IF((VALUE((TYPE(VALUE(L118)))))=16,0,IF(VALUE(L118)&lt;60,1,IF(VALUE(L118)&lt;100,0,IF(VALUE(L118)&lt;600,2,0)))))))</f>
        <v/>
      </c>
      <c r="HD118" s="74" t="str">
        <f t="shared" ca="1" si="269"/>
        <v/>
      </c>
      <c r="HF118" s="74" t="str">
        <f t="shared" ca="1" si="270"/>
        <v/>
      </c>
      <c r="HG118" s="74" t="str">
        <f t="shared" ca="1" si="271"/>
        <v/>
      </c>
      <c r="HH118" s="74" t="str">
        <f t="shared" ca="1" si="272"/>
        <v/>
      </c>
      <c r="HI118" s="74" t="str">
        <f t="shared" ca="1" si="273"/>
        <v/>
      </c>
      <c r="HJ118" s="74" t="str">
        <f t="shared" ca="1" si="274"/>
        <v/>
      </c>
      <c r="HK118" s="74" t="str">
        <f t="shared" ca="1" si="275"/>
        <v/>
      </c>
      <c r="HL118" s="74" t="str">
        <f t="shared" ca="1" si="276"/>
        <v/>
      </c>
      <c r="HM118" s="74" t="str">
        <f t="shared" ca="1" si="277"/>
        <v/>
      </c>
      <c r="HN118" s="74" t="str">
        <f t="shared" ca="1" si="278"/>
        <v/>
      </c>
      <c r="HO118" s="529" t="str">
        <f t="shared" ca="1" si="279"/>
        <v/>
      </c>
      <c r="HP118" s="74" t="str">
        <f t="shared" ca="1" si="280"/>
        <v/>
      </c>
      <c r="HQ118" s="74" t="str">
        <f t="shared" ca="1" si="281"/>
        <v/>
      </c>
      <c r="HR118" s="74" t="str">
        <f t="shared" ca="1" si="282"/>
        <v/>
      </c>
      <c r="HS118" s="74" t="str">
        <f t="shared" ca="1" si="283"/>
        <v/>
      </c>
      <c r="HT118" s="74" t="str">
        <f ca="1">IF(V118=1,"",IF(LOG入力!BH118&gt;0,0,IF(DV118=1,0,IF(N118="0",0,IF(SUM(HD118:HS118)&gt;0,1,0)))))</f>
        <v/>
      </c>
    </row>
    <row r="119" spans="1:228" ht="13.5" customHeight="1" x14ac:dyDescent="0.15">
      <c r="A119" s="5"/>
      <c r="B119" s="560" t="str">
        <f t="shared" ca="1" si="142"/>
        <v/>
      </c>
      <c r="C119" s="561" t="str">
        <f ca="1">LOG入力!AP119</f>
        <v/>
      </c>
      <c r="D119" s="562" t="str">
        <f ca="1">LOG入力!AQ119</f>
        <v/>
      </c>
      <c r="E119" s="562" t="str">
        <f ca="1">LOG入力!AR119</f>
        <v/>
      </c>
      <c r="F119" s="563" t="str">
        <f t="shared" ca="1" si="143"/>
        <v/>
      </c>
      <c r="G119" s="582" t="str">
        <f ca="1">LOG入力!AT119</f>
        <v/>
      </c>
      <c r="H119" s="507" t="str">
        <f ca="1">LOG入力!AU119</f>
        <v/>
      </c>
      <c r="I119" s="507" t="str">
        <f ca="1">LOG入力!AV119</f>
        <v/>
      </c>
      <c r="J119" s="583" t="str">
        <f ca="1">LOG入力!AW119</f>
        <v/>
      </c>
      <c r="K119" s="584" t="str">
        <f ca="1">LOG入力!BJ119</f>
        <v/>
      </c>
      <c r="L119" s="583" t="str">
        <f ca="1">LOG入力!AY119</f>
        <v/>
      </c>
      <c r="M119" s="566" t="str">
        <f ca="1">LOG入力!BK119</f>
        <v/>
      </c>
      <c r="N119" s="567" t="str">
        <f ca="1">IF(V119=1,"",IF(LOG入力!AJ119=1,"1",LOG入力!BA119))</f>
        <v/>
      </c>
      <c r="O119" s="568" t="str">
        <f ca="1">IF(V119=1,"",IF(LEN(LOG入力!O119)=0,"",LOG入力!O119))</f>
        <v/>
      </c>
      <c r="P119" s="569" t="str">
        <f ca="1">IF(V119=1,"",IF($AA$4=1,"",IF(LOG入力!BG119=1,"",CONCATENATE($ER119,$FB119,$FL119,$FV119,$GF119))))</f>
        <v/>
      </c>
      <c r="Q119" s="569" t="str">
        <f ca="1">IF(V119=1,"",IF($AA$4=1,"",IF(LOG入力!BG119=1,"",CONCATENATE($ET119,$FD119,$FN119,$FX119,$GH119))))</f>
        <v/>
      </c>
      <c r="R119" s="292" t="str">
        <f ca="1">IF(V119=1,"",IF($AA$4=1,"",IF(LOG入力!BH119&gt;0,0,AA119)))</f>
        <v/>
      </c>
      <c r="S119" s="293" t="str">
        <f t="shared" ca="1" si="144"/>
        <v/>
      </c>
      <c r="T119" s="681" t="str">
        <f ca="1">$GM$14</f>
        <v>★サマリｌにエラｌがあります確認してください</v>
      </c>
      <c r="U119" s="38"/>
      <c r="V119" s="196">
        <f ca="1">LOG入力!AN119</f>
        <v>1</v>
      </c>
      <c r="W119" s="38"/>
      <c r="X119" s="516" t="str">
        <f t="shared" ca="1" si="145"/>
        <v/>
      </c>
      <c r="Y119" s="515" t="str">
        <f t="shared" ca="1" si="146"/>
        <v/>
      </c>
      <c r="Z119" s="518" t="str">
        <f t="shared" ca="1" si="147"/>
        <v/>
      </c>
      <c r="AA119" s="574" t="str">
        <f t="shared" ca="1" si="148"/>
        <v/>
      </c>
      <c r="AC119" s="6" t="str">
        <f t="shared" ca="1" si="149"/>
        <v/>
      </c>
      <c r="AD119" s="6" t="str">
        <f t="shared" ca="1" si="150"/>
        <v/>
      </c>
      <c r="AE119" s="6" t="str">
        <f t="shared" ca="1" si="151"/>
        <v/>
      </c>
      <c r="AF119" s="6" t="str">
        <f t="shared" ca="1" si="152"/>
        <v/>
      </c>
      <c r="AG119" s="6" t="str">
        <f t="shared" ca="1" si="153"/>
        <v/>
      </c>
      <c r="AH119" s="6" t="str">
        <f t="shared" ca="1" si="154"/>
        <v/>
      </c>
      <c r="AI119" s="6" t="str">
        <f t="shared" ca="1" si="155"/>
        <v/>
      </c>
      <c r="AJ119" s="6" t="str">
        <f t="shared" ca="1" si="156"/>
        <v/>
      </c>
      <c r="AK119" s="6" t="str">
        <f t="shared" ca="1" si="157"/>
        <v/>
      </c>
      <c r="AL119" s="6" t="str">
        <f t="shared" ca="1" si="158"/>
        <v/>
      </c>
      <c r="AM119" s="6" t="str">
        <f t="shared" ca="1" si="159"/>
        <v/>
      </c>
      <c r="AN119" s="6" t="str">
        <f t="shared" ca="1" si="160"/>
        <v/>
      </c>
      <c r="AO119" s="6" t="str">
        <f t="shared" ca="1" si="161"/>
        <v/>
      </c>
      <c r="AP119" s="6" t="str">
        <f t="shared" ca="1" si="162"/>
        <v/>
      </c>
      <c r="AQ119" s="6" t="str">
        <f t="shared" ca="1" si="163"/>
        <v/>
      </c>
      <c r="AR119" s="6" t="str">
        <f t="shared" ca="1" si="164"/>
        <v/>
      </c>
      <c r="AS119" s="6" t="str">
        <f t="shared" ca="1" si="165"/>
        <v/>
      </c>
      <c r="AT119" s="6" t="str">
        <f t="shared" ca="1" si="166"/>
        <v/>
      </c>
      <c r="AU119" s="6" t="str">
        <f t="shared" ca="1" si="167"/>
        <v/>
      </c>
      <c r="AV119" s="6" t="str">
        <f t="shared" ca="1" si="168"/>
        <v/>
      </c>
      <c r="AW119" s="6" t="str">
        <f t="shared" ca="1" si="169"/>
        <v/>
      </c>
      <c r="AY119" s="6" t="str">
        <f t="shared" ca="1" si="170"/>
        <v/>
      </c>
      <c r="AZ119" s="6" t="str">
        <f t="shared" ca="1" si="171"/>
        <v/>
      </c>
      <c r="BA119" s="6" t="str">
        <f t="shared" ca="1" si="172"/>
        <v/>
      </c>
      <c r="BB119" s="6" t="str">
        <f t="shared" ca="1" si="173"/>
        <v/>
      </c>
      <c r="BC119" s="6" t="str">
        <f t="shared" ca="1" si="174"/>
        <v/>
      </c>
      <c r="BD119" s="6" t="str">
        <f t="shared" ca="1" si="175"/>
        <v/>
      </c>
      <c r="BE119" s="6" t="str">
        <f t="shared" ca="1" si="176"/>
        <v/>
      </c>
      <c r="BF119" s="6" t="str">
        <f t="shared" ca="1" si="177"/>
        <v/>
      </c>
      <c r="BG119" s="6" t="str">
        <f t="shared" ca="1" si="178"/>
        <v/>
      </c>
      <c r="BH119" s="6" t="str">
        <f t="shared" ca="1" si="179"/>
        <v/>
      </c>
      <c r="BI119" s="6" t="str">
        <f t="shared" ca="1" si="180"/>
        <v/>
      </c>
      <c r="BJ119" s="6" t="str">
        <f t="shared" ca="1" si="181"/>
        <v/>
      </c>
      <c r="BK119" s="6" t="str">
        <f t="shared" ca="1" si="182"/>
        <v/>
      </c>
      <c r="BL119" s="6" t="str">
        <f t="shared" ca="1" si="183"/>
        <v/>
      </c>
      <c r="BM119" s="6" t="str">
        <f t="shared" ca="1" si="184"/>
        <v/>
      </c>
      <c r="BN119" s="6" t="str">
        <f t="shared" ca="1" si="185"/>
        <v/>
      </c>
      <c r="BO119" s="6" t="str">
        <f t="shared" ca="1" si="186"/>
        <v/>
      </c>
      <c r="BP119" s="6" t="str">
        <f t="shared" ca="1" si="187"/>
        <v/>
      </c>
      <c r="BQ119" s="6" t="str">
        <f t="shared" ca="1" si="188"/>
        <v/>
      </c>
      <c r="BR119" s="6" t="str">
        <f t="shared" ca="1" si="189"/>
        <v/>
      </c>
      <c r="BS119" s="6" t="str">
        <f t="shared" ca="1" si="190"/>
        <v/>
      </c>
      <c r="BU119" s="6" t="str">
        <f t="shared" ca="1" si="191"/>
        <v/>
      </c>
      <c r="BW119" s="515" t="str">
        <f t="shared" ca="1" si="192"/>
        <v/>
      </c>
      <c r="BX119" s="515">
        <f t="shared" ca="1" si="193"/>
        <v>0</v>
      </c>
      <c r="BY119" s="515" t="str">
        <f t="shared" ca="1" si="194"/>
        <v/>
      </c>
      <c r="CA119" s="6">
        <f t="shared" ca="1" si="195"/>
        <v>1</v>
      </c>
      <c r="CC119" s="523" t="str">
        <f t="shared" ca="1" si="196"/>
        <v/>
      </c>
      <c r="CE119" s="6" t="str">
        <f t="shared" ca="1" si="197"/>
        <v/>
      </c>
      <c r="CG119" s="524" t="str">
        <f ca="1">IF(V119=1,"",IF($AA$4=1,"",IF(LOG入力!BH119&gt;0,"",IF(N119=0,"",IF(HT119=0,"","★")))))</f>
        <v/>
      </c>
      <c r="CI119" s="74" t="str">
        <f t="shared" ca="1" si="198"/>
        <v/>
      </c>
      <c r="CK119" s="525" t="str">
        <f ca="1">IF(V119=1,"",IF(LOG入力!BH119&gt;0,1,0))</f>
        <v/>
      </c>
      <c r="CL119" s="74" t="str">
        <f t="shared" ca="1" si="199"/>
        <v/>
      </c>
      <c r="CN119" s="74" t="str">
        <f t="shared" ca="1" si="200"/>
        <v/>
      </c>
      <c r="CO119" s="74" t="str">
        <f t="shared" ca="1" si="201"/>
        <v/>
      </c>
      <c r="CQ119" s="74" t="str">
        <f t="shared" ca="1" si="202"/>
        <v/>
      </c>
      <c r="CR119" s="74" t="str">
        <f t="shared" ca="1" si="203"/>
        <v/>
      </c>
      <c r="CS119" s="74" t="str">
        <f t="shared" ca="1" si="204"/>
        <v/>
      </c>
      <c r="CT119" s="74" t="str">
        <f t="shared" ca="1" si="205"/>
        <v/>
      </c>
      <c r="CU119" s="74" t="str">
        <f t="shared" ca="1" si="206"/>
        <v/>
      </c>
      <c r="CV119" s="74" t="str">
        <f t="shared" ca="1" si="207"/>
        <v/>
      </c>
      <c r="CW119" s="74" t="str">
        <f t="shared" ca="1" si="208"/>
        <v/>
      </c>
      <c r="CX119" s="74" t="str">
        <f t="shared" ca="1" si="209"/>
        <v/>
      </c>
      <c r="CY119" s="74" t="str">
        <f t="shared" ca="1" si="210"/>
        <v/>
      </c>
      <c r="CZ119" s="74" t="str">
        <f t="shared" ca="1" si="211"/>
        <v/>
      </c>
      <c r="DA119" s="74" t="str">
        <f t="shared" ca="1" si="212"/>
        <v/>
      </c>
      <c r="DB119" s="74" t="str">
        <f t="shared" ca="1" si="213"/>
        <v/>
      </c>
      <c r="DD119" s="74" t="str">
        <f t="shared" ca="1" si="214"/>
        <v/>
      </c>
      <c r="DE119" s="74" t="str">
        <f t="shared" ca="1" si="215"/>
        <v/>
      </c>
      <c r="DF119" s="74" t="str">
        <f t="shared" ca="1" si="216"/>
        <v/>
      </c>
      <c r="DG119" s="74" t="str">
        <f t="shared" ca="1" si="217"/>
        <v/>
      </c>
      <c r="DH119" s="74" t="str">
        <f t="shared" ca="1" si="218"/>
        <v/>
      </c>
      <c r="DI119" s="74" t="str">
        <f t="shared" ca="1" si="219"/>
        <v/>
      </c>
      <c r="DJ119" s="74" t="str">
        <f t="shared" ca="1" si="220"/>
        <v/>
      </c>
      <c r="DK119" s="74" t="str">
        <f t="shared" ca="1" si="221"/>
        <v/>
      </c>
      <c r="DL119" s="74" t="str">
        <f t="shared" ca="1" si="222"/>
        <v/>
      </c>
      <c r="DM119" s="74" t="str">
        <f t="shared" ca="1" si="223"/>
        <v/>
      </c>
      <c r="DN119" s="74" t="str">
        <f t="shared" ca="1" si="224"/>
        <v/>
      </c>
      <c r="DO119" s="74" t="str">
        <f t="shared" ca="1" si="225"/>
        <v/>
      </c>
      <c r="DQ119" s="74" t="str">
        <f t="shared" ca="1" si="226"/>
        <v/>
      </c>
      <c r="DS119" s="74" t="str">
        <f t="shared" ca="1" si="227"/>
        <v/>
      </c>
      <c r="DT119" s="74" t="str">
        <f t="shared" ca="1" si="228"/>
        <v/>
      </c>
      <c r="DV119" s="525" t="str">
        <f t="shared" ca="1" si="229"/>
        <v/>
      </c>
      <c r="DW119" s="74" t="str">
        <f t="shared" ca="1" si="230"/>
        <v/>
      </c>
      <c r="DX119" s="485" t="str">
        <f t="shared" ca="1" si="231"/>
        <v/>
      </c>
      <c r="DY119" s="74" t="str">
        <f t="shared" ca="1" si="232"/>
        <v/>
      </c>
      <c r="DZ119" s="74" t="str">
        <f t="shared" ca="1" si="233"/>
        <v/>
      </c>
      <c r="EA119" s="74" t="str">
        <f t="shared" ca="1" si="234"/>
        <v/>
      </c>
      <c r="EC119" s="74" t="str">
        <f t="shared" ca="1" si="235"/>
        <v/>
      </c>
      <c r="ED119" s="74" t="str">
        <f t="shared" ca="1" si="236"/>
        <v/>
      </c>
      <c r="EE119" s="74" t="str">
        <f t="shared" ca="1" si="237"/>
        <v/>
      </c>
      <c r="EG119" s="479" t="str">
        <f ca="1">IF(V119=1,"",IF(LOG入力!BH119&gt;0,0,IF(CG119="★",0,IF(R119=1,0,IF(N119=0,0,1)))))</f>
        <v/>
      </c>
      <c r="EH119" s="483" t="str">
        <f t="shared" ca="1" si="238"/>
        <v/>
      </c>
      <c r="EI119" s="483" t="str">
        <f t="shared" ca="1" si="239"/>
        <v/>
      </c>
      <c r="EJ119" s="483" t="str">
        <f t="shared" ca="1" si="240"/>
        <v/>
      </c>
      <c r="EL119" s="71">
        <f t="shared" ca="1" si="241"/>
        <v>0</v>
      </c>
      <c r="EM119" s="6">
        <f t="shared" ca="1" si="242"/>
        <v>0</v>
      </c>
      <c r="EN119" s="6" t="str">
        <f t="shared" ca="1" si="243"/>
        <v/>
      </c>
      <c r="EO119" s="6">
        <f ca="1">IF(LOG入力!BH119&gt;0,0,IF(EM119=0,0,(IF(COUNTIF($EN$19:EN119,EN119)=1,IF($FS$3="N",1,IF(EH119=1,1,0))))))</f>
        <v>0</v>
      </c>
      <c r="EP119" s="6" t="str">
        <f ca="1">IF(LOG入力!BH119&gt;0,"",IF(EO119=1,$X119,""))</f>
        <v/>
      </c>
      <c r="EQ119" s="6" t="str">
        <f ca="1">IF(LOG入力!BH119&gt;0,"",IF(EO119=1,$Y119,""))</f>
        <v/>
      </c>
      <c r="ER119" s="520" t="str">
        <f ca="1">IF(LOG入力!BH119&gt;0,"",IF(COUNTIF($EP$19:$EP119,EP119)=1,EP119,""))</f>
        <v/>
      </c>
      <c r="ES119" s="520">
        <f ca="1">IF(LOG入力!BH119&gt;0,0,IF((EL119=1),IF(($ER119=""),0,1),0))</f>
        <v>0</v>
      </c>
      <c r="ET119" s="520" t="str">
        <f ca="1">IF(LOG入力!BH119&gt;0,"",IF(COUNTIF($EQ$19:EQ119,EQ119)=1,EQ119,""))</f>
        <v/>
      </c>
      <c r="EU119" s="539">
        <f ca="1">IF(LOG入力!BH119&gt;0,0,IF((EL119=1),IF(($ET119=""),0,1),0))</f>
        <v>0</v>
      </c>
      <c r="EV119" s="71">
        <f t="shared" ca="1" si="244"/>
        <v>0</v>
      </c>
      <c r="EW119" s="6">
        <f t="shared" ca="1" si="245"/>
        <v>0</v>
      </c>
      <c r="EX119" s="6" t="str">
        <f t="shared" ca="1" si="246"/>
        <v/>
      </c>
      <c r="EY119" s="6">
        <f ca="1">IF(LOG入力!BH119&gt;0,0,IF(EW119=0,0,(IF(COUNTIF($EX$19:EX119,EX119)=1,IF($FS$3="N",1,IF(EH119=1,1,0))))))</f>
        <v>0</v>
      </c>
      <c r="EZ119" s="6" t="str">
        <f ca="1">IF(LOG入力!BH119&gt;0,"",IF(EY119=1,$X119,""))</f>
        <v/>
      </c>
      <c r="FA119" s="6" t="str">
        <f ca="1">IF(LOG入力!BH119&gt;0,"",IF(EY119=1,$Y119,""))</f>
        <v/>
      </c>
      <c r="FB119" s="6" t="str">
        <f ca="1">IF(LOG入力!BH119&gt;0,"",IF(COUNTIF($EZ$19:$EZ119,EZ119)=1,EZ119,""))</f>
        <v/>
      </c>
      <c r="FC119" s="6">
        <f ca="1">IF(LOG入力!BH119&gt;0,0,IF((EV119=1),IF(($FB119=""),0,1),0))</f>
        <v>0</v>
      </c>
      <c r="FD119" s="6" t="str">
        <f ca="1">IF(LOG入力!BH119&gt;0,"",IF(COUNTIF($FA$19:FA119,FA119)=1,FA119,""))</f>
        <v/>
      </c>
      <c r="FE119" s="72">
        <f ca="1">IF(LOG入力!BH119&gt;0,0,IF((EV119=1),IF(($FD119=""),0,1),0))</f>
        <v>0</v>
      </c>
      <c r="FF119" s="71">
        <f t="shared" ca="1" si="247"/>
        <v>0</v>
      </c>
      <c r="FG119" s="6">
        <f t="shared" ca="1" si="248"/>
        <v>0</v>
      </c>
      <c r="FH119" s="6" t="str">
        <f t="shared" ca="1" si="249"/>
        <v/>
      </c>
      <c r="FI119" s="6">
        <f ca="1">IF(LOG入力!BH119&gt;0,0,IF(FG119=0,0,(IF(COUNTIF($FH$19:FH119,FH119)=1,IF($FS$3="N",1,IF(EH119=1,1,0))))))</f>
        <v>0</v>
      </c>
      <c r="FJ119" s="6" t="str">
        <f ca="1">IF(LOG入力!BH119&gt;0,"",IF(FI119=1,$X119,""))</f>
        <v/>
      </c>
      <c r="FK119" s="6" t="str">
        <f ca="1">IF(LOG入力!BH119&gt;0,"",IF(FI119=1,$Y119,""))</f>
        <v/>
      </c>
      <c r="FL119" s="6" t="str">
        <f ca="1">IF(LOG入力!BH119&gt;0,"",IF(COUNTIF($FJ$19:$FJ119,FJ119)=1,FJ119,""))</f>
        <v/>
      </c>
      <c r="FM119" s="6">
        <f ca="1">IF(LOG入力!BH119&gt;0,0,IF((FF119=1),IF(($FL119=""),0,1),0))</f>
        <v>0</v>
      </c>
      <c r="FN119" s="6" t="str">
        <f ca="1">IF(LOG入力!BH119&gt;0,"",IF(COUNTIF($FK$19:FK119,FK119)=1,FK119,""))</f>
        <v/>
      </c>
      <c r="FO119" s="72">
        <f ca="1">IF(LOG入力!BH119&gt;0,0,IF((FF119=1),IF(($FN119=""),0,1),0))</f>
        <v>0</v>
      </c>
      <c r="FP119" s="71">
        <f t="shared" ca="1" si="250"/>
        <v>0</v>
      </c>
      <c r="FQ119" s="6">
        <f t="shared" ca="1" si="251"/>
        <v>0</v>
      </c>
      <c r="FR119" s="6" t="str">
        <f t="shared" ca="1" si="252"/>
        <v/>
      </c>
      <c r="FS119" s="6">
        <f ca="1">IF(LOG入力!BH119&gt;0,0,IF(FQ119=0,0,(IF(COUNTIF($FR$19:FR119,FR119)=1,IF($FS$3="N",1,IF(EH119=1,1,0))))))</f>
        <v>0</v>
      </c>
      <c r="FT119" s="6" t="str">
        <f ca="1">IF(LOG入力!BH119&gt;0,"",IF(FS119=1,$X119,""))</f>
        <v/>
      </c>
      <c r="FU119" s="6" t="str">
        <f ca="1">IF(LOG入力!BH119&gt;0,"",IF(FS119=1,$Y119,""))</f>
        <v/>
      </c>
      <c r="FV119" s="6" t="str">
        <f ca="1">IF(LOG入力!BH119&gt;0,"",IF(COUNTIF($FT$19:$FT119,FT119)=1,FT119,""))</f>
        <v/>
      </c>
      <c r="FW119" s="6">
        <f ca="1">IF(LOG入力!BH119&gt;0,0,IF((FP119=1),IF(($FV119=""),0,1),0))</f>
        <v>0</v>
      </c>
      <c r="FX119" s="6" t="str">
        <f ca="1">IF(LOG入力!BH119&gt;0,"",IF(COUNTIF($FU$19:FU119,FU119)=1,FU119,""))</f>
        <v/>
      </c>
      <c r="FY119" s="72">
        <f ca="1">IF(LOG入力!BH119&gt;0,0,IF((FP119=1),IF(($FX119=""),0,1),0))</f>
        <v>0</v>
      </c>
      <c r="FZ119" s="71">
        <f t="shared" ca="1" si="253"/>
        <v>0</v>
      </c>
      <c r="GA119" s="6">
        <f t="shared" ca="1" si="254"/>
        <v>0</v>
      </c>
      <c r="GB119" s="6" t="str">
        <f t="shared" ca="1" si="255"/>
        <v/>
      </c>
      <c r="GC119" s="6">
        <f ca="1">IF(LOG入力!BH119&gt;0,0,IF(GA119=0,0,(IF(COUNTIF($GB$19:GB119,GB119)=1,IF($FS$3="N",1,IF(EH119=1,1,0))))))</f>
        <v>0</v>
      </c>
      <c r="GD119" s="6" t="str">
        <f ca="1">IF(LOG入力!BH119&gt;0,"",IF(GC119=1,$X119,""))</f>
        <v/>
      </c>
      <c r="GE119" s="6" t="str">
        <f ca="1">IF(LOG入力!BH119&gt;0,"",IF(GC119=1,$Y119,""))</f>
        <v/>
      </c>
      <c r="GF119" s="6" t="str">
        <f ca="1">IF(LOG入力!BH119&gt;0,"",IF(COUNTIF($GD$19:$GD119,GD119)=1,GD119,""))</f>
        <v/>
      </c>
      <c r="GG119" s="6">
        <f ca="1">IF(LOG入力!BH119&gt;0,0,IF((FZ119=1),IF(($GF119=""),0,1),0))</f>
        <v>0</v>
      </c>
      <c r="GH119" s="6" t="str">
        <f ca="1">IF(LOG入力!BH119&gt;0,"",IF(COUNTIF($GE$19:GE119,GE119)=1,GE119,""))</f>
        <v/>
      </c>
      <c r="GI119" s="72">
        <f ca="1">IF(LOG入力!BH119&gt;0,0,IF((FZ119=1),IF(($GH119=""),0,1),0))</f>
        <v>0</v>
      </c>
      <c r="GK119" s="455" t="str">
        <f ca="1">IF(V119=1,"",IF(LEN(LOG入力!AS119)=0,"",LOG入力!AS119))</f>
        <v/>
      </c>
      <c r="GL119" s="378" t="str">
        <f t="shared" ca="1" si="256"/>
        <v/>
      </c>
      <c r="GM119" s="378" t="str">
        <f t="shared" ca="1" si="257"/>
        <v/>
      </c>
      <c r="GN119" s="74" t="str">
        <f t="shared" ca="1" si="258"/>
        <v/>
      </c>
      <c r="GO119" s="74" t="str">
        <f t="shared" ca="1" si="259"/>
        <v/>
      </c>
      <c r="GQ119" s="74" t="str">
        <f t="shared" ca="1" si="260"/>
        <v/>
      </c>
      <c r="GR119" s="74" t="str">
        <f t="shared" ca="1" si="261"/>
        <v/>
      </c>
      <c r="GS119" s="74" t="str">
        <f t="shared" ca="1" si="262"/>
        <v/>
      </c>
      <c r="GT119" s="74" t="str">
        <f t="shared" ca="1" si="263"/>
        <v/>
      </c>
      <c r="GU119" s="74" t="str">
        <f t="shared" ca="1" si="264"/>
        <v/>
      </c>
      <c r="GV119" s="74" t="str">
        <f t="shared" ca="1" si="265"/>
        <v/>
      </c>
      <c r="GX119" s="74" t="str">
        <f t="shared" ca="1" si="266"/>
        <v/>
      </c>
      <c r="GY119" s="74" t="str">
        <f t="shared" ca="1" si="267"/>
        <v/>
      </c>
      <c r="GZ119" s="74" t="str">
        <f ca="1">IF(V119=1,"",IF(LOG入力!BH119&gt;0,0,IF(GY119=0,0,IF((VALUE((TYPE(VALUE(J119)))))=16,0,IF(VALUE(J119)&lt;60,1,IF(VALUE(J119)&lt;100,0,IF(VALUE(J119)&lt;600,2,0)))))))</f>
        <v/>
      </c>
      <c r="HA119" s="74" t="str">
        <f t="shared" ca="1" si="268"/>
        <v/>
      </c>
      <c r="HB119" s="74" t="str">
        <f ca="1">IF(V119=1,"",IF(LOG入力!BH119&gt;0,0,IF(HA119=0,0,IF((VALUE((TYPE(VALUE(L119)))))=16,0,IF(VALUE(L119)&lt;60,1,IF(VALUE(L119)&lt;100,0,IF(VALUE(L119)&lt;600,2,0)))))))</f>
        <v/>
      </c>
      <c r="HD119" s="74" t="str">
        <f t="shared" ca="1" si="269"/>
        <v/>
      </c>
      <c r="HF119" s="74" t="str">
        <f t="shared" ca="1" si="270"/>
        <v/>
      </c>
      <c r="HG119" s="74" t="str">
        <f t="shared" ca="1" si="271"/>
        <v/>
      </c>
      <c r="HH119" s="74" t="str">
        <f t="shared" ca="1" si="272"/>
        <v/>
      </c>
      <c r="HI119" s="74" t="str">
        <f t="shared" ca="1" si="273"/>
        <v/>
      </c>
      <c r="HJ119" s="74" t="str">
        <f t="shared" ca="1" si="274"/>
        <v/>
      </c>
      <c r="HK119" s="74" t="str">
        <f t="shared" ca="1" si="275"/>
        <v/>
      </c>
      <c r="HL119" s="74" t="str">
        <f t="shared" ca="1" si="276"/>
        <v/>
      </c>
      <c r="HM119" s="74" t="str">
        <f t="shared" ca="1" si="277"/>
        <v/>
      </c>
      <c r="HN119" s="74" t="str">
        <f t="shared" ca="1" si="278"/>
        <v/>
      </c>
      <c r="HO119" s="529" t="str">
        <f t="shared" ca="1" si="279"/>
        <v/>
      </c>
      <c r="HP119" s="74" t="str">
        <f t="shared" ca="1" si="280"/>
        <v/>
      </c>
      <c r="HQ119" s="74" t="str">
        <f t="shared" ca="1" si="281"/>
        <v/>
      </c>
      <c r="HR119" s="74" t="str">
        <f t="shared" ca="1" si="282"/>
        <v/>
      </c>
      <c r="HS119" s="74" t="str">
        <f t="shared" ca="1" si="283"/>
        <v/>
      </c>
      <c r="HT119" s="74" t="str">
        <f ca="1">IF(V119=1,"",IF(LOG入力!BH119&gt;0,0,IF(DV119=1,0,IF(N119="0",0,IF(SUM(HD119:HS119)&gt;0,1,0)))))</f>
        <v/>
      </c>
    </row>
    <row r="120" spans="1:228" x14ac:dyDescent="0.15">
      <c r="A120" s="5"/>
      <c r="B120" s="532" t="str">
        <f t="shared" ca="1" si="142"/>
        <v/>
      </c>
      <c r="C120" s="570" t="str">
        <f ca="1">LOG入力!AP120</f>
        <v/>
      </c>
      <c r="D120" s="534" t="str">
        <f ca="1">LOG入力!AQ120</f>
        <v/>
      </c>
      <c r="E120" s="570" t="str">
        <f ca="1">LOG入力!AR120</f>
        <v/>
      </c>
      <c r="F120" s="535" t="str">
        <f t="shared" ca="1" si="143"/>
        <v/>
      </c>
      <c r="G120" s="585" t="str">
        <f ca="1">LOG入力!AT120</f>
        <v/>
      </c>
      <c r="H120" s="542" t="str">
        <f ca="1">LOG入力!AU120</f>
        <v/>
      </c>
      <c r="I120" s="537" t="str">
        <f ca="1">LOG入力!AV120</f>
        <v/>
      </c>
      <c r="J120" s="577" t="str">
        <f ca="1">LOG入力!AW120</f>
        <v/>
      </c>
      <c r="K120" s="578" t="str">
        <f ca="1">LOG入力!BJ120</f>
        <v/>
      </c>
      <c r="L120" s="577" t="str">
        <f ca="1">LOG入力!AY120</f>
        <v/>
      </c>
      <c r="M120" s="545" t="str">
        <f ca="1">LOG入力!BK120</f>
        <v/>
      </c>
      <c r="N120" s="512" t="str">
        <f ca="1">IF(V120=1,"",IF(LOG入力!AJ120=1,"1",LOG入力!BA120))</f>
        <v/>
      </c>
      <c r="O120" s="538" t="str">
        <f ca="1">IF(V120=1,"",IF(LEN(LOG入力!O120)=0,"",LOG入力!O120))</f>
        <v/>
      </c>
      <c r="P120" s="291" t="str">
        <f ca="1">IF(V120=1,"",IF($AA$4=1,"",IF(LOG入力!BG120=1,"",CONCATENATE($ER120,$FB120,$FL120,$FV120,$GF120))))</f>
        <v/>
      </c>
      <c r="Q120" s="291" t="str">
        <f ca="1">IF(V120=1,"",IF($AA$4=1,"",IF(LOG入力!BG120=1,"",CONCATENATE($ET120,$FD120,$FN120,$FX120,$GH120))))</f>
        <v/>
      </c>
      <c r="R120" s="573" t="str">
        <f ca="1">IF(V120=1,"",IF($AA$4=1,"",IF(LOG入力!BH120&gt;0,0,AA120)))</f>
        <v/>
      </c>
      <c r="S120" s="293" t="str">
        <f t="shared" ca="1" si="144"/>
        <v/>
      </c>
      <c r="T120" s="681"/>
      <c r="U120" s="38"/>
      <c r="V120" s="196">
        <f ca="1">LOG入力!AN120</f>
        <v>1</v>
      </c>
      <c r="W120" s="38"/>
      <c r="X120" s="516" t="str">
        <f t="shared" ca="1" si="145"/>
        <v/>
      </c>
      <c r="Y120" s="515" t="str">
        <f t="shared" ca="1" si="146"/>
        <v/>
      </c>
      <c r="Z120" s="518" t="str">
        <f t="shared" ca="1" si="147"/>
        <v/>
      </c>
      <c r="AA120" s="574" t="str">
        <f t="shared" ca="1" si="148"/>
        <v/>
      </c>
      <c r="AC120" s="6" t="str">
        <f t="shared" ca="1" si="149"/>
        <v/>
      </c>
      <c r="AD120" s="6" t="str">
        <f t="shared" ca="1" si="150"/>
        <v/>
      </c>
      <c r="AE120" s="6" t="str">
        <f t="shared" ca="1" si="151"/>
        <v/>
      </c>
      <c r="AF120" s="6" t="str">
        <f t="shared" ca="1" si="152"/>
        <v/>
      </c>
      <c r="AG120" s="6" t="str">
        <f t="shared" ca="1" si="153"/>
        <v/>
      </c>
      <c r="AH120" s="6" t="str">
        <f t="shared" ca="1" si="154"/>
        <v/>
      </c>
      <c r="AI120" s="6" t="str">
        <f t="shared" ca="1" si="155"/>
        <v/>
      </c>
      <c r="AJ120" s="6" t="str">
        <f t="shared" ca="1" si="156"/>
        <v/>
      </c>
      <c r="AK120" s="6" t="str">
        <f t="shared" ca="1" si="157"/>
        <v/>
      </c>
      <c r="AL120" s="6" t="str">
        <f t="shared" ca="1" si="158"/>
        <v/>
      </c>
      <c r="AM120" s="6" t="str">
        <f t="shared" ca="1" si="159"/>
        <v/>
      </c>
      <c r="AN120" s="6" t="str">
        <f t="shared" ca="1" si="160"/>
        <v/>
      </c>
      <c r="AO120" s="6" t="str">
        <f t="shared" ca="1" si="161"/>
        <v/>
      </c>
      <c r="AP120" s="6" t="str">
        <f t="shared" ca="1" si="162"/>
        <v/>
      </c>
      <c r="AQ120" s="6" t="str">
        <f t="shared" ca="1" si="163"/>
        <v/>
      </c>
      <c r="AR120" s="6" t="str">
        <f t="shared" ca="1" si="164"/>
        <v/>
      </c>
      <c r="AS120" s="6" t="str">
        <f t="shared" ca="1" si="165"/>
        <v/>
      </c>
      <c r="AT120" s="6" t="str">
        <f t="shared" ca="1" si="166"/>
        <v/>
      </c>
      <c r="AU120" s="6" t="str">
        <f t="shared" ca="1" si="167"/>
        <v/>
      </c>
      <c r="AV120" s="6" t="str">
        <f t="shared" ca="1" si="168"/>
        <v/>
      </c>
      <c r="AW120" s="6" t="str">
        <f t="shared" ca="1" si="169"/>
        <v/>
      </c>
      <c r="AY120" s="6" t="str">
        <f t="shared" ca="1" si="170"/>
        <v/>
      </c>
      <c r="AZ120" s="6" t="str">
        <f t="shared" ca="1" si="171"/>
        <v/>
      </c>
      <c r="BA120" s="6" t="str">
        <f t="shared" ca="1" si="172"/>
        <v/>
      </c>
      <c r="BB120" s="6" t="str">
        <f t="shared" ca="1" si="173"/>
        <v/>
      </c>
      <c r="BC120" s="6" t="str">
        <f t="shared" ca="1" si="174"/>
        <v/>
      </c>
      <c r="BD120" s="6" t="str">
        <f t="shared" ca="1" si="175"/>
        <v/>
      </c>
      <c r="BE120" s="6" t="str">
        <f t="shared" ca="1" si="176"/>
        <v/>
      </c>
      <c r="BF120" s="6" t="str">
        <f t="shared" ca="1" si="177"/>
        <v/>
      </c>
      <c r="BG120" s="6" t="str">
        <f t="shared" ca="1" si="178"/>
        <v/>
      </c>
      <c r="BH120" s="6" t="str">
        <f t="shared" ca="1" si="179"/>
        <v/>
      </c>
      <c r="BI120" s="6" t="str">
        <f t="shared" ca="1" si="180"/>
        <v/>
      </c>
      <c r="BJ120" s="6" t="str">
        <f t="shared" ca="1" si="181"/>
        <v/>
      </c>
      <c r="BK120" s="6" t="str">
        <f t="shared" ca="1" si="182"/>
        <v/>
      </c>
      <c r="BL120" s="6" t="str">
        <f t="shared" ca="1" si="183"/>
        <v/>
      </c>
      <c r="BM120" s="6" t="str">
        <f t="shared" ca="1" si="184"/>
        <v/>
      </c>
      <c r="BN120" s="6" t="str">
        <f t="shared" ca="1" si="185"/>
        <v/>
      </c>
      <c r="BO120" s="6" t="str">
        <f t="shared" ca="1" si="186"/>
        <v/>
      </c>
      <c r="BP120" s="6" t="str">
        <f t="shared" ca="1" si="187"/>
        <v/>
      </c>
      <c r="BQ120" s="6" t="str">
        <f t="shared" ca="1" si="188"/>
        <v/>
      </c>
      <c r="BR120" s="6" t="str">
        <f t="shared" ca="1" si="189"/>
        <v/>
      </c>
      <c r="BS120" s="6" t="str">
        <f t="shared" ca="1" si="190"/>
        <v/>
      </c>
      <c r="BU120" s="6" t="str">
        <f t="shared" ca="1" si="191"/>
        <v/>
      </c>
      <c r="BW120" s="515" t="str">
        <f t="shared" ca="1" si="192"/>
        <v/>
      </c>
      <c r="BX120" s="515">
        <f t="shared" ca="1" si="193"/>
        <v>0</v>
      </c>
      <c r="BY120" s="515" t="str">
        <f t="shared" ca="1" si="194"/>
        <v/>
      </c>
      <c r="CA120" s="6">
        <f t="shared" ca="1" si="195"/>
        <v>1</v>
      </c>
      <c r="CC120" s="523" t="str">
        <f t="shared" ca="1" si="196"/>
        <v/>
      </c>
      <c r="CE120" s="6" t="str">
        <f t="shared" ca="1" si="197"/>
        <v/>
      </c>
      <c r="CG120" s="524" t="str">
        <f ca="1">IF(V120=1,"",IF($AA$4=1,"",IF(LOG入力!BH120&gt;0,"",IF(N120=0,"",IF(HT120=0,"","★")))))</f>
        <v/>
      </c>
      <c r="CI120" s="74" t="str">
        <f t="shared" ca="1" si="198"/>
        <v/>
      </c>
      <c r="CK120" s="525" t="str">
        <f ca="1">IF(V120=1,"",IF(LOG入力!BH120&gt;0,1,0))</f>
        <v/>
      </c>
      <c r="CL120" s="74" t="str">
        <f t="shared" ca="1" si="199"/>
        <v/>
      </c>
      <c r="CN120" s="74" t="str">
        <f t="shared" ca="1" si="200"/>
        <v/>
      </c>
      <c r="CO120" s="74" t="str">
        <f t="shared" ca="1" si="201"/>
        <v/>
      </c>
      <c r="CQ120" s="74" t="str">
        <f t="shared" ca="1" si="202"/>
        <v/>
      </c>
      <c r="CR120" s="74" t="str">
        <f t="shared" ca="1" si="203"/>
        <v/>
      </c>
      <c r="CS120" s="74" t="str">
        <f t="shared" ca="1" si="204"/>
        <v/>
      </c>
      <c r="CT120" s="74" t="str">
        <f t="shared" ca="1" si="205"/>
        <v/>
      </c>
      <c r="CU120" s="74" t="str">
        <f t="shared" ca="1" si="206"/>
        <v/>
      </c>
      <c r="CV120" s="74" t="str">
        <f t="shared" ca="1" si="207"/>
        <v/>
      </c>
      <c r="CW120" s="74" t="str">
        <f t="shared" ca="1" si="208"/>
        <v/>
      </c>
      <c r="CX120" s="74" t="str">
        <f t="shared" ca="1" si="209"/>
        <v/>
      </c>
      <c r="CY120" s="74" t="str">
        <f t="shared" ca="1" si="210"/>
        <v/>
      </c>
      <c r="CZ120" s="74" t="str">
        <f t="shared" ca="1" si="211"/>
        <v/>
      </c>
      <c r="DA120" s="74" t="str">
        <f t="shared" ca="1" si="212"/>
        <v/>
      </c>
      <c r="DB120" s="74" t="str">
        <f t="shared" ca="1" si="213"/>
        <v/>
      </c>
      <c r="DD120" s="74" t="str">
        <f t="shared" ca="1" si="214"/>
        <v/>
      </c>
      <c r="DE120" s="74" t="str">
        <f t="shared" ca="1" si="215"/>
        <v/>
      </c>
      <c r="DF120" s="74" t="str">
        <f t="shared" ca="1" si="216"/>
        <v/>
      </c>
      <c r="DG120" s="74" t="str">
        <f t="shared" ca="1" si="217"/>
        <v/>
      </c>
      <c r="DH120" s="74" t="str">
        <f t="shared" ca="1" si="218"/>
        <v/>
      </c>
      <c r="DI120" s="74" t="str">
        <f t="shared" ca="1" si="219"/>
        <v/>
      </c>
      <c r="DJ120" s="74" t="str">
        <f t="shared" ca="1" si="220"/>
        <v/>
      </c>
      <c r="DK120" s="74" t="str">
        <f t="shared" ca="1" si="221"/>
        <v/>
      </c>
      <c r="DL120" s="74" t="str">
        <f t="shared" ca="1" si="222"/>
        <v/>
      </c>
      <c r="DM120" s="74" t="str">
        <f t="shared" ca="1" si="223"/>
        <v/>
      </c>
      <c r="DN120" s="74" t="str">
        <f t="shared" ca="1" si="224"/>
        <v/>
      </c>
      <c r="DO120" s="74" t="str">
        <f t="shared" ca="1" si="225"/>
        <v/>
      </c>
      <c r="DQ120" s="74" t="str">
        <f t="shared" ca="1" si="226"/>
        <v/>
      </c>
      <c r="DS120" s="74" t="str">
        <f t="shared" ca="1" si="227"/>
        <v/>
      </c>
      <c r="DT120" s="74" t="str">
        <f t="shared" ca="1" si="228"/>
        <v/>
      </c>
      <c r="DV120" s="525" t="str">
        <f t="shared" ca="1" si="229"/>
        <v/>
      </c>
      <c r="DW120" s="74" t="str">
        <f t="shared" ca="1" si="230"/>
        <v/>
      </c>
      <c r="DX120" s="485" t="str">
        <f t="shared" ca="1" si="231"/>
        <v/>
      </c>
      <c r="DY120" s="74" t="str">
        <f t="shared" ca="1" si="232"/>
        <v/>
      </c>
      <c r="DZ120" s="74" t="str">
        <f t="shared" ca="1" si="233"/>
        <v/>
      </c>
      <c r="EA120" s="74" t="str">
        <f t="shared" ca="1" si="234"/>
        <v/>
      </c>
      <c r="EC120" s="74" t="str">
        <f t="shared" ca="1" si="235"/>
        <v/>
      </c>
      <c r="ED120" s="74" t="str">
        <f t="shared" ca="1" si="236"/>
        <v/>
      </c>
      <c r="EE120" s="74" t="str">
        <f t="shared" ca="1" si="237"/>
        <v/>
      </c>
      <c r="EG120" s="479" t="str">
        <f ca="1">IF(V120=1,"",IF(LOG入力!BH120&gt;0,0,IF(CG120="★",0,IF(R120=1,0,IF(N120=0,0,1)))))</f>
        <v/>
      </c>
      <c r="EH120" s="483" t="str">
        <f t="shared" ca="1" si="238"/>
        <v/>
      </c>
      <c r="EI120" s="483" t="str">
        <f t="shared" ca="1" si="239"/>
        <v/>
      </c>
      <c r="EJ120" s="483" t="str">
        <f t="shared" ca="1" si="240"/>
        <v/>
      </c>
      <c r="EL120" s="71">
        <f t="shared" ca="1" si="241"/>
        <v>0</v>
      </c>
      <c r="EM120" s="6">
        <f t="shared" ca="1" si="242"/>
        <v>0</v>
      </c>
      <c r="EN120" s="6" t="str">
        <f t="shared" ca="1" si="243"/>
        <v/>
      </c>
      <c r="EO120" s="6">
        <f ca="1">IF(LOG入力!BH120&gt;0,0,IF(EM120=0,0,(IF(COUNTIF($EN$19:EN120,EN120)=1,IF($FS$3="N",1,IF(EH120=1,1,0))))))</f>
        <v>0</v>
      </c>
      <c r="EP120" s="6" t="str">
        <f ca="1">IF(LOG入力!BH120&gt;0,"",IF(EO120=1,$X120,""))</f>
        <v/>
      </c>
      <c r="EQ120" s="6" t="str">
        <f ca="1">IF(LOG入力!BH120&gt;0,"",IF(EO120=1,$Y120,""))</f>
        <v/>
      </c>
      <c r="ER120" s="520" t="str">
        <f ca="1">IF(LOG入力!BH120&gt;0,"",IF(COUNTIF($EP$19:$EP120,EP120)=1,EP120,""))</f>
        <v/>
      </c>
      <c r="ES120" s="520">
        <f ca="1">IF(LOG入力!BH120&gt;0,0,IF((EL120=1),IF(($ER120=""),0,1),0))</f>
        <v>0</v>
      </c>
      <c r="ET120" s="520" t="str">
        <f ca="1">IF(LOG入力!BH120&gt;0,"",IF(COUNTIF($EQ$19:EQ120,EQ120)=1,EQ120,""))</f>
        <v/>
      </c>
      <c r="EU120" s="539">
        <f ca="1">IF(LOG入力!BH120&gt;0,0,IF((EL120=1),IF(($ET120=""),0,1),0))</f>
        <v>0</v>
      </c>
      <c r="EV120" s="71">
        <f t="shared" ca="1" si="244"/>
        <v>0</v>
      </c>
      <c r="EW120" s="6">
        <f t="shared" ca="1" si="245"/>
        <v>0</v>
      </c>
      <c r="EX120" s="6" t="str">
        <f t="shared" ca="1" si="246"/>
        <v/>
      </c>
      <c r="EY120" s="6">
        <f ca="1">IF(LOG入力!BH120&gt;0,0,IF(EW120=0,0,(IF(COUNTIF($EX$19:EX120,EX120)=1,IF($FS$3="N",1,IF(EH120=1,1,0))))))</f>
        <v>0</v>
      </c>
      <c r="EZ120" s="6" t="str">
        <f ca="1">IF(LOG入力!BH120&gt;0,"",IF(EY120=1,$X120,""))</f>
        <v/>
      </c>
      <c r="FA120" s="6" t="str">
        <f ca="1">IF(LOG入力!BH120&gt;0,"",IF(EY120=1,$Y120,""))</f>
        <v/>
      </c>
      <c r="FB120" s="6" t="str">
        <f ca="1">IF(LOG入力!BH120&gt;0,"",IF(COUNTIF($EZ$19:$EZ120,EZ120)=1,EZ120,""))</f>
        <v/>
      </c>
      <c r="FC120" s="6">
        <f ca="1">IF(LOG入力!BH120&gt;0,0,IF((EV120=1),IF(($FB120=""),0,1),0))</f>
        <v>0</v>
      </c>
      <c r="FD120" s="6" t="str">
        <f ca="1">IF(LOG入力!BH120&gt;0,"",IF(COUNTIF($FA$19:FA120,FA120)=1,FA120,""))</f>
        <v/>
      </c>
      <c r="FE120" s="72">
        <f ca="1">IF(LOG入力!BH120&gt;0,0,IF((EV120=1),IF(($FD120=""),0,1),0))</f>
        <v>0</v>
      </c>
      <c r="FF120" s="71">
        <f t="shared" ca="1" si="247"/>
        <v>0</v>
      </c>
      <c r="FG120" s="6">
        <f t="shared" ca="1" si="248"/>
        <v>0</v>
      </c>
      <c r="FH120" s="6" t="str">
        <f t="shared" ca="1" si="249"/>
        <v/>
      </c>
      <c r="FI120" s="6">
        <f ca="1">IF(LOG入力!BH120&gt;0,0,IF(FG120=0,0,(IF(COUNTIF($FH$19:FH120,FH120)=1,IF($FS$3="N",1,IF(EH120=1,1,0))))))</f>
        <v>0</v>
      </c>
      <c r="FJ120" s="6" t="str">
        <f ca="1">IF(LOG入力!BH120&gt;0,"",IF(FI120=1,$X120,""))</f>
        <v/>
      </c>
      <c r="FK120" s="6" t="str">
        <f ca="1">IF(LOG入力!BH120&gt;0,"",IF(FI120=1,$Y120,""))</f>
        <v/>
      </c>
      <c r="FL120" s="6" t="str">
        <f ca="1">IF(LOG入力!BH120&gt;0,"",IF(COUNTIF($FJ$19:$FJ120,FJ120)=1,FJ120,""))</f>
        <v/>
      </c>
      <c r="FM120" s="6">
        <f ca="1">IF(LOG入力!BH120&gt;0,0,IF((FF120=1),IF(($FL120=""),0,1),0))</f>
        <v>0</v>
      </c>
      <c r="FN120" s="6" t="str">
        <f ca="1">IF(LOG入力!BH120&gt;0,"",IF(COUNTIF($FK$19:FK120,FK120)=1,FK120,""))</f>
        <v/>
      </c>
      <c r="FO120" s="72">
        <f ca="1">IF(LOG入力!BH120&gt;0,0,IF((FF120=1),IF(($FN120=""),0,1),0))</f>
        <v>0</v>
      </c>
      <c r="FP120" s="71">
        <f t="shared" ca="1" si="250"/>
        <v>0</v>
      </c>
      <c r="FQ120" s="6">
        <f t="shared" ca="1" si="251"/>
        <v>0</v>
      </c>
      <c r="FR120" s="6" t="str">
        <f t="shared" ca="1" si="252"/>
        <v/>
      </c>
      <c r="FS120" s="6">
        <f ca="1">IF(LOG入力!BH120&gt;0,0,IF(FQ120=0,0,(IF(COUNTIF($FR$19:FR120,FR120)=1,IF($FS$3="N",1,IF(EH120=1,1,0))))))</f>
        <v>0</v>
      </c>
      <c r="FT120" s="6" t="str">
        <f ca="1">IF(LOG入力!BH120&gt;0,"",IF(FS120=1,$X120,""))</f>
        <v/>
      </c>
      <c r="FU120" s="6" t="str">
        <f ca="1">IF(LOG入力!BH120&gt;0,"",IF(FS120=1,$Y120,""))</f>
        <v/>
      </c>
      <c r="FV120" s="6" t="str">
        <f ca="1">IF(LOG入力!BH120&gt;0,"",IF(COUNTIF($FT$19:$FT120,FT120)=1,FT120,""))</f>
        <v/>
      </c>
      <c r="FW120" s="6">
        <f ca="1">IF(LOG入力!BH120&gt;0,0,IF((FP120=1),IF(($FV120=""),0,1),0))</f>
        <v>0</v>
      </c>
      <c r="FX120" s="6" t="str">
        <f ca="1">IF(LOG入力!BH120&gt;0,"",IF(COUNTIF($FU$19:FU120,FU120)=1,FU120,""))</f>
        <v/>
      </c>
      <c r="FY120" s="72">
        <f ca="1">IF(LOG入力!BH120&gt;0,0,IF((FP120=1),IF(($FX120=""),0,1),0))</f>
        <v>0</v>
      </c>
      <c r="FZ120" s="71">
        <f t="shared" ca="1" si="253"/>
        <v>0</v>
      </c>
      <c r="GA120" s="6">
        <f t="shared" ca="1" si="254"/>
        <v>0</v>
      </c>
      <c r="GB120" s="6" t="str">
        <f t="shared" ca="1" si="255"/>
        <v/>
      </c>
      <c r="GC120" s="6">
        <f ca="1">IF(LOG入力!BH120&gt;0,0,IF(GA120=0,0,(IF(COUNTIF($GB$19:GB120,GB120)=1,IF($FS$3="N",1,IF(EH120=1,1,0))))))</f>
        <v>0</v>
      </c>
      <c r="GD120" s="6" t="str">
        <f ca="1">IF(LOG入力!BH120&gt;0,"",IF(GC120=1,$X120,""))</f>
        <v/>
      </c>
      <c r="GE120" s="6" t="str">
        <f ca="1">IF(LOG入力!BH120&gt;0,"",IF(GC120=1,$Y120,""))</f>
        <v/>
      </c>
      <c r="GF120" s="6" t="str">
        <f ca="1">IF(LOG入力!BH120&gt;0,"",IF(COUNTIF($GD$19:$GD120,GD120)=1,GD120,""))</f>
        <v/>
      </c>
      <c r="GG120" s="6">
        <f ca="1">IF(LOG入力!BH120&gt;0,0,IF((FZ120=1),IF(($GF120=""),0,1),0))</f>
        <v>0</v>
      </c>
      <c r="GH120" s="6" t="str">
        <f ca="1">IF(LOG入力!BH120&gt;0,"",IF(COUNTIF($GE$19:GE120,GE120)=1,GE120,""))</f>
        <v/>
      </c>
      <c r="GI120" s="72">
        <f ca="1">IF(LOG入力!BH120&gt;0,0,IF((FZ120=1),IF(($GH120=""),0,1),0))</f>
        <v>0</v>
      </c>
      <c r="GK120" s="455" t="str">
        <f ca="1">IF(V120=1,"",IF(LEN(LOG入力!AS120)=0,"",LOG入力!AS120))</f>
        <v/>
      </c>
      <c r="GL120" s="378" t="str">
        <f t="shared" ca="1" si="256"/>
        <v/>
      </c>
      <c r="GM120" s="378" t="str">
        <f t="shared" ca="1" si="257"/>
        <v/>
      </c>
      <c r="GN120" s="74" t="str">
        <f t="shared" ca="1" si="258"/>
        <v/>
      </c>
      <c r="GO120" s="74" t="str">
        <f t="shared" ca="1" si="259"/>
        <v/>
      </c>
      <c r="GQ120" s="74" t="str">
        <f t="shared" ca="1" si="260"/>
        <v/>
      </c>
      <c r="GR120" s="74" t="str">
        <f t="shared" ca="1" si="261"/>
        <v/>
      </c>
      <c r="GS120" s="74" t="str">
        <f t="shared" ca="1" si="262"/>
        <v/>
      </c>
      <c r="GT120" s="74" t="str">
        <f t="shared" ca="1" si="263"/>
        <v/>
      </c>
      <c r="GU120" s="74" t="str">
        <f t="shared" ca="1" si="264"/>
        <v/>
      </c>
      <c r="GV120" s="74" t="str">
        <f t="shared" ca="1" si="265"/>
        <v/>
      </c>
      <c r="GX120" s="74" t="str">
        <f t="shared" ca="1" si="266"/>
        <v/>
      </c>
      <c r="GY120" s="74" t="str">
        <f t="shared" ca="1" si="267"/>
        <v/>
      </c>
      <c r="GZ120" s="74" t="str">
        <f ca="1">IF(V120=1,"",IF(LOG入力!BH120&gt;0,0,IF(GY120=0,0,IF((VALUE((TYPE(VALUE(J120)))))=16,0,IF(VALUE(J120)&lt;60,1,IF(VALUE(J120)&lt;100,0,IF(VALUE(J120)&lt;600,2,0)))))))</f>
        <v/>
      </c>
      <c r="HA120" s="74" t="str">
        <f t="shared" ca="1" si="268"/>
        <v/>
      </c>
      <c r="HB120" s="74" t="str">
        <f ca="1">IF(V120=1,"",IF(LOG入力!BH120&gt;0,0,IF(HA120=0,0,IF((VALUE((TYPE(VALUE(L120)))))=16,0,IF(VALUE(L120)&lt;60,1,IF(VALUE(L120)&lt;100,0,IF(VALUE(L120)&lt;600,2,0)))))))</f>
        <v/>
      </c>
      <c r="HD120" s="74" t="str">
        <f t="shared" ca="1" si="269"/>
        <v/>
      </c>
      <c r="HF120" s="74" t="str">
        <f t="shared" ca="1" si="270"/>
        <v/>
      </c>
      <c r="HG120" s="74" t="str">
        <f t="shared" ca="1" si="271"/>
        <v/>
      </c>
      <c r="HH120" s="74" t="str">
        <f t="shared" ca="1" si="272"/>
        <v/>
      </c>
      <c r="HI120" s="74" t="str">
        <f t="shared" ca="1" si="273"/>
        <v/>
      </c>
      <c r="HJ120" s="74" t="str">
        <f t="shared" ca="1" si="274"/>
        <v/>
      </c>
      <c r="HK120" s="74" t="str">
        <f t="shared" ca="1" si="275"/>
        <v/>
      </c>
      <c r="HL120" s="74" t="str">
        <f t="shared" ca="1" si="276"/>
        <v/>
      </c>
      <c r="HM120" s="74" t="str">
        <f t="shared" ca="1" si="277"/>
        <v/>
      </c>
      <c r="HN120" s="74" t="str">
        <f t="shared" ca="1" si="278"/>
        <v/>
      </c>
      <c r="HO120" s="529" t="str">
        <f t="shared" ca="1" si="279"/>
        <v/>
      </c>
      <c r="HP120" s="74" t="str">
        <f t="shared" ca="1" si="280"/>
        <v/>
      </c>
      <c r="HQ120" s="74" t="str">
        <f t="shared" ca="1" si="281"/>
        <v/>
      </c>
      <c r="HR120" s="74" t="str">
        <f t="shared" ca="1" si="282"/>
        <v/>
      </c>
      <c r="HS120" s="74" t="str">
        <f t="shared" ca="1" si="283"/>
        <v/>
      </c>
      <c r="HT120" s="74" t="str">
        <f ca="1">IF(V120=1,"",IF(LOG入力!BH120&gt;0,0,IF(DV120=1,0,IF(N120="0",0,IF(SUM(HD120:HS120)&gt;0,1,0)))))</f>
        <v/>
      </c>
    </row>
    <row r="121" spans="1:228" x14ac:dyDescent="0.15">
      <c r="A121" s="5"/>
      <c r="B121" s="532" t="str">
        <f t="shared" ca="1" si="142"/>
        <v/>
      </c>
      <c r="C121" s="561" t="str">
        <f ca="1">LOG入力!AP121</f>
        <v/>
      </c>
      <c r="D121" s="534" t="str">
        <f ca="1">LOG入力!AQ121</f>
        <v/>
      </c>
      <c r="E121" s="570" t="str">
        <f ca="1">LOG入力!AR121</f>
        <v/>
      </c>
      <c r="F121" s="535" t="str">
        <f t="shared" ca="1" si="143"/>
        <v/>
      </c>
      <c r="G121" s="585" t="str">
        <f ca="1">LOG入力!AT121</f>
        <v/>
      </c>
      <c r="H121" s="542" t="str">
        <f ca="1">LOG入力!AU121</f>
        <v/>
      </c>
      <c r="I121" s="537" t="str">
        <f ca="1">LOG入力!AV121</f>
        <v/>
      </c>
      <c r="J121" s="577" t="str">
        <f ca="1">LOG入力!AW121</f>
        <v/>
      </c>
      <c r="K121" s="578" t="str">
        <f ca="1">LOG入力!BJ121</f>
        <v/>
      </c>
      <c r="L121" s="577" t="str">
        <f ca="1">LOG入力!AY121</f>
        <v/>
      </c>
      <c r="M121" s="545" t="str">
        <f ca="1">LOG入力!BK121</f>
        <v/>
      </c>
      <c r="N121" s="512" t="str">
        <f ca="1">IF(V121=1,"",IF(LOG入力!AJ121=1,"1",LOG入力!BA121))</f>
        <v/>
      </c>
      <c r="O121" s="538" t="str">
        <f ca="1">IF(V121=1,"",IF(LEN(LOG入力!O121)=0,"",LOG入力!O121))</f>
        <v/>
      </c>
      <c r="P121" s="291" t="str">
        <f ca="1">IF(V121=1,"",IF($AA$4=1,"",IF(LOG入力!BG121=1,"",CONCATENATE($ER121,$FB121,$FL121,$FV121,$GF121))))</f>
        <v/>
      </c>
      <c r="Q121" s="291" t="str">
        <f ca="1">IF(V121=1,"",IF($AA$4=1,"",IF(LOG入力!BG121=1,"",CONCATENATE($ET121,$FD121,$FN121,$FX121,$GH121))))</f>
        <v/>
      </c>
      <c r="R121" s="573" t="str">
        <f ca="1">IF(V121=1,"",IF($AA$4=1,"",IF(LOG入力!BH121&gt;0,0,AA121)))</f>
        <v/>
      </c>
      <c r="S121" s="293" t="str">
        <f t="shared" ca="1" si="144"/>
        <v/>
      </c>
      <c r="T121" s="681"/>
      <c r="U121" s="38"/>
      <c r="V121" s="196">
        <f ca="1">LOG入力!AN121</f>
        <v>1</v>
      </c>
      <c r="W121" s="38"/>
      <c r="X121" s="516" t="str">
        <f t="shared" ca="1" si="145"/>
        <v/>
      </c>
      <c r="Y121" s="515" t="str">
        <f t="shared" ca="1" si="146"/>
        <v/>
      </c>
      <c r="Z121" s="518" t="str">
        <f t="shared" ca="1" si="147"/>
        <v/>
      </c>
      <c r="AA121" s="574" t="str">
        <f t="shared" ca="1" si="148"/>
        <v/>
      </c>
      <c r="AC121" s="6" t="str">
        <f t="shared" ca="1" si="149"/>
        <v/>
      </c>
      <c r="AD121" s="6" t="str">
        <f t="shared" ca="1" si="150"/>
        <v/>
      </c>
      <c r="AE121" s="6" t="str">
        <f t="shared" ca="1" si="151"/>
        <v/>
      </c>
      <c r="AF121" s="6" t="str">
        <f t="shared" ca="1" si="152"/>
        <v/>
      </c>
      <c r="AG121" s="6" t="str">
        <f t="shared" ca="1" si="153"/>
        <v/>
      </c>
      <c r="AH121" s="6" t="str">
        <f t="shared" ca="1" si="154"/>
        <v/>
      </c>
      <c r="AI121" s="6" t="str">
        <f t="shared" ca="1" si="155"/>
        <v/>
      </c>
      <c r="AJ121" s="6" t="str">
        <f t="shared" ca="1" si="156"/>
        <v/>
      </c>
      <c r="AK121" s="6" t="str">
        <f t="shared" ca="1" si="157"/>
        <v/>
      </c>
      <c r="AL121" s="6" t="str">
        <f t="shared" ca="1" si="158"/>
        <v/>
      </c>
      <c r="AM121" s="6" t="str">
        <f t="shared" ca="1" si="159"/>
        <v/>
      </c>
      <c r="AN121" s="6" t="str">
        <f t="shared" ca="1" si="160"/>
        <v/>
      </c>
      <c r="AO121" s="6" t="str">
        <f t="shared" ca="1" si="161"/>
        <v/>
      </c>
      <c r="AP121" s="6" t="str">
        <f t="shared" ca="1" si="162"/>
        <v/>
      </c>
      <c r="AQ121" s="6" t="str">
        <f t="shared" ca="1" si="163"/>
        <v/>
      </c>
      <c r="AR121" s="6" t="str">
        <f t="shared" ca="1" si="164"/>
        <v/>
      </c>
      <c r="AS121" s="6" t="str">
        <f t="shared" ca="1" si="165"/>
        <v/>
      </c>
      <c r="AT121" s="6" t="str">
        <f t="shared" ca="1" si="166"/>
        <v/>
      </c>
      <c r="AU121" s="6" t="str">
        <f t="shared" ca="1" si="167"/>
        <v/>
      </c>
      <c r="AV121" s="6" t="str">
        <f t="shared" ca="1" si="168"/>
        <v/>
      </c>
      <c r="AW121" s="6" t="str">
        <f t="shared" ca="1" si="169"/>
        <v/>
      </c>
      <c r="AY121" s="6" t="str">
        <f t="shared" ca="1" si="170"/>
        <v/>
      </c>
      <c r="AZ121" s="6" t="str">
        <f t="shared" ca="1" si="171"/>
        <v/>
      </c>
      <c r="BA121" s="6" t="str">
        <f t="shared" ca="1" si="172"/>
        <v/>
      </c>
      <c r="BB121" s="6" t="str">
        <f t="shared" ca="1" si="173"/>
        <v/>
      </c>
      <c r="BC121" s="6" t="str">
        <f t="shared" ca="1" si="174"/>
        <v/>
      </c>
      <c r="BD121" s="6" t="str">
        <f t="shared" ca="1" si="175"/>
        <v/>
      </c>
      <c r="BE121" s="6" t="str">
        <f t="shared" ca="1" si="176"/>
        <v/>
      </c>
      <c r="BF121" s="6" t="str">
        <f t="shared" ca="1" si="177"/>
        <v/>
      </c>
      <c r="BG121" s="6" t="str">
        <f t="shared" ca="1" si="178"/>
        <v/>
      </c>
      <c r="BH121" s="6" t="str">
        <f t="shared" ca="1" si="179"/>
        <v/>
      </c>
      <c r="BI121" s="6" t="str">
        <f t="shared" ca="1" si="180"/>
        <v/>
      </c>
      <c r="BJ121" s="6" t="str">
        <f t="shared" ca="1" si="181"/>
        <v/>
      </c>
      <c r="BK121" s="6" t="str">
        <f t="shared" ca="1" si="182"/>
        <v/>
      </c>
      <c r="BL121" s="6" t="str">
        <f t="shared" ca="1" si="183"/>
        <v/>
      </c>
      <c r="BM121" s="6" t="str">
        <f t="shared" ca="1" si="184"/>
        <v/>
      </c>
      <c r="BN121" s="6" t="str">
        <f t="shared" ca="1" si="185"/>
        <v/>
      </c>
      <c r="BO121" s="6" t="str">
        <f t="shared" ca="1" si="186"/>
        <v/>
      </c>
      <c r="BP121" s="6" t="str">
        <f t="shared" ca="1" si="187"/>
        <v/>
      </c>
      <c r="BQ121" s="6" t="str">
        <f t="shared" ca="1" si="188"/>
        <v/>
      </c>
      <c r="BR121" s="6" t="str">
        <f t="shared" ca="1" si="189"/>
        <v/>
      </c>
      <c r="BS121" s="6" t="str">
        <f t="shared" ca="1" si="190"/>
        <v/>
      </c>
      <c r="BU121" s="6" t="str">
        <f t="shared" ca="1" si="191"/>
        <v/>
      </c>
      <c r="BW121" s="515" t="str">
        <f t="shared" ca="1" si="192"/>
        <v/>
      </c>
      <c r="BX121" s="515">
        <f t="shared" ca="1" si="193"/>
        <v>0</v>
      </c>
      <c r="BY121" s="515" t="str">
        <f t="shared" ca="1" si="194"/>
        <v/>
      </c>
      <c r="CA121" s="6">
        <f t="shared" ca="1" si="195"/>
        <v>1</v>
      </c>
      <c r="CC121" s="523" t="str">
        <f t="shared" ca="1" si="196"/>
        <v/>
      </c>
      <c r="CE121" s="6" t="str">
        <f t="shared" ca="1" si="197"/>
        <v/>
      </c>
      <c r="CG121" s="524" t="str">
        <f ca="1">IF(V121=1,"",IF($AA$4=1,"",IF(LOG入力!BH121&gt;0,"",IF(N121=0,"",IF(HT121=0,"","★")))))</f>
        <v/>
      </c>
      <c r="CI121" s="74" t="str">
        <f t="shared" ca="1" si="198"/>
        <v/>
      </c>
      <c r="CK121" s="525" t="str">
        <f ca="1">IF(V121=1,"",IF(LOG入力!BH121&gt;0,1,0))</f>
        <v/>
      </c>
      <c r="CL121" s="74" t="str">
        <f t="shared" ca="1" si="199"/>
        <v/>
      </c>
      <c r="CN121" s="74" t="str">
        <f t="shared" ca="1" si="200"/>
        <v/>
      </c>
      <c r="CO121" s="74" t="str">
        <f t="shared" ca="1" si="201"/>
        <v/>
      </c>
      <c r="CQ121" s="74" t="str">
        <f t="shared" ca="1" si="202"/>
        <v/>
      </c>
      <c r="CR121" s="74" t="str">
        <f t="shared" ca="1" si="203"/>
        <v/>
      </c>
      <c r="CS121" s="74" t="str">
        <f t="shared" ca="1" si="204"/>
        <v/>
      </c>
      <c r="CT121" s="74" t="str">
        <f t="shared" ca="1" si="205"/>
        <v/>
      </c>
      <c r="CU121" s="74" t="str">
        <f t="shared" ca="1" si="206"/>
        <v/>
      </c>
      <c r="CV121" s="74" t="str">
        <f t="shared" ca="1" si="207"/>
        <v/>
      </c>
      <c r="CW121" s="74" t="str">
        <f t="shared" ca="1" si="208"/>
        <v/>
      </c>
      <c r="CX121" s="74" t="str">
        <f t="shared" ca="1" si="209"/>
        <v/>
      </c>
      <c r="CY121" s="74" t="str">
        <f t="shared" ca="1" si="210"/>
        <v/>
      </c>
      <c r="CZ121" s="74" t="str">
        <f t="shared" ca="1" si="211"/>
        <v/>
      </c>
      <c r="DA121" s="74" t="str">
        <f t="shared" ca="1" si="212"/>
        <v/>
      </c>
      <c r="DB121" s="74" t="str">
        <f t="shared" ca="1" si="213"/>
        <v/>
      </c>
      <c r="DD121" s="74" t="str">
        <f t="shared" ca="1" si="214"/>
        <v/>
      </c>
      <c r="DE121" s="74" t="str">
        <f t="shared" ca="1" si="215"/>
        <v/>
      </c>
      <c r="DF121" s="74" t="str">
        <f t="shared" ca="1" si="216"/>
        <v/>
      </c>
      <c r="DG121" s="74" t="str">
        <f t="shared" ca="1" si="217"/>
        <v/>
      </c>
      <c r="DH121" s="74" t="str">
        <f t="shared" ca="1" si="218"/>
        <v/>
      </c>
      <c r="DI121" s="74" t="str">
        <f t="shared" ca="1" si="219"/>
        <v/>
      </c>
      <c r="DJ121" s="74" t="str">
        <f t="shared" ca="1" si="220"/>
        <v/>
      </c>
      <c r="DK121" s="74" t="str">
        <f t="shared" ca="1" si="221"/>
        <v/>
      </c>
      <c r="DL121" s="74" t="str">
        <f t="shared" ca="1" si="222"/>
        <v/>
      </c>
      <c r="DM121" s="74" t="str">
        <f t="shared" ca="1" si="223"/>
        <v/>
      </c>
      <c r="DN121" s="74" t="str">
        <f t="shared" ca="1" si="224"/>
        <v/>
      </c>
      <c r="DO121" s="74" t="str">
        <f t="shared" ca="1" si="225"/>
        <v/>
      </c>
      <c r="DQ121" s="74" t="str">
        <f t="shared" ca="1" si="226"/>
        <v/>
      </c>
      <c r="DS121" s="74" t="str">
        <f t="shared" ca="1" si="227"/>
        <v/>
      </c>
      <c r="DT121" s="74" t="str">
        <f t="shared" ca="1" si="228"/>
        <v/>
      </c>
      <c r="DV121" s="525" t="str">
        <f t="shared" ca="1" si="229"/>
        <v/>
      </c>
      <c r="DW121" s="74" t="str">
        <f t="shared" ca="1" si="230"/>
        <v/>
      </c>
      <c r="DX121" s="485" t="str">
        <f t="shared" ca="1" si="231"/>
        <v/>
      </c>
      <c r="DY121" s="74" t="str">
        <f t="shared" ca="1" si="232"/>
        <v/>
      </c>
      <c r="DZ121" s="74" t="str">
        <f t="shared" ca="1" si="233"/>
        <v/>
      </c>
      <c r="EA121" s="74" t="str">
        <f t="shared" ca="1" si="234"/>
        <v/>
      </c>
      <c r="EC121" s="74" t="str">
        <f t="shared" ca="1" si="235"/>
        <v/>
      </c>
      <c r="ED121" s="74" t="str">
        <f t="shared" ca="1" si="236"/>
        <v/>
      </c>
      <c r="EE121" s="74" t="str">
        <f t="shared" ca="1" si="237"/>
        <v/>
      </c>
      <c r="EG121" s="479" t="str">
        <f ca="1">IF(V121=1,"",IF(LOG入力!BH121&gt;0,0,IF(CG121="★",0,IF(R121=1,0,IF(N121=0,0,1)))))</f>
        <v/>
      </c>
      <c r="EH121" s="483" t="str">
        <f t="shared" ca="1" si="238"/>
        <v/>
      </c>
      <c r="EI121" s="483" t="str">
        <f t="shared" ca="1" si="239"/>
        <v/>
      </c>
      <c r="EJ121" s="483" t="str">
        <f t="shared" ca="1" si="240"/>
        <v/>
      </c>
      <c r="EL121" s="71">
        <f t="shared" ca="1" si="241"/>
        <v>0</v>
      </c>
      <c r="EM121" s="6">
        <f t="shared" ca="1" si="242"/>
        <v>0</v>
      </c>
      <c r="EN121" s="6" t="str">
        <f t="shared" ca="1" si="243"/>
        <v/>
      </c>
      <c r="EO121" s="6">
        <f ca="1">IF(LOG入力!BH121&gt;0,0,IF(EM121=0,0,(IF(COUNTIF($EN$19:EN121,EN121)=1,IF($FS$3="N",1,IF(EH121=1,1,0))))))</f>
        <v>0</v>
      </c>
      <c r="EP121" s="6" t="str">
        <f ca="1">IF(LOG入力!BH121&gt;0,"",IF(EO121=1,$X121,""))</f>
        <v/>
      </c>
      <c r="EQ121" s="6" t="str">
        <f ca="1">IF(LOG入力!BH121&gt;0,"",IF(EO121=1,$Y121,""))</f>
        <v/>
      </c>
      <c r="ER121" s="520" t="str">
        <f ca="1">IF(LOG入力!BH121&gt;0,"",IF(COUNTIF($EP$19:$EP121,EP121)=1,EP121,""))</f>
        <v/>
      </c>
      <c r="ES121" s="520">
        <f ca="1">IF(LOG入力!BH121&gt;0,0,IF((EL121=1),IF(($ER121=""),0,1),0))</f>
        <v>0</v>
      </c>
      <c r="ET121" s="520" t="str">
        <f ca="1">IF(LOG入力!BH121&gt;0,"",IF(COUNTIF($EQ$19:EQ121,EQ121)=1,EQ121,""))</f>
        <v/>
      </c>
      <c r="EU121" s="539">
        <f ca="1">IF(LOG入力!BH121&gt;0,0,IF((EL121=1),IF(($ET121=""),0,1),0))</f>
        <v>0</v>
      </c>
      <c r="EV121" s="71">
        <f t="shared" ca="1" si="244"/>
        <v>0</v>
      </c>
      <c r="EW121" s="6">
        <f t="shared" ca="1" si="245"/>
        <v>0</v>
      </c>
      <c r="EX121" s="6" t="str">
        <f t="shared" ca="1" si="246"/>
        <v/>
      </c>
      <c r="EY121" s="6">
        <f ca="1">IF(LOG入力!BH121&gt;0,0,IF(EW121=0,0,(IF(COUNTIF($EX$19:EX121,EX121)=1,IF($FS$3="N",1,IF(EH121=1,1,0))))))</f>
        <v>0</v>
      </c>
      <c r="EZ121" s="6" t="str">
        <f ca="1">IF(LOG入力!BH121&gt;0,"",IF(EY121=1,$X121,""))</f>
        <v/>
      </c>
      <c r="FA121" s="6" t="str">
        <f ca="1">IF(LOG入力!BH121&gt;0,"",IF(EY121=1,$Y121,""))</f>
        <v/>
      </c>
      <c r="FB121" s="6" t="str">
        <f ca="1">IF(LOG入力!BH121&gt;0,"",IF(COUNTIF($EZ$19:$EZ121,EZ121)=1,EZ121,""))</f>
        <v/>
      </c>
      <c r="FC121" s="6">
        <f ca="1">IF(LOG入力!BH121&gt;0,0,IF((EV121=1),IF(($FB121=""),0,1),0))</f>
        <v>0</v>
      </c>
      <c r="FD121" s="6" t="str">
        <f ca="1">IF(LOG入力!BH121&gt;0,"",IF(COUNTIF($FA$19:FA121,FA121)=1,FA121,""))</f>
        <v/>
      </c>
      <c r="FE121" s="72">
        <f ca="1">IF(LOG入力!BH121&gt;0,0,IF((EV121=1),IF(($FD121=""),0,1),0))</f>
        <v>0</v>
      </c>
      <c r="FF121" s="71">
        <f t="shared" ca="1" si="247"/>
        <v>0</v>
      </c>
      <c r="FG121" s="6">
        <f t="shared" ca="1" si="248"/>
        <v>0</v>
      </c>
      <c r="FH121" s="6" t="str">
        <f t="shared" ca="1" si="249"/>
        <v/>
      </c>
      <c r="FI121" s="6">
        <f ca="1">IF(LOG入力!BH121&gt;0,0,IF(FG121=0,0,(IF(COUNTIF($FH$19:FH121,FH121)=1,IF($FS$3="N",1,IF(EH121=1,1,0))))))</f>
        <v>0</v>
      </c>
      <c r="FJ121" s="6" t="str">
        <f ca="1">IF(LOG入力!BH121&gt;0,"",IF(FI121=1,$X121,""))</f>
        <v/>
      </c>
      <c r="FK121" s="6" t="str">
        <f ca="1">IF(LOG入力!BH121&gt;0,"",IF(FI121=1,$Y121,""))</f>
        <v/>
      </c>
      <c r="FL121" s="6" t="str">
        <f ca="1">IF(LOG入力!BH121&gt;0,"",IF(COUNTIF($FJ$19:$FJ121,FJ121)=1,FJ121,""))</f>
        <v/>
      </c>
      <c r="FM121" s="6">
        <f ca="1">IF(LOG入力!BH121&gt;0,0,IF((FF121=1),IF(($FL121=""),0,1),0))</f>
        <v>0</v>
      </c>
      <c r="FN121" s="6" t="str">
        <f ca="1">IF(LOG入力!BH121&gt;0,"",IF(COUNTIF($FK$19:FK121,FK121)=1,FK121,""))</f>
        <v/>
      </c>
      <c r="FO121" s="72">
        <f ca="1">IF(LOG入力!BH121&gt;0,0,IF((FF121=1),IF(($FN121=""),0,1),0))</f>
        <v>0</v>
      </c>
      <c r="FP121" s="71">
        <f t="shared" ca="1" si="250"/>
        <v>0</v>
      </c>
      <c r="FQ121" s="6">
        <f t="shared" ca="1" si="251"/>
        <v>0</v>
      </c>
      <c r="FR121" s="6" t="str">
        <f t="shared" ca="1" si="252"/>
        <v/>
      </c>
      <c r="FS121" s="6">
        <f ca="1">IF(LOG入力!BH121&gt;0,0,IF(FQ121=0,0,(IF(COUNTIF($FR$19:FR121,FR121)=1,IF($FS$3="N",1,IF(EH121=1,1,0))))))</f>
        <v>0</v>
      </c>
      <c r="FT121" s="6" t="str">
        <f ca="1">IF(LOG入力!BH121&gt;0,"",IF(FS121=1,$X121,""))</f>
        <v/>
      </c>
      <c r="FU121" s="6" t="str">
        <f ca="1">IF(LOG入力!BH121&gt;0,"",IF(FS121=1,$Y121,""))</f>
        <v/>
      </c>
      <c r="FV121" s="6" t="str">
        <f ca="1">IF(LOG入力!BH121&gt;0,"",IF(COUNTIF($FT$19:$FT121,FT121)=1,FT121,""))</f>
        <v/>
      </c>
      <c r="FW121" s="6">
        <f ca="1">IF(LOG入力!BH121&gt;0,0,IF((FP121=1),IF(($FV121=""),0,1),0))</f>
        <v>0</v>
      </c>
      <c r="FX121" s="6" t="str">
        <f ca="1">IF(LOG入力!BH121&gt;0,"",IF(COUNTIF($FU$19:FU121,FU121)=1,FU121,""))</f>
        <v/>
      </c>
      <c r="FY121" s="72">
        <f ca="1">IF(LOG入力!BH121&gt;0,0,IF((FP121=1),IF(($FX121=""),0,1),0))</f>
        <v>0</v>
      </c>
      <c r="FZ121" s="71">
        <f t="shared" ca="1" si="253"/>
        <v>0</v>
      </c>
      <c r="GA121" s="6">
        <f t="shared" ca="1" si="254"/>
        <v>0</v>
      </c>
      <c r="GB121" s="6" t="str">
        <f t="shared" ca="1" si="255"/>
        <v/>
      </c>
      <c r="GC121" s="6">
        <f ca="1">IF(LOG入力!BH121&gt;0,0,IF(GA121=0,0,(IF(COUNTIF($GB$19:GB121,GB121)=1,IF($FS$3="N",1,IF(EH121=1,1,0))))))</f>
        <v>0</v>
      </c>
      <c r="GD121" s="6" t="str">
        <f ca="1">IF(LOG入力!BH121&gt;0,"",IF(GC121=1,$X121,""))</f>
        <v/>
      </c>
      <c r="GE121" s="6" t="str">
        <f ca="1">IF(LOG入力!BH121&gt;0,"",IF(GC121=1,$Y121,""))</f>
        <v/>
      </c>
      <c r="GF121" s="6" t="str">
        <f ca="1">IF(LOG入力!BH121&gt;0,"",IF(COUNTIF($GD$19:$GD121,GD121)=1,GD121,""))</f>
        <v/>
      </c>
      <c r="GG121" s="6">
        <f ca="1">IF(LOG入力!BH121&gt;0,0,IF((FZ121=1),IF(($GF121=""),0,1),0))</f>
        <v>0</v>
      </c>
      <c r="GH121" s="6" t="str">
        <f ca="1">IF(LOG入力!BH121&gt;0,"",IF(COUNTIF($GE$19:GE121,GE121)=1,GE121,""))</f>
        <v/>
      </c>
      <c r="GI121" s="72">
        <f ca="1">IF(LOG入力!BH121&gt;0,0,IF((FZ121=1),IF(($GH121=""),0,1),0))</f>
        <v>0</v>
      </c>
      <c r="GK121" s="455" t="str">
        <f ca="1">IF(V121=1,"",IF(LEN(LOG入力!AS121)=0,"",LOG入力!AS121))</f>
        <v/>
      </c>
      <c r="GL121" s="378" t="str">
        <f t="shared" ca="1" si="256"/>
        <v/>
      </c>
      <c r="GM121" s="378" t="str">
        <f t="shared" ca="1" si="257"/>
        <v/>
      </c>
      <c r="GN121" s="74" t="str">
        <f t="shared" ca="1" si="258"/>
        <v/>
      </c>
      <c r="GO121" s="74" t="str">
        <f t="shared" ca="1" si="259"/>
        <v/>
      </c>
      <c r="GQ121" s="74" t="str">
        <f t="shared" ca="1" si="260"/>
        <v/>
      </c>
      <c r="GR121" s="74" t="str">
        <f t="shared" ca="1" si="261"/>
        <v/>
      </c>
      <c r="GS121" s="74" t="str">
        <f t="shared" ca="1" si="262"/>
        <v/>
      </c>
      <c r="GT121" s="74" t="str">
        <f t="shared" ca="1" si="263"/>
        <v/>
      </c>
      <c r="GU121" s="74" t="str">
        <f t="shared" ca="1" si="264"/>
        <v/>
      </c>
      <c r="GV121" s="74" t="str">
        <f t="shared" ca="1" si="265"/>
        <v/>
      </c>
      <c r="GX121" s="74" t="str">
        <f t="shared" ca="1" si="266"/>
        <v/>
      </c>
      <c r="GY121" s="74" t="str">
        <f t="shared" ca="1" si="267"/>
        <v/>
      </c>
      <c r="GZ121" s="74" t="str">
        <f ca="1">IF(V121=1,"",IF(LOG入力!BH121&gt;0,0,IF(GY121=0,0,IF((VALUE((TYPE(VALUE(J121)))))=16,0,IF(VALUE(J121)&lt;60,1,IF(VALUE(J121)&lt;100,0,IF(VALUE(J121)&lt;600,2,0)))))))</f>
        <v/>
      </c>
      <c r="HA121" s="74" t="str">
        <f t="shared" ca="1" si="268"/>
        <v/>
      </c>
      <c r="HB121" s="74" t="str">
        <f ca="1">IF(V121=1,"",IF(LOG入力!BH121&gt;0,0,IF(HA121=0,0,IF((VALUE((TYPE(VALUE(L121)))))=16,0,IF(VALUE(L121)&lt;60,1,IF(VALUE(L121)&lt;100,0,IF(VALUE(L121)&lt;600,2,0)))))))</f>
        <v/>
      </c>
      <c r="HD121" s="74" t="str">
        <f t="shared" ca="1" si="269"/>
        <v/>
      </c>
      <c r="HF121" s="74" t="str">
        <f t="shared" ca="1" si="270"/>
        <v/>
      </c>
      <c r="HG121" s="74" t="str">
        <f t="shared" ca="1" si="271"/>
        <v/>
      </c>
      <c r="HH121" s="74" t="str">
        <f t="shared" ca="1" si="272"/>
        <v/>
      </c>
      <c r="HI121" s="74" t="str">
        <f t="shared" ca="1" si="273"/>
        <v/>
      </c>
      <c r="HJ121" s="74" t="str">
        <f t="shared" ca="1" si="274"/>
        <v/>
      </c>
      <c r="HK121" s="74" t="str">
        <f t="shared" ca="1" si="275"/>
        <v/>
      </c>
      <c r="HL121" s="74" t="str">
        <f t="shared" ca="1" si="276"/>
        <v/>
      </c>
      <c r="HM121" s="74" t="str">
        <f t="shared" ca="1" si="277"/>
        <v/>
      </c>
      <c r="HN121" s="74" t="str">
        <f t="shared" ca="1" si="278"/>
        <v/>
      </c>
      <c r="HO121" s="529" t="str">
        <f t="shared" ca="1" si="279"/>
        <v/>
      </c>
      <c r="HP121" s="74" t="str">
        <f t="shared" ca="1" si="280"/>
        <v/>
      </c>
      <c r="HQ121" s="74" t="str">
        <f t="shared" ca="1" si="281"/>
        <v/>
      </c>
      <c r="HR121" s="74" t="str">
        <f t="shared" ca="1" si="282"/>
        <v/>
      </c>
      <c r="HS121" s="74" t="str">
        <f t="shared" ca="1" si="283"/>
        <v/>
      </c>
      <c r="HT121" s="74" t="str">
        <f ca="1">IF(V121=1,"",IF(LOG入力!BH121&gt;0,0,IF(DV121=1,0,IF(N121="0",0,IF(SUM(HD121:HS121)&gt;0,1,0)))))</f>
        <v/>
      </c>
    </row>
    <row r="122" spans="1:228" x14ac:dyDescent="0.15">
      <c r="A122" s="5"/>
      <c r="B122" s="532" t="str">
        <f t="shared" ca="1" si="142"/>
        <v/>
      </c>
      <c r="C122" s="570" t="str">
        <f ca="1">LOG入力!AP122</f>
        <v/>
      </c>
      <c r="D122" s="534" t="str">
        <f ca="1">LOG入力!AQ122</f>
        <v/>
      </c>
      <c r="E122" s="570" t="str">
        <f ca="1">LOG入力!AR122</f>
        <v/>
      </c>
      <c r="F122" s="535" t="str">
        <f t="shared" ca="1" si="143"/>
        <v/>
      </c>
      <c r="G122" s="585" t="str">
        <f ca="1">LOG入力!AT122</f>
        <v/>
      </c>
      <c r="H122" s="542" t="str">
        <f ca="1">LOG入力!AU122</f>
        <v/>
      </c>
      <c r="I122" s="537" t="str">
        <f ca="1">LOG入力!AV122</f>
        <v/>
      </c>
      <c r="J122" s="577" t="str">
        <f ca="1">LOG入力!AW122</f>
        <v/>
      </c>
      <c r="K122" s="578" t="str">
        <f ca="1">LOG入力!BJ122</f>
        <v/>
      </c>
      <c r="L122" s="577" t="str">
        <f ca="1">LOG入力!AY122</f>
        <v/>
      </c>
      <c r="M122" s="545" t="str">
        <f ca="1">LOG入力!BK122</f>
        <v/>
      </c>
      <c r="N122" s="512" t="str">
        <f ca="1">IF(V122=1,"",IF(LOG入力!AJ122=1,"1",LOG入力!BA122))</f>
        <v/>
      </c>
      <c r="O122" s="538" t="str">
        <f ca="1">IF(V122=1,"",IF(LEN(LOG入力!O122)=0,"",LOG入力!O122))</f>
        <v/>
      </c>
      <c r="P122" s="291" t="str">
        <f ca="1">IF(V122=1,"",IF($AA$4=1,"",IF(LOG入力!BG122=1,"",CONCATENATE($ER122,$FB122,$FL122,$FV122,$GF122))))</f>
        <v/>
      </c>
      <c r="Q122" s="291" t="str">
        <f ca="1">IF(V122=1,"",IF($AA$4=1,"",IF(LOG入力!BG122=1,"",CONCATENATE($ET122,$FD122,$FN122,$FX122,$GH122))))</f>
        <v/>
      </c>
      <c r="R122" s="573" t="str">
        <f ca="1">IF(V122=1,"",IF($AA$4=1,"",IF(LOG入力!BH122&gt;0,0,AA122)))</f>
        <v/>
      </c>
      <c r="S122" s="293" t="str">
        <f t="shared" ca="1" si="144"/>
        <v/>
      </c>
      <c r="T122" s="681"/>
      <c r="U122" s="38"/>
      <c r="V122" s="196">
        <f ca="1">LOG入力!AN122</f>
        <v>1</v>
      </c>
      <c r="W122" s="38"/>
      <c r="X122" s="516" t="str">
        <f t="shared" ca="1" si="145"/>
        <v/>
      </c>
      <c r="Y122" s="515" t="str">
        <f t="shared" ca="1" si="146"/>
        <v/>
      </c>
      <c r="Z122" s="518" t="str">
        <f t="shared" ca="1" si="147"/>
        <v/>
      </c>
      <c r="AA122" s="574" t="str">
        <f t="shared" ca="1" si="148"/>
        <v/>
      </c>
      <c r="AC122" s="6" t="str">
        <f t="shared" ca="1" si="149"/>
        <v/>
      </c>
      <c r="AD122" s="6" t="str">
        <f t="shared" ca="1" si="150"/>
        <v/>
      </c>
      <c r="AE122" s="6" t="str">
        <f t="shared" ca="1" si="151"/>
        <v/>
      </c>
      <c r="AF122" s="6" t="str">
        <f t="shared" ca="1" si="152"/>
        <v/>
      </c>
      <c r="AG122" s="6" t="str">
        <f t="shared" ca="1" si="153"/>
        <v/>
      </c>
      <c r="AH122" s="6" t="str">
        <f t="shared" ca="1" si="154"/>
        <v/>
      </c>
      <c r="AI122" s="6" t="str">
        <f t="shared" ca="1" si="155"/>
        <v/>
      </c>
      <c r="AJ122" s="6" t="str">
        <f t="shared" ca="1" si="156"/>
        <v/>
      </c>
      <c r="AK122" s="6" t="str">
        <f t="shared" ca="1" si="157"/>
        <v/>
      </c>
      <c r="AL122" s="6" t="str">
        <f t="shared" ca="1" si="158"/>
        <v/>
      </c>
      <c r="AM122" s="6" t="str">
        <f t="shared" ca="1" si="159"/>
        <v/>
      </c>
      <c r="AN122" s="6" t="str">
        <f t="shared" ca="1" si="160"/>
        <v/>
      </c>
      <c r="AO122" s="6" t="str">
        <f t="shared" ca="1" si="161"/>
        <v/>
      </c>
      <c r="AP122" s="6" t="str">
        <f t="shared" ca="1" si="162"/>
        <v/>
      </c>
      <c r="AQ122" s="6" t="str">
        <f t="shared" ca="1" si="163"/>
        <v/>
      </c>
      <c r="AR122" s="6" t="str">
        <f t="shared" ca="1" si="164"/>
        <v/>
      </c>
      <c r="AS122" s="6" t="str">
        <f t="shared" ca="1" si="165"/>
        <v/>
      </c>
      <c r="AT122" s="6" t="str">
        <f t="shared" ca="1" si="166"/>
        <v/>
      </c>
      <c r="AU122" s="6" t="str">
        <f t="shared" ca="1" si="167"/>
        <v/>
      </c>
      <c r="AV122" s="6" t="str">
        <f t="shared" ca="1" si="168"/>
        <v/>
      </c>
      <c r="AW122" s="6" t="str">
        <f t="shared" ca="1" si="169"/>
        <v/>
      </c>
      <c r="AY122" s="6" t="str">
        <f t="shared" ca="1" si="170"/>
        <v/>
      </c>
      <c r="AZ122" s="6" t="str">
        <f t="shared" ca="1" si="171"/>
        <v/>
      </c>
      <c r="BA122" s="6" t="str">
        <f t="shared" ca="1" si="172"/>
        <v/>
      </c>
      <c r="BB122" s="6" t="str">
        <f t="shared" ca="1" si="173"/>
        <v/>
      </c>
      <c r="BC122" s="6" t="str">
        <f t="shared" ca="1" si="174"/>
        <v/>
      </c>
      <c r="BD122" s="6" t="str">
        <f t="shared" ca="1" si="175"/>
        <v/>
      </c>
      <c r="BE122" s="6" t="str">
        <f t="shared" ca="1" si="176"/>
        <v/>
      </c>
      <c r="BF122" s="6" t="str">
        <f t="shared" ca="1" si="177"/>
        <v/>
      </c>
      <c r="BG122" s="6" t="str">
        <f t="shared" ca="1" si="178"/>
        <v/>
      </c>
      <c r="BH122" s="6" t="str">
        <f t="shared" ca="1" si="179"/>
        <v/>
      </c>
      <c r="BI122" s="6" t="str">
        <f t="shared" ca="1" si="180"/>
        <v/>
      </c>
      <c r="BJ122" s="6" t="str">
        <f t="shared" ca="1" si="181"/>
        <v/>
      </c>
      <c r="BK122" s="6" t="str">
        <f t="shared" ca="1" si="182"/>
        <v/>
      </c>
      <c r="BL122" s="6" t="str">
        <f t="shared" ca="1" si="183"/>
        <v/>
      </c>
      <c r="BM122" s="6" t="str">
        <f t="shared" ca="1" si="184"/>
        <v/>
      </c>
      <c r="BN122" s="6" t="str">
        <f t="shared" ca="1" si="185"/>
        <v/>
      </c>
      <c r="BO122" s="6" t="str">
        <f t="shared" ca="1" si="186"/>
        <v/>
      </c>
      <c r="BP122" s="6" t="str">
        <f t="shared" ca="1" si="187"/>
        <v/>
      </c>
      <c r="BQ122" s="6" t="str">
        <f t="shared" ca="1" si="188"/>
        <v/>
      </c>
      <c r="BR122" s="6" t="str">
        <f t="shared" ca="1" si="189"/>
        <v/>
      </c>
      <c r="BS122" s="6" t="str">
        <f t="shared" ca="1" si="190"/>
        <v/>
      </c>
      <c r="BU122" s="6" t="str">
        <f t="shared" ca="1" si="191"/>
        <v/>
      </c>
      <c r="BW122" s="515" t="str">
        <f t="shared" ca="1" si="192"/>
        <v/>
      </c>
      <c r="BX122" s="515">
        <f t="shared" ca="1" si="193"/>
        <v>0</v>
      </c>
      <c r="BY122" s="515" t="str">
        <f t="shared" ca="1" si="194"/>
        <v/>
      </c>
      <c r="CA122" s="6">
        <f t="shared" ca="1" si="195"/>
        <v>1</v>
      </c>
      <c r="CC122" s="523" t="str">
        <f t="shared" ca="1" si="196"/>
        <v/>
      </c>
      <c r="CE122" s="6" t="str">
        <f t="shared" ca="1" si="197"/>
        <v/>
      </c>
      <c r="CG122" s="524" t="str">
        <f ca="1">IF(V122=1,"",IF($AA$4=1,"",IF(LOG入力!BH122&gt;0,"",IF(N122=0,"",IF(HT122=0,"","★")))))</f>
        <v/>
      </c>
      <c r="CI122" s="74" t="str">
        <f t="shared" ca="1" si="198"/>
        <v/>
      </c>
      <c r="CK122" s="525" t="str">
        <f ca="1">IF(V122=1,"",IF(LOG入力!BH122&gt;0,1,0))</f>
        <v/>
      </c>
      <c r="CL122" s="74" t="str">
        <f t="shared" ca="1" si="199"/>
        <v/>
      </c>
      <c r="CN122" s="74" t="str">
        <f t="shared" ca="1" si="200"/>
        <v/>
      </c>
      <c r="CO122" s="74" t="str">
        <f t="shared" ca="1" si="201"/>
        <v/>
      </c>
      <c r="CQ122" s="74" t="str">
        <f t="shared" ca="1" si="202"/>
        <v/>
      </c>
      <c r="CR122" s="74" t="str">
        <f t="shared" ca="1" si="203"/>
        <v/>
      </c>
      <c r="CS122" s="74" t="str">
        <f t="shared" ca="1" si="204"/>
        <v/>
      </c>
      <c r="CT122" s="74" t="str">
        <f t="shared" ca="1" si="205"/>
        <v/>
      </c>
      <c r="CU122" s="74" t="str">
        <f t="shared" ca="1" si="206"/>
        <v/>
      </c>
      <c r="CV122" s="74" t="str">
        <f t="shared" ca="1" si="207"/>
        <v/>
      </c>
      <c r="CW122" s="74" t="str">
        <f t="shared" ca="1" si="208"/>
        <v/>
      </c>
      <c r="CX122" s="74" t="str">
        <f t="shared" ca="1" si="209"/>
        <v/>
      </c>
      <c r="CY122" s="74" t="str">
        <f t="shared" ca="1" si="210"/>
        <v/>
      </c>
      <c r="CZ122" s="74" t="str">
        <f t="shared" ca="1" si="211"/>
        <v/>
      </c>
      <c r="DA122" s="74" t="str">
        <f t="shared" ca="1" si="212"/>
        <v/>
      </c>
      <c r="DB122" s="74" t="str">
        <f t="shared" ca="1" si="213"/>
        <v/>
      </c>
      <c r="DD122" s="74" t="str">
        <f t="shared" ca="1" si="214"/>
        <v/>
      </c>
      <c r="DE122" s="74" t="str">
        <f t="shared" ca="1" si="215"/>
        <v/>
      </c>
      <c r="DF122" s="74" t="str">
        <f t="shared" ca="1" si="216"/>
        <v/>
      </c>
      <c r="DG122" s="74" t="str">
        <f t="shared" ca="1" si="217"/>
        <v/>
      </c>
      <c r="DH122" s="74" t="str">
        <f t="shared" ca="1" si="218"/>
        <v/>
      </c>
      <c r="DI122" s="74" t="str">
        <f t="shared" ca="1" si="219"/>
        <v/>
      </c>
      <c r="DJ122" s="74" t="str">
        <f t="shared" ca="1" si="220"/>
        <v/>
      </c>
      <c r="DK122" s="74" t="str">
        <f t="shared" ca="1" si="221"/>
        <v/>
      </c>
      <c r="DL122" s="74" t="str">
        <f t="shared" ca="1" si="222"/>
        <v/>
      </c>
      <c r="DM122" s="74" t="str">
        <f t="shared" ca="1" si="223"/>
        <v/>
      </c>
      <c r="DN122" s="74" t="str">
        <f t="shared" ca="1" si="224"/>
        <v/>
      </c>
      <c r="DO122" s="74" t="str">
        <f t="shared" ca="1" si="225"/>
        <v/>
      </c>
      <c r="DQ122" s="74" t="str">
        <f t="shared" ca="1" si="226"/>
        <v/>
      </c>
      <c r="DS122" s="74" t="str">
        <f t="shared" ca="1" si="227"/>
        <v/>
      </c>
      <c r="DT122" s="74" t="str">
        <f t="shared" ca="1" si="228"/>
        <v/>
      </c>
      <c r="DV122" s="525" t="str">
        <f t="shared" ca="1" si="229"/>
        <v/>
      </c>
      <c r="DW122" s="74" t="str">
        <f t="shared" ca="1" si="230"/>
        <v/>
      </c>
      <c r="DX122" s="485" t="str">
        <f t="shared" ca="1" si="231"/>
        <v/>
      </c>
      <c r="DY122" s="74" t="str">
        <f t="shared" ca="1" si="232"/>
        <v/>
      </c>
      <c r="DZ122" s="74" t="str">
        <f t="shared" ca="1" si="233"/>
        <v/>
      </c>
      <c r="EA122" s="74" t="str">
        <f t="shared" ca="1" si="234"/>
        <v/>
      </c>
      <c r="EC122" s="74" t="str">
        <f t="shared" ca="1" si="235"/>
        <v/>
      </c>
      <c r="ED122" s="74" t="str">
        <f t="shared" ca="1" si="236"/>
        <v/>
      </c>
      <c r="EE122" s="74" t="str">
        <f t="shared" ca="1" si="237"/>
        <v/>
      </c>
      <c r="EG122" s="479" t="str">
        <f ca="1">IF(V122=1,"",IF(LOG入力!BH122&gt;0,0,IF(CG122="★",0,IF(R122=1,0,IF(N122=0,0,1)))))</f>
        <v/>
      </c>
      <c r="EH122" s="483" t="str">
        <f t="shared" ca="1" si="238"/>
        <v/>
      </c>
      <c r="EI122" s="483" t="str">
        <f t="shared" ca="1" si="239"/>
        <v/>
      </c>
      <c r="EJ122" s="483" t="str">
        <f t="shared" ca="1" si="240"/>
        <v/>
      </c>
      <c r="EL122" s="71">
        <f t="shared" ca="1" si="241"/>
        <v>0</v>
      </c>
      <c r="EM122" s="6">
        <f t="shared" ca="1" si="242"/>
        <v>0</v>
      </c>
      <c r="EN122" s="6" t="str">
        <f t="shared" ca="1" si="243"/>
        <v/>
      </c>
      <c r="EO122" s="6">
        <f ca="1">IF(LOG入力!BH122&gt;0,0,IF(EM122=0,0,(IF(COUNTIF($EN$19:EN122,EN122)=1,IF($FS$3="N",1,IF(EH122=1,1,0))))))</f>
        <v>0</v>
      </c>
      <c r="EP122" s="6" t="str">
        <f ca="1">IF(LOG入力!BH122&gt;0,"",IF(EO122=1,$X122,""))</f>
        <v/>
      </c>
      <c r="EQ122" s="6" t="str">
        <f ca="1">IF(LOG入力!BH122&gt;0,"",IF(EO122=1,$Y122,""))</f>
        <v/>
      </c>
      <c r="ER122" s="520" t="str">
        <f ca="1">IF(LOG入力!BH122&gt;0,"",IF(COUNTIF($EP$19:$EP122,EP122)=1,EP122,""))</f>
        <v/>
      </c>
      <c r="ES122" s="520">
        <f ca="1">IF(LOG入力!BH122&gt;0,0,IF((EL122=1),IF(($ER122=""),0,1),0))</f>
        <v>0</v>
      </c>
      <c r="ET122" s="520" t="str">
        <f ca="1">IF(LOG入力!BH122&gt;0,"",IF(COUNTIF($EQ$19:EQ122,EQ122)=1,EQ122,""))</f>
        <v/>
      </c>
      <c r="EU122" s="539">
        <f ca="1">IF(LOG入力!BH122&gt;0,0,IF((EL122=1),IF(($ET122=""),0,1),0))</f>
        <v>0</v>
      </c>
      <c r="EV122" s="71">
        <f t="shared" ca="1" si="244"/>
        <v>0</v>
      </c>
      <c r="EW122" s="6">
        <f t="shared" ca="1" si="245"/>
        <v>0</v>
      </c>
      <c r="EX122" s="6" t="str">
        <f t="shared" ca="1" si="246"/>
        <v/>
      </c>
      <c r="EY122" s="6">
        <f ca="1">IF(LOG入力!BH122&gt;0,0,IF(EW122=0,0,(IF(COUNTIF($EX$19:EX122,EX122)=1,IF($FS$3="N",1,IF(EH122=1,1,0))))))</f>
        <v>0</v>
      </c>
      <c r="EZ122" s="6" t="str">
        <f ca="1">IF(LOG入力!BH122&gt;0,"",IF(EY122=1,$X122,""))</f>
        <v/>
      </c>
      <c r="FA122" s="6" t="str">
        <f ca="1">IF(LOG入力!BH122&gt;0,"",IF(EY122=1,$Y122,""))</f>
        <v/>
      </c>
      <c r="FB122" s="6" t="str">
        <f ca="1">IF(LOG入力!BH122&gt;0,"",IF(COUNTIF($EZ$19:$EZ122,EZ122)=1,EZ122,""))</f>
        <v/>
      </c>
      <c r="FC122" s="6">
        <f ca="1">IF(LOG入力!BH122&gt;0,0,IF((EV122=1),IF(($FB122=""),0,1),0))</f>
        <v>0</v>
      </c>
      <c r="FD122" s="6" t="str">
        <f ca="1">IF(LOG入力!BH122&gt;0,"",IF(COUNTIF($FA$19:FA122,FA122)=1,FA122,""))</f>
        <v/>
      </c>
      <c r="FE122" s="72">
        <f ca="1">IF(LOG入力!BH122&gt;0,0,IF((EV122=1),IF(($FD122=""),0,1),0))</f>
        <v>0</v>
      </c>
      <c r="FF122" s="71">
        <f t="shared" ca="1" si="247"/>
        <v>0</v>
      </c>
      <c r="FG122" s="6">
        <f t="shared" ca="1" si="248"/>
        <v>0</v>
      </c>
      <c r="FH122" s="6" t="str">
        <f t="shared" ca="1" si="249"/>
        <v/>
      </c>
      <c r="FI122" s="6">
        <f ca="1">IF(LOG入力!BH122&gt;0,0,IF(FG122=0,0,(IF(COUNTIF($FH$19:FH122,FH122)=1,IF($FS$3="N",1,IF(EH122=1,1,0))))))</f>
        <v>0</v>
      </c>
      <c r="FJ122" s="6" t="str">
        <f ca="1">IF(LOG入力!BH122&gt;0,"",IF(FI122=1,$X122,""))</f>
        <v/>
      </c>
      <c r="FK122" s="6" t="str">
        <f ca="1">IF(LOG入力!BH122&gt;0,"",IF(FI122=1,$Y122,""))</f>
        <v/>
      </c>
      <c r="FL122" s="6" t="str">
        <f ca="1">IF(LOG入力!BH122&gt;0,"",IF(COUNTIF($FJ$19:$FJ122,FJ122)=1,FJ122,""))</f>
        <v/>
      </c>
      <c r="FM122" s="6">
        <f ca="1">IF(LOG入力!BH122&gt;0,0,IF((FF122=1),IF(($FL122=""),0,1),0))</f>
        <v>0</v>
      </c>
      <c r="FN122" s="6" t="str">
        <f ca="1">IF(LOG入力!BH122&gt;0,"",IF(COUNTIF($FK$19:FK122,FK122)=1,FK122,""))</f>
        <v/>
      </c>
      <c r="FO122" s="72">
        <f ca="1">IF(LOG入力!BH122&gt;0,0,IF((FF122=1),IF(($FN122=""),0,1),0))</f>
        <v>0</v>
      </c>
      <c r="FP122" s="71">
        <f t="shared" ca="1" si="250"/>
        <v>0</v>
      </c>
      <c r="FQ122" s="6">
        <f t="shared" ca="1" si="251"/>
        <v>0</v>
      </c>
      <c r="FR122" s="6" t="str">
        <f t="shared" ca="1" si="252"/>
        <v/>
      </c>
      <c r="FS122" s="6">
        <f ca="1">IF(LOG入力!BH122&gt;0,0,IF(FQ122=0,0,(IF(COUNTIF($FR$19:FR122,FR122)=1,IF($FS$3="N",1,IF(EH122=1,1,0))))))</f>
        <v>0</v>
      </c>
      <c r="FT122" s="6" t="str">
        <f ca="1">IF(LOG入力!BH122&gt;0,"",IF(FS122=1,$X122,""))</f>
        <v/>
      </c>
      <c r="FU122" s="6" t="str">
        <f ca="1">IF(LOG入力!BH122&gt;0,"",IF(FS122=1,$Y122,""))</f>
        <v/>
      </c>
      <c r="FV122" s="6" t="str">
        <f ca="1">IF(LOG入力!BH122&gt;0,"",IF(COUNTIF($FT$19:$FT122,FT122)=1,FT122,""))</f>
        <v/>
      </c>
      <c r="FW122" s="6">
        <f ca="1">IF(LOG入力!BH122&gt;0,0,IF((FP122=1),IF(($FV122=""),0,1),0))</f>
        <v>0</v>
      </c>
      <c r="FX122" s="6" t="str">
        <f ca="1">IF(LOG入力!BH122&gt;0,"",IF(COUNTIF($FU$19:FU122,FU122)=1,FU122,""))</f>
        <v/>
      </c>
      <c r="FY122" s="72">
        <f ca="1">IF(LOG入力!BH122&gt;0,0,IF((FP122=1),IF(($FX122=""),0,1),0))</f>
        <v>0</v>
      </c>
      <c r="FZ122" s="71">
        <f t="shared" ca="1" si="253"/>
        <v>0</v>
      </c>
      <c r="GA122" s="6">
        <f t="shared" ca="1" si="254"/>
        <v>0</v>
      </c>
      <c r="GB122" s="6" t="str">
        <f t="shared" ca="1" si="255"/>
        <v/>
      </c>
      <c r="GC122" s="6">
        <f ca="1">IF(LOG入力!BH122&gt;0,0,IF(GA122=0,0,(IF(COUNTIF($GB$19:GB122,GB122)=1,IF($FS$3="N",1,IF(EH122=1,1,0))))))</f>
        <v>0</v>
      </c>
      <c r="GD122" s="6" t="str">
        <f ca="1">IF(LOG入力!BH122&gt;0,"",IF(GC122=1,$X122,""))</f>
        <v/>
      </c>
      <c r="GE122" s="6" t="str">
        <f ca="1">IF(LOG入力!BH122&gt;0,"",IF(GC122=1,$Y122,""))</f>
        <v/>
      </c>
      <c r="GF122" s="6" t="str">
        <f ca="1">IF(LOG入力!BH122&gt;0,"",IF(COUNTIF($GD$19:$GD122,GD122)=1,GD122,""))</f>
        <v/>
      </c>
      <c r="GG122" s="6">
        <f ca="1">IF(LOG入力!BH122&gt;0,0,IF((FZ122=1),IF(($GF122=""),0,1),0))</f>
        <v>0</v>
      </c>
      <c r="GH122" s="6" t="str">
        <f ca="1">IF(LOG入力!BH122&gt;0,"",IF(COUNTIF($GE$19:GE122,GE122)=1,GE122,""))</f>
        <v/>
      </c>
      <c r="GI122" s="72">
        <f ca="1">IF(LOG入力!BH122&gt;0,0,IF((FZ122=1),IF(($GH122=""),0,1),0))</f>
        <v>0</v>
      </c>
      <c r="GK122" s="455" t="str">
        <f ca="1">IF(V122=1,"",IF(LEN(LOG入力!AS122)=0,"",LOG入力!AS122))</f>
        <v/>
      </c>
      <c r="GL122" s="378" t="str">
        <f t="shared" ca="1" si="256"/>
        <v/>
      </c>
      <c r="GM122" s="378" t="str">
        <f t="shared" ca="1" si="257"/>
        <v/>
      </c>
      <c r="GN122" s="74" t="str">
        <f t="shared" ca="1" si="258"/>
        <v/>
      </c>
      <c r="GO122" s="74" t="str">
        <f t="shared" ca="1" si="259"/>
        <v/>
      </c>
      <c r="GQ122" s="74" t="str">
        <f t="shared" ca="1" si="260"/>
        <v/>
      </c>
      <c r="GR122" s="74" t="str">
        <f t="shared" ca="1" si="261"/>
        <v/>
      </c>
      <c r="GS122" s="74" t="str">
        <f t="shared" ca="1" si="262"/>
        <v/>
      </c>
      <c r="GT122" s="74" t="str">
        <f t="shared" ca="1" si="263"/>
        <v/>
      </c>
      <c r="GU122" s="74" t="str">
        <f t="shared" ca="1" si="264"/>
        <v/>
      </c>
      <c r="GV122" s="74" t="str">
        <f t="shared" ca="1" si="265"/>
        <v/>
      </c>
      <c r="GX122" s="74" t="str">
        <f t="shared" ca="1" si="266"/>
        <v/>
      </c>
      <c r="GY122" s="74" t="str">
        <f t="shared" ca="1" si="267"/>
        <v/>
      </c>
      <c r="GZ122" s="74" t="str">
        <f ca="1">IF(V122=1,"",IF(LOG入力!BH122&gt;0,0,IF(GY122=0,0,IF((VALUE((TYPE(VALUE(J122)))))=16,0,IF(VALUE(J122)&lt;60,1,IF(VALUE(J122)&lt;100,0,IF(VALUE(J122)&lt;600,2,0)))))))</f>
        <v/>
      </c>
      <c r="HA122" s="74" t="str">
        <f t="shared" ca="1" si="268"/>
        <v/>
      </c>
      <c r="HB122" s="74" t="str">
        <f ca="1">IF(V122=1,"",IF(LOG入力!BH122&gt;0,0,IF(HA122=0,0,IF((VALUE((TYPE(VALUE(L122)))))=16,0,IF(VALUE(L122)&lt;60,1,IF(VALUE(L122)&lt;100,0,IF(VALUE(L122)&lt;600,2,0)))))))</f>
        <v/>
      </c>
      <c r="HD122" s="74" t="str">
        <f t="shared" ca="1" si="269"/>
        <v/>
      </c>
      <c r="HF122" s="74" t="str">
        <f t="shared" ca="1" si="270"/>
        <v/>
      </c>
      <c r="HG122" s="74" t="str">
        <f t="shared" ca="1" si="271"/>
        <v/>
      </c>
      <c r="HH122" s="74" t="str">
        <f t="shared" ca="1" si="272"/>
        <v/>
      </c>
      <c r="HI122" s="74" t="str">
        <f t="shared" ca="1" si="273"/>
        <v/>
      </c>
      <c r="HJ122" s="74" t="str">
        <f t="shared" ca="1" si="274"/>
        <v/>
      </c>
      <c r="HK122" s="74" t="str">
        <f t="shared" ca="1" si="275"/>
        <v/>
      </c>
      <c r="HL122" s="74" t="str">
        <f t="shared" ca="1" si="276"/>
        <v/>
      </c>
      <c r="HM122" s="74" t="str">
        <f t="shared" ca="1" si="277"/>
        <v/>
      </c>
      <c r="HN122" s="74" t="str">
        <f t="shared" ca="1" si="278"/>
        <v/>
      </c>
      <c r="HO122" s="529" t="str">
        <f t="shared" ca="1" si="279"/>
        <v/>
      </c>
      <c r="HP122" s="74" t="str">
        <f t="shared" ca="1" si="280"/>
        <v/>
      </c>
      <c r="HQ122" s="74" t="str">
        <f t="shared" ca="1" si="281"/>
        <v/>
      </c>
      <c r="HR122" s="74" t="str">
        <f t="shared" ca="1" si="282"/>
        <v/>
      </c>
      <c r="HS122" s="74" t="str">
        <f t="shared" ca="1" si="283"/>
        <v/>
      </c>
      <c r="HT122" s="74" t="str">
        <f ca="1">IF(V122=1,"",IF(LOG入力!BH122&gt;0,0,IF(DV122=1,0,IF(N122="0",0,IF(SUM(HD122:HS122)&gt;0,1,0)))))</f>
        <v/>
      </c>
    </row>
    <row r="123" spans="1:228" x14ac:dyDescent="0.15">
      <c r="A123" s="5"/>
      <c r="B123" s="532" t="str">
        <f t="shared" ca="1" si="142"/>
        <v/>
      </c>
      <c r="C123" s="561" t="str">
        <f ca="1">LOG入力!AP123</f>
        <v/>
      </c>
      <c r="D123" s="534" t="str">
        <f ca="1">LOG入力!AQ123</f>
        <v/>
      </c>
      <c r="E123" s="570" t="str">
        <f ca="1">LOG入力!AR123</f>
        <v/>
      </c>
      <c r="F123" s="535" t="str">
        <f t="shared" ca="1" si="143"/>
        <v/>
      </c>
      <c r="G123" s="585" t="str">
        <f ca="1">LOG入力!AT123</f>
        <v/>
      </c>
      <c r="H123" s="542" t="str">
        <f ca="1">LOG入力!AU123</f>
        <v/>
      </c>
      <c r="I123" s="537" t="str">
        <f ca="1">LOG入力!AV123</f>
        <v/>
      </c>
      <c r="J123" s="577" t="str">
        <f ca="1">LOG入力!AW123</f>
        <v/>
      </c>
      <c r="K123" s="578" t="str">
        <f ca="1">LOG入力!BJ123</f>
        <v/>
      </c>
      <c r="L123" s="577" t="str">
        <f ca="1">LOG入力!AY123</f>
        <v/>
      </c>
      <c r="M123" s="545" t="str">
        <f ca="1">LOG入力!BK123</f>
        <v/>
      </c>
      <c r="N123" s="512" t="str">
        <f ca="1">IF(V123=1,"",IF(LOG入力!AJ123=1,"1",LOG入力!BA123))</f>
        <v/>
      </c>
      <c r="O123" s="538" t="str">
        <f ca="1">IF(V123=1,"",IF(LEN(LOG入力!O123)=0,"",LOG入力!O123))</f>
        <v/>
      </c>
      <c r="P123" s="291" t="str">
        <f ca="1">IF(V123=1,"",IF($AA$4=1,"",IF(LOG入力!BG123=1,"",CONCATENATE($ER123,$FB123,$FL123,$FV123,$GF123))))</f>
        <v/>
      </c>
      <c r="Q123" s="291" t="str">
        <f ca="1">IF(V123=1,"",IF($AA$4=1,"",IF(LOG入力!BG123=1,"",CONCATENATE($ET123,$FD123,$FN123,$FX123,$GH123))))</f>
        <v/>
      </c>
      <c r="R123" s="573" t="str">
        <f ca="1">IF(V123=1,"",IF($AA$4=1,"",IF(LOG入力!BH123&gt;0,0,AA123)))</f>
        <v/>
      </c>
      <c r="S123" s="293" t="str">
        <f t="shared" ca="1" si="144"/>
        <v/>
      </c>
      <c r="T123" s="681"/>
      <c r="U123" s="38"/>
      <c r="V123" s="196">
        <f ca="1">LOG入力!AN123</f>
        <v>1</v>
      </c>
      <c r="W123" s="38"/>
      <c r="X123" s="516" t="str">
        <f t="shared" ca="1" si="145"/>
        <v/>
      </c>
      <c r="Y123" s="515" t="str">
        <f t="shared" ca="1" si="146"/>
        <v/>
      </c>
      <c r="Z123" s="518" t="str">
        <f t="shared" ca="1" si="147"/>
        <v/>
      </c>
      <c r="AA123" s="574" t="str">
        <f t="shared" ca="1" si="148"/>
        <v/>
      </c>
      <c r="AC123" s="6" t="str">
        <f t="shared" ca="1" si="149"/>
        <v/>
      </c>
      <c r="AD123" s="6" t="str">
        <f t="shared" ca="1" si="150"/>
        <v/>
      </c>
      <c r="AE123" s="6" t="str">
        <f t="shared" ca="1" si="151"/>
        <v/>
      </c>
      <c r="AF123" s="6" t="str">
        <f t="shared" ca="1" si="152"/>
        <v/>
      </c>
      <c r="AG123" s="6" t="str">
        <f t="shared" ca="1" si="153"/>
        <v/>
      </c>
      <c r="AH123" s="6" t="str">
        <f t="shared" ca="1" si="154"/>
        <v/>
      </c>
      <c r="AI123" s="6" t="str">
        <f t="shared" ca="1" si="155"/>
        <v/>
      </c>
      <c r="AJ123" s="6" t="str">
        <f t="shared" ca="1" si="156"/>
        <v/>
      </c>
      <c r="AK123" s="6" t="str">
        <f t="shared" ca="1" si="157"/>
        <v/>
      </c>
      <c r="AL123" s="6" t="str">
        <f t="shared" ca="1" si="158"/>
        <v/>
      </c>
      <c r="AM123" s="6" t="str">
        <f t="shared" ca="1" si="159"/>
        <v/>
      </c>
      <c r="AN123" s="6" t="str">
        <f t="shared" ca="1" si="160"/>
        <v/>
      </c>
      <c r="AO123" s="6" t="str">
        <f t="shared" ca="1" si="161"/>
        <v/>
      </c>
      <c r="AP123" s="6" t="str">
        <f t="shared" ca="1" si="162"/>
        <v/>
      </c>
      <c r="AQ123" s="6" t="str">
        <f t="shared" ca="1" si="163"/>
        <v/>
      </c>
      <c r="AR123" s="6" t="str">
        <f t="shared" ca="1" si="164"/>
        <v/>
      </c>
      <c r="AS123" s="6" t="str">
        <f t="shared" ca="1" si="165"/>
        <v/>
      </c>
      <c r="AT123" s="6" t="str">
        <f t="shared" ca="1" si="166"/>
        <v/>
      </c>
      <c r="AU123" s="6" t="str">
        <f t="shared" ca="1" si="167"/>
        <v/>
      </c>
      <c r="AV123" s="6" t="str">
        <f t="shared" ca="1" si="168"/>
        <v/>
      </c>
      <c r="AW123" s="6" t="str">
        <f t="shared" ca="1" si="169"/>
        <v/>
      </c>
      <c r="AY123" s="6" t="str">
        <f t="shared" ca="1" si="170"/>
        <v/>
      </c>
      <c r="AZ123" s="6" t="str">
        <f t="shared" ca="1" si="171"/>
        <v/>
      </c>
      <c r="BA123" s="6" t="str">
        <f t="shared" ca="1" si="172"/>
        <v/>
      </c>
      <c r="BB123" s="6" t="str">
        <f t="shared" ca="1" si="173"/>
        <v/>
      </c>
      <c r="BC123" s="6" t="str">
        <f t="shared" ca="1" si="174"/>
        <v/>
      </c>
      <c r="BD123" s="6" t="str">
        <f t="shared" ca="1" si="175"/>
        <v/>
      </c>
      <c r="BE123" s="6" t="str">
        <f t="shared" ca="1" si="176"/>
        <v/>
      </c>
      <c r="BF123" s="6" t="str">
        <f t="shared" ca="1" si="177"/>
        <v/>
      </c>
      <c r="BG123" s="6" t="str">
        <f t="shared" ca="1" si="178"/>
        <v/>
      </c>
      <c r="BH123" s="6" t="str">
        <f t="shared" ca="1" si="179"/>
        <v/>
      </c>
      <c r="BI123" s="6" t="str">
        <f t="shared" ca="1" si="180"/>
        <v/>
      </c>
      <c r="BJ123" s="6" t="str">
        <f t="shared" ca="1" si="181"/>
        <v/>
      </c>
      <c r="BK123" s="6" t="str">
        <f t="shared" ca="1" si="182"/>
        <v/>
      </c>
      <c r="BL123" s="6" t="str">
        <f t="shared" ca="1" si="183"/>
        <v/>
      </c>
      <c r="BM123" s="6" t="str">
        <f t="shared" ca="1" si="184"/>
        <v/>
      </c>
      <c r="BN123" s="6" t="str">
        <f t="shared" ca="1" si="185"/>
        <v/>
      </c>
      <c r="BO123" s="6" t="str">
        <f t="shared" ca="1" si="186"/>
        <v/>
      </c>
      <c r="BP123" s="6" t="str">
        <f t="shared" ca="1" si="187"/>
        <v/>
      </c>
      <c r="BQ123" s="6" t="str">
        <f t="shared" ca="1" si="188"/>
        <v/>
      </c>
      <c r="BR123" s="6" t="str">
        <f t="shared" ca="1" si="189"/>
        <v/>
      </c>
      <c r="BS123" s="6" t="str">
        <f t="shared" ca="1" si="190"/>
        <v/>
      </c>
      <c r="BU123" s="6" t="str">
        <f t="shared" ca="1" si="191"/>
        <v/>
      </c>
      <c r="BW123" s="515" t="str">
        <f t="shared" ca="1" si="192"/>
        <v/>
      </c>
      <c r="BX123" s="515">
        <f t="shared" ca="1" si="193"/>
        <v>0</v>
      </c>
      <c r="BY123" s="515" t="str">
        <f t="shared" ca="1" si="194"/>
        <v/>
      </c>
      <c r="CA123" s="6">
        <f t="shared" ca="1" si="195"/>
        <v>1</v>
      </c>
      <c r="CC123" s="523" t="str">
        <f t="shared" ca="1" si="196"/>
        <v/>
      </c>
      <c r="CE123" s="6" t="str">
        <f t="shared" ca="1" si="197"/>
        <v/>
      </c>
      <c r="CG123" s="524" t="str">
        <f ca="1">IF(V123=1,"",IF($AA$4=1,"",IF(LOG入力!BH123&gt;0,"",IF(N123=0,"",IF(HT123=0,"","★")))))</f>
        <v/>
      </c>
      <c r="CI123" s="74" t="str">
        <f t="shared" ca="1" si="198"/>
        <v/>
      </c>
      <c r="CK123" s="525" t="str">
        <f ca="1">IF(V123=1,"",IF(LOG入力!BH123&gt;0,1,0))</f>
        <v/>
      </c>
      <c r="CL123" s="74" t="str">
        <f t="shared" ca="1" si="199"/>
        <v/>
      </c>
      <c r="CN123" s="74" t="str">
        <f t="shared" ca="1" si="200"/>
        <v/>
      </c>
      <c r="CO123" s="74" t="str">
        <f t="shared" ca="1" si="201"/>
        <v/>
      </c>
      <c r="CQ123" s="74" t="str">
        <f t="shared" ca="1" si="202"/>
        <v/>
      </c>
      <c r="CR123" s="74" t="str">
        <f t="shared" ca="1" si="203"/>
        <v/>
      </c>
      <c r="CS123" s="74" t="str">
        <f t="shared" ca="1" si="204"/>
        <v/>
      </c>
      <c r="CT123" s="74" t="str">
        <f t="shared" ca="1" si="205"/>
        <v/>
      </c>
      <c r="CU123" s="74" t="str">
        <f t="shared" ca="1" si="206"/>
        <v/>
      </c>
      <c r="CV123" s="74" t="str">
        <f t="shared" ca="1" si="207"/>
        <v/>
      </c>
      <c r="CW123" s="74" t="str">
        <f t="shared" ca="1" si="208"/>
        <v/>
      </c>
      <c r="CX123" s="74" t="str">
        <f t="shared" ca="1" si="209"/>
        <v/>
      </c>
      <c r="CY123" s="74" t="str">
        <f t="shared" ca="1" si="210"/>
        <v/>
      </c>
      <c r="CZ123" s="74" t="str">
        <f t="shared" ca="1" si="211"/>
        <v/>
      </c>
      <c r="DA123" s="74" t="str">
        <f t="shared" ca="1" si="212"/>
        <v/>
      </c>
      <c r="DB123" s="74" t="str">
        <f t="shared" ca="1" si="213"/>
        <v/>
      </c>
      <c r="DD123" s="74" t="str">
        <f t="shared" ca="1" si="214"/>
        <v/>
      </c>
      <c r="DE123" s="74" t="str">
        <f t="shared" ca="1" si="215"/>
        <v/>
      </c>
      <c r="DF123" s="74" t="str">
        <f t="shared" ca="1" si="216"/>
        <v/>
      </c>
      <c r="DG123" s="74" t="str">
        <f t="shared" ca="1" si="217"/>
        <v/>
      </c>
      <c r="DH123" s="74" t="str">
        <f t="shared" ca="1" si="218"/>
        <v/>
      </c>
      <c r="DI123" s="74" t="str">
        <f t="shared" ca="1" si="219"/>
        <v/>
      </c>
      <c r="DJ123" s="74" t="str">
        <f t="shared" ca="1" si="220"/>
        <v/>
      </c>
      <c r="DK123" s="74" t="str">
        <f t="shared" ca="1" si="221"/>
        <v/>
      </c>
      <c r="DL123" s="74" t="str">
        <f t="shared" ca="1" si="222"/>
        <v/>
      </c>
      <c r="DM123" s="74" t="str">
        <f t="shared" ca="1" si="223"/>
        <v/>
      </c>
      <c r="DN123" s="74" t="str">
        <f t="shared" ca="1" si="224"/>
        <v/>
      </c>
      <c r="DO123" s="74" t="str">
        <f t="shared" ca="1" si="225"/>
        <v/>
      </c>
      <c r="DQ123" s="74" t="str">
        <f t="shared" ca="1" si="226"/>
        <v/>
      </c>
      <c r="DS123" s="74" t="str">
        <f t="shared" ca="1" si="227"/>
        <v/>
      </c>
      <c r="DT123" s="74" t="str">
        <f t="shared" ca="1" si="228"/>
        <v/>
      </c>
      <c r="DV123" s="525" t="str">
        <f t="shared" ca="1" si="229"/>
        <v/>
      </c>
      <c r="DW123" s="74" t="str">
        <f t="shared" ca="1" si="230"/>
        <v/>
      </c>
      <c r="DX123" s="485" t="str">
        <f t="shared" ca="1" si="231"/>
        <v/>
      </c>
      <c r="DY123" s="74" t="str">
        <f t="shared" ca="1" si="232"/>
        <v/>
      </c>
      <c r="DZ123" s="74" t="str">
        <f t="shared" ca="1" si="233"/>
        <v/>
      </c>
      <c r="EA123" s="74" t="str">
        <f t="shared" ca="1" si="234"/>
        <v/>
      </c>
      <c r="EC123" s="74" t="str">
        <f t="shared" ca="1" si="235"/>
        <v/>
      </c>
      <c r="ED123" s="74" t="str">
        <f t="shared" ca="1" si="236"/>
        <v/>
      </c>
      <c r="EE123" s="74" t="str">
        <f t="shared" ca="1" si="237"/>
        <v/>
      </c>
      <c r="EG123" s="479" t="str">
        <f ca="1">IF(V123=1,"",IF(LOG入力!BH123&gt;0,0,IF(CG123="★",0,IF(R123=1,0,IF(N123=0,0,1)))))</f>
        <v/>
      </c>
      <c r="EH123" s="483" t="str">
        <f t="shared" ca="1" si="238"/>
        <v/>
      </c>
      <c r="EI123" s="483" t="str">
        <f t="shared" ca="1" si="239"/>
        <v/>
      </c>
      <c r="EJ123" s="483" t="str">
        <f t="shared" ca="1" si="240"/>
        <v/>
      </c>
      <c r="EL123" s="71">
        <f t="shared" ca="1" si="241"/>
        <v>0</v>
      </c>
      <c r="EM123" s="6">
        <f t="shared" ca="1" si="242"/>
        <v>0</v>
      </c>
      <c r="EN123" s="6" t="str">
        <f t="shared" ca="1" si="243"/>
        <v/>
      </c>
      <c r="EO123" s="6">
        <f ca="1">IF(LOG入力!BH123&gt;0,0,IF(EM123=0,0,(IF(COUNTIF($EN$19:EN123,EN123)=1,IF($FS$3="N",1,IF(EH123=1,1,0))))))</f>
        <v>0</v>
      </c>
      <c r="EP123" s="6" t="str">
        <f ca="1">IF(LOG入力!BH123&gt;0,"",IF(EO123=1,$X123,""))</f>
        <v/>
      </c>
      <c r="EQ123" s="6" t="str">
        <f ca="1">IF(LOG入力!BH123&gt;0,"",IF(EO123=1,$Y123,""))</f>
        <v/>
      </c>
      <c r="ER123" s="520" t="str">
        <f ca="1">IF(LOG入力!BH123&gt;0,"",IF(COUNTIF($EP$19:$EP123,EP123)=1,EP123,""))</f>
        <v/>
      </c>
      <c r="ES123" s="520">
        <f ca="1">IF(LOG入力!BH123&gt;0,0,IF((EL123=1),IF(($ER123=""),0,1),0))</f>
        <v>0</v>
      </c>
      <c r="ET123" s="520" t="str">
        <f ca="1">IF(LOG入力!BH123&gt;0,"",IF(COUNTIF($EQ$19:EQ123,EQ123)=1,EQ123,""))</f>
        <v/>
      </c>
      <c r="EU123" s="539">
        <f ca="1">IF(LOG入力!BH123&gt;0,0,IF((EL123=1),IF(($ET123=""),0,1),0))</f>
        <v>0</v>
      </c>
      <c r="EV123" s="71">
        <f t="shared" ca="1" si="244"/>
        <v>0</v>
      </c>
      <c r="EW123" s="6">
        <f t="shared" ca="1" si="245"/>
        <v>0</v>
      </c>
      <c r="EX123" s="6" t="str">
        <f t="shared" ca="1" si="246"/>
        <v/>
      </c>
      <c r="EY123" s="6">
        <f ca="1">IF(LOG入力!BH123&gt;0,0,IF(EW123=0,0,(IF(COUNTIF($EX$19:EX123,EX123)=1,IF($FS$3="N",1,IF(EH123=1,1,0))))))</f>
        <v>0</v>
      </c>
      <c r="EZ123" s="6" t="str">
        <f ca="1">IF(LOG入力!BH123&gt;0,"",IF(EY123=1,$X123,""))</f>
        <v/>
      </c>
      <c r="FA123" s="6" t="str">
        <f ca="1">IF(LOG入力!BH123&gt;0,"",IF(EY123=1,$Y123,""))</f>
        <v/>
      </c>
      <c r="FB123" s="6" t="str">
        <f ca="1">IF(LOG入力!BH123&gt;0,"",IF(COUNTIF($EZ$19:$EZ123,EZ123)=1,EZ123,""))</f>
        <v/>
      </c>
      <c r="FC123" s="6">
        <f ca="1">IF(LOG入力!BH123&gt;0,0,IF((EV123=1),IF(($FB123=""),0,1),0))</f>
        <v>0</v>
      </c>
      <c r="FD123" s="6" t="str">
        <f ca="1">IF(LOG入力!BH123&gt;0,"",IF(COUNTIF($FA$19:FA123,FA123)=1,FA123,""))</f>
        <v/>
      </c>
      <c r="FE123" s="72">
        <f ca="1">IF(LOG入力!BH123&gt;0,0,IF((EV123=1),IF(($FD123=""),0,1),0))</f>
        <v>0</v>
      </c>
      <c r="FF123" s="71">
        <f t="shared" ca="1" si="247"/>
        <v>0</v>
      </c>
      <c r="FG123" s="6">
        <f t="shared" ca="1" si="248"/>
        <v>0</v>
      </c>
      <c r="FH123" s="6" t="str">
        <f t="shared" ca="1" si="249"/>
        <v/>
      </c>
      <c r="FI123" s="6">
        <f ca="1">IF(LOG入力!BH123&gt;0,0,IF(FG123=0,0,(IF(COUNTIF($FH$19:FH123,FH123)=1,IF($FS$3="N",1,IF(EH123=1,1,0))))))</f>
        <v>0</v>
      </c>
      <c r="FJ123" s="6" t="str">
        <f ca="1">IF(LOG入力!BH123&gt;0,"",IF(FI123=1,$X123,""))</f>
        <v/>
      </c>
      <c r="FK123" s="6" t="str">
        <f ca="1">IF(LOG入力!BH123&gt;0,"",IF(FI123=1,$Y123,""))</f>
        <v/>
      </c>
      <c r="FL123" s="6" t="str">
        <f ca="1">IF(LOG入力!BH123&gt;0,"",IF(COUNTIF($FJ$19:$FJ123,FJ123)=1,FJ123,""))</f>
        <v/>
      </c>
      <c r="FM123" s="6">
        <f ca="1">IF(LOG入力!BH123&gt;0,0,IF((FF123=1),IF(($FL123=""),0,1),0))</f>
        <v>0</v>
      </c>
      <c r="FN123" s="6" t="str">
        <f ca="1">IF(LOG入力!BH123&gt;0,"",IF(COUNTIF($FK$19:FK123,FK123)=1,FK123,""))</f>
        <v/>
      </c>
      <c r="FO123" s="72">
        <f ca="1">IF(LOG入力!BH123&gt;0,0,IF((FF123=1),IF(($FN123=""),0,1),0))</f>
        <v>0</v>
      </c>
      <c r="FP123" s="71">
        <f t="shared" ca="1" si="250"/>
        <v>0</v>
      </c>
      <c r="FQ123" s="6">
        <f t="shared" ca="1" si="251"/>
        <v>0</v>
      </c>
      <c r="FR123" s="6" t="str">
        <f t="shared" ca="1" si="252"/>
        <v/>
      </c>
      <c r="FS123" s="6">
        <f ca="1">IF(LOG入力!BH123&gt;0,0,IF(FQ123=0,0,(IF(COUNTIF($FR$19:FR123,FR123)=1,IF($FS$3="N",1,IF(EH123=1,1,0))))))</f>
        <v>0</v>
      </c>
      <c r="FT123" s="6" t="str">
        <f ca="1">IF(LOG入力!BH123&gt;0,"",IF(FS123=1,$X123,""))</f>
        <v/>
      </c>
      <c r="FU123" s="6" t="str">
        <f ca="1">IF(LOG入力!BH123&gt;0,"",IF(FS123=1,$Y123,""))</f>
        <v/>
      </c>
      <c r="FV123" s="6" t="str">
        <f ca="1">IF(LOG入力!BH123&gt;0,"",IF(COUNTIF($FT$19:$FT123,FT123)=1,FT123,""))</f>
        <v/>
      </c>
      <c r="FW123" s="6">
        <f ca="1">IF(LOG入力!BH123&gt;0,0,IF((FP123=1),IF(($FV123=""),0,1),0))</f>
        <v>0</v>
      </c>
      <c r="FX123" s="6" t="str">
        <f ca="1">IF(LOG入力!BH123&gt;0,"",IF(COUNTIF($FU$19:FU123,FU123)=1,FU123,""))</f>
        <v/>
      </c>
      <c r="FY123" s="72">
        <f ca="1">IF(LOG入力!BH123&gt;0,0,IF((FP123=1),IF(($FX123=""),0,1),0))</f>
        <v>0</v>
      </c>
      <c r="FZ123" s="71">
        <f t="shared" ca="1" si="253"/>
        <v>0</v>
      </c>
      <c r="GA123" s="6">
        <f t="shared" ca="1" si="254"/>
        <v>0</v>
      </c>
      <c r="GB123" s="6" t="str">
        <f t="shared" ca="1" si="255"/>
        <v/>
      </c>
      <c r="GC123" s="6">
        <f ca="1">IF(LOG入力!BH123&gt;0,0,IF(GA123=0,0,(IF(COUNTIF($GB$19:GB123,GB123)=1,IF($FS$3="N",1,IF(EH123=1,1,0))))))</f>
        <v>0</v>
      </c>
      <c r="GD123" s="6" t="str">
        <f ca="1">IF(LOG入力!BH123&gt;0,"",IF(GC123=1,$X123,""))</f>
        <v/>
      </c>
      <c r="GE123" s="6" t="str">
        <f ca="1">IF(LOG入力!BH123&gt;0,"",IF(GC123=1,$Y123,""))</f>
        <v/>
      </c>
      <c r="GF123" s="6" t="str">
        <f ca="1">IF(LOG入力!BH123&gt;0,"",IF(COUNTIF($GD$19:$GD123,GD123)=1,GD123,""))</f>
        <v/>
      </c>
      <c r="GG123" s="6">
        <f ca="1">IF(LOG入力!BH123&gt;0,0,IF((FZ123=1),IF(($GF123=""),0,1),0))</f>
        <v>0</v>
      </c>
      <c r="GH123" s="6" t="str">
        <f ca="1">IF(LOG入力!BH123&gt;0,"",IF(COUNTIF($GE$19:GE123,GE123)=1,GE123,""))</f>
        <v/>
      </c>
      <c r="GI123" s="72">
        <f ca="1">IF(LOG入力!BH123&gt;0,0,IF((FZ123=1),IF(($GH123=""),0,1),0))</f>
        <v>0</v>
      </c>
      <c r="GK123" s="455" t="str">
        <f ca="1">IF(V123=1,"",IF(LEN(LOG入力!AS123)=0,"",LOG入力!AS123))</f>
        <v/>
      </c>
      <c r="GL123" s="378" t="str">
        <f t="shared" ca="1" si="256"/>
        <v/>
      </c>
      <c r="GM123" s="378" t="str">
        <f t="shared" ca="1" si="257"/>
        <v/>
      </c>
      <c r="GN123" s="74" t="str">
        <f t="shared" ca="1" si="258"/>
        <v/>
      </c>
      <c r="GO123" s="74" t="str">
        <f t="shared" ca="1" si="259"/>
        <v/>
      </c>
      <c r="GQ123" s="74" t="str">
        <f t="shared" ca="1" si="260"/>
        <v/>
      </c>
      <c r="GR123" s="74" t="str">
        <f t="shared" ca="1" si="261"/>
        <v/>
      </c>
      <c r="GS123" s="74" t="str">
        <f t="shared" ca="1" si="262"/>
        <v/>
      </c>
      <c r="GT123" s="74" t="str">
        <f t="shared" ca="1" si="263"/>
        <v/>
      </c>
      <c r="GU123" s="74" t="str">
        <f t="shared" ca="1" si="264"/>
        <v/>
      </c>
      <c r="GV123" s="74" t="str">
        <f t="shared" ca="1" si="265"/>
        <v/>
      </c>
      <c r="GX123" s="74" t="str">
        <f t="shared" ca="1" si="266"/>
        <v/>
      </c>
      <c r="GY123" s="74" t="str">
        <f t="shared" ca="1" si="267"/>
        <v/>
      </c>
      <c r="GZ123" s="74" t="str">
        <f ca="1">IF(V123=1,"",IF(LOG入力!BH123&gt;0,0,IF(GY123=0,0,IF((VALUE((TYPE(VALUE(J123)))))=16,0,IF(VALUE(J123)&lt;60,1,IF(VALUE(J123)&lt;100,0,IF(VALUE(J123)&lt;600,2,0)))))))</f>
        <v/>
      </c>
      <c r="HA123" s="74" t="str">
        <f t="shared" ca="1" si="268"/>
        <v/>
      </c>
      <c r="HB123" s="74" t="str">
        <f ca="1">IF(V123=1,"",IF(LOG入力!BH123&gt;0,0,IF(HA123=0,0,IF((VALUE((TYPE(VALUE(L123)))))=16,0,IF(VALUE(L123)&lt;60,1,IF(VALUE(L123)&lt;100,0,IF(VALUE(L123)&lt;600,2,0)))))))</f>
        <v/>
      </c>
      <c r="HD123" s="74" t="str">
        <f t="shared" ca="1" si="269"/>
        <v/>
      </c>
      <c r="HF123" s="74" t="str">
        <f t="shared" ca="1" si="270"/>
        <v/>
      </c>
      <c r="HG123" s="74" t="str">
        <f t="shared" ca="1" si="271"/>
        <v/>
      </c>
      <c r="HH123" s="74" t="str">
        <f t="shared" ca="1" si="272"/>
        <v/>
      </c>
      <c r="HI123" s="74" t="str">
        <f t="shared" ca="1" si="273"/>
        <v/>
      </c>
      <c r="HJ123" s="74" t="str">
        <f t="shared" ca="1" si="274"/>
        <v/>
      </c>
      <c r="HK123" s="74" t="str">
        <f t="shared" ca="1" si="275"/>
        <v/>
      </c>
      <c r="HL123" s="74" t="str">
        <f t="shared" ca="1" si="276"/>
        <v/>
      </c>
      <c r="HM123" s="74" t="str">
        <f t="shared" ca="1" si="277"/>
        <v/>
      </c>
      <c r="HN123" s="74" t="str">
        <f t="shared" ca="1" si="278"/>
        <v/>
      </c>
      <c r="HO123" s="529" t="str">
        <f t="shared" ca="1" si="279"/>
        <v/>
      </c>
      <c r="HP123" s="74" t="str">
        <f t="shared" ca="1" si="280"/>
        <v/>
      </c>
      <c r="HQ123" s="74" t="str">
        <f t="shared" ca="1" si="281"/>
        <v/>
      </c>
      <c r="HR123" s="74" t="str">
        <f t="shared" ca="1" si="282"/>
        <v/>
      </c>
      <c r="HS123" s="74" t="str">
        <f t="shared" ca="1" si="283"/>
        <v/>
      </c>
      <c r="HT123" s="74" t="str">
        <f ca="1">IF(V123=1,"",IF(LOG入力!BH123&gt;0,0,IF(DV123=1,0,IF(N123="0",0,IF(SUM(HD123:HS123)&gt;0,1,0)))))</f>
        <v/>
      </c>
    </row>
    <row r="124" spans="1:228" x14ac:dyDescent="0.15">
      <c r="A124" s="5"/>
      <c r="B124" s="532" t="str">
        <f t="shared" ca="1" si="142"/>
        <v/>
      </c>
      <c r="C124" s="570" t="str">
        <f ca="1">LOG入力!AP124</f>
        <v/>
      </c>
      <c r="D124" s="534" t="str">
        <f ca="1">LOG入力!AQ124</f>
        <v/>
      </c>
      <c r="E124" s="570" t="str">
        <f ca="1">LOG入力!AR124</f>
        <v/>
      </c>
      <c r="F124" s="535" t="str">
        <f t="shared" ca="1" si="143"/>
        <v/>
      </c>
      <c r="G124" s="585" t="str">
        <f ca="1">LOG入力!AT124</f>
        <v/>
      </c>
      <c r="H124" s="542" t="str">
        <f ca="1">LOG入力!AU124</f>
        <v/>
      </c>
      <c r="I124" s="537" t="str">
        <f ca="1">LOG入力!AV124</f>
        <v/>
      </c>
      <c r="J124" s="577" t="str">
        <f ca="1">LOG入力!AW124</f>
        <v/>
      </c>
      <c r="K124" s="578" t="str">
        <f ca="1">LOG入力!BJ124</f>
        <v/>
      </c>
      <c r="L124" s="577" t="str">
        <f ca="1">LOG入力!AY124</f>
        <v/>
      </c>
      <c r="M124" s="545" t="str">
        <f ca="1">LOG入力!BK124</f>
        <v/>
      </c>
      <c r="N124" s="512" t="str">
        <f ca="1">IF(V124=1,"",IF(LOG入力!AJ124=1,"1",LOG入力!BA124))</f>
        <v/>
      </c>
      <c r="O124" s="538" t="str">
        <f ca="1">IF(V124=1,"",IF(LEN(LOG入力!O124)=0,"",LOG入力!O124))</f>
        <v/>
      </c>
      <c r="P124" s="291" t="str">
        <f ca="1">IF(V124=1,"",IF($AA$4=1,"",IF(LOG入力!BG124=1,"",CONCATENATE($ER124,$FB124,$FL124,$FV124,$GF124))))</f>
        <v/>
      </c>
      <c r="Q124" s="291" t="str">
        <f ca="1">IF(V124=1,"",IF($AA$4=1,"",IF(LOG入力!BG124=1,"",CONCATENATE($ET124,$FD124,$FN124,$FX124,$GH124))))</f>
        <v/>
      </c>
      <c r="R124" s="573" t="str">
        <f ca="1">IF(V124=1,"",IF($AA$4=1,"",IF(LOG入力!BH124&gt;0,0,AA124)))</f>
        <v/>
      </c>
      <c r="S124" s="293" t="str">
        <f t="shared" ca="1" si="144"/>
        <v/>
      </c>
      <c r="T124" s="681"/>
      <c r="U124" s="38"/>
      <c r="V124" s="196">
        <f ca="1">LOG入力!AN124</f>
        <v>1</v>
      </c>
      <c r="W124" s="38"/>
      <c r="X124" s="516" t="str">
        <f t="shared" ca="1" si="145"/>
        <v/>
      </c>
      <c r="Y124" s="515" t="str">
        <f t="shared" ca="1" si="146"/>
        <v/>
      </c>
      <c r="Z124" s="518" t="str">
        <f t="shared" ca="1" si="147"/>
        <v/>
      </c>
      <c r="AA124" s="574" t="str">
        <f t="shared" ca="1" si="148"/>
        <v/>
      </c>
      <c r="AC124" s="6" t="str">
        <f t="shared" ca="1" si="149"/>
        <v/>
      </c>
      <c r="AD124" s="6" t="str">
        <f t="shared" ca="1" si="150"/>
        <v/>
      </c>
      <c r="AE124" s="6" t="str">
        <f t="shared" ca="1" si="151"/>
        <v/>
      </c>
      <c r="AF124" s="6" t="str">
        <f t="shared" ca="1" si="152"/>
        <v/>
      </c>
      <c r="AG124" s="6" t="str">
        <f t="shared" ca="1" si="153"/>
        <v/>
      </c>
      <c r="AH124" s="6" t="str">
        <f t="shared" ca="1" si="154"/>
        <v/>
      </c>
      <c r="AI124" s="6" t="str">
        <f t="shared" ca="1" si="155"/>
        <v/>
      </c>
      <c r="AJ124" s="6" t="str">
        <f t="shared" ca="1" si="156"/>
        <v/>
      </c>
      <c r="AK124" s="6" t="str">
        <f t="shared" ca="1" si="157"/>
        <v/>
      </c>
      <c r="AL124" s="6" t="str">
        <f t="shared" ca="1" si="158"/>
        <v/>
      </c>
      <c r="AM124" s="6" t="str">
        <f t="shared" ca="1" si="159"/>
        <v/>
      </c>
      <c r="AN124" s="6" t="str">
        <f t="shared" ca="1" si="160"/>
        <v/>
      </c>
      <c r="AO124" s="6" t="str">
        <f t="shared" ca="1" si="161"/>
        <v/>
      </c>
      <c r="AP124" s="6" t="str">
        <f t="shared" ca="1" si="162"/>
        <v/>
      </c>
      <c r="AQ124" s="6" t="str">
        <f t="shared" ca="1" si="163"/>
        <v/>
      </c>
      <c r="AR124" s="6" t="str">
        <f t="shared" ca="1" si="164"/>
        <v/>
      </c>
      <c r="AS124" s="6" t="str">
        <f t="shared" ca="1" si="165"/>
        <v/>
      </c>
      <c r="AT124" s="6" t="str">
        <f t="shared" ca="1" si="166"/>
        <v/>
      </c>
      <c r="AU124" s="6" t="str">
        <f t="shared" ca="1" si="167"/>
        <v/>
      </c>
      <c r="AV124" s="6" t="str">
        <f t="shared" ca="1" si="168"/>
        <v/>
      </c>
      <c r="AW124" s="6" t="str">
        <f t="shared" ca="1" si="169"/>
        <v/>
      </c>
      <c r="AY124" s="6" t="str">
        <f t="shared" ca="1" si="170"/>
        <v/>
      </c>
      <c r="AZ124" s="6" t="str">
        <f t="shared" ca="1" si="171"/>
        <v/>
      </c>
      <c r="BA124" s="6" t="str">
        <f t="shared" ca="1" si="172"/>
        <v/>
      </c>
      <c r="BB124" s="6" t="str">
        <f t="shared" ca="1" si="173"/>
        <v/>
      </c>
      <c r="BC124" s="6" t="str">
        <f t="shared" ca="1" si="174"/>
        <v/>
      </c>
      <c r="BD124" s="6" t="str">
        <f t="shared" ca="1" si="175"/>
        <v/>
      </c>
      <c r="BE124" s="6" t="str">
        <f t="shared" ca="1" si="176"/>
        <v/>
      </c>
      <c r="BF124" s="6" t="str">
        <f t="shared" ca="1" si="177"/>
        <v/>
      </c>
      <c r="BG124" s="6" t="str">
        <f t="shared" ca="1" si="178"/>
        <v/>
      </c>
      <c r="BH124" s="6" t="str">
        <f t="shared" ca="1" si="179"/>
        <v/>
      </c>
      <c r="BI124" s="6" t="str">
        <f t="shared" ca="1" si="180"/>
        <v/>
      </c>
      <c r="BJ124" s="6" t="str">
        <f t="shared" ca="1" si="181"/>
        <v/>
      </c>
      <c r="BK124" s="6" t="str">
        <f t="shared" ca="1" si="182"/>
        <v/>
      </c>
      <c r="BL124" s="6" t="str">
        <f t="shared" ca="1" si="183"/>
        <v/>
      </c>
      <c r="BM124" s="6" t="str">
        <f t="shared" ca="1" si="184"/>
        <v/>
      </c>
      <c r="BN124" s="6" t="str">
        <f t="shared" ca="1" si="185"/>
        <v/>
      </c>
      <c r="BO124" s="6" t="str">
        <f t="shared" ca="1" si="186"/>
        <v/>
      </c>
      <c r="BP124" s="6" t="str">
        <f t="shared" ca="1" si="187"/>
        <v/>
      </c>
      <c r="BQ124" s="6" t="str">
        <f t="shared" ca="1" si="188"/>
        <v/>
      </c>
      <c r="BR124" s="6" t="str">
        <f t="shared" ca="1" si="189"/>
        <v/>
      </c>
      <c r="BS124" s="6" t="str">
        <f t="shared" ca="1" si="190"/>
        <v/>
      </c>
      <c r="BU124" s="6" t="str">
        <f t="shared" ca="1" si="191"/>
        <v/>
      </c>
      <c r="BW124" s="515" t="str">
        <f t="shared" ca="1" si="192"/>
        <v/>
      </c>
      <c r="BX124" s="515">
        <f t="shared" ca="1" si="193"/>
        <v>0</v>
      </c>
      <c r="BY124" s="515" t="str">
        <f t="shared" ca="1" si="194"/>
        <v/>
      </c>
      <c r="CA124" s="6">
        <f t="shared" ca="1" si="195"/>
        <v>1</v>
      </c>
      <c r="CC124" s="523" t="str">
        <f t="shared" ca="1" si="196"/>
        <v/>
      </c>
      <c r="CE124" s="6" t="str">
        <f t="shared" ca="1" si="197"/>
        <v/>
      </c>
      <c r="CG124" s="524" t="str">
        <f ca="1">IF(V124=1,"",IF($AA$4=1,"",IF(LOG入力!BH124&gt;0,"",IF(N124=0,"",IF(HT124=0,"","★")))))</f>
        <v/>
      </c>
      <c r="CI124" s="74" t="str">
        <f t="shared" ca="1" si="198"/>
        <v/>
      </c>
      <c r="CK124" s="525" t="str">
        <f ca="1">IF(V124=1,"",IF(LOG入力!BH124&gt;0,1,0))</f>
        <v/>
      </c>
      <c r="CL124" s="74" t="str">
        <f t="shared" ca="1" si="199"/>
        <v/>
      </c>
      <c r="CN124" s="74" t="str">
        <f t="shared" ca="1" si="200"/>
        <v/>
      </c>
      <c r="CO124" s="74" t="str">
        <f t="shared" ca="1" si="201"/>
        <v/>
      </c>
      <c r="CQ124" s="74" t="str">
        <f t="shared" ca="1" si="202"/>
        <v/>
      </c>
      <c r="CR124" s="74" t="str">
        <f t="shared" ca="1" si="203"/>
        <v/>
      </c>
      <c r="CS124" s="74" t="str">
        <f t="shared" ca="1" si="204"/>
        <v/>
      </c>
      <c r="CT124" s="74" t="str">
        <f t="shared" ca="1" si="205"/>
        <v/>
      </c>
      <c r="CU124" s="74" t="str">
        <f t="shared" ca="1" si="206"/>
        <v/>
      </c>
      <c r="CV124" s="74" t="str">
        <f t="shared" ca="1" si="207"/>
        <v/>
      </c>
      <c r="CW124" s="74" t="str">
        <f t="shared" ca="1" si="208"/>
        <v/>
      </c>
      <c r="CX124" s="74" t="str">
        <f t="shared" ca="1" si="209"/>
        <v/>
      </c>
      <c r="CY124" s="74" t="str">
        <f t="shared" ca="1" si="210"/>
        <v/>
      </c>
      <c r="CZ124" s="74" t="str">
        <f t="shared" ca="1" si="211"/>
        <v/>
      </c>
      <c r="DA124" s="74" t="str">
        <f t="shared" ca="1" si="212"/>
        <v/>
      </c>
      <c r="DB124" s="74" t="str">
        <f t="shared" ca="1" si="213"/>
        <v/>
      </c>
      <c r="DD124" s="74" t="str">
        <f t="shared" ca="1" si="214"/>
        <v/>
      </c>
      <c r="DE124" s="74" t="str">
        <f t="shared" ca="1" si="215"/>
        <v/>
      </c>
      <c r="DF124" s="74" t="str">
        <f t="shared" ca="1" si="216"/>
        <v/>
      </c>
      <c r="DG124" s="74" t="str">
        <f t="shared" ca="1" si="217"/>
        <v/>
      </c>
      <c r="DH124" s="74" t="str">
        <f t="shared" ca="1" si="218"/>
        <v/>
      </c>
      <c r="DI124" s="74" t="str">
        <f t="shared" ca="1" si="219"/>
        <v/>
      </c>
      <c r="DJ124" s="74" t="str">
        <f t="shared" ca="1" si="220"/>
        <v/>
      </c>
      <c r="DK124" s="74" t="str">
        <f t="shared" ca="1" si="221"/>
        <v/>
      </c>
      <c r="DL124" s="74" t="str">
        <f t="shared" ca="1" si="222"/>
        <v/>
      </c>
      <c r="DM124" s="74" t="str">
        <f t="shared" ca="1" si="223"/>
        <v/>
      </c>
      <c r="DN124" s="74" t="str">
        <f t="shared" ca="1" si="224"/>
        <v/>
      </c>
      <c r="DO124" s="74" t="str">
        <f t="shared" ca="1" si="225"/>
        <v/>
      </c>
      <c r="DQ124" s="74" t="str">
        <f t="shared" ca="1" si="226"/>
        <v/>
      </c>
      <c r="DS124" s="74" t="str">
        <f t="shared" ca="1" si="227"/>
        <v/>
      </c>
      <c r="DT124" s="74" t="str">
        <f t="shared" ca="1" si="228"/>
        <v/>
      </c>
      <c r="DV124" s="525" t="str">
        <f t="shared" ca="1" si="229"/>
        <v/>
      </c>
      <c r="DW124" s="74" t="str">
        <f t="shared" ca="1" si="230"/>
        <v/>
      </c>
      <c r="DX124" s="485" t="str">
        <f t="shared" ca="1" si="231"/>
        <v/>
      </c>
      <c r="DY124" s="74" t="str">
        <f t="shared" ca="1" si="232"/>
        <v/>
      </c>
      <c r="DZ124" s="74" t="str">
        <f t="shared" ca="1" si="233"/>
        <v/>
      </c>
      <c r="EA124" s="74" t="str">
        <f t="shared" ca="1" si="234"/>
        <v/>
      </c>
      <c r="EC124" s="74" t="str">
        <f t="shared" ca="1" si="235"/>
        <v/>
      </c>
      <c r="ED124" s="74" t="str">
        <f t="shared" ca="1" si="236"/>
        <v/>
      </c>
      <c r="EE124" s="74" t="str">
        <f t="shared" ca="1" si="237"/>
        <v/>
      </c>
      <c r="EG124" s="479" t="str">
        <f ca="1">IF(V124=1,"",IF(LOG入力!BH124&gt;0,0,IF(CG124="★",0,IF(R124=1,0,IF(N124=0,0,1)))))</f>
        <v/>
      </c>
      <c r="EH124" s="483" t="str">
        <f t="shared" ca="1" si="238"/>
        <v/>
      </c>
      <c r="EI124" s="483" t="str">
        <f t="shared" ca="1" si="239"/>
        <v/>
      </c>
      <c r="EJ124" s="483" t="str">
        <f t="shared" ca="1" si="240"/>
        <v/>
      </c>
      <c r="EL124" s="71">
        <f t="shared" ca="1" si="241"/>
        <v>0</v>
      </c>
      <c r="EM124" s="6">
        <f t="shared" ca="1" si="242"/>
        <v>0</v>
      </c>
      <c r="EN124" s="6" t="str">
        <f t="shared" ca="1" si="243"/>
        <v/>
      </c>
      <c r="EO124" s="6">
        <f ca="1">IF(LOG入力!BH124&gt;0,0,IF(EM124=0,0,(IF(COUNTIF($EN$19:EN124,EN124)=1,IF($FS$3="N",1,IF(EH124=1,1,0))))))</f>
        <v>0</v>
      </c>
      <c r="EP124" s="6" t="str">
        <f ca="1">IF(LOG入力!BH124&gt;0,"",IF(EO124=1,$X124,""))</f>
        <v/>
      </c>
      <c r="EQ124" s="6" t="str">
        <f ca="1">IF(LOG入力!BH124&gt;0,"",IF(EO124=1,$Y124,""))</f>
        <v/>
      </c>
      <c r="ER124" s="520" t="str">
        <f ca="1">IF(LOG入力!BH124&gt;0,"",IF(COUNTIF($EP$19:$EP124,EP124)=1,EP124,""))</f>
        <v/>
      </c>
      <c r="ES124" s="520">
        <f ca="1">IF(LOG入力!BH124&gt;0,0,IF((EL124=1),IF(($ER124=""),0,1),0))</f>
        <v>0</v>
      </c>
      <c r="ET124" s="520" t="str">
        <f ca="1">IF(LOG入力!BH124&gt;0,"",IF(COUNTIF($EQ$19:EQ124,EQ124)=1,EQ124,""))</f>
        <v/>
      </c>
      <c r="EU124" s="539">
        <f ca="1">IF(LOG入力!BH124&gt;0,0,IF((EL124=1),IF(($ET124=""),0,1),0))</f>
        <v>0</v>
      </c>
      <c r="EV124" s="71">
        <f t="shared" ca="1" si="244"/>
        <v>0</v>
      </c>
      <c r="EW124" s="6">
        <f t="shared" ca="1" si="245"/>
        <v>0</v>
      </c>
      <c r="EX124" s="6" t="str">
        <f t="shared" ca="1" si="246"/>
        <v/>
      </c>
      <c r="EY124" s="6">
        <f ca="1">IF(LOG入力!BH124&gt;0,0,IF(EW124=0,0,(IF(COUNTIF($EX$19:EX124,EX124)=1,IF($FS$3="N",1,IF(EH124=1,1,0))))))</f>
        <v>0</v>
      </c>
      <c r="EZ124" s="6" t="str">
        <f ca="1">IF(LOG入力!BH124&gt;0,"",IF(EY124=1,$X124,""))</f>
        <v/>
      </c>
      <c r="FA124" s="6" t="str">
        <f ca="1">IF(LOG入力!BH124&gt;0,"",IF(EY124=1,$Y124,""))</f>
        <v/>
      </c>
      <c r="FB124" s="6" t="str">
        <f ca="1">IF(LOG入力!BH124&gt;0,"",IF(COUNTIF($EZ$19:$EZ124,EZ124)=1,EZ124,""))</f>
        <v/>
      </c>
      <c r="FC124" s="6">
        <f ca="1">IF(LOG入力!BH124&gt;0,0,IF((EV124=1),IF(($FB124=""),0,1),0))</f>
        <v>0</v>
      </c>
      <c r="FD124" s="6" t="str">
        <f ca="1">IF(LOG入力!BH124&gt;0,"",IF(COUNTIF($FA$19:FA124,FA124)=1,FA124,""))</f>
        <v/>
      </c>
      <c r="FE124" s="72">
        <f ca="1">IF(LOG入力!BH124&gt;0,0,IF((EV124=1),IF(($FD124=""),0,1),0))</f>
        <v>0</v>
      </c>
      <c r="FF124" s="71">
        <f t="shared" ca="1" si="247"/>
        <v>0</v>
      </c>
      <c r="FG124" s="6">
        <f t="shared" ca="1" si="248"/>
        <v>0</v>
      </c>
      <c r="FH124" s="6" t="str">
        <f t="shared" ca="1" si="249"/>
        <v/>
      </c>
      <c r="FI124" s="6">
        <f ca="1">IF(LOG入力!BH124&gt;0,0,IF(FG124=0,0,(IF(COUNTIF($FH$19:FH124,FH124)=1,IF($FS$3="N",1,IF(EH124=1,1,0))))))</f>
        <v>0</v>
      </c>
      <c r="FJ124" s="6" t="str">
        <f ca="1">IF(LOG入力!BH124&gt;0,"",IF(FI124=1,$X124,""))</f>
        <v/>
      </c>
      <c r="FK124" s="6" t="str">
        <f ca="1">IF(LOG入力!BH124&gt;0,"",IF(FI124=1,$Y124,""))</f>
        <v/>
      </c>
      <c r="FL124" s="6" t="str">
        <f ca="1">IF(LOG入力!BH124&gt;0,"",IF(COUNTIF($FJ$19:$FJ124,FJ124)=1,FJ124,""))</f>
        <v/>
      </c>
      <c r="FM124" s="6">
        <f ca="1">IF(LOG入力!BH124&gt;0,0,IF((FF124=1),IF(($FL124=""),0,1),0))</f>
        <v>0</v>
      </c>
      <c r="FN124" s="6" t="str">
        <f ca="1">IF(LOG入力!BH124&gt;0,"",IF(COUNTIF($FK$19:FK124,FK124)=1,FK124,""))</f>
        <v/>
      </c>
      <c r="FO124" s="72">
        <f ca="1">IF(LOG入力!BH124&gt;0,0,IF((FF124=1),IF(($FN124=""),0,1),0))</f>
        <v>0</v>
      </c>
      <c r="FP124" s="71">
        <f t="shared" ca="1" si="250"/>
        <v>0</v>
      </c>
      <c r="FQ124" s="6">
        <f t="shared" ca="1" si="251"/>
        <v>0</v>
      </c>
      <c r="FR124" s="6" t="str">
        <f t="shared" ca="1" si="252"/>
        <v/>
      </c>
      <c r="FS124" s="6">
        <f ca="1">IF(LOG入力!BH124&gt;0,0,IF(FQ124=0,0,(IF(COUNTIF($FR$19:FR124,FR124)=1,IF($FS$3="N",1,IF(EH124=1,1,0))))))</f>
        <v>0</v>
      </c>
      <c r="FT124" s="6" t="str">
        <f ca="1">IF(LOG入力!BH124&gt;0,"",IF(FS124=1,$X124,""))</f>
        <v/>
      </c>
      <c r="FU124" s="6" t="str">
        <f ca="1">IF(LOG入力!BH124&gt;0,"",IF(FS124=1,$Y124,""))</f>
        <v/>
      </c>
      <c r="FV124" s="6" t="str">
        <f ca="1">IF(LOG入力!BH124&gt;0,"",IF(COUNTIF($FT$19:$FT124,FT124)=1,FT124,""))</f>
        <v/>
      </c>
      <c r="FW124" s="6">
        <f ca="1">IF(LOG入力!BH124&gt;0,0,IF((FP124=1),IF(($FV124=""),0,1),0))</f>
        <v>0</v>
      </c>
      <c r="FX124" s="6" t="str">
        <f ca="1">IF(LOG入力!BH124&gt;0,"",IF(COUNTIF($FU$19:FU124,FU124)=1,FU124,""))</f>
        <v/>
      </c>
      <c r="FY124" s="72">
        <f ca="1">IF(LOG入力!BH124&gt;0,0,IF((FP124=1),IF(($FX124=""),0,1),0))</f>
        <v>0</v>
      </c>
      <c r="FZ124" s="71">
        <f t="shared" ca="1" si="253"/>
        <v>0</v>
      </c>
      <c r="GA124" s="6">
        <f t="shared" ca="1" si="254"/>
        <v>0</v>
      </c>
      <c r="GB124" s="6" t="str">
        <f t="shared" ca="1" si="255"/>
        <v/>
      </c>
      <c r="GC124" s="6">
        <f ca="1">IF(LOG入力!BH124&gt;0,0,IF(GA124=0,0,(IF(COUNTIF($GB$19:GB124,GB124)=1,IF($FS$3="N",1,IF(EH124=1,1,0))))))</f>
        <v>0</v>
      </c>
      <c r="GD124" s="6" t="str">
        <f ca="1">IF(LOG入力!BH124&gt;0,"",IF(GC124=1,$X124,""))</f>
        <v/>
      </c>
      <c r="GE124" s="6" t="str">
        <f ca="1">IF(LOG入力!BH124&gt;0,"",IF(GC124=1,$Y124,""))</f>
        <v/>
      </c>
      <c r="GF124" s="6" t="str">
        <f ca="1">IF(LOG入力!BH124&gt;0,"",IF(COUNTIF($GD$19:$GD124,GD124)=1,GD124,""))</f>
        <v/>
      </c>
      <c r="GG124" s="6">
        <f ca="1">IF(LOG入力!BH124&gt;0,0,IF((FZ124=1),IF(($GF124=""),0,1),0))</f>
        <v>0</v>
      </c>
      <c r="GH124" s="6" t="str">
        <f ca="1">IF(LOG入力!BH124&gt;0,"",IF(COUNTIF($GE$19:GE124,GE124)=1,GE124,""))</f>
        <v/>
      </c>
      <c r="GI124" s="72">
        <f ca="1">IF(LOG入力!BH124&gt;0,0,IF((FZ124=1),IF(($GH124=""),0,1),0))</f>
        <v>0</v>
      </c>
      <c r="GK124" s="455" t="str">
        <f ca="1">IF(V124=1,"",IF(LEN(LOG入力!AS124)=0,"",LOG入力!AS124))</f>
        <v/>
      </c>
      <c r="GL124" s="378" t="str">
        <f t="shared" ca="1" si="256"/>
        <v/>
      </c>
      <c r="GM124" s="378" t="str">
        <f t="shared" ca="1" si="257"/>
        <v/>
      </c>
      <c r="GN124" s="74" t="str">
        <f t="shared" ca="1" si="258"/>
        <v/>
      </c>
      <c r="GO124" s="74" t="str">
        <f t="shared" ca="1" si="259"/>
        <v/>
      </c>
      <c r="GQ124" s="74" t="str">
        <f t="shared" ca="1" si="260"/>
        <v/>
      </c>
      <c r="GR124" s="74" t="str">
        <f t="shared" ca="1" si="261"/>
        <v/>
      </c>
      <c r="GS124" s="74" t="str">
        <f t="shared" ca="1" si="262"/>
        <v/>
      </c>
      <c r="GT124" s="74" t="str">
        <f t="shared" ca="1" si="263"/>
        <v/>
      </c>
      <c r="GU124" s="74" t="str">
        <f t="shared" ca="1" si="264"/>
        <v/>
      </c>
      <c r="GV124" s="74" t="str">
        <f t="shared" ca="1" si="265"/>
        <v/>
      </c>
      <c r="GX124" s="74" t="str">
        <f t="shared" ca="1" si="266"/>
        <v/>
      </c>
      <c r="GY124" s="74" t="str">
        <f t="shared" ca="1" si="267"/>
        <v/>
      </c>
      <c r="GZ124" s="74" t="str">
        <f ca="1">IF(V124=1,"",IF(LOG入力!BH124&gt;0,0,IF(GY124=0,0,IF((VALUE((TYPE(VALUE(J124)))))=16,0,IF(VALUE(J124)&lt;60,1,IF(VALUE(J124)&lt;100,0,IF(VALUE(J124)&lt;600,2,0)))))))</f>
        <v/>
      </c>
      <c r="HA124" s="74" t="str">
        <f t="shared" ca="1" si="268"/>
        <v/>
      </c>
      <c r="HB124" s="74" t="str">
        <f ca="1">IF(V124=1,"",IF(LOG入力!BH124&gt;0,0,IF(HA124=0,0,IF((VALUE((TYPE(VALUE(L124)))))=16,0,IF(VALUE(L124)&lt;60,1,IF(VALUE(L124)&lt;100,0,IF(VALUE(L124)&lt;600,2,0)))))))</f>
        <v/>
      </c>
      <c r="HD124" s="74" t="str">
        <f t="shared" ca="1" si="269"/>
        <v/>
      </c>
      <c r="HF124" s="74" t="str">
        <f t="shared" ca="1" si="270"/>
        <v/>
      </c>
      <c r="HG124" s="74" t="str">
        <f t="shared" ca="1" si="271"/>
        <v/>
      </c>
      <c r="HH124" s="74" t="str">
        <f t="shared" ca="1" si="272"/>
        <v/>
      </c>
      <c r="HI124" s="74" t="str">
        <f t="shared" ca="1" si="273"/>
        <v/>
      </c>
      <c r="HJ124" s="74" t="str">
        <f t="shared" ca="1" si="274"/>
        <v/>
      </c>
      <c r="HK124" s="74" t="str">
        <f t="shared" ca="1" si="275"/>
        <v/>
      </c>
      <c r="HL124" s="74" t="str">
        <f t="shared" ca="1" si="276"/>
        <v/>
      </c>
      <c r="HM124" s="74" t="str">
        <f t="shared" ca="1" si="277"/>
        <v/>
      </c>
      <c r="HN124" s="74" t="str">
        <f t="shared" ca="1" si="278"/>
        <v/>
      </c>
      <c r="HO124" s="529" t="str">
        <f t="shared" ca="1" si="279"/>
        <v/>
      </c>
      <c r="HP124" s="74" t="str">
        <f t="shared" ca="1" si="280"/>
        <v/>
      </c>
      <c r="HQ124" s="74" t="str">
        <f t="shared" ca="1" si="281"/>
        <v/>
      </c>
      <c r="HR124" s="74" t="str">
        <f t="shared" ca="1" si="282"/>
        <v/>
      </c>
      <c r="HS124" s="74" t="str">
        <f t="shared" ca="1" si="283"/>
        <v/>
      </c>
      <c r="HT124" s="74" t="str">
        <f ca="1">IF(V124=1,"",IF(LOG入力!BH124&gt;0,0,IF(DV124=1,0,IF(N124="0",0,IF(SUM(HD124:HS124)&gt;0,1,0)))))</f>
        <v/>
      </c>
    </row>
    <row r="125" spans="1:228" x14ac:dyDescent="0.15">
      <c r="A125" s="5"/>
      <c r="B125" s="592" t="str">
        <f t="shared" ca="1" si="142"/>
        <v/>
      </c>
      <c r="C125" s="561" t="str">
        <f ca="1">LOG入力!AP125</f>
        <v/>
      </c>
      <c r="D125" s="534" t="str">
        <f ca="1">LOG入力!AQ125</f>
        <v/>
      </c>
      <c r="E125" s="570" t="str">
        <f ca="1">LOG入力!AR125</f>
        <v/>
      </c>
      <c r="F125" s="535" t="str">
        <f t="shared" ca="1" si="143"/>
        <v/>
      </c>
      <c r="G125" s="585" t="str">
        <f ca="1">LOG入力!AT125</f>
        <v/>
      </c>
      <c r="H125" s="542" t="str">
        <f ca="1">LOG入力!AU125</f>
        <v/>
      </c>
      <c r="I125" s="537" t="str">
        <f ca="1">LOG入力!AV125</f>
        <v/>
      </c>
      <c r="J125" s="593" t="str">
        <f ca="1">LOG入力!AW125</f>
        <v/>
      </c>
      <c r="K125" s="578" t="str">
        <f ca="1">LOG入力!BJ125</f>
        <v/>
      </c>
      <c r="L125" s="593" t="str">
        <f ca="1">LOG入力!AY125</f>
        <v/>
      </c>
      <c r="M125" s="545" t="str">
        <f ca="1">LOG入力!BK125</f>
        <v/>
      </c>
      <c r="N125" s="512" t="str">
        <f ca="1">IF(V125=1,"",IF(LOG入力!AJ125=1,"1",LOG入力!BA125))</f>
        <v/>
      </c>
      <c r="O125" s="538" t="str">
        <f ca="1">IF(V125=1,"",IF(LEN(LOG入力!O125)=0,"",LOG入力!O125))</f>
        <v/>
      </c>
      <c r="P125" s="291" t="str">
        <f ca="1">IF(V125=1,"",IF($AA$4=1,"",IF(LOG入力!BG125=1,"",CONCATENATE($ER125,$FB125,$FL125,$FV125,$GF125))))</f>
        <v/>
      </c>
      <c r="Q125" s="291" t="str">
        <f ca="1">IF(V125=1,"",IF($AA$4=1,"",IF(LOG入力!BG125=1,"",CONCATENATE($ET125,$FD125,$FN125,$FX125,$GH125))))</f>
        <v/>
      </c>
      <c r="R125" s="573" t="str">
        <f ca="1">IF(V125=1,"",IF($AA$4=1,"",IF(LOG入力!BH125&gt;0,0,AA125)))</f>
        <v/>
      </c>
      <c r="S125" s="293" t="str">
        <f t="shared" ca="1" si="144"/>
        <v/>
      </c>
      <c r="T125" s="681"/>
      <c r="U125" s="38"/>
      <c r="V125" s="196">
        <f ca="1">LOG入力!AN125</f>
        <v>1</v>
      </c>
      <c r="W125" s="38"/>
      <c r="X125" s="516" t="str">
        <f t="shared" ca="1" si="145"/>
        <v/>
      </c>
      <c r="Y125" s="515" t="str">
        <f t="shared" ca="1" si="146"/>
        <v/>
      </c>
      <c r="Z125" s="518" t="str">
        <f t="shared" ca="1" si="147"/>
        <v/>
      </c>
      <c r="AA125" s="574" t="str">
        <f t="shared" ca="1" si="148"/>
        <v/>
      </c>
      <c r="AC125" s="6" t="str">
        <f t="shared" ca="1" si="149"/>
        <v/>
      </c>
      <c r="AD125" s="6" t="str">
        <f t="shared" ca="1" si="150"/>
        <v/>
      </c>
      <c r="AE125" s="6" t="str">
        <f t="shared" ca="1" si="151"/>
        <v/>
      </c>
      <c r="AF125" s="6" t="str">
        <f t="shared" ca="1" si="152"/>
        <v/>
      </c>
      <c r="AG125" s="6" t="str">
        <f t="shared" ca="1" si="153"/>
        <v/>
      </c>
      <c r="AH125" s="6" t="str">
        <f t="shared" ca="1" si="154"/>
        <v/>
      </c>
      <c r="AI125" s="6" t="str">
        <f t="shared" ca="1" si="155"/>
        <v/>
      </c>
      <c r="AJ125" s="6" t="str">
        <f t="shared" ca="1" si="156"/>
        <v/>
      </c>
      <c r="AK125" s="6" t="str">
        <f t="shared" ca="1" si="157"/>
        <v/>
      </c>
      <c r="AL125" s="6" t="str">
        <f t="shared" ca="1" si="158"/>
        <v/>
      </c>
      <c r="AM125" s="6" t="str">
        <f t="shared" ca="1" si="159"/>
        <v/>
      </c>
      <c r="AN125" s="6" t="str">
        <f t="shared" ca="1" si="160"/>
        <v/>
      </c>
      <c r="AO125" s="6" t="str">
        <f t="shared" ca="1" si="161"/>
        <v/>
      </c>
      <c r="AP125" s="6" t="str">
        <f t="shared" ca="1" si="162"/>
        <v/>
      </c>
      <c r="AQ125" s="6" t="str">
        <f t="shared" ca="1" si="163"/>
        <v/>
      </c>
      <c r="AR125" s="6" t="str">
        <f t="shared" ca="1" si="164"/>
        <v/>
      </c>
      <c r="AS125" s="6" t="str">
        <f t="shared" ca="1" si="165"/>
        <v/>
      </c>
      <c r="AT125" s="6" t="str">
        <f t="shared" ca="1" si="166"/>
        <v/>
      </c>
      <c r="AU125" s="6" t="str">
        <f t="shared" ca="1" si="167"/>
        <v/>
      </c>
      <c r="AV125" s="6" t="str">
        <f t="shared" ca="1" si="168"/>
        <v/>
      </c>
      <c r="AW125" s="6" t="str">
        <f t="shared" ca="1" si="169"/>
        <v/>
      </c>
      <c r="AY125" s="6" t="str">
        <f t="shared" ca="1" si="170"/>
        <v/>
      </c>
      <c r="AZ125" s="6" t="str">
        <f t="shared" ca="1" si="171"/>
        <v/>
      </c>
      <c r="BA125" s="6" t="str">
        <f t="shared" ca="1" si="172"/>
        <v/>
      </c>
      <c r="BB125" s="6" t="str">
        <f t="shared" ca="1" si="173"/>
        <v/>
      </c>
      <c r="BC125" s="6" t="str">
        <f t="shared" ca="1" si="174"/>
        <v/>
      </c>
      <c r="BD125" s="6" t="str">
        <f t="shared" ca="1" si="175"/>
        <v/>
      </c>
      <c r="BE125" s="6" t="str">
        <f t="shared" ca="1" si="176"/>
        <v/>
      </c>
      <c r="BF125" s="6" t="str">
        <f t="shared" ca="1" si="177"/>
        <v/>
      </c>
      <c r="BG125" s="6" t="str">
        <f t="shared" ca="1" si="178"/>
        <v/>
      </c>
      <c r="BH125" s="6" t="str">
        <f t="shared" ca="1" si="179"/>
        <v/>
      </c>
      <c r="BI125" s="6" t="str">
        <f t="shared" ca="1" si="180"/>
        <v/>
      </c>
      <c r="BJ125" s="6" t="str">
        <f t="shared" ca="1" si="181"/>
        <v/>
      </c>
      <c r="BK125" s="6" t="str">
        <f t="shared" ca="1" si="182"/>
        <v/>
      </c>
      <c r="BL125" s="6" t="str">
        <f t="shared" ca="1" si="183"/>
        <v/>
      </c>
      <c r="BM125" s="6" t="str">
        <f t="shared" ca="1" si="184"/>
        <v/>
      </c>
      <c r="BN125" s="6" t="str">
        <f t="shared" ca="1" si="185"/>
        <v/>
      </c>
      <c r="BO125" s="6" t="str">
        <f t="shared" ca="1" si="186"/>
        <v/>
      </c>
      <c r="BP125" s="6" t="str">
        <f t="shared" ca="1" si="187"/>
        <v/>
      </c>
      <c r="BQ125" s="6" t="str">
        <f t="shared" ca="1" si="188"/>
        <v/>
      </c>
      <c r="BR125" s="6" t="str">
        <f t="shared" ca="1" si="189"/>
        <v/>
      </c>
      <c r="BS125" s="6" t="str">
        <f t="shared" ca="1" si="190"/>
        <v/>
      </c>
      <c r="BU125" s="6" t="str">
        <f t="shared" ca="1" si="191"/>
        <v/>
      </c>
      <c r="BW125" s="515" t="str">
        <f t="shared" ca="1" si="192"/>
        <v/>
      </c>
      <c r="BX125" s="515">
        <f t="shared" ca="1" si="193"/>
        <v>0</v>
      </c>
      <c r="BY125" s="515" t="str">
        <f t="shared" ca="1" si="194"/>
        <v/>
      </c>
      <c r="CA125" s="6">
        <f t="shared" ca="1" si="195"/>
        <v>1</v>
      </c>
      <c r="CC125" s="523" t="str">
        <f t="shared" ca="1" si="196"/>
        <v/>
      </c>
      <c r="CE125" s="6" t="str">
        <f t="shared" ca="1" si="197"/>
        <v/>
      </c>
      <c r="CG125" s="524" t="str">
        <f ca="1">IF(V125=1,"",IF($AA$4=1,"",IF(LOG入力!BH125&gt;0,"",IF(N125=0,"",IF(HT125=0,"","★")))))</f>
        <v/>
      </c>
      <c r="CI125" s="74" t="str">
        <f t="shared" ca="1" si="198"/>
        <v/>
      </c>
      <c r="CK125" s="525" t="str">
        <f ca="1">IF(V125=1,"",IF(LOG入力!BH125&gt;0,1,0))</f>
        <v/>
      </c>
      <c r="CL125" s="74" t="str">
        <f t="shared" ca="1" si="199"/>
        <v/>
      </c>
      <c r="CN125" s="74" t="str">
        <f t="shared" ca="1" si="200"/>
        <v/>
      </c>
      <c r="CO125" s="74" t="str">
        <f t="shared" ca="1" si="201"/>
        <v/>
      </c>
      <c r="CQ125" s="74" t="str">
        <f t="shared" ca="1" si="202"/>
        <v/>
      </c>
      <c r="CR125" s="74" t="str">
        <f t="shared" ca="1" si="203"/>
        <v/>
      </c>
      <c r="CS125" s="74" t="str">
        <f t="shared" ca="1" si="204"/>
        <v/>
      </c>
      <c r="CT125" s="74" t="str">
        <f t="shared" ca="1" si="205"/>
        <v/>
      </c>
      <c r="CU125" s="74" t="str">
        <f t="shared" ca="1" si="206"/>
        <v/>
      </c>
      <c r="CV125" s="74" t="str">
        <f t="shared" ca="1" si="207"/>
        <v/>
      </c>
      <c r="CW125" s="74" t="str">
        <f t="shared" ca="1" si="208"/>
        <v/>
      </c>
      <c r="CX125" s="74" t="str">
        <f t="shared" ca="1" si="209"/>
        <v/>
      </c>
      <c r="CY125" s="74" t="str">
        <f t="shared" ca="1" si="210"/>
        <v/>
      </c>
      <c r="CZ125" s="74" t="str">
        <f t="shared" ca="1" si="211"/>
        <v/>
      </c>
      <c r="DA125" s="74" t="str">
        <f t="shared" ca="1" si="212"/>
        <v/>
      </c>
      <c r="DB125" s="74" t="str">
        <f t="shared" ca="1" si="213"/>
        <v/>
      </c>
      <c r="DD125" s="74" t="str">
        <f t="shared" ca="1" si="214"/>
        <v/>
      </c>
      <c r="DE125" s="74" t="str">
        <f t="shared" ca="1" si="215"/>
        <v/>
      </c>
      <c r="DF125" s="74" t="str">
        <f t="shared" ca="1" si="216"/>
        <v/>
      </c>
      <c r="DG125" s="74" t="str">
        <f t="shared" ca="1" si="217"/>
        <v/>
      </c>
      <c r="DH125" s="74" t="str">
        <f t="shared" ca="1" si="218"/>
        <v/>
      </c>
      <c r="DI125" s="74" t="str">
        <f t="shared" ca="1" si="219"/>
        <v/>
      </c>
      <c r="DJ125" s="74" t="str">
        <f t="shared" ca="1" si="220"/>
        <v/>
      </c>
      <c r="DK125" s="74" t="str">
        <f t="shared" ca="1" si="221"/>
        <v/>
      </c>
      <c r="DL125" s="74" t="str">
        <f t="shared" ca="1" si="222"/>
        <v/>
      </c>
      <c r="DM125" s="74" t="str">
        <f t="shared" ca="1" si="223"/>
        <v/>
      </c>
      <c r="DN125" s="74" t="str">
        <f t="shared" ca="1" si="224"/>
        <v/>
      </c>
      <c r="DO125" s="74" t="str">
        <f t="shared" ca="1" si="225"/>
        <v/>
      </c>
      <c r="DQ125" s="74" t="str">
        <f t="shared" ca="1" si="226"/>
        <v/>
      </c>
      <c r="DS125" s="74" t="str">
        <f t="shared" ca="1" si="227"/>
        <v/>
      </c>
      <c r="DT125" s="74" t="str">
        <f t="shared" ca="1" si="228"/>
        <v/>
      </c>
      <c r="DV125" s="525" t="str">
        <f t="shared" ca="1" si="229"/>
        <v/>
      </c>
      <c r="DW125" s="74" t="str">
        <f t="shared" ca="1" si="230"/>
        <v/>
      </c>
      <c r="DX125" s="485" t="str">
        <f t="shared" ca="1" si="231"/>
        <v/>
      </c>
      <c r="DY125" s="74" t="str">
        <f t="shared" ca="1" si="232"/>
        <v/>
      </c>
      <c r="DZ125" s="74" t="str">
        <f t="shared" ca="1" si="233"/>
        <v/>
      </c>
      <c r="EA125" s="74" t="str">
        <f t="shared" ca="1" si="234"/>
        <v/>
      </c>
      <c r="EC125" s="74" t="str">
        <f t="shared" ca="1" si="235"/>
        <v/>
      </c>
      <c r="ED125" s="74" t="str">
        <f t="shared" ca="1" si="236"/>
        <v/>
      </c>
      <c r="EE125" s="74" t="str">
        <f t="shared" ca="1" si="237"/>
        <v/>
      </c>
      <c r="EG125" s="479" t="str">
        <f ca="1">IF(V125=1,"",IF(LOG入力!BH125&gt;0,0,IF(CG125="★",0,IF(R125=1,0,IF(N125=0,0,1)))))</f>
        <v/>
      </c>
      <c r="EH125" s="483" t="str">
        <f t="shared" ca="1" si="238"/>
        <v/>
      </c>
      <c r="EI125" s="483" t="str">
        <f t="shared" ca="1" si="239"/>
        <v/>
      </c>
      <c r="EJ125" s="483" t="str">
        <f t="shared" ca="1" si="240"/>
        <v/>
      </c>
      <c r="EL125" s="71">
        <f t="shared" ca="1" si="241"/>
        <v>0</v>
      </c>
      <c r="EM125" s="6">
        <f t="shared" ca="1" si="242"/>
        <v>0</v>
      </c>
      <c r="EN125" s="6" t="str">
        <f t="shared" ca="1" si="243"/>
        <v/>
      </c>
      <c r="EO125" s="6">
        <f ca="1">IF(LOG入力!BH125&gt;0,0,IF(EM125=0,0,(IF(COUNTIF($EN$19:EN125,EN125)=1,IF($FS$3="N",1,IF(EH125=1,1,0))))))</f>
        <v>0</v>
      </c>
      <c r="EP125" s="6" t="str">
        <f ca="1">IF(LOG入力!BH125&gt;0,"",IF(EO125=1,$X125,""))</f>
        <v/>
      </c>
      <c r="EQ125" s="6" t="str">
        <f ca="1">IF(LOG入力!BH125&gt;0,"",IF(EO125=1,$Y125,""))</f>
        <v/>
      </c>
      <c r="ER125" s="520" t="str">
        <f ca="1">IF(LOG入力!BH125&gt;0,"",IF(COUNTIF($EP$19:$EP125,EP125)=1,EP125,""))</f>
        <v/>
      </c>
      <c r="ES125" s="520">
        <f ca="1">IF(LOG入力!BH125&gt;0,0,IF((EL125=1),IF(($ER125=""),0,1),0))</f>
        <v>0</v>
      </c>
      <c r="ET125" s="520" t="str">
        <f ca="1">IF(LOG入力!BH125&gt;0,"",IF(COUNTIF($EQ$19:EQ125,EQ125)=1,EQ125,""))</f>
        <v/>
      </c>
      <c r="EU125" s="539">
        <f ca="1">IF(LOG入力!BH125&gt;0,0,IF((EL125=1),IF(($ET125=""),0,1),0))</f>
        <v>0</v>
      </c>
      <c r="EV125" s="71">
        <f t="shared" ca="1" si="244"/>
        <v>0</v>
      </c>
      <c r="EW125" s="6">
        <f t="shared" ca="1" si="245"/>
        <v>0</v>
      </c>
      <c r="EX125" s="6" t="str">
        <f t="shared" ca="1" si="246"/>
        <v/>
      </c>
      <c r="EY125" s="6">
        <f ca="1">IF(LOG入力!BH125&gt;0,0,IF(EW125=0,0,(IF(COUNTIF($EX$19:EX125,EX125)=1,IF($FS$3="N",1,IF(EH125=1,1,0))))))</f>
        <v>0</v>
      </c>
      <c r="EZ125" s="6" t="str">
        <f ca="1">IF(LOG入力!BH125&gt;0,"",IF(EY125=1,$X125,""))</f>
        <v/>
      </c>
      <c r="FA125" s="6" t="str">
        <f ca="1">IF(LOG入力!BH125&gt;0,"",IF(EY125=1,$Y125,""))</f>
        <v/>
      </c>
      <c r="FB125" s="6" t="str">
        <f ca="1">IF(LOG入力!BH125&gt;0,"",IF(COUNTIF($EZ$19:$EZ125,EZ125)=1,EZ125,""))</f>
        <v/>
      </c>
      <c r="FC125" s="6">
        <f ca="1">IF(LOG入力!BH125&gt;0,0,IF((EV125=1),IF(($FB125=""),0,1),0))</f>
        <v>0</v>
      </c>
      <c r="FD125" s="6" t="str">
        <f ca="1">IF(LOG入力!BH125&gt;0,"",IF(COUNTIF($FA$19:FA125,FA125)=1,FA125,""))</f>
        <v/>
      </c>
      <c r="FE125" s="72">
        <f ca="1">IF(LOG入力!BH125&gt;0,0,IF((EV125=1),IF(($FD125=""),0,1),0))</f>
        <v>0</v>
      </c>
      <c r="FF125" s="71">
        <f t="shared" ca="1" si="247"/>
        <v>0</v>
      </c>
      <c r="FG125" s="6">
        <f t="shared" ca="1" si="248"/>
        <v>0</v>
      </c>
      <c r="FH125" s="6" t="str">
        <f t="shared" ca="1" si="249"/>
        <v/>
      </c>
      <c r="FI125" s="6">
        <f ca="1">IF(LOG入力!BH125&gt;0,0,IF(FG125=0,0,(IF(COUNTIF($FH$19:FH125,FH125)=1,IF($FS$3="N",1,IF(EH125=1,1,0))))))</f>
        <v>0</v>
      </c>
      <c r="FJ125" s="6" t="str">
        <f ca="1">IF(LOG入力!BH125&gt;0,"",IF(FI125=1,$X125,""))</f>
        <v/>
      </c>
      <c r="FK125" s="6" t="str">
        <f ca="1">IF(LOG入力!BH125&gt;0,"",IF(FI125=1,$Y125,""))</f>
        <v/>
      </c>
      <c r="FL125" s="6" t="str">
        <f ca="1">IF(LOG入力!BH125&gt;0,"",IF(COUNTIF($FJ$19:$FJ125,FJ125)=1,FJ125,""))</f>
        <v/>
      </c>
      <c r="FM125" s="6">
        <f ca="1">IF(LOG入力!BH125&gt;0,0,IF((FF125=1),IF(($FL125=""),0,1),0))</f>
        <v>0</v>
      </c>
      <c r="FN125" s="6" t="str">
        <f ca="1">IF(LOG入力!BH125&gt;0,"",IF(COUNTIF($FK$19:FK125,FK125)=1,FK125,""))</f>
        <v/>
      </c>
      <c r="FO125" s="72">
        <f ca="1">IF(LOG入力!BH125&gt;0,0,IF((FF125=1),IF(($FN125=""),0,1),0))</f>
        <v>0</v>
      </c>
      <c r="FP125" s="71">
        <f t="shared" ca="1" si="250"/>
        <v>0</v>
      </c>
      <c r="FQ125" s="6">
        <f t="shared" ca="1" si="251"/>
        <v>0</v>
      </c>
      <c r="FR125" s="6" t="str">
        <f t="shared" ca="1" si="252"/>
        <v/>
      </c>
      <c r="FS125" s="6">
        <f ca="1">IF(LOG入力!BH125&gt;0,0,IF(FQ125=0,0,(IF(COUNTIF($FR$19:FR125,FR125)=1,IF($FS$3="N",1,IF(EH125=1,1,0))))))</f>
        <v>0</v>
      </c>
      <c r="FT125" s="6" t="str">
        <f ca="1">IF(LOG入力!BH125&gt;0,"",IF(FS125=1,$X125,""))</f>
        <v/>
      </c>
      <c r="FU125" s="6" t="str">
        <f ca="1">IF(LOG入力!BH125&gt;0,"",IF(FS125=1,$Y125,""))</f>
        <v/>
      </c>
      <c r="FV125" s="6" t="str">
        <f ca="1">IF(LOG入力!BH125&gt;0,"",IF(COUNTIF($FT$19:$FT125,FT125)=1,FT125,""))</f>
        <v/>
      </c>
      <c r="FW125" s="6">
        <f ca="1">IF(LOG入力!BH125&gt;0,0,IF((FP125=1),IF(($FV125=""),0,1),0))</f>
        <v>0</v>
      </c>
      <c r="FX125" s="6" t="str">
        <f ca="1">IF(LOG入力!BH125&gt;0,"",IF(COUNTIF($FU$19:FU125,FU125)=1,FU125,""))</f>
        <v/>
      </c>
      <c r="FY125" s="72">
        <f ca="1">IF(LOG入力!BH125&gt;0,0,IF((FP125=1),IF(($FX125=""),0,1),0))</f>
        <v>0</v>
      </c>
      <c r="FZ125" s="71">
        <f t="shared" ca="1" si="253"/>
        <v>0</v>
      </c>
      <c r="GA125" s="6">
        <f t="shared" ca="1" si="254"/>
        <v>0</v>
      </c>
      <c r="GB125" s="6" t="str">
        <f t="shared" ca="1" si="255"/>
        <v/>
      </c>
      <c r="GC125" s="6">
        <f ca="1">IF(LOG入力!BH125&gt;0,0,IF(GA125=0,0,(IF(COUNTIF($GB$19:GB125,GB125)=1,IF($FS$3="N",1,IF(EH125=1,1,0))))))</f>
        <v>0</v>
      </c>
      <c r="GD125" s="6" t="str">
        <f ca="1">IF(LOG入力!BH125&gt;0,"",IF(GC125=1,$X125,""))</f>
        <v/>
      </c>
      <c r="GE125" s="6" t="str">
        <f ca="1">IF(LOG入力!BH125&gt;0,"",IF(GC125=1,$Y125,""))</f>
        <v/>
      </c>
      <c r="GF125" s="6" t="str">
        <f ca="1">IF(LOG入力!BH125&gt;0,"",IF(COUNTIF($GD$19:$GD125,GD125)=1,GD125,""))</f>
        <v/>
      </c>
      <c r="GG125" s="6">
        <f ca="1">IF(LOG入力!BH125&gt;0,0,IF((FZ125=1),IF(($GF125=""),0,1),0))</f>
        <v>0</v>
      </c>
      <c r="GH125" s="6" t="str">
        <f ca="1">IF(LOG入力!BH125&gt;0,"",IF(COUNTIF($GE$19:GE125,GE125)=1,GE125,""))</f>
        <v/>
      </c>
      <c r="GI125" s="72">
        <f ca="1">IF(LOG入力!BH125&gt;0,0,IF((FZ125=1),IF(($GH125=""),0,1),0))</f>
        <v>0</v>
      </c>
      <c r="GK125" s="455" t="str">
        <f ca="1">IF(V125=1,"",IF(LEN(LOG入力!AS125)=0,"",LOG入力!AS125))</f>
        <v/>
      </c>
      <c r="GL125" s="378" t="str">
        <f t="shared" ca="1" si="256"/>
        <v/>
      </c>
      <c r="GM125" s="378" t="str">
        <f t="shared" ca="1" si="257"/>
        <v/>
      </c>
      <c r="GN125" s="74" t="str">
        <f t="shared" ca="1" si="258"/>
        <v/>
      </c>
      <c r="GO125" s="74" t="str">
        <f t="shared" ca="1" si="259"/>
        <v/>
      </c>
      <c r="GQ125" s="74" t="str">
        <f t="shared" ca="1" si="260"/>
        <v/>
      </c>
      <c r="GR125" s="74" t="str">
        <f t="shared" ca="1" si="261"/>
        <v/>
      </c>
      <c r="GS125" s="74" t="str">
        <f t="shared" ca="1" si="262"/>
        <v/>
      </c>
      <c r="GT125" s="74" t="str">
        <f t="shared" ca="1" si="263"/>
        <v/>
      </c>
      <c r="GU125" s="74" t="str">
        <f t="shared" ca="1" si="264"/>
        <v/>
      </c>
      <c r="GV125" s="74" t="str">
        <f t="shared" ca="1" si="265"/>
        <v/>
      </c>
      <c r="GX125" s="74" t="str">
        <f t="shared" ca="1" si="266"/>
        <v/>
      </c>
      <c r="GY125" s="74" t="str">
        <f t="shared" ca="1" si="267"/>
        <v/>
      </c>
      <c r="GZ125" s="74" t="str">
        <f ca="1">IF(V125=1,"",IF(LOG入力!BH125&gt;0,0,IF(GY125=0,0,IF((VALUE((TYPE(VALUE(J125)))))=16,0,IF(VALUE(J125)&lt;60,1,IF(VALUE(J125)&lt;100,0,IF(VALUE(J125)&lt;600,2,0)))))))</f>
        <v/>
      </c>
      <c r="HA125" s="74" t="str">
        <f t="shared" ca="1" si="268"/>
        <v/>
      </c>
      <c r="HB125" s="74" t="str">
        <f ca="1">IF(V125=1,"",IF(LOG入力!BH125&gt;0,0,IF(HA125=0,0,IF((VALUE((TYPE(VALUE(L125)))))=16,0,IF(VALUE(L125)&lt;60,1,IF(VALUE(L125)&lt;100,0,IF(VALUE(L125)&lt;600,2,0)))))))</f>
        <v/>
      </c>
      <c r="HD125" s="74" t="str">
        <f t="shared" ca="1" si="269"/>
        <v/>
      </c>
      <c r="HF125" s="74" t="str">
        <f t="shared" ca="1" si="270"/>
        <v/>
      </c>
      <c r="HG125" s="74" t="str">
        <f t="shared" ca="1" si="271"/>
        <v/>
      </c>
      <c r="HH125" s="74" t="str">
        <f t="shared" ca="1" si="272"/>
        <v/>
      </c>
      <c r="HI125" s="74" t="str">
        <f t="shared" ca="1" si="273"/>
        <v/>
      </c>
      <c r="HJ125" s="74" t="str">
        <f t="shared" ca="1" si="274"/>
        <v/>
      </c>
      <c r="HK125" s="74" t="str">
        <f t="shared" ca="1" si="275"/>
        <v/>
      </c>
      <c r="HL125" s="74" t="str">
        <f t="shared" ca="1" si="276"/>
        <v/>
      </c>
      <c r="HM125" s="74" t="str">
        <f t="shared" ca="1" si="277"/>
        <v/>
      </c>
      <c r="HN125" s="74" t="str">
        <f t="shared" ca="1" si="278"/>
        <v/>
      </c>
      <c r="HO125" s="529" t="str">
        <f t="shared" ca="1" si="279"/>
        <v/>
      </c>
      <c r="HP125" s="74" t="str">
        <f t="shared" ca="1" si="280"/>
        <v/>
      </c>
      <c r="HQ125" s="74" t="str">
        <f t="shared" ca="1" si="281"/>
        <v/>
      </c>
      <c r="HR125" s="74" t="str">
        <f t="shared" ca="1" si="282"/>
        <v/>
      </c>
      <c r="HS125" s="74" t="str">
        <f t="shared" ca="1" si="283"/>
        <v/>
      </c>
      <c r="HT125" s="74" t="str">
        <f ca="1">IF(V125=1,"",IF(LOG入力!BH125&gt;0,0,IF(DV125=1,0,IF(N125="0",0,IF(SUM(HD125:HS125)&gt;0,1,0)))))</f>
        <v/>
      </c>
    </row>
    <row r="126" spans="1:228" x14ac:dyDescent="0.15">
      <c r="A126" s="5"/>
      <c r="B126" s="532" t="str">
        <f t="shared" ca="1" si="142"/>
        <v/>
      </c>
      <c r="C126" s="570" t="str">
        <f ca="1">LOG入力!AP126</f>
        <v/>
      </c>
      <c r="D126" s="534" t="str">
        <f ca="1">LOG入力!AQ126</f>
        <v/>
      </c>
      <c r="E126" s="570" t="str">
        <f ca="1">LOG入力!AR126</f>
        <v/>
      </c>
      <c r="F126" s="594" t="str">
        <f t="shared" ca="1" si="143"/>
        <v/>
      </c>
      <c r="G126" s="585" t="str">
        <f ca="1">LOG入力!AT126</f>
        <v/>
      </c>
      <c r="H126" s="537" t="str">
        <f ca="1">LOG入力!AU126</f>
        <v/>
      </c>
      <c r="I126" s="537" t="str">
        <f ca="1">LOG入力!AV126</f>
        <v/>
      </c>
      <c r="J126" s="593" t="str">
        <f ca="1">LOG入力!AW126</f>
        <v/>
      </c>
      <c r="K126" s="595" t="str">
        <f ca="1">LOG入力!BJ126</f>
        <v/>
      </c>
      <c r="L126" s="593" t="str">
        <f ca="1">LOG入力!AY126</f>
        <v/>
      </c>
      <c r="M126" s="545" t="str">
        <f ca="1">LOG入力!BK126</f>
        <v/>
      </c>
      <c r="N126" s="512" t="str">
        <f ca="1">IF(V126=1,"",IF(LOG入力!AJ126=1,"1",LOG入力!BA126))</f>
        <v/>
      </c>
      <c r="O126" s="538" t="str">
        <f ca="1">IF(V126=1,"",IF(LEN(LOG入力!O126)=0,"",LOG入力!O126))</f>
        <v/>
      </c>
      <c r="P126" s="291" t="str">
        <f ca="1">IF(V126=1,"",IF($AA$4=1,"",IF(LOG入力!BG126=1,"",CONCATENATE($ER126,$FB126,$FL126,$FV126,$GF126))))</f>
        <v/>
      </c>
      <c r="Q126" s="291" t="str">
        <f ca="1">IF(V126=1,"",IF($AA$4=1,"",IF(LOG入力!BG126=1,"",CONCATENATE($ET126,$FD126,$FN126,$FX126,$GH126))))</f>
        <v/>
      </c>
      <c r="R126" s="573" t="str">
        <f ca="1">IF(V126=1,"",IF($AA$4=1,"",IF(LOG入力!BH126&gt;0,0,AA126)))</f>
        <v/>
      </c>
      <c r="S126" s="293" t="str">
        <f t="shared" ca="1" si="144"/>
        <v/>
      </c>
      <c r="T126" s="681"/>
      <c r="U126" s="38"/>
      <c r="V126" s="196">
        <f ca="1">LOG入力!AN126</f>
        <v>1</v>
      </c>
      <c r="W126" s="38"/>
      <c r="X126" s="516" t="str">
        <f t="shared" ca="1" si="145"/>
        <v/>
      </c>
      <c r="Y126" s="515" t="str">
        <f t="shared" ca="1" si="146"/>
        <v/>
      </c>
      <c r="Z126" s="518" t="str">
        <f t="shared" ca="1" si="147"/>
        <v/>
      </c>
      <c r="AA126" s="574" t="str">
        <f t="shared" ca="1" si="148"/>
        <v/>
      </c>
      <c r="AC126" s="6" t="str">
        <f t="shared" ca="1" si="149"/>
        <v/>
      </c>
      <c r="AD126" s="6" t="str">
        <f t="shared" ca="1" si="150"/>
        <v/>
      </c>
      <c r="AE126" s="6" t="str">
        <f t="shared" ca="1" si="151"/>
        <v/>
      </c>
      <c r="AF126" s="6" t="str">
        <f t="shared" ca="1" si="152"/>
        <v/>
      </c>
      <c r="AG126" s="6" t="str">
        <f t="shared" ca="1" si="153"/>
        <v/>
      </c>
      <c r="AH126" s="6" t="str">
        <f t="shared" ca="1" si="154"/>
        <v/>
      </c>
      <c r="AI126" s="6" t="str">
        <f t="shared" ca="1" si="155"/>
        <v/>
      </c>
      <c r="AJ126" s="6" t="str">
        <f t="shared" ca="1" si="156"/>
        <v/>
      </c>
      <c r="AK126" s="6" t="str">
        <f t="shared" ca="1" si="157"/>
        <v/>
      </c>
      <c r="AL126" s="6" t="str">
        <f t="shared" ca="1" si="158"/>
        <v/>
      </c>
      <c r="AM126" s="6" t="str">
        <f t="shared" ca="1" si="159"/>
        <v/>
      </c>
      <c r="AN126" s="6" t="str">
        <f t="shared" ca="1" si="160"/>
        <v/>
      </c>
      <c r="AO126" s="6" t="str">
        <f t="shared" ca="1" si="161"/>
        <v/>
      </c>
      <c r="AP126" s="6" t="str">
        <f t="shared" ca="1" si="162"/>
        <v/>
      </c>
      <c r="AQ126" s="6" t="str">
        <f t="shared" ca="1" si="163"/>
        <v/>
      </c>
      <c r="AR126" s="6" t="str">
        <f t="shared" ca="1" si="164"/>
        <v/>
      </c>
      <c r="AS126" s="6" t="str">
        <f t="shared" ca="1" si="165"/>
        <v/>
      </c>
      <c r="AT126" s="6" t="str">
        <f t="shared" ca="1" si="166"/>
        <v/>
      </c>
      <c r="AU126" s="6" t="str">
        <f t="shared" ca="1" si="167"/>
        <v/>
      </c>
      <c r="AV126" s="6" t="str">
        <f t="shared" ca="1" si="168"/>
        <v/>
      </c>
      <c r="AW126" s="6" t="str">
        <f t="shared" ca="1" si="169"/>
        <v/>
      </c>
      <c r="AY126" s="6" t="str">
        <f t="shared" ca="1" si="170"/>
        <v/>
      </c>
      <c r="AZ126" s="6" t="str">
        <f t="shared" ca="1" si="171"/>
        <v/>
      </c>
      <c r="BA126" s="6" t="str">
        <f t="shared" ca="1" si="172"/>
        <v/>
      </c>
      <c r="BB126" s="6" t="str">
        <f t="shared" ca="1" si="173"/>
        <v/>
      </c>
      <c r="BC126" s="6" t="str">
        <f t="shared" ca="1" si="174"/>
        <v/>
      </c>
      <c r="BD126" s="6" t="str">
        <f t="shared" ca="1" si="175"/>
        <v/>
      </c>
      <c r="BE126" s="6" t="str">
        <f t="shared" ca="1" si="176"/>
        <v/>
      </c>
      <c r="BF126" s="6" t="str">
        <f t="shared" ca="1" si="177"/>
        <v/>
      </c>
      <c r="BG126" s="6" t="str">
        <f t="shared" ca="1" si="178"/>
        <v/>
      </c>
      <c r="BH126" s="6" t="str">
        <f t="shared" ca="1" si="179"/>
        <v/>
      </c>
      <c r="BI126" s="6" t="str">
        <f t="shared" ca="1" si="180"/>
        <v/>
      </c>
      <c r="BJ126" s="6" t="str">
        <f t="shared" ca="1" si="181"/>
        <v/>
      </c>
      <c r="BK126" s="6" t="str">
        <f t="shared" ca="1" si="182"/>
        <v/>
      </c>
      <c r="BL126" s="6" t="str">
        <f t="shared" ca="1" si="183"/>
        <v/>
      </c>
      <c r="BM126" s="6" t="str">
        <f t="shared" ca="1" si="184"/>
        <v/>
      </c>
      <c r="BN126" s="6" t="str">
        <f t="shared" ca="1" si="185"/>
        <v/>
      </c>
      <c r="BO126" s="6" t="str">
        <f t="shared" ca="1" si="186"/>
        <v/>
      </c>
      <c r="BP126" s="6" t="str">
        <f t="shared" ca="1" si="187"/>
        <v/>
      </c>
      <c r="BQ126" s="6" t="str">
        <f t="shared" ca="1" si="188"/>
        <v/>
      </c>
      <c r="BR126" s="6" t="str">
        <f t="shared" ca="1" si="189"/>
        <v/>
      </c>
      <c r="BS126" s="6" t="str">
        <f t="shared" ca="1" si="190"/>
        <v/>
      </c>
      <c r="BU126" s="6" t="str">
        <f t="shared" ca="1" si="191"/>
        <v/>
      </c>
      <c r="BW126" s="515" t="str">
        <f t="shared" ca="1" si="192"/>
        <v/>
      </c>
      <c r="BX126" s="515">
        <f t="shared" ca="1" si="193"/>
        <v>0</v>
      </c>
      <c r="BY126" s="515" t="str">
        <f t="shared" ca="1" si="194"/>
        <v/>
      </c>
      <c r="CA126" s="6">
        <f t="shared" ca="1" si="195"/>
        <v>1</v>
      </c>
      <c r="CC126" s="523" t="str">
        <f t="shared" ca="1" si="196"/>
        <v/>
      </c>
      <c r="CE126" s="6" t="str">
        <f t="shared" ca="1" si="197"/>
        <v/>
      </c>
      <c r="CG126" s="524" t="str">
        <f ca="1">IF(V126=1,"",IF($AA$4=1,"",IF(LOG入力!BH126&gt;0,"",IF(N126=0,"",IF(HT126=0,"","★")))))</f>
        <v/>
      </c>
      <c r="CI126" s="74" t="str">
        <f t="shared" ca="1" si="198"/>
        <v/>
      </c>
      <c r="CK126" s="525" t="str">
        <f ca="1">IF(V126=1,"",IF(LOG入力!BH126&gt;0,1,0))</f>
        <v/>
      </c>
      <c r="CL126" s="74" t="str">
        <f t="shared" ca="1" si="199"/>
        <v/>
      </c>
      <c r="CN126" s="74" t="str">
        <f t="shared" ca="1" si="200"/>
        <v/>
      </c>
      <c r="CO126" s="74" t="str">
        <f t="shared" ca="1" si="201"/>
        <v/>
      </c>
      <c r="CQ126" s="74" t="str">
        <f t="shared" ca="1" si="202"/>
        <v/>
      </c>
      <c r="CR126" s="74" t="str">
        <f t="shared" ca="1" si="203"/>
        <v/>
      </c>
      <c r="CS126" s="74" t="str">
        <f t="shared" ca="1" si="204"/>
        <v/>
      </c>
      <c r="CT126" s="74" t="str">
        <f t="shared" ca="1" si="205"/>
        <v/>
      </c>
      <c r="CU126" s="74" t="str">
        <f t="shared" ca="1" si="206"/>
        <v/>
      </c>
      <c r="CV126" s="74" t="str">
        <f t="shared" ca="1" si="207"/>
        <v/>
      </c>
      <c r="CW126" s="74" t="str">
        <f t="shared" ca="1" si="208"/>
        <v/>
      </c>
      <c r="CX126" s="74" t="str">
        <f t="shared" ca="1" si="209"/>
        <v/>
      </c>
      <c r="CY126" s="74" t="str">
        <f t="shared" ca="1" si="210"/>
        <v/>
      </c>
      <c r="CZ126" s="74" t="str">
        <f t="shared" ca="1" si="211"/>
        <v/>
      </c>
      <c r="DA126" s="74" t="str">
        <f t="shared" ca="1" si="212"/>
        <v/>
      </c>
      <c r="DB126" s="74" t="str">
        <f t="shared" ca="1" si="213"/>
        <v/>
      </c>
      <c r="DD126" s="74" t="str">
        <f t="shared" ca="1" si="214"/>
        <v/>
      </c>
      <c r="DE126" s="74" t="str">
        <f t="shared" ca="1" si="215"/>
        <v/>
      </c>
      <c r="DF126" s="74" t="str">
        <f t="shared" ca="1" si="216"/>
        <v/>
      </c>
      <c r="DG126" s="74" t="str">
        <f t="shared" ca="1" si="217"/>
        <v/>
      </c>
      <c r="DH126" s="74" t="str">
        <f t="shared" ca="1" si="218"/>
        <v/>
      </c>
      <c r="DI126" s="74" t="str">
        <f t="shared" ca="1" si="219"/>
        <v/>
      </c>
      <c r="DJ126" s="74" t="str">
        <f t="shared" ca="1" si="220"/>
        <v/>
      </c>
      <c r="DK126" s="74" t="str">
        <f t="shared" ca="1" si="221"/>
        <v/>
      </c>
      <c r="DL126" s="74" t="str">
        <f t="shared" ca="1" si="222"/>
        <v/>
      </c>
      <c r="DM126" s="74" t="str">
        <f t="shared" ca="1" si="223"/>
        <v/>
      </c>
      <c r="DN126" s="74" t="str">
        <f t="shared" ca="1" si="224"/>
        <v/>
      </c>
      <c r="DO126" s="74" t="str">
        <f t="shared" ca="1" si="225"/>
        <v/>
      </c>
      <c r="DQ126" s="74" t="str">
        <f t="shared" ca="1" si="226"/>
        <v/>
      </c>
      <c r="DS126" s="74" t="str">
        <f t="shared" ca="1" si="227"/>
        <v/>
      </c>
      <c r="DT126" s="74" t="str">
        <f t="shared" ca="1" si="228"/>
        <v/>
      </c>
      <c r="DV126" s="525" t="str">
        <f t="shared" ca="1" si="229"/>
        <v/>
      </c>
      <c r="DW126" s="74" t="str">
        <f t="shared" ca="1" si="230"/>
        <v/>
      </c>
      <c r="DX126" s="485" t="str">
        <f t="shared" ca="1" si="231"/>
        <v/>
      </c>
      <c r="DY126" s="74" t="str">
        <f t="shared" ca="1" si="232"/>
        <v/>
      </c>
      <c r="DZ126" s="74" t="str">
        <f t="shared" ca="1" si="233"/>
        <v/>
      </c>
      <c r="EA126" s="74" t="str">
        <f t="shared" ca="1" si="234"/>
        <v/>
      </c>
      <c r="EC126" s="74" t="str">
        <f t="shared" ca="1" si="235"/>
        <v/>
      </c>
      <c r="ED126" s="74" t="str">
        <f t="shared" ca="1" si="236"/>
        <v/>
      </c>
      <c r="EE126" s="74" t="str">
        <f t="shared" ca="1" si="237"/>
        <v/>
      </c>
      <c r="EG126" s="479" t="str">
        <f ca="1">IF(V126=1,"",IF(LOG入力!BH126&gt;0,0,IF(CG126="★",0,IF(R126=1,0,IF(N126=0,0,1)))))</f>
        <v/>
      </c>
      <c r="EH126" s="483" t="str">
        <f t="shared" ca="1" si="238"/>
        <v/>
      </c>
      <c r="EI126" s="483" t="str">
        <f t="shared" ca="1" si="239"/>
        <v/>
      </c>
      <c r="EJ126" s="483" t="str">
        <f t="shared" ca="1" si="240"/>
        <v/>
      </c>
      <c r="EL126" s="71">
        <f t="shared" ca="1" si="241"/>
        <v>0</v>
      </c>
      <c r="EM126" s="6">
        <f t="shared" ca="1" si="242"/>
        <v>0</v>
      </c>
      <c r="EN126" s="6" t="str">
        <f t="shared" ca="1" si="243"/>
        <v/>
      </c>
      <c r="EO126" s="6">
        <f ca="1">IF(LOG入力!BH126&gt;0,0,IF(EM126=0,0,(IF(COUNTIF($EN$19:EN126,EN126)=1,IF($FS$3="N",1,IF(EH126=1,1,0))))))</f>
        <v>0</v>
      </c>
      <c r="EP126" s="6" t="str">
        <f ca="1">IF(LOG入力!BH126&gt;0,"",IF(EO126=1,$X126,""))</f>
        <v/>
      </c>
      <c r="EQ126" s="6" t="str">
        <f ca="1">IF(LOG入力!BH126&gt;0,"",IF(EO126=1,$Y126,""))</f>
        <v/>
      </c>
      <c r="ER126" s="520" t="str">
        <f ca="1">IF(LOG入力!BH126&gt;0,"",IF(COUNTIF($EP$19:$EP126,EP126)=1,EP126,""))</f>
        <v/>
      </c>
      <c r="ES126" s="520">
        <f ca="1">IF(LOG入力!BH126&gt;0,0,IF((EL126=1),IF(($ER126=""),0,1),0))</f>
        <v>0</v>
      </c>
      <c r="ET126" s="520" t="str">
        <f ca="1">IF(LOG入力!BH126&gt;0,"",IF(COUNTIF($EQ$19:EQ126,EQ126)=1,EQ126,""))</f>
        <v/>
      </c>
      <c r="EU126" s="539">
        <f ca="1">IF(LOG入力!BH126&gt;0,0,IF((EL126=1),IF(($ET126=""),0,1),0))</f>
        <v>0</v>
      </c>
      <c r="EV126" s="71">
        <f t="shared" ca="1" si="244"/>
        <v>0</v>
      </c>
      <c r="EW126" s="6">
        <f t="shared" ca="1" si="245"/>
        <v>0</v>
      </c>
      <c r="EX126" s="6" t="str">
        <f t="shared" ca="1" si="246"/>
        <v/>
      </c>
      <c r="EY126" s="6">
        <f ca="1">IF(LOG入力!BH126&gt;0,0,IF(EW126=0,0,(IF(COUNTIF($EX$19:EX126,EX126)=1,IF($FS$3="N",1,IF(EH126=1,1,0))))))</f>
        <v>0</v>
      </c>
      <c r="EZ126" s="6" t="str">
        <f ca="1">IF(LOG入力!BH126&gt;0,"",IF(EY126=1,$X126,""))</f>
        <v/>
      </c>
      <c r="FA126" s="6" t="str">
        <f ca="1">IF(LOG入力!BH126&gt;0,"",IF(EY126=1,$Y126,""))</f>
        <v/>
      </c>
      <c r="FB126" s="6" t="str">
        <f ca="1">IF(LOG入力!BH126&gt;0,"",IF(COUNTIF($EZ$19:$EZ126,EZ126)=1,EZ126,""))</f>
        <v/>
      </c>
      <c r="FC126" s="6">
        <f ca="1">IF(LOG入力!BH126&gt;0,0,IF((EV126=1),IF(($FB126=""),0,1),0))</f>
        <v>0</v>
      </c>
      <c r="FD126" s="6" t="str">
        <f ca="1">IF(LOG入力!BH126&gt;0,"",IF(COUNTIF($FA$19:FA126,FA126)=1,FA126,""))</f>
        <v/>
      </c>
      <c r="FE126" s="72">
        <f ca="1">IF(LOG入力!BH126&gt;0,0,IF((EV126=1),IF(($FD126=""),0,1),0))</f>
        <v>0</v>
      </c>
      <c r="FF126" s="71">
        <f t="shared" ca="1" si="247"/>
        <v>0</v>
      </c>
      <c r="FG126" s="6">
        <f t="shared" ca="1" si="248"/>
        <v>0</v>
      </c>
      <c r="FH126" s="6" t="str">
        <f t="shared" ca="1" si="249"/>
        <v/>
      </c>
      <c r="FI126" s="6">
        <f ca="1">IF(LOG入力!BH126&gt;0,0,IF(FG126=0,0,(IF(COUNTIF($FH$19:FH126,FH126)=1,IF($FS$3="N",1,IF(EH126=1,1,0))))))</f>
        <v>0</v>
      </c>
      <c r="FJ126" s="6" t="str">
        <f ca="1">IF(LOG入力!BH126&gt;0,"",IF(FI126=1,$X126,""))</f>
        <v/>
      </c>
      <c r="FK126" s="6" t="str">
        <f ca="1">IF(LOG入力!BH126&gt;0,"",IF(FI126=1,$Y126,""))</f>
        <v/>
      </c>
      <c r="FL126" s="6" t="str">
        <f ca="1">IF(LOG入力!BH126&gt;0,"",IF(COUNTIF($FJ$19:$FJ126,FJ126)=1,FJ126,""))</f>
        <v/>
      </c>
      <c r="FM126" s="6">
        <f ca="1">IF(LOG入力!BH126&gt;0,0,IF((FF126=1),IF(($FL126=""),0,1),0))</f>
        <v>0</v>
      </c>
      <c r="FN126" s="6" t="str">
        <f ca="1">IF(LOG入力!BH126&gt;0,"",IF(COUNTIF($FK$19:FK126,FK126)=1,FK126,""))</f>
        <v/>
      </c>
      <c r="FO126" s="72">
        <f ca="1">IF(LOG入力!BH126&gt;0,0,IF((FF126=1),IF(($FN126=""),0,1),0))</f>
        <v>0</v>
      </c>
      <c r="FP126" s="71">
        <f t="shared" ca="1" si="250"/>
        <v>0</v>
      </c>
      <c r="FQ126" s="6">
        <f t="shared" ca="1" si="251"/>
        <v>0</v>
      </c>
      <c r="FR126" s="6" t="str">
        <f t="shared" ca="1" si="252"/>
        <v/>
      </c>
      <c r="FS126" s="6">
        <f ca="1">IF(LOG入力!BH126&gt;0,0,IF(FQ126=0,0,(IF(COUNTIF($FR$19:FR126,FR126)=1,IF($FS$3="N",1,IF(EH126=1,1,0))))))</f>
        <v>0</v>
      </c>
      <c r="FT126" s="6" t="str">
        <f ca="1">IF(LOG入力!BH126&gt;0,"",IF(FS126=1,$X126,""))</f>
        <v/>
      </c>
      <c r="FU126" s="6" t="str">
        <f ca="1">IF(LOG入力!BH126&gt;0,"",IF(FS126=1,$Y126,""))</f>
        <v/>
      </c>
      <c r="FV126" s="6" t="str">
        <f ca="1">IF(LOG入力!BH126&gt;0,"",IF(COUNTIF($FT$19:$FT126,FT126)=1,FT126,""))</f>
        <v/>
      </c>
      <c r="FW126" s="6">
        <f ca="1">IF(LOG入力!BH126&gt;0,0,IF((FP126=1),IF(($FV126=""),0,1),0))</f>
        <v>0</v>
      </c>
      <c r="FX126" s="6" t="str">
        <f ca="1">IF(LOG入力!BH126&gt;0,"",IF(COUNTIF($FU$19:FU126,FU126)=1,FU126,""))</f>
        <v/>
      </c>
      <c r="FY126" s="72">
        <f ca="1">IF(LOG入力!BH126&gt;0,0,IF((FP126=1),IF(($FX126=""),0,1),0))</f>
        <v>0</v>
      </c>
      <c r="FZ126" s="71">
        <f t="shared" ca="1" si="253"/>
        <v>0</v>
      </c>
      <c r="GA126" s="6">
        <f t="shared" ca="1" si="254"/>
        <v>0</v>
      </c>
      <c r="GB126" s="6" t="str">
        <f t="shared" ca="1" si="255"/>
        <v/>
      </c>
      <c r="GC126" s="6">
        <f ca="1">IF(LOG入力!BH126&gt;0,0,IF(GA126=0,0,(IF(COUNTIF($GB$19:GB126,GB126)=1,IF($FS$3="N",1,IF(EH126=1,1,0))))))</f>
        <v>0</v>
      </c>
      <c r="GD126" s="6" t="str">
        <f ca="1">IF(LOG入力!BH126&gt;0,"",IF(GC126=1,$X126,""))</f>
        <v/>
      </c>
      <c r="GE126" s="6" t="str">
        <f ca="1">IF(LOG入力!BH126&gt;0,"",IF(GC126=1,$Y126,""))</f>
        <v/>
      </c>
      <c r="GF126" s="6" t="str">
        <f ca="1">IF(LOG入力!BH126&gt;0,"",IF(COUNTIF($GD$19:$GD126,GD126)=1,GD126,""))</f>
        <v/>
      </c>
      <c r="GG126" s="6">
        <f ca="1">IF(LOG入力!BH126&gt;0,0,IF((FZ126=1),IF(($GF126=""),0,1),0))</f>
        <v>0</v>
      </c>
      <c r="GH126" s="6" t="str">
        <f ca="1">IF(LOG入力!BH126&gt;0,"",IF(COUNTIF($GE$19:GE126,GE126)=1,GE126,""))</f>
        <v/>
      </c>
      <c r="GI126" s="72">
        <f ca="1">IF(LOG入力!BH126&gt;0,0,IF((FZ126=1),IF(($GH126=""),0,1),0))</f>
        <v>0</v>
      </c>
      <c r="GK126" s="455" t="str">
        <f ca="1">IF(V126=1,"",IF(LEN(LOG入力!AS126)=0,"",LOG入力!AS126))</f>
        <v/>
      </c>
      <c r="GL126" s="378" t="str">
        <f t="shared" ca="1" si="256"/>
        <v/>
      </c>
      <c r="GM126" s="378" t="str">
        <f t="shared" ca="1" si="257"/>
        <v/>
      </c>
      <c r="GN126" s="74" t="str">
        <f t="shared" ca="1" si="258"/>
        <v/>
      </c>
      <c r="GO126" s="74" t="str">
        <f t="shared" ca="1" si="259"/>
        <v/>
      </c>
      <c r="GQ126" s="74" t="str">
        <f t="shared" ca="1" si="260"/>
        <v/>
      </c>
      <c r="GR126" s="74" t="str">
        <f t="shared" ca="1" si="261"/>
        <v/>
      </c>
      <c r="GS126" s="74" t="str">
        <f t="shared" ca="1" si="262"/>
        <v/>
      </c>
      <c r="GT126" s="74" t="str">
        <f t="shared" ca="1" si="263"/>
        <v/>
      </c>
      <c r="GU126" s="74" t="str">
        <f t="shared" ca="1" si="264"/>
        <v/>
      </c>
      <c r="GV126" s="74" t="str">
        <f t="shared" ca="1" si="265"/>
        <v/>
      </c>
      <c r="GX126" s="74" t="str">
        <f t="shared" ca="1" si="266"/>
        <v/>
      </c>
      <c r="GY126" s="74" t="str">
        <f t="shared" ca="1" si="267"/>
        <v/>
      </c>
      <c r="GZ126" s="74" t="str">
        <f ca="1">IF(V126=1,"",IF(LOG入力!BH126&gt;0,0,IF(GY126=0,0,IF((VALUE((TYPE(VALUE(J126)))))=16,0,IF(VALUE(J126)&lt;60,1,IF(VALUE(J126)&lt;100,0,IF(VALUE(J126)&lt;600,2,0)))))))</f>
        <v/>
      </c>
      <c r="HA126" s="74" t="str">
        <f t="shared" ca="1" si="268"/>
        <v/>
      </c>
      <c r="HB126" s="74" t="str">
        <f ca="1">IF(V126=1,"",IF(LOG入力!BH126&gt;0,0,IF(HA126=0,0,IF((VALUE((TYPE(VALUE(L126)))))=16,0,IF(VALUE(L126)&lt;60,1,IF(VALUE(L126)&lt;100,0,IF(VALUE(L126)&lt;600,2,0)))))))</f>
        <v/>
      </c>
      <c r="HD126" s="74" t="str">
        <f t="shared" ca="1" si="269"/>
        <v/>
      </c>
      <c r="HF126" s="74" t="str">
        <f t="shared" ca="1" si="270"/>
        <v/>
      </c>
      <c r="HG126" s="74" t="str">
        <f t="shared" ca="1" si="271"/>
        <v/>
      </c>
      <c r="HH126" s="74" t="str">
        <f t="shared" ca="1" si="272"/>
        <v/>
      </c>
      <c r="HI126" s="74" t="str">
        <f t="shared" ca="1" si="273"/>
        <v/>
      </c>
      <c r="HJ126" s="74" t="str">
        <f t="shared" ca="1" si="274"/>
        <v/>
      </c>
      <c r="HK126" s="74" t="str">
        <f t="shared" ca="1" si="275"/>
        <v/>
      </c>
      <c r="HL126" s="74" t="str">
        <f t="shared" ca="1" si="276"/>
        <v/>
      </c>
      <c r="HM126" s="74" t="str">
        <f t="shared" ca="1" si="277"/>
        <v/>
      </c>
      <c r="HN126" s="74" t="str">
        <f t="shared" ca="1" si="278"/>
        <v/>
      </c>
      <c r="HO126" s="529" t="str">
        <f t="shared" ca="1" si="279"/>
        <v/>
      </c>
      <c r="HP126" s="74" t="str">
        <f t="shared" ca="1" si="280"/>
        <v/>
      </c>
      <c r="HQ126" s="74" t="str">
        <f t="shared" ca="1" si="281"/>
        <v/>
      </c>
      <c r="HR126" s="74" t="str">
        <f t="shared" ca="1" si="282"/>
        <v/>
      </c>
      <c r="HS126" s="74" t="str">
        <f t="shared" ca="1" si="283"/>
        <v/>
      </c>
      <c r="HT126" s="74" t="str">
        <f ca="1">IF(V126=1,"",IF(LOG入力!BH126&gt;0,0,IF(DV126=1,0,IF(N126="0",0,IF(SUM(HD126:HS126)&gt;0,1,0)))))</f>
        <v/>
      </c>
    </row>
    <row r="127" spans="1:228" x14ac:dyDescent="0.15">
      <c r="A127" s="5"/>
      <c r="B127" s="532" t="str">
        <f t="shared" ca="1" si="142"/>
        <v/>
      </c>
      <c r="C127" s="534" t="str">
        <f ca="1">LOG入力!AP127</f>
        <v/>
      </c>
      <c r="D127" s="534" t="str">
        <f ca="1">LOG入力!AQ127</f>
        <v/>
      </c>
      <c r="E127" s="534" t="str">
        <f ca="1">LOG入力!AR127</f>
        <v/>
      </c>
      <c r="F127" s="535" t="str">
        <f t="shared" ca="1" si="143"/>
        <v/>
      </c>
      <c r="G127" s="585" t="str">
        <f ca="1">LOG入力!AT127</f>
        <v/>
      </c>
      <c r="H127" s="542" t="str">
        <f ca="1">LOG入力!AU127</f>
        <v/>
      </c>
      <c r="I127" s="542" t="str">
        <f ca="1">LOG入力!AV127</f>
        <v/>
      </c>
      <c r="J127" s="577" t="str">
        <f ca="1">LOG入力!AW127</f>
        <v/>
      </c>
      <c r="K127" s="578" t="str">
        <f ca="1">LOG入力!BJ127</f>
        <v/>
      </c>
      <c r="L127" s="577" t="str">
        <f ca="1">LOG入力!AY127</f>
        <v/>
      </c>
      <c r="M127" s="545" t="str">
        <f ca="1">LOG入力!BK127</f>
        <v/>
      </c>
      <c r="N127" s="512" t="str">
        <f ca="1">IF(V127=1,"",IF(LOG入力!AJ127=1,"1",LOG入力!BA127))</f>
        <v/>
      </c>
      <c r="O127" s="538" t="str">
        <f ca="1">IF(V127=1,"",IF(LEN(LOG入力!O127)=0,"",LOG入力!O127))</f>
        <v/>
      </c>
      <c r="P127" s="291" t="str">
        <f ca="1">IF(V127=1,"",IF($AA$4=1,"",IF(LOG入力!BG127=1,"",CONCATENATE($ER127,$FB127,$FL127,$FV127,$GF127))))</f>
        <v/>
      </c>
      <c r="Q127" s="291" t="str">
        <f ca="1">IF(V127=1,"",IF($AA$4=1,"",IF(LOG入力!BG127=1,"",CONCATENATE($ET127,$FD127,$FN127,$FX127,$GH127))))</f>
        <v/>
      </c>
      <c r="R127" s="573" t="str">
        <f ca="1">IF(V127=1,"",IF($AA$4=1,"",IF(LOG入力!BH127&gt;0,0,AA127)))</f>
        <v/>
      </c>
      <c r="S127" s="293" t="str">
        <f t="shared" ca="1" si="144"/>
        <v/>
      </c>
      <c r="T127" s="681"/>
      <c r="U127" s="38"/>
      <c r="V127" s="196">
        <f ca="1">LOG入力!AN127</f>
        <v>1</v>
      </c>
      <c r="W127" s="38"/>
      <c r="X127" s="516" t="str">
        <f t="shared" ca="1" si="145"/>
        <v/>
      </c>
      <c r="Y127" s="515" t="str">
        <f t="shared" ca="1" si="146"/>
        <v/>
      </c>
      <c r="Z127" s="518" t="str">
        <f t="shared" ca="1" si="147"/>
        <v/>
      </c>
      <c r="AA127" s="574" t="str">
        <f t="shared" ca="1" si="148"/>
        <v/>
      </c>
      <c r="AC127" s="6" t="str">
        <f t="shared" ca="1" si="149"/>
        <v/>
      </c>
      <c r="AD127" s="6" t="str">
        <f t="shared" ca="1" si="150"/>
        <v/>
      </c>
      <c r="AE127" s="6" t="str">
        <f t="shared" ca="1" si="151"/>
        <v/>
      </c>
      <c r="AF127" s="6" t="str">
        <f t="shared" ca="1" si="152"/>
        <v/>
      </c>
      <c r="AG127" s="6" t="str">
        <f t="shared" ca="1" si="153"/>
        <v/>
      </c>
      <c r="AH127" s="6" t="str">
        <f t="shared" ca="1" si="154"/>
        <v/>
      </c>
      <c r="AI127" s="6" t="str">
        <f t="shared" ca="1" si="155"/>
        <v/>
      </c>
      <c r="AJ127" s="6" t="str">
        <f t="shared" ca="1" si="156"/>
        <v/>
      </c>
      <c r="AK127" s="6" t="str">
        <f t="shared" ca="1" si="157"/>
        <v/>
      </c>
      <c r="AL127" s="6" t="str">
        <f t="shared" ca="1" si="158"/>
        <v/>
      </c>
      <c r="AM127" s="6" t="str">
        <f t="shared" ca="1" si="159"/>
        <v/>
      </c>
      <c r="AN127" s="6" t="str">
        <f t="shared" ca="1" si="160"/>
        <v/>
      </c>
      <c r="AO127" s="6" t="str">
        <f t="shared" ca="1" si="161"/>
        <v/>
      </c>
      <c r="AP127" s="6" t="str">
        <f t="shared" ca="1" si="162"/>
        <v/>
      </c>
      <c r="AQ127" s="6" t="str">
        <f t="shared" ca="1" si="163"/>
        <v/>
      </c>
      <c r="AR127" s="6" t="str">
        <f t="shared" ca="1" si="164"/>
        <v/>
      </c>
      <c r="AS127" s="6" t="str">
        <f t="shared" ca="1" si="165"/>
        <v/>
      </c>
      <c r="AT127" s="6" t="str">
        <f t="shared" ca="1" si="166"/>
        <v/>
      </c>
      <c r="AU127" s="6" t="str">
        <f t="shared" ca="1" si="167"/>
        <v/>
      </c>
      <c r="AV127" s="6" t="str">
        <f t="shared" ca="1" si="168"/>
        <v/>
      </c>
      <c r="AW127" s="6" t="str">
        <f t="shared" ca="1" si="169"/>
        <v/>
      </c>
      <c r="AY127" s="6" t="str">
        <f t="shared" ca="1" si="170"/>
        <v/>
      </c>
      <c r="AZ127" s="6" t="str">
        <f t="shared" ca="1" si="171"/>
        <v/>
      </c>
      <c r="BA127" s="6" t="str">
        <f t="shared" ca="1" si="172"/>
        <v/>
      </c>
      <c r="BB127" s="6" t="str">
        <f t="shared" ca="1" si="173"/>
        <v/>
      </c>
      <c r="BC127" s="6" t="str">
        <f t="shared" ca="1" si="174"/>
        <v/>
      </c>
      <c r="BD127" s="6" t="str">
        <f t="shared" ca="1" si="175"/>
        <v/>
      </c>
      <c r="BE127" s="6" t="str">
        <f t="shared" ca="1" si="176"/>
        <v/>
      </c>
      <c r="BF127" s="6" t="str">
        <f t="shared" ca="1" si="177"/>
        <v/>
      </c>
      <c r="BG127" s="6" t="str">
        <f t="shared" ca="1" si="178"/>
        <v/>
      </c>
      <c r="BH127" s="6" t="str">
        <f t="shared" ca="1" si="179"/>
        <v/>
      </c>
      <c r="BI127" s="6" t="str">
        <f t="shared" ca="1" si="180"/>
        <v/>
      </c>
      <c r="BJ127" s="6" t="str">
        <f t="shared" ca="1" si="181"/>
        <v/>
      </c>
      <c r="BK127" s="6" t="str">
        <f t="shared" ca="1" si="182"/>
        <v/>
      </c>
      <c r="BL127" s="6" t="str">
        <f t="shared" ca="1" si="183"/>
        <v/>
      </c>
      <c r="BM127" s="6" t="str">
        <f t="shared" ca="1" si="184"/>
        <v/>
      </c>
      <c r="BN127" s="6" t="str">
        <f t="shared" ca="1" si="185"/>
        <v/>
      </c>
      <c r="BO127" s="6" t="str">
        <f t="shared" ca="1" si="186"/>
        <v/>
      </c>
      <c r="BP127" s="6" t="str">
        <f t="shared" ca="1" si="187"/>
        <v/>
      </c>
      <c r="BQ127" s="6" t="str">
        <f t="shared" ca="1" si="188"/>
        <v/>
      </c>
      <c r="BR127" s="6" t="str">
        <f t="shared" ca="1" si="189"/>
        <v/>
      </c>
      <c r="BS127" s="6" t="str">
        <f t="shared" ca="1" si="190"/>
        <v/>
      </c>
      <c r="BU127" s="6" t="str">
        <f t="shared" ca="1" si="191"/>
        <v/>
      </c>
      <c r="BW127" s="515" t="str">
        <f t="shared" ca="1" si="192"/>
        <v/>
      </c>
      <c r="BX127" s="515">
        <f t="shared" ca="1" si="193"/>
        <v>0</v>
      </c>
      <c r="BY127" s="515" t="str">
        <f t="shared" ca="1" si="194"/>
        <v/>
      </c>
      <c r="CA127" s="6">
        <f t="shared" ca="1" si="195"/>
        <v>1</v>
      </c>
      <c r="CC127" s="523" t="str">
        <f t="shared" ca="1" si="196"/>
        <v/>
      </c>
      <c r="CE127" s="6" t="str">
        <f t="shared" ca="1" si="197"/>
        <v/>
      </c>
      <c r="CG127" s="524" t="str">
        <f ca="1">IF(V127=1,"",IF($AA$4=1,"",IF(LOG入力!BH127&gt;0,"",IF(N127=0,"",IF(HT127=0,"","★")))))</f>
        <v/>
      </c>
      <c r="CI127" s="74" t="str">
        <f t="shared" ca="1" si="198"/>
        <v/>
      </c>
      <c r="CK127" s="525" t="str">
        <f ca="1">IF(V127=1,"",IF(LOG入力!BH127&gt;0,1,0))</f>
        <v/>
      </c>
      <c r="CL127" s="74" t="str">
        <f t="shared" ca="1" si="199"/>
        <v/>
      </c>
      <c r="CN127" s="74" t="str">
        <f t="shared" ca="1" si="200"/>
        <v/>
      </c>
      <c r="CO127" s="74" t="str">
        <f t="shared" ca="1" si="201"/>
        <v/>
      </c>
      <c r="CQ127" s="74" t="str">
        <f t="shared" ca="1" si="202"/>
        <v/>
      </c>
      <c r="CR127" s="74" t="str">
        <f t="shared" ca="1" si="203"/>
        <v/>
      </c>
      <c r="CS127" s="74" t="str">
        <f t="shared" ca="1" si="204"/>
        <v/>
      </c>
      <c r="CT127" s="74" t="str">
        <f t="shared" ca="1" si="205"/>
        <v/>
      </c>
      <c r="CU127" s="74" t="str">
        <f t="shared" ca="1" si="206"/>
        <v/>
      </c>
      <c r="CV127" s="74" t="str">
        <f t="shared" ca="1" si="207"/>
        <v/>
      </c>
      <c r="CW127" s="74" t="str">
        <f t="shared" ca="1" si="208"/>
        <v/>
      </c>
      <c r="CX127" s="74" t="str">
        <f t="shared" ca="1" si="209"/>
        <v/>
      </c>
      <c r="CY127" s="74" t="str">
        <f t="shared" ca="1" si="210"/>
        <v/>
      </c>
      <c r="CZ127" s="74" t="str">
        <f t="shared" ca="1" si="211"/>
        <v/>
      </c>
      <c r="DA127" s="74" t="str">
        <f t="shared" ca="1" si="212"/>
        <v/>
      </c>
      <c r="DB127" s="74" t="str">
        <f t="shared" ca="1" si="213"/>
        <v/>
      </c>
      <c r="DD127" s="74" t="str">
        <f t="shared" ca="1" si="214"/>
        <v/>
      </c>
      <c r="DE127" s="74" t="str">
        <f t="shared" ca="1" si="215"/>
        <v/>
      </c>
      <c r="DF127" s="74" t="str">
        <f t="shared" ca="1" si="216"/>
        <v/>
      </c>
      <c r="DG127" s="74" t="str">
        <f t="shared" ca="1" si="217"/>
        <v/>
      </c>
      <c r="DH127" s="74" t="str">
        <f t="shared" ca="1" si="218"/>
        <v/>
      </c>
      <c r="DI127" s="74" t="str">
        <f t="shared" ca="1" si="219"/>
        <v/>
      </c>
      <c r="DJ127" s="74" t="str">
        <f t="shared" ca="1" si="220"/>
        <v/>
      </c>
      <c r="DK127" s="74" t="str">
        <f t="shared" ca="1" si="221"/>
        <v/>
      </c>
      <c r="DL127" s="74" t="str">
        <f t="shared" ca="1" si="222"/>
        <v/>
      </c>
      <c r="DM127" s="74" t="str">
        <f t="shared" ca="1" si="223"/>
        <v/>
      </c>
      <c r="DN127" s="74" t="str">
        <f t="shared" ca="1" si="224"/>
        <v/>
      </c>
      <c r="DO127" s="74" t="str">
        <f t="shared" ca="1" si="225"/>
        <v/>
      </c>
      <c r="DQ127" s="74" t="str">
        <f t="shared" ca="1" si="226"/>
        <v/>
      </c>
      <c r="DS127" s="74" t="str">
        <f t="shared" ca="1" si="227"/>
        <v/>
      </c>
      <c r="DT127" s="74" t="str">
        <f t="shared" ca="1" si="228"/>
        <v/>
      </c>
      <c r="DV127" s="525" t="str">
        <f t="shared" ca="1" si="229"/>
        <v/>
      </c>
      <c r="DW127" s="74" t="str">
        <f t="shared" ca="1" si="230"/>
        <v/>
      </c>
      <c r="DX127" s="485" t="str">
        <f t="shared" ca="1" si="231"/>
        <v/>
      </c>
      <c r="DY127" s="74" t="str">
        <f t="shared" ca="1" si="232"/>
        <v/>
      </c>
      <c r="DZ127" s="74" t="str">
        <f t="shared" ca="1" si="233"/>
        <v/>
      </c>
      <c r="EA127" s="74" t="str">
        <f t="shared" ca="1" si="234"/>
        <v/>
      </c>
      <c r="EC127" s="74" t="str">
        <f t="shared" ca="1" si="235"/>
        <v/>
      </c>
      <c r="ED127" s="74" t="str">
        <f t="shared" ca="1" si="236"/>
        <v/>
      </c>
      <c r="EE127" s="74" t="str">
        <f t="shared" ca="1" si="237"/>
        <v/>
      </c>
      <c r="EG127" s="479" t="str">
        <f ca="1">IF(V127=1,"",IF(LOG入力!BH127&gt;0,0,IF(CG127="★",0,IF(R127=1,0,IF(N127=0,0,1)))))</f>
        <v/>
      </c>
      <c r="EH127" s="483" t="str">
        <f t="shared" ca="1" si="238"/>
        <v/>
      </c>
      <c r="EI127" s="483" t="str">
        <f t="shared" ca="1" si="239"/>
        <v/>
      </c>
      <c r="EJ127" s="483" t="str">
        <f t="shared" ca="1" si="240"/>
        <v/>
      </c>
      <c r="EL127" s="71">
        <f t="shared" ca="1" si="241"/>
        <v>0</v>
      </c>
      <c r="EM127" s="6">
        <f t="shared" ca="1" si="242"/>
        <v>0</v>
      </c>
      <c r="EN127" s="6" t="str">
        <f t="shared" ca="1" si="243"/>
        <v/>
      </c>
      <c r="EO127" s="6">
        <f ca="1">IF(LOG入力!BH127&gt;0,0,IF(EM127=0,0,(IF(COUNTIF($EN$19:EN127,EN127)=1,IF($FS$3="N",1,IF(EH127=1,1,0))))))</f>
        <v>0</v>
      </c>
      <c r="EP127" s="6" t="str">
        <f ca="1">IF(LOG入力!BH127&gt;0,"",IF(EO127=1,$X127,""))</f>
        <v/>
      </c>
      <c r="EQ127" s="6" t="str">
        <f ca="1">IF(LOG入力!BH127&gt;0,"",IF(EO127=1,$Y127,""))</f>
        <v/>
      </c>
      <c r="ER127" s="520" t="str">
        <f ca="1">IF(LOG入力!BH127&gt;0,"",IF(COUNTIF($EP$19:$EP127,EP127)=1,EP127,""))</f>
        <v/>
      </c>
      <c r="ES127" s="520">
        <f ca="1">IF(LOG入力!BH127&gt;0,0,IF((EL127=1),IF(($ER127=""),0,1),0))</f>
        <v>0</v>
      </c>
      <c r="ET127" s="520" t="str">
        <f ca="1">IF(LOG入力!BH127&gt;0,"",IF(COUNTIF($EQ$19:EQ127,EQ127)=1,EQ127,""))</f>
        <v/>
      </c>
      <c r="EU127" s="539">
        <f ca="1">IF(LOG入力!BH127&gt;0,0,IF((EL127=1),IF(($ET127=""),0,1),0))</f>
        <v>0</v>
      </c>
      <c r="EV127" s="71">
        <f t="shared" ca="1" si="244"/>
        <v>0</v>
      </c>
      <c r="EW127" s="6">
        <f t="shared" ca="1" si="245"/>
        <v>0</v>
      </c>
      <c r="EX127" s="6" t="str">
        <f t="shared" ca="1" si="246"/>
        <v/>
      </c>
      <c r="EY127" s="6">
        <f ca="1">IF(LOG入力!BH127&gt;0,0,IF(EW127=0,0,(IF(COUNTIF($EX$19:EX127,EX127)=1,IF($FS$3="N",1,IF(EH127=1,1,0))))))</f>
        <v>0</v>
      </c>
      <c r="EZ127" s="6" t="str">
        <f ca="1">IF(LOG入力!BH127&gt;0,"",IF(EY127=1,$X127,""))</f>
        <v/>
      </c>
      <c r="FA127" s="6" t="str">
        <f ca="1">IF(LOG入力!BH127&gt;0,"",IF(EY127=1,$Y127,""))</f>
        <v/>
      </c>
      <c r="FB127" s="6" t="str">
        <f ca="1">IF(LOG入力!BH127&gt;0,"",IF(COUNTIF($EZ$19:$EZ127,EZ127)=1,EZ127,""))</f>
        <v/>
      </c>
      <c r="FC127" s="6">
        <f ca="1">IF(LOG入力!BH127&gt;0,0,IF((EV127=1),IF(($FB127=""),0,1),0))</f>
        <v>0</v>
      </c>
      <c r="FD127" s="6" t="str">
        <f ca="1">IF(LOG入力!BH127&gt;0,"",IF(COUNTIF($FA$19:FA127,FA127)=1,FA127,""))</f>
        <v/>
      </c>
      <c r="FE127" s="72">
        <f ca="1">IF(LOG入力!BH127&gt;0,0,IF((EV127=1),IF(($FD127=""),0,1),0))</f>
        <v>0</v>
      </c>
      <c r="FF127" s="71">
        <f t="shared" ca="1" si="247"/>
        <v>0</v>
      </c>
      <c r="FG127" s="6">
        <f t="shared" ca="1" si="248"/>
        <v>0</v>
      </c>
      <c r="FH127" s="6" t="str">
        <f t="shared" ca="1" si="249"/>
        <v/>
      </c>
      <c r="FI127" s="6">
        <f ca="1">IF(LOG入力!BH127&gt;0,0,IF(FG127=0,0,(IF(COUNTIF($FH$19:FH127,FH127)=1,IF($FS$3="N",1,IF(EH127=1,1,0))))))</f>
        <v>0</v>
      </c>
      <c r="FJ127" s="6" t="str">
        <f ca="1">IF(LOG入力!BH127&gt;0,"",IF(FI127=1,$X127,""))</f>
        <v/>
      </c>
      <c r="FK127" s="6" t="str">
        <f ca="1">IF(LOG入力!BH127&gt;0,"",IF(FI127=1,$Y127,""))</f>
        <v/>
      </c>
      <c r="FL127" s="6" t="str">
        <f ca="1">IF(LOG入力!BH127&gt;0,"",IF(COUNTIF($FJ$19:$FJ127,FJ127)=1,FJ127,""))</f>
        <v/>
      </c>
      <c r="FM127" s="6">
        <f ca="1">IF(LOG入力!BH127&gt;0,0,IF((FF127=1),IF(($FL127=""),0,1),0))</f>
        <v>0</v>
      </c>
      <c r="FN127" s="6" t="str">
        <f ca="1">IF(LOG入力!BH127&gt;0,"",IF(COUNTIF($FK$19:FK127,FK127)=1,FK127,""))</f>
        <v/>
      </c>
      <c r="FO127" s="72">
        <f ca="1">IF(LOG入力!BH127&gt;0,0,IF((FF127=1),IF(($FN127=""),0,1),0))</f>
        <v>0</v>
      </c>
      <c r="FP127" s="71">
        <f t="shared" ca="1" si="250"/>
        <v>0</v>
      </c>
      <c r="FQ127" s="6">
        <f t="shared" ca="1" si="251"/>
        <v>0</v>
      </c>
      <c r="FR127" s="6" t="str">
        <f t="shared" ca="1" si="252"/>
        <v/>
      </c>
      <c r="FS127" s="6">
        <f ca="1">IF(LOG入力!BH127&gt;0,0,IF(FQ127=0,0,(IF(COUNTIF($FR$19:FR127,FR127)=1,IF($FS$3="N",1,IF(EH127=1,1,0))))))</f>
        <v>0</v>
      </c>
      <c r="FT127" s="6" t="str">
        <f ca="1">IF(LOG入力!BH127&gt;0,"",IF(FS127=1,$X127,""))</f>
        <v/>
      </c>
      <c r="FU127" s="6" t="str">
        <f ca="1">IF(LOG入力!BH127&gt;0,"",IF(FS127=1,$Y127,""))</f>
        <v/>
      </c>
      <c r="FV127" s="6" t="str">
        <f ca="1">IF(LOG入力!BH127&gt;0,"",IF(COUNTIF($FT$19:$FT127,FT127)=1,FT127,""))</f>
        <v/>
      </c>
      <c r="FW127" s="6">
        <f ca="1">IF(LOG入力!BH127&gt;0,0,IF((FP127=1),IF(($FV127=""),0,1),0))</f>
        <v>0</v>
      </c>
      <c r="FX127" s="6" t="str">
        <f ca="1">IF(LOG入力!BH127&gt;0,"",IF(COUNTIF($FU$19:FU127,FU127)=1,FU127,""))</f>
        <v/>
      </c>
      <c r="FY127" s="72">
        <f ca="1">IF(LOG入力!BH127&gt;0,0,IF((FP127=1),IF(($FX127=""),0,1),0))</f>
        <v>0</v>
      </c>
      <c r="FZ127" s="71">
        <f t="shared" ca="1" si="253"/>
        <v>0</v>
      </c>
      <c r="GA127" s="6">
        <f t="shared" ca="1" si="254"/>
        <v>0</v>
      </c>
      <c r="GB127" s="6" t="str">
        <f t="shared" ca="1" si="255"/>
        <v/>
      </c>
      <c r="GC127" s="6">
        <f ca="1">IF(LOG入力!BH127&gt;0,0,IF(GA127=0,0,(IF(COUNTIF($GB$19:GB127,GB127)=1,IF($FS$3="N",1,IF(EH127=1,1,0))))))</f>
        <v>0</v>
      </c>
      <c r="GD127" s="6" t="str">
        <f ca="1">IF(LOG入力!BH127&gt;0,"",IF(GC127=1,$X127,""))</f>
        <v/>
      </c>
      <c r="GE127" s="6" t="str">
        <f ca="1">IF(LOG入力!BH127&gt;0,"",IF(GC127=1,$Y127,""))</f>
        <v/>
      </c>
      <c r="GF127" s="6" t="str">
        <f ca="1">IF(LOG入力!BH127&gt;0,"",IF(COUNTIF($GD$19:$GD127,GD127)=1,GD127,""))</f>
        <v/>
      </c>
      <c r="GG127" s="6">
        <f ca="1">IF(LOG入力!BH127&gt;0,0,IF((FZ127=1),IF(($GF127=""),0,1),0))</f>
        <v>0</v>
      </c>
      <c r="GH127" s="6" t="str">
        <f ca="1">IF(LOG入力!BH127&gt;0,"",IF(COUNTIF($GE$19:GE127,GE127)=1,GE127,""))</f>
        <v/>
      </c>
      <c r="GI127" s="72">
        <f ca="1">IF(LOG入力!BH127&gt;0,0,IF((FZ127=1),IF(($GH127=""),0,1),0))</f>
        <v>0</v>
      </c>
      <c r="GK127" s="455" t="str">
        <f ca="1">IF(V127=1,"",IF(LEN(LOG入力!AS127)=0,"",LOG入力!AS127))</f>
        <v/>
      </c>
      <c r="GL127" s="378" t="str">
        <f t="shared" ca="1" si="256"/>
        <v/>
      </c>
      <c r="GM127" s="378" t="str">
        <f t="shared" ca="1" si="257"/>
        <v/>
      </c>
      <c r="GN127" s="74" t="str">
        <f t="shared" ca="1" si="258"/>
        <v/>
      </c>
      <c r="GO127" s="74" t="str">
        <f t="shared" ca="1" si="259"/>
        <v/>
      </c>
      <c r="GQ127" s="74" t="str">
        <f t="shared" ca="1" si="260"/>
        <v/>
      </c>
      <c r="GR127" s="74" t="str">
        <f t="shared" ca="1" si="261"/>
        <v/>
      </c>
      <c r="GS127" s="74" t="str">
        <f t="shared" ca="1" si="262"/>
        <v/>
      </c>
      <c r="GT127" s="74" t="str">
        <f t="shared" ca="1" si="263"/>
        <v/>
      </c>
      <c r="GU127" s="74" t="str">
        <f t="shared" ca="1" si="264"/>
        <v/>
      </c>
      <c r="GV127" s="74" t="str">
        <f t="shared" ca="1" si="265"/>
        <v/>
      </c>
      <c r="GX127" s="74" t="str">
        <f t="shared" ca="1" si="266"/>
        <v/>
      </c>
      <c r="GY127" s="74" t="str">
        <f t="shared" ca="1" si="267"/>
        <v/>
      </c>
      <c r="GZ127" s="74" t="str">
        <f ca="1">IF(V127=1,"",IF(LOG入力!BH127&gt;0,0,IF(GY127=0,0,IF((VALUE((TYPE(VALUE(J127)))))=16,0,IF(VALUE(J127)&lt;60,1,IF(VALUE(J127)&lt;100,0,IF(VALUE(J127)&lt;600,2,0)))))))</f>
        <v/>
      </c>
      <c r="HA127" s="74" t="str">
        <f t="shared" ca="1" si="268"/>
        <v/>
      </c>
      <c r="HB127" s="74" t="str">
        <f ca="1">IF(V127=1,"",IF(LOG入力!BH127&gt;0,0,IF(HA127=0,0,IF((VALUE((TYPE(VALUE(L127)))))=16,0,IF(VALUE(L127)&lt;60,1,IF(VALUE(L127)&lt;100,0,IF(VALUE(L127)&lt;600,2,0)))))))</f>
        <v/>
      </c>
      <c r="HD127" s="74" t="str">
        <f t="shared" ca="1" si="269"/>
        <v/>
      </c>
      <c r="HF127" s="74" t="str">
        <f t="shared" ca="1" si="270"/>
        <v/>
      </c>
      <c r="HG127" s="74" t="str">
        <f t="shared" ca="1" si="271"/>
        <v/>
      </c>
      <c r="HH127" s="74" t="str">
        <f t="shared" ca="1" si="272"/>
        <v/>
      </c>
      <c r="HI127" s="74" t="str">
        <f t="shared" ca="1" si="273"/>
        <v/>
      </c>
      <c r="HJ127" s="74" t="str">
        <f t="shared" ca="1" si="274"/>
        <v/>
      </c>
      <c r="HK127" s="74" t="str">
        <f t="shared" ca="1" si="275"/>
        <v/>
      </c>
      <c r="HL127" s="74" t="str">
        <f t="shared" ca="1" si="276"/>
        <v/>
      </c>
      <c r="HM127" s="74" t="str">
        <f t="shared" ca="1" si="277"/>
        <v/>
      </c>
      <c r="HN127" s="74" t="str">
        <f t="shared" ca="1" si="278"/>
        <v/>
      </c>
      <c r="HO127" s="529" t="str">
        <f t="shared" ca="1" si="279"/>
        <v/>
      </c>
      <c r="HP127" s="74" t="str">
        <f t="shared" ca="1" si="280"/>
        <v/>
      </c>
      <c r="HQ127" s="74" t="str">
        <f t="shared" ca="1" si="281"/>
        <v/>
      </c>
      <c r="HR127" s="74" t="str">
        <f t="shared" ca="1" si="282"/>
        <v/>
      </c>
      <c r="HS127" s="74" t="str">
        <f t="shared" ca="1" si="283"/>
        <v/>
      </c>
      <c r="HT127" s="74" t="str">
        <f ca="1">IF(V127=1,"",IF(LOG入力!BH127&gt;0,0,IF(DV127=1,0,IF(N127="0",0,IF(SUM(HD127:HS127)&gt;0,1,0)))))</f>
        <v/>
      </c>
    </row>
    <row r="128" spans="1:228" x14ac:dyDescent="0.15">
      <c r="A128" s="5">
        <v>110</v>
      </c>
      <c r="B128" s="487" t="str">
        <f t="shared" ca="1" si="142"/>
        <v/>
      </c>
      <c r="C128" s="548" t="str">
        <f ca="1">LOG入力!AP128</f>
        <v/>
      </c>
      <c r="D128" s="548" t="str">
        <f ca="1">LOG入力!AQ128</f>
        <v/>
      </c>
      <c r="E128" s="548" t="str">
        <f ca="1">LOG入力!AR128</f>
        <v/>
      </c>
      <c r="F128" s="589" t="str">
        <f t="shared" ca="1" si="143"/>
        <v/>
      </c>
      <c r="G128" s="586" t="str">
        <f ca="1">LOG入力!AT128</f>
        <v/>
      </c>
      <c r="H128" s="553" t="str">
        <f ca="1">LOG入力!AU128</f>
        <v/>
      </c>
      <c r="I128" s="587" t="str">
        <f ca="1">LOG入力!AV128</f>
        <v/>
      </c>
      <c r="J128" s="590" t="str">
        <f ca="1">LOG入力!AW128</f>
        <v/>
      </c>
      <c r="K128" s="591" t="str">
        <f ca="1">LOG入力!BJ128</f>
        <v/>
      </c>
      <c r="L128" s="590" t="str">
        <f ca="1">LOG入力!AY128</f>
        <v/>
      </c>
      <c r="M128" s="556" t="str">
        <f ca="1">LOG入力!BK128</f>
        <v/>
      </c>
      <c r="N128" s="588" t="str">
        <f ca="1">IF(V128=1,"",IF(LOG入力!AJ128=1,"1",LOG入力!BA128))</f>
        <v/>
      </c>
      <c r="O128" s="557" t="str">
        <f ca="1">IF(V128=1,"",IF(LEN(LOG入力!O128)=0,"",LOG入力!O128))</f>
        <v/>
      </c>
      <c r="P128" s="336" t="str">
        <f ca="1">IF(V128=1,"",IF($AA$4=1,"",IF(LOG入力!BG128=1,"",CONCATENATE($ER128,$FB128,$FL128,$FV128,$GF128))))</f>
        <v/>
      </c>
      <c r="Q128" s="337" t="str">
        <f ca="1">IF(V128=1,"",IF($AA$4=1,"",IF(LOG入力!BG128=1,"",CONCATENATE($ET128,$FD128,$FN128,$FX128,$GH128))))</f>
        <v/>
      </c>
      <c r="R128" s="338" t="str">
        <f ca="1">IF(V128=1,"",IF($AA$4=1,"",IF(LOG入力!BH128&gt;0,0,AA128)))</f>
        <v/>
      </c>
      <c r="S128" s="558" t="str">
        <f t="shared" ca="1" si="144"/>
        <v/>
      </c>
      <c r="T128" s="681"/>
      <c r="U128" s="38"/>
      <c r="V128" s="196">
        <f ca="1">LOG入力!AN128</f>
        <v>1</v>
      </c>
      <c r="W128" s="38"/>
      <c r="X128" s="516" t="str">
        <f t="shared" ca="1" si="145"/>
        <v/>
      </c>
      <c r="Y128" s="515" t="str">
        <f t="shared" ca="1" si="146"/>
        <v/>
      </c>
      <c r="Z128" s="518" t="str">
        <f t="shared" ca="1" si="147"/>
        <v/>
      </c>
      <c r="AA128" s="574" t="str">
        <f t="shared" ca="1" si="148"/>
        <v/>
      </c>
      <c r="AC128" s="6" t="str">
        <f t="shared" ca="1" si="149"/>
        <v/>
      </c>
      <c r="AD128" s="6" t="str">
        <f t="shared" ca="1" si="150"/>
        <v/>
      </c>
      <c r="AE128" s="6" t="str">
        <f t="shared" ca="1" si="151"/>
        <v/>
      </c>
      <c r="AF128" s="6" t="str">
        <f t="shared" ca="1" si="152"/>
        <v/>
      </c>
      <c r="AG128" s="6" t="str">
        <f t="shared" ca="1" si="153"/>
        <v/>
      </c>
      <c r="AH128" s="6" t="str">
        <f t="shared" ca="1" si="154"/>
        <v/>
      </c>
      <c r="AI128" s="6" t="str">
        <f t="shared" ca="1" si="155"/>
        <v/>
      </c>
      <c r="AJ128" s="6" t="str">
        <f t="shared" ca="1" si="156"/>
        <v/>
      </c>
      <c r="AK128" s="6" t="str">
        <f t="shared" ca="1" si="157"/>
        <v/>
      </c>
      <c r="AL128" s="6" t="str">
        <f t="shared" ca="1" si="158"/>
        <v/>
      </c>
      <c r="AM128" s="6" t="str">
        <f t="shared" ca="1" si="159"/>
        <v/>
      </c>
      <c r="AN128" s="6" t="str">
        <f t="shared" ca="1" si="160"/>
        <v/>
      </c>
      <c r="AO128" s="6" t="str">
        <f t="shared" ca="1" si="161"/>
        <v/>
      </c>
      <c r="AP128" s="6" t="str">
        <f t="shared" ca="1" si="162"/>
        <v/>
      </c>
      <c r="AQ128" s="6" t="str">
        <f t="shared" ca="1" si="163"/>
        <v/>
      </c>
      <c r="AR128" s="6" t="str">
        <f t="shared" ca="1" si="164"/>
        <v/>
      </c>
      <c r="AS128" s="6" t="str">
        <f t="shared" ca="1" si="165"/>
        <v/>
      </c>
      <c r="AT128" s="6" t="str">
        <f t="shared" ca="1" si="166"/>
        <v/>
      </c>
      <c r="AU128" s="6" t="str">
        <f t="shared" ca="1" si="167"/>
        <v/>
      </c>
      <c r="AV128" s="6" t="str">
        <f t="shared" ca="1" si="168"/>
        <v/>
      </c>
      <c r="AW128" s="6" t="str">
        <f t="shared" ca="1" si="169"/>
        <v/>
      </c>
      <c r="AY128" s="6" t="str">
        <f t="shared" ca="1" si="170"/>
        <v/>
      </c>
      <c r="AZ128" s="6" t="str">
        <f t="shared" ca="1" si="171"/>
        <v/>
      </c>
      <c r="BA128" s="6" t="str">
        <f t="shared" ca="1" si="172"/>
        <v/>
      </c>
      <c r="BB128" s="6" t="str">
        <f t="shared" ca="1" si="173"/>
        <v/>
      </c>
      <c r="BC128" s="6" t="str">
        <f t="shared" ca="1" si="174"/>
        <v/>
      </c>
      <c r="BD128" s="6" t="str">
        <f t="shared" ca="1" si="175"/>
        <v/>
      </c>
      <c r="BE128" s="6" t="str">
        <f t="shared" ca="1" si="176"/>
        <v/>
      </c>
      <c r="BF128" s="6" t="str">
        <f t="shared" ca="1" si="177"/>
        <v/>
      </c>
      <c r="BG128" s="6" t="str">
        <f t="shared" ca="1" si="178"/>
        <v/>
      </c>
      <c r="BH128" s="6" t="str">
        <f t="shared" ca="1" si="179"/>
        <v/>
      </c>
      <c r="BI128" s="6" t="str">
        <f t="shared" ca="1" si="180"/>
        <v/>
      </c>
      <c r="BJ128" s="6" t="str">
        <f t="shared" ca="1" si="181"/>
        <v/>
      </c>
      <c r="BK128" s="6" t="str">
        <f t="shared" ca="1" si="182"/>
        <v/>
      </c>
      <c r="BL128" s="6" t="str">
        <f t="shared" ca="1" si="183"/>
        <v/>
      </c>
      <c r="BM128" s="6" t="str">
        <f t="shared" ca="1" si="184"/>
        <v/>
      </c>
      <c r="BN128" s="6" t="str">
        <f t="shared" ca="1" si="185"/>
        <v/>
      </c>
      <c r="BO128" s="6" t="str">
        <f t="shared" ca="1" si="186"/>
        <v/>
      </c>
      <c r="BP128" s="6" t="str">
        <f t="shared" ca="1" si="187"/>
        <v/>
      </c>
      <c r="BQ128" s="6" t="str">
        <f t="shared" ca="1" si="188"/>
        <v/>
      </c>
      <c r="BR128" s="6" t="str">
        <f t="shared" ca="1" si="189"/>
        <v/>
      </c>
      <c r="BS128" s="6" t="str">
        <f t="shared" ca="1" si="190"/>
        <v/>
      </c>
      <c r="BU128" s="6" t="str">
        <f t="shared" ca="1" si="191"/>
        <v/>
      </c>
      <c r="BW128" s="515" t="str">
        <f t="shared" ca="1" si="192"/>
        <v/>
      </c>
      <c r="BX128" s="515">
        <f t="shared" ca="1" si="193"/>
        <v>0</v>
      </c>
      <c r="BY128" s="515" t="str">
        <f t="shared" ca="1" si="194"/>
        <v/>
      </c>
      <c r="CA128" s="6">
        <f t="shared" ca="1" si="195"/>
        <v>1</v>
      </c>
      <c r="CC128" s="523" t="str">
        <f t="shared" ca="1" si="196"/>
        <v/>
      </c>
      <c r="CE128" s="6" t="str">
        <f t="shared" ca="1" si="197"/>
        <v/>
      </c>
      <c r="CG128" s="524" t="str">
        <f ca="1">IF(V128=1,"",IF($AA$4=1,"",IF(LOG入力!BH128&gt;0,"",IF(N128=0,"",IF(HT128=0,"","★")))))</f>
        <v/>
      </c>
      <c r="CI128" s="74" t="str">
        <f t="shared" ca="1" si="198"/>
        <v/>
      </c>
      <c r="CK128" s="525" t="str">
        <f ca="1">IF(V128=1,"",IF(LOG入力!BH128&gt;0,1,0))</f>
        <v/>
      </c>
      <c r="CL128" s="74" t="str">
        <f t="shared" ca="1" si="199"/>
        <v/>
      </c>
      <c r="CN128" s="74" t="str">
        <f t="shared" ca="1" si="200"/>
        <v/>
      </c>
      <c r="CO128" s="74" t="str">
        <f t="shared" ca="1" si="201"/>
        <v/>
      </c>
      <c r="CQ128" s="74" t="str">
        <f t="shared" ca="1" si="202"/>
        <v/>
      </c>
      <c r="CR128" s="74" t="str">
        <f t="shared" ca="1" si="203"/>
        <v/>
      </c>
      <c r="CS128" s="74" t="str">
        <f t="shared" ca="1" si="204"/>
        <v/>
      </c>
      <c r="CT128" s="74" t="str">
        <f t="shared" ca="1" si="205"/>
        <v/>
      </c>
      <c r="CU128" s="74" t="str">
        <f t="shared" ca="1" si="206"/>
        <v/>
      </c>
      <c r="CV128" s="74" t="str">
        <f t="shared" ca="1" si="207"/>
        <v/>
      </c>
      <c r="CW128" s="74" t="str">
        <f t="shared" ca="1" si="208"/>
        <v/>
      </c>
      <c r="CX128" s="74" t="str">
        <f t="shared" ca="1" si="209"/>
        <v/>
      </c>
      <c r="CY128" s="74" t="str">
        <f t="shared" ca="1" si="210"/>
        <v/>
      </c>
      <c r="CZ128" s="74" t="str">
        <f t="shared" ca="1" si="211"/>
        <v/>
      </c>
      <c r="DA128" s="74" t="str">
        <f t="shared" ca="1" si="212"/>
        <v/>
      </c>
      <c r="DB128" s="74" t="str">
        <f t="shared" ca="1" si="213"/>
        <v/>
      </c>
      <c r="DD128" s="74" t="str">
        <f t="shared" ca="1" si="214"/>
        <v/>
      </c>
      <c r="DE128" s="74" t="str">
        <f t="shared" ca="1" si="215"/>
        <v/>
      </c>
      <c r="DF128" s="74" t="str">
        <f t="shared" ca="1" si="216"/>
        <v/>
      </c>
      <c r="DG128" s="74" t="str">
        <f t="shared" ca="1" si="217"/>
        <v/>
      </c>
      <c r="DH128" s="74" t="str">
        <f t="shared" ca="1" si="218"/>
        <v/>
      </c>
      <c r="DI128" s="74" t="str">
        <f t="shared" ca="1" si="219"/>
        <v/>
      </c>
      <c r="DJ128" s="74" t="str">
        <f t="shared" ca="1" si="220"/>
        <v/>
      </c>
      <c r="DK128" s="74" t="str">
        <f t="shared" ca="1" si="221"/>
        <v/>
      </c>
      <c r="DL128" s="74" t="str">
        <f t="shared" ca="1" si="222"/>
        <v/>
      </c>
      <c r="DM128" s="74" t="str">
        <f t="shared" ca="1" si="223"/>
        <v/>
      </c>
      <c r="DN128" s="74" t="str">
        <f t="shared" ca="1" si="224"/>
        <v/>
      </c>
      <c r="DO128" s="74" t="str">
        <f t="shared" ca="1" si="225"/>
        <v/>
      </c>
      <c r="DQ128" s="74" t="str">
        <f t="shared" ca="1" si="226"/>
        <v/>
      </c>
      <c r="DS128" s="74" t="str">
        <f t="shared" ca="1" si="227"/>
        <v/>
      </c>
      <c r="DT128" s="74" t="str">
        <f t="shared" ca="1" si="228"/>
        <v/>
      </c>
      <c r="DV128" s="525" t="str">
        <f t="shared" ca="1" si="229"/>
        <v/>
      </c>
      <c r="DW128" s="74" t="str">
        <f t="shared" ca="1" si="230"/>
        <v/>
      </c>
      <c r="DX128" s="485" t="str">
        <f t="shared" ca="1" si="231"/>
        <v/>
      </c>
      <c r="DY128" s="74" t="str">
        <f t="shared" ca="1" si="232"/>
        <v/>
      </c>
      <c r="DZ128" s="74" t="str">
        <f t="shared" ca="1" si="233"/>
        <v/>
      </c>
      <c r="EA128" s="74" t="str">
        <f t="shared" ca="1" si="234"/>
        <v/>
      </c>
      <c r="EC128" s="74" t="str">
        <f t="shared" ca="1" si="235"/>
        <v/>
      </c>
      <c r="ED128" s="74" t="str">
        <f t="shared" ca="1" si="236"/>
        <v/>
      </c>
      <c r="EE128" s="74" t="str">
        <f t="shared" ca="1" si="237"/>
        <v/>
      </c>
      <c r="EG128" s="479" t="str">
        <f ca="1">IF(V128=1,"",IF(LOG入力!BH128&gt;0,0,IF(CG128="★",0,IF(R128=1,0,IF(N128=0,0,1)))))</f>
        <v/>
      </c>
      <c r="EH128" s="483" t="str">
        <f t="shared" ca="1" si="238"/>
        <v/>
      </c>
      <c r="EI128" s="483" t="str">
        <f t="shared" ca="1" si="239"/>
        <v/>
      </c>
      <c r="EJ128" s="483" t="str">
        <f t="shared" ca="1" si="240"/>
        <v/>
      </c>
      <c r="EL128" s="71">
        <f t="shared" ca="1" si="241"/>
        <v>0</v>
      </c>
      <c r="EM128" s="6">
        <f t="shared" ca="1" si="242"/>
        <v>0</v>
      </c>
      <c r="EN128" s="6" t="str">
        <f t="shared" ca="1" si="243"/>
        <v/>
      </c>
      <c r="EO128" s="6">
        <f ca="1">IF(LOG入力!BH128&gt;0,0,IF(EM128=0,0,(IF(COUNTIF($EN$19:EN128,EN128)=1,IF($FS$3="N",1,IF(EH128=1,1,0))))))</f>
        <v>0</v>
      </c>
      <c r="EP128" s="6" t="str">
        <f ca="1">IF(LOG入力!BH128&gt;0,"",IF(EO128=1,$X128,""))</f>
        <v/>
      </c>
      <c r="EQ128" s="6" t="str">
        <f ca="1">IF(LOG入力!BH128&gt;0,"",IF(EO128=1,$Y128,""))</f>
        <v/>
      </c>
      <c r="ER128" s="520" t="str">
        <f ca="1">IF(LOG入力!BH128&gt;0,"",IF(COUNTIF($EP$19:$EP128,EP128)=1,EP128,""))</f>
        <v/>
      </c>
      <c r="ES128" s="520">
        <f ca="1">IF(LOG入力!BH128&gt;0,0,IF((EL128=1),IF(($ER128=""),0,1),0))</f>
        <v>0</v>
      </c>
      <c r="ET128" s="520" t="str">
        <f ca="1">IF(LOG入力!BH128&gt;0,"",IF(COUNTIF($EQ$19:EQ128,EQ128)=1,EQ128,""))</f>
        <v/>
      </c>
      <c r="EU128" s="539">
        <f ca="1">IF(LOG入力!BH128&gt;0,0,IF((EL128=1),IF(($ET128=""),0,1),0))</f>
        <v>0</v>
      </c>
      <c r="EV128" s="71">
        <f t="shared" ca="1" si="244"/>
        <v>0</v>
      </c>
      <c r="EW128" s="6">
        <f t="shared" ca="1" si="245"/>
        <v>0</v>
      </c>
      <c r="EX128" s="6" t="str">
        <f t="shared" ca="1" si="246"/>
        <v/>
      </c>
      <c r="EY128" s="6">
        <f ca="1">IF(LOG入力!BH128&gt;0,0,IF(EW128=0,0,(IF(COUNTIF($EX$19:EX128,EX128)=1,IF($FS$3="N",1,IF(EH128=1,1,0))))))</f>
        <v>0</v>
      </c>
      <c r="EZ128" s="6" t="str">
        <f ca="1">IF(LOG入力!BH128&gt;0,"",IF(EY128=1,$X128,""))</f>
        <v/>
      </c>
      <c r="FA128" s="6" t="str">
        <f ca="1">IF(LOG入力!BH128&gt;0,"",IF(EY128=1,$Y128,""))</f>
        <v/>
      </c>
      <c r="FB128" s="6" t="str">
        <f ca="1">IF(LOG入力!BH128&gt;0,"",IF(COUNTIF($EZ$19:$EZ128,EZ128)=1,EZ128,""))</f>
        <v/>
      </c>
      <c r="FC128" s="6">
        <f ca="1">IF(LOG入力!BH128&gt;0,0,IF((EV128=1),IF(($FB128=""),0,1),0))</f>
        <v>0</v>
      </c>
      <c r="FD128" s="6" t="str">
        <f ca="1">IF(LOG入力!BH128&gt;0,"",IF(COUNTIF($FA$19:FA128,FA128)=1,FA128,""))</f>
        <v/>
      </c>
      <c r="FE128" s="72">
        <f ca="1">IF(LOG入力!BH128&gt;0,0,IF((EV128=1),IF(($FD128=""),0,1),0))</f>
        <v>0</v>
      </c>
      <c r="FF128" s="71">
        <f t="shared" ca="1" si="247"/>
        <v>0</v>
      </c>
      <c r="FG128" s="6">
        <f t="shared" ca="1" si="248"/>
        <v>0</v>
      </c>
      <c r="FH128" s="6" t="str">
        <f t="shared" ca="1" si="249"/>
        <v/>
      </c>
      <c r="FI128" s="6">
        <f ca="1">IF(LOG入力!BH128&gt;0,0,IF(FG128=0,0,(IF(COUNTIF($FH$19:FH128,FH128)=1,IF($FS$3="N",1,IF(EH128=1,1,0))))))</f>
        <v>0</v>
      </c>
      <c r="FJ128" s="6" t="str">
        <f ca="1">IF(LOG入力!BH128&gt;0,"",IF(FI128=1,$X128,""))</f>
        <v/>
      </c>
      <c r="FK128" s="6" t="str">
        <f ca="1">IF(LOG入力!BH128&gt;0,"",IF(FI128=1,$Y128,""))</f>
        <v/>
      </c>
      <c r="FL128" s="6" t="str">
        <f ca="1">IF(LOG入力!BH128&gt;0,"",IF(COUNTIF($FJ$19:$FJ128,FJ128)=1,FJ128,""))</f>
        <v/>
      </c>
      <c r="FM128" s="6">
        <f ca="1">IF(LOG入力!BH128&gt;0,0,IF((FF128=1),IF(($FL128=""),0,1),0))</f>
        <v>0</v>
      </c>
      <c r="FN128" s="6" t="str">
        <f ca="1">IF(LOG入力!BH128&gt;0,"",IF(COUNTIF($FK$19:FK128,FK128)=1,FK128,""))</f>
        <v/>
      </c>
      <c r="FO128" s="72">
        <f ca="1">IF(LOG入力!BH128&gt;0,0,IF((FF128=1),IF(($FN128=""),0,1),0))</f>
        <v>0</v>
      </c>
      <c r="FP128" s="71">
        <f t="shared" ca="1" si="250"/>
        <v>0</v>
      </c>
      <c r="FQ128" s="6">
        <f t="shared" ca="1" si="251"/>
        <v>0</v>
      </c>
      <c r="FR128" s="6" t="str">
        <f t="shared" ca="1" si="252"/>
        <v/>
      </c>
      <c r="FS128" s="6">
        <f ca="1">IF(LOG入力!BH128&gt;0,0,IF(FQ128=0,0,(IF(COUNTIF($FR$19:FR128,FR128)=1,IF($FS$3="N",1,IF(EH128=1,1,0))))))</f>
        <v>0</v>
      </c>
      <c r="FT128" s="6" t="str">
        <f ca="1">IF(LOG入力!BH128&gt;0,"",IF(FS128=1,$X128,""))</f>
        <v/>
      </c>
      <c r="FU128" s="6" t="str">
        <f ca="1">IF(LOG入力!BH128&gt;0,"",IF(FS128=1,$Y128,""))</f>
        <v/>
      </c>
      <c r="FV128" s="6" t="str">
        <f ca="1">IF(LOG入力!BH128&gt;0,"",IF(COUNTIF($FT$19:$FT128,FT128)=1,FT128,""))</f>
        <v/>
      </c>
      <c r="FW128" s="6">
        <f ca="1">IF(LOG入力!BH128&gt;0,0,IF((FP128=1),IF(($FV128=""),0,1),0))</f>
        <v>0</v>
      </c>
      <c r="FX128" s="6" t="str">
        <f ca="1">IF(LOG入力!BH128&gt;0,"",IF(COUNTIF($FU$19:FU128,FU128)=1,FU128,""))</f>
        <v/>
      </c>
      <c r="FY128" s="72">
        <f ca="1">IF(LOG入力!BH128&gt;0,0,IF((FP128=1),IF(($FX128=""),0,1),0))</f>
        <v>0</v>
      </c>
      <c r="FZ128" s="71">
        <f t="shared" ca="1" si="253"/>
        <v>0</v>
      </c>
      <c r="GA128" s="6">
        <f t="shared" ca="1" si="254"/>
        <v>0</v>
      </c>
      <c r="GB128" s="6" t="str">
        <f t="shared" ca="1" si="255"/>
        <v/>
      </c>
      <c r="GC128" s="6">
        <f ca="1">IF(LOG入力!BH128&gt;0,0,IF(GA128=0,0,(IF(COUNTIF($GB$19:GB128,GB128)=1,IF($FS$3="N",1,IF(EH128=1,1,0))))))</f>
        <v>0</v>
      </c>
      <c r="GD128" s="6" t="str">
        <f ca="1">IF(LOG入力!BH128&gt;0,"",IF(GC128=1,$X128,""))</f>
        <v/>
      </c>
      <c r="GE128" s="6" t="str">
        <f ca="1">IF(LOG入力!BH128&gt;0,"",IF(GC128=1,$Y128,""))</f>
        <v/>
      </c>
      <c r="GF128" s="6" t="str">
        <f ca="1">IF(LOG入力!BH128&gt;0,"",IF(COUNTIF($GD$19:$GD128,GD128)=1,GD128,""))</f>
        <v/>
      </c>
      <c r="GG128" s="6">
        <f ca="1">IF(LOG入力!BH128&gt;0,0,IF((FZ128=1),IF(($GF128=""),0,1),0))</f>
        <v>0</v>
      </c>
      <c r="GH128" s="6" t="str">
        <f ca="1">IF(LOG入力!BH128&gt;0,"",IF(COUNTIF($GE$19:GE128,GE128)=1,GE128,""))</f>
        <v/>
      </c>
      <c r="GI128" s="72">
        <f ca="1">IF(LOG入力!BH128&gt;0,0,IF((FZ128=1),IF(($GH128=""),0,1),0))</f>
        <v>0</v>
      </c>
      <c r="GK128" s="455" t="str">
        <f ca="1">IF(V128=1,"",IF(LEN(LOG入力!AS128)=0,"",LOG入力!AS128))</f>
        <v/>
      </c>
      <c r="GL128" s="378" t="str">
        <f t="shared" ca="1" si="256"/>
        <v/>
      </c>
      <c r="GM128" s="378" t="str">
        <f t="shared" ca="1" si="257"/>
        <v/>
      </c>
      <c r="GN128" s="74" t="str">
        <f t="shared" ca="1" si="258"/>
        <v/>
      </c>
      <c r="GO128" s="74" t="str">
        <f t="shared" ca="1" si="259"/>
        <v/>
      </c>
      <c r="GQ128" s="74" t="str">
        <f t="shared" ca="1" si="260"/>
        <v/>
      </c>
      <c r="GR128" s="74" t="str">
        <f t="shared" ca="1" si="261"/>
        <v/>
      </c>
      <c r="GS128" s="74" t="str">
        <f t="shared" ca="1" si="262"/>
        <v/>
      </c>
      <c r="GT128" s="74" t="str">
        <f t="shared" ca="1" si="263"/>
        <v/>
      </c>
      <c r="GU128" s="74" t="str">
        <f t="shared" ca="1" si="264"/>
        <v/>
      </c>
      <c r="GV128" s="74" t="str">
        <f t="shared" ca="1" si="265"/>
        <v/>
      </c>
      <c r="GX128" s="74" t="str">
        <f t="shared" ca="1" si="266"/>
        <v/>
      </c>
      <c r="GY128" s="74" t="str">
        <f t="shared" ca="1" si="267"/>
        <v/>
      </c>
      <c r="GZ128" s="74" t="str">
        <f ca="1">IF(V128=1,"",IF(LOG入力!BH128&gt;0,0,IF(GY128=0,0,IF((VALUE((TYPE(VALUE(J128)))))=16,0,IF(VALUE(J128)&lt;60,1,IF(VALUE(J128)&lt;100,0,IF(VALUE(J128)&lt;600,2,0)))))))</f>
        <v/>
      </c>
      <c r="HA128" s="74" t="str">
        <f t="shared" ca="1" si="268"/>
        <v/>
      </c>
      <c r="HB128" s="74" t="str">
        <f ca="1">IF(V128=1,"",IF(LOG入力!BH128&gt;0,0,IF(HA128=0,0,IF((VALUE((TYPE(VALUE(L128)))))=16,0,IF(VALUE(L128)&lt;60,1,IF(VALUE(L128)&lt;100,0,IF(VALUE(L128)&lt;600,2,0)))))))</f>
        <v/>
      </c>
      <c r="HD128" s="74" t="str">
        <f t="shared" ca="1" si="269"/>
        <v/>
      </c>
      <c r="HF128" s="74" t="str">
        <f t="shared" ca="1" si="270"/>
        <v/>
      </c>
      <c r="HG128" s="74" t="str">
        <f t="shared" ca="1" si="271"/>
        <v/>
      </c>
      <c r="HH128" s="74" t="str">
        <f t="shared" ca="1" si="272"/>
        <v/>
      </c>
      <c r="HI128" s="74" t="str">
        <f t="shared" ca="1" si="273"/>
        <v/>
      </c>
      <c r="HJ128" s="74" t="str">
        <f t="shared" ca="1" si="274"/>
        <v/>
      </c>
      <c r="HK128" s="74" t="str">
        <f t="shared" ca="1" si="275"/>
        <v/>
      </c>
      <c r="HL128" s="74" t="str">
        <f t="shared" ca="1" si="276"/>
        <v/>
      </c>
      <c r="HM128" s="74" t="str">
        <f t="shared" ca="1" si="277"/>
        <v/>
      </c>
      <c r="HN128" s="74" t="str">
        <f t="shared" ca="1" si="278"/>
        <v/>
      </c>
      <c r="HO128" s="529" t="str">
        <f t="shared" ca="1" si="279"/>
        <v/>
      </c>
      <c r="HP128" s="74" t="str">
        <f t="shared" ca="1" si="280"/>
        <v/>
      </c>
      <c r="HQ128" s="74" t="str">
        <f t="shared" ca="1" si="281"/>
        <v/>
      </c>
      <c r="HR128" s="74" t="str">
        <f t="shared" ca="1" si="282"/>
        <v/>
      </c>
      <c r="HS128" s="74" t="str">
        <f t="shared" ca="1" si="283"/>
        <v/>
      </c>
      <c r="HT128" s="74" t="str">
        <f ca="1">IF(V128=1,"",IF(LOG入力!BH128&gt;0,0,IF(DV128=1,0,IF(N128="0",0,IF(SUM(HD128:HS128)&gt;0,1,0)))))</f>
        <v/>
      </c>
    </row>
    <row r="129" spans="1:228" x14ac:dyDescent="0.15">
      <c r="A129" s="5"/>
      <c r="B129" s="560" t="str">
        <f t="shared" ca="1" si="142"/>
        <v/>
      </c>
      <c r="C129" s="561" t="str">
        <f ca="1">LOG入力!AP129</f>
        <v/>
      </c>
      <c r="D129" s="562" t="str">
        <f ca="1">LOG入力!AQ129</f>
        <v/>
      </c>
      <c r="E129" s="562" t="str">
        <f ca="1">LOG入力!AR129</f>
        <v/>
      </c>
      <c r="F129" s="563" t="str">
        <f t="shared" ca="1" si="143"/>
        <v/>
      </c>
      <c r="G129" s="582" t="str">
        <f ca="1">LOG入力!AT129</f>
        <v/>
      </c>
      <c r="H129" s="507" t="str">
        <f ca="1">LOG入力!AU129</f>
        <v/>
      </c>
      <c r="I129" s="507" t="str">
        <f ca="1">LOG入力!AV129</f>
        <v/>
      </c>
      <c r="J129" s="583" t="str">
        <f ca="1">LOG入力!AW129</f>
        <v/>
      </c>
      <c r="K129" s="584" t="str">
        <f ca="1">LOG入力!BJ129</f>
        <v/>
      </c>
      <c r="L129" s="583" t="str">
        <f ca="1">LOG入力!AY129</f>
        <v/>
      </c>
      <c r="M129" s="566" t="str">
        <f ca="1">LOG入力!BK129</f>
        <v/>
      </c>
      <c r="N129" s="567" t="str">
        <f ca="1">IF(V129=1,"",IF(LOG入力!AJ129=1,"1",LOG入力!BA129))</f>
        <v/>
      </c>
      <c r="O129" s="568" t="str">
        <f ca="1">IF(V129=1,"",IF(LEN(LOG入力!O129)=0,"",LOG入力!O129))</f>
        <v/>
      </c>
      <c r="P129" s="569" t="str">
        <f ca="1">IF(V129=1,"",IF($AA$4=1,"",IF(LOG入力!BG129=1,"",CONCATENATE($ER129,$FB129,$FL129,$FV129,$GF129))))</f>
        <v/>
      </c>
      <c r="Q129" s="569" t="str">
        <f ca="1">IF(V129=1,"",IF($AA$4=1,"",IF(LOG入力!BG129=1,"",CONCATENATE($ET129,$FD129,$FN129,$FX129,$GH129))))</f>
        <v/>
      </c>
      <c r="R129" s="292" t="str">
        <f ca="1">IF(V129=1,"",IF($AA$4=1,"",IF(LOG入力!BH129&gt;0,0,AA129)))</f>
        <v/>
      </c>
      <c r="S129" s="293" t="str">
        <f t="shared" ca="1" si="144"/>
        <v/>
      </c>
      <c r="T129" s="681"/>
      <c r="U129" s="38"/>
      <c r="V129" s="196">
        <f ca="1">LOG入力!AN129</f>
        <v>1</v>
      </c>
      <c r="W129" s="38"/>
      <c r="X129" s="516" t="str">
        <f t="shared" ca="1" si="145"/>
        <v/>
      </c>
      <c r="Y129" s="515" t="str">
        <f t="shared" ca="1" si="146"/>
        <v/>
      </c>
      <c r="Z129" s="518" t="str">
        <f t="shared" ca="1" si="147"/>
        <v/>
      </c>
      <c r="AA129" s="574" t="str">
        <f t="shared" ca="1" si="148"/>
        <v/>
      </c>
      <c r="AC129" s="6" t="str">
        <f t="shared" ca="1" si="149"/>
        <v/>
      </c>
      <c r="AD129" s="6" t="str">
        <f t="shared" ca="1" si="150"/>
        <v/>
      </c>
      <c r="AE129" s="6" t="str">
        <f t="shared" ca="1" si="151"/>
        <v/>
      </c>
      <c r="AF129" s="6" t="str">
        <f t="shared" ca="1" si="152"/>
        <v/>
      </c>
      <c r="AG129" s="6" t="str">
        <f t="shared" ca="1" si="153"/>
        <v/>
      </c>
      <c r="AH129" s="6" t="str">
        <f t="shared" ca="1" si="154"/>
        <v/>
      </c>
      <c r="AI129" s="6" t="str">
        <f t="shared" ca="1" si="155"/>
        <v/>
      </c>
      <c r="AJ129" s="6" t="str">
        <f t="shared" ca="1" si="156"/>
        <v/>
      </c>
      <c r="AK129" s="6" t="str">
        <f t="shared" ca="1" si="157"/>
        <v/>
      </c>
      <c r="AL129" s="6" t="str">
        <f t="shared" ca="1" si="158"/>
        <v/>
      </c>
      <c r="AM129" s="6" t="str">
        <f t="shared" ca="1" si="159"/>
        <v/>
      </c>
      <c r="AN129" s="6" t="str">
        <f t="shared" ca="1" si="160"/>
        <v/>
      </c>
      <c r="AO129" s="6" t="str">
        <f t="shared" ca="1" si="161"/>
        <v/>
      </c>
      <c r="AP129" s="6" t="str">
        <f t="shared" ca="1" si="162"/>
        <v/>
      </c>
      <c r="AQ129" s="6" t="str">
        <f t="shared" ca="1" si="163"/>
        <v/>
      </c>
      <c r="AR129" s="6" t="str">
        <f t="shared" ca="1" si="164"/>
        <v/>
      </c>
      <c r="AS129" s="6" t="str">
        <f t="shared" ca="1" si="165"/>
        <v/>
      </c>
      <c r="AT129" s="6" t="str">
        <f t="shared" ca="1" si="166"/>
        <v/>
      </c>
      <c r="AU129" s="6" t="str">
        <f t="shared" ca="1" si="167"/>
        <v/>
      </c>
      <c r="AV129" s="6" t="str">
        <f t="shared" ca="1" si="168"/>
        <v/>
      </c>
      <c r="AW129" s="6" t="str">
        <f t="shared" ca="1" si="169"/>
        <v/>
      </c>
      <c r="AY129" s="6" t="str">
        <f t="shared" ca="1" si="170"/>
        <v/>
      </c>
      <c r="AZ129" s="6" t="str">
        <f t="shared" ca="1" si="171"/>
        <v/>
      </c>
      <c r="BA129" s="6" t="str">
        <f t="shared" ca="1" si="172"/>
        <v/>
      </c>
      <c r="BB129" s="6" t="str">
        <f t="shared" ca="1" si="173"/>
        <v/>
      </c>
      <c r="BC129" s="6" t="str">
        <f t="shared" ca="1" si="174"/>
        <v/>
      </c>
      <c r="BD129" s="6" t="str">
        <f t="shared" ca="1" si="175"/>
        <v/>
      </c>
      <c r="BE129" s="6" t="str">
        <f t="shared" ca="1" si="176"/>
        <v/>
      </c>
      <c r="BF129" s="6" t="str">
        <f t="shared" ca="1" si="177"/>
        <v/>
      </c>
      <c r="BG129" s="6" t="str">
        <f t="shared" ca="1" si="178"/>
        <v/>
      </c>
      <c r="BH129" s="6" t="str">
        <f t="shared" ca="1" si="179"/>
        <v/>
      </c>
      <c r="BI129" s="6" t="str">
        <f t="shared" ca="1" si="180"/>
        <v/>
      </c>
      <c r="BJ129" s="6" t="str">
        <f t="shared" ca="1" si="181"/>
        <v/>
      </c>
      <c r="BK129" s="6" t="str">
        <f t="shared" ca="1" si="182"/>
        <v/>
      </c>
      <c r="BL129" s="6" t="str">
        <f t="shared" ca="1" si="183"/>
        <v/>
      </c>
      <c r="BM129" s="6" t="str">
        <f t="shared" ca="1" si="184"/>
        <v/>
      </c>
      <c r="BN129" s="6" t="str">
        <f t="shared" ca="1" si="185"/>
        <v/>
      </c>
      <c r="BO129" s="6" t="str">
        <f t="shared" ca="1" si="186"/>
        <v/>
      </c>
      <c r="BP129" s="6" t="str">
        <f t="shared" ca="1" si="187"/>
        <v/>
      </c>
      <c r="BQ129" s="6" t="str">
        <f t="shared" ca="1" si="188"/>
        <v/>
      </c>
      <c r="BR129" s="6" t="str">
        <f t="shared" ca="1" si="189"/>
        <v/>
      </c>
      <c r="BS129" s="6" t="str">
        <f t="shared" ca="1" si="190"/>
        <v/>
      </c>
      <c r="BU129" s="6" t="str">
        <f t="shared" ca="1" si="191"/>
        <v/>
      </c>
      <c r="BW129" s="515" t="str">
        <f t="shared" ca="1" si="192"/>
        <v/>
      </c>
      <c r="BX129" s="515">
        <f t="shared" ca="1" si="193"/>
        <v>0</v>
      </c>
      <c r="BY129" s="515" t="str">
        <f t="shared" ca="1" si="194"/>
        <v/>
      </c>
      <c r="CA129" s="6">
        <f t="shared" ca="1" si="195"/>
        <v>1</v>
      </c>
      <c r="CC129" s="523" t="str">
        <f t="shared" ca="1" si="196"/>
        <v/>
      </c>
      <c r="CE129" s="6" t="str">
        <f t="shared" ca="1" si="197"/>
        <v/>
      </c>
      <c r="CG129" s="524" t="str">
        <f ca="1">IF(V129=1,"",IF($AA$4=1,"",IF(LOG入力!BH129&gt;0,"",IF(N129=0,"",IF(HT129=0,"","★")))))</f>
        <v/>
      </c>
      <c r="CI129" s="74" t="str">
        <f t="shared" ca="1" si="198"/>
        <v/>
      </c>
      <c r="CK129" s="525" t="str">
        <f ca="1">IF(V129=1,"",IF(LOG入力!BH129&gt;0,1,0))</f>
        <v/>
      </c>
      <c r="CL129" s="74" t="str">
        <f t="shared" ca="1" si="199"/>
        <v/>
      </c>
      <c r="CN129" s="74" t="str">
        <f t="shared" ca="1" si="200"/>
        <v/>
      </c>
      <c r="CO129" s="74" t="str">
        <f t="shared" ca="1" si="201"/>
        <v/>
      </c>
      <c r="CQ129" s="74" t="str">
        <f t="shared" ca="1" si="202"/>
        <v/>
      </c>
      <c r="CR129" s="74" t="str">
        <f t="shared" ca="1" si="203"/>
        <v/>
      </c>
      <c r="CS129" s="74" t="str">
        <f t="shared" ca="1" si="204"/>
        <v/>
      </c>
      <c r="CT129" s="74" t="str">
        <f t="shared" ca="1" si="205"/>
        <v/>
      </c>
      <c r="CU129" s="74" t="str">
        <f t="shared" ca="1" si="206"/>
        <v/>
      </c>
      <c r="CV129" s="74" t="str">
        <f t="shared" ca="1" si="207"/>
        <v/>
      </c>
      <c r="CW129" s="74" t="str">
        <f t="shared" ca="1" si="208"/>
        <v/>
      </c>
      <c r="CX129" s="74" t="str">
        <f t="shared" ca="1" si="209"/>
        <v/>
      </c>
      <c r="CY129" s="74" t="str">
        <f t="shared" ca="1" si="210"/>
        <v/>
      </c>
      <c r="CZ129" s="74" t="str">
        <f t="shared" ca="1" si="211"/>
        <v/>
      </c>
      <c r="DA129" s="74" t="str">
        <f t="shared" ca="1" si="212"/>
        <v/>
      </c>
      <c r="DB129" s="74" t="str">
        <f t="shared" ca="1" si="213"/>
        <v/>
      </c>
      <c r="DD129" s="74" t="str">
        <f t="shared" ca="1" si="214"/>
        <v/>
      </c>
      <c r="DE129" s="74" t="str">
        <f t="shared" ca="1" si="215"/>
        <v/>
      </c>
      <c r="DF129" s="74" t="str">
        <f t="shared" ca="1" si="216"/>
        <v/>
      </c>
      <c r="DG129" s="74" t="str">
        <f t="shared" ca="1" si="217"/>
        <v/>
      </c>
      <c r="DH129" s="74" t="str">
        <f t="shared" ca="1" si="218"/>
        <v/>
      </c>
      <c r="DI129" s="74" t="str">
        <f t="shared" ca="1" si="219"/>
        <v/>
      </c>
      <c r="DJ129" s="74" t="str">
        <f t="shared" ca="1" si="220"/>
        <v/>
      </c>
      <c r="DK129" s="74" t="str">
        <f t="shared" ca="1" si="221"/>
        <v/>
      </c>
      <c r="DL129" s="74" t="str">
        <f t="shared" ca="1" si="222"/>
        <v/>
      </c>
      <c r="DM129" s="74" t="str">
        <f t="shared" ca="1" si="223"/>
        <v/>
      </c>
      <c r="DN129" s="74" t="str">
        <f t="shared" ca="1" si="224"/>
        <v/>
      </c>
      <c r="DO129" s="74" t="str">
        <f t="shared" ca="1" si="225"/>
        <v/>
      </c>
      <c r="DQ129" s="74" t="str">
        <f t="shared" ca="1" si="226"/>
        <v/>
      </c>
      <c r="DS129" s="74" t="str">
        <f t="shared" ca="1" si="227"/>
        <v/>
      </c>
      <c r="DT129" s="74" t="str">
        <f t="shared" ca="1" si="228"/>
        <v/>
      </c>
      <c r="DV129" s="525" t="str">
        <f t="shared" ca="1" si="229"/>
        <v/>
      </c>
      <c r="DW129" s="74" t="str">
        <f t="shared" ca="1" si="230"/>
        <v/>
      </c>
      <c r="DX129" s="485" t="str">
        <f t="shared" ca="1" si="231"/>
        <v/>
      </c>
      <c r="DY129" s="74" t="str">
        <f t="shared" ca="1" si="232"/>
        <v/>
      </c>
      <c r="DZ129" s="74" t="str">
        <f t="shared" ca="1" si="233"/>
        <v/>
      </c>
      <c r="EA129" s="74" t="str">
        <f t="shared" ca="1" si="234"/>
        <v/>
      </c>
      <c r="EC129" s="74" t="str">
        <f t="shared" ca="1" si="235"/>
        <v/>
      </c>
      <c r="ED129" s="74" t="str">
        <f t="shared" ca="1" si="236"/>
        <v/>
      </c>
      <c r="EE129" s="74" t="str">
        <f t="shared" ca="1" si="237"/>
        <v/>
      </c>
      <c r="EG129" s="479" t="str">
        <f ca="1">IF(V129=1,"",IF(LOG入力!BH129&gt;0,0,IF(CG129="★",0,IF(R129=1,0,IF(N129=0,0,1)))))</f>
        <v/>
      </c>
      <c r="EH129" s="483" t="str">
        <f t="shared" ca="1" si="238"/>
        <v/>
      </c>
      <c r="EI129" s="483" t="str">
        <f t="shared" ca="1" si="239"/>
        <v/>
      </c>
      <c r="EJ129" s="483" t="str">
        <f t="shared" ca="1" si="240"/>
        <v/>
      </c>
      <c r="EL129" s="71">
        <f t="shared" ca="1" si="241"/>
        <v>0</v>
      </c>
      <c r="EM129" s="6">
        <f t="shared" ca="1" si="242"/>
        <v>0</v>
      </c>
      <c r="EN129" s="6" t="str">
        <f t="shared" ca="1" si="243"/>
        <v/>
      </c>
      <c r="EO129" s="6">
        <f ca="1">IF(LOG入力!BH129&gt;0,0,IF(EM129=0,0,(IF(COUNTIF($EN$19:EN129,EN129)=1,IF($FS$3="N",1,IF(EH129=1,1,0))))))</f>
        <v>0</v>
      </c>
      <c r="EP129" s="6" t="str">
        <f ca="1">IF(LOG入力!BH129&gt;0,"",IF(EO129=1,$X129,""))</f>
        <v/>
      </c>
      <c r="EQ129" s="6" t="str">
        <f ca="1">IF(LOG入力!BH129&gt;0,"",IF(EO129=1,$Y129,""))</f>
        <v/>
      </c>
      <c r="ER129" s="520" t="str">
        <f ca="1">IF(LOG入力!BH129&gt;0,"",IF(COUNTIF($EP$19:$EP129,EP129)=1,EP129,""))</f>
        <v/>
      </c>
      <c r="ES129" s="520">
        <f ca="1">IF(LOG入力!BH129&gt;0,0,IF((EL129=1),IF(($ER129=""),0,1),0))</f>
        <v>0</v>
      </c>
      <c r="ET129" s="520" t="str">
        <f ca="1">IF(LOG入力!BH129&gt;0,"",IF(COUNTIF($EQ$19:EQ129,EQ129)=1,EQ129,""))</f>
        <v/>
      </c>
      <c r="EU129" s="539">
        <f ca="1">IF(LOG入力!BH129&gt;0,0,IF((EL129=1),IF(($ET129=""),0,1),0))</f>
        <v>0</v>
      </c>
      <c r="EV129" s="71">
        <f t="shared" ca="1" si="244"/>
        <v>0</v>
      </c>
      <c r="EW129" s="6">
        <f t="shared" ca="1" si="245"/>
        <v>0</v>
      </c>
      <c r="EX129" s="6" t="str">
        <f t="shared" ca="1" si="246"/>
        <v/>
      </c>
      <c r="EY129" s="6">
        <f ca="1">IF(LOG入力!BH129&gt;0,0,IF(EW129=0,0,(IF(COUNTIF($EX$19:EX129,EX129)=1,IF($FS$3="N",1,IF(EH129=1,1,0))))))</f>
        <v>0</v>
      </c>
      <c r="EZ129" s="6" t="str">
        <f ca="1">IF(LOG入力!BH129&gt;0,"",IF(EY129=1,$X129,""))</f>
        <v/>
      </c>
      <c r="FA129" s="6" t="str">
        <f ca="1">IF(LOG入力!BH129&gt;0,"",IF(EY129=1,$Y129,""))</f>
        <v/>
      </c>
      <c r="FB129" s="6" t="str">
        <f ca="1">IF(LOG入力!BH129&gt;0,"",IF(COUNTIF($EZ$19:$EZ129,EZ129)=1,EZ129,""))</f>
        <v/>
      </c>
      <c r="FC129" s="6">
        <f ca="1">IF(LOG入力!BH129&gt;0,0,IF((EV129=1),IF(($FB129=""),0,1),0))</f>
        <v>0</v>
      </c>
      <c r="FD129" s="6" t="str">
        <f ca="1">IF(LOG入力!BH129&gt;0,"",IF(COUNTIF($FA$19:FA129,FA129)=1,FA129,""))</f>
        <v/>
      </c>
      <c r="FE129" s="72">
        <f ca="1">IF(LOG入力!BH129&gt;0,0,IF((EV129=1),IF(($FD129=""),0,1),0))</f>
        <v>0</v>
      </c>
      <c r="FF129" s="71">
        <f t="shared" ca="1" si="247"/>
        <v>0</v>
      </c>
      <c r="FG129" s="6">
        <f t="shared" ca="1" si="248"/>
        <v>0</v>
      </c>
      <c r="FH129" s="6" t="str">
        <f t="shared" ca="1" si="249"/>
        <v/>
      </c>
      <c r="FI129" s="6">
        <f ca="1">IF(LOG入力!BH129&gt;0,0,IF(FG129=0,0,(IF(COUNTIF($FH$19:FH129,FH129)=1,IF($FS$3="N",1,IF(EH129=1,1,0))))))</f>
        <v>0</v>
      </c>
      <c r="FJ129" s="6" t="str">
        <f ca="1">IF(LOG入力!BH129&gt;0,"",IF(FI129=1,$X129,""))</f>
        <v/>
      </c>
      <c r="FK129" s="6" t="str">
        <f ca="1">IF(LOG入力!BH129&gt;0,"",IF(FI129=1,$Y129,""))</f>
        <v/>
      </c>
      <c r="FL129" s="6" t="str">
        <f ca="1">IF(LOG入力!BH129&gt;0,"",IF(COUNTIF($FJ$19:$FJ129,FJ129)=1,FJ129,""))</f>
        <v/>
      </c>
      <c r="FM129" s="6">
        <f ca="1">IF(LOG入力!BH129&gt;0,0,IF((FF129=1),IF(($FL129=""),0,1),0))</f>
        <v>0</v>
      </c>
      <c r="FN129" s="6" t="str">
        <f ca="1">IF(LOG入力!BH129&gt;0,"",IF(COUNTIF($FK$19:FK129,FK129)=1,FK129,""))</f>
        <v/>
      </c>
      <c r="FO129" s="72">
        <f ca="1">IF(LOG入力!BH129&gt;0,0,IF((FF129=1),IF(($FN129=""),0,1),0))</f>
        <v>0</v>
      </c>
      <c r="FP129" s="71">
        <f t="shared" ca="1" si="250"/>
        <v>0</v>
      </c>
      <c r="FQ129" s="6">
        <f t="shared" ca="1" si="251"/>
        <v>0</v>
      </c>
      <c r="FR129" s="6" t="str">
        <f t="shared" ca="1" si="252"/>
        <v/>
      </c>
      <c r="FS129" s="6">
        <f ca="1">IF(LOG入力!BH129&gt;0,0,IF(FQ129=0,0,(IF(COUNTIF($FR$19:FR129,FR129)=1,IF($FS$3="N",1,IF(EH129=1,1,0))))))</f>
        <v>0</v>
      </c>
      <c r="FT129" s="6" t="str">
        <f ca="1">IF(LOG入力!BH129&gt;0,"",IF(FS129=1,$X129,""))</f>
        <v/>
      </c>
      <c r="FU129" s="6" t="str">
        <f ca="1">IF(LOG入力!BH129&gt;0,"",IF(FS129=1,$Y129,""))</f>
        <v/>
      </c>
      <c r="FV129" s="6" t="str">
        <f ca="1">IF(LOG入力!BH129&gt;0,"",IF(COUNTIF($FT$19:$FT129,FT129)=1,FT129,""))</f>
        <v/>
      </c>
      <c r="FW129" s="6">
        <f ca="1">IF(LOG入力!BH129&gt;0,0,IF((FP129=1),IF(($FV129=""),0,1),0))</f>
        <v>0</v>
      </c>
      <c r="FX129" s="6" t="str">
        <f ca="1">IF(LOG入力!BH129&gt;0,"",IF(COUNTIF($FU$19:FU129,FU129)=1,FU129,""))</f>
        <v/>
      </c>
      <c r="FY129" s="72">
        <f ca="1">IF(LOG入力!BH129&gt;0,0,IF((FP129=1),IF(($FX129=""),0,1),0))</f>
        <v>0</v>
      </c>
      <c r="FZ129" s="71">
        <f t="shared" ca="1" si="253"/>
        <v>0</v>
      </c>
      <c r="GA129" s="6">
        <f t="shared" ca="1" si="254"/>
        <v>0</v>
      </c>
      <c r="GB129" s="6" t="str">
        <f t="shared" ca="1" si="255"/>
        <v/>
      </c>
      <c r="GC129" s="6">
        <f ca="1">IF(LOG入力!BH129&gt;0,0,IF(GA129=0,0,(IF(COUNTIF($GB$19:GB129,GB129)=1,IF($FS$3="N",1,IF(EH129=1,1,0))))))</f>
        <v>0</v>
      </c>
      <c r="GD129" s="6" t="str">
        <f ca="1">IF(LOG入力!BH129&gt;0,"",IF(GC129=1,$X129,""))</f>
        <v/>
      </c>
      <c r="GE129" s="6" t="str">
        <f ca="1">IF(LOG入力!BH129&gt;0,"",IF(GC129=1,$Y129,""))</f>
        <v/>
      </c>
      <c r="GF129" s="6" t="str">
        <f ca="1">IF(LOG入力!BH129&gt;0,"",IF(COUNTIF($GD$19:$GD129,GD129)=1,GD129,""))</f>
        <v/>
      </c>
      <c r="GG129" s="6">
        <f ca="1">IF(LOG入力!BH129&gt;0,0,IF((FZ129=1),IF(($GF129=""),0,1),0))</f>
        <v>0</v>
      </c>
      <c r="GH129" s="6" t="str">
        <f ca="1">IF(LOG入力!BH129&gt;0,"",IF(COUNTIF($GE$19:GE129,GE129)=1,GE129,""))</f>
        <v/>
      </c>
      <c r="GI129" s="72">
        <f ca="1">IF(LOG入力!BH129&gt;0,0,IF((FZ129=1),IF(($GH129=""),0,1),0))</f>
        <v>0</v>
      </c>
      <c r="GK129" s="455" t="str">
        <f ca="1">IF(V129=1,"",IF(LEN(LOG入力!AS129)=0,"",LOG入力!AS129))</f>
        <v/>
      </c>
      <c r="GL129" s="378" t="str">
        <f t="shared" ca="1" si="256"/>
        <v/>
      </c>
      <c r="GM129" s="378" t="str">
        <f t="shared" ca="1" si="257"/>
        <v/>
      </c>
      <c r="GN129" s="74" t="str">
        <f t="shared" ca="1" si="258"/>
        <v/>
      </c>
      <c r="GO129" s="74" t="str">
        <f t="shared" ca="1" si="259"/>
        <v/>
      </c>
      <c r="GQ129" s="74" t="str">
        <f t="shared" ca="1" si="260"/>
        <v/>
      </c>
      <c r="GR129" s="74" t="str">
        <f t="shared" ca="1" si="261"/>
        <v/>
      </c>
      <c r="GS129" s="74" t="str">
        <f t="shared" ca="1" si="262"/>
        <v/>
      </c>
      <c r="GT129" s="74" t="str">
        <f t="shared" ca="1" si="263"/>
        <v/>
      </c>
      <c r="GU129" s="74" t="str">
        <f t="shared" ca="1" si="264"/>
        <v/>
      </c>
      <c r="GV129" s="74" t="str">
        <f t="shared" ca="1" si="265"/>
        <v/>
      </c>
      <c r="GX129" s="74" t="str">
        <f t="shared" ca="1" si="266"/>
        <v/>
      </c>
      <c r="GY129" s="74" t="str">
        <f t="shared" ca="1" si="267"/>
        <v/>
      </c>
      <c r="GZ129" s="74" t="str">
        <f ca="1">IF(V129=1,"",IF(LOG入力!BH129&gt;0,0,IF(GY129=0,0,IF((VALUE((TYPE(VALUE(J129)))))=16,0,IF(VALUE(J129)&lt;60,1,IF(VALUE(J129)&lt;100,0,IF(VALUE(J129)&lt;600,2,0)))))))</f>
        <v/>
      </c>
      <c r="HA129" s="74" t="str">
        <f t="shared" ca="1" si="268"/>
        <v/>
      </c>
      <c r="HB129" s="74" t="str">
        <f ca="1">IF(V129=1,"",IF(LOG入力!BH129&gt;0,0,IF(HA129=0,0,IF((VALUE((TYPE(VALUE(L129)))))=16,0,IF(VALUE(L129)&lt;60,1,IF(VALUE(L129)&lt;100,0,IF(VALUE(L129)&lt;600,2,0)))))))</f>
        <v/>
      </c>
      <c r="HD129" s="74" t="str">
        <f t="shared" ca="1" si="269"/>
        <v/>
      </c>
      <c r="HF129" s="74" t="str">
        <f t="shared" ca="1" si="270"/>
        <v/>
      </c>
      <c r="HG129" s="74" t="str">
        <f t="shared" ca="1" si="271"/>
        <v/>
      </c>
      <c r="HH129" s="74" t="str">
        <f t="shared" ca="1" si="272"/>
        <v/>
      </c>
      <c r="HI129" s="74" t="str">
        <f t="shared" ca="1" si="273"/>
        <v/>
      </c>
      <c r="HJ129" s="74" t="str">
        <f t="shared" ca="1" si="274"/>
        <v/>
      </c>
      <c r="HK129" s="74" t="str">
        <f t="shared" ca="1" si="275"/>
        <v/>
      </c>
      <c r="HL129" s="74" t="str">
        <f t="shared" ca="1" si="276"/>
        <v/>
      </c>
      <c r="HM129" s="74" t="str">
        <f t="shared" ca="1" si="277"/>
        <v/>
      </c>
      <c r="HN129" s="74" t="str">
        <f t="shared" ca="1" si="278"/>
        <v/>
      </c>
      <c r="HO129" s="529" t="str">
        <f t="shared" ca="1" si="279"/>
        <v/>
      </c>
      <c r="HP129" s="74" t="str">
        <f t="shared" ca="1" si="280"/>
        <v/>
      </c>
      <c r="HQ129" s="74" t="str">
        <f t="shared" ca="1" si="281"/>
        <v/>
      </c>
      <c r="HR129" s="74" t="str">
        <f t="shared" ca="1" si="282"/>
        <v/>
      </c>
      <c r="HS129" s="74" t="str">
        <f t="shared" ca="1" si="283"/>
        <v/>
      </c>
      <c r="HT129" s="74" t="str">
        <f ca="1">IF(V129=1,"",IF(LOG入力!BH129&gt;0,0,IF(DV129=1,0,IF(N129="0",0,IF(SUM(HD129:HS129)&gt;0,1,0)))))</f>
        <v/>
      </c>
    </row>
    <row r="130" spans="1:228" x14ac:dyDescent="0.15">
      <c r="A130" s="5"/>
      <c r="B130" s="532" t="str">
        <f t="shared" ca="1" si="142"/>
        <v/>
      </c>
      <c r="C130" s="570" t="str">
        <f ca="1">LOG入力!AP130</f>
        <v/>
      </c>
      <c r="D130" s="534" t="str">
        <f ca="1">LOG入力!AQ130</f>
        <v/>
      </c>
      <c r="E130" s="534" t="str">
        <f ca="1">LOG入力!AR130</f>
        <v/>
      </c>
      <c r="F130" s="535" t="str">
        <f t="shared" ca="1" si="143"/>
        <v/>
      </c>
      <c r="G130" s="585" t="str">
        <f ca="1">LOG入力!AT130</f>
        <v/>
      </c>
      <c r="H130" s="542" t="str">
        <f ca="1">LOG入力!AU130</f>
        <v/>
      </c>
      <c r="I130" s="542" t="str">
        <f ca="1">LOG入力!AV130</f>
        <v/>
      </c>
      <c r="J130" s="577" t="str">
        <f ca="1">LOG入力!AW130</f>
        <v/>
      </c>
      <c r="K130" s="578" t="str">
        <f ca="1">LOG入力!BJ130</f>
        <v/>
      </c>
      <c r="L130" s="577" t="str">
        <f ca="1">LOG入力!AY130</f>
        <v/>
      </c>
      <c r="M130" s="545" t="str">
        <f ca="1">LOG入力!BK130</f>
        <v/>
      </c>
      <c r="N130" s="512" t="str">
        <f ca="1">IF(V130=1,"",IF(LOG入力!AJ130=1,"1",LOG入力!BA130))</f>
        <v/>
      </c>
      <c r="O130" s="538" t="str">
        <f ca="1">IF(V130=1,"",IF(LEN(LOG入力!O130)=0,"",LOG入力!O130))</f>
        <v/>
      </c>
      <c r="P130" s="291" t="str">
        <f ca="1">IF(V130=1,"",IF($AA$4=1,"",IF(LOG入力!BG130=1,"",CONCATENATE($ER130,$FB130,$FL130,$FV130,$GF130))))</f>
        <v/>
      </c>
      <c r="Q130" s="291" t="str">
        <f ca="1">IF(V130=1,"",IF($AA$4=1,"",IF(LOG入力!BG130=1,"",CONCATENATE($ET130,$FD130,$FN130,$FX130,$GH130))))</f>
        <v/>
      </c>
      <c r="R130" s="573" t="str">
        <f ca="1">IF(V130=1,"",IF($AA$4=1,"",IF(LOG入力!BH130&gt;0,0,AA130)))</f>
        <v/>
      </c>
      <c r="S130" s="293" t="str">
        <f t="shared" ca="1" si="144"/>
        <v/>
      </c>
      <c r="T130" s="681"/>
      <c r="U130" s="38"/>
      <c r="V130" s="196">
        <f ca="1">LOG入力!AN130</f>
        <v>1</v>
      </c>
      <c r="W130" s="38"/>
      <c r="X130" s="516" t="str">
        <f t="shared" ca="1" si="145"/>
        <v/>
      </c>
      <c r="Y130" s="515" t="str">
        <f t="shared" ca="1" si="146"/>
        <v/>
      </c>
      <c r="Z130" s="518" t="str">
        <f t="shared" ca="1" si="147"/>
        <v/>
      </c>
      <c r="AA130" s="574" t="str">
        <f t="shared" ca="1" si="148"/>
        <v/>
      </c>
      <c r="AC130" s="6" t="str">
        <f t="shared" ca="1" si="149"/>
        <v/>
      </c>
      <c r="AD130" s="6" t="str">
        <f t="shared" ca="1" si="150"/>
        <v/>
      </c>
      <c r="AE130" s="6" t="str">
        <f t="shared" ca="1" si="151"/>
        <v/>
      </c>
      <c r="AF130" s="6" t="str">
        <f t="shared" ca="1" si="152"/>
        <v/>
      </c>
      <c r="AG130" s="6" t="str">
        <f t="shared" ca="1" si="153"/>
        <v/>
      </c>
      <c r="AH130" s="6" t="str">
        <f t="shared" ca="1" si="154"/>
        <v/>
      </c>
      <c r="AI130" s="6" t="str">
        <f t="shared" ca="1" si="155"/>
        <v/>
      </c>
      <c r="AJ130" s="6" t="str">
        <f t="shared" ca="1" si="156"/>
        <v/>
      </c>
      <c r="AK130" s="6" t="str">
        <f t="shared" ca="1" si="157"/>
        <v/>
      </c>
      <c r="AL130" s="6" t="str">
        <f t="shared" ca="1" si="158"/>
        <v/>
      </c>
      <c r="AM130" s="6" t="str">
        <f t="shared" ca="1" si="159"/>
        <v/>
      </c>
      <c r="AN130" s="6" t="str">
        <f t="shared" ca="1" si="160"/>
        <v/>
      </c>
      <c r="AO130" s="6" t="str">
        <f t="shared" ca="1" si="161"/>
        <v/>
      </c>
      <c r="AP130" s="6" t="str">
        <f t="shared" ca="1" si="162"/>
        <v/>
      </c>
      <c r="AQ130" s="6" t="str">
        <f t="shared" ca="1" si="163"/>
        <v/>
      </c>
      <c r="AR130" s="6" t="str">
        <f t="shared" ca="1" si="164"/>
        <v/>
      </c>
      <c r="AS130" s="6" t="str">
        <f t="shared" ca="1" si="165"/>
        <v/>
      </c>
      <c r="AT130" s="6" t="str">
        <f t="shared" ca="1" si="166"/>
        <v/>
      </c>
      <c r="AU130" s="6" t="str">
        <f t="shared" ca="1" si="167"/>
        <v/>
      </c>
      <c r="AV130" s="6" t="str">
        <f t="shared" ca="1" si="168"/>
        <v/>
      </c>
      <c r="AW130" s="6" t="str">
        <f t="shared" ca="1" si="169"/>
        <v/>
      </c>
      <c r="AY130" s="6" t="str">
        <f t="shared" ca="1" si="170"/>
        <v/>
      </c>
      <c r="AZ130" s="6" t="str">
        <f t="shared" ca="1" si="171"/>
        <v/>
      </c>
      <c r="BA130" s="6" t="str">
        <f t="shared" ca="1" si="172"/>
        <v/>
      </c>
      <c r="BB130" s="6" t="str">
        <f t="shared" ca="1" si="173"/>
        <v/>
      </c>
      <c r="BC130" s="6" t="str">
        <f t="shared" ca="1" si="174"/>
        <v/>
      </c>
      <c r="BD130" s="6" t="str">
        <f t="shared" ca="1" si="175"/>
        <v/>
      </c>
      <c r="BE130" s="6" t="str">
        <f t="shared" ca="1" si="176"/>
        <v/>
      </c>
      <c r="BF130" s="6" t="str">
        <f t="shared" ca="1" si="177"/>
        <v/>
      </c>
      <c r="BG130" s="6" t="str">
        <f t="shared" ca="1" si="178"/>
        <v/>
      </c>
      <c r="BH130" s="6" t="str">
        <f t="shared" ca="1" si="179"/>
        <v/>
      </c>
      <c r="BI130" s="6" t="str">
        <f t="shared" ca="1" si="180"/>
        <v/>
      </c>
      <c r="BJ130" s="6" t="str">
        <f t="shared" ca="1" si="181"/>
        <v/>
      </c>
      <c r="BK130" s="6" t="str">
        <f t="shared" ca="1" si="182"/>
        <v/>
      </c>
      <c r="BL130" s="6" t="str">
        <f t="shared" ca="1" si="183"/>
        <v/>
      </c>
      <c r="BM130" s="6" t="str">
        <f t="shared" ca="1" si="184"/>
        <v/>
      </c>
      <c r="BN130" s="6" t="str">
        <f t="shared" ca="1" si="185"/>
        <v/>
      </c>
      <c r="BO130" s="6" t="str">
        <f t="shared" ca="1" si="186"/>
        <v/>
      </c>
      <c r="BP130" s="6" t="str">
        <f t="shared" ca="1" si="187"/>
        <v/>
      </c>
      <c r="BQ130" s="6" t="str">
        <f t="shared" ca="1" si="188"/>
        <v/>
      </c>
      <c r="BR130" s="6" t="str">
        <f t="shared" ca="1" si="189"/>
        <v/>
      </c>
      <c r="BS130" s="6" t="str">
        <f t="shared" ca="1" si="190"/>
        <v/>
      </c>
      <c r="BU130" s="6" t="str">
        <f t="shared" ca="1" si="191"/>
        <v/>
      </c>
      <c r="BW130" s="515" t="str">
        <f t="shared" ca="1" si="192"/>
        <v/>
      </c>
      <c r="BX130" s="515">
        <f t="shared" ca="1" si="193"/>
        <v>0</v>
      </c>
      <c r="BY130" s="515" t="str">
        <f t="shared" ca="1" si="194"/>
        <v/>
      </c>
      <c r="CA130" s="6">
        <f t="shared" ca="1" si="195"/>
        <v>1</v>
      </c>
      <c r="CC130" s="523" t="str">
        <f t="shared" ca="1" si="196"/>
        <v/>
      </c>
      <c r="CE130" s="6" t="str">
        <f t="shared" ca="1" si="197"/>
        <v/>
      </c>
      <c r="CG130" s="524" t="str">
        <f ca="1">IF(V130=1,"",IF($AA$4=1,"",IF(LOG入力!BH130&gt;0,"",IF(N130=0,"",IF(HT130=0,"","★")))))</f>
        <v/>
      </c>
      <c r="CI130" s="74" t="str">
        <f t="shared" ca="1" si="198"/>
        <v/>
      </c>
      <c r="CK130" s="525" t="str">
        <f ca="1">IF(V130=1,"",IF(LOG入力!BH130&gt;0,1,0))</f>
        <v/>
      </c>
      <c r="CL130" s="74" t="str">
        <f t="shared" ca="1" si="199"/>
        <v/>
      </c>
      <c r="CN130" s="74" t="str">
        <f t="shared" ca="1" si="200"/>
        <v/>
      </c>
      <c r="CO130" s="74" t="str">
        <f t="shared" ca="1" si="201"/>
        <v/>
      </c>
      <c r="CQ130" s="74" t="str">
        <f t="shared" ca="1" si="202"/>
        <v/>
      </c>
      <c r="CR130" s="74" t="str">
        <f t="shared" ca="1" si="203"/>
        <v/>
      </c>
      <c r="CS130" s="74" t="str">
        <f t="shared" ca="1" si="204"/>
        <v/>
      </c>
      <c r="CT130" s="74" t="str">
        <f t="shared" ca="1" si="205"/>
        <v/>
      </c>
      <c r="CU130" s="74" t="str">
        <f t="shared" ca="1" si="206"/>
        <v/>
      </c>
      <c r="CV130" s="74" t="str">
        <f t="shared" ca="1" si="207"/>
        <v/>
      </c>
      <c r="CW130" s="74" t="str">
        <f t="shared" ca="1" si="208"/>
        <v/>
      </c>
      <c r="CX130" s="74" t="str">
        <f t="shared" ca="1" si="209"/>
        <v/>
      </c>
      <c r="CY130" s="74" t="str">
        <f t="shared" ca="1" si="210"/>
        <v/>
      </c>
      <c r="CZ130" s="74" t="str">
        <f t="shared" ca="1" si="211"/>
        <v/>
      </c>
      <c r="DA130" s="74" t="str">
        <f t="shared" ca="1" si="212"/>
        <v/>
      </c>
      <c r="DB130" s="74" t="str">
        <f t="shared" ca="1" si="213"/>
        <v/>
      </c>
      <c r="DD130" s="74" t="str">
        <f t="shared" ca="1" si="214"/>
        <v/>
      </c>
      <c r="DE130" s="74" t="str">
        <f t="shared" ca="1" si="215"/>
        <v/>
      </c>
      <c r="DF130" s="74" t="str">
        <f t="shared" ca="1" si="216"/>
        <v/>
      </c>
      <c r="DG130" s="74" t="str">
        <f t="shared" ca="1" si="217"/>
        <v/>
      </c>
      <c r="DH130" s="74" t="str">
        <f t="shared" ca="1" si="218"/>
        <v/>
      </c>
      <c r="DI130" s="74" t="str">
        <f t="shared" ca="1" si="219"/>
        <v/>
      </c>
      <c r="DJ130" s="74" t="str">
        <f t="shared" ca="1" si="220"/>
        <v/>
      </c>
      <c r="DK130" s="74" t="str">
        <f t="shared" ca="1" si="221"/>
        <v/>
      </c>
      <c r="DL130" s="74" t="str">
        <f t="shared" ca="1" si="222"/>
        <v/>
      </c>
      <c r="DM130" s="74" t="str">
        <f t="shared" ca="1" si="223"/>
        <v/>
      </c>
      <c r="DN130" s="74" t="str">
        <f t="shared" ca="1" si="224"/>
        <v/>
      </c>
      <c r="DO130" s="74" t="str">
        <f t="shared" ca="1" si="225"/>
        <v/>
      </c>
      <c r="DQ130" s="74" t="str">
        <f t="shared" ca="1" si="226"/>
        <v/>
      </c>
      <c r="DS130" s="74" t="str">
        <f t="shared" ca="1" si="227"/>
        <v/>
      </c>
      <c r="DT130" s="74" t="str">
        <f t="shared" ca="1" si="228"/>
        <v/>
      </c>
      <c r="DV130" s="525" t="str">
        <f t="shared" ca="1" si="229"/>
        <v/>
      </c>
      <c r="DW130" s="74" t="str">
        <f t="shared" ca="1" si="230"/>
        <v/>
      </c>
      <c r="DX130" s="485" t="str">
        <f t="shared" ca="1" si="231"/>
        <v/>
      </c>
      <c r="DY130" s="74" t="str">
        <f t="shared" ca="1" si="232"/>
        <v/>
      </c>
      <c r="DZ130" s="74" t="str">
        <f t="shared" ca="1" si="233"/>
        <v/>
      </c>
      <c r="EA130" s="74" t="str">
        <f t="shared" ca="1" si="234"/>
        <v/>
      </c>
      <c r="EC130" s="74" t="str">
        <f t="shared" ca="1" si="235"/>
        <v/>
      </c>
      <c r="ED130" s="74" t="str">
        <f t="shared" ca="1" si="236"/>
        <v/>
      </c>
      <c r="EE130" s="74" t="str">
        <f t="shared" ca="1" si="237"/>
        <v/>
      </c>
      <c r="EG130" s="479" t="str">
        <f ca="1">IF(V130=1,"",IF(LOG入力!BH130&gt;0,0,IF(CG130="★",0,IF(R130=1,0,IF(N130=0,0,1)))))</f>
        <v/>
      </c>
      <c r="EH130" s="483" t="str">
        <f t="shared" ca="1" si="238"/>
        <v/>
      </c>
      <c r="EI130" s="483" t="str">
        <f t="shared" ca="1" si="239"/>
        <v/>
      </c>
      <c r="EJ130" s="483" t="str">
        <f t="shared" ca="1" si="240"/>
        <v/>
      </c>
      <c r="EL130" s="71">
        <f t="shared" ca="1" si="241"/>
        <v>0</v>
      </c>
      <c r="EM130" s="6">
        <f t="shared" ca="1" si="242"/>
        <v>0</v>
      </c>
      <c r="EN130" s="6" t="str">
        <f t="shared" ca="1" si="243"/>
        <v/>
      </c>
      <c r="EO130" s="6">
        <f ca="1">IF(LOG入力!BH130&gt;0,0,IF(EM130=0,0,(IF(COUNTIF($EN$19:EN130,EN130)=1,IF($FS$3="N",1,IF(EH130=1,1,0))))))</f>
        <v>0</v>
      </c>
      <c r="EP130" s="6" t="str">
        <f ca="1">IF(LOG入力!BH130&gt;0,"",IF(EO130=1,$X130,""))</f>
        <v/>
      </c>
      <c r="EQ130" s="6" t="str">
        <f ca="1">IF(LOG入力!BH130&gt;0,"",IF(EO130=1,$Y130,""))</f>
        <v/>
      </c>
      <c r="ER130" s="520" t="str">
        <f ca="1">IF(LOG入力!BH130&gt;0,"",IF(COUNTIF($EP$19:$EP130,EP130)=1,EP130,""))</f>
        <v/>
      </c>
      <c r="ES130" s="520">
        <f ca="1">IF(LOG入力!BH130&gt;0,0,IF((EL130=1),IF(($ER130=""),0,1),0))</f>
        <v>0</v>
      </c>
      <c r="ET130" s="520" t="str">
        <f ca="1">IF(LOG入力!BH130&gt;0,"",IF(COUNTIF($EQ$19:EQ130,EQ130)=1,EQ130,""))</f>
        <v/>
      </c>
      <c r="EU130" s="539">
        <f ca="1">IF(LOG入力!BH130&gt;0,0,IF((EL130=1),IF(($ET130=""),0,1),0))</f>
        <v>0</v>
      </c>
      <c r="EV130" s="71">
        <f t="shared" ca="1" si="244"/>
        <v>0</v>
      </c>
      <c r="EW130" s="6">
        <f t="shared" ca="1" si="245"/>
        <v>0</v>
      </c>
      <c r="EX130" s="6" t="str">
        <f t="shared" ca="1" si="246"/>
        <v/>
      </c>
      <c r="EY130" s="6">
        <f ca="1">IF(LOG入力!BH130&gt;0,0,IF(EW130=0,0,(IF(COUNTIF($EX$19:EX130,EX130)=1,IF($FS$3="N",1,IF(EH130=1,1,0))))))</f>
        <v>0</v>
      </c>
      <c r="EZ130" s="6" t="str">
        <f ca="1">IF(LOG入力!BH130&gt;0,"",IF(EY130=1,$X130,""))</f>
        <v/>
      </c>
      <c r="FA130" s="6" t="str">
        <f ca="1">IF(LOG入力!BH130&gt;0,"",IF(EY130=1,$Y130,""))</f>
        <v/>
      </c>
      <c r="FB130" s="6" t="str">
        <f ca="1">IF(LOG入力!BH130&gt;0,"",IF(COUNTIF($EZ$19:$EZ130,EZ130)=1,EZ130,""))</f>
        <v/>
      </c>
      <c r="FC130" s="6">
        <f ca="1">IF(LOG入力!BH130&gt;0,0,IF((EV130=1),IF(($FB130=""),0,1),0))</f>
        <v>0</v>
      </c>
      <c r="FD130" s="6" t="str">
        <f ca="1">IF(LOG入力!BH130&gt;0,"",IF(COUNTIF($FA$19:FA130,FA130)=1,FA130,""))</f>
        <v/>
      </c>
      <c r="FE130" s="72">
        <f ca="1">IF(LOG入力!BH130&gt;0,0,IF((EV130=1),IF(($FD130=""),0,1),0))</f>
        <v>0</v>
      </c>
      <c r="FF130" s="71">
        <f t="shared" ca="1" si="247"/>
        <v>0</v>
      </c>
      <c r="FG130" s="6">
        <f t="shared" ca="1" si="248"/>
        <v>0</v>
      </c>
      <c r="FH130" s="6" t="str">
        <f t="shared" ca="1" si="249"/>
        <v/>
      </c>
      <c r="FI130" s="6">
        <f ca="1">IF(LOG入力!BH130&gt;0,0,IF(FG130=0,0,(IF(COUNTIF($FH$19:FH130,FH130)=1,IF($FS$3="N",1,IF(EH130=1,1,0))))))</f>
        <v>0</v>
      </c>
      <c r="FJ130" s="6" t="str">
        <f ca="1">IF(LOG入力!BH130&gt;0,"",IF(FI130=1,$X130,""))</f>
        <v/>
      </c>
      <c r="FK130" s="6" t="str">
        <f ca="1">IF(LOG入力!BH130&gt;0,"",IF(FI130=1,$Y130,""))</f>
        <v/>
      </c>
      <c r="FL130" s="6" t="str">
        <f ca="1">IF(LOG入力!BH130&gt;0,"",IF(COUNTIF($FJ$19:$FJ130,FJ130)=1,FJ130,""))</f>
        <v/>
      </c>
      <c r="FM130" s="6">
        <f ca="1">IF(LOG入力!BH130&gt;0,0,IF((FF130=1),IF(($FL130=""),0,1),0))</f>
        <v>0</v>
      </c>
      <c r="FN130" s="6" t="str">
        <f ca="1">IF(LOG入力!BH130&gt;0,"",IF(COUNTIF($FK$19:FK130,FK130)=1,FK130,""))</f>
        <v/>
      </c>
      <c r="FO130" s="72">
        <f ca="1">IF(LOG入力!BH130&gt;0,0,IF((FF130=1),IF(($FN130=""),0,1),0))</f>
        <v>0</v>
      </c>
      <c r="FP130" s="71">
        <f t="shared" ca="1" si="250"/>
        <v>0</v>
      </c>
      <c r="FQ130" s="6">
        <f t="shared" ca="1" si="251"/>
        <v>0</v>
      </c>
      <c r="FR130" s="6" t="str">
        <f t="shared" ca="1" si="252"/>
        <v/>
      </c>
      <c r="FS130" s="6">
        <f ca="1">IF(LOG入力!BH130&gt;0,0,IF(FQ130=0,0,(IF(COUNTIF($FR$19:FR130,FR130)=1,IF($FS$3="N",1,IF(EH130=1,1,0))))))</f>
        <v>0</v>
      </c>
      <c r="FT130" s="6" t="str">
        <f ca="1">IF(LOG入力!BH130&gt;0,"",IF(FS130=1,$X130,""))</f>
        <v/>
      </c>
      <c r="FU130" s="6" t="str">
        <f ca="1">IF(LOG入力!BH130&gt;0,"",IF(FS130=1,$Y130,""))</f>
        <v/>
      </c>
      <c r="FV130" s="6" t="str">
        <f ca="1">IF(LOG入力!BH130&gt;0,"",IF(COUNTIF($FT$19:$FT130,FT130)=1,FT130,""))</f>
        <v/>
      </c>
      <c r="FW130" s="6">
        <f ca="1">IF(LOG入力!BH130&gt;0,0,IF((FP130=1),IF(($FV130=""),0,1),0))</f>
        <v>0</v>
      </c>
      <c r="FX130" s="6" t="str">
        <f ca="1">IF(LOG入力!BH130&gt;0,"",IF(COUNTIF($FU$19:FU130,FU130)=1,FU130,""))</f>
        <v/>
      </c>
      <c r="FY130" s="72">
        <f ca="1">IF(LOG入力!BH130&gt;0,0,IF((FP130=1),IF(($FX130=""),0,1),0))</f>
        <v>0</v>
      </c>
      <c r="FZ130" s="71">
        <f t="shared" ca="1" si="253"/>
        <v>0</v>
      </c>
      <c r="GA130" s="6">
        <f t="shared" ca="1" si="254"/>
        <v>0</v>
      </c>
      <c r="GB130" s="6" t="str">
        <f t="shared" ca="1" si="255"/>
        <v/>
      </c>
      <c r="GC130" s="6">
        <f ca="1">IF(LOG入力!BH130&gt;0,0,IF(GA130=0,0,(IF(COUNTIF($GB$19:GB130,GB130)=1,IF($FS$3="N",1,IF(EH130=1,1,0))))))</f>
        <v>0</v>
      </c>
      <c r="GD130" s="6" t="str">
        <f ca="1">IF(LOG入力!BH130&gt;0,"",IF(GC130=1,$X130,""))</f>
        <v/>
      </c>
      <c r="GE130" s="6" t="str">
        <f ca="1">IF(LOG入力!BH130&gt;0,"",IF(GC130=1,$Y130,""))</f>
        <v/>
      </c>
      <c r="GF130" s="6" t="str">
        <f ca="1">IF(LOG入力!BH130&gt;0,"",IF(COUNTIF($GD$19:$GD130,GD130)=1,GD130,""))</f>
        <v/>
      </c>
      <c r="GG130" s="6">
        <f ca="1">IF(LOG入力!BH130&gt;0,0,IF((FZ130=1),IF(($GF130=""),0,1),0))</f>
        <v>0</v>
      </c>
      <c r="GH130" s="6" t="str">
        <f ca="1">IF(LOG入力!BH130&gt;0,"",IF(COUNTIF($GE$19:GE130,GE130)=1,GE130,""))</f>
        <v/>
      </c>
      <c r="GI130" s="72">
        <f ca="1">IF(LOG入力!BH130&gt;0,0,IF((FZ130=1),IF(($GH130=""),0,1),0))</f>
        <v>0</v>
      </c>
      <c r="GK130" s="455" t="str">
        <f ca="1">IF(V130=1,"",IF(LEN(LOG入力!AS130)=0,"",LOG入力!AS130))</f>
        <v/>
      </c>
      <c r="GL130" s="378" t="str">
        <f t="shared" ca="1" si="256"/>
        <v/>
      </c>
      <c r="GM130" s="378" t="str">
        <f t="shared" ca="1" si="257"/>
        <v/>
      </c>
      <c r="GN130" s="74" t="str">
        <f t="shared" ca="1" si="258"/>
        <v/>
      </c>
      <c r="GO130" s="74" t="str">
        <f t="shared" ca="1" si="259"/>
        <v/>
      </c>
      <c r="GQ130" s="74" t="str">
        <f t="shared" ca="1" si="260"/>
        <v/>
      </c>
      <c r="GR130" s="74" t="str">
        <f t="shared" ca="1" si="261"/>
        <v/>
      </c>
      <c r="GS130" s="74" t="str">
        <f t="shared" ca="1" si="262"/>
        <v/>
      </c>
      <c r="GT130" s="74" t="str">
        <f t="shared" ca="1" si="263"/>
        <v/>
      </c>
      <c r="GU130" s="74" t="str">
        <f t="shared" ca="1" si="264"/>
        <v/>
      </c>
      <c r="GV130" s="74" t="str">
        <f t="shared" ca="1" si="265"/>
        <v/>
      </c>
      <c r="GX130" s="74" t="str">
        <f t="shared" ca="1" si="266"/>
        <v/>
      </c>
      <c r="GY130" s="74" t="str">
        <f t="shared" ca="1" si="267"/>
        <v/>
      </c>
      <c r="GZ130" s="74" t="str">
        <f ca="1">IF(V130=1,"",IF(LOG入力!BH130&gt;0,0,IF(GY130=0,0,IF((VALUE((TYPE(VALUE(J130)))))=16,0,IF(VALUE(J130)&lt;60,1,IF(VALUE(J130)&lt;100,0,IF(VALUE(J130)&lt;600,2,0)))))))</f>
        <v/>
      </c>
      <c r="HA130" s="74" t="str">
        <f t="shared" ca="1" si="268"/>
        <v/>
      </c>
      <c r="HB130" s="74" t="str">
        <f ca="1">IF(V130=1,"",IF(LOG入力!BH130&gt;0,0,IF(HA130=0,0,IF((VALUE((TYPE(VALUE(L130)))))=16,0,IF(VALUE(L130)&lt;60,1,IF(VALUE(L130)&lt;100,0,IF(VALUE(L130)&lt;600,2,0)))))))</f>
        <v/>
      </c>
      <c r="HD130" s="74" t="str">
        <f t="shared" ca="1" si="269"/>
        <v/>
      </c>
      <c r="HF130" s="74" t="str">
        <f t="shared" ca="1" si="270"/>
        <v/>
      </c>
      <c r="HG130" s="74" t="str">
        <f t="shared" ca="1" si="271"/>
        <v/>
      </c>
      <c r="HH130" s="74" t="str">
        <f t="shared" ca="1" si="272"/>
        <v/>
      </c>
      <c r="HI130" s="74" t="str">
        <f t="shared" ca="1" si="273"/>
        <v/>
      </c>
      <c r="HJ130" s="74" t="str">
        <f t="shared" ca="1" si="274"/>
        <v/>
      </c>
      <c r="HK130" s="74" t="str">
        <f t="shared" ca="1" si="275"/>
        <v/>
      </c>
      <c r="HL130" s="74" t="str">
        <f t="shared" ca="1" si="276"/>
        <v/>
      </c>
      <c r="HM130" s="74" t="str">
        <f t="shared" ca="1" si="277"/>
        <v/>
      </c>
      <c r="HN130" s="74" t="str">
        <f t="shared" ca="1" si="278"/>
        <v/>
      </c>
      <c r="HO130" s="529" t="str">
        <f t="shared" ca="1" si="279"/>
        <v/>
      </c>
      <c r="HP130" s="74" t="str">
        <f t="shared" ca="1" si="280"/>
        <v/>
      </c>
      <c r="HQ130" s="74" t="str">
        <f t="shared" ca="1" si="281"/>
        <v/>
      </c>
      <c r="HR130" s="74" t="str">
        <f t="shared" ca="1" si="282"/>
        <v/>
      </c>
      <c r="HS130" s="74" t="str">
        <f t="shared" ca="1" si="283"/>
        <v/>
      </c>
      <c r="HT130" s="74" t="str">
        <f ca="1">IF(V130=1,"",IF(LOG入力!BH130&gt;0,0,IF(DV130=1,0,IF(N130="0",0,IF(SUM(HD130:HS130)&gt;0,1,0)))))</f>
        <v/>
      </c>
    </row>
    <row r="131" spans="1:228" x14ac:dyDescent="0.15">
      <c r="A131" s="5"/>
      <c r="B131" s="532" t="str">
        <f t="shared" ca="1" si="142"/>
        <v/>
      </c>
      <c r="C131" s="534" t="str">
        <f ca="1">LOG入力!AP131</f>
        <v/>
      </c>
      <c r="D131" s="534" t="str">
        <f ca="1">LOG入力!AQ131</f>
        <v/>
      </c>
      <c r="E131" s="534" t="str">
        <f ca="1">LOG入力!AR131</f>
        <v/>
      </c>
      <c r="F131" s="535" t="str">
        <f t="shared" ca="1" si="143"/>
        <v/>
      </c>
      <c r="G131" s="585" t="str">
        <f ca="1">LOG入力!AT131</f>
        <v/>
      </c>
      <c r="H131" s="542" t="str">
        <f ca="1">LOG入力!AU131</f>
        <v/>
      </c>
      <c r="I131" s="542" t="str">
        <f ca="1">LOG入力!AV131</f>
        <v/>
      </c>
      <c r="J131" s="577" t="str">
        <f ca="1">LOG入力!AW131</f>
        <v/>
      </c>
      <c r="K131" s="578" t="str">
        <f ca="1">LOG入力!BJ131</f>
        <v/>
      </c>
      <c r="L131" s="577" t="str">
        <f ca="1">LOG入力!AY131</f>
        <v/>
      </c>
      <c r="M131" s="545" t="str">
        <f ca="1">LOG入力!BK131</f>
        <v/>
      </c>
      <c r="N131" s="512" t="str">
        <f ca="1">IF(V131=1,"",IF(LOG入力!AJ131=1,"1",LOG入力!BA131))</f>
        <v/>
      </c>
      <c r="O131" s="538" t="str">
        <f ca="1">IF(V131=1,"",IF(LEN(LOG入力!O131)=0,"",LOG入力!O131))</f>
        <v/>
      </c>
      <c r="P131" s="291" t="str">
        <f ca="1">IF(V131=1,"",IF($AA$4=1,"",IF(LOG入力!BG131=1,"",CONCATENATE($ER131,$FB131,$FL131,$FV131,$GF131))))</f>
        <v/>
      </c>
      <c r="Q131" s="291" t="str">
        <f ca="1">IF(V131=1,"",IF($AA$4=1,"",IF(LOG入力!BG131=1,"",CONCATENATE($ET131,$FD131,$FN131,$FX131,$GH131))))</f>
        <v/>
      </c>
      <c r="R131" s="573" t="str">
        <f ca="1">IF(V131=1,"",IF($AA$4=1,"",IF(LOG入力!BH131&gt;0,0,AA131)))</f>
        <v/>
      </c>
      <c r="S131" s="293" t="str">
        <f t="shared" ca="1" si="144"/>
        <v/>
      </c>
      <c r="T131" s="681"/>
      <c r="U131" s="38"/>
      <c r="V131" s="196">
        <f ca="1">LOG入力!AN131</f>
        <v>1</v>
      </c>
      <c r="W131" s="38"/>
      <c r="X131" s="516" t="str">
        <f t="shared" ca="1" si="145"/>
        <v/>
      </c>
      <c r="Y131" s="515" t="str">
        <f t="shared" ca="1" si="146"/>
        <v/>
      </c>
      <c r="Z131" s="518" t="str">
        <f t="shared" ca="1" si="147"/>
        <v/>
      </c>
      <c r="AA131" s="574" t="str">
        <f t="shared" ca="1" si="148"/>
        <v/>
      </c>
      <c r="AC131" s="6" t="str">
        <f t="shared" ca="1" si="149"/>
        <v/>
      </c>
      <c r="AD131" s="6" t="str">
        <f t="shared" ca="1" si="150"/>
        <v/>
      </c>
      <c r="AE131" s="6" t="str">
        <f t="shared" ca="1" si="151"/>
        <v/>
      </c>
      <c r="AF131" s="6" t="str">
        <f t="shared" ca="1" si="152"/>
        <v/>
      </c>
      <c r="AG131" s="6" t="str">
        <f t="shared" ca="1" si="153"/>
        <v/>
      </c>
      <c r="AH131" s="6" t="str">
        <f t="shared" ca="1" si="154"/>
        <v/>
      </c>
      <c r="AI131" s="6" t="str">
        <f t="shared" ca="1" si="155"/>
        <v/>
      </c>
      <c r="AJ131" s="6" t="str">
        <f t="shared" ca="1" si="156"/>
        <v/>
      </c>
      <c r="AK131" s="6" t="str">
        <f t="shared" ca="1" si="157"/>
        <v/>
      </c>
      <c r="AL131" s="6" t="str">
        <f t="shared" ca="1" si="158"/>
        <v/>
      </c>
      <c r="AM131" s="6" t="str">
        <f t="shared" ca="1" si="159"/>
        <v/>
      </c>
      <c r="AN131" s="6" t="str">
        <f t="shared" ca="1" si="160"/>
        <v/>
      </c>
      <c r="AO131" s="6" t="str">
        <f t="shared" ca="1" si="161"/>
        <v/>
      </c>
      <c r="AP131" s="6" t="str">
        <f t="shared" ca="1" si="162"/>
        <v/>
      </c>
      <c r="AQ131" s="6" t="str">
        <f t="shared" ca="1" si="163"/>
        <v/>
      </c>
      <c r="AR131" s="6" t="str">
        <f t="shared" ca="1" si="164"/>
        <v/>
      </c>
      <c r="AS131" s="6" t="str">
        <f t="shared" ca="1" si="165"/>
        <v/>
      </c>
      <c r="AT131" s="6" t="str">
        <f t="shared" ca="1" si="166"/>
        <v/>
      </c>
      <c r="AU131" s="6" t="str">
        <f t="shared" ca="1" si="167"/>
        <v/>
      </c>
      <c r="AV131" s="6" t="str">
        <f t="shared" ca="1" si="168"/>
        <v/>
      </c>
      <c r="AW131" s="6" t="str">
        <f t="shared" ca="1" si="169"/>
        <v/>
      </c>
      <c r="AY131" s="6" t="str">
        <f t="shared" ca="1" si="170"/>
        <v/>
      </c>
      <c r="AZ131" s="6" t="str">
        <f t="shared" ca="1" si="171"/>
        <v/>
      </c>
      <c r="BA131" s="6" t="str">
        <f t="shared" ca="1" si="172"/>
        <v/>
      </c>
      <c r="BB131" s="6" t="str">
        <f t="shared" ca="1" si="173"/>
        <v/>
      </c>
      <c r="BC131" s="6" t="str">
        <f t="shared" ca="1" si="174"/>
        <v/>
      </c>
      <c r="BD131" s="6" t="str">
        <f t="shared" ca="1" si="175"/>
        <v/>
      </c>
      <c r="BE131" s="6" t="str">
        <f t="shared" ca="1" si="176"/>
        <v/>
      </c>
      <c r="BF131" s="6" t="str">
        <f t="shared" ca="1" si="177"/>
        <v/>
      </c>
      <c r="BG131" s="6" t="str">
        <f t="shared" ca="1" si="178"/>
        <v/>
      </c>
      <c r="BH131" s="6" t="str">
        <f t="shared" ca="1" si="179"/>
        <v/>
      </c>
      <c r="BI131" s="6" t="str">
        <f t="shared" ca="1" si="180"/>
        <v/>
      </c>
      <c r="BJ131" s="6" t="str">
        <f t="shared" ca="1" si="181"/>
        <v/>
      </c>
      <c r="BK131" s="6" t="str">
        <f t="shared" ca="1" si="182"/>
        <v/>
      </c>
      <c r="BL131" s="6" t="str">
        <f t="shared" ca="1" si="183"/>
        <v/>
      </c>
      <c r="BM131" s="6" t="str">
        <f t="shared" ca="1" si="184"/>
        <v/>
      </c>
      <c r="BN131" s="6" t="str">
        <f t="shared" ca="1" si="185"/>
        <v/>
      </c>
      <c r="BO131" s="6" t="str">
        <f t="shared" ca="1" si="186"/>
        <v/>
      </c>
      <c r="BP131" s="6" t="str">
        <f t="shared" ca="1" si="187"/>
        <v/>
      </c>
      <c r="BQ131" s="6" t="str">
        <f t="shared" ca="1" si="188"/>
        <v/>
      </c>
      <c r="BR131" s="6" t="str">
        <f t="shared" ca="1" si="189"/>
        <v/>
      </c>
      <c r="BS131" s="6" t="str">
        <f t="shared" ca="1" si="190"/>
        <v/>
      </c>
      <c r="BU131" s="6" t="str">
        <f t="shared" ca="1" si="191"/>
        <v/>
      </c>
      <c r="BW131" s="515" t="str">
        <f t="shared" ca="1" si="192"/>
        <v/>
      </c>
      <c r="BX131" s="515">
        <f t="shared" ca="1" si="193"/>
        <v>0</v>
      </c>
      <c r="BY131" s="515" t="str">
        <f t="shared" ca="1" si="194"/>
        <v/>
      </c>
      <c r="CA131" s="6">
        <f t="shared" ca="1" si="195"/>
        <v>1</v>
      </c>
      <c r="CC131" s="523" t="str">
        <f t="shared" ca="1" si="196"/>
        <v/>
      </c>
      <c r="CE131" s="6" t="str">
        <f t="shared" ca="1" si="197"/>
        <v/>
      </c>
      <c r="CG131" s="524" t="str">
        <f ca="1">IF(V131=1,"",IF($AA$4=1,"",IF(LOG入力!BH131&gt;0,"",IF(N131=0,"",IF(HT131=0,"","★")))))</f>
        <v/>
      </c>
      <c r="CI131" s="74" t="str">
        <f t="shared" ca="1" si="198"/>
        <v/>
      </c>
      <c r="CK131" s="525" t="str">
        <f ca="1">IF(V131=1,"",IF(LOG入力!BH131&gt;0,1,0))</f>
        <v/>
      </c>
      <c r="CL131" s="74" t="str">
        <f t="shared" ca="1" si="199"/>
        <v/>
      </c>
      <c r="CN131" s="74" t="str">
        <f t="shared" ca="1" si="200"/>
        <v/>
      </c>
      <c r="CO131" s="74" t="str">
        <f t="shared" ca="1" si="201"/>
        <v/>
      </c>
      <c r="CQ131" s="74" t="str">
        <f t="shared" ca="1" si="202"/>
        <v/>
      </c>
      <c r="CR131" s="74" t="str">
        <f t="shared" ca="1" si="203"/>
        <v/>
      </c>
      <c r="CS131" s="74" t="str">
        <f t="shared" ca="1" si="204"/>
        <v/>
      </c>
      <c r="CT131" s="74" t="str">
        <f t="shared" ca="1" si="205"/>
        <v/>
      </c>
      <c r="CU131" s="74" t="str">
        <f t="shared" ca="1" si="206"/>
        <v/>
      </c>
      <c r="CV131" s="74" t="str">
        <f t="shared" ca="1" si="207"/>
        <v/>
      </c>
      <c r="CW131" s="74" t="str">
        <f t="shared" ca="1" si="208"/>
        <v/>
      </c>
      <c r="CX131" s="74" t="str">
        <f t="shared" ca="1" si="209"/>
        <v/>
      </c>
      <c r="CY131" s="74" t="str">
        <f t="shared" ca="1" si="210"/>
        <v/>
      </c>
      <c r="CZ131" s="74" t="str">
        <f t="shared" ca="1" si="211"/>
        <v/>
      </c>
      <c r="DA131" s="74" t="str">
        <f t="shared" ca="1" si="212"/>
        <v/>
      </c>
      <c r="DB131" s="74" t="str">
        <f t="shared" ca="1" si="213"/>
        <v/>
      </c>
      <c r="DD131" s="74" t="str">
        <f t="shared" ca="1" si="214"/>
        <v/>
      </c>
      <c r="DE131" s="74" t="str">
        <f t="shared" ca="1" si="215"/>
        <v/>
      </c>
      <c r="DF131" s="74" t="str">
        <f t="shared" ca="1" si="216"/>
        <v/>
      </c>
      <c r="DG131" s="74" t="str">
        <f t="shared" ca="1" si="217"/>
        <v/>
      </c>
      <c r="DH131" s="74" t="str">
        <f t="shared" ca="1" si="218"/>
        <v/>
      </c>
      <c r="DI131" s="74" t="str">
        <f t="shared" ca="1" si="219"/>
        <v/>
      </c>
      <c r="DJ131" s="74" t="str">
        <f t="shared" ca="1" si="220"/>
        <v/>
      </c>
      <c r="DK131" s="74" t="str">
        <f t="shared" ca="1" si="221"/>
        <v/>
      </c>
      <c r="DL131" s="74" t="str">
        <f t="shared" ca="1" si="222"/>
        <v/>
      </c>
      <c r="DM131" s="74" t="str">
        <f t="shared" ca="1" si="223"/>
        <v/>
      </c>
      <c r="DN131" s="74" t="str">
        <f t="shared" ca="1" si="224"/>
        <v/>
      </c>
      <c r="DO131" s="74" t="str">
        <f t="shared" ca="1" si="225"/>
        <v/>
      </c>
      <c r="DQ131" s="74" t="str">
        <f t="shared" ca="1" si="226"/>
        <v/>
      </c>
      <c r="DS131" s="74" t="str">
        <f t="shared" ca="1" si="227"/>
        <v/>
      </c>
      <c r="DT131" s="74" t="str">
        <f t="shared" ca="1" si="228"/>
        <v/>
      </c>
      <c r="DV131" s="525" t="str">
        <f t="shared" ca="1" si="229"/>
        <v/>
      </c>
      <c r="DW131" s="74" t="str">
        <f t="shared" ca="1" si="230"/>
        <v/>
      </c>
      <c r="DX131" s="485" t="str">
        <f t="shared" ca="1" si="231"/>
        <v/>
      </c>
      <c r="DY131" s="74" t="str">
        <f t="shared" ca="1" si="232"/>
        <v/>
      </c>
      <c r="DZ131" s="74" t="str">
        <f t="shared" ca="1" si="233"/>
        <v/>
      </c>
      <c r="EA131" s="74" t="str">
        <f t="shared" ca="1" si="234"/>
        <v/>
      </c>
      <c r="EC131" s="74" t="str">
        <f t="shared" ca="1" si="235"/>
        <v/>
      </c>
      <c r="ED131" s="74" t="str">
        <f t="shared" ca="1" si="236"/>
        <v/>
      </c>
      <c r="EE131" s="74" t="str">
        <f t="shared" ca="1" si="237"/>
        <v/>
      </c>
      <c r="EG131" s="479" t="str">
        <f ca="1">IF(V131=1,"",IF(LOG入力!BH131&gt;0,0,IF(CG131="★",0,IF(R131=1,0,IF(N131=0,0,1)))))</f>
        <v/>
      </c>
      <c r="EH131" s="483" t="str">
        <f t="shared" ca="1" si="238"/>
        <v/>
      </c>
      <c r="EI131" s="483" t="str">
        <f t="shared" ca="1" si="239"/>
        <v/>
      </c>
      <c r="EJ131" s="483" t="str">
        <f t="shared" ca="1" si="240"/>
        <v/>
      </c>
      <c r="EL131" s="71">
        <f t="shared" ca="1" si="241"/>
        <v>0</v>
      </c>
      <c r="EM131" s="6">
        <f t="shared" ca="1" si="242"/>
        <v>0</v>
      </c>
      <c r="EN131" s="6" t="str">
        <f t="shared" ca="1" si="243"/>
        <v/>
      </c>
      <c r="EO131" s="6">
        <f ca="1">IF(LOG入力!BH131&gt;0,0,IF(EM131=0,0,(IF(COUNTIF($EN$19:EN131,EN131)=1,IF($FS$3="N",1,IF(EH131=1,1,0))))))</f>
        <v>0</v>
      </c>
      <c r="EP131" s="6" t="str">
        <f ca="1">IF(LOG入力!BH131&gt;0,"",IF(EO131=1,$X131,""))</f>
        <v/>
      </c>
      <c r="EQ131" s="6" t="str">
        <f ca="1">IF(LOG入力!BH131&gt;0,"",IF(EO131=1,$Y131,""))</f>
        <v/>
      </c>
      <c r="ER131" s="520" t="str">
        <f ca="1">IF(LOG入力!BH131&gt;0,"",IF(COUNTIF($EP$19:$EP131,EP131)=1,EP131,""))</f>
        <v/>
      </c>
      <c r="ES131" s="520">
        <f ca="1">IF(LOG入力!BH131&gt;0,0,IF((EL131=1),IF(($ER131=""),0,1),0))</f>
        <v>0</v>
      </c>
      <c r="ET131" s="520" t="str">
        <f ca="1">IF(LOG入力!BH131&gt;0,"",IF(COUNTIF($EQ$19:EQ131,EQ131)=1,EQ131,""))</f>
        <v/>
      </c>
      <c r="EU131" s="539">
        <f ca="1">IF(LOG入力!BH131&gt;0,0,IF((EL131=1),IF(($ET131=""),0,1),0))</f>
        <v>0</v>
      </c>
      <c r="EV131" s="71">
        <f t="shared" ca="1" si="244"/>
        <v>0</v>
      </c>
      <c r="EW131" s="6">
        <f t="shared" ca="1" si="245"/>
        <v>0</v>
      </c>
      <c r="EX131" s="6" t="str">
        <f t="shared" ca="1" si="246"/>
        <v/>
      </c>
      <c r="EY131" s="6">
        <f ca="1">IF(LOG入力!BH131&gt;0,0,IF(EW131=0,0,(IF(COUNTIF($EX$19:EX131,EX131)=1,IF($FS$3="N",1,IF(EH131=1,1,0))))))</f>
        <v>0</v>
      </c>
      <c r="EZ131" s="6" t="str">
        <f ca="1">IF(LOG入力!BH131&gt;0,"",IF(EY131=1,$X131,""))</f>
        <v/>
      </c>
      <c r="FA131" s="6" t="str">
        <f ca="1">IF(LOG入力!BH131&gt;0,"",IF(EY131=1,$Y131,""))</f>
        <v/>
      </c>
      <c r="FB131" s="6" t="str">
        <f ca="1">IF(LOG入力!BH131&gt;0,"",IF(COUNTIF($EZ$19:$EZ131,EZ131)=1,EZ131,""))</f>
        <v/>
      </c>
      <c r="FC131" s="6">
        <f ca="1">IF(LOG入力!BH131&gt;0,0,IF((EV131=1),IF(($FB131=""),0,1),0))</f>
        <v>0</v>
      </c>
      <c r="FD131" s="6" t="str">
        <f ca="1">IF(LOG入力!BH131&gt;0,"",IF(COUNTIF($FA$19:FA131,FA131)=1,FA131,""))</f>
        <v/>
      </c>
      <c r="FE131" s="72">
        <f ca="1">IF(LOG入力!BH131&gt;0,0,IF((EV131=1),IF(($FD131=""),0,1),0))</f>
        <v>0</v>
      </c>
      <c r="FF131" s="71">
        <f t="shared" ca="1" si="247"/>
        <v>0</v>
      </c>
      <c r="FG131" s="6">
        <f t="shared" ca="1" si="248"/>
        <v>0</v>
      </c>
      <c r="FH131" s="6" t="str">
        <f t="shared" ca="1" si="249"/>
        <v/>
      </c>
      <c r="FI131" s="6">
        <f ca="1">IF(LOG入力!BH131&gt;0,0,IF(FG131=0,0,(IF(COUNTIF($FH$19:FH131,FH131)=1,IF($FS$3="N",1,IF(EH131=1,1,0))))))</f>
        <v>0</v>
      </c>
      <c r="FJ131" s="6" t="str">
        <f ca="1">IF(LOG入力!BH131&gt;0,"",IF(FI131=1,$X131,""))</f>
        <v/>
      </c>
      <c r="FK131" s="6" t="str">
        <f ca="1">IF(LOG入力!BH131&gt;0,"",IF(FI131=1,$Y131,""))</f>
        <v/>
      </c>
      <c r="FL131" s="6" t="str">
        <f ca="1">IF(LOG入力!BH131&gt;0,"",IF(COUNTIF($FJ$19:$FJ131,FJ131)=1,FJ131,""))</f>
        <v/>
      </c>
      <c r="FM131" s="6">
        <f ca="1">IF(LOG入力!BH131&gt;0,0,IF((FF131=1),IF(($FL131=""),0,1),0))</f>
        <v>0</v>
      </c>
      <c r="FN131" s="6" t="str">
        <f ca="1">IF(LOG入力!BH131&gt;0,"",IF(COUNTIF($FK$19:FK131,FK131)=1,FK131,""))</f>
        <v/>
      </c>
      <c r="FO131" s="72">
        <f ca="1">IF(LOG入力!BH131&gt;0,0,IF((FF131=1),IF(($FN131=""),0,1),0))</f>
        <v>0</v>
      </c>
      <c r="FP131" s="71">
        <f t="shared" ca="1" si="250"/>
        <v>0</v>
      </c>
      <c r="FQ131" s="6">
        <f t="shared" ca="1" si="251"/>
        <v>0</v>
      </c>
      <c r="FR131" s="6" t="str">
        <f t="shared" ca="1" si="252"/>
        <v/>
      </c>
      <c r="FS131" s="6">
        <f ca="1">IF(LOG入力!BH131&gt;0,0,IF(FQ131=0,0,(IF(COUNTIF($FR$19:FR131,FR131)=1,IF($FS$3="N",1,IF(EH131=1,1,0))))))</f>
        <v>0</v>
      </c>
      <c r="FT131" s="6" t="str">
        <f ca="1">IF(LOG入力!BH131&gt;0,"",IF(FS131=1,$X131,""))</f>
        <v/>
      </c>
      <c r="FU131" s="6" t="str">
        <f ca="1">IF(LOG入力!BH131&gt;0,"",IF(FS131=1,$Y131,""))</f>
        <v/>
      </c>
      <c r="FV131" s="6" t="str">
        <f ca="1">IF(LOG入力!BH131&gt;0,"",IF(COUNTIF($FT$19:$FT131,FT131)=1,FT131,""))</f>
        <v/>
      </c>
      <c r="FW131" s="6">
        <f ca="1">IF(LOG入力!BH131&gt;0,0,IF((FP131=1),IF(($FV131=""),0,1),0))</f>
        <v>0</v>
      </c>
      <c r="FX131" s="6" t="str">
        <f ca="1">IF(LOG入力!BH131&gt;0,"",IF(COUNTIF($FU$19:FU131,FU131)=1,FU131,""))</f>
        <v/>
      </c>
      <c r="FY131" s="72">
        <f ca="1">IF(LOG入力!BH131&gt;0,0,IF((FP131=1),IF(($FX131=""),0,1),0))</f>
        <v>0</v>
      </c>
      <c r="FZ131" s="71">
        <f t="shared" ca="1" si="253"/>
        <v>0</v>
      </c>
      <c r="GA131" s="6">
        <f t="shared" ca="1" si="254"/>
        <v>0</v>
      </c>
      <c r="GB131" s="6" t="str">
        <f t="shared" ca="1" si="255"/>
        <v/>
      </c>
      <c r="GC131" s="6">
        <f ca="1">IF(LOG入力!BH131&gt;0,0,IF(GA131=0,0,(IF(COUNTIF($GB$19:GB131,GB131)=1,IF($FS$3="N",1,IF(EH131=1,1,0))))))</f>
        <v>0</v>
      </c>
      <c r="GD131" s="6" t="str">
        <f ca="1">IF(LOG入力!BH131&gt;0,"",IF(GC131=1,$X131,""))</f>
        <v/>
      </c>
      <c r="GE131" s="6" t="str">
        <f ca="1">IF(LOG入力!BH131&gt;0,"",IF(GC131=1,$Y131,""))</f>
        <v/>
      </c>
      <c r="GF131" s="6" t="str">
        <f ca="1">IF(LOG入力!BH131&gt;0,"",IF(COUNTIF($GD$19:$GD131,GD131)=1,GD131,""))</f>
        <v/>
      </c>
      <c r="GG131" s="6">
        <f ca="1">IF(LOG入力!BH131&gt;0,0,IF((FZ131=1),IF(($GF131=""),0,1),0))</f>
        <v>0</v>
      </c>
      <c r="GH131" s="6" t="str">
        <f ca="1">IF(LOG入力!BH131&gt;0,"",IF(COUNTIF($GE$19:GE131,GE131)=1,GE131,""))</f>
        <v/>
      </c>
      <c r="GI131" s="72">
        <f ca="1">IF(LOG入力!BH131&gt;0,0,IF((FZ131=1),IF(($GH131=""),0,1),0))</f>
        <v>0</v>
      </c>
      <c r="GK131" s="455" t="str">
        <f ca="1">IF(V131=1,"",IF(LEN(LOG入力!AS131)=0,"",LOG入力!AS131))</f>
        <v/>
      </c>
      <c r="GL131" s="378" t="str">
        <f t="shared" ca="1" si="256"/>
        <v/>
      </c>
      <c r="GM131" s="378" t="str">
        <f t="shared" ca="1" si="257"/>
        <v/>
      </c>
      <c r="GN131" s="74" t="str">
        <f t="shared" ca="1" si="258"/>
        <v/>
      </c>
      <c r="GO131" s="74" t="str">
        <f t="shared" ca="1" si="259"/>
        <v/>
      </c>
      <c r="GQ131" s="74" t="str">
        <f t="shared" ca="1" si="260"/>
        <v/>
      </c>
      <c r="GR131" s="74" t="str">
        <f t="shared" ca="1" si="261"/>
        <v/>
      </c>
      <c r="GS131" s="74" t="str">
        <f t="shared" ca="1" si="262"/>
        <v/>
      </c>
      <c r="GT131" s="74" t="str">
        <f t="shared" ca="1" si="263"/>
        <v/>
      </c>
      <c r="GU131" s="74" t="str">
        <f t="shared" ca="1" si="264"/>
        <v/>
      </c>
      <c r="GV131" s="74" t="str">
        <f t="shared" ca="1" si="265"/>
        <v/>
      </c>
      <c r="GX131" s="74" t="str">
        <f t="shared" ca="1" si="266"/>
        <v/>
      </c>
      <c r="GY131" s="74" t="str">
        <f t="shared" ca="1" si="267"/>
        <v/>
      </c>
      <c r="GZ131" s="74" t="str">
        <f ca="1">IF(V131=1,"",IF(LOG入力!BH131&gt;0,0,IF(GY131=0,0,IF((VALUE((TYPE(VALUE(J131)))))=16,0,IF(VALUE(J131)&lt;60,1,IF(VALUE(J131)&lt;100,0,IF(VALUE(J131)&lt;600,2,0)))))))</f>
        <v/>
      </c>
      <c r="HA131" s="74" t="str">
        <f t="shared" ca="1" si="268"/>
        <v/>
      </c>
      <c r="HB131" s="74" t="str">
        <f ca="1">IF(V131=1,"",IF(LOG入力!BH131&gt;0,0,IF(HA131=0,0,IF((VALUE((TYPE(VALUE(L131)))))=16,0,IF(VALUE(L131)&lt;60,1,IF(VALUE(L131)&lt;100,0,IF(VALUE(L131)&lt;600,2,0)))))))</f>
        <v/>
      </c>
      <c r="HD131" s="74" t="str">
        <f t="shared" ca="1" si="269"/>
        <v/>
      </c>
      <c r="HF131" s="74" t="str">
        <f t="shared" ca="1" si="270"/>
        <v/>
      </c>
      <c r="HG131" s="74" t="str">
        <f t="shared" ca="1" si="271"/>
        <v/>
      </c>
      <c r="HH131" s="74" t="str">
        <f t="shared" ca="1" si="272"/>
        <v/>
      </c>
      <c r="HI131" s="74" t="str">
        <f t="shared" ca="1" si="273"/>
        <v/>
      </c>
      <c r="HJ131" s="74" t="str">
        <f t="shared" ca="1" si="274"/>
        <v/>
      </c>
      <c r="HK131" s="74" t="str">
        <f t="shared" ca="1" si="275"/>
        <v/>
      </c>
      <c r="HL131" s="74" t="str">
        <f t="shared" ca="1" si="276"/>
        <v/>
      </c>
      <c r="HM131" s="74" t="str">
        <f t="shared" ca="1" si="277"/>
        <v/>
      </c>
      <c r="HN131" s="74" t="str">
        <f t="shared" ca="1" si="278"/>
        <v/>
      </c>
      <c r="HO131" s="529" t="str">
        <f t="shared" ca="1" si="279"/>
        <v/>
      </c>
      <c r="HP131" s="74" t="str">
        <f t="shared" ca="1" si="280"/>
        <v/>
      </c>
      <c r="HQ131" s="74" t="str">
        <f t="shared" ca="1" si="281"/>
        <v/>
      </c>
      <c r="HR131" s="74" t="str">
        <f t="shared" ca="1" si="282"/>
        <v/>
      </c>
      <c r="HS131" s="74" t="str">
        <f t="shared" ca="1" si="283"/>
        <v/>
      </c>
      <c r="HT131" s="74" t="str">
        <f ca="1">IF(V131=1,"",IF(LOG入力!BH131&gt;0,0,IF(DV131=1,0,IF(N131="0",0,IF(SUM(HD131:HS131)&gt;0,1,0)))))</f>
        <v/>
      </c>
    </row>
    <row r="132" spans="1:228" x14ac:dyDescent="0.15">
      <c r="A132" s="5"/>
      <c r="B132" s="532" t="str">
        <f t="shared" ca="1" si="142"/>
        <v/>
      </c>
      <c r="C132" s="570" t="str">
        <f ca="1">LOG入力!AP132</f>
        <v/>
      </c>
      <c r="D132" s="534" t="str">
        <f ca="1">LOG入力!AQ132</f>
        <v/>
      </c>
      <c r="E132" s="534" t="str">
        <f ca="1">LOG入力!AR132</f>
        <v/>
      </c>
      <c r="F132" s="535" t="str">
        <f t="shared" ca="1" si="143"/>
        <v/>
      </c>
      <c r="G132" s="585" t="str">
        <f ca="1">LOG入力!AT132</f>
        <v/>
      </c>
      <c r="H132" s="542" t="str">
        <f ca="1">LOG入力!AU132</f>
        <v/>
      </c>
      <c r="I132" s="542" t="str">
        <f ca="1">LOG入力!AV132</f>
        <v/>
      </c>
      <c r="J132" s="577" t="str">
        <f ca="1">LOG入力!AW132</f>
        <v/>
      </c>
      <c r="K132" s="578" t="str">
        <f ca="1">LOG入力!BJ132</f>
        <v/>
      </c>
      <c r="L132" s="577" t="str">
        <f ca="1">LOG入力!AY132</f>
        <v/>
      </c>
      <c r="M132" s="545" t="str">
        <f ca="1">LOG入力!BK132</f>
        <v/>
      </c>
      <c r="N132" s="512" t="str">
        <f ca="1">IF(V132=1,"",IF(LOG入力!AJ132=1,"1",LOG入力!BA132))</f>
        <v/>
      </c>
      <c r="O132" s="538" t="str">
        <f ca="1">IF(V132=1,"",IF(LEN(LOG入力!O132)=0,"",LOG入力!O132))</f>
        <v/>
      </c>
      <c r="P132" s="291" t="str">
        <f ca="1">IF(V132=1,"",IF($AA$4=1,"",IF(LOG入力!BG132=1,"",CONCATENATE($ER132,$FB132,$FL132,$FV132,$GF132))))</f>
        <v/>
      </c>
      <c r="Q132" s="291" t="str">
        <f ca="1">IF(V132=1,"",IF($AA$4=1,"",IF(LOG入力!BG132=1,"",CONCATENATE($ET132,$FD132,$FN132,$FX132,$GH132))))</f>
        <v/>
      </c>
      <c r="R132" s="573" t="str">
        <f ca="1">IF(V132=1,"",IF($AA$4=1,"",IF(LOG入力!BH132&gt;0,0,AA132)))</f>
        <v/>
      </c>
      <c r="S132" s="293" t="str">
        <f t="shared" ca="1" si="144"/>
        <v/>
      </c>
      <c r="T132" s="681"/>
      <c r="U132" s="38"/>
      <c r="V132" s="196">
        <f ca="1">LOG入力!AN132</f>
        <v>1</v>
      </c>
      <c r="W132" s="38"/>
      <c r="X132" s="516" t="str">
        <f t="shared" ca="1" si="145"/>
        <v/>
      </c>
      <c r="Y132" s="515" t="str">
        <f t="shared" ca="1" si="146"/>
        <v/>
      </c>
      <c r="Z132" s="518" t="str">
        <f t="shared" ca="1" si="147"/>
        <v/>
      </c>
      <c r="AA132" s="574" t="str">
        <f t="shared" ca="1" si="148"/>
        <v/>
      </c>
      <c r="AC132" s="6" t="str">
        <f t="shared" ca="1" si="149"/>
        <v/>
      </c>
      <c r="AD132" s="6" t="str">
        <f t="shared" ca="1" si="150"/>
        <v/>
      </c>
      <c r="AE132" s="6" t="str">
        <f t="shared" ca="1" si="151"/>
        <v/>
      </c>
      <c r="AF132" s="6" t="str">
        <f t="shared" ca="1" si="152"/>
        <v/>
      </c>
      <c r="AG132" s="6" t="str">
        <f t="shared" ca="1" si="153"/>
        <v/>
      </c>
      <c r="AH132" s="6" t="str">
        <f t="shared" ca="1" si="154"/>
        <v/>
      </c>
      <c r="AI132" s="6" t="str">
        <f t="shared" ca="1" si="155"/>
        <v/>
      </c>
      <c r="AJ132" s="6" t="str">
        <f t="shared" ca="1" si="156"/>
        <v/>
      </c>
      <c r="AK132" s="6" t="str">
        <f t="shared" ca="1" si="157"/>
        <v/>
      </c>
      <c r="AL132" s="6" t="str">
        <f t="shared" ca="1" si="158"/>
        <v/>
      </c>
      <c r="AM132" s="6" t="str">
        <f t="shared" ca="1" si="159"/>
        <v/>
      </c>
      <c r="AN132" s="6" t="str">
        <f t="shared" ca="1" si="160"/>
        <v/>
      </c>
      <c r="AO132" s="6" t="str">
        <f t="shared" ca="1" si="161"/>
        <v/>
      </c>
      <c r="AP132" s="6" t="str">
        <f t="shared" ca="1" si="162"/>
        <v/>
      </c>
      <c r="AQ132" s="6" t="str">
        <f t="shared" ca="1" si="163"/>
        <v/>
      </c>
      <c r="AR132" s="6" t="str">
        <f t="shared" ca="1" si="164"/>
        <v/>
      </c>
      <c r="AS132" s="6" t="str">
        <f t="shared" ca="1" si="165"/>
        <v/>
      </c>
      <c r="AT132" s="6" t="str">
        <f t="shared" ca="1" si="166"/>
        <v/>
      </c>
      <c r="AU132" s="6" t="str">
        <f t="shared" ca="1" si="167"/>
        <v/>
      </c>
      <c r="AV132" s="6" t="str">
        <f t="shared" ca="1" si="168"/>
        <v/>
      </c>
      <c r="AW132" s="6" t="str">
        <f t="shared" ca="1" si="169"/>
        <v/>
      </c>
      <c r="AY132" s="6" t="str">
        <f t="shared" ca="1" si="170"/>
        <v/>
      </c>
      <c r="AZ132" s="6" t="str">
        <f t="shared" ca="1" si="171"/>
        <v/>
      </c>
      <c r="BA132" s="6" t="str">
        <f t="shared" ca="1" si="172"/>
        <v/>
      </c>
      <c r="BB132" s="6" t="str">
        <f t="shared" ca="1" si="173"/>
        <v/>
      </c>
      <c r="BC132" s="6" t="str">
        <f t="shared" ca="1" si="174"/>
        <v/>
      </c>
      <c r="BD132" s="6" t="str">
        <f t="shared" ca="1" si="175"/>
        <v/>
      </c>
      <c r="BE132" s="6" t="str">
        <f t="shared" ca="1" si="176"/>
        <v/>
      </c>
      <c r="BF132" s="6" t="str">
        <f t="shared" ca="1" si="177"/>
        <v/>
      </c>
      <c r="BG132" s="6" t="str">
        <f t="shared" ca="1" si="178"/>
        <v/>
      </c>
      <c r="BH132" s="6" t="str">
        <f t="shared" ca="1" si="179"/>
        <v/>
      </c>
      <c r="BI132" s="6" t="str">
        <f t="shared" ca="1" si="180"/>
        <v/>
      </c>
      <c r="BJ132" s="6" t="str">
        <f t="shared" ca="1" si="181"/>
        <v/>
      </c>
      <c r="BK132" s="6" t="str">
        <f t="shared" ca="1" si="182"/>
        <v/>
      </c>
      <c r="BL132" s="6" t="str">
        <f t="shared" ca="1" si="183"/>
        <v/>
      </c>
      <c r="BM132" s="6" t="str">
        <f t="shared" ca="1" si="184"/>
        <v/>
      </c>
      <c r="BN132" s="6" t="str">
        <f t="shared" ca="1" si="185"/>
        <v/>
      </c>
      <c r="BO132" s="6" t="str">
        <f t="shared" ca="1" si="186"/>
        <v/>
      </c>
      <c r="BP132" s="6" t="str">
        <f t="shared" ca="1" si="187"/>
        <v/>
      </c>
      <c r="BQ132" s="6" t="str">
        <f t="shared" ca="1" si="188"/>
        <v/>
      </c>
      <c r="BR132" s="6" t="str">
        <f t="shared" ca="1" si="189"/>
        <v/>
      </c>
      <c r="BS132" s="6" t="str">
        <f t="shared" ca="1" si="190"/>
        <v/>
      </c>
      <c r="BU132" s="6" t="str">
        <f t="shared" ca="1" si="191"/>
        <v/>
      </c>
      <c r="BW132" s="515" t="str">
        <f t="shared" ca="1" si="192"/>
        <v/>
      </c>
      <c r="BX132" s="515">
        <f t="shared" ca="1" si="193"/>
        <v>0</v>
      </c>
      <c r="BY132" s="515" t="str">
        <f t="shared" ca="1" si="194"/>
        <v/>
      </c>
      <c r="CA132" s="6">
        <f t="shared" ca="1" si="195"/>
        <v>1</v>
      </c>
      <c r="CC132" s="523" t="str">
        <f t="shared" ca="1" si="196"/>
        <v/>
      </c>
      <c r="CE132" s="6" t="str">
        <f t="shared" ca="1" si="197"/>
        <v/>
      </c>
      <c r="CG132" s="524" t="str">
        <f ca="1">IF(V132=1,"",IF($AA$4=1,"",IF(LOG入力!BH132&gt;0,"",IF(N132=0,"",IF(HT132=0,"","★")))))</f>
        <v/>
      </c>
      <c r="CI132" s="74" t="str">
        <f t="shared" ca="1" si="198"/>
        <v/>
      </c>
      <c r="CK132" s="525" t="str">
        <f ca="1">IF(V132=1,"",IF(LOG入力!BH132&gt;0,1,0))</f>
        <v/>
      </c>
      <c r="CL132" s="74" t="str">
        <f t="shared" ca="1" si="199"/>
        <v/>
      </c>
      <c r="CN132" s="74" t="str">
        <f t="shared" ca="1" si="200"/>
        <v/>
      </c>
      <c r="CO132" s="74" t="str">
        <f t="shared" ca="1" si="201"/>
        <v/>
      </c>
      <c r="CQ132" s="74" t="str">
        <f t="shared" ca="1" si="202"/>
        <v/>
      </c>
      <c r="CR132" s="74" t="str">
        <f t="shared" ca="1" si="203"/>
        <v/>
      </c>
      <c r="CS132" s="74" t="str">
        <f t="shared" ca="1" si="204"/>
        <v/>
      </c>
      <c r="CT132" s="74" t="str">
        <f t="shared" ca="1" si="205"/>
        <v/>
      </c>
      <c r="CU132" s="74" t="str">
        <f t="shared" ca="1" si="206"/>
        <v/>
      </c>
      <c r="CV132" s="74" t="str">
        <f t="shared" ca="1" si="207"/>
        <v/>
      </c>
      <c r="CW132" s="74" t="str">
        <f t="shared" ca="1" si="208"/>
        <v/>
      </c>
      <c r="CX132" s="74" t="str">
        <f t="shared" ca="1" si="209"/>
        <v/>
      </c>
      <c r="CY132" s="74" t="str">
        <f t="shared" ca="1" si="210"/>
        <v/>
      </c>
      <c r="CZ132" s="74" t="str">
        <f t="shared" ca="1" si="211"/>
        <v/>
      </c>
      <c r="DA132" s="74" t="str">
        <f t="shared" ca="1" si="212"/>
        <v/>
      </c>
      <c r="DB132" s="74" t="str">
        <f t="shared" ca="1" si="213"/>
        <v/>
      </c>
      <c r="DD132" s="74" t="str">
        <f t="shared" ca="1" si="214"/>
        <v/>
      </c>
      <c r="DE132" s="74" t="str">
        <f t="shared" ca="1" si="215"/>
        <v/>
      </c>
      <c r="DF132" s="74" t="str">
        <f t="shared" ca="1" si="216"/>
        <v/>
      </c>
      <c r="DG132" s="74" t="str">
        <f t="shared" ca="1" si="217"/>
        <v/>
      </c>
      <c r="DH132" s="74" t="str">
        <f t="shared" ca="1" si="218"/>
        <v/>
      </c>
      <c r="DI132" s="74" t="str">
        <f t="shared" ca="1" si="219"/>
        <v/>
      </c>
      <c r="DJ132" s="74" t="str">
        <f t="shared" ca="1" si="220"/>
        <v/>
      </c>
      <c r="DK132" s="74" t="str">
        <f t="shared" ca="1" si="221"/>
        <v/>
      </c>
      <c r="DL132" s="74" t="str">
        <f t="shared" ca="1" si="222"/>
        <v/>
      </c>
      <c r="DM132" s="74" t="str">
        <f t="shared" ca="1" si="223"/>
        <v/>
      </c>
      <c r="DN132" s="74" t="str">
        <f t="shared" ca="1" si="224"/>
        <v/>
      </c>
      <c r="DO132" s="74" t="str">
        <f t="shared" ca="1" si="225"/>
        <v/>
      </c>
      <c r="DQ132" s="74" t="str">
        <f t="shared" ca="1" si="226"/>
        <v/>
      </c>
      <c r="DS132" s="74" t="str">
        <f t="shared" ca="1" si="227"/>
        <v/>
      </c>
      <c r="DT132" s="74" t="str">
        <f t="shared" ca="1" si="228"/>
        <v/>
      </c>
      <c r="DV132" s="525" t="str">
        <f t="shared" ca="1" si="229"/>
        <v/>
      </c>
      <c r="DW132" s="74" t="str">
        <f t="shared" ca="1" si="230"/>
        <v/>
      </c>
      <c r="DX132" s="485" t="str">
        <f t="shared" ca="1" si="231"/>
        <v/>
      </c>
      <c r="DY132" s="74" t="str">
        <f t="shared" ca="1" si="232"/>
        <v/>
      </c>
      <c r="DZ132" s="74" t="str">
        <f t="shared" ca="1" si="233"/>
        <v/>
      </c>
      <c r="EA132" s="74" t="str">
        <f t="shared" ca="1" si="234"/>
        <v/>
      </c>
      <c r="EC132" s="74" t="str">
        <f t="shared" ca="1" si="235"/>
        <v/>
      </c>
      <c r="ED132" s="74" t="str">
        <f t="shared" ca="1" si="236"/>
        <v/>
      </c>
      <c r="EE132" s="74" t="str">
        <f t="shared" ca="1" si="237"/>
        <v/>
      </c>
      <c r="EG132" s="479" t="str">
        <f ca="1">IF(V132=1,"",IF(LOG入力!BH132&gt;0,0,IF(CG132="★",0,IF(R132=1,0,IF(N132=0,0,1)))))</f>
        <v/>
      </c>
      <c r="EH132" s="483" t="str">
        <f t="shared" ca="1" si="238"/>
        <v/>
      </c>
      <c r="EI132" s="483" t="str">
        <f t="shared" ca="1" si="239"/>
        <v/>
      </c>
      <c r="EJ132" s="483" t="str">
        <f t="shared" ca="1" si="240"/>
        <v/>
      </c>
      <c r="EL132" s="71">
        <f t="shared" ca="1" si="241"/>
        <v>0</v>
      </c>
      <c r="EM132" s="6">
        <f t="shared" ca="1" si="242"/>
        <v>0</v>
      </c>
      <c r="EN132" s="6" t="str">
        <f t="shared" ca="1" si="243"/>
        <v/>
      </c>
      <c r="EO132" s="6">
        <f ca="1">IF(LOG入力!BH132&gt;0,0,IF(EM132=0,0,(IF(COUNTIF($EN$19:EN132,EN132)=1,IF($FS$3="N",1,IF(EH132=1,1,0))))))</f>
        <v>0</v>
      </c>
      <c r="EP132" s="6" t="str">
        <f ca="1">IF(LOG入力!BH132&gt;0,"",IF(EO132=1,$X132,""))</f>
        <v/>
      </c>
      <c r="EQ132" s="6" t="str">
        <f ca="1">IF(LOG入力!BH132&gt;0,"",IF(EO132=1,$Y132,""))</f>
        <v/>
      </c>
      <c r="ER132" s="520" t="str">
        <f ca="1">IF(LOG入力!BH132&gt;0,"",IF(COUNTIF($EP$19:$EP132,EP132)=1,EP132,""))</f>
        <v/>
      </c>
      <c r="ES132" s="520">
        <f ca="1">IF(LOG入力!BH132&gt;0,0,IF((EL132=1),IF(($ER132=""),0,1),0))</f>
        <v>0</v>
      </c>
      <c r="ET132" s="520" t="str">
        <f ca="1">IF(LOG入力!BH132&gt;0,"",IF(COUNTIF($EQ$19:EQ132,EQ132)=1,EQ132,""))</f>
        <v/>
      </c>
      <c r="EU132" s="539">
        <f ca="1">IF(LOG入力!BH132&gt;0,0,IF((EL132=1),IF(($ET132=""),0,1),0))</f>
        <v>0</v>
      </c>
      <c r="EV132" s="71">
        <f t="shared" ca="1" si="244"/>
        <v>0</v>
      </c>
      <c r="EW132" s="6">
        <f t="shared" ca="1" si="245"/>
        <v>0</v>
      </c>
      <c r="EX132" s="6" t="str">
        <f t="shared" ca="1" si="246"/>
        <v/>
      </c>
      <c r="EY132" s="6">
        <f ca="1">IF(LOG入力!BH132&gt;0,0,IF(EW132=0,0,(IF(COUNTIF($EX$19:EX132,EX132)=1,IF($FS$3="N",1,IF(EH132=1,1,0))))))</f>
        <v>0</v>
      </c>
      <c r="EZ132" s="6" t="str">
        <f ca="1">IF(LOG入力!BH132&gt;0,"",IF(EY132=1,$X132,""))</f>
        <v/>
      </c>
      <c r="FA132" s="6" t="str">
        <f ca="1">IF(LOG入力!BH132&gt;0,"",IF(EY132=1,$Y132,""))</f>
        <v/>
      </c>
      <c r="FB132" s="6" t="str">
        <f ca="1">IF(LOG入力!BH132&gt;0,"",IF(COUNTIF($EZ$19:$EZ132,EZ132)=1,EZ132,""))</f>
        <v/>
      </c>
      <c r="FC132" s="6">
        <f ca="1">IF(LOG入力!BH132&gt;0,0,IF((EV132=1),IF(($FB132=""),0,1),0))</f>
        <v>0</v>
      </c>
      <c r="FD132" s="6" t="str">
        <f ca="1">IF(LOG入力!BH132&gt;0,"",IF(COUNTIF($FA$19:FA132,FA132)=1,FA132,""))</f>
        <v/>
      </c>
      <c r="FE132" s="72">
        <f ca="1">IF(LOG入力!BH132&gt;0,0,IF((EV132=1),IF(($FD132=""),0,1),0))</f>
        <v>0</v>
      </c>
      <c r="FF132" s="71">
        <f t="shared" ca="1" si="247"/>
        <v>0</v>
      </c>
      <c r="FG132" s="6">
        <f t="shared" ca="1" si="248"/>
        <v>0</v>
      </c>
      <c r="FH132" s="6" t="str">
        <f t="shared" ca="1" si="249"/>
        <v/>
      </c>
      <c r="FI132" s="6">
        <f ca="1">IF(LOG入力!BH132&gt;0,0,IF(FG132=0,0,(IF(COUNTIF($FH$19:FH132,FH132)=1,IF($FS$3="N",1,IF(EH132=1,1,0))))))</f>
        <v>0</v>
      </c>
      <c r="FJ132" s="6" t="str">
        <f ca="1">IF(LOG入力!BH132&gt;0,"",IF(FI132=1,$X132,""))</f>
        <v/>
      </c>
      <c r="FK132" s="6" t="str">
        <f ca="1">IF(LOG入力!BH132&gt;0,"",IF(FI132=1,$Y132,""))</f>
        <v/>
      </c>
      <c r="FL132" s="6" t="str">
        <f ca="1">IF(LOG入力!BH132&gt;0,"",IF(COUNTIF($FJ$19:$FJ132,FJ132)=1,FJ132,""))</f>
        <v/>
      </c>
      <c r="FM132" s="6">
        <f ca="1">IF(LOG入力!BH132&gt;0,0,IF((FF132=1),IF(($FL132=""),0,1),0))</f>
        <v>0</v>
      </c>
      <c r="FN132" s="6" t="str">
        <f ca="1">IF(LOG入力!BH132&gt;0,"",IF(COUNTIF($FK$19:FK132,FK132)=1,FK132,""))</f>
        <v/>
      </c>
      <c r="FO132" s="72">
        <f ca="1">IF(LOG入力!BH132&gt;0,0,IF((FF132=1),IF(($FN132=""),0,1),0))</f>
        <v>0</v>
      </c>
      <c r="FP132" s="71">
        <f t="shared" ca="1" si="250"/>
        <v>0</v>
      </c>
      <c r="FQ132" s="6">
        <f t="shared" ca="1" si="251"/>
        <v>0</v>
      </c>
      <c r="FR132" s="6" t="str">
        <f t="shared" ca="1" si="252"/>
        <v/>
      </c>
      <c r="FS132" s="6">
        <f ca="1">IF(LOG入力!BH132&gt;0,0,IF(FQ132=0,0,(IF(COUNTIF($FR$19:FR132,FR132)=1,IF($FS$3="N",1,IF(EH132=1,1,0))))))</f>
        <v>0</v>
      </c>
      <c r="FT132" s="6" t="str">
        <f ca="1">IF(LOG入力!BH132&gt;0,"",IF(FS132=1,$X132,""))</f>
        <v/>
      </c>
      <c r="FU132" s="6" t="str">
        <f ca="1">IF(LOG入力!BH132&gt;0,"",IF(FS132=1,$Y132,""))</f>
        <v/>
      </c>
      <c r="FV132" s="6" t="str">
        <f ca="1">IF(LOG入力!BH132&gt;0,"",IF(COUNTIF($FT$19:$FT132,FT132)=1,FT132,""))</f>
        <v/>
      </c>
      <c r="FW132" s="6">
        <f ca="1">IF(LOG入力!BH132&gt;0,0,IF((FP132=1),IF(($FV132=""),0,1),0))</f>
        <v>0</v>
      </c>
      <c r="FX132" s="6" t="str">
        <f ca="1">IF(LOG入力!BH132&gt;0,"",IF(COUNTIF($FU$19:FU132,FU132)=1,FU132,""))</f>
        <v/>
      </c>
      <c r="FY132" s="72">
        <f ca="1">IF(LOG入力!BH132&gt;0,0,IF((FP132=1),IF(($FX132=""),0,1),0))</f>
        <v>0</v>
      </c>
      <c r="FZ132" s="71">
        <f t="shared" ca="1" si="253"/>
        <v>0</v>
      </c>
      <c r="GA132" s="6">
        <f t="shared" ca="1" si="254"/>
        <v>0</v>
      </c>
      <c r="GB132" s="6" t="str">
        <f t="shared" ca="1" si="255"/>
        <v/>
      </c>
      <c r="GC132" s="6">
        <f ca="1">IF(LOG入力!BH132&gt;0,0,IF(GA132=0,0,(IF(COUNTIF($GB$19:GB132,GB132)=1,IF($FS$3="N",1,IF(EH132=1,1,0))))))</f>
        <v>0</v>
      </c>
      <c r="GD132" s="6" t="str">
        <f ca="1">IF(LOG入力!BH132&gt;0,"",IF(GC132=1,$X132,""))</f>
        <v/>
      </c>
      <c r="GE132" s="6" t="str">
        <f ca="1">IF(LOG入力!BH132&gt;0,"",IF(GC132=1,$Y132,""))</f>
        <v/>
      </c>
      <c r="GF132" s="6" t="str">
        <f ca="1">IF(LOG入力!BH132&gt;0,"",IF(COUNTIF($GD$19:$GD132,GD132)=1,GD132,""))</f>
        <v/>
      </c>
      <c r="GG132" s="6">
        <f ca="1">IF(LOG入力!BH132&gt;0,0,IF((FZ132=1),IF(($GF132=""),0,1),0))</f>
        <v>0</v>
      </c>
      <c r="GH132" s="6" t="str">
        <f ca="1">IF(LOG入力!BH132&gt;0,"",IF(COUNTIF($GE$19:GE132,GE132)=1,GE132,""))</f>
        <v/>
      </c>
      <c r="GI132" s="72">
        <f ca="1">IF(LOG入力!BH132&gt;0,0,IF((FZ132=1),IF(($GH132=""),0,1),0))</f>
        <v>0</v>
      </c>
      <c r="GK132" s="455" t="str">
        <f ca="1">IF(V132=1,"",IF(LEN(LOG入力!AS132)=0,"",LOG入力!AS132))</f>
        <v/>
      </c>
      <c r="GL132" s="378" t="str">
        <f t="shared" ca="1" si="256"/>
        <v/>
      </c>
      <c r="GM132" s="378" t="str">
        <f t="shared" ca="1" si="257"/>
        <v/>
      </c>
      <c r="GN132" s="74" t="str">
        <f t="shared" ca="1" si="258"/>
        <v/>
      </c>
      <c r="GO132" s="74" t="str">
        <f t="shared" ca="1" si="259"/>
        <v/>
      </c>
      <c r="GQ132" s="74" t="str">
        <f t="shared" ca="1" si="260"/>
        <v/>
      </c>
      <c r="GR132" s="74" t="str">
        <f t="shared" ca="1" si="261"/>
        <v/>
      </c>
      <c r="GS132" s="74" t="str">
        <f t="shared" ca="1" si="262"/>
        <v/>
      </c>
      <c r="GT132" s="74" t="str">
        <f t="shared" ca="1" si="263"/>
        <v/>
      </c>
      <c r="GU132" s="74" t="str">
        <f t="shared" ca="1" si="264"/>
        <v/>
      </c>
      <c r="GV132" s="74" t="str">
        <f t="shared" ca="1" si="265"/>
        <v/>
      </c>
      <c r="GX132" s="74" t="str">
        <f t="shared" ca="1" si="266"/>
        <v/>
      </c>
      <c r="GY132" s="74" t="str">
        <f t="shared" ca="1" si="267"/>
        <v/>
      </c>
      <c r="GZ132" s="74" t="str">
        <f ca="1">IF(V132=1,"",IF(LOG入力!BH132&gt;0,0,IF(GY132=0,0,IF((VALUE((TYPE(VALUE(J132)))))=16,0,IF(VALUE(J132)&lt;60,1,IF(VALUE(J132)&lt;100,0,IF(VALUE(J132)&lt;600,2,0)))))))</f>
        <v/>
      </c>
      <c r="HA132" s="74" t="str">
        <f t="shared" ca="1" si="268"/>
        <v/>
      </c>
      <c r="HB132" s="74" t="str">
        <f ca="1">IF(V132=1,"",IF(LOG入力!BH132&gt;0,0,IF(HA132=0,0,IF((VALUE((TYPE(VALUE(L132)))))=16,0,IF(VALUE(L132)&lt;60,1,IF(VALUE(L132)&lt;100,0,IF(VALUE(L132)&lt;600,2,0)))))))</f>
        <v/>
      </c>
      <c r="HD132" s="74" t="str">
        <f t="shared" ca="1" si="269"/>
        <v/>
      </c>
      <c r="HF132" s="74" t="str">
        <f t="shared" ca="1" si="270"/>
        <v/>
      </c>
      <c r="HG132" s="74" t="str">
        <f t="shared" ca="1" si="271"/>
        <v/>
      </c>
      <c r="HH132" s="74" t="str">
        <f t="shared" ca="1" si="272"/>
        <v/>
      </c>
      <c r="HI132" s="74" t="str">
        <f t="shared" ca="1" si="273"/>
        <v/>
      </c>
      <c r="HJ132" s="74" t="str">
        <f t="shared" ca="1" si="274"/>
        <v/>
      </c>
      <c r="HK132" s="74" t="str">
        <f t="shared" ca="1" si="275"/>
        <v/>
      </c>
      <c r="HL132" s="74" t="str">
        <f t="shared" ca="1" si="276"/>
        <v/>
      </c>
      <c r="HM132" s="74" t="str">
        <f t="shared" ca="1" si="277"/>
        <v/>
      </c>
      <c r="HN132" s="74" t="str">
        <f t="shared" ca="1" si="278"/>
        <v/>
      </c>
      <c r="HO132" s="529" t="str">
        <f t="shared" ca="1" si="279"/>
        <v/>
      </c>
      <c r="HP132" s="74" t="str">
        <f t="shared" ca="1" si="280"/>
        <v/>
      </c>
      <c r="HQ132" s="74" t="str">
        <f t="shared" ca="1" si="281"/>
        <v/>
      </c>
      <c r="HR132" s="74" t="str">
        <f t="shared" ca="1" si="282"/>
        <v/>
      </c>
      <c r="HS132" s="74" t="str">
        <f t="shared" ca="1" si="283"/>
        <v/>
      </c>
      <c r="HT132" s="74" t="str">
        <f ca="1">IF(V132=1,"",IF(LOG入力!BH132&gt;0,0,IF(DV132=1,0,IF(N132="0",0,IF(SUM(HD132:HS132)&gt;0,1,0)))))</f>
        <v/>
      </c>
    </row>
    <row r="133" spans="1:228" x14ac:dyDescent="0.15">
      <c r="A133" s="5"/>
      <c r="B133" s="532" t="str">
        <f t="shared" ca="1" si="142"/>
        <v/>
      </c>
      <c r="C133" s="534" t="str">
        <f ca="1">LOG入力!AP133</f>
        <v/>
      </c>
      <c r="D133" s="534" t="str">
        <f ca="1">LOG入力!AQ133</f>
        <v/>
      </c>
      <c r="E133" s="534" t="str">
        <f ca="1">LOG入力!AR133</f>
        <v/>
      </c>
      <c r="F133" s="535" t="str">
        <f t="shared" ca="1" si="143"/>
        <v/>
      </c>
      <c r="G133" s="585" t="str">
        <f ca="1">LOG入力!AT133</f>
        <v/>
      </c>
      <c r="H133" s="542" t="str">
        <f ca="1">LOG入力!AU133</f>
        <v/>
      </c>
      <c r="I133" s="542" t="str">
        <f ca="1">LOG入力!AV133</f>
        <v/>
      </c>
      <c r="J133" s="577" t="str">
        <f ca="1">LOG入力!AW133</f>
        <v/>
      </c>
      <c r="K133" s="578" t="str">
        <f ca="1">LOG入力!BJ133</f>
        <v/>
      </c>
      <c r="L133" s="577" t="str">
        <f ca="1">LOG入力!AY133</f>
        <v/>
      </c>
      <c r="M133" s="545" t="str">
        <f ca="1">LOG入力!BK133</f>
        <v/>
      </c>
      <c r="N133" s="512" t="str">
        <f ca="1">IF(V133=1,"",IF(LOG入力!AJ133=1,"1",LOG入力!BA133))</f>
        <v/>
      </c>
      <c r="O133" s="538" t="str">
        <f ca="1">IF(V133=1,"",IF(LEN(LOG入力!O133)=0,"",LOG入力!O133))</f>
        <v/>
      </c>
      <c r="P133" s="291" t="str">
        <f ca="1">IF(V133=1,"",IF($AA$4=1,"",IF(LOG入力!BG133=1,"",CONCATENATE($ER133,$FB133,$FL133,$FV133,$GF133))))</f>
        <v/>
      </c>
      <c r="Q133" s="291" t="str">
        <f ca="1">IF(V133=1,"",IF($AA$4=1,"",IF(LOG入力!BG133=1,"",CONCATENATE($ET133,$FD133,$FN133,$FX133,$GH133))))</f>
        <v/>
      </c>
      <c r="R133" s="573" t="str">
        <f ca="1">IF(V133=1,"",IF($AA$4=1,"",IF(LOG入力!BH133&gt;0,0,AA133)))</f>
        <v/>
      </c>
      <c r="S133" s="293" t="str">
        <f t="shared" ca="1" si="144"/>
        <v/>
      </c>
      <c r="T133" s="681"/>
      <c r="U133" s="38"/>
      <c r="V133" s="196">
        <f ca="1">LOG入力!AN133</f>
        <v>1</v>
      </c>
      <c r="W133" s="38"/>
      <c r="X133" s="516" t="str">
        <f t="shared" ca="1" si="145"/>
        <v/>
      </c>
      <c r="Y133" s="515" t="str">
        <f t="shared" ca="1" si="146"/>
        <v/>
      </c>
      <c r="Z133" s="518" t="str">
        <f t="shared" ca="1" si="147"/>
        <v/>
      </c>
      <c r="AA133" s="574" t="str">
        <f t="shared" ca="1" si="148"/>
        <v/>
      </c>
      <c r="AC133" s="6" t="str">
        <f t="shared" ca="1" si="149"/>
        <v/>
      </c>
      <c r="AD133" s="6" t="str">
        <f t="shared" ca="1" si="150"/>
        <v/>
      </c>
      <c r="AE133" s="6" t="str">
        <f t="shared" ca="1" si="151"/>
        <v/>
      </c>
      <c r="AF133" s="6" t="str">
        <f t="shared" ca="1" si="152"/>
        <v/>
      </c>
      <c r="AG133" s="6" t="str">
        <f t="shared" ca="1" si="153"/>
        <v/>
      </c>
      <c r="AH133" s="6" t="str">
        <f t="shared" ca="1" si="154"/>
        <v/>
      </c>
      <c r="AI133" s="6" t="str">
        <f t="shared" ca="1" si="155"/>
        <v/>
      </c>
      <c r="AJ133" s="6" t="str">
        <f t="shared" ca="1" si="156"/>
        <v/>
      </c>
      <c r="AK133" s="6" t="str">
        <f t="shared" ca="1" si="157"/>
        <v/>
      </c>
      <c r="AL133" s="6" t="str">
        <f t="shared" ca="1" si="158"/>
        <v/>
      </c>
      <c r="AM133" s="6" t="str">
        <f t="shared" ca="1" si="159"/>
        <v/>
      </c>
      <c r="AN133" s="6" t="str">
        <f t="shared" ca="1" si="160"/>
        <v/>
      </c>
      <c r="AO133" s="6" t="str">
        <f t="shared" ca="1" si="161"/>
        <v/>
      </c>
      <c r="AP133" s="6" t="str">
        <f t="shared" ca="1" si="162"/>
        <v/>
      </c>
      <c r="AQ133" s="6" t="str">
        <f t="shared" ca="1" si="163"/>
        <v/>
      </c>
      <c r="AR133" s="6" t="str">
        <f t="shared" ca="1" si="164"/>
        <v/>
      </c>
      <c r="AS133" s="6" t="str">
        <f t="shared" ca="1" si="165"/>
        <v/>
      </c>
      <c r="AT133" s="6" t="str">
        <f t="shared" ca="1" si="166"/>
        <v/>
      </c>
      <c r="AU133" s="6" t="str">
        <f t="shared" ca="1" si="167"/>
        <v/>
      </c>
      <c r="AV133" s="6" t="str">
        <f t="shared" ca="1" si="168"/>
        <v/>
      </c>
      <c r="AW133" s="6" t="str">
        <f t="shared" ca="1" si="169"/>
        <v/>
      </c>
      <c r="AY133" s="6" t="str">
        <f t="shared" ca="1" si="170"/>
        <v/>
      </c>
      <c r="AZ133" s="6" t="str">
        <f t="shared" ca="1" si="171"/>
        <v/>
      </c>
      <c r="BA133" s="6" t="str">
        <f t="shared" ca="1" si="172"/>
        <v/>
      </c>
      <c r="BB133" s="6" t="str">
        <f t="shared" ca="1" si="173"/>
        <v/>
      </c>
      <c r="BC133" s="6" t="str">
        <f t="shared" ca="1" si="174"/>
        <v/>
      </c>
      <c r="BD133" s="6" t="str">
        <f t="shared" ca="1" si="175"/>
        <v/>
      </c>
      <c r="BE133" s="6" t="str">
        <f t="shared" ca="1" si="176"/>
        <v/>
      </c>
      <c r="BF133" s="6" t="str">
        <f t="shared" ca="1" si="177"/>
        <v/>
      </c>
      <c r="BG133" s="6" t="str">
        <f t="shared" ca="1" si="178"/>
        <v/>
      </c>
      <c r="BH133" s="6" t="str">
        <f t="shared" ca="1" si="179"/>
        <v/>
      </c>
      <c r="BI133" s="6" t="str">
        <f t="shared" ca="1" si="180"/>
        <v/>
      </c>
      <c r="BJ133" s="6" t="str">
        <f t="shared" ca="1" si="181"/>
        <v/>
      </c>
      <c r="BK133" s="6" t="str">
        <f t="shared" ca="1" si="182"/>
        <v/>
      </c>
      <c r="BL133" s="6" t="str">
        <f t="shared" ca="1" si="183"/>
        <v/>
      </c>
      <c r="BM133" s="6" t="str">
        <f t="shared" ca="1" si="184"/>
        <v/>
      </c>
      <c r="BN133" s="6" t="str">
        <f t="shared" ca="1" si="185"/>
        <v/>
      </c>
      <c r="BO133" s="6" t="str">
        <f t="shared" ca="1" si="186"/>
        <v/>
      </c>
      <c r="BP133" s="6" t="str">
        <f t="shared" ca="1" si="187"/>
        <v/>
      </c>
      <c r="BQ133" s="6" t="str">
        <f t="shared" ca="1" si="188"/>
        <v/>
      </c>
      <c r="BR133" s="6" t="str">
        <f t="shared" ca="1" si="189"/>
        <v/>
      </c>
      <c r="BS133" s="6" t="str">
        <f t="shared" ca="1" si="190"/>
        <v/>
      </c>
      <c r="BU133" s="6" t="str">
        <f t="shared" ca="1" si="191"/>
        <v/>
      </c>
      <c r="BW133" s="515" t="str">
        <f t="shared" ca="1" si="192"/>
        <v/>
      </c>
      <c r="BX133" s="515">
        <f t="shared" ca="1" si="193"/>
        <v>0</v>
      </c>
      <c r="BY133" s="515" t="str">
        <f t="shared" ca="1" si="194"/>
        <v/>
      </c>
      <c r="CA133" s="6">
        <f t="shared" ca="1" si="195"/>
        <v>1</v>
      </c>
      <c r="CC133" s="523" t="str">
        <f t="shared" ca="1" si="196"/>
        <v/>
      </c>
      <c r="CE133" s="6" t="str">
        <f t="shared" ca="1" si="197"/>
        <v/>
      </c>
      <c r="CG133" s="524" t="str">
        <f ca="1">IF(V133=1,"",IF($AA$4=1,"",IF(LOG入力!BH133&gt;0,"",IF(N133=0,"",IF(HT133=0,"","★")))))</f>
        <v/>
      </c>
      <c r="CI133" s="74" t="str">
        <f t="shared" ca="1" si="198"/>
        <v/>
      </c>
      <c r="CK133" s="525" t="str">
        <f ca="1">IF(V133=1,"",IF(LOG入力!BH133&gt;0,1,0))</f>
        <v/>
      </c>
      <c r="CL133" s="74" t="str">
        <f t="shared" ca="1" si="199"/>
        <v/>
      </c>
      <c r="CN133" s="74" t="str">
        <f t="shared" ca="1" si="200"/>
        <v/>
      </c>
      <c r="CO133" s="74" t="str">
        <f t="shared" ca="1" si="201"/>
        <v/>
      </c>
      <c r="CQ133" s="74" t="str">
        <f t="shared" ca="1" si="202"/>
        <v/>
      </c>
      <c r="CR133" s="74" t="str">
        <f t="shared" ca="1" si="203"/>
        <v/>
      </c>
      <c r="CS133" s="74" t="str">
        <f t="shared" ca="1" si="204"/>
        <v/>
      </c>
      <c r="CT133" s="74" t="str">
        <f t="shared" ca="1" si="205"/>
        <v/>
      </c>
      <c r="CU133" s="74" t="str">
        <f t="shared" ca="1" si="206"/>
        <v/>
      </c>
      <c r="CV133" s="74" t="str">
        <f t="shared" ca="1" si="207"/>
        <v/>
      </c>
      <c r="CW133" s="74" t="str">
        <f t="shared" ca="1" si="208"/>
        <v/>
      </c>
      <c r="CX133" s="74" t="str">
        <f t="shared" ca="1" si="209"/>
        <v/>
      </c>
      <c r="CY133" s="74" t="str">
        <f t="shared" ca="1" si="210"/>
        <v/>
      </c>
      <c r="CZ133" s="74" t="str">
        <f t="shared" ca="1" si="211"/>
        <v/>
      </c>
      <c r="DA133" s="74" t="str">
        <f t="shared" ca="1" si="212"/>
        <v/>
      </c>
      <c r="DB133" s="74" t="str">
        <f t="shared" ca="1" si="213"/>
        <v/>
      </c>
      <c r="DD133" s="74" t="str">
        <f t="shared" ca="1" si="214"/>
        <v/>
      </c>
      <c r="DE133" s="74" t="str">
        <f t="shared" ca="1" si="215"/>
        <v/>
      </c>
      <c r="DF133" s="74" t="str">
        <f t="shared" ca="1" si="216"/>
        <v/>
      </c>
      <c r="DG133" s="74" t="str">
        <f t="shared" ca="1" si="217"/>
        <v/>
      </c>
      <c r="DH133" s="74" t="str">
        <f t="shared" ca="1" si="218"/>
        <v/>
      </c>
      <c r="DI133" s="74" t="str">
        <f t="shared" ca="1" si="219"/>
        <v/>
      </c>
      <c r="DJ133" s="74" t="str">
        <f t="shared" ca="1" si="220"/>
        <v/>
      </c>
      <c r="DK133" s="74" t="str">
        <f t="shared" ca="1" si="221"/>
        <v/>
      </c>
      <c r="DL133" s="74" t="str">
        <f t="shared" ca="1" si="222"/>
        <v/>
      </c>
      <c r="DM133" s="74" t="str">
        <f t="shared" ca="1" si="223"/>
        <v/>
      </c>
      <c r="DN133" s="74" t="str">
        <f t="shared" ca="1" si="224"/>
        <v/>
      </c>
      <c r="DO133" s="74" t="str">
        <f t="shared" ca="1" si="225"/>
        <v/>
      </c>
      <c r="DQ133" s="74" t="str">
        <f t="shared" ca="1" si="226"/>
        <v/>
      </c>
      <c r="DS133" s="74" t="str">
        <f t="shared" ca="1" si="227"/>
        <v/>
      </c>
      <c r="DT133" s="74" t="str">
        <f t="shared" ca="1" si="228"/>
        <v/>
      </c>
      <c r="DV133" s="525" t="str">
        <f t="shared" ca="1" si="229"/>
        <v/>
      </c>
      <c r="DW133" s="74" t="str">
        <f t="shared" ca="1" si="230"/>
        <v/>
      </c>
      <c r="DX133" s="485" t="str">
        <f t="shared" ca="1" si="231"/>
        <v/>
      </c>
      <c r="DY133" s="74" t="str">
        <f t="shared" ca="1" si="232"/>
        <v/>
      </c>
      <c r="DZ133" s="74" t="str">
        <f t="shared" ca="1" si="233"/>
        <v/>
      </c>
      <c r="EA133" s="74" t="str">
        <f t="shared" ca="1" si="234"/>
        <v/>
      </c>
      <c r="EC133" s="74" t="str">
        <f t="shared" ca="1" si="235"/>
        <v/>
      </c>
      <c r="ED133" s="74" t="str">
        <f t="shared" ca="1" si="236"/>
        <v/>
      </c>
      <c r="EE133" s="74" t="str">
        <f t="shared" ca="1" si="237"/>
        <v/>
      </c>
      <c r="EG133" s="479" t="str">
        <f ca="1">IF(V133=1,"",IF(LOG入力!BH133&gt;0,0,IF(CG133="★",0,IF(R133=1,0,IF(N133=0,0,1)))))</f>
        <v/>
      </c>
      <c r="EH133" s="483" t="str">
        <f t="shared" ca="1" si="238"/>
        <v/>
      </c>
      <c r="EI133" s="483" t="str">
        <f t="shared" ca="1" si="239"/>
        <v/>
      </c>
      <c r="EJ133" s="483" t="str">
        <f t="shared" ca="1" si="240"/>
        <v/>
      </c>
      <c r="EL133" s="71">
        <f t="shared" ca="1" si="241"/>
        <v>0</v>
      </c>
      <c r="EM133" s="6">
        <f t="shared" ca="1" si="242"/>
        <v>0</v>
      </c>
      <c r="EN133" s="6" t="str">
        <f t="shared" ca="1" si="243"/>
        <v/>
      </c>
      <c r="EO133" s="6">
        <f ca="1">IF(LOG入力!BH133&gt;0,0,IF(EM133=0,0,(IF(COUNTIF($EN$19:EN133,EN133)=1,IF($FS$3="N",1,IF(EH133=1,1,0))))))</f>
        <v>0</v>
      </c>
      <c r="EP133" s="6" t="str">
        <f ca="1">IF(LOG入力!BH133&gt;0,"",IF(EO133=1,$X133,""))</f>
        <v/>
      </c>
      <c r="EQ133" s="6" t="str">
        <f ca="1">IF(LOG入力!BH133&gt;0,"",IF(EO133=1,$Y133,""))</f>
        <v/>
      </c>
      <c r="ER133" s="520" t="str">
        <f ca="1">IF(LOG入力!BH133&gt;0,"",IF(COUNTIF($EP$19:$EP133,EP133)=1,EP133,""))</f>
        <v/>
      </c>
      <c r="ES133" s="520">
        <f ca="1">IF(LOG入力!BH133&gt;0,0,IF((EL133=1),IF(($ER133=""),0,1),0))</f>
        <v>0</v>
      </c>
      <c r="ET133" s="520" t="str">
        <f ca="1">IF(LOG入力!BH133&gt;0,"",IF(COUNTIF($EQ$19:EQ133,EQ133)=1,EQ133,""))</f>
        <v/>
      </c>
      <c r="EU133" s="539">
        <f ca="1">IF(LOG入力!BH133&gt;0,0,IF((EL133=1),IF(($ET133=""),0,1),0))</f>
        <v>0</v>
      </c>
      <c r="EV133" s="71">
        <f t="shared" ca="1" si="244"/>
        <v>0</v>
      </c>
      <c r="EW133" s="6">
        <f t="shared" ca="1" si="245"/>
        <v>0</v>
      </c>
      <c r="EX133" s="6" t="str">
        <f t="shared" ca="1" si="246"/>
        <v/>
      </c>
      <c r="EY133" s="6">
        <f ca="1">IF(LOG入力!BH133&gt;0,0,IF(EW133=0,0,(IF(COUNTIF($EX$19:EX133,EX133)=1,IF($FS$3="N",1,IF(EH133=1,1,0))))))</f>
        <v>0</v>
      </c>
      <c r="EZ133" s="6" t="str">
        <f ca="1">IF(LOG入力!BH133&gt;0,"",IF(EY133=1,$X133,""))</f>
        <v/>
      </c>
      <c r="FA133" s="6" t="str">
        <f ca="1">IF(LOG入力!BH133&gt;0,"",IF(EY133=1,$Y133,""))</f>
        <v/>
      </c>
      <c r="FB133" s="6" t="str">
        <f ca="1">IF(LOG入力!BH133&gt;0,"",IF(COUNTIF($EZ$19:$EZ133,EZ133)=1,EZ133,""))</f>
        <v/>
      </c>
      <c r="FC133" s="6">
        <f ca="1">IF(LOG入力!BH133&gt;0,0,IF((EV133=1),IF(($FB133=""),0,1),0))</f>
        <v>0</v>
      </c>
      <c r="FD133" s="6" t="str">
        <f ca="1">IF(LOG入力!BH133&gt;0,"",IF(COUNTIF($FA$19:FA133,FA133)=1,FA133,""))</f>
        <v/>
      </c>
      <c r="FE133" s="72">
        <f ca="1">IF(LOG入力!BH133&gt;0,0,IF((EV133=1),IF(($FD133=""),0,1),0))</f>
        <v>0</v>
      </c>
      <c r="FF133" s="71">
        <f t="shared" ca="1" si="247"/>
        <v>0</v>
      </c>
      <c r="FG133" s="6">
        <f t="shared" ca="1" si="248"/>
        <v>0</v>
      </c>
      <c r="FH133" s="6" t="str">
        <f t="shared" ca="1" si="249"/>
        <v/>
      </c>
      <c r="FI133" s="6">
        <f ca="1">IF(LOG入力!BH133&gt;0,0,IF(FG133=0,0,(IF(COUNTIF($FH$19:FH133,FH133)=1,IF($FS$3="N",1,IF(EH133=1,1,0))))))</f>
        <v>0</v>
      </c>
      <c r="FJ133" s="6" t="str">
        <f ca="1">IF(LOG入力!BH133&gt;0,"",IF(FI133=1,$X133,""))</f>
        <v/>
      </c>
      <c r="FK133" s="6" t="str">
        <f ca="1">IF(LOG入力!BH133&gt;0,"",IF(FI133=1,$Y133,""))</f>
        <v/>
      </c>
      <c r="FL133" s="6" t="str">
        <f ca="1">IF(LOG入力!BH133&gt;0,"",IF(COUNTIF($FJ$19:$FJ133,FJ133)=1,FJ133,""))</f>
        <v/>
      </c>
      <c r="FM133" s="6">
        <f ca="1">IF(LOG入力!BH133&gt;0,0,IF((FF133=1),IF(($FL133=""),0,1),0))</f>
        <v>0</v>
      </c>
      <c r="FN133" s="6" t="str">
        <f ca="1">IF(LOG入力!BH133&gt;0,"",IF(COUNTIF($FK$19:FK133,FK133)=1,FK133,""))</f>
        <v/>
      </c>
      <c r="FO133" s="72">
        <f ca="1">IF(LOG入力!BH133&gt;0,0,IF((FF133=1),IF(($FN133=""),0,1),0))</f>
        <v>0</v>
      </c>
      <c r="FP133" s="71">
        <f t="shared" ca="1" si="250"/>
        <v>0</v>
      </c>
      <c r="FQ133" s="6">
        <f t="shared" ca="1" si="251"/>
        <v>0</v>
      </c>
      <c r="FR133" s="6" t="str">
        <f t="shared" ca="1" si="252"/>
        <v/>
      </c>
      <c r="FS133" s="6">
        <f ca="1">IF(LOG入力!BH133&gt;0,0,IF(FQ133=0,0,(IF(COUNTIF($FR$19:FR133,FR133)=1,IF($FS$3="N",1,IF(EH133=1,1,0))))))</f>
        <v>0</v>
      </c>
      <c r="FT133" s="6" t="str">
        <f ca="1">IF(LOG入力!BH133&gt;0,"",IF(FS133=1,$X133,""))</f>
        <v/>
      </c>
      <c r="FU133" s="6" t="str">
        <f ca="1">IF(LOG入力!BH133&gt;0,"",IF(FS133=1,$Y133,""))</f>
        <v/>
      </c>
      <c r="FV133" s="6" t="str">
        <f ca="1">IF(LOG入力!BH133&gt;0,"",IF(COUNTIF($FT$19:$FT133,FT133)=1,FT133,""))</f>
        <v/>
      </c>
      <c r="FW133" s="6">
        <f ca="1">IF(LOG入力!BH133&gt;0,0,IF((FP133=1),IF(($FV133=""),0,1),0))</f>
        <v>0</v>
      </c>
      <c r="FX133" s="6" t="str">
        <f ca="1">IF(LOG入力!BH133&gt;0,"",IF(COUNTIF($FU$19:FU133,FU133)=1,FU133,""))</f>
        <v/>
      </c>
      <c r="FY133" s="72">
        <f ca="1">IF(LOG入力!BH133&gt;0,0,IF((FP133=1),IF(($FX133=""),0,1),0))</f>
        <v>0</v>
      </c>
      <c r="FZ133" s="71">
        <f t="shared" ca="1" si="253"/>
        <v>0</v>
      </c>
      <c r="GA133" s="6">
        <f t="shared" ca="1" si="254"/>
        <v>0</v>
      </c>
      <c r="GB133" s="6" t="str">
        <f t="shared" ca="1" si="255"/>
        <v/>
      </c>
      <c r="GC133" s="6">
        <f ca="1">IF(LOG入力!BH133&gt;0,0,IF(GA133=0,0,(IF(COUNTIF($GB$19:GB133,GB133)=1,IF($FS$3="N",1,IF(EH133=1,1,0))))))</f>
        <v>0</v>
      </c>
      <c r="GD133" s="6" t="str">
        <f ca="1">IF(LOG入力!BH133&gt;0,"",IF(GC133=1,$X133,""))</f>
        <v/>
      </c>
      <c r="GE133" s="6" t="str">
        <f ca="1">IF(LOG入力!BH133&gt;0,"",IF(GC133=1,$Y133,""))</f>
        <v/>
      </c>
      <c r="GF133" s="6" t="str">
        <f ca="1">IF(LOG入力!BH133&gt;0,"",IF(COUNTIF($GD$19:$GD133,GD133)=1,GD133,""))</f>
        <v/>
      </c>
      <c r="GG133" s="6">
        <f ca="1">IF(LOG入力!BH133&gt;0,0,IF((FZ133=1),IF(($GF133=""),0,1),0))</f>
        <v>0</v>
      </c>
      <c r="GH133" s="6" t="str">
        <f ca="1">IF(LOG入力!BH133&gt;0,"",IF(COUNTIF($GE$19:GE133,GE133)=1,GE133,""))</f>
        <v/>
      </c>
      <c r="GI133" s="72">
        <f ca="1">IF(LOG入力!BH133&gt;0,0,IF((FZ133=1),IF(($GH133=""),0,1),0))</f>
        <v>0</v>
      </c>
      <c r="GK133" s="455" t="str">
        <f ca="1">IF(V133=1,"",IF(LEN(LOG入力!AS133)=0,"",LOG入力!AS133))</f>
        <v/>
      </c>
      <c r="GL133" s="378" t="str">
        <f t="shared" ca="1" si="256"/>
        <v/>
      </c>
      <c r="GM133" s="378" t="str">
        <f t="shared" ca="1" si="257"/>
        <v/>
      </c>
      <c r="GN133" s="74" t="str">
        <f t="shared" ca="1" si="258"/>
        <v/>
      </c>
      <c r="GO133" s="74" t="str">
        <f t="shared" ca="1" si="259"/>
        <v/>
      </c>
      <c r="GQ133" s="74" t="str">
        <f t="shared" ca="1" si="260"/>
        <v/>
      </c>
      <c r="GR133" s="74" t="str">
        <f t="shared" ca="1" si="261"/>
        <v/>
      </c>
      <c r="GS133" s="74" t="str">
        <f t="shared" ca="1" si="262"/>
        <v/>
      </c>
      <c r="GT133" s="74" t="str">
        <f t="shared" ca="1" si="263"/>
        <v/>
      </c>
      <c r="GU133" s="74" t="str">
        <f t="shared" ca="1" si="264"/>
        <v/>
      </c>
      <c r="GV133" s="74" t="str">
        <f t="shared" ca="1" si="265"/>
        <v/>
      </c>
      <c r="GX133" s="74" t="str">
        <f t="shared" ca="1" si="266"/>
        <v/>
      </c>
      <c r="GY133" s="74" t="str">
        <f t="shared" ca="1" si="267"/>
        <v/>
      </c>
      <c r="GZ133" s="74" t="str">
        <f ca="1">IF(V133=1,"",IF(LOG入力!BH133&gt;0,0,IF(GY133=0,0,IF((VALUE((TYPE(VALUE(J133)))))=16,0,IF(VALUE(J133)&lt;60,1,IF(VALUE(J133)&lt;100,0,IF(VALUE(J133)&lt;600,2,0)))))))</f>
        <v/>
      </c>
      <c r="HA133" s="74" t="str">
        <f t="shared" ca="1" si="268"/>
        <v/>
      </c>
      <c r="HB133" s="74" t="str">
        <f ca="1">IF(V133=1,"",IF(LOG入力!BH133&gt;0,0,IF(HA133=0,0,IF((VALUE((TYPE(VALUE(L133)))))=16,0,IF(VALUE(L133)&lt;60,1,IF(VALUE(L133)&lt;100,0,IF(VALUE(L133)&lt;600,2,0)))))))</f>
        <v/>
      </c>
      <c r="HD133" s="74" t="str">
        <f t="shared" ca="1" si="269"/>
        <v/>
      </c>
      <c r="HF133" s="74" t="str">
        <f t="shared" ca="1" si="270"/>
        <v/>
      </c>
      <c r="HG133" s="74" t="str">
        <f t="shared" ca="1" si="271"/>
        <v/>
      </c>
      <c r="HH133" s="74" t="str">
        <f t="shared" ca="1" si="272"/>
        <v/>
      </c>
      <c r="HI133" s="74" t="str">
        <f t="shared" ca="1" si="273"/>
        <v/>
      </c>
      <c r="HJ133" s="74" t="str">
        <f t="shared" ca="1" si="274"/>
        <v/>
      </c>
      <c r="HK133" s="74" t="str">
        <f t="shared" ca="1" si="275"/>
        <v/>
      </c>
      <c r="HL133" s="74" t="str">
        <f t="shared" ca="1" si="276"/>
        <v/>
      </c>
      <c r="HM133" s="74" t="str">
        <f t="shared" ca="1" si="277"/>
        <v/>
      </c>
      <c r="HN133" s="74" t="str">
        <f t="shared" ca="1" si="278"/>
        <v/>
      </c>
      <c r="HO133" s="529" t="str">
        <f t="shared" ca="1" si="279"/>
        <v/>
      </c>
      <c r="HP133" s="74" t="str">
        <f t="shared" ca="1" si="280"/>
        <v/>
      </c>
      <c r="HQ133" s="74" t="str">
        <f t="shared" ca="1" si="281"/>
        <v/>
      </c>
      <c r="HR133" s="74" t="str">
        <f t="shared" ca="1" si="282"/>
        <v/>
      </c>
      <c r="HS133" s="74" t="str">
        <f t="shared" ca="1" si="283"/>
        <v/>
      </c>
      <c r="HT133" s="74" t="str">
        <f ca="1">IF(V133=1,"",IF(LOG入力!BH133&gt;0,0,IF(DV133=1,0,IF(N133="0",0,IF(SUM(HD133:HS133)&gt;0,1,0)))))</f>
        <v/>
      </c>
    </row>
    <row r="134" spans="1:228" x14ac:dyDescent="0.15">
      <c r="A134" s="5"/>
      <c r="B134" s="532" t="str">
        <f t="shared" ca="1" si="142"/>
        <v/>
      </c>
      <c r="C134" s="534" t="str">
        <f ca="1">LOG入力!AP134</f>
        <v/>
      </c>
      <c r="D134" s="534" t="str">
        <f ca="1">LOG入力!AQ134</f>
        <v/>
      </c>
      <c r="E134" s="534" t="str">
        <f ca="1">LOG入力!AR134</f>
        <v/>
      </c>
      <c r="F134" s="535" t="str">
        <f t="shared" ca="1" si="143"/>
        <v/>
      </c>
      <c r="G134" s="585" t="str">
        <f ca="1">LOG入力!AT134</f>
        <v/>
      </c>
      <c r="H134" s="542" t="str">
        <f ca="1">LOG入力!AU134</f>
        <v/>
      </c>
      <c r="I134" s="542" t="str">
        <f ca="1">LOG入力!AV134</f>
        <v/>
      </c>
      <c r="J134" s="577" t="str">
        <f ca="1">LOG入力!AW134</f>
        <v/>
      </c>
      <c r="K134" s="578" t="str">
        <f ca="1">LOG入力!BJ134</f>
        <v/>
      </c>
      <c r="L134" s="577" t="str">
        <f ca="1">LOG入力!AY134</f>
        <v/>
      </c>
      <c r="M134" s="545" t="str">
        <f ca="1">LOG入力!BK134</f>
        <v/>
      </c>
      <c r="N134" s="512" t="str">
        <f ca="1">IF(V134=1,"",IF(LOG入力!AJ134=1,"1",LOG入力!BA134))</f>
        <v/>
      </c>
      <c r="O134" s="538" t="str">
        <f ca="1">IF(V134=1,"",IF(LEN(LOG入力!O134)=0,"",LOG入力!O134))</f>
        <v/>
      </c>
      <c r="P134" s="291" t="str">
        <f ca="1">IF(V134=1,"",IF($AA$4=1,"",IF(LOG入力!BG134=1,"",CONCATENATE($ER134,$FB134,$FL134,$FV134,$GF134))))</f>
        <v/>
      </c>
      <c r="Q134" s="291" t="str">
        <f ca="1">IF(V134=1,"",IF($AA$4=1,"",IF(LOG入力!BG134=1,"",CONCATENATE($ET134,$FD134,$FN134,$FX134,$GH134))))</f>
        <v/>
      </c>
      <c r="R134" s="573" t="str">
        <f ca="1">IF(V134=1,"",IF($AA$4=1,"",IF(LOG入力!BH134&gt;0,0,AA134)))</f>
        <v/>
      </c>
      <c r="S134" s="293" t="str">
        <f t="shared" ca="1" si="144"/>
        <v/>
      </c>
      <c r="T134" s="681"/>
      <c r="U134" s="38"/>
      <c r="V134" s="196">
        <f ca="1">LOG入力!AN134</f>
        <v>1</v>
      </c>
      <c r="W134" s="38"/>
      <c r="X134" s="516" t="str">
        <f t="shared" ca="1" si="145"/>
        <v/>
      </c>
      <c r="Y134" s="515" t="str">
        <f t="shared" ca="1" si="146"/>
        <v/>
      </c>
      <c r="Z134" s="518" t="str">
        <f t="shared" ca="1" si="147"/>
        <v/>
      </c>
      <c r="AA134" s="574" t="str">
        <f t="shared" ca="1" si="148"/>
        <v/>
      </c>
      <c r="AC134" s="6" t="str">
        <f t="shared" ca="1" si="149"/>
        <v/>
      </c>
      <c r="AD134" s="6" t="str">
        <f t="shared" ca="1" si="150"/>
        <v/>
      </c>
      <c r="AE134" s="6" t="str">
        <f t="shared" ca="1" si="151"/>
        <v/>
      </c>
      <c r="AF134" s="6" t="str">
        <f t="shared" ca="1" si="152"/>
        <v/>
      </c>
      <c r="AG134" s="6" t="str">
        <f t="shared" ca="1" si="153"/>
        <v/>
      </c>
      <c r="AH134" s="6" t="str">
        <f t="shared" ca="1" si="154"/>
        <v/>
      </c>
      <c r="AI134" s="6" t="str">
        <f t="shared" ca="1" si="155"/>
        <v/>
      </c>
      <c r="AJ134" s="6" t="str">
        <f t="shared" ca="1" si="156"/>
        <v/>
      </c>
      <c r="AK134" s="6" t="str">
        <f t="shared" ca="1" si="157"/>
        <v/>
      </c>
      <c r="AL134" s="6" t="str">
        <f t="shared" ca="1" si="158"/>
        <v/>
      </c>
      <c r="AM134" s="6" t="str">
        <f t="shared" ca="1" si="159"/>
        <v/>
      </c>
      <c r="AN134" s="6" t="str">
        <f t="shared" ca="1" si="160"/>
        <v/>
      </c>
      <c r="AO134" s="6" t="str">
        <f t="shared" ca="1" si="161"/>
        <v/>
      </c>
      <c r="AP134" s="6" t="str">
        <f t="shared" ca="1" si="162"/>
        <v/>
      </c>
      <c r="AQ134" s="6" t="str">
        <f t="shared" ca="1" si="163"/>
        <v/>
      </c>
      <c r="AR134" s="6" t="str">
        <f t="shared" ca="1" si="164"/>
        <v/>
      </c>
      <c r="AS134" s="6" t="str">
        <f t="shared" ca="1" si="165"/>
        <v/>
      </c>
      <c r="AT134" s="6" t="str">
        <f t="shared" ca="1" si="166"/>
        <v/>
      </c>
      <c r="AU134" s="6" t="str">
        <f t="shared" ca="1" si="167"/>
        <v/>
      </c>
      <c r="AV134" s="6" t="str">
        <f t="shared" ca="1" si="168"/>
        <v/>
      </c>
      <c r="AW134" s="6" t="str">
        <f t="shared" ca="1" si="169"/>
        <v/>
      </c>
      <c r="AY134" s="6" t="str">
        <f t="shared" ca="1" si="170"/>
        <v/>
      </c>
      <c r="AZ134" s="6" t="str">
        <f t="shared" ca="1" si="171"/>
        <v/>
      </c>
      <c r="BA134" s="6" t="str">
        <f t="shared" ca="1" si="172"/>
        <v/>
      </c>
      <c r="BB134" s="6" t="str">
        <f t="shared" ca="1" si="173"/>
        <v/>
      </c>
      <c r="BC134" s="6" t="str">
        <f t="shared" ca="1" si="174"/>
        <v/>
      </c>
      <c r="BD134" s="6" t="str">
        <f t="shared" ca="1" si="175"/>
        <v/>
      </c>
      <c r="BE134" s="6" t="str">
        <f t="shared" ca="1" si="176"/>
        <v/>
      </c>
      <c r="BF134" s="6" t="str">
        <f t="shared" ca="1" si="177"/>
        <v/>
      </c>
      <c r="BG134" s="6" t="str">
        <f t="shared" ca="1" si="178"/>
        <v/>
      </c>
      <c r="BH134" s="6" t="str">
        <f t="shared" ca="1" si="179"/>
        <v/>
      </c>
      <c r="BI134" s="6" t="str">
        <f t="shared" ca="1" si="180"/>
        <v/>
      </c>
      <c r="BJ134" s="6" t="str">
        <f t="shared" ca="1" si="181"/>
        <v/>
      </c>
      <c r="BK134" s="6" t="str">
        <f t="shared" ca="1" si="182"/>
        <v/>
      </c>
      <c r="BL134" s="6" t="str">
        <f t="shared" ca="1" si="183"/>
        <v/>
      </c>
      <c r="BM134" s="6" t="str">
        <f t="shared" ca="1" si="184"/>
        <v/>
      </c>
      <c r="BN134" s="6" t="str">
        <f t="shared" ca="1" si="185"/>
        <v/>
      </c>
      <c r="BO134" s="6" t="str">
        <f t="shared" ca="1" si="186"/>
        <v/>
      </c>
      <c r="BP134" s="6" t="str">
        <f t="shared" ca="1" si="187"/>
        <v/>
      </c>
      <c r="BQ134" s="6" t="str">
        <f t="shared" ca="1" si="188"/>
        <v/>
      </c>
      <c r="BR134" s="6" t="str">
        <f t="shared" ca="1" si="189"/>
        <v/>
      </c>
      <c r="BS134" s="6" t="str">
        <f t="shared" ca="1" si="190"/>
        <v/>
      </c>
      <c r="BU134" s="6" t="str">
        <f t="shared" ca="1" si="191"/>
        <v/>
      </c>
      <c r="BW134" s="515" t="str">
        <f t="shared" ca="1" si="192"/>
        <v/>
      </c>
      <c r="BX134" s="515">
        <f t="shared" ca="1" si="193"/>
        <v>0</v>
      </c>
      <c r="BY134" s="515" t="str">
        <f t="shared" ca="1" si="194"/>
        <v/>
      </c>
      <c r="CA134" s="6">
        <f t="shared" ca="1" si="195"/>
        <v>1</v>
      </c>
      <c r="CC134" s="523" t="str">
        <f t="shared" ca="1" si="196"/>
        <v/>
      </c>
      <c r="CE134" s="6" t="str">
        <f t="shared" ca="1" si="197"/>
        <v/>
      </c>
      <c r="CG134" s="524" t="str">
        <f ca="1">IF(V134=1,"",IF($AA$4=1,"",IF(LOG入力!BH134&gt;0,"",IF(N134=0,"",IF(HT134=0,"","★")))))</f>
        <v/>
      </c>
      <c r="CI134" s="74" t="str">
        <f t="shared" ca="1" si="198"/>
        <v/>
      </c>
      <c r="CK134" s="525" t="str">
        <f ca="1">IF(V134=1,"",IF(LOG入力!BH134&gt;0,1,0))</f>
        <v/>
      </c>
      <c r="CL134" s="74" t="str">
        <f t="shared" ca="1" si="199"/>
        <v/>
      </c>
      <c r="CN134" s="74" t="str">
        <f t="shared" ca="1" si="200"/>
        <v/>
      </c>
      <c r="CO134" s="74" t="str">
        <f t="shared" ca="1" si="201"/>
        <v/>
      </c>
      <c r="CQ134" s="74" t="str">
        <f t="shared" ca="1" si="202"/>
        <v/>
      </c>
      <c r="CR134" s="74" t="str">
        <f t="shared" ca="1" si="203"/>
        <v/>
      </c>
      <c r="CS134" s="74" t="str">
        <f t="shared" ca="1" si="204"/>
        <v/>
      </c>
      <c r="CT134" s="74" t="str">
        <f t="shared" ca="1" si="205"/>
        <v/>
      </c>
      <c r="CU134" s="74" t="str">
        <f t="shared" ca="1" si="206"/>
        <v/>
      </c>
      <c r="CV134" s="74" t="str">
        <f t="shared" ca="1" si="207"/>
        <v/>
      </c>
      <c r="CW134" s="74" t="str">
        <f t="shared" ca="1" si="208"/>
        <v/>
      </c>
      <c r="CX134" s="74" t="str">
        <f t="shared" ca="1" si="209"/>
        <v/>
      </c>
      <c r="CY134" s="74" t="str">
        <f t="shared" ca="1" si="210"/>
        <v/>
      </c>
      <c r="CZ134" s="74" t="str">
        <f t="shared" ca="1" si="211"/>
        <v/>
      </c>
      <c r="DA134" s="74" t="str">
        <f t="shared" ca="1" si="212"/>
        <v/>
      </c>
      <c r="DB134" s="74" t="str">
        <f t="shared" ca="1" si="213"/>
        <v/>
      </c>
      <c r="DD134" s="74" t="str">
        <f t="shared" ca="1" si="214"/>
        <v/>
      </c>
      <c r="DE134" s="74" t="str">
        <f t="shared" ca="1" si="215"/>
        <v/>
      </c>
      <c r="DF134" s="74" t="str">
        <f t="shared" ca="1" si="216"/>
        <v/>
      </c>
      <c r="DG134" s="74" t="str">
        <f t="shared" ca="1" si="217"/>
        <v/>
      </c>
      <c r="DH134" s="74" t="str">
        <f t="shared" ca="1" si="218"/>
        <v/>
      </c>
      <c r="DI134" s="74" t="str">
        <f t="shared" ca="1" si="219"/>
        <v/>
      </c>
      <c r="DJ134" s="74" t="str">
        <f t="shared" ca="1" si="220"/>
        <v/>
      </c>
      <c r="DK134" s="74" t="str">
        <f t="shared" ca="1" si="221"/>
        <v/>
      </c>
      <c r="DL134" s="74" t="str">
        <f t="shared" ca="1" si="222"/>
        <v/>
      </c>
      <c r="DM134" s="74" t="str">
        <f t="shared" ca="1" si="223"/>
        <v/>
      </c>
      <c r="DN134" s="74" t="str">
        <f t="shared" ca="1" si="224"/>
        <v/>
      </c>
      <c r="DO134" s="74" t="str">
        <f t="shared" ca="1" si="225"/>
        <v/>
      </c>
      <c r="DQ134" s="74" t="str">
        <f t="shared" ca="1" si="226"/>
        <v/>
      </c>
      <c r="DS134" s="74" t="str">
        <f t="shared" ca="1" si="227"/>
        <v/>
      </c>
      <c r="DT134" s="74" t="str">
        <f t="shared" ca="1" si="228"/>
        <v/>
      </c>
      <c r="DV134" s="525" t="str">
        <f t="shared" ca="1" si="229"/>
        <v/>
      </c>
      <c r="DW134" s="74" t="str">
        <f t="shared" ca="1" si="230"/>
        <v/>
      </c>
      <c r="DX134" s="485" t="str">
        <f t="shared" ca="1" si="231"/>
        <v/>
      </c>
      <c r="DY134" s="74" t="str">
        <f t="shared" ca="1" si="232"/>
        <v/>
      </c>
      <c r="DZ134" s="74" t="str">
        <f t="shared" ca="1" si="233"/>
        <v/>
      </c>
      <c r="EA134" s="74" t="str">
        <f t="shared" ca="1" si="234"/>
        <v/>
      </c>
      <c r="EC134" s="74" t="str">
        <f t="shared" ca="1" si="235"/>
        <v/>
      </c>
      <c r="ED134" s="74" t="str">
        <f t="shared" ca="1" si="236"/>
        <v/>
      </c>
      <c r="EE134" s="74" t="str">
        <f t="shared" ca="1" si="237"/>
        <v/>
      </c>
      <c r="EG134" s="479" t="str">
        <f ca="1">IF(V134=1,"",IF(LOG入力!BH134&gt;0,0,IF(CG134="★",0,IF(R134=1,0,IF(N134=0,0,1)))))</f>
        <v/>
      </c>
      <c r="EH134" s="483" t="str">
        <f t="shared" ca="1" si="238"/>
        <v/>
      </c>
      <c r="EI134" s="483" t="str">
        <f t="shared" ca="1" si="239"/>
        <v/>
      </c>
      <c r="EJ134" s="483" t="str">
        <f t="shared" ca="1" si="240"/>
        <v/>
      </c>
      <c r="EL134" s="71">
        <f t="shared" ca="1" si="241"/>
        <v>0</v>
      </c>
      <c r="EM134" s="6">
        <f t="shared" ca="1" si="242"/>
        <v>0</v>
      </c>
      <c r="EN134" s="6" t="str">
        <f t="shared" ca="1" si="243"/>
        <v/>
      </c>
      <c r="EO134" s="6">
        <f ca="1">IF(LOG入力!BH134&gt;0,0,IF(EM134=0,0,(IF(COUNTIF($EN$19:EN134,EN134)=1,IF($FS$3="N",1,IF(EH134=1,1,0))))))</f>
        <v>0</v>
      </c>
      <c r="EP134" s="6" t="str">
        <f ca="1">IF(LOG入力!BH134&gt;0,"",IF(EO134=1,$X134,""))</f>
        <v/>
      </c>
      <c r="EQ134" s="6" t="str">
        <f ca="1">IF(LOG入力!BH134&gt;0,"",IF(EO134=1,$Y134,""))</f>
        <v/>
      </c>
      <c r="ER134" s="520" t="str">
        <f ca="1">IF(LOG入力!BH134&gt;0,"",IF(COUNTIF($EP$19:$EP134,EP134)=1,EP134,""))</f>
        <v/>
      </c>
      <c r="ES134" s="520">
        <f ca="1">IF(LOG入力!BH134&gt;0,0,IF((EL134=1),IF(($ER134=""),0,1),0))</f>
        <v>0</v>
      </c>
      <c r="ET134" s="520" t="str">
        <f ca="1">IF(LOG入力!BH134&gt;0,"",IF(COUNTIF($EQ$19:EQ134,EQ134)=1,EQ134,""))</f>
        <v/>
      </c>
      <c r="EU134" s="539">
        <f ca="1">IF(LOG入力!BH134&gt;0,0,IF((EL134=1),IF(($ET134=""),0,1),0))</f>
        <v>0</v>
      </c>
      <c r="EV134" s="71">
        <f t="shared" ca="1" si="244"/>
        <v>0</v>
      </c>
      <c r="EW134" s="6">
        <f t="shared" ca="1" si="245"/>
        <v>0</v>
      </c>
      <c r="EX134" s="6" t="str">
        <f t="shared" ca="1" si="246"/>
        <v/>
      </c>
      <c r="EY134" s="6">
        <f ca="1">IF(LOG入力!BH134&gt;0,0,IF(EW134=0,0,(IF(COUNTIF($EX$19:EX134,EX134)=1,IF($FS$3="N",1,IF(EH134=1,1,0))))))</f>
        <v>0</v>
      </c>
      <c r="EZ134" s="6" t="str">
        <f ca="1">IF(LOG入力!BH134&gt;0,"",IF(EY134=1,$X134,""))</f>
        <v/>
      </c>
      <c r="FA134" s="6" t="str">
        <f ca="1">IF(LOG入力!BH134&gt;0,"",IF(EY134=1,$Y134,""))</f>
        <v/>
      </c>
      <c r="FB134" s="6" t="str">
        <f ca="1">IF(LOG入力!BH134&gt;0,"",IF(COUNTIF($EZ$19:$EZ134,EZ134)=1,EZ134,""))</f>
        <v/>
      </c>
      <c r="FC134" s="6">
        <f ca="1">IF(LOG入力!BH134&gt;0,0,IF((EV134=1),IF(($FB134=""),0,1),0))</f>
        <v>0</v>
      </c>
      <c r="FD134" s="6" t="str">
        <f ca="1">IF(LOG入力!BH134&gt;0,"",IF(COUNTIF($FA$19:FA134,FA134)=1,FA134,""))</f>
        <v/>
      </c>
      <c r="FE134" s="72">
        <f ca="1">IF(LOG入力!BH134&gt;0,0,IF((EV134=1),IF(($FD134=""),0,1),0))</f>
        <v>0</v>
      </c>
      <c r="FF134" s="71">
        <f t="shared" ca="1" si="247"/>
        <v>0</v>
      </c>
      <c r="FG134" s="6">
        <f t="shared" ca="1" si="248"/>
        <v>0</v>
      </c>
      <c r="FH134" s="6" t="str">
        <f t="shared" ca="1" si="249"/>
        <v/>
      </c>
      <c r="FI134" s="6">
        <f ca="1">IF(LOG入力!BH134&gt;0,0,IF(FG134=0,0,(IF(COUNTIF($FH$19:FH134,FH134)=1,IF($FS$3="N",1,IF(EH134=1,1,0))))))</f>
        <v>0</v>
      </c>
      <c r="FJ134" s="6" t="str">
        <f ca="1">IF(LOG入力!BH134&gt;0,"",IF(FI134=1,$X134,""))</f>
        <v/>
      </c>
      <c r="FK134" s="6" t="str">
        <f ca="1">IF(LOG入力!BH134&gt;0,"",IF(FI134=1,$Y134,""))</f>
        <v/>
      </c>
      <c r="FL134" s="6" t="str">
        <f ca="1">IF(LOG入力!BH134&gt;0,"",IF(COUNTIF($FJ$19:$FJ134,FJ134)=1,FJ134,""))</f>
        <v/>
      </c>
      <c r="FM134" s="6">
        <f ca="1">IF(LOG入力!BH134&gt;0,0,IF((FF134=1),IF(($FL134=""),0,1),0))</f>
        <v>0</v>
      </c>
      <c r="FN134" s="6" t="str">
        <f ca="1">IF(LOG入力!BH134&gt;0,"",IF(COUNTIF($FK$19:FK134,FK134)=1,FK134,""))</f>
        <v/>
      </c>
      <c r="FO134" s="72">
        <f ca="1">IF(LOG入力!BH134&gt;0,0,IF((FF134=1),IF(($FN134=""),0,1),0))</f>
        <v>0</v>
      </c>
      <c r="FP134" s="71">
        <f t="shared" ca="1" si="250"/>
        <v>0</v>
      </c>
      <c r="FQ134" s="6">
        <f t="shared" ca="1" si="251"/>
        <v>0</v>
      </c>
      <c r="FR134" s="6" t="str">
        <f t="shared" ca="1" si="252"/>
        <v/>
      </c>
      <c r="FS134" s="6">
        <f ca="1">IF(LOG入力!BH134&gt;0,0,IF(FQ134=0,0,(IF(COUNTIF($FR$19:FR134,FR134)=1,IF($FS$3="N",1,IF(EH134=1,1,0))))))</f>
        <v>0</v>
      </c>
      <c r="FT134" s="6" t="str">
        <f ca="1">IF(LOG入力!BH134&gt;0,"",IF(FS134=1,$X134,""))</f>
        <v/>
      </c>
      <c r="FU134" s="6" t="str">
        <f ca="1">IF(LOG入力!BH134&gt;0,"",IF(FS134=1,$Y134,""))</f>
        <v/>
      </c>
      <c r="FV134" s="6" t="str">
        <f ca="1">IF(LOG入力!BH134&gt;0,"",IF(COUNTIF($FT$19:$FT134,FT134)=1,FT134,""))</f>
        <v/>
      </c>
      <c r="FW134" s="6">
        <f ca="1">IF(LOG入力!BH134&gt;0,0,IF((FP134=1),IF(($FV134=""),0,1),0))</f>
        <v>0</v>
      </c>
      <c r="FX134" s="6" t="str">
        <f ca="1">IF(LOG入力!BH134&gt;0,"",IF(COUNTIF($FU$19:FU134,FU134)=1,FU134,""))</f>
        <v/>
      </c>
      <c r="FY134" s="72">
        <f ca="1">IF(LOG入力!BH134&gt;0,0,IF((FP134=1),IF(($FX134=""),0,1),0))</f>
        <v>0</v>
      </c>
      <c r="FZ134" s="71">
        <f t="shared" ca="1" si="253"/>
        <v>0</v>
      </c>
      <c r="GA134" s="6">
        <f t="shared" ca="1" si="254"/>
        <v>0</v>
      </c>
      <c r="GB134" s="6" t="str">
        <f t="shared" ca="1" si="255"/>
        <v/>
      </c>
      <c r="GC134" s="6">
        <f ca="1">IF(LOG入力!BH134&gt;0,0,IF(GA134=0,0,(IF(COUNTIF($GB$19:GB134,GB134)=1,IF($FS$3="N",1,IF(EH134=1,1,0))))))</f>
        <v>0</v>
      </c>
      <c r="GD134" s="6" t="str">
        <f ca="1">IF(LOG入力!BH134&gt;0,"",IF(GC134=1,$X134,""))</f>
        <v/>
      </c>
      <c r="GE134" s="6" t="str">
        <f ca="1">IF(LOG入力!BH134&gt;0,"",IF(GC134=1,$Y134,""))</f>
        <v/>
      </c>
      <c r="GF134" s="6" t="str">
        <f ca="1">IF(LOG入力!BH134&gt;0,"",IF(COUNTIF($GD$19:$GD134,GD134)=1,GD134,""))</f>
        <v/>
      </c>
      <c r="GG134" s="6">
        <f ca="1">IF(LOG入力!BH134&gt;0,0,IF((FZ134=1),IF(($GF134=""),0,1),0))</f>
        <v>0</v>
      </c>
      <c r="GH134" s="6" t="str">
        <f ca="1">IF(LOG入力!BH134&gt;0,"",IF(COUNTIF($GE$19:GE134,GE134)=1,GE134,""))</f>
        <v/>
      </c>
      <c r="GI134" s="72">
        <f ca="1">IF(LOG入力!BH134&gt;0,0,IF((FZ134=1),IF(($GH134=""),0,1),0))</f>
        <v>0</v>
      </c>
      <c r="GK134" s="455" t="str">
        <f ca="1">IF(V134=1,"",IF(LEN(LOG入力!AS134)=0,"",LOG入力!AS134))</f>
        <v/>
      </c>
      <c r="GL134" s="378" t="str">
        <f t="shared" ca="1" si="256"/>
        <v/>
      </c>
      <c r="GM134" s="378" t="str">
        <f t="shared" ca="1" si="257"/>
        <v/>
      </c>
      <c r="GN134" s="74" t="str">
        <f t="shared" ca="1" si="258"/>
        <v/>
      </c>
      <c r="GO134" s="74" t="str">
        <f t="shared" ca="1" si="259"/>
        <v/>
      </c>
      <c r="GQ134" s="74" t="str">
        <f t="shared" ca="1" si="260"/>
        <v/>
      </c>
      <c r="GR134" s="74" t="str">
        <f t="shared" ca="1" si="261"/>
        <v/>
      </c>
      <c r="GS134" s="74" t="str">
        <f t="shared" ca="1" si="262"/>
        <v/>
      </c>
      <c r="GT134" s="74" t="str">
        <f t="shared" ca="1" si="263"/>
        <v/>
      </c>
      <c r="GU134" s="74" t="str">
        <f t="shared" ca="1" si="264"/>
        <v/>
      </c>
      <c r="GV134" s="74" t="str">
        <f t="shared" ca="1" si="265"/>
        <v/>
      </c>
      <c r="GX134" s="74" t="str">
        <f t="shared" ca="1" si="266"/>
        <v/>
      </c>
      <c r="GY134" s="74" t="str">
        <f t="shared" ca="1" si="267"/>
        <v/>
      </c>
      <c r="GZ134" s="74" t="str">
        <f ca="1">IF(V134=1,"",IF(LOG入力!BH134&gt;0,0,IF(GY134=0,0,IF((VALUE((TYPE(VALUE(J134)))))=16,0,IF(VALUE(J134)&lt;60,1,IF(VALUE(J134)&lt;100,0,IF(VALUE(J134)&lt;600,2,0)))))))</f>
        <v/>
      </c>
      <c r="HA134" s="74" t="str">
        <f t="shared" ca="1" si="268"/>
        <v/>
      </c>
      <c r="HB134" s="74" t="str">
        <f ca="1">IF(V134=1,"",IF(LOG入力!BH134&gt;0,0,IF(HA134=0,0,IF((VALUE((TYPE(VALUE(L134)))))=16,0,IF(VALUE(L134)&lt;60,1,IF(VALUE(L134)&lt;100,0,IF(VALUE(L134)&lt;600,2,0)))))))</f>
        <v/>
      </c>
      <c r="HD134" s="74" t="str">
        <f t="shared" ca="1" si="269"/>
        <v/>
      </c>
      <c r="HF134" s="74" t="str">
        <f t="shared" ca="1" si="270"/>
        <v/>
      </c>
      <c r="HG134" s="74" t="str">
        <f t="shared" ca="1" si="271"/>
        <v/>
      </c>
      <c r="HH134" s="74" t="str">
        <f t="shared" ca="1" si="272"/>
        <v/>
      </c>
      <c r="HI134" s="74" t="str">
        <f t="shared" ca="1" si="273"/>
        <v/>
      </c>
      <c r="HJ134" s="74" t="str">
        <f t="shared" ca="1" si="274"/>
        <v/>
      </c>
      <c r="HK134" s="74" t="str">
        <f t="shared" ca="1" si="275"/>
        <v/>
      </c>
      <c r="HL134" s="74" t="str">
        <f t="shared" ca="1" si="276"/>
        <v/>
      </c>
      <c r="HM134" s="74" t="str">
        <f t="shared" ca="1" si="277"/>
        <v/>
      </c>
      <c r="HN134" s="74" t="str">
        <f t="shared" ca="1" si="278"/>
        <v/>
      </c>
      <c r="HO134" s="529" t="str">
        <f t="shared" ca="1" si="279"/>
        <v/>
      </c>
      <c r="HP134" s="74" t="str">
        <f t="shared" ca="1" si="280"/>
        <v/>
      </c>
      <c r="HQ134" s="74" t="str">
        <f t="shared" ca="1" si="281"/>
        <v/>
      </c>
      <c r="HR134" s="74" t="str">
        <f t="shared" ca="1" si="282"/>
        <v/>
      </c>
      <c r="HS134" s="74" t="str">
        <f t="shared" ca="1" si="283"/>
        <v/>
      </c>
      <c r="HT134" s="74" t="str">
        <f ca="1">IF(V134=1,"",IF(LOG入力!BH134&gt;0,0,IF(DV134=1,0,IF(N134="0",0,IF(SUM(HD134:HS134)&gt;0,1,0)))))</f>
        <v/>
      </c>
    </row>
    <row r="135" spans="1:228" x14ac:dyDescent="0.15">
      <c r="A135" s="5"/>
      <c r="B135" s="532" t="str">
        <f t="shared" ca="1" si="142"/>
        <v/>
      </c>
      <c r="C135" s="534" t="str">
        <f ca="1">LOG入力!AP135</f>
        <v/>
      </c>
      <c r="D135" s="534" t="str">
        <f ca="1">LOG入力!AQ135</f>
        <v/>
      </c>
      <c r="E135" s="534" t="str">
        <f ca="1">LOG入力!AR135</f>
        <v/>
      </c>
      <c r="F135" s="535" t="str">
        <f t="shared" ca="1" si="143"/>
        <v/>
      </c>
      <c r="G135" s="585" t="str">
        <f ca="1">LOG入力!AT135</f>
        <v/>
      </c>
      <c r="H135" s="542" t="str">
        <f ca="1">LOG入力!AU135</f>
        <v/>
      </c>
      <c r="I135" s="542" t="str">
        <f ca="1">LOG入力!AV135</f>
        <v/>
      </c>
      <c r="J135" s="577" t="str">
        <f ca="1">LOG入力!AW135</f>
        <v/>
      </c>
      <c r="K135" s="578" t="str">
        <f ca="1">LOG入力!BJ135</f>
        <v/>
      </c>
      <c r="L135" s="577" t="str">
        <f ca="1">LOG入力!AY135</f>
        <v/>
      </c>
      <c r="M135" s="545" t="str">
        <f ca="1">LOG入力!BK135</f>
        <v/>
      </c>
      <c r="N135" s="512" t="str">
        <f ca="1">IF(V135=1,"",IF(LOG入力!AJ135=1,"1",LOG入力!BA135))</f>
        <v/>
      </c>
      <c r="O135" s="538" t="str">
        <f ca="1">IF(V135=1,"",IF(LEN(LOG入力!O135)=0,"",LOG入力!O135))</f>
        <v/>
      </c>
      <c r="P135" s="291" t="str">
        <f ca="1">IF(V135=1,"",IF($AA$4=1,"",IF(LOG入力!BG135=1,"",CONCATENATE($ER135,$FB135,$FL135,$FV135,$GF135))))</f>
        <v/>
      </c>
      <c r="Q135" s="291" t="str">
        <f ca="1">IF(V135=1,"",IF($AA$4=1,"",IF(LOG入力!BG135=1,"",CONCATENATE($ET135,$FD135,$FN135,$FX135,$GH135))))</f>
        <v/>
      </c>
      <c r="R135" s="573" t="str">
        <f ca="1">IF(V135=1,"",IF($AA$4=1,"",IF(LOG入力!BH135&gt;0,0,AA135)))</f>
        <v/>
      </c>
      <c r="S135" s="293" t="str">
        <f t="shared" ca="1" si="144"/>
        <v/>
      </c>
      <c r="T135" s="681"/>
      <c r="U135" s="38"/>
      <c r="V135" s="196">
        <f ca="1">LOG入力!AN135</f>
        <v>1</v>
      </c>
      <c r="W135" s="38"/>
      <c r="X135" s="516" t="str">
        <f t="shared" ca="1" si="145"/>
        <v/>
      </c>
      <c r="Y135" s="515" t="str">
        <f t="shared" ca="1" si="146"/>
        <v/>
      </c>
      <c r="Z135" s="518" t="str">
        <f t="shared" ca="1" si="147"/>
        <v/>
      </c>
      <c r="AA135" s="574" t="str">
        <f t="shared" ca="1" si="148"/>
        <v/>
      </c>
      <c r="AC135" s="6" t="str">
        <f t="shared" ca="1" si="149"/>
        <v/>
      </c>
      <c r="AD135" s="6" t="str">
        <f t="shared" ca="1" si="150"/>
        <v/>
      </c>
      <c r="AE135" s="6" t="str">
        <f t="shared" ca="1" si="151"/>
        <v/>
      </c>
      <c r="AF135" s="6" t="str">
        <f t="shared" ca="1" si="152"/>
        <v/>
      </c>
      <c r="AG135" s="6" t="str">
        <f t="shared" ca="1" si="153"/>
        <v/>
      </c>
      <c r="AH135" s="6" t="str">
        <f t="shared" ca="1" si="154"/>
        <v/>
      </c>
      <c r="AI135" s="6" t="str">
        <f t="shared" ca="1" si="155"/>
        <v/>
      </c>
      <c r="AJ135" s="6" t="str">
        <f t="shared" ca="1" si="156"/>
        <v/>
      </c>
      <c r="AK135" s="6" t="str">
        <f t="shared" ca="1" si="157"/>
        <v/>
      </c>
      <c r="AL135" s="6" t="str">
        <f t="shared" ca="1" si="158"/>
        <v/>
      </c>
      <c r="AM135" s="6" t="str">
        <f t="shared" ca="1" si="159"/>
        <v/>
      </c>
      <c r="AN135" s="6" t="str">
        <f t="shared" ca="1" si="160"/>
        <v/>
      </c>
      <c r="AO135" s="6" t="str">
        <f t="shared" ca="1" si="161"/>
        <v/>
      </c>
      <c r="AP135" s="6" t="str">
        <f t="shared" ca="1" si="162"/>
        <v/>
      </c>
      <c r="AQ135" s="6" t="str">
        <f t="shared" ca="1" si="163"/>
        <v/>
      </c>
      <c r="AR135" s="6" t="str">
        <f t="shared" ca="1" si="164"/>
        <v/>
      </c>
      <c r="AS135" s="6" t="str">
        <f t="shared" ca="1" si="165"/>
        <v/>
      </c>
      <c r="AT135" s="6" t="str">
        <f t="shared" ca="1" si="166"/>
        <v/>
      </c>
      <c r="AU135" s="6" t="str">
        <f t="shared" ca="1" si="167"/>
        <v/>
      </c>
      <c r="AV135" s="6" t="str">
        <f t="shared" ca="1" si="168"/>
        <v/>
      </c>
      <c r="AW135" s="6" t="str">
        <f t="shared" ca="1" si="169"/>
        <v/>
      </c>
      <c r="AY135" s="6" t="str">
        <f t="shared" ca="1" si="170"/>
        <v/>
      </c>
      <c r="AZ135" s="6" t="str">
        <f t="shared" ca="1" si="171"/>
        <v/>
      </c>
      <c r="BA135" s="6" t="str">
        <f t="shared" ca="1" si="172"/>
        <v/>
      </c>
      <c r="BB135" s="6" t="str">
        <f t="shared" ca="1" si="173"/>
        <v/>
      </c>
      <c r="BC135" s="6" t="str">
        <f t="shared" ca="1" si="174"/>
        <v/>
      </c>
      <c r="BD135" s="6" t="str">
        <f t="shared" ca="1" si="175"/>
        <v/>
      </c>
      <c r="BE135" s="6" t="str">
        <f t="shared" ca="1" si="176"/>
        <v/>
      </c>
      <c r="BF135" s="6" t="str">
        <f t="shared" ca="1" si="177"/>
        <v/>
      </c>
      <c r="BG135" s="6" t="str">
        <f t="shared" ca="1" si="178"/>
        <v/>
      </c>
      <c r="BH135" s="6" t="str">
        <f t="shared" ca="1" si="179"/>
        <v/>
      </c>
      <c r="BI135" s="6" t="str">
        <f t="shared" ca="1" si="180"/>
        <v/>
      </c>
      <c r="BJ135" s="6" t="str">
        <f t="shared" ca="1" si="181"/>
        <v/>
      </c>
      <c r="BK135" s="6" t="str">
        <f t="shared" ca="1" si="182"/>
        <v/>
      </c>
      <c r="BL135" s="6" t="str">
        <f t="shared" ca="1" si="183"/>
        <v/>
      </c>
      <c r="BM135" s="6" t="str">
        <f t="shared" ca="1" si="184"/>
        <v/>
      </c>
      <c r="BN135" s="6" t="str">
        <f t="shared" ca="1" si="185"/>
        <v/>
      </c>
      <c r="BO135" s="6" t="str">
        <f t="shared" ca="1" si="186"/>
        <v/>
      </c>
      <c r="BP135" s="6" t="str">
        <f t="shared" ca="1" si="187"/>
        <v/>
      </c>
      <c r="BQ135" s="6" t="str">
        <f t="shared" ca="1" si="188"/>
        <v/>
      </c>
      <c r="BR135" s="6" t="str">
        <f t="shared" ca="1" si="189"/>
        <v/>
      </c>
      <c r="BS135" s="6" t="str">
        <f t="shared" ca="1" si="190"/>
        <v/>
      </c>
      <c r="BU135" s="6" t="str">
        <f t="shared" ca="1" si="191"/>
        <v/>
      </c>
      <c r="BW135" s="515" t="str">
        <f t="shared" ca="1" si="192"/>
        <v/>
      </c>
      <c r="BX135" s="515">
        <f t="shared" ca="1" si="193"/>
        <v>0</v>
      </c>
      <c r="BY135" s="515" t="str">
        <f t="shared" ca="1" si="194"/>
        <v/>
      </c>
      <c r="CA135" s="6">
        <f t="shared" ca="1" si="195"/>
        <v>1</v>
      </c>
      <c r="CC135" s="523" t="str">
        <f t="shared" ca="1" si="196"/>
        <v/>
      </c>
      <c r="CE135" s="6" t="str">
        <f t="shared" ca="1" si="197"/>
        <v/>
      </c>
      <c r="CG135" s="524" t="str">
        <f ca="1">IF(V135=1,"",IF($AA$4=1,"",IF(LOG入力!BH135&gt;0,"",IF(N135=0,"",IF(HT135=0,"","★")))))</f>
        <v/>
      </c>
      <c r="CI135" s="74" t="str">
        <f t="shared" ca="1" si="198"/>
        <v/>
      </c>
      <c r="CK135" s="525" t="str">
        <f ca="1">IF(V135=1,"",IF(LOG入力!BH135&gt;0,1,0))</f>
        <v/>
      </c>
      <c r="CL135" s="74" t="str">
        <f t="shared" ca="1" si="199"/>
        <v/>
      </c>
      <c r="CN135" s="74" t="str">
        <f t="shared" ca="1" si="200"/>
        <v/>
      </c>
      <c r="CO135" s="74" t="str">
        <f t="shared" ca="1" si="201"/>
        <v/>
      </c>
      <c r="CQ135" s="74" t="str">
        <f t="shared" ca="1" si="202"/>
        <v/>
      </c>
      <c r="CR135" s="74" t="str">
        <f t="shared" ca="1" si="203"/>
        <v/>
      </c>
      <c r="CS135" s="74" t="str">
        <f t="shared" ca="1" si="204"/>
        <v/>
      </c>
      <c r="CT135" s="74" t="str">
        <f t="shared" ca="1" si="205"/>
        <v/>
      </c>
      <c r="CU135" s="74" t="str">
        <f t="shared" ca="1" si="206"/>
        <v/>
      </c>
      <c r="CV135" s="74" t="str">
        <f t="shared" ca="1" si="207"/>
        <v/>
      </c>
      <c r="CW135" s="74" t="str">
        <f t="shared" ca="1" si="208"/>
        <v/>
      </c>
      <c r="CX135" s="74" t="str">
        <f t="shared" ca="1" si="209"/>
        <v/>
      </c>
      <c r="CY135" s="74" t="str">
        <f t="shared" ca="1" si="210"/>
        <v/>
      </c>
      <c r="CZ135" s="74" t="str">
        <f t="shared" ca="1" si="211"/>
        <v/>
      </c>
      <c r="DA135" s="74" t="str">
        <f t="shared" ca="1" si="212"/>
        <v/>
      </c>
      <c r="DB135" s="74" t="str">
        <f t="shared" ca="1" si="213"/>
        <v/>
      </c>
      <c r="DD135" s="74" t="str">
        <f t="shared" ca="1" si="214"/>
        <v/>
      </c>
      <c r="DE135" s="74" t="str">
        <f t="shared" ca="1" si="215"/>
        <v/>
      </c>
      <c r="DF135" s="74" t="str">
        <f t="shared" ca="1" si="216"/>
        <v/>
      </c>
      <c r="DG135" s="74" t="str">
        <f t="shared" ca="1" si="217"/>
        <v/>
      </c>
      <c r="DH135" s="74" t="str">
        <f t="shared" ca="1" si="218"/>
        <v/>
      </c>
      <c r="DI135" s="74" t="str">
        <f t="shared" ca="1" si="219"/>
        <v/>
      </c>
      <c r="DJ135" s="74" t="str">
        <f t="shared" ca="1" si="220"/>
        <v/>
      </c>
      <c r="DK135" s="74" t="str">
        <f t="shared" ca="1" si="221"/>
        <v/>
      </c>
      <c r="DL135" s="74" t="str">
        <f t="shared" ca="1" si="222"/>
        <v/>
      </c>
      <c r="DM135" s="74" t="str">
        <f t="shared" ca="1" si="223"/>
        <v/>
      </c>
      <c r="DN135" s="74" t="str">
        <f t="shared" ca="1" si="224"/>
        <v/>
      </c>
      <c r="DO135" s="74" t="str">
        <f t="shared" ca="1" si="225"/>
        <v/>
      </c>
      <c r="DQ135" s="74" t="str">
        <f t="shared" ca="1" si="226"/>
        <v/>
      </c>
      <c r="DS135" s="74" t="str">
        <f t="shared" ca="1" si="227"/>
        <v/>
      </c>
      <c r="DT135" s="74" t="str">
        <f t="shared" ca="1" si="228"/>
        <v/>
      </c>
      <c r="DV135" s="525" t="str">
        <f t="shared" ca="1" si="229"/>
        <v/>
      </c>
      <c r="DW135" s="74" t="str">
        <f t="shared" ca="1" si="230"/>
        <v/>
      </c>
      <c r="DX135" s="485" t="str">
        <f t="shared" ca="1" si="231"/>
        <v/>
      </c>
      <c r="DY135" s="74" t="str">
        <f t="shared" ca="1" si="232"/>
        <v/>
      </c>
      <c r="DZ135" s="74" t="str">
        <f t="shared" ca="1" si="233"/>
        <v/>
      </c>
      <c r="EA135" s="74" t="str">
        <f t="shared" ca="1" si="234"/>
        <v/>
      </c>
      <c r="EC135" s="74" t="str">
        <f t="shared" ca="1" si="235"/>
        <v/>
      </c>
      <c r="ED135" s="74" t="str">
        <f t="shared" ca="1" si="236"/>
        <v/>
      </c>
      <c r="EE135" s="74" t="str">
        <f t="shared" ca="1" si="237"/>
        <v/>
      </c>
      <c r="EG135" s="479" t="str">
        <f ca="1">IF(V135=1,"",IF(LOG入力!BH135&gt;0,0,IF(CG135="★",0,IF(R135=1,0,IF(N135=0,0,1)))))</f>
        <v/>
      </c>
      <c r="EH135" s="483" t="str">
        <f t="shared" ca="1" si="238"/>
        <v/>
      </c>
      <c r="EI135" s="483" t="str">
        <f t="shared" ca="1" si="239"/>
        <v/>
      </c>
      <c r="EJ135" s="483" t="str">
        <f t="shared" ca="1" si="240"/>
        <v/>
      </c>
      <c r="EL135" s="71">
        <f t="shared" ca="1" si="241"/>
        <v>0</v>
      </c>
      <c r="EM135" s="6">
        <f t="shared" ca="1" si="242"/>
        <v>0</v>
      </c>
      <c r="EN135" s="6" t="str">
        <f t="shared" ca="1" si="243"/>
        <v/>
      </c>
      <c r="EO135" s="6">
        <f ca="1">IF(LOG入力!BH135&gt;0,0,IF(EM135=0,0,(IF(COUNTIF($EN$19:EN135,EN135)=1,IF($FS$3="N",1,IF(EH135=1,1,0))))))</f>
        <v>0</v>
      </c>
      <c r="EP135" s="6" t="str">
        <f ca="1">IF(LOG入力!BH135&gt;0,"",IF(EO135=1,$X135,""))</f>
        <v/>
      </c>
      <c r="EQ135" s="6" t="str">
        <f ca="1">IF(LOG入力!BH135&gt;0,"",IF(EO135=1,$Y135,""))</f>
        <v/>
      </c>
      <c r="ER135" s="520" t="str">
        <f ca="1">IF(LOG入力!BH135&gt;0,"",IF(COUNTIF($EP$19:$EP135,EP135)=1,EP135,""))</f>
        <v/>
      </c>
      <c r="ES135" s="520">
        <f ca="1">IF(LOG入力!BH135&gt;0,0,IF((EL135=1),IF(($ER135=""),0,1),0))</f>
        <v>0</v>
      </c>
      <c r="ET135" s="520" t="str">
        <f ca="1">IF(LOG入力!BH135&gt;0,"",IF(COUNTIF($EQ$19:EQ135,EQ135)=1,EQ135,""))</f>
        <v/>
      </c>
      <c r="EU135" s="539">
        <f ca="1">IF(LOG入力!BH135&gt;0,0,IF((EL135=1),IF(($ET135=""),0,1),0))</f>
        <v>0</v>
      </c>
      <c r="EV135" s="71">
        <f t="shared" ca="1" si="244"/>
        <v>0</v>
      </c>
      <c r="EW135" s="6">
        <f t="shared" ca="1" si="245"/>
        <v>0</v>
      </c>
      <c r="EX135" s="6" t="str">
        <f t="shared" ca="1" si="246"/>
        <v/>
      </c>
      <c r="EY135" s="6">
        <f ca="1">IF(LOG入力!BH135&gt;0,0,IF(EW135=0,0,(IF(COUNTIF($EX$19:EX135,EX135)=1,IF($FS$3="N",1,IF(EH135=1,1,0))))))</f>
        <v>0</v>
      </c>
      <c r="EZ135" s="6" t="str">
        <f ca="1">IF(LOG入力!BH135&gt;0,"",IF(EY135=1,$X135,""))</f>
        <v/>
      </c>
      <c r="FA135" s="6" t="str">
        <f ca="1">IF(LOG入力!BH135&gt;0,"",IF(EY135=1,$Y135,""))</f>
        <v/>
      </c>
      <c r="FB135" s="6" t="str">
        <f ca="1">IF(LOG入力!BH135&gt;0,"",IF(COUNTIF($EZ$19:$EZ135,EZ135)=1,EZ135,""))</f>
        <v/>
      </c>
      <c r="FC135" s="6">
        <f ca="1">IF(LOG入力!BH135&gt;0,0,IF((EV135=1),IF(($FB135=""),0,1),0))</f>
        <v>0</v>
      </c>
      <c r="FD135" s="6" t="str">
        <f ca="1">IF(LOG入力!BH135&gt;0,"",IF(COUNTIF($FA$19:FA135,FA135)=1,FA135,""))</f>
        <v/>
      </c>
      <c r="FE135" s="72">
        <f ca="1">IF(LOG入力!BH135&gt;0,0,IF((EV135=1),IF(($FD135=""),0,1),0))</f>
        <v>0</v>
      </c>
      <c r="FF135" s="71">
        <f t="shared" ca="1" si="247"/>
        <v>0</v>
      </c>
      <c r="FG135" s="6">
        <f t="shared" ca="1" si="248"/>
        <v>0</v>
      </c>
      <c r="FH135" s="6" t="str">
        <f t="shared" ca="1" si="249"/>
        <v/>
      </c>
      <c r="FI135" s="6">
        <f ca="1">IF(LOG入力!BH135&gt;0,0,IF(FG135=0,0,(IF(COUNTIF($FH$19:FH135,FH135)=1,IF($FS$3="N",1,IF(EH135=1,1,0))))))</f>
        <v>0</v>
      </c>
      <c r="FJ135" s="6" t="str">
        <f ca="1">IF(LOG入力!BH135&gt;0,"",IF(FI135=1,$X135,""))</f>
        <v/>
      </c>
      <c r="FK135" s="6" t="str">
        <f ca="1">IF(LOG入力!BH135&gt;0,"",IF(FI135=1,$Y135,""))</f>
        <v/>
      </c>
      <c r="FL135" s="6" t="str">
        <f ca="1">IF(LOG入力!BH135&gt;0,"",IF(COUNTIF($FJ$19:$FJ135,FJ135)=1,FJ135,""))</f>
        <v/>
      </c>
      <c r="FM135" s="6">
        <f ca="1">IF(LOG入力!BH135&gt;0,0,IF((FF135=1),IF(($FL135=""),0,1),0))</f>
        <v>0</v>
      </c>
      <c r="FN135" s="6" t="str">
        <f ca="1">IF(LOG入力!BH135&gt;0,"",IF(COUNTIF($FK$19:FK135,FK135)=1,FK135,""))</f>
        <v/>
      </c>
      <c r="FO135" s="72">
        <f ca="1">IF(LOG入力!BH135&gt;0,0,IF((FF135=1),IF(($FN135=""),0,1),0))</f>
        <v>0</v>
      </c>
      <c r="FP135" s="71">
        <f t="shared" ca="1" si="250"/>
        <v>0</v>
      </c>
      <c r="FQ135" s="6">
        <f t="shared" ca="1" si="251"/>
        <v>0</v>
      </c>
      <c r="FR135" s="6" t="str">
        <f t="shared" ca="1" si="252"/>
        <v/>
      </c>
      <c r="FS135" s="6">
        <f ca="1">IF(LOG入力!BH135&gt;0,0,IF(FQ135=0,0,(IF(COUNTIF($FR$19:FR135,FR135)=1,IF($FS$3="N",1,IF(EH135=1,1,0))))))</f>
        <v>0</v>
      </c>
      <c r="FT135" s="6" t="str">
        <f ca="1">IF(LOG入力!BH135&gt;0,"",IF(FS135=1,$X135,""))</f>
        <v/>
      </c>
      <c r="FU135" s="6" t="str">
        <f ca="1">IF(LOG入力!BH135&gt;0,"",IF(FS135=1,$Y135,""))</f>
        <v/>
      </c>
      <c r="FV135" s="6" t="str">
        <f ca="1">IF(LOG入力!BH135&gt;0,"",IF(COUNTIF($FT$19:$FT135,FT135)=1,FT135,""))</f>
        <v/>
      </c>
      <c r="FW135" s="6">
        <f ca="1">IF(LOG入力!BH135&gt;0,0,IF((FP135=1),IF(($FV135=""),0,1),0))</f>
        <v>0</v>
      </c>
      <c r="FX135" s="6" t="str">
        <f ca="1">IF(LOG入力!BH135&gt;0,"",IF(COUNTIF($FU$19:FU135,FU135)=1,FU135,""))</f>
        <v/>
      </c>
      <c r="FY135" s="72">
        <f ca="1">IF(LOG入力!BH135&gt;0,0,IF((FP135=1),IF(($FX135=""),0,1),0))</f>
        <v>0</v>
      </c>
      <c r="FZ135" s="71">
        <f t="shared" ca="1" si="253"/>
        <v>0</v>
      </c>
      <c r="GA135" s="6">
        <f t="shared" ca="1" si="254"/>
        <v>0</v>
      </c>
      <c r="GB135" s="6" t="str">
        <f t="shared" ca="1" si="255"/>
        <v/>
      </c>
      <c r="GC135" s="6">
        <f ca="1">IF(LOG入力!BH135&gt;0,0,IF(GA135=0,0,(IF(COUNTIF($GB$19:GB135,GB135)=1,IF($FS$3="N",1,IF(EH135=1,1,0))))))</f>
        <v>0</v>
      </c>
      <c r="GD135" s="6" t="str">
        <f ca="1">IF(LOG入力!BH135&gt;0,"",IF(GC135=1,$X135,""))</f>
        <v/>
      </c>
      <c r="GE135" s="6" t="str">
        <f ca="1">IF(LOG入力!BH135&gt;0,"",IF(GC135=1,$Y135,""))</f>
        <v/>
      </c>
      <c r="GF135" s="6" t="str">
        <f ca="1">IF(LOG入力!BH135&gt;0,"",IF(COUNTIF($GD$19:$GD135,GD135)=1,GD135,""))</f>
        <v/>
      </c>
      <c r="GG135" s="6">
        <f ca="1">IF(LOG入力!BH135&gt;0,0,IF((FZ135=1),IF(($GF135=""),0,1),0))</f>
        <v>0</v>
      </c>
      <c r="GH135" s="6" t="str">
        <f ca="1">IF(LOG入力!BH135&gt;0,"",IF(COUNTIF($GE$19:GE135,GE135)=1,GE135,""))</f>
        <v/>
      </c>
      <c r="GI135" s="72">
        <f ca="1">IF(LOG入力!BH135&gt;0,0,IF((FZ135=1),IF(($GH135=""),0,1),0))</f>
        <v>0</v>
      </c>
      <c r="GK135" s="455" t="str">
        <f ca="1">IF(V135=1,"",IF(LEN(LOG入力!AS135)=0,"",LOG入力!AS135))</f>
        <v/>
      </c>
      <c r="GL135" s="378" t="str">
        <f t="shared" ca="1" si="256"/>
        <v/>
      </c>
      <c r="GM135" s="378" t="str">
        <f t="shared" ca="1" si="257"/>
        <v/>
      </c>
      <c r="GN135" s="74" t="str">
        <f t="shared" ca="1" si="258"/>
        <v/>
      </c>
      <c r="GO135" s="74" t="str">
        <f t="shared" ca="1" si="259"/>
        <v/>
      </c>
      <c r="GQ135" s="74" t="str">
        <f t="shared" ca="1" si="260"/>
        <v/>
      </c>
      <c r="GR135" s="74" t="str">
        <f t="shared" ca="1" si="261"/>
        <v/>
      </c>
      <c r="GS135" s="74" t="str">
        <f t="shared" ca="1" si="262"/>
        <v/>
      </c>
      <c r="GT135" s="74" t="str">
        <f t="shared" ca="1" si="263"/>
        <v/>
      </c>
      <c r="GU135" s="74" t="str">
        <f t="shared" ca="1" si="264"/>
        <v/>
      </c>
      <c r="GV135" s="74" t="str">
        <f t="shared" ca="1" si="265"/>
        <v/>
      </c>
      <c r="GX135" s="74" t="str">
        <f t="shared" ca="1" si="266"/>
        <v/>
      </c>
      <c r="GY135" s="74" t="str">
        <f t="shared" ca="1" si="267"/>
        <v/>
      </c>
      <c r="GZ135" s="74" t="str">
        <f ca="1">IF(V135=1,"",IF(LOG入力!BH135&gt;0,0,IF(GY135=0,0,IF((VALUE((TYPE(VALUE(J135)))))=16,0,IF(VALUE(J135)&lt;60,1,IF(VALUE(J135)&lt;100,0,IF(VALUE(J135)&lt;600,2,0)))))))</f>
        <v/>
      </c>
      <c r="HA135" s="74" t="str">
        <f t="shared" ca="1" si="268"/>
        <v/>
      </c>
      <c r="HB135" s="74" t="str">
        <f ca="1">IF(V135=1,"",IF(LOG入力!BH135&gt;0,0,IF(HA135=0,0,IF((VALUE((TYPE(VALUE(L135)))))=16,0,IF(VALUE(L135)&lt;60,1,IF(VALUE(L135)&lt;100,0,IF(VALUE(L135)&lt;600,2,0)))))))</f>
        <v/>
      </c>
      <c r="HD135" s="74" t="str">
        <f t="shared" ca="1" si="269"/>
        <v/>
      </c>
      <c r="HF135" s="74" t="str">
        <f t="shared" ca="1" si="270"/>
        <v/>
      </c>
      <c r="HG135" s="74" t="str">
        <f t="shared" ca="1" si="271"/>
        <v/>
      </c>
      <c r="HH135" s="74" t="str">
        <f t="shared" ca="1" si="272"/>
        <v/>
      </c>
      <c r="HI135" s="74" t="str">
        <f t="shared" ca="1" si="273"/>
        <v/>
      </c>
      <c r="HJ135" s="74" t="str">
        <f t="shared" ca="1" si="274"/>
        <v/>
      </c>
      <c r="HK135" s="74" t="str">
        <f t="shared" ca="1" si="275"/>
        <v/>
      </c>
      <c r="HL135" s="74" t="str">
        <f t="shared" ca="1" si="276"/>
        <v/>
      </c>
      <c r="HM135" s="74" t="str">
        <f t="shared" ca="1" si="277"/>
        <v/>
      </c>
      <c r="HN135" s="74" t="str">
        <f t="shared" ca="1" si="278"/>
        <v/>
      </c>
      <c r="HO135" s="529" t="str">
        <f t="shared" ca="1" si="279"/>
        <v/>
      </c>
      <c r="HP135" s="74" t="str">
        <f t="shared" ca="1" si="280"/>
        <v/>
      </c>
      <c r="HQ135" s="74" t="str">
        <f t="shared" ca="1" si="281"/>
        <v/>
      </c>
      <c r="HR135" s="74" t="str">
        <f t="shared" ca="1" si="282"/>
        <v/>
      </c>
      <c r="HS135" s="74" t="str">
        <f t="shared" ca="1" si="283"/>
        <v/>
      </c>
      <c r="HT135" s="74" t="str">
        <f ca="1">IF(V135=1,"",IF(LOG入力!BH135&gt;0,0,IF(DV135=1,0,IF(N135="0",0,IF(SUM(HD135:HS135)&gt;0,1,0)))))</f>
        <v/>
      </c>
    </row>
    <row r="136" spans="1:228" x14ac:dyDescent="0.15">
      <c r="A136" s="5"/>
      <c r="B136" s="532" t="str">
        <f t="shared" ca="1" si="142"/>
        <v/>
      </c>
      <c r="C136" s="534" t="str">
        <f ca="1">LOG入力!AP136</f>
        <v/>
      </c>
      <c r="D136" s="534" t="str">
        <f ca="1">LOG入力!AQ136</f>
        <v/>
      </c>
      <c r="E136" s="534" t="str">
        <f ca="1">LOG入力!AR136</f>
        <v/>
      </c>
      <c r="F136" s="535" t="str">
        <f t="shared" ca="1" si="143"/>
        <v/>
      </c>
      <c r="G136" s="585" t="str">
        <f ca="1">LOG入力!AT136</f>
        <v/>
      </c>
      <c r="H136" s="542" t="str">
        <f ca="1">LOG入力!AU136</f>
        <v/>
      </c>
      <c r="I136" s="542" t="str">
        <f ca="1">LOG入力!AV136</f>
        <v/>
      </c>
      <c r="J136" s="577" t="str">
        <f ca="1">LOG入力!AW136</f>
        <v/>
      </c>
      <c r="K136" s="578" t="str">
        <f ca="1">LOG入力!BJ136</f>
        <v/>
      </c>
      <c r="L136" s="577" t="str">
        <f ca="1">LOG入力!AY136</f>
        <v/>
      </c>
      <c r="M136" s="545" t="str">
        <f ca="1">LOG入力!BK136</f>
        <v/>
      </c>
      <c r="N136" s="512" t="str">
        <f ca="1">IF(V136=1,"",IF(LOG入力!AJ136=1,"1",LOG入力!BA136))</f>
        <v/>
      </c>
      <c r="O136" s="538" t="str">
        <f ca="1">IF(V136=1,"",IF(LEN(LOG入力!O136)=0,"",LOG入力!O136))</f>
        <v/>
      </c>
      <c r="P136" s="291" t="str">
        <f ca="1">IF(V136=1,"",IF($AA$4=1,"",IF(LOG入力!BG136=1,"",CONCATENATE($ER136,$FB136,$FL136,$FV136,$GF136))))</f>
        <v/>
      </c>
      <c r="Q136" s="291" t="str">
        <f ca="1">IF(V136=1,"",IF($AA$4=1,"",IF(LOG入力!BG136=1,"",CONCATENATE($ET136,$FD136,$FN136,$FX136,$GH136))))</f>
        <v/>
      </c>
      <c r="R136" s="573" t="str">
        <f ca="1">IF(V136=1,"",IF($AA$4=1,"",IF(LOG入力!BH136&gt;0,0,AA136)))</f>
        <v/>
      </c>
      <c r="S136" s="293" t="str">
        <f t="shared" ca="1" si="144"/>
        <v/>
      </c>
      <c r="T136" s="681"/>
      <c r="U136" s="38"/>
      <c r="V136" s="196">
        <f ca="1">LOG入力!AN136</f>
        <v>1</v>
      </c>
      <c r="W136" s="38"/>
      <c r="X136" s="516" t="str">
        <f t="shared" ca="1" si="145"/>
        <v/>
      </c>
      <c r="Y136" s="515" t="str">
        <f t="shared" ca="1" si="146"/>
        <v/>
      </c>
      <c r="Z136" s="518" t="str">
        <f t="shared" ca="1" si="147"/>
        <v/>
      </c>
      <c r="AA136" s="574" t="str">
        <f t="shared" ca="1" si="148"/>
        <v/>
      </c>
      <c r="AC136" s="6" t="str">
        <f t="shared" ca="1" si="149"/>
        <v/>
      </c>
      <c r="AD136" s="6" t="str">
        <f t="shared" ca="1" si="150"/>
        <v/>
      </c>
      <c r="AE136" s="6" t="str">
        <f t="shared" ca="1" si="151"/>
        <v/>
      </c>
      <c r="AF136" s="6" t="str">
        <f t="shared" ca="1" si="152"/>
        <v/>
      </c>
      <c r="AG136" s="6" t="str">
        <f t="shared" ca="1" si="153"/>
        <v/>
      </c>
      <c r="AH136" s="6" t="str">
        <f t="shared" ca="1" si="154"/>
        <v/>
      </c>
      <c r="AI136" s="6" t="str">
        <f t="shared" ca="1" si="155"/>
        <v/>
      </c>
      <c r="AJ136" s="6" t="str">
        <f t="shared" ca="1" si="156"/>
        <v/>
      </c>
      <c r="AK136" s="6" t="str">
        <f t="shared" ca="1" si="157"/>
        <v/>
      </c>
      <c r="AL136" s="6" t="str">
        <f t="shared" ca="1" si="158"/>
        <v/>
      </c>
      <c r="AM136" s="6" t="str">
        <f t="shared" ca="1" si="159"/>
        <v/>
      </c>
      <c r="AN136" s="6" t="str">
        <f t="shared" ca="1" si="160"/>
        <v/>
      </c>
      <c r="AO136" s="6" t="str">
        <f t="shared" ca="1" si="161"/>
        <v/>
      </c>
      <c r="AP136" s="6" t="str">
        <f t="shared" ca="1" si="162"/>
        <v/>
      </c>
      <c r="AQ136" s="6" t="str">
        <f t="shared" ca="1" si="163"/>
        <v/>
      </c>
      <c r="AR136" s="6" t="str">
        <f t="shared" ca="1" si="164"/>
        <v/>
      </c>
      <c r="AS136" s="6" t="str">
        <f t="shared" ca="1" si="165"/>
        <v/>
      </c>
      <c r="AT136" s="6" t="str">
        <f t="shared" ca="1" si="166"/>
        <v/>
      </c>
      <c r="AU136" s="6" t="str">
        <f t="shared" ca="1" si="167"/>
        <v/>
      </c>
      <c r="AV136" s="6" t="str">
        <f t="shared" ca="1" si="168"/>
        <v/>
      </c>
      <c r="AW136" s="6" t="str">
        <f t="shared" ca="1" si="169"/>
        <v/>
      </c>
      <c r="AY136" s="6" t="str">
        <f t="shared" ca="1" si="170"/>
        <v/>
      </c>
      <c r="AZ136" s="6" t="str">
        <f t="shared" ca="1" si="171"/>
        <v/>
      </c>
      <c r="BA136" s="6" t="str">
        <f t="shared" ca="1" si="172"/>
        <v/>
      </c>
      <c r="BB136" s="6" t="str">
        <f t="shared" ca="1" si="173"/>
        <v/>
      </c>
      <c r="BC136" s="6" t="str">
        <f t="shared" ca="1" si="174"/>
        <v/>
      </c>
      <c r="BD136" s="6" t="str">
        <f t="shared" ca="1" si="175"/>
        <v/>
      </c>
      <c r="BE136" s="6" t="str">
        <f t="shared" ca="1" si="176"/>
        <v/>
      </c>
      <c r="BF136" s="6" t="str">
        <f t="shared" ca="1" si="177"/>
        <v/>
      </c>
      <c r="BG136" s="6" t="str">
        <f t="shared" ca="1" si="178"/>
        <v/>
      </c>
      <c r="BH136" s="6" t="str">
        <f t="shared" ca="1" si="179"/>
        <v/>
      </c>
      <c r="BI136" s="6" t="str">
        <f t="shared" ca="1" si="180"/>
        <v/>
      </c>
      <c r="BJ136" s="6" t="str">
        <f t="shared" ca="1" si="181"/>
        <v/>
      </c>
      <c r="BK136" s="6" t="str">
        <f t="shared" ca="1" si="182"/>
        <v/>
      </c>
      <c r="BL136" s="6" t="str">
        <f t="shared" ca="1" si="183"/>
        <v/>
      </c>
      <c r="BM136" s="6" t="str">
        <f t="shared" ca="1" si="184"/>
        <v/>
      </c>
      <c r="BN136" s="6" t="str">
        <f t="shared" ca="1" si="185"/>
        <v/>
      </c>
      <c r="BO136" s="6" t="str">
        <f t="shared" ca="1" si="186"/>
        <v/>
      </c>
      <c r="BP136" s="6" t="str">
        <f t="shared" ca="1" si="187"/>
        <v/>
      </c>
      <c r="BQ136" s="6" t="str">
        <f t="shared" ca="1" si="188"/>
        <v/>
      </c>
      <c r="BR136" s="6" t="str">
        <f t="shared" ca="1" si="189"/>
        <v/>
      </c>
      <c r="BS136" s="6" t="str">
        <f t="shared" ca="1" si="190"/>
        <v/>
      </c>
      <c r="BU136" s="6" t="str">
        <f t="shared" ca="1" si="191"/>
        <v/>
      </c>
      <c r="BW136" s="515" t="str">
        <f t="shared" ca="1" si="192"/>
        <v/>
      </c>
      <c r="BX136" s="515">
        <f t="shared" ca="1" si="193"/>
        <v>0</v>
      </c>
      <c r="BY136" s="515" t="str">
        <f t="shared" ca="1" si="194"/>
        <v/>
      </c>
      <c r="CA136" s="6">
        <f t="shared" ca="1" si="195"/>
        <v>1</v>
      </c>
      <c r="CC136" s="523" t="str">
        <f t="shared" ca="1" si="196"/>
        <v/>
      </c>
      <c r="CE136" s="6" t="str">
        <f t="shared" ca="1" si="197"/>
        <v/>
      </c>
      <c r="CG136" s="524" t="str">
        <f ca="1">IF(V136=1,"",IF($AA$4=1,"",IF(LOG入力!BH136&gt;0,"",IF(N136=0,"",IF(HT136=0,"","★")))))</f>
        <v/>
      </c>
      <c r="CI136" s="74" t="str">
        <f t="shared" ca="1" si="198"/>
        <v/>
      </c>
      <c r="CK136" s="525" t="str">
        <f ca="1">IF(V136=1,"",IF(LOG入力!BH136&gt;0,1,0))</f>
        <v/>
      </c>
      <c r="CL136" s="74" t="str">
        <f t="shared" ca="1" si="199"/>
        <v/>
      </c>
      <c r="CN136" s="74" t="str">
        <f t="shared" ca="1" si="200"/>
        <v/>
      </c>
      <c r="CO136" s="74" t="str">
        <f t="shared" ca="1" si="201"/>
        <v/>
      </c>
      <c r="CQ136" s="74" t="str">
        <f t="shared" ca="1" si="202"/>
        <v/>
      </c>
      <c r="CR136" s="74" t="str">
        <f t="shared" ca="1" si="203"/>
        <v/>
      </c>
      <c r="CS136" s="74" t="str">
        <f t="shared" ca="1" si="204"/>
        <v/>
      </c>
      <c r="CT136" s="74" t="str">
        <f t="shared" ca="1" si="205"/>
        <v/>
      </c>
      <c r="CU136" s="74" t="str">
        <f t="shared" ca="1" si="206"/>
        <v/>
      </c>
      <c r="CV136" s="74" t="str">
        <f t="shared" ca="1" si="207"/>
        <v/>
      </c>
      <c r="CW136" s="74" t="str">
        <f t="shared" ca="1" si="208"/>
        <v/>
      </c>
      <c r="CX136" s="74" t="str">
        <f t="shared" ca="1" si="209"/>
        <v/>
      </c>
      <c r="CY136" s="74" t="str">
        <f t="shared" ca="1" si="210"/>
        <v/>
      </c>
      <c r="CZ136" s="74" t="str">
        <f t="shared" ca="1" si="211"/>
        <v/>
      </c>
      <c r="DA136" s="74" t="str">
        <f t="shared" ca="1" si="212"/>
        <v/>
      </c>
      <c r="DB136" s="74" t="str">
        <f t="shared" ca="1" si="213"/>
        <v/>
      </c>
      <c r="DD136" s="74" t="str">
        <f t="shared" ca="1" si="214"/>
        <v/>
      </c>
      <c r="DE136" s="74" t="str">
        <f t="shared" ca="1" si="215"/>
        <v/>
      </c>
      <c r="DF136" s="74" t="str">
        <f t="shared" ca="1" si="216"/>
        <v/>
      </c>
      <c r="DG136" s="74" t="str">
        <f t="shared" ca="1" si="217"/>
        <v/>
      </c>
      <c r="DH136" s="74" t="str">
        <f t="shared" ca="1" si="218"/>
        <v/>
      </c>
      <c r="DI136" s="74" t="str">
        <f t="shared" ca="1" si="219"/>
        <v/>
      </c>
      <c r="DJ136" s="74" t="str">
        <f t="shared" ca="1" si="220"/>
        <v/>
      </c>
      <c r="DK136" s="74" t="str">
        <f t="shared" ca="1" si="221"/>
        <v/>
      </c>
      <c r="DL136" s="74" t="str">
        <f t="shared" ca="1" si="222"/>
        <v/>
      </c>
      <c r="DM136" s="74" t="str">
        <f t="shared" ca="1" si="223"/>
        <v/>
      </c>
      <c r="DN136" s="74" t="str">
        <f t="shared" ca="1" si="224"/>
        <v/>
      </c>
      <c r="DO136" s="74" t="str">
        <f t="shared" ca="1" si="225"/>
        <v/>
      </c>
      <c r="DQ136" s="74" t="str">
        <f t="shared" ca="1" si="226"/>
        <v/>
      </c>
      <c r="DS136" s="74" t="str">
        <f t="shared" ca="1" si="227"/>
        <v/>
      </c>
      <c r="DT136" s="74" t="str">
        <f t="shared" ca="1" si="228"/>
        <v/>
      </c>
      <c r="DV136" s="525" t="str">
        <f t="shared" ca="1" si="229"/>
        <v/>
      </c>
      <c r="DW136" s="74" t="str">
        <f t="shared" ca="1" si="230"/>
        <v/>
      </c>
      <c r="DX136" s="485" t="str">
        <f t="shared" ca="1" si="231"/>
        <v/>
      </c>
      <c r="DY136" s="74" t="str">
        <f t="shared" ca="1" si="232"/>
        <v/>
      </c>
      <c r="DZ136" s="74" t="str">
        <f t="shared" ca="1" si="233"/>
        <v/>
      </c>
      <c r="EA136" s="74" t="str">
        <f t="shared" ca="1" si="234"/>
        <v/>
      </c>
      <c r="EC136" s="74" t="str">
        <f t="shared" ca="1" si="235"/>
        <v/>
      </c>
      <c r="ED136" s="74" t="str">
        <f t="shared" ca="1" si="236"/>
        <v/>
      </c>
      <c r="EE136" s="74" t="str">
        <f t="shared" ca="1" si="237"/>
        <v/>
      </c>
      <c r="EG136" s="479" t="str">
        <f ca="1">IF(V136=1,"",IF(LOG入力!BH136&gt;0,0,IF(CG136="★",0,IF(R136=1,0,IF(N136=0,0,1)))))</f>
        <v/>
      </c>
      <c r="EH136" s="483" t="str">
        <f t="shared" ca="1" si="238"/>
        <v/>
      </c>
      <c r="EI136" s="483" t="str">
        <f t="shared" ca="1" si="239"/>
        <v/>
      </c>
      <c r="EJ136" s="483" t="str">
        <f t="shared" ca="1" si="240"/>
        <v/>
      </c>
      <c r="EL136" s="71">
        <f t="shared" ca="1" si="241"/>
        <v>0</v>
      </c>
      <c r="EM136" s="6">
        <f t="shared" ca="1" si="242"/>
        <v>0</v>
      </c>
      <c r="EN136" s="6" t="str">
        <f t="shared" ca="1" si="243"/>
        <v/>
      </c>
      <c r="EO136" s="6">
        <f ca="1">IF(LOG入力!BH136&gt;0,0,IF(EM136=0,0,(IF(COUNTIF($EN$19:EN136,EN136)=1,IF($FS$3="N",1,IF(EH136=1,1,0))))))</f>
        <v>0</v>
      </c>
      <c r="EP136" s="6" t="str">
        <f ca="1">IF(LOG入力!BH136&gt;0,"",IF(EO136=1,$X136,""))</f>
        <v/>
      </c>
      <c r="EQ136" s="6" t="str">
        <f ca="1">IF(LOG入力!BH136&gt;0,"",IF(EO136=1,$Y136,""))</f>
        <v/>
      </c>
      <c r="ER136" s="520" t="str">
        <f ca="1">IF(LOG入力!BH136&gt;0,"",IF(COUNTIF($EP$19:$EP136,EP136)=1,EP136,""))</f>
        <v/>
      </c>
      <c r="ES136" s="520">
        <f ca="1">IF(LOG入力!BH136&gt;0,0,IF((EL136=1),IF(($ER136=""),0,1),0))</f>
        <v>0</v>
      </c>
      <c r="ET136" s="520" t="str">
        <f ca="1">IF(LOG入力!BH136&gt;0,"",IF(COUNTIF($EQ$19:EQ136,EQ136)=1,EQ136,""))</f>
        <v/>
      </c>
      <c r="EU136" s="539">
        <f ca="1">IF(LOG入力!BH136&gt;0,0,IF((EL136=1),IF(($ET136=""),0,1),0))</f>
        <v>0</v>
      </c>
      <c r="EV136" s="71">
        <f t="shared" ca="1" si="244"/>
        <v>0</v>
      </c>
      <c r="EW136" s="6">
        <f t="shared" ca="1" si="245"/>
        <v>0</v>
      </c>
      <c r="EX136" s="6" t="str">
        <f t="shared" ca="1" si="246"/>
        <v/>
      </c>
      <c r="EY136" s="6">
        <f ca="1">IF(LOG入力!BH136&gt;0,0,IF(EW136=0,0,(IF(COUNTIF($EX$19:EX136,EX136)=1,IF($FS$3="N",1,IF(EH136=1,1,0))))))</f>
        <v>0</v>
      </c>
      <c r="EZ136" s="6" t="str">
        <f ca="1">IF(LOG入力!BH136&gt;0,"",IF(EY136=1,$X136,""))</f>
        <v/>
      </c>
      <c r="FA136" s="6" t="str">
        <f ca="1">IF(LOG入力!BH136&gt;0,"",IF(EY136=1,$Y136,""))</f>
        <v/>
      </c>
      <c r="FB136" s="6" t="str">
        <f ca="1">IF(LOG入力!BH136&gt;0,"",IF(COUNTIF($EZ$19:$EZ136,EZ136)=1,EZ136,""))</f>
        <v/>
      </c>
      <c r="FC136" s="6">
        <f ca="1">IF(LOG入力!BH136&gt;0,0,IF((EV136=1),IF(($FB136=""),0,1),0))</f>
        <v>0</v>
      </c>
      <c r="FD136" s="6" t="str">
        <f ca="1">IF(LOG入力!BH136&gt;0,"",IF(COUNTIF($FA$19:FA136,FA136)=1,FA136,""))</f>
        <v/>
      </c>
      <c r="FE136" s="72">
        <f ca="1">IF(LOG入力!BH136&gt;0,0,IF((EV136=1),IF(($FD136=""),0,1),0))</f>
        <v>0</v>
      </c>
      <c r="FF136" s="71">
        <f t="shared" ca="1" si="247"/>
        <v>0</v>
      </c>
      <c r="FG136" s="6">
        <f t="shared" ca="1" si="248"/>
        <v>0</v>
      </c>
      <c r="FH136" s="6" t="str">
        <f t="shared" ca="1" si="249"/>
        <v/>
      </c>
      <c r="FI136" s="6">
        <f ca="1">IF(LOG入力!BH136&gt;0,0,IF(FG136=0,0,(IF(COUNTIF($FH$19:FH136,FH136)=1,IF($FS$3="N",1,IF(EH136=1,1,0))))))</f>
        <v>0</v>
      </c>
      <c r="FJ136" s="6" t="str">
        <f ca="1">IF(LOG入力!BH136&gt;0,"",IF(FI136=1,$X136,""))</f>
        <v/>
      </c>
      <c r="FK136" s="6" t="str">
        <f ca="1">IF(LOG入力!BH136&gt;0,"",IF(FI136=1,$Y136,""))</f>
        <v/>
      </c>
      <c r="FL136" s="6" t="str">
        <f ca="1">IF(LOG入力!BH136&gt;0,"",IF(COUNTIF($FJ$19:$FJ136,FJ136)=1,FJ136,""))</f>
        <v/>
      </c>
      <c r="FM136" s="6">
        <f ca="1">IF(LOG入力!BH136&gt;0,0,IF((FF136=1),IF(($FL136=""),0,1),0))</f>
        <v>0</v>
      </c>
      <c r="FN136" s="6" t="str">
        <f ca="1">IF(LOG入力!BH136&gt;0,"",IF(COUNTIF($FK$19:FK136,FK136)=1,FK136,""))</f>
        <v/>
      </c>
      <c r="FO136" s="72">
        <f ca="1">IF(LOG入力!BH136&gt;0,0,IF((FF136=1),IF(($FN136=""),0,1),0))</f>
        <v>0</v>
      </c>
      <c r="FP136" s="71">
        <f t="shared" ca="1" si="250"/>
        <v>0</v>
      </c>
      <c r="FQ136" s="6">
        <f t="shared" ca="1" si="251"/>
        <v>0</v>
      </c>
      <c r="FR136" s="6" t="str">
        <f t="shared" ca="1" si="252"/>
        <v/>
      </c>
      <c r="FS136" s="6">
        <f ca="1">IF(LOG入力!BH136&gt;0,0,IF(FQ136=0,0,(IF(COUNTIF($FR$19:FR136,FR136)=1,IF($FS$3="N",1,IF(EH136=1,1,0))))))</f>
        <v>0</v>
      </c>
      <c r="FT136" s="6" t="str">
        <f ca="1">IF(LOG入力!BH136&gt;0,"",IF(FS136=1,$X136,""))</f>
        <v/>
      </c>
      <c r="FU136" s="6" t="str">
        <f ca="1">IF(LOG入力!BH136&gt;0,"",IF(FS136=1,$Y136,""))</f>
        <v/>
      </c>
      <c r="FV136" s="6" t="str">
        <f ca="1">IF(LOG入力!BH136&gt;0,"",IF(COUNTIF($FT$19:$FT136,FT136)=1,FT136,""))</f>
        <v/>
      </c>
      <c r="FW136" s="6">
        <f ca="1">IF(LOG入力!BH136&gt;0,0,IF((FP136=1),IF(($FV136=""),0,1),0))</f>
        <v>0</v>
      </c>
      <c r="FX136" s="6" t="str">
        <f ca="1">IF(LOG入力!BH136&gt;0,"",IF(COUNTIF($FU$19:FU136,FU136)=1,FU136,""))</f>
        <v/>
      </c>
      <c r="FY136" s="72">
        <f ca="1">IF(LOG入力!BH136&gt;0,0,IF((FP136=1),IF(($FX136=""),0,1),0))</f>
        <v>0</v>
      </c>
      <c r="FZ136" s="71">
        <f t="shared" ca="1" si="253"/>
        <v>0</v>
      </c>
      <c r="GA136" s="6">
        <f t="shared" ca="1" si="254"/>
        <v>0</v>
      </c>
      <c r="GB136" s="6" t="str">
        <f t="shared" ca="1" si="255"/>
        <v/>
      </c>
      <c r="GC136" s="6">
        <f ca="1">IF(LOG入力!BH136&gt;0,0,IF(GA136=0,0,(IF(COUNTIF($GB$19:GB136,GB136)=1,IF($FS$3="N",1,IF(EH136=1,1,0))))))</f>
        <v>0</v>
      </c>
      <c r="GD136" s="6" t="str">
        <f ca="1">IF(LOG入力!BH136&gt;0,"",IF(GC136=1,$X136,""))</f>
        <v/>
      </c>
      <c r="GE136" s="6" t="str">
        <f ca="1">IF(LOG入力!BH136&gt;0,"",IF(GC136=1,$Y136,""))</f>
        <v/>
      </c>
      <c r="GF136" s="6" t="str">
        <f ca="1">IF(LOG入力!BH136&gt;0,"",IF(COUNTIF($GD$19:$GD136,GD136)=1,GD136,""))</f>
        <v/>
      </c>
      <c r="GG136" s="6">
        <f ca="1">IF(LOG入力!BH136&gt;0,0,IF((FZ136=1),IF(($GF136=""),0,1),0))</f>
        <v>0</v>
      </c>
      <c r="GH136" s="6" t="str">
        <f ca="1">IF(LOG入力!BH136&gt;0,"",IF(COUNTIF($GE$19:GE136,GE136)=1,GE136,""))</f>
        <v/>
      </c>
      <c r="GI136" s="72">
        <f ca="1">IF(LOG入力!BH136&gt;0,0,IF((FZ136=1),IF(($GH136=""),0,1),0))</f>
        <v>0</v>
      </c>
      <c r="GK136" s="455" t="str">
        <f ca="1">IF(V136=1,"",IF(LEN(LOG入力!AS136)=0,"",LOG入力!AS136))</f>
        <v/>
      </c>
      <c r="GL136" s="378" t="str">
        <f t="shared" ca="1" si="256"/>
        <v/>
      </c>
      <c r="GM136" s="378" t="str">
        <f t="shared" ca="1" si="257"/>
        <v/>
      </c>
      <c r="GN136" s="74" t="str">
        <f t="shared" ca="1" si="258"/>
        <v/>
      </c>
      <c r="GO136" s="74" t="str">
        <f t="shared" ca="1" si="259"/>
        <v/>
      </c>
      <c r="GQ136" s="74" t="str">
        <f t="shared" ca="1" si="260"/>
        <v/>
      </c>
      <c r="GR136" s="74" t="str">
        <f t="shared" ca="1" si="261"/>
        <v/>
      </c>
      <c r="GS136" s="74" t="str">
        <f t="shared" ca="1" si="262"/>
        <v/>
      </c>
      <c r="GT136" s="74" t="str">
        <f t="shared" ca="1" si="263"/>
        <v/>
      </c>
      <c r="GU136" s="74" t="str">
        <f t="shared" ca="1" si="264"/>
        <v/>
      </c>
      <c r="GV136" s="74" t="str">
        <f t="shared" ca="1" si="265"/>
        <v/>
      </c>
      <c r="GX136" s="74" t="str">
        <f t="shared" ca="1" si="266"/>
        <v/>
      </c>
      <c r="GY136" s="74" t="str">
        <f t="shared" ca="1" si="267"/>
        <v/>
      </c>
      <c r="GZ136" s="74" t="str">
        <f ca="1">IF(V136=1,"",IF(LOG入力!BH136&gt;0,0,IF(GY136=0,0,IF((VALUE((TYPE(VALUE(J136)))))=16,0,IF(VALUE(J136)&lt;60,1,IF(VALUE(J136)&lt;100,0,IF(VALUE(J136)&lt;600,2,0)))))))</f>
        <v/>
      </c>
      <c r="HA136" s="74" t="str">
        <f t="shared" ca="1" si="268"/>
        <v/>
      </c>
      <c r="HB136" s="74" t="str">
        <f ca="1">IF(V136=1,"",IF(LOG入力!BH136&gt;0,0,IF(HA136=0,0,IF((VALUE((TYPE(VALUE(L136)))))=16,0,IF(VALUE(L136)&lt;60,1,IF(VALUE(L136)&lt;100,0,IF(VALUE(L136)&lt;600,2,0)))))))</f>
        <v/>
      </c>
      <c r="HD136" s="74" t="str">
        <f t="shared" ca="1" si="269"/>
        <v/>
      </c>
      <c r="HF136" s="74" t="str">
        <f t="shared" ca="1" si="270"/>
        <v/>
      </c>
      <c r="HG136" s="74" t="str">
        <f t="shared" ca="1" si="271"/>
        <v/>
      </c>
      <c r="HH136" s="74" t="str">
        <f t="shared" ca="1" si="272"/>
        <v/>
      </c>
      <c r="HI136" s="74" t="str">
        <f t="shared" ca="1" si="273"/>
        <v/>
      </c>
      <c r="HJ136" s="74" t="str">
        <f t="shared" ca="1" si="274"/>
        <v/>
      </c>
      <c r="HK136" s="74" t="str">
        <f t="shared" ca="1" si="275"/>
        <v/>
      </c>
      <c r="HL136" s="74" t="str">
        <f t="shared" ca="1" si="276"/>
        <v/>
      </c>
      <c r="HM136" s="74" t="str">
        <f t="shared" ca="1" si="277"/>
        <v/>
      </c>
      <c r="HN136" s="74" t="str">
        <f t="shared" ca="1" si="278"/>
        <v/>
      </c>
      <c r="HO136" s="529" t="str">
        <f t="shared" ca="1" si="279"/>
        <v/>
      </c>
      <c r="HP136" s="74" t="str">
        <f t="shared" ca="1" si="280"/>
        <v/>
      </c>
      <c r="HQ136" s="74" t="str">
        <f t="shared" ca="1" si="281"/>
        <v/>
      </c>
      <c r="HR136" s="74" t="str">
        <f t="shared" ca="1" si="282"/>
        <v/>
      </c>
      <c r="HS136" s="74" t="str">
        <f t="shared" ca="1" si="283"/>
        <v/>
      </c>
      <c r="HT136" s="74" t="str">
        <f ca="1">IF(V136=1,"",IF(LOG入力!BH136&gt;0,0,IF(DV136=1,0,IF(N136="0",0,IF(SUM(HD136:HS136)&gt;0,1,0)))))</f>
        <v/>
      </c>
    </row>
    <row r="137" spans="1:228" x14ac:dyDescent="0.15">
      <c r="A137" s="5"/>
      <c r="B137" s="532" t="str">
        <f t="shared" ca="1" si="142"/>
        <v/>
      </c>
      <c r="C137" s="534" t="str">
        <f ca="1">LOG入力!AP137</f>
        <v/>
      </c>
      <c r="D137" s="534" t="str">
        <f ca="1">LOG入力!AQ137</f>
        <v/>
      </c>
      <c r="E137" s="534" t="str">
        <f ca="1">LOG入力!AR137</f>
        <v/>
      </c>
      <c r="F137" s="535" t="str">
        <f t="shared" ca="1" si="143"/>
        <v/>
      </c>
      <c r="G137" s="585" t="str">
        <f ca="1">LOG入力!AT137</f>
        <v/>
      </c>
      <c r="H137" s="542" t="str">
        <f ca="1">LOG入力!AU137</f>
        <v/>
      </c>
      <c r="I137" s="542" t="str">
        <f ca="1">LOG入力!AV137</f>
        <v/>
      </c>
      <c r="J137" s="577" t="str">
        <f ca="1">LOG入力!AW137</f>
        <v/>
      </c>
      <c r="K137" s="578" t="str">
        <f ca="1">LOG入力!BJ137</f>
        <v/>
      </c>
      <c r="L137" s="577" t="str">
        <f ca="1">LOG入力!AY137</f>
        <v/>
      </c>
      <c r="M137" s="545" t="str">
        <f ca="1">LOG入力!BK137</f>
        <v/>
      </c>
      <c r="N137" s="512" t="str">
        <f ca="1">IF(V137=1,"",IF(LOG入力!AJ137=1,"1",LOG入力!BA137))</f>
        <v/>
      </c>
      <c r="O137" s="538" t="str">
        <f ca="1">IF(V137=1,"",IF(LEN(LOG入力!O137)=0,"",LOG入力!O137))</f>
        <v/>
      </c>
      <c r="P137" s="291" t="str">
        <f ca="1">IF(V137=1,"",IF($AA$4=1,"",IF(LOG入力!BG137=1,"",CONCATENATE($ER137,$FB137,$FL137,$FV137,$GF137))))</f>
        <v/>
      </c>
      <c r="Q137" s="291" t="str">
        <f ca="1">IF(V137=1,"",IF($AA$4=1,"",IF(LOG入力!BG137=1,"",CONCATENATE($ET137,$FD137,$FN137,$FX137,$GH137))))</f>
        <v/>
      </c>
      <c r="R137" s="573" t="str">
        <f ca="1">IF(V137=1,"",IF($AA$4=1,"",IF(LOG入力!BH137&gt;0,0,AA137)))</f>
        <v/>
      </c>
      <c r="S137" s="293" t="str">
        <f t="shared" ca="1" si="144"/>
        <v/>
      </c>
      <c r="T137" s="681"/>
      <c r="U137" s="38"/>
      <c r="V137" s="196">
        <f ca="1">LOG入力!AN137</f>
        <v>1</v>
      </c>
      <c r="W137" s="38"/>
      <c r="X137" s="516" t="str">
        <f t="shared" ca="1" si="145"/>
        <v/>
      </c>
      <c r="Y137" s="515" t="str">
        <f t="shared" ca="1" si="146"/>
        <v/>
      </c>
      <c r="Z137" s="518" t="str">
        <f t="shared" ca="1" si="147"/>
        <v/>
      </c>
      <c r="AA137" s="574" t="str">
        <f t="shared" ca="1" si="148"/>
        <v/>
      </c>
      <c r="AC137" s="6" t="str">
        <f t="shared" ca="1" si="149"/>
        <v/>
      </c>
      <c r="AD137" s="6" t="str">
        <f t="shared" ca="1" si="150"/>
        <v/>
      </c>
      <c r="AE137" s="6" t="str">
        <f t="shared" ca="1" si="151"/>
        <v/>
      </c>
      <c r="AF137" s="6" t="str">
        <f t="shared" ca="1" si="152"/>
        <v/>
      </c>
      <c r="AG137" s="6" t="str">
        <f t="shared" ca="1" si="153"/>
        <v/>
      </c>
      <c r="AH137" s="6" t="str">
        <f t="shared" ca="1" si="154"/>
        <v/>
      </c>
      <c r="AI137" s="6" t="str">
        <f t="shared" ca="1" si="155"/>
        <v/>
      </c>
      <c r="AJ137" s="6" t="str">
        <f t="shared" ca="1" si="156"/>
        <v/>
      </c>
      <c r="AK137" s="6" t="str">
        <f t="shared" ca="1" si="157"/>
        <v/>
      </c>
      <c r="AL137" s="6" t="str">
        <f t="shared" ca="1" si="158"/>
        <v/>
      </c>
      <c r="AM137" s="6" t="str">
        <f t="shared" ca="1" si="159"/>
        <v/>
      </c>
      <c r="AN137" s="6" t="str">
        <f t="shared" ca="1" si="160"/>
        <v/>
      </c>
      <c r="AO137" s="6" t="str">
        <f t="shared" ca="1" si="161"/>
        <v/>
      </c>
      <c r="AP137" s="6" t="str">
        <f t="shared" ca="1" si="162"/>
        <v/>
      </c>
      <c r="AQ137" s="6" t="str">
        <f t="shared" ca="1" si="163"/>
        <v/>
      </c>
      <c r="AR137" s="6" t="str">
        <f t="shared" ca="1" si="164"/>
        <v/>
      </c>
      <c r="AS137" s="6" t="str">
        <f t="shared" ca="1" si="165"/>
        <v/>
      </c>
      <c r="AT137" s="6" t="str">
        <f t="shared" ca="1" si="166"/>
        <v/>
      </c>
      <c r="AU137" s="6" t="str">
        <f t="shared" ca="1" si="167"/>
        <v/>
      </c>
      <c r="AV137" s="6" t="str">
        <f t="shared" ca="1" si="168"/>
        <v/>
      </c>
      <c r="AW137" s="6" t="str">
        <f t="shared" ca="1" si="169"/>
        <v/>
      </c>
      <c r="AY137" s="6" t="str">
        <f t="shared" ca="1" si="170"/>
        <v/>
      </c>
      <c r="AZ137" s="6" t="str">
        <f t="shared" ca="1" si="171"/>
        <v/>
      </c>
      <c r="BA137" s="6" t="str">
        <f t="shared" ca="1" si="172"/>
        <v/>
      </c>
      <c r="BB137" s="6" t="str">
        <f t="shared" ca="1" si="173"/>
        <v/>
      </c>
      <c r="BC137" s="6" t="str">
        <f t="shared" ca="1" si="174"/>
        <v/>
      </c>
      <c r="BD137" s="6" t="str">
        <f t="shared" ca="1" si="175"/>
        <v/>
      </c>
      <c r="BE137" s="6" t="str">
        <f t="shared" ca="1" si="176"/>
        <v/>
      </c>
      <c r="BF137" s="6" t="str">
        <f t="shared" ca="1" si="177"/>
        <v/>
      </c>
      <c r="BG137" s="6" t="str">
        <f t="shared" ca="1" si="178"/>
        <v/>
      </c>
      <c r="BH137" s="6" t="str">
        <f t="shared" ca="1" si="179"/>
        <v/>
      </c>
      <c r="BI137" s="6" t="str">
        <f t="shared" ca="1" si="180"/>
        <v/>
      </c>
      <c r="BJ137" s="6" t="str">
        <f t="shared" ca="1" si="181"/>
        <v/>
      </c>
      <c r="BK137" s="6" t="str">
        <f t="shared" ca="1" si="182"/>
        <v/>
      </c>
      <c r="BL137" s="6" t="str">
        <f t="shared" ca="1" si="183"/>
        <v/>
      </c>
      <c r="BM137" s="6" t="str">
        <f t="shared" ca="1" si="184"/>
        <v/>
      </c>
      <c r="BN137" s="6" t="str">
        <f t="shared" ca="1" si="185"/>
        <v/>
      </c>
      <c r="BO137" s="6" t="str">
        <f t="shared" ca="1" si="186"/>
        <v/>
      </c>
      <c r="BP137" s="6" t="str">
        <f t="shared" ca="1" si="187"/>
        <v/>
      </c>
      <c r="BQ137" s="6" t="str">
        <f t="shared" ca="1" si="188"/>
        <v/>
      </c>
      <c r="BR137" s="6" t="str">
        <f t="shared" ca="1" si="189"/>
        <v/>
      </c>
      <c r="BS137" s="6" t="str">
        <f t="shared" ca="1" si="190"/>
        <v/>
      </c>
      <c r="BU137" s="6" t="str">
        <f t="shared" ca="1" si="191"/>
        <v/>
      </c>
      <c r="BW137" s="515" t="str">
        <f t="shared" ca="1" si="192"/>
        <v/>
      </c>
      <c r="BX137" s="515">
        <f t="shared" ca="1" si="193"/>
        <v>0</v>
      </c>
      <c r="BY137" s="515" t="str">
        <f t="shared" ca="1" si="194"/>
        <v/>
      </c>
      <c r="CA137" s="6">
        <f t="shared" ca="1" si="195"/>
        <v>1</v>
      </c>
      <c r="CC137" s="523" t="str">
        <f t="shared" ca="1" si="196"/>
        <v/>
      </c>
      <c r="CE137" s="6" t="str">
        <f t="shared" ca="1" si="197"/>
        <v/>
      </c>
      <c r="CG137" s="524" t="str">
        <f ca="1">IF(V137=1,"",IF($AA$4=1,"",IF(LOG入力!BH137&gt;0,"",IF(N137=0,"",IF(HT137=0,"","★")))))</f>
        <v/>
      </c>
      <c r="CI137" s="74" t="str">
        <f t="shared" ca="1" si="198"/>
        <v/>
      </c>
      <c r="CK137" s="525" t="str">
        <f ca="1">IF(V137=1,"",IF(LOG入力!BH137&gt;0,1,0))</f>
        <v/>
      </c>
      <c r="CL137" s="74" t="str">
        <f t="shared" ca="1" si="199"/>
        <v/>
      </c>
      <c r="CN137" s="74" t="str">
        <f t="shared" ca="1" si="200"/>
        <v/>
      </c>
      <c r="CO137" s="74" t="str">
        <f t="shared" ca="1" si="201"/>
        <v/>
      </c>
      <c r="CQ137" s="74" t="str">
        <f t="shared" ca="1" si="202"/>
        <v/>
      </c>
      <c r="CR137" s="74" t="str">
        <f t="shared" ca="1" si="203"/>
        <v/>
      </c>
      <c r="CS137" s="74" t="str">
        <f t="shared" ca="1" si="204"/>
        <v/>
      </c>
      <c r="CT137" s="74" t="str">
        <f t="shared" ca="1" si="205"/>
        <v/>
      </c>
      <c r="CU137" s="74" t="str">
        <f t="shared" ca="1" si="206"/>
        <v/>
      </c>
      <c r="CV137" s="74" t="str">
        <f t="shared" ca="1" si="207"/>
        <v/>
      </c>
      <c r="CW137" s="74" t="str">
        <f t="shared" ca="1" si="208"/>
        <v/>
      </c>
      <c r="CX137" s="74" t="str">
        <f t="shared" ca="1" si="209"/>
        <v/>
      </c>
      <c r="CY137" s="74" t="str">
        <f t="shared" ca="1" si="210"/>
        <v/>
      </c>
      <c r="CZ137" s="74" t="str">
        <f t="shared" ca="1" si="211"/>
        <v/>
      </c>
      <c r="DA137" s="74" t="str">
        <f t="shared" ca="1" si="212"/>
        <v/>
      </c>
      <c r="DB137" s="74" t="str">
        <f t="shared" ca="1" si="213"/>
        <v/>
      </c>
      <c r="DD137" s="74" t="str">
        <f t="shared" ca="1" si="214"/>
        <v/>
      </c>
      <c r="DE137" s="74" t="str">
        <f t="shared" ca="1" si="215"/>
        <v/>
      </c>
      <c r="DF137" s="74" t="str">
        <f t="shared" ca="1" si="216"/>
        <v/>
      </c>
      <c r="DG137" s="74" t="str">
        <f t="shared" ca="1" si="217"/>
        <v/>
      </c>
      <c r="DH137" s="74" t="str">
        <f t="shared" ca="1" si="218"/>
        <v/>
      </c>
      <c r="DI137" s="74" t="str">
        <f t="shared" ca="1" si="219"/>
        <v/>
      </c>
      <c r="DJ137" s="74" t="str">
        <f t="shared" ca="1" si="220"/>
        <v/>
      </c>
      <c r="DK137" s="74" t="str">
        <f t="shared" ca="1" si="221"/>
        <v/>
      </c>
      <c r="DL137" s="74" t="str">
        <f t="shared" ca="1" si="222"/>
        <v/>
      </c>
      <c r="DM137" s="74" t="str">
        <f t="shared" ca="1" si="223"/>
        <v/>
      </c>
      <c r="DN137" s="74" t="str">
        <f t="shared" ca="1" si="224"/>
        <v/>
      </c>
      <c r="DO137" s="74" t="str">
        <f t="shared" ca="1" si="225"/>
        <v/>
      </c>
      <c r="DQ137" s="74" t="str">
        <f t="shared" ca="1" si="226"/>
        <v/>
      </c>
      <c r="DS137" s="74" t="str">
        <f t="shared" ca="1" si="227"/>
        <v/>
      </c>
      <c r="DT137" s="74" t="str">
        <f t="shared" ca="1" si="228"/>
        <v/>
      </c>
      <c r="DV137" s="525" t="str">
        <f t="shared" ca="1" si="229"/>
        <v/>
      </c>
      <c r="DW137" s="74" t="str">
        <f t="shared" ca="1" si="230"/>
        <v/>
      </c>
      <c r="DX137" s="485" t="str">
        <f t="shared" ca="1" si="231"/>
        <v/>
      </c>
      <c r="DY137" s="74" t="str">
        <f t="shared" ca="1" si="232"/>
        <v/>
      </c>
      <c r="DZ137" s="74" t="str">
        <f t="shared" ca="1" si="233"/>
        <v/>
      </c>
      <c r="EA137" s="74" t="str">
        <f t="shared" ca="1" si="234"/>
        <v/>
      </c>
      <c r="EC137" s="74" t="str">
        <f t="shared" ca="1" si="235"/>
        <v/>
      </c>
      <c r="ED137" s="74" t="str">
        <f t="shared" ca="1" si="236"/>
        <v/>
      </c>
      <c r="EE137" s="74" t="str">
        <f t="shared" ca="1" si="237"/>
        <v/>
      </c>
      <c r="EG137" s="479" t="str">
        <f ca="1">IF(V137=1,"",IF(LOG入力!BH137&gt;0,0,IF(CG137="★",0,IF(R137=1,0,IF(N137=0,0,1)))))</f>
        <v/>
      </c>
      <c r="EH137" s="483" t="str">
        <f t="shared" ca="1" si="238"/>
        <v/>
      </c>
      <c r="EI137" s="483" t="str">
        <f t="shared" ca="1" si="239"/>
        <v/>
      </c>
      <c r="EJ137" s="483" t="str">
        <f t="shared" ca="1" si="240"/>
        <v/>
      </c>
      <c r="EL137" s="71">
        <f t="shared" ca="1" si="241"/>
        <v>0</v>
      </c>
      <c r="EM137" s="6">
        <f t="shared" ca="1" si="242"/>
        <v>0</v>
      </c>
      <c r="EN137" s="6" t="str">
        <f t="shared" ca="1" si="243"/>
        <v/>
      </c>
      <c r="EO137" s="6">
        <f ca="1">IF(LOG入力!BH137&gt;0,0,IF(EM137=0,0,(IF(COUNTIF($EN$19:EN137,EN137)=1,IF($FS$3="N",1,IF(EH137=1,1,0))))))</f>
        <v>0</v>
      </c>
      <c r="EP137" s="6" t="str">
        <f ca="1">IF(LOG入力!BH137&gt;0,"",IF(EO137=1,$X137,""))</f>
        <v/>
      </c>
      <c r="EQ137" s="6" t="str">
        <f ca="1">IF(LOG入力!BH137&gt;0,"",IF(EO137=1,$Y137,""))</f>
        <v/>
      </c>
      <c r="ER137" s="520" t="str">
        <f ca="1">IF(LOG入力!BH137&gt;0,"",IF(COUNTIF($EP$19:$EP137,EP137)=1,EP137,""))</f>
        <v/>
      </c>
      <c r="ES137" s="520">
        <f ca="1">IF(LOG入力!BH137&gt;0,0,IF((EL137=1),IF(($ER137=""),0,1),0))</f>
        <v>0</v>
      </c>
      <c r="ET137" s="520" t="str">
        <f ca="1">IF(LOG入力!BH137&gt;0,"",IF(COUNTIF($EQ$19:EQ137,EQ137)=1,EQ137,""))</f>
        <v/>
      </c>
      <c r="EU137" s="539">
        <f ca="1">IF(LOG入力!BH137&gt;0,0,IF((EL137=1),IF(($ET137=""),0,1),0))</f>
        <v>0</v>
      </c>
      <c r="EV137" s="71">
        <f t="shared" ca="1" si="244"/>
        <v>0</v>
      </c>
      <c r="EW137" s="6">
        <f t="shared" ca="1" si="245"/>
        <v>0</v>
      </c>
      <c r="EX137" s="6" t="str">
        <f t="shared" ca="1" si="246"/>
        <v/>
      </c>
      <c r="EY137" s="6">
        <f ca="1">IF(LOG入力!BH137&gt;0,0,IF(EW137=0,0,(IF(COUNTIF($EX$19:EX137,EX137)=1,IF($FS$3="N",1,IF(EH137=1,1,0))))))</f>
        <v>0</v>
      </c>
      <c r="EZ137" s="6" t="str">
        <f ca="1">IF(LOG入力!BH137&gt;0,"",IF(EY137=1,$X137,""))</f>
        <v/>
      </c>
      <c r="FA137" s="6" t="str">
        <f ca="1">IF(LOG入力!BH137&gt;0,"",IF(EY137=1,$Y137,""))</f>
        <v/>
      </c>
      <c r="FB137" s="6" t="str">
        <f ca="1">IF(LOG入力!BH137&gt;0,"",IF(COUNTIF($EZ$19:$EZ137,EZ137)=1,EZ137,""))</f>
        <v/>
      </c>
      <c r="FC137" s="6">
        <f ca="1">IF(LOG入力!BH137&gt;0,0,IF((EV137=1),IF(($FB137=""),0,1),0))</f>
        <v>0</v>
      </c>
      <c r="FD137" s="6" t="str">
        <f ca="1">IF(LOG入力!BH137&gt;0,"",IF(COUNTIF($FA$19:FA137,FA137)=1,FA137,""))</f>
        <v/>
      </c>
      <c r="FE137" s="72">
        <f ca="1">IF(LOG入力!BH137&gt;0,0,IF((EV137=1),IF(($FD137=""),0,1),0))</f>
        <v>0</v>
      </c>
      <c r="FF137" s="71">
        <f t="shared" ca="1" si="247"/>
        <v>0</v>
      </c>
      <c r="FG137" s="6">
        <f t="shared" ca="1" si="248"/>
        <v>0</v>
      </c>
      <c r="FH137" s="6" t="str">
        <f t="shared" ca="1" si="249"/>
        <v/>
      </c>
      <c r="FI137" s="6">
        <f ca="1">IF(LOG入力!BH137&gt;0,0,IF(FG137=0,0,(IF(COUNTIF($FH$19:FH137,FH137)=1,IF($FS$3="N",1,IF(EH137=1,1,0))))))</f>
        <v>0</v>
      </c>
      <c r="FJ137" s="6" t="str">
        <f ca="1">IF(LOG入力!BH137&gt;0,"",IF(FI137=1,$X137,""))</f>
        <v/>
      </c>
      <c r="FK137" s="6" t="str">
        <f ca="1">IF(LOG入力!BH137&gt;0,"",IF(FI137=1,$Y137,""))</f>
        <v/>
      </c>
      <c r="FL137" s="6" t="str">
        <f ca="1">IF(LOG入力!BH137&gt;0,"",IF(COUNTIF($FJ$19:$FJ137,FJ137)=1,FJ137,""))</f>
        <v/>
      </c>
      <c r="FM137" s="6">
        <f ca="1">IF(LOG入力!BH137&gt;0,0,IF((FF137=1),IF(($FL137=""),0,1),0))</f>
        <v>0</v>
      </c>
      <c r="FN137" s="6" t="str">
        <f ca="1">IF(LOG入力!BH137&gt;0,"",IF(COUNTIF($FK$19:FK137,FK137)=1,FK137,""))</f>
        <v/>
      </c>
      <c r="FO137" s="72">
        <f ca="1">IF(LOG入力!BH137&gt;0,0,IF((FF137=1),IF(($FN137=""),0,1),0))</f>
        <v>0</v>
      </c>
      <c r="FP137" s="71">
        <f t="shared" ca="1" si="250"/>
        <v>0</v>
      </c>
      <c r="FQ137" s="6">
        <f t="shared" ca="1" si="251"/>
        <v>0</v>
      </c>
      <c r="FR137" s="6" t="str">
        <f t="shared" ca="1" si="252"/>
        <v/>
      </c>
      <c r="FS137" s="6">
        <f ca="1">IF(LOG入力!BH137&gt;0,0,IF(FQ137=0,0,(IF(COUNTIF($FR$19:FR137,FR137)=1,IF($FS$3="N",1,IF(EH137=1,1,0))))))</f>
        <v>0</v>
      </c>
      <c r="FT137" s="6" t="str">
        <f ca="1">IF(LOG入力!BH137&gt;0,"",IF(FS137=1,$X137,""))</f>
        <v/>
      </c>
      <c r="FU137" s="6" t="str">
        <f ca="1">IF(LOG入力!BH137&gt;0,"",IF(FS137=1,$Y137,""))</f>
        <v/>
      </c>
      <c r="FV137" s="6" t="str">
        <f ca="1">IF(LOG入力!BH137&gt;0,"",IF(COUNTIF($FT$19:$FT137,FT137)=1,FT137,""))</f>
        <v/>
      </c>
      <c r="FW137" s="6">
        <f ca="1">IF(LOG入力!BH137&gt;0,0,IF((FP137=1),IF(($FV137=""),0,1),0))</f>
        <v>0</v>
      </c>
      <c r="FX137" s="6" t="str">
        <f ca="1">IF(LOG入力!BH137&gt;0,"",IF(COUNTIF($FU$19:FU137,FU137)=1,FU137,""))</f>
        <v/>
      </c>
      <c r="FY137" s="72">
        <f ca="1">IF(LOG入力!BH137&gt;0,0,IF((FP137=1),IF(($FX137=""),0,1),0))</f>
        <v>0</v>
      </c>
      <c r="FZ137" s="71">
        <f t="shared" ca="1" si="253"/>
        <v>0</v>
      </c>
      <c r="GA137" s="6">
        <f t="shared" ca="1" si="254"/>
        <v>0</v>
      </c>
      <c r="GB137" s="6" t="str">
        <f t="shared" ca="1" si="255"/>
        <v/>
      </c>
      <c r="GC137" s="6">
        <f ca="1">IF(LOG入力!BH137&gt;0,0,IF(GA137=0,0,(IF(COUNTIF($GB$19:GB137,GB137)=1,IF($FS$3="N",1,IF(EH137=1,1,0))))))</f>
        <v>0</v>
      </c>
      <c r="GD137" s="6" t="str">
        <f ca="1">IF(LOG入力!BH137&gt;0,"",IF(GC137=1,$X137,""))</f>
        <v/>
      </c>
      <c r="GE137" s="6" t="str">
        <f ca="1">IF(LOG入力!BH137&gt;0,"",IF(GC137=1,$Y137,""))</f>
        <v/>
      </c>
      <c r="GF137" s="6" t="str">
        <f ca="1">IF(LOG入力!BH137&gt;0,"",IF(COUNTIF($GD$19:$GD137,GD137)=1,GD137,""))</f>
        <v/>
      </c>
      <c r="GG137" s="6">
        <f ca="1">IF(LOG入力!BH137&gt;0,0,IF((FZ137=1),IF(($GF137=""),0,1),0))</f>
        <v>0</v>
      </c>
      <c r="GH137" s="6" t="str">
        <f ca="1">IF(LOG入力!BH137&gt;0,"",IF(COUNTIF($GE$19:GE137,GE137)=1,GE137,""))</f>
        <v/>
      </c>
      <c r="GI137" s="72">
        <f ca="1">IF(LOG入力!BH137&gt;0,0,IF((FZ137=1),IF(($GH137=""),0,1),0))</f>
        <v>0</v>
      </c>
      <c r="GK137" s="455" t="str">
        <f ca="1">IF(V137=1,"",IF(LEN(LOG入力!AS137)=0,"",LOG入力!AS137))</f>
        <v/>
      </c>
      <c r="GL137" s="378" t="str">
        <f t="shared" ca="1" si="256"/>
        <v/>
      </c>
      <c r="GM137" s="378" t="str">
        <f t="shared" ca="1" si="257"/>
        <v/>
      </c>
      <c r="GN137" s="74" t="str">
        <f t="shared" ca="1" si="258"/>
        <v/>
      </c>
      <c r="GO137" s="74" t="str">
        <f t="shared" ca="1" si="259"/>
        <v/>
      </c>
      <c r="GQ137" s="74" t="str">
        <f t="shared" ca="1" si="260"/>
        <v/>
      </c>
      <c r="GR137" s="74" t="str">
        <f t="shared" ca="1" si="261"/>
        <v/>
      </c>
      <c r="GS137" s="74" t="str">
        <f t="shared" ca="1" si="262"/>
        <v/>
      </c>
      <c r="GT137" s="74" t="str">
        <f t="shared" ca="1" si="263"/>
        <v/>
      </c>
      <c r="GU137" s="74" t="str">
        <f t="shared" ca="1" si="264"/>
        <v/>
      </c>
      <c r="GV137" s="74" t="str">
        <f t="shared" ca="1" si="265"/>
        <v/>
      </c>
      <c r="GX137" s="74" t="str">
        <f t="shared" ca="1" si="266"/>
        <v/>
      </c>
      <c r="GY137" s="74" t="str">
        <f t="shared" ca="1" si="267"/>
        <v/>
      </c>
      <c r="GZ137" s="74" t="str">
        <f ca="1">IF(V137=1,"",IF(LOG入力!BH137&gt;0,0,IF(GY137=0,0,IF((VALUE((TYPE(VALUE(J137)))))=16,0,IF(VALUE(J137)&lt;60,1,IF(VALUE(J137)&lt;100,0,IF(VALUE(J137)&lt;600,2,0)))))))</f>
        <v/>
      </c>
      <c r="HA137" s="74" t="str">
        <f t="shared" ca="1" si="268"/>
        <v/>
      </c>
      <c r="HB137" s="74" t="str">
        <f ca="1">IF(V137=1,"",IF(LOG入力!BH137&gt;0,0,IF(HA137=0,0,IF((VALUE((TYPE(VALUE(L137)))))=16,0,IF(VALUE(L137)&lt;60,1,IF(VALUE(L137)&lt;100,0,IF(VALUE(L137)&lt;600,2,0)))))))</f>
        <v/>
      </c>
      <c r="HD137" s="74" t="str">
        <f t="shared" ca="1" si="269"/>
        <v/>
      </c>
      <c r="HF137" s="74" t="str">
        <f t="shared" ca="1" si="270"/>
        <v/>
      </c>
      <c r="HG137" s="74" t="str">
        <f t="shared" ca="1" si="271"/>
        <v/>
      </c>
      <c r="HH137" s="74" t="str">
        <f t="shared" ca="1" si="272"/>
        <v/>
      </c>
      <c r="HI137" s="74" t="str">
        <f t="shared" ca="1" si="273"/>
        <v/>
      </c>
      <c r="HJ137" s="74" t="str">
        <f t="shared" ca="1" si="274"/>
        <v/>
      </c>
      <c r="HK137" s="74" t="str">
        <f t="shared" ca="1" si="275"/>
        <v/>
      </c>
      <c r="HL137" s="74" t="str">
        <f t="shared" ca="1" si="276"/>
        <v/>
      </c>
      <c r="HM137" s="74" t="str">
        <f t="shared" ca="1" si="277"/>
        <v/>
      </c>
      <c r="HN137" s="74" t="str">
        <f t="shared" ca="1" si="278"/>
        <v/>
      </c>
      <c r="HO137" s="529" t="str">
        <f t="shared" ca="1" si="279"/>
        <v/>
      </c>
      <c r="HP137" s="74" t="str">
        <f t="shared" ca="1" si="280"/>
        <v/>
      </c>
      <c r="HQ137" s="74" t="str">
        <f t="shared" ca="1" si="281"/>
        <v/>
      </c>
      <c r="HR137" s="74" t="str">
        <f t="shared" ca="1" si="282"/>
        <v/>
      </c>
      <c r="HS137" s="74" t="str">
        <f t="shared" ca="1" si="283"/>
        <v/>
      </c>
      <c r="HT137" s="74" t="str">
        <f ca="1">IF(V137=1,"",IF(LOG入力!BH137&gt;0,0,IF(DV137=1,0,IF(N137="0",0,IF(SUM(HD137:HS137)&gt;0,1,0)))))</f>
        <v/>
      </c>
    </row>
    <row r="138" spans="1:228" x14ac:dyDescent="0.15">
      <c r="A138" s="5">
        <v>120</v>
      </c>
      <c r="B138" s="487" t="str">
        <f t="shared" ca="1" si="142"/>
        <v/>
      </c>
      <c r="C138" s="548" t="str">
        <f ca="1">LOG入力!AP138</f>
        <v/>
      </c>
      <c r="D138" s="548" t="str">
        <f ca="1">LOG入力!AQ138</f>
        <v/>
      </c>
      <c r="E138" s="548" t="str">
        <f ca="1">LOG入力!AR138</f>
        <v/>
      </c>
      <c r="F138" s="589" t="str">
        <f t="shared" ca="1" si="143"/>
        <v/>
      </c>
      <c r="G138" s="586" t="str">
        <f ca="1">LOG入力!AT138</f>
        <v/>
      </c>
      <c r="H138" s="553" t="str">
        <f ca="1">LOG入力!AU138</f>
        <v/>
      </c>
      <c r="I138" s="587" t="str">
        <f ca="1">LOG入力!AV138</f>
        <v/>
      </c>
      <c r="J138" s="590" t="str">
        <f ca="1">LOG入力!AW138</f>
        <v/>
      </c>
      <c r="K138" s="591" t="str">
        <f ca="1">LOG入力!BJ138</f>
        <v/>
      </c>
      <c r="L138" s="590" t="str">
        <f ca="1">LOG入力!AY138</f>
        <v/>
      </c>
      <c r="M138" s="556" t="str">
        <f ca="1">LOG入力!BK138</f>
        <v/>
      </c>
      <c r="N138" s="588" t="str">
        <f ca="1">IF(V138=1,"",IF(LOG入力!AJ138=1,"1",LOG入力!BA138))</f>
        <v/>
      </c>
      <c r="O138" s="557" t="str">
        <f ca="1">IF(V138=1,"",IF(LEN(LOG入力!O138)=0,"",LOG入力!O138))</f>
        <v/>
      </c>
      <c r="P138" s="336" t="str">
        <f ca="1">IF(V138=1,"",IF($AA$4=1,"",IF(LOG入力!BG138=1,"",CONCATENATE($ER138,$FB138,$FL138,$FV138,$GF138))))</f>
        <v/>
      </c>
      <c r="Q138" s="337" t="str">
        <f ca="1">IF(V138=1,"",IF($AA$4=1,"",IF(LOG入力!BG138=1,"",CONCATENATE($ET138,$FD138,$FN138,$FX138,$GH138))))</f>
        <v/>
      </c>
      <c r="R138" s="338" t="str">
        <f ca="1">IF(V138=1,"",IF($AA$4=1,"",IF(LOG入力!BH138&gt;0,0,AA138)))</f>
        <v/>
      </c>
      <c r="S138" s="558" t="str">
        <f t="shared" ca="1" si="144"/>
        <v/>
      </c>
      <c r="T138" s="681"/>
      <c r="U138" s="38"/>
      <c r="V138" s="196">
        <f ca="1">LOG入力!AN138</f>
        <v>1</v>
      </c>
      <c r="W138" s="38"/>
      <c r="X138" s="516" t="str">
        <f t="shared" ca="1" si="145"/>
        <v/>
      </c>
      <c r="Y138" s="515" t="str">
        <f t="shared" ca="1" si="146"/>
        <v/>
      </c>
      <c r="Z138" s="518" t="str">
        <f t="shared" ca="1" si="147"/>
        <v/>
      </c>
      <c r="AA138" s="574" t="str">
        <f t="shared" ca="1" si="148"/>
        <v/>
      </c>
      <c r="AC138" s="6" t="str">
        <f t="shared" ca="1" si="149"/>
        <v/>
      </c>
      <c r="AD138" s="6" t="str">
        <f t="shared" ca="1" si="150"/>
        <v/>
      </c>
      <c r="AE138" s="6" t="str">
        <f t="shared" ca="1" si="151"/>
        <v/>
      </c>
      <c r="AF138" s="6" t="str">
        <f t="shared" ca="1" si="152"/>
        <v/>
      </c>
      <c r="AG138" s="6" t="str">
        <f t="shared" ca="1" si="153"/>
        <v/>
      </c>
      <c r="AH138" s="6" t="str">
        <f t="shared" ca="1" si="154"/>
        <v/>
      </c>
      <c r="AI138" s="6" t="str">
        <f t="shared" ca="1" si="155"/>
        <v/>
      </c>
      <c r="AJ138" s="6" t="str">
        <f t="shared" ca="1" si="156"/>
        <v/>
      </c>
      <c r="AK138" s="6" t="str">
        <f t="shared" ca="1" si="157"/>
        <v/>
      </c>
      <c r="AL138" s="6" t="str">
        <f t="shared" ca="1" si="158"/>
        <v/>
      </c>
      <c r="AM138" s="6" t="str">
        <f t="shared" ca="1" si="159"/>
        <v/>
      </c>
      <c r="AN138" s="6" t="str">
        <f t="shared" ca="1" si="160"/>
        <v/>
      </c>
      <c r="AO138" s="6" t="str">
        <f t="shared" ca="1" si="161"/>
        <v/>
      </c>
      <c r="AP138" s="6" t="str">
        <f t="shared" ca="1" si="162"/>
        <v/>
      </c>
      <c r="AQ138" s="6" t="str">
        <f t="shared" ca="1" si="163"/>
        <v/>
      </c>
      <c r="AR138" s="6" t="str">
        <f t="shared" ca="1" si="164"/>
        <v/>
      </c>
      <c r="AS138" s="6" t="str">
        <f t="shared" ca="1" si="165"/>
        <v/>
      </c>
      <c r="AT138" s="6" t="str">
        <f t="shared" ca="1" si="166"/>
        <v/>
      </c>
      <c r="AU138" s="6" t="str">
        <f t="shared" ca="1" si="167"/>
        <v/>
      </c>
      <c r="AV138" s="6" t="str">
        <f t="shared" ca="1" si="168"/>
        <v/>
      </c>
      <c r="AW138" s="6" t="str">
        <f t="shared" ca="1" si="169"/>
        <v/>
      </c>
      <c r="AY138" s="6" t="str">
        <f t="shared" ca="1" si="170"/>
        <v/>
      </c>
      <c r="AZ138" s="6" t="str">
        <f t="shared" ca="1" si="171"/>
        <v/>
      </c>
      <c r="BA138" s="6" t="str">
        <f t="shared" ca="1" si="172"/>
        <v/>
      </c>
      <c r="BB138" s="6" t="str">
        <f t="shared" ca="1" si="173"/>
        <v/>
      </c>
      <c r="BC138" s="6" t="str">
        <f t="shared" ca="1" si="174"/>
        <v/>
      </c>
      <c r="BD138" s="6" t="str">
        <f t="shared" ca="1" si="175"/>
        <v/>
      </c>
      <c r="BE138" s="6" t="str">
        <f t="shared" ca="1" si="176"/>
        <v/>
      </c>
      <c r="BF138" s="6" t="str">
        <f t="shared" ca="1" si="177"/>
        <v/>
      </c>
      <c r="BG138" s="6" t="str">
        <f t="shared" ca="1" si="178"/>
        <v/>
      </c>
      <c r="BH138" s="6" t="str">
        <f t="shared" ca="1" si="179"/>
        <v/>
      </c>
      <c r="BI138" s="6" t="str">
        <f t="shared" ca="1" si="180"/>
        <v/>
      </c>
      <c r="BJ138" s="6" t="str">
        <f t="shared" ca="1" si="181"/>
        <v/>
      </c>
      <c r="BK138" s="6" t="str">
        <f t="shared" ca="1" si="182"/>
        <v/>
      </c>
      <c r="BL138" s="6" t="str">
        <f t="shared" ca="1" si="183"/>
        <v/>
      </c>
      <c r="BM138" s="6" t="str">
        <f t="shared" ca="1" si="184"/>
        <v/>
      </c>
      <c r="BN138" s="6" t="str">
        <f t="shared" ca="1" si="185"/>
        <v/>
      </c>
      <c r="BO138" s="6" t="str">
        <f t="shared" ca="1" si="186"/>
        <v/>
      </c>
      <c r="BP138" s="6" t="str">
        <f t="shared" ca="1" si="187"/>
        <v/>
      </c>
      <c r="BQ138" s="6" t="str">
        <f t="shared" ca="1" si="188"/>
        <v/>
      </c>
      <c r="BR138" s="6" t="str">
        <f t="shared" ca="1" si="189"/>
        <v/>
      </c>
      <c r="BS138" s="6" t="str">
        <f t="shared" ca="1" si="190"/>
        <v/>
      </c>
      <c r="BU138" s="6" t="str">
        <f t="shared" ca="1" si="191"/>
        <v/>
      </c>
      <c r="BW138" s="515" t="str">
        <f t="shared" ca="1" si="192"/>
        <v/>
      </c>
      <c r="BX138" s="515">
        <f t="shared" ca="1" si="193"/>
        <v>0</v>
      </c>
      <c r="BY138" s="515" t="str">
        <f t="shared" ca="1" si="194"/>
        <v/>
      </c>
      <c r="CA138" s="6">
        <f t="shared" ca="1" si="195"/>
        <v>1</v>
      </c>
      <c r="CC138" s="523" t="str">
        <f t="shared" ca="1" si="196"/>
        <v/>
      </c>
      <c r="CE138" s="6" t="str">
        <f t="shared" ca="1" si="197"/>
        <v/>
      </c>
      <c r="CG138" s="524" t="str">
        <f ca="1">IF(V138=1,"",IF($AA$4=1,"",IF(LOG入力!BH138&gt;0,"",IF(N138=0,"",IF(HT138=0,"","★")))))</f>
        <v/>
      </c>
      <c r="CI138" s="74" t="str">
        <f t="shared" ca="1" si="198"/>
        <v/>
      </c>
      <c r="CK138" s="525" t="str">
        <f ca="1">IF(V138=1,"",IF(LOG入力!BH138&gt;0,1,0))</f>
        <v/>
      </c>
      <c r="CL138" s="74" t="str">
        <f t="shared" ca="1" si="199"/>
        <v/>
      </c>
      <c r="CN138" s="74" t="str">
        <f t="shared" ca="1" si="200"/>
        <v/>
      </c>
      <c r="CO138" s="74" t="str">
        <f t="shared" ca="1" si="201"/>
        <v/>
      </c>
      <c r="CQ138" s="74" t="str">
        <f t="shared" ca="1" si="202"/>
        <v/>
      </c>
      <c r="CR138" s="74" t="str">
        <f t="shared" ca="1" si="203"/>
        <v/>
      </c>
      <c r="CS138" s="74" t="str">
        <f t="shared" ca="1" si="204"/>
        <v/>
      </c>
      <c r="CT138" s="74" t="str">
        <f t="shared" ca="1" si="205"/>
        <v/>
      </c>
      <c r="CU138" s="74" t="str">
        <f t="shared" ca="1" si="206"/>
        <v/>
      </c>
      <c r="CV138" s="74" t="str">
        <f t="shared" ca="1" si="207"/>
        <v/>
      </c>
      <c r="CW138" s="74" t="str">
        <f t="shared" ca="1" si="208"/>
        <v/>
      </c>
      <c r="CX138" s="74" t="str">
        <f t="shared" ca="1" si="209"/>
        <v/>
      </c>
      <c r="CY138" s="74" t="str">
        <f t="shared" ca="1" si="210"/>
        <v/>
      </c>
      <c r="CZ138" s="74" t="str">
        <f t="shared" ca="1" si="211"/>
        <v/>
      </c>
      <c r="DA138" s="74" t="str">
        <f t="shared" ca="1" si="212"/>
        <v/>
      </c>
      <c r="DB138" s="74" t="str">
        <f t="shared" ca="1" si="213"/>
        <v/>
      </c>
      <c r="DD138" s="74" t="str">
        <f t="shared" ca="1" si="214"/>
        <v/>
      </c>
      <c r="DE138" s="74" t="str">
        <f t="shared" ca="1" si="215"/>
        <v/>
      </c>
      <c r="DF138" s="74" t="str">
        <f t="shared" ca="1" si="216"/>
        <v/>
      </c>
      <c r="DG138" s="74" t="str">
        <f t="shared" ca="1" si="217"/>
        <v/>
      </c>
      <c r="DH138" s="74" t="str">
        <f t="shared" ca="1" si="218"/>
        <v/>
      </c>
      <c r="DI138" s="74" t="str">
        <f t="shared" ca="1" si="219"/>
        <v/>
      </c>
      <c r="DJ138" s="74" t="str">
        <f t="shared" ca="1" si="220"/>
        <v/>
      </c>
      <c r="DK138" s="74" t="str">
        <f t="shared" ca="1" si="221"/>
        <v/>
      </c>
      <c r="DL138" s="74" t="str">
        <f t="shared" ca="1" si="222"/>
        <v/>
      </c>
      <c r="DM138" s="74" t="str">
        <f t="shared" ca="1" si="223"/>
        <v/>
      </c>
      <c r="DN138" s="74" t="str">
        <f t="shared" ca="1" si="224"/>
        <v/>
      </c>
      <c r="DO138" s="74" t="str">
        <f t="shared" ca="1" si="225"/>
        <v/>
      </c>
      <c r="DQ138" s="74" t="str">
        <f t="shared" ca="1" si="226"/>
        <v/>
      </c>
      <c r="DS138" s="74" t="str">
        <f t="shared" ca="1" si="227"/>
        <v/>
      </c>
      <c r="DT138" s="74" t="str">
        <f t="shared" ca="1" si="228"/>
        <v/>
      </c>
      <c r="DV138" s="525" t="str">
        <f t="shared" ca="1" si="229"/>
        <v/>
      </c>
      <c r="DW138" s="74" t="str">
        <f t="shared" ca="1" si="230"/>
        <v/>
      </c>
      <c r="DX138" s="485" t="str">
        <f t="shared" ca="1" si="231"/>
        <v/>
      </c>
      <c r="DY138" s="74" t="str">
        <f t="shared" ca="1" si="232"/>
        <v/>
      </c>
      <c r="DZ138" s="74" t="str">
        <f t="shared" ca="1" si="233"/>
        <v/>
      </c>
      <c r="EA138" s="74" t="str">
        <f t="shared" ca="1" si="234"/>
        <v/>
      </c>
      <c r="EC138" s="74" t="str">
        <f t="shared" ca="1" si="235"/>
        <v/>
      </c>
      <c r="ED138" s="74" t="str">
        <f t="shared" ca="1" si="236"/>
        <v/>
      </c>
      <c r="EE138" s="74" t="str">
        <f t="shared" ca="1" si="237"/>
        <v/>
      </c>
      <c r="EG138" s="479" t="str">
        <f ca="1">IF(V138=1,"",IF(LOG入力!BH138&gt;0,0,IF(CG138="★",0,IF(R138=1,0,IF(N138=0,0,1)))))</f>
        <v/>
      </c>
      <c r="EH138" s="483" t="str">
        <f t="shared" ca="1" si="238"/>
        <v/>
      </c>
      <c r="EI138" s="483" t="str">
        <f t="shared" ca="1" si="239"/>
        <v/>
      </c>
      <c r="EJ138" s="483" t="str">
        <f t="shared" ca="1" si="240"/>
        <v/>
      </c>
      <c r="EL138" s="71">
        <f t="shared" ca="1" si="241"/>
        <v>0</v>
      </c>
      <c r="EM138" s="6">
        <f t="shared" ca="1" si="242"/>
        <v>0</v>
      </c>
      <c r="EN138" s="6" t="str">
        <f t="shared" ca="1" si="243"/>
        <v/>
      </c>
      <c r="EO138" s="6">
        <f ca="1">IF(LOG入力!BH138&gt;0,0,IF(EM138=0,0,(IF(COUNTIF($EN$19:EN138,EN138)=1,IF($FS$3="N",1,IF(EH138=1,1,0))))))</f>
        <v>0</v>
      </c>
      <c r="EP138" s="6" t="str">
        <f ca="1">IF(LOG入力!BH138&gt;0,"",IF(EO138=1,$X138,""))</f>
        <v/>
      </c>
      <c r="EQ138" s="6" t="str">
        <f ca="1">IF(LOG入力!BH138&gt;0,"",IF(EO138=1,$Y138,""))</f>
        <v/>
      </c>
      <c r="ER138" s="520" t="str">
        <f ca="1">IF(LOG入力!BH138&gt;0,"",IF(COUNTIF($EP$19:$EP138,EP138)=1,EP138,""))</f>
        <v/>
      </c>
      <c r="ES138" s="520">
        <f ca="1">IF(LOG入力!BH138&gt;0,0,IF((EL138=1),IF(($ER138=""),0,1),0))</f>
        <v>0</v>
      </c>
      <c r="ET138" s="520" t="str">
        <f ca="1">IF(LOG入力!BH138&gt;0,"",IF(COUNTIF($EQ$19:EQ138,EQ138)=1,EQ138,""))</f>
        <v/>
      </c>
      <c r="EU138" s="539">
        <f ca="1">IF(LOG入力!BH138&gt;0,0,IF((EL138=1),IF(($ET138=""),0,1),0))</f>
        <v>0</v>
      </c>
      <c r="EV138" s="71">
        <f t="shared" ca="1" si="244"/>
        <v>0</v>
      </c>
      <c r="EW138" s="6">
        <f t="shared" ca="1" si="245"/>
        <v>0</v>
      </c>
      <c r="EX138" s="6" t="str">
        <f t="shared" ca="1" si="246"/>
        <v/>
      </c>
      <c r="EY138" s="6">
        <f ca="1">IF(LOG入力!BH138&gt;0,0,IF(EW138=0,0,(IF(COUNTIF($EX$19:EX138,EX138)=1,IF($FS$3="N",1,IF(EH138=1,1,0))))))</f>
        <v>0</v>
      </c>
      <c r="EZ138" s="6" t="str">
        <f ca="1">IF(LOG入力!BH138&gt;0,"",IF(EY138=1,$X138,""))</f>
        <v/>
      </c>
      <c r="FA138" s="6" t="str">
        <f ca="1">IF(LOG入力!BH138&gt;0,"",IF(EY138=1,$Y138,""))</f>
        <v/>
      </c>
      <c r="FB138" s="6" t="str">
        <f ca="1">IF(LOG入力!BH138&gt;0,"",IF(COUNTIF($EZ$19:$EZ138,EZ138)=1,EZ138,""))</f>
        <v/>
      </c>
      <c r="FC138" s="6">
        <f ca="1">IF(LOG入力!BH138&gt;0,0,IF((EV138=1),IF(($FB138=""),0,1),0))</f>
        <v>0</v>
      </c>
      <c r="FD138" s="6" t="str">
        <f ca="1">IF(LOG入力!BH138&gt;0,"",IF(COUNTIF($FA$19:FA138,FA138)=1,FA138,""))</f>
        <v/>
      </c>
      <c r="FE138" s="72">
        <f ca="1">IF(LOG入力!BH138&gt;0,0,IF((EV138=1),IF(($FD138=""),0,1),0))</f>
        <v>0</v>
      </c>
      <c r="FF138" s="71">
        <f t="shared" ca="1" si="247"/>
        <v>0</v>
      </c>
      <c r="FG138" s="6">
        <f t="shared" ca="1" si="248"/>
        <v>0</v>
      </c>
      <c r="FH138" s="6" t="str">
        <f t="shared" ca="1" si="249"/>
        <v/>
      </c>
      <c r="FI138" s="6">
        <f ca="1">IF(LOG入力!BH138&gt;0,0,IF(FG138=0,0,(IF(COUNTIF($FH$19:FH138,FH138)=1,IF($FS$3="N",1,IF(EH138=1,1,0))))))</f>
        <v>0</v>
      </c>
      <c r="FJ138" s="6" t="str">
        <f ca="1">IF(LOG入力!BH138&gt;0,"",IF(FI138=1,$X138,""))</f>
        <v/>
      </c>
      <c r="FK138" s="6" t="str">
        <f ca="1">IF(LOG入力!BH138&gt;0,"",IF(FI138=1,$Y138,""))</f>
        <v/>
      </c>
      <c r="FL138" s="6" t="str">
        <f ca="1">IF(LOG入力!BH138&gt;0,"",IF(COUNTIF($FJ$19:$FJ138,FJ138)=1,FJ138,""))</f>
        <v/>
      </c>
      <c r="FM138" s="6">
        <f ca="1">IF(LOG入力!BH138&gt;0,0,IF((FF138=1),IF(($FL138=""),0,1),0))</f>
        <v>0</v>
      </c>
      <c r="FN138" s="6" t="str">
        <f ca="1">IF(LOG入力!BH138&gt;0,"",IF(COUNTIF($FK$19:FK138,FK138)=1,FK138,""))</f>
        <v/>
      </c>
      <c r="FO138" s="72">
        <f ca="1">IF(LOG入力!BH138&gt;0,0,IF((FF138=1),IF(($FN138=""),0,1),0))</f>
        <v>0</v>
      </c>
      <c r="FP138" s="71">
        <f t="shared" ca="1" si="250"/>
        <v>0</v>
      </c>
      <c r="FQ138" s="6">
        <f t="shared" ca="1" si="251"/>
        <v>0</v>
      </c>
      <c r="FR138" s="6" t="str">
        <f t="shared" ca="1" si="252"/>
        <v/>
      </c>
      <c r="FS138" s="6">
        <f ca="1">IF(LOG入力!BH138&gt;0,0,IF(FQ138=0,0,(IF(COUNTIF($FR$19:FR138,FR138)=1,IF($FS$3="N",1,IF(EH138=1,1,0))))))</f>
        <v>0</v>
      </c>
      <c r="FT138" s="6" t="str">
        <f ca="1">IF(LOG入力!BH138&gt;0,"",IF(FS138=1,$X138,""))</f>
        <v/>
      </c>
      <c r="FU138" s="6" t="str">
        <f ca="1">IF(LOG入力!BH138&gt;0,"",IF(FS138=1,$Y138,""))</f>
        <v/>
      </c>
      <c r="FV138" s="6" t="str">
        <f ca="1">IF(LOG入力!BH138&gt;0,"",IF(COUNTIF($FT$19:$FT138,FT138)=1,FT138,""))</f>
        <v/>
      </c>
      <c r="FW138" s="6">
        <f ca="1">IF(LOG入力!BH138&gt;0,0,IF((FP138=1),IF(($FV138=""),0,1),0))</f>
        <v>0</v>
      </c>
      <c r="FX138" s="6" t="str">
        <f ca="1">IF(LOG入力!BH138&gt;0,"",IF(COUNTIF($FU$19:FU138,FU138)=1,FU138,""))</f>
        <v/>
      </c>
      <c r="FY138" s="72">
        <f ca="1">IF(LOG入力!BH138&gt;0,0,IF((FP138=1),IF(($FX138=""),0,1),0))</f>
        <v>0</v>
      </c>
      <c r="FZ138" s="71">
        <f t="shared" ca="1" si="253"/>
        <v>0</v>
      </c>
      <c r="GA138" s="6">
        <f t="shared" ca="1" si="254"/>
        <v>0</v>
      </c>
      <c r="GB138" s="6" t="str">
        <f t="shared" ca="1" si="255"/>
        <v/>
      </c>
      <c r="GC138" s="6">
        <f ca="1">IF(LOG入力!BH138&gt;0,0,IF(GA138=0,0,(IF(COUNTIF($GB$19:GB138,GB138)=1,IF($FS$3="N",1,IF(EH138=1,1,0))))))</f>
        <v>0</v>
      </c>
      <c r="GD138" s="6" t="str">
        <f ca="1">IF(LOG入力!BH138&gt;0,"",IF(GC138=1,$X138,""))</f>
        <v/>
      </c>
      <c r="GE138" s="6" t="str">
        <f ca="1">IF(LOG入力!BH138&gt;0,"",IF(GC138=1,$Y138,""))</f>
        <v/>
      </c>
      <c r="GF138" s="6" t="str">
        <f ca="1">IF(LOG入力!BH138&gt;0,"",IF(COUNTIF($GD$19:$GD138,GD138)=1,GD138,""))</f>
        <v/>
      </c>
      <c r="GG138" s="6">
        <f ca="1">IF(LOG入力!BH138&gt;0,0,IF((FZ138=1),IF(($GF138=""),0,1),0))</f>
        <v>0</v>
      </c>
      <c r="GH138" s="6" t="str">
        <f ca="1">IF(LOG入力!BH138&gt;0,"",IF(COUNTIF($GE$19:GE138,GE138)=1,GE138,""))</f>
        <v/>
      </c>
      <c r="GI138" s="72">
        <f ca="1">IF(LOG入力!BH138&gt;0,0,IF((FZ138=1),IF(($GH138=""),0,1),0))</f>
        <v>0</v>
      </c>
      <c r="GK138" s="455" t="str">
        <f ca="1">IF(V138=1,"",IF(LEN(LOG入力!AS138)=0,"",LOG入力!AS138))</f>
        <v/>
      </c>
      <c r="GL138" s="378" t="str">
        <f t="shared" ca="1" si="256"/>
        <v/>
      </c>
      <c r="GM138" s="378" t="str">
        <f t="shared" ca="1" si="257"/>
        <v/>
      </c>
      <c r="GN138" s="74" t="str">
        <f t="shared" ca="1" si="258"/>
        <v/>
      </c>
      <c r="GO138" s="74" t="str">
        <f t="shared" ca="1" si="259"/>
        <v/>
      </c>
      <c r="GQ138" s="74" t="str">
        <f t="shared" ca="1" si="260"/>
        <v/>
      </c>
      <c r="GR138" s="74" t="str">
        <f t="shared" ca="1" si="261"/>
        <v/>
      </c>
      <c r="GS138" s="74" t="str">
        <f t="shared" ca="1" si="262"/>
        <v/>
      </c>
      <c r="GT138" s="74" t="str">
        <f t="shared" ca="1" si="263"/>
        <v/>
      </c>
      <c r="GU138" s="74" t="str">
        <f t="shared" ca="1" si="264"/>
        <v/>
      </c>
      <c r="GV138" s="74" t="str">
        <f t="shared" ca="1" si="265"/>
        <v/>
      </c>
      <c r="GX138" s="74" t="str">
        <f t="shared" ca="1" si="266"/>
        <v/>
      </c>
      <c r="GY138" s="74" t="str">
        <f t="shared" ca="1" si="267"/>
        <v/>
      </c>
      <c r="GZ138" s="74" t="str">
        <f ca="1">IF(V138=1,"",IF(LOG入力!BH138&gt;0,0,IF(GY138=0,0,IF((VALUE((TYPE(VALUE(J138)))))=16,0,IF(VALUE(J138)&lt;60,1,IF(VALUE(J138)&lt;100,0,IF(VALUE(J138)&lt;600,2,0)))))))</f>
        <v/>
      </c>
      <c r="HA138" s="74" t="str">
        <f t="shared" ca="1" si="268"/>
        <v/>
      </c>
      <c r="HB138" s="74" t="str">
        <f ca="1">IF(V138=1,"",IF(LOG入力!BH138&gt;0,0,IF(HA138=0,0,IF((VALUE((TYPE(VALUE(L138)))))=16,0,IF(VALUE(L138)&lt;60,1,IF(VALUE(L138)&lt;100,0,IF(VALUE(L138)&lt;600,2,0)))))))</f>
        <v/>
      </c>
      <c r="HD138" s="74" t="str">
        <f t="shared" ca="1" si="269"/>
        <v/>
      </c>
      <c r="HF138" s="74" t="str">
        <f t="shared" ca="1" si="270"/>
        <v/>
      </c>
      <c r="HG138" s="74" t="str">
        <f t="shared" ca="1" si="271"/>
        <v/>
      </c>
      <c r="HH138" s="74" t="str">
        <f t="shared" ca="1" si="272"/>
        <v/>
      </c>
      <c r="HI138" s="74" t="str">
        <f t="shared" ca="1" si="273"/>
        <v/>
      </c>
      <c r="HJ138" s="74" t="str">
        <f t="shared" ca="1" si="274"/>
        <v/>
      </c>
      <c r="HK138" s="74" t="str">
        <f t="shared" ca="1" si="275"/>
        <v/>
      </c>
      <c r="HL138" s="74" t="str">
        <f t="shared" ca="1" si="276"/>
        <v/>
      </c>
      <c r="HM138" s="74" t="str">
        <f t="shared" ca="1" si="277"/>
        <v/>
      </c>
      <c r="HN138" s="74" t="str">
        <f t="shared" ca="1" si="278"/>
        <v/>
      </c>
      <c r="HO138" s="529" t="str">
        <f t="shared" ca="1" si="279"/>
        <v/>
      </c>
      <c r="HP138" s="74" t="str">
        <f t="shared" ca="1" si="280"/>
        <v/>
      </c>
      <c r="HQ138" s="74" t="str">
        <f t="shared" ca="1" si="281"/>
        <v/>
      </c>
      <c r="HR138" s="74" t="str">
        <f t="shared" ca="1" si="282"/>
        <v/>
      </c>
      <c r="HS138" s="74" t="str">
        <f t="shared" ca="1" si="283"/>
        <v/>
      </c>
      <c r="HT138" s="74" t="str">
        <f ca="1">IF(V138=1,"",IF(LOG入力!BH138&gt;0,0,IF(DV138=1,0,IF(N138="0",0,IF(SUM(HD138:HS138)&gt;0,1,0)))))</f>
        <v/>
      </c>
    </row>
    <row r="139" spans="1:228" x14ac:dyDescent="0.15">
      <c r="A139" s="5"/>
      <c r="B139" s="560" t="str">
        <f t="shared" ca="1" si="142"/>
        <v/>
      </c>
      <c r="C139" s="562" t="str">
        <f ca="1">LOG入力!AP139</f>
        <v/>
      </c>
      <c r="D139" s="562" t="str">
        <f ca="1">LOG入力!AQ139</f>
        <v/>
      </c>
      <c r="E139" s="562" t="str">
        <f ca="1">LOG入力!AR139</f>
        <v/>
      </c>
      <c r="F139" s="563" t="str">
        <f t="shared" ca="1" si="143"/>
        <v/>
      </c>
      <c r="G139" s="582" t="str">
        <f ca="1">LOG入力!AT139</f>
        <v/>
      </c>
      <c r="H139" s="507" t="str">
        <f ca="1">LOG入力!AU139</f>
        <v/>
      </c>
      <c r="I139" s="507" t="str">
        <f ca="1">LOG入力!AV139</f>
        <v/>
      </c>
      <c r="J139" s="583" t="str">
        <f ca="1">LOG入力!AW139</f>
        <v/>
      </c>
      <c r="K139" s="584" t="str">
        <f ca="1">LOG入力!BJ139</f>
        <v/>
      </c>
      <c r="L139" s="583" t="str">
        <f ca="1">LOG入力!AY139</f>
        <v/>
      </c>
      <c r="M139" s="566" t="str">
        <f ca="1">LOG入力!BK139</f>
        <v/>
      </c>
      <c r="N139" s="567" t="str">
        <f ca="1">IF(V139=1,"",IF(LOG入力!AJ139=1,"1",LOG入力!BA139))</f>
        <v/>
      </c>
      <c r="O139" s="568" t="str">
        <f ca="1">IF(V139=1,"",IF(LEN(LOG入力!O139)=0,"",LOG入力!O139))</f>
        <v/>
      </c>
      <c r="P139" s="569" t="str">
        <f ca="1">IF(V139=1,"",IF($AA$4=1,"",IF(LOG入力!BG139=1,"",CONCATENATE($ER139,$FB139,$FL139,$FV139,$GF139))))</f>
        <v/>
      </c>
      <c r="Q139" s="569" t="str">
        <f ca="1">IF(V139=1,"",IF($AA$4=1,"",IF(LOG入力!BG139=1,"",CONCATENATE($ET139,$FD139,$FN139,$FX139,$GH139))))</f>
        <v/>
      </c>
      <c r="R139" s="292" t="str">
        <f ca="1">IF(V139=1,"",IF($AA$4=1,"",IF(LOG入力!BH139&gt;0,0,AA139)))</f>
        <v/>
      </c>
      <c r="S139" s="293" t="str">
        <f t="shared" ca="1" si="144"/>
        <v/>
      </c>
      <c r="T139" s="681"/>
      <c r="U139" s="38"/>
      <c r="V139" s="196">
        <f ca="1">LOG入力!AN139</f>
        <v>1</v>
      </c>
      <c r="W139" s="38"/>
      <c r="X139" s="516" t="str">
        <f t="shared" ca="1" si="145"/>
        <v/>
      </c>
      <c r="Y139" s="515" t="str">
        <f t="shared" ca="1" si="146"/>
        <v/>
      </c>
      <c r="Z139" s="518" t="str">
        <f t="shared" ca="1" si="147"/>
        <v/>
      </c>
      <c r="AA139" s="574" t="str">
        <f t="shared" ca="1" si="148"/>
        <v/>
      </c>
      <c r="AC139" s="6" t="str">
        <f t="shared" ca="1" si="149"/>
        <v/>
      </c>
      <c r="AD139" s="6" t="str">
        <f t="shared" ca="1" si="150"/>
        <v/>
      </c>
      <c r="AE139" s="6" t="str">
        <f t="shared" ca="1" si="151"/>
        <v/>
      </c>
      <c r="AF139" s="6" t="str">
        <f t="shared" ca="1" si="152"/>
        <v/>
      </c>
      <c r="AG139" s="6" t="str">
        <f t="shared" ca="1" si="153"/>
        <v/>
      </c>
      <c r="AH139" s="6" t="str">
        <f t="shared" ca="1" si="154"/>
        <v/>
      </c>
      <c r="AI139" s="6" t="str">
        <f t="shared" ca="1" si="155"/>
        <v/>
      </c>
      <c r="AJ139" s="6" t="str">
        <f t="shared" ca="1" si="156"/>
        <v/>
      </c>
      <c r="AK139" s="6" t="str">
        <f t="shared" ca="1" si="157"/>
        <v/>
      </c>
      <c r="AL139" s="6" t="str">
        <f t="shared" ca="1" si="158"/>
        <v/>
      </c>
      <c r="AM139" s="6" t="str">
        <f t="shared" ca="1" si="159"/>
        <v/>
      </c>
      <c r="AN139" s="6" t="str">
        <f t="shared" ca="1" si="160"/>
        <v/>
      </c>
      <c r="AO139" s="6" t="str">
        <f t="shared" ca="1" si="161"/>
        <v/>
      </c>
      <c r="AP139" s="6" t="str">
        <f t="shared" ca="1" si="162"/>
        <v/>
      </c>
      <c r="AQ139" s="6" t="str">
        <f t="shared" ca="1" si="163"/>
        <v/>
      </c>
      <c r="AR139" s="6" t="str">
        <f t="shared" ca="1" si="164"/>
        <v/>
      </c>
      <c r="AS139" s="6" t="str">
        <f t="shared" ca="1" si="165"/>
        <v/>
      </c>
      <c r="AT139" s="6" t="str">
        <f t="shared" ca="1" si="166"/>
        <v/>
      </c>
      <c r="AU139" s="6" t="str">
        <f t="shared" ca="1" si="167"/>
        <v/>
      </c>
      <c r="AV139" s="6" t="str">
        <f t="shared" ca="1" si="168"/>
        <v/>
      </c>
      <c r="AW139" s="6" t="str">
        <f t="shared" ca="1" si="169"/>
        <v/>
      </c>
      <c r="AY139" s="6" t="str">
        <f t="shared" ca="1" si="170"/>
        <v/>
      </c>
      <c r="AZ139" s="6" t="str">
        <f t="shared" ca="1" si="171"/>
        <v/>
      </c>
      <c r="BA139" s="6" t="str">
        <f t="shared" ca="1" si="172"/>
        <v/>
      </c>
      <c r="BB139" s="6" t="str">
        <f t="shared" ca="1" si="173"/>
        <v/>
      </c>
      <c r="BC139" s="6" t="str">
        <f t="shared" ca="1" si="174"/>
        <v/>
      </c>
      <c r="BD139" s="6" t="str">
        <f t="shared" ca="1" si="175"/>
        <v/>
      </c>
      <c r="BE139" s="6" t="str">
        <f t="shared" ca="1" si="176"/>
        <v/>
      </c>
      <c r="BF139" s="6" t="str">
        <f t="shared" ca="1" si="177"/>
        <v/>
      </c>
      <c r="BG139" s="6" t="str">
        <f t="shared" ca="1" si="178"/>
        <v/>
      </c>
      <c r="BH139" s="6" t="str">
        <f t="shared" ca="1" si="179"/>
        <v/>
      </c>
      <c r="BI139" s="6" t="str">
        <f t="shared" ca="1" si="180"/>
        <v/>
      </c>
      <c r="BJ139" s="6" t="str">
        <f t="shared" ca="1" si="181"/>
        <v/>
      </c>
      <c r="BK139" s="6" t="str">
        <f t="shared" ca="1" si="182"/>
        <v/>
      </c>
      <c r="BL139" s="6" t="str">
        <f t="shared" ca="1" si="183"/>
        <v/>
      </c>
      <c r="BM139" s="6" t="str">
        <f t="shared" ca="1" si="184"/>
        <v/>
      </c>
      <c r="BN139" s="6" t="str">
        <f t="shared" ca="1" si="185"/>
        <v/>
      </c>
      <c r="BO139" s="6" t="str">
        <f t="shared" ca="1" si="186"/>
        <v/>
      </c>
      <c r="BP139" s="6" t="str">
        <f t="shared" ca="1" si="187"/>
        <v/>
      </c>
      <c r="BQ139" s="6" t="str">
        <f t="shared" ca="1" si="188"/>
        <v/>
      </c>
      <c r="BR139" s="6" t="str">
        <f t="shared" ca="1" si="189"/>
        <v/>
      </c>
      <c r="BS139" s="6" t="str">
        <f t="shared" ca="1" si="190"/>
        <v/>
      </c>
      <c r="BU139" s="6" t="str">
        <f t="shared" ca="1" si="191"/>
        <v/>
      </c>
      <c r="BW139" s="515" t="str">
        <f t="shared" ca="1" si="192"/>
        <v/>
      </c>
      <c r="BX139" s="515">
        <f t="shared" ca="1" si="193"/>
        <v>0</v>
      </c>
      <c r="BY139" s="515" t="str">
        <f t="shared" ca="1" si="194"/>
        <v/>
      </c>
      <c r="CA139" s="6">
        <f t="shared" ca="1" si="195"/>
        <v>1</v>
      </c>
      <c r="CC139" s="523" t="str">
        <f t="shared" ca="1" si="196"/>
        <v/>
      </c>
      <c r="CE139" s="6" t="str">
        <f t="shared" ca="1" si="197"/>
        <v/>
      </c>
      <c r="CG139" s="524" t="str">
        <f ca="1">IF(V139=1,"",IF($AA$4=1,"",IF(LOG入力!BH139&gt;0,"",IF(N139=0,"",IF(HT139=0,"","★")))))</f>
        <v/>
      </c>
      <c r="CI139" s="74" t="str">
        <f t="shared" ca="1" si="198"/>
        <v/>
      </c>
      <c r="CK139" s="525" t="str">
        <f ca="1">IF(V139=1,"",IF(LOG入力!BH139&gt;0,1,0))</f>
        <v/>
      </c>
      <c r="CL139" s="74" t="str">
        <f t="shared" ca="1" si="199"/>
        <v/>
      </c>
      <c r="CN139" s="74" t="str">
        <f t="shared" ca="1" si="200"/>
        <v/>
      </c>
      <c r="CO139" s="74" t="str">
        <f t="shared" ca="1" si="201"/>
        <v/>
      </c>
      <c r="CQ139" s="74" t="str">
        <f t="shared" ca="1" si="202"/>
        <v/>
      </c>
      <c r="CR139" s="74" t="str">
        <f t="shared" ca="1" si="203"/>
        <v/>
      </c>
      <c r="CS139" s="74" t="str">
        <f t="shared" ca="1" si="204"/>
        <v/>
      </c>
      <c r="CT139" s="74" t="str">
        <f t="shared" ca="1" si="205"/>
        <v/>
      </c>
      <c r="CU139" s="74" t="str">
        <f t="shared" ca="1" si="206"/>
        <v/>
      </c>
      <c r="CV139" s="74" t="str">
        <f t="shared" ca="1" si="207"/>
        <v/>
      </c>
      <c r="CW139" s="74" t="str">
        <f t="shared" ca="1" si="208"/>
        <v/>
      </c>
      <c r="CX139" s="74" t="str">
        <f t="shared" ca="1" si="209"/>
        <v/>
      </c>
      <c r="CY139" s="74" t="str">
        <f t="shared" ca="1" si="210"/>
        <v/>
      </c>
      <c r="CZ139" s="74" t="str">
        <f t="shared" ca="1" si="211"/>
        <v/>
      </c>
      <c r="DA139" s="74" t="str">
        <f t="shared" ca="1" si="212"/>
        <v/>
      </c>
      <c r="DB139" s="74" t="str">
        <f t="shared" ca="1" si="213"/>
        <v/>
      </c>
      <c r="DD139" s="74" t="str">
        <f t="shared" ca="1" si="214"/>
        <v/>
      </c>
      <c r="DE139" s="74" t="str">
        <f t="shared" ca="1" si="215"/>
        <v/>
      </c>
      <c r="DF139" s="74" t="str">
        <f t="shared" ca="1" si="216"/>
        <v/>
      </c>
      <c r="DG139" s="74" t="str">
        <f t="shared" ca="1" si="217"/>
        <v/>
      </c>
      <c r="DH139" s="74" t="str">
        <f t="shared" ca="1" si="218"/>
        <v/>
      </c>
      <c r="DI139" s="74" t="str">
        <f t="shared" ca="1" si="219"/>
        <v/>
      </c>
      <c r="DJ139" s="74" t="str">
        <f t="shared" ca="1" si="220"/>
        <v/>
      </c>
      <c r="DK139" s="74" t="str">
        <f t="shared" ca="1" si="221"/>
        <v/>
      </c>
      <c r="DL139" s="74" t="str">
        <f t="shared" ca="1" si="222"/>
        <v/>
      </c>
      <c r="DM139" s="74" t="str">
        <f t="shared" ca="1" si="223"/>
        <v/>
      </c>
      <c r="DN139" s="74" t="str">
        <f t="shared" ca="1" si="224"/>
        <v/>
      </c>
      <c r="DO139" s="74" t="str">
        <f t="shared" ca="1" si="225"/>
        <v/>
      </c>
      <c r="DQ139" s="74" t="str">
        <f t="shared" ca="1" si="226"/>
        <v/>
      </c>
      <c r="DS139" s="74" t="str">
        <f t="shared" ca="1" si="227"/>
        <v/>
      </c>
      <c r="DT139" s="74" t="str">
        <f t="shared" ca="1" si="228"/>
        <v/>
      </c>
      <c r="DV139" s="525" t="str">
        <f t="shared" ca="1" si="229"/>
        <v/>
      </c>
      <c r="DW139" s="74" t="str">
        <f t="shared" ca="1" si="230"/>
        <v/>
      </c>
      <c r="DX139" s="485" t="str">
        <f t="shared" ca="1" si="231"/>
        <v/>
      </c>
      <c r="DY139" s="74" t="str">
        <f t="shared" ca="1" si="232"/>
        <v/>
      </c>
      <c r="DZ139" s="74" t="str">
        <f t="shared" ca="1" si="233"/>
        <v/>
      </c>
      <c r="EA139" s="74" t="str">
        <f t="shared" ca="1" si="234"/>
        <v/>
      </c>
      <c r="EC139" s="74" t="str">
        <f t="shared" ca="1" si="235"/>
        <v/>
      </c>
      <c r="ED139" s="74" t="str">
        <f t="shared" ca="1" si="236"/>
        <v/>
      </c>
      <c r="EE139" s="74" t="str">
        <f t="shared" ca="1" si="237"/>
        <v/>
      </c>
      <c r="EG139" s="479" t="str">
        <f ca="1">IF(V139=1,"",IF(LOG入力!BH139&gt;0,0,IF(CG139="★",0,IF(R139=1,0,IF(N139=0,0,1)))))</f>
        <v/>
      </c>
      <c r="EH139" s="483" t="str">
        <f t="shared" ca="1" si="238"/>
        <v/>
      </c>
      <c r="EI139" s="483" t="str">
        <f t="shared" ca="1" si="239"/>
        <v/>
      </c>
      <c r="EJ139" s="483" t="str">
        <f t="shared" ca="1" si="240"/>
        <v/>
      </c>
      <c r="EL139" s="71">
        <f t="shared" ca="1" si="241"/>
        <v>0</v>
      </c>
      <c r="EM139" s="6">
        <f t="shared" ca="1" si="242"/>
        <v>0</v>
      </c>
      <c r="EN139" s="6" t="str">
        <f t="shared" ca="1" si="243"/>
        <v/>
      </c>
      <c r="EO139" s="6">
        <f ca="1">IF(LOG入力!BH139&gt;0,0,IF(EM139=0,0,(IF(COUNTIF($EN$19:EN139,EN139)=1,IF($FS$3="N",1,IF(EH139=1,1,0))))))</f>
        <v>0</v>
      </c>
      <c r="EP139" s="6" t="str">
        <f ca="1">IF(LOG入力!BH139&gt;0,"",IF(EO139=1,$X139,""))</f>
        <v/>
      </c>
      <c r="EQ139" s="6" t="str">
        <f ca="1">IF(LOG入力!BH139&gt;0,"",IF(EO139=1,$Y139,""))</f>
        <v/>
      </c>
      <c r="ER139" s="520" t="str">
        <f ca="1">IF(LOG入力!BH139&gt;0,"",IF(COUNTIF($EP$19:$EP139,EP139)=1,EP139,""))</f>
        <v/>
      </c>
      <c r="ES139" s="520">
        <f ca="1">IF(LOG入力!BH139&gt;0,0,IF((EL139=1),IF(($ER139=""),0,1),0))</f>
        <v>0</v>
      </c>
      <c r="ET139" s="520" t="str">
        <f ca="1">IF(LOG入力!BH139&gt;0,"",IF(COUNTIF($EQ$19:EQ139,EQ139)=1,EQ139,""))</f>
        <v/>
      </c>
      <c r="EU139" s="539">
        <f ca="1">IF(LOG入力!BH139&gt;0,0,IF((EL139=1),IF(($ET139=""),0,1),0))</f>
        <v>0</v>
      </c>
      <c r="EV139" s="71">
        <f t="shared" ca="1" si="244"/>
        <v>0</v>
      </c>
      <c r="EW139" s="6">
        <f t="shared" ca="1" si="245"/>
        <v>0</v>
      </c>
      <c r="EX139" s="6" t="str">
        <f t="shared" ca="1" si="246"/>
        <v/>
      </c>
      <c r="EY139" s="6">
        <f ca="1">IF(LOG入力!BH139&gt;0,0,IF(EW139=0,0,(IF(COUNTIF($EX$19:EX139,EX139)=1,IF($FS$3="N",1,IF(EH139=1,1,0))))))</f>
        <v>0</v>
      </c>
      <c r="EZ139" s="6" t="str">
        <f ca="1">IF(LOG入力!BH139&gt;0,"",IF(EY139=1,$X139,""))</f>
        <v/>
      </c>
      <c r="FA139" s="6" t="str">
        <f ca="1">IF(LOG入力!BH139&gt;0,"",IF(EY139=1,$Y139,""))</f>
        <v/>
      </c>
      <c r="FB139" s="6" t="str">
        <f ca="1">IF(LOG入力!BH139&gt;0,"",IF(COUNTIF($EZ$19:$EZ139,EZ139)=1,EZ139,""))</f>
        <v/>
      </c>
      <c r="FC139" s="6">
        <f ca="1">IF(LOG入力!BH139&gt;0,0,IF((EV139=1),IF(($FB139=""),0,1),0))</f>
        <v>0</v>
      </c>
      <c r="FD139" s="6" t="str">
        <f ca="1">IF(LOG入力!BH139&gt;0,"",IF(COUNTIF($FA$19:FA139,FA139)=1,FA139,""))</f>
        <v/>
      </c>
      <c r="FE139" s="72">
        <f ca="1">IF(LOG入力!BH139&gt;0,0,IF((EV139=1),IF(($FD139=""),0,1),0))</f>
        <v>0</v>
      </c>
      <c r="FF139" s="71">
        <f t="shared" ca="1" si="247"/>
        <v>0</v>
      </c>
      <c r="FG139" s="6">
        <f t="shared" ca="1" si="248"/>
        <v>0</v>
      </c>
      <c r="FH139" s="6" t="str">
        <f t="shared" ca="1" si="249"/>
        <v/>
      </c>
      <c r="FI139" s="6">
        <f ca="1">IF(LOG入力!BH139&gt;0,0,IF(FG139=0,0,(IF(COUNTIF($FH$19:FH139,FH139)=1,IF($FS$3="N",1,IF(EH139=1,1,0))))))</f>
        <v>0</v>
      </c>
      <c r="FJ139" s="6" t="str">
        <f ca="1">IF(LOG入力!BH139&gt;0,"",IF(FI139=1,$X139,""))</f>
        <v/>
      </c>
      <c r="FK139" s="6" t="str">
        <f ca="1">IF(LOG入力!BH139&gt;0,"",IF(FI139=1,$Y139,""))</f>
        <v/>
      </c>
      <c r="FL139" s="6" t="str">
        <f ca="1">IF(LOG入力!BH139&gt;0,"",IF(COUNTIF($FJ$19:$FJ139,FJ139)=1,FJ139,""))</f>
        <v/>
      </c>
      <c r="FM139" s="6">
        <f ca="1">IF(LOG入力!BH139&gt;0,0,IF((FF139=1),IF(($FL139=""),0,1),0))</f>
        <v>0</v>
      </c>
      <c r="FN139" s="6" t="str">
        <f ca="1">IF(LOG入力!BH139&gt;0,"",IF(COUNTIF($FK$19:FK139,FK139)=1,FK139,""))</f>
        <v/>
      </c>
      <c r="FO139" s="72">
        <f ca="1">IF(LOG入力!BH139&gt;0,0,IF((FF139=1),IF(($FN139=""),0,1),0))</f>
        <v>0</v>
      </c>
      <c r="FP139" s="71">
        <f t="shared" ca="1" si="250"/>
        <v>0</v>
      </c>
      <c r="FQ139" s="6">
        <f t="shared" ca="1" si="251"/>
        <v>0</v>
      </c>
      <c r="FR139" s="6" t="str">
        <f t="shared" ca="1" si="252"/>
        <v/>
      </c>
      <c r="FS139" s="6">
        <f ca="1">IF(LOG入力!BH139&gt;0,0,IF(FQ139=0,0,(IF(COUNTIF($FR$19:FR139,FR139)=1,IF($FS$3="N",1,IF(EH139=1,1,0))))))</f>
        <v>0</v>
      </c>
      <c r="FT139" s="6" t="str">
        <f ca="1">IF(LOG入力!BH139&gt;0,"",IF(FS139=1,$X139,""))</f>
        <v/>
      </c>
      <c r="FU139" s="6" t="str">
        <f ca="1">IF(LOG入力!BH139&gt;0,"",IF(FS139=1,$Y139,""))</f>
        <v/>
      </c>
      <c r="FV139" s="6" t="str">
        <f ca="1">IF(LOG入力!BH139&gt;0,"",IF(COUNTIF($FT$19:$FT139,FT139)=1,FT139,""))</f>
        <v/>
      </c>
      <c r="FW139" s="6">
        <f ca="1">IF(LOG入力!BH139&gt;0,0,IF((FP139=1),IF(($FV139=""),0,1),0))</f>
        <v>0</v>
      </c>
      <c r="FX139" s="6" t="str">
        <f ca="1">IF(LOG入力!BH139&gt;0,"",IF(COUNTIF($FU$19:FU139,FU139)=1,FU139,""))</f>
        <v/>
      </c>
      <c r="FY139" s="72">
        <f ca="1">IF(LOG入力!BH139&gt;0,0,IF((FP139=1),IF(($FX139=""),0,1),0))</f>
        <v>0</v>
      </c>
      <c r="FZ139" s="71">
        <f t="shared" ca="1" si="253"/>
        <v>0</v>
      </c>
      <c r="GA139" s="6">
        <f t="shared" ca="1" si="254"/>
        <v>0</v>
      </c>
      <c r="GB139" s="6" t="str">
        <f t="shared" ca="1" si="255"/>
        <v/>
      </c>
      <c r="GC139" s="6">
        <f ca="1">IF(LOG入力!BH139&gt;0,0,IF(GA139=0,0,(IF(COUNTIF($GB$19:GB139,GB139)=1,IF($FS$3="N",1,IF(EH139=1,1,0))))))</f>
        <v>0</v>
      </c>
      <c r="GD139" s="6" t="str">
        <f ca="1">IF(LOG入力!BH139&gt;0,"",IF(GC139=1,$X139,""))</f>
        <v/>
      </c>
      <c r="GE139" s="6" t="str">
        <f ca="1">IF(LOG入力!BH139&gt;0,"",IF(GC139=1,$Y139,""))</f>
        <v/>
      </c>
      <c r="GF139" s="6" t="str">
        <f ca="1">IF(LOG入力!BH139&gt;0,"",IF(COUNTIF($GD$19:$GD139,GD139)=1,GD139,""))</f>
        <v/>
      </c>
      <c r="GG139" s="6">
        <f ca="1">IF(LOG入力!BH139&gt;0,0,IF((FZ139=1),IF(($GF139=""),0,1),0))</f>
        <v>0</v>
      </c>
      <c r="GH139" s="6" t="str">
        <f ca="1">IF(LOG入力!BH139&gt;0,"",IF(COUNTIF($GE$19:GE139,GE139)=1,GE139,""))</f>
        <v/>
      </c>
      <c r="GI139" s="72">
        <f ca="1">IF(LOG入力!BH139&gt;0,0,IF((FZ139=1),IF(($GH139=""),0,1),0))</f>
        <v>0</v>
      </c>
      <c r="GK139" s="455" t="str">
        <f ca="1">IF(V139=1,"",IF(LEN(LOG入力!AS139)=0,"",LOG入力!AS139))</f>
        <v/>
      </c>
      <c r="GL139" s="378" t="str">
        <f t="shared" ca="1" si="256"/>
        <v/>
      </c>
      <c r="GM139" s="378" t="str">
        <f t="shared" ca="1" si="257"/>
        <v/>
      </c>
      <c r="GN139" s="74" t="str">
        <f t="shared" ca="1" si="258"/>
        <v/>
      </c>
      <c r="GO139" s="74" t="str">
        <f t="shared" ca="1" si="259"/>
        <v/>
      </c>
      <c r="GQ139" s="74" t="str">
        <f t="shared" ca="1" si="260"/>
        <v/>
      </c>
      <c r="GR139" s="74" t="str">
        <f t="shared" ca="1" si="261"/>
        <v/>
      </c>
      <c r="GS139" s="74" t="str">
        <f t="shared" ca="1" si="262"/>
        <v/>
      </c>
      <c r="GT139" s="74" t="str">
        <f t="shared" ca="1" si="263"/>
        <v/>
      </c>
      <c r="GU139" s="74" t="str">
        <f t="shared" ca="1" si="264"/>
        <v/>
      </c>
      <c r="GV139" s="74" t="str">
        <f t="shared" ca="1" si="265"/>
        <v/>
      </c>
      <c r="GX139" s="74" t="str">
        <f t="shared" ca="1" si="266"/>
        <v/>
      </c>
      <c r="GY139" s="74" t="str">
        <f t="shared" ca="1" si="267"/>
        <v/>
      </c>
      <c r="GZ139" s="74" t="str">
        <f ca="1">IF(V139=1,"",IF(LOG入力!BH139&gt;0,0,IF(GY139=0,0,IF((VALUE((TYPE(VALUE(J139)))))=16,0,IF(VALUE(J139)&lt;60,1,IF(VALUE(J139)&lt;100,0,IF(VALUE(J139)&lt;600,2,0)))))))</f>
        <v/>
      </c>
      <c r="HA139" s="74" t="str">
        <f t="shared" ca="1" si="268"/>
        <v/>
      </c>
      <c r="HB139" s="74" t="str">
        <f ca="1">IF(V139=1,"",IF(LOG入力!BH139&gt;0,0,IF(HA139=0,0,IF((VALUE((TYPE(VALUE(L139)))))=16,0,IF(VALUE(L139)&lt;60,1,IF(VALUE(L139)&lt;100,0,IF(VALUE(L139)&lt;600,2,0)))))))</f>
        <v/>
      </c>
      <c r="HD139" s="74" t="str">
        <f t="shared" ca="1" si="269"/>
        <v/>
      </c>
      <c r="HF139" s="74" t="str">
        <f t="shared" ca="1" si="270"/>
        <v/>
      </c>
      <c r="HG139" s="74" t="str">
        <f t="shared" ca="1" si="271"/>
        <v/>
      </c>
      <c r="HH139" s="74" t="str">
        <f t="shared" ca="1" si="272"/>
        <v/>
      </c>
      <c r="HI139" s="74" t="str">
        <f t="shared" ca="1" si="273"/>
        <v/>
      </c>
      <c r="HJ139" s="74" t="str">
        <f t="shared" ca="1" si="274"/>
        <v/>
      </c>
      <c r="HK139" s="74" t="str">
        <f t="shared" ca="1" si="275"/>
        <v/>
      </c>
      <c r="HL139" s="74" t="str">
        <f t="shared" ca="1" si="276"/>
        <v/>
      </c>
      <c r="HM139" s="74" t="str">
        <f t="shared" ca="1" si="277"/>
        <v/>
      </c>
      <c r="HN139" s="74" t="str">
        <f t="shared" ca="1" si="278"/>
        <v/>
      </c>
      <c r="HO139" s="529" t="str">
        <f t="shared" ca="1" si="279"/>
        <v/>
      </c>
      <c r="HP139" s="74" t="str">
        <f t="shared" ca="1" si="280"/>
        <v/>
      </c>
      <c r="HQ139" s="74" t="str">
        <f t="shared" ca="1" si="281"/>
        <v/>
      </c>
      <c r="HR139" s="74" t="str">
        <f t="shared" ca="1" si="282"/>
        <v/>
      </c>
      <c r="HS139" s="74" t="str">
        <f t="shared" ca="1" si="283"/>
        <v/>
      </c>
      <c r="HT139" s="74" t="str">
        <f ca="1">IF(V139=1,"",IF(LOG入力!BH139&gt;0,0,IF(DV139=1,0,IF(N139="0",0,IF(SUM(HD139:HS139)&gt;0,1,0)))))</f>
        <v/>
      </c>
    </row>
    <row r="140" spans="1:228" x14ac:dyDescent="0.15">
      <c r="A140" s="5"/>
      <c r="B140" s="532" t="str">
        <f t="shared" ca="1" si="142"/>
        <v/>
      </c>
      <c r="C140" s="534" t="str">
        <f ca="1">LOG入力!AP140</f>
        <v/>
      </c>
      <c r="D140" s="534" t="str">
        <f ca="1">LOG入力!AQ140</f>
        <v/>
      </c>
      <c r="E140" s="534" t="str">
        <f ca="1">LOG入力!AR140</f>
        <v/>
      </c>
      <c r="F140" s="535" t="str">
        <f t="shared" ca="1" si="143"/>
        <v/>
      </c>
      <c r="G140" s="585" t="str">
        <f ca="1">LOG入力!AT140</f>
        <v/>
      </c>
      <c r="H140" s="542" t="str">
        <f ca="1">LOG入力!AU140</f>
        <v/>
      </c>
      <c r="I140" s="542" t="str">
        <f ca="1">LOG入力!AV140</f>
        <v/>
      </c>
      <c r="J140" s="577" t="str">
        <f ca="1">LOG入力!AW140</f>
        <v/>
      </c>
      <c r="K140" s="578" t="str">
        <f ca="1">LOG入力!BJ140</f>
        <v/>
      </c>
      <c r="L140" s="577" t="str">
        <f ca="1">LOG入力!AY140</f>
        <v/>
      </c>
      <c r="M140" s="545" t="str">
        <f ca="1">LOG入力!BK140</f>
        <v/>
      </c>
      <c r="N140" s="512" t="str">
        <f ca="1">IF(V140=1,"",IF(LOG入力!AJ140=1,"1",LOG入力!BA140))</f>
        <v/>
      </c>
      <c r="O140" s="538" t="str">
        <f ca="1">IF(V140=1,"",IF(LEN(LOG入力!O140)=0,"",LOG入力!O140))</f>
        <v/>
      </c>
      <c r="P140" s="291" t="str">
        <f ca="1">IF(V140=1,"",IF($AA$4=1,"",IF(LOG入力!BG140=1,"",CONCATENATE($ER140,$FB140,$FL140,$FV140,$GF140))))</f>
        <v/>
      </c>
      <c r="Q140" s="291" t="str">
        <f ca="1">IF(V140=1,"",IF($AA$4=1,"",IF(LOG入力!BG140=1,"",CONCATENATE($ET140,$FD140,$FN140,$FX140,$GH140))))</f>
        <v/>
      </c>
      <c r="R140" s="573" t="str">
        <f ca="1">IF(V140=1,"",IF($AA$4=1,"",IF(LOG入力!BH140&gt;0,0,AA140)))</f>
        <v/>
      </c>
      <c r="S140" s="293" t="str">
        <f t="shared" ca="1" si="144"/>
        <v/>
      </c>
      <c r="T140" s="681"/>
      <c r="U140" s="38"/>
      <c r="V140" s="196">
        <f ca="1">LOG入力!AN140</f>
        <v>1</v>
      </c>
      <c r="W140" s="38"/>
      <c r="X140" s="516" t="str">
        <f t="shared" ca="1" si="145"/>
        <v/>
      </c>
      <c r="Y140" s="515" t="str">
        <f t="shared" ca="1" si="146"/>
        <v/>
      </c>
      <c r="Z140" s="518" t="str">
        <f t="shared" ca="1" si="147"/>
        <v/>
      </c>
      <c r="AA140" s="574" t="str">
        <f t="shared" ca="1" si="148"/>
        <v/>
      </c>
      <c r="AC140" s="6" t="str">
        <f t="shared" ca="1" si="149"/>
        <v/>
      </c>
      <c r="AD140" s="6" t="str">
        <f t="shared" ca="1" si="150"/>
        <v/>
      </c>
      <c r="AE140" s="6" t="str">
        <f t="shared" ca="1" si="151"/>
        <v/>
      </c>
      <c r="AF140" s="6" t="str">
        <f t="shared" ca="1" si="152"/>
        <v/>
      </c>
      <c r="AG140" s="6" t="str">
        <f t="shared" ca="1" si="153"/>
        <v/>
      </c>
      <c r="AH140" s="6" t="str">
        <f t="shared" ca="1" si="154"/>
        <v/>
      </c>
      <c r="AI140" s="6" t="str">
        <f t="shared" ca="1" si="155"/>
        <v/>
      </c>
      <c r="AJ140" s="6" t="str">
        <f t="shared" ca="1" si="156"/>
        <v/>
      </c>
      <c r="AK140" s="6" t="str">
        <f t="shared" ca="1" si="157"/>
        <v/>
      </c>
      <c r="AL140" s="6" t="str">
        <f t="shared" ca="1" si="158"/>
        <v/>
      </c>
      <c r="AM140" s="6" t="str">
        <f t="shared" ca="1" si="159"/>
        <v/>
      </c>
      <c r="AN140" s="6" t="str">
        <f t="shared" ca="1" si="160"/>
        <v/>
      </c>
      <c r="AO140" s="6" t="str">
        <f t="shared" ca="1" si="161"/>
        <v/>
      </c>
      <c r="AP140" s="6" t="str">
        <f t="shared" ca="1" si="162"/>
        <v/>
      </c>
      <c r="AQ140" s="6" t="str">
        <f t="shared" ca="1" si="163"/>
        <v/>
      </c>
      <c r="AR140" s="6" t="str">
        <f t="shared" ca="1" si="164"/>
        <v/>
      </c>
      <c r="AS140" s="6" t="str">
        <f t="shared" ca="1" si="165"/>
        <v/>
      </c>
      <c r="AT140" s="6" t="str">
        <f t="shared" ca="1" si="166"/>
        <v/>
      </c>
      <c r="AU140" s="6" t="str">
        <f t="shared" ca="1" si="167"/>
        <v/>
      </c>
      <c r="AV140" s="6" t="str">
        <f t="shared" ca="1" si="168"/>
        <v/>
      </c>
      <c r="AW140" s="6" t="str">
        <f t="shared" ca="1" si="169"/>
        <v/>
      </c>
      <c r="AY140" s="6" t="str">
        <f t="shared" ca="1" si="170"/>
        <v/>
      </c>
      <c r="AZ140" s="6" t="str">
        <f t="shared" ca="1" si="171"/>
        <v/>
      </c>
      <c r="BA140" s="6" t="str">
        <f t="shared" ca="1" si="172"/>
        <v/>
      </c>
      <c r="BB140" s="6" t="str">
        <f t="shared" ca="1" si="173"/>
        <v/>
      </c>
      <c r="BC140" s="6" t="str">
        <f t="shared" ca="1" si="174"/>
        <v/>
      </c>
      <c r="BD140" s="6" t="str">
        <f t="shared" ca="1" si="175"/>
        <v/>
      </c>
      <c r="BE140" s="6" t="str">
        <f t="shared" ca="1" si="176"/>
        <v/>
      </c>
      <c r="BF140" s="6" t="str">
        <f t="shared" ca="1" si="177"/>
        <v/>
      </c>
      <c r="BG140" s="6" t="str">
        <f t="shared" ca="1" si="178"/>
        <v/>
      </c>
      <c r="BH140" s="6" t="str">
        <f t="shared" ca="1" si="179"/>
        <v/>
      </c>
      <c r="BI140" s="6" t="str">
        <f t="shared" ca="1" si="180"/>
        <v/>
      </c>
      <c r="BJ140" s="6" t="str">
        <f t="shared" ca="1" si="181"/>
        <v/>
      </c>
      <c r="BK140" s="6" t="str">
        <f t="shared" ca="1" si="182"/>
        <v/>
      </c>
      <c r="BL140" s="6" t="str">
        <f t="shared" ca="1" si="183"/>
        <v/>
      </c>
      <c r="BM140" s="6" t="str">
        <f t="shared" ca="1" si="184"/>
        <v/>
      </c>
      <c r="BN140" s="6" t="str">
        <f t="shared" ca="1" si="185"/>
        <v/>
      </c>
      <c r="BO140" s="6" t="str">
        <f t="shared" ca="1" si="186"/>
        <v/>
      </c>
      <c r="BP140" s="6" t="str">
        <f t="shared" ca="1" si="187"/>
        <v/>
      </c>
      <c r="BQ140" s="6" t="str">
        <f t="shared" ca="1" si="188"/>
        <v/>
      </c>
      <c r="BR140" s="6" t="str">
        <f t="shared" ca="1" si="189"/>
        <v/>
      </c>
      <c r="BS140" s="6" t="str">
        <f t="shared" ca="1" si="190"/>
        <v/>
      </c>
      <c r="BU140" s="6" t="str">
        <f t="shared" ca="1" si="191"/>
        <v/>
      </c>
      <c r="BW140" s="515" t="str">
        <f t="shared" ca="1" si="192"/>
        <v/>
      </c>
      <c r="BX140" s="515">
        <f t="shared" ca="1" si="193"/>
        <v>0</v>
      </c>
      <c r="BY140" s="515" t="str">
        <f t="shared" ca="1" si="194"/>
        <v/>
      </c>
      <c r="CA140" s="6">
        <f t="shared" ca="1" si="195"/>
        <v>1</v>
      </c>
      <c r="CC140" s="523" t="str">
        <f t="shared" ca="1" si="196"/>
        <v/>
      </c>
      <c r="CE140" s="6" t="str">
        <f t="shared" ca="1" si="197"/>
        <v/>
      </c>
      <c r="CG140" s="524" t="str">
        <f ca="1">IF(V140=1,"",IF($AA$4=1,"",IF(LOG入力!BH140&gt;0,"",IF(N140=0,"",IF(HT140=0,"","★")))))</f>
        <v/>
      </c>
      <c r="CI140" s="74" t="str">
        <f t="shared" ca="1" si="198"/>
        <v/>
      </c>
      <c r="CK140" s="525" t="str">
        <f ca="1">IF(V140=1,"",IF(LOG入力!BH140&gt;0,1,0))</f>
        <v/>
      </c>
      <c r="CL140" s="74" t="str">
        <f t="shared" ca="1" si="199"/>
        <v/>
      </c>
      <c r="CN140" s="74" t="str">
        <f t="shared" ca="1" si="200"/>
        <v/>
      </c>
      <c r="CO140" s="74" t="str">
        <f t="shared" ca="1" si="201"/>
        <v/>
      </c>
      <c r="CQ140" s="74" t="str">
        <f t="shared" ca="1" si="202"/>
        <v/>
      </c>
      <c r="CR140" s="74" t="str">
        <f t="shared" ca="1" si="203"/>
        <v/>
      </c>
      <c r="CS140" s="74" t="str">
        <f t="shared" ca="1" si="204"/>
        <v/>
      </c>
      <c r="CT140" s="74" t="str">
        <f t="shared" ca="1" si="205"/>
        <v/>
      </c>
      <c r="CU140" s="74" t="str">
        <f t="shared" ca="1" si="206"/>
        <v/>
      </c>
      <c r="CV140" s="74" t="str">
        <f t="shared" ca="1" si="207"/>
        <v/>
      </c>
      <c r="CW140" s="74" t="str">
        <f t="shared" ca="1" si="208"/>
        <v/>
      </c>
      <c r="CX140" s="74" t="str">
        <f t="shared" ca="1" si="209"/>
        <v/>
      </c>
      <c r="CY140" s="74" t="str">
        <f t="shared" ca="1" si="210"/>
        <v/>
      </c>
      <c r="CZ140" s="74" t="str">
        <f t="shared" ca="1" si="211"/>
        <v/>
      </c>
      <c r="DA140" s="74" t="str">
        <f t="shared" ca="1" si="212"/>
        <v/>
      </c>
      <c r="DB140" s="74" t="str">
        <f t="shared" ca="1" si="213"/>
        <v/>
      </c>
      <c r="DD140" s="74" t="str">
        <f t="shared" ca="1" si="214"/>
        <v/>
      </c>
      <c r="DE140" s="74" t="str">
        <f t="shared" ca="1" si="215"/>
        <v/>
      </c>
      <c r="DF140" s="74" t="str">
        <f t="shared" ca="1" si="216"/>
        <v/>
      </c>
      <c r="DG140" s="74" t="str">
        <f t="shared" ca="1" si="217"/>
        <v/>
      </c>
      <c r="DH140" s="74" t="str">
        <f t="shared" ca="1" si="218"/>
        <v/>
      </c>
      <c r="DI140" s="74" t="str">
        <f t="shared" ca="1" si="219"/>
        <v/>
      </c>
      <c r="DJ140" s="74" t="str">
        <f t="shared" ca="1" si="220"/>
        <v/>
      </c>
      <c r="DK140" s="74" t="str">
        <f t="shared" ca="1" si="221"/>
        <v/>
      </c>
      <c r="DL140" s="74" t="str">
        <f t="shared" ca="1" si="222"/>
        <v/>
      </c>
      <c r="DM140" s="74" t="str">
        <f t="shared" ca="1" si="223"/>
        <v/>
      </c>
      <c r="DN140" s="74" t="str">
        <f t="shared" ca="1" si="224"/>
        <v/>
      </c>
      <c r="DO140" s="74" t="str">
        <f t="shared" ca="1" si="225"/>
        <v/>
      </c>
      <c r="DQ140" s="74" t="str">
        <f t="shared" ca="1" si="226"/>
        <v/>
      </c>
      <c r="DS140" s="74" t="str">
        <f t="shared" ca="1" si="227"/>
        <v/>
      </c>
      <c r="DT140" s="74" t="str">
        <f t="shared" ca="1" si="228"/>
        <v/>
      </c>
      <c r="DV140" s="525" t="str">
        <f t="shared" ca="1" si="229"/>
        <v/>
      </c>
      <c r="DW140" s="74" t="str">
        <f t="shared" ca="1" si="230"/>
        <v/>
      </c>
      <c r="DX140" s="485" t="str">
        <f t="shared" ca="1" si="231"/>
        <v/>
      </c>
      <c r="DY140" s="74" t="str">
        <f t="shared" ca="1" si="232"/>
        <v/>
      </c>
      <c r="DZ140" s="74" t="str">
        <f t="shared" ca="1" si="233"/>
        <v/>
      </c>
      <c r="EA140" s="74" t="str">
        <f t="shared" ca="1" si="234"/>
        <v/>
      </c>
      <c r="EC140" s="74" t="str">
        <f t="shared" ca="1" si="235"/>
        <v/>
      </c>
      <c r="ED140" s="74" t="str">
        <f t="shared" ca="1" si="236"/>
        <v/>
      </c>
      <c r="EE140" s="74" t="str">
        <f t="shared" ca="1" si="237"/>
        <v/>
      </c>
      <c r="EG140" s="479" t="str">
        <f ca="1">IF(V140=1,"",IF(LOG入力!BH140&gt;0,0,IF(CG140="★",0,IF(R140=1,0,IF(N140=0,0,1)))))</f>
        <v/>
      </c>
      <c r="EH140" s="483" t="str">
        <f t="shared" ca="1" si="238"/>
        <v/>
      </c>
      <c r="EI140" s="483" t="str">
        <f t="shared" ca="1" si="239"/>
        <v/>
      </c>
      <c r="EJ140" s="483" t="str">
        <f t="shared" ca="1" si="240"/>
        <v/>
      </c>
      <c r="EL140" s="71">
        <f t="shared" ca="1" si="241"/>
        <v>0</v>
      </c>
      <c r="EM140" s="6">
        <f t="shared" ca="1" si="242"/>
        <v>0</v>
      </c>
      <c r="EN140" s="6" t="str">
        <f t="shared" ca="1" si="243"/>
        <v/>
      </c>
      <c r="EO140" s="6">
        <f ca="1">IF(LOG入力!BH140&gt;0,0,IF(EM140=0,0,(IF(COUNTIF($EN$19:EN140,EN140)=1,IF($FS$3="N",1,IF(EH140=1,1,0))))))</f>
        <v>0</v>
      </c>
      <c r="EP140" s="6" t="str">
        <f ca="1">IF(LOG入力!BH140&gt;0,"",IF(EO140=1,$X140,""))</f>
        <v/>
      </c>
      <c r="EQ140" s="6" t="str">
        <f ca="1">IF(LOG入力!BH140&gt;0,"",IF(EO140=1,$Y140,""))</f>
        <v/>
      </c>
      <c r="ER140" s="520" t="str">
        <f ca="1">IF(LOG入力!BH140&gt;0,"",IF(COUNTIF($EP$19:$EP140,EP140)=1,EP140,""))</f>
        <v/>
      </c>
      <c r="ES140" s="520">
        <f ca="1">IF(LOG入力!BH140&gt;0,0,IF((EL140=1),IF(($ER140=""),0,1),0))</f>
        <v>0</v>
      </c>
      <c r="ET140" s="520" t="str">
        <f ca="1">IF(LOG入力!BH140&gt;0,"",IF(COUNTIF($EQ$19:EQ140,EQ140)=1,EQ140,""))</f>
        <v/>
      </c>
      <c r="EU140" s="539">
        <f ca="1">IF(LOG入力!BH140&gt;0,0,IF((EL140=1),IF(($ET140=""),0,1),0))</f>
        <v>0</v>
      </c>
      <c r="EV140" s="71">
        <f t="shared" ca="1" si="244"/>
        <v>0</v>
      </c>
      <c r="EW140" s="6">
        <f t="shared" ca="1" si="245"/>
        <v>0</v>
      </c>
      <c r="EX140" s="6" t="str">
        <f t="shared" ca="1" si="246"/>
        <v/>
      </c>
      <c r="EY140" s="6">
        <f ca="1">IF(LOG入力!BH140&gt;0,0,IF(EW140=0,0,(IF(COUNTIF($EX$19:EX140,EX140)=1,IF($FS$3="N",1,IF(EH140=1,1,0))))))</f>
        <v>0</v>
      </c>
      <c r="EZ140" s="6" t="str">
        <f ca="1">IF(LOG入力!BH140&gt;0,"",IF(EY140=1,$X140,""))</f>
        <v/>
      </c>
      <c r="FA140" s="6" t="str">
        <f ca="1">IF(LOG入力!BH140&gt;0,"",IF(EY140=1,$Y140,""))</f>
        <v/>
      </c>
      <c r="FB140" s="6" t="str">
        <f ca="1">IF(LOG入力!BH140&gt;0,"",IF(COUNTIF($EZ$19:$EZ140,EZ140)=1,EZ140,""))</f>
        <v/>
      </c>
      <c r="FC140" s="6">
        <f ca="1">IF(LOG入力!BH140&gt;0,0,IF((EV140=1),IF(($FB140=""),0,1),0))</f>
        <v>0</v>
      </c>
      <c r="FD140" s="6" t="str">
        <f ca="1">IF(LOG入力!BH140&gt;0,"",IF(COUNTIF($FA$19:FA140,FA140)=1,FA140,""))</f>
        <v/>
      </c>
      <c r="FE140" s="72">
        <f ca="1">IF(LOG入力!BH140&gt;0,0,IF((EV140=1),IF(($FD140=""),0,1),0))</f>
        <v>0</v>
      </c>
      <c r="FF140" s="71">
        <f t="shared" ca="1" si="247"/>
        <v>0</v>
      </c>
      <c r="FG140" s="6">
        <f t="shared" ca="1" si="248"/>
        <v>0</v>
      </c>
      <c r="FH140" s="6" t="str">
        <f t="shared" ca="1" si="249"/>
        <v/>
      </c>
      <c r="FI140" s="6">
        <f ca="1">IF(LOG入力!BH140&gt;0,0,IF(FG140=0,0,(IF(COUNTIF($FH$19:FH140,FH140)=1,IF($FS$3="N",1,IF(EH140=1,1,0))))))</f>
        <v>0</v>
      </c>
      <c r="FJ140" s="6" t="str">
        <f ca="1">IF(LOG入力!BH140&gt;0,"",IF(FI140=1,$X140,""))</f>
        <v/>
      </c>
      <c r="FK140" s="6" t="str">
        <f ca="1">IF(LOG入力!BH140&gt;0,"",IF(FI140=1,$Y140,""))</f>
        <v/>
      </c>
      <c r="FL140" s="6" t="str">
        <f ca="1">IF(LOG入力!BH140&gt;0,"",IF(COUNTIF($FJ$19:$FJ140,FJ140)=1,FJ140,""))</f>
        <v/>
      </c>
      <c r="FM140" s="6">
        <f ca="1">IF(LOG入力!BH140&gt;0,0,IF((FF140=1),IF(($FL140=""),0,1),0))</f>
        <v>0</v>
      </c>
      <c r="FN140" s="6" t="str">
        <f ca="1">IF(LOG入力!BH140&gt;0,"",IF(COUNTIF($FK$19:FK140,FK140)=1,FK140,""))</f>
        <v/>
      </c>
      <c r="FO140" s="72">
        <f ca="1">IF(LOG入力!BH140&gt;0,0,IF((FF140=1),IF(($FN140=""),0,1),0))</f>
        <v>0</v>
      </c>
      <c r="FP140" s="71">
        <f t="shared" ca="1" si="250"/>
        <v>0</v>
      </c>
      <c r="FQ140" s="6">
        <f t="shared" ca="1" si="251"/>
        <v>0</v>
      </c>
      <c r="FR140" s="6" t="str">
        <f t="shared" ca="1" si="252"/>
        <v/>
      </c>
      <c r="FS140" s="6">
        <f ca="1">IF(LOG入力!BH140&gt;0,0,IF(FQ140=0,0,(IF(COUNTIF($FR$19:FR140,FR140)=1,IF($FS$3="N",1,IF(EH140=1,1,0))))))</f>
        <v>0</v>
      </c>
      <c r="FT140" s="6" t="str">
        <f ca="1">IF(LOG入力!BH140&gt;0,"",IF(FS140=1,$X140,""))</f>
        <v/>
      </c>
      <c r="FU140" s="6" t="str">
        <f ca="1">IF(LOG入力!BH140&gt;0,"",IF(FS140=1,$Y140,""))</f>
        <v/>
      </c>
      <c r="FV140" s="6" t="str">
        <f ca="1">IF(LOG入力!BH140&gt;0,"",IF(COUNTIF($FT$19:$FT140,FT140)=1,FT140,""))</f>
        <v/>
      </c>
      <c r="FW140" s="6">
        <f ca="1">IF(LOG入力!BH140&gt;0,0,IF((FP140=1),IF(($FV140=""),0,1),0))</f>
        <v>0</v>
      </c>
      <c r="FX140" s="6" t="str">
        <f ca="1">IF(LOG入力!BH140&gt;0,"",IF(COUNTIF($FU$19:FU140,FU140)=1,FU140,""))</f>
        <v/>
      </c>
      <c r="FY140" s="72">
        <f ca="1">IF(LOG入力!BH140&gt;0,0,IF((FP140=1),IF(($FX140=""),0,1),0))</f>
        <v>0</v>
      </c>
      <c r="FZ140" s="71">
        <f t="shared" ca="1" si="253"/>
        <v>0</v>
      </c>
      <c r="GA140" s="6">
        <f t="shared" ca="1" si="254"/>
        <v>0</v>
      </c>
      <c r="GB140" s="6" t="str">
        <f t="shared" ca="1" si="255"/>
        <v/>
      </c>
      <c r="GC140" s="6">
        <f ca="1">IF(LOG入力!BH140&gt;0,0,IF(GA140=0,0,(IF(COUNTIF($GB$19:GB140,GB140)=1,IF($FS$3="N",1,IF(EH140=1,1,0))))))</f>
        <v>0</v>
      </c>
      <c r="GD140" s="6" t="str">
        <f ca="1">IF(LOG入力!BH140&gt;0,"",IF(GC140=1,$X140,""))</f>
        <v/>
      </c>
      <c r="GE140" s="6" t="str">
        <f ca="1">IF(LOG入力!BH140&gt;0,"",IF(GC140=1,$Y140,""))</f>
        <v/>
      </c>
      <c r="GF140" s="6" t="str">
        <f ca="1">IF(LOG入力!BH140&gt;0,"",IF(COUNTIF($GD$19:$GD140,GD140)=1,GD140,""))</f>
        <v/>
      </c>
      <c r="GG140" s="6">
        <f ca="1">IF(LOG入力!BH140&gt;0,0,IF((FZ140=1),IF(($GF140=""),0,1),0))</f>
        <v>0</v>
      </c>
      <c r="GH140" s="6" t="str">
        <f ca="1">IF(LOG入力!BH140&gt;0,"",IF(COUNTIF($GE$19:GE140,GE140)=1,GE140,""))</f>
        <v/>
      </c>
      <c r="GI140" s="72">
        <f ca="1">IF(LOG入力!BH140&gt;0,0,IF((FZ140=1),IF(($GH140=""),0,1),0))</f>
        <v>0</v>
      </c>
      <c r="GK140" s="455" t="str">
        <f ca="1">IF(V140=1,"",IF(LEN(LOG入力!AS140)=0,"",LOG入力!AS140))</f>
        <v/>
      </c>
      <c r="GL140" s="378" t="str">
        <f t="shared" ca="1" si="256"/>
        <v/>
      </c>
      <c r="GM140" s="378" t="str">
        <f t="shared" ca="1" si="257"/>
        <v/>
      </c>
      <c r="GN140" s="74" t="str">
        <f t="shared" ca="1" si="258"/>
        <v/>
      </c>
      <c r="GO140" s="74" t="str">
        <f t="shared" ca="1" si="259"/>
        <v/>
      </c>
      <c r="GQ140" s="74" t="str">
        <f t="shared" ca="1" si="260"/>
        <v/>
      </c>
      <c r="GR140" s="74" t="str">
        <f t="shared" ca="1" si="261"/>
        <v/>
      </c>
      <c r="GS140" s="74" t="str">
        <f t="shared" ca="1" si="262"/>
        <v/>
      </c>
      <c r="GT140" s="74" t="str">
        <f t="shared" ca="1" si="263"/>
        <v/>
      </c>
      <c r="GU140" s="74" t="str">
        <f t="shared" ca="1" si="264"/>
        <v/>
      </c>
      <c r="GV140" s="74" t="str">
        <f t="shared" ca="1" si="265"/>
        <v/>
      </c>
      <c r="GX140" s="74" t="str">
        <f t="shared" ca="1" si="266"/>
        <v/>
      </c>
      <c r="GY140" s="74" t="str">
        <f t="shared" ca="1" si="267"/>
        <v/>
      </c>
      <c r="GZ140" s="74" t="str">
        <f ca="1">IF(V140=1,"",IF(LOG入力!BH140&gt;0,0,IF(GY140=0,0,IF((VALUE((TYPE(VALUE(J140)))))=16,0,IF(VALUE(J140)&lt;60,1,IF(VALUE(J140)&lt;100,0,IF(VALUE(J140)&lt;600,2,0)))))))</f>
        <v/>
      </c>
      <c r="HA140" s="74" t="str">
        <f t="shared" ca="1" si="268"/>
        <v/>
      </c>
      <c r="HB140" s="74" t="str">
        <f ca="1">IF(V140=1,"",IF(LOG入力!BH140&gt;0,0,IF(HA140=0,0,IF((VALUE((TYPE(VALUE(L140)))))=16,0,IF(VALUE(L140)&lt;60,1,IF(VALUE(L140)&lt;100,0,IF(VALUE(L140)&lt;600,2,0)))))))</f>
        <v/>
      </c>
      <c r="HD140" s="74" t="str">
        <f t="shared" ca="1" si="269"/>
        <v/>
      </c>
      <c r="HF140" s="74" t="str">
        <f t="shared" ca="1" si="270"/>
        <v/>
      </c>
      <c r="HG140" s="74" t="str">
        <f t="shared" ca="1" si="271"/>
        <v/>
      </c>
      <c r="HH140" s="74" t="str">
        <f t="shared" ca="1" si="272"/>
        <v/>
      </c>
      <c r="HI140" s="74" t="str">
        <f t="shared" ca="1" si="273"/>
        <v/>
      </c>
      <c r="HJ140" s="74" t="str">
        <f t="shared" ca="1" si="274"/>
        <v/>
      </c>
      <c r="HK140" s="74" t="str">
        <f t="shared" ca="1" si="275"/>
        <v/>
      </c>
      <c r="HL140" s="74" t="str">
        <f t="shared" ca="1" si="276"/>
        <v/>
      </c>
      <c r="HM140" s="74" t="str">
        <f t="shared" ca="1" si="277"/>
        <v/>
      </c>
      <c r="HN140" s="74" t="str">
        <f t="shared" ca="1" si="278"/>
        <v/>
      </c>
      <c r="HO140" s="529" t="str">
        <f t="shared" ca="1" si="279"/>
        <v/>
      </c>
      <c r="HP140" s="74" t="str">
        <f t="shared" ca="1" si="280"/>
        <v/>
      </c>
      <c r="HQ140" s="74" t="str">
        <f t="shared" ca="1" si="281"/>
        <v/>
      </c>
      <c r="HR140" s="74" t="str">
        <f t="shared" ca="1" si="282"/>
        <v/>
      </c>
      <c r="HS140" s="74" t="str">
        <f t="shared" ca="1" si="283"/>
        <v/>
      </c>
      <c r="HT140" s="74" t="str">
        <f ca="1">IF(V140=1,"",IF(LOG入力!BH140&gt;0,0,IF(DV140=1,0,IF(N140="0",0,IF(SUM(HD140:HS140)&gt;0,1,0)))))</f>
        <v/>
      </c>
    </row>
    <row r="141" spans="1:228" x14ac:dyDescent="0.15">
      <c r="A141" s="5"/>
      <c r="B141" s="532" t="str">
        <f t="shared" ca="1" si="142"/>
        <v/>
      </c>
      <c r="C141" s="534" t="str">
        <f ca="1">LOG入力!AP141</f>
        <v/>
      </c>
      <c r="D141" s="534" t="str">
        <f ca="1">LOG入力!AQ141</f>
        <v/>
      </c>
      <c r="E141" s="534" t="str">
        <f ca="1">LOG入力!AR141</f>
        <v/>
      </c>
      <c r="F141" s="535" t="str">
        <f t="shared" ca="1" si="143"/>
        <v/>
      </c>
      <c r="G141" s="585" t="str">
        <f ca="1">LOG入力!AT141</f>
        <v/>
      </c>
      <c r="H141" s="542" t="str">
        <f ca="1">LOG入力!AU141</f>
        <v/>
      </c>
      <c r="I141" s="542" t="str">
        <f ca="1">LOG入力!AV141</f>
        <v/>
      </c>
      <c r="J141" s="577" t="str">
        <f ca="1">LOG入力!AW141</f>
        <v/>
      </c>
      <c r="K141" s="578" t="str">
        <f ca="1">LOG入力!BJ141</f>
        <v/>
      </c>
      <c r="L141" s="577" t="str">
        <f ca="1">LOG入力!AY141</f>
        <v/>
      </c>
      <c r="M141" s="545" t="str">
        <f ca="1">LOG入力!BK141</f>
        <v/>
      </c>
      <c r="N141" s="512" t="str">
        <f ca="1">IF(V141=1,"",IF(LOG入力!AJ141=1,"1",LOG入力!BA141))</f>
        <v/>
      </c>
      <c r="O141" s="538" t="str">
        <f ca="1">IF(V141=1,"",IF(LEN(LOG入力!O141)=0,"",LOG入力!O141))</f>
        <v/>
      </c>
      <c r="P141" s="291" t="str">
        <f ca="1">IF(V141=1,"",IF($AA$4=1,"",IF(LOG入力!BG141=1,"",CONCATENATE($ER141,$FB141,$FL141,$FV141,$GF141))))</f>
        <v/>
      </c>
      <c r="Q141" s="291" t="str">
        <f ca="1">IF(V141=1,"",IF($AA$4=1,"",IF(LOG入力!BG141=1,"",CONCATENATE($ET141,$FD141,$FN141,$FX141,$GH141))))</f>
        <v/>
      </c>
      <c r="R141" s="573" t="str">
        <f ca="1">IF(V141=1,"",IF($AA$4=1,"",IF(LOG入力!BH141&gt;0,0,AA141)))</f>
        <v/>
      </c>
      <c r="S141" s="293" t="str">
        <f t="shared" ca="1" si="144"/>
        <v/>
      </c>
      <c r="T141" s="681"/>
      <c r="U141" s="38"/>
      <c r="V141" s="196">
        <f ca="1">LOG入力!AN141</f>
        <v>1</v>
      </c>
      <c r="W141" s="38"/>
      <c r="X141" s="516" t="str">
        <f t="shared" ca="1" si="145"/>
        <v/>
      </c>
      <c r="Y141" s="515" t="str">
        <f t="shared" ca="1" si="146"/>
        <v/>
      </c>
      <c r="Z141" s="518" t="str">
        <f t="shared" ca="1" si="147"/>
        <v/>
      </c>
      <c r="AA141" s="574" t="str">
        <f t="shared" ca="1" si="148"/>
        <v/>
      </c>
      <c r="AC141" s="6" t="str">
        <f t="shared" ca="1" si="149"/>
        <v/>
      </c>
      <c r="AD141" s="6" t="str">
        <f t="shared" ca="1" si="150"/>
        <v/>
      </c>
      <c r="AE141" s="6" t="str">
        <f t="shared" ca="1" si="151"/>
        <v/>
      </c>
      <c r="AF141" s="6" t="str">
        <f t="shared" ca="1" si="152"/>
        <v/>
      </c>
      <c r="AG141" s="6" t="str">
        <f t="shared" ca="1" si="153"/>
        <v/>
      </c>
      <c r="AH141" s="6" t="str">
        <f t="shared" ca="1" si="154"/>
        <v/>
      </c>
      <c r="AI141" s="6" t="str">
        <f t="shared" ca="1" si="155"/>
        <v/>
      </c>
      <c r="AJ141" s="6" t="str">
        <f t="shared" ca="1" si="156"/>
        <v/>
      </c>
      <c r="AK141" s="6" t="str">
        <f t="shared" ca="1" si="157"/>
        <v/>
      </c>
      <c r="AL141" s="6" t="str">
        <f t="shared" ca="1" si="158"/>
        <v/>
      </c>
      <c r="AM141" s="6" t="str">
        <f t="shared" ca="1" si="159"/>
        <v/>
      </c>
      <c r="AN141" s="6" t="str">
        <f t="shared" ca="1" si="160"/>
        <v/>
      </c>
      <c r="AO141" s="6" t="str">
        <f t="shared" ca="1" si="161"/>
        <v/>
      </c>
      <c r="AP141" s="6" t="str">
        <f t="shared" ca="1" si="162"/>
        <v/>
      </c>
      <c r="AQ141" s="6" t="str">
        <f t="shared" ca="1" si="163"/>
        <v/>
      </c>
      <c r="AR141" s="6" t="str">
        <f t="shared" ca="1" si="164"/>
        <v/>
      </c>
      <c r="AS141" s="6" t="str">
        <f t="shared" ca="1" si="165"/>
        <v/>
      </c>
      <c r="AT141" s="6" t="str">
        <f t="shared" ca="1" si="166"/>
        <v/>
      </c>
      <c r="AU141" s="6" t="str">
        <f t="shared" ca="1" si="167"/>
        <v/>
      </c>
      <c r="AV141" s="6" t="str">
        <f t="shared" ca="1" si="168"/>
        <v/>
      </c>
      <c r="AW141" s="6" t="str">
        <f t="shared" ca="1" si="169"/>
        <v/>
      </c>
      <c r="AY141" s="6" t="str">
        <f t="shared" ca="1" si="170"/>
        <v/>
      </c>
      <c r="AZ141" s="6" t="str">
        <f t="shared" ca="1" si="171"/>
        <v/>
      </c>
      <c r="BA141" s="6" t="str">
        <f t="shared" ca="1" si="172"/>
        <v/>
      </c>
      <c r="BB141" s="6" t="str">
        <f t="shared" ca="1" si="173"/>
        <v/>
      </c>
      <c r="BC141" s="6" t="str">
        <f t="shared" ca="1" si="174"/>
        <v/>
      </c>
      <c r="BD141" s="6" t="str">
        <f t="shared" ca="1" si="175"/>
        <v/>
      </c>
      <c r="BE141" s="6" t="str">
        <f t="shared" ca="1" si="176"/>
        <v/>
      </c>
      <c r="BF141" s="6" t="str">
        <f t="shared" ca="1" si="177"/>
        <v/>
      </c>
      <c r="BG141" s="6" t="str">
        <f t="shared" ca="1" si="178"/>
        <v/>
      </c>
      <c r="BH141" s="6" t="str">
        <f t="shared" ca="1" si="179"/>
        <v/>
      </c>
      <c r="BI141" s="6" t="str">
        <f t="shared" ca="1" si="180"/>
        <v/>
      </c>
      <c r="BJ141" s="6" t="str">
        <f t="shared" ca="1" si="181"/>
        <v/>
      </c>
      <c r="BK141" s="6" t="str">
        <f t="shared" ca="1" si="182"/>
        <v/>
      </c>
      <c r="BL141" s="6" t="str">
        <f t="shared" ca="1" si="183"/>
        <v/>
      </c>
      <c r="BM141" s="6" t="str">
        <f t="shared" ca="1" si="184"/>
        <v/>
      </c>
      <c r="BN141" s="6" t="str">
        <f t="shared" ca="1" si="185"/>
        <v/>
      </c>
      <c r="BO141" s="6" t="str">
        <f t="shared" ca="1" si="186"/>
        <v/>
      </c>
      <c r="BP141" s="6" t="str">
        <f t="shared" ca="1" si="187"/>
        <v/>
      </c>
      <c r="BQ141" s="6" t="str">
        <f t="shared" ca="1" si="188"/>
        <v/>
      </c>
      <c r="BR141" s="6" t="str">
        <f t="shared" ca="1" si="189"/>
        <v/>
      </c>
      <c r="BS141" s="6" t="str">
        <f t="shared" ca="1" si="190"/>
        <v/>
      </c>
      <c r="BU141" s="6" t="str">
        <f t="shared" ca="1" si="191"/>
        <v/>
      </c>
      <c r="BW141" s="515" t="str">
        <f t="shared" ca="1" si="192"/>
        <v/>
      </c>
      <c r="BX141" s="515">
        <f t="shared" ca="1" si="193"/>
        <v>0</v>
      </c>
      <c r="BY141" s="515" t="str">
        <f t="shared" ca="1" si="194"/>
        <v/>
      </c>
      <c r="CA141" s="6">
        <f t="shared" ca="1" si="195"/>
        <v>1</v>
      </c>
      <c r="CC141" s="523" t="str">
        <f t="shared" ca="1" si="196"/>
        <v/>
      </c>
      <c r="CE141" s="6" t="str">
        <f t="shared" ca="1" si="197"/>
        <v/>
      </c>
      <c r="CG141" s="524" t="str">
        <f ca="1">IF(V141=1,"",IF($AA$4=1,"",IF(LOG入力!BH141&gt;0,"",IF(N141=0,"",IF(HT141=0,"","★")))))</f>
        <v/>
      </c>
      <c r="CI141" s="74" t="str">
        <f t="shared" ca="1" si="198"/>
        <v/>
      </c>
      <c r="CK141" s="525" t="str">
        <f ca="1">IF(V141=1,"",IF(LOG入力!BH141&gt;0,1,0))</f>
        <v/>
      </c>
      <c r="CL141" s="74" t="str">
        <f t="shared" ca="1" si="199"/>
        <v/>
      </c>
      <c r="CN141" s="74" t="str">
        <f t="shared" ca="1" si="200"/>
        <v/>
      </c>
      <c r="CO141" s="74" t="str">
        <f t="shared" ca="1" si="201"/>
        <v/>
      </c>
      <c r="CQ141" s="74" t="str">
        <f t="shared" ca="1" si="202"/>
        <v/>
      </c>
      <c r="CR141" s="74" t="str">
        <f t="shared" ca="1" si="203"/>
        <v/>
      </c>
      <c r="CS141" s="74" t="str">
        <f t="shared" ca="1" si="204"/>
        <v/>
      </c>
      <c r="CT141" s="74" t="str">
        <f t="shared" ca="1" si="205"/>
        <v/>
      </c>
      <c r="CU141" s="74" t="str">
        <f t="shared" ca="1" si="206"/>
        <v/>
      </c>
      <c r="CV141" s="74" t="str">
        <f t="shared" ca="1" si="207"/>
        <v/>
      </c>
      <c r="CW141" s="74" t="str">
        <f t="shared" ca="1" si="208"/>
        <v/>
      </c>
      <c r="CX141" s="74" t="str">
        <f t="shared" ca="1" si="209"/>
        <v/>
      </c>
      <c r="CY141" s="74" t="str">
        <f t="shared" ca="1" si="210"/>
        <v/>
      </c>
      <c r="CZ141" s="74" t="str">
        <f t="shared" ca="1" si="211"/>
        <v/>
      </c>
      <c r="DA141" s="74" t="str">
        <f t="shared" ca="1" si="212"/>
        <v/>
      </c>
      <c r="DB141" s="74" t="str">
        <f t="shared" ca="1" si="213"/>
        <v/>
      </c>
      <c r="DD141" s="74" t="str">
        <f t="shared" ca="1" si="214"/>
        <v/>
      </c>
      <c r="DE141" s="74" t="str">
        <f t="shared" ca="1" si="215"/>
        <v/>
      </c>
      <c r="DF141" s="74" t="str">
        <f t="shared" ca="1" si="216"/>
        <v/>
      </c>
      <c r="DG141" s="74" t="str">
        <f t="shared" ca="1" si="217"/>
        <v/>
      </c>
      <c r="DH141" s="74" t="str">
        <f t="shared" ca="1" si="218"/>
        <v/>
      </c>
      <c r="DI141" s="74" t="str">
        <f t="shared" ca="1" si="219"/>
        <v/>
      </c>
      <c r="DJ141" s="74" t="str">
        <f t="shared" ca="1" si="220"/>
        <v/>
      </c>
      <c r="DK141" s="74" t="str">
        <f t="shared" ca="1" si="221"/>
        <v/>
      </c>
      <c r="DL141" s="74" t="str">
        <f t="shared" ca="1" si="222"/>
        <v/>
      </c>
      <c r="DM141" s="74" t="str">
        <f t="shared" ca="1" si="223"/>
        <v/>
      </c>
      <c r="DN141" s="74" t="str">
        <f t="shared" ca="1" si="224"/>
        <v/>
      </c>
      <c r="DO141" s="74" t="str">
        <f t="shared" ca="1" si="225"/>
        <v/>
      </c>
      <c r="DQ141" s="74" t="str">
        <f t="shared" ca="1" si="226"/>
        <v/>
      </c>
      <c r="DS141" s="74" t="str">
        <f t="shared" ca="1" si="227"/>
        <v/>
      </c>
      <c r="DT141" s="74" t="str">
        <f t="shared" ca="1" si="228"/>
        <v/>
      </c>
      <c r="DV141" s="525" t="str">
        <f t="shared" ca="1" si="229"/>
        <v/>
      </c>
      <c r="DW141" s="74" t="str">
        <f t="shared" ca="1" si="230"/>
        <v/>
      </c>
      <c r="DX141" s="485" t="str">
        <f t="shared" ca="1" si="231"/>
        <v/>
      </c>
      <c r="DY141" s="74" t="str">
        <f t="shared" ca="1" si="232"/>
        <v/>
      </c>
      <c r="DZ141" s="74" t="str">
        <f t="shared" ca="1" si="233"/>
        <v/>
      </c>
      <c r="EA141" s="74" t="str">
        <f t="shared" ca="1" si="234"/>
        <v/>
      </c>
      <c r="EC141" s="74" t="str">
        <f t="shared" ca="1" si="235"/>
        <v/>
      </c>
      <c r="ED141" s="74" t="str">
        <f t="shared" ca="1" si="236"/>
        <v/>
      </c>
      <c r="EE141" s="74" t="str">
        <f t="shared" ca="1" si="237"/>
        <v/>
      </c>
      <c r="EG141" s="479" t="str">
        <f ca="1">IF(V141=1,"",IF(LOG入力!BH141&gt;0,0,IF(CG141="★",0,IF(R141=1,0,IF(N141=0,0,1)))))</f>
        <v/>
      </c>
      <c r="EH141" s="483" t="str">
        <f t="shared" ca="1" si="238"/>
        <v/>
      </c>
      <c r="EI141" s="483" t="str">
        <f t="shared" ca="1" si="239"/>
        <v/>
      </c>
      <c r="EJ141" s="483" t="str">
        <f t="shared" ca="1" si="240"/>
        <v/>
      </c>
      <c r="EL141" s="71">
        <f t="shared" ca="1" si="241"/>
        <v>0</v>
      </c>
      <c r="EM141" s="6">
        <f t="shared" ca="1" si="242"/>
        <v>0</v>
      </c>
      <c r="EN141" s="6" t="str">
        <f t="shared" ca="1" si="243"/>
        <v/>
      </c>
      <c r="EO141" s="6">
        <f ca="1">IF(LOG入力!BH141&gt;0,0,IF(EM141=0,0,(IF(COUNTIF($EN$19:EN141,EN141)=1,IF($FS$3="N",1,IF(EH141=1,1,0))))))</f>
        <v>0</v>
      </c>
      <c r="EP141" s="6" t="str">
        <f ca="1">IF(LOG入力!BH141&gt;0,"",IF(EO141=1,$X141,""))</f>
        <v/>
      </c>
      <c r="EQ141" s="6" t="str">
        <f ca="1">IF(LOG入力!BH141&gt;0,"",IF(EO141=1,$Y141,""))</f>
        <v/>
      </c>
      <c r="ER141" s="520" t="str">
        <f ca="1">IF(LOG入力!BH141&gt;0,"",IF(COUNTIF($EP$19:$EP141,EP141)=1,EP141,""))</f>
        <v/>
      </c>
      <c r="ES141" s="520">
        <f ca="1">IF(LOG入力!BH141&gt;0,0,IF((EL141=1),IF(($ER141=""),0,1),0))</f>
        <v>0</v>
      </c>
      <c r="ET141" s="520" t="str">
        <f ca="1">IF(LOG入力!BH141&gt;0,"",IF(COUNTIF($EQ$19:EQ141,EQ141)=1,EQ141,""))</f>
        <v/>
      </c>
      <c r="EU141" s="539">
        <f ca="1">IF(LOG入力!BH141&gt;0,0,IF((EL141=1),IF(($ET141=""),0,1),0))</f>
        <v>0</v>
      </c>
      <c r="EV141" s="71">
        <f t="shared" ca="1" si="244"/>
        <v>0</v>
      </c>
      <c r="EW141" s="6">
        <f t="shared" ca="1" si="245"/>
        <v>0</v>
      </c>
      <c r="EX141" s="6" t="str">
        <f t="shared" ca="1" si="246"/>
        <v/>
      </c>
      <c r="EY141" s="6">
        <f ca="1">IF(LOG入力!BH141&gt;0,0,IF(EW141=0,0,(IF(COUNTIF($EX$19:EX141,EX141)=1,IF($FS$3="N",1,IF(EH141=1,1,0))))))</f>
        <v>0</v>
      </c>
      <c r="EZ141" s="6" t="str">
        <f ca="1">IF(LOG入力!BH141&gt;0,"",IF(EY141=1,$X141,""))</f>
        <v/>
      </c>
      <c r="FA141" s="6" t="str">
        <f ca="1">IF(LOG入力!BH141&gt;0,"",IF(EY141=1,$Y141,""))</f>
        <v/>
      </c>
      <c r="FB141" s="6" t="str">
        <f ca="1">IF(LOG入力!BH141&gt;0,"",IF(COUNTIF($EZ$19:$EZ141,EZ141)=1,EZ141,""))</f>
        <v/>
      </c>
      <c r="FC141" s="6">
        <f ca="1">IF(LOG入力!BH141&gt;0,0,IF((EV141=1),IF(($FB141=""),0,1),0))</f>
        <v>0</v>
      </c>
      <c r="FD141" s="6" t="str">
        <f ca="1">IF(LOG入力!BH141&gt;0,"",IF(COUNTIF($FA$19:FA141,FA141)=1,FA141,""))</f>
        <v/>
      </c>
      <c r="FE141" s="72">
        <f ca="1">IF(LOG入力!BH141&gt;0,0,IF((EV141=1),IF(($FD141=""),0,1),0))</f>
        <v>0</v>
      </c>
      <c r="FF141" s="71">
        <f t="shared" ca="1" si="247"/>
        <v>0</v>
      </c>
      <c r="FG141" s="6">
        <f t="shared" ca="1" si="248"/>
        <v>0</v>
      </c>
      <c r="FH141" s="6" t="str">
        <f t="shared" ca="1" si="249"/>
        <v/>
      </c>
      <c r="FI141" s="6">
        <f ca="1">IF(LOG入力!BH141&gt;0,0,IF(FG141=0,0,(IF(COUNTIF($FH$19:FH141,FH141)=1,IF($FS$3="N",1,IF(EH141=1,1,0))))))</f>
        <v>0</v>
      </c>
      <c r="FJ141" s="6" t="str">
        <f ca="1">IF(LOG入力!BH141&gt;0,"",IF(FI141=1,$X141,""))</f>
        <v/>
      </c>
      <c r="FK141" s="6" t="str">
        <f ca="1">IF(LOG入力!BH141&gt;0,"",IF(FI141=1,$Y141,""))</f>
        <v/>
      </c>
      <c r="FL141" s="6" t="str">
        <f ca="1">IF(LOG入力!BH141&gt;0,"",IF(COUNTIF($FJ$19:$FJ141,FJ141)=1,FJ141,""))</f>
        <v/>
      </c>
      <c r="FM141" s="6">
        <f ca="1">IF(LOG入力!BH141&gt;0,0,IF((FF141=1),IF(($FL141=""),0,1),0))</f>
        <v>0</v>
      </c>
      <c r="FN141" s="6" t="str">
        <f ca="1">IF(LOG入力!BH141&gt;0,"",IF(COUNTIF($FK$19:FK141,FK141)=1,FK141,""))</f>
        <v/>
      </c>
      <c r="FO141" s="72">
        <f ca="1">IF(LOG入力!BH141&gt;0,0,IF((FF141=1),IF(($FN141=""),0,1),0))</f>
        <v>0</v>
      </c>
      <c r="FP141" s="71">
        <f t="shared" ca="1" si="250"/>
        <v>0</v>
      </c>
      <c r="FQ141" s="6">
        <f t="shared" ca="1" si="251"/>
        <v>0</v>
      </c>
      <c r="FR141" s="6" t="str">
        <f t="shared" ca="1" si="252"/>
        <v/>
      </c>
      <c r="FS141" s="6">
        <f ca="1">IF(LOG入力!BH141&gt;0,0,IF(FQ141=0,0,(IF(COUNTIF($FR$19:FR141,FR141)=1,IF($FS$3="N",1,IF(EH141=1,1,0))))))</f>
        <v>0</v>
      </c>
      <c r="FT141" s="6" t="str">
        <f ca="1">IF(LOG入力!BH141&gt;0,"",IF(FS141=1,$X141,""))</f>
        <v/>
      </c>
      <c r="FU141" s="6" t="str">
        <f ca="1">IF(LOG入力!BH141&gt;0,"",IF(FS141=1,$Y141,""))</f>
        <v/>
      </c>
      <c r="FV141" s="6" t="str">
        <f ca="1">IF(LOG入力!BH141&gt;0,"",IF(COUNTIF($FT$19:$FT141,FT141)=1,FT141,""))</f>
        <v/>
      </c>
      <c r="FW141" s="6">
        <f ca="1">IF(LOG入力!BH141&gt;0,0,IF((FP141=1),IF(($FV141=""),0,1),0))</f>
        <v>0</v>
      </c>
      <c r="FX141" s="6" t="str">
        <f ca="1">IF(LOG入力!BH141&gt;0,"",IF(COUNTIF($FU$19:FU141,FU141)=1,FU141,""))</f>
        <v/>
      </c>
      <c r="FY141" s="72">
        <f ca="1">IF(LOG入力!BH141&gt;0,0,IF((FP141=1),IF(($FX141=""),0,1),0))</f>
        <v>0</v>
      </c>
      <c r="FZ141" s="71">
        <f t="shared" ca="1" si="253"/>
        <v>0</v>
      </c>
      <c r="GA141" s="6">
        <f t="shared" ca="1" si="254"/>
        <v>0</v>
      </c>
      <c r="GB141" s="6" t="str">
        <f t="shared" ca="1" si="255"/>
        <v/>
      </c>
      <c r="GC141" s="6">
        <f ca="1">IF(LOG入力!BH141&gt;0,0,IF(GA141=0,0,(IF(COUNTIF($GB$19:GB141,GB141)=1,IF($FS$3="N",1,IF(EH141=1,1,0))))))</f>
        <v>0</v>
      </c>
      <c r="GD141" s="6" t="str">
        <f ca="1">IF(LOG入力!BH141&gt;0,"",IF(GC141=1,$X141,""))</f>
        <v/>
      </c>
      <c r="GE141" s="6" t="str">
        <f ca="1">IF(LOG入力!BH141&gt;0,"",IF(GC141=1,$Y141,""))</f>
        <v/>
      </c>
      <c r="GF141" s="6" t="str">
        <f ca="1">IF(LOG入力!BH141&gt;0,"",IF(COUNTIF($GD$19:$GD141,GD141)=1,GD141,""))</f>
        <v/>
      </c>
      <c r="GG141" s="6">
        <f ca="1">IF(LOG入力!BH141&gt;0,0,IF((FZ141=1),IF(($GF141=""),0,1),0))</f>
        <v>0</v>
      </c>
      <c r="GH141" s="6" t="str">
        <f ca="1">IF(LOG入力!BH141&gt;0,"",IF(COUNTIF($GE$19:GE141,GE141)=1,GE141,""))</f>
        <v/>
      </c>
      <c r="GI141" s="72">
        <f ca="1">IF(LOG入力!BH141&gt;0,0,IF((FZ141=1),IF(($GH141=""),0,1),0))</f>
        <v>0</v>
      </c>
      <c r="GK141" s="455" t="str">
        <f ca="1">IF(V141=1,"",IF(LEN(LOG入力!AS141)=0,"",LOG入力!AS141))</f>
        <v/>
      </c>
      <c r="GL141" s="378" t="str">
        <f t="shared" ca="1" si="256"/>
        <v/>
      </c>
      <c r="GM141" s="378" t="str">
        <f t="shared" ca="1" si="257"/>
        <v/>
      </c>
      <c r="GN141" s="74" t="str">
        <f t="shared" ca="1" si="258"/>
        <v/>
      </c>
      <c r="GO141" s="74" t="str">
        <f t="shared" ca="1" si="259"/>
        <v/>
      </c>
      <c r="GQ141" s="74" t="str">
        <f t="shared" ca="1" si="260"/>
        <v/>
      </c>
      <c r="GR141" s="74" t="str">
        <f t="shared" ca="1" si="261"/>
        <v/>
      </c>
      <c r="GS141" s="74" t="str">
        <f t="shared" ca="1" si="262"/>
        <v/>
      </c>
      <c r="GT141" s="74" t="str">
        <f t="shared" ca="1" si="263"/>
        <v/>
      </c>
      <c r="GU141" s="74" t="str">
        <f t="shared" ca="1" si="264"/>
        <v/>
      </c>
      <c r="GV141" s="74" t="str">
        <f t="shared" ca="1" si="265"/>
        <v/>
      </c>
      <c r="GX141" s="74" t="str">
        <f t="shared" ca="1" si="266"/>
        <v/>
      </c>
      <c r="GY141" s="74" t="str">
        <f t="shared" ca="1" si="267"/>
        <v/>
      </c>
      <c r="GZ141" s="74" t="str">
        <f ca="1">IF(V141=1,"",IF(LOG入力!BH141&gt;0,0,IF(GY141=0,0,IF((VALUE((TYPE(VALUE(J141)))))=16,0,IF(VALUE(J141)&lt;60,1,IF(VALUE(J141)&lt;100,0,IF(VALUE(J141)&lt;600,2,0)))))))</f>
        <v/>
      </c>
      <c r="HA141" s="74" t="str">
        <f t="shared" ca="1" si="268"/>
        <v/>
      </c>
      <c r="HB141" s="74" t="str">
        <f ca="1">IF(V141=1,"",IF(LOG入力!BH141&gt;0,0,IF(HA141=0,0,IF((VALUE((TYPE(VALUE(L141)))))=16,0,IF(VALUE(L141)&lt;60,1,IF(VALUE(L141)&lt;100,0,IF(VALUE(L141)&lt;600,2,0)))))))</f>
        <v/>
      </c>
      <c r="HD141" s="74" t="str">
        <f t="shared" ca="1" si="269"/>
        <v/>
      </c>
      <c r="HF141" s="74" t="str">
        <f t="shared" ca="1" si="270"/>
        <v/>
      </c>
      <c r="HG141" s="74" t="str">
        <f t="shared" ca="1" si="271"/>
        <v/>
      </c>
      <c r="HH141" s="74" t="str">
        <f t="shared" ca="1" si="272"/>
        <v/>
      </c>
      <c r="HI141" s="74" t="str">
        <f t="shared" ca="1" si="273"/>
        <v/>
      </c>
      <c r="HJ141" s="74" t="str">
        <f t="shared" ca="1" si="274"/>
        <v/>
      </c>
      <c r="HK141" s="74" t="str">
        <f t="shared" ca="1" si="275"/>
        <v/>
      </c>
      <c r="HL141" s="74" t="str">
        <f t="shared" ca="1" si="276"/>
        <v/>
      </c>
      <c r="HM141" s="74" t="str">
        <f t="shared" ca="1" si="277"/>
        <v/>
      </c>
      <c r="HN141" s="74" t="str">
        <f t="shared" ca="1" si="278"/>
        <v/>
      </c>
      <c r="HO141" s="529" t="str">
        <f t="shared" ca="1" si="279"/>
        <v/>
      </c>
      <c r="HP141" s="74" t="str">
        <f t="shared" ca="1" si="280"/>
        <v/>
      </c>
      <c r="HQ141" s="74" t="str">
        <f t="shared" ca="1" si="281"/>
        <v/>
      </c>
      <c r="HR141" s="74" t="str">
        <f t="shared" ca="1" si="282"/>
        <v/>
      </c>
      <c r="HS141" s="74" t="str">
        <f t="shared" ca="1" si="283"/>
        <v/>
      </c>
      <c r="HT141" s="74" t="str">
        <f ca="1">IF(V141=1,"",IF(LOG入力!BH141&gt;0,0,IF(DV141=1,0,IF(N141="0",0,IF(SUM(HD141:HS141)&gt;0,1,0)))))</f>
        <v/>
      </c>
    </row>
    <row r="142" spans="1:228" x14ac:dyDescent="0.15">
      <c r="A142" s="5"/>
      <c r="B142" s="532" t="str">
        <f t="shared" ca="1" si="142"/>
        <v/>
      </c>
      <c r="C142" s="534" t="str">
        <f ca="1">LOG入力!AP142</f>
        <v/>
      </c>
      <c r="D142" s="534" t="str">
        <f ca="1">LOG入力!AQ142</f>
        <v/>
      </c>
      <c r="E142" s="534" t="str">
        <f ca="1">LOG入力!AR142</f>
        <v/>
      </c>
      <c r="F142" s="535" t="str">
        <f t="shared" ca="1" si="143"/>
        <v/>
      </c>
      <c r="G142" s="585" t="str">
        <f ca="1">LOG入力!AT142</f>
        <v/>
      </c>
      <c r="H142" s="542" t="str">
        <f ca="1">LOG入力!AU142</f>
        <v/>
      </c>
      <c r="I142" s="542" t="str">
        <f ca="1">LOG入力!AV142</f>
        <v/>
      </c>
      <c r="J142" s="577" t="str">
        <f ca="1">LOG入力!AW142</f>
        <v/>
      </c>
      <c r="K142" s="578" t="str">
        <f ca="1">LOG入力!BJ142</f>
        <v/>
      </c>
      <c r="L142" s="577" t="str">
        <f ca="1">LOG入力!AY142</f>
        <v/>
      </c>
      <c r="M142" s="545" t="str">
        <f ca="1">LOG入力!BK142</f>
        <v/>
      </c>
      <c r="N142" s="512" t="str">
        <f ca="1">IF(V142=1,"",IF(LOG入力!AJ142=1,"1",LOG入力!BA142))</f>
        <v/>
      </c>
      <c r="O142" s="538" t="str">
        <f ca="1">IF(V142=1,"",IF(LEN(LOG入力!O142)=0,"",LOG入力!O142))</f>
        <v/>
      </c>
      <c r="P142" s="291" t="str">
        <f ca="1">IF(V142=1,"",IF($AA$4=1,"",IF(LOG入力!BG142=1,"",CONCATENATE($ER142,$FB142,$FL142,$FV142,$GF142))))</f>
        <v/>
      </c>
      <c r="Q142" s="291" t="str">
        <f ca="1">IF(V142=1,"",IF($AA$4=1,"",IF(LOG入力!BG142=1,"",CONCATENATE($ET142,$FD142,$FN142,$FX142,$GH142))))</f>
        <v/>
      </c>
      <c r="R142" s="573" t="str">
        <f ca="1">IF(V142=1,"",IF($AA$4=1,"",IF(LOG入力!BH142&gt;0,0,AA142)))</f>
        <v/>
      </c>
      <c r="S142" s="293" t="str">
        <f t="shared" ca="1" si="144"/>
        <v/>
      </c>
      <c r="T142" s="681"/>
      <c r="U142" s="38"/>
      <c r="V142" s="196">
        <f ca="1">LOG入力!AN142</f>
        <v>1</v>
      </c>
      <c r="W142" s="38"/>
      <c r="X142" s="516" t="str">
        <f t="shared" ca="1" si="145"/>
        <v/>
      </c>
      <c r="Y142" s="515" t="str">
        <f t="shared" ca="1" si="146"/>
        <v/>
      </c>
      <c r="Z142" s="518" t="str">
        <f t="shared" ca="1" si="147"/>
        <v/>
      </c>
      <c r="AA142" s="574" t="str">
        <f t="shared" ca="1" si="148"/>
        <v/>
      </c>
      <c r="AC142" s="6" t="str">
        <f t="shared" ca="1" si="149"/>
        <v/>
      </c>
      <c r="AD142" s="6" t="str">
        <f t="shared" ca="1" si="150"/>
        <v/>
      </c>
      <c r="AE142" s="6" t="str">
        <f t="shared" ca="1" si="151"/>
        <v/>
      </c>
      <c r="AF142" s="6" t="str">
        <f t="shared" ca="1" si="152"/>
        <v/>
      </c>
      <c r="AG142" s="6" t="str">
        <f t="shared" ca="1" si="153"/>
        <v/>
      </c>
      <c r="AH142" s="6" t="str">
        <f t="shared" ca="1" si="154"/>
        <v/>
      </c>
      <c r="AI142" s="6" t="str">
        <f t="shared" ca="1" si="155"/>
        <v/>
      </c>
      <c r="AJ142" s="6" t="str">
        <f t="shared" ca="1" si="156"/>
        <v/>
      </c>
      <c r="AK142" s="6" t="str">
        <f t="shared" ca="1" si="157"/>
        <v/>
      </c>
      <c r="AL142" s="6" t="str">
        <f t="shared" ca="1" si="158"/>
        <v/>
      </c>
      <c r="AM142" s="6" t="str">
        <f t="shared" ca="1" si="159"/>
        <v/>
      </c>
      <c r="AN142" s="6" t="str">
        <f t="shared" ca="1" si="160"/>
        <v/>
      </c>
      <c r="AO142" s="6" t="str">
        <f t="shared" ca="1" si="161"/>
        <v/>
      </c>
      <c r="AP142" s="6" t="str">
        <f t="shared" ca="1" si="162"/>
        <v/>
      </c>
      <c r="AQ142" s="6" t="str">
        <f t="shared" ca="1" si="163"/>
        <v/>
      </c>
      <c r="AR142" s="6" t="str">
        <f t="shared" ca="1" si="164"/>
        <v/>
      </c>
      <c r="AS142" s="6" t="str">
        <f t="shared" ca="1" si="165"/>
        <v/>
      </c>
      <c r="AT142" s="6" t="str">
        <f t="shared" ca="1" si="166"/>
        <v/>
      </c>
      <c r="AU142" s="6" t="str">
        <f t="shared" ca="1" si="167"/>
        <v/>
      </c>
      <c r="AV142" s="6" t="str">
        <f t="shared" ca="1" si="168"/>
        <v/>
      </c>
      <c r="AW142" s="6" t="str">
        <f t="shared" ca="1" si="169"/>
        <v/>
      </c>
      <c r="AY142" s="6" t="str">
        <f t="shared" ca="1" si="170"/>
        <v/>
      </c>
      <c r="AZ142" s="6" t="str">
        <f t="shared" ca="1" si="171"/>
        <v/>
      </c>
      <c r="BA142" s="6" t="str">
        <f t="shared" ca="1" si="172"/>
        <v/>
      </c>
      <c r="BB142" s="6" t="str">
        <f t="shared" ca="1" si="173"/>
        <v/>
      </c>
      <c r="BC142" s="6" t="str">
        <f t="shared" ca="1" si="174"/>
        <v/>
      </c>
      <c r="BD142" s="6" t="str">
        <f t="shared" ca="1" si="175"/>
        <v/>
      </c>
      <c r="BE142" s="6" t="str">
        <f t="shared" ca="1" si="176"/>
        <v/>
      </c>
      <c r="BF142" s="6" t="str">
        <f t="shared" ca="1" si="177"/>
        <v/>
      </c>
      <c r="BG142" s="6" t="str">
        <f t="shared" ca="1" si="178"/>
        <v/>
      </c>
      <c r="BH142" s="6" t="str">
        <f t="shared" ca="1" si="179"/>
        <v/>
      </c>
      <c r="BI142" s="6" t="str">
        <f t="shared" ca="1" si="180"/>
        <v/>
      </c>
      <c r="BJ142" s="6" t="str">
        <f t="shared" ca="1" si="181"/>
        <v/>
      </c>
      <c r="BK142" s="6" t="str">
        <f t="shared" ca="1" si="182"/>
        <v/>
      </c>
      <c r="BL142" s="6" t="str">
        <f t="shared" ca="1" si="183"/>
        <v/>
      </c>
      <c r="BM142" s="6" t="str">
        <f t="shared" ca="1" si="184"/>
        <v/>
      </c>
      <c r="BN142" s="6" t="str">
        <f t="shared" ca="1" si="185"/>
        <v/>
      </c>
      <c r="BO142" s="6" t="str">
        <f t="shared" ca="1" si="186"/>
        <v/>
      </c>
      <c r="BP142" s="6" t="str">
        <f t="shared" ca="1" si="187"/>
        <v/>
      </c>
      <c r="BQ142" s="6" t="str">
        <f t="shared" ca="1" si="188"/>
        <v/>
      </c>
      <c r="BR142" s="6" t="str">
        <f t="shared" ca="1" si="189"/>
        <v/>
      </c>
      <c r="BS142" s="6" t="str">
        <f t="shared" ca="1" si="190"/>
        <v/>
      </c>
      <c r="BU142" s="6" t="str">
        <f t="shared" ca="1" si="191"/>
        <v/>
      </c>
      <c r="BW142" s="515" t="str">
        <f t="shared" ca="1" si="192"/>
        <v/>
      </c>
      <c r="BX142" s="515">
        <f t="shared" ca="1" si="193"/>
        <v>0</v>
      </c>
      <c r="BY142" s="515" t="str">
        <f t="shared" ca="1" si="194"/>
        <v/>
      </c>
      <c r="CA142" s="6">
        <f t="shared" ca="1" si="195"/>
        <v>1</v>
      </c>
      <c r="CC142" s="523" t="str">
        <f t="shared" ca="1" si="196"/>
        <v/>
      </c>
      <c r="CE142" s="6" t="str">
        <f t="shared" ca="1" si="197"/>
        <v/>
      </c>
      <c r="CG142" s="524" t="str">
        <f ca="1">IF(V142=1,"",IF($AA$4=1,"",IF(LOG入力!BH142&gt;0,"",IF(N142=0,"",IF(HT142=0,"","★")))))</f>
        <v/>
      </c>
      <c r="CI142" s="74" t="str">
        <f t="shared" ca="1" si="198"/>
        <v/>
      </c>
      <c r="CK142" s="525" t="str">
        <f ca="1">IF(V142=1,"",IF(LOG入力!BH142&gt;0,1,0))</f>
        <v/>
      </c>
      <c r="CL142" s="74" t="str">
        <f t="shared" ca="1" si="199"/>
        <v/>
      </c>
      <c r="CN142" s="74" t="str">
        <f t="shared" ca="1" si="200"/>
        <v/>
      </c>
      <c r="CO142" s="74" t="str">
        <f t="shared" ca="1" si="201"/>
        <v/>
      </c>
      <c r="CQ142" s="74" t="str">
        <f t="shared" ca="1" si="202"/>
        <v/>
      </c>
      <c r="CR142" s="74" t="str">
        <f t="shared" ca="1" si="203"/>
        <v/>
      </c>
      <c r="CS142" s="74" t="str">
        <f t="shared" ca="1" si="204"/>
        <v/>
      </c>
      <c r="CT142" s="74" t="str">
        <f t="shared" ca="1" si="205"/>
        <v/>
      </c>
      <c r="CU142" s="74" t="str">
        <f t="shared" ca="1" si="206"/>
        <v/>
      </c>
      <c r="CV142" s="74" t="str">
        <f t="shared" ca="1" si="207"/>
        <v/>
      </c>
      <c r="CW142" s="74" t="str">
        <f t="shared" ca="1" si="208"/>
        <v/>
      </c>
      <c r="CX142" s="74" t="str">
        <f t="shared" ca="1" si="209"/>
        <v/>
      </c>
      <c r="CY142" s="74" t="str">
        <f t="shared" ca="1" si="210"/>
        <v/>
      </c>
      <c r="CZ142" s="74" t="str">
        <f t="shared" ca="1" si="211"/>
        <v/>
      </c>
      <c r="DA142" s="74" t="str">
        <f t="shared" ca="1" si="212"/>
        <v/>
      </c>
      <c r="DB142" s="74" t="str">
        <f t="shared" ca="1" si="213"/>
        <v/>
      </c>
      <c r="DD142" s="74" t="str">
        <f t="shared" ca="1" si="214"/>
        <v/>
      </c>
      <c r="DE142" s="74" t="str">
        <f t="shared" ca="1" si="215"/>
        <v/>
      </c>
      <c r="DF142" s="74" t="str">
        <f t="shared" ca="1" si="216"/>
        <v/>
      </c>
      <c r="DG142" s="74" t="str">
        <f t="shared" ca="1" si="217"/>
        <v/>
      </c>
      <c r="DH142" s="74" t="str">
        <f t="shared" ca="1" si="218"/>
        <v/>
      </c>
      <c r="DI142" s="74" t="str">
        <f t="shared" ca="1" si="219"/>
        <v/>
      </c>
      <c r="DJ142" s="74" t="str">
        <f t="shared" ca="1" si="220"/>
        <v/>
      </c>
      <c r="DK142" s="74" t="str">
        <f t="shared" ca="1" si="221"/>
        <v/>
      </c>
      <c r="DL142" s="74" t="str">
        <f t="shared" ca="1" si="222"/>
        <v/>
      </c>
      <c r="DM142" s="74" t="str">
        <f t="shared" ca="1" si="223"/>
        <v/>
      </c>
      <c r="DN142" s="74" t="str">
        <f t="shared" ca="1" si="224"/>
        <v/>
      </c>
      <c r="DO142" s="74" t="str">
        <f t="shared" ca="1" si="225"/>
        <v/>
      </c>
      <c r="DQ142" s="74" t="str">
        <f t="shared" ca="1" si="226"/>
        <v/>
      </c>
      <c r="DS142" s="74" t="str">
        <f t="shared" ca="1" si="227"/>
        <v/>
      </c>
      <c r="DT142" s="74" t="str">
        <f t="shared" ca="1" si="228"/>
        <v/>
      </c>
      <c r="DV142" s="525" t="str">
        <f t="shared" ca="1" si="229"/>
        <v/>
      </c>
      <c r="DW142" s="74" t="str">
        <f t="shared" ca="1" si="230"/>
        <v/>
      </c>
      <c r="DX142" s="485" t="str">
        <f t="shared" ca="1" si="231"/>
        <v/>
      </c>
      <c r="DY142" s="74" t="str">
        <f t="shared" ca="1" si="232"/>
        <v/>
      </c>
      <c r="DZ142" s="74" t="str">
        <f t="shared" ca="1" si="233"/>
        <v/>
      </c>
      <c r="EA142" s="74" t="str">
        <f t="shared" ca="1" si="234"/>
        <v/>
      </c>
      <c r="EC142" s="74" t="str">
        <f t="shared" ca="1" si="235"/>
        <v/>
      </c>
      <c r="ED142" s="74" t="str">
        <f t="shared" ca="1" si="236"/>
        <v/>
      </c>
      <c r="EE142" s="74" t="str">
        <f t="shared" ca="1" si="237"/>
        <v/>
      </c>
      <c r="EG142" s="479" t="str">
        <f ca="1">IF(V142=1,"",IF(LOG入力!BH142&gt;0,0,IF(CG142="★",0,IF(R142=1,0,IF(N142=0,0,1)))))</f>
        <v/>
      </c>
      <c r="EH142" s="483" t="str">
        <f t="shared" ca="1" si="238"/>
        <v/>
      </c>
      <c r="EI142" s="483" t="str">
        <f t="shared" ca="1" si="239"/>
        <v/>
      </c>
      <c r="EJ142" s="483" t="str">
        <f t="shared" ca="1" si="240"/>
        <v/>
      </c>
      <c r="EL142" s="71">
        <f t="shared" ca="1" si="241"/>
        <v>0</v>
      </c>
      <c r="EM142" s="6">
        <f t="shared" ca="1" si="242"/>
        <v>0</v>
      </c>
      <c r="EN142" s="6" t="str">
        <f t="shared" ca="1" si="243"/>
        <v/>
      </c>
      <c r="EO142" s="6">
        <f ca="1">IF(LOG入力!BH142&gt;0,0,IF(EM142=0,0,(IF(COUNTIF($EN$19:EN142,EN142)=1,IF($FS$3="N",1,IF(EH142=1,1,0))))))</f>
        <v>0</v>
      </c>
      <c r="EP142" s="6" t="str">
        <f ca="1">IF(LOG入力!BH142&gt;0,"",IF(EO142=1,$X142,""))</f>
        <v/>
      </c>
      <c r="EQ142" s="6" t="str">
        <f ca="1">IF(LOG入力!BH142&gt;0,"",IF(EO142=1,$Y142,""))</f>
        <v/>
      </c>
      <c r="ER142" s="520" t="str">
        <f ca="1">IF(LOG入力!BH142&gt;0,"",IF(COUNTIF($EP$19:$EP142,EP142)=1,EP142,""))</f>
        <v/>
      </c>
      <c r="ES142" s="520">
        <f ca="1">IF(LOG入力!BH142&gt;0,0,IF((EL142=1),IF(($ER142=""),0,1),0))</f>
        <v>0</v>
      </c>
      <c r="ET142" s="520" t="str">
        <f ca="1">IF(LOG入力!BH142&gt;0,"",IF(COUNTIF($EQ$19:EQ142,EQ142)=1,EQ142,""))</f>
        <v/>
      </c>
      <c r="EU142" s="539">
        <f ca="1">IF(LOG入力!BH142&gt;0,0,IF((EL142=1),IF(($ET142=""),0,1),0))</f>
        <v>0</v>
      </c>
      <c r="EV142" s="71">
        <f t="shared" ca="1" si="244"/>
        <v>0</v>
      </c>
      <c r="EW142" s="6">
        <f t="shared" ca="1" si="245"/>
        <v>0</v>
      </c>
      <c r="EX142" s="6" t="str">
        <f t="shared" ca="1" si="246"/>
        <v/>
      </c>
      <c r="EY142" s="6">
        <f ca="1">IF(LOG入力!BH142&gt;0,0,IF(EW142=0,0,(IF(COUNTIF($EX$19:EX142,EX142)=1,IF($FS$3="N",1,IF(EH142=1,1,0))))))</f>
        <v>0</v>
      </c>
      <c r="EZ142" s="6" t="str">
        <f ca="1">IF(LOG入力!BH142&gt;0,"",IF(EY142=1,$X142,""))</f>
        <v/>
      </c>
      <c r="FA142" s="6" t="str">
        <f ca="1">IF(LOG入力!BH142&gt;0,"",IF(EY142=1,$Y142,""))</f>
        <v/>
      </c>
      <c r="FB142" s="6" t="str">
        <f ca="1">IF(LOG入力!BH142&gt;0,"",IF(COUNTIF($EZ$19:$EZ142,EZ142)=1,EZ142,""))</f>
        <v/>
      </c>
      <c r="FC142" s="6">
        <f ca="1">IF(LOG入力!BH142&gt;0,0,IF((EV142=1),IF(($FB142=""),0,1),0))</f>
        <v>0</v>
      </c>
      <c r="FD142" s="6" t="str">
        <f ca="1">IF(LOG入力!BH142&gt;0,"",IF(COUNTIF($FA$19:FA142,FA142)=1,FA142,""))</f>
        <v/>
      </c>
      <c r="FE142" s="72">
        <f ca="1">IF(LOG入力!BH142&gt;0,0,IF((EV142=1),IF(($FD142=""),0,1),0))</f>
        <v>0</v>
      </c>
      <c r="FF142" s="71">
        <f t="shared" ca="1" si="247"/>
        <v>0</v>
      </c>
      <c r="FG142" s="6">
        <f t="shared" ca="1" si="248"/>
        <v>0</v>
      </c>
      <c r="FH142" s="6" t="str">
        <f t="shared" ca="1" si="249"/>
        <v/>
      </c>
      <c r="FI142" s="6">
        <f ca="1">IF(LOG入力!BH142&gt;0,0,IF(FG142=0,0,(IF(COUNTIF($FH$19:FH142,FH142)=1,IF($FS$3="N",1,IF(EH142=1,1,0))))))</f>
        <v>0</v>
      </c>
      <c r="FJ142" s="6" t="str">
        <f ca="1">IF(LOG入力!BH142&gt;0,"",IF(FI142=1,$X142,""))</f>
        <v/>
      </c>
      <c r="FK142" s="6" t="str">
        <f ca="1">IF(LOG入力!BH142&gt;0,"",IF(FI142=1,$Y142,""))</f>
        <v/>
      </c>
      <c r="FL142" s="6" t="str">
        <f ca="1">IF(LOG入力!BH142&gt;0,"",IF(COUNTIF($FJ$19:$FJ142,FJ142)=1,FJ142,""))</f>
        <v/>
      </c>
      <c r="FM142" s="6">
        <f ca="1">IF(LOG入力!BH142&gt;0,0,IF((FF142=1),IF(($FL142=""),0,1),0))</f>
        <v>0</v>
      </c>
      <c r="FN142" s="6" t="str">
        <f ca="1">IF(LOG入力!BH142&gt;0,"",IF(COUNTIF($FK$19:FK142,FK142)=1,FK142,""))</f>
        <v/>
      </c>
      <c r="FO142" s="72">
        <f ca="1">IF(LOG入力!BH142&gt;0,0,IF((FF142=1),IF(($FN142=""),0,1),0))</f>
        <v>0</v>
      </c>
      <c r="FP142" s="71">
        <f t="shared" ca="1" si="250"/>
        <v>0</v>
      </c>
      <c r="FQ142" s="6">
        <f t="shared" ca="1" si="251"/>
        <v>0</v>
      </c>
      <c r="FR142" s="6" t="str">
        <f t="shared" ca="1" si="252"/>
        <v/>
      </c>
      <c r="FS142" s="6">
        <f ca="1">IF(LOG入力!BH142&gt;0,0,IF(FQ142=0,0,(IF(COUNTIF($FR$19:FR142,FR142)=1,IF($FS$3="N",1,IF(EH142=1,1,0))))))</f>
        <v>0</v>
      </c>
      <c r="FT142" s="6" t="str">
        <f ca="1">IF(LOG入力!BH142&gt;0,"",IF(FS142=1,$X142,""))</f>
        <v/>
      </c>
      <c r="FU142" s="6" t="str">
        <f ca="1">IF(LOG入力!BH142&gt;0,"",IF(FS142=1,$Y142,""))</f>
        <v/>
      </c>
      <c r="FV142" s="6" t="str">
        <f ca="1">IF(LOG入力!BH142&gt;0,"",IF(COUNTIF($FT$19:$FT142,FT142)=1,FT142,""))</f>
        <v/>
      </c>
      <c r="FW142" s="6">
        <f ca="1">IF(LOG入力!BH142&gt;0,0,IF((FP142=1),IF(($FV142=""),0,1),0))</f>
        <v>0</v>
      </c>
      <c r="FX142" s="6" t="str">
        <f ca="1">IF(LOG入力!BH142&gt;0,"",IF(COUNTIF($FU$19:FU142,FU142)=1,FU142,""))</f>
        <v/>
      </c>
      <c r="FY142" s="72">
        <f ca="1">IF(LOG入力!BH142&gt;0,0,IF((FP142=1),IF(($FX142=""),0,1),0))</f>
        <v>0</v>
      </c>
      <c r="FZ142" s="71">
        <f t="shared" ca="1" si="253"/>
        <v>0</v>
      </c>
      <c r="GA142" s="6">
        <f t="shared" ca="1" si="254"/>
        <v>0</v>
      </c>
      <c r="GB142" s="6" t="str">
        <f t="shared" ca="1" si="255"/>
        <v/>
      </c>
      <c r="GC142" s="6">
        <f ca="1">IF(LOG入力!BH142&gt;0,0,IF(GA142=0,0,(IF(COUNTIF($GB$19:GB142,GB142)=1,IF($FS$3="N",1,IF(EH142=1,1,0))))))</f>
        <v>0</v>
      </c>
      <c r="GD142" s="6" t="str">
        <f ca="1">IF(LOG入力!BH142&gt;0,"",IF(GC142=1,$X142,""))</f>
        <v/>
      </c>
      <c r="GE142" s="6" t="str">
        <f ca="1">IF(LOG入力!BH142&gt;0,"",IF(GC142=1,$Y142,""))</f>
        <v/>
      </c>
      <c r="GF142" s="6" t="str">
        <f ca="1">IF(LOG入力!BH142&gt;0,"",IF(COUNTIF($GD$19:$GD142,GD142)=1,GD142,""))</f>
        <v/>
      </c>
      <c r="GG142" s="6">
        <f ca="1">IF(LOG入力!BH142&gt;0,0,IF((FZ142=1),IF(($GF142=""),0,1),0))</f>
        <v>0</v>
      </c>
      <c r="GH142" s="6" t="str">
        <f ca="1">IF(LOG入力!BH142&gt;0,"",IF(COUNTIF($GE$19:GE142,GE142)=1,GE142,""))</f>
        <v/>
      </c>
      <c r="GI142" s="72">
        <f ca="1">IF(LOG入力!BH142&gt;0,0,IF((FZ142=1),IF(($GH142=""),0,1),0))</f>
        <v>0</v>
      </c>
      <c r="GK142" s="455" t="str">
        <f ca="1">IF(V142=1,"",IF(LEN(LOG入力!AS142)=0,"",LOG入力!AS142))</f>
        <v/>
      </c>
      <c r="GL142" s="378" t="str">
        <f t="shared" ca="1" si="256"/>
        <v/>
      </c>
      <c r="GM142" s="378" t="str">
        <f t="shared" ca="1" si="257"/>
        <v/>
      </c>
      <c r="GN142" s="74" t="str">
        <f t="shared" ca="1" si="258"/>
        <v/>
      </c>
      <c r="GO142" s="74" t="str">
        <f t="shared" ca="1" si="259"/>
        <v/>
      </c>
      <c r="GQ142" s="74" t="str">
        <f t="shared" ca="1" si="260"/>
        <v/>
      </c>
      <c r="GR142" s="74" t="str">
        <f t="shared" ca="1" si="261"/>
        <v/>
      </c>
      <c r="GS142" s="74" t="str">
        <f t="shared" ca="1" si="262"/>
        <v/>
      </c>
      <c r="GT142" s="74" t="str">
        <f t="shared" ca="1" si="263"/>
        <v/>
      </c>
      <c r="GU142" s="74" t="str">
        <f t="shared" ca="1" si="264"/>
        <v/>
      </c>
      <c r="GV142" s="74" t="str">
        <f t="shared" ca="1" si="265"/>
        <v/>
      </c>
      <c r="GX142" s="74" t="str">
        <f t="shared" ca="1" si="266"/>
        <v/>
      </c>
      <c r="GY142" s="74" t="str">
        <f t="shared" ca="1" si="267"/>
        <v/>
      </c>
      <c r="GZ142" s="74" t="str">
        <f ca="1">IF(V142=1,"",IF(LOG入力!BH142&gt;0,0,IF(GY142=0,0,IF((VALUE((TYPE(VALUE(J142)))))=16,0,IF(VALUE(J142)&lt;60,1,IF(VALUE(J142)&lt;100,0,IF(VALUE(J142)&lt;600,2,0)))))))</f>
        <v/>
      </c>
      <c r="HA142" s="74" t="str">
        <f t="shared" ca="1" si="268"/>
        <v/>
      </c>
      <c r="HB142" s="74" t="str">
        <f ca="1">IF(V142=1,"",IF(LOG入力!BH142&gt;0,0,IF(HA142=0,0,IF((VALUE((TYPE(VALUE(L142)))))=16,0,IF(VALUE(L142)&lt;60,1,IF(VALUE(L142)&lt;100,0,IF(VALUE(L142)&lt;600,2,0)))))))</f>
        <v/>
      </c>
      <c r="HD142" s="74" t="str">
        <f t="shared" ca="1" si="269"/>
        <v/>
      </c>
      <c r="HF142" s="74" t="str">
        <f t="shared" ca="1" si="270"/>
        <v/>
      </c>
      <c r="HG142" s="74" t="str">
        <f t="shared" ca="1" si="271"/>
        <v/>
      </c>
      <c r="HH142" s="74" t="str">
        <f t="shared" ca="1" si="272"/>
        <v/>
      </c>
      <c r="HI142" s="74" t="str">
        <f t="shared" ca="1" si="273"/>
        <v/>
      </c>
      <c r="HJ142" s="74" t="str">
        <f t="shared" ca="1" si="274"/>
        <v/>
      </c>
      <c r="HK142" s="74" t="str">
        <f t="shared" ca="1" si="275"/>
        <v/>
      </c>
      <c r="HL142" s="74" t="str">
        <f t="shared" ca="1" si="276"/>
        <v/>
      </c>
      <c r="HM142" s="74" t="str">
        <f t="shared" ca="1" si="277"/>
        <v/>
      </c>
      <c r="HN142" s="74" t="str">
        <f t="shared" ca="1" si="278"/>
        <v/>
      </c>
      <c r="HO142" s="529" t="str">
        <f t="shared" ca="1" si="279"/>
        <v/>
      </c>
      <c r="HP142" s="74" t="str">
        <f t="shared" ca="1" si="280"/>
        <v/>
      </c>
      <c r="HQ142" s="74" t="str">
        <f t="shared" ca="1" si="281"/>
        <v/>
      </c>
      <c r="HR142" s="74" t="str">
        <f t="shared" ca="1" si="282"/>
        <v/>
      </c>
      <c r="HS142" s="74" t="str">
        <f t="shared" ca="1" si="283"/>
        <v/>
      </c>
      <c r="HT142" s="74" t="str">
        <f ca="1">IF(V142=1,"",IF(LOG入力!BH142&gt;0,0,IF(DV142=1,0,IF(N142="0",0,IF(SUM(HD142:HS142)&gt;0,1,0)))))</f>
        <v/>
      </c>
    </row>
    <row r="143" spans="1:228" x14ac:dyDescent="0.15">
      <c r="A143" s="5"/>
      <c r="B143" s="532" t="str">
        <f t="shared" ca="1" si="142"/>
        <v/>
      </c>
      <c r="C143" s="534" t="str">
        <f ca="1">LOG入力!AP143</f>
        <v/>
      </c>
      <c r="D143" s="534" t="str">
        <f ca="1">LOG入力!AQ143</f>
        <v/>
      </c>
      <c r="E143" s="534" t="str">
        <f ca="1">LOG入力!AR143</f>
        <v/>
      </c>
      <c r="F143" s="535" t="str">
        <f t="shared" ca="1" si="143"/>
        <v/>
      </c>
      <c r="G143" s="585" t="str">
        <f ca="1">LOG入力!AT143</f>
        <v/>
      </c>
      <c r="H143" s="542" t="str">
        <f ca="1">LOG入力!AU143</f>
        <v/>
      </c>
      <c r="I143" s="542" t="str">
        <f ca="1">LOG入力!AV143</f>
        <v/>
      </c>
      <c r="J143" s="577" t="str">
        <f ca="1">LOG入力!AW143</f>
        <v/>
      </c>
      <c r="K143" s="578" t="str">
        <f ca="1">LOG入力!BJ143</f>
        <v/>
      </c>
      <c r="L143" s="577" t="str">
        <f ca="1">LOG入力!AY143</f>
        <v/>
      </c>
      <c r="M143" s="545" t="str">
        <f ca="1">LOG入力!BK143</f>
        <v/>
      </c>
      <c r="N143" s="512" t="str">
        <f ca="1">IF(V143=1,"",IF(LOG入力!AJ143=1,"1",LOG入力!BA143))</f>
        <v/>
      </c>
      <c r="O143" s="538" t="str">
        <f ca="1">IF(V143=1,"",IF(LEN(LOG入力!O143)=0,"",LOG入力!O143))</f>
        <v/>
      </c>
      <c r="P143" s="291" t="str">
        <f ca="1">IF(V143=1,"",IF($AA$4=1,"",IF(LOG入力!BG143=1,"",CONCATENATE($ER143,$FB143,$FL143,$FV143,$GF143))))</f>
        <v/>
      </c>
      <c r="Q143" s="291" t="str">
        <f ca="1">IF(V143=1,"",IF($AA$4=1,"",IF(LOG入力!BG143=1,"",CONCATENATE($ET143,$FD143,$FN143,$FX143,$GH143))))</f>
        <v/>
      </c>
      <c r="R143" s="573" t="str">
        <f ca="1">IF(V143=1,"",IF($AA$4=1,"",IF(LOG入力!BH143&gt;0,0,AA143)))</f>
        <v/>
      </c>
      <c r="S143" s="293" t="str">
        <f t="shared" ca="1" si="144"/>
        <v/>
      </c>
      <c r="T143" s="681"/>
      <c r="U143" s="38"/>
      <c r="V143" s="196">
        <f ca="1">LOG入力!AN143</f>
        <v>1</v>
      </c>
      <c r="W143" s="38"/>
      <c r="X143" s="516" t="str">
        <f t="shared" ca="1" si="145"/>
        <v/>
      </c>
      <c r="Y143" s="515" t="str">
        <f t="shared" ca="1" si="146"/>
        <v/>
      </c>
      <c r="Z143" s="518" t="str">
        <f t="shared" ca="1" si="147"/>
        <v/>
      </c>
      <c r="AA143" s="574" t="str">
        <f t="shared" ca="1" si="148"/>
        <v/>
      </c>
      <c r="AC143" s="6" t="str">
        <f t="shared" ca="1" si="149"/>
        <v/>
      </c>
      <c r="AD143" s="6" t="str">
        <f t="shared" ca="1" si="150"/>
        <v/>
      </c>
      <c r="AE143" s="6" t="str">
        <f t="shared" ca="1" si="151"/>
        <v/>
      </c>
      <c r="AF143" s="6" t="str">
        <f t="shared" ca="1" si="152"/>
        <v/>
      </c>
      <c r="AG143" s="6" t="str">
        <f t="shared" ca="1" si="153"/>
        <v/>
      </c>
      <c r="AH143" s="6" t="str">
        <f t="shared" ca="1" si="154"/>
        <v/>
      </c>
      <c r="AI143" s="6" t="str">
        <f t="shared" ca="1" si="155"/>
        <v/>
      </c>
      <c r="AJ143" s="6" t="str">
        <f t="shared" ca="1" si="156"/>
        <v/>
      </c>
      <c r="AK143" s="6" t="str">
        <f t="shared" ca="1" si="157"/>
        <v/>
      </c>
      <c r="AL143" s="6" t="str">
        <f t="shared" ca="1" si="158"/>
        <v/>
      </c>
      <c r="AM143" s="6" t="str">
        <f t="shared" ca="1" si="159"/>
        <v/>
      </c>
      <c r="AN143" s="6" t="str">
        <f t="shared" ca="1" si="160"/>
        <v/>
      </c>
      <c r="AO143" s="6" t="str">
        <f t="shared" ca="1" si="161"/>
        <v/>
      </c>
      <c r="AP143" s="6" t="str">
        <f t="shared" ca="1" si="162"/>
        <v/>
      </c>
      <c r="AQ143" s="6" t="str">
        <f t="shared" ca="1" si="163"/>
        <v/>
      </c>
      <c r="AR143" s="6" t="str">
        <f t="shared" ca="1" si="164"/>
        <v/>
      </c>
      <c r="AS143" s="6" t="str">
        <f t="shared" ca="1" si="165"/>
        <v/>
      </c>
      <c r="AT143" s="6" t="str">
        <f t="shared" ca="1" si="166"/>
        <v/>
      </c>
      <c r="AU143" s="6" t="str">
        <f t="shared" ca="1" si="167"/>
        <v/>
      </c>
      <c r="AV143" s="6" t="str">
        <f t="shared" ca="1" si="168"/>
        <v/>
      </c>
      <c r="AW143" s="6" t="str">
        <f t="shared" ca="1" si="169"/>
        <v/>
      </c>
      <c r="AY143" s="6" t="str">
        <f t="shared" ca="1" si="170"/>
        <v/>
      </c>
      <c r="AZ143" s="6" t="str">
        <f t="shared" ca="1" si="171"/>
        <v/>
      </c>
      <c r="BA143" s="6" t="str">
        <f t="shared" ca="1" si="172"/>
        <v/>
      </c>
      <c r="BB143" s="6" t="str">
        <f t="shared" ca="1" si="173"/>
        <v/>
      </c>
      <c r="BC143" s="6" t="str">
        <f t="shared" ca="1" si="174"/>
        <v/>
      </c>
      <c r="BD143" s="6" t="str">
        <f t="shared" ca="1" si="175"/>
        <v/>
      </c>
      <c r="BE143" s="6" t="str">
        <f t="shared" ca="1" si="176"/>
        <v/>
      </c>
      <c r="BF143" s="6" t="str">
        <f t="shared" ca="1" si="177"/>
        <v/>
      </c>
      <c r="BG143" s="6" t="str">
        <f t="shared" ca="1" si="178"/>
        <v/>
      </c>
      <c r="BH143" s="6" t="str">
        <f t="shared" ca="1" si="179"/>
        <v/>
      </c>
      <c r="BI143" s="6" t="str">
        <f t="shared" ca="1" si="180"/>
        <v/>
      </c>
      <c r="BJ143" s="6" t="str">
        <f t="shared" ca="1" si="181"/>
        <v/>
      </c>
      <c r="BK143" s="6" t="str">
        <f t="shared" ca="1" si="182"/>
        <v/>
      </c>
      <c r="BL143" s="6" t="str">
        <f t="shared" ca="1" si="183"/>
        <v/>
      </c>
      <c r="BM143" s="6" t="str">
        <f t="shared" ca="1" si="184"/>
        <v/>
      </c>
      <c r="BN143" s="6" t="str">
        <f t="shared" ca="1" si="185"/>
        <v/>
      </c>
      <c r="BO143" s="6" t="str">
        <f t="shared" ca="1" si="186"/>
        <v/>
      </c>
      <c r="BP143" s="6" t="str">
        <f t="shared" ca="1" si="187"/>
        <v/>
      </c>
      <c r="BQ143" s="6" t="str">
        <f t="shared" ca="1" si="188"/>
        <v/>
      </c>
      <c r="BR143" s="6" t="str">
        <f t="shared" ca="1" si="189"/>
        <v/>
      </c>
      <c r="BS143" s="6" t="str">
        <f t="shared" ca="1" si="190"/>
        <v/>
      </c>
      <c r="BU143" s="6" t="str">
        <f t="shared" ca="1" si="191"/>
        <v/>
      </c>
      <c r="BW143" s="515" t="str">
        <f t="shared" ca="1" si="192"/>
        <v/>
      </c>
      <c r="BX143" s="515">
        <f t="shared" ca="1" si="193"/>
        <v>0</v>
      </c>
      <c r="BY143" s="515" t="str">
        <f t="shared" ca="1" si="194"/>
        <v/>
      </c>
      <c r="CA143" s="6">
        <f t="shared" ca="1" si="195"/>
        <v>1</v>
      </c>
      <c r="CC143" s="523" t="str">
        <f t="shared" ca="1" si="196"/>
        <v/>
      </c>
      <c r="CE143" s="6" t="str">
        <f t="shared" ca="1" si="197"/>
        <v/>
      </c>
      <c r="CG143" s="524" t="str">
        <f ca="1">IF(V143=1,"",IF($AA$4=1,"",IF(LOG入力!BH143&gt;0,"",IF(N143=0,"",IF(HT143=0,"","★")))))</f>
        <v/>
      </c>
      <c r="CI143" s="74" t="str">
        <f t="shared" ca="1" si="198"/>
        <v/>
      </c>
      <c r="CK143" s="525" t="str">
        <f ca="1">IF(V143=1,"",IF(LOG入力!BH143&gt;0,1,0))</f>
        <v/>
      </c>
      <c r="CL143" s="74" t="str">
        <f t="shared" ca="1" si="199"/>
        <v/>
      </c>
      <c r="CN143" s="74" t="str">
        <f t="shared" ca="1" si="200"/>
        <v/>
      </c>
      <c r="CO143" s="74" t="str">
        <f t="shared" ca="1" si="201"/>
        <v/>
      </c>
      <c r="CQ143" s="74" t="str">
        <f t="shared" ca="1" si="202"/>
        <v/>
      </c>
      <c r="CR143" s="74" t="str">
        <f t="shared" ca="1" si="203"/>
        <v/>
      </c>
      <c r="CS143" s="74" t="str">
        <f t="shared" ca="1" si="204"/>
        <v/>
      </c>
      <c r="CT143" s="74" t="str">
        <f t="shared" ca="1" si="205"/>
        <v/>
      </c>
      <c r="CU143" s="74" t="str">
        <f t="shared" ca="1" si="206"/>
        <v/>
      </c>
      <c r="CV143" s="74" t="str">
        <f t="shared" ca="1" si="207"/>
        <v/>
      </c>
      <c r="CW143" s="74" t="str">
        <f t="shared" ca="1" si="208"/>
        <v/>
      </c>
      <c r="CX143" s="74" t="str">
        <f t="shared" ca="1" si="209"/>
        <v/>
      </c>
      <c r="CY143" s="74" t="str">
        <f t="shared" ca="1" si="210"/>
        <v/>
      </c>
      <c r="CZ143" s="74" t="str">
        <f t="shared" ca="1" si="211"/>
        <v/>
      </c>
      <c r="DA143" s="74" t="str">
        <f t="shared" ca="1" si="212"/>
        <v/>
      </c>
      <c r="DB143" s="74" t="str">
        <f t="shared" ca="1" si="213"/>
        <v/>
      </c>
      <c r="DD143" s="74" t="str">
        <f t="shared" ca="1" si="214"/>
        <v/>
      </c>
      <c r="DE143" s="74" t="str">
        <f t="shared" ca="1" si="215"/>
        <v/>
      </c>
      <c r="DF143" s="74" t="str">
        <f t="shared" ca="1" si="216"/>
        <v/>
      </c>
      <c r="DG143" s="74" t="str">
        <f t="shared" ca="1" si="217"/>
        <v/>
      </c>
      <c r="DH143" s="74" t="str">
        <f t="shared" ca="1" si="218"/>
        <v/>
      </c>
      <c r="DI143" s="74" t="str">
        <f t="shared" ca="1" si="219"/>
        <v/>
      </c>
      <c r="DJ143" s="74" t="str">
        <f t="shared" ca="1" si="220"/>
        <v/>
      </c>
      <c r="DK143" s="74" t="str">
        <f t="shared" ca="1" si="221"/>
        <v/>
      </c>
      <c r="DL143" s="74" t="str">
        <f t="shared" ca="1" si="222"/>
        <v/>
      </c>
      <c r="DM143" s="74" t="str">
        <f t="shared" ca="1" si="223"/>
        <v/>
      </c>
      <c r="DN143" s="74" t="str">
        <f t="shared" ca="1" si="224"/>
        <v/>
      </c>
      <c r="DO143" s="74" t="str">
        <f t="shared" ca="1" si="225"/>
        <v/>
      </c>
      <c r="DQ143" s="74" t="str">
        <f t="shared" ca="1" si="226"/>
        <v/>
      </c>
      <c r="DS143" s="74" t="str">
        <f t="shared" ca="1" si="227"/>
        <v/>
      </c>
      <c r="DT143" s="74" t="str">
        <f t="shared" ca="1" si="228"/>
        <v/>
      </c>
      <c r="DV143" s="525" t="str">
        <f t="shared" ca="1" si="229"/>
        <v/>
      </c>
      <c r="DW143" s="74" t="str">
        <f t="shared" ca="1" si="230"/>
        <v/>
      </c>
      <c r="DX143" s="485" t="str">
        <f t="shared" ca="1" si="231"/>
        <v/>
      </c>
      <c r="DY143" s="74" t="str">
        <f t="shared" ca="1" si="232"/>
        <v/>
      </c>
      <c r="DZ143" s="74" t="str">
        <f t="shared" ca="1" si="233"/>
        <v/>
      </c>
      <c r="EA143" s="74" t="str">
        <f t="shared" ca="1" si="234"/>
        <v/>
      </c>
      <c r="EC143" s="74" t="str">
        <f t="shared" ca="1" si="235"/>
        <v/>
      </c>
      <c r="ED143" s="74" t="str">
        <f t="shared" ca="1" si="236"/>
        <v/>
      </c>
      <c r="EE143" s="74" t="str">
        <f t="shared" ca="1" si="237"/>
        <v/>
      </c>
      <c r="EG143" s="479" t="str">
        <f ca="1">IF(V143=1,"",IF(LOG入力!BH143&gt;0,0,IF(CG143="★",0,IF(R143=1,0,IF(N143=0,0,1)))))</f>
        <v/>
      </c>
      <c r="EH143" s="483" t="str">
        <f t="shared" ca="1" si="238"/>
        <v/>
      </c>
      <c r="EI143" s="483" t="str">
        <f t="shared" ca="1" si="239"/>
        <v/>
      </c>
      <c r="EJ143" s="483" t="str">
        <f t="shared" ca="1" si="240"/>
        <v/>
      </c>
      <c r="EL143" s="71">
        <f t="shared" ca="1" si="241"/>
        <v>0</v>
      </c>
      <c r="EM143" s="6">
        <f t="shared" ca="1" si="242"/>
        <v>0</v>
      </c>
      <c r="EN143" s="6" t="str">
        <f t="shared" ca="1" si="243"/>
        <v/>
      </c>
      <c r="EO143" s="6">
        <f ca="1">IF(LOG入力!BH143&gt;0,0,IF(EM143=0,0,(IF(COUNTIF($EN$19:EN143,EN143)=1,IF($FS$3="N",1,IF(EH143=1,1,0))))))</f>
        <v>0</v>
      </c>
      <c r="EP143" s="6" t="str">
        <f ca="1">IF(LOG入力!BH143&gt;0,"",IF(EO143=1,$X143,""))</f>
        <v/>
      </c>
      <c r="EQ143" s="6" t="str">
        <f ca="1">IF(LOG入力!BH143&gt;0,"",IF(EO143=1,$Y143,""))</f>
        <v/>
      </c>
      <c r="ER143" s="520" t="str">
        <f ca="1">IF(LOG入力!BH143&gt;0,"",IF(COUNTIF($EP$19:$EP143,EP143)=1,EP143,""))</f>
        <v/>
      </c>
      <c r="ES143" s="520">
        <f ca="1">IF(LOG入力!BH143&gt;0,0,IF((EL143=1),IF(($ER143=""),0,1),0))</f>
        <v>0</v>
      </c>
      <c r="ET143" s="520" t="str">
        <f ca="1">IF(LOG入力!BH143&gt;0,"",IF(COUNTIF($EQ$19:EQ143,EQ143)=1,EQ143,""))</f>
        <v/>
      </c>
      <c r="EU143" s="539">
        <f ca="1">IF(LOG入力!BH143&gt;0,0,IF((EL143=1),IF(($ET143=""),0,1),0))</f>
        <v>0</v>
      </c>
      <c r="EV143" s="71">
        <f t="shared" ca="1" si="244"/>
        <v>0</v>
      </c>
      <c r="EW143" s="6">
        <f t="shared" ca="1" si="245"/>
        <v>0</v>
      </c>
      <c r="EX143" s="6" t="str">
        <f t="shared" ca="1" si="246"/>
        <v/>
      </c>
      <c r="EY143" s="6">
        <f ca="1">IF(LOG入力!BH143&gt;0,0,IF(EW143=0,0,(IF(COUNTIF($EX$19:EX143,EX143)=1,IF($FS$3="N",1,IF(EH143=1,1,0))))))</f>
        <v>0</v>
      </c>
      <c r="EZ143" s="6" t="str">
        <f ca="1">IF(LOG入力!BH143&gt;0,"",IF(EY143=1,$X143,""))</f>
        <v/>
      </c>
      <c r="FA143" s="6" t="str">
        <f ca="1">IF(LOG入力!BH143&gt;0,"",IF(EY143=1,$Y143,""))</f>
        <v/>
      </c>
      <c r="FB143" s="6" t="str">
        <f ca="1">IF(LOG入力!BH143&gt;0,"",IF(COUNTIF($EZ$19:$EZ143,EZ143)=1,EZ143,""))</f>
        <v/>
      </c>
      <c r="FC143" s="6">
        <f ca="1">IF(LOG入力!BH143&gt;0,0,IF((EV143=1),IF(($FB143=""),0,1),0))</f>
        <v>0</v>
      </c>
      <c r="FD143" s="6" t="str">
        <f ca="1">IF(LOG入力!BH143&gt;0,"",IF(COUNTIF($FA$19:FA143,FA143)=1,FA143,""))</f>
        <v/>
      </c>
      <c r="FE143" s="72">
        <f ca="1">IF(LOG入力!BH143&gt;0,0,IF((EV143=1),IF(($FD143=""),0,1),0))</f>
        <v>0</v>
      </c>
      <c r="FF143" s="71">
        <f t="shared" ca="1" si="247"/>
        <v>0</v>
      </c>
      <c r="FG143" s="6">
        <f t="shared" ca="1" si="248"/>
        <v>0</v>
      </c>
      <c r="FH143" s="6" t="str">
        <f t="shared" ca="1" si="249"/>
        <v/>
      </c>
      <c r="FI143" s="6">
        <f ca="1">IF(LOG入力!BH143&gt;0,0,IF(FG143=0,0,(IF(COUNTIF($FH$19:FH143,FH143)=1,IF($FS$3="N",1,IF(EH143=1,1,0))))))</f>
        <v>0</v>
      </c>
      <c r="FJ143" s="6" t="str">
        <f ca="1">IF(LOG入力!BH143&gt;0,"",IF(FI143=1,$X143,""))</f>
        <v/>
      </c>
      <c r="FK143" s="6" t="str">
        <f ca="1">IF(LOG入力!BH143&gt;0,"",IF(FI143=1,$Y143,""))</f>
        <v/>
      </c>
      <c r="FL143" s="6" t="str">
        <f ca="1">IF(LOG入力!BH143&gt;0,"",IF(COUNTIF($FJ$19:$FJ143,FJ143)=1,FJ143,""))</f>
        <v/>
      </c>
      <c r="FM143" s="6">
        <f ca="1">IF(LOG入力!BH143&gt;0,0,IF((FF143=1),IF(($FL143=""),0,1),0))</f>
        <v>0</v>
      </c>
      <c r="FN143" s="6" t="str">
        <f ca="1">IF(LOG入力!BH143&gt;0,"",IF(COUNTIF($FK$19:FK143,FK143)=1,FK143,""))</f>
        <v/>
      </c>
      <c r="FO143" s="72">
        <f ca="1">IF(LOG入力!BH143&gt;0,0,IF((FF143=1),IF(($FN143=""),0,1),0))</f>
        <v>0</v>
      </c>
      <c r="FP143" s="71">
        <f t="shared" ca="1" si="250"/>
        <v>0</v>
      </c>
      <c r="FQ143" s="6">
        <f t="shared" ca="1" si="251"/>
        <v>0</v>
      </c>
      <c r="FR143" s="6" t="str">
        <f t="shared" ca="1" si="252"/>
        <v/>
      </c>
      <c r="FS143" s="6">
        <f ca="1">IF(LOG入力!BH143&gt;0,0,IF(FQ143=0,0,(IF(COUNTIF($FR$19:FR143,FR143)=1,IF($FS$3="N",1,IF(EH143=1,1,0))))))</f>
        <v>0</v>
      </c>
      <c r="FT143" s="6" t="str">
        <f ca="1">IF(LOG入力!BH143&gt;0,"",IF(FS143=1,$X143,""))</f>
        <v/>
      </c>
      <c r="FU143" s="6" t="str">
        <f ca="1">IF(LOG入力!BH143&gt;0,"",IF(FS143=1,$Y143,""))</f>
        <v/>
      </c>
      <c r="FV143" s="6" t="str">
        <f ca="1">IF(LOG入力!BH143&gt;0,"",IF(COUNTIF($FT$19:$FT143,FT143)=1,FT143,""))</f>
        <v/>
      </c>
      <c r="FW143" s="6">
        <f ca="1">IF(LOG入力!BH143&gt;0,0,IF((FP143=1),IF(($FV143=""),0,1),0))</f>
        <v>0</v>
      </c>
      <c r="FX143" s="6" t="str">
        <f ca="1">IF(LOG入力!BH143&gt;0,"",IF(COUNTIF($FU$19:FU143,FU143)=1,FU143,""))</f>
        <v/>
      </c>
      <c r="FY143" s="72">
        <f ca="1">IF(LOG入力!BH143&gt;0,0,IF((FP143=1),IF(($FX143=""),0,1),0))</f>
        <v>0</v>
      </c>
      <c r="FZ143" s="71">
        <f t="shared" ca="1" si="253"/>
        <v>0</v>
      </c>
      <c r="GA143" s="6">
        <f t="shared" ca="1" si="254"/>
        <v>0</v>
      </c>
      <c r="GB143" s="6" t="str">
        <f t="shared" ca="1" si="255"/>
        <v/>
      </c>
      <c r="GC143" s="6">
        <f ca="1">IF(LOG入力!BH143&gt;0,0,IF(GA143=0,0,(IF(COUNTIF($GB$19:GB143,GB143)=1,IF($FS$3="N",1,IF(EH143=1,1,0))))))</f>
        <v>0</v>
      </c>
      <c r="GD143" s="6" t="str">
        <f ca="1">IF(LOG入力!BH143&gt;0,"",IF(GC143=1,$X143,""))</f>
        <v/>
      </c>
      <c r="GE143" s="6" t="str">
        <f ca="1">IF(LOG入力!BH143&gt;0,"",IF(GC143=1,$Y143,""))</f>
        <v/>
      </c>
      <c r="GF143" s="6" t="str">
        <f ca="1">IF(LOG入力!BH143&gt;0,"",IF(COUNTIF($GD$19:$GD143,GD143)=1,GD143,""))</f>
        <v/>
      </c>
      <c r="GG143" s="6">
        <f ca="1">IF(LOG入力!BH143&gt;0,0,IF((FZ143=1),IF(($GF143=""),0,1),0))</f>
        <v>0</v>
      </c>
      <c r="GH143" s="6" t="str">
        <f ca="1">IF(LOG入力!BH143&gt;0,"",IF(COUNTIF($GE$19:GE143,GE143)=1,GE143,""))</f>
        <v/>
      </c>
      <c r="GI143" s="72">
        <f ca="1">IF(LOG入力!BH143&gt;0,0,IF((FZ143=1),IF(($GH143=""),0,1),0))</f>
        <v>0</v>
      </c>
      <c r="GK143" s="455" t="str">
        <f ca="1">IF(V143=1,"",IF(LEN(LOG入力!AS143)=0,"",LOG入力!AS143))</f>
        <v/>
      </c>
      <c r="GL143" s="378" t="str">
        <f t="shared" ca="1" si="256"/>
        <v/>
      </c>
      <c r="GM143" s="378" t="str">
        <f t="shared" ca="1" si="257"/>
        <v/>
      </c>
      <c r="GN143" s="74" t="str">
        <f t="shared" ca="1" si="258"/>
        <v/>
      </c>
      <c r="GO143" s="74" t="str">
        <f t="shared" ca="1" si="259"/>
        <v/>
      </c>
      <c r="GQ143" s="74" t="str">
        <f t="shared" ca="1" si="260"/>
        <v/>
      </c>
      <c r="GR143" s="74" t="str">
        <f t="shared" ca="1" si="261"/>
        <v/>
      </c>
      <c r="GS143" s="74" t="str">
        <f t="shared" ca="1" si="262"/>
        <v/>
      </c>
      <c r="GT143" s="74" t="str">
        <f t="shared" ca="1" si="263"/>
        <v/>
      </c>
      <c r="GU143" s="74" t="str">
        <f t="shared" ca="1" si="264"/>
        <v/>
      </c>
      <c r="GV143" s="74" t="str">
        <f t="shared" ca="1" si="265"/>
        <v/>
      </c>
      <c r="GX143" s="74" t="str">
        <f t="shared" ca="1" si="266"/>
        <v/>
      </c>
      <c r="GY143" s="74" t="str">
        <f t="shared" ca="1" si="267"/>
        <v/>
      </c>
      <c r="GZ143" s="74" t="str">
        <f ca="1">IF(V143=1,"",IF(LOG入力!BH143&gt;0,0,IF(GY143=0,0,IF((VALUE((TYPE(VALUE(J143)))))=16,0,IF(VALUE(J143)&lt;60,1,IF(VALUE(J143)&lt;100,0,IF(VALUE(J143)&lt;600,2,0)))))))</f>
        <v/>
      </c>
      <c r="HA143" s="74" t="str">
        <f t="shared" ca="1" si="268"/>
        <v/>
      </c>
      <c r="HB143" s="74" t="str">
        <f ca="1">IF(V143=1,"",IF(LOG入力!BH143&gt;0,0,IF(HA143=0,0,IF((VALUE((TYPE(VALUE(L143)))))=16,0,IF(VALUE(L143)&lt;60,1,IF(VALUE(L143)&lt;100,0,IF(VALUE(L143)&lt;600,2,0)))))))</f>
        <v/>
      </c>
      <c r="HD143" s="74" t="str">
        <f t="shared" ca="1" si="269"/>
        <v/>
      </c>
      <c r="HF143" s="74" t="str">
        <f t="shared" ca="1" si="270"/>
        <v/>
      </c>
      <c r="HG143" s="74" t="str">
        <f t="shared" ca="1" si="271"/>
        <v/>
      </c>
      <c r="HH143" s="74" t="str">
        <f t="shared" ca="1" si="272"/>
        <v/>
      </c>
      <c r="HI143" s="74" t="str">
        <f t="shared" ca="1" si="273"/>
        <v/>
      </c>
      <c r="HJ143" s="74" t="str">
        <f t="shared" ca="1" si="274"/>
        <v/>
      </c>
      <c r="HK143" s="74" t="str">
        <f t="shared" ca="1" si="275"/>
        <v/>
      </c>
      <c r="HL143" s="74" t="str">
        <f t="shared" ca="1" si="276"/>
        <v/>
      </c>
      <c r="HM143" s="74" t="str">
        <f t="shared" ca="1" si="277"/>
        <v/>
      </c>
      <c r="HN143" s="74" t="str">
        <f t="shared" ca="1" si="278"/>
        <v/>
      </c>
      <c r="HO143" s="529" t="str">
        <f t="shared" ca="1" si="279"/>
        <v/>
      </c>
      <c r="HP143" s="74" t="str">
        <f t="shared" ca="1" si="280"/>
        <v/>
      </c>
      <c r="HQ143" s="74" t="str">
        <f t="shared" ca="1" si="281"/>
        <v/>
      </c>
      <c r="HR143" s="74" t="str">
        <f t="shared" ca="1" si="282"/>
        <v/>
      </c>
      <c r="HS143" s="74" t="str">
        <f t="shared" ca="1" si="283"/>
        <v/>
      </c>
      <c r="HT143" s="74" t="str">
        <f ca="1">IF(V143=1,"",IF(LOG入力!BH143&gt;0,0,IF(DV143=1,0,IF(N143="0",0,IF(SUM(HD143:HS143)&gt;0,1,0)))))</f>
        <v/>
      </c>
    </row>
    <row r="144" spans="1:228" x14ac:dyDescent="0.15">
      <c r="A144" s="5"/>
      <c r="B144" s="532" t="str">
        <f t="shared" ca="1" si="142"/>
        <v/>
      </c>
      <c r="C144" s="534" t="str">
        <f ca="1">LOG入力!AP144</f>
        <v/>
      </c>
      <c r="D144" s="534" t="str">
        <f ca="1">LOG入力!AQ144</f>
        <v/>
      </c>
      <c r="E144" s="534" t="str">
        <f ca="1">LOG入力!AR144</f>
        <v/>
      </c>
      <c r="F144" s="535" t="str">
        <f t="shared" ca="1" si="143"/>
        <v/>
      </c>
      <c r="G144" s="585" t="str">
        <f ca="1">LOG入力!AT144</f>
        <v/>
      </c>
      <c r="H144" s="542" t="str">
        <f ca="1">LOG入力!AU144</f>
        <v/>
      </c>
      <c r="I144" s="542" t="str">
        <f ca="1">LOG入力!AV144</f>
        <v/>
      </c>
      <c r="J144" s="577" t="str">
        <f ca="1">LOG入力!AW144</f>
        <v/>
      </c>
      <c r="K144" s="578" t="str">
        <f ca="1">LOG入力!BJ144</f>
        <v/>
      </c>
      <c r="L144" s="577" t="str">
        <f ca="1">LOG入力!AY144</f>
        <v/>
      </c>
      <c r="M144" s="545" t="str">
        <f ca="1">LOG入力!BK144</f>
        <v/>
      </c>
      <c r="N144" s="512" t="str">
        <f ca="1">IF(V144=1,"",IF(LOG入力!AJ144=1,"1",LOG入力!BA144))</f>
        <v/>
      </c>
      <c r="O144" s="538" t="str">
        <f ca="1">IF(V144=1,"",IF(LEN(LOG入力!O144)=0,"",LOG入力!O144))</f>
        <v/>
      </c>
      <c r="P144" s="291" t="str">
        <f ca="1">IF(V144=1,"",IF($AA$4=1,"",IF(LOG入力!BG144=1,"",CONCATENATE($ER144,$FB144,$FL144,$FV144,$GF144))))</f>
        <v/>
      </c>
      <c r="Q144" s="291" t="str">
        <f ca="1">IF(V144=1,"",IF($AA$4=1,"",IF(LOG入力!BG144=1,"",CONCATENATE($ET144,$FD144,$FN144,$FX144,$GH144))))</f>
        <v/>
      </c>
      <c r="R144" s="573" t="str">
        <f ca="1">IF(V144=1,"",IF($AA$4=1,"",IF(LOG入力!BH144&gt;0,0,AA144)))</f>
        <v/>
      </c>
      <c r="S144" s="293" t="str">
        <f t="shared" ca="1" si="144"/>
        <v/>
      </c>
      <c r="T144" s="681"/>
      <c r="U144" s="38"/>
      <c r="V144" s="196">
        <f ca="1">LOG入力!AN144</f>
        <v>1</v>
      </c>
      <c r="W144" s="38"/>
      <c r="X144" s="516" t="str">
        <f t="shared" ca="1" si="145"/>
        <v/>
      </c>
      <c r="Y144" s="515" t="str">
        <f t="shared" ca="1" si="146"/>
        <v/>
      </c>
      <c r="Z144" s="518" t="str">
        <f t="shared" ca="1" si="147"/>
        <v/>
      </c>
      <c r="AA144" s="574" t="str">
        <f t="shared" ca="1" si="148"/>
        <v/>
      </c>
      <c r="AC144" s="6" t="str">
        <f t="shared" ca="1" si="149"/>
        <v/>
      </c>
      <c r="AD144" s="6" t="str">
        <f t="shared" ca="1" si="150"/>
        <v/>
      </c>
      <c r="AE144" s="6" t="str">
        <f t="shared" ca="1" si="151"/>
        <v/>
      </c>
      <c r="AF144" s="6" t="str">
        <f t="shared" ca="1" si="152"/>
        <v/>
      </c>
      <c r="AG144" s="6" t="str">
        <f t="shared" ca="1" si="153"/>
        <v/>
      </c>
      <c r="AH144" s="6" t="str">
        <f t="shared" ca="1" si="154"/>
        <v/>
      </c>
      <c r="AI144" s="6" t="str">
        <f t="shared" ca="1" si="155"/>
        <v/>
      </c>
      <c r="AJ144" s="6" t="str">
        <f t="shared" ca="1" si="156"/>
        <v/>
      </c>
      <c r="AK144" s="6" t="str">
        <f t="shared" ca="1" si="157"/>
        <v/>
      </c>
      <c r="AL144" s="6" t="str">
        <f t="shared" ca="1" si="158"/>
        <v/>
      </c>
      <c r="AM144" s="6" t="str">
        <f t="shared" ca="1" si="159"/>
        <v/>
      </c>
      <c r="AN144" s="6" t="str">
        <f t="shared" ca="1" si="160"/>
        <v/>
      </c>
      <c r="AO144" s="6" t="str">
        <f t="shared" ca="1" si="161"/>
        <v/>
      </c>
      <c r="AP144" s="6" t="str">
        <f t="shared" ca="1" si="162"/>
        <v/>
      </c>
      <c r="AQ144" s="6" t="str">
        <f t="shared" ca="1" si="163"/>
        <v/>
      </c>
      <c r="AR144" s="6" t="str">
        <f t="shared" ca="1" si="164"/>
        <v/>
      </c>
      <c r="AS144" s="6" t="str">
        <f t="shared" ca="1" si="165"/>
        <v/>
      </c>
      <c r="AT144" s="6" t="str">
        <f t="shared" ca="1" si="166"/>
        <v/>
      </c>
      <c r="AU144" s="6" t="str">
        <f t="shared" ca="1" si="167"/>
        <v/>
      </c>
      <c r="AV144" s="6" t="str">
        <f t="shared" ca="1" si="168"/>
        <v/>
      </c>
      <c r="AW144" s="6" t="str">
        <f t="shared" ca="1" si="169"/>
        <v/>
      </c>
      <c r="AY144" s="6" t="str">
        <f t="shared" ca="1" si="170"/>
        <v/>
      </c>
      <c r="AZ144" s="6" t="str">
        <f t="shared" ca="1" si="171"/>
        <v/>
      </c>
      <c r="BA144" s="6" t="str">
        <f t="shared" ca="1" si="172"/>
        <v/>
      </c>
      <c r="BB144" s="6" t="str">
        <f t="shared" ca="1" si="173"/>
        <v/>
      </c>
      <c r="BC144" s="6" t="str">
        <f t="shared" ca="1" si="174"/>
        <v/>
      </c>
      <c r="BD144" s="6" t="str">
        <f t="shared" ca="1" si="175"/>
        <v/>
      </c>
      <c r="BE144" s="6" t="str">
        <f t="shared" ca="1" si="176"/>
        <v/>
      </c>
      <c r="BF144" s="6" t="str">
        <f t="shared" ca="1" si="177"/>
        <v/>
      </c>
      <c r="BG144" s="6" t="str">
        <f t="shared" ca="1" si="178"/>
        <v/>
      </c>
      <c r="BH144" s="6" t="str">
        <f t="shared" ca="1" si="179"/>
        <v/>
      </c>
      <c r="BI144" s="6" t="str">
        <f t="shared" ca="1" si="180"/>
        <v/>
      </c>
      <c r="BJ144" s="6" t="str">
        <f t="shared" ca="1" si="181"/>
        <v/>
      </c>
      <c r="BK144" s="6" t="str">
        <f t="shared" ca="1" si="182"/>
        <v/>
      </c>
      <c r="BL144" s="6" t="str">
        <f t="shared" ca="1" si="183"/>
        <v/>
      </c>
      <c r="BM144" s="6" t="str">
        <f t="shared" ca="1" si="184"/>
        <v/>
      </c>
      <c r="BN144" s="6" t="str">
        <f t="shared" ca="1" si="185"/>
        <v/>
      </c>
      <c r="BO144" s="6" t="str">
        <f t="shared" ca="1" si="186"/>
        <v/>
      </c>
      <c r="BP144" s="6" t="str">
        <f t="shared" ca="1" si="187"/>
        <v/>
      </c>
      <c r="BQ144" s="6" t="str">
        <f t="shared" ca="1" si="188"/>
        <v/>
      </c>
      <c r="BR144" s="6" t="str">
        <f t="shared" ca="1" si="189"/>
        <v/>
      </c>
      <c r="BS144" s="6" t="str">
        <f t="shared" ca="1" si="190"/>
        <v/>
      </c>
      <c r="BU144" s="6" t="str">
        <f t="shared" ca="1" si="191"/>
        <v/>
      </c>
      <c r="BW144" s="515" t="str">
        <f t="shared" ca="1" si="192"/>
        <v/>
      </c>
      <c r="BX144" s="515">
        <f t="shared" ca="1" si="193"/>
        <v>0</v>
      </c>
      <c r="BY144" s="515" t="str">
        <f t="shared" ca="1" si="194"/>
        <v/>
      </c>
      <c r="CA144" s="6">
        <f t="shared" ca="1" si="195"/>
        <v>1</v>
      </c>
      <c r="CC144" s="523" t="str">
        <f t="shared" ca="1" si="196"/>
        <v/>
      </c>
      <c r="CE144" s="6" t="str">
        <f t="shared" ca="1" si="197"/>
        <v/>
      </c>
      <c r="CG144" s="524" t="str">
        <f ca="1">IF(V144=1,"",IF($AA$4=1,"",IF(LOG入力!BH144&gt;0,"",IF(N144=0,"",IF(HT144=0,"","★")))))</f>
        <v/>
      </c>
      <c r="CI144" s="74" t="str">
        <f t="shared" ca="1" si="198"/>
        <v/>
      </c>
      <c r="CK144" s="525" t="str">
        <f ca="1">IF(V144=1,"",IF(LOG入力!BH144&gt;0,1,0))</f>
        <v/>
      </c>
      <c r="CL144" s="74" t="str">
        <f t="shared" ca="1" si="199"/>
        <v/>
      </c>
      <c r="CN144" s="74" t="str">
        <f t="shared" ca="1" si="200"/>
        <v/>
      </c>
      <c r="CO144" s="74" t="str">
        <f t="shared" ca="1" si="201"/>
        <v/>
      </c>
      <c r="CQ144" s="74" t="str">
        <f t="shared" ca="1" si="202"/>
        <v/>
      </c>
      <c r="CR144" s="74" t="str">
        <f t="shared" ca="1" si="203"/>
        <v/>
      </c>
      <c r="CS144" s="74" t="str">
        <f t="shared" ca="1" si="204"/>
        <v/>
      </c>
      <c r="CT144" s="74" t="str">
        <f t="shared" ca="1" si="205"/>
        <v/>
      </c>
      <c r="CU144" s="74" t="str">
        <f t="shared" ca="1" si="206"/>
        <v/>
      </c>
      <c r="CV144" s="74" t="str">
        <f t="shared" ca="1" si="207"/>
        <v/>
      </c>
      <c r="CW144" s="74" t="str">
        <f t="shared" ca="1" si="208"/>
        <v/>
      </c>
      <c r="CX144" s="74" t="str">
        <f t="shared" ca="1" si="209"/>
        <v/>
      </c>
      <c r="CY144" s="74" t="str">
        <f t="shared" ca="1" si="210"/>
        <v/>
      </c>
      <c r="CZ144" s="74" t="str">
        <f t="shared" ca="1" si="211"/>
        <v/>
      </c>
      <c r="DA144" s="74" t="str">
        <f t="shared" ca="1" si="212"/>
        <v/>
      </c>
      <c r="DB144" s="74" t="str">
        <f t="shared" ca="1" si="213"/>
        <v/>
      </c>
      <c r="DD144" s="74" t="str">
        <f t="shared" ca="1" si="214"/>
        <v/>
      </c>
      <c r="DE144" s="74" t="str">
        <f t="shared" ca="1" si="215"/>
        <v/>
      </c>
      <c r="DF144" s="74" t="str">
        <f t="shared" ca="1" si="216"/>
        <v/>
      </c>
      <c r="DG144" s="74" t="str">
        <f t="shared" ca="1" si="217"/>
        <v/>
      </c>
      <c r="DH144" s="74" t="str">
        <f t="shared" ca="1" si="218"/>
        <v/>
      </c>
      <c r="DI144" s="74" t="str">
        <f t="shared" ca="1" si="219"/>
        <v/>
      </c>
      <c r="DJ144" s="74" t="str">
        <f t="shared" ca="1" si="220"/>
        <v/>
      </c>
      <c r="DK144" s="74" t="str">
        <f t="shared" ca="1" si="221"/>
        <v/>
      </c>
      <c r="DL144" s="74" t="str">
        <f t="shared" ca="1" si="222"/>
        <v/>
      </c>
      <c r="DM144" s="74" t="str">
        <f t="shared" ca="1" si="223"/>
        <v/>
      </c>
      <c r="DN144" s="74" t="str">
        <f t="shared" ca="1" si="224"/>
        <v/>
      </c>
      <c r="DO144" s="74" t="str">
        <f t="shared" ca="1" si="225"/>
        <v/>
      </c>
      <c r="DQ144" s="74" t="str">
        <f t="shared" ca="1" si="226"/>
        <v/>
      </c>
      <c r="DS144" s="74" t="str">
        <f t="shared" ca="1" si="227"/>
        <v/>
      </c>
      <c r="DT144" s="74" t="str">
        <f t="shared" ca="1" si="228"/>
        <v/>
      </c>
      <c r="DV144" s="525" t="str">
        <f t="shared" ca="1" si="229"/>
        <v/>
      </c>
      <c r="DW144" s="74" t="str">
        <f t="shared" ca="1" si="230"/>
        <v/>
      </c>
      <c r="DX144" s="485" t="str">
        <f t="shared" ca="1" si="231"/>
        <v/>
      </c>
      <c r="DY144" s="74" t="str">
        <f t="shared" ca="1" si="232"/>
        <v/>
      </c>
      <c r="DZ144" s="74" t="str">
        <f t="shared" ca="1" si="233"/>
        <v/>
      </c>
      <c r="EA144" s="74" t="str">
        <f t="shared" ca="1" si="234"/>
        <v/>
      </c>
      <c r="EC144" s="74" t="str">
        <f t="shared" ca="1" si="235"/>
        <v/>
      </c>
      <c r="ED144" s="74" t="str">
        <f t="shared" ca="1" si="236"/>
        <v/>
      </c>
      <c r="EE144" s="74" t="str">
        <f t="shared" ca="1" si="237"/>
        <v/>
      </c>
      <c r="EG144" s="479" t="str">
        <f ca="1">IF(V144=1,"",IF(LOG入力!BH144&gt;0,0,IF(CG144="★",0,IF(R144=1,0,IF(N144=0,0,1)))))</f>
        <v/>
      </c>
      <c r="EH144" s="483" t="str">
        <f t="shared" ca="1" si="238"/>
        <v/>
      </c>
      <c r="EI144" s="483" t="str">
        <f t="shared" ca="1" si="239"/>
        <v/>
      </c>
      <c r="EJ144" s="483" t="str">
        <f t="shared" ca="1" si="240"/>
        <v/>
      </c>
      <c r="EL144" s="71">
        <f t="shared" ca="1" si="241"/>
        <v>0</v>
      </c>
      <c r="EM144" s="6">
        <f t="shared" ca="1" si="242"/>
        <v>0</v>
      </c>
      <c r="EN144" s="6" t="str">
        <f t="shared" ca="1" si="243"/>
        <v/>
      </c>
      <c r="EO144" s="6">
        <f ca="1">IF(LOG入力!BH144&gt;0,0,IF(EM144=0,0,(IF(COUNTIF($EN$19:EN144,EN144)=1,IF($FS$3="N",1,IF(EH144=1,1,0))))))</f>
        <v>0</v>
      </c>
      <c r="EP144" s="6" t="str">
        <f ca="1">IF(LOG入力!BH144&gt;0,"",IF(EO144=1,$X144,""))</f>
        <v/>
      </c>
      <c r="EQ144" s="6" t="str">
        <f ca="1">IF(LOG入力!BH144&gt;0,"",IF(EO144=1,$Y144,""))</f>
        <v/>
      </c>
      <c r="ER144" s="520" t="str">
        <f ca="1">IF(LOG入力!BH144&gt;0,"",IF(COUNTIF($EP$19:$EP144,EP144)=1,EP144,""))</f>
        <v/>
      </c>
      <c r="ES144" s="520">
        <f ca="1">IF(LOG入力!BH144&gt;0,0,IF((EL144=1),IF(($ER144=""),0,1),0))</f>
        <v>0</v>
      </c>
      <c r="ET144" s="520" t="str">
        <f ca="1">IF(LOG入力!BH144&gt;0,"",IF(COUNTIF($EQ$19:EQ144,EQ144)=1,EQ144,""))</f>
        <v/>
      </c>
      <c r="EU144" s="539">
        <f ca="1">IF(LOG入力!BH144&gt;0,0,IF((EL144=1),IF(($ET144=""),0,1),0))</f>
        <v>0</v>
      </c>
      <c r="EV144" s="71">
        <f t="shared" ca="1" si="244"/>
        <v>0</v>
      </c>
      <c r="EW144" s="6">
        <f t="shared" ca="1" si="245"/>
        <v>0</v>
      </c>
      <c r="EX144" s="6" t="str">
        <f t="shared" ca="1" si="246"/>
        <v/>
      </c>
      <c r="EY144" s="6">
        <f ca="1">IF(LOG入力!BH144&gt;0,0,IF(EW144=0,0,(IF(COUNTIF($EX$19:EX144,EX144)=1,IF($FS$3="N",1,IF(EH144=1,1,0))))))</f>
        <v>0</v>
      </c>
      <c r="EZ144" s="6" t="str">
        <f ca="1">IF(LOG入力!BH144&gt;0,"",IF(EY144=1,$X144,""))</f>
        <v/>
      </c>
      <c r="FA144" s="6" t="str">
        <f ca="1">IF(LOG入力!BH144&gt;0,"",IF(EY144=1,$Y144,""))</f>
        <v/>
      </c>
      <c r="FB144" s="6" t="str">
        <f ca="1">IF(LOG入力!BH144&gt;0,"",IF(COUNTIF($EZ$19:$EZ144,EZ144)=1,EZ144,""))</f>
        <v/>
      </c>
      <c r="FC144" s="6">
        <f ca="1">IF(LOG入力!BH144&gt;0,0,IF((EV144=1),IF(($FB144=""),0,1),0))</f>
        <v>0</v>
      </c>
      <c r="FD144" s="6" t="str">
        <f ca="1">IF(LOG入力!BH144&gt;0,"",IF(COUNTIF($FA$19:FA144,FA144)=1,FA144,""))</f>
        <v/>
      </c>
      <c r="FE144" s="72">
        <f ca="1">IF(LOG入力!BH144&gt;0,0,IF((EV144=1),IF(($FD144=""),0,1),0))</f>
        <v>0</v>
      </c>
      <c r="FF144" s="71">
        <f t="shared" ca="1" si="247"/>
        <v>0</v>
      </c>
      <c r="FG144" s="6">
        <f t="shared" ca="1" si="248"/>
        <v>0</v>
      </c>
      <c r="FH144" s="6" t="str">
        <f t="shared" ca="1" si="249"/>
        <v/>
      </c>
      <c r="FI144" s="6">
        <f ca="1">IF(LOG入力!BH144&gt;0,0,IF(FG144=0,0,(IF(COUNTIF($FH$19:FH144,FH144)=1,IF($FS$3="N",1,IF(EH144=1,1,0))))))</f>
        <v>0</v>
      </c>
      <c r="FJ144" s="6" t="str">
        <f ca="1">IF(LOG入力!BH144&gt;0,"",IF(FI144=1,$X144,""))</f>
        <v/>
      </c>
      <c r="FK144" s="6" t="str">
        <f ca="1">IF(LOG入力!BH144&gt;0,"",IF(FI144=1,$Y144,""))</f>
        <v/>
      </c>
      <c r="FL144" s="6" t="str">
        <f ca="1">IF(LOG入力!BH144&gt;0,"",IF(COUNTIF($FJ$19:$FJ144,FJ144)=1,FJ144,""))</f>
        <v/>
      </c>
      <c r="FM144" s="6">
        <f ca="1">IF(LOG入力!BH144&gt;0,0,IF((FF144=1),IF(($FL144=""),0,1),0))</f>
        <v>0</v>
      </c>
      <c r="FN144" s="6" t="str">
        <f ca="1">IF(LOG入力!BH144&gt;0,"",IF(COUNTIF($FK$19:FK144,FK144)=1,FK144,""))</f>
        <v/>
      </c>
      <c r="FO144" s="72">
        <f ca="1">IF(LOG入力!BH144&gt;0,0,IF((FF144=1),IF(($FN144=""),0,1),0))</f>
        <v>0</v>
      </c>
      <c r="FP144" s="71">
        <f t="shared" ca="1" si="250"/>
        <v>0</v>
      </c>
      <c r="FQ144" s="6">
        <f t="shared" ca="1" si="251"/>
        <v>0</v>
      </c>
      <c r="FR144" s="6" t="str">
        <f t="shared" ca="1" si="252"/>
        <v/>
      </c>
      <c r="FS144" s="6">
        <f ca="1">IF(LOG入力!BH144&gt;0,0,IF(FQ144=0,0,(IF(COUNTIF($FR$19:FR144,FR144)=1,IF($FS$3="N",1,IF(EH144=1,1,0))))))</f>
        <v>0</v>
      </c>
      <c r="FT144" s="6" t="str">
        <f ca="1">IF(LOG入力!BH144&gt;0,"",IF(FS144=1,$X144,""))</f>
        <v/>
      </c>
      <c r="FU144" s="6" t="str">
        <f ca="1">IF(LOG入力!BH144&gt;0,"",IF(FS144=1,$Y144,""))</f>
        <v/>
      </c>
      <c r="FV144" s="6" t="str">
        <f ca="1">IF(LOG入力!BH144&gt;0,"",IF(COUNTIF($FT$19:$FT144,FT144)=1,FT144,""))</f>
        <v/>
      </c>
      <c r="FW144" s="6">
        <f ca="1">IF(LOG入力!BH144&gt;0,0,IF((FP144=1),IF(($FV144=""),0,1),0))</f>
        <v>0</v>
      </c>
      <c r="FX144" s="6" t="str">
        <f ca="1">IF(LOG入力!BH144&gt;0,"",IF(COUNTIF($FU$19:FU144,FU144)=1,FU144,""))</f>
        <v/>
      </c>
      <c r="FY144" s="72">
        <f ca="1">IF(LOG入力!BH144&gt;0,0,IF((FP144=1),IF(($FX144=""),0,1),0))</f>
        <v>0</v>
      </c>
      <c r="FZ144" s="71">
        <f t="shared" ca="1" si="253"/>
        <v>0</v>
      </c>
      <c r="GA144" s="6">
        <f t="shared" ca="1" si="254"/>
        <v>0</v>
      </c>
      <c r="GB144" s="6" t="str">
        <f t="shared" ca="1" si="255"/>
        <v/>
      </c>
      <c r="GC144" s="6">
        <f ca="1">IF(LOG入力!BH144&gt;0,0,IF(GA144=0,0,(IF(COUNTIF($GB$19:GB144,GB144)=1,IF($FS$3="N",1,IF(EH144=1,1,0))))))</f>
        <v>0</v>
      </c>
      <c r="GD144" s="6" t="str">
        <f ca="1">IF(LOG入力!BH144&gt;0,"",IF(GC144=1,$X144,""))</f>
        <v/>
      </c>
      <c r="GE144" s="6" t="str">
        <f ca="1">IF(LOG入力!BH144&gt;0,"",IF(GC144=1,$Y144,""))</f>
        <v/>
      </c>
      <c r="GF144" s="6" t="str">
        <f ca="1">IF(LOG入力!BH144&gt;0,"",IF(COUNTIF($GD$19:$GD144,GD144)=1,GD144,""))</f>
        <v/>
      </c>
      <c r="GG144" s="6">
        <f ca="1">IF(LOG入力!BH144&gt;0,0,IF((FZ144=1),IF(($GF144=""),0,1),0))</f>
        <v>0</v>
      </c>
      <c r="GH144" s="6" t="str">
        <f ca="1">IF(LOG入力!BH144&gt;0,"",IF(COUNTIF($GE$19:GE144,GE144)=1,GE144,""))</f>
        <v/>
      </c>
      <c r="GI144" s="72">
        <f ca="1">IF(LOG入力!BH144&gt;0,0,IF((FZ144=1),IF(($GH144=""),0,1),0))</f>
        <v>0</v>
      </c>
      <c r="GK144" s="455" t="str">
        <f ca="1">IF(V144=1,"",IF(LEN(LOG入力!AS144)=0,"",LOG入力!AS144))</f>
        <v/>
      </c>
      <c r="GL144" s="378" t="str">
        <f t="shared" ca="1" si="256"/>
        <v/>
      </c>
      <c r="GM144" s="378" t="str">
        <f t="shared" ca="1" si="257"/>
        <v/>
      </c>
      <c r="GN144" s="74" t="str">
        <f t="shared" ca="1" si="258"/>
        <v/>
      </c>
      <c r="GO144" s="74" t="str">
        <f t="shared" ca="1" si="259"/>
        <v/>
      </c>
      <c r="GQ144" s="74" t="str">
        <f t="shared" ca="1" si="260"/>
        <v/>
      </c>
      <c r="GR144" s="74" t="str">
        <f t="shared" ca="1" si="261"/>
        <v/>
      </c>
      <c r="GS144" s="74" t="str">
        <f t="shared" ca="1" si="262"/>
        <v/>
      </c>
      <c r="GT144" s="74" t="str">
        <f t="shared" ca="1" si="263"/>
        <v/>
      </c>
      <c r="GU144" s="74" t="str">
        <f t="shared" ca="1" si="264"/>
        <v/>
      </c>
      <c r="GV144" s="74" t="str">
        <f t="shared" ca="1" si="265"/>
        <v/>
      </c>
      <c r="GX144" s="74" t="str">
        <f t="shared" ca="1" si="266"/>
        <v/>
      </c>
      <c r="GY144" s="74" t="str">
        <f t="shared" ca="1" si="267"/>
        <v/>
      </c>
      <c r="GZ144" s="74" t="str">
        <f ca="1">IF(V144=1,"",IF(LOG入力!BH144&gt;0,0,IF(GY144=0,0,IF((VALUE((TYPE(VALUE(J144)))))=16,0,IF(VALUE(J144)&lt;60,1,IF(VALUE(J144)&lt;100,0,IF(VALUE(J144)&lt;600,2,0)))))))</f>
        <v/>
      </c>
      <c r="HA144" s="74" t="str">
        <f t="shared" ca="1" si="268"/>
        <v/>
      </c>
      <c r="HB144" s="74" t="str">
        <f ca="1">IF(V144=1,"",IF(LOG入力!BH144&gt;0,0,IF(HA144=0,0,IF((VALUE((TYPE(VALUE(L144)))))=16,0,IF(VALUE(L144)&lt;60,1,IF(VALUE(L144)&lt;100,0,IF(VALUE(L144)&lt;600,2,0)))))))</f>
        <v/>
      </c>
      <c r="HD144" s="74" t="str">
        <f t="shared" ca="1" si="269"/>
        <v/>
      </c>
      <c r="HF144" s="74" t="str">
        <f t="shared" ca="1" si="270"/>
        <v/>
      </c>
      <c r="HG144" s="74" t="str">
        <f t="shared" ca="1" si="271"/>
        <v/>
      </c>
      <c r="HH144" s="74" t="str">
        <f t="shared" ca="1" si="272"/>
        <v/>
      </c>
      <c r="HI144" s="74" t="str">
        <f t="shared" ca="1" si="273"/>
        <v/>
      </c>
      <c r="HJ144" s="74" t="str">
        <f t="shared" ca="1" si="274"/>
        <v/>
      </c>
      <c r="HK144" s="74" t="str">
        <f t="shared" ca="1" si="275"/>
        <v/>
      </c>
      <c r="HL144" s="74" t="str">
        <f t="shared" ca="1" si="276"/>
        <v/>
      </c>
      <c r="HM144" s="74" t="str">
        <f t="shared" ca="1" si="277"/>
        <v/>
      </c>
      <c r="HN144" s="74" t="str">
        <f t="shared" ca="1" si="278"/>
        <v/>
      </c>
      <c r="HO144" s="529" t="str">
        <f t="shared" ca="1" si="279"/>
        <v/>
      </c>
      <c r="HP144" s="74" t="str">
        <f t="shared" ca="1" si="280"/>
        <v/>
      </c>
      <c r="HQ144" s="74" t="str">
        <f t="shared" ca="1" si="281"/>
        <v/>
      </c>
      <c r="HR144" s="74" t="str">
        <f t="shared" ca="1" si="282"/>
        <v/>
      </c>
      <c r="HS144" s="74" t="str">
        <f t="shared" ca="1" si="283"/>
        <v/>
      </c>
      <c r="HT144" s="74" t="str">
        <f ca="1">IF(V144=1,"",IF(LOG入力!BH144&gt;0,0,IF(DV144=1,0,IF(N144="0",0,IF(SUM(HD144:HS144)&gt;0,1,0)))))</f>
        <v/>
      </c>
    </row>
    <row r="145" spans="1:228" x14ac:dyDescent="0.15">
      <c r="A145" s="5"/>
      <c r="B145" s="532" t="str">
        <f t="shared" ca="1" si="142"/>
        <v/>
      </c>
      <c r="C145" s="534" t="str">
        <f ca="1">LOG入力!AP145</f>
        <v/>
      </c>
      <c r="D145" s="534" t="str">
        <f ca="1">LOG入力!AQ145</f>
        <v/>
      </c>
      <c r="E145" s="534" t="str">
        <f ca="1">LOG入力!AR145</f>
        <v/>
      </c>
      <c r="F145" s="535" t="str">
        <f t="shared" ca="1" si="143"/>
        <v/>
      </c>
      <c r="G145" s="585" t="str">
        <f ca="1">LOG入力!AT145</f>
        <v/>
      </c>
      <c r="H145" s="542" t="str">
        <f ca="1">LOG入力!AU145</f>
        <v/>
      </c>
      <c r="I145" s="542" t="str">
        <f ca="1">LOG入力!AV145</f>
        <v/>
      </c>
      <c r="J145" s="577" t="str">
        <f ca="1">LOG入力!AW145</f>
        <v/>
      </c>
      <c r="K145" s="578" t="str">
        <f ca="1">LOG入力!BJ145</f>
        <v/>
      </c>
      <c r="L145" s="577" t="str">
        <f ca="1">LOG入力!AY145</f>
        <v/>
      </c>
      <c r="M145" s="545" t="str">
        <f ca="1">LOG入力!BK145</f>
        <v/>
      </c>
      <c r="N145" s="512" t="str">
        <f ca="1">IF(V145=1,"",IF(LOG入力!AJ145=1,"1",LOG入力!BA145))</f>
        <v/>
      </c>
      <c r="O145" s="538" t="str">
        <f ca="1">IF(V145=1,"",IF(LEN(LOG入力!O145)=0,"",LOG入力!O145))</f>
        <v/>
      </c>
      <c r="P145" s="291" t="str">
        <f ca="1">IF(V145=1,"",IF($AA$4=1,"",IF(LOG入力!BG145=1,"",CONCATENATE($ER145,$FB145,$FL145,$FV145,$GF145))))</f>
        <v/>
      </c>
      <c r="Q145" s="291" t="str">
        <f ca="1">IF(V145=1,"",IF($AA$4=1,"",IF(LOG入力!BG145=1,"",CONCATENATE($ET145,$FD145,$FN145,$FX145,$GH145))))</f>
        <v/>
      </c>
      <c r="R145" s="573" t="str">
        <f ca="1">IF(V145=1,"",IF($AA$4=1,"",IF(LOG入力!BH145&gt;0,0,AA145)))</f>
        <v/>
      </c>
      <c r="S145" s="293" t="str">
        <f t="shared" ca="1" si="144"/>
        <v/>
      </c>
      <c r="T145" s="681"/>
      <c r="U145" s="38"/>
      <c r="V145" s="196">
        <f ca="1">LOG入力!AN145</f>
        <v>1</v>
      </c>
      <c r="W145" s="38"/>
      <c r="X145" s="516" t="str">
        <f t="shared" ca="1" si="145"/>
        <v/>
      </c>
      <c r="Y145" s="515" t="str">
        <f t="shared" ca="1" si="146"/>
        <v/>
      </c>
      <c r="Z145" s="518" t="str">
        <f t="shared" ca="1" si="147"/>
        <v/>
      </c>
      <c r="AA145" s="574" t="str">
        <f t="shared" ca="1" si="148"/>
        <v/>
      </c>
      <c r="AC145" s="6" t="str">
        <f t="shared" ca="1" si="149"/>
        <v/>
      </c>
      <c r="AD145" s="6" t="str">
        <f t="shared" ca="1" si="150"/>
        <v/>
      </c>
      <c r="AE145" s="6" t="str">
        <f t="shared" ca="1" si="151"/>
        <v/>
      </c>
      <c r="AF145" s="6" t="str">
        <f t="shared" ca="1" si="152"/>
        <v/>
      </c>
      <c r="AG145" s="6" t="str">
        <f t="shared" ca="1" si="153"/>
        <v/>
      </c>
      <c r="AH145" s="6" t="str">
        <f t="shared" ca="1" si="154"/>
        <v/>
      </c>
      <c r="AI145" s="6" t="str">
        <f t="shared" ca="1" si="155"/>
        <v/>
      </c>
      <c r="AJ145" s="6" t="str">
        <f t="shared" ca="1" si="156"/>
        <v/>
      </c>
      <c r="AK145" s="6" t="str">
        <f t="shared" ca="1" si="157"/>
        <v/>
      </c>
      <c r="AL145" s="6" t="str">
        <f t="shared" ca="1" si="158"/>
        <v/>
      </c>
      <c r="AM145" s="6" t="str">
        <f t="shared" ca="1" si="159"/>
        <v/>
      </c>
      <c r="AN145" s="6" t="str">
        <f t="shared" ca="1" si="160"/>
        <v/>
      </c>
      <c r="AO145" s="6" t="str">
        <f t="shared" ca="1" si="161"/>
        <v/>
      </c>
      <c r="AP145" s="6" t="str">
        <f t="shared" ca="1" si="162"/>
        <v/>
      </c>
      <c r="AQ145" s="6" t="str">
        <f t="shared" ca="1" si="163"/>
        <v/>
      </c>
      <c r="AR145" s="6" t="str">
        <f t="shared" ca="1" si="164"/>
        <v/>
      </c>
      <c r="AS145" s="6" t="str">
        <f t="shared" ca="1" si="165"/>
        <v/>
      </c>
      <c r="AT145" s="6" t="str">
        <f t="shared" ca="1" si="166"/>
        <v/>
      </c>
      <c r="AU145" s="6" t="str">
        <f t="shared" ca="1" si="167"/>
        <v/>
      </c>
      <c r="AV145" s="6" t="str">
        <f t="shared" ca="1" si="168"/>
        <v/>
      </c>
      <c r="AW145" s="6" t="str">
        <f t="shared" ca="1" si="169"/>
        <v/>
      </c>
      <c r="AY145" s="6" t="str">
        <f t="shared" ca="1" si="170"/>
        <v/>
      </c>
      <c r="AZ145" s="6" t="str">
        <f t="shared" ca="1" si="171"/>
        <v/>
      </c>
      <c r="BA145" s="6" t="str">
        <f t="shared" ca="1" si="172"/>
        <v/>
      </c>
      <c r="BB145" s="6" t="str">
        <f t="shared" ca="1" si="173"/>
        <v/>
      </c>
      <c r="BC145" s="6" t="str">
        <f t="shared" ca="1" si="174"/>
        <v/>
      </c>
      <c r="BD145" s="6" t="str">
        <f t="shared" ca="1" si="175"/>
        <v/>
      </c>
      <c r="BE145" s="6" t="str">
        <f t="shared" ca="1" si="176"/>
        <v/>
      </c>
      <c r="BF145" s="6" t="str">
        <f t="shared" ca="1" si="177"/>
        <v/>
      </c>
      <c r="BG145" s="6" t="str">
        <f t="shared" ca="1" si="178"/>
        <v/>
      </c>
      <c r="BH145" s="6" t="str">
        <f t="shared" ca="1" si="179"/>
        <v/>
      </c>
      <c r="BI145" s="6" t="str">
        <f t="shared" ca="1" si="180"/>
        <v/>
      </c>
      <c r="BJ145" s="6" t="str">
        <f t="shared" ca="1" si="181"/>
        <v/>
      </c>
      <c r="BK145" s="6" t="str">
        <f t="shared" ca="1" si="182"/>
        <v/>
      </c>
      <c r="BL145" s="6" t="str">
        <f t="shared" ca="1" si="183"/>
        <v/>
      </c>
      <c r="BM145" s="6" t="str">
        <f t="shared" ca="1" si="184"/>
        <v/>
      </c>
      <c r="BN145" s="6" t="str">
        <f t="shared" ca="1" si="185"/>
        <v/>
      </c>
      <c r="BO145" s="6" t="str">
        <f t="shared" ca="1" si="186"/>
        <v/>
      </c>
      <c r="BP145" s="6" t="str">
        <f t="shared" ca="1" si="187"/>
        <v/>
      </c>
      <c r="BQ145" s="6" t="str">
        <f t="shared" ca="1" si="188"/>
        <v/>
      </c>
      <c r="BR145" s="6" t="str">
        <f t="shared" ca="1" si="189"/>
        <v/>
      </c>
      <c r="BS145" s="6" t="str">
        <f t="shared" ca="1" si="190"/>
        <v/>
      </c>
      <c r="BU145" s="6" t="str">
        <f t="shared" ca="1" si="191"/>
        <v/>
      </c>
      <c r="BW145" s="515" t="str">
        <f t="shared" ca="1" si="192"/>
        <v/>
      </c>
      <c r="BX145" s="515">
        <f t="shared" ca="1" si="193"/>
        <v>0</v>
      </c>
      <c r="BY145" s="515" t="str">
        <f t="shared" ca="1" si="194"/>
        <v/>
      </c>
      <c r="CA145" s="6">
        <f t="shared" ca="1" si="195"/>
        <v>1</v>
      </c>
      <c r="CC145" s="523" t="str">
        <f t="shared" ca="1" si="196"/>
        <v/>
      </c>
      <c r="CE145" s="6" t="str">
        <f t="shared" ca="1" si="197"/>
        <v/>
      </c>
      <c r="CG145" s="524" t="str">
        <f ca="1">IF(V145=1,"",IF($AA$4=1,"",IF(LOG入力!BH145&gt;0,"",IF(N145=0,"",IF(HT145=0,"","★")))))</f>
        <v/>
      </c>
      <c r="CI145" s="74" t="str">
        <f t="shared" ca="1" si="198"/>
        <v/>
      </c>
      <c r="CK145" s="525" t="str">
        <f ca="1">IF(V145=1,"",IF(LOG入力!BH145&gt;0,1,0))</f>
        <v/>
      </c>
      <c r="CL145" s="74" t="str">
        <f t="shared" ca="1" si="199"/>
        <v/>
      </c>
      <c r="CN145" s="74" t="str">
        <f t="shared" ca="1" si="200"/>
        <v/>
      </c>
      <c r="CO145" s="74" t="str">
        <f t="shared" ca="1" si="201"/>
        <v/>
      </c>
      <c r="CQ145" s="74" t="str">
        <f t="shared" ca="1" si="202"/>
        <v/>
      </c>
      <c r="CR145" s="74" t="str">
        <f t="shared" ca="1" si="203"/>
        <v/>
      </c>
      <c r="CS145" s="74" t="str">
        <f t="shared" ca="1" si="204"/>
        <v/>
      </c>
      <c r="CT145" s="74" t="str">
        <f t="shared" ca="1" si="205"/>
        <v/>
      </c>
      <c r="CU145" s="74" t="str">
        <f t="shared" ca="1" si="206"/>
        <v/>
      </c>
      <c r="CV145" s="74" t="str">
        <f t="shared" ca="1" si="207"/>
        <v/>
      </c>
      <c r="CW145" s="74" t="str">
        <f t="shared" ca="1" si="208"/>
        <v/>
      </c>
      <c r="CX145" s="74" t="str">
        <f t="shared" ca="1" si="209"/>
        <v/>
      </c>
      <c r="CY145" s="74" t="str">
        <f t="shared" ca="1" si="210"/>
        <v/>
      </c>
      <c r="CZ145" s="74" t="str">
        <f t="shared" ca="1" si="211"/>
        <v/>
      </c>
      <c r="DA145" s="74" t="str">
        <f t="shared" ca="1" si="212"/>
        <v/>
      </c>
      <c r="DB145" s="74" t="str">
        <f t="shared" ca="1" si="213"/>
        <v/>
      </c>
      <c r="DD145" s="74" t="str">
        <f t="shared" ca="1" si="214"/>
        <v/>
      </c>
      <c r="DE145" s="74" t="str">
        <f t="shared" ca="1" si="215"/>
        <v/>
      </c>
      <c r="DF145" s="74" t="str">
        <f t="shared" ca="1" si="216"/>
        <v/>
      </c>
      <c r="DG145" s="74" t="str">
        <f t="shared" ca="1" si="217"/>
        <v/>
      </c>
      <c r="DH145" s="74" t="str">
        <f t="shared" ca="1" si="218"/>
        <v/>
      </c>
      <c r="DI145" s="74" t="str">
        <f t="shared" ca="1" si="219"/>
        <v/>
      </c>
      <c r="DJ145" s="74" t="str">
        <f t="shared" ca="1" si="220"/>
        <v/>
      </c>
      <c r="DK145" s="74" t="str">
        <f t="shared" ca="1" si="221"/>
        <v/>
      </c>
      <c r="DL145" s="74" t="str">
        <f t="shared" ca="1" si="222"/>
        <v/>
      </c>
      <c r="DM145" s="74" t="str">
        <f t="shared" ca="1" si="223"/>
        <v/>
      </c>
      <c r="DN145" s="74" t="str">
        <f t="shared" ca="1" si="224"/>
        <v/>
      </c>
      <c r="DO145" s="74" t="str">
        <f t="shared" ca="1" si="225"/>
        <v/>
      </c>
      <c r="DQ145" s="74" t="str">
        <f t="shared" ca="1" si="226"/>
        <v/>
      </c>
      <c r="DS145" s="74" t="str">
        <f t="shared" ca="1" si="227"/>
        <v/>
      </c>
      <c r="DT145" s="74" t="str">
        <f t="shared" ca="1" si="228"/>
        <v/>
      </c>
      <c r="DV145" s="525" t="str">
        <f t="shared" ca="1" si="229"/>
        <v/>
      </c>
      <c r="DW145" s="74" t="str">
        <f t="shared" ca="1" si="230"/>
        <v/>
      </c>
      <c r="DX145" s="485" t="str">
        <f t="shared" ca="1" si="231"/>
        <v/>
      </c>
      <c r="DY145" s="74" t="str">
        <f t="shared" ca="1" si="232"/>
        <v/>
      </c>
      <c r="DZ145" s="74" t="str">
        <f t="shared" ca="1" si="233"/>
        <v/>
      </c>
      <c r="EA145" s="74" t="str">
        <f t="shared" ca="1" si="234"/>
        <v/>
      </c>
      <c r="EC145" s="74" t="str">
        <f t="shared" ca="1" si="235"/>
        <v/>
      </c>
      <c r="ED145" s="74" t="str">
        <f t="shared" ca="1" si="236"/>
        <v/>
      </c>
      <c r="EE145" s="74" t="str">
        <f t="shared" ca="1" si="237"/>
        <v/>
      </c>
      <c r="EG145" s="479" t="str">
        <f ca="1">IF(V145=1,"",IF(LOG入力!BH145&gt;0,0,IF(CG145="★",0,IF(R145=1,0,IF(N145=0,0,1)))))</f>
        <v/>
      </c>
      <c r="EH145" s="483" t="str">
        <f t="shared" ca="1" si="238"/>
        <v/>
      </c>
      <c r="EI145" s="483" t="str">
        <f t="shared" ca="1" si="239"/>
        <v/>
      </c>
      <c r="EJ145" s="483" t="str">
        <f t="shared" ca="1" si="240"/>
        <v/>
      </c>
      <c r="EL145" s="71">
        <f t="shared" ca="1" si="241"/>
        <v>0</v>
      </c>
      <c r="EM145" s="6">
        <f t="shared" ca="1" si="242"/>
        <v>0</v>
      </c>
      <c r="EN145" s="6" t="str">
        <f t="shared" ca="1" si="243"/>
        <v/>
      </c>
      <c r="EO145" s="6">
        <f ca="1">IF(LOG入力!BH145&gt;0,0,IF(EM145=0,0,(IF(COUNTIF($EN$19:EN145,EN145)=1,IF($FS$3="N",1,IF(EH145=1,1,0))))))</f>
        <v>0</v>
      </c>
      <c r="EP145" s="6" t="str">
        <f ca="1">IF(LOG入力!BH145&gt;0,"",IF(EO145=1,$X145,""))</f>
        <v/>
      </c>
      <c r="EQ145" s="6" t="str">
        <f ca="1">IF(LOG入力!BH145&gt;0,"",IF(EO145=1,$Y145,""))</f>
        <v/>
      </c>
      <c r="ER145" s="520" t="str">
        <f ca="1">IF(LOG入力!BH145&gt;0,"",IF(COUNTIF($EP$19:$EP145,EP145)=1,EP145,""))</f>
        <v/>
      </c>
      <c r="ES145" s="520">
        <f ca="1">IF(LOG入力!BH145&gt;0,0,IF((EL145=1),IF(($ER145=""),0,1),0))</f>
        <v>0</v>
      </c>
      <c r="ET145" s="520" t="str">
        <f ca="1">IF(LOG入力!BH145&gt;0,"",IF(COUNTIF($EQ$19:EQ145,EQ145)=1,EQ145,""))</f>
        <v/>
      </c>
      <c r="EU145" s="539">
        <f ca="1">IF(LOG入力!BH145&gt;0,0,IF((EL145=1),IF(($ET145=""),0,1),0))</f>
        <v>0</v>
      </c>
      <c r="EV145" s="71">
        <f t="shared" ca="1" si="244"/>
        <v>0</v>
      </c>
      <c r="EW145" s="6">
        <f t="shared" ca="1" si="245"/>
        <v>0</v>
      </c>
      <c r="EX145" s="6" t="str">
        <f t="shared" ca="1" si="246"/>
        <v/>
      </c>
      <c r="EY145" s="6">
        <f ca="1">IF(LOG入力!BH145&gt;0,0,IF(EW145=0,0,(IF(COUNTIF($EX$19:EX145,EX145)=1,IF($FS$3="N",1,IF(EH145=1,1,0))))))</f>
        <v>0</v>
      </c>
      <c r="EZ145" s="6" t="str">
        <f ca="1">IF(LOG入力!BH145&gt;0,"",IF(EY145=1,$X145,""))</f>
        <v/>
      </c>
      <c r="FA145" s="6" t="str">
        <f ca="1">IF(LOG入力!BH145&gt;0,"",IF(EY145=1,$Y145,""))</f>
        <v/>
      </c>
      <c r="FB145" s="6" t="str">
        <f ca="1">IF(LOG入力!BH145&gt;0,"",IF(COUNTIF($EZ$19:$EZ145,EZ145)=1,EZ145,""))</f>
        <v/>
      </c>
      <c r="FC145" s="6">
        <f ca="1">IF(LOG入力!BH145&gt;0,0,IF((EV145=1),IF(($FB145=""),0,1),0))</f>
        <v>0</v>
      </c>
      <c r="FD145" s="6" t="str">
        <f ca="1">IF(LOG入力!BH145&gt;0,"",IF(COUNTIF($FA$19:FA145,FA145)=1,FA145,""))</f>
        <v/>
      </c>
      <c r="FE145" s="72">
        <f ca="1">IF(LOG入力!BH145&gt;0,0,IF((EV145=1),IF(($FD145=""),0,1),0))</f>
        <v>0</v>
      </c>
      <c r="FF145" s="71">
        <f t="shared" ca="1" si="247"/>
        <v>0</v>
      </c>
      <c r="FG145" s="6">
        <f t="shared" ca="1" si="248"/>
        <v>0</v>
      </c>
      <c r="FH145" s="6" t="str">
        <f t="shared" ca="1" si="249"/>
        <v/>
      </c>
      <c r="FI145" s="6">
        <f ca="1">IF(LOG入力!BH145&gt;0,0,IF(FG145=0,0,(IF(COUNTIF($FH$19:FH145,FH145)=1,IF($FS$3="N",1,IF(EH145=1,1,0))))))</f>
        <v>0</v>
      </c>
      <c r="FJ145" s="6" t="str">
        <f ca="1">IF(LOG入力!BH145&gt;0,"",IF(FI145=1,$X145,""))</f>
        <v/>
      </c>
      <c r="FK145" s="6" t="str">
        <f ca="1">IF(LOG入力!BH145&gt;0,"",IF(FI145=1,$Y145,""))</f>
        <v/>
      </c>
      <c r="FL145" s="6" t="str">
        <f ca="1">IF(LOG入力!BH145&gt;0,"",IF(COUNTIF($FJ$19:$FJ145,FJ145)=1,FJ145,""))</f>
        <v/>
      </c>
      <c r="FM145" s="6">
        <f ca="1">IF(LOG入力!BH145&gt;0,0,IF((FF145=1),IF(($FL145=""),0,1),0))</f>
        <v>0</v>
      </c>
      <c r="FN145" s="6" t="str">
        <f ca="1">IF(LOG入力!BH145&gt;0,"",IF(COUNTIF($FK$19:FK145,FK145)=1,FK145,""))</f>
        <v/>
      </c>
      <c r="FO145" s="72">
        <f ca="1">IF(LOG入力!BH145&gt;0,0,IF((FF145=1),IF(($FN145=""),0,1),0))</f>
        <v>0</v>
      </c>
      <c r="FP145" s="71">
        <f t="shared" ca="1" si="250"/>
        <v>0</v>
      </c>
      <c r="FQ145" s="6">
        <f t="shared" ca="1" si="251"/>
        <v>0</v>
      </c>
      <c r="FR145" s="6" t="str">
        <f t="shared" ca="1" si="252"/>
        <v/>
      </c>
      <c r="FS145" s="6">
        <f ca="1">IF(LOG入力!BH145&gt;0,0,IF(FQ145=0,0,(IF(COUNTIF($FR$19:FR145,FR145)=1,IF($FS$3="N",1,IF(EH145=1,1,0))))))</f>
        <v>0</v>
      </c>
      <c r="FT145" s="6" t="str">
        <f ca="1">IF(LOG入力!BH145&gt;0,"",IF(FS145=1,$X145,""))</f>
        <v/>
      </c>
      <c r="FU145" s="6" t="str">
        <f ca="1">IF(LOG入力!BH145&gt;0,"",IF(FS145=1,$Y145,""))</f>
        <v/>
      </c>
      <c r="FV145" s="6" t="str">
        <f ca="1">IF(LOG入力!BH145&gt;0,"",IF(COUNTIF($FT$19:$FT145,FT145)=1,FT145,""))</f>
        <v/>
      </c>
      <c r="FW145" s="6">
        <f ca="1">IF(LOG入力!BH145&gt;0,0,IF((FP145=1),IF(($FV145=""),0,1),0))</f>
        <v>0</v>
      </c>
      <c r="FX145" s="6" t="str">
        <f ca="1">IF(LOG入力!BH145&gt;0,"",IF(COUNTIF($FU$19:FU145,FU145)=1,FU145,""))</f>
        <v/>
      </c>
      <c r="FY145" s="72">
        <f ca="1">IF(LOG入力!BH145&gt;0,0,IF((FP145=1),IF(($FX145=""),0,1),0))</f>
        <v>0</v>
      </c>
      <c r="FZ145" s="71">
        <f t="shared" ca="1" si="253"/>
        <v>0</v>
      </c>
      <c r="GA145" s="6">
        <f t="shared" ca="1" si="254"/>
        <v>0</v>
      </c>
      <c r="GB145" s="6" t="str">
        <f t="shared" ca="1" si="255"/>
        <v/>
      </c>
      <c r="GC145" s="6">
        <f ca="1">IF(LOG入力!BH145&gt;0,0,IF(GA145=0,0,(IF(COUNTIF($GB$19:GB145,GB145)=1,IF($FS$3="N",1,IF(EH145=1,1,0))))))</f>
        <v>0</v>
      </c>
      <c r="GD145" s="6" t="str">
        <f ca="1">IF(LOG入力!BH145&gt;0,"",IF(GC145=1,$X145,""))</f>
        <v/>
      </c>
      <c r="GE145" s="6" t="str">
        <f ca="1">IF(LOG入力!BH145&gt;0,"",IF(GC145=1,$Y145,""))</f>
        <v/>
      </c>
      <c r="GF145" s="6" t="str">
        <f ca="1">IF(LOG入力!BH145&gt;0,"",IF(COUNTIF($GD$19:$GD145,GD145)=1,GD145,""))</f>
        <v/>
      </c>
      <c r="GG145" s="6">
        <f ca="1">IF(LOG入力!BH145&gt;0,0,IF((FZ145=1),IF(($GF145=""),0,1),0))</f>
        <v>0</v>
      </c>
      <c r="GH145" s="6" t="str">
        <f ca="1">IF(LOG入力!BH145&gt;0,"",IF(COUNTIF($GE$19:GE145,GE145)=1,GE145,""))</f>
        <v/>
      </c>
      <c r="GI145" s="72">
        <f ca="1">IF(LOG入力!BH145&gt;0,0,IF((FZ145=1),IF(($GH145=""),0,1),0))</f>
        <v>0</v>
      </c>
      <c r="GK145" s="455" t="str">
        <f ca="1">IF(V145=1,"",IF(LEN(LOG入力!AS145)=0,"",LOG入力!AS145))</f>
        <v/>
      </c>
      <c r="GL145" s="378" t="str">
        <f t="shared" ca="1" si="256"/>
        <v/>
      </c>
      <c r="GM145" s="378" t="str">
        <f t="shared" ca="1" si="257"/>
        <v/>
      </c>
      <c r="GN145" s="74" t="str">
        <f t="shared" ca="1" si="258"/>
        <v/>
      </c>
      <c r="GO145" s="74" t="str">
        <f t="shared" ca="1" si="259"/>
        <v/>
      </c>
      <c r="GQ145" s="74" t="str">
        <f t="shared" ca="1" si="260"/>
        <v/>
      </c>
      <c r="GR145" s="74" t="str">
        <f t="shared" ca="1" si="261"/>
        <v/>
      </c>
      <c r="GS145" s="74" t="str">
        <f t="shared" ca="1" si="262"/>
        <v/>
      </c>
      <c r="GT145" s="74" t="str">
        <f t="shared" ca="1" si="263"/>
        <v/>
      </c>
      <c r="GU145" s="74" t="str">
        <f t="shared" ca="1" si="264"/>
        <v/>
      </c>
      <c r="GV145" s="74" t="str">
        <f t="shared" ca="1" si="265"/>
        <v/>
      </c>
      <c r="GX145" s="74" t="str">
        <f t="shared" ca="1" si="266"/>
        <v/>
      </c>
      <c r="GY145" s="74" t="str">
        <f t="shared" ca="1" si="267"/>
        <v/>
      </c>
      <c r="GZ145" s="74" t="str">
        <f ca="1">IF(V145=1,"",IF(LOG入力!BH145&gt;0,0,IF(GY145=0,0,IF((VALUE((TYPE(VALUE(J145)))))=16,0,IF(VALUE(J145)&lt;60,1,IF(VALUE(J145)&lt;100,0,IF(VALUE(J145)&lt;600,2,0)))))))</f>
        <v/>
      </c>
      <c r="HA145" s="74" t="str">
        <f t="shared" ca="1" si="268"/>
        <v/>
      </c>
      <c r="HB145" s="74" t="str">
        <f ca="1">IF(V145=1,"",IF(LOG入力!BH145&gt;0,0,IF(HA145=0,0,IF((VALUE((TYPE(VALUE(L145)))))=16,0,IF(VALUE(L145)&lt;60,1,IF(VALUE(L145)&lt;100,0,IF(VALUE(L145)&lt;600,2,0)))))))</f>
        <v/>
      </c>
      <c r="HD145" s="74" t="str">
        <f t="shared" ca="1" si="269"/>
        <v/>
      </c>
      <c r="HF145" s="74" t="str">
        <f t="shared" ca="1" si="270"/>
        <v/>
      </c>
      <c r="HG145" s="74" t="str">
        <f t="shared" ca="1" si="271"/>
        <v/>
      </c>
      <c r="HH145" s="74" t="str">
        <f t="shared" ca="1" si="272"/>
        <v/>
      </c>
      <c r="HI145" s="74" t="str">
        <f t="shared" ca="1" si="273"/>
        <v/>
      </c>
      <c r="HJ145" s="74" t="str">
        <f t="shared" ca="1" si="274"/>
        <v/>
      </c>
      <c r="HK145" s="74" t="str">
        <f t="shared" ca="1" si="275"/>
        <v/>
      </c>
      <c r="HL145" s="74" t="str">
        <f t="shared" ca="1" si="276"/>
        <v/>
      </c>
      <c r="HM145" s="74" t="str">
        <f t="shared" ca="1" si="277"/>
        <v/>
      </c>
      <c r="HN145" s="74" t="str">
        <f t="shared" ca="1" si="278"/>
        <v/>
      </c>
      <c r="HO145" s="529" t="str">
        <f t="shared" ca="1" si="279"/>
        <v/>
      </c>
      <c r="HP145" s="74" t="str">
        <f t="shared" ca="1" si="280"/>
        <v/>
      </c>
      <c r="HQ145" s="74" t="str">
        <f t="shared" ca="1" si="281"/>
        <v/>
      </c>
      <c r="HR145" s="74" t="str">
        <f t="shared" ca="1" si="282"/>
        <v/>
      </c>
      <c r="HS145" s="74" t="str">
        <f t="shared" ca="1" si="283"/>
        <v/>
      </c>
      <c r="HT145" s="74" t="str">
        <f ca="1">IF(V145=1,"",IF(LOG入力!BH145&gt;0,0,IF(DV145=1,0,IF(N145="0",0,IF(SUM(HD145:HS145)&gt;0,1,0)))))</f>
        <v/>
      </c>
    </row>
    <row r="146" spans="1:228" x14ac:dyDescent="0.15">
      <c r="A146" s="5"/>
      <c r="B146" s="532" t="str">
        <f t="shared" ca="1" si="142"/>
        <v/>
      </c>
      <c r="C146" s="534" t="str">
        <f ca="1">LOG入力!AP146</f>
        <v/>
      </c>
      <c r="D146" s="534" t="str">
        <f ca="1">LOG入力!AQ146</f>
        <v/>
      </c>
      <c r="E146" s="534" t="str">
        <f ca="1">LOG入力!AR146</f>
        <v/>
      </c>
      <c r="F146" s="535" t="str">
        <f t="shared" ca="1" si="143"/>
        <v/>
      </c>
      <c r="G146" s="585" t="str">
        <f ca="1">LOG入力!AT146</f>
        <v/>
      </c>
      <c r="H146" s="542" t="str">
        <f ca="1">LOG入力!AU146</f>
        <v/>
      </c>
      <c r="I146" s="542" t="str">
        <f ca="1">LOG入力!AV146</f>
        <v/>
      </c>
      <c r="J146" s="577" t="str">
        <f ca="1">LOG入力!AW146</f>
        <v/>
      </c>
      <c r="K146" s="578" t="str">
        <f ca="1">LOG入力!BJ146</f>
        <v/>
      </c>
      <c r="L146" s="577" t="str">
        <f ca="1">LOG入力!AY146</f>
        <v/>
      </c>
      <c r="M146" s="545" t="str">
        <f ca="1">LOG入力!BK146</f>
        <v/>
      </c>
      <c r="N146" s="512" t="str">
        <f ca="1">IF(V146=1,"",IF(LOG入力!AJ146=1,"1",LOG入力!BA146))</f>
        <v/>
      </c>
      <c r="O146" s="538" t="str">
        <f ca="1">IF(V146=1,"",IF(LEN(LOG入力!O146)=0,"",LOG入力!O146))</f>
        <v/>
      </c>
      <c r="P146" s="291" t="str">
        <f ca="1">IF(V146=1,"",IF($AA$4=1,"",IF(LOG入力!BG146=1,"",CONCATENATE($ER146,$FB146,$FL146,$FV146,$GF146))))</f>
        <v/>
      </c>
      <c r="Q146" s="291" t="str">
        <f ca="1">IF(V146=1,"",IF($AA$4=1,"",IF(LOG入力!BG146=1,"",CONCATENATE($ET146,$FD146,$FN146,$FX146,$GH146))))</f>
        <v/>
      </c>
      <c r="R146" s="573" t="str">
        <f ca="1">IF(V146=1,"",IF($AA$4=1,"",IF(LOG入力!BH146&gt;0,0,AA146)))</f>
        <v/>
      </c>
      <c r="S146" s="293" t="str">
        <f t="shared" ca="1" si="144"/>
        <v/>
      </c>
      <c r="T146" s="681"/>
      <c r="U146" s="38"/>
      <c r="V146" s="196">
        <f ca="1">LOG入力!AN146</f>
        <v>1</v>
      </c>
      <c r="W146" s="38"/>
      <c r="X146" s="516" t="str">
        <f t="shared" ca="1" si="145"/>
        <v/>
      </c>
      <c r="Y146" s="515" t="str">
        <f t="shared" ca="1" si="146"/>
        <v/>
      </c>
      <c r="Z146" s="518" t="str">
        <f t="shared" ca="1" si="147"/>
        <v/>
      </c>
      <c r="AA146" s="574" t="str">
        <f t="shared" ca="1" si="148"/>
        <v/>
      </c>
      <c r="AC146" s="6" t="str">
        <f t="shared" ca="1" si="149"/>
        <v/>
      </c>
      <c r="AD146" s="6" t="str">
        <f t="shared" ca="1" si="150"/>
        <v/>
      </c>
      <c r="AE146" s="6" t="str">
        <f t="shared" ca="1" si="151"/>
        <v/>
      </c>
      <c r="AF146" s="6" t="str">
        <f t="shared" ca="1" si="152"/>
        <v/>
      </c>
      <c r="AG146" s="6" t="str">
        <f t="shared" ca="1" si="153"/>
        <v/>
      </c>
      <c r="AH146" s="6" t="str">
        <f t="shared" ca="1" si="154"/>
        <v/>
      </c>
      <c r="AI146" s="6" t="str">
        <f t="shared" ca="1" si="155"/>
        <v/>
      </c>
      <c r="AJ146" s="6" t="str">
        <f t="shared" ca="1" si="156"/>
        <v/>
      </c>
      <c r="AK146" s="6" t="str">
        <f t="shared" ca="1" si="157"/>
        <v/>
      </c>
      <c r="AL146" s="6" t="str">
        <f t="shared" ca="1" si="158"/>
        <v/>
      </c>
      <c r="AM146" s="6" t="str">
        <f t="shared" ca="1" si="159"/>
        <v/>
      </c>
      <c r="AN146" s="6" t="str">
        <f t="shared" ca="1" si="160"/>
        <v/>
      </c>
      <c r="AO146" s="6" t="str">
        <f t="shared" ca="1" si="161"/>
        <v/>
      </c>
      <c r="AP146" s="6" t="str">
        <f t="shared" ca="1" si="162"/>
        <v/>
      </c>
      <c r="AQ146" s="6" t="str">
        <f t="shared" ca="1" si="163"/>
        <v/>
      </c>
      <c r="AR146" s="6" t="str">
        <f t="shared" ca="1" si="164"/>
        <v/>
      </c>
      <c r="AS146" s="6" t="str">
        <f t="shared" ca="1" si="165"/>
        <v/>
      </c>
      <c r="AT146" s="6" t="str">
        <f t="shared" ca="1" si="166"/>
        <v/>
      </c>
      <c r="AU146" s="6" t="str">
        <f t="shared" ca="1" si="167"/>
        <v/>
      </c>
      <c r="AV146" s="6" t="str">
        <f t="shared" ca="1" si="168"/>
        <v/>
      </c>
      <c r="AW146" s="6" t="str">
        <f t="shared" ca="1" si="169"/>
        <v/>
      </c>
      <c r="AY146" s="6" t="str">
        <f t="shared" ca="1" si="170"/>
        <v/>
      </c>
      <c r="AZ146" s="6" t="str">
        <f t="shared" ca="1" si="171"/>
        <v/>
      </c>
      <c r="BA146" s="6" t="str">
        <f t="shared" ca="1" si="172"/>
        <v/>
      </c>
      <c r="BB146" s="6" t="str">
        <f t="shared" ca="1" si="173"/>
        <v/>
      </c>
      <c r="BC146" s="6" t="str">
        <f t="shared" ca="1" si="174"/>
        <v/>
      </c>
      <c r="BD146" s="6" t="str">
        <f t="shared" ca="1" si="175"/>
        <v/>
      </c>
      <c r="BE146" s="6" t="str">
        <f t="shared" ca="1" si="176"/>
        <v/>
      </c>
      <c r="BF146" s="6" t="str">
        <f t="shared" ca="1" si="177"/>
        <v/>
      </c>
      <c r="BG146" s="6" t="str">
        <f t="shared" ca="1" si="178"/>
        <v/>
      </c>
      <c r="BH146" s="6" t="str">
        <f t="shared" ca="1" si="179"/>
        <v/>
      </c>
      <c r="BI146" s="6" t="str">
        <f t="shared" ca="1" si="180"/>
        <v/>
      </c>
      <c r="BJ146" s="6" t="str">
        <f t="shared" ca="1" si="181"/>
        <v/>
      </c>
      <c r="BK146" s="6" t="str">
        <f t="shared" ca="1" si="182"/>
        <v/>
      </c>
      <c r="BL146" s="6" t="str">
        <f t="shared" ca="1" si="183"/>
        <v/>
      </c>
      <c r="BM146" s="6" t="str">
        <f t="shared" ca="1" si="184"/>
        <v/>
      </c>
      <c r="BN146" s="6" t="str">
        <f t="shared" ca="1" si="185"/>
        <v/>
      </c>
      <c r="BO146" s="6" t="str">
        <f t="shared" ca="1" si="186"/>
        <v/>
      </c>
      <c r="BP146" s="6" t="str">
        <f t="shared" ca="1" si="187"/>
        <v/>
      </c>
      <c r="BQ146" s="6" t="str">
        <f t="shared" ca="1" si="188"/>
        <v/>
      </c>
      <c r="BR146" s="6" t="str">
        <f t="shared" ca="1" si="189"/>
        <v/>
      </c>
      <c r="BS146" s="6" t="str">
        <f t="shared" ca="1" si="190"/>
        <v/>
      </c>
      <c r="BU146" s="6" t="str">
        <f t="shared" ca="1" si="191"/>
        <v/>
      </c>
      <c r="BW146" s="515" t="str">
        <f t="shared" ca="1" si="192"/>
        <v/>
      </c>
      <c r="BX146" s="515">
        <f t="shared" ca="1" si="193"/>
        <v>0</v>
      </c>
      <c r="BY146" s="515" t="str">
        <f t="shared" ca="1" si="194"/>
        <v/>
      </c>
      <c r="CA146" s="6">
        <f t="shared" ca="1" si="195"/>
        <v>1</v>
      </c>
      <c r="CC146" s="523" t="str">
        <f t="shared" ca="1" si="196"/>
        <v/>
      </c>
      <c r="CE146" s="6" t="str">
        <f t="shared" ca="1" si="197"/>
        <v/>
      </c>
      <c r="CG146" s="524" t="str">
        <f ca="1">IF(V146=1,"",IF($AA$4=1,"",IF(LOG入力!BH146&gt;0,"",IF(N146=0,"",IF(HT146=0,"","★")))))</f>
        <v/>
      </c>
      <c r="CI146" s="74" t="str">
        <f t="shared" ca="1" si="198"/>
        <v/>
      </c>
      <c r="CK146" s="525" t="str">
        <f ca="1">IF(V146=1,"",IF(LOG入力!BH146&gt;0,1,0))</f>
        <v/>
      </c>
      <c r="CL146" s="74" t="str">
        <f t="shared" ca="1" si="199"/>
        <v/>
      </c>
      <c r="CN146" s="74" t="str">
        <f t="shared" ca="1" si="200"/>
        <v/>
      </c>
      <c r="CO146" s="74" t="str">
        <f t="shared" ca="1" si="201"/>
        <v/>
      </c>
      <c r="CQ146" s="74" t="str">
        <f t="shared" ca="1" si="202"/>
        <v/>
      </c>
      <c r="CR146" s="74" t="str">
        <f t="shared" ca="1" si="203"/>
        <v/>
      </c>
      <c r="CS146" s="74" t="str">
        <f t="shared" ca="1" si="204"/>
        <v/>
      </c>
      <c r="CT146" s="74" t="str">
        <f t="shared" ca="1" si="205"/>
        <v/>
      </c>
      <c r="CU146" s="74" t="str">
        <f t="shared" ca="1" si="206"/>
        <v/>
      </c>
      <c r="CV146" s="74" t="str">
        <f t="shared" ca="1" si="207"/>
        <v/>
      </c>
      <c r="CW146" s="74" t="str">
        <f t="shared" ca="1" si="208"/>
        <v/>
      </c>
      <c r="CX146" s="74" t="str">
        <f t="shared" ca="1" si="209"/>
        <v/>
      </c>
      <c r="CY146" s="74" t="str">
        <f t="shared" ca="1" si="210"/>
        <v/>
      </c>
      <c r="CZ146" s="74" t="str">
        <f t="shared" ca="1" si="211"/>
        <v/>
      </c>
      <c r="DA146" s="74" t="str">
        <f t="shared" ca="1" si="212"/>
        <v/>
      </c>
      <c r="DB146" s="74" t="str">
        <f t="shared" ca="1" si="213"/>
        <v/>
      </c>
      <c r="DD146" s="74" t="str">
        <f t="shared" ca="1" si="214"/>
        <v/>
      </c>
      <c r="DE146" s="74" t="str">
        <f t="shared" ca="1" si="215"/>
        <v/>
      </c>
      <c r="DF146" s="74" t="str">
        <f t="shared" ca="1" si="216"/>
        <v/>
      </c>
      <c r="DG146" s="74" t="str">
        <f t="shared" ca="1" si="217"/>
        <v/>
      </c>
      <c r="DH146" s="74" t="str">
        <f t="shared" ca="1" si="218"/>
        <v/>
      </c>
      <c r="DI146" s="74" t="str">
        <f t="shared" ca="1" si="219"/>
        <v/>
      </c>
      <c r="DJ146" s="74" t="str">
        <f t="shared" ca="1" si="220"/>
        <v/>
      </c>
      <c r="DK146" s="74" t="str">
        <f t="shared" ca="1" si="221"/>
        <v/>
      </c>
      <c r="DL146" s="74" t="str">
        <f t="shared" ca="1" si="222"/>
        <v/>
      </c>
      <c r="DM146" s="74" t="str">
        <f t="shared" ca="1" si="223"/>
        <v/>
      </c>
      <c r="DN146" s="74" t="str">
        <f t="shared" ca="1" si="224"/>
        <v/>
      </c>
      <c r="DO146" s="74" t="str">
        <f t="shared" ca="1" si="225"/>
        <v/>
      </c>
      <c r="DQ146" s="74" t="str">
        <f t="shared" ca="1" si="226"/>
        <v/>
      </c>
      <c r="DS146" s="74" t="str">
        <f t="shared" ca="1" si="227"/>
        <v/>
      </c>
      <c r="DT146" s="74" t="str">
        <f t="shared" ca="1" si="228"/>
        <v/>
      </c>
      <c r="DV146" s="525" t="str">
        <f t="shared" ca="1" si="229"/>
        <v/>
      </c>
      <c r="DW146" s="74" t="str">
        <f t="shared" ca="1" si="230"/>
        <v/>
      </c>
      <c r="DX146" s="485" t="str">
        <f t="shared" ca="1" si="231"/>
        <v/>
      </c>
      <c r="DY146" s="74" t="str">
        <f t="shared" ca="1" si="232"/>
        <v/>
      </c>
      <c r="DZ146" s="74" t="str">
        <f t="shared" ca="1" si="233"/>
        <v/>
      </c>
      <c r="EA146" s="74" t="str">
        <f t="shared" ca="1" si="234"/>
        <v/>
      </c>
      <c r="EC146" s="74" t="str">
        <f t="shared" ca="1" si="235"/>
        <v/>
      </c>
      <c r="ED146" s="74" t="str">
        <f t="shared" ca="1" si="236"/>
        <v/>
      </c>
      <c r="EE146" s="74" t="str">
        <f t="shared" ca="1" si="237"/>
        <v/>
      </c>
      <c r="EG146" s="479" t="str">
        <f ca="1">IF(V146=1,"",IF(LOG入力!BH146&gt;0,0,IF(CG146="★",0,IF(R146=1,0,IF(N146=0,0,1)))))</f>
        <v/>
      </c>
      <c r="EH146" s="483" t="str">
        <f t="shared" ca="1" si="238"/>
        <v/>
      </c>
      <c r="EI146" s="483" t="str">
        <f t="shared" ca="1" si="239"/>
        <v/>
      </c>
      <c r="EJ146" s="483" t="str">
        <f t="shared" ca="1" si="240"/>
        <v/>
      </c>
      <c r="EL146" s="71">
        <f t="shared" ca="1" si="241"/>
        <v>0</v>
      </c>
      <c r="EM146" s="6">
        <f t="shared" ca="1" si="242"/>
        <v>0</v>
      </c>
      <c r="EN146" s="6" t="str">
        <f t="shared" ca="1" si="243"/>
        <v/>
      </c>
      <c r="EO146" s="6">
        <f ca="1">IF(LOG入力!BH146&gt;0,0,IF(EM146=0,0,(IF(COUNTIF($EN$19:EN146,EN146)=1,IF($FS$3="N",1,IF(EH146=1,1,0))))))</f>
        <v>0</v>
      </c>
      <c r="EP146" s="6" t="str">
        <f ca="1">IF(LOG入力!BH146&gt;0,"",IF(EO146=1,$X146,""))</f>
        <v/>
      </c>
      <c r="EQ146" s="6" t="str">
        <f ca="1">IF(LOG入力!BH146&gt;0,"",IF(EO146=1,$Y146,""))</f>
        <v/>
      </c>
      <c r="ER146" s="520" t="str">
        <f ca="1">IF(LOG入力!BH146&gt;0,"",IF(COUNTIF($EP$19:$EP146,EP146)=1,EP146,""))</f>
        <v/>
      </c>
      <c r="ES146" s="520">
        <f ca="1">IF(LOG入力!BH146&gt;0,0,IF((EL146=1),IF(($ER146=""),0,1),0))</f>
        <v>0</v>
      </c>
      <c r="ET146" s="520" t="str">
        <f ca="1">IF(LOG入力!BH146&gt;0,"",IF(COUNTIF($EQ$19:EQ146,EQ146)=1,EQ146,""))</f>
        <v/>
      </c>
      <c r="EU146" s="539">
        <f ca="1">IF(LOG入力!BH146&gt;0,0,IF((EL146=1),IF(($ET146=""),0,1),0))</f>
        <v>0</v>
      </c>
      <c r="EV146" s="71">
        <f t="shared" ca="1" si="244"/>
        <v>0</v>
      </c>
      <c r="EW146" s="6">
        <f t="shared" ca="1" si="245"/>
        <v>0</v>
      </c>
      <c r="EX146" s="6" t="str">
        <f t="shared" ca="1" si="246"/>
        <v/>
      </c>
      <c r="EY146" s="6">
        <f ca="1">IF(LOG入力!BH146&gt;0,0,IF(EW146=0,0,(IF(COUNTIF($EX$19:EX146,EX146)=1,IF($FS$3="N",1,IF(EH146=1,1,0))))))</f>
        <v>0</v>
      </c>
      <c r="EZ146" s="6" t="str">
        <f ca="1">IF(LOG入力!BH146&gt;0,"",IF(EY146=1,$X146,""))</f>
        <v/>
      </c>
      <c r="FA146" s="6" t="str">
        <f ca="1">IF(LOG入力!BH146&gt;0,"",IF(EY146=1,$Y146,""))</f>
        <v/>
      </c>
      <c r="FB146" s="6" t="str">
        <f ca="1">IF(LOG入力!BH146&gt;0,"",IF(COUNTIF($EZ$19:$EZ146,EZ146)=1,EZ146,""))</f>
        <v/>
      </c>
      <c r="FC146" s="6">
        <f ca="1">IF(LOG入力!BH146&gt;0,0,IF((EV146=1),IF(($FB146=""),0,1),0))</f>
        <v>0</v>
      </c>
      <c r="FD146" s="6" t="str">
        <f ca="1">IF(LOG入力!BH146&gt;0,"",IF(COUNTIF($FA$19:FA146,FA146)=1,FA146,""))</f>
        <v/>
      </c>
      <c r="FE146" s="72">
        <f ca="1">IF(LOG入力!BH146&gt;0,0,IF((EV146=1),IF(($FD146=""),0,1),0))</f>
        <v>0</v>
      </c>
      <c r="FF146" s="71">
        <f t="shared" ca="1" si="247"/>
        <v>0</v>
      </c>
      <c r="FG146" s="6">
        <f t="shared" ca="1" si="248"/>
        <v>0</v>
      </c>
      <c r="FH146" s="6" t="str">
        <f t="shared" ca="1" si="249"/>
        <v/>
      </c>
      <c r="FI146" s="6">
        <f ca="1">IF(LOG入力!BH146&gt;0,0,IF(FG146=0,0,(IF(COUNTIF($FH$19:FH146,FH146)=1,IF($FS$3="N",1,IF(EH146=1,1,0))))))</f>
        <v>0</v>
      </c>
      <c r="FJ146" s="6" t="str">
        <f ca="1">IF(LOG入力!BH146&gt;0,"",IF(FI146=1,$X146,""))</f>
        <v/>
      </c>
      <c r="FK146" s="6" t="str">
        <f ca="1">IF(LOG入力!BH146&gt;0,"",IF(FI146=1,$Y146,""))</f>
        <v/>
      </c>
      <c r="FL146" s="6" t="str">
        <f ca="1">IF(LOG入力!BH146&gt;0,"",IF(COUNTIF($FJ$19:$FJ146,FJ146)=1,FJ146,""))</f>
        <v/>
      </c>
      <c r="FM146" s="6">
        <f ca="1">IF(LOG入力!BH146&gt;0,0,IF((FF146=1),IF(($FL146=""),0,1),0))</f>
        <v>0</v>
      </c>
      <c r="FN146" s="6" t="str">
        <f ca="1">IF(LOG入力!BH146&gt;0,"",IF(COUNTIF($FK$19:FK146,FK146)=1,FK146,""))</f>
        <v/>
      </c>
      <c r="FO146" s="72">
        <f ca="1">IF(LOG入力!BH146&gt;0,0,IF((FF146=1),IF(($FN146=""),0,1),0))</f>
        <v>0</v>
      </c>
      <c r="FP146" s="71">
        <f t="shared" ca="1" si="250"/>
        <v>0</v>
      </c>
      <c r="FQ146" s="6">
        <f t="shared" ca="1" si="251"/>
        <v>0</v>
      </c>
      <c r="FR146" s="6" t="str">
        <f t="shared" ca="1" si="252"/>
        <v/>
      </c>
      <c r="FS146" s="6">
        <f ca="1">IF(LOG入力!BH146&gt;0,0,IF(FQ146=0,0,(IF(COUNTIF($FR$19:FR146,FR146)=1,IF($FS$3="N",1,IF(EH146=1,1,0))))))</f>
        <v>0</v>
      </c>
      <c r="FT146" s="6" t="str">
        <f ca="1">IF(LOG入力!BH146&gt;0,"",IF(FS146=1,$X146,""))</f>
        <v/>
      </c>
      <c r="FU146" s="6" t="str">
        <f ca="1">IF(LOG入力!BH146&gt;0,"",IF(FS146=1,$Y146,""))</f>
        <v/>
      </c>
      <c r="FV146" s="6" t="str">
        <f ca="1">IF(LOG入力!BH146&gt;0,"",IF(COUNTIF($FT$19:$FT146,FT146)=1,FT146,""))</f>
        <v/>
      </c>
      <c r="FW146" s="6">
        <f ca="1">IF(LOG入力!BH146&gt;0,0,IF((FP146=1),IF(($FV146=""),0,1),0))</f>
        <v>0</v>
      </c>
      <c r="FX146" s="6" t="str">
        <f ca="1">IF(LOG入力!BH146&gt;0,"",IF(COUNTIF($FU$19:FU146,FU146)=1,FU146,""))</f>
        <v/>
      </c>
      <c r="FY146" s="72">
        <f ca="1">IF(LOG入力!BH146&gt;0,0,IF((FP146=1),IF(($FX146=""),0,1),0))</f>
        <v>0</v>
      </c>
      <c r="FZ146" s="71">
        <f t="shared" ca="1" si="253"/>
        <v>0</v>
      </c>
      <c r="GA146" s="6">
        <f t="shared" ca="1" si="254"/>
        <v>0</v>
      </c>
      <c r="GB146" s="6" t="str">
        <f t="shared" ca="1" si="255"/>
        <v/>
      </c>
      <c r="GC146" s="6">
        <f ca="1">IF(LOG入力!BH146&gt;0,0,IF(GA146=0,0,(IF(COUNTIF($GB$19:GB146,GB146)=1,IF($FS$3="N",1,IF(EH146=1,1,0))))))</f>
        <v>0</v>
      </c>
      <c r="GD146" s="6" t="str">
        <f ca="1">IF(LOG入力!BH146&gt;0,"",IF(GC146=1,$X146,""))</f>
        <v/>
      </c>
      <c r="GE146" s="6" t="str">
        <f ca="1">IF(LOG入力!BH146&gt;0,"",IF(GC146=1,$Y146,""))</f>
        <v/>
      </c>
      <c r="GF146" s="6" t="str">
        <f ca="1">IF(LOG入力!BH146&gt;0,"",IF(COUNTIF($GD$19:$GD146,GD146)=1,GD146,""))</f>
        <v/>
      </c>
      <c r="GG146" s="6">
        <f ca="1">IF(LOG入力!BH146&gt;0,0,IF((FZ146=1),IF(($GF146=""),0,1),0))</f>
        <v>0</v>
      </c>
      <c r="GH146" s="6" t="str">
        <f ca="1">IF(LOG入力!BH146&gt;0,"",IF(COUNTIF($GE$19:GE146,GE146)=1,GE146,""))</f>
        <v/>
      </c>
      <c r="GI146" s="72">
        <f ca="1">IF(LOG入力!BH146&gt;0,0,IF((FZ146=1),IF(($GH146=""),0,1),0))</f>
        <v>0</v>
      </c>
      <c r="GK146" s="455" t="str">
        <f ca="1">IF(V146=1,"",IF(LEN(LOG入力!AS146)=0,"",LOG入力!AS146))</f>
        <v/>
      </c>
      <c r="GL146" s="378" t="str">
        <f t="shared" ca="1" si="256"/>
        <v/>
      </c>
      <c r="GM146" s="378" t="str">
        <f t="shared" ca="1" si="257"/>
        <v/>
      </c>
      <c r="GN146" s="74" t="str">
        <f t="shared" ca="1" si="258"/>
        <v/>
      </c>
      <c r="GO146" s="74" t="str">
        <f t="shared" ca="1" si="259"/>
        <v/>
      </c>
      <c r="GQ146" s="74" t="str">
        <f t="shared" ca="1" si="260"/>
        <v/>
      </c>
      <c r="GR146" s="74" t="str">
        <f t="shared" ca="1" si="261"/>
        <v/>
      </c>
      <c r="GS146" s="74" t="str">
        <f t="shared" ca="1" si="262"/>
        <v/>
      </c>
      <c r="GT146" s="74" t="str">
        <f t="shared" ca="1" si="263"/>
        <v/>
      </c>
      <c r="GU146" s="74" t="str">
        <f t="shared" ca="1" si="264"/>
        <v/>
      </c>
      <c r="GV146" s="74" t="str">
        <f t="shared" ca="1" si="265"/>
        <v/>
      </c>
      <c r="GX146" s="74" t="str">
        <f t="shared" ca="1" si="266"/>
        <v/>
      </c>
      <c r="GY146" s="74" t="str">
        <f t="shared" ca="1" si="267"/>
        <v/>
      </c>
      <c r="GZ146" s="74" t="str">
        <f ca="1">IF(V146=1,"",IF(LOG入力!BH146&gt;0,0,IF(GY146=0,0,IF((VALUE((TYPE(VALUE(J146)))))=16,0,IF(VALUE(J146)&lt;60,1,IF(VALUE(J146)&lt;100,0,IF(VALUE(J146)&lt;600,2,0)))))))</f>
        <v/>
      </c>
      <c r="HA146" s="74" t="str">
        <f t="shared" ca="1" si="268"/>
        <v/>
      </c>
      <c r="HB146" s="74" t="str">
        <f ca="1">IF(V146=1,"",IF(LOG入力!BH146&gt;0,0,IF(HA146=0,0,IF((VALUE((TYPE(VALUE(L146)))))=16,0,IF(VALUE(L146)&lt;60,1,IF(VALUE(L146)&lt;100,0,IF(VALUE(L146)&lt;600,2,0)))))))</f>
        <v/>
      </c>
      <c r="HD146" s="74" t="str">
        <f t="shared" ca="1" si="269"/>
        <v/>
      </c>
      <c r="HF146" s="74" t="str">
        <f t="shared" ca="1" si="270"/>
        <v/>
      </c>
      <c r="HG146" s="74" t="str">
        <f t="shared" ca="1" si="271"/>
        <v/>
      </c>
      <c r="HH146" s="74" t="str">
        <f t="shared" ca="1" si="272"/>
        <v/>
      </c>
      <c r="HI146" s="74" t="str">
        <f t="shared" ca="1" si="273"/>
        <v/>
      </c>
      <c r="HJ146" s="74" t="str">
        <f t="shared" ca="1" si="274"/>
        <v/>
      </c>
      <c r="HK146" s="74" t="str">
        <f t="shared" ca="1" si="275"/>
        <v/>
      </c>
      <c r="HL146" s="74" t="str">
        <f t="shared" ca="1" si="276"/>
        <v/>
      </c>
      <c r="HM146" s="74" t="str">
        <f t="shared" ca="1" si="277"/>
        <v/>
      </c>
      <c r="HN146" s="74" t="str">
        <f t="shared" ca="1" si="278"/>
        <v/>
      </c>
      <c r="HO146" s="529" t="str">
        <f t="shared" ca="1" si="279"/>
        <v/>
      </c>
      <c r="HP146" s="74" t="str">
        <f t="shared" ca="1" si="280"/>
        <v/>
      </c>
      <c r="HQ146" s="74" t="str">
        <f t="shared" ca="1" si="281"/>
        <v/>
      </c>
      <c r="HR146" s="74" t="str">
        <f t="shared" ca="1" si="282"/>
        <v/>
      </c>
      <c r="HS146" s="74" t="str">
        <f t="shared" ca="1" si="283"/>
        <v/>
      </c>
      <c r="HT146" s="74" t="str">
        <f ca="1">IF(V146=1,"",IF(LOG入力!BH146&gt;0,0,IF(DV146=1,0,IF(N146="0",0,IF(SUM(HD146:HS146)&gt;0,1,0)))))</f>
        <v/>
      </c>
    </row>
    <row r="147" spans="1:228" x14ac:dyDescent="0.15">
      <c r="A147" s="5"/>
      <c r="B147" s="532" t="str">
        <f t="shared" ref="B147:B210" ca="1" si="284">CG147</f>
        <v/>
      </c>
      <c r="C147" s="534" t="str">
        <f ca="1">LOG入力!AP147</f>
        <v/>
      </c>
      <c r="D147" s="534" t="str">
        <f ca="1">LOG入力!AQ147</f>
        <v/>
      </c>
      <c r="E147" s="534" t="str">
        <f ca="1">LOG入力!AR147</f>
        <v/>
      </c>
      <c r="F147" s="535" t="str">
        <f t="shared" ref="F147:F210" ca="1" si="285">GO147</f>
        <v/>
      </c>
      <c r="G147" s="585" t="str">
        <f ca="1">LOG入力!AT147</f>
        <v/>
      </c>
      <c r="H147" s="542" t="str">
        <f ca="1">LOG入力!AU147</f>
        <v/>
      </c>
      <c r="I147" s="542" t="str">
        <f ca="1">LOG入力!AV147</f>
        <v/>
      </c>
      <c r="J147" s="577" t="str">
        <f ca="1">LOG入力!AW147</f>
        <v/>
      </c>
      <c r="K147" s="578" t="str">
        <f ca="1">LOG入力!BJ147</f>
        <v/>
      </c>
      <c r="L147" s="577" t="str">
        <f ca="1">LOG入力!AY147</f>
        <v/>
      </c>
      <c r="M147" s="545" t="str">
        <f ca="1">LOG入力!BK147</f>
        <v/>
      </c>
      <c r="N147" s="512" t="str">
        <f ca="1">IF(V147=1,"",IF(LOG入力!AJ147=1,"1",LOG入力!BA147))</f>
        <v/>
      </c>
      <c r="O147" s="538" t="str">
        <f ca="1">IF(V147=1,"",IF(LEN(LOG入力!O147)=0,"",LOG入力!O147))</f>
        <v/>
      </c>
      <c r="P147" s="291" t="str">
        <f ca="1">IF(V147=1,"",IF($AA$4=1,"",IF(LOG入力!BG147=1,"",CONCATENATE($ER147,$FB147,$FL147,$FV147,$GF147))))</f>
        <v/>
      </c>
      <c r="Q147" s="291" t="str">
        <f ca="1">IF(V147=1,"",IF($AA$4=1,"",IF(LOG入力!BG147=1,"",CONCATENATE($ET147,$FD147,$FN147,$FX147,$GH147))))</f>
        <v/>
      </c>
      <c r="R147" s="573" t="str">
        <f ca="1">IF(V147=1,"",IF($AA$4=1,"",IF(LOG入力!BH147&gt;0,0,AA147)))</f>
        <v/>
      </c>
      <c r="S147" s="293" t="str">
        <f t="shared" ref="S147:S210" ca="1" si="286">IF(V147=1,"",IF($AA$4=1,"",IF(N147="0","",CI147)))</f>
        <v/>
      </c>
      <c r="T147" s="681"/>
      <c r="U147" s="38"/>
      <c r="V147" s="196">
        <f ca="1">LOG入力!AN147</f>
        <v>1</v>
      </c>
      <c r="W147" s="38"/>
      <c r="X147" s="516" t="str">
        <f t="shared" ref="X147:X210" ca="1" si="287">IF(ISERROR(SEARCH("/",I147))=TRUE,RIGHT(I147,1),MID(I147,SEARCH("/",I147)-1,1))</f>
        <v/>
      </c>
      <c r="Y147" s="515" t="str">
        <f t="shared" ref="Y147:Y210" ca="1" si="288">LEFT(M147,2)</f>
        <v/>
      </c>
      <c r="Z147" s="518" t="str">
        <f t="shared" ref="Z147:Z210" ca="1" si="289">IF(ISERROR(SEARCH("/",I147))=TRUE,I147,LEFT(I147,SEARCH("/",I147)-1))</f>
        <v/>
      </c>
      <c r="AA147" s="574" t="str">
        <f t="shared" ref="AA147:AA210" ca="1" si="290">IF(V147=1,"",EO147+EY147+FI147+FS147+GC147)</f>
        <v/>
      </c>
      <c r="AC147" s="6" t="str">
        <f t="shared" ref="AC147:AC210" ca="1" si="291">IF(V147=1,"",IF(ASC(ISERROR(VLOOKUP(LEFT(I147,1),$HV$19:$HV$66,1,FALSE)))="TRUE",1,0))</f>
        <v/>
      </c>
      <c r="AD147" s="6" t="str">
        <f t="shared" ref="AD147:AD210" ca="1" si="292">IF(V147=1,"",IF(ASC(ISERROR(VLOOKUP(MID($I147,2,1),$HV$19:$HV$66,1,FALSE)))="TRUE",1,0))</f>
        <v/>
      </c>
      <c r="AE147" s="6" t="str">
        <f t="shared" ref="AE147:AE210" ca="1" si="293">IF(V147=1,"",IF(ASC(ISERROR(VLOOKUP(MID($I147,3,1),$HV$19:$HV$66,1,FALSE)))="TRUE",1,0))</f>
        <v/>
      </c>
      <c r="AF147" s="6" t="str">
        <f t="shared" ref="AF147:AF210" ca="1" si="294">IF(V147=1,"",IF(ASC(ISERROR(VLOOKUP(MID($I147,4,1),$HV$19:$HV$66,1,FALSE)))="TRUE",1,0))</f>
        <v/>
      </c>
      <c r="AG147" s="6" t="str">
        <f t="shared" ref="AG147:AG210" ca="1" si="295">IF(V147=1,"",IF(ASC(ISERROR(VLOOKUP(MID($I147,5,1),$HV$19:$HV$66,1,FALSE)))="TRUE",1,0))</f>
        <v/>
      </c>
      <c r="AH147" s="6" t="str">
        <f t="shared" ref="AH147:AH210" ca="1" si="296">IF(V147=1,"",IF(ASC(ISERROR(VLOOKUP(MID($I147,6,1),$HV$19:$HV$66,1,FALSE)))="TRUE",1,0))</f>
        <v/>
      </c>
      <c r="AI147" s="6" t="str">
        <f t="shared" ref="AI147:AI210" ca="1" si="297">IF(V147=1,"",IF(ASC(ISERROR(VLOOKUP(MID($I147,7,1),$HV$19:$HV$66,1,FALSE)))="TRUE",1,0))</f>
        <v/>
      </c>
      <c r="AJ147" s="6" t="str">
        <f t="shared" ref="AJ147:AJ210" ca="1" si="298">IF(V147=1,"",IF(ASC(ISERROR(VLOOKUP(MID($I147,8,1),$HV$19:$HV$66,1,FALSE)))="TRUE",1,0))</f>
        <v/>
      </c>
      <c r="AK147" s="6" t="str">
        <f t="shared" ref="AK147:AK210" ca="1" si="299">IF(V147=1,"",IF(ASC(ISERROR(VLOOKUP(MID($I147,9,1),$HV$19:$HV$66,1,FALSE)))="TRUE",1,0))</f>
        <v/>
      </c>
      <c r="AL147" s="6" t="str">
        <f t="shared" ref="AL147:AL210" ca="1" si="300">IF(V147=1,"",IF(ASC(ISERROR(VLOOKUP(MID($I147,10,1),$HV$19:$HV$66,1,FALSE)))="TRUE",1,0))</f>
        <v/>
      </c>
      <c r="AM147" s="6" t="str">
        <f t="shared" ref="AM147:AM210" ca="1" si="301">IF(V147=1,"",IF(ASC(ISERROR(VLOOKUP(MID($I147,11,1),$HV$19:$HV$66,1,FALSE)))="TRUE",1,0))</f>
        <v/>
      </c>
      <c r="AN147" s="6" t="str">
        <f t="shared" ref="AN147:AN210" ca="1" si="302">IF(V147=1,"",IF(ASC(ISERROR(VLOOKUP(MID($I147,12,1),$HV$19:$HV$66,1,FALSE)))="TRUE",1,0))</f>
        <v/>
      </c>
      <c r="AO147" s="6" t="str">
        <f t="shared" ref="AO147:AO210" ca="1" si="303">IF(V147=1,"",IF(ASC(ISERROR(VLOOKUP(MID($I147,13,1),$HV$19:$HV$66,1,FALSE)))="TRUE",1,0))</f>
        <v/>
      </c>
      <c r="AP147" s="6" t="str">
        <f t="shared" ref="AP147:AP210" ca="1" si="304">IF(V147=1,"",IF(ASC(ISERROR(VLOOKUP(MID($I147,14,1),$HV$19:$HV$66,1,FALSE)))="TRUE",1,0))</f>
        <v/>
      </c>
      <c r="AQ147" s="6" t="str">
        <f t="shared" ref="AQ147:AQ210" ca="1" si="305">IF(V147=1,"",IF(ASC(ISERROR(VLOOKUP(MID($I147,15,1),$HV$19:$HV$66,1,FALSE)))="TRUE",1,0))</f>
        <v/>
      </c>
      <c r="AR147" s="6" t="str">
        <f t="shared" ref="AR147:AR210" ca="1" si="306">IF(V147=1,"",IF(ASC(ISERROR(VLOOKUP(MID($I147,16,1),$HV$19:$HV$66,1,FALSE)))="TRUE",1,0))</f>
        <v/>
      </c>
      <c r="AS147" s="6" t="str">
        <f t="shared" ref="AS147:AS210" ca="1" si="307">IF(V147=1,"",IF(ASC(ISERROR(VLOOKUP(MID($I147,17,1),$HV$19:$HV$66,1,FALSE)))="TRUE",1,0))</f>
        <v/>
      </c>
      <c r="AT147" s="6" t="str">
        <f t="shared" ref="AT147:AT210" ca="1" si="308">IF(V147=1,"",IF(ASC(ISERROR(VLOOKUP(MID($I147,18,1),$HV$19:$HV$66,1,FALSE)))="TRUE",1,0))</f>
        <v/>
      </c>
      <c r="AU147" s="6" t="str">
        <f t="shared" ref="AU147:AU210" ca="1" si="309">IF(V147=1,"",IF(ASC(ISERROR(VLOOKUP(MID($I147,19,1),$HV$19:$HV$66,1,FALSE)))="TRUE",1,0))</f>
        <v/>
      </c>
      <c r="AV147" s="6" t="str">
        <f t="shared" ref="AV147:AV210" ca="1" si="310">IF(V147=1,"",IF(ASC(ISERROR(VLOOKUP(MID($I147,20,1),$HV$19:$HV$66,1,FALSE)))="TRUE",1,0))</f>
        <v/>
      </c>
      <c r="AW147" s="6" t="str">
        <f t="shared" ref="AW147:AW210" ca="1" si="311">IF(V147=1,"",IF(COUNTA(AC147:AV147)-SUM(AC147:AV147)=LEN(I147),0,1))</f>
        <v/>
      </c>
      <c r="AY147" s="6" t="str">
        <f t="shared" ref="AY147:AY210" ca="1" si="312">IF(V147=1,"",VALUE(ASC(ISERROR(VLOOKUP(LEFT(I147,1),$HV$19:$HV$66,1,FALSE)))))</f>
        <v/>
      </c>
      <c r="AZ147" s="6" t="str">
        <f t="shared" ref="AZ147:AZ210" ca="1" si="313">IF(V147=1,"",VALUE(ASC(ISERROR(VLOOKUP(MID($I147,2,1),$HV$19:$HV$66,1,FALSE)))))</f>
        <v/>
      </c>
      <c r="BA147" s="6" t="str">
        <f t="shared" ref="BA147:BA210" ca="1" si="314">IF(V147=1,"",VALUE(ASC(ISERROR(VLOOKUP(MID($I147,3,1),$HV$19:$HV$66,1,FALSE)))))</f>
        <v/>
      </c>
      <c r="BB147" s="6" t="str">
        <f t="shared" ref="BB147:BB210" ca="1" si="315">IF(V147=1,"",VALUE(ASC(ISERROR(VLOOKUP(MID($I147,4,1),$HV$19:$HV$66,1,FALSE)))))</f>
        <v/>
      </c>
      <c r="BC147" s="6" t="str">
        <f t="shared" ref="BC147:BC210" ca="1" si="316">IF(V147=1,"",VALUE(ASC(ISERROR(VLOOKUP(MID($I147,5,1),$HV$19:$HV$66,1,FALSE)))))</f>
        <v/>
      </c>
      <c r="BD147" s="6" t="str">
        <f t="shared" ref="BD147:BD210" ca="1" si="317">IF(V147=1,"",VALUE(ASC(ISERROR(VLOOKUP(MID($I147,6,1),$HV$19:$HV$66,1,FALSE)))))</f>
        <v/>
      </c>
      <c r="BE147" s="6" t="str">
        <f t="shared" ref="BE147:BE210" ca="1" si="318">IF(V147=1,"",VALUE(ASC(ISERROR(VLOOKUP(MID($I147,7,1),$HV$19:$HV$66,1,FALSE)))))</f>
        <v/>
      </c>
      <c r="BF147" s="6" t="str">
        <f t="shared" ref="BF147:BF210" ca="1" si="319">IF(V147=1,"",VALUE(ASC(ISERROR(VLOOKUP(MID($I147,8,1),$HV$19:$HV$66,1,FALSE)))))</f>
        <v/>
      </c>
      <c r="BG147" s="6" t="str">
        <f t="shared" ref="BG147:BG210" ca="1" si="320">IF(V147=1,"",VALUE(ASC(ISERROR(VLOOKUP(MID($I147,9,1),$HV$19:$HV$66,1,FALSE)))))</f>
        <v/>
      </c>
      <c r="BH147" s="6" t="str">
        <f t="shared" ref="BH147:BH210" ca="1" si="321">IF(V147=1,"",VALUE(ASC(ISERROR(VLOOKUP(MID($I147,10,1),$HV$19:$HV$66,1,FALSE)))))</f>
        <v/>
      </c>
      <c r="BI147" s="6" t="str">
        <f t="shared" ref="BI147:BI210" ca="1" si="322">IF(V147=1,"",VALUE(ASC(ISERROR(VLOOKUP(MID($I147,11,1),$HV$19:$HV$66,1,FALSE)))))</f>
        <v/>
      </c>
      <c r="BJ147" s="6" t="str">
        <f t="shared" ref="BJ147:BJ210" ca="1" si="323">IF(V147=1,"",VALUE(ASC(ISERROR(VLOOKUP(MID($I147,12,1),$HV$19:$HV$66,1,FALSE)))))</f>
        <v/>
      </c>
      <c r="BK147" s="6" t="str">
        <f t="shared" ref="BK147:BK210" ca="1" si="324">IF(V147=1,"",VALUE(ASC(ISERROR(VLOOKUP(MID($I147,13,1),$HV$19:$HV$66,1,FALSE)))))</f>
        <v/>
      </c>
      <c r="BL147" s="6" t="str">
        <f t="shared" ref="BL147:BL210" ca="1" si="325">IF(V147=1,"",VALUE(ASC(ISERROR(VLOOKUP(MID($I147,14,1),$HV$19:$HV$66,1,FALSE)))))</f>
        <v/>
      </c>
      <c r="BM147" s="6" t="str">
        <f t="shared" ref="BM147:BM210" ca="1" si="326">IF(V147=1,"",VALUE(ASC(ISERROR(VLOOKUP(MID($I147,15,1),$HV$19:$HV$66,1,FALSE)))))</f>
        <v/>
      </c>
      <c r="BN147" s="6" t="str">
        <f t="shared" ref="BN147:BN210" ca="1" si="327">IF(V147=1,"",VALUE(ASC(ISERROR(VLOOKUP(MID($I147,16,1),$HV$19:$HV$66,1,FALSE)))))</f>
        <v/>
      </c>
      <c r="BO147" s="6" t="str">
        <f t="shared" ref="BO147:BO210" ca="1" si="328">IF(V147=1,"",VALUE(ASC(ISERROR(VLOOKUP(MID($I147,17,1),$HV$19:$HV$66,1,FALSE)))))</f>
        <v/>
      </c>
      <c r="BP147" s="6" t="str">
        <f t="shared" ref="BP147:BP210" ca="1" si="329">IF(V147=1,"",VALUE(ASC(ISERROR(VLOOKUP(MID($I147,18,1),$HV$19:$HV$66,1,FALSE)))))</f>
        <v/>
      </c>
      <c r="BQ147" s="6" t="str">
        <f t="shared" ref="BQ147:BQ210" ca="1" si="330">IF(V147=1,"",VALUE(ASC(ISERROR(VLOOKUP(MID($I147,19,1),$HV$19:$HV$66,1,FALSE)))))</f>
        <v/>
      </c>
      <c r="BR147" s="6" t="str">
        <f t="shared" ref="BR147:BR210" ca="1" si="331">IF(V147=1,"",VALUE(ASC(ISERROR(VLOOKUP(MID($I147,20,1),$HV$19:$HV$66,1,FALSE)))))</f>
        <v/>
      </c>
      <c r="BS147" s="6" t="str">
        <f t="shared" ref="BS147:BS210" ca="1" si="332">IF(V147=1,"",IF(COUNTA(AY147:BR147)-SUM(AY147:BR147)=LEN(I147),0,1))</f>
        <v/>
      </c>
      <c r="BU147" s="6" t="str">
        <f t="shared" ref="BU147:BU210" ca="1" si="333">IF(V147=1,"",IF($AI$6=1,AW147,BS147))</f>
        <v/>
      </c>
      <c r="BW147" s="515" t="str">
        <f t="shared" ref="BW147:BW210" ca="1" si="334">LEFT(K147,2)</f>
        <v/>
      </c>
      <c r="BX147" s="515">
        <f t="shared" ref="BX147:BX210" ca="1" si="335">IF(LEN(K147)&lt;=1,0,1)</f>
        <v>0</v>
      </c>
      <c r="BY147" s="515" t="str">
        <f t="shared" ref="BY147:BY210" ca="1" si="336">K147</f>
        <v/>
      </c>
      <c r="CA147" s="6">
        <f t="shared" ref="CA147:CA210" ca="1" si="337">IF(I147="",1,IF(I147=" ",1,IF(I147="　",1,IF((VALUE((TYPE(VALUE(I147)))))=16,0,IF(VALUE(I147)=0,1,0)))))</f>
        <v>1</v>
      </c>
      <c r="CC147" s="523" t="str">
        <f t="shared" ref="CC147:CC210" ca="1" si="338">IF($AA$4=1,N147,R147)</f>
        <v/>
      </c>
      <c r="CE147" s="6" t="str">
        <f t="shared" ref="CE147:CE210" ca="1" si="339">IF(V147,"",IF(IF(O147=" ",0,IF(O147="　",0,IF(LEN(O147)=0,0,1)))=1,O147,S147))</f>
        <v/>
      </c>
      <c r="CG147" s="524" t="str">
        <f ca="1">IF(V147=1,"",IF($AA$4=1,"",IF(LOG入力!BH147&gt;0,"",IF(N147=0,"",IF(HT147=0,"","★")))))</f>
        <v/>
      </c>
      <c r="CI147" s="74" t="str">
        <f t="shared" ref="CI147:CI210" ca="1" si="340">IF(V147=1,"",IF($AA$4=1,"",IF(CK147=1,CL147,IF(DS147=1,DT147,IF(CN147=1,CO147,"")))))</f>
        <v/>
      </c>
      <c r="CK147" s="525" t="str">
        <f ca="1">IF(V147=1,"",IF(LOG入力!BH147&gt;0,1,0))</f>
        <v/>
      </c>
      <c r="CL147" s="74" t="str">
        <f t="shared" ref="CL147:CL210" ca="1" si="341">IF(V147=1,"",IF(CK147=1,CL$18,""))</f>
        <v/>
      </c>
      <c r="CN147" s="74" t="str">
        <f t="shared" ref="CN147:CN210" ca="1" si="342">IF(V147=1,"",IF(CQ147+CS147+CU147+CW147+CY147+DA147&gt;0,1,0))</f>
        <v/>
      </c>
      <c r="CO147" s="74" t="str">
        <f t="shared" ref="CO147:CO210" ca="1" si="343">IF(V147=1,"",IF(CR147="",IF(CT147="",IF(CV147="",IF(CX147="",IF(CZ147="",IF(DB147="","",DB147),CZ147),CX147),CV147),CT147),CR147))</f>
        <v/>
      </c>
      <c r="CQ147" s="74" t="str">
        <f t="shared" ref="CQ147:CQ210" ca="1" si="344">IF(V147=1,"",IF(HF147=1,1,IF(HG147=1,1,IF(HH147=1,1,0))))</f>
        <v/>
      </c>
      <c r="CR147" s="74" t="str">
        <f t="shared" ref="CR147:CR210" ca="1" si="345">IF($V147=1,"",IF(CQ147=1,CR$18,""))</f>
        <v/>
      </c>
      <c r="CS147" s="74" t="str">
        <f t="shared" ref="CS147:CS210" ca="1" si="346">IF(V147=1,"",IF(GN147="00:00",1,0))</f>
        <v/>
      </c>
      <c r="CT147" s="74" t="str">
        <f t="shared" ref="CT147:CT210" ca="1" si="347">IF($V147=1,"",IF(CS147=1,CT$18,""))</f>
        <v/>
      </c>
      <c r="CU147" s="74" t="str">
        <f t="shared" ref="CU147:CU210" ca="1" si="348">IF(V147=1,"",IF(ASC(ISERROR(VLOOKUP(G147,$IB$19:$IB$28,1,FALSE)))="TRUE",1,0))</f>
        <v/>
      </c>
      <c r="CV147" s="74" t="str">
        <f t="shared" ref="CV147:CV210" ca="1" si="349">IF($V147=1,"",IF(CU147=1,CV$18,""))</f>
        <v/>
      </c>
      <c r="CW147" s="74" t="str">
        <f t="shared" ref="CW147:CW210" ca="1" si="350">IF(V147=1,"",IF(ASC(ISERROR(VLOOKUP(H147,$IE$19:$IE$22,1,FALSE)))="TRUE",1,0))</f>
        <v/>
      </c>
      <c r="CX147" s="74" t="str">
        <f t="shared" ref="CX147:CX210" ca="1" si="351">IF($V147=1,"",IF(CW147=1,CX$18,""))</f>
        <v/>
      </c>
      <c r="CY147" s="74" t="str">
        <f t="shared" ref="CY147:CY210" ca="1" si="352">IF(V147=1,"",IF(HI147=1,1,0))</f>
        <v/>
      </c>
      <c r="CZ147" s="74" t="str">
        <f t="shared" ref="CZ147:CZ210" ca="1" si="353">IF($V147=1,"",IF(CY147=1,CZ$18,""))</f>
        <v/>
      </c>
      <c r="DA147" s="74" t="str">
        <f t="shared" ref="DA147:DA210" ca="1" si="354">IF(V147=1,"",IF(DD147+DF147+DH147+DJ147+DL147+DN147&gt;0,1,0))</f>
        <v/>
      </c>
      <c r="DB147" s="74" t="str">
        <f t="shared" ref="DB147:DB210" ca="1" si="355">IF(V147=1,"",IF(DE147="",IF(DG147="",IF(DI147="",IF(DK147="",IF(DM147="",IF(DO147="","",DO147),DM147),DK147),DI147),DG147),DE147))</f>
        <v/>
      </c>
      <c r="DD147" s="74" t="str">
        <f t="shared" ref="DD147:DD210" ca="1" si="356">IF(V147=1,"",IF(CW147=1,0,IF(HJ147=1,1,IF(HK147=1,1,0))))</f>
        <v/>
      </c>
      <c r="DE147" s="74" t="str">
        <f t="shared" ref="DE147:DE210" ca="1" si="357">IF($V147=1,"",IF(DD147=1,DE$18,""))</f>
        <v/>
      </c>
      <c r="DF147" s="74" t="str">
        <f t="shared" ref="DF147:DF210" ca="1" si="358">IF(V147=1,"",IF(HL147=1,1,IF(HM147=1,1,IF(HN147=1,1,IF(HO147=1,1,0)))))</f>
        <v/>
      </c>
      <c r="DG147" s="74" t="str">
        <f t="shared" ref="DG147:DG210" ca="1" si="359">IF($V147=1,"",IF(DF147=1,DG$18,""))</f>
        <v/>
      </c>
      <c r="DH147" s="74" t="str">
        <f t="shared" ref="DH147:DH210" ca="1" si="360">IF(V147=1,"",IF(CW147=1,0,IF(HP147=1,1,IF(HQ147=1,1,0))))</f>
        <v/>
      </c>
      <c r="DI147" s="74" t="str">
        <f t="shared" ref="DI147:DI210" ca="1" si="361">IF($V147=1,"",IF(DH147=1,DI$18,""))</f>
        <v/>
      </c>
      <c r="DJ147" s="74" t="str">
        <f t="shared" ref="DJ147:DJ210" ca="1" si="362">IF(V147=1,"",IF(HR147=1,1,IF(HS147=1,1,0)))</f>
        <v/>
      </c>
      <c r="DK147" s="74" t="str">
        <f t="shared" ref="DK147:DK210" ca="1" si="363">IF($V147=1,"",IF(DJ147=1,DK$18,""))</f>
        <v/>
      </c>
      <c r="DL147" s="74" t="str">
        <f t="shared" ref="DL147:DL210" ca="1" si="364">IF(V147=1,"",IF(N147="0",0,IF(N147="1",0,1)))</f>
        <v/>
      </c>
      <c r="DM147" s="74" t="str">
        <f t="shared" ref="DM147:DM210" ca="1" si="365">IF($V147=1,"",IF(DL147=1,DM$18,""))</f>
        <v/>
      </c>
      <c r="DN147" s="74" t="str">
        <f t="shared" ref="DN147:DN210" ca="1" si="366">IF(V147=1,"",IF(CS147=1,0,IF(GV147=1,0,1)))</f>
        <v/>
      </c>
      <c r="DO147" s="74" t="str">
        <f t="shared" ref="DO147:DO210" ca="1" si="367">IF(V147=1,"",IF(DN147=1,$DO$18,""))</f>
        <v/>
      </c>
      <c r="DQ147" s="74" t="str">
        <f t="shared" ref="DQ147:DQ210" ca="1" si="368">IF(V147=1,"",IF((CQ147+CS147+DN147+CU147+CW147+CY147+DD147+DF147+DH147+DJ147+DL147)&gt;0,1,0))</f>
        <v/>
      </c>
      <c r="DS147" s="74" t="str">
        <f t="shared" ref="DS147:DS210" ca="1" si="369">IF(V147=1,"",IF(DV147+DX147+DZ147&gt;0,1,0))</f>
        <v/>
      </c>
      <c r="DT147" s="74" t="str">
        <f t="shared" ref="DT147:DT210" ca="1" si="370">IF(V147=1,"",IF(N147=0,"",IF(DW147="",IF(DY147="",IF(EA147=22,IF(DO147="","",DO147),EA147),DY147),DW147)))</f>
        <v/>
      </c>
      <c r="DV147" s="525" t="str">
        <f t="shared" ref="DV147:DV210" ca="1" si="371">IF(V147=1,"",IF(EE147=0,1,IF(EC147=1,0,1)))</f>
        <v/>
      </c>
      <c r="DW147" s="74" t="str">
        <f t="shared" ref="DW147:DW210" ca="1" si="372">IF(V147=1,"",IF(DV147=1,DW$18,""))</f>
        <v/>
      </c>
      <c r="DX147" s="485" t="str">
        <f t="shared" ref="DX147:DX210" ca="1" si="373">IF(V147=1,"",IF($FS$3="N",0,IF(EH147=1,0,1)))</f>
        <v/>
      </c>
      <c r="DY147" s="74" t="str">
        <f t="shared" ref="DY147:DY210" ca="1" si="374">IF(V147=1,"",IF(DX147=1,DY$18,""))</f>
        <v/>
      </c>
      <c r="DZ147" s="74" t="str">
        <f t="shared" ref="DZ147:DZ210" ca="1" si="375">IF(V147=1,"",IF(EG147=0,0,1))</f>
        <v/>
      </c>
      <c r="EA147" s="74" t="str">
        <f t="shared" ref="EA147:EA210" ca="1" si="376">IF(V147=1,"",IF(DZ147=1,EA$18,""))</f>
        <v/>
      </c>
      <c r="EC147" s="74" t="str">
        <f t="shared" ref="EC147:EC210" ca="1" si="377">IF(V147=1,"",IF($FS$4="C",IF(H147="CW",1,0),1))</f>
        <v/>
      </c>
      <c r="ED147" s="74" t="str">
        <f t="shared" ref="ED147:ED210" ca="1" si="378">IF(V147=1,"",IF((VALUE((TYPE(VALUE(G147)))))=16,0,IF(LEN(G147)=0,0,VALUE(G147))))</f>
        <v/>
      </c>
      <c r="EE147" s="74" t="str">
        <f t="shared" ref="EE147:EE210" ca="1" si="379">IF(V147=1,"",IF($FS$5="M",1,IF($AA$4=1,1,IF($FT$5=ED147,1,0))))</f>
        <v/>
      </c>
      <c r="EG147" s="479" t="str">
        <f ca="1">IF(V147=1,"",IF(LOG入力!BH147&gt;0,0,IF(CG147="★",0,IF(R147=1,0,IF(N147=0,0,1)))))</f>
        <v/>
      </c>
      <c r="EH147" s="483" t="str">
        <f t="shared" ref="EH147:EH210" ca="1" si="380">IF(V147=1,"",IF(RIGHT(M147,1)="N",1,0))</f>
        <v/>
      </c>
      <c r="EI147" s="483" t="str">
        <f t="shared" ref="EI147:EI210" ca="1" si="381">IF(V147=1,"",IF($CG147="★",0,(IF($FS$3="N",N147,IF(RIGHT(M147,1)="N",N147,0)))))</f>
        <v/>
      </c>
      <c r="EJ147" s="483" t="str">
        <f t="shared" ref="EJ147:EJ210" ca="1" si="382">IF(V147=1,"",IF($CG147="★",0,(IF(EC147=0,0,IF(EE147=0,0,IF(EI147="0",0,1))))))</f>
        <v/>
      </c>
      <c r="EL147" s="71">
        <f t="shared" ref="EL147:EL210" ca="1" si="383">IF((VALUE((TYPE(VALUE(G147)))))=16,0,IF(VALUE(G147)=28,1,0))</f>
        <v>0</v>
      </c>
      <c r="EM147" s="6">
        <f t="shared" ref="EM147:EM210" ca="1" si="384">IF(EL147=1,IF($CG147="★",0,$EJ147),0)</f>
        <v>0</v>
      </c>
      <c r="EN147" s="6" t="str">
        <f t="shared" ref="EN147:EN210" ca="1" si="385">IF(EM147=1,$Z147,"")</f>
        <v/>
      </c>
      <c r="EO147" s="6">
        <f ca="1">IF(LOG入力!BH147&gt;0,0,IF(EM147=0,0,(IF(COUNTIF($EN$19:EN147,EN147)=1,IF($FS$3="N",1,IF(EH147=1,1,0))))))</f>
        <v>0</v>
      </c>
      <c r="EP147" s="6" t="str">
        <f ca="1">IF(LOG入力!BH147&gt;0,"",IF(EO147=1,$X147,""))</f>
        <v/>
      </c>
      <c r="EQ147" s="6" t="str">
        <f ca="1">IF(LOG入力!BH147&gt;0,"",IF(EO147=1,$Y147,""))</f>
        <v/>
      </c>
      <c r="ER147" s="520" t="str">
        <f ca="1">IF(LOG入力!BH147&gt;0,"",IF(COUNTIF($EP$19:$EP147,EP147)=1,EP147,""))</f>
        <v/>
      </c>
      <c r="ES147" s="520">
        <f ca="1">IF(LOG入力!BH147&gt;0,0,IF((EL147=1),IF(($ER147=""),0,1),0))</f>
        <v>0</v>
      </c>
      <c r="ET147" s="520" t="str">
        <f ca="1">IF(LOG入力!BH147&gt;0,"",IF(COUNTIF($EQ$19:EQ147,EQ147)=1,EQ147,""))</f>
        <v/>
      </c>
      <c r="EU147" s="539">
        <f ca="1">IF(LOG入力!BH147&gt;0,0,IF((EL147=1),IF(($ET147=""),0,1),0))</f>
        <v>0</v>
      </c>
      <c r="EV147" s="71">
        <f t="shared" ref="EV147:EV210" ca="1" si="386">IF((VALUE((TYPE(VALUE(G147)))))=16,0,IF(VALUE(G147)=50,1,0))</f>
        <v>0</v>
      </c>
      <c r="EW147" s="6">
        <f t="shared" ref="EW147:EW210" ca="1" si="387">IF(EV147=1,IF($CG147="★",0,$EJ147),0)</f>
        <v>0</v>
      </c>
      <c r="EX147" s="6" t="str">
        <f t="shared" ref="EX147:EX210" ca="1" si="388">IF(EW147=1,$Z147,"")</f>
        <v/>
      </c>
      <c r="EY147" s="6">
        <f ca="1">IF(LOG入力!BH147&gt;0,0,IF(EW147=0,0,(IF(COUNTIF($EX$19:EX147,EX147)=1,IF($FS$3="N",1,IF(EH147=1,1,0))))))</f>
        <v>0</v>
      </c>
      <c r="EZ147" s="6" t="str">
        <f ca="1">IF(LOG入力!BH147&gt;0,"",IF(EY147=1,$X147,""))</f>
        <v/>
      </c>
      <c r="FA147" s="6" t="str">
        <f ca="1">IF(LOG入力!BH147&gt;0,"",IF(EY147=1,$Y147,""))</f>
        <v/>
      </c>
      <c r="FB147" s="6" t="str">
        <f ca="1">IF(LOG入力!BH147&gt;0,"",IF(COUNTIF($EZ$19:$EZ147,EZ147)=1,EZ147,""))</f>
        <v/>
      </c>
      <c r="FC147" s="6">
        <f ca="1">IF(LOG入力!BH147&gt;0,0,IF((EV147=1),IF(($FB147=""),0,1),0))</f>
        <v>0</v>
      </c>
      <c r="FD147" s="6" t="str">
        <f ca="1">IF(LOG入力!BH147&gt;0,"",IF(COUNTIF($FA$19:FA147,FA147)=1,FA147,""))</f>
        <v/>
      </c>
      <c r="FE147" s="72">
        <f ca="1">IF(LOG入力!BH147&gt;0,0,IF((EV147=1),IF(($FD147=""),0,1),0))</f>
        <v>0</v>
      </c>
      <c r="FF147" s="71">
        <f t="shared" ref="FF147:FF210" ca="1" si="389">IF((VALUE((TYPE(VALUE(G147)))))=16,0,IF(VALUE(G147)=144,1,0))</f>
        <v>0</v>
      </c>
      <c r="FG147" s="6">
        <f t="shared" ref="FG147:FG210" ca="1" si="390">IF(FF147=1,IF($CG147="★",0,$EJ147),0)</f>
        <v>0</v>
      </c>
      <c r="FH147" s="6" t="str">
        <f t="shared" ref="FH147:FH210" ca="1" si="391">IF(FG147=1,$Z147,"")</f>
        <v/>
      </c>
      <c r="FI147" s="6">
        <f ca="1">IF(LOG入力!BH147&gt;0,0,IF(FG147=0,0,(IF(COUNTIF($FH$19:FH147,FH147)=1,IF($FS$3="N",1,IF(EH147=1,1,0))))))</f>
        <v>0</v>
      </c>
      <c r="FJ147" s="6" t="str">
        <f ca="1">IF(LOG入力!BH147&gt;0,"",IF(FI147=1,$X147,""))</f>
        <v/>
      </c>
      <c r="FK147" s="6" t="str">
        <f ca="1">IF(LOG入力!BH147&gt;0,"",IF(FI147=1,$Y147,""))</f>
        <v/>
      </c>
      <c r="FL147" s="6" t="str">
        <f ca="1">IF(LOG入力!BH147&gt;0,"",IF(COUNTIF($FJ$19:$FJ147,FJ147)=1,FJ147,""))</f>
        <v/>
      </c>
      <c r="FM147" s="6">
        <f ca="1">IF(LOG入力!BH147&gt;0,0,IF((FF147=1),IF(($FL147=""),0,1),0))</f>
        <v>0</v>
      </c>
      <c r="FN147" s="6" t="str">
        <f ca="1">IF(LOG入力!BH147&gt;0,"",IF(COUNTIF($FK$19:FK147,FK147)=1,FK147,""))</f>
        <v/>
      </c>
      <c r="FO147" s="72">
        <f ca="1">IF(LOG入力!BH147&gt;0,0,IF((FF147=1),IF(($FN147=""),0,1),0))</f>
        <v>0</v>
      </c>
      <c r="FP147" s="71">
        <f t="shared" ref="FP147:FP210" ca="1" si="392">IF((VALUE((TYPE(VALUE(G147)))))=16,0,IF(VALUE(G147)=430,1,0))</f>
        <v>0</v>
      </c>
      <c r="FQ147" s="6">
        <f t="shared" ref="FQ147:FQ210" ca="1" si="393">IF(FP147=1,IF($CG147="★",0,$EJ147),0)</f>
        <v>0</v>
      </c>
      <c r="FR147" s="6" t="str">
        <f t="shared" ref="FR147:FR210" ca="1" si="394">IF(FQ147=1,$Z147,"")</f>
        <v/>
      </c>
      <c r="FS147" s="6">
        <f ca="1">IF(LOG入力!BH147&gt;0,0,IF(FQ147=0,0,(IF(COUNTIF($FR$19:FR147,FR147)=1,IF($FS$3="N",1,IF(EH147=1,1,0))))))</f>
        <v>0</v>
      </c>
      <c r="FT147" s="6" t="str">
        <f ca="1">IF(LOG入力!BH147&gt;0,"",IF(FS147=1,$X147,""))</f>
        <v/>
      </c>
      <c r="FU147" s="6" t="str">
        <f ca="1">IF(LOG入力!BH147&gt;0,"",IF(FS147=1,$Y147,""))</f>
        <v/>
      </c>
      <c r="FV147" s="6" t="str">
        <f ca="1">IF(LOG入力!BH147&gt;0,"",IF(COUNTIF($FT$19:$FT147,FT147)=1,FT147,""))</f>
        <v/>
      </c>
      <c r="FW147" s="6">
        <f ca="1">IF(LOG入力!BH147&gt;0,0,IF((FP147=1),IF(($FV147=""),0,1),0))</f>
        <v>0</v>
      </c>
      <c r="FX147" s="6" t="str">
        <f ca="1">IF(LOG入力!BH147&gt;0,"",IF(COUNTIF($FU$19:FU147,FU147)=1,FU147,""))</f>
        <v/>
      </c>
      <c r="FY147" s="72">
        <f ca="1">IF(LOG入力!BH147&gt;0,0,IF((FP147=1),IF(($FX147=""),0,1),0))</f>
        <v>0</v>
      </c>
      <c r="FZ147" s="71">
        <f t="shared" ref="FZ147:FZ210" ca="1" si="395">IF((VALUE((TYPE(VALUE(G147)))))=16,0,IF(VALUE(G147)=1200,1,0))</f>
        <v>0</v>
      </c>
      <c r="GA147" s="6">
        <f t="shared" ref="GA147:GA210" ca="1" si="396">IF(FZ147=1,IF($CG147="★",0,$EJ147),0)</f>
        <v>0</v>
      </c>
      <c r="GB147" s="6" t="str">
        <f t="shared" ref="GB147:GB210" ca="1" si="397">IF(GA147=1,$Z147,"")</f>
        <v/>
      </c>
      <c r="GC147" s="6">
        <f ca="1">IF(LOG入力!BH147&gt;0,0,IF(GA147=0,0,(IF(COUNTIF($GB$19:GB147,GB147)=1,IF($FS$3="N",1,IF(EH147=1,1,0))))))</f>
        <v>0</v>
      </c>
      <c r="GD147" s="6" t="str">
        <f ca="1">IF(LOG入力!BH147&gt;0,"",IF(GC147=1,$X147,""))</f>
        <v/>
      </c>
      <c r="GE147" s="6" t="str">
        <f ca="1">IF(LOG入力!BH147&gt;0,"",IF(GC147=1,$Y147,""))</f>
        <v/>
      </c>
      <c r="GF147" s="6" t="str">
        <f ca="1">IF(LOG入力!BH147&gt;0,"",IF(COUNTIF($GD$19:$GD147,GD147)=1,GD147,""))</f>
        <v/>
      </c>
      <c r="GG147" s="6">
        <f ca="1">IF(LOG入力!BH147&gt;0,0,IF((FZ147=1),IF(($GF147=""),0,1),0))</f>
        <v>0</v>
      </c>
      <c r="GH147" s="6" t="str">
        <f ca="1">IF(LOG入力!BH147&gt;0,"",IF(COUNTIF($GE$19:GE147,GE147)=1,GE147,""))</f>
        <v/>
      </c>
      <c r="GI147" s="72">
        <f ca="1">IF(LOG入力!BH147&gt;0,0,IF((FZ147=1),IF(($GH147=""),0,1),0))</f>
        <v>0</v>
      </c>
      <c r="GK147" s="455" t="str">
        <f ca="1">IF(V147=1,"",IF(LEN(LOG入力!AS147)=0,"",LOG入力!AS147))</f>
        <v/>
      </c>
      <c r="GL147" s="378" t="str">
        <f t="shared" ref="GL147:GL210" ca="1" si="398">IF(V147=1,"",IF((VALUE((TYPE(VALUE(GK147)))))=16,IF(LEN(GK147)=6,IF(RIGHT(SUBSTITUTE(GK147,"j","J"),1)="J",LEFT(GK147,5),"00:00"),GK147),IF(VALUE(GK147)&lt;1,TEXT(GK147,"hh:mm"),GK147)))</f>
        <v/>
      </c>
      <c r="GM147" s="378" t="str">
        <f t="shared" ref="GM147:GM210" ca="1" si="399">IF(V147=1,"",IF(VALUE(LEN(GL147))=5,IF(MID(GL147,3,1)=":",GL147,"00:00"),CONCATENATE(LEFT(GL147,2),":",(MID(GL147,3,2)))))</f>
        <v/>
      </c>
      <c r="GN147" s="74" t="str">
        <f t="shared" ref="GN147:GN210" ca="1" si="400">IF(V147=1,"",IF((VALUE((TYPE(VALUE(LEFT(GM147,2))))))=16,"00:00",IF((VALUE((TYPE(VALUE(MID(GM147,4,2))))))=16,"00:00",IF(VALUE(LEFT(GM147,2))&gt;23,"00:00",(IF(VALUE(RIGHT(GM147,2))&gt;59,"00:00",GM147))))))</f>
        <v/>
      </c>
      <c r="GO147" s="74" t="str">
        <f t="shared" ref="GO147:GO210" ca="1" si="401">IF(GN147="00:00",GK147,GN147)</f>
        <v/>
      </c>
      <c r="GQ147" s="74" t="str">
        <f t="shared" ref="GQ147:GQ210" ca="1" si="402">IF(V147=1,"",IF($ED147=GQ$9,IF(LEFT($GN147,2)=GQ$10,1,IF(LEFT($GN147,2)=GQ$11,1,0)),0))</f>
        <v/>
      </c>
      <c r="GR147" s="74" t="str">
        <f t="shared" ref="GR147:GR210" ca="1" si="403">IF(V147=1,"",IF($ED147=GR$9,IF(LEFT($GN147,2)=GR$10,1,IF(LEFT($GN147,2)=GR$11,1,0)),0))</f>
        <v/>
      </c>
      <c r="GS147" s="74" t="str">
        <f t="shared" ref="GS147:GS210" ca="1" si="404">IF(V147=1,"",IF($ED147=GS$9,IF(LEFT($GN147,2)=GS$10,1,IF(LEFT($GN147,2)=GS$11,1,0)),0))</f>
        <v/>
      </c>
      <c r="GT147" s="74" t="str">
        <f t="shared" ref="GT147:GT210" ca="1" si="405">IF(V147=1,"",IF($ED147=GT$9,IF(LEFT($GN147,2)=GT$10,1,IF(LEFT($GN147,2)=GT$11,1,0)),0))</f>
        <v/>
      </c>
      <c r="GU147" s="74" t="str">
        <f t="shared" ref="GU147:GU210" ca="1" si="406">IF(V147=1,"",IF($ED147=GU$9,IF(LEFT($GN147,2)=GU$10,1,IF(LEFT($GN147,2)=GU$11,1,0)),0))</f>
        <v/>
      </c>
      <c r="GV147" s="74" t="str">
        <f t="shared" ref="GV147:GV210" ca="1" si="407">IF(V147=1,"",SUM(GQ147:GU147))</f>
        <v/>
      </c>
      <c r="GX147" s="74" t="str">
        <f t="shared" ref="GX147:GX210" ca="1" si="408">IF(V147=1,"",IF(H147="CW",2,1))</f>
        <v/>
      </c>
      <c r="GY147" s="74" t="str">
        <f t="shared" ref="GY147:GY210" ca="1" si="409">IF(V147=1,"",LEN(K147))</f>
        <v/>
      </c>
      <c r="GZ147" s="74" t="str">
        <f ca="1">IF(V147=1,"",IF(LOG入力!BH147&gt;0,0,IF(GY147=0,0,IF((VALUE((TYPE(VALUE(J147)))))=16,0,IF(VALUE(J147)&lt;60,1,IF(VALUE(J147)&lt;100,0,IF(VALUE(J147)&lt;600,2,0)))))))</f>
        <v/>
      </c>
      <c r="HA147" s="74" t="str">
        <f t="shared" ref="HA147:HA210" ca="1" si="410">IF(V147=1,"",LEN(M147))</f>
        <v/>
      </c>
      <c r="HB147" s="74" t="str">
        <f ca="1">IF(V147=1,"",IF(LOG入力!BH147&gt;0,0,IF(HA147=0,0,IF((VALUE((TYPE(VALUE(L147)))))=16,0,IF(VALUE(L147)&lt;60,1,IF(VALUE(L147)&lt;100,0,IF(VALUE(L147)&lt;600,2,0)))))))</f>
        <v/>
      </c>
      <c r="HD147" s="74" t="str">
        <f t="shared" ref="HD147:HD210" ca="1" si="411">IF(V147=1,"",DQ147)</f>
        <v/>
      </c>
      <c r="HF147" s="74" t="str">
        <f t="shared" ref="HF147:HF210" ca="1" si="412">IF(V147=1,"",IF((VALUE((TYPE(VALUE(C147)))))=16,1,IF(VALUE(C147)&lt;1,1,IF(LEN(C147)&gt;4,1,0))))</f>
        <v/>
      </c>
      <c r="HG147" s="74" t="str">
        <f t="shared" ref="HG147:HG210" ca="1" si="413">IF(V147=1,"",IF((VALUE((TYPE(VALUE(D147)))))=16,1,IF(VALUE(D147)&lt;1,1,IF(VALUE(D147)&gt;12,1,0))))</f>
        <v/>
      </c>
      <c r="HH147" s="74" t="str">
        <f t="shared" ref="HH147:HH210" ca="1" si="414">IF(V147=1,"",IF((VALUE((TYPE(VALUE(E147)))))=16,1,IF(VALUE(E147)&lt;1,1,IF(VALUE(E147)&gt;31,1,0))))</f>
        <v/>
      </c>
      <c r="HI147" s="74" t="str">
        <f t="shared" ref="HI147:HI210" ca="1" si="415">IF(V147=1,"",IF(CA147=1,1,IF(LEN(I147)-LEN(SUBSTITUTE(I147,"/",""))&gt;1,1,IF(RIGHT(I147,1)="/",1,IF(ASC(ISERROR(VLOOKUP(X147,$HV$40:$HV$66,1,FALSE)))="TRUE",1,IF(BU147=1,1,0))))))</f>
        <v/>
      </c>
      <c r="HJ147" s="74" t="str">
        <f t="shared" ref="HJ147:HJ210" ca="1" si="416">IF(V147=1,"",IF((VALUE((TYPE(VALUE(J147)))))=16,1,IF(GX147=2,IF(LEN(J147)=3,0,1),IF(LEN(J147)=2,0,1))))</f>
        <v/>
      </c>
      <c r="HK147" s="74" t="str">
        <f t="shared" ref="HK147:HK210" ca="1" si="417">IF(V147=1,"",IF((VALUE((TYPE(VALUE(J147)))))=16,1,IF(GX147=2,IF(VALUE(J147)&lt;111,1,IF(VALUE(J147)&gt;599,1,0)),IF(VALUE(J147)&lt;11,1,IF(VALUE(J147)&gt;59,1,0)))))</f>
        <v/>
      </c>
      <c r="HL147" s="74" t="str">
        <f t="shared" ref="HL147:HL210" ca="1" si="418">IF(V147=1,"",IF($FR$9&gt;=2051,0,IF((VALUE((TYPE(VALUE(BW147)))))=16,1,IF(VALUE(LEFT(K147,2))&lt;=VALUE($FS$9),0,(IF(VALUE(LEFT(K147,2))&gt;=52,0,1))))))</f>
        <v/>
      </c>
      <c r="HM147" s="74" t="str">
        <f t="shared" ref="HM147:HM210" ca="1" si="419">IF(V147=1,"",IF($FS$3="N",IF(RIGHT(K147,1)="N",0,1),IF(RIGHT(K147,1)="N",1,0)))</f>
        <v/>
      </c>
      <c r="HN147" s="74" t="str">
        <f t="shared" ref="HN147:HN210" ca="1" si="420">IF(V147=1,"",IF(RIGHT(K147,1)="N",IF(LEN(K147)=3,0,1),IF(LEN(K147)=2,0,1)))</f>
        <v/>
      </c>
      <c r="HO147" s="529" t="str">
        <f t="shared" ref="HO147:HO210" ca="1" si="421">IF(V147=1,"",IF($BY$18=BY147,0,1))</f>
        <v/>
      </c>
      <c r="HP147" s="74" t="str">
        <f t="shared" ref="HP147:HP210" ca="1" si="422">IF(V147=1,"",IF((VALUE((TYPE(VALUE(L147)))))=16,1,IF(GX147=2,IF(LEN(L147)=3,0,1),IF(LEN(L147)=2,0,1))))</f>
        <v/>
      </c>
      <c r="HQ147" s="74" t="str">
        <f t="shared" ref="HQ147:HQ210" ca="1" si="423">IF(V147=1,"",IF((VALUE((TYPE(VALUE(L147)))))=16,1,IF(GX147=2,IF(VALUE(L147)&lt;111,1,IF(VALUE(L147)&gt;599,1,0)),IF(VALUE(L147)&lt;11,1,IF(VALUE(L147)&gt;59,1,0)))))</f>
        <v/>
      </c>
      <c r="HR147" s="74" t="str">
        <f t="shared" ref="HR147:HR210" ca="1" si="424">IF(V147=1,"",IF($FR$9&gt;=$FU$9,0,IF((VALUE((TYPE(VALUE(Y147)))))=16,1,IF(VALUE(LEFT(M147,2))&lt;=VALUE($FS$9),0,(IF(VALUE(LEFT(M147,2))&gt;=52,0,1))))))</f>
        <v/>
      </c>
      <c r="HS147" s="74" t="str">
        <f t="shared" ref="HS147:HS210" ca="1" si="425">IF(V147=1,"",IF(RIGHT(M147,1)="N",IF(LEN(M147)=3,0,1),IF(LEN(M147)=2,0,1)))</f>
        <v/>
      </c>
      <c r="HT147" s="74" t="str">
        <f ca="1">IF(V147=1,"",IF(LOG入力!BH147&gt;0,0,IF(DV147=1,0,IF(N147="0",0,IF(SUM(HD147:HS147)&gt;0,1,0)))))</f>
        <v/>
      </c>
    </row>
    <row r="148" spans="1:228" x14ac:dyDescent="0.15">
      <c r="A148" s="5">
        <v>130</v>
      </c>
      <c r="B148" s="487" t="str">
        <f t="shared" ca="1" si="284"/>
        <v/>
      </c>
      <c r="C148" s="548" t="str">
        <f ca="1">LOG入力!AP148</f>
        <v/>
      </c>
      <c r="D148" s="548" t="str">
        <f ca="1">LOG入力!AQ148</f>
        <v/>
      </c>
      <c r="E148" s="548" t="str">
        <f ca="1">LOG入力!AR148</f>
        <v/>
      </c>
      <c r="F148" s="589" t="str">
        <f t="shared" ca="1" si="285"/>
        <v/>
      </c>
      <c r="G148" s="586" t="str">
        <f ca="1">LOG入力!AT148</f>
        <v/>
      </c>
      <c r="H148" s="553" t="str">
        <f ca="1">LOG入力!AU148</f>
        <v/>
      </c>
      <c r="I148" s="587" t="str">
        <f ca="1">LOG入力!AV148</f>
        <v/>
      </c>
      <c r="J148" s="590" t="str">
        <f ca="1">LOG入力!AW148</f>
        <v/>
      </c>
      <c r="K148" s="591" t="str">
        <f ca="1">LOG入力!BJ148</f>
        <v/>
      </c>
      <c r="L148" s="590" t="str">
        <f ca="1">LOG入力!AY148</f>
        <v/>
      </c>
      <c r="M148" s="556" t="str">
        <f ca="1">LOG入力!BK148</f>
        <v/>
      </c>
      <c r="N148" s="588" t="str">
        <f ca="1">IF(V148=1,"",IF(LOG入力!AJ148=1,"1",LOG入力!BA148))</f>
        <v/>
      </c>
      <c r="O148" s="557" t="str">
        <f ca="1">IF(V148=1,"",IF(LEN(LOG入力!O148)=0,"",LOG入力!O148))</f>
        <v/>
      </c>
      <c r="P148" s="336" t="str">
        <f ca="1">IF(V148=1,"",IF($AA$4=1,"",IF(LOG入力!BG148=1,"",CONCATENATE($ER148,$FB148,$FL148,$FV148,$GF148))))</f>
        <v/>
      </c>
      <c r="Q148" s="337" t="str">
        <f ca="1">IF(V148=1,"",IF($AA$4=1,"",IF(LOG入力!BG148=1,"",CONCATENATE($ET148,$FD148,$FN148,$FX148,$GH148))))</f>
        <v/>
      </c>
      <c r="R148" s="338" t="str">
        <f ca="1">IF(V148=1,"",IF($AA$4=1,"",IF(LOG入力!BH148&gt;0,0,AA148)))</f>
        <v/>
      </c>
      <c r="S148" s="558" t="str">
        <f t="shared" ca="1" si="286"/>
        <v/>
      </c>
      <c r="T148" s="681"/>
      <c r="U148" s="38"/>
      <c r="V148" s="196">
        <f ca="1">LOG入力!AN148</f>
        <v>1</v>
      </c>
      <c r="W148" s="38"/>
      <c r="X148" s="516" t="str">
        <f t="shared" ca="1" si="287"/>
        <v/>
      </c>
      <c r="Y148" s="515" t="str">
        <f t="shared" ca="1" si="288"/>
        <v/>
      </c>
      <c r="Z148" s="518" t="str">
        <f t="shared" ca="1" si="289"/>
        <v/>
      </c>
      <c r="AA148" s="574" t="str">
        <f t="shared" ca="1" si="290"/>
        <v/>
      </c>
      <c r="AC148" s="6" t="str">
        <f t="shared" ca="1" si="291"/>
        <v/>
      </c>
      <c r="AD148" s="6" t="str">
        <f t="shared" ca="1" si="292"/>
        <v/>
      </c>
      <c r="AE148" s="6" t="str">
        <f t="shared" ca="1" si="293"/>
        <v/>
      </c>
      <c r="AF148" s="6" t="str">
        <f t="shared" ca="1" si="294"/>
        <v/>
      </c>
      <c r="AG148" s="6" t="str">
        <f t="shared" ca="1" si="295"/>
        <v/>
      </c>
      <c r="AH148" s="6" t="str">
        <f t="shared" ca="1" si="296"/>
        <v/>
      </c>
      <c r="AI148" s="6" t="str">
        <f t="shared" ca="1" si="297"/>
        <v/>
      </c>
      <c r="AJ148" s="6" t="str">
        <f t="shared" ca="1" si="298"/>
        <v/>
      </c>
      <c r="AK148" s="6" t="str">
        <f t="shared" ca="1" si="299"/>
        <v/>
      </c>
      <c r="AL148" s="6" t="str">
        <f t="shared" ca="1" si="300"/>
        <v/>
      </c>
      <c r="AM148" s="6" t="str">
        <f t="shared" ca="1" si="301"/>
        <v/>
      </c>
      <c r="AN148" s="6" t="str">
        <f t="shared" ca="1" si="302"/>
        <v/>
      </c>
      <c r="AO148" s="6" t="str">
        <f t="shared" ca="1" si="303"/>
        <v/>
      </c>
      <c r="AP148" s="6" t="str">
        <f t="shared" ca="1" si="304"/>
        <v/>
      </c>
      <c r="AQ148" s="6" t="str">
        <f t="shared" ca="1" si="305"/>
        <v/>
      </c>
      <c r="AR148" s="6" t="str">
        <f t="shared" ca="1" si="306"/>
        <v/>
      </c>
      <c r="AS148" s="6" t="str">
        <f t="shared" ca="1" si="307"/>
        <v/>
      </c>
      <c r="AT148" s="6" t="str">
        <f t="shared" ca="1" si="308"/>
        <v/>
      </c>
      <c r="AU148" s="6" t="str">
        <f t="shared" ca="1" si="309"/>
        <v/>
      </c>
      <c r="AV148" s="6" t="str">
        <f t="shared" ca="1" si="310"/>
        <v/>
      </c>
      <c r="AW148" s="6" t="str">
        <f t="shared" ca="1" si="311"/>
        <v/>
      </c>
      <c r="AY148" s="6" t="str">
        <f t="shared" ca="1" si="312"/>
        <v/>
      </c>
      <c r="AZ148" s="6" t="str">
        <f t="shared" ca="1" si="313"/>
        <v/>
      </c>
      <c r="BA148" s="6" t="str">
        <f t="shared" ca="1" si="314"/>
        <v/>
      </c>
      <c r="BB148" s="6" t="str">
        <f t="shared" ca="1" si="315"/>
        <v/>
      </c>
      <c r="BC148" s="6" t="str">
        <f t="shared" ca="1" si="316"/>
        <v/>
      </c>
      <c r="BD148" s="6" t="str">
        <f t="shared" ca="1" si="317"/>
        <v/>
      </c>
      <c r="BE148" s="6" t="str">
        <f t="shared" ca="1" si="318"/>
        <v/>
      </c>
      <c r="BF148" s="6" t="str">
        <f t="shared" ca="1" si="319"/>
        <v/>
      </c>
      <c r="BG148" s="6" t="str">
        <f t="shared" ca="1" si="320"/>
        <v/>
      </c>
      <c r="BH148" s="6" t="str">
        <f t="shared" ca="1" si="321"/>
        <v/>
      </c>
      <c r="BI148" s="6" t="str">
        <f t="shared" ca="1" si="322"/>
        <v/>
      </c>
      <c r="BJ148" s="6" t="str">
        <f t="shared" ca="1" si="323"/>
        <v/>
      </c>
      <c r="BK148" s="6" t="str">
        <f t="shared" ca="1" si="324"/>
        <v/>
      </c>
      <c r="BL148" s="6" t="str">
        <f t="shared" ca="1" si="325"/>
        <v/>
      </c>
      <c r="BM148" s="6" t="str">
        <f t="shared" ca="1" si="326"/>
        <v/>
      </c>
      <c r="BN148" s="6" t="str">
        <f t="shared" ca="1" si="327"/>
        <v/>
      </c>
      <c r="BO148" s="6" t="str">
        <f t="shared" ca="1" si="328"/>
        <v/>
      </c>
      <c r="BP148" s="6" t="str">
        <f t="shared" ca="1" si="329"/>
        <v/>
      </c>
      <c r="BQ148" s="6" t="str">
        <f t="shared" ca="1" si="330"/>
        <v/>
      </c>
      <c r="BR148" s="6" t="str">
        <f t="shared" ca="1" si="331"/>
        <v/>
      </c>
      <c r="BS148" s="6" t="str">
        <f t="shared" ca="1" si="332"/>
        <v/>
      </c>
      <c r="BU148" s="6" t="str">
        <f t="shared" ca="1" si="333"/>
        <v/>
      </c>
      <c r="BW148" s="515" t="str">
        <f t="shared" ca="1" si="334"/>
        <v/>
      </c>
      <c r="BX148" s="515">
        <f t="shared" ca="1" si="335"/>
        <v>0</v>
      </c>
      <c r="BY148" s="515" t="str">
        <f t="shared" ca="1" si="336"/>
        <v/>
      </c>
      <c r="CA148" s="6">
        <f t="shared" ca="1" si="337"/>
        <v>1</v>
      </c>
      <c r="CC148" s="523" t="str">
        <f t="shared" ca="1" si="338"/>
        <v/>
      </c>
      <c r="CE148" s="6" t="str">
        <f t="shared" ca="1" si="339"/>
        <v/>
      </c>
      <c r="CG148" s="524" t="str">
        <f ca="1">IF(V148=1,"",IF($AA$4=1,"",IF(LOG入力!BH148&gt;0,"",IF(N148=0,"",IF(HT148=0,"","★")))))</f>
        <v/>
      </c>
      <c r="CI148" s="74" t="str">
        <f t="shared" ca="1" si="340"/>
        <v/>
      </c>
      <c r="CK148" s="525" t="str">
        <f ca="1">IF(V148=1,"",IF(LOG入力!BH148&gt;0,1,0))</f>
        <v/>
      </c>
      <c r="CL148" s="74" t="str">
        <f t="shared" ca="1" si="341"/>
        <v/>
      </c>
      <c r="CN148" s="74" t="str">
        <f t="shared" ca="1" si="342"/>
        <v/>
      </c>
      <c r="CO148" s="74" t="str">
        <f t="shared" ca="1" si="343"/>
        <v/>
      </c>
      <c r="CQ148" s="74" t="str">
        <f t="shared" ca="1" si="344"/>
        <v/>
      </c>
      <c r="CR148" s="74" t="str">
        <f t="shared" ca="1" si="345"/>
        <v/>
      </c>
      <c r="CS148" s="74" t="str">
        <f t="shared" ca="1" si="346"/>
        <v/>
      </c>
      <c r="CT148" s="74" t="str">
        <f t="shared" ca="1" si="347"/>
        <v/>
      </c>
      <c r="CU148" s="74" t="str">
        <f t="shared" ca="1" si="348"/>
        <v/>
      </c>
      <c r="CV148" s="74" t="str">
        <f t="shared" ca="1" si="349"/>
        <v/>
      </c>
      <c r="CW148" s="74" t="str">
        <f t="shared" ca="1" si="350"/>
        <v/>
      </c>
      <c r="CX148" s="74" t="str">
        <f t="shared" ca="1" si="351"/>
        <v/>
      </c>
      <c r="CY148" s="74" t="str">
        <f t="shared" ca="1" si="352"/>
        <v/>
      </c>
      <c r="CZ148" s="74" t="str">
        <f t="shared" ca="1" si="353"/>
        <v/>
      </c>
      <c r="DA148" s="74" t="str">
        <f t="shared" ca="1" si="354"/>
        <v/>
      </c>
      <c r="DB148" s="74" t="str">
        <f t="shared" ca="1" si="355"/>
        <v/>
      </c>
      <c r="DD148" s="74" t="str">
        <f t="shared" ca="1" si="356"/>
        <v/>
      </c>
      <c r="DE148" s="74" t="str">
        <f t="shared" ca="1" si="357"/>
        <v/>
      </c>
      <c r="DF148" s="74" t="str">
        <f t="shared" ca="1" si="358"/>
        <v/>
      </c>
      <c r="DG148" s="74" t="str">
        <f t="shared" ca="1" si="359"/>
        <v/>
      </c>
      <c r="DH148" s="74" t="str">
        <f t="shared" ca="1" si="360"/>
        <v/>
      </c>
      <c r="DI148" s="74" t="str">
        <f t="shared" ca="1" si="361"/>
        <v/>
      </c>
      <c r="DJ148" s="74" t="str">
        <f t="shared" ca="1" si="362"/>
        <v/>
      </c>
      <c r="DK148" s="74" t="str">
        <f t="shared" ca="1" si="363"/>
        <v/>
      </c>
      <c r="DL148" s="74" t="str">
        <f t="shared" ca="1" si="364"/>
        <v/>
      </c>
      <c r="DM148" s="74" t="str">
        <f t="shared" ca="1" si="365"/>
        <v/>
      </c>
      <c r="DN148" s="74" t="str">
        <f t="shared" ca="1" si="366"/>
        <v/>
      </c>
      <c r="DO148" s="74" t="str">
        <f t="shared" ca="1" si="367"/>
        <v/>
      </c>
      <c r="DQ148" s="74" t="str">
        <f t="shared" ca="1" si="368"/>
        <v/>
      </c>
      <c r="DS148" s="74" t="str">
        <f t="shared" ca="1" si="369"/>
        <v/>
      </c>
      <c r="DT148" s="74" t="str">
        <f t="shared" ca="1" si="370"/>
        <v/>
      </c>
      <c r="DV148" s="525" t="str">
        <f t="shared" ca="1" si="371"/>
        <v/>
      </c>
      <c r="DW148" s="74" t="str">
        <f t="shared" ca="1" si="372"/>
        <v/>
      </c>
      <c r="DX148" s="485" t="str">
        <f t="shared" ca="1" si="373"/>
        <v/>
      </c>
      <c r="DY148" s="74" t="str">
        <f t="shared" ca="1" si="374"/>
        <v/>
      </c>
      <c r="DZ148" s="74" t="str">
        <f t="shared" ca="1" si="375"/>
        <v/>
      </c>
      <c r="EA148" s="74" t="str">
        <f t="shared" ca="1" si="376"/>
        <v/>
      </c>
      <c r="EC148" s="74" t="str">
        <f t="shared" ca="1" si="377"/>
        <v/>
      </c>
      <c r="ED148" s="74" t="str">
        <f t="shared" ca="1" si="378"/>
        <v/>
      </c>
      <c r="EE148" s="74" t="str">
        <f t="shared" ca="1" si="379"/>
        <v/>
      </c>
      <c r="EG148" s="479" t="str">
        <f ca="1">IF(V148=1,"",IF(LOG入力!BH148&gt;0,0,IF(CG148="★",0,IF(R148=1,0,IF(N148=0,0,1)))))</f>
        <v/>
      </c>
      <c r="EH148" s="483" t="str">
        <f t="shared" ca="1" si="380"/>
        <v/>
      </c>
      <c r="EI148" s="483" t="str">
        <f t="shared" ca="1" si="381"/>
        <v/>
      </c>
      <c r="EJ148" s="483" t="str">
        <f t="shared" ca="1" si="382"/>
        <v/>
      </c>
      <c r="EL148" s="71">
        <f t="shared" ca="1" si="383"/>
        <v>0</v>
      </c>
      <c r="EM148" s="6">
        <f t="shared" ca="1" si="384"/>
        <v>0</v>
      </c>
      <c r="EN148" s="6" t="str">
        <f t="shared" ca="1" si="385"/>
        <v/>
      </c>
      <c r="EO148" s="6">
        <f ca="1">IF(LOG入力!BH148&gt;0,0,IF(EM148=0,0,(IF(COUNTIF($EN$19:EN148,EN148)=1,IF($FS$3="N",1,IF(EH148=1,1,0))))))</f>
        <v>0</v>
      </c>
      <c r="EP148" s="6" t="str">
        <f ca="1">IF(LOG入力!BH148&gt;0,"",IF(EO148=1,$X148,""))</f>
        <v/>
      </c>
      <c r="EQ148" s="6" t="str">
        <f ca="1">IF(LOG入力!BH148&gt;0,"",IF(EO148=1,$Y148,""))</f>
        <v/>
      </c>
      <c r="ER148" s="520" t="str">
        <f ca="1">IF(LOG入力!BH148&gt;0,"",IF(COUNTIF($EP$19:$EP148,EP148)=1,EP148,""))</f>
        <v/>
      </c>
      <c r="ES148" s="520">
        <f ca="1">IF(LOG入力!BH148&gt;0,0,IF((EL148=1),IF(($ER148=""),0,1),0))</f>
        <v>0</v>
      </c>
      <c r="ET148" s="520" t="str">
        <f ca="1">IF(LOG入力!BH148&gt;0,"",IF(COUNTIF($EQ$19:EQ148,EQ148)=1,EQ148,""))</f>
        <v/>
      </c>
      <c r="EU148" s="539">
        <f ca="1">IF(LOG入力!BH148&gt;0,0,IF((EL148=1),IF(($ET148=""),0,1),0))</f>
        <v>0</v>
      </c>
      <c r="EV148" s="71">
        <f t="shared" ca="1" si="386"/>
        <v>0</v>
      </c>
      <c r="EW148" s="6">
        <f t="shared" ca="1" si="387"/>
        <v>0</v>
      </c>
      <c r="EX148" s="6" t="str">
        <f t="shared" ca="1" si="388"/>
        <v/>
      </c>
      <c r="EY148" s="6">
        <f ca="1">IF(LOG入力!BH148&gt;0,0,IF(EW148=0,0,(IF(COUNTIF($EX$19:EX148,EX148)=1,IF($FS$3="N",1,IF(EH148=1,1,0))))))</f>
        <v>0</v>
      </c>
      <c r="EZ148" s="6" t="str">
        <f ca="1">IF(LOG入力!BH148&gt;0,"",IF(EY148=1,$X148,""))</f>
        <v/>
      </c>
      <c r="FA148" s="6" t="str">
        <f ca="1">IF(LOG入力!BH148&gt;0,"",IF(EY148=1,$Y148,""))</f>
        <v/>
      </c>
      <c r="FB148" s="6" t="str">
        <f ca="1">IF(LOG入力!BH148&gt;0,"",IF(COUNTIF($EZ$19:$EZ148,EZ148)=1,EZ148,""))</f>
        <v/>
      </c>
      <c r="FC148" s="6">
        <f ca="1">IF(LOG入力!BH148&gt;0,0,IF((EV148=1),IF(($FB148=""),0,1),0))</f>
        <v>0</v>
      </c>
      <c r="FD148" s="6" t="str">
        <f ca="1">IF(LOG入力!BH148&gt;0,"",IF(COUNTIF($FA$19:FA148,FA148)=1,FA148,""))</f>
        <v/>
      </c>
      <c r="FE148" s="72">
        <f ca="1">IF(LOG入力!BH148&gt;0,0,IF((EV148=1),IF(($FD148=""),0,1),0))</f>
        <v>0</v>
      </c>
      <c r="FF148" s="71">
        <f t="shared" ca="1" si="389"/>
        <v>0</v>
      </c>
      <c r="FG148" s="6">
        <f t="shared" ca="1" si="390"/>
        <v>0</v>
      </c>
      <c r="FH148" s="6" t="str">
        <f t="shared" ca="1" si="391"/>
        <v/>
      </c>
      <c r="FI148" s="6">
        <f ca="1">IF(LOG入力!BH148&gt;0,0,IF(FG148=0,0,(IF(COUNTIF($FH$19:FH148,FH148)=1,IF($FS$3="N",1,IF(EH148=1,1,0))))))</f>
        <v>0</v>
      </c>
      <c r="FJ148" s="6" t="str">
        <f ca="1">IF(LOG入力!BH148&gt;0,"",IF(FI148=1,$X148,""))</f>
        <v/>
      </c>
      <c r="FK148" s="6" t="str">
        <f ca="1">IF(LOG入力!BH148&gt;0,"",IF(FI148=1,$Y148,""))</f>
        <v/>
      </c>
      <c r="FL148" s="6" t="str">
        <f ca="1">IF(LOG入力!BH148&gt;0,"",IF(COUNTIF($FJ$19:$FJ148,FJ148)=1,FJ148,""))</f>
        <v/>
      </c>
      <c r="FM148" s="6">
        <f ca="1">IF(LOG入力!BH148&gt;0,0,IF((FF148=1),IF(($FL148=""),0,1),0))</f>
        <v>0</v>
      </c>
      <c r="FN148" s="6" t="str">
        <f ca="1">IF(LOG入力!BH148&gt;0,"",IF(COUNTIF($FK$19:FK148,FK148)=1,FK148,""))</f>
        <v/>
      </c>
      <c r="FO148" s="72">
        <f ca="1">IF(LOG入力!BH148&gt;0,0,IF((FF148=1),IF(($FN148=""),0,1),0))</f>
        <v>0</v>
      </c>
      <c r="FP148" s="71">
        <f t="shared" ca="1" si="392"/>
        <v>0</v>
      </c>
      <c r="FQ148" s="6">
        <f t="shared" ca="1" si="393"/>
        <v>0</v>
      </c>
      <c r="FR148" s="6" t="str">
        <f t="shared" ca="1" si="394"/>
        <v/>
      </c>
      <c r="FS148" s="6">
        <f ca="1">IF(LOG入力!BH148&gt;0,0,IF(FQ148=0,0,(IF(COUNTIF($FR$19:FR148,FR148)=1,IF($FS$3="N",1,IF(EH148=1,1,0))))))</f>
        <v>0</v>
      </c>
      <c r="FT148" s="6" t="str">
        <f ca="1">IF(LOG入力!BH148&gt;0,"",IF(FS148=1,$X148,""))</f>
        <v/>
      </c>
      <c r="FU148" s="6" t="str">
        <f ca="1">IF(LOG入力!BH148&gt;0,"",IF(FS148=1,$Y148,""))</f>
        <v/>
      </c>
      <c r="FV148" s="6" t="str">
        <f ca="1">IF(LOG入力!BH148&gt;0,"",IF(COUNTIF($FT$19:$FT148,FT148)=1,FT148,""))</f>
        <v/>
      </c>
      <c r="FW148" s="6">
        <f ca="1">IF(LOG入力!BH148&gt;0,0,IF((FP148=1),IF(($FV148=""),0,1),0))</f>
        <v>0</v>
      </c>
      <c r="FX148" s="6" t="str">
        <f ca="1">IF(LOG入力!BH148&gt;0,"",IF(COUNTIF($FU$19:FU148,FU148)=1,FU148,""))</f>
        <v/>
      </c>
      <c r="FY148" s="72">
        <f ca="1">IF(LOG入力!BH148&gt;0,0,IF((FP148=1),IF(($FX148=""),0,1),0))</f>
        <v>0</v>
      </c>
      <c r="FZ148" s="71">
        <f t="shared" ca="1" si="395"/>
        <v>0</v>
      </c>
      <c r="GA148" s="6">
        <f t="shared" ca="1" si="396"/>
        <v>0</v>
      </c>
      <c r="GB148" s="6" t="str">
        <f t="shared" ca="1" si="397"/>
        <v/>
      </c>
      <c r="GC148" s="6">
        <f ca="1">IF(LOG入力!BH148&gt;0,0,IF(GA148=0,0,(IF(COUNTIF($GB$19:GB148,GB148)=1,IF($FS$3="N",1,IF(EH148=1,1,0))))))</f>
        <v>0</v>
      </c>
      <c r="GD148" s="6" t="str">
        <f ca="1">IF(LOG入力!BH148&gt;0,"",IF(GC148=1,$X148,""))</f>
        <v/>
      </c>
      <c r="GE148" s="6" t="str">
        <f ca="1">IF(LOG入力!BH148&gt;0,"",IF(GC148=1,$Y148,""))</f>
        <v/>
      </c>
      <c r="GF148" s="6" t="str">
        <f ca="1">IF(LOG入力!BH148&gt;0,"",IF(COUNTIF($GD$19:$GD148,GD148)=1,GD148,""))</f>
        <v/>
      </c>
      <c r="GG148" s="6">
        <f ca="1">IF(LOG入力!BH148&gt;0,0,IF((FZ148=1),IF(($GF148=""),0,1),0))</f>
        <v>0</v>
      </c>
      <c r="GH148" s="6" t="str">
        <f ca="1">IF(LOG入力!BH148&gt;0,"",IF(COUNTIF($GE$19:GE148,GE148)=1,GE148,""))</f>
        <v/>
      </c>
      <c r="GI148" s="72">
        <f ca="1">IF(LOG入力!BH148&gt;0,0,IF((FZ148=1),IF(($GH148=""),0,1),0))</f>
        <v>0</v>
      </c>
      <c r="GK148" s="455" t="str">
        <f ca="1">IF(V148=1,"",IF(LEN(LOG入力!AS148)=0,"",LOG入力!AS148))</f>
        <v/>
      </c>
      <c r="GL148" s="378" t="str">
        <f t="shared" ca="1" si="398"/>
        <v/>
      </c>
      <c r="GM148" s="378" t="str">
        <f t="shared" ca="1" si="399"/>
        <v/>
      </c>
      <c r="GN148" s="74" t="str">
        <f t="shared" ca="1" si="400"/>
        <v/>
      </c>
      <c r="GO148" s="74" t="str">
        <f t="shared" ca="1" si="401"/>
        <v/>
      </c>
      <c r="GQ148" s="74" t="str">
        <f t="shared" ca="1" si="402"/>
        <v/>
      </c>
      <c r="GR148" s="74" t="str">
        <f t="shared" ca="1" si="403"/>
        <v/>
      </c>
      <c r="GS148" s="74" t="str">
        <f t="shared" ca="1" si="404"/>
        <v/>
      </c>
      <c r="GT148" s="74" t="str">
        <f t="shared" ca="1" si="405"/>
        <v/>
      </c>
      <c r="GU148" s="74" t="str">
        <f t="shared" ca="1" si="406"/>
        <v/>
      </c>
      <c r="GV148" s="74" t="str">
        <f t="shared" ca="1" si="407"/>
        <v/>
      </c>
      <c r="GX148" s="74" t="str">
        <f t="shared" ca="1" si="408"/>
        <v/>
      </c>
      <c r="GY148" s="74" t="str">
        <f t="shared" ca="1" si="409"/>
        <v/>
      </c>
      <c r="GZ148" s="74" t="str">
        <f ca="1">IF(V148=1,"",IF(LOG入力!BH148&gt;0,0,IF(GY148=0,0,IF((VALUE((TYPE(VALUE(J148)))))=16,0,IF(VALUE(J148)&lt;60,1,IF(VALUE(J148)&lt;100,0,IF(VALUE(J148)&lt;600,2,0)))))))</f>
        <v/>
      </c>
      <c r="HA148" s="74" t="str">
        <f t="shared" ca="1" si="410"/>
        <v/>
      </c>
      <c r="HB148" s="74" t="str">
        <f ca="1">IF(V148=1,"",IF(LOG入力!BH148&gt;0,0,IF(HA148=0,0,IF((VALUE((TYPE(VALUE(L148)))))=16,0,IF(VALUE(L148)&lt;60,1,IF(VALUE(L148)&lt;100,0,IF(VALUE(L148)&lt;600,2,0)))))))</f>
        <v/>
      </c>
      <c r="HD148" s="74" t="str">
        <f t="shared" ca="1" si="411"/>
        <v/>
      </c>
      <c r="HF148" s="74" t="str">
        <f t="shared" ca="1" si="412"/>
        <v/>
      </c>
      <c r="HG148" s="74" t="str">
        <f t="shared" ca="1" si="413"/>
        <v/>
      </c>
      <c r="HH148" s="74" t="str">
        <f t="shared" ca="1" si="414"/>
        <v/>
      </c>
      <c r="HI148" s="74" t="str">
        <f t="shared" ca="1" si="415"/>
        <v/>
      </c>
      <c r="HJ148" s="74" t="str">
        <f t="shared" ca="1" si="416"/>
        <v/>
      </c>
      <c r="HK148" s="74" t="str">
        <f t="shared" ca="1" si="417"/>
        <v/>
      </c>
      <c r="HL148" s="74" t="str">
        <f t="shared" ca="1" si="418"/>
        <v/>
      </c>
      <c r="HM148" s="74" t="str">
        <f t="shared" ca="1" si="419"/>
        <v/>
      </c>
      <c r="HN148" s="74" t="str">
        <f t="shared" ca="1" si="420"/>
        <v/>
      </c>
      <c r="HO148" s="529" t="str">
        <f t="shared" ca="1" si="421"/>
        <v/>
      </c>
      <c r="HP148" s="74" t="str">
        <f t="shared" ca="1" si="422"/>
        <v/>
      </c>
      <c r="HQ148" s="74" t="str">
        <f t="shared" ca="1" si="423"/>
        <v/>
      </c>
      <c r="HR148" s="74" t="str">
        <f t="shared" ca="1" si="424"/>
        <v/>
      </c>
      <c r="HS148" s="74" t="str">
        <f t="shared" ca="1" si="425"/>
        <v/>
      </c>
      <c r="HT148" s="74" t="str">
        <f ca="1">IF(V148=1,"",IF(LOG入力!BH148&gt;0,0,IF(DV148=1,0,IF(N148="0",0,IF(SUM(HD148:HS148)&gt;0,1,0)))))</f>
        <v/>
      </c>
    </row>
    <row r="149" spans="1:228" x14ac:dyDescent="0.15">
      <c r="A149" s="5"/>
      <c r="B149" s="560" t="str">
        <f t="shared" ca="1" si="284"/>
        <v/>
      </c>
      <c r="C149" s="562" t="str">
        <f ca="1">LOG入力!AP149</f>
        <v/>
      </c>
      <c r="D149" s="562" t="str">
        <f ca="1">LOG入力!AQ149</f>
        <v/>
      </c>
      <c r="E149" s="562" t="str">
        <f ca="1">LOG入力!AR149</f>
        <v/>
      </c>
      <c r="F149" s="563" t="str">
        <f t="shared" ca="1" si="285"/>
        <v/>
      </c>
      <c r="G149" s="582" t="str">
        <f ca="1">LOG入力!AT149</f>
        <v/>
      </c>
      <c r="H149" s="507" t="str">
        <f ca="1">LOG入力!AU149</f>
        <v/>
      </c>
      <c r="I149" s="507" t="str">
        <f ca="1">LOG入力!AV149</f>
        <v/>
      </c>
      <c r="J149" s="583" t="str">
        <f ca="1">LOG入力!AW149</f>
        <v/>
      </c>
      <c r="K149" s="584" t="str">
        <f ca="1">LOG入力!BJ149</f>
        <v/>
      </c>
      <c r="L149" s="583" t="str">
        <f ca="1">LOG入力!AY149</f>
        <v/>
      </c>
      <c r="M149" s="566" t="str">
        <f ca="1">LOG入力!BK149</f>
        <v/>
      </c>
      <c r="N149" s="567" t="str">
        <f ca="1">IF(V149=1,"",IF(LOG入力!AJ149=1,"1",LOG入力!BA149))</f>
        <v/>
      </c>
      <c r="O149" s="568" t="str">
        <f ca="1">IF(V149=1,"",IF(LEN(LOG入力!O149)=0,"",LOG入力!O149))</f>
        <v/>
      </c>
      <c r="P149" s="569" t="str">
        <f ca="1">IF(V149=1,"",IF($AA$4=1,"",IF(LOG入力!BG149=1,"",CONCATENATE($ER149,$FB149,$FL149,$FV149,$GF149))))</f>
        <v/>
      </c>
      <c r="Q149" s="569" t="str">
        <f ca="1">IF(V149=1,"",IF($AA$4=1,"",IF(LOG入力!BG149=1,"",CONCATENATE($ET149,$FD149,$FN149,$FX149,$GH149))))</f>
        <v/>
      </c>
      <c r="R149" s="292" t="str">
        <f ca="1">IF(V149=1,"",IF($AA$4=1,"",IF(LOG入力!BH149&gt;0,0,AA149)))</f>
        <v/>
      </c>
      <c r="S149" s="293" t="str">
        <f t="shared" ca="1" si="286"/>
        <v/>
      </c>
      <c r="T149" s="681"/>
      <c r="U149" s="38"/>
      <c r="V149" s="196">
        <f ca="1">LOG入力!AN149</f>
        <v>1</v>
      </c>
      <c r="W149" s="38"/>
      <c r="X149" s="516" t="str">
        <f t="shared" ca="1" si="287"/>
        <v/>
      </c>
      <c r="Y149" s="515" t="str">
        <f t="shared" ca="1" si="288"/>
        <v/>
      </c>
      <c r="Z149" s="518" t="str">
        <f t="shared" ca="1" si="289"/>
        <v/>
      </c>
      <c r="AA149" s="574" t="str">
        <f t="shared" ca="1" si="290"/>
        <v/>
      </c>
      <c r="AC149" s="6" t="str">
        <f t="shared" ca="1" si="291"/>
        <v/>
      </c>
      <c r="AD149" s="6" t="str">
        <f t="shared" ca="1" si="292"/>
        <v/>
      </c>
      <c r="AE149" s="6" t="str">
        <f t="shared" ca="1" si="293"/>
        <v/>
      </c>
      <c r="AF149" s="6" t="str">
        <f t="shared" ca="1" si="294"/>
        <v/>
      </c>
      <c r="AG149" s="6" t="str">
        <f t="shared" ca="1" si="295"/>
        <v/>
      </c>
      <c r="AH149" s="6" t="str">
        <f t="shared" ca="1" si="296"/>
        <v/>
      </c>
      <c r="AI149" s="6" t="str">
        <f t="shared" ca="1" si="297"/>
        <v/>
      </c>
      <c r="AJ149" s="6" t="str">
        <f t="shared" ca="1" si="298"/>
        <v/>
      </c>
      <c r="AK149" s="6" t="str">
        <f t="shared" ca="1" si="299"/>
        <v/>
      </c>
      <c r="AL149" s="6" t="str">
        <f t="shared" ca="1" si="300"/>
        <v/>
      </c>
      <c r="AM149" s="6" t="str">
        <f t="shared" ca="1" si="301"/>
        <v/>
      </c>
      <c r="AN149" s="6" t="str">
        <f t="shared" ca="1" si="302"/>
        <v/>
      </c>
      <c r="AO149" s="6" t="str">
        <f t="shared" ca="1" si="303"/>
        <v/>
      </c>
      <c r="AP149" s="6" t="str">
        <f t="shared" ca="1" si="304"/>
        <v/>
      </c>
      <c r="AQ149" s="6" t="str">
        <f t="shared" ca="1" si="305"/>
        <v/>
      </c>
      <c r="AR149" s="6" t="str">
        <f t="shared" ca="1" si="306"/>
        <v/>
      </c>
      <c r="AS149" s="6" t="str">
        <f t="shared" ca="1" si="307"/>
        <v/>
      </c>
      <c r="AT149" s="6" t="str">
        <f t="shared" ca="1" si="308"/>
        <v/>
      </c>
      <c r="AU149" s="6" t="str">
        <f t="shared" ca="1" si="309"/>
        <v/>
      </c>
      <c r="AV149" s="6" t="str">
        <f t="shared" ca="1" si="310"/>
        <v/>
      </c>
      <c r="AW149" s="6" t="str">
        <f t="shared" ca="1" si="311"/>
        <v/>
      </c>
      <c r="AY149" s="6" t="str">
        <f t="shared" ca="1" si="312"/>
        <v/>
      </c>
      <c r="AZ149" s="6" t="str">
        <f t="shared" ca="1" si="313"/>
        <v/>
      </c>
      <c r="BA149" s="6" t="str">
        <f t="shared" ca="1" si="314"/>
        <v/>
      </c>
      <c r="BB149" s="6" t="str">
        <f t="shared" ca="1" si="315"/>
        <v/>
      </c>
      <c r="BC149" s="6" t="str">
        <f t="shared" ca="1" si="316"/>
        <v/>
      </c>
      <c r="BD149" s="6" t="str">
        <f t="shared" ca="1" si="317"/>
        <v/>
      </c>
      <c r="BE149" s="6" t="str">
        <f t="shared" ca="1" si="318"/>
        <v/>
      </c>
      <c r="BF149" s="6" t="str">
        <f t="shared" ca="1" si="319"/>
        <v/>
      </c>
      <c r="BG149" s="6" t="str">
        <f t="shared" ca="1" si="320"/>
        <v/>
      </c>
      <c r="BH149" s="6" t="str">
        <f t="shared" ca="1" si="321"/>
        <v/>
      </c>
      <c r="BI149" s="6" t="str">
        <f t="shared" ca="1" si="322"/>
        <v/>
      </c>
      <c r="BJ149" s="6" t="str">
        <f t="shared" ca="1" si="323"/>
        <v/>
      </c>
      <c r="BK149" s="6" t="str">
        <f t="shared" ca="1" si="324"/>
        <v/>
      </c>
      <c r="BL149" s="6" t="str">
        <f t="shared" ca="1" si="325"/>
        <v/>
      </c>
      <c r="BM149" s="6" t="str">
        <f t="shared" ca="1" si="326"/>
        <v/>
      </c>
      <c r="BN149" s="6" t="str">
        <f t="shared" ca="1" si="327"/>
        <v/>
      </c>
      <c r="BO149" s="6" t="str">
        <f t="shared" ca="1" si="328"/>
        <v/>
      </c>
      <c r="BP149" s="6" t="str">
        <f t="shared" ca="1" si="329"/>
        <v/>
      </c>
      <c r="BQ149" s="6" t="str">
        <f t="shared" ca="1" si="330"/>
        <v/>
      </c>
      <c r="BR149" s="6" t="str">
        <f t="shared" ca="1" si="331"/>
        <v/>
      </c>
      <c r="BS149" s="6" t="str">
        <f t="shared" ca="1" si="332"/>
        <v/>
      </c>
      <c r="BU149" s="6" t="str">
        <f t="shared" ca="1" si="333"/>
        <v/>
      </c>
      <c r="BW149" s="515" t="str">
        <f t="shared" ca="1" si="334"/>
        <v/>
      </c>
      <c r="BX149" s="515">
        <f t="shared" ca="1" si="335"/>
        <v>0</v>
      </c>
      <c r="BY149" s="515" t="str">
        <f t="shared" ca="1" si="336"/>
        <v/>
      </c>
      <c r="CA149" s="6">
        <f t="shared" ca="1" si="337"/>
        <v>1</v>
      </c>
      <c r="CC149" s="523" t="str">
        <f t="shared" ca="1" si="338"/>
        <v/>
      </c>
      <c r="CE149" s="6" t="str">
        <f t="shared" ca="1" si="339"/>
        <v/>
      </c>
      <c r="CG149" s="524" t="str">
        <f ca="1">IF(V149=1,"",IF($AA$4=1,"",IF(LOG入力!BH149&gt;0,"",IF(N149=0,"",IF(HT149=0,"","★")))))</f>
        <v/>
      </c>
      <c r="CI149" s="74" t="str">
        <f t="shared" ca="1" si="340"/>
        <v/>
      </c>
      <c r="CK149" s="525" t="str">
        <f ca="1">IF(V149=1,"",IF(LOG入力!BH149&gt;0,1,0))</f>
        <v/>
      </c>
      <c r="CL149" s="74" t="str">
        <f t="shared" ca="1" si="341"/>
        <v/>
      </c>
      <c r="CN149" s="74" t="str">
        <f t="shared" ca="1" si="342"/>
        <v/>
      </c>
      <c r="CO149" s="74" t="str">
        <f t="shared" ca="1" si="343"/>
        <v/>
      </c>
      <c r="CQ149" s="74" t="str">
        <f t="shared" ca="1" si="344"/>
        <v/>
      </c>
      <c r="CR149" s="74" t="str">
        <f t="shared" ca="1" si="345"/>
        <v/>
      </c>
      <c r="CS149" s="74" t="str">
        <f t="shared" ca="1" si="346"/>
        <v/>
      </c>
      <c r="CT149" s="74" t="str">
        <f t="shared" ca="1" si="347"/>
        <v/>
      </c>
      <c r="CU149" s="74" t="str">
        <f t="shared" ca="1" si="348"/>
        <v/>
      </c>
      <c r="CV149" s="74" t="str">
        <f t="shared" ca="1" si="349"/>
        <v/>
      </c>
      <c r="CW149" s="74" t="str">
        <f t="shared" ca="1" si="350"/>
        <v/>
      </c>
      <c r="CX149" s="74" t="str">
        <f t="shared" ca="1" si="351"/>
        <v/>
      </c>
      <c r="CY149" s="74" t="str">
        <f t="shared" ca="1" si="352"/>
        <v/>
      </c>
      <c r="CZ149" s="74" t="str">
        <f t="shared" ca="1" si="353"/>
        <v/>
      </c>
      <c r="DA149" s="74" t="str">
        <f t="shared" ca="1" si="354"/>
        <v/>
      </c>
      <c r="DB149" s="74" t="str">
        <f t="shared" ca="1" si="355"/>
        <v/>
      </c>
      <c r="DD149" s="74" t="str">
        <f t="shared" ca="1" si="356"/>
        <v/>
      </c>
      <c r="DE149" s="74" t="str">
        <f t="shared" ca="1" si="357"/>
        <v/>
      </c>
      <c r="DF149" s="74" t="str">
        <f t="shared" ca="1" si="358"/>
        <v/>
      </c>
      <c r="DG149" s="74" t="str">
        <f t="shared" ca="1" si="359"/>
        <v/>
      </c>
      <c r="DH149" s="74" t="str">
        <f t="shared" ca="1" si="360"/>
        <v/>
      </c>
      <c r="DI149" s="74" t="str">
        <f t="shared" ca="1" si="361"/>
        <v/>
      </c>
      <c r="DJ149" s="74" t="str">
        <f t="shared" ca="1" si="362"/>
        <v/>
      </c>
      <c r="DK149" s="74" t="str">
        <f t="shared" ca="1" si="363"/>
        <v/>
      </c>
      <c r="DL149" s="74" t="str">
        <f t="shared" ca="1" si="364"/>
        <v/>
      </c>
      <c r="DM149" s="74" t="str">
        <f t="shared" ca="1" si="365"/>
        <v/>
      </c>
      <c r="DN149" s="74" t="str">
        <f t="shared" ca="1" si="366"/>
        <v/>
      </c>
      <c r="DO149" s="74" t="str">
        <f t="shared" ca="1" si="367"/>
        <v/>
      </c>
      <c r="DQ149" s="74" t="str">
        <f t="shared" ca="1" si="368"/>
        <v/>
      </c>
      <c r="DS149" s="74" t="str">
        <f t="shared" ca="1" si="369"/>
        <v/>
      </c>
      <c r="DT149" s="74" t="str">
        <f t="shared" ca="1" si="370"/>
        <v/>
      </c>
      <c r="DV149" s="525" t="str">
        <f t="shared" ca="1" si="371"/>
        <v/>
      </c>
      <c r="DW149" s="74" t="str">
        <f t="shared" ca="1" si="372"/>
        <v/>
      </c>
      <c r="DX149" s="485" t="str">
        <f t="shared" ca="1" si="373"/>
        <v/>
      </c>
      <c r="DY149" s="74" t="str">
        <f t="shared" ca="1" si="374"/>
        <v/>
      </c>
      <c r="DZ149" s="74" t="str">
        <f t="shared" ca="1" si="375"/>
        <v/>
      </c>
      <c r="EA149" s="74" t="str">
        <f t="shared" ca="1" si="376"/>
        <v/>
      </c>
      <c r="EC149" s="74" t="str">
        <f t="shared" ca="1" si="377"/>
        <v/>
      </c>
      <c r="ED149" s="74" t="str">
        <f t="shared" ca="1" si="378"/>
        <v/>
      </c>
      <c r="EE149" s="74" t="str">
        <f t="shared" ca="1" si="379"/>
        <v/>
      </c>
      <c r="EG149" s="479" t="str">
        <f ca="1">IF(V149=1,"",IF(LOG入力!BH149&gt;0,0,IF(CG149="★",0,IF(R149=1,0,IF(N149=0,0,1)))))</f>
        <v/>
      </c>
      <c r="EH149" s="483" t="str">
        <f t="shared" ca="1" si="380"/>
        <v/>
      </c>
      <c r="EI149" s="483" t="str">
        <f t="shared" ca="1" si="381"/>
        <v/>
      </c>
      <c r="EJ149" s="483" t="str">
        <f t="shared" ca="1" si="382"/>
        <v/>
      </c>
      <c r="EL149" s="71">
        <f t="shared" ca="1" si="383"/>
        <v>0</v>
      </c>
      <c r="EM149" s="6">
        <f t="shared" ca="1" si="384"/>
        <v>0</v>
      </c>
      <c r="EN149" s="6" t="str">
        <f t="shared" ca="1" si="385"/>
        <v/>
      </c>
      <c r="EO149" s="6">
        <f ca="1">IF(LOG入力!BH149&gt;0,0,IF(EM149=0,0,(IF(COUNTIF($EN$19:EN149,EN149)=1,IF($FS$3="N",1,IF(EH149=1,1,0))))))</f>
        <v>0</v>
      </c>
      <c r="EP149" s="6" t="str">
        <f ca="1">IF(LOG入力!BH149&gt;0,"",IF(EO149=1,$X149,""))</f>
        <v/>
      </c>
      <c r="EQ149" s="6" t="str">
        <f ca="1">IF(LOG入力!BH149&gt;0,"",IF(EO149=1,$Y149,""))</f>
        <v/>
      </c>
      <c r="ER149" s="520" t="str">
        <f ca="1">IF(LOG入力!BH149&gt;0,"",IF(COUNTIF($EP$19:$EP149,EP149)=1,EP149,""))</f>
        <v/>
      </c>
      <c r="ES149" s="520">
        <f ca="1">IF(LOG入力!BH149&gt;0,0,IF((EL149=1),IF(($ER149=""),0,1),0))</f>
        <v>0</v>
      </c>
      <c r="ET149" s="520" t="str">
        <f ca="1">IF(LOG入力!BH149&gt;0,"",IF(COUNTIF($EQ$19:EQ149,EQ149)=1,EQ149,""))</f>
        <v/>
      </c>
      <c r="EU149" s="539">
        <f ca="1">IF(LOG入力!BH149&gt;0,0,IF((EL149=1),IF(($ET149=""),0,1),0))</f>
        <v>0</v>
      </c>
      <c r="EV149" s="71">
        <f t="shared" ca="1" si="386"/>
        <v>0</v>
      </c>
      <c r="EW149" s="6">
        <f t="shared" ca="1" si="387"/>
        <v>0</v>
      </c>
      <c r="EX149" s="6" t="str">
        <f t="shared" ca="1" si="388"/>
        <v/>
      </c>
      <c r="EY149" s="6">
        <f ca="1">IF(LOG入力!BH149&gt;0,0,IF(EW149=0,0,(IF(COUNTIF($EX$19:EX149,EX149)=1,IF($FS$3="N",1,IF(EH149=1,1,0))))))</f>
        <v>0</v>
      </c>
      <c r="EZ149" s="6" t="str">
        <f ca="1">IF(LOG入力!BH149&gt;0,"",IF(EY149=1,$X149,""))</f>
        <v/>
      </c>
      <c r="FA149" s="6" t="str">
        <f ca="1">IF(LOG入力!BH149&gt;0,"",IF(EY149=1,$Y149,""))</f>
        <v/>
      </c>
      <c r="FB149" s="6" t="str">
        <f ca="1">IF(LOG入力!BH149&gt;0,"",IF(COUNTIF($EZ$19:$EZ149,EZ149)=1,EZ149,""))</f>
        <v/>
      </c>
      <c r="FC149" s="6">
        <f ca="1">IF(LOG入力!BH149&gt;0,0,IF((EV149=1),IF(($FB149=""),0,1),0))</f>
        <v>0</v>
      </c>
      <c r="FD149" s="6" t="str">
        <f ca="1">IF(LOG入力!BH149&gt;0,"",IF(COUNTIF($FA$19:FA149,FA149)=1,FA149,""))</f>
        <v/>
      </c>
      <c r="FE149" s="72">
        <f ca="1">IF(LOG入力!BH149&gt;0,0,IF((EV149=1),IF(($FD149=""),0,1),0))</f>
        <v>0</v>
      </c>
      <c r="FF149" s="71">
        <f t="shared" ca="1" si="389"/>
        <v>0</v>
      </c>
      <c r="FG149" s="6">
        <f t="shared" ca="1" si="390"/>
        <v>0</v>
      </c>
      <c r="FH149" s="6" t="str">
        <f t="shared" ca="1" si="391"/>
        <v/>
      </c>
      <c r="FI149" s="6">
        <f ca="1">IF(LOG入力!BH149&gt;0,0,IF(FG149=0,0,(IF(COUNTIF($FH$19:FH149,FH149)=1,IF($FS$3="N",1,IF(EH149=1,1,0))))))</f>
        <v>0</v>
      </c>
      <c r="FJ149" s="6" t="str">
        <f ca="1">IF(LOG入力!BH149&gt;0,"",IF(FI149=1,$X149,""))</f>
        <v/>
      </c>
      <c r="FK149" s="6" t="str">
        <f ca="1">IF(LOG入力!BH149&gt;0,"",IF(FI149=1,$Y149,""))</f>
        <v/>
      </c>
      <c r="FL149" s="6" t="str">
        <f ca="1">IF(LOG入力!BH149&gt;0,"",IF(COUNTIF($FJ$19:$FJ149,FJ149)=1,FJ149,""))</f>
        <v/>
      </c>
      <c r="FM149" s="6">
        <f ca="1">IF(LOG入力!BH149&gt;0,0,IF((FF149=1),IF(($FL149=""),0,1),0))</f>
        <v>0</v>
      </c>
      <c r="FN149" s="6" t="str">
        <f ca="1">IF(LOG入力!BH149&gt;0,"",IF(COUNTIF($FK$19:FK149,FK149)=1,FK149,""))</f>
        <v/>
      </c>
      <c r="FO149" s="72">
        <f ca="1">IF(LOG入力!BH149&gt;0,0,IF((FF149=1),IF(($FN149=""),0,1),0))</f>
        <v>0</v>
      </c>
      <c r="FP149" s="71">
        <f t="shared" ca="1" si="392"/>
        <v>0</v>
      </c>
      <c r="FQ149" s="6">
        <f t="shared" ca="1" si="393"/>
        <v>0</v>
      </c>
      <c r="FR149" s="6" t="str">
        <f t="shared" ca="1" si="394"/>
        <v/>
      </c>
      <c r="FS149" s="6">
        <f ca="1">IF(LOG入力!BH149&gt;0,0,IF(FQ149=0,0,(IF(COUNTIF($FR$19:FR149,FR149)=1,IF($FS$3="N",1,IF(EH149=1,1,0))))))</f>
        <v>0</v>
      </c>
      <c r="FT149" s="6" t="str">
        <f ca="1">IF(LOG入力!BH149&gt;0,"",IF(FS149=1,$X149,""))</f>
        <v/>
      </c>
      <c r="FU149" s="6" t="str">
        <f ca="1">IF(LOG入力!BH149&gt;0,"",IF(FS149=1,$Y149,""))</f>
        <v/>
      </c>
      <c r="FV149" s="6" t="str">
        <f ca="1">IF(LOG入力!BH149&gt;0,"",IF(COUNTIF($FT$19:$FT149,FT149)=1,FT149,""))</f>
        <v/>
      </c>
      <c r="FW149" s="6">
        <f ca="1">IF(LOG入力!BH149&gt;0,0,IF((FP149=1),IF(($FV149=""),0,1),0))</f>
        <v>0</v>
      </c>
      <c r="FX149" s="6" t="str">
        <f ca="1">IF(LOG入力!BH149&gt;0,"",IF(COUNTIF($FU$19:FU149,FU149)=1,FU149,""))</f>
        <v/>
      </c>
      <c r="FY149" s="72">
        <f ca="1">IF(LOG入力!BH149&gt;0,0,IF((FP149=1),IF(($FX149=""),0,1),0))</f>
        <v>0</v>
      </c>
      <c r="FZ149" s="71">
        <f t="shared" ca="1" si="395"/>
        <v>0</v>
      </c>
      <c r="GA149" s="6">
        <f t="shared" ca="1" si="396"/>
        <v>0</v>
      </c>
      <c r="GB149" s="6" t="str">
        <f t="shared" ca="1" si="397"/>
        <v/>
      </c>
      <c r="GC149" s="6">
        <f ca="1">IF(LOG入力!BH149&gt;0,0,IF(GA149=0,0,(IF(COUNTIF($GB$19:GB149,GB149)=1,IF($FS$3="N",1,IF(EH149=1,1,0))))))</f>
        <v>0</v>
      </c>
      <c r="GD149" s="6" t="str">
        <f ca="1">IF(LOG入力!BH149&gt;0,"",IF(GC149=1,$X149,""))</f>
        <v/>
      </c>
      <c r="GE149" s="6" t="str">
        <f ca="1">IF(LOG入力!BH149&gt;0,"",IF(GC149=1,$Y149,""))</f>
        <v/>
      </c>
      <c r="GF149" s="6" t="str">
        <f ca="1">IF(LOG入力!BH149&gt;0,"",IF(COUNTIF($GD$19:$GD149,GD149)=1,GD149,""))</f>
        <v/>
      </c>
      <c r="GG149" s="6">
        <f ca="1">IF(LOG入力!BH149&gt;0,0,IF((FZ149=1),IF(($GF149=""),0,1),0))</f>
        <v>0</v>
      </c>
      <c r="GH149" s="6" t="str">
        <f ca="1">IF(LOG入力!BH149&gt;0,"",IF(COUNTIF($GE$19:GE149,GE149)=1,GE149,""))</f>
        <v/>
      </c>
      <c r="GI149" s="72">
        <f ca="1">IF(LOG入力!BH149&gt;0,0,IF((FZ149=1),IF(($GH149=""),0,1),0))</f>
        <v>0</v>
      </c>
      <c r="GK149" s="455" t="str">
        <f ca="1">IF(V149=1,"",IF(LEN(LOG入力!AS149)=0,"",LOG入力!AS149))</f>
        <v/>
      </c>
      <c r="GL149" s="378" t="str">
        <f t="shared" ca="1" si="398"/>
        <v/>
      </c>
      <c r="GM149" s="378" t="str">
        <f t="shared" ca="1" si="399"/>
        <v/>
      </c>
      <c r="GN149" s="74" t="str">
        <f t="shared" ca="1" si="400"/>
        <v/>
      </c>
      <c r="GO149" s="74" t="str">
        <f t="shared" ca="1" si="401"/>
        <v/>
      </c>
      <c r="GQ149" s="74" t="str">
        <f t="shared" ca="1" si="402"/>
        <v/>
      </c>
      <c r="GR149" s="74" t="str">
        <f t="shared" ca="1" si="403"/>
        <v/>
      </c>
      <c r="GS149" s="74" t="str">
        <f t="shared" ca="1" si="404"/>
        <v/>
      </c>
      <c r="GT149" s="74" t="str">
        <f t="shared" ca="1" si="405"/>
        <v/>
      </c>
      <c r="GU149" s="74" t="str">
        <f t="shared" ca="1" si="406"/>
        <v/>
      </c>
      <c r="GV149" s="74" t="str">
        <f t="shared" ca="1" si="407"/>
        <v/>
      </c>
      <c r="GX149" s="74" t="str">
        <f t="shared" ca="1" si="408"/>
        <v/>
      </c>
      <c r="GY149" s="74" t="str">
        <f t="shared" ca="1" si="409"/>
        <v/>
      </c>
      <c r="GZ149" s="74" t="str">
        <f ca="1">IF(V149=1,"",IF(LOG入力!BH149&gt;0,0,IF(GY149=0,0,IF((VALUE((TYPE(VALUE(J149)))))=16,0,IF(VALUE(J149)&lt;60,1,IF(VALUE(J149)&lt;100,0,IF(VALUE(J149)&lt;600,2,0)))))))</f>
        <v/>
      </c>
      <c r="HA149" s="74" t="str">
        <f t="shared" ca="1" si="410"/>
        <v/>
      </c>
      <c r="HB149" s="74" t="str">
        <f ca="1">IF(V149=1,"",IF(LOG入力!BH149&gt;0,0,IF(HA149=0,0,IF((VALUE((TYPE(VALUE(L149)))))=16,0,IF(VALUE(L149)&lt;60,1,IF(VALUE(L149)&lt;100,0,IF(VALUE(L149)&lt;600,2,0)))))))</f>
        <v/>
      </c>
      <c r="HD149" s="74" t="str">
        <f t="shared" ca="1" si="411"/>
        <v/>
      </c>
      <c r="HF149" s="74" t="str">
        <f t="shared" ca="1" si="412"/>
        <v/>
      </c>
      <c r="HG149" s="74" t="str">
        <f t="shared" ca="1" si="413"/>
        <v/>
      </c>
      <c r="HH149" s="74" t="str">
        <f t="shared" ca="1" si="414"/>
        <v/>
      </c>
      <c r="HI149" s="74" t="str">
        <f t="shared" ca="1" si="415"/>
        <v/>
      </c>
      <c r="HJ149" s="74" t="str">
        <f t="shared" ca="1" si="416"/>
        <v/>
      </c>
      <c r="HK149" s="74" t="str">
        <f t="shared" ca="1" si="417"/>
        <v/>
      </c>
      <c r="HL149" s="74" t="str">
        <f t="shared" ca="1" si="418"/>
        <v/>
      </c>
      <c r="HM149" s="74" t="str">
        <f t="shared" ca="1" si="419"/>
        <v/>
      </c>
      <c r="HN149" s="74" t="str">
        <f t="shared" ca="1" si="420"/>
        <v/>
      </c>
      <c r="HO149" s="529" t="str">
        <f t="shared" ca="1" si="421"/>
        <v/>
      </c>
      <c r="HP149" s="74" t="str">
        <f t="shared" ca="1" si="422"/>
        <v/>
      </c>
      <c r="HQ149" s="74" t="str">
        <f t="shared" ca="1" si="423"/>
        <v/>
      </c>
      <c r="HR149" s="74" t="str">
        <f t="shared" ca="1" si="424"/>
        <v/>
      </c>
      <c r="HS149" s="74" t="str">
        <f t="shared" ca="1" si="425"/>
        <v/>
      </c>
      <c r="HT149" s="74" t="str">
        <f ca="1">IF(V149=1,"",IF(LOG入力!BH149&gt;0,0,IF(DV149=1,0,IF(N149="0",0,IF(SUM(HD149:HS149)&gt;0,1,0)))))</f>
        <v/>
      </c>
    </row>
    <row r="150" spans="1:228" x14ac:dyDescent="0.15">
      <c r="A150" s="5"/>
      <c r="B150" s="532" t="str">
        <f t="shared" ca="1" si="284"/>
        <v/>
      </c>
      <c r="C150" s="534" t="str">
        <f ca="1">LOG入力!AP150</f>
        <v/>
      </c>
      <c r="D150" s="534" t="str">
        <f ca="1">LOG入力!AQ150</f>
        <v/>
      </c>
      <c r="E150" s="534" t="str">
        <f ca="1">LOG入力!AR150</f>
        <v/>
      </c>
      <c r="F150" s="535" t="str">
        <f t="shared" ca="1" si="285"/>
        <v/>
      </c>
      <c r="G150" s="585" t="str">
        <f ca="1">LOG入力!AT150</f>
        <v/>
      </c>
      <c r="H150" s="542" t="str">
        <f ca="1">LOG入力!AU150</f>
        <v/>
      </c>
      <c r="I150" s="542" t="str">
        <f ca="1">LOG入力!AV150</f>
        <v/>
      </c>
      <c r="J150" s="577" t="str">
        <f ca="1">LOG入力!AW150</f>
        <v/>
      </c>
      <c r="K150" s="578" t="str">
        <f ca="1">LOG入力!BJ150</f>
        <v/>
      </c>
      <c r="L150" s="577" t="str">
        <f ca="1">LOG入力!AY150</f>
        <v/>
      </c>
      <c r="M150" s="545" t="str">
        <f ca="1">LOG入力!BK150</f>
        <v/>
      </c>
      <c r="N150" s="512" t="str">
        <f ca="1">IF(V150=1,"",IF(LOG入力!AJ150=1,"1",LOG入力!BA150))</f>
        <v/>
      </c>
      <c r="O150" s="538" t="str">
        <f ca="1">IF(V150=1,"",IF(LEN(LOG入力!O150)=0,"",LOG入力!O150))</f>
        <v/>
      </c>
      <c r="P150" s="291" t="str">
        <f ca="1">IF(V150=1,"",IF($AA$4=1,"",IF(LOG入力!BG150=1,"",CONCATENATE($ER150,$FB150,$FL150,$FV150,$GF150))))</f>
        <v/>
      </c>
      <c r="Q150" s="291" t="str">
        <f ca="1">IF(V150=1,"",IF($AA$4=1,"",IF(LOG入力!BG150=1,"",CONCATENATE($ET150,$FD150,$FN150,$FX150,$GH150))))</f>
        <v/>
      </c>
      <c r="R150" s="573" t="str">
        <f ca="1">IF(V150=1,"",IF($AA$4=1,"",IF(LOG入力!BH150&gt;0,0,AA150)))</f>
        <v/>
      </c>
      <c r="S150" s="293" t="str">
        <f t="shared" ca="1" si="286"/>
        <v/>
      </c>
      <c r="T150" s="681"/>
      <c r="U150" s="38"/>
      <c r="V150" s="196">
        <f ca="1">LOG入力!AN150</f>
        <v>1</v>
      </c>
      <c r="W150" s="38"/>
      <c r="X150" s="516" t="str">
        <f t="shared" ca="1" si="287"/>
        <v/>
      </c>
      <c r="Y150" s="515" t="str">
        <f t="shared" ca="1" si="288"/>
        <v/>
      </c>
      <c r="Z150" s="518" t="str">
        <f t="shared" ca="1" si="289"/>
        <v/>
      </c>
      <c r="AA150" s="574" t="str">
        <f t="shared" ca="1" si="290"/>
        <v/>
      </c>
      <c r="AC150" s="6" t="str">
        <f t="shared" ca="1" si="291"/>
        <v/>
      </c>
      <c r="AD150" s="6" t="str">
        <f t="shared" ca="1" si="292"/>
        <v/>
      </c>
      <c r="AE150" s="6" t="str">
        <f t="shared" ca="1" si="293"/>
        <v/>
      </c>
      <c r="AF150" s="6" t="str">
        <f t="shared" ca="1" si="294"/>
        <v/>
      </c>
      <c r="AG150" s="6" t="str">
        <f t="shared" ca="1" si="295"/>
        <v/>
      </c>
      <c r="AH150" s="6" t="str">
        <f t="shared" ca="1" si="296"/>
        <v/>
      </c>
      <c r="AI150" s="6" t="str">
        <f t="shared" ca="1" si="297"/>
        <v/>
      </c>
      <c r="AJ150" s="6" t="str">
        <f t="shared" ca="1" si="298"/>
        <v/>
      </c>
      <c r="AK150" s="6" t="str">
        <f t="shared" ca="1" si="299"/>
        <v/>
      </c>
      <c r="AL150" s="6" t="str">
        <f t="shared" ca="1" si="300"/>
        <v/>
      </c>
      <c r="AM150" s="6" t="str">
        <f t="shared" ca="1" si="301"/>
        <v/>
      </c>
      <c r="AN150" s="6" t="str">
        <f t="shared" ca="1" si="302"/>
        <v/>
      </c>
      <c r="AO150" s="6" t="str">
        <f t="shared" ca="1" si="303"/>
        <v/>
      </c>
      <c r="AP150" s="6" t="str">
        <f t="shared" ca="1" si="304"/>
        <v/>
      </c>
      <c r="AQ150" s="6" t="str">
        <f t="shared" ca="1" si="305"/>
        <v/>
      </c>
      <c r="AR150" s="6" t="str">
        <f t="shared" ca="1" si="306"/>
        <v/>
      </c>
      <c r="AS150" s="6" t="str">
        <f t="shared" ca="1" si="307"/>
        <v/>
      </c>
      <c r="AT150" s="6" t="str">
        <f t="shared" ca="1" si="308"/>
        <v/>
      </c>
      <c r="AU150" s="6" t="str">
        <f t="shared" ca="1" si="309"/>
        <v/>
      </c>
      <c r="AV150" s="6" t="str">
        <f t="shared" ca="1" si="310"/>
        <v/>
      </c>
      <c r="AW150" s="6" t="str">
        <f t="shared" ca="1" si="311"/>
        <v/>
      </c>
      <c r="AY150" s="6" t="str">
        <f t="shared" ca="1" si="312"/>
        <v/>
      </c>
      <c r="AZ150" s="6" t="str">
        <f t="shared" ca="1" si="313"/>
        <v/>
      </c>
      <c r="BA150" s="6" t="str">
        <f t="shared" ca="1" si="314"/>
        <v/>
      </c>
      <c r="BB150" s="6" t="str">
        <f t="shared" ca="1" si="315"/>
        <v/>
      </c>
      <c r="BC150" s="6" t="str">
        <f t="shared" ca="1" si="316"/>
        <v/>
      </c>
      <c r="BD150" s="6" t="str">
        <f t="shared" ca="1" si="317"/>
        <v/>
      </c>
      <c r="BE150" s="6" t="str">
        <f t="shared" ca="1" si="318"/>
        <v/>
      </c>
      <c r="BF150" s="6" t="str">
        <f t="shared" ca="1" si="319"/>
        <v/>
      </c>
      <c r="BG150" s="6" t="str">
        <f t="shared" ca="1" si="320"/>
        <v/>
      </c>
      <c r="BH150" s="6" t="str">
        <f t="shared" ca="1" si="321"/>
        <v/>
      </c>
      <c r="BI150" s="6" t="str">
        <f t="shared" ca="1" si="322"/>
        <v/>
      </c>
      <c r="BJ150" s="6" t="str">
        <f t="shared" ca="1" si="323"/>
        <v/>
      </c>
      <c r="BK150" s="6" t="str">
        <f t="shared" ca="1" si="324"/>
        <v/>
      </c>
      <c r="BL150" s="6" t="str">
        <f t="shared" ca="1" si="325"/>
        <v/>
      </c>
      <c r="BM150" s="6" t="str">
        <f t="shared" ca="1" si="326"/>
        <v/>
      </c>
      <c r="BN150" s="6" t="str">
        <f t="shared" ca="1" si="327"/>
        <v/>
      </c>
      <c r="BO150" s="6" t="str">
        <f t="shared" ca="1" si="328"/>
        <v/>
      </c>
      <c r="BP150" s="6" t="str">
        <f t="shared" ca="1" si="329"/>
        <v/>
      </c>
      <c r="BQ150" s="6" t="str">
        <f t="shared" ca="1" si="330"/>
        <v/>
      </c>
      <c r="BR150" s="6" t="str">
        <f t="shared" ca="1" si="331"/>
        <v/>
      </c>
      <c r="BS150" s="6" t="str">
        <f t="shared" ca="1" si="332"/>
        <v/>
      </c>
      <c r="BU150" s="6" t="str">
        <f t="shared" ca="1" si="333"/>
        <v/>
      </c>
      <c r="BW150" s="515" t="str">
        <f t="shared" ca="1" si="334"/>
        <v/>
      </c>
      <c r="BX150" s="515">
        <f t="shared" ca="1" si="335"/>
        <v>0</v>
      </c>
      <c r="BY150" s="515" t="str">
        <f t="shared" ca="1" si="336"/>
        <v/>
      </c>
      <c r="CA150" s="6">
        <f t="shared" ca="1" si="337"/>
        <v>1</v>
      </c>
      <c r="CC150" s="523" t="str">
        <f t="shared" ca="1" si="338"/>
        <v/>
      </c>
      <c r="CE150" s="6" t="str">
        <f t="shared" ca="1" si="339"/>
        <v/>
      </c>
      <c r="CG150" s="524" t="str">
        <f ca="1">IF(V150=1,"",IF($AA$4=1,"",IF(LOG入力!BH150&gt;0,"",IF(N150=0,"",IF(HT150=0,"","★")))))</f>
        <v/>
      </c>
      <c r="CI150" s="74" t="str">
        <f t="shared" ca="1" si="340"/>
        <v/>
      </c>
      <c r="CK150" s="525" t="str">
        <f ca="1">IF(V150=1,"",IF(LOG入力!BH150&gt;0,1,0))</f>
        <v/>
      </c>
      <c r="CL150" s="74" t="str">
        <f t="shared" ca="1" si="341"/>
        <v/>
      </c>
      <c r="CN150" s="74" t="str">
        <f t="shared" ca="1" si="342"/>
        <v/>
      </c>
      <c r="CO150" s="74" t="str">
        <f t="shared" ca="1" si="343"/>
        <v/>
      </c>
      <c r="CQ150" s="74" t="str">
        <f t="shared" ca="1" si="344"/>
        <v/>
      </c>
      <c r="CR150" s="74" t="str">
        <f t="shared" ca="1" si="345"/>
        <v/>
      </c>
      <c r="CS150" s="74" t="str">
        <f t="shared" ca="1" si="346"/>
        <v/>
      </c>
      <c r="CT150" s="74" t="str">
        <f t="shared" ca="1" si="347"/>
        <v/>
      </c>
      <c r="CU150" s="74" t="str">
        <f t="shared" ca="1" si="348"/>
        <v/>
      </c>
      <c r="CV150" s="74" t="str">
        <f t="shared" ca="1" si="349"/>
        <v/>
      </c>
      <c r="CW150" s="74" t="str">
        <f t="shared" ca="1" si="350"/>
        <v/>
      </c>
      <c r="CX150" s="74" t="str">
        <f t="shared" ca="1" si="351"/>
        <v/>
      </c>
      <c r="CY150" s="74" t="str">
        <f t="shared" ca="1" si="352"/>
        <v/>
      </c>
      <c r="CZ150" s="74" t="str">
        <f t="shared" ca="1" si="353"/>
        <v/>
      </c>
      <c r="DA150" s="74" t="str">
        <f t="shared" ca="1" si="354"/>
        <v/>
      </c>
      <c r="DB150" s="74" t="str">
        <f t="shared" ca="1" si="355"/>
        <v/>
      </c>
      <c r="DD150" s="74" t="str">
        <f t="shared" ca="1" si="356"/>
        <v/>
      </c>
      <c r="DE150" s="74" t="str">
        <f t="shared" ca="1" si="357"/>
        <v/>
      </c>
      <c r="DF150" s="74" t="str">
        <f t="shared" ca="1" si="358"/>
        <v/>
      </c>
      <c r="DG150" s="74" t="str">
        <f t="shared" ca="1" si="359"/>
        <v/>
      </c>
      <c r="DH150" s="74" t="str">
        <f t="shared" ca="1" si="360"/>
        <v/>
      </c>
      <c r="DI150" s="74" t="str">
        <f t="shared" ca="1" si="361"/>
        <v/>
      </c>
      <c r="DJ150" s="74" t="str">
        <f t="shared" ca="1" si="362"/>
        <v/>
      </c>
      <c r="DK150" s="74" t="str">
        <f t="shared" ca="1" si="363"/>
        <v/>
      </c>
      <c r="DL150" s="74" t="str">
        <f t="shared" ca="1" si="364"/>
        <v/>
      </c>
      <c r="DM150" s="74" t="str">
        <f t="shared" ca="1" si="365"/>
        <v/>
      </c>
      <c r="DN150" s="74" t="str">
        <f t="shared" ca="1" si="366"/>
        <v/>
      </c>
      <c r="DO150" s="74" t="str">
        <f t="shared" ca="1" si="367"/>
        <v/>
      </c>
      <c r="DQ150" s="74" t="str">
        <f t="shared" ca="1" si="368"/>
        <v/>
      </c>
      <c r="DS150" s="74" t="str">
        <f t="shared" ca="1" si="369"/>
        <v/>
      </c>
      <c r="DT150" s="74" t="str">
        <f t="shared" ca="1" si="370"/>
        <v/>
      </c>
      <c r="DV150" s="525" t="str">
        <f t="shared" ca="1" si="371"/>
        <v/>
      </c>
      <c r="DW150" s="74" t="str">
        <f t="shared" ca="1" si="372"/>
        <v/>
      </c>
      <c r="DX150" s="485" t="str">
        <f t="shared" ca="1" si="373"/>
        <v/>
      </c>
      <c r="DY150" s="74" t="str">
        <f t="shared" ca="1" si="374"/>
        <v/>
      </c>
      <c r="DZ150" s="74" t="str">
        <f t="shared" ca="1" si="375"/>
        <v/>
      </c>
      <c r="EA150" s="74" t="str">
        <f t="shared" ca="1" si="376"/>
        <v/>
      </c>
      <c r="EC150" s="74" t="str">
        <f t="shared" ca="1" si="377"/>
        <v/>
      </c>
      <c r="ED150" s="74" t="str">
        <f t="shared" ca="1" si="378"/>
        <v/>
      </c>
      <c r="EE150" s="74" t="str">
        <f t="shared" ca="1" si="379"/>
        <v/>
      </c>
      <c r="EG150" s="479" t="str">
        <f ca="1">IF(V150=1,"",IF(LOG入力!BH150&gt;0,0,IF(CG150="★",0,IF(R150=1,0,IF(N150=0,0,1)))))</f>
        <v/>
      </c>
      <c r="EH150" s="483" t="str">
        <f t="shared" ca="1" si="380"/>
        <v/>
      </c>
      <c r="EI150" s="483" t="str">
        <f t="shared" ca="1" si="381"/>
        <v/>
      </c>
      <c r="EJ150" s="483" t="str">
        <f t="shared" ca="1" si="382"/>
        <v/>
      </c>
      <c r="EL150" s="71">
        <f t="shared" ca="1" si="383"/>
        <v>0</v>
      </c>
      <c r="EM150" s="6">
        <f t="shared" ca="1" si="384"/>
        <v>0</v>
      </c>
      <c r="EN150" s="6" t="str">
        <f t="shared" ca="1" si="385"/>
        <v/>
      </c>
      <c r="EO150" s="6">
        <f ca="1">IF(LOG入力!BH150&gt;0,0,IF(EM150=0,0,(IF(COUNTIF($EN$19:EN150,EN150)=1,IF($FS$3="N",1,IF(EH150=1,1,0))))))</f>
        <v>0</v>
      </c>
      <c r="EP150" s="6" t="str">
        <f ca="1">IF(LOG入力!BH150&gt;0,"",IF(EO150=1,$X150,""))</f>
        <v/>
      </c>
      <c r="EQ150" s="6" t="str">
        <f ca="1">IF(LOG入力!BH150&gt;0,"",IF(EO150=1,$Y150,""))</f>
        <v/>
      </c>
      <c r="ER150" s="520" t="str">
        <f ca="1">IF(LOG入力!BH150&gt;0,"",IF(COUNTIF($EP$19:$EP150,EP150)=1,EP150,""))</f>
        <v/>
      </c>
      <c r="ES150" s="520">
        <f ca="1">IF(LOG入力!BH150&gt;0,0,IF((EL150=1),IF(($ER150=""),0,1),0))</f>
        <v>0</v>
      </c>
      <c r="ET150" s="520" t="str">
        <f ca="1">IF(LOG入力!BH150&gt;0,"",IF(COUNTIF($EQ$19:EQ150,EQ150)=1,EQ150,""))</f>
        <v/>
      </c>
      <c r="EU150" s="539">
        <f ca="1">IF(LOG入力!BH150&gt;0,0,IF((EL150=1),IF(($ET150=""),0,1),0))</f>
        <v>0</v>
      </c>
      <c r="EV150" s="71">
        <f t="shared" ca="1" si="386"/>
        <v>0</v>
      </c>
      <c r="EW150" s="6">
        <f t="shared" ca="1" si="387"/>
        <v>0</v>
      </c>
      <c r="EX150" s="6" t="str">
        <f t="shared" ca="1" si="388"/>
        <v/>
      </c>
      <c r="EY150" s="6">
        <f ca="1">IF(LOG入力!BH150&gt;0,0,IF(EW150=0,0,(IF(COUNTIF($EX$19:EX150,EX150)=1,IF($FS$3="N",1,IF(EH150=1,1,0))))))</f>
        <v>0</v>
      </c>
      <c r="EZ150" s="6" t="str">
        <f ca="1">IF(LOG入力!BH150&gt;0,"",IF(EY150=1,$X150,""))</f>
        <v/>
      </c>
      <c r="FA150" s="6" t="str">
        <f ca="1">IF(LOG入力!BH150&gt;0,"",IF(EY150=1,$Y150,""))</f>
        <v/>
      </c>
      <c r="FB150" s="6" t="str">
        <f ca="1">IF(LOG入力!BH150&gt;0,"",IF(COUNTIF($EZ$19:$EZ150,EZ150)=1,EZ150,""))</f>
        <v/>
      </c>
      <c r="FC150" s="6">
        <f ca="1">IF(LOG入力!BH150&gt;0,0,IF((EV150=1),IF(($FB150=""),0,1),0))</f>
        <v>0</v>
      </c>
      <c r="FD150" s="6" t="str">
        <f ca="1">IF(LOG入力!BH150&gt;0,"",IF(COUNTIF($FA$19:FA150,FA150)=1,FA150,""))</f>
        <v/>
      </c>
      <c r="FE150" s="72">
        <f ca="1">IF(LOG入力!BH150&gt;0,0,IF((EV150=1),IF(($FD150=""),0,1),0))</f>
        <v>0</v>
      </c>
      <c r="FF150" s="71">
        <f t="shared" ca="1" si="389"/>
        <v>0</v>
      </c>
      <c r="FG150" s="6">
        <f t="shared" ca="1" si="390"/>
        <v>0</v>
      </c>
      <c r="FH150" s="6" t="str">
        <f t="shared" ca="1" si="391"/>
        <v/>
      </c>
      <c r="FI150" s="6">
        <f ca="1">IF(LOG入力!BH150&gt;0,0,IF(FG150=0,0,(IF(COUNTIF($FH$19:FH150,FH150)=1,IF($FS$3="N",1,IF(EH150=1,1,0))))))</f>
        <v>0</v>
      </c>
      <c r="FJ150" s="6" t="str">
        <f ca="1">IF(LOG入力!BH150&gt;0,"",IF(FI150=1,$X150,""))</f>
        <v/>
      </c>
      <c r="FK150" s="6" t="str">
        <f ca="1">IF(LOG入力!BH150&gt;0,"",IF(FI150=1,$Y150,""))</f>
        <v/>
      </c>
      <c r="FL150" s="6" t="str">
        <f ca="1">IF(LOG入力!BH150&gt;0,"",IF(COUNTIF($FJ$19:$FJ150,FJ150)=1,FJ150,""))</f>
        <v/>
      </c>
      <c r="FM150" s="6">
        <f ca="1">IF(LOG入力!BH150&gt;0,0,IF((FF150=1),IF(($FL150=""),0,1),0))</f>
        <v>0</v>
      </c>
      <c r="FN150" s="6" t="str">
        <f ca="1">IF(LOG入力!BH150&gt;0,"",IF(COUNTIF($FK$19:FK150,FK150)=1,FK150,""))</f>
        <v/>
      </c>
      <c r="FO150" s="72">
        <f ca="1">IF(LOG入力!BH150&gt;0,0,IF((FF150=1),IF(($FN150=""),0,1),0))</f>
        <v>0</v>
      </c>
      <c r="FP150" s="71">
        <f t="shared" ca="1" si="392"/>
        <v>0</v>
      </c>
      <c r="FQ150" s="6">
        <f t="shared" ca="1" si="393"/>
        <v>0</v>
      </c>
      <c r="FR150" s="6" t="str">
        <f t="shared" ca="1" si="394"/>
        <v/>
      </c>
      <c r="FS150" s="6">
        <f ca="1">IF(LOG入力!BH150&gt;0,0,IF(FQ150=0,0,(IF(COUNTIF($FR$19:FR150,FR150)=1,IF($FS$3="N",1,IF(EH150=1,1,0))))))</f>
        <v>0</v>
      </c>
      <c r="FT150" s="6" t="str">
        <f ca="1">IF(LOG入力!BH150&gt;0,"",IF(FS150=1,$X150,""))</f>
        <v/>
      </c>
      <c r="FU150" s="6" t="str">
        <f ca="1">IF(LOG入力!BH150&gt;0,"",IF(FS150=1,$Y150,""))</f>
        <v/>
      </c>
      <c r="FV150" s="6" t="str">
        <f ca="1">IF(LOG入力!BH150&gt;0,"",IF(COUNTIF($FT$19:$FT150,FT150)=1,FT150,""))</f>
        <v/>
      </c>
      <c r="FW150" s="6">
        <f ca="1">IF(LOG入力!BH150&gt;0,0,IF((FP150=1),IF(($FV150=""),0,1),0))</f>
        <v>0</v>
      </c>
      <c r="FX150" s="6" t="str">
        <f ca="1">IF(LOG入力!BH150&gt;0,"",IF(COUNTIF($FU$19:FU150,FU150)=1,FU150,""))</f>
        <v/>
      </c>
      <c r="FY150" s="72">
        <f ca="1">IF(LOG入力!BH150&gt;0,0,IF((FP150=1),IF(($FX150=""),0,1),0))</f>
        <v>0</v>
      </c>
      <c r="FZ150" s="71">
        <f t="shared" ca="1" si="395"/>
        <v>0</v>
      </c>
      <c r="GA150" s="6">
        <f t="shared" ca="1" si="396"/>
        <v>0</v>
      </c>
      <c r="GB150" s="6" t="str">
        <f t="shared" ca="1" si="397"/>
        <v/>
      </c>
      <c r="GC150" s="6">
        <f ca="1">IF(LOG入力!BH150&gt;0,0,IF(GA150=0,0,(IF(COUNTIF($GB$19:GB150,GB150)=1,IF($FS$3="N",1,IF(EH150=1,1,0))))))</f>
        <v>0</v>
      </c>
      <c r="GD150" s="6" t="str">
        <f ca="1">IF(LOG入力!BH150&gt;0,"",IF(GC150=1,$X150,""))</f>
        <v/>
      </c>
      <c r="GE150" s="6" t="str">
        <f ca="1">IF(LOG入力!BH150&gt;0,"",IF(GC150=1,$Y150,""))</f>
        <v/>
      </c>
      <c r="GF150" s="6" t="str">
        <f ca="1">IF(LOG入力!BH150&gt;0,"",IF(COUNTIF($GD$19:$GD150,GD150)=1,GD150,""))</f>
        <v/>
      </c>
      <c r="GG150" s="6">
        <f ca="1">IF(LOG入力!BH150&gt;0,0,IF((FZ150=1),IF(($GF150=""),0,1),0))</f>
        <v>0</v>
      </c>
      <c r="GH150" s="6" t="str">
        <f ca="1">IF(LOG入力!BH150&gt;0,"",IF(COUNTIF($GE$19:GE150,GE150)=1,GE150,""))</f>
        <v/>
      </c>
      <c r="GI150" s="72">
        <f ca="1">IF(LOG入力!BH150&gt;0,0,IF((FZ150=1),IF(($GH150=""),0,1),0))</f>
        <v>0</v>
      </c>
      <c r="GK150" s="455" t="str">
        <f ca="1">IF(V150=1,"",IF(LEN(LOG入力!AS150)=0,"",LOG入力!AS150))</f>
        <v/>
      </c>
      <c r="GL150" s="378" t="str">
        <f t="shared" ca="1" si="398"/>
        <v/>
      </c>
      <c r="GM150" s="378" t="str">
        <f t="shared" ca="1" si="399"/>
        <v/>
      </c>
      <c r="GN150" s="74" t="str">
        <f t="shared" ca="1" si="400"/>
        <v/>
      </c>
      <c r="GO150" s="74" t="str">
        <f t="shared" ca="1" si="401"/>
        <v/>
      </c>
      <c r="GQ150" s="74" t="str">
        <f t="shared" ca="1" si="402"/>
        <v/>
      </c>
      <c r="GR150" s="74" t="str">
        <f t="shared" ca="1" si="403"/>
        <v/>
      </c>
      <c r="GS150" s="74" t="str">
        <f t="shared" ca="1" si="404"/>
        <v/>
      </c>
      <c r="GT150" s="74" t="str">
        <f t="shared" ca="1" si="405"/>
        <v/>
      </c>
      <c r="GU150" s="74" t="str">
        <f t="shared" ca="1" si="406"/>
        <v/>
      </c>
      <c r="GV150" s="74" t="str">
        <f t="shared" ca="1" si="407"/>
        <v/>
      </c>
      <c r="GX150" s="74" t="str">
        <f t="shared" ca="1" si="408"/>
        <v/>
      </c>
      <c r="GY150" s="74" t="str">
        <f t="shared" ca="1" si="409"/>
        <v/>
      </c>
      <c r="GZ150" s="74" t="str">
        <f ca="1">IF(V150=1,"",IF(LOG入力!BH150&gt;0,0,IF(GY150=0,0,IF((VALUE((TYPE(VALUE(J150)))))=16,0,IF(VALUE(J150)&lt;60,1,IF(VALUE(J150)&lt;100,0,IF(VALUE(J150)&lt;600,2,0)))))))</f>
        <v/>
      </c>
      <c r="HA150" s="74" t="str">
        <f t="shared" ca="1" si="410"/>
        <v/>
      </c>
      <c r="HB150" s="74" t="str">
        <f ca="1">IF(V150=1,"",IF(LOG入力!BH150&gt;0,0,IF(HA150=0,0,IF((VALUE((TYPE(VALUE(L150)))))=16,0,IF(VALUE(L150)&lt;60,1,IF(VALUE(L150)&lt;100,0,IF(VALUE(L150)&lt;600,2,0)))))))</f>
        <v/>
      </c>
      <c r="HD150" s="74" t="str">
        <f t="shared" ca="1" si="411"/>
        <v/>
      </c>
      <c r="HF150" s="74" t="str">
        <f t="shared" ca="1" si="412"/>
        <v/>
      </c>
      <c r="HG150" s="74" t="str">
        <f t="shared" ca="1" si="413"/>
        <v/>
      </c>
      <c r="HH150" s="74" t="str">
        <f t="shared" ca="1" si="414"/>
        <v/>
      </c>
      <c r="HI150" s="74" t="str">
        <f t="shared" ca="1" si="415"/>
        <v/>
      </c>
      <c r="HJ150" s="74" t="str">
        <f t="shared" ca="1" si="416"/>
        <v/>
      </c>
      <c r="HK150" s="74" t="str">
        <f t="shared" ca="1" si="417"/>
        <v/>
      </c>
      <c r="HL150" s="74" t="str">
        <f t="shared" ca="1" si="418"/>
        <v/>
      </c>
      <c r="HM150" s="74" t="str">
        <f t="shared" ca="1" si="419"/>
        <v/>
      </c>
      <c r="HN150" s="74" t="str">
        <f t="shared" ca="1" si="420"/>
        <v/>
      </c>
      <c r="HO150" s="529" t="str">
        <f t="shared" ca="1" si="421"/>
        <v/>
      </c>
      <c r="HP150" s="74" t="str">
        <f t="shared" ca="1" si="422"/>
        <v/>
      </c>
      <c r="HQ150" s="74" t="str">
        <f t="shared" ca="1" si="423"/>
        <v/>
      </c>
      <c r="HR150" s="74" t="str">
        <f t="shared" ca="1" si="424"/>
        <v/>
      </c>
      <c r="HS150" s="74" t="str">
        <f t="shared" ca="1" si="425"/>
        <v/>
      </c>
      <c r="HT150" s="74" t="str">
        <f ca="1">IF(V150=1,"",IF(LOG入力!BH150&gt;0,0,IF(DV150=1,0,IF(N150="0",0,IF(SUM(HD150:HS150)&gt;0,1,0)))))</f>
        <v/>
      </c>
    </row>
    <row r="151" spans="1:228" x14ac:dyDescent="0.15">
      <c r="A151" s="5"/>
      <c r="B151" s="532" t="str">
        <f t="shared" ca="1" si="284"/>
        <v/>
      </c>
      <c r="C151" s="534" t="str">
        <f ca="1">LOG入力!AP151</f>
        <v/>
      </c>
      <c r="D151" s="534" t="str">
        <f ca="1">LOG入力!AQ151</f>
        <v/>
      </c>
      <c r="E151" s="534" t="str">
        <f ca="1">LOG入力!AR151</f>
        <v/>
      </c>
      <c r="F151" s="535" t="str">
        <f t="shared" ca="1" si="285"/>
        <v/>
      </c>
      <c r="G151" s="585" t="str">
        <f ca="1">LOG入力!AT151</f>
        <v/>
      </c>
      <c r="H151" s="542" t="str">
        <f ca="1">LOG入力!AU151</f>
        <v/>
      </c>
      <c r="I151" s="542" t="str">
        <f ca="1">LOG入力!AV151</f>
        <v/>
      </c>
      <c r="J151" s="577" t="str">
        <f ca="1">LOG入力!AW151</f>
        <v/>
      </c>
      <c r="K151" s="578" t="str">
        <f ca="1">LOG入力!BJ151</f>
        <v/>
      </c>
      <c r="L151" s="577" t="str">
        <f ca="1">LOG入力!AY151</f>
        <v/>
      </c>
      <c r="M151" s="545" t="str">
        <f ca="1">LOG入力!BK151</f>
        <v/>
      </c>
      <c r="N151" s="512" t="str">
        <f ca="1">IF(V151=1,"",IF(LOG入力!AJ151=1,"1",LOG入力!BA151))</f>
        <v/>
      </c>
      <c r="O151" s="538" t="str">
        <f ca="1">IF(V151=1,"",IF(LEN(LOG入力!O151)=0,"",LOG入力!O151))</f>
        <v/>
      </c>
      <c r="P151" s="291" t="str">
        <f ca="1">IF(V151=1,"",IF($AA$4=1,"",IF(LOG入力!BG151=1,"",CONCATENATE($ER151,$FB151,$FL151,$FV151,$GF151))))</f>
        <v/>
      </c>
      <c r="Q151" s="291" t="str">
        <f ca="1">IF(V151=1,"",IF($AA$4=1,"",IF(LOG入力!BG151=1,"",CONCATENATE($ET151,$FD151,$FN151,$FX151,$GH151))))</f>
        <v/>
      </c>
      <c r="R151" s="573" t="str">
        <f ca="1">IF(V151=1,"",IF($AA$4=1,"",IF(LOG入力!BH151&gt;0,0,AA151)))</f>
        <v/>
      </c>
      <c r="S151" s="293" t="str">
        <f t="shared" ca="1" si="286"/>
        <v/>
      </c>
      <c r="T151" s="681"/>
      <c r="U151" s="38"/>
      <c r="V151" s="196">
        <f ca="1">LOG入力!AN151</f>
        <v>1</v>
      </c>
      <c r="W151" s="38"/>
      <c r="X151" s="516" t="str">
        <f t="shared" ca="1" si="287"/>
        <v/>
      </c>
      <c r="Y151" s="515" t="str">
        <f t="shared" ca="1" si="288"/>
        <v/>
      </c>
      <c r="Z151" s="518" t="str">
        <f t="shared" ca="1" si="289"/>
        <v/>
      </c>
      <c r="AA151" s="574" t="str">
        <f t="shared" ca="1" si="290"/>
        <v/>
      </c>
      <c r="AC151" s="6" t="str">
        <f t="shared" ca="1" si="291"/>
        <v/>
      </c>
      <c r="AD151" s="6" t="str">
        <f t="shared" ca="1" si="292"/>
        <v/>
      </c>
      <c r="AE151" s="6" t="str">
        <f t="shared" ca="1" si="293"/>
        <v/>
      </c>
      <c r="AF151" s="6" t="str">
        <f t="shared" ca="1" si="294"/>
        <v/>
      </c>
      <c r="AG151" s="6" t="str">
        <f t="shared" ca="1" si="295"/>
        <v/>
      </c>
      <c r="AH151" s="6" t="str">
        <f t="shared" ca="1" si="296"/>
        <v/>
      </c>
      <c r="AI151" s="6" t="str">
        <f t="shared" ca="1" si="297"/>
        <v/>
      </c>
      <c r="AJ151" s="6" t="str">
        <f t="shared" ca="1" si="298"/>
        <v/>
      </c>
      <c r="AK151" s="6" t="str">
        <f t="shared" ca="1" si="299"/>
        <v/>
      </c>
      <c r="AL151" s="6" t="str">
        <f t="shared" ca="1" si="300"/>
        <v/>
      </c>
      <c r="AM151" s="6" t="str">
        <f t="shared" ca="1" si="301"/>
        <v/>
      </c>
      <c r="AN151" s="6" t="str">
        <f t="shared" ca="1" si="302"/>
        <v/>
      </c>
      <c r="AO151" s="6" t="str">
        <f t="shared" ca="1" si="303"/>
        <v/>
      </c>
      <c r="AP151" s="6" t="str">
        <f t="shared" ca="1" si="304"/>
        <v/>
      </c>
      <c r="AQ151" s="6" t="str">
        <f t="shared" ca="1" si="305"/>
        <v/>
      </c>
      <c r="AR151" s="6" t="str">
        <f t="shared" ca="1" si="306"/>
        <v/>
      </c>
      <c r="AS151" s="6" t="str">
        <f t="shared" ca="1" si="307"/>
        <v/>
      </c>
      <c r="AT151" s="6" t="str">
        <f t="shared" ca="1" si="308"/>
        <v/>
      </c>
      <c r="AU151" s="6" t="str">
        <f t="shared" ca="1" si="309"/>
        <v/>
      </c>
      <c r="AV151" s="6" t="str">
        <f t="shared" ca="1" si="310"/>
        <v/>
      </c>
      <c r="AW151" s="6" t="str">
        <f t="shared" ca="1" si="311"/>
        <v/>
      </c>
      <c r="AY151" s="6" t="str">
        <f t="shared" ca="1" si="312"/>
        <v/>
      </c>
      <c r="AZ151" s="6" t="str">
        <f t="shared" ca="1" si="313"/>
        <v/>
      </c>
      <c r="BA151" s="6" t="str">
        <f t="shared" ca="1" si="314"/>
        <v/>
      </c>
      <c r="BB151" s="6" t="str">
        <f t="shared" ca="1" si="315"/>
        <v/>
      </c>
      <c r="BC151" s="6" t="str">
        <f t="shared" ca="1" si="316"/>
        <v/>
      </c>
      <c r="BD151" s="6" t="str">
        <f t="shared" ca="1" si="317"/>
        <v/>
      </c>
      <c r="BE151" s="6" t="str">
        <f t="shared" ca="1" si="318"/>
        <v/>
      </c>
      <c r="BF151" s="6" t="str">
        <f t="shared" ca="1" si="319"/>
        <v/>
      </c>
      <c r="BG151" s="6" t="str">
        <f t="shared" ca="1" si="320"/>
        <v/>
      </c>
      <c r="BH151" s="6" t="str">
        <f t="shared" ca="1" si="321"/>
        <v/>
      </c>
      <c r="BI151" s="6" t="str">
        <f t="shared" ca="1" si="322"/>
        <v/>
      </c>
      <c r="BJ151" s="6" t="str">
        <f t="shared" ca="1" si="323"/>
        <v/>
      </c>
      <c r="BK151" s="6" t="str">
        <f t="shared" ca="1" si="324"/>
        <v/>
      </c>
      <c r="BL151" s="6" t="str">
        <f t="shared" ca="1" si="325"/>
        <v/>
      </c>
      <c r="BM151" s="6" t="str">
        <f t="shared" ca="1" si="326"/>
        <v/>
      </c>
      <c r="BN151" s="6" t="str">
        <f t="shared" ca="1" si="327"/>
        <v/>
      </c>
      <c r="BO151" s="6" t="str">
        <f t="shared" ca="1" si="328"/>
        <v/>
      </c>
      <c r="BP151" s="6" t="str">
        <f t="shared" ca="1" si="329"/>
        <v/>
      </c>
      <c r="BQ151" s="6" t="str">
        <f t="shared" ca="1" si="330"/>
        <v/>
      </c>
      <c r="BR151" s="6" t="str">
        <f t="shared" ca="1" si="331"/>
        <v/>
      </c>
      <c r="BS151" s="6" t="str">
        <f t="shared" ca="1" si="332"/>
        <v/>
      </c>
      <c r="BU151" s="6" t="str">
        <f t="shared" ca="1" si="333"/>
        <v/>
      </c>
      <c r="BW151" s="515" t="str">
        <f t="shared" ca="1" si="334"/>
        <v/>
      </c>
      <c r="BX151" s="515">
        <f t="shared" ca="1" si="335"/>
        <v>0</v>
      </c>
      <c r="BY151" s="515" t="str">
        <f t="shared" ca="1" si="336"/>
        <v/>
      </c>
      <c r="CA151" s="6">
        <f t="shared" ca="1" si="337"/>
        <v>1</v>
      </c>
      <c r="CC151" s="523" t="str">
        <f t="shared" ca="1" si="338"/>
        <v/>
      </c>
      <c r="CE151" s="6" t="str">
        <f t="shared" ca="1" si="339"/>
        <v/>
      </c>
      <c r="CG151" s="524" t="str">
        <f ca="1">IF(V151=1,"",IF($AA$4=1,"",IF(LOG入力!BH151&gt;0,"",IF(N151=0,"",IF(HT151=0,"","★")))))</f>
        <v/>
      </c>
      <c r="CI151" s="74" t="str">
        <f t="shared" ca="1" si="340"/>
        <v/>
      </c>
      <c r="CK151" s="525" t="str">
        <f ca="1">IF(V151=1,"",IF(LOG入力!BH151&gt;0,1,0))</f>
        <v/>
      </c>
      <c r="CL151" s="74" t="str">
        <f t="shared" ca="1" si="341"/>
        <v/>
      </c>
      <c r="CN151" s="74" t="str">
        <f t="shared" ca="1" si="342"/>
        <v/>
      </c>
      <c r="CO151" s="74" t="str">
        <f t="shared" ca="1" si="343"/>
        <v/>
      </c>
      <c r="CQ151" s="74" t="str">
        <f t="shared" ca="1" si="344"/>
        <v/>
      </c>
      <c r="CR151" s="74" t="str">
        <f t="shared" ca="1" si="345"/>
        <v/>
      </c>
      <c r="CS151" s="74" t="str">
        <f t="shared" ca="1" si="346"/>
        <v/>
      </c>
      <c r="CT151" s="74" t="str">
        <f t="shared" ca="1" si="347"/>
        <v/>
      </c>
      <c r="CU151" s="74" t="str">
        <f t="shared" ca="1" si="348"/>
        <v/>
      </c>
      <c r="CV151" s="74" t="str">
        <f t="shared" ca="1" si="349"/>
        <v/>
      </c>
      <c r="CW151" s="74" t="str">
        <f t="shared" ca="1" si="350"/>
        <v/>
      </c>
      <c r="CX151" s="74" t="str">
        <f t="shared" ca="1" si="351"/>
        <v/>
      </c>
      <c r="CY151" s="74" t="str">
        <f t="shared" ca="1" si="352"/>
        <v/>
      </c>
      <c r="CZ151" s="74" t="str">
        <f t="shared" ca="1" si="353"/>
        <v/>
      </c>
      <c r="DA151" s="74" t="str">
        <f t="shared" ca="1" si="354"/>
        <v/>
      </c>
      <c r="DB151" s="74" t="str">
        <f t="shared" ca="1" si="355"/>
        <v/>
      </c>
      <c r="DD151" s="74" t="str">
        <f t="shared" ca="1" si="356"/>
        <v/>
      </c>
      <c r="DE151" s="74" t="str">
        <f t="shared" ca="1" si="357"/>
        <v/>
      </c>
      <c r="DF151" s="74" t="str">
        <f t="shared" ca="1" si="358"/>
        <v/>
      </c>
      <c r="DG151" s="74" t="str">
        <f t="shared" ca="1" si="359"/>
        <v/>
      </c>
      <c r="DH151" s="74" t="str">
        <f t="shared" ca="1" si="360"/>
        <v/>
      </c>
      <c r="DI151" s="74" t="str">
        <f t="shared" ca="1" si="361"/>
        <v/>
      </c>
      <c r="DJ151" s="74" t="str">
        <f t="shared" ca="1" si="362"/>
        <v/>
      </c>
      <c r="DK151" s="74" t="str">
        <f t="shared" ca="1" si="363"/>
        <v/>
      </c>
      <c r="DL151" s="74" t="str">
        <f t="shared" ca="1" si="364"/>
        <v/>
      </c>
      <c r="DM151" s="74" t="str">
        <f t="shared" ca="1" si="365"/>
        <v/>
      </c>
      <c r="DN151" s="74" t="str">
        <f t="shared" ca="1" si="366"/>
        <v/>
      </c>
      <c r="DO151" s="74" t="str">
        <f t="shared" ca="1" si="367"/>
        <v/>
      </c>
      <c r="DQ151" s="74" t="str">
        <f t="shared" ca="1" si="368"/>
        <v/>
      </c>
      <c r="DS151" s="74" t="str">
        <f t="shared" ca="1" si="369"/>
        <v/>
      </c>
      <c r="DT151" s="74" t="str">
        <f t="shared" ca="1" si="370"/>
        <v/>
      </c>
      <c r="DV151" s="525" t="str">
        <f t="shared" ca="1" si="371"/>
        <v/>
      </c>
      <c r="DW151" s="74" t="str">
        <f t="shared" ca="1" si="372"/>
        <v/>
      </c>
      <c r="DX151" s="485" t="str">
        <f t="shared" ca="1" si="373"/>
        <v/>
      </c>
      <c r="DY151" s="74" t="str">
        <f t="shared" ca="1" si="374"/>
        <v/>
      </c>
      <c r="DZ151" s="74" t="str">
        <f t="shared" ca="1" si="375"/>
        <v/>
      </c>
      <c r="EA151" s="74" t="str">
        <f t="shared" ca="1" si="376"/>
        <v/>
      </c>
      <c r="EC151" s="74" t="str">
        <f t="shared" ca="1" si="377"/>
        <v/>
      </c>
      <c r="ED151" s="74" t="str">
        <f t="shared" ca="1" si="378"/>
        <v/>
      </c>
      <c r="EE151" s="74" t="str">
        <f t="shared" ca="1" si="379"/>
        <v/>
      </c>
      <c r="EG151" s="479" t="str">
        <f ca="1">IF(V151=1,"",IF(LOG入力!BH151&gt;0,0,IF(CG151="★",0,IF(R151=1,0,IF(N151=0,0,1)))))</f>
        <v/>
      </c>
      <c r="EH151" s="483" t="str">
        <f t="shared" ca="1" si="380"/>
        <v/>
      </c>
      <c r="EI151" s="483" t="str">
        <f t="shared" ca="1" si="381"/>
        <v/>
      </c>
      <c r="EJ151" s="483" t="str">
        <f t="shared" ca="1" si="382"/>
        <v/>
      </c>
      <c r="EL151" s="71">
        <f t="shared" ca="1" si="383"/>
        <v>0</v>
      </c>
      <c r="EM151" s="6">
        <f t="shared" ca="1" si="384"/>
        <v>0</v>
      </c>
      <c r="EN151" s="6" t="str">
        <f t="shared" ca="1" si="385"/>
        <v/>
      </c>
      <c r="EO151" s="6">
        <f ca="1">IF(LOG入力!BH151&gt;0,0,IF(EM151=0,0,(IF(COUNTIF($EN$19:EN151,EN151)=1,IF($FS$3="N",1,IF(EH151=1,1,0))))))</f>
        <v>0</v>
      </c>
      <c r="EP151" s="6" t="str">
        <f ca="1">IF(LOG入力!BH151&gt;0,"",IF(EO151=1,$X151,""))</f>
        <v/>
      </c>
      <c r="EQ151" s="6" t="str">
        <f ca="1">IF(LOG入力!BH151&gt;0,"",IF(EO151=1,$Y151,""))</f>
        <v/>
      </c>
      <c r="ER151" s="520" t="str">
        <f ca="1">IF(LOG入力!BH151&gt;0,"",IF(COUNTIF($EP$19:$EP151,EP151)=1,EP151,""))</f>
        <v/>
      </c>
      <c r="ES151" s="520">
        <f ca="1">IF(LOG入力!BH151&gt;0,0,IF((EL151=1),IF(($ER151=""),0,1),0))</f>
        <v>0</v>
      </c>
      <c r="ET151" s="520" t="str">
        <f ca="1">IF(LOG入力!BH151&gt;0,"",IF(COUNTIF($EQ$19:EQ151,EQ151)=1,EQ151,""))</f>
        <v/>
      </c>
      <c r="EU151" s="539">
        <f ca="1">IF(LOG入力!BH151&gt;0,0,IF((EL151=1),IF(($ET151=""),0,1),0))</f>
        <v>0</v>
      </c>
      <c r="EV151" s="71">
        <f t="shared" ca="1" si="386"/>
        <v>0</v>
      </c>
      <c r="EW151" s="6">
        <f t="shared" ca="1" si="387"/>
        <v>0</v>
      </c>
      <c r="EX151" s="6" t="str">
        <f t="shared" ca="1" si="388"/>
        <v/>
      </c>
      <c r="EY151" s="6">
        <f ca="1">IF(LOG入力!BH151&gt;0,0,IF(EW151=0,0,(IF(COUNTIF($EX$19:EX151,EX151)=1,IF($FS$3="N",1,IF(EH151=1,1,0))))))</f>
        <v>0</v>
      </c>
      <c r="EZ151" s="6" t="str">
        <f ca="1">IF(LOG入力!BH151&gt;0,"",IF(EY151=1,$X151,""))</f>
        <v/>
      </c>
      <c r="FA151" s="6" t="str">
        <f ca="1">IF(LOG入力!BH151&gt;0,"",IF(EY151=1,$Y151,""))</f>
        <v/>
      </c>
      <c r="FB151" s="6" t="str">
        <f ca="1">IF(LOG入力!BH151&gt;0,"",IF(COUNTIF($EZ$19:$EZ151,EZ151)=1,EZ151,""))</f>
        <v/>
      </c>
      <c r="FC151" s="6">
        <f ca="1">IF(LOG入力!BH151&gt;0,0,IF((EV151=1),IF(($FB151=""),0,1),0))</f>
        <v>0</v>
      </c>
      <c r="FD151" s="6" t="str">
        <f ca="1">IF(LOG入力!BH151&gt;0,"",IF(COUNTIF($FA$19:FA151,FA151)=1,FA151,""))</f>
        <v/>
      </c>
      <c r="FE151" s="72">
        <f ca="1">IF(LOG入力!BH151&gt;0,0,IF((EV151=1),IF(($FD151=""),0,1),0))</f>
        <v>0</v>
      </c>
      <c r="FF151" s="71">
        <f t="shared" ca="1" si="389"/>
        <v>0</v>
      </c>
      <c r="FG151" s="6">
        <f t="shared" ca="1" si="390"/>
        <v>0</v>
      </c>
      <c r="FH151" s="6" t="str">
        <f t="shared" ca="1" si="391"/>
        <v/>
      </c>
      <c r="FI151" s="6">
        <f ca="1">IF(LOG入力!BH151&gt;0,0,IF(FG151=0,0,(IF(COUNTIF($FH$19:FH151,FH151)=1,IF($FS$3="N",1,IF(EH151=1,1,0))))))</f>
        <v>0</v>
      </c>
      <c r="FJ151" s="6" t="str">
        <f ca="1">IF(LOG入力!BH151&gt;0,"",IF(FI151=1,$X151,""))</f>
        <v/>
      </c>
      <c r="FK151" s="6" t="str">
        <f ca="1">IF(LOG入力!BH151&gt;0,"",IF(FI151=1,$Y151,""))</f>
        <v/>
      </c>
      <c r="FL151" s="6" t="str">
        <f ca="1">IF(LOG入力!BH151&gt;0,"",IF(COUNTIF($FJ$19:$FJ151,FJ151)=1,FJ151,""))</f>
        <v/>
      </c>
      <c r="FM151" s="6">
        <f ca="1">IF(LOG入力!BH151&gt;0,0,IF((FF151=1),IF(($FL151=""),0,1),0))</f>
        <v>0</v>
      </c>
      <c r="FN151" s="6" t="str">
        <f ca="1">IF(LOG入力!BH151&gt;0,"",IF(COUNTIF($FK$19:FK151,FK151)=1,FK151,""))</f>
        <v/>
      </c>
      <c r="FO151" s="72">
        <f ca="1">IF(LOG入力!BH151&gt;0,0,IF((FF151=1),IF(($FN151=""),0,1),0))</f>
        <v>0</v>
      </c>
      <c r="FP151" s="71">
        <f t="shared" ca="1" si="392"/>
        <v>0</v>
      </c>
      <c r="FQ151" s="6">
        <f t="shared" ca="1" si="393"/>
        <v>0</v>
      </c>
      <c r="FR151" s="6" t="str">
        <f t="shared" ca="1" si="394"/>
        <v/>
      </c>
      <c r="FS151" s="6">
        <f ca="1">IF(LOG入力!BH151&gt;0,0,IF(FQ151=0,0,(IF(COUNTIF($FR$19:FR151,FR151)=1,IF($FS$3="N",1,IF(EH151=1,1,0))))))</f>
        <v>0</v>
      </c>
      <c r="FT151" s="6" t="str">
        <f ca="1">IF(LOG入力!BH151&gt;0,"",IF(FS151=1,$X151,""))</f>
        <v/>
      </c>
      <c r="FU151" s="6" t="str">
        <f ca="1">IF(LOG入力!BH151&gt;0,"",IF(FS151=1,$Y151,""))</f>
        <v/>
      </c>
      <c r="FV151" s="6" t="str">
        <f ca="1">IF(LOG入力!BH151&gt;0,"",IF(COUNTIF($FT$19:$FT151,FT151)=1,FT151,""))</f>
        <v/>
      </c>
      <c r="FW151" s="6">
        <f ca="1">IF(LOG入力!BH151&gt;0,0,IF((FP151=1),IF(($FV151=""),0,1),0))</f>
        <v>0</v>
      </c>
      <c r="FX151" s="6" t="str">
        <f ca="1">IF(LOG入力!BH151&gt;0,"",IF(COUNTIF($FU$19:FU151,FU151)=1,FU151,""))</f>
        <v/>
      </c>
      <c r="FY151" s="72">
        <f ca="1">IF(LOG入力!BH151&gt;0,0,IF((FP151=1),IF(($FX151=""),0,1),0))</f>
        <v>0</v>
      </c>
      <c r="FZ151" s="71">
        <f t="shared" ca="1" si="395"/>
        <v>0</v>
      </c>
      <c r="GA151" s="6">
        <f t="shared" ca="1" si="396"/>
        <v>0</v>
      </c>
      <c r="GB151" s="6" t="str">
        <f t="shared" ca="1" si="397"/>
        <v/>
      </c>
      <c r="GC151" s="6">
        <f ca="1">IF(LOG入力!BH151&gt;0,0,IF(GA151=0,0,(IF(COUNTIF($GB$19:GB151,GB151)=1,IF($FS$3="N",1,IF(EH151=1,1,0))))))</f>
        <v>0</v>
      </c>
      <c r="GD151" s="6" t="str">
        <f ca="1">IF(LOG入力!BH151&gt;0,"",IF(GC151=1,$X151,""))</f>
        <v/>
      </c>
      <c r="GE151" s="6" t="str">
        <f ca="1">IF(LOG入力!BH151&gt;0,"",IF(GC151=1,$Y151,""))</f>
        <v/>
      </c>
      <c r="GF151" s="6" t="str">
        <f ca="1">IF(LOG入力!BH151&gt;0,"",IF(COUNTIF($GD$19:$GD151,GD151)=1,GD151,""))</f>
        <v/>
      </c>
      <c r="GG151" s="6">
        <f ca="1">IF(LOG入力!BH151&gt;0,0,IF((FZ151=1),IF(($GF151=""),0,1),0))</f>
        <v>0</v>
      </c>
      <c r="GH151" s="6" t="str">
        <f ca="1">IF(LOG入力!BH151&gt;0,"",IF(COUNTIF($GE$19:GE151,GE151)=1,GE151,""))</f>
        <v/>
      </c>
      <c r="GI151" s="72">
        <f ca="1">IF(LOG入力!BH151&gt;0,0,IF((FZ151=1),IF(($GH151=""),0,1),0))</f>
        <v>0</v>
      </c>
      <c r="GK151" s="455" t="str">
        <f ca="1">IF(V151=1,"",IF(LEN(LOG入力!AS151)=0,"",LOG入力!AS151))</f>
        <v/>
      </c>
      <c r="GL151" s="378" t="str">
        <f t="shared" ca="1" si="398"/>
        <v/>
      </c>
      <c r="GM151" s="378" t="str">
        <f t="shared" ca="1" si="399"/>
        <v/>
      </c>
      <c r="GN151" s="74" t="str">
        <f t="shared" ca="1" si="400"/>
        <v/>
      </c>
      <c r="GO151" s="74" t="str">
        <f t="shared" ca="1" si="401"/>
        <v/>
      </c>
      <c r="GQ151" s="74" t="str">
        <f t="shared" ca="1" si="402"/>
        <v/>
      </c>
      <c r="GR151" s="74" t="str">
        <f t="shared" ca="1" si="403"/>
        <v/>
      </c>
      <c r="GS151" s="74" t="str">
        <f t="shared" ca="1" si="404"/>
        <v/>
      </c>
      <c r="GT151" s="74" t="str">
        <f t="shared" ca="1" si="405"/>
        <v/>
      </c>
      <c r="GU151" s="74" t="str">
        <f t="shared" ca="1" si="406"/>
        <v/>
      </c>
      <c r="GV151" s="74" t="str">
        <f t="shared" ca="1" si="407"/>
        <v/>
      </c>
      <c r="GX151" s="74" t="str">
        <f t="shared" ca="1" si="408"/>
        <v/>
      </c>
      <c r="GY151" s="74" t="str">
        <f t="shared" ca="1" si="409"/>
        <v/>
      </c>
      <c r="GZ151" s="74" t="str">
        <f ca="1">IF(V151=1,"",IF(LOG入力!BH151&gt;0,0,IF(GY151=0,0,IF((VALUE((TYPE(VALUE(J151)))))=16,0,IF(VALUE(J151)&lt;60,1,IF(VALUE(J151)&lt;100,0,IF(VALUE(J151)&lt;600,2,0)))))))</f>
        <v/>
      </c>
      <c r="HA151" s="74" t="str">
        <f t="shared" ca="1" si="410"/>
        <v/>
      </c>
      <c r="HB151" s="74" t="str">
        <f ca="1">IF(V151=1,"",IF(LOG入力!BH151&gt;0,0,IF(HA151=0,0,IF((VALUE((TYPE(VALUE(L151)))))=16,0,IF(VALUE(L151)&lt;60,1,IF(VALUE(L151)&lt;100,0,IF(VALUE(L151)&lt;600,2,0)))))))</f>
        <v/>
      </c>
      <c r="HD151" s="74" t="str">
        <f t="shared" ca="1" si="411"/>
        <v/>
      </c>
      <c r="HF151" s="74" t="str">
        <f t="shared" ca="1" si="412"/>
        <v/>
      </c>
      <c r="HG151" s="74" t="str">
        <f t="shared" ca="1" si="413"/>
        <v/>
      </c>
      <c r="HH151" s="74" t="str">
        <f t="shared" ca="1" si="414"/>
        <v/>
      </c>
      <c r="HI151" s="74" t="str">
        <f t="shared" ca="1" si="415"/>
        <v/>
      </c>
      <c r="HJ151" s="74" t="str">
        <f t="shared" ca="1" si="416"/>
        <v/>
      </c>
      <c r="HK151" s="74" t="str">
        <f t="shared" ca="1" si="417"/>
        <v/>
      </c>
      <c r="HL151" s="74" t="str">
        <f t="shared" ca="1" si="418"/>
        <v/>
      </c>
      <c r="HM151" s="74" t="str">
        <f t="shared" ca="1" si="419"/>
        <v/>
      </c>
      <c r="HN151" s="74" t="str">
        <f t="shared" ca="1" si="420"/>
        <v/>
      </c>
      <c r="HO151" s="529" t="str">
        <f t="shared" ca="1" si="421"/>
        <v/>
      </c>
      <c r="HP151" s="74" t="str">
        <f t="shared" ca="1" si="422"/>
        <v/>
      </c>
      <c r="HQ151" s="74" t="str">
        <f t="shared" ca="1" si="423"/>
        <v/>
      </c>
      <c r="HR151" s="74" t="str">
        <f t="shared" ca="1" si="424"/>
        <v/>
      </c>
      <c r="HS151" s="74" t="str">
        <f t="shared" ca="1" si="425"/>
        <v/>
      </c>
      <c r="HT151" s="74" t="str">
        <f ca="1">IF(V151=1,"",IF(LOG入力!BH151&gt;0,0,IF(DV151=1,0,IF(N151="0",0,IF(SUM(HD151:HS151)&gt;0,1,0)))))</f>
        <v/>
      </c>
    </row>
    <row r="152" spans="1:228" x14ac:dyDescent="0.15">
      <c r="A152" s="5"/>
      <c r="B152" s="532" t="str">
        <f t="shared" ca="1" si="284"/>
        <v/>
      </c>
      <c r="C152" s="534" t="str">
        <f ca="1">LOG入力!AP152</f>
        <v/>
      </c>
      <c r="D152" s="534" t="str">
        <f ca="1">LOG入力!AQ152</f>
        <v/>
      </c>
      <c r="E152" s="534" t="str">
        <f ca="1">LOG入力!AR152</f>
        <v/>
      </c>
      <c r="F152" s="535" t="str">
        <f t="shared" ca="1" si="285"/>
        <v/>
      </c>
      <c r="G152" s="585" t="str">
        <f ca="1">LOG入力!AT152</f>
        <v/>
      </c>
      <c r="H152" s="542" t="str">
        <f ca="1">LOG入力!AU152</f>
        <v/>
      </c>
      <c r="I152" s="542" t="str">
        <f ca="1">LOG入力!AV152</f>
        <v/>
      </c>
      <c r="J152" s="577" t="str">
        <f ca="1">LOG入力!AW152</f>
        <v/>
      </c>
      <c r="K152" s="578" t="str">
        <f ca="1">LOG入力!BJ152</f>
        <v/>
      </c>
      <c r="L152" s="577" t="str">
        <f ca="1">LOG入力!AY152</f>
        <v/>
      </c>
      <c r="M152" s="545" t="str">
        <f ca="1">LOG入力!BK152</f>
        <v/>
      </c>
      <c r="N152" s="512" t="str">
        <f ca="1">IF(V152=1,"",IF(LOG入力!AJ152=1,"1",LOG入力!BA152))</f>
        <v/>
      </c>
      <c r="O152" s="538" t="str">
        <f ca="1">IF(V152=1,"",IF(LEN(LOG入力!O152)=0,"",LOG入力!O152))</f>
        <v/>
      </c>
      <c r="P152" s="291" t="str">
        <f ca="1">IF(V152=1,"",IF($AA$4=1,"",IF(LOG入力!BG152=1,"",CONCATENATE($ER152,$FB152,$FL152,$FV152,$GF152))))</f>
        <v/>
      </c>
      <c r="Q152" s="291" t="str">
        <f ca="1">IF(V152=1,"",IF($AA$4=1,"",IF(LOG入力!BG152=1,"",CONCATENATE($ET152,$FD152,$FN152,$FX152,$GH152))))</f>
        <v/>
      </c>
      <c r="R152" s="573" t="str">
        <f ca="1">IF(V152=1,"",IF($AA$4=1,"",IF(LOG入力!BH152&gt;0,0,AA152)))</f>
        <v/>
      </c>
      <c r="S152" s="293" t="str">
        <f t="shared" ca="1" si="286"/>
        <v/>
      </c>
      <c r="T152" s="681"/>
      <c r="U152" s="38"/>
      <c r="V152" s="196">
        <f ca="1">LOG入力!AN152</f>
        <v>1</v>
      </c>
      <c r="W152" s="38"/>
      <c r="X152" s="516" t="str">
        <f t="shared" ca="1" si="287"/>
        <v/>
      </c>
      <c r="Y152" s="515" t="str">
        <f t="shared" ca="1" si="288"/>
        <v/>
      </c>
      <c r="Z152" s="518" t="str">
        <f t="shared" ca="1" si="289"/>
        <v/>
      </c>
      <c r="AA152" s="574" t="str">
        <f t="shared" ca="1" si="290"/>
        <v/>
      </c>
      <c r="AC152" s="6" t="str">
        <f t="shared" ca="1" si="291"/>
        <v/>
      </c>
      <c r="AD152" s="6" t="str">
        <f t="shared" ca="1" si="292"/>
        <v/>
      </c>
      <c r="AE152" s="6" t="str">
        <f t="shared" ca="1" si="293"/>
        <v/>
      </c>
      <c r="AF152" s="6" t="str">
        <f t="shared" ca="1" si="294"/>
        <v/>
      </c>
      <c r="AG152" s="6" t="str">
        <f t="shared" ca="1" si="295"/>
        <v/>
      </c>
      <c r="AH152" s="6" t="str">
        <f t="shared" ca="1" si="296"/>
        <v/>
      </c>
      <c r="AI152" s="6" t="str">
        <f t="shared" ca="1" si="297"/>
        <v/>
      </c>
      <c r="AJ152" s="6" t="str">
        <f t="shared" ca="1" si="298"/>
        <v/>
      </c>
      <c r="AK152" s="6" t="str">
        <f t="shared" ca="1" si="299"/>
        <v/>
      </c>
      <c r="AL152" s="6" t="str">
        <f t="shared" ca="1" si="300"/>
        <v/>
      </c>
      <c r="AM152" s="6" t="str">
        <f t="shared" ca="1" si="301"/>
        <v/>
      </c>
      <c r="AN152" s="6" t="str">
        <f t="shared" ca="1" si="302"/>
        <v/>
      </c>
      <c r="AO152" s="6" t="str">
        <f t="shared" ca="1" si="303"/>
        <v/>
      </c>
      <c r="AP152" s="6" t="str">
        <f t="shared" ca="1" si="304"/>
        <v/>
      </c>
      <c r="AQ152" s="6" t="str">
        <f t="shared" ca="1" si="305"/>
        <v/>
      </c>
      <c r="AR152" s="6" t="str">
        <f t="shared" ca="1" si="306"/>
        <v/>
      </c>
      <c r="AS152" s="6" t="str">
        <f t="shared" ca="1" si="307"/>
        <v/>
      </c>
      <c r="AT152" s="6" t="str">
        <f t="shared" ca="1" si="308"/>
        <v/>
      </c>
      <c r="AU152" s="6" t="str">
        <f t="shared" ca="1" si="309"/>
        <v/>
      </c>
      <c r="AV152" s="6" t="str">
        <f t="shared" ca="1" si="310"/>
        <v/>
      </c>
      <c r="AW152" s="6" t="str">
        <f t="shared" ca="1" si="311"/>
        <v/>
      </c>
      <c r="AY152" s="6" t="str">
        <f t="shared" ca="1" si="312"/>
        <v/>
      </c>
      <c r="AZ152" s="6" t="str">
        <f t="shared" ca="1" si="313"/>
        <v/>
      </c>
      <c r="BA152" s="6" t="str">
        <f t="shared" ca="1" si="314"/>
        <v/>
      </c>
      <c r="BB152" s="6" t="str">
        <f t="shared" ca="1" si="315"/>
        <v/>
      </c>
      <c r="BC152" s="6" t="str">
        <f t="shared" ca="1" si="316"/>
        <v/>
      </c>
      <c r="BD152" s="6" t="str">
        <f t="shared" ca="1" si="317"/>
        <v/>
      </c>
      <c r="BE152" s="6" t="str">
        <f t="shared" ca="1" si="318"/>
        <v/>
      </c>
      <c r="BF152" s="6" t="str">
        <f t="shared" ca="1" si="319"/>
        <v/>
      </c>
      <c r="BG152" s="6" t="str">
        <f t="shared" ca="1" si="320"/>
        <v/>
      </c>
      <c r="BH152" s="6" t="str">
        <f t="shared" ca="1" si="321"/>
        <v/>
      </c>
      <c r="BI152" s="6" t="str">
        <f t="shared" ca="1" si="322"/>
        <v/>
      </c>
      <c r="BJ152" s="6" t="str">
        <f t="shared" ca="1" si="323"/>
        <v/>
      </c>
      <c r="BK152" s="6" t="str">
        <f t="shared" ca="1" si="324"/>
        <v/>
      </c>
      <c r="BL152" s="6" t="str">
        <f t="shared" ca="1" si="325"/>
        <v/>
      </c>
      <c r="BM152" s="6" t="str">
        <f t="shared" ca="1" si="326"/>
        <v/>
      </c>
      <c r="BN152" s="6" t="str">
        <f t="shared" ca="1" si="327"/>
        <v/>
      </c>
      <c r="BO152" s="6" t="str">
        <f t="shared" ca="1" si="328"/>
        <v/>
      </c>
      <c r="BP152" s="6" t="str">
        <f t="shared" ca="1" si="329"/>
        <v/>
      </c>
      <c r="BQ152" s="6" t="str">
        <f t="shared" ca="1" si="330"/>
        <v/>
      </c>
      <c r="BR152" s="6" t="str">
        <f t="shared" ca="1" si="331"/>
        <v/>
      </c>
      <c r="BS152" s="6" t="str">
        <f t="shared" ca="1" si="332"/>
        <v/>
      </c>
      <c r="BU152" s="6" t="str">
        <f t="shared" ca="1" si="333"/>
        <v/>
      </c>
      <c r="BW152" s="515" t="str">
        <f t="shared" ca="1" si="334"/>
        <v/>
      </c>
      <c r="BX152" s="515">
        <f t="shared" ca="1" si="335"/>
        <v>0</v>
      </c>
      <c r="BY152" s="515" t="str">
        <f t="shared" ca="1" si="336"/>
        <v/>
      </c>
      <c r="CA152" s="6">
        <f t="shared" ca="1" si="337"/>
        <v>1</v>
      </c>
      <c r="CC152" s="523" t="str">
        <f t="shared" ca="1" si="338"/>
        <v/>
      </c>
      <c r="CE152" s="6" t="str">
        <f t="shared" ca="1" si="339"/>
        <v/>
      </c>
      <c r="CG152" s="524" t="str">
        <f ca="1">IF(V152=1,"",IF($AA$4=1,"",IF(LOG入力!BH152&gt;0,"",IF(N152=0,"",IF(HT152=0,"","★")))))</f>
        <v/>
      </c>
      <c r="CI152" s="74" t="str">
        <f t="shared" ca="1" si="340"/>
        <v/>
      </c>
      <c r="CK152" s="525" t="str">
        <f ca="1">IF(V152=1,"",IF(LOG入力!BH152&gt;0,1,0))</f>
        <v/>
      </c>
      <c r="CL152" s="74" t="str">
        <f t="shared" ca="1" si="341"/>
        <v/>
      </c>
      <c r="CN152" s="74" t="str">
        <f t="shared" ca="1" si="342"/>
        <v/>
      </c>
      <c r="CO152" s="74" t="str">
        <f t="shared" ca="1" si="343"/>
        <v/>
      </c>
      <c r="CQ152" s="74" t="str">
        <f t="shared" ca="1" si="344"/>
        <v/>
      </c>
      <c r="CR152" s="74" t="str">
        <f t="shared" ca="1" si="345"/>
        <v/>
      </c>
      <c r="CS152" s="74" t="str">
        <f t="shared" ca="1" si="346"/>
        <v/>
      </c>
      <c r="CT152" s="74" t="str">
        <f t="shared" ca="1" si="347"/>
        <v/>
      </c>
      <c r="CU152" s="74" t="str">
        <f t="shared" ca="1" si="348"/>
        <v/>
      </c>
      <c r="CV152" s="74" t="str">
        <f t="shared" ca="1" si="349"/>
        <v/>
      </c>
      <c r="CW152" s="74" t="str">
        <f t="shared" ca="1" si="350"/>
        <v/>
      </c>
      <c r="CX152" s="74" t="str">
        <f t="shared" ca="1" si="351"/>
        <v/>
      </c>
      <c r="CY152" s="74" t="str">
        <f t="shared" ca="1" si="352"/>
        <v/>
      </c>
      <c r="CZ152" s="74" t="str">
        <f t="shared" ca="1" si="353"/>
        <v/>
      </c>
      <c r="DA152" s="74" t="str">
        <f t="shared" ca="1" si="354"/>
        <v/>
      </c>
      <c r="DB152" s="74" t="str">
        <f t="shared" ca="1" si="355"/>
        <v/>
      </c>
      <c r="DD152" s="74" t="str">
        <f t="shared" ca="1" si="356"/>
        <v/>
      </c>
      <c r="DE152" s="74" t="str">
        <f t="shared" ca="1" si="357"/>
        <v/>
      </c>
      <c r="DF152" s="74" t="str">
        <f t="shared" ca="1" si="358"/>
        <v/>
      </c>
      <c r="DG152" s="74" t="str">
        <f t="shared" ca="1" si="359"/>
        <v/>
      </c>
      <c r="DH152" s="74" t="str">
        <f t="shared" ca="1" si="360"/>
        <v/>
      </c>
      <c r="DI152" s="74" t="str">
        <f t="shared" ca="1" si="361"/>
        <v/>
      </c>
      <c r="DJ152" s="74" t="str">
        <f t="shared" ca="1" si="362"/>
        <v/>
      </c>
      <c r="DK152" s="74" t="str">
        <f t="shared" ca="1" si="363"/>
        <v/>
      </c>
      <c r="DL152" s="74" t="str">
        <f t="shared" ca="1" si="364"/>
        <v/>
      </c>
      <c r="DM152" s="74" t="str">
        <f t="shared" ca="1" si="365"/>
        <v/>
      </c>
      <c r="DN152" s="74" t="str">
        <f t="shared" ca="1" si="366"/>
        <v/>
      </c>
      <c r="DO152" s="74" t="str">
        <f t="shared" ca="1" si="367"/>
        <v/>
      </c>
      <c r="DQ152" s="74" t="str">
        <f t="shared" ca="1" si="368"/>
        <v/>
      </c>
      <c r="DS152" s="74" t="str">
        <f t="shared" ca="1" si="369"/>
        <v/>
      </c>
      <c r="DT152" s="74" t="str">
        <f t="shared" ca="1" si="370"/>
        <v/>
      </c>
      <c r="DV152" s="525" t="str">
        <f t="shared" ca="1" si="371"/>
        <v/>
      </c>
      <c r="DW152" s="74" t="str">
        <f t="shared" ca="1" si="372"/>
        <v/>
      </c>
      <c r="DX152" s="485" t="str">
        <f t="shared" ca="1" si="373"/>
        <v/>
      </c>
      <c r="DY152" s="74" t="str">
        <f t="shared" ca="1" si="374"/>
        <v/>
      </c>
      <c r="DZ152" s="74" t="str">
        <f t="shared" ca="1" si="375"/>
        <v/>
      </c>
      <c r="EA152" s="74" t="str">
        <f t="shared" ca="1" si="376"/>
        <v/>
      </c>
      <c r="EC152" s="74" t="str">
        <f t="shared" ca="1" si="377"/>
        <v/>
      </c>
      <c r="ED152" s="74" t="str">
        <f t="shared" ca="1" si="378"/>
        <v/>
      </c>
      <c r="EE152" s="74" t="str">
        <f t="shared" ca="1" si="379"/>
        <v/>
      </c>
      <c r="EG152" s="479" t="str">
        <f ca="1">IF(V152=1,"",IF(LOG入力!BH152&gt;0,0,IF(CG152="★",0,IF(R152=1,0,IF(N152=0,0,1)))))</f>
        <v/>
      </c>
      <c r="EH152" s="483" t="str">
        <f t="shared" ca="1" si="380"/>
        <v/>
      </c>
      <c r="EI152" s="483" t="str">
        <f t="shared" ca="1" si="381"/>
        <v/>
      </c>
      <c r="EJ152" s="483" t="str">
        <f t="shared" ca="1" si="382"/>
        <v/>
      </c>
      <c r="EL152" s="71">
        <f t="shared" ca="1" si="383"/>
        <v>0</v>
      </c>
      <c r="EM152" s="6">
        <f t="shared" ca="1" si="384"/>
        <v>0</v>
      </c>
      <c r="EN152" s="6" t="str">
        <f t="shared" ca="1" si="385"/>
        <v/>
      </c>
      <c r="EO152" s="6">
        <f ca="1">IF(LOG入力!BH152&gt;0,0,IF(EM152=0,0,(IF(COUNTIF($EN$19:EN152,EN152)=1,IF($FS$3="N",1,IF(EH152=1,1,0))))))</f>
        <v>0</v>
      </c>
      <c r="EP152" s="6" t="str">
        <f ca="1">IF(LOG入力!BH152&gt;0,"",IF(EO152=1,$X152,""))</f>
        <v/>
      </c>
      <c r="EQ152" s="6" t="str">
        <f ca="1">IF(LOG入力!BH152&gt;0,"",IF(EO152=1,$Y152,""))</f>
        <v/>
      </c>
      <c r="ER152" s="520" t="str">
        <f ca="1">IF(LOG入力!BH152&gt;0,"",IF(COUNTIF($EP$19:$EP152,EP152)=1,EP152,""))</f>
        <v/>
      </c>
      <c r="ES152" s="520">
        <f ca="1">IF(LOG入力!BH152&gt;0,0,IF((EL152=1),IF(($ER152=""),0,1),0))</f>
        <v>0</v>
      </c>
      <c r="ET152" s="520" t="str">
        <f ca="1">IF(LOG入力!BH152&gt;0,"",IF(COUNTIF($EQ$19:EQ152,EQ152)=1,EQ152,""))</f>
        <v/>
      </c>
      <c r="EU152" s="539">
        <f ca="1">IF(LOG入力!BH152&gt;0,0,IF((EL152=1),IF(($ET152=""),0,1),0))</f>
        <v>0</v>
      </c>
      <c r="EV152" s="71">
        <f t="shared" ca="1" si="386"/>
        <v>0</v>
      </c>
      <c r="EW152" s="6">
        <f t="shared" ca="1" si="387"/>
        <v>0</v>
      </c>
      <c r="EX152" s="6" t="str">
        <f t="shared" ca="1" si="388"/>
        <v/>
      </c>
      <c r="EY152" s="6">
        <f ca="1">IF(LOG入力!BH152&gt;0,0,IF(EW152=0,0,(IF(COUNTIF($EX$19:EX152,EX152)=1,IF($FS$3="N",1,IF(EH152=1,1,0))))))</f>
        <v>0</v>
      </c>
      <c r="EZ152" s="6" t="str">
        <f ca="1">IF(LOG入力!BH152&gt;0,"",IF(EY152=1,$X152,""))</f>
        <v/>
      </c>
      <c r="FA152" s="6" t="str">
        <f ca="1">IF(LOG入力!BH152&gt;0,"",IF(EY152=1,$Y152,""))</f>
        <v/>
      </c>
      <c r="FB152" s="6" t="str">
        <f ca="1">IF(LOG入力!BH152&gt;0,"",IF(COUNTIF($EZ$19:$EZ152,EZ152)=1,EZ152,""))</f>
        <v/>
      </c>
      <c r="FC152" s="6">
        <f ca="1">IF(LOG入力!BH152&gt;0,0,IF((EV152=1),IF(($FB152=""),0,1),0))</f>
        <v>0</v>
      </c>
      <c r="FD152" s="6" t="str">
        <f ca="1">IF(LOG入力!BH152&gt;0,"",IF(COUNTIF($FA$19:FA152,FA152)=1,FA152,""))</f>
        <v/>
      </c>
      <c r="FE152" s="72">
        <f ca="1">IF(LOG入力!BH152&gt;0,0,IF((EV152=1),IF(($FD152=""),0,1),0))</f>
        <v>0</v>
      </c>
      <c r="FF152" s="71">
        <f t="shared" ca="1" si="389"/>
        <v>0</v>
      </c>
      <c r="FG152" s="6">
        <f t="shared" ca="1" si="390"/>
        <v>0</v>
      </c>
      <c r="FH152" s="6" t="str">
        <f t="shared" ca="1" si="391"/>
        <v/>
      </c>
      <c r="FI152" s="6">
        <f ca="1">IF(LOG入力!BH152&gt;0,0,IF(FG152=0,0,(IF(COUNTIF($FH$19:FH152,FH152)=1,IF($FS$3="N",1,IF(EH152=1,1,0))))))</f>
        <v>0</v>
      </c>
      <c r="FJ152" s="6" t="str">
        <f ca="1">IF(LOG入力!BH152&gt;0,"",IF(FI152=1,$X152,""))</f>
        <v/>
      </c>
      <c r="FK152" s="6" t="str">
        <f ca="1">IF(LOG入力!BH152&gt;0,"",IF(FI152=1,$Y152,""))</f>
        <v/>
      </c>
      <c r="FL152" s="6" t="str">
        <f ca="1">IF(LOG入力!BH152&gt;0,"",IF(COUNTIF($FJ$19:$FJ152,FJ152)=1,FJ152,""))</f>
        <v/>
      </c>
      <c r="FM152" s="6">
        <f ca="1">IF(LOG入力!BH152&gt;0,0,IF((FF152=1),IF(($FL152=""),0,1),0))</f>
        <v>0</v>
      </c>
      <c r="FN152" s="6" t="str">
        <f ca="1">IF(LOG入力!BH152&gt;0,"",IF(COUNTIF($FK$19:FK152,FK152)=1,FK152,""))</f>
        <v/>
      </c>
      <c r="FO152" s="72">
        <f ca="1">IF(LOG入力!BH152&gt;0,0,IF((FF152=1),IF(($FN152=""),0,1),0))</f>
        <v>0</v>
      </c>
      <c r="FP152" s="71">
        <f t="shared" ca="1" si="392"/>
        <v>0</v>
      </c>
      <c r="FQ152" s="6">
        <f t="shared" ca="1" si="393"/>
        <v>0</v>
      </c>
      <c r="FR152" s="6" t="str">
        <f t="shared" ca="1" si="394"/>
        <v/>
      </c>
      <c r="FS152" s="6">
        <f ca="1">IF(LOG入力!BH152&gt;0,0,IF(FQ152=0,0,(IF(COUNTIF($FR$19:FR152,FR152)=1,IF($FS$3="N",1,IF(EH152=1,1,0))))))</f>
        <v>0</v>
      </c>
      <c r="FT152" s="6" t="str">
        <f ca="1">IF(LOG入力!BH152&gt;0,"",IF(FS152=1,$X152,""))</f>
        <v/>
      </c>
      <c r="FU152" s="6" t="str">
        <f ca="1">IF(LOG入力!BH152&gt;0,"",IF(FS152=1,$Y152,""))</f>
        <v/>
      </c>
      <c r="FV152" s="6" t="str">
        <f ca="1">IF(LOG入力!BH152&gt;0,"",IF(COUNTIF($FT$19:$FT152,FT152)=1,FT152,""))</f>
        <v/>
      </c>
      <c r="FW152" s="6">
        <f ca="1">IF(LOG入力!BH152&gt;0,0,IF((FP152=1),IF(($FV152=""),0,1),0))</f>
        <v>0</v>
      </c>
      <c r="FX152" s="6" t="str">
        <f ca="1">IF(LOG入力!BH152&gt;0,"",IF(COUNTIF($FU$19:FU152,FU152)=1,FU152,""))</f>
        <v/>
      </c>
      <c r="FY152" s="72">
        <f ca="1">IF(LOG入力!BH152&gt;0,0,IF((FP152=1),IF(($FX152=""),0,1),0))</f>
        <v>0</v>
      </c>
      <c r="FZ152" s="71">
        <f t="shared" ca="1" si="395"/>
        <v>0</v>
      </c>
      <c r="GA152" s="6">
        <f t="shared" ca="1" si="396"/>
        <v>0</v>
      </c>
      <c r="GB152" s="6" t="str">
        <f t="shared" ca="1" si="397"/>
        <v/>
      </c>
      <c r="GC152" s="6">
        <f ca="1">IF(LOG入力!BH152&gt;0,0,IF(GA152=0,0,(IF(COUNTIF($GB$19:GB152,GB152)=1,IF($FS$3="N",1,IF(EH152=1,1,0))))))</f>
        <v>0</v>
      </c>
      <c r="GD152" s="6" t="str">
        <f ca="1">IF(LOG入力!BH152&gt;0,"",IF(GC152=1,$X152,""))</f>
        <v/>
      </c>
      <c r="GE152" s="6" t="str">
        <f ca="1">IF(LOG入力!BH152&gt;0,"",IF(GC152=1,$Y152,""))</f>
        <v/>
      </c>
      <c r="GF152" s="6" t="str">
        <f ca="1">IF(LOG入力!BH152&gt;0,"",IF(COUNTIF($GD$19:$GD152,GD152)=1,GD152,""))</f>
        <v/>
      </c>
      <c r="GG152" s="6">
        <f ca="1">IF(LOG入力!BH152&gt;0,0,IF((FZ152=1),IF(($GF152=""),0,1),0))</f>
        <v>0</v>
      </c>
      <c r="GH152" s="6" t="str">
        <f ca="1">IF(LOG入力!BH152&gt;0,"",IF(COUNTIF($GE$19:GE152,GE152)=1,GE152,""))</f>
        <v/>
      </c>
      <c r="GI152" s="72">
        <f ca="1">IF(LOG入力!BH152&gt;0,0,IF((FZ152=1),IF(($GH152=""),0,1),0))</f>
        <v>0</v>
      </c>
      <c r="GK152" s="455" t="str">
        <f ca="1">IF(V152=1,"",IF(LEN(LOG入力!AS152)=0,"",LOG入力!AS152))</f>
        <v/>
      </c>
      <c r="GL152" s="378" t="str">
        <f t="shared" ca="1" si="398"/>
        <v/>
      </c>
      <c r="GM152" s="378" t="str">
        <f t="shared" ca="1" si="399"/>
        <v/>
      </c>
      <c r="GN152" s="74" t="str">
        <f t="shared" ca="1" si="400"/>
        <v/>
      </c>
      <c r="GO152" s="74" t="str">
        <f t="shared" ca="1" si="401"/>
        <v/>
      </c>
      <c r="GQ152" s="74" t="str">
        <f t="shared" ca="1" si="402"/>
        <v/>
      </c>
      <c r="GR152" s="74" t="str">
        <f t="shared" ca="1" si="403"/>
        <v/>
      </c>
      <c r="GS152" s="74" t="str">
        <f t="shared" ca="1" si="404"/>
        <v/>
      </c>
      <c r="GT152" s="74" t="str">
        <f t="shared" ca="1" si="405"/>
        <v/>
      </c>
      <c r="GU152" s="74" t="str">
        <f t="shared" ca="1" si="406"/>
        <v/>
      </c>
      <c r="GV152" s="74" t="str">
        <f t="shared" ca="1" si="407"/>
        <v/>
      </c>
      <c r="GX152" s="74" t="str">
        <f t="shared" ca="1" si="408"/>
        <v/>
      </c>
      <c r="GY152" s="74" t="str">
        <f t="shared" ca="1" si="409"/>
        <v/>
      </c>
      <c r="GZ152" s="74" t="str">
        <f ca="1">IF(V152=1,"",IF(LOG入力!BH152&gt;0,0,IF(GY152=0,0,IF((VALUE((TYPE(VALUE(J152)))))=16,0,IF(VALUE(J152)&lt;60,1,IF(VALUE(J152)&lt;100,0,IF(VALUE(J152)&lt;600,2,0)))))))</f>
        <v/>
      </c>
      <c r="HA152" s="74" t="str">
        <f t="shared" ca="1" si="410"/>
        <v/>
      </c>
      <c r="HB152" s="74" t="str">
        <f ca="1">IF(V152=1,"",IF(LOG入力!BH152&gt;0,0,IF(HA152=0,0,IF((VALUE((TYPE(VALUE(L152)))))=16,0,IF(VALUE(L152)&lt;60,1,IF(VALUE(L152)&lt;100,0,IF(VALUE(L152)&lt;600,2,0)))))))</f>
        <v/>
      </c>
      <c r="HD152" s="74" t="str">
        <f t="shared" ca="1" si="411"/>
        <v/>
      </c>
      <c r="HF152" s="74" t="str">
        <f t="shared" ca="1" si="412"/>
        <v/>
      </c>
      <c r="HG152" s="74" t="str">
        <f t="shared" ca="1" si="413"/>
        <v/>
      </c>
      <c r="HH152" s="74" t="str">
        <f t="shared" ca="1" si="414"/>
        <v/>
      </c>
      <c r="HI152" s="74" t="str">
        <f t="shared" ca="1" si="415"/>
        <v/>
      </c>
      <c r="HJ152" s="74" t="str">
        <f t="shared" ca="1" si="416"/>
        <v/>
      </c>
      <c r="HK152" s="74" t="str">
        <f t="shared" ca="1" si="417"/>
        <v/>
      </c>
      <c r="HL152" s="74" t="str">
        <f t="shared" ca="1" si="418"/>
        <v/>
      </c>
      <c r="HM152" s="74" t="str">
        <f t="shared" ca="1" si="419"/>
        <v/>
      </c>
      <c r="HN152" s="74" t="str">
        <f t="shared" ca="1" si="420"/>
        <v/>
      </c>
      <c r="HO152" s="529" t="str">
        <f t="shared" ca="1" si="421"/>
        <v/>
      </c>
      <c r="HP152" s="74" t="str">
        <f t="shared" ca="1" si="422"/>
        <v/>
      </c>
      <c r="HQ152" s="74" t="str">
        <f t="shared" ca="1" si="423"/>
        <v/>
      </c>
      <c r="HR152" s="74" t="str">
        <f t="shared" ca="1" si="424"/>
        <v/>
      </c>
      <c r="HS152" s="74" t="str">
        <f t="shared" ca="1" si="425"/>
        <v/>
      </c>
      <c r="HT152" s="74" t="str">
        <f ca="1">IF(V152=1,"",IF(LOG入力!BH152&gt;0,0,IF(DV152=1,0,IF(N152="0",0,IF(SUM(HD152:HS152)&gt;0,1,0)))))</f>
        <v/>
      </c>
    </row>
    <row r="153" spans="1:228" x14ac:dyDescent="0.15">
      <c r="A153" s="5"/>
      <c r="B153" s="532" t="str">
        <f t="shared" ca="1" si="284"/>
        <v/>
      </c>
      <c r="C153" s="534" t="str">
        <f ca="1">LOG入力!AP153</f>
        <v/>
      </c>
      <c r="D153" s="534" t="str">
        <f ca="1">LOG入力!AQ153</f>
        <v/>
      </c>
      <c r="E153" s="534" t="str">
        <f ca="1">LOG入力!AR153</f>
        <v/>
      </c>
      <c r="F153" s="535" t="str">
        <f t="shared" ca="1" si="285"/>
        <v/>
      </c>
      <c r="G153" s="585" t="str">
        <f ca="1">LOG入力!AT153</f>
        <v/>
      </c>
      <c r="H153" s="542" t="str">
        <f ca="1">LOG入力!AU153</f>
        <v/>
      </c>
      <c r="I153" s="542" t="str">
        <f ca="1">LOG入力!AV153</f>
        <v/>
      </c>
      <c r="J153" s="577" t="str">
        <f ca="1">LOG入力!AW153</f>
        <v/>
      </c>
      <c r="K153" s="578" t="str">
        <f ca="1">LOG入力!BJ153</f>
        <v/>
      </c>
      <c r="L153" s="577" t="str">
        <f ca="1">LOG入力!AY153</f>
        <v/>
      </c>
      <c r="M153" s="545" t="str">
        <f ca="1">LOG入力!BK153</f>
        <v/>
      </c>
      <c r="N153" s="512" t="str">
        <f ca="1">IF(V153=1,"",IF(LOG入力!AJ153=1,"1",LOG入力!BA153))</f>
        <v/>
      </c>
      <c r="O153" s="538" t="str">
        <f ca="1">IF(V153=1,"",IF(LEN(LOG入力!O153)=0,"",LOG入力!O153))</f>
        <v/>
      </c>
      <c r="P153" s="291" t="str">
        <f ca="1">IF(V153=1,"",IF($AA$4=1,"",IF(LOG入力!BG153=1,"",CONCATENATE($ER153,$FB153,$FL153,$FV153,$GF153))))</f>
        <v/>
      </c>
      <c r="Q153" s="291" t="str">
        <f ca="1">IF(V153=1,"",IF($AA$4=1,"",IF(LOG入力!BG153=1,"",CONCATENATE($ET153,$FD153,$FN153,$FX153,$GH153))))</f>
        <v/>
      </c>
      <c r="R153" s="573" t="str">
        <f ca="1">IF(V153=1,"",IF($AA$4=1,"",IF(LOG入力!BH153&gt;0,0,AA153)))</f>
        <v/>
      </c>
      <c r="S153" s="293" t="str">
        <f t="shared" ca="1" si="286"/>
        <v/>
      </c>
      <c r="T153" s="681"/>
      <c r="U153" s="38"/>
      <c r="V153" s="196">
        <f ca="1">LOG入力!AN153</f>
        <v>1</v>
      </c>
      <c r="W153" s="38"/>
      <c r="X153" s="516" t="str">
        <f t="shared" ca="1" si="287"/>
        <v/>
      </c>
      <c r="Y153" s="515" t="str">
        <f t="shared" ca="1" si="288"/>
        <v/>
      </c>
      <c r="Z153" s="518" t="str">
        <f t="shared" ca="1" si="289"/>
        <v/>
      </c>
      <c r="AA153" s="574" t="str">
        <f t="shared" ca="1" si="290"/>
        <v/>
      </c>
      <c r="AC153" s="6" t="str">
        <f t="shared" ca="1" si="291"/>
        <v/>
      </c>
      <c r="AD153" s="6" t="str">
        <f t="shared" ca="1" si="292"/>
        <v/>
      </c>
      <c r="AE153" s="6" t="str">
        <f t="shared" ca="1" si="293"/>
        <v/>
      </c>
      <c r="AF153" s="6" t="str">
        <f t="shared" ca="1" si="294"/>
        <v/>
      </c>
      <c r="AG153" s="6" t="str">
        <f t="shared" ca="1" si="295"/>
        <v/>
      </c>
      <c r="AH153" s="6" t="str">
        <f t="shared" ca="1" si="296"/>
        <v/>
      </c>
      <c r="AI153" s="6" t="str">
        <f t="shared" ca="1" si="297"/>
        <v/>
      </c>
      <c r="AJ153" s="6" t="str">
        <f t="shared" ca="1" si="298"/>
        <v/>
      </c>
      <c r="AK153" s="6" t="str">
        <f t="shared" ca="1" si="299"/>
        <v/>
      </c>
      <c r="AL153" s="6" t="str">
        <f t="shared" ca="1" si="300"/>
        <v/>
      </c>
      <c r="AM153" s="6" t="str">
        <f t="shared" ca="1" si="301"/>
        <v/>
      </c>
      <c r="AN153" s="6" t="str">
        <f t="shared" ca="1" si="302"/>
        <v/>
      </c>
      <c r="AO153" s="6" t="str">
        <f t="shared" ca="1" si="303"/>
        <v/>
      </c>
      <c r="AP153" s="6" t="str">
        <f t="shared" ca="1" si="304"/>
        <v/>
      </c>
      <c r="AQ153" s="6" t="str">
        <f t="shared" ca="1" si="305"/>
        <v/>
      </c>
      <c r="AR153" s="6" t="str">
        <f t="shared" ca="1" si="306"/>
        <v/>
      </c>
      <c r="AS153" s="6" t="str">
        <f t="shared" ca="1" si="307"/>
        <v/>
      </c>
      <c r="AT153" s="6" t="str">
        <f t="shared" ca="1" si="308"/>
        <v/>
      </c>
      <c r="AU153" s="6" t="str">
        <f t="shared" ca="1" si="309"/>
        <v/>
      </c>
      <c r="AV153" s="6" t="str">
        <f t="shared" ca="1" si="310"/>
        <v/>
      </c>
      <c r="AW153" s="6" t="str">
        <f t="shared" ca="1" si="311"/>
        <v/>
      </c>
      <c r="AY153" s="6" t="str">
        <f t="shared" ca="1" si="312"/>
        <v/>
      </c>
      <c r="AZ153" s="6" t="str">
        <f t="shared" ca="1" si="313"/>
        <v/>
      </c>
      <c r="BA153" s="6" t="str">
        <f t="shared" ca="1" si="314"/>
        <v/>
      </c>
      <c r="BB153" s="6" t="str">
        <f t="shared" ca="1" si="315"/>
        <v/>
      </c>
      <c r="BC153" s="6" t="str">
        <f t="shared" ca="1" si="316"/>
        <v/>
      </c>
      <c r="BD153" s="6" t="str">
        <f t="shared" ca="1" si="317"/>
        <v/>
      </c>
      <c r="BE153" s="6" t="str">
        <f t="shared" ca="1" si="318"/>
        <v/>
      </c>
      <c r="BF153" s="6" t="str">
        <f t="shared" ca="1" si="319"/>
        <v/>
      </c>
      <c r="BG153" s="6" t="str">
        <f t="shared" ca="1" si="320"/>
        <v/>
      </c>
      <c r="BH153" s="6" t="str">
        <f t="shared" ca="1" si="321"/>
        <v/>
      </c>
      <c r="BI153" s="6" t="str">
        <f t="shared" ca="1" si="322"/>
        <v/>
      </c>
      <c r="BJ153" s="6" t="str">
        <f t="shared" ca="1" si="323"/>
        <v/>
      </c>
      <c r="BK153" s="6" t="str">
        <f t="shared" ca="1" si="324"/>
        <v/>
      </c>
      <c r="BL153" s="6" t="str">
        <f t="shared" ca="1" si="325"/>
        <v/>
      </c>
      <c r="BM153" s="6" t="str">
        <f t="shared" ca="1" si="326"/>
        <v/>
      </c>
      <c r="BN153" s="6" t="str">
        <f t="shared" ca="1" si="327"/>
        <v/>
      </c>
      <c r="BO153" s="6" t="str">
        <f t="shared" ca="1" si="328"/>
        <v/>
      </c>
      <c r="BP153" s="6" t="str">
        <f t="shared" ca="1" si="329"/>
        <v/>
      </c>
      <c r="BQ153" s="6" t="str">
        <f t="shared" ca="1" si="330"/>
        <v/>
      </c>
      <c r="BR153" s="6" t="str">
        <f t="shared" ca="1" si="331"/>
        <v/>
      </c>
      <c r="BS153" s="6" t="str">
        <f t="shared" ca="1" si="332"/>
        <v/>
      </c>
      <c r="BU153" s="6" t="str">
        <f t="shared" ca="1" si="333"/>
        <v/>
      </c>
      <c r="BW153" s="515" t="str">
        <f t="shared" ca="1" si="334"/>
        <v/>
      </c>
      <c r="BX153" s="515">
        <f t="shared" ca="1" si="335"/>
        <v>0</v>
      </c>
      <c r="BY153" s="515" t="str">
        <f t="shared" ca="1" si="336"/>
        <v/>
      </c>
      <c r="CA153" s="6">
        <f t="shared" ca="1" si="337"/>
        <v>1</v>
      </c>
      <c r="CC153" s="523" t="str">
        <f t="shared" ca="1" si="338"/>
        <v/>
      </c>
      <c r="CE153" s="6" t="str">
        <f t="shared" ca="1" si="339"/>
        <v/>
      </c>
      <c r="CG153" s="524" t="str">
        <f ca="1">IF(V153=1,"",IF($AA$4=1,"",IF(LOG入力!BH153&gt;0,"",IF(N153=0,"",IF(HT153=0,"","★")))))</f>
        <v/>
      </c>
      <c r="CI153" s="74" t="str">
        <f t="shared" ca="1" si="340"/>
        <v/>
      </c>
      <c r="CK153" s="525" t="str">
        <f ca="1">IF(V153=1,"",IF(LOG入力!BH153&gt;0,1,0))</f>
        <v/>
      </c>
      <c r="CL153" s="74" t="str">
        <f t="shared" ca="1" si="341"/>
        <v/>
      </c>
      <c r="CN153" s="74" t="str">
        <f t="shared" ca="1" si="342"/>
        <v/>
      </c>
      <c r="CO153" s="74" t="str">
        <f t="shared" ca="1" si="343"/>
        <v/>
      </c>
      <c r="CQ153" s="74" t="str">
        <f t="shared" ca="1" si="344"/>
        <v/>
      </c>
      <c r="CR153" s="74" t="str">
        <f t="shared" ca="1" si="345"/>
        <v/>
      </c>
      <c r="CS153" s="74" t="str">
        <f t="shared" ca="1" si="346"/>
        <v/>
      </c>
      <c r="CT153" s="74" t="str">
        <f t="shared" ca="1" si="347"/>
        <v/>
      </c>
      <c r="CU153" s="74" t="str">
        <f t="shared" ca="1" si="348"/>
        <v/>
      </c>
      <c r="CV153" s="74" t="str">
        <f t="shared" ca="1" si="349"/>
        <v/>
      </c>
      <c r="CW153" s="74" t="str">
        <f t="shared" ca="1" si="350"/>
        <v/>
      </c>
      <c r="CX153" s="74" t="str">
        <f t="shared" ca="1" si="351"/>
        <v/>
      </c>
      <c r="CY153" s="74" t="str">
        <f t="shared" ca="1" si="352"/>
        <v/>
      </c>
      <c r="CZ153" s="74" t="str">
        <f t="shared" ca="1" si="353"/>
        <v/>
      </c>
      <c r="DA153" s="74" t="str">
        <f t="shared" ca="1" si="354"/>
        <v/>
      </c>
      <c r="DB153" s="74" t="str">
        <f t="shared" ca="1" si="355"/>
        <v/>
      </c>
      <c r="DD153" s="74" t="str">
        <f t="shared" ca="1" si="356"/>
        <v/>
      </c>
      <c r="DE153" s="74" t="str">
        <f t="shared" ca="1" si="357"/>
        <v/>
      </c>
      <c r="DF153" s="74" t="str">
        <f t="shared" ca="1" si="358"/>
        <v/>
      </c>
      <c r="DG153" s="74" t="str">
        <f t="shared" ca="1" si="359"/>
        <v/>
      </c>
      <c r="DH153" s="74" t="str">
        <f t="shared" ca="1" si="360"/>
        <v/>
      </c>
      <c r="DI153" s="74" t="str">
        <f t="shared" ca="1" si="361"/>
        <v/>
      </c>
      <c r="DJ153" s="74" t="str">
        <f t="shared" ca="1" si="362"/>
        <v/>
      </c>
      <c r="DK153" s="74" t="str">
        <f t="shared" ca="1" si="363"/>
        <v/>
      </c>
      <c r="DL153" s="74" t="str">
        <f t="shared" ca="1" si="364"/>
        <v/>
      </c>
      <c r="DM153" s="74" t="str">
        <f t="shared" ca="1" si="365"/>
        <v/>
      </c>
      <c r="DN153" s="74" t="str">
        <f t="shared" ca="1" si="366"/>
        <v/>
      </c>
      <c r="DO153" s="74" t="str">
        <f t="shared" ca="1" si="367"/>
        <v/>
      </c>
      <c r="DQ153" s="74" t="str">
        <f t="shared" ca="1" si="368"/>
        <v/>
      </c>
      <c r="DS153" s="74" t="str">
        <f t="shared" ca="1" si="369"/>
        <v/>
      </c>
      <c r="DT153" s="74" t="str">
        <f t="shared" ca="1" si="370"/>
        <v/>
      </c>
      <c r="DV153" s="525" t="str">
        <f t="shared" ca="1" si="371"/>
        <v/>
      </c>
      <c r="DW153" s="74" t="str">
        <f t="shared" ca="1" si="372"/>
        <v/>
      </c>
      <c r="DX153" s="485" t="str">
        <f t="shared" ca="1" si="373"/>
        <v/>
      </c>
      <c r="DY153" s="74" t="str">
        <f t="shared" ca="1" si="374"/>
        <v/>
      </c>
      <c r="DZ153" s="74" t="str">
        <f t="shared" ca="1" si="375"/>
        <v/>
      </c>
      <c r="EA153" s="74" t="str">
        <f t="shared" ca="1" si="376"/>
        <v/>
      </c>
      <c r="EC153" s="74" t="str">
        <f t="shared" ca="1" si="377"/>
        <v/>
      </c>
      <c r="ED153" s="74" t="str">
        <f t="shared" ca="1" si="378"/>
        <v/>
      </c>
      <c r="EE153" s="74" t="str">
        <f t="shared" ca="1" si="379"/>
        <v/>
      </c>
      <c r="EG153" s="479" t="str">
        <f ca="1">IF(V153=1,"",IF(LOG入力!BH153&gt;0,0,IF(CG153="★",0,IF(R153=1,0,IF(N153=0,0,1)))))</f>
        <v/>
      </c>
      <c r="EH153" s="483" t="str">
        <f t="shared" ca="1" si="380"/>
        <v/>
      </c>
      <c r="EI153" s="483" t="str">
        <f t="shared" ca="1" si="381"/>
        <v/>
      </c>
      <c r="EJ153" s="483" t="str">
        <f t="shared" ca="1" si="382"/>
        <v/>
      </c>
      <c r="EL153" s="71">
        <f t="shared" ca="1" si="383"/>
        <v>0</v>
      </c>
      <c r="EM153" s="6">
        <f t="shared" ca="1" si="384"/>
        <v>0</v>
      </c>
      <c r="EN153" s="6" t="str">
        <f t="shared" ca="1" si="385"/>
        <v/>
      </c>
      <c r="EO153" s="6">
        <f ca="1">IF(LOG入力!BH153&gt;0,0,IF(EM153=0,0,(IF(COUNTIF($EN$19:EN153,EN153)=1,IF($FS$3="N",1,IF(EH153=1,1,0))))))</f>
        <v>0</v>
      </c>
      <c r="EP153" s="6" t="str">
        <f ca="1">IF(LOG入力!BH153&gt;0,"",IF(EO153=1,$X153,""))</f>
        <v/>
      </c>
      <c r="EQ153" s="6" t="str">
        <f ca="1">IF(LOG入力!BH153&gt;0,"",IF(EO153=1,$Y153,""))</f>
        <v/>
      </c>
      <c r="ER153" s="520" t="str">
        <f ca="1">IF(LOG入力!BH153&gt;0,"",IF(COUNTIF($EP$19:$EP153,EP153)=1,EP153,""))</f>
        <v/>
      </c>
      <c r="ES153" s="520">
        <f ca="1">IF(LOG入力!BH153&gt;0,0,IF((EL153=1),IF(($ER153=""),0,1),0))</f>
        <v>0</v>
      </c>
      <c r="ET153" s="520" t="str">
        <f ca="1">IF(LOG入力!BH153&gt;0,"",IF(COUNTIF($EQ$19:EQ153,EQ153)=1,EQ153,""))</f>
        <v/>
      </c>
      <c r="EU153" s="539">
        <f ca="1">IF(LOG入力!BH153&gt;0,0,IF((EL153=1),IF(($ET153=""),0,1),0))</f>
        <v>0</v>
      </c>
      <c r="EV153" s="71">
        <f t="shared" ca="1" si="386"/>
        <v>0</v>
      </c>
      <c r="EW153" s="6">
        <f t="shared" ca="1" si="387"/>
        <v>0</v>
      </c>
      <c r="EX153" s="6" t="str">
        <f t="shared" ca="1" si="388"/>
        <v/>
      </c>
      <c r="EY153" s="6">
        <f ca="1">IF(LOG入力!BH153&gt;0,0,IF(EW153=0,0,(IF(COUNTIF($EX$19:EX153,EX153)=1,IF($FS$3="N",1,IF(EH153=1,1,0))))))</f>
        <v>0</v>
      </c>
      <c r="EZ153" s="6" t="str">
        <f ca="1">IF(LOG入力!BH153&gt;0,"",IF(EY153=1,$X153,""))</f>
        <v/>
      </c>
      <c r="FA153" s="6" t="str">
        <f ca="1">IF(LOG入力!BH153&gt;0,"",IF(EY153=1,$Y153,""))</f>
        <v/>
      </c>
      <c r="FB153" s="6" t="str">
        <f ca="1">IF(LOG入力!BH153&gt;0,"",IF(COUNTIF($EZ$19:$EZ153,EZ153)=1,EZ153,""))</f>
        <v/>
      </c>
      <c r="FC153" s="6">
        <f ca="1">IF(LOG入力!BH153&gt;0,0,IF((EV153=1),IF(($FB153=""),0,1),0))</f>
        <v>0</v>
      </c>
      <c r="FD153" s="6" t="str">
        <f ca="1">IF(LOG入力!BH153&gt;0,"",IF(COUNTIF($FA$19:FA153,FA153)=1,FA153,""))</f>
        <v/>
      </c>
      <c r="FE153" s="72">
        <f ca="1">IF(LOG入力!BH153&gt;0,0,IF((EV153=1),IF(($FD153=""),0,1),0))</f>
        <v>0</v>
      </c>
      <c r="FF153" s="71">
        <f t="shared" ca="1" si="389"/>
        <v>0</v>
      </c>
      <c r="FG153" s="6">
        <f t="shared" ca="1" si="390"/>
        <v>0</v>
      </c>
      <c r="FH153" s="6" t="str">
        <f t="shared" ca="1" si="391"/>
        <v/>
      </c>
      <c r="FI153" s="6">
        <f ca="1">IF(LOG入力!BH153&gt;0,0,IF(FG153=0,0,(IF(COUNTIF($FH$19:FH153,FH153)=1,IF($FS$3="N",1,IF(EH153=1,1,0))))))</f>
        <v>0</v>
      </c>
      <c r="FJ153" s="6" t="str">
        <f ca="1">IF(LOG入力!BH153&gt;0,"",IF(FI153=1,$X153,""))</f>
        <v/>
      </c>
      <c r="FK153" s="6" t="str">
        <f ca="1">IF(LOG入力!BH153&gt;0,"",IF(FI153=1,$Y153,""))</f>
        <v/>
      </c>
      <c r="FL153" s="6" t="str">
        <f ca="1">IF(LOG入力!BH153&gt;0,"",IF(COUNTIF($FJ$19:$FJ153,FJ153)=1,FJ153,""))</f>
        <v/>
      </c>
      <c r="FM153" s="6">
        <f ca="1">IF(LOG入力!BH153&gt;0,0,IF((FF153=1),IF(($FL153=""),0,1),0))</f>
        <v>0</v>
      </c>
      <c r="FN153" s="6" t="str">
        <f ca="1">IF(LOG入力!BH153&gt;0,"",IF(COUNTIF($FK$19:FK153,FK153)=1,FK153,""))</f>
        <v/>
      </c>
      <c r="FO153" s="72">
        <f ca="1">IF(LOG入力!BH153&gt;0,0,IF((FF153=1),IF(($FN153=""),0,1),0))</f>
        <v>0</v>
      </c>
      <c r="FP153" s="71">
        <f t="shared" ca="1" si="392"/>
        <v>0</v>
      </c>
      <c r="FQ153" s="6">
        <f t="shared" ca="1" si="393"/>
        <v>0</v>
      </c>
      <c r="FR153" s="6" t="str">
        <f t="shared" ca="1" si="394"/>
        <v/>
      </c>
      <c r="FS153" s="6">
        <f ca="1">IF(LOG入力!BH153&gt;0,0,IF(FQ153=0,0,(IF(COUNTIF($FR$19:FR153,FR153)=1,IF($FS$3="N",1,IF(EH153=1,1,0))))))</f>
        <v>0</v>
      </c>
      <c r="FT153" s="6" t="str">
        <f ca="1">IF(LOG入力!BH153&gt;0,"",IF(FS153=1,$X153,""))</f>
        <v/>
      </c>
      <c r="FU153" s="6" t="str">
        <f ca="1">IF(LOG入力!BH153&gt;0,"",IF(FS153=1,$Y153,""))</f>
        <v/>
      </c>
      <c r="FV153" s="6" t="str">
        <f ca="1">IF(LOG入力!BH153&gt;0,"",IF(COUNTIF($FT$19:$FT153,FT153)=1,FT153,""))</f>
        <v/>
      </c>
      <c r="FW153" s="6">
        <f ca="1">IF(LOG入力!BH153&gt;0,0,IF((FP153=1),IF(($FV153=""),0,1),0))</f>
        <v>0</v>
      </c>
      <c r="FX153" s="6" t="str">
        <f ca="1">IF(LOG入力!BH153&gt;0,"",IF(COUNTIF($FU$19:FU153,FU153)=1,FU153,""))</f>
        <v/>
      </c>
      <c r="FY153" s="72">
        <f ca="1">IF(LOG入力!BH153&gt;0,0,IF((FP153=1),IF(($FX153=""),0,1),0))</f>
        <v>0</v>
      </c>
      <c r="FZ153" s="71">
        <f t="shared" ca="1" si="395"/>
        <v>0</v>
      </c>
      <c r="GA153" s="6">
        <f t="shared" ca="1" si="396"/>
        <v>0</v>
      </c>
      <c r="GB153" s="6" t="str">
        <f t="shared" ca="1" si="397"/>
        <v/>
      </c>
      <c r="GC153" s="6">
        <f ca="1">IF(LOG入力!BH153&gt;0,0,IF(GA153=0,0,(IF(COUNTIF($GB$19:GB153,GB153)=1,IF($FS$3="N",1,IF(EH153=1,1,0))))))</f>
        <v>0</v>
      </c>
      <c r="GD153" s="6" t="str">
        <f ca="1">IF(LOG入力!BH153&gt;0,"",IF(GC153=1,$X153,""))</f>
        <v/>
      </c>
      <c r="GE153" s="6" t="str">
        <f ca="1">IF(LOG入力!BH153&gt;0,"",IF(GC153=1,$Y153,""))</f>
        <v/>
      </c>
      <c r="GF153" s="6" t="str">
        <f ca="1">IF(LOG入力!BH153&gt;0,"",IF(COUNTIF($GD$19:$GD153,GD153)=1,GD153,""))</f>
        <v/>
      </c>
      <c r="GG153" s="6">
        <f ca="1">IF(LOG入力!BH153&gt;0,0,IF((FZ153=1),IF(($GF153=""),0,1),0))</f>
        <v>0</v>
      </c>
      <c r="GH153" s="6" t="str">
        <f ca="1">IF(LOG入力!BH153&gt;0,"",IF(COUNTIF($GE$19:GE153,GE153)=1,GE153,""))</f>
        <v/>
      </c>
      <c r="GI153" s="72">
        <f ca="1">IF(LOG入力!BH153&gt;0,0,IF((FZ153=1),IF(($GH153=""),0,1),0))</f>
        <v>0</v>
      </c>
      <c r="GK153" s="455" t="str">
        <f ca="1">IF(V153=1,"",IF(LEN(LOG入力!AS153)=0,"",LOG入力!AS153))</f>
        <v/>
      </c>
      <c r="GL153" s="378" t="str">
        <f t="shared" ca="1" si="398"/>
        <v/>
      </c>
      <c r="GM153" s="378" t="str">
        <f t="shared" ca="1" si="399"/>
        <v/>
      </c>
      <c r="GN153" s="74" t="str">
        <f t="shared" ca="1" si="400"/>
        <v/>
      </c>
      <c r="GO153" s="74" t="str">
        <f t="shared" ca="1" si="401"/>
        <v/>
      </c>
      <c r="GQ153" s="74" t="str">
        <f t="shared" ca="1" si="402"/>
        <v/>
      </c>
      <c r="GR153" s="74" t="str">
        <f t="shared" ca="1" si="403"/>
        <v/>
      </c>
      <c r="GS153" s="74" t="str">
        <f t="shared" ca="1" si="404"/>
        <v/>
      </c>
      <c r="GT153" s="74" t="str">
        <f t="shared" ca="1" si="405"/>
        <v/>
      </c>
      <c r="GU153" s="74" t="str">
        <f t="shared" ca="1" si="406"/>
        <v/>
      </c>
      <c r="GV153" s="74" t="str">
        <f t="shared" ca="1" si="407"/>
        <v/>
      </c>
      <c r="GX153" s="74" t="str">
        <f t="shared" ca="1" si="408"/>
        <v/>
      </c>
      <c r="GY153" s="74" t="str">
        <f t="shared" ca="1" si="409"/>
        <v/>
      </c>
      <c r="GZ153" s="74" t="str">
        <f ca="1">IF(V153=1,"",IF(LOG入力!BH153&gt;0,0,IF(GY153=0,0,IF((VALUE((TYPE(VALUE(J153)))))=16,0,IF(VALUE(J153)&lt;60,1,IF(VALUE(J153)&lt;100,0,IF(VALUE(J153)&lt;600,2,0)))))))</f>
        <v/>
      </c>
      <c r="HA153" s="74" t="str">
        <f t="shared" ca="1" si="410"/>
        <v/>
      </c>
      <c r="HB153" s="74" t="str">
        <f ca="1">IF(V153=1,"",IF(LOG入力!BH153&gt;0,0,IF(HA153=0,0,IF((VALUE((TYPE(VALUE(L153)))))=16,0,IF(VALUE(L153)&lt;60,1,IF(VALUE(L153)&lt;100,0,IF(VALUE(L153)&lt;600,2,0)))))))</f>
        <v/>
      </c>
      <c r="HD153" s="74" t="str">
        <f t="shared" ca="1" si="411"/>
        <v/>
      </c>
      <c r="HF153" s="74" t="str">
        <f t="shared" ca="1" si="412"/>
        <v/>
      </c>
      <c r="HG153" s="74" t="str">
        <f t="shared" ca="1" si="413"/>
        <v/>
      </c>
      <c r="HH153" s="74" t="str">
        <f t="shared" ca="1" si="414"/>
        <v/>
      </c>
      <c r="HI153" s="74" t="str">
        <f t="shared" ca="1" si="415"/>
        <v/>
      </c>
      <c r="HJ153" s="74" t="str">
        <f t="shared" ca="1" si="416"/>
        <v/>
      </c>
      <c r="HK153" s="74" t="str">
        <f t="shared" ca="1" si="417"/>
        <v/>
      </c>
      <c r="HL153" s="74" t="str">
        <f t="shared" ca="1" si="418"/>
        <v/>
      </c>
      <c r="HM153" s="74" t="str">
        <f t="shared" ca="1" si="419"/>
        <v/>
      </c>
      <c r="HN153" s="74" t="str">
        <f t="shared" ca="1" si="420"/>
        <v/>
      </c>
      <c r="HO153" s="529" t="str">
        <f t="shared" ca="1" si="421"/>
        <v/>
      </c>
      <c r="HP153" s="74" t="str">
        <f t="shared" ca="1" si="422"/>
        <v/>
      </c>
      <c r="HQ153" s="74" t="str">
        <f t="shared" ca="1" si="423"/>
        <v/>
      </c>
      <c r="HR153" s="74" t="str">
        <f t="shared" ca="1" si="424"/>
        <v/>
      </c>
      <c r="HS153" s="74" t="str">
        <f t="shared" ca="1" si="425"/>
        <v/>
      </c>
      <c r="HT153" s="74" t="str">
        <f ca="1">IF(V153=1,"",IF(LOG入力!BH153&gt;0,0,IF(DV153=1,0,IF(N153="0",0,IF(SUM(HD153:HS153)&gt;0,1,0)))))</f>
        <v/>
      </c>
    </row>
    <row r="154" spans="1:228" x14ac:dyDescent="0.15">
      <c r="A154" s="5"/>
      <c r="B154" s="532" t="str">
        <f t="shared" ca="1" si="284"/>
        <v/>
      </c>
      <c r="C154" s="534" t="str">
        <f ca="1">LOG入力!AP154</f>
        <v/>
      </c>
      <c r="D154" s="534" t="str">
        <f ca="1">LOG入力!AQ154</f>
        <v/>
      </c>
      <c r="E154" s="534" t="str">
        <f ca="1">LOG入力!AR154</f>
        <v/>
      </c>
      <c r="F154" s="535" t="str">
        <f t="shared" ca="1" si="285"/>
        <v/>
      </c>
      <c r="G154" s="585" t="str">
        <f ca="1">LOG入力!AT154</f>
        <v/>
      </c>
      <c r="H154" s="542" t="str">
        <f ca="1">LOG入力!AU154</f>
        <v/>
      </c>
      <c r="I154" s="542" t="str">
        <f ca="1">LOG入力!AV154</f>
        <v/>
      </c>
      <c r="J154" s="577" t="str">
        <f ca="1">LOG入力!AW154</f>
        <v/>
      </c>
      <c r="K154" s="578" t="str">
        <f ca="1">LOG入力!BJ154</f>
        <v/>
      </c>
      <c r="L154" s="577" t="str">
        <f ca="1">LOG入力!AY154</f>
        <v/>
      </c>
      <c r="M154" s="545" t="str">
        <f ca="1">LOG入力!BK154</f>
        <v/>
      </c>
      <c r="N154" s="512" t="str">
        <f ca="1">IF(V154=1,"",IF(LOG入力!AJ154=1,"1",LOG入力!BA154))</f>
        <v/>
      </c>
      <c r="O154" s="538" t="str">
        <f ca="1">IF(V154=1,"",IF(LEN(LOG入力!O154)=0,"",LOG入力!O154))</f>
        <v/>
      </c>
      <c r="P154" s="291" t="str">
        <f ca="1">IF(V154=1,"",IF($AA$4=1,"",IF(LOG入力!BG154=1,"",CONCATENATE($ER154,$FB154,$FL154,$FV154,$GF154))))</f>
        <v/>
      </c>
      <c r="Q154" s="291" t="str">
        <f ca="1">IF(V154=1,"",IF($AA$4=1,"",IF(LOG入力!BG154=1,"",CONCATENATE($ET154,$FD154,$FN154,$FX154,$GH154))))</f>
        <v/>
      </c>
      <c r="R154" s="573" t="str">
        <f ca="1">IF(V154=1,"",IF($AA$4=1,"",IF(LOG入力!BH154&gt;0,0,AA154)))</f>
        <v/>
      </c>
      <c r="S154" s="293" t="str">
        <f t="shared" ca="1" si="286"/>
        <v/>
      </c>
      <c r="T154" s="681"/>
      <c r="U154" s="38"/>
      <c r="V154" s="196">
        <f ca="1">LOG入力!AN154</f>
        <v>1</v>
      </c>
      <c r="W154" s="38"/>
      <c r="X154" s="516" t="str">
        <f t="shared" ca="1" si="287"/>
        <v/>
      </c>
      <c r="Y154" s="515" t="str">
        <f t="shared" ca="1" si="288"/>
        <v/>
      </c>
      <c r="Z154" s="518" t="str">
        <f t="shared" ca="1" si="289"/>
        <v/>
      </c>
      <c r="AA154" s="574" t="str">
        <f t="shared" ca="1" si="290"/>
        <v/>
      </c>
      <c r="AC154" s="6" t="str">
        <f t="shared" ca="1" si="291"/>
        <v/>
      </c>
      <c r="AD154" s="6" t="str">
        <f t="shared" ca="1" si="292"/>
        <v/>
      </c>
      <c r="AE154" s="6" t="str">
        <f t="shared" ca="1" si="293"/>
        <v/>
      </c>
      <c r="AF154" s="6" t="str">
        <f t="shared" ca="1" si="294"/>
        <v/>
      </c>
      <c r="AG154" s="6" t="str">
        <f t="shared" ca="1" si="295"/>
        <v/>
      </c>
      <c r="AH154" s="6" t="str">
        <f t="shared" ca="1" si="296"/>
        <v/>
      </c>
      <c r="AI154" s="6" t="str">
        <f t="shared" ca="1" si="297"/>
        <v/>
      </c>
      <c r="AJ154" s="6" t="str">
        <f t="shared" ca="1" si="298"/>
        <v/>
      </c>
      <c r="AK154" s="6" t="str">
        <f t="shared" ca="1" si="299"/>
        <v/>
      </c>
      <c r="AL154" s="6" t="str">
        <f t="shared" ca="1" si="300"/>
        <v/>
      </c>
      <c r="AM154" s="6" t="str">
        <f t="shared" ca="1" si="301"/>
        <v/>
      </c>
      <c r="AN154" s="6" t="str">
        <f t="shared" ca="1" si="302"/>
        <v/>
      </c>
      <c r="AO154" s="6" t="str">
        <f t="shared" ca="1" si="303"/>
        <v/>
      </c>
      <c r="AP154" s="6" t="str">
        <f t="shared" ca="1" si="304"/>
        <v/>
      </c>
      <c r="AQ154" s="6" t="str">
        <f t="shared" ca="1" si="305"/>
        <v/>
      </c>
      <c r="AR154" s="6" t="str">
        <f t="shared" ca="1" si="306"/>
        <v/>
      </c>
      <c r="AS154" s="6" t="str">
        <f t="shared" ca="1" si="307"/>
        <v/>
      </c>
      <c r="AT154" s="6" t="str">
        <f t="shared" ca="1" si="308"/>
        <v/>
      </c>
      <c r="AU154" s="6" t="str">
        <f t="shared" ca="1" si="309"/>
        <v/>
      </c>
      <c r="AV154" s="6" t="str">
        <f t="shared" ca="1" si="310"/>
        <v/>
      </c>
      <c r="AW154" s="6" t="str">
        <f t="shared" ca="1" si="311"/>
        <v/>
      </c>
      <c r="AY154" s="6" t="str">
        <f t="shared" ca="1" si="312"/>
        <v/>
      </c>
      <c r="AZ154" s="6" t="str">
        <f t="shared" ca="1" si="313"/>
        <v/>
      </c>
      <c r="BA154" s="6" t="str">
        <f t="shared" ca="1" si="314"/>
        <v/>
      </c>
      <c r="BB154" s="6" t="str">
        <f t="shared" ca="1" si="315"/>
        <v/>
      </c>
      <c r="BC154" s="6" t="str">
        <f t="shared" ca="1" si="316"/>
        <v/>
      </c>
      <c r="BD154" s="6" t="str">
        <f t="shared" ca="1" si="317"/>
        <v/>
      </c>
      <c r="BE154" s="6" t="str">
        <f t="shared" ca="1" si="318"/>
        <v/>
      </c>
      <c r="BF154" s="6" t="str">
        <f t="shared" ca="1" si="319"/>
        <v/>
      </c>
      <c r="BG154" s="6" t="str">
        <f t="shared" ca="1" si="320"/>
        <v/>
      </c>
      <c r="BH154" s="6" t="str">
        <f t="shared" ca="1" si="321"/>
        <v/>
      </c>
      <c r="BI154" s="6" t="str">
        <f t="shared" ca="1" si="322"/>
        <v/>
      </c>
      <c r="BJ154" s="6" t="str">
        <f t="shared" ca="1" si="323"/>
        <v/>
      </c>
      <c r="BK154" s="6" t="str">
        <f t="shared" ca="1" si="324"/>
        <v/>
      </c>
      <c r="BL154" s="6" t="str">
        <f t="shared" ca="1" si="325"/>
        <v/>
      </c>
      <c r="BM154" s="6" t="str">
        <f t="shared" ca="1" si="326"/>
        <v/>
      </c>
      <c r="BN154" s="6" t="str">
        <f t="shared" ca="1" si="327"/>
        <v/>
      </c>
      <c r="BO154" s="6" t="str">
        <f t="shared" ca="1" si="328"/>
        <v/>
      </c>
      <c r="BP154" s="6" t="str">
        <f t="shared" ca="1" si="329"/>
        <v/>
      </c>
      <c r="BQ154" s="6" t="str">
        <f t="shared" ca="1" si="330"/>
        <v/>
      </c>
      <c r="BR154" s="6" t="str">
        <f t="shared" ca="1" si="331"/>
        <v/>
      </c>
      <c r="BS154" s="6" t="str">
        <f t="shared" ca="1" si="332"/>
        <v/>
      </c>
      <c r="BU154" s="6" t="str">
        <f t="shared" ca="1" si="333"/>
        <v/>
      </c>
      <c r="BW154" s="515" t="str">
        <f t="shared" ca="1" si="334"/>
        <v/>
      </c>
      <c r="BX154" s="515">
        <f t="shared" ca="1" si="335"/>
        <v>0</v>
      </c>
      <c r="BY154" s="515" t="str">
        <f t="shared" ca="1" si="336"/>
        <v/>
      </c>
      <c r="CA154" s="6">
        <f t="shared" ca="1" si="337"/>
        <v>1</v>
      </c>
      <c r="CC154" s="523" t="str">
        <f t="shared" ca="1" si="338"/>
        <v/>
      </c>
      <c r="CE154" s="6" t="str">
        <f t="shared" ca="1" si="339"/>
        <v/>
      </c>
      <c r="CG154" s="524" t="str">
        <f ca="1">IF(V154=1,"",IF($AA$4=1,"",IF(LOG入力!BH154&gt;0,"",IF(N154=0,"",IF(HT154=0,"","★")))))</f>
        <v/>
      </c>
      <c r="CI154" s="74" t="str">
        <f t="shared" ca="1" si="340"/>
        <v/>
      </c>
      <c r="CK154" s="525" t="str">
        <f ca="1">IF(V154=1,"",IF(LOG入力!BH154&gt;0,1,0))</f>
        <v/>
      </c>
      <c r="CL154" s="74" t="str">
        <f t="shared" ca="1" si="341"/>
        <v/>
      </c>
      <c r="CN154" s="74" t="str">
        <f t="shared" ca="1" si="342"/>
        <v/>
      </c>
      <c r="CO154" s="74" t="str">
        <f t="shared" ca="1" si="343"/>
        <v/>
      </c>
      <c r="CQ154" s="74" t="str">
        <f t="shared" ca="1" si="344"/>
        <v/>
      </c>
      <c r="CR154" s="74" t="str">
        <f t="shared" ca="1" si="345"/>
        <v/>
      </c>
      <c r="CS154" s="74" t="str">
        <f t="shared" ca="1" si="346"/>
        <v/>
      </c>
      <c r="CT154" s="74" t="str">
        <f t="shared" ca="1" si="347"/>
        <v/>
      </c>
      <c r="CU154" s="74" t="str">
        <f t="shared" ca="1" si="348"/>
        <v/>
      </c>
      <c r="CV154" s="74" t="str">
        <f t="shared" ca="1" si="349"/>
        <v/>
      </c>
      <c r="CW154" s="74" t="str">
        <f t="shared" ca="1" si="350"/>
        <v/>
      </c>
      <c r="CX154" s="74" t="str">
        <f t="shared" ca="1" si="351"/>
        <v/>
      </c>
      <c r="CY154" s="74" t="str">
        <f t="shared" ca="1" si="352"/>
        <v/>
      </c>
      <c r="CZ154" s="74" t="str">
        <f t="shared" ca="1" si="353"/>
        <v/>
      </c>
      <c r="DA154" s="74" t="str">
        <f t="shared" ca="1" si="354"/>
        <v/>
      </c>
      <c r="DB154" s="74" t="str">
        <f t="shared" ca="1" si="355"/>
        <v/>
      </c>
      <c r="DD154" s="74" t="str">
        <f t="shared" ca="1" si="356"/>
        <v/>
      </c>
      <c r="DE154" s="74" t="str">
        <f t="shared" ca="1" si="357"/>
        <v/>
      </c>
      <c r="DF154" s="74" t="str">
        <f t="shared" ca="1" si="358"/>
        <v/>
      </c>
      <c r="DG154" s="74" t="str">
        <f t="shared" ca="1" si="359"/>
        <v/>
      </c>
      <c r="DH154" s="74" t="str">
        <f t="shared" ca="1" si="360"/>
        <v/>
      </c>
      <c r="DI154" s="74" t="str">
        <f t="shared" ca="1" si="361"/>
        <v/>
      </c>
      <c r="DJ154" s="74" t="str">
        <f t="shared" ca="1" si="362"/>
        <v/>
      </c>
      <c r="DK154" s="74" t="str">
        <f t="shared" ca="1" si="363"/>
        <v/>
      </c>
      <c r="DL154" s="74" t="str">
        <f t="shared" ca="1" si="364"/>
        <v/>
      </c>
      <c r="DM154" s="74" t="str">
        <f t="shared" ca="1" si="365"/>
        <v/>
      </c>
      <c r="DN154" s="74" t="str">
        <f t="shared" ca="1" si="366"/>
        <v/>
      </c>
      <c r="DO154" s="74" t="str">
        <f t="shared" ca="1" si="367"/>
        <v/>
      </c>
      <c r="DQ154" s="74" t="str">
        <f t="shared" ca="1" si="368"/>
        <v/>
      </c>
      <c r="DS154" s="74" t="str">
        <f t="shared" ca="1" si="369"/>
        <v/>
      </c>
      <c r="DT154" s="74" t="str">
        <f t="shared" ca="1" si="370"/>
        <v/>
      </c>
      <c r="DV154" s="525" t="str">
        <f t="shared" ca="1" si="371"/>
        <v/>
      </c>
      <c r="DW154" s="74" t="str">
        <f t="shared" ca="1" si="372"/>
        <v/>
      </c>
      <c r="DX154" s="485" t="str">
        <f t="shared" ca="1" si="373"/>
        <v/>
      </c>
      <c r="DY154" s="74" t="str">
        <f t="shared" ca="1" si="374"/>
        <v/>
      </c>
      <c r="DZ154" s="74" t="str">
        <f t="shared" ca="1" si="375"/>
        <v/>
      </c>
      <c r="EA154" s="74" t="str">
        <f t="shared" ca="1" si="376"/>
        <v/>
      </c>
      <c r="EC154" s="74" t="str">
        <f t="shared" ca="1" si="377"/>
        <v/>
      </c>
      <c r="ED154" s="74" t="str">
        <f t="shared" ca="1" si="378"/>
        <v/>
      </c>
      <c r="EE154" s="74" t="str">
        <f t="shared" ca="1" si="379"/>
        <v/>
      </c>
      <c r="EG154" s="479" t="str">
        <f ca="1">IF(V154=1,"",IF(LOG入力!BH154&gt;0,0,IF(CG154="★",0,IF(R154=1,0,IF(N154=0,0,1)))))</f>
        <v/>
      </c>
      <c r="EH154" s="483" t="str">
        <f t="shared" ca="1" si="380"/>
        <v/>
      </c>
      <c r="EI154" s="483" t="str">
        <f t="shared" ca="1" si="381"/>
        <v/>
      </c>
      <c r="EJ154" s="483" t="str">
        <f t="shared" ca="1" si="382"/>
        <v/>
      </c>
      <c r="EL154" s="71">
        <f t="shared" ca="1" si="383"/>
        <v>0</v>
      </c>
      <c r="EM154" s="6">
        <f t="shared" ca="1" si="384"/>
        <v>0</v>
      </c>
      <c r="EN154" s="6" t="str">
        <f t="shared" ca="1" si="385"/>
        <v/>
      </c>
      <c r="EO154" s="6">
        <f ca="1">IF(LOG入力!BH154&gt;0,0,IF(EM154=0,0,(IF(COUNTIF($EN$19:EN154,EN154)=1,IF($FS$3="N",1,IF(EH154=1,1,0))))))</f>
        <v>0</v>
      </c>
      <c r="EP154" s="6" t="str">
        <f ca="1">IF(LOG入力!BH154&gt;0,"",IF(EO154=1,$X154,""))</f>
        <v/>
      </c>
      <c r="EQ154" s="6" t="str">
        <f ca="1">IF(LOG入力!BH154&gt;0,"",IF(EO154=1,$Y154,""))</f>
        <v/>
      </c>
      <c r="ER154" s="520" t="str">
        <f ca="1">IF(LOG入力!BH154&gt;0,"",IF(COUNTIF($EP$19:$EP154,EP154)=1,EP154,""))</f>
        <v/>
      </c>
      <c r="ES154" s="520">
        <f ca="1">IF(LOG入力!BH154&gt;0,0,IF((EL154=1),IF(($ER154=""),0,1),0))</f>
        <v>0</v>
      </c>
      <c r="ET154" s="520" t="str">
        <f ca="1">IF(LOG入力!BH154&gt;0,"",IF(COUNTIF($EQ$19:EQ154,EQ154)=1,EQ154,""))</f>
        <v/>
      </c>
      <c r="EU154" s="539">
        <f ca="1">IF(LOG入力!BH154&gt;0,0,IF((EL154=1),IF(($ET154=""),0,1),0))</f>
        <v>0</v>
      </c>
      <c r="EV154" s="71">
        <f t="shared" ca="1" si="386"/>
        <v>0</v>
      </c>
      <c r="EW154" s="6">
        <f t="shared" ca="1" si="387"/>
        <v>0</v>
      </c>
      <c r="EX154" s="6" t="str">
        <f t="shared" ca="1" si="388"/>
        <v/>
      </c>
      <c r="EY154" s="6">
        <f ca="1">IF(LOG入力!BH154&gt;0,0,IF(EW154=0,0,(IF(COUNTIF($EX$19:EX154,EX154)=1,IF($FS$3="N",1,IF(EH154=1,1,0))))))</f>
        <v>0</v>
      </c>
      <c r="EZ154" s="6" t="str">
        <f ca="1">IF(LOG入力!BH154&gt;0,"",IF(EY154=1,$X154,""))</f>
        <v/>
      </c>
      <c r="FA154" s="6" t="str">
        <f ca="1">IF(LOG入力!BH154&gt;0,"",IF(EY154=1,$Y154,""))</f>
        <v/>
      </c>
      <c r="FB154" s="6" t="str">
        <f ca="1">IF(LOG入力!BH154&gt;0,"",IF(COUNTIF($EZ$19:$EZ154,EZ154)=1,EZ154,""))</f>
        <v/>
      </c>
      <c r="FC154" s="6">
        <f ca="1">IF(LOG入力!BH154&gt;0,0,IF((EV154=1),IF(($FB154=""),0,1),0))</f>
        <v>0</v>
      </c>
      <c r="FD154" s="6" t="str">
        <f ca="1">IF(LOG入力!BH154&gt;0,"",IF(COUNTIF($FA$19:FA154,FA154)=1,FA154,""))</f>
        <v/>
      </c>
      <c r="FE154" s="72">
        <f ca="1">IF(LOG入力!BH154&gt;0,0,IF((EV154=1),IF(($FD154=""),0,1),0))</f>
        <v>0</v>
      </c>
      <c r="FF154" s="71">
        <f t="shared" ca="1" si="389"/>
        <v>0</v>
      </c>
      <c r="FG154" s="6">
        <f t="shared" ca="1" si="390"/>
        <v>0</v>
      </c>
      <c r="FH154" s="6" t="str">
        <f t="shared" ca="1" si="391"/>
        <v/>
      </c>
      <c r="FI154" s="6">
        <f ca="1">IF(LOG入力!BH154&gt;0,0,IF(FG154=0,0,(IF(COUNTIF($FH$19:FH154,FH154)=1,IF($FS$3="N",1,IF(EH154=1,1,0))))))</f>
        <v>0</v>
      </c>
      <c r="FJ154" s="6" t="str">
        <f ca="1">IF(LOG入力!BH154&gt;0,"",IF(FI154=1,$X154,""))</f>
        <v/>
      </c>
      <c r="FK154" s="6" t="str">
        <f ca="1">IF(LOG入力!BH154&gt;0,"",IF(FI154=1,$Y154,""))</f>
        <v/>
      </c>
      <c r="FL154" s="6" t="str">
        <f ca="1">IF(LOG入力!BH154&gt;0,"",IF(COUNTIF($FJ$19:$FJ154,FJ154)=1,FJ154,""))</f>
        <v/>
      </c>
      <c r="FM154" s="6">
        <f ca="1">IF(LOG入力!BH154&gt;0,0,IF((FF154=1),IF(($FL154=""),0,1),0))</f>
        <v>0</v>
      </c>
      <c r="FN154" s="6" t="str">
        <f ca="1">IF(LOG入力!BH154&gt;0,"",IF(COUNTIF($FK$19:FK154,FK154)=1,FK154,""))</f>
        <v/>
      </c>
      <c r="FO154" s="72">
        <f ca="1">IF(LOG入力!BH154&gt;0,0,IF((FF154=1),IF(($FN154=""),0,1),0))</f>
        <v>0</v>
      </c>
      <c r="FP154" s="71">
        <f t="shared" ca="1" si="392"/>
        <v>0</v>
      </c>
      <c r="FQ154" s="6">
        <f t="shared" ca="1" si="393"/>
        <v>0</v>
      </c>
      <c r="FR154" s="6" t="str">
        <f t="shared" ca="1" si="394"/>
        <v/>
      </c>
      <c r="FS154" s="6">
        <f ca="1">IF(LOG入力!BH154&gt;0,0,IF(FQ154=0,0,(IF(COUNTIF($FR$19:FR154,FR154)=1,IF($FS$3="N",1,IF(EH154=1,1,0))))))</f>
        <v>0</v>
      </c>
      <c r="FT154" s="6" t="str">
        <f ca="1">IF(LOG入力!BH154&gt;0,"",IF(FS154=1,$X154,""))</f>
        <v/>
      </c>
      <c r="FU154" s="6" t="str">
        <f ca="1">IF(LOG入力!BH154&gt;0,"",IF(FS154=1,$Y154,""))</f>
        <v/>
      </c>
      <c r="FV154" s="6" t="str">
        <f ca="1">IF(LOG入力!BH154&gt;0,"",IF(COUNTIF($FT$19:$FT154,FT154)=1,FT154,""))</f>
        <v/>
      </c>
      <c r="FW154" s="6">
        <f ca="1">IF(LOG入力!BH154&gt;0,0,IF((FP154=1),IF(($FV154=""),0,1),0))</f>
        <v>0</v>
      </c>
      <c r="FX154" s="6" t="str">
        <f ca="1">IF(LOG入力!BH154&gt;0,"",IF(COUNTIF($FU$19:FU154,FU154)=1,FU154,""))</f>
        <v/>
      </c>
      <c r="FY154" s="72">
        <f ca="1">IF(LOG入力!BH154&gt;0,0,IF((FP154=1),IF(($FX154=""),0,1),0))</f>
        <v>0</v>
      </c>
      <c r="FZ154" s="71">
        <f t="shared" ca="1" si="395"/>
        <v>0</v>
      </c>
      <c r="GA154" s="6">
        <f t="shared" ca="1" si="396"/>
        <v>0</v>
      </c>
      <c r="GB154" s="6" t="str">
        <f t="shared" ca="1" si="397"/>
        <v/>
      </c>
      <c r="GC154" s="6">
        <f ca="1">IF(LOG入力!BH154&gt;0,0,IF(GA154=0,0,(IF(COUNTIF($GB$19:GB154,GB154)=1,IF($FS$3="N",1,IF(EH154=1,1,0))))))</f>
        <v>0</v>
      </c>
      <c r="GD154" s="6" t="str">
        <f ca="1">IF(LOG入力!BH154&gt;0,"",IF(GC154=1,$X154,""))</f>
        <v/>
      </c>
      <c r="GE154" s="6" t="str">
        <f ca="1">IF(LOG入力!BH154&gt;0,"",IF(GC154=1,$Y154,""))</f>
        <v/>
      </c>
      <c r="GF154" s="6" t="str">
        <f ca="1">IF(LOG入力!BH154&gt;0,"",IF(COUNTIF($GD$19:$GD154,GD154)=1,GD154,""))</f>
        <v/>
      </c>
      <c r="GG154" s="6">
        <f ca="1">IF(LOG入力!BH154&gt;0,0,IF((FZ154=1),IF(($GF154=""),0,1),0))</f>
        <v>0</v>
      </c>
      <c r="GH154" s="6" t="str">
        <f ca="1">IF(LOG入力!BH154&gt;0,"",IF(COUNTIF($GE$19:GE154,GE154)=1,GE154,""))</f>
        <v/>
      </c>
      <c r="GI154" s="72">
        <f ca="1">IF(LOG入力!BH154&gt;0,0,IF((FZ154=1),IF(($GH154=""),0,1),0))</f>
        <v>0</v>
      </c>
      <c r="GK154" s="455" t="str">
        <f ca="1">IF(V154=1,"",IF(LEN(LOG入力!AS154)=0,"",LOG入力!AS154))</f>
        <v/>
      </c>
      <c r="GL154" s="378" t="str">
        <f t="shared" ca="1" si="398"/>
        <v/>
      </c>
      <c r="GM154" s="378" t="str">
        <f t="shared" ca="1" si="399"/>
        <v/>
      </c>
      <c r="GN154" s="74" t="str">
        <f t="shared" ca="1" si="400"/>
        <v/>
      </c>
      <c r="GO154" s="74" t="str">
        <f t="shared" ca="1" si="401"/>
        <v/>
      </c>
      <c r="GQ154" s="74" t="str">
        <f t="shared" ca="1" si="402"/>
        <v/>
      </c>
      <c r="GR154" s="74" t="str">
        <f t="shared" ca="1" si="403"/>
        <v/>
      </c>
      <c r="GS154" s="74" t="str">
        <f t="shared" ca="1" si="404"/>
        <v/>
      </c>
      <c r="GT154" s="74" t="str">
        <f t="shared" ca="1" si="405"/>
        <v/>
      </c>
      <c r="GU154" s="74" t="str">
        <f t="shared" ca="1" si="406"/>
        <v/>
      </c>
      <c r="GV154" s="74" t="str">
        <f t="shared" ca="1" si="407"/>
        <v/>
      </c>
      <c r="GX154" s="74" t="str">
        <f t="shared" ca="1" si="408"/>
        <v/>
      </c>
      <c r="GY154" s="74" t="str">
        <f t="shared" ca="1" si="409"/>
        <v/>
      </c>
      <c r="GZ154" s="74" t="str">
        <f ca="1">IF(V154=1,"",IF(LOG入力!BH154&gt;0,0,IF(GY154=0,0,IF((VALUE((TYPE(VALUE(J154)))))=16,0,IF(VALUE(J154)&lt;60,1,IF(VALUE(J154)&lt;100,0,IF(VALUE(J154)&lt;600,2,0)))))))</f>
        <v/>
      </c>
      <c r="HA154" s="74" t="str">
        <f t="shared" ca="1" si="410"/>
        <v/>
      </c>
      <c r="HB154" s="74" t="str">
        <f ca="1">IF(V154=1,"",IF(LOG入力!BH154&gt;0,0,IF(HA154=0,0,IF((VALUE((TYPE(VALUE(L154)))))=16,0,IF(VALUE(L154)&lt;60,1,IF(VALUE(L154)&lt;100,0,IF(VALUE(L154)&lt;600,2,0)))))))</f>
        <v/>
      </c>
      <c r="HD154" s="74" t="str">
        <f t="shared" ca="1" si="411"/>
        <v/>
      </c>
      <c r="HF154" s="74" t="str">
        <f t="shared" ca="1" si="412"/>
        <v/>
      </c>
      <c r="HG154" s="74" t="str">
        <f t="shared" ca="1" si="413"/>
        <v/>
      </c>
      <c r="HH154" s="74" t="str">
        <f t="shared" ca="1" si="414"/>
        <v/>
      </c>
      <c r="HI154" s="74" t="str">
        <f t="shared" ca="1" si="415"/>
        <v/>
      </c>
      <c r="HJ154" s="74" t="str">
        <f t="shared" ca="1" si="416"/>
        <v/>
      </c>
      <c r="HK154" s="74" t="str">
        <f t="shared" ca="1" si="417"/>
        <v/>
      </c>
      <c r="HL154" s="74" t="str">
        <f t="shared" ca="1" si="418"/>
        <v/>
      </c>
      <c r="HM154" s="74" t="str">
        <f t="shared" ca="1" si="419"/>
        <v/>
      </c>
      <c r="HN154" s="74" t="str">
        <f t="shared" ca="1" si="420"/>
        <v/>
      </c>
      <c r="HO154" s="529" t="str">
        <f t="shared" ca="1" si="421"/>
        <v/>
      </c>
      <c r="HP154" s="74" t="str">
        <f t="shared" ca="1" si="422"/>
        <v/>
      </c>
      <c r="HQ154" s="74" t="str">
        <f t="shared" ca="1" si="423"/>
        <v/>
      </c>
      <c r="HR154" s="74" t="str">
        <f t="shared" ca="1" si="424"/>
        <v/>
      </c>
      <c r="HS154" s="74" t="str">
        <f t="shared" ca="1" si="425"/>
        <v/>
      </c>
      <c r="HT154" s="74" t="str">
        <f ca="1">IF(V154=1,"",IF(LOG入力!BH154&gt;0,0,IF(DV154=1,0,IF(N154="0",0,IF(SUM(HD154:HS154)&gt;0,1,0)))))</f>
        <v/>
      </c>
    </row>
    <row r="155" spans="1:228" x14ac:dyDescent="0.15">
      <c r="A155" s="5"/>
      <c r="B155" s="532" t="str">
        <f t="shared" ca="1" si="284"/>
        <v/>
      </c>
      <c r="C155" s="534" t="str">
        <f ca="1">LOG入力!AP155</f>
        <v/>
      </c>
      <c r="D155" s="534" t="str">
        <f ca="1">LOG入力!AQ155</f>
        <v/>
      </c>
      <c r="E155" s="534" t="str">
        <f ca="1">LOG入力!AR155</f>
        <v/>
      </c>
      <c r="F155" s="535" t="str">
        <f t="shared" ca="1" si="285"/>
        <v/>
      </c>
      <c r="G155" s="585" t="str">
        <f ca="1">LOG入力!AT155</f>
        <v/>
      </c>
      <c r="H155" s="542" t="str">
        <f ca="1">LOG入力!AU155</f>
        <v/>
      </c>
      <c r="I155" s="542" t="str">
        <f ca="1">LOG入力!AV155</f>
        <v/>
      </c>
      <c r="J155" s="577" t="str">
        <f ca="1">LOG入力!AW155</f>
        <v/>
      </c>
      <c r="K155" s="578" t="str">
        <f ca="1">LOG入力!BJ155</f>
        <v/>
      </c>
      <c r="L155" s="577" t="str">
        <f ca="1">LOG入力!AY155</f>
        <v/>
      </c>
      <c r="M155" s="545" t="str">
        <f ca="1">LOG入力!BK155</f>
        <v/>
      </c>
      <c r="N155" s="512" t="str">
        <f ca="1">IF(V155=1,"",IF(LOG入力!AJ155=1,"1",LOG入力!BA155))</f>
        <v/>
      </c>
      <c r="O155" s="538" t="str">
        <f ca="1">IF(V155=1,"",IF(LEN(LOG入力!O155)=0,"",LOG入力!O155))</f>
        <v/>
      </c>
      <c r="P155" s="291" t="str">
        <f ca="1">IF(V155=1,"",IF($AA$4=1,"",IF(LOG入力!BG155=1,"",CONCATENATE($ER155,$FB155,$FL155,$FV155,$GF155))))</f>
        <v/>
      </c>
      <c r="Q155" s="291" t="str">
        <f ca="1">IF(V155=1,"",IF($AA$4=1,"",IF(LOG入力!BG155=1,"",CONCATENATE($ET155,$FD155,$FN155,$FX155,$GH155))))</f>
        <v/>
      </c>
      <c r="R155" s="573" t="str">
        <f ca="1">IF(V155=1,"",IF($AA$4=1,"",IF(LOG入力!BH155&gt;0,0,AA155)))</f>
        <v/>
      </c>
      <c r="S155" s="293" t="str">
        <f t="shared" ca="1" si="286"/>
        <v/>
      </c>
      <c r="T155" s="681"/>
      <c r="U155" s="38"/>
      <c r="V155" s="196">
        <f ca="1">LOG入力!AN155</f>
        <v>1</v>
      </c>
      <c r="W155" s="38"/>
      <c r="X155" s="516" t="str">
        <f t="shared" ca="1" si="287"/>
        <v/>
      </c>
      <c r="Y155" s="515" t="str">
        <f t="shared" ca="1" si="288"/>
        <v/>
      </c>
      <c r="Z155" s="518" t="str">
        <f t="shared" ca="1" si="289"/>
        <v/>
      </c>
      <c r="AA155" s="574" t="str">
        <f t="shared" ca="1" si="290"/>
        <v/>
      </c>
      <c r="AC155" s="6" t="str">
        <f t="shared" ca="1" si="291"/>
        <v/>
      </c>
      <c r="AD155" s="6" t="str">
        <f t="shared" ca="1" si="292"/>
        <v/>
      </c>
      <c r="AE155" s="6" t="str">
        <f t="shared" ca="1" si="293"/>
        <v/>
      </c>
      <c r="AF155" s="6" t="str">
        <f t="shared" ca="1" si="294"/>
        <v/>
      </c>
      <c r="AG155" s="6" t="str">
        <f t="shared" ca="1" si="295"/>
        <v/>
      </c>
      <c r="AH155" s="6" t="str">
        <f t="shared" ca="1" si="296"/>
        <v/>
      </c>
      <c r="AI155" s="6" t="str">
        <f t="shared" ca="1" si="297"/>
        <v/>
      </c>
      <c r="AJ155" s="6" t="str">
        <f t="shared" ca="1" si="298"/>
        <v/>
      </c>
      <c r="AK155" s="6" t="str">
        <f t="shared" ca="1" si="299"/>
        <v/>
      </c>
      <c r="AL155" s="6" t="str">
        <f t="shared" ca="1" si="300"/>
        <v/>
      </c>
      <c r="AM155" s="6" t="str">
        <f t="shared" ca="1" si="301"/>
        <v/>
      </c>
      <c r="AN155" s="6" t="str">
        <f t="shared" ca="1" si="302"/>
        <v/>
      </c>
      <c r="AO155" s="6" t="str">
        <f t="shared" ca="1" si="303"/>
        <v/>
      </c>
      <c r="AP155" s="6" t="str">
        <f t="shared" ca="1" si="304"/>
        <v/>
      </c>
      <c r="AQ155" s="6" t="str">
        <f t="shared" ca="1" si="305"/>
        <v/>
      </c>
      <c r="AR155" s="6" t="str">
        <f t="shared" ca="1" si="306"/>
        <v/>
      </c>
      <c r="AS155" s="6" t="str">
        <f t="shared" ca="1" si="307"/>
        <v/>
      </c>
      <c r="AT155" s="6" t="str">
        <f t="shared" ca="1" si="308"/>
        <v/>
      </c>
      <c r="AU155" s="6" t="str">
        <f t="shared" ca="1" si="309"/>
        <v/>
      </c>
      <c r="AV155" s="6" t="str">
        <f t="shared" ca="1" si="310"/>
        <v/>
      </c>
      <c r="AW155" s="6" t="str">
        <f t="shared" ca="1" si="311"/>
        <v/>
      </c>
      <c r="AY155" s="6" t="str">
        <f t="shared" ca="1" si="312"/>
        <v/>
      </c>
      <c r="AZ155" s="6" t="str">
        <f t="shared" ca="1" si="313"/>
        <v/>
      </c>
      <c r="BA155" s="6" t="str">
        <f t="shared" ca="1" si="314"/>
        <v/>
      </c>
      <c r="BB155" s="6" t="str">
        <f t="shared" ca="1" si="315"/>
        <v/>
      </c>
      <c r="BC155" s="6" t="str">
        <f t="shared" ca="1" si="316"/>
        <v/>
      </c>
      <c r="BD155" s="6" t="str">
        <f t="shared" ca="1" si="317"/>
        <v/>
      </c>
      <c r="BE155" s="6" t="str">
        <f t="shared" ca="1" si="318"/>
        <v/>
      </c>
      <c r="BF155" s="6" t="str">
        <f t="shared" ca="1" si="319"/>
        <v/>
      </c>
      <c r="BG155" s="6" t="str">
        <f t="shared" ca="1" si="320"/>
        <v/>
      </c>
      <c r="BH155" s="6" t="str">
        <f t="shared" ca="1" si="321"/>
        <v/>
      </c>
      <c r="BI155" s="6" t="str">
        <f t="shared" ca="1" si="322"/>
        <v/>
      </c>
      <c r="BJ155" s="6" t="str">
        <f t="shared" ca="1" si="323"/>
        <v/>
      </c>
      <c r="BK155" s="6" t="str">
        <f t="shared" ca="1" si="324"/>
        <v/>
      </c>
      <c r="BL155" s="6" t="str">
        <f t="shared" ca="1" si="325"/>
        <v/>
      </c>
      <c r="BM155" s="6" t="str">
        <f t="shared" ca="1" si="326"/>
        <v/>
      </c>
      <c r="BN155" s="6" t="str">
        <f t="shared" ca="1" si="327"/>
        <v/>
      </c>
      <c r="BO155" s="6" t="str">
        <f t="shared" ca="1" si="328"/>
        <v/>
      </c>
      <c r="BP155" s="6" t="str">
        <f t="shared" ca="1" si="329"/>
        <v/>
      </c>
      <c r="BQ155" s="6" t="str">
        <f t="shared" ca="1" si="330"/>
        <v/>
      </c>
      <c r="BR155" s="6" t="str">
        <f t="shared" ca="1" si="331"/>
        <v/>
      </c>
      <c r="BS155" s="6" t="str">
        <f t="shared" ca="1" si="332"/>
        <v/>
      </c>
      <c r="BU155" s="6" t="str">
        <f t="shared" ca="1" si="333"/>
        <v/>
      </c>
      <c r="BW155" s="515" t="str">
        <f t="shared" ca="1" si="334"/>
        <v/>
      </c>
      <c r="BX155" s="515">
        <f t="shared" ca="1" si="335"/>
        <v>0</v>
      </c>
      <c r="BY155" s="515" t="str">
        <f t="shared" ca="1" si="336"/>
        <v/>
      </c>
      <c r="CA155" s="6">
        <f t="shared" ca="1" si="337"/>
        <v>1</v>
      </c>
      <c r="CC155" s="523" t="str">
        <f t="shared" ca="1" si="338"/>
        <v/>
      </c>
      <c r="CE155" s="6" t="str">
        <f t="shared" ca="1" si="339"/>
        <v/>
      </c>
      <c r="CG155" s="524" t="str">
        <f ca="1">IF(V155=1,"",IF($AA$4=1,"",IF(LOG入力!BH155&gt;0,"",IF(N155=0,"",IF(HT155=0,"","★")))))</f>
        <v/>
      </c>
      <c r="CI155" s="74" t="str">
        <f t="shared" ca="1" si="340"/>
        <v/>
      </c>
      <c r="CK155" s="525" t="str">
        <f ca="1">IF(V155=1,"",IF(LOG入力!BH155&gt;0,1,0))</f>
        <v/>
      </c>
      <c r="CL155" s="74" t="str">
        <f t="shared" ca="1" si="341"/>
        <v/>
      </c>
      <c r="CN155" s="74" t="str">
        <f t="shared" ca="1" si="342"/>
        <v/>
      </c>
      <c r="CO155" s="74" t="str">
        <f t="shared" ca="1" si="343"/>
        <v/>
      </c>
      <c r="CQ155" s="74" t="str">
        <f t="shared" ca="1" si="344"/>
        <v/>
      </c>
      <c r="CR155" s="74" t="str">
        <f t="shared" ca="1" si="345"/>
        <v/>
      </c>
      <c r="CS155" s="74" t="str">
        <f t="shared" ca="1" si="346"/>
        <v/>
      </c>
      <c r="CT155" s="74" t="str">
        <f t="shared" ca="1" si="347"/>
        <v/>
      </c>
      <c r="CU155" s="74" t="str">
        <f t="shared" ca="1" si="348"/>
        <v/>
      </c>
      <c r="CV155" s="74" t="str">
        <f t="shared" ca="1" si="349"/>
        <v/>
      </c>
      <c r="CW155" s="74" t="str">
        <f t="shared" ca="1" si="350"/>
        <v/>
      </c>
      <c r="CX155" s="74" t="str">
        <f t="shared" ca="1" si="351"/>
        <v/>
      </c>
      <c r="CY155" s="74" t="str">
        <f t="shared" ca="1" si="352"/>
        <v/>
      </c>
      <c r="CZ155" s="74" t="str">
        <f t="shared" ca="1" si="353"/>
        <v/>
      </c>
      <c r="DA155" s="74" t="str">
        <f t="shared" ca="1" si="354"/>
        <v/>
      </c>
      <c r="DB155" s="74" t="str">
        <f t="shared" ca="1" si="355"/>
        <v/>
      </c>
      <c r="DD155" s="74" t="str">
        <f t="shared" ca="1" si="356"/>
        <v/>
      </c>
      <c r="DE155" s="74" t="str">
        <f t="shared" ca="1" si="357"/>
        <v/>
      </c>
      <c r="DF155" s="74" t="str">
        <f t="shared" ca="1" si="358"/>
        <v/>
      </c>
      <c r="DG155" s="74" t="str">
        <f t="shared" ca="1" si="359"/>
        <v/>
      </c>
      <c r="DH155" s="74" t="str">
        <f t="shared" ca="1" si="360"/>
        <v/>
      </c>
      <c r="DI155" s="74" t="str">
        <f t="shared" ca="1" si="361"/>
        <v/>
      </c>
      <c r="DJ155" s="74" t="str">
        <f t="shared" ca="1" si="362"/>
        <v/>
      </c>
      <c r="DK155" s="74" t="str">
        <f t="shared" ca="1" si="363"/>
        <v/>
      </c>
      <c r="DL155" s="74" t="str">
        <f t="shared" ca="1" si="364"/>
        <v/>
      </c>
      <c r="DM155" s="74" t="str">
        <f t="shared" ca="1" si="365"/>
        <v/>
      </c>
      <c r="DN155" s="74" t="str">
        <f t="shared" ca="1" si="366"/>
        <v/>
      </c>
      <c r="DO155" s="74" t="str">
        <f t="shared" ca="1" si="367"/>
        <v/>
      </c>
      <c r="DQ155" s="74" t="str">
        <f t="shared" ca="1" si="368"/>
        <v/>
      </c>
      <c r="DS155" s="74" t="str">
        <f t="shared" ca="1" si="369"/>
        <v/>
      </c>
      <c r="DT155" s="74" t="str">
        <f t="shared" ca="1" si="370"/>
        <v/>
      </c>
      <c r="DV155" s="525" t="str">
        <f t="shared" ca="1" si="371"/>
        <v/>
      </c>
      <c r="DW155" s="74" t="str">
        <f t="shared" ca="1" si="372"/>
        <v/>
      </c>
      <c r="DX155" s="485" t="str">
        <f t="shared" ca="1" si="373"/>
        <v/>
      </c>
      <c r="DY155" s="74" t="str">
        <f t="shared" ca="1" si="374"/>
        <v/>
      </c>
      <c r="DZ155" s="74" t="str">
        <f t="shared" ca="1" si="375"/>
        <v/>
      </c>
      <c r="EA155" s="74" t="str">
        <f t="shared" ca="1" si="376"/>
        <v/>
      </c>
      <c r="EC155" s="74" t="str">
        <f t="shared" ca="1" si="377"/>
        <v/>
      </c>
      <c r="ED155" s="74" t="str">
        <f t="shared" ca="1" si="378"/>
        <v/>
      </c>
      <c r="EE155" s="74" t="str">
        <f t="shared" ca="1" si="379"/>
        <v/>
      </c>
      <c r="EG155" s="479" t="str">
        <f ca="1">IF(V155=1,"",IF(LOG入力!BH155&gt;0,0,IF(CG155="★",0,IF(R155=1,0,IF(N155=0,0,1)))))</f>
        <v/>
      </c>
      <c r="EH155" s="483" t="str">
        <f t="shared" ca="1" si="380"/>
        <v/>
      </c>
      <c r="EI155" s="483" t="str">
        <f t="shared" ca="1" si="381"/>
        <v/>
      </c>
      <c r="EJ155" s="483" t="str">
        <f t="shared" ca="1" si="382"/>
        <v/>
      </c>
      <c r="EL155" s="71">
        <f t="shared" ca="1" si="383"/>
        <v>0</v>
      </c>
      <c r="EM155" s="6">
        <f t="shared" ca="1" si="384"/>
        <v>0</v>
      </c>
      <c r="EN155" s="6" t="str">
        <f t="shared" ca="1" si="385"/>
        <v/>
      </c>
      <c r="EO155" s="6">
        <f ca="1">IF(LOG入力!BH155&gt;0,0,IF(EM155=0,0,(IF(COUNTIF($EN$19:EN155,EN155)=1,IF($FS$3="N",1,IF(EH155=1,1,0))))))</f>
        <v>0</v>
      </c>
      <c r="EP155" s="6" t="str">
        <f ca="1">IF(LOG入力!BH155&gt;0,"",IF(EO155=1,$X155,""))</f>
        <v/>
      </c>
      <c r="EQ155" s="6" t="str">
        <f ca="1">IF(LOG入力!BH155&gt;0,"",IF(EO155=1,$Y155,""))</f>
        <v/>
      </c>
      <c r="ER155" s="520" t="str">
        <f ca="1">IF(LOG入力!BH155&gt;0,"",IF(COUNTIF($EP$19:$EP155,EP155)=1,EP155,""))</f>
        <v/>
      </c>
      <c r="ES155" s="520">
        <f ca="1">IF(LOG入力!BH155&gt;0,0,IF((EL155=1),IF(($ER155=""),0,1),0))</f>
        <v>0</v>
      </c>
      <c r="ET155" s="520" t="str">
        <f ca="1">IF(LOG入力!BH155&gt;0,"",IF(COUNTIF($EQ$19:EQ155,EQ155)=1,EQ155,""))</f>
        <v/>
      </c>
      <c r="EU155" s="539">
        <f ca="1">IF(LOG入力!BH155&gt;0,0,IF((EL155=1),IF(($ET155=""),0,1),0))</f>
        <v>0</v>
      </c>
      <c r="EV155" s="71">
        <f t="shared" ca="1" si="386"/>
        <v>0</v>
      </c>
      <c r="EW155" s="6">
        <f t="shared" ca="1" si="387"/>
        <v>0</v>
      </c>
      <c r="EX155" s="6" t="str">
        <f t="shared" ca="1" si="388"/>
        <v/>
      </c>
      <c r="EY155" s="6">
        <f ca="1">IF(LOG入力!BH155&gt;0,0,IF(EW155=0,0,(IF(COUNTIF($EX$19:EX155,EX155)=1,IF($FS$3="N",1,IF(EH155=1,1,0))))))</f>
        <v>0</v>
      </c>
      <c r="EZ155" s="6" t="str">
        <f ca="1">IF(LOG入力!BH155&gt;0,"",IF(EY155=1,$X155,""))</f>
        <v/>
      </c>
      <c r="FA155" s="6" t="str">
        <f ca="1">IF(LOG入力!BH155&gt;0,"",IF(EY155=1,$Y155,""))</f>
        <v/>
      </c>
      <c r="FB155" s="6" t="str">
        <f ca="1">IF(LOG入力!BH155&gt;0,"",IF(COUNTIF($EZ$19:$EZ155,EZ155)=1,EZ155,""))</f>
        <v/>
      </c>
      <c r="FC155" s="6">
        <f ca="1">IF(LOG入力!BH155&gt;0,0,IF((EV155=1),IF(($FB155=""),0,1),0))</f>
        <v>0</v>
      </c>
      <c r="FD155" s="6" t="str">
        <f ca="1">IF(LOG入力!BH155&gt;0,"",IF(COUNTIF($FA$19:FA155,FA155)=1,FA155,""))</f>
        <v/>
      </c>
      <c r="FE155" s="72">
        <f ca="1">IF(LOG入力!BH155&gt;0,0,IF((EV155=1),IF(($FD155=""),0,1),0))</f>
        <v>0</v>
      </c>
      <c r="FF155" s="71">
        <f t="shared" ca="1" si="389"/>
        <v>0</v>
      </c>
      <c r="FG155" s="6">
        <f t="shared" ca="1" si="390"/>
        <v>0</v>
      </c>
      <c r="FH155" s="6" t="str">
        <f t="shared" ca="1" si="391"/>
        <v/>
      </c>
      <c r="FI155" s="6">
        <f ca="1">IF(LOG入力!BH155&gt;0,0,IF(FG155=0,0,(IF(COUNTIF($FH$19:FH155,FH155)=1,IF($FS$3="N",1,IF(EH155=1,1,0))))))</f>
        <v>0</v>
      </c>
      <c r="FJ155" s="6" t="str">
        <f ca="1">IF(LOG入力!BH155&gt;0,"",IF(FI155=1,$X155,""))</f>
        <v/>
      </c>
      <c r="FK155" s="6" t="str">
        <f ca="1">IF(LOG入力!BH155&gt;0,"",IF(FI155=1,$Y155,""))</f>
        <v/>
      </c>
      <c r="FL155" s="6" t="str">
        <f ca="1">IF(LOG入力!BH155&gt;0,"",IF(COUNTIF($FJ$19:$FJ155,FJ155)=1,FJ155,""))</f>
        <v/>
      </c>
      <c r="FM155" s="6">
        <f ca="1">IF(LOG入力!BH155&gt;0,0,IF((FF155=1),IF(($FL155=""),0,1),0))</f>
        <v>0</v>
      </c>
      <c r="FN155" s="6" t="str">
        <f ca="1">IF(LOG入力!BH155&gt;0,"",IF(COUNTIF($FK$19:FK155,FK155)=1,FK155,""))</f>
        <v/>
      </c>
      <c r="FO155" s="72">
        <f ca="1">IF(LOG入力!BH155&gt;0,0,IF((FF155=1),IF(($FN155=""),0,1),0))</f>
        <v>0</v>
      </c>
      <c r="FP155" s="71">
        <f t="shared" ca="1" si="392"/>
        <v>0</v>
      </c>
      <c r="FQ155" s="6">
        <f t="shared" ca="1" si="393"/>
        <v>0</v>
      </c>
      <c r="FR155" s="6" t="str">
        <f t="shared" ca="1" si="394"/>
        <v/>
      </c>
      <c r="FS155" s="6">
        <f ca="1">IF(LOG入力!BH155&gt;0,0,IF(FQ155=0,0,(IF(COUNTIF($FR$19:FR155,FR155)=1,IF($FS$3="N",1,IF(EH155=1,1,0))))))</f>
        <v>0</v>
      </c>
      <c r="FT155" s="6" t="str">
        <f ca="1">IF(LOG入力!BH155&gt;0,"",IF(FS155=1,$X155,""))</f>
        <v/>
      </c>
      <c r="FU155" s="6" t="str">
        <f ca="1">IF(LOG入力!BH155&gt;0,"",IF(FS155=1,$Y155,""))</f>
        <v/>
      </c>
      <c r="FV155" s="6" t="str">
        <f ca="1">IF(LOG入力!BH155&gt;0,"",IF(COUNTIF($FT$19:$FT155,FT155)=1,FT155,""))</f>
        <v/>
      </c>
      <c r="FW155" s="6">
        <f ca="1">IF(LOG入力!BH155&gt;0,0,IF((FP155=1),IF(($FV155=""),0,1),0))</f>
        <v>0</v>
      </c>
      <c r="FX155" s="6" t="str">
        <f ca="1">IF(LOG入力!BH155&gt;0,"",IF(COUNTIF($FU$19:FU155,FU155)=1,FU155,""))</f>
        <v/>
      </c>
      <c r="FY155" s="72">
        <f ca="1">IF(LOG入力!BH155&gt;0,0,IF((FP155=1),IF(($FX155=""),0,1),0))</f>
        <v>0</v>
      </c>
      <c r="FZ155" s="71">
        <f t="shared" ca="1" si="395"/>
        <v>0</v>
      </c>
      <c r="GA155" s="6">
        <f t="shared" ca="1" si="396"/>
        <v>0</v>
      </c>
      <c r="GB155" s="6" t="str">
        <f t="shared" ca="1" si="397"/>
        <v/>
      </c>
      <c r="GC155" s="6">
        <f ca="1">IF(LOG入力!BH155&gt;0,0,IF(GA155=0,0,(IF(COUNTIF($GB$19:GB155,GB155)=1,IF($FS$3="N",1,IF(EH155=1,1,0))))))</f>
        <v>0</v>
      </c>
      <c r="GD155" s="6" t="str">
        <f ca="1">IF(LOG入力!BH155&gt;0,"",IF(GC155=1,$X155,""))</f>
        <v/>
      </c>
      <c r="GE155" s="6" t="str">
        <f ca="1">IF(LOG入力!BH155&gt;0,"",IF(GC155=1,$Y155,""))</f>
        <v/>
      </c>
      <c r="GF155" s="6" t="str">
        <f ca="1">IF(LOG入力!BH155&gt;0,"",IF(COUNTIF($GD$19:$GD155,GD155)=1,GD155,""))</f>
        <v/>
      </c>
      <c r="GG155" s="6">
        <f ca="1">IF(LOG入力!BH155&gt;0,0,IF((FZ155=1),IF(($GF155=""),0,1),0))</f>
        <v>0</v>
      </c>
      <c r="GH155" s="6" t="str">
        <f ca="1">IF(LOG入力!BH155&gt;0,"",IF(COUNTIF($GE$19:GE155,GE155)=1,GE155,""))</f>
        <v/>
      </c>
      <c r="GI155" s="72">
        <f ca="1">IF(LOG入力!BH155&gt;0,0,IF((FZ155=1),IF(($GH155=""),0,1),0))</f>
        <v>0</v>
      </c>
      <c r="GK155" s="455" t="str">
        <f ca="1">IF(V155=1,"",IF(LEN(LOG入力!AS155)=0,"",LOG入力!AS155))</f>
        <v/>
      </c>
      <c r="GL155" s="378" t="str">
        <f t="shared" ca="1" si="398"/>
        <v/>
      </c>
      <c r="GM155" s="378" t="str">
        <f t="shared" ca="1" si="399"/>
        <v/>
      </c>
      <c r="GN155" s="74" t="str">
        <f t="shared" ca="1" si="400"/>
        <v/>
      </c>
      <c r="GO155" s="74" t="str">
        <f t="shared" ca="1" si="401"/>
        <v/>
      </c>
      <c r="GQ155" s="74" t="str">
        <f t="shared" ca="1" si="402"/>
        <v/>
      </c>
      <c r="GR155" s="74" t="str">
        <f t="shared" ca="1" si="403"/>
        <v/>
      </c>
      <c r="GS155" s="74" t="str">
        <f t="shared" ca="1" si="404"/>
        <v/>
      </c>
      <c r="GT155" s="74" t="str">
        <f t="shared" ca="1" si="405"/>
        <v/>
      </c>
      <c r="GU155" s="74" t="str">
        <f t="shared" ca="1" si="406"/>
        <v/>
      </c>
      <c r="GV155" s="74" t="str">
        <f t="shared" ca="1" si="407"/>
        <v/>
      </c>
      <c r="GX155" s="74" t="str">
        <f t="shared" ca="1" si="408"/>
        <v/>
      </c>
      <c r="GY155" s="74" t="str">
        <f t="shared" ca="1" si="409"/>
        <v/>
      </c>
      <c r="GZ155" s="74" t="str">
        <f ca="1">IF(V155=1,"",IF(LOG入力!BH155&gt;0,0,IF(GY155=0,0,IF((VALUE((TYPE(VALUE(J155)))))=16,0,IF(VALUE(J155)&lt;60,1,IF(VALUE(J155)&lt;100,0,IF(VALUE(J155)&lt;600,2,0)))))))</f>
        <v/>
      </c>
      <c r="HA155" s="74" t="str">
        <f t="shared" ca="1" si="410"/>
        <v/>
      </c>
      <c r="HB155" s="74" t="str">
        <f ca="1">IF(V155=1,"",IF(LOG入力!BH155&gt;0,0,IF(HA155=0,0,IF((VALUE((TYPE(VALUE(L155)))))=16,0,IF(VALUE(L155)&lt;60,1,IF(VALUE(L155)&lt;100,0,IF(VALUE(L155)&lt;600,2,0)))))))</f>
        <v/>
      </c>
      <c r="HD155" s="74" t="str">
        <f t="shared" ca="1" si="411"/>
        <v/>
      </c>
      <c r="HF155" s="74" t="str">
        <f t="shared" ca="1" si="412"/>
        <v/>
      </c>
      <c r="HG155" s="74" t="str">
        <f t="shared" ca="1" si="413"/>
        <v/>
      </c>
      <c r="HH155" s="74" t="str">
        <f t="shared" ca="1" si="414"/>
        <v/>
      </c>
      <c r="HI155" s="74" t="str">
        <f t="shared" ca="1" si="415"/>
        <v/>
      </c>
      <c r="HJ155" s="74" t="str">
        <f t="shared" ca="1" si="416"/>
        <v/>
      </c>
      <c r="HK155" s="74" t="str">
        <f t="shared" ca="1" si="417"/>
        <v/>
      </c>
      <c r="HL155" s="74" t="str">
        <f t="shared" ca="1" si="418"/>
        <v/>
      </c>
      <c r="HM155" s="74" t="str">
        <f t="shared" ca="1" si="419"/>
        <v/>
      </c>
      <c r="HN155" s="74" t="str">
        <f t="shared" ca="1" si="420"/>
        <v/>
      </c>
      <c r="HO155" s="529" t="str">
        <f t="shared" ca="1" si="421"/>
        <v/>
      </c>
      <c r="HP155" s="74" t="str">
        <f t="shared" ca="1" si="422"/>
        <v/>
      </c>
      <c r="HQ155" s="74" t="str">
        <f t="shared" ca="1" si="423"/>
        <v/>
      </c>
      <c r="HR155" s="74" t="str">
        <f t="shared" ca="1" si="424"/>
        <v/>
      </c>
      <c r="HS155" s="74" t="str">
        <f t="shared" ca="1" si="425"/>
        <v/>
      </c>
      <c r="HT155" s="74" t="str">
        <f ca="1">IF(V155=1,"",IF(LOG入力!BH155&gt;0,0,IF(DV155=1,0,IF(N155="0",0,IF(SUM(HD155:HS155)&gt;0,1,0)))))</f>
        <v/>
      </c>
    </row>
    <row r="156" spans="1:228" x14ac:dyDescent="0.15">
      <c r="A156" s="5"/>
      <c r="B156" s="532" t="str">
        <f t="shared" ca="1" si="284"/>
        <v/>
      </c>
      <c r="C156" s="534" t="str">
        <f ca="1">LOG入力!AP156</f>
        <v/>
      </c>
      <c r="D156" s="534" t="str">
        <f ca="1">LOG入力!AQ156</f>
        <v/>
      </c>
      <c r="E156" s="534" t="str">
        <f ca="1">LOG入力!AR156</f>
        <v/>
      </c>
      <c r="F156" s="535" t="str">
        <f t="shared" ca="1" si="285"/>
        <v/>
      </c>
      <c r="G156" s="585" t="str">
        <f ca="1">LOG入力!AT156</f>
        <v/>
      </c>
      <c r="H156" s="542" t="str">
        <f ca="1">LOG入力!AU156</f>
        <v/>
      </c>
      <c r="I156" s="542" t="str">
        <f ca="1">LOG入力!AV156</f>
        <v/>
      </c>
      <c r="J156" s="577" t="str">
        <f ca="1">LOG入力!AW156</f>
        <v/>
      </c>
      <c r="K156" s="578" t="str">
        <f ca="1">LOG入力!BJ156</f>
        <v/>
      </c>
      <c r="L156" s="577" t="str">
        <f ca="1">LOG入力!AY156</f>
        <v/>
      </c>
      <c r="M156" s="545" t="str">
        <f ca="1">LOG入力!BK156</f>
        <v/>
      </c>
      <c r="N156" s="512" t="str">
        <f ca="1">IF(V156=1,"",IF(LOG入力!AJ156=1,"1",LOG入力!BA156))</f>
        <v/>
      </c>
      <c r="O156" s="538" t="str">
        <f ca="1">IF(V156=1,"",IF(LEN(LOG入力!O156)=0,"",LOG入力!O156))</f>
        <v/>
      </c>
      <c r="P156" s="291" t="str">
        <f ca="1">IF(V156=1,"",IF($AA$4=1,"",IF(LOG入力!BG156=1,"",CONCATENATE($ER156,$FB156,$FL156,$FV156,$GF156))))</f>
        <v/>
      </c>
      <c r="Q156" s="291" t="str">
        <f ca="1">IF(V156=1,"",IF($AA$4=1,"",IF(LOG入力!BG156=1,"",CONCATENATE($ET156,$FD156,$FN156,$FX156,$GH156))))</f>
        <v/>
      </c>
      <c r="R156" s="573" t="str">
        <f ca="1">IF(V156=1,"",IF($AA$4=1,"",IF(LOG入力!BH156&gt;0,0,AA156)))</f>
        <v/>
      </c>
      <c r="S156" s="293" t="str">
        <f t="shared" ca="1" si="286"/>
        <v/>
      </c>
      <c r="T156" s="681"/>
      <c r="U156" s="38"/>
      <c r="V156" s="196">
        <f ca="1">LOG入力!AN156</f>
        <v>1</v>
      </c>
      <c r="W156" s="38"/>
      <c r="X156" s="516" t="str">
        <f t="shared" ca="1" si="287"/>
        <v/>
      </c>
      <c r="Y156" s="515" t="str">
        <f t="shared" ca="1" si="288"/>
        <v/>
      </c>
      <c r="Z156" s="518" t="str">
        <f t="shared" ca="1" si="289"/>
        <v/>
      </c>
      <c r="AA156" s="574" t="str">
        <f t="shared" ca="1" si="290"/>
        <v/>
      </c>
      <c r="AC156" s="6" t="str">
        <f t="shared" ca="1" si="291"/>
        <v/>
      </c>
      <c r="AD156" s="6" t="str">
        <f t="shared" ca="1" si="292"/>
        <v/>
      </c>
      <c r="AE156" s="6" t="str">
        <f t="shared" ca="1" si="293"/>
        <v/>
      </c>
      <c r="AF156" s="6" t="str">
        <f t="shared" ca="1" si="294"/>
        <v/>
      </c>
      <c r="AG156" s="6" t="str">
        <f t="shared" ca="1" si="295"/>
        <v/>
      </c>
      <c r="AH156" s="6" t="str">
        <f t="shared" ca="1" si="296"/>
        <v/>
      </c>
      <c r="AI156" s="6" t="str">
        <f t="shared" ca="1" si="297"/>
        <v/>
      </c>
      <c r="AJ156" s="6" t="str">
        <f t="shared" ca="1" si="298"/>
        <v/>
      </c>
      <c r="AK156" s="6" t="str">
        <f t="shared" ca="1" si="299"/>
        <v/>
      </c>
      <c r="AL156" s="6" t="str">
        <f t="shared" ca="1" si="300"/>
        <v/>
      </c>
      <c r="AM156" s="6" t="str">
        <f t="shared" ca="1" si="301"/>
        <v/>
      </c>
      <c r="AN156" s="6" t="str">
        <f t="shared" ca="1" si="302"/>
        <v/>
      </c>
      <c r="AO156" s="6" t="str">
        <f t="shared" ca="1" si="303"/>
        <v/>
      </c>
      <c r="AP156" s="6" t="str">
        <f t="shared" ca="1" si="304"/>
        <v/>
      </c>
      <c r="AQ156" s="6" t="str">
        <f t="shared" ca="1" si="305"/>
        <v/>
      </c>
      <c r="AR156" s="6" t="str">
        <f t="shared" ca="1" si="306"/>
        <v/>
      </c>
      <c r="AS156" s="6" t="str">
        <f t="shared" ca="1" si="307"/>
        <v/>
      </c>
      <c r="AT156" s="6" t="str">
        <f t="shared" ca="1" si="308"/>
        <v/>
      </c>
      <c r="AU156" s="6" t="str">
        <f t="shared" ca="1" si="309"/>
        <v/>
      </c>
      <c r="AV156" s="6" t="str">
        <f t="shared" ca="1" si="310"/>
        <v/>
      </c>
      <c r="AW156" s="6" t="str">
        <f t="shared" ca="1" si="311"/>
        <v/>
      </c>
      <c r="AY156" s="6" t="str">
        <f t="shared" ca="1" si="312"/>
        <v/>
      </c>
      <c r="AZ156" s="6" t="str">
        <f t="shared" ca="1" si="313"/>
        <v/>
      </c>
      <c r="BA156" s="6" t="str">
        <f t="shared" ca="1" si="314"/>
        <v/>
      </c>
      <c r="BB156" s="6" t="str">
        <f t="shared" ca="1" si="315"/>
        <v/>
      </c>
      <c r="BC156" s="6" t="str">
        <f t="shared" ca="1" si="316"/>
        <v/>
      </c>
      <c r="BD156" s="6" t="str">
        <f t="shared" ca="1" si="317"/>
        <v/>
      </c>
      <c r="BE156" s="6" t="str">
        <f t="shared" ca="1" si="318"/>
        <v/>
      </c>
      <c r="BF156" s="6" t="str">
        <f t="shared" ca="1" si="319"/>
        <v/>
      </c>
      <c r="BG156" s="6" t="str">
        <f t="shared" ca="1" si="320"/>
        <v/>
      </c>
      <c r="BH156" s="6" t="str">
        <f t="shared" ca="1" si="321"/>
        <v/>
      </c>
      <c r="BI156" s="6" t="str">
        <f t="shared" ca="1" si="322"/>
        <v/>
      </c>
      <c r="BJ156" s="6" t="str">
        <f t="shared" ca="1" si="323"/>
        <v/>
      </c>
      <c r="BK156" s="6" t="str">
        <f t="shared" ca="1" si="324"/>
        <v/>
      </c>
      <c r="BL156" s="6" t="str">
        <f t="shared" ca="1" si="325"/>
        <v/>
      </c>
      <c r="BM156" s="6" t="str">
        <f t="shared" ca="1" si="326"/>
        <v/>
      </c>
      <c r="BN156" s="6" t="str">
        <f t="shared" ca="1" si="327"/>
        <v/>
      </c>
      <c r="BO156" s="6" t="str">
        <f t="shared" ca="1" si="328"/>
        <v/>
      </c>
      <c r="BP156" s="6" t="str">
        <f t="shared" ca="1" si="329"/>
        <v/>
      </c>
      <c r="BQ156" s="6" t="str">
        <f t="shared" ca="1" si="330"/>
        <v/>
      </c>
      <c r="BR156" s="6" t="str">
        <f t="shared" ca="1" si="331"/>
        <v/>
      </c>
      <c r="BS156" s="6" t="str">
        <f t="shared" ca="1" si="332"/>
        <v/>
      </c>
      <c r="BU156" s="6" t="str">
        <f t="shared" ca="1" si="333"/>
        <v/>
      </c>
      <c r="BW156" s="515" t="str">
        <f t="shared" ca="1" si="334"/>
        <v/>
      </c>
      <c r="BX156" s="515">
        <f t="shared" ca="1" si="335"/>
        <v>0</v>
      </c>
      <c r="BY156" s="515" t="str">
        <f t="shared" ca="1" si="336"/>
        <v/>
      </c>
      <c r="CA156" s="6">
        <f t="shared" ca="1" si="337"/>
        <v>1</v>
      </c>
      <c r="CC156" s="523" t="str">
        <f t="shared" ca="1" si="338"/>
        <v/>
      </c>
      <c r="CE156" s="6" t="str">
        <f t="shared" ca="1" si="339"/>
        <v/>
      </c>
      <c r="CG156" s="524" t="str">
        <f ca="1">IF(V156=1,"",IF($AA$4=1,"",IF(LOG入力!BH156&gt;0,"",IF(N156=0,"",IF(HT156=0,"","★")))))</f>
        <v/>
      </c>
      <c r="CI156" s="74" t="str">
        <f t="shared" ca="1" si="340"/>
        <v/>
      </c>
      <c r="CK156" s="525" t="str">
        <f ca="1">IF(V156=1,"",IF(LOG入力!BH156&gt;0,1,0))</f>
        <v/>
      </c>
      <c r="CL156" s="74" t="str">
        <f t="shared" ca="1" si="341"/>
        <v/>
      </c>
      <c r="CN156" s="74" t="str">
        <f t="shared" ca="1" si="342"/>
        <v/>
      </c>
      <c r="CO156" s="74" t="str">
        <f t="shared" ca="1" si="343"/>
        <v/>
      </c>
      <c r="CQ156" s="74" t="str">
        <f t="shared" ca="1" si="344"/>
        <v/>
      </c>
      <c r="CR156" s="74" t="str">
        <f t="shared" ca="1" si="345"/>
        <v/>
      </c>
      <c r="CS156" s="74" t="str">
        <f t="shared" ca="1" si="346"/>
        <v/>
      </c>
      <c r="CT156" s="74" t="str">
        <f t="shared" ca="1" si="347"/>
        <v/>
      </c>
      <c r="CU156" s="74" t="str">
        <f t="shared" ca="1" si="348"/>
        <v/>
      </c>
      <c r="CV156" s="74" t="str">
        <f t="shared" ca="1" si="349"/>
        <v/>
      </c>
      <c r="CW156" s="74" t="str">
        <f t="shared" ca="1" si="350"/>
        <v/>
      </c>
      <c r="CX156" s="74" t="str">
        <f t="shared" ca="1" si="351"/>
        <v/>
      </c>
      <c r="CY156" s="74" t="str">
        <f t="shared" ca="1" si="352"/>
        <v/>
      </c>
      <c r="CZ156" s="74" t="str">
        <f t="shared" ca="1" si="353"/>
        <v/>
      </c>
      <c r="DA156" s="74" t="str">
        <f t="shared" ca="1" si="354"/>
        <v/>
      </c>
      <c r="DB156" s="74" t="str">
        <f t="shared" ca="1" si="355"/>
        <v/>
      </c>
      <c r="DD156" s="74" t="str">
        <f t="shared" ca="1" si="356"/>
        <v/>
      </c>
      <c r="DE156" s="74" t="str">
        <f t="shared" ca="1" si="357"/>
        <v/>
      </c>
      <c r="DF156" s="74" t="str">
        <f t="shared" ca="1" si="358"/>
        <v/>
      </c>
      <c r="DG156" s="74" t="str">
        <f t="shared" ca="1" si="359"/>
        <v/>
      </c>
      <c r="DH156" s="74" t="str">
        <f t="shared" ca="1" si="360"/>
        <v/>
      </c>
      <c r="DI156" s="74" t="str">
        <f t="shared" ca="1" si="361"/>
        <v/>
      </c>
      <c r="DJ156" s="74" t="str">
        <f t="shared" ca="1" si="362"/>
        <v/>
      </c>
      <c r="DK156" s="74" t="str">
        <f t="shared" ca="1" si="363"/>
        <v/>
      </c>
      <c r="DL156" s="74" t="str">
        <f t="shared" ca="1" si="364"/>
        <v/>
      </c>
      <c r="DM156" s="74" t="str">
        <f t="shared" ca="1" si="365"/>
        <v/>
      </c>
      <c r="DN156" s="74" t="str">
        <f t="shared" ca="1" si="366"/>
        <v/>
      </c>
      <c r="DO156" s="74" t="str">
        <f t="shared" ca="1" si="367"/>
        <v/>
      </c>
      <c r="DQ156" s="74" t="str">
        <f t="shared" ca="1" si="368"/>
        <v/>
      </c>
      <c r="DS156" s="74" t="str">
        <f t="shared" ca="1" si="369"/>
        <v/>
      </c>
      <c r="DT156" s="74" t="str">
        <f t="shared" ca="1" si="370"/>
        <v/>
      </c>
      <c r="DV156" s="525" t="str">
        <f t="shared" ca="1" si="371"/>
        <v/>
      </c>
      <c r="DW156" s="74" t="str">
        <f t="shared" ca="1" si="372"/>
        <v/>
      </c>
      <c r="DX156" s="485" t="str">
        <f t="shared" ca="1" si="373"/>
        <v/>
      </c>
      <c r="DY156" s="74" t="str">
        <f t="shared" ca="1" si="374"/>
        <v/>
      </c>
      <c r="DZ156" s="74" t="str">
        <f t="shared" ca="1" si="375"/>
        <v/>
      </c>
      <c r="EA156" s="74" t="str">
        <f t="shared" ca="1" si="376"/>
        <v/>
      </c>
      <c r="EC156" s="74" t="str">
        <f t="shared" ca="1" si="377"/>
        <v/>
      </c>
      <c r="ED156" s="74" t="str">
        <f t="shared" ca="1" si="378"/>
        <v/>
      </c>
      <c r="EE156" s="74" t="str">
        <f t="shared" ca="1" si="379"/>
        <v/>
      </c>
      <c r="EG156" s="479" t="str">
        <f ca="1">IF(V156=1,"",IF(LOG入力!BH156&gt;0,0,IF(CG156="★",0,IF(R156=1,0,IF(N156=0,0,1)))))</f>
        <v/>
      </c>
      <c r="EH156" s="483" t="str">
        <f t="shared" ca="1" si="380"/>
        <v/>
      </c>
      <c r="EI156" s="483" t="str">
        <f t="shared" ca="1" si="381"/>
        <v/>
      </c>
      <c r="EJ156" s="483" t="str">
        <f t="shared" ca="1" si="382"/>
        <v/>
      </c>
      <c r="EL156" s="71">
        <f t="shared" ca="1" si="383"/>
        <v>0</v>
      </c>
      <c r="EM156" s="6">
        <f t="shared" ca="1" si="384"/>
        <v>0</v>
      </c>
      <c r="EN156" s="6" t="str">
        <f t="shared" ca="1" si="385"/>
        <v/>
      </c>
      <c r="EO156" s="6">
        <f ca="1">IF(LOG入力!BH156&gt;0,0,IF(EM156=0,0,(IF(COUNTIF($EN$19:EN156,EN156)=1,IF($FS$3="N",1,IF(EH156=1,1,0))))))</f>
        <v>0</v>
      </c>
      <c r="EP156" s="6" t="str">
        <f ca="1">IF(LOG入力!BH156&gt;0,"",IF(EO156=1,$X156,""))</f>
        <v/>
      </c>
      <c r="EQ156" s="6" t="str">
        <f ca="1">IF(LOG入力!BH156&gt;0,"",IF(EO156=1,$Y156,""))</f>
        <v/>
      </c>
      <c r="ER156" s="520" t="str">
        <f ca="1">IF(LOG入力!BH156&gt;0,"",IF(COUNTIF($EP$19:$EP156,EP156)=1,EP156,""))</f>
        <v/>
      </c>
      <c r="ES156" s="520">
        <f ca="1">IF(LOG入力!BH156&gt;0,0,IF((EL156=1),IF(($ER156=""),0,1),0))</f>
        <v>0</v>
      </c>
      <c r="ET156" s="520" t="str">
        <f ca="1">IF(LOG入力!BH156&gt;0,"",IF(COUNTIF($EQ$19:EQ156,EQ156)=1,EQ156,""))</f>
        <v/>
      </c>
      <c r="EU156" s="539">
        <f ca="1">IF(LOG入力!BH156&gt;0,0,IF((EL156=1),IF(($ET156=""),0,1),0))</f>
        <v>0</v>
      </c>
      <c r="EV156" s="71">
        <f t="shared" ca="1" si="386"/>
        <v>0</v>
      </c>
      <c r="EW156" s="6">
        <f t="shared" ca="1" si="387"/>
        <v>0</v>
      </c>
      <c r="EX156" s="6" t="str">
        <f t="shared" ca="1" si="388"/>
        <v/>
      </c>
      <c r="EY156" s="6">
        <f ca="1">IF(LOG入力!BH156&gt;0,0,IF(EW156=0,0,(IF(COUNTIF($EX$19:EX156,EX156)=1,IF($FS$3="N",1,IF(EH156=1,1,0))))))</f>
        <v>0</v>
      </c>
      <c r="EZ156" s="6" t="str">
        <f ca="1">IF(LOG入力!BH156&gt;0,"",IF(EY156=1,$X156,""))</f>
        <v/>
      </c>
      <c r="FA156" s="6" t="str">
        <f ca="1">IF(LOG入力!BH156&gt;0,"",IF(EY156=1,$Y156,""))</f>
        <v/>
      </c>
      <c r="FB156" s="6" t="str">
        <f ca="1">IF(LOG入力!BH156&gt;0,"",IF(COUNTIF($EZ$19:$EZ156,EZ156)=1,EZ156,""))</f>
        <v/>
      </c>
      <c r="FC156" s="6">
        <f ca="1">IF(LOG入力!BH156&gt;0,0,IF((EV156=1),IF(($FB156=""),0,1),0))</f>
        <v>0</v>
      </c>
      <c r="FD156" s="6" t="str">
        <f ca="1">IF(LOG入力!BH156&gt;0,"",IF(COUNTIF($FA$19:FA156,FA156)=1,FA156,""))</f>
        <v/>
      </c>
      <c r="FE156" s="72">
        <f ca="1">IF(LOG入力!BH156&gt;0,0,IF((EV156=1),IF(($FD156=""),0,1),0))</f>
        <v>0</v>
      </c>
      <c r="FF156" s="71">
        <f t="shared" ca="1" si="389"/>
        <v>0</v>
      </c>
      <c r="FG156" s="6">
        <f t="shared" ca="1" si="390"/>
        <v>0</v>
      </c>
      <c r="FH156" s="6" t="str">
        <f t="shared" ca="1" si="391"/>
        <v/>
      </c>
      <c r="FI156" s="6">
        <f ca="1">IF(LOG入力!BH156&gt;0,0,IF(FG156=0,0,(IF(COUNTIF($FH$19:FH156,FH156)=1,IF($FS$3="N",1,IF(EH156=1,1,0))))))</f>
        <v>0</v>
      </c>
      <c r="FJ156" s="6" t="str">
        <f ca="1">IF(LOG入力!BH156&gt;0,"",IF(FI156=1,$X156,""))</f>
        <v/>
      </c>
      <c r="FK156" s="6" t="str">
        <f ca="1">IF(LOG入力!BH156&gt;0,"",IF(FI156=1,$Y156,""))</f>
        <v/>
      </c>
      <c r="FL156" s="6" t="str">
        <f ca="1">IF(LOG入力!BH156&gt;0,"",IF(COUNTIF($FJ$19:$FJ156,FJ156)=1,FJ156,""))</f>
        <v/>
      </c>
      <c r="FM156" s="6">
        <f ca="1">IF(LOG入力!BH156&gt;0,0,IF((FF156=1),IF(($FL156=""),0,1),0))</f>
        <v>0</v>
      </c>
      <c r="FN156" s="6" t="str">
        <f ca="1">IF(LOG入力!BH156&gt;0,"",IF(COUNTIF($FK$19:FK156,FK156)=1,FK156,""))</f>
        <v/>
      </c>
      <c r="FO156" s="72">
        <f ca="1">IF(LOG入力!BH156&gt;0,0,IF((FF156=1),IF(($FN156=""),0,1),0))</f>
        <v>0</v>
      </c>
      <c r="FP156" s="71">
        <f t="shared" ca="1" si="392"/>
        <v>0</v>
      </c>
      <c r="FQ156" s="6">
        <f t="shared" ca="1" si="393"/>
        <v>0</v>
      </c>
      <c r="FR156" s="6" t="str">
        <f t="shared" ca="1" si="394"/>
        <v/>
      </c>
      <c r="FS156" s="6">
        <f ca="1">IF(LOG入力!BH156&gt;0,0,IF(FQ156=0,0,(IF(COUNTIF($FR$19:FR156,FR156)=1,IF($FS$3="N",1,IF(EH156=1,1,0))))))</f>
        <v>0</v>
      </c>
      <c r="FT156" s="6" t="str">
        <f ca="1">IF(LOG入力!BH156&gt;0,"",IF(FS156=1,$X156,""))</f>
        <v/>
      </c>
      <c r="FU156" s="6" t="str">
        <f ca="1">IF(LOG入力!BH156&gt;0,"",IF(FS156=1,$Y156,""))</f>
        <v/>
      </c>
      <c r="FV156" s="6" t="str">
        <f ca="1">IF(LOG入力!BH156&gt;0,"",IF(COUNTIF($FT$19:$FT156,FT156)=1,FT156,""))</f>
        <v/>
      </c>
      <c r="FW156" s="6">
        <f ca="1">IF(LOG入力!BH156&gt;0,0,IF((FP156=1),IF(($FV156=""),0,1),0))</f>
        <v>0</v>
      </c>
      <c r="FX156" s="6" t="str">
        <f ca="1">IF(LOG入力!BH156&gt;0,"",IF(COUNTIF($FU$19:FU156,FU156)=1,FU156,""))</f>
        <v/>
      </c>
      <c r="FY156" s="72">
        <f ca="1">IF(LOG入力!BH156&gt;0,0,IF((FP156=1),IF(($FX156=""),0,1),0))</f>
        <v>0</v>
      </c>
      <c r="FZ156" s="71">
        <f t="shared" ca="1" si="395"/>
        <v>0</v>
      </c>
      <c r="GA156" s="6">
        <f t="shared" ca="1" si="396"/>
        <v>0</v>
      </c>
      <c r="GB156" s="6" t="str">
        <f t="shared" ca="1" si="397"/>
        <v/>
      </c>
      <c r="GC156" s="6">
        <f ca="1">IF(LOG入力!BH156&gt;0,0,IF(GA156=0,0,(IF(COUNTIF($GB$19:GB156,GB156)=1,IF($FS$3="N",1,IF(EH156=1,1,0))))))</f>
        <v>0</v>
      </c>
      <c r="GD156" s="6" t="str">
        <f ca="1">IF(LOG入力!BH156&gt;0,"",IF(GC156=1,$X156,""))</f>
        <v/>
      </c>
      <c r="GE156" s="6" t="str">
        <f ca="1">IF(LOG入力!BH156&gt;0,"",IF(GC156=1,$Y156,""))</f>
        <v/>
      </c>
      <c r="GF156" s="6" t="str">
        <f ca="1">IF(LOG入力!BH156&gt;0,"",IF(COUNTIF($GD$19:$GD156,GD156)=1,GD156,""))</f>
        <v/>
      </c>
      <c r="GG156" s="6">
        <f ca="1">IF(LOG入力!BH156&gt;0,0,IF((FZ156=1),IF(($GF156=""),0,1),0))</f>
        <v>0</v>
      </c>
      <c r="GH156" s="6" t="str">
        <f ca="1">IF(LOG入力!BH156&gt;0,"",IF(COUNTIF($GE$19:GE156,GE156)=1,GE156,""))</f>
        <v/>
      </c>
      <c r="GI156" s="72">
        <f ca="1">IF(LOG入力!BH156&gt;0,0,IF((FZ156=1),IF(($GH156=""),0,1),0))</f>
        <v>0</v>
      </c>
      <c r="GK156" s="455" t="str">
        <f ca="1">IF(V156=1,"",IF(LEN(LOG入力!AS156)=0,"",LOG入力!AS156))</f>
        <v/>
      </c>
      <c r="GL156" s="378" t="str">
        <f t="shared" ca="1" si="398"/>
        <v/>
      </c>
      <c r="GM156" s="378" t="str">
        <f t="shared" ca="1" si="399"/>
        <v/>
      </c>
      <c r="GN156" s="74" t="str">
        <f t="shared" ca="1" si="400"/>
        <v/>
      </c>
      <c r="GO156" s="74" t="str">
        <f t="shared" ca="1" si="401"/>
        <v/>
      </c>
      <c r="GQ156" s="74" t="str">
        <f t="shared" ca="1" si="402"/>
        <v/>
      </c>
      <c r="GR156" s="74" t="str">
        <f t="shared" ca="1" si="403"/>
        <v/>
      </c>
      <c r="GS156" s="74" t="str">
        <f t="shared" ca="1" si="404"/>
        <v/>
      </c>
      <c r="GT156" s="74" t="str">
        <f t="shared" ca="1" si="405"/>
        <v/>
      </c>
      <c r="GU156" s="74" t="str">
        <f t="shared" ca="1" si="406"/>
        <v/>
      </c>
      <c r="GV156" s="74" t="str">
        <f t="shared" ca="1" si="407"/>
        <v/>
      </c>
      <c r="GX156" s="74" t="str">
        <f t="shared" ca="1" si="408"/>
        <v/>
      </c>
      <c r="GY156" s="74" t="str">
        <f t="shared" ca="1" si="409"/>
        <v/>
      </c>
      <c r="GZ156" s="74" t="str">
        <f ca="1">IF(V156=1,"",IF(LOG入力!BH156&gt;0,0,IF(GY156=0,0,IF((VALUE((TYPE(VALUE(J156)))))=16,0,IF(VALUE(J156)&lt;60,1,IF(VALUE(J156)&lt;100,0,IF(VALUE(J156)&lt;600,2,0)))))))</f>
        <v/>
      </c>
      <c r="HA156" s="74" t="str">
        <f t="shared" ca="1" si="410"/>
        <v/>
      </c>
      <c r="HB156" s="74" t="str">
        <f ca="1">IF(V156=1,"",IF(LOG入力!BH156&gt;0,0,IF(HA156=0,0,IF((VALUE((TYPE(VALUE(L156)))))=16,0,IF(VALUE(L156)&lt;60,1,IF(VALUE(L156)&lt;100,0,IF(VALUE(L156)&lt;600,2,0)))))))</f>
        <v/>
      </c>
      <c r="HD156" s="74" t="str">
        <f t="shared" ca="1" si="411"/>
        <v/>
      </c>
      <c r="HF156" s="74" t="str">
        <f t="shared" ca="1" si="412"/>
        <v/>
      </c>
      <c r="HG156" s="74" t="str">
        <f t="shared" ca="1" si="413"/>
        <v/>
      </c>
      <c r="HH156" s="74" t="str">
        <f t="shared" ca="1" si="414"/>
        <v/>
      </c>
      <c r="HI156" s="74" t="str">
        <f t="shared" ca="1" si="415"/>
        <v/>
      </c>
      <c r="HJ156" s="74" t="str">
        <f t="shared" ca="1" si="416"/>
        <v/>
      </c>
      <c r="HK156" s="74" t="str">
        <f t="shared" ca="1" si="417"/>
        <v/>
      </c>
      <c r="HL156" s="74" t="str">
        <f t="shared" ca="1" si="418"/>
        <v/>
      </c>
      <c r="HM156" s="74" t="str">
        <f t="shared" ca="1" si="419"/>
        <v/>
      </c>
      <c r="HN156" s="74" t="str">
        <f t="shared" ca="1" si="420"/>
        <v/>
      </c>
      <c r="HO156" s="529" t="str">
        <f t="shared" ca="1" si="421"/>
        <v/>
      </c>
      <c r="HP156" s="74" t="str">
        <f t="shared" ca="1" si="422"/>
        <v/>
      </c>
      <c r="HQ156" s="74" t="str">
        <f t="shared" ca="1" si="423"/>
        <v/>
      </c>
      <c r="HR156" s="74" t="str">
        <f t="shared" ca="1" si="424"/>
        <v/>
      </c>
      <c r="HS156" s="74" t="str">
        <f t="shared" ca="1" si="425"/>
        <v/>
      </c>
      <c r="HT156" s="74" t="str">
        <f ca="1">IF(V156=1,"",IF(LOG入力!BH156&gt;0,0,IF(DV156=1,0,IF(N156="0",0,IF(SUM(HD156:HS156)&gt;0,1,0)))))</f>
        <v/>
      </c>
    </row>
    <row r="157" spans="1:228" x14ac:dyDescent="0.15">
      <c r="A157" s="5"/>
      <c r="B157" s="532" t="str">
        <f t="shared" ca="1" si="284"/>
        <v/>
      </c>
      <c r="C157" s="534" t="str">
        <f ca="1">LOG入力!AP157</f>
        <v/>
      </c>
      <c r="D157" s="534" t="str">
        <f ca="1">LOG入力!AQ157</f>
        <v/>
      </c>
      <c r="E157" s="534" t="str">
        <f ca="1">LOG入力!AR157</f>
        <v/>
      </c>
      <c r="F157" s="535" t="str">
        <f t="shared" ca="1" si="285"/>
        <v/>
      </c>
      <c r="G157" s="585" t="str">
        <f ca="1">LOG入力!AT157</f>
        <v/>
      </c>
      <c r="H157" s="542" t="str">
        <f ca="1">LOG入力!AU157</f>
        <v/>
      </c>
      <c r="I157" s="542" t="str">
        <f ca="1">LOG入力!AV157</f>
        <v/>
      </c>
      <c r="J157" s="577" t="str">
        <f ca="1">LOG入力!AW157</f>
        <v/>
      </c>
      <c r="K157" s="578" t="str">
        <f ca="1">LOG入力!BJ157</f>
        <v/>
      </c>
      <c r="L157" s="577" t="str">
        <f ca="1">LOG入力!AY157</f>
        <v/>
      </c>
      <c r="M157" s="545" t="str">
        <f ca="1">LOG入力!BK157</f>
        <v/>
      </c>
      <c r="N157" s="512" t="str">
        <f ca="1">IF(V157=1,"",IF(LOG入力!AJ157=1,"1",LOG入力!BA157))</f>
        <v/>
      </c>
      <c r="O157" s="538" t="str">
        <f ca="1">IF(V157=1,"",IF(LEN(LOG入力!O157)=0,"",LOG入力!O157))</f>
        <v/>
      </c>
      <c r="P157" s="291" t="str">
        <f ca="1">IF(V157=1,"",IF($AA$4=1,"",IF(LOG入力!BG157=1,"",CONCATENATE($ER157,$FB157,$FL157,$FV157,$GF157))))</f>
        <v/>
      </c>
      <c r="Q157" s="291" t="str">
        <f ca="1">IF(V157=1,"",IF($AA$4=1,"",IF(LOG入力!BG157=1,"",CONCATENATE($ET157,$FD157,$FN157,$FX157,$GH157))))</f>
        <v/>
      </c>
      <c r="R157" s="573" t="str">
        <f ca="1">IF(V157=1,"",IF($AA$4=1,"",IF(LOG入力!BH157&gt;0,0,AA157)))</f>
        <v/>
      </c>
      <c r="S157" s="293" t="str">
        <f t="shared" ca="1" si="286"/>
        <v/>
      </c>
      <c r="T157" s="681"/>
      <c r="U157" s="38"/>
      <c r="V157" s="196">
        <f ca="1">LOG入力!AN157</f>
        <v>1</v>
      </c>
      <c r="W157" s="38"/>
      <c r="X157" s="516" t="str">
        <f t="shared" ca="1" si="287"/>
        <v/>
      </c>
      <c r="Y157" s="515" t="str">
        <f t="shared" ca="1" si="288"/>
        <v/>
      </c>
      <c r="Z157" s="518" t="str">
        <f t="shared" ca="1" si="289"/>
        <v/>
      </c>
      <c r="AA157" s="574" t="str">
        <f t="shared" ca="1" si="290"/>
        <v/>
      </c>
      <c r="AC157" s="6" t="str">
        <f t="shared" ca="1" si="291"/>
        <v/>
      </c>
      <c r="AD157" s="6" t="str">
        <f t="shared" ca="1" si="292"/>
        <v/>
      </c>
      <c r="AE157" s="6" t="str">
        <f t="shared" ca="1" si="293"/>
        <v/>
      </c>
      <c r="AF157" s="6" t="str">
        <f t="shared" ca="1" si="294"/>
        <v/>
      </c>
      <c r="AG157" s="6" t="str">
        <f t="shared" ca="1" si="295"/>
        <v/>
      </c>
      <c r="AH157" s="6" t="str">
        <f t="shared" ca="1" si="296"/>
        <v/>
      </c>
      <c r="AI157" s="6" t="str">
        <f t="shared" ca="1" si="297"/>
        <v/>
      </c>
      <c r="AJ157" s="6" t="str">
        <f t="shared" ca="1" si="298"/>
        <v/>
      </c>
      <c r="AK157" s="6" t="str">
        <f t="shared" ca="1" si="299"/>
        <v/>
      </c>
      <c r="AL157" s="6" t="str">
        <f t="shared" ca="1" si="300"/>
        <v/>
      </c>
      <c r="AM157" s="6" t="str">
        <f t="shared" ca="1" si="301"/>
        <v/>
      </c>
      <c r="AN157" s="6" t="str">
        <f t="shared" ca="1" si="302"/>
        <v/>
      </c>
      <c r="AO157" s="6" t="str">
        <f t="shared" ca="1" si="303"/>
        <v/>
      </c>
      <c r="AP157" s="6" t="str">
        <f t="shared" ca="1" si="304"/>
        <v/>
      </c>
      <c r="AQ157" s="6" t="str">
        <f t="shared" ca="1" si="305"/>
        <v/>
      </c>
      <c r="AR157" s="6" t="str">
        <f t="shared" ca="1" si="306"/>
        <v/>
      </c>
      <c r="AS157" s="6" t="str">
        <f t="shared" ca="1" si="307"/>
        <v/>
      </c>
      <c r="AT157" s="6" t="str">
        <f t="shared" ca="1" si="308"/>
        <v/>
      </c>
      <c r="AU157" s="6" t="str">
        <f t="shared" ca="1" si="309"/>
        <v/>
      </c>
      <c r="AV157" s="6" t="str">
        <f t="shared" ca="1" si="310"/>
        <v/>
      </c>
      <c r="AW157" s="6" t="str">
        <f t="shared" ca="1" si="311"/>
        <v/>
      </c>
      <c r="AY157" s="6" t="str">
        <f t="shared" ca="1" si="312"/>
        <v/>
      </c>
      <c r="AZ157" s="6" t="str">
        <f t="shared" ca="1" si="313"/>
        <v/>
      </c>
      <c r="BA157" s="6" t="str">
        <f t="shared" ca="1" si="314"/>
        <v/>
      </c>
      <c r="BB157" s="6" t="str">
        <f t="shared" ca="1" si="315"/>
        <v/>
      </c>
      <c r="BC157" s="6" t="str">
        <f t="shared" ca="1" si="316"/>
        <v/>
      </c>
      <c r="BD157" s="6" t="str">
        <f t="shared" ca="1" si="317"/>
        <v/>
      </c>
      <c r="BE157" s="6" t="str">
        <f t="shared" ca="1" si="318"/>
        <v/>
      </c>
      <c r="BF157" s="6" t="str">
        <f t="shared" ca="1" si="319"/>
        <v/>
      </c>
      <c r="BG157" s="6" t="str">
        <f t="shared" ca="1" si="320"/>
        <v/>
      </c>
      <c r="BH157" s="6" t="str">
        <f t="shared" ca="1" si="321"/>
        <v/>
      </c>
      <c r="BI157" s="6" t="str">
        <f t="shared" ca="1" si="322"/>
        <v/>
      </c>
      <c r="BJ157" s="6" t="str">
        <f t="shared" ca="1" si="323"/>
        <v/>
      </c>
      <c r="BK157" s="6" t="str">
        <f t="shared" ca="1" si="324"/>
        <v/>
      </c>
      <c r="BL157" s="6" t="str">
        <f t="shared" ca="1" si="325"/>
        <v/>
      </c>
      <c r="BM157" s="6" t="str">
        <f t="shared" ca="1" si="326"/>
        <v/>
      </c>
      <c r="BN157" s="6" t="str">
        <f t="shared" ca="1" si="327"/>
        <v/>
      </c>
      <c r="BO157" s="6" t="str">
        <f t="shared" ca="1" si="328"/>
        <v/>
      </c>
      <c r="BP157" s="6" t="str">
        <f t="shared" ca="1" si="329"/>
        <v/>
      </c>
      <c r="BQ157" s="6" t="str">
        <f t="shared" ca="1" si="330"/>
        <v/>
      </c>
      <c r="BR157" s="6" t="str">
        <f t="shared" ca="1" si="331"/>
        <v/>
      </c>
      <c r="BS157" s="6" t="str">
        <f t="shared" ca="1" si="332"/>
        <v/>
      </c>
      <c r="BU157" s="6" t="str">
        <f t="shared" ca="1" si="333"/>
        <v/>
      </c>
      <c r="BW157" s="515" t="str">
        <f t="shared" ca="1" si="334"/>
        <v/>
      </c>
      <c r="BX157" s="515">
        <f t="shared" ca="1" si="335"/>
        <v>0</v>
      </c>
      <c r="BY157" s="515" t="str">
        <f t="shared" ca="1" si="336"/>
        <v/>
      </c>
      <c r="CA157" s="6">
        <f t="shared" ca="1" si="337"/>
        <v>1</v>
      </c>
      <c r="CC157" s="523" t="str">
        <f t="shared" ca="1" si="338"/>
        <v/>
      </c>
      <c r="CE157" s="6" t="str">
        <f t="shared" ca="1" si="339"/>
        <v/>
      </c>
      <c r="CG157" s="524" t="str">
        <f ca="1">IF(V157=1,"",IF($AA$4=1,"",IF(LOG入力!BH157&gt;0,"",IF(N157=0,"",IF(HT157=0,"","★")))))</f>
        <v/>
      </c>
      <c r="CI157" s="74" t="str">
        <f t="shared" ca="1" si="340"/>
        <v/>
      </c>
      <c r="CK157" s="525" t="str">
        <f ca="1">IF(V157=1,"",IF(LOG入力!BH157&gt;0,1,0))</f>
        <v/>
      </c>
      <c r="CL157" s="74" t="str">
        <f t="shared" ca="1" si="341"/>
        <v/>
      </c>
      <c r="CN157" s="74" t="str">
        <f t="shared" ca="1" si="342"/>
        <v/>
      </c>
      <c r="CO157" s="74" t="str">
        <f t="shared" ca="1" si="343"/>
        <v/>
      </c>
      <c r="CQ157" s="74" t="str">
        <f t="shared" ca="1" si="344"/>
        <v/>
      </c>
      <c r="CR157" s="74" t="str">
        <f t="shared" ca="1" si="345"/>
        <v/>
      </c>
      <c r="CS157" s="74" t="str">
        <f t="shared" ca="1" si="346"/>
        <v/>
      </c>
      <c r="CT157" s="74" t="str">
        <f t="shared" ca="1" si="347"/>
        <v/>
      </c>
      <c r="CU157" s="74" t="str">
        <f t="shared" ca="1" si="348"/>
        <v/>
      </c>
      <c r="CV157" s="74" t="str">
        <f t="shared" ca="1" si="349"/>
        <v/>
      </c>
      <c r="CW157" s="74" t="str">
        <f t="shared" ca="1" si="350"/>
        <v/>
      </c>
      <c r="CX157" s="74" t="str">
        <f t="shared" ca="1" si="351"/>
        <v/>
      </c>
      <c r="CY157" s="74" t="str">
        <f t="shared" ca="1" si="352"/>
        <v/>
      </c>
      <c r="CZ157" s="74" t="str">
        <f t="shared" ca="1" si="353"/>
        <v/>
      </c>
      <c r="DA157" s="74" t="str">
        <f t="shared" ca="1" si="354"/>
        <v/>
      </c>
      <c r="DB157" s="74" t="str">
        <f t="shared" ca="1" si="355"/>
        <v/>
      </c>
      <c r="DD157" s="74" t="str">
        <f t="shared" ca="1" si="356"/>
        <v/>
      </c>
      <c r="DE157" s="74" t="str">
        <f t="shared" ca="1" si="357"/>
        <v/>
      </c>
      <c r="DF157" s="74" t="str">
        <f t="shared" ca="1" si="358"/>
        <v/>
      </c>
      <c r="DG157" s="74" t="str">
        <f t="shared" ca="1" si="359"/>
        <v/>
      </c>
      <c r="DH157" s="74" t="str">
        <f t="shared" ca="1" si="360"/>
        <v/>
      </c>
      <c r="DI157" s="74" t="str">
        <f t="shared" ca="1" si="361"/>
        <v/>
      </c>
      <c r="DJ157" s="74" t="str">
        <f t="shared" ca="1" si="362"/>
        <v/>
      </c>
      <c r="DK157" s="74" t="str">
        <f t="shared" ca="1" si="363"/>
        <v/>
      </c>
      <c r="DL157" s="74" t="str">
        <f t="shared" ca="1" si="364"/>
        <v/>
      </c>
      <c r="DM157" s="74" t="str">
        <f t="shared" ca="1" si="365"/>
        <v/>
      </c>
      <c r="DN157" s="74" t="str">
        <f t="shared" ca="1" si="366"/>
        <v/>
      </c>
      <c r="DO157" s="74" t="str">
        <f t="shared" ca="1" si="367"/>
        <v/>
      </c>
      <c r="DQ157" s="74" t="str">
        <f t="shared" ca="1" si="368"/>
        <v/>
      </c>
      <c r="DS157" s="74" t="str">
        <f t="shared" ca="1" si="369"/>
        <v/>
      </c>
      <c r="DT157" s="74" t="str">
        <f t="shared" ca="1" si="370"/>
        <v/>
      </c>
      <c r="DV157" s="525" t="str">
        <f t="shared" ca="1" si="371"/>
        <v/>
      </c>
      <c r="DW157" s="74" t="str">
        <f t="shared" ca="1" si="372"/>
        <v/>
      </c>
      <c r="DX157" s="485" t="str">
        <f t="shared" ca="1" si="373"/>
        <v/>
      </c>
      <c r="DY157" s="74" t="str">
        <f t="shared" ca="1" si="374"/>
        <v/>
      </c>
      <c r="DZ157" s="74" t="str">
        <f t="shared" ca="1" si="375"/>
        <v/>
      </c>
      <c r="EA157" s="74" t="str">
        <f t="shared" ca="1" si="376"/>
        <v/>
      </c>
      <c r="EC157" s="74" t="str">
        <f t="shared" ca="1" si="377"/>
        <v/>
      </c>
      <c r="ED157" s="74" t="str">
        <f t="shared" ca="1" si="378"/>
        <v/>
      </c>
      <c r="EE157" s="74" t="str">
        <f t="shared" ca="1" si="379"/>
        <v/>
      </c>
      <c r="EG157" s="479" t="str">
        <f ca="1">IF(V157=1,"",IF(LOG入力!BH157&gt;0,0,IF(CG157="★",0,IF(R157=1,0,IF(N157=0,0,1)))))</f>
        <v/>
      </c>
      <c r="EH157" s="483" t="str">
        <f t="shared" ca="1" si="380"/>
        <v/>
      </c>
      <c r="EI157" s="483" t="str">
        <f t="shared" ca="1" si="381"/>
        <v/>
      </c>
      <c r="EJ157" s="483" t="str">
        <f t="shared" ca="1" si="382"/>
        <v/>
      </c>
      <c r="EL157" s="71">
        <f t="shared" ca="1" si="383"/>
        <v>0</v>
      </c>
      <c r="EM157" s="6">
        <f t="shared" ca="1" si="384"/>
        <v>0</v>
      </c>
      <c r="EN157" s="6" t="str">
        <f t="shared" ca="1" si="385"/>
        <v/>
      </c>
      <c r="EO157" s="6">
        <f ca="1">IF(LOG入力!BH157&gt;0,0,IF(EM157=0,0,(IF(COUNTIF($EN$19:EN157,EN157)=1,IF($FS$3="N",1,IF(EH157=1,1,0))))))</f>
        <v>0</v>
      </c>
      <c r="EP157" s="6" t="str">
        <f ca="1">IF(LOG入力!BH157&gt;0,"",IF(EO157=1,$X157,""))</f>
        <v/>
      </c>
      <c r="EQ157" s="6" t="str">
        <f ca="1">IF(LOG入力!BH157&gt;0,"",IF(EO157=1,$Y157,""))</f>
        <v/>
      </c>
      <c r="ER157" s="520" t="str">
        <f ca="1">IF(LOG入力!BH157&gt;0,"",IF(COUNTIF($EP$19:$EP157,EP157)=1,EP157,""))</f>
        <v/>
      </c>
      <c r="ES157" s="520">
        <f ca="1">IF(LOG入力!BH157&gt;0,0,IF((EL157=1),IF(($ER157=""),0,1),0))</f>
        <v>0</v>
      </c>
      <c r="ET157" s="520" t="str">
        <f ca="1">IF(LOG入力!BH157&gt;0,"",IF(COUNTIF($EQ$19:EQ157,EQ157)=1,EQ157,""))</f>
        <v/>
      </c>
      <c r="EU157" s="539">
        <f ca="1">IF(LOG入力!BH157&gt;0,0,IF((EL157=1),IF(($ET157=""),0,1),0))</f>
        <v>0</v>
      </c>
      <c r="EV157" s="71">
        <f t="shared" ca="1" si="386"/>
        <v>0</v>
      </c>
      <c r="EW157" s="6">
        <f t="shared" ca="1" si="387"/>
        <v>0</v>
      </c>
      <c r="EX157" s="6" t="str">
        <f t="shared" ca="1" si="388"/>
        <v/>
      </c>
      <c r="EY157" s="6">
        <f ca="1">IF(LOG入力!BH157&gt;0,0,IF(EW157=0,0,(IF(COUNTIF($EX$19:EX157,EX157)=1,IF($FS$3="N",1,IF(EH157=1,1,0))))))</f>
        <v>0</v>
      </c>
      <c r="EZ157" s="6" t="str">
        <f ca="1">IF(LOG入力!BH157&gt;0,"",IF(EY157=1,$X157,""))</f>
        <v/>
      </c>
      <c r="FA157" s="6" t="str">
        <f ca="1">IF(LOG入力!BH157&gt;0,"",IF(EY157=1,$Y157,""))</f>
        <v/>
      </c>
      <c r="FB157" s="6" t="str">
        <f ca="1">IF(LOG入力!BH157&gt;0,"",IF(COUNTIF($EZ$19:$EZ157,EZ157)=1,EZ157,""))</f>
        <v/>
      </c>
      <c r="FC157" s="6">
        <f ca="1">IF(LOG入力!BH157&gt;0,0,IF((EV157=1),IF(($FB157=""),0,1),0))</f>
        <v>0</v>
      </c>
      <c r="FD157" s="6" t="str">
        <f ca="1">IF(LOG入力!BH157&gt;0,"",IF(COUNTIF($FA$19:FA157,FA157)=1,FA157,""))</f>
        <v/>
      </c>
      <c r="FE157" s="72">
        <f ca="1">IF(LOG入力!BH157&gt;0,0,IF((EV157=1),IF(($FD157=""),0,1),0))</f>
        <v>0</v>
      </c>
      <c r="FF157" s="71">
        <f t="shared" ca="1" si="389"/>
        <v>0</v>
      </c>
      <c r="FG157" s="6">
        <f t="shared" ca="1" si="390"/>
        <v>0</v>
      </c>
      <c r="FH157" s="6" t="str">
        <f t="shared" ca="1" si="391"/>
        <v/>
      </c>
      <c r="FI157" s="6">
        <f ca="1">IF(LOG入力!BH157&gt;0,0,IF(FG157=0,0,(IF(COUNTIF($FH$19:FH157,FH157)=1,IF($FS$3="N",1,IF(EH157=1,1,0))))))</f>
        <v>0</v>
      </c>
      <c r="FJ157" s="6" t="str">
        <f ca="1">IF(LOG入力!BH157&gt;0,"",IF(FI157=1,$X157,""))</f>
        <v/>
      </c>
      <c r="FK157" s="6" t="str">
        <f ca="1">IF(LOG入力!BH157&gt;0,"",IF(FI157=1,$Y157,""))</f>
        <v/>
      </c>
      <c r="FL157" s="6" t="str">
        <f ca="1">IF(LOG入力!BH157&gt;0,"",IF(COUNTIF($FJ$19:$FJ157,FJ157)=1,FJ157,""))</f>
        <v/>
      </c>
      <c r="FM157" s="6">
        <f ca="1">IF(LOG入力!BH157&gt;0,0,IF((FF157=1),IF(($FL157=""),0,1),0))</f>
        <v>0</v>
      </c>
      <c r="FN157" s="6" t="str">
        <f ca="1">IF(LOG入力!BH157&gt;0,"",IF(COUNTIF($FK$19:FK157,FK157)=1,FK157,""))</f>
        <v/>
      </c>
      <c r="FO157" s="72">
        <f ca="1">IF(LOG入力!BH157&gt;0,0,IF((FF157=1),IF(($FN157=""),0,1),0))</f>
        <v>0</v>
      </c>
      <c r="FP157" s="71">
        <f t="shared" ca="1" si="392"/>
        <v>0</v>
      </c>
      <c r="FQ157" s="6">
        <f t="shared" ca="1" si="393"/>
        <v>0</v>
      </c>
      <c r="FR157" s="6" t="str">
        <f t="shared" ca="1" si="394"/>
        <v/>
      </c>
      <c r="FS157" s="6">
        <f ca="1">IF(LOG入力!BH157&gt;0,0,IF(FQ157=0,0,(IF(COUNTIF($FR$19:FR157,FR157)=1,IF($FS$3="N",1,IF(EH157=1,1,0))))))</f>
        <v>0</v>
      </c>
      <c r="FT157" s="6" t="str">
        <f ca="1">IF(LOG入力!BH157&gt;0,"",IF(FS157=1,$X157,""))</f>
        <v/>
      </c>
      <c r="FU157" s="6" t="str">
        <f ca="1">IF(LOG入力!BH157&gt;0,"",IF(FS157=1,$Y157,""))</f>
        <v/>
      </c>
      <c r="FV157" s="6" t="str">
        <f ca="1">IF(LOG入力!BH157&gt;0,"",IF(COUNTIF($FT$19:$FT157,FT157)=1,FT157,""))</f>
        <v/>
      </c>
      <c r="FW157" s="6">
        <f ca="1">IF(LOG入力!BH157&gt;0,0,IF((FP157=1),IF(($FV157=""),0,1),0))</f>
        <v>0</v>
      </c>
      <c r="FX157" s="6" t="str">
        <f ca="1">IF(LOG入力!BH157&gt;0,"",IF(COUNTIF($FU$19:FU157,FU157)=1,FU157,""))</f>
        <v/>
      </c>
      <c r="FY157" s="72">
        <f ca="1">IF(LOG入力!BH157&gt;0,0,IF((FP157=1),IF(($FX157=""),0,1),0))</f>
        <v>0</v>
      </c>
      <c r="FZ157" s="71">
        <f t="shared" ca="1" si="395"/>
        <v>0</v>
      </c>
      <c r="GA157" s="6">
        <f t="shared" ca="1" si="396"/>
        <v>0</v>
      </c>
      <c r="GB157" s="6" t="str">
        <f t="shared" ca="1" si="397"/>
        <v/>
      </c>
      <c r="GC157" s="6">
        <f ca="1">IF(LOG入力!BH157&gt;0,0,IF(GA157=0,0,(IF(COUNTIF($GB$19:GB157,GB157)=1,IF($FS$3="N",1,IF(EH157=1,1,0))))))</f>
        <v>0</v>
      </c>
      <c r="GD157" s="6" t="str">
        <f ca="1">IF(LOG入力!BH157&gt;0,"",IF(GC157=1,$X157,""))</f>
        <v/>
      </c>
      <c r="GE157" s="6" t="str">
        <f ca="1">IF(LOG入力!BH157&gt;0,"",IF(GC157=1,$Y157,""))</f>
        <v/>
      </c>
      <c r="GF157" s="6" t="str">
        <f ca="1">IF(LOG入力!BH157&gt;0,"",IF(COUNTIF($GD$19:$GD157,GD157)=1,GD157,""))</f>
        <v/>
      </c>
      <c r="GG157" s="6">
        <f ca="1">IF(LOG入力!BH157&gt;0,0,IF((FZ157=1),IF(($GF157=""),0,1),0))</f>
        <v>0</v>
      </c>
      <c r="GH157" s="6" t="str">
        <f ca="1">IF(LOG入力!BH157&gt;0,"",IF(COUNTIF($GE$19:GE157,GE157)=1,GE157,""))</f>
        <v/>
      </c>
      <c r="GI157" s="72">
        <f ca="1">IF(LOG入力!BH157&gt;0,0,IF((FZ157=1),IF(($GH157=""),0,1),0))</f>
        <v>0</v>
      </c>
      <c r="GK157" s="455" t="str">
        <f ca="1">IF(V157=1,"",IF(LEN(LOG入力!AS157)=0,"",LOG入力!AS157))</f>
        <v/>
      </c>
      <c r="GL157" s="378" t="str">
        <f t="shared" ca="1" si="398"/>
        <v/>
      </c>
      <c r="GM157" s="378" t="str">
        <f t="shared" ca="1" si="399"/>
        <v/>
      </c>
      <c r="GN157" s="74" t="str">
        <f t="shared" ca="1" si="400"/>
        <v/>
      </c>
      <c r="GO157" s="74" t="str">
        <f t="shared" ca="1" si="401"/>
        <v/>
      </c>
      <c r="GQ157" s="74" t="str">
        <f t="shared" ca="1" si="402"/>
        <v/>
      </c>
      <c r="GR157" s="74" t="str">
        <f t="shared" ca="1" si="403"/>
        <v/>
      </c>
      <c r="GS157" s="74" t="str">
        <f t="shared" ca="1" si="404"/>
        <v/>
      </c>
      <c r="GT157" s="74" t="str">
        <f t="shared" ca="1" si="405"/>
        <v/>
      </c>
      <c r="GU157" s="74" t="str">
        <f t="shared" ca="1" si="406"/>
        <v/>
      </c>
      <c r="GV157" s="74" t="str">
        <f t="shared" ca="1" si="407"/>
        <v/>
      </c>
      <c r="GX157" s="74" t="str">
        <f t="shared" ca="1" si="408"/>
        <v/>
      </c>
      <c r="GY157" s="74" t="str">
        <f t="shared" ca="1" si="409"/>
        <v/>
      </c>
      <c r="GZ157" s="74" t="str">
        <f ca="1">IF(V157=1,"",IF(LOG入力!BH157&gt;0,0,IF(GY157=0,0,IF((VALUE((TYPE(VALUE(J157)))))=16,0,IF(VALUE(J157)&lt;60,1,IF(VALUE(J157)&lt;100,0,IF(VALUE(J157)&lt;600,2,0)))))))</f>
        <v/>
      </c>
      <c r="HA157" s="74" t="str">
        <f t="shared" ca="1" si="410"/>
        <v/>
      </c>
      <c r="HB157" s="74" t="str">
        <f ca="1">IF(V157=1,"",IF(LOG入力!BH157&gt;0,0,IF(HA157=0,0,IF((VALUE((TYPE(VALUE(L157)))))=16,0,IF(VALUE(L157)&lt;60,1,IF(VALUE(L157)&lt;100,0,IF(VALUE(L157)&lt;600,2,0)))))))</f>
        <v/>
      </c>
      <c r="HD157" s="74" t="str">
        <f t="shared" ca="1" si="411"/>
        <v/>
      </c>
      <c r="HF157" s="74" t="str">
        <f t="shared" ca="1" si="412"/>
        <v/>
      </c>
      <c r="HG157" s="74" t="str">
        <f t="shared" ca="1" si="413"/>
        <v/>
      </c>
      <c r="HH157" s="74" t="str">
        <f t="shared" ca="1" si="414"/>
        <v/>
      </c>
      <c r="HI157" s="74" t="str">
        <f t="shared" ca="1" si="415"/>
        <v/>
      </c>
      <c r="HJ157" s="74" t="str">
        <f t="shared" ca="1" si="416"/>
        <v/>
      </c>
      <c r="HK157" s="74" t="str">
        <f t="shared" ca="1" si="417"/>
        <v/>
      </c>
      <c r="HL157" s="74" t="str">
        <f t="shared" ca="1" si="418"/>
        <v/>
      </c>
      <c r="HM157" s="74" t="str">
        <f t="shared" ca="1" si="419"/>
        <v/>
      </c>
      <c r="HN157" s="74" t="str">
        <f t="shared" ca="1" si="420"/>
        <v/>
      </c>
      <c r="HO157" s="529" t="str">
        <f t="shared" ca="1" si="421"/>
        <v/>
      </c>
      <c r="HP157" s="74" t="str">
        <f t="shared" ca="1" si="422"/>
        <v/>
      </c>
      <c r="HQ157" s="74" t="str">
        <f t="shared" ca="1" si="423"/>
        <v/>
      </c>
      <c r="HR157" s="74" t="str">
        <f t="shared" ca="1" si="424"/>
        <v/>
      </c>
      <c r="HS157" s="74" t="str">
        <f t="shared" ca="1" si="425"/>
        <v/>
      </c>
      <c r="HT157" s="74" t="str">
        <f ca="1">IF(V157=1,"",IF(LOG入力!BH157&gt;0,0,IF(DV157=1,0,IF(N157="0",0,IF(SUM(HD157:HS157)&gt;0,1,0)))))</f>
        <v/>
      </c>
    </row>
    <row r="158" spans="1:228" x14ac:dyDescent="0.15">
      <c r="A158" s="5">
        <v>140</v>
      </c>
      <c r="B158" s="487" t="str">
        <f t="shared" ca="1" si="284"/>
        <v/>
      </c>
      <c r="C158" s="548" t="str">
        <f ca="1">LOG入力!AP158</f>
        <v/>
      </c>
      <c r="D158" s="548" t="str">
        <f ca="1">LOG入力!AQ158</f>
        <v/>
      </c>
      <c r="E158" s="548" t="str">
        <f ca="1">LOG入力!AR158</f>
        <v/>
      </c>
      <c r="F158" s="589" t="str">
        <f t="shared" ca="1" si="285"/>
        <v/>
      </c>
      <c r="G158" s="586" t="str">
        <f ca="1">LOG入力!AT158</f>
        <v/>
      </c>
      <c r="H158" s="553" t="str">
        <f ca="1">LOG入力!AU158</f>
        <v/>
      </c>
      <c r="I158" s="587" t="str">
        <f ca="1">LOG入力!AV158</f>
        <v/>
      </c>
      <c r="J158" s="590" t="str">
        <f ca="1">LOG入力!AW158</f>
        <v/>
      </c>
      <c r="K158" s="591" t="str">
        <f ca="1">LOG入力!BJ158</f>
        <v/>
      </c>
      <c r="L158" s="590" t="str">
        <f ca="1">LOG入力!AY158</f>
        <v/>
      </c>
      <c r="M158" s="556" t="str">
        <f ca="1">LOG入力!BK158</f>
        <v/>
      </c>
      <c r="N158" s="588" t="str">
        <f ca="1">IF(V158=1,"",IF(LOG入力!AJ158=1,"1",LOG入力!BA158))</f>
        <v/>
      </c>
      <c r="O158" s="557" t="str">
        <f ca="1">IF(V158=1,"",IF(LEN(LOG入力!O158)=0,"",LOG入力!O158))</f>
        <v/>
      </c>
      <c r="P158" s="336" t="str">
        <f ca="1">IF(V158=1,"",IF($AA$4=1,"",IF(LOG入力!BG158=1,"",CONCATENATE($ER158,$FB158,$FL158,$FV158,$GF158))))</f>
        <v/>
      </c>
      <c r="Q158" s="337" t="str">
        <f ca="1">IF(V158=1,"",IF($AA$4=1,"",IF(LOG入力!BG158=1,"",CONCATENATE($ET158,$FD158,$FN158,$FX158,$GH158))))</f>
        <v/>
      </c>
      <c r="R158" s="338" t="str">
        <f ca="1">IF(V158=1,"",IF($AA$4=1,"",IF(LOG入力!BH158&gt;0,0,AA158)))</f>
        <v/>
      </c>
      <c r="S158" s="558" t="str">
        <f t="shared" ca="1" si="286"/>
        <v/>
      </c>
      <c r="T158" s="681"/>
      <c r="U158" s="38"/>
      <c r="V158" s="196">
        <f ca="1">LOG入力!AN158</f>
        <v>1</v>
      </c>
      <c r="W158" s="38"/>
      <c r="X158" s="516" t="str">
        <f t="shared" ca="1" si="287"/>
        <v/>
      </c>
      <c r="Y158" s="515" t="str">
        <f t="shared" ca="1" si="288"/>
        <v/>
      </c>
      <c r="Z158" s="518" t="str">
        <f t="shared" ca="1" si="289"/>
        <v/>
      </c>
      <c r="AA158" s="574" t="str">
        <f t="shared" ca="1" si="290"/>
        <v/>
      </c>
      <c r="AC158" s="6" t="str">
        <f t="shared" ca="1" si="291"/>
        <v/>
      </c>
      <c r="AD158" s="6" t="str">
        <f t="shared" ca="1" si="292"/>
        <v/>
      </c>
      <c r="AE158" s="6" t="str">
        <f t="shared" ca="1" si="293"/>
        <v/>
      </c>
      <c r="AF158" s="6" t="str">
        <f t="shared" ca="1" si="294"/>
        <v/>
      </c>
      <c r="AG158" s="6" t="str">
        <f t="shared" ca="1" si="295"/>
        <v/>
      </c>
      <c r="AH158" s="6" t="str">
        <f t="shared" ca="1" si="296"/>
        <v/>
      </c>
      <c r="AI158" s="6" t="str">
        <f t="shared" ca="1" si="297"/>
        <v/>
      </c>
      <c r="AJ158" s="6" t="str">
        <f t="shared" ca="1" si="298"/>
        <v/>
      </c>
      <c r="AK158" s="6" t="str">
        <f t="shared" ca="1" si="299"/>
        <v/>
      </c>
      <c r="AL158" s="6" t="str">
        <f t="shared" ca="1" si="300"/>
        <v/>
      </c>
      <c r="AM158" s="6" t="str">
        <f t="shared" ca="1" si="301"/>
        <v/>
      </c>
      <c r="AN158" s="6" t="str">
        <f t="shared" ca="1" si="302"/>
        <v/>
      </c>
      <c r="AO158" s="6" t="str">
        <f t="shared" ca="1" si="303"/>
        <v/>
      </c>
      <c r="AP158" s="6" t="str">
        <f t="shared" ca="1" si="304"/>
        <v/>
      </c>
      <c r="AQ158" s="6" t="str">
        <f t="shared" ca="1" si="305"/>
        <v/>
      </c>
      <c r="AR158" s="6" t="str">
        <f t="shared" ca="1" si="306"/>
        <v/>
      </c>
      <c r="AS158" s="6" t="str">
        <f t="shared" ca="1" si="307"/>
        <v/>
      </c>
      <c r="AT158" s="6" t="str">
        <f t="shared" ca="1" si="308"/>
        <v/>
      </c>
      <c r="AU158" s="6" t="str">
        <f t="shared" ca="1" si="309"/>
        <v/>
      </c>
      <c r="AV158" s="6" t="str">
        <f t="shared" ca="1" si="310"/>
        <v/>
      </c>
      <c r="AW158" s="6" t="str">
        <f t="shared" ca="1" si="311"/>
        <v/>
      </c>
      <c r="AY158" s="6" t="str">
        <f t="shared" ca="1" si="312"/>
        <v/>
      </c>
      <c r="AZ158" s="6" t="str">
        <f t="shared" ca="1" si="313"/>
        <v/>
      </c>
      <c r="BA158" s="6" t="str">
        <f t="shared" ca="1" si="314"/>
        <v/>
      </c>
      <c r="BB158" s="6" t="str">
        <f t="shared" ca="1" si="315"/>
        <v/>
      </c>
      <c r="BC158" s="6" t="str">
        <f t="shared" ca="1" si="316"/>
        <v/>
      </c>
      <c r="BD158" s="6" t="str">
        <f t="shared" ca="1" si="317"/>
        <v/>
      </c>
      <c r="BE158" s="6" t="str">
        <f t="shared" ca="1" si="318"/>
        <v/>
      </c>
      <c r="BF158" s="6" t="str">
        <f t="shared" ca="1" si="319"/>
        <v/>
      </c>
      <c r="BG158" s="6" t="str">
        <f t="shared" ca="1" si="320"/>
        <v/>
      </c>
      <c r="BH158" s="6" t="str">
        <f t="shared" ca="1" si="321"/>
        <v/>
      </c>
      <c r="BI158" s="6" t="str">
        <f t="shared" ca="1" si="322"/>
        <v/>
      </c>
      <c r="BJ158" s="6" t="str">
        <f t="shared" ca="1" si="323"/>
        <v/>
      </c>
      <c r="BK158" s="6" t="str">
        <f t="shared" ca="1" si="324"/>
        <v/>
      </c>
      <c r="BL158" s="6" t="str">
        <f t="shared" ca="1" si="325"/>
        <v/>
      </c>
      <c r="BM158" s="6" t="str">
        <f t="shared" ca="1" si="326"/>
        <v/>
      </c>
      <c r="BN158" s="6" t="str">
        <f t="shared" ca="1" si="327"/>
        <v/>
      </c>
      <c r="BO158" s="6" t="str">
        <f t="shared" ca="1" si="328"/>
        <v/>
      </c>
      <c r="BP158" s="6" t="str">
        <f t="shared" ca="1" si="329"/>
        <v/>
      </c>
      <c r="BQ158" s="6" t="str">
        <f t="shared" ca="1" si="330"/>
        <v/>
      </c>
      <c r="BR158" s="6" t="str">
        <f t="shared" ca="1" si="331"/>
        <v/>
      </c>
      <c r="BS158" s="6" t="str">
        <f t="shared" ca="1" si="332"/>
        <v/>
      </c>
      <c r="BU158" s="6" t="str">
        <f t="shared" ca="1" si="333"/>
        <v/>
      </c>
      <c r="BW158" s="515" t="str">
        <f t="shared" ca="1" si="334"/>
        <v/>
      </c>
      <c r="BX158" s="515">
        <f t="shared" ca="1" si="335"/>
        <v>0</v>
      </c>
      <c r="BY158" s="515" t="str">
        <f t="shared" ca="1" si="336"/>
        <v/>
      </c>
      <c r="CA158" s="6">
        <f t="shared" ca="1" si="337"/>
        <v>1</v>
      </c>
      <c r="CC158" s="523" t="str">
        <f t="shared" ca="1" si="338"/>
        <v/>
      </c>
      <c r="CE158" s="6" t="str">
        <f t="shared" ca="1" si="339"/>
        <v/>
      </c>
      <c r="CG158" s="524" t="str">
        <f ca="1">IF(V158=1,"",IF($AA$4=1,"",IF(LOG入力!BH158&gt;0,"",IF(N158=0,"",IF(HT158=0,"","★")))))</f>
        <v/>
      </c>
      <c r="CI158" s="74" t="str">
        <f t="shared" ca="1" si="340"/>
        <v/>
      </c>
      <c r="CK158" s="525" t="str">
        <f ca="1">IF(V158=1,"",IF(LOG入力!BH158&gt;0,1,0))</f>
        <v/>
      </c>
      <c r="CL158" s="74" t="str">
        <f t="shared" ca="1" si="341"/>
        <v/>
      </c>
      <c r="CN158" s="74" t="str">
        <f t="shared" ca="1" si="342"/>
        <v/>
      </c>
      <c r="CO158" s="74" t="str">
        <f t="shared" ca="1" si="343"/>
        <v/>
      </c>
      <c r="CQ158" s="74" t="str">
        <f t="shared" ca="1" si="344"/>
        <v/>
      </c>
      <c r="CR158" s="74" t="str">
        <f t="shared" ca="1" si="345"/>
        <v/>
      </c>
      <c r="CS158" s="74" t="str">
        <f t="shared" ca="1" si="346"/>
        <v/>
      </c>
      <c r="CT158" s="74" t="str">
        <f t="shared" ca="1" si="347"/>
        <v/>
      </c>
      <c r="CU158" s="74" t="str">
        <f t="shared" ca="1" si="348"/>
        <v/>
      </c>
      <c r="CV158" s="74" t="str">
        <f t="shared" ca="1" si="349"/>
        <v/>
      </c>
      <c r="CW158" s="74" t="str">
        <f t="shared" ca="1" si="350"/>
        <v/>
      </c>
      <c r="CX158" s="74" t="str">
        <f t="shared" ca="1" si="351"/>
        <v/>
      </c>
      <c r="CY158" s="74" t="str">
        <f t="shared" ca="1" si="352"/>
        <v/>
      </c>
      <c r="CZ158" s="74" t="str">
        <f t="shared" ca="1" si="353"/>
        <v/>
      </c>
      <c r="DA158" s="74" t="str">
        <f t="shared" ca="1" si="354"/>
        <v/>
      </c>
      <c r="DB158" s="74" t="str">
        <f t="shared" ca="1" si="355"/>
        <v/>
      </c>
      <c r="DD158" s="74" t="str">
        <f t="shared" ca="1" si="356"/>
        <v/>
      </c>
      <c r="DE158" s="74" t="str">
        <f t="shared" ca="1" si="357"/>
        <v/>
      </c>
      <c r="DF158" s="74" t="str">
        <f t="shared" ca="1" si="358"/>
        <v/>
      </c>
      <c r="DG158" s="74" t="str">
        <f t="shared" ca="1" si="359"/>
        <v/>
      </c>
      <c r="DH158" s="74" t="str">
        <f t="shared" ca="1" si="360"/>
        <v/>
      </c>
      <c r="DI158" s="74" t="str">
        <f t="shared" ca="1" si="361"/>
        <v/>
      </c>
      <c r="DJ158" s="74" t="str">
        <f t="shared" ca="1" si="362"/>
        <v/>
      </c>
      <c r="DK158" s="74" t="str">
        <f t="shared" ca="1" si="363"/>
        <v/>
      </c>
      <c r="DL158" s="74" t="str">
        <f t="shared" ca="1" si="364"/>
        <v/>
      </c>
      <c r="DM158" s="74" t="str">
        <f t="shared" ca="1" si="365"/>
        <v/>
      </c>
      <c r="DN158" s="74" t="str">
        <f t="shared" ca="1" si="366"/>
        <v/>
      </c>
      <c r="DO158" s="74" t="str">
        <f t="shared" ca="1" si="367"/>
        <v/>
      </c>
      <c r="DQ158" s="74" t="str">
        <f t="shared" ca="1" si="368"/>
        <v/>
      </c>
      <c r="DS158" s="74" t="str">
        <f t="shared" ca="1" si="369"/>
        <v/>
      </c>
      <c r="DT158" s="74" t="str">
        <f t="shared" ca="1" si="370"/>
        <v/>
      </c>
      <c r="DV158" s="525" t="str">
        <f t="shared" ca="1" si="371"/>
        <v/>
      </c>
      <c r="DW158" s="74" t="str">
        <f t="shared" ca="1" si="372"/>
        <v/>
      </c>
      <c r="DX158" s="485" t="str">
        <f t="shared" ca="1" si="373"/>
        <v/>
      </c>
      <c r="DY158" s="74" t="str">
        <f t="shared" ca="1" si="374"/>
        <v/>
      </c>
      <c r="DZ158" s="74" t="str">
        <f t="shared" ca="1" si="375"/>
        <v/>
      </c>
      <c r="EA158" s="74" t="str">
        <f t="shared" ca="1" si="376"/>
        <v/>
      </c>
      <c r="EC158" s="74" t="str">
        <f t="shared" ca="1" si="377"/>
        <v/>
      </c>
      <c r="ED158" s="74" t="str">
        <f t="shared" ca="1" si="378"/>
        <v/>
      </c>
      <c r="EE158" s="74" t="str">
        <f t="shared" ca="1" si="379"/>
        <v/>
      </c>
      <c r="EG158" s="479" t="str">
        <f ca="1">IF(V158=1,"",IF(LOG入力!BH158&gt;0,0,IF(CG158="★",0,IF(R158=1,0,IF(N158=0,0,1)))))</f>
        <v/>
      </c>
      <c r="EH158" s="483" t="str">
        <f t="shared" ca="1" si="380"/>
        <v/>
      </c>
      <c r="EI158" s="483" t="str">
        <f t="shared" ca="1" si="381"/>
        <v/>
      </c>
      <c r="EJ158" s="483" t="str">
        <f t="shared" ca="1" si="382"/>
        <v/>
      </c>
      <c r="EL158" s="71">
        <f t="shared" ca="1" si="383"/>
        <v>0</v>
      </c>
      <c r="EM158" s="6">
        <f t="shared" ca="1" si="384"/>
        <v>0</v>
      </c>
      <c r="EN158" s="6" t="str">
        <f t="shared" ca="1" si="385"/>
        <v/>
      </c>
      <c r="EO158" s="6">
        <f ca="1">IF(LOG入力!BH158&gt;0,0,IF(EM158=0,0,(IF(COUNTIF($EN$19:EN158,EN158)=1,IF($FS$3="N",1,IF(EH158=1,1,0))))))</f>
        <v>0</v>
      </c>
      <c r="EP158" s="6" t="str">
        <f ca="1">IF(LOG入力!BH158&gt;0,"",IF(EO158=1,$X158,""))</f>
        <v/>
      </c>
      <c r="EQ158" s="6" t="str">
        <f ca="1">IF(LOG入力!BH158&gt;0,"",IF(EO158=1,$Y158,""))</f>
        <v/>
      </c>
      <c r="ER158" s="520" t="str">
        <f ca="1">IF(LOG入力!BH158&gt;0,"",IF(COUNTIF($EP$19:$EP158,EP158)=1,EP158,""))</f>
        <v/>
      </c>
      <c r="ES158" s="520">
        <f ca="1">IF(LOG入力!BH158&gt;0,0,IF((EL158=1),IF(($ER158=""),0,1),0))</f>
        <v>0</v>
      </c>
      <c r="ET158" s="520" t="str">
        <f ca="1">IF(LOG入力!BH158&gt;0,"",IF(COUNTIF($EQ$19:EQ158,EQ158)=1,EQ158,""))</f>
        <v/>
      </c>
      <c r="EU158" s="539">
        <f ca="1">IF(LOG入力!BH158&gt;0,0,IF((EL158=1),IF(($ET158=""),0,1),0))</f>
        <v>0</v>
      </c>
      <c r="EV158" s="71">
        <f t="shared" ca="1" si="386"/>
        <v>0</v>
      </c>
      <c r="EW158" s="6">
        <f t="shared" ca="1" si="387"/>
        <v>0</v>
      </c>
      <c r="EX158" s="6" t="str">
        <f t="shared" ca="1" si="388"/>
        <v/>
      </c>
      <c r="EY158" s="6">
        <f ca="1">IF(LOG入力!BH158&gt;0,0,IF(EW158=0,0,(IF(COUNTIF($EX$19:EX158,EX158)=1,IF($FS$3="N",1,IF(EH158=1,1,0))))))</f>
        <v>0</v>
      </c>
      <c r="EZ158" s="6" t="str">
        <f ca="1">IF(LOG入力!BH158&gt;0,"",IF(EY158=1,$X158,""))</f>
        <v/>
      </c>
      <c r="FA158" s="6" t="str">
        <f ca="1">IF(LOG入力!BH158&gt;0,"",IF(EY158=1,$Y158,""))</f>
        <v/>
      </c>
      <c r="FB158" s="6" t="str">
        <f ca="1">IF(LOG入力!BH158&gt;0,"",IF(COUNTIF($EZ$19:$EZ158,EZ158)=1,EZ158,""))</f>
        <v/>
      </c>
      <c r="FC158" s="6">
        <f ca="1">IF(LOG入力!BH158&gt;0,0,IF((EV158=1),IF(($FB158=""),0,1),0))</f>
        <v>0</v>
      </c>
      <c r="FD158" s="6" t="str">
        <f ca="1">IF(LOG入力!BH158&gt;0,"",IF(COUNTIF($FA$19:FA158,FA158)=1,FA158,""))</f>
        <v/>
      </c>
      <c r="FE158" s="72">
        <f ca="1">IF(LOG入力!BH158&gt;0,0,IF((EV158=1),IF(($FD158=""),0,1),0))</f>
        <v>0</v>
      </c>
      <c r="FF158" s="71">
        <f t="shared" ca="1" si="389"/>
        <v>0</v>
      </c>
      <c r="FG158" s="6">
        <f t="shared" ca="1" si="390"/>
        <v>0</v>
      </c>
      <c r="FH158" s="6" t="str">
        <f t="shared" ca="1" si="391"/>
        <v/>
      </c>
      <c r="FI158" s="6">
        <f ca="1">IF(LOG入力!BH158&gt;0,0,IF(FG158=0,0,(IF(COUNTIF($FH$19:FH158,FH158)=1,IF($FS$3="N",1,IF(EH158=1,1,0))))))</f>
        <v>0</v>
      </c>
      <c r="FJ158" s="6" t="str">
        <f ca="1">IF(LOG入力!BH158&gt;0,"",IF(FI158=1,$X158,""))</f>
        <v/>
      </c>
      <c r="FK158" s="6" t="str">
        <f ca="1">IF(LOG入力!BH158&gt;0,"",IF(FI158=1,$Y158,""))</f>
        <v/>
      </c>
      <c r="FL158" s="6" t="str">
        <f ca="1">IF(LOG入力!BH158&gt;0,"",IF(COUNTIF($FJ$19:$FJ158,FJ158)=1,FJ158,""))</f>
        <v/>
      </c>
      <c r="FM158" s="6">
        <f ca="1">IF(LOG入力!BH158&gt;0,0,IF((FF158=1),IF(($FL158=""),0,1),0))</f>
        <v>0</v>
      </c>
      <c r="FN158" s="6" t="str">
        <f ca="1">IF(LOG入力!BH158&gt;0,"",IF(COUNTIF($FK$19:FK158,FK158)=1,FK158,""))</f>
        <v/>
      </c>
      <c r="FO158" s="72">
        <f ca="1">IF(LOG入力!BH158&gt;0,0,IF((FF158=1),IF(($FN158=""),0,1),0))</f>
        <v>0</v>
      </c>
      <c r="FP158" s="71">
        <f t="shared" ca="1" si="392"/>
        <v>0</v>
      </c>
      <c r="FQ158" s="6">
        <f t="shared" ca="1" si="393"/>
        <v>0</v>
      </c>
      <c r="FR158" s="6" t="str">
        <f t="shared" ca="1" si="394"/>
        <v/>
      </c>
      <c r="FS158" s="6">
        <f ca="1">IF(LOG入力!BH158&gt;0,0,IF(FQ158=0,0,(IF(COUNTIF($FR$19:FR158,FR158)=1,IF($FS$3="N",1,IF(EH158=1,1,0))))))</f>
        <v>0</v>
      </c>
      <c r="FT158" s="6" t="str">
        <f ca="1">IF(LOG入力!BH158&gt;0,"",IF(FS158=1,$X158,""))</f>
        <v/>
      </c>
      <c r="FU158" s="6" t="str">
        <f ca="1">IF(LOG入力!BH158&gt;0,"",IF(FS158=1,$Y158,""))</f>
        <v/>
      </c>
      <c r="FV158" s="6" t="str">
        <f ca="1">IF(LOG入力!BH158&gt;0,"",IF(COUNTIF($FT$19:$FT158,FT158)=1,FT158,""))</f>
        <v/>
      </c>
      <c r="FW158" s="6">
        <f ca="1">IF(LOG入力!BH158&gt;0,0,IF((FP158=1),IF(($FV158=""),0,1),0))</f>
        <v>0</v>
      </c>
      <c r="FX158" s="6" t="str">
        <f ca="1">IF(LOG入力!BH158&gt;0,"",IF(COUNTIF($FU$19:FU158,FU158)=1,FU158,""))</f>
        <v/>
      </c>
      <c r="FY158" s="72">
        <f ca="1">IF(LOG入力!BH158&gt;0,0,IF((FP158=1),IF(($FX158=""),0,1),0))</f>
        <v>0</v>
      </c>
      <c r="FZ158" s="71">
        <f t="shared" ca="1" si="395"/>
        <v>0</v>
      </c>
      <c r="GA158" s="6">
        <f t="shared" ca="1" si="396"/>
        <v>0</v>
      </c>
      <c r="GB158" s="6" t="str">
        <f t="shared" ca="1" si="397"/>
        <v/>
      </c>
      <c r="GC158" s="6">
        <f ca="1">IF(LOG入力!BH158&gt;0,0,IF(GA158=0,0,(IF(COUNTIF($GB$19:GB158,GB158)=1,IF($FS$3="N",1,IF(EH158=1,1,0))))))</f>
        <v>0</v>
      </c>
      <c r="GD158" s="6" t="str">
        <f ca="1">IF(LOG入力!BH158&gt;0,"",IF(GC158=1,$X158,""))</f>
        <v/>
      </c>
      <c r="GE158" s="6" t="str">
        <f ca="1">IF(LOG入力!BH158&gt;0,"",IF(GC158=1,$Y158,""))</f>
        <v/>
      </c>
      <c r="GF158" s="6" t="str">
        <f ca="1">IF(LOG入力!BH158&gt;0,"",IF(COUNTIF($GD$19:$GD158,GD158)=1,GD158,""))</f>
        <v/>
      </c>
      <c r="GG158" s="6">
        <f ca="1">IF(LOG入力!BH158&gt;0,0,IF((FZ158=1),IF(($GF158=""),0,1),0))</f>
        <v>0</v>
      </c>
      <c r="GH158" s="6" t="str">
        <f ca="1">IF(LOG入力!BH158&gt;0,"",IF(COUNTIF($GE$19:GE158,GE158)=1,GE158,""))</f>
        <v/>
      </c>
      <c r="GI158" s="72">
        <f ca="1">IF(LOG入力!BH158&gt;0,0,IF((FZ158=1),IF(($GH158=""),0,1),0))</f>
        <v>0</v>
      </c>
      <c r="GK158" s="455" t="str">
        <f ca="1">IF(V158=1,"",IF(LEN(LOG入力!AS158)=0,"",LOG入力!AS158))</f>
        <v/>
      </c>
      <c r="GL158" s="378" t="str">
        <f t="shared" ca="1" si="398"/>
        <v/>
      </c>
      <c r="GM158" s="378" t="str">
        <f t="shared" ca="1" si="399"/>
        <v/>
      </c>
      <c r="GN158" s="74" t="str">
        <f t="shared" ca="1" si="400"/>
        <v/>
      </c>
      <c r="GO158" s="74" t="str">
        <f t="shared" ca="1" si="401"/>
        <v/>
      </c>
      <c r="GQ158" s="74" t="str">
        <f t="shared" ca="1" si="402"/>
        <v/>
      </c>
      <c r="GR158" s="74" t="str">
        <f t="shared" ca="1" si="403"/>
        <v/>
      </c>
      <c r="GS158" s="74" t="str">
        <f t="shared" ca="1" si="404"/>
        <v/>
      </c>
      <c r="GT158" s="74" t="str">
        <f t="shared" ca="1" si="405"/>
        <v/>
      </c>
      <c r="GU158" s="74" t="str">
        <f t="shared" ca="1" si="406"/>
        <v/>
      </c>
      <c r="GV158" s="74" t="str">
        <f t="shared" ca="1" si="407"/>
        <v/>
      </c>
      <c r="GX158" s="74" t="str">
        <f t="shared" ca="1" si="408"/>
        <v/>
      </c>
      <c r="GY158" s="74" t="str">
        <f t="shared" ca="1" si="409"/>
        <v/>
      </c>
      <c r="GZ158" s="74" t="str">
        <f ca="1">IF(V158=1,"",IF(LOG入力!BH158&gt;0,0,IF(GY158=0,0,IF((VALUE((TYPE(VALUE(J158)))))=16,0,IF(VALUE(J158)&lt;60,1,IF(VALUE(J158)&lt;100,0,IF(VALUE(J158)&lt;600,2,0)))))))</f>
        <v/>
      </c>
      <c r="HA158" s="74" t="str">
        <f t="shared" ca="1" si="410"/>
        <v/>
      </c>
      <c r="HB158" s="74" t="str">
        <f ca="1">IF(V158=1,"",IF(LOG入力!BH158&gt;0,0,IF(HA158=0,0,IF((VALUE((TYPE(VALUE(L158)))))=16,0,IF(VALUE(L158)&lt;60,1,IF(VALUE(L158)&lt;100,0,IF(VALUE(L158)&lt;600,2,0)))))))</f>
        <v/>
      </c>
      <c r="HD158" s="74" t="str">
        <f t="shared" ca="1" si="411"/>
        <v/>
      </c>
      <c r="HF158" s="74" t="str">
        <f t="shared" ca="1" si="412"/>
        <v/>
      </c>
      <c r="HG158" s="74" t="str">
        <f t="shared" ca="1" si="413"/>
        <v/>
      </c>
      <c r="HH158" s="74" t="str">
        <f t="shared" ca="1" si="414"/>
        <v/>
      </c>
      <c r="HI158" s="74" t="str">
        <f t="shared" ca="1" si="415"/>
        <v/>
      </c>
      <c r="HJ158" s="74" t="str">
        <f t="shared" ca="1" si="416"/>
        <v/>
      </c>
      <c r="HK158" s="74" t="str">
        <f t="shared" ca="1" si="417"/>
        <v/>
      </c>
      <c r="HL158" s="74" t="str">
        <f t="shared" ca="1" si="418"/>
        <v/>
      </c>
      <c r="HM158" s="74" t="str">
        <f t="shared" ca="1" si="419"/>
        <v/>
      </c>
      <c r="HN158" s="74" t="str">
        <f t="shared" ca="1" si="420"/>
        <v/>
      </c>
      <c r="HO158" s="529" t="str">
        <f t="shared" ca="1" si="421"/>
        <v/>
      </c>
      <c r="HP158" s="74" t="str">
        <f t="shared" ca="1" si="422"/>
        <v/>
      </c>
      <c r="HQ158" s="74" t="str">
        <f t="shared" ca="1" si="423"/>
        <v/>
      </c>
      <c r="HR158" s="74" t="str">
        <f t="shared" ca="1" si="424"/>
        <v/>
      </c>
      <c r="HS158" s="74" t="str">
        <f t="shared" ca="1" si="425"/>
        <v/>
      </c>
      <c r="HT158" s="74" t="str">
        <f ca="1">IF(V158=1,"",IF(LOG入力!BH158&gt;0,0,IF(DV158=1,0,IF(N158="0",0,IF(SUM(HD158:HS158)&gt;0,1,0)))))</f>
        <v/>
      </c>
    </row>
    <row r="159" spans="1:228" x14ac:dyDescent="0.15">
      <c r="A159" s="5"/>
      <c r="B159" s="560" t="str">
        <f t="shared" ca="1" si="284"/>
        <v/>
      </c>
      <c r="C159" s="562" t="str">
        <f ca="1">LOG入力!AP159</f>
        <v/>
      </c>
      <c r="D159" s="562" t="str">
        <f ca="1">LOG入力!AQ159</f>
        <v/>
      </c>
      <c r="E159" s="562" t="str">
        <f ca="1">LOG入力!AR159</f>
        <v/>
      </c>
      <c r="F159" s="563" t="str">
        <f t="shared" ca="1" si="285"/>
        <v/>
      </c>
      <c r="G159" s="582" t="str">
        <f ca="1">LOG入力!AT159</f>
        <v/>
      </c>
      <c r="H159" s="507" t="str">
        <f ca="1">LOG入力!AU159</f>
        <v/>
      </c>
      <c r="I159" s="507" t="str">
        <f ca="1">LOG入力!AV159</f>
        <v/>
      </c>
      <c r="J159" s="583" t="str">
        <f ca="1">LOG入力!AW159</f>
        <v/>
      </c>
      <c r="K159" s="584" t="str">
        <f ca="1">LOG入力!BJ159</f>
        <v/>
      </c>
      <c r="L159" s="583" t="str">
        <f ca="1">LOG入力!AY159</f>
        <v/>
      </c>
      <c r="M159" s="566" t="str">
        <f ca="1">LOG入力!BK159</f>
        <v/>
      </c>
      <c r="N159" s="567" t="str">
        <f ca="1">IF(V159=1,"",IF(LOG入力!AJ159=1,"1",LOG入力!BA159))</f>
        <v/>
      </c>
      <c r="O159" s="568" t="str">
        <f ca="1">IF(V159=1,"",IF(LEN(LOG入力!O159)=0,"",LOG入力!O159))</f>
        <v/>
      </c>
      <c r="P159" s="569" t="str">
        <f ca="1">IF(V159=1,"",IF($AA$4=1,"",IF(LOG入力!BG159=1,"",CONCATENATE($ER159,$FB159,$FL159,$FV159,$GF159))))</f>
        <v/>
      </c>
      <c r="Q159" s="569" t="str">
        <f ca="1">IF(V159=1,"",IF($AA$4=1,"",IF(LOG入力!BG159=1,"",CONCATENATE($ET159,$FD159,$FN159,$FX159,$GH159))))</f>
        <v/>
      </c>
      <c r="R159" s="292" t="str">
        <f ca="1">IF(V159=1,"",IF($AA$4=1,"",IF(LOG入力!BH159&gt;0,0,AA159)))</f>
        <v/>
      </c>
      <c r="S159" s="293" t="str">
        <f t="shared" ca="1" si="286"/>
        <v/>
      </c>
      <c r="T159" s="29"/>
      <c r="U159" s="38"/>
      <c r="V159" s="196">
        <f ca="1">LOG入力!AN159</f>
        <v>1</v>
      </c>
      <c r="W159" s="38"/>
      <c r="X159" s="516" t="str">
        <f t="shared" ca="1" si="287"/>
        <v/>
      </c>
      <c r="Y159" s="515" t="str">
        <f t="shared" ca="1" si="288"/>
        <v/>
      </c>
      <c r="Z159" s="518" t="str">
        <f t="shared" ca="1" si="289"/>
        <v/>
      </c>
      <c r="AA159" s="574" t="str">
        <f t="shared" ca="1" si="290"/>
        <v/>
      </c>
      <c r="AC159" s="6" t="str">
        <f t="shared" ca="1" si="291"/>
        <v/>
      </c>
      <c r="AD159" s="6" t="str">
        <f t="shared" ca="1" si="292"/>
        <v/>
      </c>
      <c r="AE159" s="6" t="str">
        <f t="shared" ca="1" si="293"/>
        <v/>
      </c>
      <c r="AF159" s="6" t="str">
        <f t="shared" ca="1" si="294"/>
        <v/>
      </c>
      <c r="AG159" s="6" t="str">
        <f t="shared" ca="1" si="295"/>
        <v/>
      </c>
      <c r="AH159" s="6" t="str">
        <f t="shared" ca="1" si="296"/>
        <v/>
      </c>
      <c r="AI159" s="6" t="str">
        <f t="shared" ca="1" si="297"/>
        <v/>
      </c>
      <c r="AJ159" s="6" t="str">
        <f t="shared" ca="1" si="298"/>
        <v/>
      </c>
      <c r="AK159" s="6" t="str">
        <f t="shared" ca="1" si="299"/>
        <v/>
      </c>
      <c r="AL159" s="6" t="str">
        <f t="shared" ca="1" si="300"/>
        <v/>
      </c>
      <c r="AM159" s="6" t="str">
        <f t="shared" ca="1" si="301"/>
        <v/>
      </c>
      <c r="AN159" s="6" t="str">
        <f t="shared" ca="1" si="302"/>
        <v/>
      </c>
      <c r="AO159" s="6" t="str">
        <f t="shared" ca="1" si="303"/>
        <v/>
      </c>
      <c r="AP159" s="6" t="str">
        <f t="shared" ca="1" si="304"/>
        <v/>
      </c>
      <c r="AQ159" s="6" t="str">
        <f t="shared" ca="1" si="305"/>
        <v/>
      </c>
      <c r="AR159" s="6" t="str">
        <f t="shared" ca="1" si="306"/>
        <v/>
      </c>
      <c r="AS159" s="6" t="str">
        <f t="shared" ca="1" si="307"/>
        <v/>
      </c>
      <c r="AT159" s="6" t="str">
        <f t="shared" ca="1" si="308"/>
        <v/>
      </c>
      <c r="AU159" s="6" t="str">
        <f t="shared" ca="1" si="309"/>
        <v/>
      </c>
      <c r="AV159" s="6" t="str">
        <f t="shared" ca="1" si="310"/>
        <v/>
      </c>
      <c r="AW159" s="6" t="str">
        <f t="shared" ca="1" si="311"/>
        <v/>
      </c>
      <c r="AY159" s="6" t="str">
        <f t="shared" ca="1" si="312"/>
        <v/>
      </c>
      <c r="AZ159" s="6" t="str">
        <f t="shared" ca="1" si="313"/>
        <v/>
      </c>
      <c r="BA159" s="6" t="str">
        <f t="shared" ca="1" si="314"/>
        <v/>
      </c>
      <c r="BB159" s="6" t="str">
        <f t="shared" ca="1" si="315"/>
        <v/>
      </c>
      <c r="BC159" s="6" t="str">
        <f t="shared" ca="1" si="316"/>
        <v/>
      </c>
      <c r="BD159" s="6" t="str">
        <f t="shared" ca="1" si="317"/>
        <v/>
      </c>
      <c r="BE159" s="6" t="str">
        <f t="shared" ca="1" si="318"/>
        <v/>
      </c>
      <c r="BF159" s="6" t="str">
        <f t="shared" ca="1" si="319"/>
        <v/>
      </c>
      <c r="BG159" s="6" t="str">
        <f t="shared" ca="1" si="320"/>
        <v/>
      </c>
      <c r="BH159" s="6" t="str">
        <f t="shared" ca="1" si="321"/>
        <v/>
      </c>
      <c r="BI159" s="6" t="str">
        <f t="shared" ca="1" si="322"/>
        <v/>
      </c>
      <c r="BJ159" s="6" t="str">
        <f t="shared" ca="1" si="323"/>
        <v/>
      </c>
      <c r="BK159" s="6" t="str">
        <f t="shared" ca="1" si="324"/>
        <v/>
      </c>
      <c r="BL159" s="6" t="str">
        <f t="shared" ca="1" si="325"/>
        <v/>
      </c>
      <c r="BM159" s="6" t="str">
        <f t="shared" ca="1" si="326"/>
        <v/>
      </c>
      <c r="BN159" s="6" t="str">
        <f t="shared" ca="1" si="327"/>
        <v/>
      </c>
      <c r="BO159" s="6" t="str">
        <f t="shared" ca="1" si="328"/>
        <v/>
      </c>
      <c r="BP159" s="6" t="str">
        <f t="shared" ca="1" si="329"/>
        <v/>
      </c>
      <c r="BQ159" s="6" t="str">
        <f t="shared" ca="1" si="330"/>
        <v/>
      </c>
      <c r="BR159" s="6" t="str">
        <f t="shared" ca="1" si="331"/>
        <v/>
      </c>
      <c r="BS159" s="6" t="str">
        <f t="shared" ca="1" si="332"/>
        <v/>
      </c>
      <c r="BU159" s="6" t="str">
        <f t="shared" ca="1" si="333"/>
        <v/>
      </c>
      <c r="BW159" s="515" t="str">
        <f t="shared" ca="1" si="334"/>
        <v/>
      </c>
      <c r="BX159" s="515">
        <f t="shared" ca="1" si="335"/>
        <v>0</v>
      </c>
      <c r="BY159" s="515" t="str">
        <f t="shared" ca="1" si="336"/>
        <v/>
      </c>
      <c r="CA159" s="6">
        <f t="shared" ca="1" si="337"/>
        <v>1</v>
      </c>
      <c r="CC159" s="523" t="str">
        <f t="shared" ca="1" si="338"/>
        <v/>
      </c>
      <c r="CE159" s="6" t="str">
        <f t="shared" ca="1" si="339"/>
        <v/>
      </c>
      <c r="CG159" s="524" t="str">
        <f ca="1">IF(V159=1,"",IF($AA$4=1,"",IF(LOG入力!BH159&gt;0,"",IF(N159=0,"",IF(HT159=0,"","★")))))</f>
        <v/>
      </c>
      <c r="CI159" s="74" t="str">
        <f t="shared" ca="1" si="340"/>
        <v/>
      </c>
      <c r="CK159" s="525" t="str">
        <f ca="1">IF(V159=1,"",IF(LOG入力!BH159&gt;0,1,0))</f>
        <v/>
      </c>
      <c r="CL159" s="74" t="str">
        <f t="shared" ca="1" si="341"/>
        <v/>
      </c>
      <c r="CN159" s="74" t="str">
        <f t="shared" ca="1" si="342"/>
        <v/>
      </c>
      <c r="CO159" s="74" t="str">
        <f t="shared" ca="1" si="343"/>
        <v/>
      </c>
      <c r="CQ159" s="74" t="str">
        <f t="shared" ca="1" si="344"/>
        <v/>
      </c>
      <c r="CR159" s="74" t="str">
        <f t="shared" ca="1" si="345"/>
        <v/>
      </c>
      <c r="CS159" s="74" t="str">
        <f t="shared" ca="1" si="346"/>
        <v/>
      </c>
      <c r="CT159" s="74" t="str">
        <f t="shared" ca="1" si="347"/>
        <v/>
      </c>
      <c r="CU159" s="74" t="str">
        <f t="shared" ca="1" si="348"/>
        <v/>
      </c>
      <c r="CV159" s="74" t="str">
        <f t="shared" ca="1" si="349"/>
        <v/>
      </c>
      <c r="CW159" s="74" t="str">
        <f t="shared" ca="1" si="350"/>
        <v/>
      </c>
      <c r="CX159" s="74" t="str">
        <f t="shared" ca="1" si="351"/>
        <v/>
      </c>
      <c r="CY159" s="74" t="str">
        <f t="shared" ca="1" si="352"/>
        <v/>
      </c>
      <c r="CZ159" s="74" t="str">
        <f t="shared" ca="1" si="353"/>
        <v/>
      </c>
      <c r="DA159" s="74" t="str">
        <f t="shared" ca="1" si="354"/>
        <v/>
      </c>
      <c r="DB159" s="74" t="str">
        <f t="shared" ca="1" si="355"/>
        <v/>
      </c>
      <c r="DD159" s="74" t="str">
        <f t="shared" ca="1" si="356"/>
        <v/>
      </c>
      <c r="DE159" s="74" t="str">
        <f t="shared" ca="1" si="357"/>
        <v/>
      </c>
      <c r="DF159" s="74" t="str">
        <f t="shared" ca="1" si="358"/>
        <v/>
      </c>
      <c r="DG159" s="74" t="str">
        <f t="shared" ca="1" si="359"/>
        <v/>
      </c>
      <c r="DH159" s="74" t="str">
        <f t="shared" ca="1" si="360"/>
        <v/>
      </c>
      <c r="DI159" s="74" t="str">
        <f t="shared" ca="1" si="361"/>
        <v/>
      </c>
      <c r="DJ159" s="74" t="str">
        <f t="shared" ca="1" si="362"/>
        <v/>
      </c>
      <c r="DK159" s="74" t="str">
        <f t="shared" ca="1" si="363"/>
        <v/>
      </c>
      <c r="DL159" s="74" t="str">
        <f t="shared" ca="1" si="364"/>
        <v/>
      </c>
      <c r="DM159" s="74" t="str">
        <f t="shared" ca="1" si="365"/>
        <v/>
      </c>
      <c r="DN159" s="74" t="str">
        <f t="shared" ca="1" si="366"/>
        <v/>
      </c>
      <c r="DO159" s="74" t="str">
        <f t="shared" ca="1" si="367"/>
        <v/>
      </c>
      <c r="DQ159" s="74" t="str">
        <f t="shared" ca="1" si="368"/>
        <v/>
      </c>
      <c r="DS159" s="74" t="str">
        <f t="shared" ca="1" si="369"/>
        <v/>
      </c>
      <c r="DT159" s="74" t="str">
        <f t="shared" ca="1" si="370"/>
        <v/>
      </c>
      <c r="DV159" s="525" t="str">
        <f t="shared" ca="1" si="371"/>
        <v/>
      </c>
      <c r="DW159" s="74" t="str">
        <f t="shared" ca="1" si="372"/>
        <v/>
      </c>
      <c r="DX159" s="485" t="str">
        <f t="shared" ca="1" si="373"/>
        <v/>
      </c>
      <c r="DY159" s="74" t="str">
        <f t="shared" ca="1" si="374"/>
        <v/>
      </c>
      <c r="DZ159" s="74" t="str">
        <f t="shared" ca="1" si="375"/>
        <v/>
      </c>
      <c r="EA159" s="74" t="str">
        <f t="shared" ca="1" si="376"/>
        <v/>
      </c>
      <c r="EC159" s="74" t="str">
        <f t="shared" ca="1" si="377"/>
        <v/>
      </c>
      <c r="ED159" s="74" t="str">
        <f t="shared" ca="1" si="378"/>
        <v/>
      </c>
      <c r="EE159" s="74" t="str">
        <f t="shared" ca="1" si="379"/>
        <v/>
      </c>
      <c r="EG159" s="479" t="str">
        <f ca="1">IF(V159=1,"",IF(LOG入力!BH159&gt;0,0,IF(CG159="★",0,IF(R159=1,0,IF(N159=0,0,1)))))</f>
        <v/>
      </c>
      <c r="EH159" s="483" t="str">
        <f t="shared" ca="1" si="380"/>
        <v/>
      </c>
      <c r="EI159" s="483" t="str">
        <f t="shared" ca="1" si="381"/>
        <v/>
      </c>
      <c r="EJ159" s="483" t="str">
        <f t="shared" ca="1" si="382"/>
        <v/>
      </c>
      <c r="EL159" s="71">
        <f t="shared" ca="1" si="383"/>
        <v>0</v>
      </c>
      <c r="EM159" s="6">
        <f t="shared" ca="1" si="384"/>
        <v>0</v>
      </c>
      <c r="EN159" s="6" t="str">
        <f t="shared" ca="1" si="385"/>
        <v/>
      </c>
      <c r="EO159" s="6">
        <f ca="1">IF(LOG入力!BH159&gt;0,0,IF(EM159=0,0,(IF(COUNTIF($EN$19:EN159,EN159)=1,IF($FS$3="N",1,IF(EH159=1,1,0))))))</f>
        <v>0</v>
      </c>
      <c r="EP159" s="6" t="str">
        <f ca="1">IF(LOG入力!BH159&gt;0,"",IF(EO159=1,$X159,""))</f>
        <v/>
      </c>
      <c r="EQ159" s="6" t="str">
        <f ca="1">IF(LOG入力!BH159&gt;0,"",IF(EO159=1,$Y159,""))</f>
        <v/>
      </c>
      <c r="ER159" s="520" t="str">
        <f ca="1">IF(LOG入力!BH159&gt;0,"",IF(COUNTIF($EP$19:$EP159,EP159)=1,EP159,""))</f>
        <v/>
      </c>
      <c r="ES159" s="520">
        <f ca="1">IF(LOG入力!BH159&gt;0,0,IF((EL159=1),IF(($ER159=""),0,1),0))</f>
        <v>0</v>
      </c>
      <c r="ET159" s="520" t="str">
        <f ca="1">IF(LOG入力!BH159&gt;0,"",IF(COUNTIF($EQ$19:EQ159,EQ159)=1,EQ159,""))</f>
        <v/>
      </c>
      <c r="EU159" s="539">
        <f ca="1">IF(LOG入力!BH159&gt;0,0,IF((EL159=1),IF(($ET159=""),0,1),0))</f>
        <v>0</v>
      </c>
      <c r="EV159" s="71">
        <f t="shared" ca="1" si="386"/>
        <v>0</v>
      </c>
      <c r="EW159" s="6">
        <f t="shared" ca="1" si="387"/>
        <v>0</v>
      </c>
      <c r="EX159" s="6" t="str">
        <f t="shared" ca="1" si="388"/>
        <v/>
      </c>
      <c r="EY159" s="6">
        <f ca="1">IF(LOG入力!BH159&gt;0,0,IF(EW159=0,0,(IF(COUNTIF($EX$19:EX159,EX159)=1,IF($FS$3="N",1,IF(EH159=1,1,0))))))</f>
        <v>0</v>
      </c>
      <c r="EZ159" s="6" t="str">
        <f ca="1">IF(LOG入力!BH159&gt;0,"",IF(EY159=1,$X159,""))</f>
        <v/>
      </c>
      <c r="FA159" s="6" t="str">
        <f ca="1">IF(LOG入力!BH159&gt;0,"",IF(EY159=1,$Y159,""))</f>
        <v/>
      </c>
      <c r="FB159" s="6" t="str">
        <f ca="1">IF(LOG入力!BH159&gt;0,"",IF(COUNTIF($EZ$19:$EZ159,EZ159)=1,EZ159,""))</f>
        <v/>
      </c>
      <c r="FC159" s="6">
        <f ca="1">IF(LOG入力!BH159&gt;0,0,IF((EV159=1),IF(($FB159=""),0,1),0))</f>
        <v>0</v>
      </c>
      <c r="FD159" s="6" t="str">
        <f ca="1">IF(LOG入力!BH159&gt;0,"",IF(COUNTIF($FA$19:FA159,FA159)=1,FA159,""))</f>
        <v/>
      </c>
      <c r="FE159" s="72">
        <f ca="1">IF(LOG入力!BH159&gt;0,0,IF((EV159=1),IF(($FD159=""),0,1),0))</f>
        <v>0</v>
      </c>
      <c r="FF159" s="71">
        <f t="shared" ca="1" si="389"/>
        <v>0</v>
      </c>
      <c r="FG159" s="6">
        <f t="shared" ca="1" si="390"/>
        <v>0</v>
      </c>
      <c r="FH159" s="6" t="str">
        <f t="shared" ca="1" si="391"/>
        <v/>
      </c>
      <c r="FI159" s="6">
        <f ca="1">IF(LOG入力!BH159&gt;0,0,IF(FG159=0,0,(IF(COUNTIF($FH$19:FH159,FH159)=1,IF($FS$3="N",1,IF(EH159=1,1,0))))))</f>
        <v>0</v>
      </c>
      <c r="FJ159" s="6" t="str">
        <f ca="1">IF(LOG入力!BH159&gt;0,"",IF(FI159=1,$X159,""))</f>
        <v/>
      </c>
      <c r="FK159" s="6" t="str">
        <f ca="1">IF(LOG入力!BH159&gt;0,"",IF(FI159=1,$Y159,""))</f>
        <v/>
      </c>
      <c r="FL159" s="6" t="str">
        <f ca="1">IF(LOG入力!BH159&gt;0,"",IF(COUNTIF($FJ$19:$FJ159,FJ159)=1,FJ159,""))</f>
        <v/>
      </c>
      <c r="FM159" s="6">
        <f ca="1">IF(LOG入力!BH159&gt;0,0,IF((FF159=1),IF(($FL159=""),0,1),0))</f>
        <v>0</v>
      </c>
      <c r="FN159" s="6" t="str">
        <f ca="1">IF(LOG入力!BH159&gt;0,"",IF(COUNTIF($FK$19:FK159,FK159)=1,FK159,""))</f>
        <v/>
      </c>
      <c r="FO159" s="72">
        <f ca="1">IF(LOG入力!BH159&gt;0,0,IF((FF159=1),IF(($FN159=""),0,1),0))</f>
        <v>0</v>
      </c>
      <c r="FP159" s="71">
        <f t="shared" ca="1" si="392"/>
        <v>0</v>
      </c>
      <c r="FQ159" s="6">
        <f t="shared" ca="1" si="393"/>
        <v>0</v>
      </c>
      <c r="FR159" s="6" t="str">
        <f t="shared" ca="1" si="394"/>
        <v/>
      </c>
      <c r="FS159" s="6">
        <f ca="1">IF(LOG入力!BH159&gt;0,0,IF(FQ159=0,0,(IF(COUNTIF($FR$19:FR159,FR159)=1,IF($FS$3="N",1,IF(EH159=1,1,0))))))</f>
        <v>0</v>
      </c>
      <c r="FT159" s="6" t="str">
        <f ca="1">IF(LOG入力!BH159&gt;0,"",IF(FS159=1,$X159,""))</f>
        <v/>
      </c>
      <c r="FU159" s="6" t="str">
        <f ca="1">IF(LOG入力!BH159&gt;0,"",IF(FS159=1,$Y159,""))</f>
        <v/>
      </c>
      <c r="FV159" s="6" t="str">
        <f ca="1">IF(LOG入力!BH159&gt;0,"",IF(COUNTIF($FT$19:$FT159,FT159)=1,FT159,""))</f>
        <v/>
      </c>
      <c r="FW159" s="6">
        <f ca="1">IF(LOG入力!BH159&gt;0,0,IF((FP159=1),IF(($FV159=""),0,1),0))</f>
        <v>0</v>
      </c>
      <c r="FX159" s="6" t="str">
        <f ca="1">IF(LOG入力!BH159&gt;0,"",IF(COUNTIF($FU$19:FU159,FU159)=1,FU159,""))</f>
        <v/>
      </c>
      <c r="FY159" s="72">
        <f ca="1">IF(LOG入力!BH159&gt;0,0,IF((FP159=1),IF(($FX159=""),0,1),0))</f>
        <v>0</v>
      </c>
      <c r="FZ159" s="71">
        <f t="shared" ca="1" si="395"/>
        <v>0</v>
      </c>
      <c r="GA159" s="6">
        <f t="shared" ca="1" si="396"/>
        <v>0</v>
      </c>
      <c r="GB159" s="6" t="str">
        <f t="shared" ca="1" si="397"/>
        <v/>
      </c>
      <c r="GC159" s="6">
        <f ca="1">IF(LOG入力!BH159&gt;0,0,IF(GA159=0,0,(IF(COUNTIF($GB$19:GB159,GB159)=1,IF($FS$3="N",1,IF(EH159=1,1,0))))))</f>
        <v>0</v>
      </c>
      <c r="GD159" s="6" t="str">
        <f ca="1">IF(LOG入力!BH159&gt;0,"",IF(GC159=1,$X159,""))</f>
        <v/>
      </c>
      <c r="GE159" s="6" t="str">
        <f ca="1">IF(LOG入力!BH159&gt;0,"",IF(GC159=1,$Y159,""))</f>
        <v/>
      </c>
      <c r="GF159" s="6" t="str">
        <f ca="1">IF(LOG入力!BH159&gt;0,"",IF(COUNTIF($GD$19:$GD159,GD159)=1,GD159,""))</f>
        <v/>
      </c>
      <c r="GG159" s="6">
        <f ca="1">IF(LOG入力!BH159&gt;0,0,IF((FZ159=1),IF(($GF159=""),0,1),0))</f>
        <v>0</v>
      </c>
      <c r="GH159" s="6" t="str">
        <f ca="1">IF(LOG入力!BH159&gt;0,"",IF(COUNTIF($GE$19:GE159,GE159)=1,GE159,""))</f>
        <v/>
      </c>
      <c r="GI159" s="72">
        <f ca="1">IF(LOG入力!BH159&gt;0,0,IF((FZ159=1),IF(($GH159=""),0,1),0))</f>
        <v>0</v>
      </c>
      <c r="GK159" s="455" t="str">
        <f ca="1">IF(V159=1,"",IF(LEN(LOG入力!AS159)=0,"",LOG入力!AS159))</f>
        <v/>
      </c>
      <c r="GL159" s="378" t="str">
        <f t="shared" ca="1" si="398"/>
        <v/>
      </c>
      <c r="GM159" s="378" t="str">
        <f t="shared" ca="1" si="399"/>
        <v/>
      </c>
      <c r="GN159" s="74" t="str">
        <f t="shared" ca="1" si="400"/>
        <v/>
      </c>
      <c r="GO159" s="74" t="str">
        <f t="shared" ca="1" si="401"/>
        <v/>
      </c>
      <c r="GQ159" s="74" t="str">
        <f t="shared" ca="1" si="402"/>
        <v/>
      </c>
      <c r="GR159" s="74" t="str">
        <f t="shared" ca="1" si="403"/>
        <v/>
      </c>
      <c r="GS159" s="74" t="str">
        <f t="shared" ca="1" si="404"/>
        <v/>
      </c>
      <c r="GT159" s="74" t="str">
        <f t="shared" ca="1" si="405"/>
        <v/>
      </c>
      <c r="GU159" s="74" t="str">
        <f t="shared" ca="1" si="406"/>
        <v/>
      </c>
      <c r="GV159" s="74" t="str">
        <f t="shared" ca="1" si="407"/>
        <v/>
      </c>
      <c r="GX159" s="74" t="str">
        <f t="shared" ca="1" si="408"/>
        <v/>
      </c>
      <c r="GY159" s="74" t="str">
        <f t="shared" ca="1" si="409"/>
        <v/>
      </c>
      <c r="GZ159" s="74" t="str">
        <f ca="1">IF(V159=1,"",IF(LOG入力!BH159&gt;0,0,IF(GY159=0,0,IF((VALUE((TYPE(VALUE(J159)))))=16,0,IF(VALUE(J159)&lt;60,1,IF(VALUE(J159)&lt;100,0,IF(VALUE(J159)&lt;600,2,0)))))))</f>
        <v/>
      </c>
      <c r="HA159" s="74" t="str">
        <f t="shared" ca="1" si="410"/>
        <v/>
      </c>
      <c r="HB159" s="74" t="str">
        <f ca="1">IF(V159=1,"",IF(LOG入力!BH159&gt;0,0,IF(HA159=0,0,IF((VALUE((TYPE(VALUE(L159)))))=16,0,IF(VALUE(L159)&lt;60,1,IF(VALUE(L159)&lt;100,0,IF(VALUE(L159)&lt;600,2,0)))))))</f>
        <v/>
      </c>
      <c r="HD159" s="74" t="str">
        <f t="shared" ca="1" si="411"/>
        <v/>
      </c>
      <c r="HF159" s="74" t="str">
        <f t="shared" ca="1" si="412"/>
        <v/>
      </c>
      <c r="HG159" s="74" t="str">
        <f t="shared" ca="1" si="413"/>
        <v/>
      </c>
      <c r="HH159" s="74" t="str">
        <f t="shared" ca="1" si="414"/>
        <v/>
      </c>
      <c r="HI159" s="74" t="str">
        <f t="shared" ca="1" si="415"/>
        <v/>
      </c>
      <c r="HJ159" s="74" t="str">
        <f t="shared" ca="1" si="416"/>
        <v/>
      </c>
      <c r="HK159" s="74" t="str">
        <f t="shared" ca="1" si="417"/>
        <v/>
      </c>
      <c r="HL159" s="74" t="str">
        <f t="shared" ca="1" si="418"/>
        <v/>
      </c>
      <c r="HM159" s="74" t="str">
        <f t="shared" ca="1" si="419"/>
        <v/>
      </c>
      <c r="HN159" s="74" t="str">
        <f t="shared" ca="1" si="420"/>
        <v/>
      </c>
      <c r="HO159" s="529" t="str">
        <f t="shared" ca="1" si="421"/>
        <v/>
      </c>
      <c r="HP159" s="74" t="str">
        <f t="shared" ca="1" si="422"/>
        <v/>
      </c>
      <c r="HQ159" s="74" t="str">
        <f t="shared" ca="1" si="423"/>
        <v/>
      </c>
      <c r="HR159" s="74" t="str">
        <f t="shared" ca="1" si="424"/>
        <v/>
      </c>
      <c r="HS159" s="74" t="str">
        <f t="shared" ca="1" si="425"/>
        <v/>
      </c>
      <c r="HT159" s="74" t="str">
        <f ca="1">IF(V159=1,"",IF(LOG入力!BH159&gt;0,0,IF(DV159=1,0,IF(N159="0",0,IF(SUM(HD159:HS159)&gt;0,1,0)))))</f>
        <v/>
      </c>
    </row>
    <row r="160" spans="1:228" x14ac:dyDescent="0.15">
      <c r="A160" s="5"/>
      <c r="B160" s="532" t="str">
        <f t="shared" ca="1" si="284"/>
        <v/>
      </c>
      <c r="C160" s="534" t="str">
        <f ca="1">LOG入力!AP160</f>
        <v/>
      </c>
      <c r="D160" s="534" t="str">
        <f ca="1">LOG入力!AQ160</f>
        <v/>
      </c>
      <c r="E160" s="534" t="str">
        <f ca="1">LOG入力!AR160</f>
        <v/>
      </c>
      <c r="F160" s="535" t="str">
        <f t="shared" ca="1" si="285"/>
        <v/>
      </c>
      <c r="G160" s="585" t="str">
        <f ca="1">LOG入力!AT160</f>
        <v/>
      </c>
      <c r="H160" s="542" t="str">
        <f ca="1">LOG入力!AU160</f>
        <v/>
      </c>
      <c r="I160" s="542" t="str">
        <f ca="1">LOG入力!AV160</f>
        <v/>
      </c>
      <c r="J160" s="577" t="str">
        <f ca="1">LOG入力!AW160</f>
        <v/>
      </c>
      <c r="K160" s="578" t="str">
        <f ca="1">LOG入力!BJ160</f>
        <v/>
      </c>
      <c r="L160" s="577" t="str">
        <f ca="1">LOG入力!AY160</f>
        <v/>
      </c>
      <c r="M160" s="545" t="str">
        <f ca="1">LOG入力!BK160</f>
        <v/>
      </c>
      <c r="N160" s="512" t="str">
        <f ca="1">IF(V160=1,"",IF(LOG入力!AJ160=1,"1",LOG入力!BA160))</f>
        <v/>
      </c>
      <c r="O160" s="538" t="str">
        <f ca="1">IF(V160=1,"",IF(LEN(LOG入力!O160)=0,"",LOG入力!O160))</f>
        <v/>
      </c>
      <c r="P160" s="291" t="str">
        <f ca="1">IF(V160=1,"",IF($AA$4=1,"",IF(LOG入力!BG160=1,"",CONCATENATE($ER160,$FB160,$FL160,$FV160,$GF160))))</f>
        <v/>
      </c>
      <c r="Q160" s="291" t="str">
        <f ca="1">IF(V160=1,"",IF($AA$4=1,"",IF(LOG入力!BG160=1,"",CONCATENATE($ET160,$FD160,$FN160,$FX160,$GH160))))</f>
        <v/>
      </c>
      <c r="R160" s="573" t="str">
        <f ca="1">IF(V160=1,"",IF($AA$4=1,"",IF(LOG入力!BH160&gt;0,0,AA160)))</f>
        <v/>
      </c>
      <c r="S160" s="293" t="str">
        <f t="shared" ca="1" si="286"/>
        <v/>
      </c>
      <c r="T160" s="29"/>
      <c r="U160" s="38"/>
      <c r="V160" s="196">
        <f ca="1">LOG入力!AN160</f>
        <v>1</v>
      </c>
      <c r="W160" s="38"/>
      <c r="X160" s="516" t="str">
        <f t="shared" ca="1" si="287"/>
        <v/>
      </c>
      <c r="Y160" s="515" t="str">
        <f t="shared" ca="1" si="288"/>
        <v/>
      </c>
      <c r="Z160" s="518" t="str">
        <f t="shared" ca="1" si="289"/>
        <v/>
      </c>
      <c r="AA160" s="574" t="str">
        <f t="shared" ca="1" si="290"/>
        <v/>
      </c>
      <c r="AC160" s="6" t="str">
        <f t="shared" ca="1" si="291"/>
        <v/>
      </c>
      <c r="AD160" s="6" t="str">
        <f t="shared" ca="1" si="292"/>
        <v/>
      </c>
      <c r="AE160" s="6" t="str">
        <f t="shared" ca="1" si="293"/>
        <v/>
      </c>
      <c r="AF160" s="6" t="str">
        <f t="shared" ca="1" si="294"/>
        <v/>
      </c>
      <c r="AG160" s="6" t="str">
        <f t="shared" ca="1" si="295"/>
        <v/>
      </c>
      <c r="AH160" s="6" t="str">
        <f t="shared" ca="1" si="296"/>
        <v/>
      </c>
      <c r="AI160" s="6" t="str">
        <f t="shared" ca="1" si="297"/>
        <v/>
      </c>
      <c r="AJ160" s="6" t="str">
        <f t="shared" ca="1" si="298"/>
        <v/>
      </c>
      <c r="AK160" s="6" t="str">
        <f t="shared" ca="1" si="299"/>
        <v/>
      </c>
      <c r="AL160" s="6" t="str">
        <f t="shared" ca="1" si="300"/>
        <v/>
      </c>
      <c r="AM160" s="6" t="str">
        <f t="shared" ca="1" si="301"/>
        <v/>
      </c>
      <c r="AN160" s="6" t="str">
        <f t="shared" ca="1" si="302"/>
        <v/>
      </c>
      <c r="AO160" s="6" t="str">
        <f t="shared" ca="1" si="303"/>
        <v/>
      </c>
      <c r="AP160" s="6" t="str">
        <f t="shared" ca="1" si="304"/>
        <v/>
      </c>
      <c r="AQ160" s="6" t="str">
        <f t="shared" ca="1" si="305"/>
        <v/>
      </c>
      <c r="AR160" s="6" t="str">
        <f t="shared" ca="1" si="306"/>
        <v/>
      </c>
      <c r="AS160" s="6" t="str">
        <f t="shared" ca="1" si="307"/>
        <v/>
      </c>
      <c r="AT160" s="6" t="str">
        <f t="shared" ca="1" si="308"/>
        <v/>
      </c>
      <c r="AU160" s="6" t="str">
        <f t="shared" ca="1" si="309"/>
        <v/>
      </c>
      <c r="AV160" s="6" t="str">
        <f t="shared" ca="1" si="310"/>
        <v/>
      </c>
      <c r="AW160" s="6" t="str">
        <f t="shared" ca="1" si="311"/>
        <v/>
      </c>
      <c r="AY160" s="6" t="str">
        <f t="shared" ca="1" si="312"/>
        <v/>
      </c>
      <c r="AZ160" s="6" t="str">
        <f t="shared" ca="1" si="313"/>
        <v/>
      </c>
      <c r="BA160" s="6" t="str">
        <f t="shared" ca="1" si="314"/>
        <v/>
      </c>
      <c r="BB160" s="6" t="str">
        <f t="shared" ca="1" si="315"/>
        <v/>
      </c>
      <c r="BC160" s="6" t="str">
        <f t="shared" ca="1" si="316"/>
        <v/>
      </c>
      <c r="BD160" s="6" t="str">
        <f t="shared" ca="1" si="317"/>
        <v/>
      </c>
      <c r="BE160" s="6" t="str">
        <f t="shared" ca="1" si="318"/>
        <v/>
      </c>
      <c r="BF160" s="6" t="str">
        <f t="shared" ca="1" si="319"/>
        <v/>
      </c>
      <c r="BG160" s="6" t="str">
        <f t="shared" ca="1" si="320"/>
        <v/>
      </c>
      <c r="BH160" s="6" t="str">
        <f t="shared" ca="1" si="321"/>
        <v/>
      </c>
      <c r="BI160" s="6" t="str">
        <f t="shared" ca="1" si="322"/>
        <v/>
      </c>
      <c r="BJ160" s="6" t="str">
        <f t="shared" ca="1" si="323"/>
        <v/>
      </c>
      <c r="BK160" s="6" t="str">
        <f t="shared" ca="1" si="324"/>
        <v/>
      </c>
      <c r="BL160" s="6" t="str">
        <f t="shared" ca="1" si="325"/>
        <v/>
      </c>
      <c r="BM160" s="6" t="str">
        <f t="shared" ca="1" si="326"/>
        <v/>
      </c>
      <c r="BN160" s="6" t="str">
        <f t="shared" ca="1" si="327"/>
        <v/>
      </c>
      <c r="BO160" s="6" t="str">
        <f t="shared" ca="1" si="328"/>
        <v/>
      </c>
      <c r="BP160" s="6" t="str">
        <f t="shared" ca="1" si="329"/>
        <v/>
      </c>
      <c r="BQ160" s="6" t="str">
        <f t="shared" ca="1" si="330"/>
        <v/>
      </c>
      <c r="BR160" s="6" t="str">
        <f t="shared" ca="1" si="331"/>
        <v/>
      </c>
      <c r="BS160" s="6" t="str">
        <f t="shared" ca="1" si="332"/>
        <v/>
      </c>
      <c r="BU160" s="6" t="str">
        <f t="shared" ca="1" si="333"/>
        <v/>
      </c>
      <c r="BW160" s="515" t="str">
        <f t="shared" ca="1" si="334"/>
        <v/>
      </c>
      <c r="BX160" s="515">
        <f t="shared" ca="1" si="335"/>
        <v>0</v>
      </c>
      <c r="BY160" s="515" t="str">
        <f t="shared" ca="1" si="336"/>
        <v/>
      </c>
      <c r="CA160" s="6">
        <f t="shared" ca="1" si="337"/>
        <v>1</v>
      </c>
      <c r="CC160" s="523" t="str">
        <f t="shared" ca="1" si="338"/>
        <v/>
      </c>
      <c r="CE160" s="6" t="str">
        <f t="shared" ca="1" si="339"/>
        <v/>
      </c>
      <c r="CG160" s="524" t="str">
        <f ca="1">IF(V160=1,"",IF($AA$4=1,"",IF(LOG入力!BH160&gt;0,"",IF(N160=0,"",IF(HT160=0,"","★")))))</f>
        <v/>
      </c>
      <c r="CI160" s="74" t="str">
        <f t="shared" ca="1" si="340"/>
        <v/>
      </c>
      <c r="CK160" s="525" t="str">
        <f ca="1">IF(V160=1,"",IF(LOG入力!BH160&gt;0,1,0))</f>
        <v/>
      </c>
      <c r="CL160" s="74" t="str">
        <f t="shared" ca="1" si="341"/>
        <v/>
      </c>
      <c r="CN160" s="74" t="str">
        <f t="shared" ca="1" si="342"/>
        <v/>
      </c>
      <c r="CO160" s="74" t="str">
        <f t="shared" ca="1" si="343"/>
        <v/>
      </c>
      <c r="CQ160" s="74" t="str">
        <f t="shared" ca="1" si="344"/>
        <v/>
      </c>
      <c r="CR160" s="74" t="str">
        <f t="shared" ca="1" si="345"/>
        <v/>
      </c>
      <c r="CS160" s="74" t="str">
        <f t="shared" ca="1" si="346"/>
        <v/>
      </c>
      <c r="CT160" s="74" t="str">
        <f t="shared" ca="1" si="347"/>
        <v/>
      </c>
      <c r="CU160" s="74" t="str">
        <f t="shared" ca="1" si="348"/>
        <v/>
      </c>
      <c r="CV160" s="74" t="str">
        <f t="shared" ca="1" si="349"/>
        <v/>
      </c>
      <c r="CW160" s="74" t="str">
        <f t="shared" ca="1" si="350"/>
        <v/>
      </c>
      <c r="CX160" s="74" t="str">
        <f t="shared" ca="1" si="351"/>
        <v/>
      </c>
      <c r="CY160" s="74" t="str">
        <f t="shared" ca="1" si="352"/>
        <v/>
      </c>
      <c r="CZ160" s="74" t="str">
        <f t="shared" ca="1" si="353"/>
        <v/>
      </c>
      <c r="DA160" s="74" t="str">
        <f t="shared" ca="1" si="354"/>
        <v/>
      </c>
      <c r="DB160" s="74" t="str">
        <f t="shared" ca="1" si="355"/>
        <v/>
      </c>
      <c r="DD160" s="74" t="str">
        <f t="shared" ca="1" si="356"/>
        <v/>
      </c>
      <c r="DE160" s="74" t="str">
        <f t="shared" ca="1" si="357"/>
        <v/>
      </c>
      <c r="DF160" s="74" t="str">
        <f t="shared" ca="1" si="358"/>
        <v/>
      </c>
      <c r="DG160" s="74" t="str">
        <f t="shared" ca="1" si="359"/>
        <v/>
      </c>
      <c r="DH160" s="74" t="str">
        <f t="shared" ca="1" si="360"/>
        <v/>
      </c>
      <c r="DI160" s="74" t="str">
        <f t="shared" ca="1" si="361"/>
        <v/>
      </c>
      <c r="DJ160" s="74" t="str">
        <f t="shared" ca="1" si="362"/>
        <v/>
      </c>
      <c r="DK160" s="74" t="str">
        <f t="shared" ca="1" si="363"/>
        <v/>
      </c>
      <c r="DL160" s="74" t="str">
        <f t="shared" ca="1" si="364"/>
        <v/>
      </c>
      <c r="DM160" s="74" t="str">
        <f t="shared" ca="1" si="365"/>
        <v/>
      </c>
      <c r="DN160" s="74" t="str">
        <f t="shared" ca="1" si="366"/>
        <v/>
      </c>
      <c r="DO160" s="74" t="str">
        <f t="shared" ca="1" si="367"/>
        <v/>
      </c>
      <c r="DQ160" s="74" t="str">
        <f t="shared" ca="1" si="368"/>
        <v/>
      </c>
      <c r="DS160" s="74" t="str">
        <f t="shared" ca="1" si="369"/>
        <v/>
      </c>
      <c r="DT160" s="74" t="str">
        <f t="shared" ca="1" si="370"/>
        <v/>
      </c>
      <c r="DV160" s="525" t="str">
        <f t="shared" ca="1" si="371"/>
        <v/>
      </c>
      <c r="DW160" s="74" t="str">
        <f t="shared" ca="1" si="372"/>
        <v/>
      </c>
      <c r="DX160" s="485" t="str">
        <f t="shared" ca="1" si="373"/>
        <v/>
      </c>
      <c r="DY160" s="74" t="str">
        <f t="shared" ca="1" si="374"/>
        <v/>
      </c>
      <c r="DZ160" s="74" t="str">
        <f t="shared" ca="1" si="375"/>
        <v/>
      </c>
      <c r="EA160" s="74" t="str">
        <f t="shared" ca="1" si="376"/>
        <v/>
      </c>
      <c r="EC160" s="74" t="str">
        <f t="shared" ca="1" si="377"/>
        <v/>
      </c>
      <c r="ED160" s="74" t="str">
        <f t="shared" ca="1" si="378"/>
        <v/>
      </c>
      <c r="EE160" s="74" t="str">
        <f t="shared" ca="1" si="379"/>
        <v/>
      </c>
      <c r="EG160" s="479" t="str">
        <f ca="1">IF(V160=1,"",IF(LOG入力!BH160&gt;0,0,IF(CG160="★",0,IF(R160=1,0,IF(N160=0,0,1)))))</f>
        <v/>
      </c>
      <c r="EH160" s="483" t="str">
        <f t="shared" ca="1" si="380"/>
        <v/>
      </c>
      <c r="EI160" s="483" t="str">
        <f t="shared" ca="1" si="381"/>
        <v/>
      </c>
      <c r="EJ160" s="483" t="str">
        <f t="shared" ca="1" si="382"/>
        <v/>
      </c>
      <c r="EL160" s="71">
        <f t="shared" ca="1" si="383"/>
        <v>0</v>
      </c>
      <c r="EM160" s="6">
        <f t="shared" ca="1" si="384"/>
        <v>0</v>
      </c>
      <c r="EN160" s="6" t="str">
        <f t="shared" ca="1" si="385"/>
        <v/>
      </c>
      <c r="EO160" s="6">
        <f ca="1">IF(LOG入力!BH160&gt;0,0,IF(EM160=0,0,(IF(COUNTIF($EN$19:EN160,EN160)=1,IF($FS$3="N",1,IF(EH160=1,1,0))))))</f>
        <v>0</v>
      </c>
      <c r="EP160" s="6" t="str">
        <f ca="1">IF(LOG入力!BH160&gt;0,"",IF(EO160=1,$X160,""))</f>
        <v/>
      </c>
      <c r="EQ160" s="6" t="str">
        <f ca="1">IF(LOG入力!BH160&gt;0,"",IF(EO160=1,$Y160,""))</f>
        <v/>
      </c>
      <c r="ER160" s="520" t="str">
        <f ca="1">IF(LOG入力!BH160&gt;0,"",IF(COUNTIF($EP$19:$EP160,EP160)=1,EP160,""))</f>
        <v/>
      </c>
      <c r="ES160" s="520">
        <f ca="1">IF(LOG入力!BH160&gt;0,0,IF((EL160=1),IF(($ER160=""),0,1),0))</f>
        <v>0</v>
      </c>
      <c r="ET160" s="520" t="str">
        <f ca="1">IF(LOG入力!BH160&gt;0,"",IF(COUNTIF($EQ$19:EQ160,EQ160)=1,EQ160,""))</f>
        <v/>
      </c>
      <c r="EU160" s="539">
        <f ca="1">IF(LOG入力!BH160&gt;0,0,IF((EL160=1),IF(($ET160=""),0,1),0))</f>
        <v>0</v>
      </c>
      <c r="EV160" s="71">
        <f t="shared" ca="1" si="386"/>
        <v>0</v>
      </c>
      <c r="EW160" s="6">
        <f t="shared" ca="1" si="387"/>
        <v>0</v>
      </c>
      <c r="EX160" s="6" t="str">
        <f t="shared" ca="1" si="388"/>
        <v/>
      </c>
      <c r="EY160" s="6">
        <f ca="1">IF(LOG入力!BH160&gt;0,0,IF(EW160=0,0,(IF(COUNTIF($EX$19:EX160,EX160)=1,IF($FS$3="N",1,IF(EH160=1,1,0))))))</f>
        <v>0</v>
      </c>
      <c r="EZ160" s="6" t="str">
        <f ca="1">IF(LOG入力!BH160&gt;0,"",IF(EY160=1,$X160,""))</f>
        <v/>
      </c>
      <c r="FA160" s="6" t="str">
        <f ca="1">IF(LOG入力!BH160&gt;0,"",IF(EY160=1,$Y160,""))</f>
        <v/>
      </c>
      <c r="FB160" s="6" t="str">
        <f ca="1">IF(LOG入力!BH160&gt;0,"",IF(COUNTIF($EZ$19:$EZ160,EZ160)=1,EZ160,""))</f>
        <v/>
      </c>
      <c r="FC160" s="6">
        <f ca="1">IF(LOG入力!BH160&gt;0,0,IF((EV160=1),IF(($FB160=""),0,1),0))</f>
        <v>0</v>
      </c>
      <c r="FD160" s="6" t="str">
        <f ca="1">IF(LOG入力!BH160&gt;0,"",IF(COUNTIF($FA$19:FA160,FA160)=1,FA160,""))</f>
        <v/>
      </c>
      <c r="FE160" s="72">
        <f ca="1">IF(LOG入力!BH160&gt;0,0,IF((EV160=1),IF(($FD160=""),0,1),0))</f>
        <v>0</v>
      </c>
      <c r="FF160" s="71">
        <f t="shared" ca="1" si="389"/>
        <v>0</v>
      </c>
      <c r="FG160" s="6">
        <f t="shared" ca="1" si="390"/>
        <v>0</v>
      </c>
      <c r="FH160" s="6" t="str">
        <f t="shared" ca="1" si="391"/>
        <v/>
      </c>
      <c r="FI160" s="6">
        <f ca="1">IF(LOG入力!BH160&gt;0,0,IF(FG160=0,0,(IF(COUNTIF($FH$19:FH160,FH160)=1,IF($FS$3="N",1,IF(EH160=1,1,0))))))</f>
        <v>0</v>
      </c>
      <c r="FJ160" s="6" t="str">
        <f ca="1">IF(LOG入力!BH160&gt;0,"",IF(FI160=1,$X160,""))</f>
        <v/>
      </c>
      <c r="FK160" s="6" t="str">
        <f ca="1">IF(LOG入力!BH160&gt;0,"",IF(FI160=1,$Y160,""))</f>
        <v/>
      </c>
      <c r="FL160" s="6" t="str">
        <f ca="1">IF(LOG入力!BH160&gt;0,"",IF(COUNTIF($FJ$19:$FJ160,FJ160)=1,FJ160,""))</f>
        <v/>
      </c>
      <c r="FM160" s="6">
        <f ca="1">IF(LOG入力!BH160&gt;0,0,IF((FF160=1),IF(($FL160=""),0,1),0))</f>
        <v>0</v>
      </c>
      <c r="FN160" s="6" t="str">
        <f ca="1">IF(LOG入力!BH160&gt;0,"",IF(COUNTIF($FK$19:FK160,FK160)=1,FK160,""))</f>
        <v/>
      </c>
      <c r="FO160" s="72">
        <f ca="1">IF(LOG入力!BH160&gt;0,0,IF((FF160=1),IF(($FN160=""),0,1),0))</f>
        <v>0</v>
      </c>
      <c r="FP160" s="71">
        <f t="shared" ca="1" si="392"/>
        <v>0</v>
      </c>
      <c r="FQ160" s="6">
        <f t="shared" ca="1" si="393"/>
        <v>0</v>
      </c>
      <c r="FR160" s="6" t="str">
        <f t="shared" ca="1" si="394"/>
        <v/>
      </c>
      <c r="FS160" s="6">
        <f ca="1">IF(LOG入力!BH160&gt;0,0,IF(FQ160=0,0,(IF(COUNTIF($FR$19:FR160,FR160)=1,IF($FS$3="N",1,IF(EH160=1,1,0))))))</f>
        <v>0</v>
      </c>
      <c r="FT160" s="6" t="str">
        <f ca="1">IF(LOG入力!BH160&gt;0,"",IF(FS160=1,$X160,""))</f>
        <v/>
      </c>
      <c r="FU160" s="6" t="str">
        <f ca="1">IF(LOG入力!BH160&gt;0,"",IF(FS160=1,$Y160,""))</f>
        <v/>
      </c>
      <c r="FV160" s="6" t="str">
        <f ca="1">IF(LOG入力!BH160&gt;0,"",IF(COUNTIF($FT$19:$FT160,FT160)=1,FT160,""))</f>
        <v/>
      </c>
      <c r="FW160" s="6">
        <f ca="1">IF(LOG入力!BH160&gt;0,0,IF((FP160=1),IF(($FV160=""),0,1),0))</f>
        <v>0</v>
      </c>
      <c r="FX160" s="6" t="str">
        <f ca="1">IF(LOG入力!BH160&gt;0,"",IF(COUNTIF($FU$19:FU160,FU160)=1,FU160,""))</f>
        <v/>
      </c>
      <c r="FY160" s="72">
        <f ca="1">IF(LOG入力!BH160&gt;0,0,IF((FP160=1),IF(($FX160=""),0,1),0))</f>
        <v>0</v>
      </c>
      <c r="FZ160" s="71">
        <f t="shared" ca="1" si="395"/>
        <v>0</v>
      </c>
      <c r="GA160" s="6">
        <f t="shared" ca="1" si="396"/>
        <v>0</v>
      </c>
      <c r="GB160" s="6" t="str">
        <f t="shared" ca="1" si="397"/>
        <v/>
      </c>
      <c r="GC160" s="6">
        <f ca="1">IF(LOG入力!BH160&gt;0,0,IF(GA160=0,0,(IF(COUNTIF($GB$19:GB160,GB160)=1,IF($FS$3="N",1,IF(EH160=1,1,0))))))</f>
        <v>0</v>
      </c>
      <c r="GD160" s="6" t="str">
        <f ca="1">IF(LOG入力!BH160&gt;0,"",IF(GC160=1,$X160,""))</f>
        <v/>
      </c>
      <c r="GE160" s="6" t="str">
        <f ca="1">IF(LOG入力!BH160&gt;0,"",IF(GC160=1,$Y160,""))</f>
        <v/>
      </c>
      <c r="GF160" s="6" t="str">
        <f ca="1">IF(LOG入力!BH160&gt;0,"",IF(COUNTIF($GD$19:$GD160,GD160)=1,GD160,""))</f>
        <v/>
      </c>
      <c r="GG160" s="6">
        <f ca="1">IF(LOG入力!BH160&gt;0,0,IF((FZ160=1),IF(($GF160=""),0,1),0))</f>
        <v>0</v>
      </c>
      <c r="GH160" s="6" t="str">
        <f ca="1">IF(LOG入力!BH160&gt;0,"",IF(COUNTIF($GE$19:GE160,GE160)=1,GE160,""))</f>
        <v/>
      </c>
      <c r="GI160" s="72">
        <f ca="1">IF(LOG入力!BH160&gt;0,0,IF((FZ160=1),IF(($GH160=""),0,1),0))</f>
        <v>0</v>
      </c>
      <c r="GK160" s="455" t="str">
        <f ca="1">IF(V160=1,"",IF(LEN(LOG入力!AS160)=0,"",LOG入力!AS160))</f>
        <v/>
      </c>
      <c r="GL160" s="378" t="str">
        <f t="shared" ca="1" si="398"/>
        <v/>
      </c>
      <c r="GM160" s="378" t="str">
        <f t="shared" ca="1" si="399"/>
        <v/>
      </c>
      <c r="GN160" s="74" t="str">
        <f t="shared" ca="1" si="400"/>
        <v/>
      </c>
      <c r="GO160" s="74" t="str">
        <f t="shared" ca="1" si="401"/>
        <v/>
      </c>
      <c r="GQ160" s="74" t="str">
        <f t="shared" ca="1" si="402"/>
        <v/>
      </c>
      <c r="GR160" s="74" t="str">
        <f t="shared" ca="1" si="403"/>
        <v/>
      </c>
      <c r="GS160" s="74" t="str">
        <f t="shared" ca="1" si="404"/>
        <v/>
      </c>
      <c r="GT160" s="74" t="str">
        <f t="shared" ca="1" si="405"/>
        <v/>
      </c>
      <c r="GU160" s="74" t="str">
        <f t="shared" ca="1" si="406"/>
        <v/>
      </c>
      <c r="GV160" s="74" t="str">
        <f t="shared" ca="1" si="407"/>
        <v/>
      </c>
      <c r="GX160" s="74" t="str">
        <f t="shared" ca="1" si="408"/>
        <v/>
      </c>
      <c r="GY160" s="74" t="str">
        <f t="shared" ca="1" si="409"/>
        <v/>
      </c>
      <c r="GZ160" s="74" t="str">
        <f ca="1">IF(V160=1,"",IF(LOG入力!BH160&gt;0,0,IF(GY160=0,0,IF((VALUE((TYPE(VALUE(J160)))))=16,0,IF(VALUE(J160)&lt;60,1,IF(VALUE(J160)&lt;100,0,IF(VALUE(J160)&lt;600,2,0)))))))</f>
        <v/>
      </c>
      <c r="HA160" s="74" t="str">
        <f t="shared" ca="1" si="410"/>
        <v/>
      </c>
      <c r="HB160" s="74" t="str">
        <f ca="1">IF(V160=1,"",IF(LOG入力!BH160&gt;0,0,IF(HA160=0,0,IF((VALUE((TYPE(VALUE(L160)))))=16,0,IF(VALUE(L160)&lt;60,1,IF(VALUE(L160)&lt;100,0,IF(VALUE(L160)&lt;600,2,0)))))))</f>
        <v/>
      </c>
      <c r="HD160" s="74" t="str">
        <f t="shared" ca="1" si="411"/>
        <v/>
      </c>
      <c r="HF160" s="74" t="str">
        <f t="shared" ca="1" si="412"/>
        <v/>
      </c>
      <c r="HG160" s="74" t="str">
        <f t="shared" ca="1" si="413"/>
        <v/>
      </c>
      <c r="HH160" s="74" t="str">
        <f t="shared" ca="1" si="414"/>
        <v/>
      </c>
      <c r="HI160" s="74" t="str">
        <f t="shared" ca="1" si="415"/>
        <v/>
      </c>
      <c r="HJ160" s="74" t="str">
        <f t="shared" ca="1" si="416"/>
        <v/>
      </c>
      <c r="HK160" s="74" t="str">
        <f t="shared" ca="1" si="417"/>
        <v/>
      </c>
      <c r="HL160" s="74" t="str">
        <f t="shared" ca="1" si="418"/>
        <v/>
      </c>
      <c r="HM160" s="74" t="str">
        <f t="shared" ca="1" si="419"/>
        <v/>
      </c>
      <c r="HN160" s="74" t="str">
        <f t="shared" ca="1" si="420"/>
        <v/>
      </c>
      <c r="HO160" s="529" t="str">
        <f t="shared" ca="1" si="421"/>
        <v/>
      </c>
      <c r="HP160" s="74" t="str">
        <f t="shared" ca="1" si="422"/>
        <v/>
      </c>
      <c r="HQ160" s="74" t="str">
        <f t="shared" ca="1" si="423"/>
        <v/>
      </c>
      <c r="HR160" s="74" t="str">
        <f t="shared" ca="1" si="424"/>
        <v/>
      </c>
      <c r="HS160" s="74" t="str">
        <f t="shared" ca="1" si="425"/>
        <v/>
      </c>
      <c r="HT160" s="74" t="str">
        <f ca="1">IF(V160=1,"",IF(LOG入力!BH160&gt;0,0,IF(DV160=1,0,IF(N160="0",0,IF(SUM(HD160:HS160)&gt;0,1,0)))))</f>
        <v/>
      </c>
    </row>
    <row r="161" spans="1:228" x14ac:dyDescent="0.15">
      <c r="A161" s="5"/>
      <c r="B161" s="532" t="str">
        <f t="shared" ca="1" si="284"/>
        <v/>
      </c>
      <c r="C161" s="534" t="str">
        <f ca="1">LOG入力!AP161</f>
        <v/>
      </c>
      <c r="D161" s="534" t="str">
        <f ca="1">LOG入力!AQ161</f>
        <v/>
      </c>
      <c r="E161" s="534" t="str">
        <f ca="1">LOG入力!AR161</f>
        <v/>
      </c>
      <c r="F161" s="535" t="str">
        <f t="shared" ca="1" si="285"/>
        <v/>
      </c>
      <c r="G161" s="585" t="str">
        <f ca="1">LOG入力!AT161</f>
        <v/>
      </c>
      <c r="H161" s="542" t="str">
        <f ca="1">LOG入力!AU161</f>
        <v/>
      </c>
      <c r="I161" s="542" t="str">
        <f ca="1">LOG入力!AV161</f>
        <v/>
      </c>
      <c r="J161" s="577" t="str">
        <f ca="1">LOG入力!AW161</f>
        <v/>
      </c>
      <c r="K161" s="578" t="str">
        <f ca="1">LOG入力!BJ161</f>
        <v/>
      </c>
      <c r="L161" s="577" t="str">
        <f ca="1">LOG入力!AY161</f>
        <v/>
      </c>
      <c r="M161" s="545" t="str">
        <f ca="1">LOG入力!BK161</f>
        <v/>
      </c>
      <c r="N161" s="512" t="str">
        <f ca="1">IF(V161=1,"",IF(LOG入力!AJ161=1,"1",LOG入力!BA161))</f>
        <v/>
      </c>
      <c r="O161" s="538" t="str">
        <f ca="1">IF(V161=1,"",IF(LEN(LOG入力!O161)=0,"",LOG入力!O161))</f>
        <v/>
      </c>
      <c r="P161" s="291" t="str">
        <f ca="1">IF(V161=1,"",IF($AA$4=1,"",IF(LOG入力!BG161=1,"",CONCATENATE($ER161,$FB161,$FL161,$FV161,$GF161))))</f>
        <v/>
      </c>
      <c r="Q161" s="291" t="str">
        <f ca="1">IF(V161=1,"",IF($AA$4=1,"",IF(LOG入力!BG161=1,"",CONCATENATE($ET161,$FD161,$FN161,$FX161,$GH161))))</f>
        <v/>
      </c>
      <c r="R161" s="573" t="str">
        <f ca="1">IF(V161=1,"",IF($AA$4=1,"",IF(LOG入力!BH161&gt;0,0,AA161)))</f>
        <v/>
      </c>
      <c r="S161" s="293" t="str">
        <f t="shared" ca="1" si="286"/>
        <v/>
      </c>
      <c r="T161" s="29"/>
      <c r="U161" s="38"/>
      <c r="V161" s="196">
        <f ca="1">LOG入力!AN161</f>
        <v>1</v>
      </c>
      <c r="W161" s="38"/>
      <c r="X161" s="516" t="str">
        <f t="shared" ca="1" si="287"/>
        <v/>
      </c>
      <c r="Y161" s="515" t="str">
        <f t="shared" ca="1" si="288"/>
        <v/>
      </c>
      <c r="Z161" s="518" t="str">
        <f t="shared" ca="1" si="289"/>
        <v/>
      </c>
      <c r="AA161" s="574" t="str">
        <f t="shared" ca="1" si="290"/>
        <v/>
      </c>
      <c r="AC161" s="6" t="str">
        <f t="shared" ca="1" si="291"/>
        <v/>
      </c>
      <c r="AD161" s="6" t="str">
        <f t="shared" ca="1" si="292"/>
        <v/>
      </c>
      <c r="AE161" s="6" t="str">
        <f t="shared" ca="1" si="293"/>
        <v/>
      </c>
      <c r="AF161" s="6" t="str">
        <f t="shared" ca="1" si="294"/>
        <v/>
      </c>
      <c r="AG161" s="6" t="str">
        <f t="shared" ca="1" si="295"/>
        <v/>
      </c>
      <c r="AH161" s="6" t="str">
        <f t="shared" ca="1" si="296"/>
        <v/>
      </c>
      <c r="AI161" s="6" t="str">
        <f t="shared" ca="1" si="297"/>
        <v/>
      </c>
      <c r="AJ161" s="6" t="str">
        <f t="shared" ca="1" si="298"/>
        <v/>
      </c>
      <c r="AK161" s="6" t="str">
        <f t="shared" ca="1" si="299"/>
        <v/>
      </c>
      <c r="AL161" s="6" t="str">
        <f t="shared" ca="1" si="300"/>
        <v/>
      </c>
      <c r="AM161" s="6" t="str">
        <f t="shared" ca="1" si="301"/>
        <v/>
      </c>
      <c r="AN161" s="6" t="str">
        <f t="shared" ca="1" si="302"/>
        <v/>
      </c>
      <c r="AO161" s="6" t="str">
        <f t="shared" ca="1" si="303"/>
        <v/>
      </c>
      <c r="AP161" s="6" t="str">
        <f t="shared" ca="1" si="304"/>
        <v/>
      </c>
      <c r="AQ161" s="6" t="str">
        <f t="shared" ca="1" si="305"/>
        <v/>
      </c>
      <c r="AR161" s="6" t="str">
        <f t="shared" ca="1" si="306"/>
        <v/>
      </c>
      <c r="AS161" s="6" t="str">
        <f t="shared" ca="1" si="307"/>
        <v/>
      </c>
      <c r="AT161" s="6" t="str">
        <f t="shared" ca="1" si="308"/>
        <v/>
      </c>
      <c r="AU161" s="6" t="str">
        <f t="shared" ca="1" si="309"/>
        <v/>
      </c>
      <c r="AV161" s="6" t="str">
        <f t="shared" ca="1" si="310"/>
        <v/>
      </c>
      <c r="AW161" s="6" t="str">
        <f t="shared" ca="1" si="311"/>
        <v/>
      </c>
      <c r="AY161" s="6" t="str">
        <f t="shared" ca="1" si="312"/>
        <v/>
      </c>
      <c r="AZ161" s="6" t="str">
        <f t="shared" ca="1" si="313"/>
        <v/>
      </c>
      <c r="BA161" s="6" t="str">
        <f t="shared" ca="1" si="314"/>
        <v/>
      </c>
      <c r="BB161" s="6" t="str">
        <f t="shared" ca="1" si="315"/>
        <v/>
      </c>
      <c r="BC161" s="6" t="str">
        <f t="shared" ca="1" si="316"/>
        <v/>
      </c>
      <c r="BD161" s="6" t="str">
        <f t="shared" ca="1" si="317"/>
        <v/>
      </c>
      <c r="BE161" s="6" t="str">
        <f t="shared" ca="1" si="318"/>
        <v/>
      </c>
      <c r="BF161" s="6" t="str">
        <f t="shared" ca="1" si="319"/>
        <v/>
      </c>
      <c r="BG161" s="6" t="str">
        <f t="shared" ca="1" si="320"/>
        <v/>
      </c>
      <c r="BH161" s="6" t="str">
        <f t="shared" ca="1" si="321"/>
        <v/>
      </c>
      <c r="BI161" s="6" t="str">
        <f t="shared" ca="1" si="322"/>
        <v/>
      </c>
      <c r="BJ161" s="6" t="str">
        <f t="shared" ca="1" si="323"/>
        <v/>
      </c>
      <c r="BK161" s="6" t="str">
        <f t="shared" ca="1" si="324"/>
        <v/>
      </c>
      <c r="BL161" s="6" t="str">
        <f t="shared" ca="1" si="325"/>
        <v/>
      </c>
      <c r="BM161" s="6" t="str">
        <f t="shared" ca="1" si="326"/>
        <v/>
      </c>
      <c r="BN161" s="6" t="str">
        <f t="shared" ca="1" si="327"/>
        <v/>
      </c>
      <c r="BO161" s="6" t="str">
        <f t="shared" ca="1" si="328"/>
        <v/>
      </c>
      <c r="BP161" s="6" t="str">
        <f t="shared" ca="1" si="329"/>
        <v/>
      </c>
      <c r="BQ161" s="6" t="str">
        <f t="shared" ca="1" si="330"/>
        <v/>
      </c>
      <c r="BR161" s="6" t="str">
        <f t="shared" ca="1" si="331"/>
        <v/>
      </c>
      <c r="BS161" s="6" t="str">
        <f t="shared" ca="1" si="332"/>
        <v/>
      </c>
      <c r="BU161" s="6" t="str">
        <f t="shared" ca="1" si="333"/>
        <v/>
      </c>
      <c r="BW161" s="515" t="str">
        <f t="shared" ca="1" si="334"/>
        <v/>
      </c>
      <c r="BX161" s="515">
        <f t="shared" ca="1" si="335"/>
        <v>0</v>
      </c>
      <c r="BY161" s="515" t="str">
        <f t="shared" ca="1" si="336"/>
        <v/>
      </c>
      <c r="CA161" s="6">
        <f t="shared" ca="1" si="337"/>
        <v>1</v>
      </c>
      <c r="CC161" s="523" t="str">
        <f t="shared" ca="1" si="338"/>
        <v/>
      </c>
      <c r="CE161" s="6" t="str">
        <f t="shared" ca="1" si="339"/>
        <v/>
      </c>
      <c r="CG161" s="524" t="str">
        <f ca="1">IF(V161=1,"",IF($AA$4=1,"",IF(LOG入力!BH161&gt;0,"",IF(N161=0,"",IF(HT161=0,"","★")))))</f>
        <v/>
      </c>
      <c r="CI161" s="74" t="str">
        <f t="shared" ca="1" si="340"/>
        <v/>
      </c>
      <c r="CK161" s="525" t="str">
        <f ca="1">IF(V161=1,"",IF(LOG入力!BH161&gt;0,1,0))</f>
        <v/>
      </c>
      <c r="CL161" s="74" t="str">
        <f t="shared" ca="1" si="341"/>
        <v/>
      </c>
      <c r="CN161" s="74" t="str">
        <f t="shared" ca="1" si="342"/>
        <v/>
      </c>
      <c r="CO161" s="74" t="str">
        <f t="shared" ca="1" si="343"/>
        <v/>
      </c>
      <c r="CQ161" s="74" t="str">
        <f t="shared" ca="1" si="344"/>
        <v/>
      </c>
      <c r="CR161" s="74" t="str">
        <f t="shared" ca="1" si="345"/>
        <v/>
      </c>
      <c r="CS161" s="74" t="str">
        <f t="shared" ca="1" si="346"/>
        <v/>
      </c>
      <c r="CT161" s="74" t="str">
        <f t="shared" ca="1" si="347"/>
        <v/>
      </c>
      <c r="CU161" s="74" t="str">
        <f t="shared" ca="1" si="348"/>
        <v/>
      </c>
      <c r="CV161" s="74" t="str">
        <f t="shared" ca="1" si="349"/>
        <v/>
      </c>
      <c r="CW161" s="74" t="str">
        <f t="shared" ca="1" si="350"/>
        <v/>
      </c>
      <c r="CX161" s="74" t="str">
        <f t="shared" ca="1" si="351"/>
        <v/>
      </c>
      <c r="CY161" s="74" t="str">
        <f t="shared" ca="1" si="352"/>
        <v/>
      </c>
      <c r="CZ161" s="74" t="str">
        <f t="shared" ca="1" si="353"/>
        <v/>
      </c>
      <c r="DA161" s="74" t="str">
        <f t="shared" ca="1" si="354"/>
        <v/>
      </c>
      <c r="DB161" s="74" t="str">
        <f t="shared" ca="1" si="355"/>
        <v/>
      </c>
      <c r="DD161" s="74" t="str">
        <f t="shared" ca="1" si="356"/>
        <v/>
      </c>
      <c r="DE161" s="74" t="str">
        <f t="shared" ca="1" si="357"/>
        <v/>
      </c>
      <c r="DF161" s="74" t="str">
        <f t="shared" ca="1" si="358"/>
        <v/>
      </c>
      <c r="DG161" s="74" t="str">
        <f t="shared" ca="1" si="359"/>
        <v/>
      </c>
      <c r="DH161" s="74" t="str">
        <f t="shared" ca="1" si="360"/>
        <v/>
      </c>
      <c r="DI161" s="74" t="str">
        <f t="shared" ca="1" si="361"/>
        <v/>
      </c>
      <c r="DJ161" s="74" t="str">
        <f t="shared" ca="1" si="362"/>
        <v/>
      </c>
      <c r="DK161" s="74" t="str">
        <f t="shared" ca="1" si="363"/>
        <v/>
      </c>
      <c r="DL161" s="74" t="str">
        <f t="shared" ca="1" si="364"/>
        <v/>
      </c>
      <c r="DM161" s="74" t="str">
        <f t="shared" ca="1" si="365"/>
        <v/>
      </c>
      <c r="DN161" s="74" t="str">
        <f t="shared" ca="1" si="366"/>
        <v/>
      </c>
      <c r="DO161" s="74" t="str">
        <f t="shared" ca="1" si="367"/>
        <v/>
      </c>
      <c r="DQ161" s="74" t="str">
        <f t="shared" ca="1" si="368"/>
        <v/>
      </c>
      <c r="DS161" s="74" t="str">
        <f t="shared" ca="1" si="369"/>
        <v/>
      </c>
      <c r="DT161" s="74" t="str">
        <f t="shared" ca="1" si="370"/>
        <v/>
      </c>
      <c r="DV161" s="525" t="str">
        <f t="shared" ca="1" si="371"/>
        <v/>
      </c>
      <c r="DW161" s="74" t="str">
        <f t="shared" ca="1" si="372"/>
        <v/>
      </c>
      <c r="DX161" s="485" t="str">
        <f t="shared" ca="1" si="373"/>
        <v/>
      </c>
      <c r="DY161" s="74" t="str">
        <f t="shared" ca="1" si="374"/>
        <v/>
      </c>
      <c r="DZ161" s="74" t="str">
        <f t="shared" ca="1" si="375"/>
        <v/>
      </c>
      <c r="EA161" s="74" t="str">
        <f t="shared" ca="1" si="376"/>
        <v/>
      </c>
      <c r="EC161" s="74" t="str">
        <f t="shared" ca="1" si="377"/>
        <v/>
      </c>
      <c r="ED161" s="74" t="str">
        <f t="shared" ca="1" si="378"/>
        <v/>
      </c>
      <c r="EE161" s="74" t="str">
        <f t="shared" ca="1" si="379"/>
        <v/>
      </c>
      <c r="EG161" s="479" t="str">
        <f ca="1">IF(V161=1,"",IF(LOG入力!BH161&gt;0,0,IF(CG161="★",0,IF(R161=1,0,IF(N161=0,0,1)))))</f>
        <v/>
      </c>
      <c r="EH161" s="483" t="str">
        <f t="shared" ca="1" si="380"/>
        <v/>
      </c>
      <c r="EI161" s="483" t="str">
        <f t="shared" ca="1" si="381"/>
        <v/>
      </c>
      <c r="EJ161" s="483" t="str">
        <f t="shared" ca="1" si="382"/>
        <v/>
      </c>
      <c r="EL161" s="71">
        <f t="shared" ca="1" si="383"/>
        <v>0</v>
      </c>
      <c r="EM161" s="6">
        <f t="shared" ca="1" si="384"/>
        <v>0</v>
      </c>
      <c r="EN161" s="6" t="str">
        <f t="shared" ca="1" si="385"/>
        <v/>
      </c>
      <c r="EO161" s="6">
        <f ca="1">IF(LOG入力!BH161&gt;0,0,IF(EM161=0,0,(IF(COUNTIF($EN$19:EN161,EN161)=1,IF($FS$3="N",1,IF(EH161=1,1,0))))))</f>
        <v>0</v>
      </c>
      <c r="EP161" s="6" t="str">
        <f ca="1">IF(LOG入力!BH161&gt;0,"",IF(EO161=1,$X161,""))</f>
        <v/>
      </c>
      <c r="EQ161" s="6" t="str">
        <f ca="1">IF(LOG入力!BH161&gt;0,"",IF(EO161=1,$Y161,""))</f>
        <v/>
      </c>
      <c r="ER161" s="520" t="str">
        <f ca="1">IF(LOG入力!BH161&gt;0,"",IF(COUNTIF($EP$19:$EP161,EP161)=1,EP161,""))</f>
        <v/>
      </c>
      <c r="ES161" s="520">
        <f ca="1">IF(LOG入力!BH161&gt;0,0,IF((EL161=1),IF(($ER161=""),0,1),0))</f>
        <v>0</v>
      </c>
      <c r="ET161" s="520" t="str">
        <f ca="1">IF(LOG入力!BH161&gt;0,"",IF(COUNTIF($EQ$19:EQ161,EQ161)=1,EQ161,""))</f>
        <v/>
      </c>
      <c r="EU161" s="539">
        <f ca="1">IF(LOG入力!BH161&gt;0,0,IF((EL161=1),IF(($ET161=""),0,1),0))</f>
        <v>0</v>
      </c>
      <c r="EV161" s="71">
        <f t="shared" ca="1" si="386"/>
        <v>0</v>
      </c>
      <c r="EW161" s="6">
        <f t="shared" ca="1" si="387"/>
        <v>0</v>
      </c>
      <c r="EX161" s="6" t="str">
        <f t="shared" ca="1" si="388"/>
        <v/>
      </c>
      <c r="EY161" s="6">
        <f ca="1">IF(LOG入力!BH161&gt;0,0,IF(EW161=0,0,(IF(COUNTIF($EX$19:EX161,EX161)=1,IF($FS$3="N",1,IF(EH161=1,1,0))))))</f>
        <v>0</v>
      </c>
      <c r="EZ161" s="6" t="str">
        <f ca="1">IF(LOG入力!BH161&gt;0,"",IF(EY161=1,$X161,""))</f>
        <v/>
      </c>
      <c r="FA161" s="6" t="str">
        <f ca="1">IF(LOG入力!BH161&gt;0,"",IF(EY161=1,$Y161,""))</f>
        <v/>
      </c>
      <c r="FB161" s="6" t="str">
        <f ca="1">IF(LOG入力!BH161&gt;0,"",IF(COUNTIF($EZ$19:$EZ161,EZ161)=1,EZ161,""))</f>
        <v/>
      </c>
      <c r="FC161" s="6">
        <f ca="1">IF(LOG入力!BH161&gt;0,0,IF((EV161=1),IF(($FB161=""),0,1),0))</f>
        <v>0</v>
      </c>
      <c r="FD161" s="6" t="str">
        <f ca="1">IF(LOG入力!BH161&gt;0,"",IF(COUNTIF($FA$19:FA161,FA161)=1,FA161,""))</f>
        <v/>
      </c>
      <c r="FE161" s="72">
        <f ca="1">IF(LOG入力!BH161&gt;0,0,IF((EV161=1),IF(($FD161=""),0,1),0))</f>
        <v>0</v>
      </c>
      <c r="FF161" s="71">
        <f t="shared" ca="1" si="389"/>
        <v>0</v>
      </c>
      <c r="FG161" s="6">
        <f t="shared" ca="1" si="390"/>
        <v>0</v>
      </c>
      <c r="FH161" s="6" t="str">
        <f t="shared" ca="1" si="391"/>
        <v/>
      </c>
      <c r="FI161" s="6">
        <f ca="1">IF(LOG入力!BH161&gt;0,0,IF(FG161=0,0,(IF(COUNTIF($FH$19:FH161,FH161)=1,IF($FS$3="N",1,IF(EH161=1,1,0))))))</f>
        <v>0</v>
      </c>
      <c r="FJ161" s="6" t="str">
        <f ca="1">IF(LOG入力!BH161&gt;0,"",IF(FI161=1,$X161,""))</f>
        <v/>
      </c>
      <c r="FK161" s="6" t="str">
        <f ca="1">IF(LOG入力!BH161&gt;0,"",IF(FI161=1,$Y161,""))</f>
        <v/>
      </c>
      <c r="FL161" s="6" t="str">
        <f ca="1">IF(LOG入力!BH161&gt;0,"",IF(COUNTIF($FJ$19:$FJ161,FJ161)=1,FJ161,""))</f>
        <v/>
      </c>
      <c r="FM161" s="6">
        <f ca="1">IF(LOG入力!BH161&gt;0,0,IF((FF161=1),IF(($FL161=""),0,1),0))</f>
        <v>0</v>
      </c>
      <c r="FN161" s="6" t="str">
        <f ca="1">IF(LOG入力!BH161&gt;0,"",IF(COUNTIF($FK$19:FK161,FK161)=1,FK161,""))</f>
        <v/>
      </c>
      <c r="FO161" s="72">
        <f ca="1">IF(LOG入力!BH161&gt;0,0,IF((FF161=1),IF(($FN161=""),0,1),0))</f>
        <v>0</v>
      </c>
      <c r="FP161" s="71">
        <f t="shared" ca="1" si="392"/>
        <v>0</v>
      </c>
      <c r="FQ161" s="6">
        <f t="shared" ca="1" si="393"/>
        <v>0</v>
      </c>
      <c r="FR161" s="6" t="str">
        <f t="shared" ca="1" si="394"/>
        <v/>
      </c>
      <c r="FS161" s="6">
        <f ca="1">IF(LOG入力!BH161&gt;0,0,IF(FQ161=0,0,(IF(COUNTIF($FR$19:FR161,FR161)=1,IF($FS$3="N",1,IF(EH161=1,1,0))))))</f>
        <v>0</v>
      </c>
      <c r="FT161" s="6" t="str">
        <f ca="1">IF(LOG入力!BH161&gt;0,"",IF(FS161=1,$X161,""))</f>
        <v/>
      </c>
      <c r="FU161" s="6" t="str">
        <f ca="1">IF(LOG入力!BH161&gt;0,"",IF(FS161=1,$Y161,""))</f>
        <v/>
      </c>
      <c r="FV161" s="6" t="str">
        <f ca="1">IF(LOG入力!BH161&gt;0,"",IF(COUNTIF($FT$19:$FT161,FT161)=1,FT161,""))</f>
        <v/>
      </c>
      <c r="FW161" s="6">
        <f ca="1">IF(LOG入力!BH161&gt;0,0,IF((FP161=1),IF(($FV161=""),0,1),0))</f>
        <v>0</v>
      </c>
      <c r="FX161" s="6" t="str">
        <f ca="1">IF(LOG入力!BH161&gt;0,"",IF(COUNTIF($FU$19:FU161,FU161)=1,FU161,""))</f>
        <v/>
      </c>
      <c r="FY161" s="72">
        <f ca="1">IF(LOG入力!BH161&gt;0,0,IF((FP161=1),IF(($FX161=""),0,1),0))</f>
        <v>0</v>
      </c>
      <c r="FZ161" s="71">
        <f t="shared" ca="1" si="395"/>
        <v>0</v>
      </c>
      <c r="GA161" s="6">
        <f t="shared" ca="1" si="396"/>
        <v>0</v>
      </c>
      <c r="GB161" s="6" t="str">
        <f t="shared" ca="1" si="397"/>
        <v/>
      </c>
      <c r="GC161" s="6">
        <f ca="1">IF(LOG入力!BH161&gt;0,0,IF(GA161=0,0,(IF(COUNTIF($GB$19:GB161,GB161)=1,IF($FS$3="N",1,IF(EH161=1,1,0))))))</f>
        <v>0</v>
      </c>
      <c r="GD161" s="6" t="str">
        <f ca="1">IF(LOG入力!BH161&gt;0,"",IF(GC161=1,$X161,""))</f>
        <v/>
      </c>
      <c r="GE161" s="6" t="str">
        <f ca="1">IF(LOG入力!BH161&gt;0,"",IF(GC161=1,$Y161,""))</f>
        <v/>
      </c>
      <c r="GF161" s="6" t="str">
        <f ca="1">IF(LOG入力!BH161&gt;0,"",IF(COUNTIF($GD$19:$GD161,GD161)=1,GD161,""))</f>
        <v/>
      </c>
      <c r="GG161" s="6">
        <f ca="1">IF(LOG入力!BH161&gt;0,0,IF((FZ161=1),IF(($GF161=""),0,1),0))</f>
        <v>0</v>
      </c>
      <c r="GH161" s="6" t="str">
        <f ca="1">IF(LOG入力!BH161&gt;0,"",IF(COUNTIF($GE$19:GE161,GE161)=1,GE161,""))</f>
        <v/>
      </c>
      <c r="GI161" s="72">
        <f ca="1">IF(LOG入力!BH161&gt;0,0,IF((FZ161=1),IF(($GH161=""),0,1),0))</f>
        <v>0</v>
      </c>
      <c r="GK161" s="455" t="str">
        <f ca="1">IF(V161=1,"",IF(LEN(LOG入力!AS161)=0,"",LOG入力!AS161))</f>
        <v/>
      </c>
      <c r="GL161" s="378" t="str">
        <f t="shared" ca="1" si="398"/>
        <v/>
      </c>
      <c r="GM161" s="378" t="str">
        <f t="shared" ca="1" si="399"/>
        <v/>
      </c>
      <c r="GN161" s="74" t="str">
        <f t="shared" ca="1" si="400"/>
        <v/>
      </c>
      <c r="GO161" s="74" t="str">
        <f t="shared" ca="1" si="401"/>
        <v/>
      </c>
      <c r="GQ161" s="74" t="str">
        <f t="shared" ca="1" si="402"/>
        <v/>
      </c>
      <c r="GR161" s="74" t="str">
        <f t="shared" ca="1" si="403"/>
        <v/>
      </c>
      <c r="GS161" s="74" t="str">
        <f t="shared" ca="1" si="404"/>
        <v/>
      </c>
      <c r="GT161" s="74" t="str">
        <f t="shared" ca="1" si="405"/>
        <v/>
      </c>
      <c r="GU161" s="74" t="str">
        <f t="shared" ca="1" si="406"/>
        <v/>
      </c>
      <c r="GV161" s="74" t="str">
        <f t="shared" ca="1" si="407"/>
        <v/>
      </c>
      <c r="GX161" s="74" t="str">
        <f t="shared" ca="1" si="408"/>
        <v/>
      </c>
      <c r="GY161" s="74" t="str">
        <f t="shared" ca="1" si="409"/>
        <v/>
      </c>
      <c r="GZ161" s="74" t="str">
        <f ca="1">IF(V161=1,"",IF(LOG入力!BH161&gt;0,0,IF(GY161=0,0,IF((VALUE((TYPE(VALUE(J161)))))=16,0,IF(VALUE(J161)&lt;60,1,IF(VALUE(J161)&lt;100,0,IF(VALUE(J161)&lt;600,2,0)))))))</f>
        <v/>
      </c>
      <c r="HA161" s="74" t="str">
        <f t="shared" ca="1" si="410"/>
        <v/>
      </c>
      <c r="HB161" s="74" t="str">
        <f ca="1">IF(V161=1,"",IF(LOG入力!BH161&gt;0,0,IF(HA161=0,0,IF((VALUE((TYPE(VALUE(L161)))))=16,0,IF(VALUE(L161)&lt;60,1,IF(VALUE(L161)&lt;100,0,IF(VALUE(L161)&lt;600,2,0)))))))</f>
        <v/>
      </c>
      <c r="HD161" s="74" t="str">
        <f t="shared" ca="1" si="411"/>
        <v/>
      </c>
      <c r="HF161" s="74" t="str">
        <f t="shared" ca="1" si="412"/>
        <v/>
      </c>
      <c r="HG161" s="74" t="str">
        <f t="shared" ca="1" si="413"/>
        <v/>
      </c>
      <c r="HH161" s="74" t="str">
        <f t="shared" ca="1" si="414"/>
        <v/>
      </c>
      <c r="HI161" s="74" t="str">
        <f t="shared" ca="1" si="415"/>
        <v/>
      </c>
      <c r="HJ161" s="74" t="str">
        <f t="shared" ca="1" si="416"/>
        <v/>
      </c>
      <c r="HK161" s="74" t="str">
        <f t="shared" ca="1" si="417"/>
        <v/>
      </c>
      <c r="HL161" s="74" t="str">
        <f t="shared" ca="1" si="418"/>
        <v/>
      </c>
      <c r="HM161" s="74" t="str">
        <f t="shared" ca="1" si="419"/>
        <v/>
      </c>
      <c r="HN161" s="74" t="str">
        <f t="shared" ca="1" si="420"/>
        <v/>
      </c>
      <c r="HO161" s="529" t="str">
        <f t="shared" ca="1" si="421"/>
        <v/>
      </c>
      <c r="HP161" s="74" t="str">
        <f t="shared" ca="1" si="422"/>
        <v/>
      </c>
      <c r="HQ161" s="74" t="str">
        <f t="shared" ca="1" si="423"/>
        <v/>
      </c>
      <c r="HR161" s="74" t="str">
        <f t="shared" ca="1" si="424"/>
        <v/>
      </c>
      <c r="HS161" s="74" t="str">
        <f t="shared" ca="1" si="425"/>
        <v/>
      </c>
      <c r="HT161" s="74" t="str">
        <f ca="1">IF(V161=1,"",IF(LOG入力!BH161&gt;0,0,IF(DV161=1,0,IF(N161="0",0,IF(SUM(HD161:HS161)&gt;0,1,0)))))</f>
        <v/>
      </c>
    </row>
    <row r="162" spans="1:228" x14ac:dyDescent="0.15">
      <c r="A162" s="5"/>
      <c r="B162" s="532" t="str">
        <f t="shared" ca="1" si="284"/>
        <v/>
      </c>
      <c r="C162" s="534" t="str">
        <f ca="1">LOG入力!AP162</f>
        <v/>
      </c>
      <c r="D162" s="534" t="str">
        <f ca="1">LOG入力!AQ162</f>
        <v/>
      </c>
      <c r="E162" s="534" t="str">
        <f ca="1">LOG入力!AR162</f>
        <v/>
      </c>
      <c r="F162" s="535" t="str">
        <f t="shared" ca="1" si="285"/>
        <v/>
      </c>
      <c r="G162" s="585" t="str">
        <f ca="1">LOG入力!AT162</f>
        <v/>
      </c>
      <c r="H162" s="542" t="str">
        <f ca="1">LOG入力!AU162</f>
        <v/>
      </c>
      <c r="I162" s="542" t="str">
        <f ca="1">LOG入力!AV162</f>
        <v/>
      </c>
      <c r="J162" s="577" t="str">
        <f ca="1">LOG入力!AW162</f>
        <v/>
      </c>
      <c r="K162" s="578" t="str">
        <f ca="1">LOG入力!BJ162</f>
        <v/>
      </c>
      <c r="L162" s="577" t="str">
        <f ca="1">LOG入力!AY162</f>
        <v/>
      </c>
      <c r="M162" s="545" t="str">
        <f ca="1">LOG入力!BK162</f>
        <v/>
      </c>
      <c r="N162" s="512" t="str">
        <f ca="1">IF(V162=1,"",IF(LOG入力!AJ162=1,"1",LOG入力!BA162))</f>
        <v/>
      </c>
      <c r="O162" s="538" t="str">
        <f ca="1">IF(V162=1,"",IF(LEN(LOG入力!O162)=0,"",LOG入力!O162))</f>
        <v/>
      </c>
      <c r="P162" s="291" t="str">
        <f ca="1">IF(V162=1,"",IF($AA$4=1,"",IF(LOG入力!BG162=1,"",CONCATENATE($ER162,$FB162,$FL162,$FV162,$GF162))))</f>
        <v/>
      </c>
      <c r="Q162" s="291" t="str">
        <f ca="1">IF(V162=1,"",IF($AA$4=1,"",IF(LOG入力!BG162=1,"",CONCATENATE($ET162,$FD162,$FN162,$FX162,$GH162))))</f>
        <v/>
      </c>
      <c r="R162" s="573" t="str">
        <f ca="1">IF(V162=1,"",IF($AA$4=1,"",IF(LOG入力!BH162&gt;0,0,AA162)))</f>
        <v/>
      </c>
      <c r="S162" s="293" t="str">
        <f t="shared" ca="1" si="286"/>
        <v/>
      </c>
      <c r="T162" s="29"/>
      <c r="U162" s="38"/>
      <c r="V162" s="196">
        <f ca="1">LOG入力!AN162</f>
        <v>1</v>
      </c>
      <c r="W162" s="38"/>
      <c r="X162" s="516" t="str">
        <f t="shared" ca="1" si="287"/>
        <v/>
      </c>
      <c r="Y162" s="515" t="str">
        <f t="shared" ca="1" si="288"/>
        <v/>
      </c>
      <c r="Z162" s="518" t="str">
        <f t="shared" ca="1" si="289"/>
        <v/>
      </c>
      <c r="AA162" s="574" t="str">
        <f t="shared" ca="1" si="290"/>
        <v/>
      </c>
      <c r="AC162" s="6" t="str">
        <f t="shared" ca="1" si="291"/>
        <v/>
      </c>
      <c r="AD162" s="6" t="str">
        <f t="shared" ca="1" si="292"/>
        <v/>
      </c>
      <c r="AE162" s="6" t="str">
        <f t="shared" ca="1" si="293"/>
        <v/>
      </c>
      <c r="AF162" s="6" t="str">
        <f t="shared" ca="1" si="294"/>
        <v/>
      </c>
      <c r="AG162" s="6" t="str">
        <f t="shared" ca="1" si="295"/>
        <v/>
      </c>
      <c r="AH162" s="6" t="str">
        <f t="shared" ca="1" si="296"/>
        <v/>
      </c>
      <c r="AI162" s="6" t="str">
        <f t="shared" ca="1" si="297"/>
        <v/>
      </c>
      <c r="AJ162" s="6" t="str">
        <f t="shared" ca="1" si="298"/>
        <v/>
      </c>
      <c r="AK162" s="6" t="str">
        <f t="shared" ca="1" si="299"/>
        <v/>
      </c>
      <c r="AL162" s="6" t="str">
        <f t="shared" ca="1" si="300"/>
        <v/>
      </c>
      <c r="AM162" s="6" t="str">
        <f t="shared" ca="1" si="301"/>
        <v/>
      </c>
      <c r="AN162" s="6" t="str">
        <f t="shared" ca="1" si="302"/>
        <v/>
      </c>
      <c r="AO162" s="6" t="str">
        <f t="shared" ca="1" si="303"/>
        <v/>
      </c>
      <c r="AP162" s="6" t="str">
        <f t="shared" ca="1" si="304"/>
        <v/>
      </c>
      <c r="AQ162" s="6" t="str">
        <f t="shared" ca="1" si="305"/>
        <v/>
      </c>
      <c r="AR162" s="6" t="str">
        <f t="shared" ca="1" si="306"/>
        <v/>
      </c>
      <c r="AS162" s="6" t="str">
        <f t="shared" ca="1" si="307"/>
        <v/>
      </c>
      <c r="AT162" s="6" t="str">
        <f t="shared" ca="1" si="308"/>
        <v/>
      </c>
      <c r="AU162" s="6" t="str">
        <f t="shared" ca="1" si="309"/>
        <v/>
      </c>
      <c r="AV162" s="6" t="str">
        <f t="shared" ca="1" si="310"/>
        <v/>
      </c>
      <c r="AW162" s="6" t="str">
        <f t="shared" ca="1" si="311"/>
        <v/>
      </c>
      <c r="AY162" s="6" t="str">
        <f t="shared" ca="1" si="312"/>
        <v/>
      </c>
      <c r="AZ162" s="6" t="str">
        <f t="shared" ca="1" si="313"/>
        <v/>
      </c>
      <c r="BA162" s="6" t="str">
        <f t="shared" ca="1" si="314"/>
        <v/>
      </c>
      <c r="BB162" s="6" t="str">
        <f t="shared" ca="1" si="315"/>
        <v/>
      </c>
      <c r="BC162" s="6" t="str">
        <f t="shared" ca="1" si="316"/>
        <v/>
      </c>
      <c r="BD162" s="6" t="str">
        <f t="shared" ca="1" si="317"/>
        <v/>
      </c>
      <c r="BE162" s="6" t="str">
        <f t="shared" ca="1" si="318"/>
        <v/>
      </c>
      <c r="BF162" s="6" t="str">
        <f t="shared" ca="1" si="319"/>
        <v/>
      </c>
      <c r="BG162" s="6" t="str">
        <f t="shared" ca="1" si="320"/>
        <v/>
      </c>
      <c r="BH162" s="6" t="str">
        <f t="shared" ca="1" si="321"/>
        <v/>
      </c>
      <c r="BI162" s="6" t="str">
        <f t="shared" ca="1" si="322"/>
        <v/>
      </c>
      <c r="BJ162" s="6" t="str">
        <f t="shared" ca="1" si="323"/>
        <v/>
      </c>
      <c r="BK162" s="6" t="str">
        <f t="shared" ca="1" si="324"/>
        <v/>
      </c>
      <c r="BL162" s="6" t="str">
        <f t="shared" ca="1" si="325"/>
        <v/>
      </c>
      <c r="BM162" s="6" t="str">
        <f t="shared" ca="1" si="326"/>
        <v/>
      </c>
      <c r="BN162" s="6" t="str">
        <f t="shared" ca="1" si="327"/>
        <v/>
      </c>
      <c r="BO162" s="6" t="str">
        <f t="shared" ca="1" si="328"/>
        <v/>
      </c>
      <c r="BP162" s="6" t="str">
        <f t="shared" ca="1" si="329"/>
        <v/>
      </c>
      <c r="BQ162" s="6" t="str">
        <f t="shared" ca="1" si="330"/>
        <v/>
      </c>
      <c r="BR162" s="6" t="str">
        <f t="shared" ca="1" si="331"/>
        <v/>
      </c>
      <c r="BS162" s="6" t="str">
        <f t="shared" ca="1" si="332"/>
        <v/>
      </c>
      <c r="BU162" s="6" t="str">
        <f t="shared" ca="1" si="333"/>
        <v/>
      </c>
      <c r="BW162" s="515" t="str">
        <f t="shared" ca="1" si="334"/>
        <v/>
      </c>
      <c r="BX162" s="515">
        <f t="shared" ca="1" si="335"/>
        <v>0</v>
      </c>
      <c r="BY162" s="515" t="str">
        <f t="shared" ca="1" si="336"/>
        <v/>
      </c>
      <c r="CA162" s="6">
        <f t="shared" ca="1" si="337"/>
        <v>1</v>
      </c>
      <c r="CC162" s="523" t="str">
        <f t="shared" ca="1" si="338"/>
        <v/>
      </c>
      <c r="CE162" s="6" t="str">
        <f t="shared" ca="1" si="339"/>
        <v/>
      </c>
      <c r="CG162" s="524" t="str">
        <f ca="1">IF(V162=1,"",IF($AA$4=1,"",IF(LOG入力!BH162&gt;0,"",IF(N162=0,"",IF(HT162=0,"","★")))))</f>
        <v/>
      </c>
      <c r="CI162" s="74" t="str">
        <f t="shared" ca="1" si="340"/>
        <v/>
      </c>
      <c r="CK162" s="525" t="str">
        <f ca="1">IF(V162=1,"",IF(LOG入力!BH162&gt;0,1,0))</f>
        <v/>
      </c>
      <c r="CL162" s="74" t="str">
        <f t="shared" ca="1" si="341"/>
        <v/>
      </c>
      <c r="CN162" s="74" t="str">
        <f t="shared" ca="1" si="342"/>
        <v/>
      </c>
      <c r="CO162" s="74" t="str">
        <f t="shared" ca="1" si="343"/>
        <v/>
      </c>
      <c r="CQ162" s="74" t="str">
        <f t="shared" ca="1" si="344"/>
        <v/>
      </c>
      <c r="CR162" s="74" t="str">
        <f t="shared" ca="1" si="345"/>
        <v/>
      </c>
      <c r="CS162" s="74" t="str">
        <f t="shared" ca="1" si="346"/>
        <v/>
      </c>
      <c r="CT162" s="74" t="str">
        <f t="shared" ca="1" si="347"/>
        <v/>
      </c>
      <c r="CU162" s="74" t="str">
        <f t="shared" ca="1" si="348"/>
        <v/>
      </c>
      <c r="CV162" s="74" t="str">
        <f t="shared" ca="1" si="349"/>
        <v/>
      </c>
      <c r="CW162" s="74" t="str">
        <f t="shared" ca="1" si="350"/>
        <v/>
      </c>
      <c r="CX162" s="74" t="str">
        <f t="shared" ca="1" si="351"/>
        <v/>
      </c>
      <c r="CY162" s="74" t="str">
        <f t="shared" ca="1" si="352"/>
        <v/>
      </c>
      <c r="CZ162" s="74" t="str">
        <f t="shared" ca="1" si="353"/>
        <v/>
      </c>
      <c r="DA162" s="74" t="str">
        <f t="shared" ca="1" si="354"/>
        <v/>
      </c>
      <c r="DB162" s="74" t="str">
        <f t="shared" ca="1" si="355"/>
        <v/>
      </c>
      <c r="DD162" s="74" t="str">
        <f t="shared" ca="1" si="356"/>
        <v/>
      </c>
      <c r="DE162" s="74" t="str">
        <f t="shared" ca="1" si="357"/>
        <v/>
      </c>
      <c r="DF162" s="74" t="str">
        <f t="shared" ca="1" si="358"/>
        <v/>
      </c>
      <c r="DG162" s="74" t="str">
        <f t="shared" ca="1" si="359"/>
        <v/>
      </c>
      <c r="DH162" s="74" t="str">
        <f t="shared" ca="1" si="360"/>
        <v/>
      </c>
      <c r="DI162" s="74" t="str">
        <f t="shared" ca="1" si="361"/>
        <v/>
      </c>
      <c r="DJ162" s="74" t="str">
        <f t="shared" ca="1" si="362"/>
        <v/>
      </c>
      <c r="DK162" s="74" t="str">
        <f t="shared" ca="1" si="363"/>
        <v/>
      </c>
      <c r="DL162" s="74" t="str">
        <f t="shared" ca="1" si="364"/>
        <v/>
      </c>
      <c r="DM162" s="74" t="str">
        <f t="shared" ca="1" si="365"/>
        <v/>
      </c>
      <c r="DN162" s="74" t="str">
        <f t="shared" ca="1" si="366"/>
        <v/>
      </c>
      <c r="DO162" s="74" t="str">
        <f t="shared" ca="1" si="367"/>
        <v/>
      </c>
      <c r="DQ162" s="74" t="str">
        <f t="shared" ca="1" si="368"/>
        <v/>
      </c>
      <c r="DS162" s="74" t="str">
        <f t="shared" ca="1" si="369"/>
        <v/>
      </c>
      <c r="DT162" s="74" t="str">
        <f t="shared" ca="1" si="370"/>
        <v/>
      </c>
      <c r="DV162" s="525" t="str">
        <f t="shared" ca="1" si="371"/>
        <v/>
      </c>
      <c r="DW162" s="74" t="str">
        <f t="shared" ca="1" si="372"/>
        <v/>
      </c>
      <c r="DX162" s="485" t="str">
        <f t="shared" ca="1" si="373"/>
        <v/>
      </c>
      <c r="DY162" s="74" t="str">
        <f t="shared" ca="1" si="374"/>
        <v/>
      </c>
      <c r="DZ162" s="74" t="str">
        <f t="shared" ca="1" si="375"/>
        <v/>
      </c>
      <c r="EA162" s="74" t="str">
        <f t="shared" ca="1" si="376"/>
        <v/>
      </c>
      <c r="EC162" s="74" t="str">
        <f t="shared" ca="1" si="377"/>
        <v/>
      </c>
      <c r="ED162" s="74" t="str">
        <f t="shared" ca="1" si="378"/>
        <v/>
      </c>
      <c r="EE162" s="74" t="str">
        <f t="shared" ca="1" si="379"/>
        <v/>
      </c>
      <c r="EG162" s="479" t="str">
        <f ca="1">IF(V162=1,"",IF(LOG入力!BH162&gt;0,0,IF(CG162="★",0,IF(R162=1,0,IF(N162=0,0,1)))))</f>
        <v/>
      </c>
      <c r="EH162" s="483" t="str">
        <f t="shared" ca="1" si="380"/>
        <v/>
      </c>
      <c r="EI162" s="483" t="str">
        <f t="shared" ca="1" si="381"/>
        <v/>
      </c>
      <c r="EJ162" s="483" t="str">
        <f t="shared" ca="1" si="382"/>
        <v/>
      </c>
      <c r="EL162" s="71">
        <f t="shared" ca="1" si="383"/>
        <v>0</v>
      </c>
      <c r="EM162" s="6">
        <f t="shared" ca="1" si="384"/>
        <v>0</v>
      </c>
      <c r="EN162" s="6" t="str">
        <f t="shared" ca="1" si="385"/>
        <v/>
      </c>
      <c r="EO162" s="6">
        <f ca="1">IF(LOG入力!BH162&gt;0,0,IF(EM162=0,0,(IF(COUNTIF($EN$19:EN162,EN162)=1,IF($FS$3="N",1,IF(EH162=1,1,0))))))</f>
        <v>0</v>
      </c>
      <c r="EP162" s="6" t="str">
        <f ca="1">IF(LOG入力!BH162&gt;0,"",IF(EO162=1,$X162,""))</f>
        <v/>
      </c>
      <c r="EQ162" s="6" t="str">
        <f ca="1">IF(LOG入力!BH162&gt;0,"",IF(EO162=1,$Y162,""))</f>
        <v/>
      </c>
      <c r="ER162" s="520" t="str">
        <f ca="1">IF(LOG入力!BH162&gt;0,"",IF(COUNTIF($EP$19:$EP162,EP162)=1,EP162,""))</f>
        <v/>
      </c>
      <c r="ES162" s="520">
        <f ca="1">IF(LOG入力!BH162&gt;0,0,IF((EL162=1),IF(($ER162=""),0,1),0))</f>
        <v>0</v>
      </c>
      <c r="ET162" s="520" t="str">
        <f ca="1">IF(LOG入力!BH162&gt;0,"",IF(COUNTIF($EQ$19:EQ162,EQ162)=1,EQ162,""))</f>
        <v/>
      </c>
      <c r="EU162" s="539">
        <f ca="1">IF(LOG入力!BH162&gt;0,0,IF((EL162=1),IF(($ET162=""),0,1),0))</f>
        <v>0</v>
      </c>
      <c r="EV162" s="71">
        <f t="shared" ca="1" si="386"/>
        <v>0</v>
      </c>
      <c r="EW162" s="6">
        <f t="shared" ca="1" si="387"/>
        <v>0</v>
      </c>
      <c r="EX162" s="6" t="str">
        <f t="shared" ca="1" si="388"/>
        <v/>
      </c>
      <c r="EY162" s="6">
        <f ca="1">IF(LOG入力!BH162&gt;0,0,IF(EW162=0,0,(IF(COUNTIF($EX$19:EX162,EX162)=1,IF($FS$3="N",1,IF(EH162=1,1,0))))))</f>
        <v>0</v>
      </c>
      <c r="EZ162" s="6" t="str">
        <f ca="1">IF(LOG入力!BH162&gt;0,"",IF(EY162=1,$X162,""))</f>
        <v/>
      </c>
      <c r="FA162" s="6" t="str">
        <f ca="1">IF(LOG入力!BH162&gt;0,"",IF(EY162=1,$Y162,""))</f>
        <v/>
      </c>
      <c r="FB162" s="6" t="str">
        <f ca="1">IF(LOG入力!BH162&gt;0,"",IF(COUNTIF($EZ$19:$EZ162,EZ162)=1,EZ162,""))</f>
        <v/>
      </c>
      <c r="FC162" s="6">
        <f ca="1">IF(LOG入力!BH162&gt;0,0,IF((EV162=1),IF(($FB162=""),0,1),0))</f>
        <v>0</v>
      </c>
      <c r="FD162" s="6" t="str">
        <f ca="1">IF(LOG入力!BH162&gt;0,"",IF(COUNTIF($FA$19:FA162,FA162)=1,FA162,""))</f>
        <v/>
      </c>
      <c r="FE162" s="72">
        <f ca="1">IF(LOG入力!BH162&gt;0,0,IF((EV162=1),IF(($FD162=""),0,1),0))</f>
        <v>0</v>
      </c>
      <c r="FF162" s="71">
        <f t="shared" ca="1" si="389"/>
        <v>0</v>
      </c>
      <c r="FG162" s="6">
        <f t="shared" ca="1" si="390"/>
        <v>0</v>
      </c>
      <c r="FH162" s="6" t="str">
        <f t="shared" ca="1" si="391"/>
        <v/>
      </c>
      <c r="FI162" s="6">
        <f ca="1">IF(LOG入力!BH162&gt;0,0,IF(FG162=0,0,(IF(COUNTIF($FH$19:FH162,FH162)=1,IF($FS$3="N",1,IF(EH162=1,1,0))))))</f>
        <v>0</v>
      </c>
      <c r="FJ162" s="6" t="str">
        <f ca="1">IF(LOG入力!BH162&gt;0,"",IF(FI162=1,$X162,""))</f>
        <v/>
      </c>
      <c r="FK162" s="6" t="str">
        <f ca="1">IF(LOG入力!BH162&gt;0,"",IF(FI162=1,$Y162,""))</f>
        <v/>
      </c>
      <c r="FL162" s="6" t="str">
        <f ca="1">IF(LOG入力!BH162&gt;0,"",IF(COUNTIF($FJ$19:$FJ162,FJ162)=1,FJ162,""))</f>
        <v/>
      </c>
      <c r="FM162" s="6">
        <f ca="1">IF(LOG入力!BH162&gt;0,0,IF((FF162=1),IF(($FL162=""),0,1),0))</f>
        <v>0</v>
      </c>
      <c r="FN162" s="6" t="str">
        <f ca="1">IF(LOG入力!BH162&gt;0,"",IF(COUNTIF($FK$19:FK162,FK162)=1,FK162,""))</f>
        <v/>
      </c>
      <c r="FO162" s="72">
        <f ca="1">IF(LOG入力!BH162&gt;0,0,IF((FF162=1),IF(($FN162=""),0,1),0))</f>
        <v>0</v>
      </c>
      <c r="FP162" s="71">
        <f t="shared" ca="1" si="392"/>
        <v>0</v>
      </c>
      <c r="FQ162" s="6">
        <f t="shared" ca="1" si="393"/>
        <v>0</v>
      </c>
      <c r="FR162" s="6" t="str">
        <f t="shared" ca="1" si="394"/>
        <v/>
      </c>
      <c r="FS162" s="6">
        <f ca="1">IF(LOG入力!BH162&gt;0,0,IF(FQ162=0,0,(IF(COUNTIF($FR$19:FR162,FR162)=1,IF($FS$3="N",1,IF(EH162=1,1,0))))))</f>
        <v>0</v>
      </c>
      <c r="FT162" s="6" t="str">
        <f ca="1">IF(LOG入力!BH162&gt;0,"",IF(FS162=1,$X162,""))</f>
        <v/>
      </c>
      <c r="FU162" s="6" t="str">
        <f ca="1">IF(LOG入力!BH162&gt;0,"",IF(FS162=1,$Y162,""))</f>
        <v/>
      </c>
      <c r="FV162" s="6" t="str">
        <f ca="1">IF(LOG入力!BH162&gt;0,"",IF(COUNTIF($FT$19:$FT162,FT162)=1,FT162,""))</f>
        <v/>
      </c>
      <c r="FW162" s="6">
        <f ca="1">IF(LOG入力!BH162&gt;0,0,IF((FP162=1),IF(($FV162=""),0,1),0))</f>
        <v>0</v>
      </c>
      <c r="FX162" s="6" t="str">
        <f ca="1">IF(LOG入力!BH162&gt;0,"",IF(COUNTIF($FU$19:FU162,FU162)=1,FU162,""))</f>
        <v/>
      </c>
      <c r="FY162" s="72">
        <f ca="1">IF(LOG入力!BH162&gt;0,0,IF((FP162=1),IF(($FX162=""),0,1),0))</f>
        <v>0</v>
      </c>
      <c r="FZ162" s="71">
        <f t="shared" ca="1" si="395"/>
        <v>0</v>
      </c>
      <c r="GA162" s="6">
        <f t="shared" ca="1" si="396"/>
        <v>0</v>
      </c>
      <c r="GB162" s="6" t="str">
        <f t="shared" ca="1" si="397"/>
        <v/>
      </c>
      <c r="GC162" s="6">
        <f ca="1">IF(LOG入力!BH162&gt;0,0,IF(GA162=0,0,(IF(COUNTIF($GB$19:GB162,GB162)=1,IF($FS$3="N",1,IF(EH162=1,1,0))))))</f>
        <v>0</v>
      </c>
      <c r="GD162" s="6" t="str">
        <f ca="1">IF(LOG入力!BH162&gt;0,"",IF(GC162=1,$X162,""))</f>
        <v/>
      </c>
      <c r="GE162" s="6" t="str">
        <f ca="1">IF(LOG入力!BH162&gt;0,"",IF(GC162=1,$Y162,""))</f>
        <v/>
      </c>
      <c r="GF162" s="6" t="str">
        <f ca="1">IF(LOG入力!BH162&gt;0,"",IF(COUNTIF($GD$19:$GD162,GD162)=1,GD162,""))</f>
        <v/>
      </c>
      <c r="GG162" s="6">
        <f ca="1">IF(LOG入力!BH162&gt;0,0,IF((FZ162=1),IF(($GF162=""),0,1),0))</f>
        <v>0</v>
      </c>
      <c r="GH162" s="6" t="str">
        <f ca="1">IF(LOG入力!BH162&gt;0,"",IF(COUNTIF($GE$19:GE162,GE162)=1,GE162,""))</f>
        <v/>
      </c>
      <c r="GI162" s="72">
        <f ca="1">IF(LOG入力!BH162&gt;0,0,IF((FZ162=1),IF(($GH162=""),0,1),0))</f>
        <v>0</v>
      </c>
      <c r="GK162" s="455" t="str">
        <f ca="1">IF(V162=1,"",IF(LEN(LOG入力!AS162)=0,"",LOG入力!AS162))</f>
        <v/>
      </c>
      <c r="GL162" s="378" t="str">
        <f t="shared" ca="1" si="398"/>
        <v/>
      </c>
      <c r="GM162" s="378" t="str">
        <f t="shared" ca="1" si="399"/>
        <v/>
      </c>
      <c r="GN162" s="74" t="str">
        <f t="shared" ca="1" si="400"/>
        <v/>
      </c>
      <c r="GO162" s="74" t="str">
        <f t="shared" ca="1" si="401"/>
        <v/>
      </c>
      <c r="GQ162" s="74" t="str">
        <f t="shared" ca="1" si="402"/>
        <v/>
      </c>
      <c r="GR162" s="74" t="str">
        <f t="shared" ca="1" si="403"/>
        <v/>
      </c>
      <c r="GS162" s="74" t="str">
        <f t="shared" ca="1" si="404"/>
        <v/>
      </c>
      <c r="GT162" s="74" t="str">
        <f t="shared" ca="1" si="405"/>
        <v/>
      </c>
      <c r="GU162" s="74" t="str">
        <f t="shared" ca="1" si="406"/>
        <v/>
      </c>
      <c r="GV162" s="74" t="str">
        <f t="shared" ca="1" si="407"/>
        <v/>
      </c>
      <c r="GX162" s="74" t="str">
        <f t="shared" ca="1" si="408"/>
        <v/>
      </c>
      <c r="GY162" s="74" t="str">
        <f t="shared" ca="1" si="409"/>
        <v/>
      </c>
      <c r="GZ162" s="74" t="str">
        <f ca="1">IF(V162=1,"",IF(LOG入力!BH162&gt;0,0,IF(GY162=0,0,IF((VALUE((TYPE(VALUE(J162)))))=16,0,IF(VALUE(J162)&lt;60,1,IF(VALUE(J162)&lt;100,0,IF(VALUE(J162)&lt;600,2,0)))))))</f>
        <v/>
      </c>
      <c r="HA162" s="74" t="str">
        <f t="shared" ca="1" si="410"/>
        <v/>
      </c>
      <c r="HB162" s="74" t="str">
        <f ca="1">IF(V162=1,"",IF(LOG入力!BH162&gt;0,0,IF(HA162=0,0,IF((VALUE((TYPE(VALUE(L162)))))=16,0,IF(VALUE(L162)&lt;60,1,IF(VALUE(L162)&lt;100,0,IF(VALUE(L162)&lt;600,2,0)))))))</f>
        <v/>
      </c>
      <c r="HD162" s="74" t="str">
        <f t="shared" ca="1" si="411"/>
        <v/>
      </c>
      <c r="HF162" s="74" t="str">
        <f t="shared" ca="1" si="412"/>
        <v/>
      </c>
      <c r="HG162" s="74" t="str">
        <f t="shared" ca="1" si="413"/>
        <v/>
      </c>
      <c r="HH162" s="74" t="str">
        <f t="shared" ca="1" si="414"/>
        <v/>
      </c>
      <c r="HI162" s="74" t="str">
        <f t="shared" ca="1" si="415"/>
        <v/>
      </c>
      <c r="HJ162" s="74" t="str">
        <f t="shared" ca="1" si="416"/>
        <v/>
      </c>
      <c r="HK162" s="74" t="str">
        <f t="shared" ca="1" si="417"/>
        <v/>
      </c>
      <c r="HL162" s="74" t="str">
        <f t="shared" ca="1" si="418"/>
        <v/>
      </c>
      <c r="HM162" s="74" t="str">
        <f t="shared" ca="1" si="419"/>
        <v/>
      </c>
      <c r="HN162" s="74" t="str">
        <f t="shared" ca="1" si="420"/>
        <v/>
      </c>
      <c r="HO162" s="529" t="str">
        <f t="shared" ca="1" si="421"/>
        <v/>
      </c>
      <c r="HP162" s="74" t="str">
        <f t="shared" ca="1" si="422"/>
        <v/>
      </c>
      <c r="HQ162" s="74" t="str">
        <f t="shared" ca="1" si="423"/>
        <v/>
      </c>
      <c r="HR162" s="74" t="str">
        <f t="shared" ca="1" si="424"/>
        <v/>
      </c>
      <c r="HS162" s="74" t="str">
        <f t="shared" ca="1" si="425"/>
        <v/>
      </c>
      <c r="HT162" s="74" t="str">
        <f ca="1">IF(V162=1,"",IF(LOG入力!BH162&gt;0,0,IF(DV162=1,0,IF(N162="0",0,IF(SUM(HD162:HS162)&gt;0,1,0)))))</f>
        <v/>
      </c>
    </row>
    <row r="163" spans="1:228" x14ac:dyDescent="0.15">
      <c r="A163" s="5"/>
      <c r="B163" s="532" t="str">
        <f t="shared" ca="1" si="284"/>
        <v/>
      </c>
      <c r="C163" s="534" t="str">
        <f ca="1">LOG入力!AP163</f>
        <v/>
      </c>
      <c r="D163" s="534" t="str">
        <f ca="1">LOG入力!AQ163</f>
        <v/>
      </c>
      <c r="E163" s="534" t="str">
        <f ca="1">LOG入力!AR163</f>
        <v/>
      </c>
      <c r="F163" s="535" t="str">
        <f t="shared" ca="1" si="285"/>
        <v/>
      </c>
      <c r="G163" s="585" t="str">
        <f ca="1">LOG入力!AT163</f>
        <v/>
      </c>
      <c r="H163" s="542" t="str">
        <f ca="1">LOG入力!AU163</f>
        <v/>
      </c>
      <c r="I163" s="542" t="str">
        <f ca="1">LOG入力!AV163</f>
        <v/>
      </c>
      <c r="J163" s="577" t="str">
        <f ca="1">LOG入力!AW163</f>
        <v/>
      </c>
      <c r="K163" s="578" t="str">
        <f ca="1">LOG入力!BJ163</f>
        <v/>
      </c>
      <c r="L163" s="577" t="str">
        <f ca="1">LOG入力!AY163</f>
        <v/>
      </c>
      <c r="M163" s="545" t="str">
        <f ca="1">LOG入力!BK163</f>
        <v/>
      </c>
      <c r="N163" s="512" t="str">
        <f ca="1">IF(V163=1,"",IF(LOG入力!AJ163=1,"1",LOG入力!BA163))</f>
        <v/>
      </c>
      <c r="O163" s="538" t="str">
        <f ca="1">IF(V163=1,"",IF(LEN(LOG入力!O163)=0,"",LOG入力!O163))</f>
        <v/>
      </c>
      <c r="P163" s="291" t="str">
        <f ca="1">IF(V163=1,"",IF($AA$4=1,"",IF(LOG入力!BG163=1,"",CONCATENATE($ER163,$FB163,$FL163,$FV163,$GF163))))</f>
        <v/>
      </c>
      <c r="Q163" s="291" t="str">
        <f ca="1">IF(V163=1,"",IF($AA$4=1,"",IF(LOG入力!BG163=1,"",CONCATENATE($ET163,$FD163,$FN163,$FX163,$GH163))))</f>
        <v/>
      </c>
      <c r="R163" s="573" t="str">
        <f ca="1">IF(V163=1,"",IF($AA$4=1,"",IF(LOG入力!BH163&gt;0,0,AA163)))</f>
        <v/>
      </c>
      <c r="S163" s="293" t="str">
        <f t="shared" ca="1" si="286"/>
        <v/>
      </c>
      <c r="T163" s="29"/>
      <c r="U163" s="38"/>
      <c r="V163" s="196">
        <f ca="1">LOG入力!AN163</f>
        <v>1</v>
      </c>
      <c r="W163" s="38"/>
      <c r="X163" s="516" t="str">
        <f t="shared" ca="1" si="287"/>
        <v/>
      </c>
      <c r="Y163" s="515" t="str">
        <f t="shared" ca="1" si="288"/>
        <v/>
      </c>
      <c r="Z163" s="518" t="str">
        <f t="shared" ca="1" si="289"/>
        <v/>
      </c>
      <c r="AA163" s="574" t="str">
        <f t="shared" ca="1" si="290"/>
        <v/>
      </c>
      <c r="AC163" s="6" t="str">
        <f t="shared" ca="1" si="291"/>
        <v/>
      </c>
      <c r="AD163" s="6" t="str">
        <f t="shared" ca="1" si="292"/>
        <v/>
      </c>
      <c r="AE163" s="6" t="str">
        <f t="shared" ca="1" si="293"/>
        <v/>
      </c>
      <c r="AF163" s="6" t="str">
        <f t="shared" ca="1" si="294"/>
        <v/>
      </c>
      <c r="AG163" s="6" t="str">
        <f t="shared" ca="1" si="295"/>
        <v/>
      </c>
      <c r="AH163" s="6" t="str">
        <f t="shared" ca="1" si="296"/>
        <v/>
      </c>
      <c r="AI163" s="6" t="str">
        <f t="shared" ca="1" si="297"/>
        <v/>
      </c>
      <c r="AJ163" s="6" t="str">
        <f t="shared" ca="1" si="298"/>
        <v/>
      </c>
      <c r="AK163" s="6" t="str">
        <f t="shared" ca="1" si="299"/>
        <v/>
      </c>
      <c r="AL163" s="6" t="str">
        <f t="shared" ca="1" si="300"/>
        <v/>
      </c>
      <c r="AM163" s="6" t="str">
        <f t="shared" ca="1" si="301"/>
        <v/>
      </c>
      <c r="AN163" s="6" t="str">
        <f t="shared" ca="1" si="302"/>
        <v/>
      </c>
      <c r="AO163" s="6" t="str">
        <f t="shared" ca="1" si="303"/>
        <v/>
      </c>
      <c r="AP163" s="6" t="str">
        <f t="shared" ca="1" si="304"/>
        <v/>
      </c>
      <c r="AQ163" s="6" t="str">
        <f t="shared" ca="1" si="305"/>
        <v/>
      </c>
      <c r="AR163" s="6" t="str">
        <f t="shared" ca="1" si="306"/>
        <v/>
      </c>
      <c r="AS163" s="6" t="str">
        <f t="shared" ca="1" si="307"/>
        <v/>
      </c>
      <c r="AT163" s="6" t="str">
        <f t="shared" ca="1" si="308"/>
        <v/>
      </c>
      <c r="AU163" s="6" t="str">
        <f t="shared" ca="1" si="309"/>
        <v/>
      </c>
      <c r="AV163" s="6" t="str">
        <f t="shared" ca="1" si="310"/>
        <v/>
      </c>
      <c r="AW163" s="6" t="str">
        <f t="shared" ca="1" si="311"/>
        <v/>
      </c>
      <c r="AY163" s="6" t="str">
        <f t="shared" ca="1" si="312"/>
        <v/>
      </c>
      <c r="AZ163" s="6" t="str">
        <f t="shared" ca="1" si="313"/>
        <v/>
      </c>
      <c r="BA163" s="6" t="str">
        <f t="shared" ca="1" si="314"/>
        <v/>
      </c>
      <c r="BB163" s="6" t="str">
        <f t="shared" ca="1" si="315"/>
        <v/>
      </c>
      <c r="BC163" s="6" t="str">
        <f t="shared" ca="1" si="316"/>
        <v/>
      </c>
      <c r="BD163" s="6" t="str">
        <f t="shared" ca="1" si="317"/>
        <v/>
      </c>
      <c r="BE163" s="6" t="str">
        <f t="shared" ca="1" si="318"/>
        <v/>
      </c>
      <c r="BF163" s="6" t="str">
        <f t="shared" ca="1" si="319"/>
        <v/>
      </c>
      <c r="BG163" s="6" t="str">
        <f t="shared" ca="1" si="320"/>
        <v/>
      </c>
      <c r="BH163" s="6" t="str">
        <f t="shared" ca="1" si="321"/>
        <v/>
      </c>
      <c r="BI163" s="6" t="str">
        <f t="shared" ca="1" si="322"/>
        <v/>
      </c>
      <c r="BJ163" s="6" t="str">
        <f t="shared" ca="1" si="323"/>
        <v/>
      </c>
      <c r="BK163" s="6" t="str">
        <f t="shared" ca="1" si="324"/>
        <v/>
      </c>
      <c r="BL163" s="6" t="str">
        <f t="shared" ca="1" si="325"/>
        <v/>
      </c>
      <c r="BM163" s="6" t="str">
        <f t="shared" ca="1" si="326"/>
        <v/>
      </c>
      <c r="BN163" s="6" t="str">
        <f t="shared" ca="1" si="327"/>
        <v/>
      </c>
      <c r="BO163" s="6" t="str">
        <f t="shared" ca="1" si="328"/>
        <v/>
      </c>
      <c r="BP163" s="6" t="str">
        <f t="shared" ca="1" si="329"/>
        <v/>
      </c>
      <c r="BQ163" s="6" t="str">
        <f t="shared" ca="1" si="330"/>
        <v/>
      </c>
      <c r="BR163" s="6" t="str">
        <f t="shared" ca="1" si="331"/>
        <v/>
      </c>
      <c r="BS163" s="6" t="str">
        <f t="shared" ca="1" si="332"/>
        <v/>
      </c>
      <c r="BU163" s="6" t="str">
        <f t="shared" ca="1" si="333"/>
        <v/>
      </c>
      <c r="BW163" s="515" t="str">
        <f t="shared" ca="1" si="334"/>
        <v/>
      </c>
      <c r="BX163" s="515">
        <f t="shared" ca="1" si="335"/>
        <v>0</v>
      </c>
      <c r="BY163" s="515" t="str">
        <f t="shared" ca="1" si="336"/>
        <v/>
      </c>
      <c r="CA163" s="6">
        <f t="shared" ca="1" si="337"/>
        <v>1</v>
      </c>
      <c r="CC163" s="523" t="str">
        <f t="shared" ca="1" si="338"/>
        <v/>
      </c>
      <c r="CE163" s="6" t="str">
        <f t="shared" ca="1" si="339"/>
        <v/>
      </c>
      <c r="CG163" s="524" t="str">
        <f ca="1">IF(V163=1,"",IF($AA$4=1,"",IF(LOG入力!BH163&gt;0,"",IF(N163=0,"",IF(HT163=0,"","★")))))</f>
        <v/>
      </c>
      <c r="CI163" s="74" t="str">
        <f t="shared" ca="1" si="340"/>
        <v/>
      </c>
      <c r="CK163" s="525" t="str">
        <f ca="1">IF(V163=1,"",IF(LOG入力!BH163&gt;0,1,0))</f>
        <v/>
      </c>
      <c r="CL163" s="74" t="str">
        <f t="shared" ca="1" si="341"/>
        <v/>
      </c>
      <c r="CN163" s="74" t="str">
        <f t="shared" ca="1" si="342"/>
        <v/>
      </c>
      <c r="CO163" s="74" t="str">
        <f t="shared" ca="1" si="343"/>
        <v/>
      </c>
      <c r="CQ163" s="74" t="str">
        <f t="shared" ca="1" si="344"/>
        <v/>
      </c>
      <c r="CR163" s="74" t="str">
        <f t="shared" ca="1" si="345"/>
        <v/>
      </c>
      <c r="CS163" s="74" t="str">
        <f t="shared" ca="1" si="346"/>
        <v/>
      </c>
      <c r="CT163" s="74" t="str">
        <f t="shared" ca="1" si="347"/>
        <v/>
      </c>
      <c r="CU163" s="74" t="str">
        <f t="shared" ca="1" si="348"/>
        <v/>
      </c>
      <c r="CV163" s="74" t="str">
        <f t="shared" ca="1" si="349"/>
        <v/>
      </c>
      <c r="CW163" s="74" t="str">
        <f t="shared" ca="1" si="350"/>
        <v/>
      </c>
      <c r="CX163" s="74" t="str">
        <f t="shared" ca="1" si="351"/>
        <v/>
      </c>
      <c r="CY163" s="74" t="str">
        <f t="shared" ca="1" si="352"/>
        <v/>
      </c>
      <c r="CZ163" s="74" t="str">
        <f t="shared" ca="1" si="353"/>
        <v/>
      </c>
      <c r="DA163" s="74" t="str">
        <f t="shared" ca="1" si="354"/>
        <v/>
      </c>
      <c r="DB163" s="74" t="str">
        <f t="shared" ca="1" si="355"/>
        <v/>
      </c>
      <c r="DD163" s="74" t="str">
        <f t="shared" ca="1" si="356"/>
        <v/>
      </c>
      <c r="DE163" s="74" t="str">
        <f t="shared" ca="1" si="357"/>
        <v/>
      </c>
      <c r="DF163" s="74" t="str">
        <f t="shared" ca="1" si="358"/>
        <v/>
      </c>
      <c r="DG163" s="74" t="str">
        <f t="shared" ca="1" si="359"/>
        <v/>
      </c>
      <c r="DH163" s="74" t="str">
        <f t="shared" ca="1" si="360"/>
        <v/>
      </c>
      <c r="DI163" s="74" t="str">
        <f t="shared" ca="1" si="361"/>
        <v/>
      </c>
      <c r="DJ163" s="74" t="str">
        <f t="shared" ca="1" si="362"/>
        <v/>
      </c>
      <c r="DK163" s="74" t="str">
        <f t="shared" ca="1" si="363"/>
        <v/>
      </c>
      <c r="DL163" s="74" t="str">
        <f t="shared" ca="1" si="364"/>
        <v/>
      </c>
      <c r="DM163" s="74" t="str">
        <f t="shared" ca="1" si="365"/>
        <v/>
      </c>
      <c r="DN163" s="74" t="str">
        <f t="shared" ca="1" si="366"/>
        <v/>
      </c>
      <c r="DO163" s="74" t="str">
        <f t="shared" ca="1" si="367"/>
        <v/>
      </c>
      <c r="DQ163" s="74" t="str">
        <f t="shared" ca="1" si="368"/>
        <v/>
      </c>
      <c r="DS163" s="74" t="str">
        <f t="shared" ca="1" si="369"/>
        <v/>
      </c>
      <c r="DT163" s="74" t="str">
        <f t="shared" ca="1" si="370"/>
        <v/>
      </c>
      <c r="DV163" s="525" t="str">
        <f t="shared" ca="1" si="371"/>
        <v/>
      </c>
      <c r="DW163" s="74" t="str">
        <f t="shared" ca="1" si="372"/>
        <v/>
      </c>
      <c r="DX163" s="485" t="str">
        <f t="shared" ca="1" si="373"/>
        <v/>
      </c>
      <c r="DY163" s="74" t="str">
        <f t="shared" ca="1" si="374"/>
        <v/>
      </c>
      <c r="DZ163" s="74" t="str">
        <f t="shared" ca="1" si="375"/>
        <v/>
      </c>
      <c r="EA163" s="74" t="str">
        <f t="shared" ca="1" si="376"/>
        <v/>
      </c>
      <c r="EC163" s="74" t="str">
        <f t="shared" ca="1" si="377"/>
        <v/>
      </c>
      <c r="ED163" s="74" t="str">
        <f t="shared" ca="1" si="378"/>
        <v/>
      </c>
      <c r="EE163" s="74" t="str">
        <f t="shared" ca="1" si="379"/>
        <v/>
      </c>
      <c r="EG163" s="479" t="str">
        <f ca="1">IF(V163=1,"",IF(LOG入力!BH163&gt;0,0,IF(CG163="★",0,IF(R163=1,0,IF(N163=0,0,1)))))</f>
        <v/>
      </c>
      <c r="EH163" s="483" t="str">
        <f t="shared" ca="1" si="380"/>
        <v/>
      </c>
      <c r="EI163" s="483" t="str">
        <f t="shared" ca="1" si="381"/>
        <v/>
      </c>
      <c r="EJ163" s="483" t="str">
        <f t="shared" ca="1" si="382"/>
        <v/>
      </c>
      <c r="EL163" s="71">
        <f t="shared" ca="1" si="383"/>
        <v>0</v>
      </c>
      <c r="EM163" s="6">
        <f t="shared" ca="1" si="384"/>
        <v>0</v>
      </c>
      <c r="EN163" s="6" t="str">
        <f t="shared" ca="1" si="385"/>
        <v/>
      </c>
      <c r="EO163" s="6">
        <f ca="1">IF(LOG入力!BH163&gt;0,0,IF(EM163=0,0,(IF(COUNTIF($EN$19:EN163,EN163)=1,IF($FS$3="N",1,IF(EH163=1,1,0))))))</f>
        <v>0</v>
      </c>
      <c r="EP163" s="6" t="str">
        <f ca="1">IF(LOG入力!BH163&gt;0,"",IF(EO163=1,$X163,""))</f>
        <v/>
      </c>
      <c r="EQ163" s="6" t="str">
        <f ca="1">IF(LOG入力!BH163&gt;0,"",IF(EO163=1,$Y163,""))</f>
        <v/>
      </c>
      <c r="ER163" s="520" t="str">
        <f ca="1">IF(LOG入力!BH163&gt;0,"",IF(COUNTIF($EP$19:$EP163,EP163)=1,EP163,""))</f>
        <v/>
      </c>
      <c r="ES163" s="520">
        <f ca="1">IF(LOG入力!BH163&gt;0,0,IF((EL163=1),IF(($ER163=""),0,1),0))</f>
        <v>0</v>
      </c>
      <c r="ET163" s="520" t="str">
        <f ca="1">IF(LOG入力!BH163&gt;0,"",IF(COUNTIF($EQ$19:EQ163,EQ163)=1,EQ163,""))</f>
        <v/>
      </c>
      <c r="EU163" s="539">
        <f ca="1">IF(LOG入力!BH163&gt;0,0,IF((EL163=1),IF(($ET163=""),0,1),0))</f>
        <v>0</v>
      </c>
      <c r="EV163" s="71">
        <f t="shared" ca="1" si="386"/>
        <v>0</v>
      </c>
      <c r="EW163" s="6">
        <f t="shared" ca="1" si="387"/>
        <v>0</v>
      </c>
      <c r="EX163" s="6" t="str">
        <f t="shared" ca="1" si="388"/>
        <v/>
      </c>
      <c r="EY163" s="6">
        <f ca="1">IF(LOG入力!BH163&gt;0,0,IF(EW163=0,0,(IF(COUNTIF($EX$19:EX163,EX163)=1,IF($FS$3="N",1,IF(EH163=1,1,0))))))</f>
        <v>0</v>
      </c>
      <c r="EZ163" s="6" t="str">
        <f ca="1">IF(LOG入力!BH163&gt;0,"",IF(EY163=1,$X163,""))</f>
        <v/>
      </c>
      <c r="FA163" s="6" t="str">
        <f ca="1">IF(LOG入力!BH163&gt;0,"",IF(EY163=1,$Y163,""))</f>
        <v/>
      </c>
      <c r="FB163" s="6" t="str">
        <f ca="1">IF(LOG入力!BH163&gt;0,"",IF(COUNTIF($EZ$19:$EZ163,EZ163)=1,EZ163,""))</f>
        <v/>
      </c>
      <c r="FC163" s="6">
        <f ca="1">IF(LOG入力!BH163&gt;0,0,IF((EV163=1),IF(($FB163=""),0,1),0))</f>
        <v>0</v>
      </c>
      <c r="FD163" s="6" t="str">
        <f ca="1">IF(LOG入力!BH163&gt;0,"",IF(COUNTIF($FA$19:FA163,FA163)=1,FA163,""))</f>
        <v/>
      </c>
      <c r="FE163" s="72">
        <f ca="1">IF(LOG入力!BH163&gt;0,0,IF((EV163=1),IF(($FD163=""),0,1),0))</f>
        <v>0</v>
      </c>
      <c r="FF163" s="71">
        <f t="shared" ca="1" si="389"/>
        <v>0</v>
      </c>
      <c r="FG163" s="6">
        <f t="shared" ca="1" si="390"/>
        <v>0</v>
      </c>
      <c r="FH163" s="6" t="str">
        <f t="shared" ca="1" si="391"/>
        <v/>
      </c>
      <c r="FI163" s="6">
        <f ca="1">IF(LOG入力!BH163&gt;0,0,IF(FG163=0,0,(IF(COUNTIF($FH$19:FH163,FH163)=1,IF($FS$3="N",1,IF(EH163=1,1,0))))))</f>
        <v>0</v>
      </c>
      <c r="FJ163" s="6" t="str">
        <f ca="1">IF(LOG入力!BH163&gt;0,"",IF(FI163=1,$X163,""))</f>
        <v/>
      </c>
      <c r="FK163" s="6" t="str">
        <f ca="1">IF(LOG入力!BH163&gt;0,"",IF(FI163=1,$Y163,""))</f>
        <v/>
      </c>
      <c r="FL163" s="6" t="str">
        <f ca="1">IF(LOG入力!BH163&gt;0,"",IF(COUNTIF($FJ$19:$FJ163,FJ163)=1,FJ163,""))</f>
        <v/>
      </c>
      <c r="FM163" s="6">
        <f ca="1">IF(LOG入力!BH163&gt;0,0,IF((FF163=1),IF(($FL163=""),0,1),0))</f>
        <v>0</v>
      </c>
      <c r="FN163" s="6" t="str">
        <f ca="1">IF(LOG入力!BH163&gt;0,"",IF(COUNTIF($FK$19:FK163,FK163)=1,FK163,""))</f>
        <v/>
      </c>
      <c r="FO163" s="72">
        <f ca="1">IF(LOG入力!BH163&gt;0,0,IF((FF163=1),IF(($FN163=""),0,1),0))</f>
        <v>0</v>
      </c>
      <c r="FP163" s="71">
        <f t="shared" ca="1" si="392"/>
        <v>0</v>
      </c>
      <c r="FQ163" s="6">
        <f t="shared" ca="1" si="393"/>
        <v>0</v>
      </c>
      <c r="FR163" s="6" t="str">
        <f t="shared" ca="1" si="394"/>
        <v/>
      </c>
      <c r="FS163" s="6">
        <f ca="1">IF(LOG入力!BH163&gt;0,0,IF(FQ163=0,0,(IF(COUNTIF($FR$19:FR163,FR163)=1,IF($FS$3="N",1,IF(EH163=1,1,0))))))</f>
        <v>0</v>
      </c>
      <c r="FT163" s="6" t="str">
        <f ca="1">IF(LOG入力!BH163&gt;0,"",IF(FS163=1,$X163,""))</f>
        <v/>
      </c>
      <c r="FU163" s="6" t="str">
        <f ca="1">IF(LOG入力!BH163&gt;0,"",IF(FS163=1,$Y163,""))</f>
        <v/>
      </c>
      <c r="FV163" s="6" t="str">
        <f ca="1">IF(LOG入力!BH163&gt;0,"",IF(COUNTIF($FT$19:$FT163,FT163)=1,FT163,""))</f>
        <v/>
      </c>
      <c r="FW163" s="6">
        <f ca="1">IF(LOG入力!BH163&gt;0,0,IF((FP163=1),IF(($FV163=""),0,1),0))</f>
        <v>0</v>
      </c>
      <c r="FX163" s="6" t="str">
        <f ca="1">IF(LOG入力!BH163&gt;0,"",IF(COUNTIF($FU$19:FU163,FU163)=1,FU163,""))</f>
        <v/>
      </c>
      <c r="FY163" s="72">
        <f ca="1">IF(LOG入力!BH163&gt;0,0,IF((FP163=1),IF(($FX163=""),0,1),0))</f>
        <v>0</v>
      </c>
      <c r="FZ163" s="71">
        <f t="shared" ca="1" si="395"/>
        <v>0</v>
      </c>
      <c r="GA163" s="6">
        <f t="shared" ca="1" si="396"/>
        <v>0</v>
      </c>
      <c r="GB163" s="6" t="str">
        <f t="shared" ca="1" si="397"/>
        <v/>
      </c>
      <c r="GC163" s="6">
        <f ca="1">IF(LOG入力!BH163&gt;0,0,IF(GA163=0,0,(IF(COUNTIF($GB$19:GB163,GB163)=1,IF($FS$3="N",1,IF(EH163=1,1,0))))))</f>
        <v>0</v>
      </c>
      <c r="GD163" s="6" t="str">
        <f ca="1">IF(LOG入力!BH163&gt;0,"",IF(GC163=1,$X163,""))</f>
        <v/>
      </c>
      <c r="GE163" s="6" t="str">
        <f ca="1">IF(LOG入力!BH163&gt;0,"",IF(GC163=1,$Y163,""))</f>
        <v/>
      </c>
      <c r="GF163" s="6" t="str">
        <f ca="1">IF(LOG入力!BH163&gt;0,"",IF(COUNTIF($GD$19:$GD163,GD163)=1,GD163,""))</f>
        <v/>
      </c>
      <c r="GG163" s="6">
        <f ca="1">IF(LOG入力!BH163&gt;0,0,IF((FZ163=1),IF(($GF163=""),0,1),0))</f>
        <v>0</v>
      </c>
      <c r="GH163" s="6" t="str">
        <f ca="1">IF(LOG入力!BH163&gt;0,"",IF(COUNTIF($GE$19:GE163,GE163)=1,GE163,""))</f>
        <v/>
      </c>
      <c r="GI163" s="72">
        <f ca="1">IF(LOG入力!BH163&gt;0,0,IF((FZ163=1),IF(($GH163=""),0,1),0))</f>
        <v>0</v>
      </c>
      <c r="GK163" s="455" t="str">
        <f ca="1">IF(V163=1,"",IF(LEN(LOG入力!AS163)=0,"",LOG入力!AS163))</f>
        <v/>
      </c>
      <c r="GL163" s="378" t="str">
        <f t="shared" ca="1" si="398"/>
        <v/>
      </c>
      <c r="GM163" s="378" t="str">
        <f t="shared" ca="1" si="399"/>
        <v/>
      </c>
      <c r="GN163" s="74" t="str">
        <f t="shared" ca="1" si="400"/>
        <v/>
      </c>
      <c r="GO163" s="74" t="str">
        <f t="shared" ca="1" si="401"/>
        <v/>
      </c>
      <c r="GQ163" s="74" t="str">
        <f t="shared" ca="1" si="402"/>
        <v/>
      </c>
      <c r="GR163" s="74" t="str">
        <f t="shared" ca="1" si="403"/>
        <v/>
      </c>
      <c r="GS163" s="74" t="str">
        <f t="shared" ca="1" si="404"/>
        <v/>
      </c>
      <c r="GT163" s="74" t="str">
        <f t="shared" ca="1" si="405"/>
        <v/>
      </c>
      <c r="GU163" s="74" t="str">
        <f t="shared" ca="1" si="406"/>
        <v/>
      </c>
      <c r="GV163" s="74" t="str">
        <f t="shared" ca="1" si="407"/>
        <v/>
      </c>
      <c r="GX163" s="74" t="str">
        <f t="shared" ca="1" si="408"/>
        <v/>
      </c>
      <c r="GY163" s="74" t="str">
        <f t="shared" ca="1" si="409"/>
        <v/>
      </c>
      <c r="GZ163" s="74" t="str">
        <f ca="1">IF(V163=1,"",IF(LOG入力!BH163&gt;0,0,IF(GY163=0,0,IF((VALUE((TYPE(VALUE(J163)))))=16,0,IF(VALUE(J163)&lt;60,1,IF(VALUE(J163)&lt;100,0,IF(VALUE(J163)&lt;600,2,0)))))))</f>
        <v/>
      </c>
      <c r="HA163" s="74" t="str">
        <f t="shared" ca="1" si="410"/>
        <v/>
      </c>
      <c r="HB163" s="74" t="str">
        <f ca="1">IF(V163=1,"",IF(LOG入力!BH163&gt;0,0,IF(HA163=0,0,IF((VALUE((TYPE(VALUE(L163)))))=16,0,IF(VALUE(L163)&lt;60,1,IF(VALUE(L163)&lt;100,0,IF(VALUE(L163)&lt;600,2,0)))))))</f>
        <v/>
      </c>
      <c r="HD163" s="74" t="str">
        <f t="shared" ca="1" si="411"/>
        <v/>
      </c>
      <c r="HF163" s="74" t="str">
        <f t="shared" ca="1" si="412"/>
        <v/>
      </c>
      <c r="HG163" s="74" t="str">
        <f t="shared" ca="1" si="413"/>
        <v/>
      </c>
      <c r="HH163" s="74" t="str">
        <f t="shared" ca="1" si="414"/>
        <v/>
      </c>
      <c r="HI163" s="74" t="str">
        <f t="shared" ca="1" si="415"/>
        <v/>
      </c>
      <c r="HJ163" s="74" t="str">
        <f t="shared" ca="1" si="416"/>
        <v/>
      </c>
      <c r="HK163" s="74" t="str">
        <f t="shared" ca="1" si="417"/>
        <v/>
      </c>
      <c r="HL163" s="74" t="str">
        <f t="shared" ca="1" si="418"/>
        <v/>
      </c>
      <c r="HM163" s="74" t="str">
        <f t="shared" ca="1" si="419"/>
        <v/>
      </c>
      <c r="HN163" s="74" t="str">
        <f t="shared" ca="1" si="420"/>
        <v/>
      </c>
      <c r="HO163" s="529" t="str">
        <f t="shared" ca="1" si="421"/>
        <v/>
      </c>
      <c r="HP163" s="74" t="str">
        <f t="shared" ca="1" si="422"/>
        <v/>
      </c>
      <c r="HQ163" s="74" t="str">
        <f t="shared" ca="1" si="423"/>
        <v/>
      </c>
      <c r="HR163" s="74" t="str">
        <f t="shared" ca="1" si="424"/>
        <v/>
      </c>
      <c r="HS163" s="74" t="str">
        <f t="shared" ca="1" si="425"/>
        <v/>
      </c>
      <c r="HT163" s="74" t="str">
        <f ca="1">IF(V163=1,"",IF(LOG入力!BH163&gt;0,0,IF(DV163=1,0,IF(N163="0",0,IF(SUM(HD163:HS163)&gt;0,1,0)))))</f>
        <v/>
      </c>
    </row>
    <row r="164" spans="1:228" x14ac:dyDescent="0.15">
      <c r="A164" s="5"/>
      <c r="B164" s="532" t="str">
        <f t="shared" ca="1" si="284"/>
        <v/>
      </c>
      <c r="C164" s="534" t="str">
        <f ca="1">LOG入力!AP164</f>
        <v/>
      </c>
      <c r="D164" s="534" t="str">
        <f ca="1">LOG入力!AQ164</f>
        <v/>
      </c>
      <c r="E164" s="534" t="str">
        <f ca="1">LOG入力!AR164</f>
        <v/>
      </c>
      <c r="F164" s="535" t="str">
        <f t="shared" ca="1" si="285"/>
        <v/>
      </c>
      <c r="G164" s="585" t="str">
        <f ca="1">LOG入力!AT164</f>
        <v/>
      </c>
      <c r="H164" s="542" t="str">
        <f ca="1">LOG入力!AU164</f>
        <v/>
      </c>
      <c r="I164" s="542" t="str">
        <f ca="1">LOG入力!AV164</f>
        <v/>
      </c>
      <c r="J164" s="577" t="str">
        <f ca="1">LOG入力!AW164</f>
        <v/>
      </c>
      <c r="K164" s="578" t="str">
        <f ca="1">LOG入力!BJ164</f>
        <v/>
      </c>
      <c r="L164" s="577" t="str">
        <f ca="1">LOG入力!AY164</f>
        <v/>
      </c>
      <c r="M164" s="545" t="str">
        <f ca="1">LOG入力!BK164</f>
        <v/>
      </c>
      <c r="N164" s="512" t="str">
        <f ca="1">IF(V164=1,"",IF(LOG入力!AJ164=1,"1",LOG入力!BA164))</f>
        <v/>
      </c>
      <c r="O164" s="538" t="str">
        <f ca="1">IF(V164=1,"",IF(LEN(LOG入力!O164)=0,"",LOG入力!O164))</f>
        <v/>
      </c>
      <c r="P164" s="291" t="str">
        <f ca="1">IF(V164=1,"",IF($AA$4=1,"",IF(LOG入力!BG164=1,"",CONCATENATE($ER164,$FB164,$FL164,$FV164,$GF164))))</f>
        <v/>
      </c>
      <c r="Q164" s="291" t="str">
        <f ca="1">IF(V164=1,"",IF($AA$4=1,"",IF(LOG入力!BG164=1,"",CONCATENATE($ET164,$FD164,$FN164,$FX164,$GH164))))</f>
        <v/>
      </c>
      <c r="R164" s="573" t="str">
        <f ca="1">IF(V164=1,"",IF($AA$4=1,"",IF(LOG入力!BH164&gt;0,0,AA164)))</f>
        <v/>
      </c>
      <c r="S164" s="293" t="str">
        <f t="shared" ca="1" si="286"/>
        <v/>
      </c>
      <c r="T164" s="29"/>
      <c r="U164" s="38"/>
      <c r="V164" s="196">
        <f ca="1">LOG入力!AN164</f>
        <v>1</v>
      </c>
      <c r="W164" s="38"/>
      <c r="X164" s="516" t="str">
        <f t="shared" ca="1" si="287"/>
        <v/>
      </c>
      <c r="Y164" s="515" t="str">
        <f t="shared" ca="1" si="288"/>
        <v/>
      </c>
      <c r="Z164" s="518" t="str">
        <f t="shared" ca="1" si="289"/>
        <v/>
      </c>
      <c r="AA164" s="574" t="str">
        <f t="shared" ca="1" si="290"/>
        <v/>
      </c>
      <c r="AC164" s="6" t="str">
        <f t="shared" ca="1" si="291"/>
        <v/>
      </c>
      <c r="AD164" s="6" t="str">
        <f t="shared" ca="1" si="292"/>
        <v/>
      </c>
      <c r="AE164" s="6" t="str">
        <f t="shared" ca="1" si="293"/>
        <v/>
      </c>
      <c r="AF164" s="6" t="str">
        <f t="shared" ca="1" si="294"/>
        <v/>
      </c>
      <c r="AG164" s="6" t="str">
        <f t="shared" ca="1" si="295"/>
        <v/>
      </c>
      <c r="AH164" s="6" t="str">
        <f t="shared" ca="1" si="296"/>
        <v/>
      </c>
      <c r="AI164" s="6" t="str">
        <f t="shared" ca="1" si="297"/>
        <v/>
      </c>
      <c r="AJ164" s="6" t="str">
        <f t="shared" ca="1" si="298"/>
        <v/>
      </c>
      <c r="AK164" s="6" t="str">
        <f t="shared" ca="1" si="299"/>
        <v/>
      </c>
      <c r="AL164" s="6" t="str">
        <f t="shared" ca="1" si="300"/>
        <v/>
      </c>
      <c r="AM164" s="6" t="str">
        <f t="shared" ca="1" si="301"/>
        <v/>
      </c>
      <c r="AN164" s="6" t="str">
        <f t="shared" ca="1" si="302"/>
        <v/>
      </c>
      <c r="AO164" s="6" t="str">
        <f t="shared" ca="1" si="303"/>
        <v/>
      </c>
      <c r="AP164" s="6" t="str">
        <f t="shared" ca="1" si="304"/>
        <v/>
      </c>
      <c r="AQ164" s="6" t="str">
        <f t="shared" ca="1" si="305"/>
        <v/>
      </c>
      <c r="AR164" s="6" t="str">
        <f t="shared" ca="1" si="306"/>
        <v/>
      </c>
      <c r="AS164" s="6" t="str">
        <f t="shared" ca="1" si="307"/>
        <v/>
      </c>
      <c r="AT164" s="6" t="str">
        <f t="shared" ca="1" si="308"/>
        <v/>
      </c>
      <c r="AU164" s="6" t="str">
        <f t="shared" ca="1" si="309"/>
        <v/>
      </c>
      <c r="AV164" s="6" t="str">
        <f t="shared" ca="1" si="310"/>
        <v/>
      </c>
      <c r="AW164" s="6" t="str">
        <f t="shared" ca="1" si="311"/>
        <v/>
      </c>
      <c r="AY164" s="6" t="str">
        <f t="shared" ca="1" si="312"/>
        <v/>
      </c>
      <c r="AZ164" s="6" t="str">
        <f t="shared" ca="1" si="313"/>
        <v/>
      </c>
      <c r="BA164" s="6" t="str">
        <f t="shared" ca="1" si="314"/>
        <v/>
      </c>
      <c r="BB164" s="6" t="str">
        <f t="shared" ca="1" si="315"/>
        <v/>
      </c>
      <c r="BC164" s="6" t="str">
        <f t="shared" ca="1" si="316"/>
        <v/>
      </c>
      <c r="BD164" s="6" t="str">
        <f t="shared" ca="1" si="317"/>
        <v/>
      </c>
      <c r="BE164" s="6" t="str">
        <f t="shared" ca="1" si="318"/>
        <v/>
      </c>
      <c r="BF164" s="6" t="str">
        <f t="shared" ca="1" si="319"/>
        <v/>
      </c>
      <c r="BG164" s="6" t="str">
        <f t="shared" ca="1" si="320"/>
        <v/>
      </c>
      <c r="BH164" s="6" t="str">
        <f t="shared" ca="1" si="321"/>
        <v/>
      </c>
      <c r="BI164" s="6" t="str">
        <f t="shared" ca="1" si="322"/>
        <v/>
      </c>
      <c r="BJ164" s="6" t="str">
        <f t="shared" ca="1" si="323"/>
        <v/>
      </c>
      <c r="BK164" s="6" t="str">
        <f t="shared" ca="1" si="324"/>
        <v/>
      </c>
      <c r="BL164" s="6" t="str">
        <f t="shared" ca="1" si="325"/>
        <v/>
      </c>
      <c r="BM164" s="6" t="str">
        <f t="shared" ca="1" si="326"/>
        <v/>
      </c>
      <c r="BN164" s="6" t="str">
        <f t="shared" ca="1" si="327"/>
        <v/>
      </c>
      <c r="BO164" s="6" t="str">
        <f t="shared" ca="1" si="328"/>
        <v/>
      </c>
      <c r="BP164" s="6" t="str">
        <f t="shared" ca="1" si="329"/>
        <v/>
      </c>
      <c r="BQ164" s="6" t="str">
        <f t="shared" ca="1" si="330"/>
        <v/>
      </c>
      <c r="BR164" s="6" t="str">
        <f t="shared" ca="1" si="331"/>
        <v/>
      </c>
      <c r="BS164" s="6" t="str">
        <f t="shared" ca="1" si="332"/>
        <v/>
      </c>
      <c r="BU164" s="6" t="str">
        <f t="shared" ca="1" si="333"/>
        <v/>
      </c>
      <c r="BW164" s="515" t="str">
        <f t="shared" ca="1" si="334"/>
        <v/>
      </c>
      <c r="BX164" s="515">
        <f t="shared" ca="1" si="335"/>
        <v>0</v>
      </c>
      <c r="BY164" s="515" t="str">
        <f t="shared" ca="1" si="336"/>
        <v/>
      </c>
      <c r="CA164" s="6">
        <f t="shared" ca="1" si="337"/>
        <v>1</v>
      </c>
      <c r="CC164" s="523" t="str">
        <f t="shared" ca="1" si="338"/>
        <v/>
      </c>
      <c r="CE164" s="6" t="str">
        <f t="shared" ca="1" si="339"/>
        <v/>
      </c>
      <c r="CG164" s="524" t="str">
        <f ca="1">IF(V164=1,"",IF($AA$4=1,"",IF(LOG入力!BH164&gt;0,"",IF(N164=0,"",IF(HT164=0,"","★")))))</f>
        <v/>
      </c>
      <c r="CI164" s="74" t="str">
        <f t="shared" ca="1" si="340"/>
        <v/>
      </c>
      <c r="CK164" s="525" t="str">
        <f ca="1">IF(V164=1,"",IF(LOG入力!BH164&gt;0,1,0))</f>
        <v/>
      </c>
      <c r="CL164" s="74" t="str">
        <f t="shared" ca="1" si="341"/>
        <v/>
      </c>
      <c r="CN164" s="74" t="str">
        <f t="shared" ca="1" si="342"/>
        <v/>
      </c>
      <c r="CO164" s="74" t="str">
        <f t="shared" ca="1" si="343"/>
        <v/>
      </c>
      <c r="CQ164" s="74" t="str">
        <f t="shared" ca="1" si="344"/>
        <v/>
      </c>
      <c r="CR164" s="74" t="str">
        <f t="shared" ca="1" si="345"/>
        <v/>
      </c>
      <c r="CS164" s="74" t="str">
        <f t="shared" ca="1" si="346"/>
        <v/>
      </c>
      <c r="CT164" s="74" t="str">
        <f t="shared" ca="1" si="347"/>
        <v/>
      </c>
      <c r="CU164" s="74" t="str">
        <f t="shared" ca="1" si="348"/>
        <v/>
      </c>
      <c r="CV164" s="74" t="str">
        <f t="shared" ca="1" si="349"/>
        <v/>
      </c>
      <c r="CW164" s="74" t="str">
        <f t="shared" ca="1" si="350"/>
        <v/>
      </c>
      <c r="CX164" s="74" t="str">
        <f t="shared" ca="1" si="351"/>
        <v/>
      </c>
      <c r="CY164" s="74" t="str">
        <f t="shared" ca="1" si="352"/>
        <v/>
      </c>
      <c r="CZ164" s="74" t="str">
        <f t="shared" ca="1" si="353"/>
        <v/>
      </c>
      <c r="DA164" s="74" t="str">
        <f t="shared" ca="1" si="354"/>
        <v/>
      </c>
      <c r="DB164" s="74" t="str">
        <f t="shared" ca="1" si="355"/>
        <v/>
      </c>
      <c r="DD164" s="74" t="str">
        <f t="shared" ca="1" si="356"/>
        <v/>
      </c>
      <c r="DE164" s="74" t="str">
        <f t="shared" ca="1" si="357"/>
        <v/>
      </c>
      <c r="DF164" s="74" t="str">
        <f t="shared" ca="1" si="358"/>
        <v/>
      </c>
      <c r="DG164" s="74" t="str">
        <f t="shared" ca="1" si="359"/>
        <v/>
      </c>
      <c r="DH164" s="74" t="str">
        <f t="shared" ca="1" si="360"/>
        <v/>
      </c>
      <c r="DI164" s="74" t="str">
        <f t="shared" ca="1" si="361"/>
        <v/>
      </c>
      <c r="DJ164" s="74" t="str">
        <f t="shared" ca="1" si="362"/>
        <v/>
      </c>
      <c r="DK164" s="74" t="str">
        <f t="shared" ca="1" si="363"/>
        <v/>
      </c>
      <c r="DL164" s="74" t="str">
        <f t="shared" ca="1" si="364"/>
        <v/>
      </c>
      <c r="DM164" s="74" t="str">
        <f t="shared" ca="1" si="365"/>
        <v/>
      </c>
      <c r="DN164" s="74" t="str">
        <f t="shared" ca="1" si="366"/>
        <v/>
      </c>
      <c r="DO164" s="74" t="str">
        <f t="shared" ca="1" si="367"/>
        <v/>
      </c>
      <c r="DQ164" s="74" t="str">
        <f t="shared" ca="1" si="368"/>
        <v/>
      </c>
      <c r="DS164" s="74" t="str">
        <f t="shared" ca="1" si="369"/>
        <v/>
      </c>
      <c r="DT164" s="74" t="str">
        <f t="shared" ca="1" si="370"/>
        <v/>
      </c>
      <c r="DV164" s="525" t="str">
        <f t="shared" ca="1" si="371"/>
        <v/>
      </c>
      <c r="DW164" s="74" t="str">
        <f t="shared" ca="1" si="372"/>
        <v/>
      </c>
      <c r="DX164" s="485" t="str">
        <f t="shared" ca="1" si="373"/>
        <v/>
      </c>
      <c r="DY164" s="74" t="str">
        <f t="shared" ca="1" si="374"/>
        <v/>
      </c>
      <c r="DZ164" s="74" t="str">
        <f t="shared" ca="1" si="375"/>
        <v/>
      </c>
      <c r="EA164" s="74" t="str">
        <f t="shared" ca="1" si="376"/>
        <v/>
      </c>
      <c r="EC164" s="74" t="str">
        <f t="shared" ca="1" si="377"/>
        <v/>
      </c>
      <c r="ED164" s="74" t="str">
        <f t="shared" ca="1" si="378"/>
        <v/>
      </c>
      <c r="EE164" s="74" t="str">
        <f t="shared" ca="1" si="379"/>
        <v/>
      </c>
      <c r="EG164" s="479" t="str">
        <f ca="1">IF(V164=1,"",IF(LOG入力!BH164&gt;0,0,IF(CG164="★",0,IF(R164=1,0,IF(N164=0,0,1)))))</f>
        <v/>
      </c>
      <c r="EH164" s="483" t="str">
        <f t="shared" ca="1" si="380"/>
        <v/>
      </c>
      <c r="EI164" s="483" t="str">
        <f t="shared" ca="1" si="381"/>
        <v/>
      </c>
      <c r="EJ164" s="483" t="str">
        <f t="shared" ca="1" si="382"/>
        <v/>
      </c>
      <c r="EL164" s="71">
        <f t="shared" ca="1" si="383"/>
        <v>0</v>
      </c>
      <c r="EM164" s="6">
        <f t="shared" ca="1" si="384"/>
        <v>0</v>
      </c>
      <c r="EN164" s="6" t="str">
        <f t="shared" ca="1" si="385"/>
        <v/>
      </c>
      <c r="EO164" s="6">
        <f ca="1">IF(LOG入力!BH164&gt;0,0,IF(EM164=0,0,(IF(COUNTIF($EN$19:EN164,EN164)=1,IF($FS$3="N",1,IF(EH164=1,1,0))))))</f>
        <v>0</v>
      </c>
      <c r="EP164" s="6" t="str">
        <f ca="1">IF(LOG入力!BH164&gt;0,"",IF(EO164=1,$X164,""))</f>
        <v/>
      </c>
      <c r="EQ164" s="6" t="str">
        <f ca="1">IF(LOG入力!BH164&gt;0,"",IF(EO164=1,$Y164,""))</f>
        <v/>
      </c>
      <c r="ER164" s="520" t="str">
        <f ca="1">IF(LOG入力!BH164&gt;0,"",IF(COUNTIF($EP$19:$EP164,EP164)=1,EP164,""))</f>
        <v/>
      </c>
      <c r="ES164" s="520">
        <f ca="1">IF(LOG入力!BH164&gt;0,0,IF((EL164=1),IF(($ER164=""),0,1),0))</f>
        <v>0</v>
      </c>
      <c r="ET164" s="520" t="str">
        <f ca="1">IF(LOG入力!BH164&gt;0,"",IF(COUNTIF($EQ$19:EQ164,EQ164)=1,EQ164,""))</f>
        <v/>
      </c>
      <c r="EU164" s="539">
        <f ca="1">IF(LOG入力!BH164&gt;0,0,IF((EL164=1),IF(($ET164=""),0,1),0))</f>
        <v>0</v>
      </c>
      <c r="EV164" s="71">
        <f t="shared" ca="1" si="386"/>
        <v>0</v>
      </c>
      <c r="EW164" s="6">
        <f t="shared" ca="1" si="387"/>
        <v>0</v>
      </c>
      <c r="EX164" s="6" t="str">
        <f t="shared" ca="1" si="388"/>
        <v/>
      </c>
      <c r="EY164" s="6">
        <f ca="1">IF(LOG入力!BH164&gt;0,0,IF(EW164=0,0,(IF(COUNTIF($EX$19:EX164,EX164)=1,IF($FS$3="N",1,IF(EH164=1,1,0))))))</f>
        <v>0</v>
      </c>
      <c r="EZ164" s="6" t="str">
        <f ca="1">IF(LOG入力!BH164&gt;0,"",IF(EY164=1,$X164,""))</f>
        <v/>
      </c>
      <c r="FA164" s="6" t="str">
        <f ca="1">IF(LOG入力!BH164&gt;0,"",IF(EY164=1,$Y164,""))</f>
        <v/>
      </c>
      <c r="FB164" s="6" t="str">
        <f ca="1">IF(LOG入力!BH164&gt;0,"",IF(COUNTIF($EZ$19:$EZ164,EZ164)=1,EZ164,""))</f>
        <v/>
      </c>
      <c r="FC164" s="6">
        <f ca="1">IF(LOG入力!BH164&gt;0,0,IF((EV164=1),IF(($FB164=""),0,1),0))</f>
        <v>0</v>
      </c>
      <c r="FD164" s="6" t="str">
        <f ca="1">IF(LOG入力!BH164&gt;0,"",IF(COUNTIF($FA$19:FA164,FA164)=1,FA164,""))</f>
        <v/>
      </c>
      <c r="FE164" s="72">
        <f ca="1">IF(LOG入力!BH164&gt;0,0,IF((EV164=1),IF(($FD164=""),0,1),0))</f>
        <v>0</v>
      </c>
      <c r="FF164" s="71">
        <f t="shared" ca="1" si="389"/>
        <v>0</v>
      </c>
      <c r="FG164" s="6">
        <f t="shared" ca="1" si="390"/>
        <v>0</v>
      </c>
      <c r="FH164" s="6" t="str">
        <f t="shared" ca="1" si="391"/>
        <v/>
      </c>
      <c r="FI164" s="6">
        <f ca="1">IF(LOG入力!BH164&gt;0,0,IF(FG164=0,0,(IF(COUNTIF($FH$19:FH164,FH164)=1,IF($FS$3="N",1,IF(EH164=1,1,0))))))</f>
        <v>0</v>
      </c>
      <c r="FJ164" s="6" t="str">
        <f ca="1">IF(LOG入力!BH164&gt;0,"",IF(FI164=1,$X164,""))</f>
        <v/>
      </c>
      <c r="FK164" s="6" t="str">
        <f ca="1">IF(LOG入力!BH164&gt;0,"",IF(FI164=1,$Y164,""))</f>
        <v/>
      </c>
      <c r="FL164" s="6" t="str">
        <f ca="1">IF(LOG入力!BH164&gt;0,"",IF(COUNTIF($FJ$19:$FJ164,FJ164)=1,FJ164,""))</f>
        <v/>
      </c>
      <c r="FM164" s="6">
        <f ca="1">IF(LOG入力!BH164&gt;0,0,IF((FF164=1),IF(($FL164=""),0,1),0))</f>
        <v>0</v>
      </c>
      <c r="FN164" s="6" t="str">
        <f ca="1">IF(LOG入力!BH164&gt;0,"",IF(COUNTIF($FK$19:FK164,FK164)=1,FK164,""))</f>
        <v/>
      </c>
      <c r="FO164" s="72">
        <f ca="1">IF(LOG入力!BH164&gt;0,0,IF((FF164=1),IF(($FN164=""),0,1),0))</f>
        <v>0</v>
      </c>
      <c r="FP164" s="71">
        <f t="shared" ca="1" si="392"/>
        <v>0</v>
      </c>
      <c r="FQ164" s="6">
        <f t="shared" ca="1" si="393"/>
        <v>0</v>
      </c>
      <c r="FR164" s="6" t="str">
        <f t="shared" ca="1" si="394"/>
        <v/>
      </c>
      <c r="FS164" s="6">
        <f ca="1">IF(LOG入力!BH164&gt;0,0,IF(FQ164=0,0,(IF(COUNTIF($FR$19:FR164,FR164)=1,IF($FS$3="N",1,IF(EH164=1,1,0))))))</f>
        <v>0</v>
      </c>
      <c r="FT164" s="6" t="str">
        <f ca="1">IF(LOG入力!BH164&gt;0,"",IF(FS164=1,$X164,""))</f>
        <v/>
      </c>
      <c r="FU164" s="6" t="str">
        <f ca="1">IF(LOG入力!BH164&gt;0,"",IF(FS164=1,$Y164,""))</f>
        <v/>
      </c>
      <c r="FV164" s="6" t="str">
        <f ca="1">IF(LOG入力!BH164&gt;0,"",IF(COUNTIF($FT$19:$FT164,FT164)=1,FT164,""))</f>
        <v/>
      </c>
      <c r="FW164" s="6">
        <f ca="1">IF(LOG入力!BH164&gt;0,0,IF((FP164=1),IF(($FV164=""),0,1),0))</f>
        <v>0</v>
      </c>
      <c r="FX164" s="6" t="str">
        <f ca="1">IF(LOG入力!BH164&gt;0,"",IF(COUNTIF($FU$19:FU164,FU164)=1,FU164,""))</f>
        <v/>
      </c>
      <c r="FY164" s="72">
        <f ca="1">IF(LOG入力!BH164&gt;0,0,IF((FP164=1),IF(($FX164=""),0,1),0))</f>
        <v>0</v>
      </c>
      <c r="FZ164" s="71">
        <f t="shared" ca="1" si="395"/>
        <v>0</v>
      </c>
      <c r="GA164" s="6">
        <f t="shared" ca="1" si="396"/>
        <v>0</v>
      </c>
      <c r="GB164" s="6" t="str">
        <f t="shared" ca="1" si="397"/>
        <v/>
      </c>
      <c r="GC164" s="6">
        <f ca="1">IF(LOG入力!BH164&gt;0,0,IF(GA164=0,0,(IF(COUNTIF($GB$19:GB164,GB164)=1,IF($FS$3="N",1,IF(EH164=1,1,0))))))</f>
        <v>0</v>
      </c>
      <c r="GD164" s="6" t="str">
        <f ca="1">IF(LOG入力!BH164&gt;0,"",IF(GC164=1,$X164,""))</f>
        <v/>
      </c>
      <c r="GE164" s="6" t="str">
        <f ca="1">IF(LOG入力!BH164&gt;0,"",IF(GC164=1,$Y164,""))</f>
        <v/>
      </c>
      <c r="GF164" s="6" t="str">
        <f ca="1">IF(LOG入力!BH164&gt;0,"",IF(COUNTIF($GD$19:$GD164,GD164)=1,GD164,""))</f>
        <v/>
      </c>
      <c r="GG164" s="6">
        <f ca="1">IF(LOG入力!BH164&gt;0,0,IF((FZ164=1),IF(($GF164=""),0,1),0))</f>
        <v>0</v>
      </c>
      <c r="GH164" s="6" t="str">
        <f ca="1">IF(LOG入力!BH164&gt;0,"",IF(COUNTIF($GE$19:GE164,GE164)=1,GE164,""))</f>
        <v/>
      </c>
      <c r="GI164" s="72">
        <f ca="1">IF(LOG入力!BH164&gt;0,0,IF((FZ164=1),IF(($GH164=""),0,1),0))</f>
        <v>0</v>
      </c>
      <c r="GK164" s="455" t="str">
        <f ca="1">IF(V164=1,"",IF(LEN(LOG入力!AS164)=0,"",LOG入力!AS164))</f>
        <v/>
      </c>
      <c r="GL164" s="378" t="str">
        <f t="shared" ca="1" si="398"/>
        <v/>
      </c>
      <c r="GM164" s="378" t="str">
        <f t="shared" ca="1" si="399"/>
        <v/>
      </c>
      <c r="GN164" s="74" t="str">
        <f t="shared" ca="1" si="400"/>
        <v/>
      </c>
      <c r="GO164" s="74" t="str">
        <f t="shared" ca="1" si="401"/>
        <v/>
      </c>
      <c r="GQ164" s="74" t="str">
        <f t="shared" ca="1" si="402"/>
        <v/>
      </c>
      <c r="GR164" s="74" t="str">
        <f t="shared" ca="1" si="403"/>
        <v/>
      </c>
      <c r="GS164" s="74" t="str">
        <f t="shared" ca="1" si="404"/>
        <v/>
      </c>
      <c r="GT164" s="74" t="str">
        <f t="shared" ca="1" si="405"/>
        <v/>
      </c>
      <c r="GU164" s="74" t="str">
        <f t="shared" ca="1" si="406"/>
        <v/>
      </c>
      <c r="GV164" s="74" t="str">
        <f t="shared" ca="1" si="407"/>
        <v/>
      </c>
      <c r="GX164" s="74" t="str">
        <f t="shared" ca="1" si="408"/>
        <v/>
      </c>
      <c r="GY164" s="74" t="str">
        <f t="shared" ca="1" si="409"/>
        <v/>
      </c>
      <c r="GZ164" s="74" t="str">
        <f ca="1">IF(V164=1,"",IF(LOG入力!BH164&gt;0,0,IF(GY164=0,0,IF((VALUE((TYPE(VALUE(J164)))))=16,0,IF(VALUE(J164)&lt;60,1,IF(VALUE(J164)&lt;100,0,IF(VALUE(J164)&lt;600,2,0)))))))</f>
        <v/>
      </c>
      <c r="HA164" s="74" t="str">
        <f t="shared" ca="1" si="410"/>
        <v/>
      </c>
      <c r="HB164" s="74" t="str">
        <f ca="1">IF(V164=1,"",IF(LOG入力!BH164&gt;0,0,IF(HA164=0,0,IF((VALUE((TYPE(VALUE(L164)))))=16,0,IF(VALUE(L164)&lt;60,1,IF(VALUE(L164)&lt;100,0,IF(VALUE(L164)&lt;600,2,0)))))))</f>
        <v/>
      </c>
      <c r="HD164" s="74" t="str">
        <f t="shared" ca="1" si="411"/>
        <v/>
      </c>
      <c r="HF164" s="74" t="str">
        <f t="shared" ca="1" si="412"/>
        <v/>
      </c>
      <c r="HG164" s="74" t="str">
        <f t="shared" ca="1" si="413"/>
        <v/>
      </c>
      <c r="HH164" s="74" t="str">
        <f t="shared" ca="1" si="414"/>
        <v/>
      </c>
      <c r="HI164" s="74" t="str">
        <f t="shared" ca="1" si="415"/>
        <v/>
      </c>
      <c r="HJ164" s="74" t="str">
        <f t="shared" ca="1" si="416"/>
        <v/>
      </c>
      <c r="HK164" s="74" t="str">
        <f t="shared" ca="1" si="417"/>
        <v/>
      </c>
      <c r="HL164" s="74" t="str">
        <f t="shared" ca="1" si="418"/>
        <v/>
      </c>
      <c r="HM164" s="74" t="str">
        <f t="shared" ca="1" si="419"/>
        <v/>
      </c>
      <c r="HN164" s="74" t="str">
        <f t="shared" ca="1" si="420"/>
        <v/>
      </c>
      <c r="HO164" s="529" t="str">
        <f t="shared" ca="1" si="421"/>
        <v/>
      </c>
      <c r="HP164" s="74" t="str">
        <f t="shared" ca="1" si="422"/>
        <v/>
      </c>
      <c r="HQ164" s="74" t="str">
        <f t="shared" ca="1" si="423"/>
        <v/>
      </c>
      <c r="HR164" s="74" t="str">
        <f t="shared" ca="1" si="424"/>
        <v/>
      </c>
      <c r="HS164" s="74" t="str">
        <f t="shared" ca="1" si="425"/>
        <v/>
      </c>
      <c r="HT164" s="74" t="str">
        <f ca="1">IF(V164=1,"",IF(LOG入力!BH164&gt;0,0,IF(DV164=1,0,IF(N164="0",0,IF(SUM(HD164:HS164)&gt;0,1,0)))))</f>
        <v/>
      </c>
    </row>
    <row r="165" spans="1:228" x14ac:dyDescent="0.15">
      <c r="A165" s="5"/>
      <c r="B165" s="532" t="str">
        <f t="shared" ca="1" si="284"/>
        <v/>
      </c>
      <c r="C165" s="534" t="str">
        <f ca="1">LOG入力!AP165</f>
        <v/>
      </c>
      <c r="D165" s="534" t="str">
        <f ca="1">LOG入力!AQ165</f>
        <v/>
      </c>
      <c r="E165" s="534" t="str">
        <f ca="1">LOG入力!AR165</f>
        <v/>
      </c>
      <c r="F165" s="535" t="str">
        <f t="shared" ca="1" si="285"/>
        <v/>
      </c>
      <c r="G165" s="585" t="str">
        <f ca="1">LOG入力!AT165</f>
        <v/>
      </c>
      <c r="H165" s="542" t="str">
        <f ca="1">LOG入力!AU165</f>
        <v/>
      </c>
      <c r="I165" s="542" t="str">
        <f ca="1">LOG入力!AV165</f>
        <v/>
      </c>
      <c r="J165" s="577" t="str">
        <f ca="1">LOG入力!AW165</f>
        <v/>
      </c>
      <c r="K165" s="578" t="str">
        <f ca="1">LOG入力!BJ165</f>
        <v/>
      </c>
      <c r="L165" s="577" t="str">
        <f ca="1">LOG入力!AY165</f>
        <v/>
      </c>
      <c r="M165" s="545" t="str">
        <f ca="1">LOG入力!BK165</f>
        <v/>
      </c>
      <c r="N165" s="512" t="str">
        <f ca="1">IF(V165=1,"",IF(LOG入力!AJ165=1,"1",LOG入力!BA165))</f>
        <v/>
      </c>
      <c r="O165" s="538" t="str">
        <f ca="1">IF(V165=1,"",IF(LEN(LOG入力!O165)=0,"",LOG入力!O165))</f>
        <v/>
      </c>
      <c r="P165" s="291" t="str">
        <f ca="1">IF(V165=1,"",IF($AA$4=1,"",IF(LOG入力!BG165=1,"",CONCATENATE($ER165,$FB165,$FL165,$FV165,$GF165))))</f>
        <v/>
      </c>
      <c r="Q165" s="291" t="str">
        <f ca="1">IF(V165=1,"",IF($AA$4=1,"",IF(LOG入力!BG165=1,"",CONCATENATE($ET165,$FD165,$FN165,$FX165,$GH165))))</f>
        <v/>
      </c>
      <c r="R165" s="573" t="str">
        <f ca="1">IF(V165=1,"",IF($AA$4=1,"",IF(LOG入力!BH165&gt;0,0,AA165)))</f>
        <v/>
      </c>
      <c r="S165" s="293" t="str">
        <f t="shared" ca="1" si="286"/>
        <v/>
      </c>
      <c r="T165" s="29"/>
      <c r="U165" s="38"/>
      <c r="V165" s="196">
        <f ca="1">LOG入力!AN165</f>
        <v>1</v>
      </c>
      <c r="W165" s="38"/>
      <c r="X165" s="516" t="str">
        <f t="shared" ca="1" si="287"/>
        <v/>
      </c>
      <c r="Y165" s="515" t="str">
        <f t="shared" ca="1" si="288"/>
        <v/>
      </c>
      <c r="Z165" s="518" t="str">
        <f t="shared" ca="1" si="289"/>
        <v/>
      </c>
      <c r="AA165" s="574" t="str">
        <f t="shared" ca="1" si="290"/>
        <v/>
      </c>
      <c r="AC165" s="6" t="str">
        <f t="shared" ca="1" si="291"/>
        <v/>
      </c>
      <c r="AD165" s="6" t="str">
        <f t="shared" ca="1" si="292"/>
        <v/>
      </c>
      <c r="AE165" s="6" t="str">
        <f t="shared" ca="1" si="293"/>
        <v/>
      </c>
      <c r="AF165" s="6" t="str">
        <f t="shared" ca="1" si="294"/>
        <v/>
      </c>
      <c r="AG165" s="6" t="str">
        <f t="shared" ca="1" si="295"/>
        <v/>
      </c>
      <c r="AH165" s="6" t="str">
        <f t="shared" ca="1" si="296"/>
        <v/>
      </c>
      <c r="AI165" s="6" t="str">
        <f t="shared" ca="1" si="297"/>
        <v/>
      </c>
      <c r="AJ165" s="6" t="str">
        <f t="shared" ca="1" si="298"/>
        <v/>
      </c>
      <c r="AK165" s="6" t="str">
        <f t="shared" ca="1" si="299"/>
        <v/>
      </c>
      <c r="AL165" s="6" t="str">
        <f t="shared" ca="1" si="300"/>
        <v/>
      </c>
      <c r="AM165" s="6" t="str">
        <f t="shared" ca="1" si="301"/>
        <v/>
      </c>
      <c r="AN165" s="6" t="str">
        <f t="shared" ca="1" si="302"/>
        <v/>
      </c>
      <c r="AO165" s="6" t="str">
        <f t="shared" ca="1" si="303"/>
        <v/>
      </c>
      <c r="AP165" s="6" t="str">
        <f t="shared" ca="1" si="304"/>
        <v/>
      </c>
      <c r="AQ165" s="6" t="str">
        <f t="shared" ca="1" si="305"/>
        <v/>
      </c>
      <c r="AR165" s="6" t="str">
        <f t="shared" ca="1" si="306"/>
        <v/>
      </c>
      <c r="AS165" s="6" t="str">
        <f t="shared" ca="1" si="307"/>
        <v/>
      </c>
      <c r="AT165" s="6" t="str">
        <f t="shared" ca="1" si="308"/>
        <v/>
      </c>
      <c r="AU165" s="6" t="str">
        <f t="shared" ca="1" si="309"/>
        <v/>
      </c>
      <c r="AV165" s="6" t="str">
        <f t="shared" ca="1" si="310"/>
        <v/>
      </c>
      <c r="AW165" s="6" t="str">
        <f t="shared" ca="1" si="311"/>
        <v/>
      </c>
      <c r="AY165" s="6" t="str">
        <f t="shared" ca="1" si="312"/>
        <v/>
      </c>
      <c r="AZ165" s="6" t="str">
        <f t="shared" ca="1" si="313"/>
        <v/>
      </c>
      <c r="BA165" s="6" t="str">
        <f t="shared" ca="1" si="314"/>
        <v/>
      </c>
      <c r="BB165" s="6" t="str">
        <f t="shared" ca="1" si="315"/>
        <v/>
      </c>
      <c r="BC165" s="6" t="str">
        <f t="shared" ca="1" si="316"/>
        <v/>
      </c>
      <c r="BD165" s="6" t="str">
        <f t="shared" ca="1" si="317"/>
        <v/>
      </c>
      <c r="BE165" s="6" t="str">
        <f t="shared" ca="1" si="318"/>
        <v/>
      </c>
      <c r="BF165" s="6" t="str">
        <f t="shared" ca="1" si="319"/>
        <v/>
      </c>
      <c r="BG165" s="6" t="str">
        <f t="shared" ca="1" si="320"/>
        <v/>
      </c>
      <c r="BH165" s="6" t="str">
        <f t="shared" ca="1" si="321"/>
        <v/>
      </c>
      <c r="BI165" s="6" t="str">
        <f t="shared" ca="1" si="322"/>
        <v/>
      </c>
      <c r="BJ165" s="6" t="str">
        <f t="shared" ca="1" si="323"/>
        <v/>
      </c>
      <c r="BK165" s="6" t="str">
        <f t="shared" ca="1" si="324"/>
        <v/>
      </c>
      <c r="BL165" s="6" t="str">
        <f t="shared" ca="1" si="325"/>
        <v/>
      </c>
      <c r="BM165" s="6" t="str">
        <f t="shared" ca="1" si="326"/>
        <v/>
      </c>
      <c r="BN165" s="6" t="str">
        <f t="shared" ca="1" si="327"/>
        <v/>
      </c>
      <c r="BO165" s="6" t="str">
        <f t="shared" ca="1" si="328"/>
        <v/>
      </c>
      <c r="BP165" s="6" t="str">
        <f t="shared" ca="1" si="329"/>
        <v/>
      </c>
      <c r="BQ165" s="6" t="str">
        <f t="shared" ca="1" si="330"/>
        <v/>
      </c>
      <c r="BR165" s="6" t="str">
        <f t="shared" ca="1" si="331"/>
        <v/>
      </c>
      <c r="BS165" s="6" t="str">
        <f t="shared" ca="1" si="332"/>
        <v/>
      </c>
      <c r="BU165" s="6" t="str">
        <f t="shared" ca="1" si="333"/>
        <v/>
      </c>
      <c r="BW165" s="515" t="str">
        <f t="shared" ca="1" si="334"/>
        <v/>
      </c>
      <c r="BX165" s="515">
        <f t="shared" ca="1" si="335"/>
        <v>0</v>
      </c>
      <c r="BY165" s="515" t="str">
        <f t="shared" ca="1" si="336"/>
        <v/>
      </c>
      <c r="CA165" s="6">
        <f t="shared" ca="1" si="337"/>
        <v>1</v>
      </c>
      <c r="CC165" s="523" t="str">
        <f t="shared" ca="1" si="338"/>
        <v/>
      </c>
      <c r="CE165" s="6" t="str">
        <f t="shared" ca="1" si="339"/>
        <v/>
      </c>
      <c r="CG165" s="524" t="str">
        <f ca="1">IF(V165=1,"",IF($AA$4=1,"",IF(LOG入力!BH165&gt;0,"",IF(N165=0,"",IF(HT165=0,"","★")))))</f>
        <v/>
      </c>
      <c r="CI165" s="74" t="str">
        <f t="shared" ca="1" si="340"/>
        <v/>
      </c>
      <c r="CK165" s="525" t="str">
        <f ca="1">IF(V165=1,"",IF(LOG入力!BH165&gt;0,1,0))</f>
        <v/>
      </c>
      <c r="CL165" s="74" t="str">
        <f t="shared" ca="1" si="341"/>
        <v/>
      </c>
      <c r="CN165" s="74" t="str">
        <f t="shared" ca="1" si="342"/>
        <v/>
      </c>
      <c r="CO165" s="74" t="str">
        <f t="shared" ca="1" si="343"/>
        <v/>
      </c>
      <c r="CQ165" s="74" t="str">
        <f t="shared" ca="1" si="344"/>
        <v/>
      </c>
      <c r="CR165" s="74" t="str">
        <f t="shared" ca="1" si="345"/>
        <v/>
      </c>
      <c r="CS165" s="74" t="str">
        <f t="shared" ca="1" si="346"/>
        <v/>
      </c>
      <c r="CT165" s="74" t="str">
        <f t="shared" ca="1" si="347"/>
        <v/>
      </c>
      <c r="CU165" s="74" t="str">
        <f t="shared" ca="1" si="348"/>
        <v/>
      </c>
      <c r="CV165" s="74" t="str">
        <f t="shared" ca="1" si="349"/>
        <v/>
      </c>
      <c r="CW165" s="74" t="str">
        <f t="shared" ca="1" si="350"/>
        <v/>
      </c>
      <c r="CX165" s="74" t="str">
        <f t="shared" ca="1" si="351"/>
        <v/>
      </c>
      <c r="CY165" s="74" t="str">
        <f t="shared" ca="1" si="352"/>
        <v/>
      </c>
      <c r="CZ165" s="74" t="str">
        <f t="shared" ca="1" si="353"/>
        <v/>
      </c>
      <c r="DA165" s="74" t="str">
        <f t="shared" ca="1" si="354"/>
        <v/>
      </c>
      <c r="DB165" s="74" t="str">
        <f t="shared" ca="1" si="355"/>
        <v/>
      </c>
      <c r="DD165" s="74" t="str">
        <f t="shared" ca="1" si="356"/>
        <v/>
      </c>
      <c r="DE165" s="74" t="str">
        <f t="shared" ca="1" si="357"/>
        <v/>
      </c>
      <c r="DF165" s="74" t="str">
        <f t="shared" ca="1" si="358"/>
        <v/>
      </c>
      <c r="DG165" s="74" t="str">
        <f t="shared" ca="1" si="359"/>
        <v/>
      </c>
      <c r="DH165" s="74" t="str">
        <f t="shared" ca="1" si="360"/>
        <v/>
      </c>
      <c r="DI165" s="74" t="str">
        <f t="shared" ca="1" si="361"/>
        <v/>
      </c>
      <c r="DJ165" s="74" t="str">
        <f t="shared" ca="1" si="362"/>
        <v/>
      </c>
      <c r="DK165" s="74" t="str">
        <f t="shared" ca="1" si="363"/>
        <v/>
      </c>
      <c r="DL165" s="74" t="str">
        <f t="shared" ca="1" si="364"/>
        <v/>
      </c>
      <c r="DM165" s="74" t="str">
        <f t="shared" ca="1" si="365"/>
        <v/>
      </c>
      <c r="DN165" s="74" t="str">
        <f t="shared" ca="1" si="366"/>
        <v/>
      </c>
      <c r="DO165" s="74" t="str">
        <f t="shared" ca="1" si="367"/>
        <v/>
      </c>
      <c r="DQ165" s="74" t="str">
        <f t="shared" ca="1" si="368"/>
        <v/>
      </c>
      <c r="DS165" s="74" t="str">
        <f t="shared" ca="1" si="369"/>
        <v/>
      </c>
      <c r="DT165" s="74" t="str">
        <f t="shared" ca="1" si="370"/>
        <v/>
      </c>
      <c r="DV165" s="525" t="str">
        <f t="shared" ca="1" si="371"/>
        <v/>
      </c>
      <c r="DW165" s="74" t="str">
        <f t="shared" ca="1" si="372"/>
        <v/>
      </c>
      <c r="DX165" s="485" t="str">
        <f t="shared" ca="1" si="373"/>
        <v/>
      </c>
      <c r="DY165" s="74" t="str">
        <f t="shared" ca="1" si="374"/>
        <v/>
      </c>
      <c r="DZ165" s="74" t="str">
        <f t="shared" ca="1" si="375"/>
        <v/>
      </c>
      <c r="EA165" s="74" t="str">
        <f t="shared" ca="1" si="376"/>
        <v/>
      </c>
      <c r="EC165" s="74" t="str">
        <f t="shared" ca="1" si="377"/>
        <v/>
      </c>
      <c r="ED165" s="74" t="str">
        <f t="shared" ca="1" si="378"/>
        <v/>
      </c>
      <c r="EE165" s="74" t="str">
        <f t="shared" ca="1" si="379"/>
        <v/>
      </c>
      <c r="EG165" s="479" t="str">
        <f ca="1">IF(V165=1,"",IF(LOG入力!BH165&gt;0,0,IF(CG165="★",0,IF(R165=1,0,IF(N165=0,0,1)))))</f>
        <v/>
      </c>
      <c r="EH165" s="483" t="str">
        <f t="shared" ca="1" si="380"/>
        <v/>
      </c>
      <c r="EI165" s="483" t="str">
        <f t="shared" ca="1" si="381"/>
        <v/>
      </c>
      <c r="EJ165" s="483" t="str">
        <f t="shared" ca="1" si="382"/>
        <v/>
      </c>
      <c r="EL165" s="71">
        <f t="shared" ca="1" si="383"/>
        <v>0</v>
      </c>
      <c r="EM165" s="6">
        <f t="shared" ca="1" si="384"/>
        <v>0</v>
      </c>
      <c r="EN165" s="6" t="str">
        <f t="shared" ca="1" si="385"/>
        <v/>
      </c>
      <c r="EO165" s="6">
        <f ca="1">IF(LOG入力!BH165&gt;0,0,IF(EM165=0,0,(IF(COUNTIF($EN$19:EN165,EN165)=1,IF($FS$3="N",1,IF(EH165=1,1,0))))))</f>
        <v>0</v>
      </c>
      <c r="EP165" s="6" t="str">
        <f ca="1">IF(LOG入力!BH165&gt;0,"",IF(EO165=1,$X165,""))</f>
        <v/>
      </c>
      <c r="EQ165" s="6" t="str">
        <f ca="1">IF(LOG入力!BH165&gt;0,"",IF(EO165=1,$Y165,""))</f>
        <v/>
      </c>
      <c r="ER165" s="520" t="str">
        <f ca="1">IF(LOG入力!BH165&gt;0,"",IF(COUNTIF($EP$19:$EP165,EP165)=1,EP165,""))</f>
        <v/>
      </c>
      <c r="ES165" s="520">
        <f ca="1">IF(LOG入力!BH165&gt;0,0,IF((EL165=1),IF(($ER165=""),0,1),0))</f>
        <v>0</v>
      </c>
      <c r="ET165" s="520" t="str">
        <f ca="1">IF(LOG入力!BH165&gt;0,"",IF(COUNTIF($EQ$19:EQ165,EQ165)=1,EQ165,""))</f>
        <v/>
      </c>
      <c r="EU165" s="539">
        <f ca="1">IF(LOG入力!BH165&gt;0,0,IF((EL165=1),IF(($ET165=""),0,1),0))</f>
        <v>0</v>
      </c>
      <c r="EV165" s="71">
        <f t="shared" ca="1" si="386"/>
        <v>0</v>
      </c>
      <c r="EW165" s="6">
        <f t="shared" ca="1" si="387"/>
        <v>0</v>
      </c>
      <c r="EX165" s="6" t="str">
        <f t="shared" ca="1" si="388"/>
        <v/>
      </c>
      <c r="EY165" s="6">
        <f ca="1">IF(LOG入力!BH165&gt;0,0,IF(EW165=0,0,(IF(COUNTIF($EX$19:EX165,EX165)=1,IF($FS$3="N",1,IF(EH165=1,1,0))))))</f>
        <v>0</v>
      </c>
      <c r="EZ165" s="6" t="str">
        <f ca="1">IF(LOG入力!BH165&gt;0,"",IF(EY165=1,$X165,""))</f>
        <v/>
      </c>
      <c r="FA165" s="6" t="str">
        <f ca="1">IF(LOG入力!BH165&gt;0,"",IF(EY165=1,$Y165,""))</f>
        <v/>
      </c>
      <c r="FB165" s="6" t="str">
        <f ca="1">IF(LOG入力!BH165&gt;0,"",IF(COUNTIF($EZ$19:$EZ165,EZ165)=1,EZ165,""))</f>
        <v/>
      </c>
      <c r="FC165" s="6">
        <f ca="1">IF(LOG入力!BH165&gt;0,0,IF((EV165=1),IF(($FB165=""),0,1),0))</f>
        <v>0</v>
      </c>
      <c r="FD165" s="6" t="str">
        <f ca="1">IF(LOG入力!BH165&gt;0,"",IF(COUNTIF($FA$19:FA165,FA165)=1,FA165,""))</f>
        <v/>
      </c>
      <c r="FE165" s="72">
        <f ca="1">IF(LOG入力!BH165&gt;0,0,IF((EV165=1),IF(($FD165=""),0,1),0))</f>
        <v>0</v>
      </c>
      <c r="FF165" s="71">
        <f t="shared" ca="1" si="389"/>
        <v>0</v>
      </c>
      <c r="FG165" s="6">
        <f t="shared" ca="1" si="390"/>
        <v>0</v>
      </c>
      <c r="FH165" s="6" t="str">
        <f t="shared" ca="1" si="391"/>
        <v/>
      </c>
      <c r="FI165" s="6">
        <f ca="1">IF(LOG入力!BH165&gt;0,0,IF(FG165=0,0,(IF(COUNTIF($FH$19:FH165,FH165)=1,IF($FS$3="N",1,IF(EH165=1,1,0))))))</f>
        <v>0</v>
      </c>
      <c r="FJ165" s="6" t="str">
        <f ca="1">IF(LOG入力!BH165&gt;0,"",IF(FI165=1,$X165,""))</f>
        <v/>
      </c>
      <c r="FK165" s="6" t="str">
        <f ca="1">IF(LOG入力!BH165&gt;0,"",IF(FI165=1,$Y165,""))</f>
        <v/>
      </c>
      <c r="FL165" s="6" t="str">
        <f ca="1">IF(LOG入力!BH165&gt;0,"",IF(COUNTIF($FJ$19:$FJ165,FJ165)=1,FJ165,""))</f>
        <v/>
      </c>
      <c r="FM165" s="6">
        <f ca="1">IF(LOG入力!BH165&gt;0,0,IF((FF165=1),IF(($FL165=""),0,1),0))</f>
        <v>0</v>
      </c>
      <c r="FN165" s="6" t="str">
        <f ca="1">IF(LOG入力!BH165&gt;0,"",IF(COUNTIF($FK$19:FK165,FK165)=1,FK165,""))</f>
        <v/>
      </c>
      <c r="FO165" s="72">
        <f ca="1">IF(LOG入力!BH165&gt;0,0,IF((FF165=1),IF(($FN165=""),0,1),0))</f>
        <v>0</v>
      </c>
      <c r="FP165" s="71">
        <f t="shared" ca="1" si="392"/>
        <v>0</v>
      </c>
      <c r="FQ165" s="6">
        <f t="shared" ca="1" si="393"/>
        <v>0</v>
      </c>
      <c r="FR165" s="6" t="str">
        <f t="shared" ca="1" si="394"/>
        <v/>
      </c>
      <c r="FS165" s="6">
        <f ca="1">IF(LOG入力!BH165&gt;0,0,IF(FQ165=0,0,(IF(COUNTIF($FR$19:FR165,FR165)=1,IF($FS$3="N",1,IF(EH165=1,1,0))))))</f>
        <v>0</v>
      </c>
      <c r="FT165" s="6" t="str">
        <f ca="1">IF(LOG入力!BH165&gt;0,"",IF(FS165=1,$X165,""))</f>
        <v/>
      </c>
      <c r="FU165" s="6" t="str">
        <f ca="1">IF(LOG入力!BH165&gt;0,"",IF(FS165=1,$Y165,""))</f>
        <v/>
      </c>
      <c r="FV165" s="6" t="str">
        <f ca="1">IF(LOG入力!BH165&gt;0,"",IF(COUNTIF($FT$19:$FT165,FT165)=1,FT165,""))</f>
        <v/>
      </c>
      <c r="FW165" s="6">
        <f ca="1">IF(LOG入力!BH165&gt;0,0,IF((FP165=1),IF(($FV165=""),0,1),0))</f>
        <v>0</v>
      </c>
      <c r="FX165" s="6" t="str">
        <f ca="1">IF(LOG入力!BH165&gt;0,"",IF(COUNTIF($FU$19:FU165,FU165)=1,FU165,""))</f>
        <v/>
      </c>
      <c r="FY165" s="72">
        <f ca="1">IF(LOG入力!BH165&gt;0,0,IF((FP165=1),IF(($FX165=""),0,1),0))</f>
        <v>0</v>
      </c>
      <c r="FZ165" s="71">
        <f t="shared" ca="1" si="395"/>
        <v>0</v>
      </c>
      <c r="GA165" s="6">
        <f t="shared" ca="1" si="396"/>
        <v>0</v>
      </c>
      <c r="GB165" s="6" t="str">
        <f t="shared" ca="1" si="397"/>
        <v/>
      </c>
      <c r="GC165" s="6">
        <f ca="1">IF(LOG入力!BH165&gt;0,0,IF(GA165=0,0,(IF(COUNTIF($GB$19:GB165,GB165)=1,IF($FS$3="N",1,IF(EH165=1,1,0))))))</f>
        <v>0</v>
      </c>
      <c r="GD165" s="6" t="str">
        <f ca="1">IF(LOG入力!BH165&gt;0,"",IF(GC165=1,$X165,""))</f>
        <v/>
      </c>
      <c r="GE165" s="6" t="str">
        <f ca="1">IF(LOG入力!BH165&gt;0,"",IF(GC165=1,$Y165,""))</f>
        <v/>
      </c>
      <c r="GF165" s="6" t="str">
        <f ca="1">IF(LOG入力!BH165&gt;0,"",IF(COUNTIF($GD$19:$GD165,GD165)=1,GD165,""))</f>
        <v/>
      </c>
      <c r="GG165" s="6">
        <f ca="1">IF(LOG入力!BH165&gt;0,0,IF((FZ165=1),IF(($GF165=""),0,1),0))</f>
        <v>0</v>
      </c>
      <c r="GH165" s="6" t="str">
        <f ca="1">IF(LOG入力!BH165&gt;0,"",IF(COUNTIF($GE$19:GE165,GE165)=1,GE165,""))</f>
        <v/>
      </c>
      <c r="GI165" s="72">
        <f ca="1">IF(LOG入力!BH165&gt;0,0,IF((FZ165=1),IF(($GH165=""),0,1),0))</f>
        <v>0</v>
      </c>
      <c r="GK165" s="455" t="str">
        <f ca="1">IF(V165=1,"",IF(LEN(LOG入力!AS165)=0,"",LOG入力!AS165))</f>
        <v/>
      </c>
      <c r="GL165" s="378" t="str">
        <f t="shared" ca="1" si="398"/>
        <v/>
      </c>
      <c r="GM165" s="378" t="str">
        <f t="shared" ca="1" si="399"/>
        <v/>
      </c>
      <c r="GN165" s="74" t="str">
        <f t="shared" ca="1" si="400"/>
        <v/>
      </c>
      <c r="GO165" s="74" t="str">
        <f t="shared" ca="1" si="401"/>
        <v/>
      </c>
      <c r="GQ165" s="74" t="str">
        <f t="shared" ca="1" si="402"/>
        <v/>
      </c>
      <c r="GR165" s="74" t="str">
        <f t="shared" ca="1" si="403"/>
        <v/>
      </c>
      <c r="GS165" s="74" t="str">
        <f t="shared" ca="1" si="404"/>
        <v/>
      </c>
      <c r="GT165" s="74" t="str">
        <f t="shared" ca="1" si="405"/>
        <v/>
      </c>
      <c r="GU165" s="74" t="str">
        <f t="shared" ca="1" si="406"/>
        <v/>
      </c>
      <c r="GV165" s="74" t="str">
        <f t="shared" ca="1" si="407"/>
        <v/>
      </c>
      <c r="GX165" s="74" t="str">
        <f t="shared" ca="1" si="408"/>
        <v/>
      </c>
      <c r="GY165" s="74" t="str">
        <f t="shared" ca="1" si="409"/>
        <v/>
      </c>
      <c r="GZ165" s="74" t="str">
        <f ca="1">IF(V165=1,"",IF(LOG入力!BH165&gt;0,0,IF(GY165=0,0,IF((VALUE((TYPE(VALUE(J165)))))=16,0,IF(VALUE(J165)&lt;60,1,IF(VALUE(J165)&lt;100,0,IF(VALUE(J165)&lt;600,2,0)))))))</f>
        <v/>
      </c>
      <c r="HA165" s="74" t="str">
        <f t="shared" ca="1" si="410"/>
        <v/>
      </c>
      <c r="HB165" s="74" t="str">
        <f ca="1">IF(V165=1,"",IF(LOG入力!BH165&gt;0,0,IF(HA165=0,0,IF((VALUE((TYPE(VALUE(L165)))))=16,0,IF(VALUE(L165)&lt;60,1,IF(VALUE(L165)&lt;100,0,IF(VALUE(L165)&lt;600,2,0)))))))</f>
        <v/>
      </c>
      <c r="HD165" s="74" t="str">
        <f t="shared" ca="1" si="411"/>
        <v/>
      </c>
      <c r="HF165" s="74" t="str">
        <f t="shared" ca="1" si="412"/>
        <v/>
      </c>
      <c r="HG165" s="74" t="str">
        <f t="shared" ca="1" si="413"/>
        <v/>
      </c>
      <c r="HH165" s="74" t="str">
        <f t="shared" ca="1" si="414"/>
        <v/>
      </c>
      <c r="HI165" s="74" t="str">
        <f t="shared" ca="1" si="415"/>
        <v/>
      </c>
      <c r="HJ165" s="74" t="str">
        <f t="shared" ca="1" si="416"/>
        <v/>
      </c>
      <c r="HK165" s="74" t="str">
        <f t="shared" ca="1" si="417"/>
        <v/>
      </c>
      <c r="HL165" s="74" t="str">
        <f t="shared" ca="1" si="418"/>
        <v/>
      </c>
      <c r="HM165" s="74" t="str">
        <f t="shared" ca="1" si="419"/>
        <v/>
      </c>
      <c r="HN165" s="74" t="str">
        <f t="shared" ca="1" si="420"/>
        <v/>
      </c>
      <c r="HO165" s="529" t="str">
        <f t="shared" ca="1" si="421"/>
        <v/>
      </c>
      <c r="HP165" s="74" t="str">
        <f t="shared" ca="1" si="422"/>
        <v/>
      </c>
      <c r="HQ165" s="74" t="str">
        <f t="shared" ca="1" si="423"/>
        <v/>
      </c>
      <c r="HR165" s="74" t="str">
        <f t="shared" ca="1" si="424"/>
        <v/>
      </c>
      <c r="HS165" s="74" t="str">
        <f t="shared" ca="1" si="425"/>
        <v/>
      </c>
      <c r="HT165" s="74" t="str">
        <f ca="1">IF(V165=1,"",IF(LOG入力!BH165&gt;0,0,IF(DV165=1,0,IF(N165="0",0,IF(SUM(HD165:HS165)&gt;0,1,0)))))</f>
        <v/>
      </c>
    </row>
    <row r="166" spans="1:228" x14ac:dyDescent="0.15">
      <c r="A166" s="5"/>
      <c r="B166" s="532" t="str">
        <f t="shared" ca="1" si="284"/>
        <v/>
      </c>
      <c r="C166" s="534" t="str">
        <f ca="1">LOG入力!AP166</f>
        <v/>
      </c>
      <c r="D166" s="534" t="str">
        <f ca="1">LOG入力!AQ166</f>
        <v/>
      </c>
      <c r="E166" s="534" t="str">
        <f ca="1">LOG入力!AR166</f>
        <v/>
      </c>
      <c r="F166" s="535" t="str">
        <f t="shared" ca="1" si="285"/>
        <v/>
      </c>
      <c r="G166" s="585" t="str">
        <f ca="1">LOG入力!AT166</f>
        <v/>
      </c>
      <c r="H166" s="542" t="str">
        <f ca="1">LOG入力!AU166</f>
        <v/>
      </c>
      <c r="I166" s="542" t="str">
        <f ca="1">LOG入力!AV166</f>
        <v/>
      </c>
      <c r="J166" s="577" t="str">
        <f ca="1">LOG入力!AW166</f>
        <v/>
      </c>
      <c r="K166" s="578" t="str">
        <f ca="1">LOG入力!BJ166</f>
        <v/>
      </c>
      <c r="L166" s="577" t="str">
        <f ca="1">LOG入力!AY166</f>
        <v/>
      </c>
      <c r="M166" s="545" t="str">
        <f ca="1">LOG入力!BK166</f>
        <v/>
      </c>
      <c r="N166" s="512" t="str">
        <f ca="1">IF(V166=1,"",IF(LOG入力!AJ166=1,"1",LOG入力!BA166))</f>
        <v/>
      </c>
      <c r="O166" s="538" t="str">
        <f ca="1">IF(V166=1,"",IF(LEN(LOG入力!O166)=0,"",LOG入力!O166))</f>
        <v/>
      </c>
      <c r="P166" s="291" t="str">
        <f ca="1">IF(V166=1,"",IF($AA$4=1,"",IF(LOG入力!BG166=1,"",CONCATENATE($ER166,$FB166,$FL166,$FV166,$GF166))))</f>
        <v/>
      </c>
      <c r="Q166" s="291" t="str">
        <f ca="1">IF(V166=1,"",IF($AA$4=1,"",IF(LOG入力!BG166=1,"",CONCATENATE($ET166,$FD166,$FN166,$FX166,$GH166))))</f>
        <v/>
      </c>
      <c r="R166" s="573" t="str">
        <f ca="1">IF(V166=1,"",IF($AA$4=1,"",IF(LOG入力!BH166&gt;0,0,AA166)))</f>
        <v/>
      </c>
      <c r="S166" s="293" t="str">
        <f t="shared" ca="1" si="286"/>
        <v/>
      </c>
      <c r="T166" s="29"/>
      <c r="U166" s="38"/>
      <c r="V166" s="196">
        <f ca="1">LOG入力!AN166</f>
        <v>1</v>
      </c>
      <c r="W166" s="38"/>
      <c r="X166" s="516" t="str">
        <f t="shared" ca="1" si="287"/>
        <v/>
      </c>
      <c r="Y166" s="515" t="str">
        <f t="shared" ca="1" si="288"/>
        <v/>
      </c>
      <c r="Z166" s="518" t="str">
        <f t="shared" ca="1" si="289"/>
        <v/>
      </c>
      <c r="AA166" s="574" t="str">
        <f t="shared" ca="1" si="290"/>
        <v/>
      </c>
      <c r="AC166" s="6" t="str">
        <f t="shared" ca="1" si="291"/>
        <v/>
      </c>
      <c r="AD166" s="6" t="str">
        <f t="shared" ca="1" si="292"/>
        <v/>
      </c>
      <c r="AE166" s="6" t="str">
        <f t="shared" ca="1" si="293"/>
        <v/>
      </c>
      <c r="AF166" s="6" t="str">
        <f t="shared" ca="1" si="294"/>
        <v/>
      </c>
      <c r="AG166" s="6" t="str">
        <f t="shared" ca="1" si="295"/>
        <v/>
      </c>
      <c r="AH166" s="6" t="str">
        <f t="shared" ca="1" si="296"/>
        <v/>
      </c>
      <c r="AI166" s="6" t="str">
        <f t="shared" ca="1" si="297"/>
        <v/>
      </c>
      <c r="AJ166" s="6" t="str">
        <f t="shared" ca="1" si="298"/>
        <v/>
      </c>
      <c r="AK166" s="6" t="str">
        <f t="shared" ca="1" si="299"/>
        <v/>
      </c>
      <c r="AL166" s="6" t="str">
        <f t="shared" ca="1" si="300"/>
        <v/>
      </c>
      <c r="AM166" s="6" t="str">
        <f t="shared" ca="1" si="301"/>
        <v/>
      </c>
      <c r="AN166" s="6" t="str">
        <f t="shared" ca="1" si="302"/>
        <v/>
      </c>
      <c r="AO166" s="6" t="str">
        <f t="shared" ca="1" si="303"/>
        <v/>
      </c>
      <c r="AP166" s="6" t="str">
        <f t="shared" ca="1" si="304"/>
        <v/>
      </c>
      <c r="AQ166" s="6" t="str">
        <f t="shared" ca="1" si="305"/>
        <v/>
      </c>
      <c r="AR166" s="6" t="str">
        <f t="shared" ca="1" si="306"/>
        <v/>
      </c>
      <c r="AS166" s="6" t="str">
        <f t="shared" ca="1" si="307"/>
        <v/>
      </c>
      <c r="AT166" s="6" t="str">
        <f t="shared" ca="1" si="308"/>
        <v/>
      </c>
      <c r="AU166" s="6" t="str">
        <f t="shared" ca="1" si="309"/>
        <v/>
      </c>
      <c r="AV166" s="6" t="str">
        <f t="shared" ca="1" si="310"/>
        <v/>
      </c>
      <c r="AW166" s="6" t="str">
        <f t="shared" ca="1" si="311"/>
        <v/>
      </c>
      <c r="AY166" s="6" t="str">
        <f t="shared" ca="1" si="312"/>
        <v/>
      </c>
      <c r="AZ166" s="6" t="str">
        <f t="shared" ca="1" si="313"/>
        <v/>
      </c>
      <c r="BA166" s="6" t="str">
        <f t="shared" ca="1" si="314"/>
        <v/>
      </c>
      <c r="BB166" s="6" t="str">
        <f t="shared" ca="1" si="315"/>
        <v/>
      </c>
      <c r="BC166" s="6" t="str">
        <f t="shared" ca="1" si="316"/>
        <v/>
      </c>
      <c r="BD166" s="6" t="str">
        <f t="shared" ca="1" si="317"/>
        <v/>
      </c>
      <c r="BE166" s="6" t="str">
        <f t="shared" ca="1" si="318"/>
        <v/>
      </c>
      <c r="BF166" s="6" t="str">
        <f t="shared" ca="1" si="319"/>
        <v/>
      </c>
      <c r="BG166" s="6" t="str">
        <f t="shared" ca="1" si="320"/>
        <v/>
      </c>
      <c r="BH166" s="6" t="str">
        <f t="shared" ca="1" si="321"/>
        <v/>
      </c>
      <c r="BI166" s="6" t="str">
        <f t="shared" ca="1" si="322"/>
        <v/>
      </c>
      <c r="BJ166" s="6" t="str">
        <f t="shared" ca="1" si="323"/>
        <v/>
      </c>
      <c r="BK166" s="6" t="str">
        <f t="shared" ca="1" si="324"/>
        <v/>
      </c>
      <c r="BL166" s="6" t="str">
        <f t="shared" ca="1" si="325"/>
        <v/>
      </c>
      <c r="BM166" s="6" t="str">
        <f t="shared" ca="1" si="326"/>
        <v/>
      </c>
      <c r="BN166" s="6" t="str">
        <f t="shared" ca="1" si="327"/>
        <v/>
      </c>
      <c r="BO166" s="6" t="str">
        <f t="shared" ca="1" si="328"/>
        <v/>
      </c>
      <c r="BP166" s="6" t="str">
        <f t="shared" ca="1" si="329"/>
        <v/>
      </c>
      <c r="BQ166" s="6" t="str">
        <f t="shared" ca="1" si="330"/>
        <v/>
      </c>
      <c r="BR166" s="6" t="str">
        <f t="shared" ca="1" si="331"/>
        <v/>
      </c>
      <c r="BS166" s="6" t="str">
        <f t="shared" ca="1" si="332"/>
        <v/>
      </c>
      <c r="BU166" s="6" t="str">
        <f t="shared" ca="1" si="333"/>
        <v/>
      </c>
      <c r="BW166" s="515" t="str">
        <f t="shared" ca="1" si="334"/>
        <v/>
      </c>
      <c r="BX166" s="515">
        <f t="shared" ca="1" si="335"/>
        <v>0</v>
      </c>
      <c r="BY166" s="515" t="str">
        <f t="shared" ca="1" si="336"/>
        <v/>
      </c>
      <c r="CA166" s="6">
        <f t="shared" ca="1" si="337"/>
        <v>1</v>
      </c>
      <c r="CC166" s="523" t="str">
        <f t="shared" ca="1" si="338"/>
        <v/>
      </c>
      <c r="CE166" s="6" t="str">
        <f t="shared" ca="1" si="339"/>
        <v/>
      </c>
      <c r="CG166" s="524" t="str">
        <f ca="1">IF(V166=1,"",IF($AA$4=1,"",IF(LOG入力!BH166&gt;0,"",IF(N166=0,"",IF(HT166=0,"","★")))))</f>
        <v/>
      </c>
      <c r="CI166" s="74" t="str">
        <f t="shared" ca="1" si="340"/>
        <v/>
      </c>
      <c r="CK166" s="525" t="str">
        <f ca="1">IF(V166=1,"",IF(LOG入力!BH166&gt;0,1,0))</f>
        <v/>
      </c>
      <c r="CL166" s="74" t="str">
        <f t="shared" ca="1" si="341"/>
        <v/>
      </c>
      <c r="CN166" s="74" t="str">
        <f t="shared" ca="1" si="342"/>
        <v/>
      </c>
      <c r="CO166" s="74" t="str">
        <f t="shared" ca="1" si="343"/>
        <v/>
      </c>
      <c r="CQ166" s="74" t="str">
        <f t="shared" ca="1" si="344"/>
        <v/>
      </c>
      <c r="CR166" s="74" t="str">
        <f t="shared" ca="1" si="345"/>
        <v/>
      </c>
      <c r="CS166" s="74" t="str">
        <f t="shared" ca="1" si="346"/>
        <v/>
      </c>
      <c r="CT166" s="74" t="str">
        <f t="shared" ca="1" si="347"/>
        <v/>
      </c>
      <c r="CU166" s="74" t="str">
        <f t="shared" ca="1" si="348"/>
        <v/>
      </c>
      <c r="CV166" s="74" t="str">
        <f t="shared" ca="1" si="349"/>
        <v/>
      </c>
      <c r="CW166" s="74" t="str">
        <f t="shared" ca="1" si="350"/>
        <v/>
      </c>
      <c r="CX166" s="74" t="str">
        <f t="shared" ca="1" si="351"/>
        <v/>
      </c>
      <c r="CY166" s="74" t="str">
        <f t="shared" ca="1" si="352"/>
        <v/>
      </c>
      <c r="CZ166" s="74" t="str">
        <f t="shared" ca="1" si="353"/>
        <v/>
      </c>
      <c r="DA166" s="74" t="str">
        <f t="shared" ca="1" si="354"/>
        <v/>
      </c>
      <c r="DB166" s="74" t="str">
        <f t="shared" ca="1" si="355"/>
        <v/>
      </c>
      <c r="DD166" s="74" t="str">
        <f t="shared" ca="1" si="356"/>
        <v/>
      </c>
      <c r="DE166" s="74" t="str">
        <f t="shared" ca="1" si="357"/>
        <v/>
      </c>
      <c r="DF166" s="74" t="str">
        <f t="shared" ca="1" si="358"/>
        <v/>
      </c>
      <c r="DG166" s="74" t="str">
        <f t="shared" ca="1" si="359"/>
        <v/>
      </c>
      <c r="DH166" s="74" t="str">
        <f t="shared" ca="1" si="360"/>
        <v/>
      </c>
      <c r="DI166" s="74" t="str">
        <f t="shared" ca="1" si="361"/>
        <v/>
      </c>
      <c r="DJ166" s="74" t="str">
        <f t="shared" ca="1" si="362"/>
        <v/>
      </c>
      <c r="DK166" s="74" t="str">
        <f t="shared" ca="1" si="363"/>
        <v/>
      </c>
      <c r="DL166" s="74" t="str">
        <f t="shared" ca="1" si="364"/>
        <v/>
      </c>
      <c r="DM166" s="74" t="str">
        <f t="shared" ca="1" si="365"/>
        <v/>
      </c>
      <c r="DN166" s="74" t="str">
        <f t="shared" ca="1" si="366"/>
        <v/>
      </c>
      <c r="DO166" s="74" t="str">
        <f t="shared" ca="1" si="367"/>
        <v/>
      </c>
      <c r="DQ166" s="74" t="str">
        <f t="shared" ca="1" si="368"/>
        <v/>
      </c>
      <c r="DS166" s="74" t="str">
        <f t="shared" ca="1" si="369"/>
        <v/>
      </c>
      <c r="DT166" s="74" t="str">
        <f t="shared" ca="1" si="370"/>
        <v/>
      </c>
      <c r="DV166" s="525" t="str">
        <f t="shared" ca="1" si="371"/>
        <v/>
      </c>
      <c r="DW166" s="74" t="str">
        <f t="shared" ca="1" si="372"/>
        <v/>
      </c>
      <c r="DX166" s="485" t="str">
        <f t="shared" ca="1" si="373"/>
        <v/>
      </c>
      <c r="DY166" s="74" t="str">
        <f t="shared" ca="1" si="374"/>
        <v/>
      </c>
      <c r="DZ166" s="74" t="str">
        <f t="shared" ca="1" si="375"/>
        <v/>
      </c>
      <c r="EA166" s="74" t="str">
        <f t="shared" ca="1" si="376"/>
        <v/>
      </c>
      <c r="EC166" s="74" t="str">
        <f t="shared" ca="1" si="377"/>
        <v/>
      </c>
      <c r="ED166" s="74" t="str">
        <f t="shared" ca="1" si="378"/>
        <v/>
      </c>
      <c r="EE166" s="74" t="str">
        <f t="shared" ca="1" si="379"/>
        <v/>
      </c>
      <c r="EG166" s="479" t="str">
        <f ca="1">IF(V166=1,"",IF(LOG入力!BH166&gt;0,0,IF(CG166="★",0,IF(R166=1,0,IF(N166=0,0,1)))))</f>
        <v/>
      </c>
      <c r="EH166" s="483" t="str">
        <f t="shared" ca="1" si="380"/>
        <v/>
      </c>
      <c r="EI166" s="483" t="str">
        <f t="shared" ca="1" si="381"/>
        <v/>
      </c>
      <c r="EJ166" s="483" t="str">
        <f t="shared" ca="1" si="382"/>
        <v/>
      </c>
      <c r="EL166" s="71">
        <f t="shared" ca="1" si="383"/>
        <v>0</v>
      </c>
      <c r="EM166" s="6">
        <f t="shared" ca="1" si="384"/>
        <v>0</v>
      </c>
      <c r="EN166" s="6" t="str">
        <f t="shared" ca="1" si="385"/>
        <v/>
      </c>
      <c r="EO166" s="6">
        <f ca="1">IF(LOG入力!BH166&gt;0,0,IF(EM166=0,0,(IF(COUNTIF($EN$19:EN166,EN166)=1,IF($FS$3="N",1,IF(EH166=1,1,0))))))</f>
        <v>0</v>
      </c>
      <c r="EP166" s="6" t="str">
        <f ca="1">IF(LOG入力!BH166&gt;0,"",IF(EO166=1,$X166,""))</f>
        <v/>
      </c>
      <c r="EQ166" s="6" t="str">
        <f ca="1">IF(LOG入力!BH166&gt;0,"",IF(EO166=1,$Y166,""))</f>
        <v/>
      </c>
      <c r="ER166" s="520" t="str">
        <f ca="1">IF(LOG入力!BH166&gt;0,"",IF(COUNTIF($EP$19:$EP166,EP166)=1,EP166,""))</f>
        <v/>
      </c>
      <c r="ES166" s="520">
        <f ca="1">IF(LOG入力!BH166&gt;0,0,IF((EL166=1),IF(($ER166=""),0,1),0))</f>
        <v>0</v>
      </c>
      <c r="ET166" s="520" t="str">
        <f ca="1">IF(LOG入力!BH166&gt;0,"",IF(COUNTIF($EQ$19:EQ166,EQ166)=1,EQ166,""))</f>
        <v/>
      </c>
      <c r="EU166" s="539">
        <f ca="1">IF(LOG入力!BH166&gt;0,0,IF((EL166=1),IF(($ET166=""),0,1),0))</f>
        <v>0</v>
      </c>
      <c r="EV166" s="71">
        <f t="shared" ca="1" si="386"/>
        <v>0</v>
      </c>
      <c r="EW166" s="6">
        <f t="shared" ca="1" si="387"/>
        <v>0</v>
      </c>
      <c r="EX166" s="6" t="str">
        <f t="shared" ca="1" si="388"/>
        <v/>
      </c>
      <c r="EY166" s="6">
        <f ca="1">IF(LOG入力!BH166&gt;0,0,IF(EW166=0,0,(IF(COUNTIF($EX$19:EX166,EX166)=1,IF($FS$3="N",1,IF(EH166=1,1,0))))))</f>
        <v>0</v>
      </c>
      <c r="EZ166" s="6" t="str">
        <f ca="1">IF(LOG入力!BH166&gt;0,"",IF(EY166=1,$X166,""))</f>
        <v/>
      </c>
      <c r="FA166" s="6" t="str">
        <f ca="1">IF(LOG入力!BH166&gt;0,"",IF(EY166=1,$Y166,""))</f>
        <v/>
      </c>
      <c r="FB166" s="6" t="str">
        <f ca="1">IF(LOG入力!BH166&gt;0,"",IF(COUNTIF($EZ$19:$EZ166,EZ166)=1,EZ166,""))</f>
        <v/>
      </c>
      <c r="FC166" s="6">
        <f ca="1">IF(LOG入力!BH166&gt;0,0,IF((EV166=1),IF(($FB166=""),0,1),0))</f>
        <v>0</v>
      </c>
      <c r="FD166" s="6" t="str">
        <f ca="1">IF(LOG入力!BH166&gt;0,"",IF(COUNTIF($FA$19:FA166,FA166)=1,FA166,""))</f>
        <v/>
      </c>
      <c r="FE166" s="72">
        <f ca="1">IF(LOG入力!BH166&gt;0,0,IF((EV166=1),IF(($FD166=""),0,1),0))</f>
        <v>0</v>
      </c>
      <c r="FF166" s="71">
        <f t="shared" ca="1" si="389"/>
        <v>0</v>
      </c>
      <c r="FG166" s="6">
        <f t="shared" ca="1" si="390"/>
        <v>0</v>
      </c>
      <c r="FH166" s="6" t="str">
        <f t="shared" ca="1" si="391"/>
        <v/>
      </c>
      <c r="FI166" s="6">
        <f ca="1">IF(LOG入力!BH166&gt;0,0,IF(FG166=0,0,(IF(COUNTIF($FH$19:FH166,FH166)=1,IF($FS$3="N",1,IF(EH166=1,1,0))))))</f>
        <v>0</v>
      </c>
      <c r="FJ166" s="6" t="str">
        <f ca="1">IF(LOG入力!BH166&gt;0,"",IF(FI166=1,$X166,""))</f>
        <v/>
      </c>
      <c r="FK166" s="6" t="str">
        <f ca="1">IF(LOG入力!BH166&gt;0,"",IF(FI166=1,$Y166,""))</f>
        <v/>
      </c>
      <c r="FL166" s="6" t="str">
        <f ca="1">IF(LOG入力!BH166&gt;0,"",IF(COUNTIF($FJ$19:$FJ166,FJ166)=1,FJ166,""))</f>
        <v/>
      </c>
      <c r="FM166" s="6">
        <f ca="1">IF(LOG入力!BH166&gt;0,0,IF((FF166=1),IF(($FL166=""),0,1),0))</f>
        <v>0</v>
      </c>
      <c r="FN166" s="6" t="str">
        <f ca="1">IF(LOG入力!BH166&gt;0,"",IF(COUNTIF($FK$19:FK166,FK166)=1,FK166,""))</f>
        <v/>
      </c>
      <c r="FO166" s="72">
        <f ca="1">IF(LOG入力!BH166&gt;0,0,IF((FF166=1),IF(($FN166=""),0,1),0))</f>
        <v>0</v>
      </c>
      <c r="FP166" s="71">
        <f t="shared" ca="1" si="392"/>
        <v>0</v>
      </c>
      <c r="FQ166" s="6">
        <f t="shared" ca="1" si="393"/>
        <v>0</v>
      </c>
      <c r="FR166" s="6" t="str">
        <f t="shared" ca="1" si="394"/>
        <v/>
      </c>
      <c r="FS166" s="6">
        <f ca="1">IF(LOG入力!BH166&gt;0,0,IF(FQ166=0,0,(IF(COUNTIF($FR$19:FR166,FR166)=1,IF($FS$3="N",1,IF(EH166=1,1,0))))))</f>
        <v>0</v>
      </c>
      <c r="FT166" s="6" t="str">
        <f ca="1">IF(LOG入力!BH166&gt;0,"",IF(FS166=1,$X166,""))</f>
        <v/>
      </c>
      <c r="FU166" s="6" t="str">
        <f ca="1">IF(LOG入力!BH166&gt;0,"",IF(FS166=1,$Y166,""))</f>
        <v/>
      </c>
      <c r="FV166" s="6" t="str">
        <f ca="1">IF(LOG入力!BH166&gt;0,"",IF(COUNTIF($FT$19:$FT166,FT166)=1,FT166,""))</f>
        <v/>
      </c>
      <c r="FW166" s="6">
        <f ca="1">IF(LOG入力!BH166&gt;0,0,IF((FP166=1),IF(($FV166=""),0,1),0))</f>
        <v>0</v>
      </c>
      <c r="FX166" s="6" t="str">
        <f ca="1">IF(LOG入力!BH166&gt;0,"",IF(COUNTIF($FU$19:FU166,FU166)=1,FU166,""))</f>
        <v/>
      </c>
      <c r="FY166" s="72">
        <f ca="1">IF(LOG入力!BH166&gt;0,0,IF((FP166=1),IF(($FX166=""),0,1),0))</f>
        <v>0</v>
      </c>
      <c r="FZ166" s="71">
        <f t="shared" ca="1" si="395"/>
        <v>0</v>
      </c>
      <c r="GA166" s="6">
        <f t="shared" ca="1" si="396"/>
        <v>0</v>
      </c>
      <c r="GB166" s="6" t="str">
        <f t="shared" ca="1" si="397"/>
        <v/>
      </c>
      <c r="GC166" s="6">
        <f ca="1">IF(LOG入力!BH166&gt;0,0,IF(GA166=0,0,(IF(COUNTIF($GB$19:GB166,GB166)=1,IF($FS$3="N",1,IF(EH166=1,1,0))))))</f>
        <v>0</v>
      </c>
      <c r="GD166" s="6" t="str">
        <f ca="1">IF(LOG入力!BH166&gt;0,"",IF(GC166=1,$X166,""))</f>
        <v/>
      </c>
      <c r="GE166" s="6" t="str">
        <f ca="1">IF(LOG入力!BH166&gt;0,"",IF(GC166=1,$Y166,""))</f>
        <v/>
      </c>
      <c r="GF166" s="6" t="str">
        <f ca="1">IF(LOG入力!BH166&gt;0,"",IF(COUNTIF($GD$19:$GD166,GD166)=1,GD166,""))</f>
        <v/>
      </c>
      <c r="GG166" s="6">
        <f ca="1">IF(LOG入力!BH166&gt;0,0,IF((FZ166=1),IF(($GF166=""),0,1),0))</f>
        <v>0</v>
      </c>
      <c r="GH166" s="6" t="str">
        <f ca="1">IF(LOG入力!BH166&gt;0,"",IF(COUNTIF($GE$19:GE166,GE166)=1,GE166,""))</f>
        <v/>
      </c>
      <c r="GI166" s="72">
        <f ca="1">IF(LOG入力!BH166&gt;0,0,IF((FZ166=1),IF(($GH166=""),0,1),0))</f>
        <v>0</v>
      </c>
      <c r="GK166" s="455" t="str">
        <f ca="1">IF(V166=1,"",IF(LEN(LOG入力!AS166)=0,"",LOG入力!AS166))</f>
        <v/>
      </c>
      <c r="GL166" s="378" t="str">
        <f t="shared" ca="1" si="398"/>
        <v/>
      </c>
      <c r="GM166" s="378" t="str">
        <f t="shared" ca="1" si="399"/>
        <v/>
      </c>
      <c r="GN166" s="74" t="str">
        <f t="shared" ca="1" si="400"/>
        <v/>
      </c>
      <c r="GO166" s="74" t="str">
        <f t="shared" ca="1" si="401"/>
        <v/>
      </c>
      <c r="GQ166" s="74" t="str">
        <f t="shared" ca="1" si="402"/>
        <v/>
      </c>
      <c r="GR166" s="74" t="str">
        <f t="shared" ca="1" si="403"/>
        <v/>
      </c>
      <c r="GS166" s="74" t="str">
        <f t="shared" ca="1" si="404"/>
        <v/>
      </c>
      <c r="GT166" s="74" t="str">
        <f t="shared" ca="1" si="405"/>
        <v/>
      </c>
      <c r="GU166" s="74" t="str">
        <f t="shared" ca="1" si="406"/>
        <v/>
      </c>
      <c r="GV166" s="74" t="str">
        <f t="shared" ca="1" si="407"/>
        <v/>
      </c>
      <c r="GX166" s="74" t="str">
        <f t="shared" ca="1" si="408"/>
        <v/>
      </c>
      <c r="GY166" s="74" t="str">
        <f t="shared" ca="1" si="409"/>
        <v/>
      </c>
      <c r="GZ166" s="74" t="str">
        <f ca="1">IF(V166=1,"",IF(LOG入力!BH166&gt;0,0,IF(GY166=0,0,IF((VALUE((TYPE(VALUE(J166)))))=16,0,IF(VALUE(J166)&lt;60,1,IF(VALUE(J166)&lt;100,0,IF(VALUE(J166)&lt;600,2,0)))))))</f>
        <v/>
      </c>
      <c r="HA166" s="74" t="str">
        <f t="shared" ca="1" si="410"/>
        <v/>
      </c>
      <c r="HB166" s="74" t="str">
        <f ca="1">IF(V166=1,"",IF(LOG入力!BH166&gt;0,0,IF(HA166=0,0,IF((VALUE((TYPE(VALUE(L166)))))=16,0,IF(VALUE(L166)&lt;60,1,IF(VALUE(L166)&lt;100,0,IF(VALUE(L166)&lt;600,2,0)))))))</f>
        <v/>
      </c>
      <c r="HD166" s="74" t="str">
        <f t="shared" ca="1" si="411"/>
        <v/>
      </c>
      <c r="HF166" s="74" t="str">
        <f t="shared" ca="1" si="412"/>
        <v/>
      </c>
      <c r="HG166" s="74" t="str">
        <f t="shared" ca="1" si="413"/>
        <v/>
      </c>
      <c r="HH166" s="74" t="str">
        <f t="shared" ca="1" si="414"/>
        <v/>
      </c>
      <c r="HI166" s="74" t="str">
        <f t="shared" ca="1" si="415"/>
        <v/>
      </c>
      <c r="HJ166" s="74" t="str">
        <f t="shared" ca="1" si="416"/>
        <v/>
      </c>
      <c r="HK166" s="74" t="str">
        <f t="shared" ca="1" si="417"/>
        <v/>
      </c>
      <c r="HL166" s="74" t="str">
        <f t="shared" ca="1" si="418"/>
        <v/>
      </c>
      <c r="HM166" s="74" t="str">
        <f t="shared" ca="1" si="419"/>
        <v/>
      </c>
      <c r="HN166" s="74" t="str">
        <f t="shared" ca="1" si="420"/>
        <v/>
      </c>
      <c r="HO166" s="529" t="str">
        <f t="shared" ca="1" si="421"/>
        <v/>
      </c>
      <c r="HP166" s="74" t="str">
        <f t="shared" ca="1" si="422"/>
        <v/>
      </c>
      <c r="HQ166" s="74" t="str">
        <f t="shared" ca="1" si="423"/>
        <v/>
      </c>
      <c r="HR166" s="74" t="str">
        <f t="shared" ca="1" si="424"/>
        <v/>
      </c>
      <c r="HS166" s="74" t="str">
        <f t="shared" ca="1" si="425"/>
        <v/>
      </c>
      <c r="HT166" s="74" t="str">
        <f ca="1">IF(V166=1,"",IF(LOG入力!BH166&gt;0,0,IF(DV166=1,0,IF(N166="0",0,IF(SUM(HD166:HS166)&gt;0,1,0)))))</f>
        <v/>
      </c>
    </row>
    <row r="167" spans="1:228" x14ac:dyDescent="0.15">
      <c r="A167" s="5"/>
      <c r="B167" s="532" t="str">
        <f t="shared" ca="1" si="284"/>
        <v/>
      </c>
      <c r="C167" s="534" t="str">
        <f ca="1">LOG入力!AP167</f>
        <v/>
      </c>
      <c r="D167" s="534" t="str">
        <f ca="1">LOG入力!AQ167</f>
        <v/>
      </c>
      <c r="E167" s="534" t="str">
        <f ca="1">LOG入力!AR167</f>
        <v/>
      </c>
      <c r="F167" s="535" t="str">
        <f t="shared" ca="1" si="285"/>
        <v/>
      </c>
      <c r="G167" s="585" t="str">
        <f ca="1">LOG入力!AT167</f>
        <v/>
      </c>
      <c r="H167" s="542" t="str">
        <f ca="1">LOG入力!AU167</f>
        <v/>
      </c>
      <c r="I167" s="542" t="str">
        <f ca="1">LOG入力!AV167</f>
        <v/>
      </c>
      <c r="J167" s="577" t="str">
        <f ca="1">LOG入力!AW167</f>
        <v/>
      </c>
      <c r="K167" s="578" t="str">
        <f ca="1">LOG入力!BJ167</f>
        <v/>
      </c>
      <c r="L167" s="577" t="str">
        <f ca="1">LOG入力!AY167</f>
        <v/>
      </c>
      <c r="M167" s="545" t="str">
        <f ca="1">LOG入力!BK167</f>
        <v/>
      </c>
      <c r="N167" s="512" t="str">
        <f ca="1">IF(V167=1,"",IF(LOG入力!AJ167=1,"1",LOG入力!BA167))</f>
        <v/>
      </c>
      <c r="O167" s="538" t="str">
        <f ca="1">IF(V167=1,"",IF(LEN(LOG入力!O167)=0,"",LOG入力!O167))</f>
        <v/>
      </c>
      <c r="P167" s="291" t="str">
        <f ca="1">IF(V167=1,"",IF($AA$4=1,"",IF(LOG入力!BG167=1,"",CONCATENATE($ER167,$FB167,$FL167,$FV167,$GF167))))</f>
        <v/>
      </c>
      <c r="Q167" s="291" t="str">
        <f ca="1">IF(V167=1,"",IF($AA$4=1,"",IF(LOG入力!BG167=1,"",CONCATENATE($ET167,$FD167,$FN167,$FX167,$GH167))))</f>
        <v/>
      </c>
      <c r="R167" s="573" t="str">
        <f ca="1">IF(V167=1,"",IF($AA$4=1,"",IF(LOG入力!BH167&gt;0,0,AA167)))</f>
        <v/>
      </c>
      <c r="S167" s="293" t="str">
        <f t="shared" ca="1" si="286"/>
        <v/>
      </c>
      <c r="T167" s="29"/>
      <c r="U167" s="38"/>
      <c r="V167" s="196">
        <f ca="1">LOG入力!AN167</f>
        <v>1</v>
      </c>
      <c r="W167" s="38"/>
      <c r="X167" s="516" t="str">
        <f t="shared" ca="1" si="287"/>
        <v/>
      </c>
      <c r="Y167" s="515" t="str">
        <f t="shared" ca="1" si="288"/>
        <v/>
      </c>
      <c r="Z167" s="518" t="str">
        <f t="shared" ca="1" si="289"/>
        <v/>
      </c>
      <c r="AA167" s="574" t="str">
        <f t="shared" ca="1" si="290"/>
        <v/>
      </c>
      <c r="AC167" s="6" t="str">
        <f t="shared" ca="1" si="291"/>
        <v/>
      </c>
      <c r="AD167" s="6" t="str">
        <f t="shared" ca="1" si="292"/>
        <v/>
      </c>
      <c r="AE167" s="6" t="str">
        <f t="shared" ca="1" si="293"/>
        <v/>
      </c>
      <c r="AF167" s="6" t="str">
        <f t="shared" ca="1" si="294"/>
        <v/>
      </c>
      <c r="AG167" s="6" t="str">
        <f t="shared" ca="1" si="295"/>
        <v/>
      </c>
      <c r="AH167" s="6" t="str">
        <f t="shared" ca="1" si="296"/>
        <v/>
      </c>
      <c r="AI167" s="6" t="str">
        <f t="shared" ca="1" si="297"/>
        <v/>
      </c>
      <c r="AJ167" s="6" t="str">
        <f t="shared" ca="1" si="298"/>
        <v/>
      </c>
      <c r="AK167" s="6" t="str">
        <f t="shared" ca="1" si="299"/>
        <v/>
      </c>
      <c r="AL167" s="6" t="str">
        <f t="shared" ca="1" si="300"/>
        <v/>
      </c>
      <c r="AM167" s="6" t="str">
        <f t="shared" ca="1" si="301"/>
        <v/>
      </c>
      <c r="AN167" s="6" t="str">
        <f t="shared" ca="1" si="302"/>
        <v/>
      </c>
      <c r="AO167" s="6" t="str">
        <f t="shared" ca="1" si="303"/>
        <v/>
      </c>
      <c r="AP167" s="6" t="str">
        <f t="shared" ca="1" si="304"/>
        <v/>
      </c>
      <c r="AQ167" s="6" t="str">
        <f t="shared" ca="1" si="305"/>
        <v/>
      </c>
      <c r="AR167" s="6" t="str">
        <f t="shared" ca="1" si="306"/>
        <v/>
      </c>
      <c r="AS167" s="6" t="str">
        <f t="shared" ca="1" si="307"/>
        <v/>
      </c>
      <c r="AT167" s="6" t="str">
        <f t="shared" ca="1" si="308"/>
        <v/>
      </c>
      <c r="AU167" s="6" t="str">
        <f t="shared" ca="1" si="309"/>
        <v/>
      </c>
      <c r="AV167" s="6" t="str">
        <f t="shared" ca="1" si="310"/>
        <v/>
      </c>
      <c r="AW167" s="6" t="str">
        <f t="shared" ca="1" si="311"/>
        <v/>
      </c>
      <c r="AY167" s="6" t="str">
        <f t="shared" ca="1" si="312"/>
        <v/>
      </c>
      <c r="AZ167" s="6" t="str">
        <f t="shared" ca="1" si="313"/>
        <v/>
      </c>
      <c r="BA167" s="6" t="str">
        <f t="shared" ca="1" si="314"/>
        <v/>
      </c>
      <c r="BB167" s="6" t="str">
        <f t="shared" ca="1" si="315"/>
        <v/>
      </c>
      <c r="BC167" s="6" t="str">
        <f t="shared" ca="1" si="316"/>
        <v/>
      </c>
      <c r="BD167" s="6" t="str">
        <f t="shared" ca="1" si="317"/>
        <v/>
      </c>
      <c r="BE167" s="6" t="str">
        <f t="shared" ca="1" si="318"/>
        <v/>
      </c>
      <c r="BF167" s="6" t="str">
        <f t="shared" ca="1" si="319"/>
        <v/>
      </c>
      <c r="BG167" s="6" t="str">
        <f t="shared" ca="1" si="320"/>
        <v/>
      </c>
      <c r="BH167" s="6" t="str">
        <f t="shared" ca="1" si="321"/>
        <v/>
      </c>
      <c r="BI167" s="6" t="str">
        <f t="shared" ca="1" si="322"/>
        <v/>
      </c>
      <c r="BJ167" s="6" t="str">
        <f t="shared" ca="1" si="323"/>
        <v/>
      </c>
      <c r="BK167" s="6" t="str">
        <f t="shared" ca="1" si="324"/>
        <v/>
      </c>
      <c r="BL167" s="6" t="str">
        <f t="shared" ca="1" si="325"/>
        <v/>
      </c>
      <c r="BM167" s="6" t="str">
        <f t="shared" ca="1" si="326"/>
        <v/>
      </c>
      <c r="BN167" s="6" t="str">
        <f t="shared" ca="1" si="327"/>
        <v/>
      </c>
      <c r="BO167" s="6" t="str">
        <f t="shared" ca="1" si="328"/>
        <v/>
      </c>
      <c r="BP167" s="6" t="str">
        <f t="shared" ca="1" si="329"/>
        <v/>
      </c>
      <c r="BQ167" s="6" t="str">
        <f t="shared" ca="1" si="330"/>
        <v/>
      </c>
      <c r="BR167" s="6" t="str">
        <f t="shared" ca="1" si="331"/>
        <v/>
      </c>
      <c r="BS167" s="6" t="str">
        <f t="shared" ca="1" si="332"/>
        <v/>
      </c>
      <c r="BU167" s="6" t="str">
        <f t="shared" ca="1" si="333"/>
        <v/>
      </c>
      <c r="BW167" s="515" t="str">
        <f t="shared" ca="1" si="334"/>
        <v/>
      </c>
      <c r="BX167" s="515">
        <f t="shared" ca="1" si="335"/>
        <v>0</v>
      </c>
      <c r="BY167" s="515" t="str">
        <f t="shared" ca="1" si="336"/>
        <v/>
      </c>
      <c r="CA167" s="6">
        <f t="shared" ca="1" si="337"/>
        <v>1</v>
      </c>
      <c r="CC167" s="523" t="str">
        <f t="shared" ca="1" si="338"/>
        <v/>
      </c>
      <c r="CE167" s="6" t="str">
        <f t="shared" ca="1" si="339"/>
        <v/>
      </c>
      <c r="CG167" s="524" t="str">
        <f ca="1">IF(V167=1,"",IF($AA$4=1,"",IF(LOG入力!BH167&gt;0,"",IF(N167=0,"",IF(HT167=0,"","★")))))</f>
        <v/>
      </c>
      <c r="CI167" s="74" t="str">
        <f t="shared" ca="1" si="340"/>
        <v/>
      </c>
      <c r="CK167" s="525" t="str">
        <f ca="1">IF(V167=1,"",IF(LOG入力!BH167&gt;0,1,0))</f>
        <v/>
      </c>
      <c r="CL167" s="74" t="str">
        <f t="shared" ca="1" si="341"/>
        <v/>
      </c>
      <c r="CN167" s="74" t="str">
        <f t="shared" ca="1" si="342"/>
        <v/>
      </c>
      <c r="CO167" s="74" t="str">
        <f t="shared" ca="1" si="343"/>
        <v/>
      </c>
      <c r="CQ167" s="74" t="str">
        <f t="shared" ca="1" si="344"/>
        <v/>
      </c>
      <c r="CR167" s="74" t="str">
        <f t="shared" ca="1" si="345"/>
        <v/>
      </c>
      <c r="CS167" s="74" t="str">
        <f t="shared" ca="1" si="346"/>
        <v/>
      </c>
      <c r="CT167" s="74" t="str">
        <f t="shared" ca="1" si="347"/>
        <v/>
      </c>
      <c r="CU167" s="74" t="str">
        <f t="shared" ca="1" si="348"/>
        <v/>
      </c>
      <c r="CV167" s="74" t="str">
        <f t="shared" ca="1" si="349"/>
        <v/>
      </c>
      <c r="CW167" s="74" t="str">
        <f t="shared" ca="1" si="350"/>
        <v/>
      </c>
      <c r="CX167" s="74" t="str">
        <f t="shared" ca="1" si="351"/>
        <v/>
      </c>
      <c r="CY167" s="74" t="str">
        <f t="shared" ca="1" si="352"/>
        <v/>
      </c>
      <c r="CZ167" s="74" t="str">
        <f t="shared" ca="1" si="353"/>
        <v/>
      </c>
      <c r="DA167" s="74" t="str">
        <f t="shared" ca="1" si="354"/>
        <v/>
      </c>
      <c r="DB167" s="74" t="str">
        <f t="shared" ca="1" si="355"/>
        <v/>
      </c>
      <c r="DD167" s="74" t="str">
        <f t="shared" ca="1" si="356"/>
        <v/>
      </c>
      <c r="DE167" s="74" t="str">
        <f t="shared" ca="1" si="357"/>
        <v/>
      </c>
      <c r="DF167" s="74" t="str">
        <f t="shared" ca="1" si="358"/>
        <v/>
      </c>
      <c r="DG167" s="74" t="str">
        <f t="shared" ca="1" si="359"/>
        <v/>
      </c>
      <c r="DH167" s="74" t="str">
        <f t="shared" ca="1" si="360"/>
        <v/>
      </c>
      <c r="DI167" s="74" t="str">
        <f t="shared" ca="1" si="361"/>
        <v/>
      </c>
      <c r="DJ167" s="74" t="str">
        <f t="shared" ca="1" si="362"/>
        <v/>
      </c>
      <c r="DK167" s="74" t="str">
        <f t="shared" ca="1" si="363"/>
        <v/>
      </c>
      <c r="DL167" s="74" t="str">
        <f t="shared" ca="1" si="364"/>
        <v/>
      </c>
      <c r="DM167" s="74" t="str">
        <f t="shared" ca="1" si="365"/>
        <v/>
      </c>
      <c r="DN167" s="74" t="str">
        <f t="shared" ca="1" si="366"/>
        <v/>
      </c>
      <c r="DO167" s="74" t="str">
        <f t="shared" ca="1" si="367"/>
        <v/>
      </c>
      <c r="DQ167" s="74" t="str">
        <f t="shared" ca="1" si="368"/>
        <v/>
      </c>
      <c r="DS167" s="74" t="str">
        <f t="shared" ca="1" si="369"/>
        <v/>
      </c>
      <c r="DT167" s="74" t="str">
        <f t="shared" ca="1" si="370"/>
        <v/>
      </c>
      <c r="DV167" s="525" t="str">
        <f t="shared" ca="1" si="371"/>
        <v/>
      </c>
      <c r="DW167" s="74" t="str">
        <f t="shared" ca="1" si="372"/>
        <v/>
      </c>
      <c r="DX167" s="485" t="str">
        <f t="shared" ca="1" si="373"/>
        <v/>
      </c>
      <c r="DY167" s="74" t="str">
        <f t="shared" ca="1" si="374"/>
        <v/>
      </c>
      <c r="DZ167" s="74" t="str">
        <f t="shared" ca="1" si="375"/>
        <v/>
      </c>
      <c r="EA167" s="74" t="str">
        <f t="shared" ca="1" si="376"/>
        <v/>
      </c>
      <c r="EC167" s="74" t="str">
        <f t="shared" ca="1" si="377"/>
        <v/>
      </c>
      <c r="ED167" s="74" t="str">
        <f t="shared" ca="1" si="378"/>
        <v/>
      </c>
      <c r="EE167" s="74" t="str">
        <f t="shared" ca="1" si="379"/>
        <v/>
      </c>
      <c r="EG167" s="479" t="str">
        <f ca="1">IF(V167=1,"",IF(LOG入力!BH167&gt;0,0,IF(CG167="★",0,IF(R167=1,0,IF(N167=0,0,1)))))</f>
        <v/>
      </c>
      <c r="EH167" s="483" t="str">
        <f t="shared" ca="1" si="380"/>
        <v/>
      </c>
      <c r="EI167" s="483" t="str">
        <f t="shared" ca="1" si="381"/>
        <v/>
      </c>
      <c r="EJ167" s="483" t="str">
        <f t="shared" ca="1" si="382"/>
        <v/>
      </c>
      <c r="EL167" s="71">
        <f t="shared" ca="1" si="383"/>
        <v>0</v>
      </c>
      <c r="EM167" s="6">
        <f t="shared" ca="1" si="384"/>
        <v>0</v>
      </c>
      <c r="EN167" s="6" t="str">
        <f t="shared" ca="1" si="385"/>
        <v/>
      </c>
      <c r="EO167" s="6">
        <f ca="1">IF(LOG入力!BH167&gt;0,0,IF(EM167=0,0,(IF(COUNTIF($EN$19:EN167,EN167)=1,IF($FS$3="N",1,IF(EH167=1,1,0))))))</f>
        <v>0</v>
      </c>
      <c r="EP167" s="6" t="str">
        <f ca="1">IF(LOG入力!BH167&gt;0,"",IF(EO167=1,$X167,""))</f>
        <v/>
      </c>
      <c r="EQ167" s="6" t="str">
        <f ca="1">IF(LOG入力!BH167&gt;0,"",IF(EO167=1,$Y167,""))</f>
        <v/>
      </c>
      <c r="ER167" s="520" t="str">
        <f ca="1">IF(LOG入力!BH167&gt;0,"",IF(COUNTIF($EP$19:$EP167,EP167)=1,EP167,""))</f>
        <v/>
      </c>
      <c r="ES167" s="520">
        <f ca="1">IF(LOG入力!BH167&gt;0,0,IF((EL167=1),IF(($ER167=""),0,1),0))</f>
        <v>0</v>
      </c>
      <c r="ET167" s="520" t="str">
        <f ca="1">IF(LOG入力!BH167&gt;0,"",IF(COUNTIF($EQ$19:EQ167,EQ167)=1,EQ167,""))</f>
        <v/>
      </c>
      <c r="EU167" s="539">
        <f ca="1">IF(LOG入力!BH167&gt;0,0,IF((EL167=1),IF(($ET167=""),0,1),0))</f>
        <v>0</v>
      </c>
      <c r="EV167" s="71">
        <f t="shared" ca="1" si="386"/>
        <v>0</v>
      </c>
      <c r="EW167" s="6">
        <f t="shared" ca="1" si="387"/>
        <v>0</v>
      </c>
      <c r="EX167" s="6" t="str">
        <f t="shared" ca="1" si="388"/>
        <v/>
      </c>
      <c r="EY167" s="6">
        <f ca="1">IF(LOG入力!BH167&gt;0,0,IF(EW167=0,0,(IF(COUNTIF($EX$19:EX167,EX167)=1,IF($FS$3="N",1,IF(EH167=1,1,0))))))</f>
        <v>0</v>
      </c>
      <c r="EZ167" s="6" t="str">
        <f ca="1">IF(LOG入力!BH167&gt;0,"",IF(EY167=1,$X167,""))</f>
        <v/>
      </c>
      <c r="FA167" s="6" t="str">
        <f ca="1">IF(LOG入力!BH167&gt;0,"",IF(EY167=1,$Y167,""))</f>
        <v/>
      </c>
      <c r="FB167" s="6" t="str">
        <f ca="1">IF(LOG入力!BH167&gt;0,"",IF(COUNTIF($EZ$19:$EZ167,EZ167)=1,EZ167,""))</f>
        <v/>
      </c>
      <c r="FC167" s="6">
        <f ca="1">IF(LOG入力!BH167&gt;0,0,IF((EV167=1),IF(($FB167=""),0,1),0))</f>
        <v>0</v>
      </c>
      <c r="FD167" s="6" t="str">
        <f ca="1">IF(LOG入力!BH167&gt;0,"",IF(COUNTIF($FA$19:FA167,FA167)=1,FA167,""))</f>
        <v/>
      </c>
      <c r="FE167" s="72">
        <f ca="1">IF(LOG入力!BH167&gt;0,0,IF((EV167=1),IF(($FD167=""),0,1),0))</f>
        <v>0</v>
      </c>
      <c r="FF167" s="71">
        <f t="shared" ca="1" si="389"/>
        <v>0</v>
      </c>
      <c r="FG167" s="6">
        <f t="shared" ca="1" si="390"/>
        <v>0</v>
      </c>
      <c r="FH167" s="6" t="str">
        <f t="shared" ca="1" si="391"/>
        <v/>
      </c>
      <c r="FI167" s="6">
        <f ca="1">IF(LOG入力!BH167&gt;0,0,IF(FG167=0,0,(IF(COUNTIF($FH$19:FH167,FH167)=1,IF($FS$3="N",1,IF(EH167=1,1,0))))))</f>
        <v>0</v>
      </c>
      <c r="FJ167" s="6" t="str">
        <f ca="1">IF(LOG入力!BH167&gt;0,"",IF(FI167=1,$X167,""))</f>
        <v/>
      </c>
      <c r="FK167" s="6" t="str">
        <f ca="1">IF(LOG入力!BH167&gt;0,"",IF(FI167=1,$Y167,""))</f>
        <v/>
      </c>
      <c r="FL167" s="6" t="str">
        <f ca="1">IF(LOG入力!BH167&gt;0,"",IF(COUNTIF($FJ$19:$FJ167,FJ167)=1,FJ167,""))</f>
        <v/>
      </c>
      <c r="FM167" s="6">
        <f ca="1">IF(LOG入力!BH167&gt;0,0,IF((FF167=1),IF(($FL167=""),0,1),0))</f>
        <v>0</v>
      </c>
      <c r="FN167" s="6" t="str">
        <f ca="1">IF(LOG入力!BH167&gt;0,"",IF(COUNTIF($FK$19:FK167,FK167)=1,FK167,""))</f>
        <v/>
      </c>
      <c r="FO167" s="72">
        <f ca="1">IF(LOG入力!BH167&gt;0,0,IF((FF167=1),IF(($FN167=""),0,1),0))</f>
        <v>0</v>
      </c>
      <c r="FP167" s="71">
        <f t="shared" ca="1" si="392"/>
        <v>0</v>
      </c>
      <c r="FQ167" s="6">
        <f t="shared" ca="1" si="393"/>
        <v>0</v>
      </c>
      <c r="FR167" s="6" t="str">
        <f t="shared" ca="1" si="394"/>
        <v/>
      </c>
      <c r="FS167" s="6">
        <f ca="1">IF(LOG入力!BH167&gt;0,0,IF(FQ167=0,0,(IF(COUNTIF($FR$19:FR167,FR167)=1,IF($FS$3="N",1,IF(EH167=1,1,0))))))</f>
        <v>0</v>
      </c>
      <c r="FT167" s="6" t="str">
        <f ca="1">IF(LOG入力!BH167&gt;0,"",IF(FS167=1,$X167,""))</f>
        <v/>
      </c>
      <c r="FU167" s="6" t="str">
        <f ca="1">IF(LOG入力!BH167&gt;0,"",IF(FS167=1,$Y167,""))</f>
        <v/>
      </c>
      <c r="FV167" s="6" t="str">
        <f ca="1">IF(LOG入力!BH167&gt;0,"",IF(COUNTIF($FT$19:$FT167,FT167)=1,FT167,""))</f>
        <v/>
      </c>
      <c r="FW167" s="6">
        <f ca="1">IF(LOG入力!BH167&gt;0,0,IF((FP167=1),IF(($FV167=""),0,1),0))</f>
        <v>0</v>
      </c>
      <c r="FX167" s="6" t="str">
        <f ca="1">IF(LOG入力!BH167&gt;0,"",IF(COUNTIF($FU$19:FU167,FU167)=1,FU167,""))</f>
        <v/>
      </c>
      <c r="FY167" s="72">
        <f ca="1">IF(LOG入力!BH167&gt;0,0,IF((FP167=1),IF(($FX167=""),0,1),0))</f>
        <v>0</v>
      </c>
      <c r="FZ167" s="71">
        <f t="shared" ca="1" si="395"/>
        <v>0</v>
      </c>
      <c r="GA167" s="6">
        <f t="shared" ca="1" si="396"/>
        <v>0</v>
      </c>
      <c r="GB167" s="6" t="str">
        <f t="shared" ca="1" si="397"/>
        <v/>
      </c>
      <c r="GC167" s="6">
        <f ca="1">IF(LOG入力!BH167&gt;0,0,IF(GA167=0,0,(IF(COUNTIF($GB$19:GB167,GB167)=1,IF($FS$3="N",1,IF(EH167=1,1,0))))))</f>
        <v>0</v>
      </c>
      <c r="GD167" s="6" t="str">
        <f ca="1">IF(LOG入力!BH167&gt;0,"",IF(GC167=1,$X167,""))</f>
        <v/>
      </c>
      <c r="GE167" s="6" t="str">
        <f ca="1">IF(LOG入力!BH167&gt;0,"",IF(GC167=1,$Y167,""))</f>
        <v/>
      </c>
      <c r="GF167" s="6" t="str">
        <f ca="1">IF(LOG入力!BH167&gt;0,"",IF(COUNTIF($GD$19:$GD167,GD167)=1,GD167,""))</f>
        <v/>
      </c>
      <c r="GG167" s="6">
        <f ca="1">IF(LOG入力!BH167&gt;0,0,IF((FZ167=1),IF(($GF167=""),0,1),0))</f>
        <v>0</v>
      </c>
      <c r="GH167" s="6" t="str">
        <f ca="1">IF(LOG入力!BH167&gt;0,"",IF(COUNTIF($GE$19:GE167,GE167)=1,GE167,""))</f>
        <v/>
      </c>
      <c r="GI167" s="72">
        <f ca="1">IF(LOG入力!BH167&gt;0,0,IF((FZ167=1),IF(($GH167=""),0,1),0))</f>
        <v>0</v>
      </c>
      <c r="GK167" s="455" t="str">
        <f ca="1">IF(V167=1,"",IF(LEN(LOG入力!AS167)=0,"",LOG入力!AS167))</f>
        <v/>
      </c>
      <c r="GL167" s="378" t="str">
        <f t="shared" ca="1" si="398"/>
        <v/>
      </c>
      <c r="GM167" s="378" t="str">
        <f t="shared" ca="1" si="399"/>
        <v/>
      </c>
      <c r="GN167" s="74" t="str">
        <f t="shared" ca="1" si="400"/>
        <v/>
      </c>
      <c r="GO167" s="74" t="str">
        <f t="shared" ca="1" si="401"/>
        <v/>
      </c>
      <c r="GQ167" s="74" t="str">
        <f t="shared" ca="1" si="402"/>
        <v/>
      </c>
      <c r="GR167" s="74" t="str">
        <f t="shared" ca="1" si="403"/>
        <v/>
      </c>
      <c r="GS167" s="74" t="str">
        <f t="shared" ca="1" si="404"/>
        <v/>
      </c>
      <c r="GT167" s="74" t="str">
        <f t="shared" ca="1" si="405"/>
        <v/>
      </c>
      <c r="GU167" s="74" t="str">
        <f t="shared" ca="1" si="406"/>
        <v/>
      </c>
      <c r="GV167" s="74" t="str">
        <f t="shared" ca="1" si="407"/>
        <v/>
      </c>
      <c r="GX167" s="74" t="str">
        <f t="shared" ca="1" si="408"/>
        <v/>
      </c>
      <c r="GY167" s="74" t="str">
        <f t="shared" ca="1" si="409"/>
        <v/>
      </c>
      <c r="GZ167" s="74" t="str">
        <f ca="1">IF(V167=1,"",IF(LOG入力!BH167&gt;0,0,IF(GY167=0,0,IF((VALUE((TYPE(VALUE(J167)))))=16,0,IF(VALUE(J167)&lt;60,1,IF(VALUE(J167)&lt;100,0,IF(VALUE(J167)&lt;600,2,0)))))))</f>
        <v/>
      </c>
      <c r="HA167" s="74" t="str">
        <f t="shared" ca="1" si="410"/>
        <v/>
      </c>
      <c r="HB167" s="74" t="str">
        <f ca="1">IF(V167=1,"",IF(LOG入力!BH167&gt;0,0,IF(HA167=0,0,IF((VALUE((TYPE(VALUE(L167)))))=16,0,IF(VALUE(L167)&lt;60,1,IF(VALUE(L167)&lt;100,0,IF(VALUE(L167)&lt;600,2,0)))))))</f>
        <v/>
      </c>
      <c r="HD167" s="74" t="str">
        <f t="shared" ca="1" si="411"/>
        <v/>
      </c>
      <c r="HF167" s="74" t="str">
        <f t="shared" ca="1" si="412"/>
        <v/>
      </c>
      <c r="HG167" s="74" t="str">
        <f t="shared" ca="1" si="413"/>
        <v/>
      </c>
      <c r="HH167" s="74" t="str">
        <f t="shared" ca="1" si="414"/>
        <v/>
      </c>
      <c r="HI167" s="74" t="str">
        <f t="shared" ca="1" si="415"/>
        <v/>
      </c>
      <c r="HJ167" s="74" t="str">
        <f t="shared" ca="1" si="416"/>
        <v/>
      </c>
      <c r="HK167" s="74" t="str">
        <f t="shared" ca="1" si="417"/>
        <v/>
      </c>
      <c r="HL167" s="74" t="str">
        <f t="shared" ca="1" si="418"/>
        <v/>
      </c>
      <c r="HM167" s="74" t="str">
        <f t="shared" ca="1" si="419"/>
        <v/>
      </c>
      <c r="HN167" s="74" t="str">
        <f t="shared" ca="1" si="420"/>
        <v/>
      </c>
      <c r="HO167" s="529" t="str">
        <f t="shared" ca="1" si="421"/>
        <v/>
      </c>
      <c r="HP167" s="74" t="str">
        <f t="shared" ca="1" si="422"/>
        <v/>
      </c>
      <c r="HQ167" s="74" t="str">
        <f t="shared" ca="1" si="423"/>
        <v/>
      </c>
      <c r="HR167" s="74" t="str">
        <f t="shared" ca="1" si="424"/>
        <v/>
      </c>
      <c r="HS167" s="74" t="str">
        <f t="shared" ca="1" si="425"/>
        <v/>
      </c>
      <c r="HT167" s="74" t="str">
        <f ca="1">IF(V167=1,"",IF(LOG入力!BH167&gt;0,0,IF(DV167=1,0,IF(N167="0",0,IF(SUM(HD167:HS167)&gt;0,1,0)))))</f>
        <v/>
      </c>
    </row>
    <row r="168" spans="1:228" x14ac:dyDescent="0.15">
      <c r="A168" s="5">
        <v>150</v>
      </c>
      <c r="B168" s="487" t="str">
        <f t="shared" ca="1" si="284"/>
        <v/>
      </c>
      <c r="C168" s="548" t="str">
        <f ca="1">LOG入力!AP168</f>
        <v/>
      </c>
      <c r="D168" s="548" t="str">
        <f ca="1">LOG入力!AQ168</f>
        <v/>
      </c>
      <c r="E168" s="548" t="str">
        <f ca="1">LOG入力!AR168</f>
        <v/>
      </c>
      <c r="F168" s="589" t="str">
        <f t="shared" ca="1" si="285"/>
        <v/>
      </c>
      <c r="G168" s="586" t="str">
        <f ca="1">LOG入力!AT168</f>
        <v/>
      </c>
      <c r="H168" s="553" t="str">
        <f ca="1">LOG入力!AU168</f>
        <v/>
      </c>
      <c r="I168" s="587" t="str">
        <f ca="1">LOG入力!AV168</f>
        <v/>
      </c>
      <c r="J168" s="590" t="str">
        <f ca="1">LOG入力!AW168</f>
        <v/>
      </c>
      <c r="K168" s="591" t="str">
        <f ca="1">LOG入力!BJ168</f>
        <v/>
      </c>
      <c r="L168" s="590" t="str">
        <f ca="1">LOG入力!AY168</f>
        <v/>
      </c>
      <c r="M168" s="556" t="str">
        <f ca="1">LOG入力!BK168</f>
        <v/>
      </c>
      <c r="N168" s="588" t="str">
        <f ca="1">IF(V168=1,"",IF(LOG入力!AJ168=1,"1",LOG入力!BA168))</f>
        <v/>
      </c>
      <c r="O168" s="557" t="str">
        <f ca="1">IF(V168=1,"",IF(LEN(LOG入力!O168)=0,"",LOG入力!O168))</f>
        <v/>
      </c>
      <c r="P168" s="336" t="str">
        <f ca="1">IF(V168=1,"",IF($AA$4=1,"",IF(LOG入力!BG168=1,"",CONCATENATE($ER168,$FB168,$FL168,$FV168,$GF168))))</f>
        <v/>
      </c>
      <c r="Q168" s="337" t="str">
        <f ca="1">IF(V168=1,"",IF($AA$4=1,"",IF(LOG入力!BG168=1,"",CONCATENATE($ET168,$FD168,$FN168,$FX168,$GH168))))</f>
        <v/>
      </c>
      <c r="R168" s="338" t="str">
        <f ca="1">IF(V168=1,"",IF($AA$4=1,"",IF(LOG入力!BH168&gt;0,0,AA168)))</f>
        <v/>
      </c>
      <c r="S168" s="293" t="str">
        <f t="shared" ca="1" si="286"/>
        <v/>
      </c>
      <c r="T168" s="29"/>
      <c r="U168" s="38"/>
      <c r="V168" s="196">
        <f ca="1">LOG入力!AN168</f>
        <v>1</v>
      </c>
      <c r="W168" s="38"/>
      <c r="X168" s="516" t="str">
        <f t="shared" ca="1" si="287"/>
        <v/>
      </c>
      <c r="Y168" s="515" t="str">
        <f t="shared" ca="1" si="288"/>
        <v/>
      </c>
      <c r="Z168" s="518" t="str">
        <f t="shared" ca="1" si="289"/>
        <v/>
      </c>
      <c r="AA168" s="574" t="str">
        <f t="shared" ca="1" si="290"/>
        <v/>
      </c>
      <c r="AC168" s="6" t="str">
        <f t="shared" ca="1" si="291"/>
        <v/>
      </c>
      <c r="AD168" s="6" t="str">
        <f t="shared" ca="1" si="292"/>
        <v/>
      </c>
      <c r="AE168" s="6" t="str">
        <f t="shared" ca="1" si="293"/>
        <v/>
      </c>
      <c r="AF168" s="6" t="str">
        <f t="shared" ca="1" si="294"/>
        <v/>
      </c>
      <c r="AG168" s="6" t="str">
        <f t="shared" ca="1" si="295"/>
        <v/>
      </c>
      <c r="AH168" s="6" t="str">
        <f t="shared" ca="1" si="296"/>
        <v/>
      </c>
      <c r="AI168" s="6" t="str">
        <f t="shared" ca="1" si="297"/>
        <v/>
      </c>
      <c r="AJ168" s="6" t="str">
        <f t="shared" ca="1" si="298"/>
        <v/>
      </c>
      <c r="AK168" s="6" t="str">
        <f t="shared" ca="1" si="299"/>
        <v/>
      </c>
      <c r="AL168" s="6" t="str">
        <f t="shared" ca="1" si="300"/>
        <v/>
      </c>
      <c r="AM168" s="6" t="str">
        <f t="shared" ca="1" si="301"/>
        <v/>
      </c>
      <c r="AN168" s="6" t="str">
        <f t="shared" ca="1" si="302"/>
        <v/>
      </c>
      <c r="AO168" s="6" t="str">
        <f t="shared" ca="1" si="303"/>
        <v/>
      </c>
      <c r="AP168" s="6" t="str">
        <f t="shared" ca="1" si="304"/>
        <v/>
      </c>
      <c r="AQ168" s="6" t="str">
        <f t="shared" ca="1" si="305"/>
        <v/>
      </c>
      <c r="AR168" s="6" t="str">
        <f t="shared" ca="1" si="306"/>
        <v/>
      </c>
      <c r="AS168" s="6" t="str">
        <f t="shared" ca="1" si="307"/>
        <v/>
      </c>
      <c r="AT168" s="6" t="str">
        <f t="shared" ca="1" si="308"/>
        <v/>
      </c>
      <c r="AU168" s="6" t="str">
        <f t="shared" ca="1" si="309"/>
        <v/>
      </c>
      <c r="AV168" s="6" t="str">
        <f t="shared" ca="1" si="310"/>
        <v/>
      </c>
      <c r="AW168" s="6" t="str">
        <f t="shared" ca="1" si="311"/>
        <v/>
      </c>
      <c r="AY168" s="6" t="str">
        <f t="shared" ca="1" si="312"/>
        <v/>
      </c>
      <c r="AZ168" s="6" t="str">
        <f t="shared" ca="1" si="313"/>
        <v/>
      </c>
      <c r="BA168" s="6" t="str">
        <f t="shared" ca="1" si="314"/>
        <v/>
      </c>
      <c r="BB168" s="6" t="str">
        <f t="shared" ca="1" si="315"/>
        <v/>
      </c>
      <c r="BC168" s="6" t="str">
        <f t="shared" ca="1" si="316"/>
        <v/>
      </c>
      <c r="BD168" s="6" t="str">
        <f t="shared" ca="1" si="317"/>
        <v/>
      </c>
      <c r="BE168" s="6" t="str">
        <f t="shared" ca="1" si="318"/>
        <v/>
      </c>
      <c r="BF168" s="6" t="str">
        <f t="shared" ca="1" si="319"/>
        <v/>
      </c>
      <c r="BG168" s="6" t="str">
        <f t="shared" ca="1" si="320"/>
        <v/>
      </c>
      <c r="BH168" s="6" t="str">
        <f t="shared" ca="1" si="321"/>
        <v/>
      </c>
      <c r="BI168" s="6" t="str">
        <f t="shared" ca="1" si="322"/>
        <v/>
      </c>
      <c r="BJ168" s="6" t="str">
        <f t="shared" ca="1" si="323"/>
        <v/>
      </c>
      <c r="BK168" s="6" t="str">
        <f t="shared" ca="1" si="324"/>
        <v/>
      </c>
      <c r="BL168" s="6" t="str">
        <f t="shared" ca="1" si="325"/>
        <v/>
      </c>
      <c r="BM168" s="6" t="str">
        <f t="shared" ca="1" si="326"/>
        <v/>
      </c>
      <c r="BN168" s="6" t="str">
        <f t="shared" ca="1" si="327"/>
        <v/>
      </c>
      <c r="BO168" s="6" t="str">
        <f t="shared" ca="1" si="328"/>
        <v/>
      </c>
      <c r="BP168" s="6" t="str">
        <f t="shared" ca="1" si="329"/>
        <v/>
      </c>
      <c r="BQ168" s="6" t="str">
        <f t="shared" ca="1" si="330"/>
        <v/>
      </c>
      <c r="BR168" s="6" t="str">
        <f t="shared" ca="1" si="331"/>
        <v/>
      </c>
      <c r="BS168" s="6" t="str">
        <f t="shared" ca="1" si="332"/>
        <v/>
      </c>
      <c r="BU168" s="6" t="str">
        <f t="shared" ca="1" si="333"/>
        <v/>
      </c>
      <c r="BW168" s="515" t="str">
        <f t="shared" ca="1" si="334"/>
        <v/>
      </c>
      <c r="BX168" s="515">
        <f t="shared" ca="1" si="335"/>
        <v>0</v>
      </c>
      <c r="BY168" s="515" t="str">
        <f t="shared" ca="1" si="336"/>
        <v/>
      </c>
      <c r="CA168" s="6">
        <f t="shared" ca="1" si="337"/>
        <v>1</v>
      </c>
      <c r="CC168" s="523" t="str">
        <f t="shared" ca="1" si="338"/>
        <v/>
      </c>
      <c r="CE168" s="6" t="str">
        <f t="shared" ca="1" si="339"/>
        <v/>
      </c>
      <c r="CG168" s="524" t="str">
        <f ca="1">IF(V168=1,"",IF($AA$4=1,"",IF(LOG入力!BH168&gt;0,"",IF(N168=0,"",IF(HT168=0,"","★")))))</f>
        <v/>
      </c>
      <c r="CI168" s="74" t="str">
        <f t="shared" ca="1" si="340"/>
        <v/>
      </c>
      <c r="CK168" s="525" t="str">
        <f ca="1">IF(V168=1,"",IF(LOG入力!BH168&gt;0,1,0))</f>
        <v/>
      </c>
      <c r="CL168" s="74" t="str">
        <f t="shared" ca="1" si="341"/>
        <v/>
      </c>
      <c r="CN168" s="74" t="str">
        <f t="shared" ca="1" si="342"/>
        <v/>
      </c>
      <c r="CO168" s="74" t="str">
        <f t="shared" ca="1" si="343"/>
        <v/>
      </c>
      <c r="CQ168" s="74" t="str">
        <f t="shared" ca="1" si="344"/>
        <v/>
      </c>
      <c r="CR168" s="74" t="str">
        <f t="shared" ca="1" si="345"/>
        <v/>
      </c>
      <c r="CS168" s="74" t="str">
        <f t="shared" ca="1" si="346"/>
        <v/>
      </c>
      <c r="CT168" s="74" t="str">
        <f t="shared" ca="1" si="347"/>
        <v/>
      </c>
      <c r="CU168" s="74" t="str">
        <f t="shared" ca="1" si="348"/>
        <v/>
      </c>
      <c r="CV168" s="74" t="str">
        <f t="shared" ca="1" si="349"/>
        <v/>
      </c>
      <c r="CW168" s="74" t="str">
        <f t="shared" ca="1" si="350"/>
        <v/>
      </c>
      <c r="CX168" s="74" t="str">
        <f t="shared" ca="1" si="351"/>
        <v/>
      </c>
      <c r="CY168" s="74" t="str">
        <f t="shared" ca="1" si="352"/>
        <v/>
      </c>
      <c r="CZ168" s="74" t="str">
        <f t="shared" ca="1" si="353"/>
        <v/>
      </c>
      <c r="DA168" s="74" t="str">
        <f t="shared" ca="1" si="354"/>
        <v/>
      </c>
      <c r="DB168" s="74" t="str">
        <f t="shared" ca="1" si="355"/>
        <v/>
      </c>
      <c r="DD168" s="74" t="str">
        <f t="shared" ca="1" si="356"/>
        <v/>
      </c>
      <c r="DE168" s="74" t="str">
        <f t="shared" ca="1" si="357"/>
        <v/>
      </c>
      <c r="DF168" s="74" t="str">
        <f t="shared" ca="1" si="358"/>
        <v/>
      </c>
      <c r="DG168" s="74" t="str">
        <f t="shared" ca="1" si="359"/>
        <v/>
      </c>
      <c r="DH168" s="74" t="str">
        <f t="shared" ca="1" si="360"/>
        <v/>
      </c>
      <c r="DI168" s="74" t="str">
        <f t="shared" ca="1" si="361"/>
        <v/>
      </c>
      <c r="DJ168" s="74" t="str">
        <f t="shared" ca="1" si="362"/>
        <v/>
      </c>
      <c r="DK168" s="74" t="str">
        <f t="shared" ca="1" si="363"/>
        <v/>
      </c>
      <c r="DL168" s="74" t="str">
        <f t="shared" ca="1" si="364"/>
        <v/>
      </c>
      <c r="DM168" s="74" t="str">
        <f t="shared" ca="1" si="365"/>
        <v/>
      </c>
      <c r="DN168" s="74" t="str">
        <f t="shared" ca="1" si="366"/>
        <v/>
      </c>
      <c r="DO168" s="74" t="str">
        <f t="shared" ca="1" si="367"/>
        <v/>
      </c>
      <c r="DQ168" s="74" t="str">
        <f t="shared" ca="1" si="368"/>
        <v/>
      </c>
      <c r="DS168" s="74" t="str">
        <f t="shared" ca="1" si="369"/>
        <v/>
      </c>
      <c r="DT168" s="74" t="str">
        <f t="shared" ca="1" si="370"/>
        <v/>
      </c>
      <c r="DV168" s="525" t="str">
        <f t="shared" ca="1" si="371"/>
        <v/>
      </c>
      <c r="DW168" s="74" t="str">
        <f t="shared" ca="1" si="372"/>
        <v/>
      </c>
      <c r="DX168" s="485" t="str">
        <f t="shared" ca="1" si="373"/>
        <v/>
      </c>
      <c r="DY168" s="74" t="str">
        <f t="shared" ca="1" si="374"/>
        <v/>
      </c>
      <c r="DZ168" s="74" t="str">
        <f t="shared" ca="1" si="375"/>
        <v/>
      </c>
      <c r="EA168" s="74" t="str">
        <f t="shared" ca="1" si="376"/>
        <v/>
      </c>
      <c r="EC168" s="74" t="str">
        <f t="shared" ca="1" si="377"/>
        <v/>
      </c>
      <c r="ED168" s="74" t="str">
        <f t="shared" ca="1" si="378"/>
        <v/>
      </c>
      <c r="EE168" s="74" t="str">
        <f t="shared" ca="1" si="379"/>
        <v/>
      </c>
      <c r="EG168" s="479" t="str">
        <f ca="1">IF(V168=1,"",IF(LOG入力!BH168&gt;0,0,IF(CG168="★",0,IF(R168=1,0,IF(N168=0,0,1)))))</f>
        <v/>
      </c>
      <c r="EH168" s="483" t="str">
        <f t="shared" ca="1" si="380"/>
        <v/>
      </c>
      <c r="EI168" s="483" t="str">
        <f t="shared" ca="1" si="381"/>
        <v/>
      </c>
      <c r="EJ168" s="483" t="str">
        <f t="shared" ca="1" si="382"/>
        <v/>
      </c>
      <c r="EL168" s="71">
        <f t="shared" ca="1" si="383"/>
        <v>0</v>
      </c>
      <c r="EM168" s="6">
        <f t="shared" ca="1" si="384"/>
        <v>0</v>
      </c>
      <c r="EN168" s="6" t="str">
        <f t="shared" ca="1" si="385"/>
        <v/>
      </c>
      <c r="EO168" s="6">
        <f ca="1">IF(LOG入力!BH168&gt;0,0,IF(EM168=0,0,(IF(COUNTIF($EN$19:EN168,EN168)=1,IF($FS$3="N",1,IF(EH168=1,1,0))))))</f>
        <v>0</v>
      </c>
      <c r="EP168" s="6" t="str">
        <f ca="1">IF(LOG入力!BH168&gt;0,"",IF(EO168=1,$X168,""))</f>
        <v/>
      </c>
      <c r="EQ168" s="6" t="str">
        <f ca="1">IF(LOG入力!BH168&gt;0,"",IF(EO168=1,$Y168,""))</f>
        <v/>
      </c>
      <c r="ER168" s="520" t="str">
        <f ca="1">IF(LOG入力!BH168&gt;0,"",IF(COUNTIF($EP$19:$EP168,EP168)=1,EP168,""))</f>
        <v/>
      </c>
      <c r="ES168" s="520">
        <f ca="1">IF(LOG入力!BH168&gt;0,0,IF((EL168=1),IF(($ER168=""),0,1),0))</f>
        <v>0</v>
      </c>
      <c r="ET168" s="520" t="str">
        <f ca="1">IF(LOG入力!BH168&gt;0,"",IF(COUNTIF($EQ$19:EQ168,EQ168)=1,EQ168,""))</f>
        <v/>
      </c>
      <c r="EU168" s="539">
        <f ca="1">IF(LOG入力!BH168&gt;0,0,IF((EL168=1),IF(($ET168=""),0,1),0))</f>
        <v>0</v>
      </c>
      <c r="EV168" s="71">
        <f t="shared" ca="1" si="386"/>
        <v>0</v>
      </c>
      <c r="EW168" s="6">
        <f t="shared" ca="1" si="387"/>
        <v>0</v>
      </c>
      <c r="EX168" s="6" t="str">
        <f t="shared" ca="1" si="388"/>
        <v/>
      </c>
      <c r="EY168" s="6">
        <f ca="1">IF(LOG入力!BH168&gt;0,0,IF(EW168=0,0,(IF(COUNTIF($EX$19:EX168,EX168)=1,IF($FS$3="N",1,IF(EH168=1,1,0))))))</f>
        <v>0</v>
      </c>
      <c r="EZ168" s="6" t="str">
        <f ca="1">IF(LOG入力!BH168&gt;0,"",IF(EY168=1,$X168,""))</f>
        <v/>
      </c>
      <c r="FA168" s="6" t="str">
        <f ca="1">IF(LOG入力!BH168&gt;0,"",IF(EY168=1,$Y168,""))</f>
        <v/>
      </c>
      <c r="FB168" s="6" t="str">
        <f ca="1">IF(LOG入力!BH168&gt;0,"",IF(COUNTIF($EZ$19:$EZ168,EZ168)=1,EZ168,""))</f>
        <v/>
      </c>
      <c r="FC168" s="6">
        <f ca="1">IF(LOG入力!BH168&gt;0,0,IF((EV168=1),IF(($FB168=""),0,1),0))</f>
        <v>0</v>
      </c>
      <c r="FD168" s="6" t="str">
        <f ca="1">IF(LOG入力!BH168&gt;0,"",IF(COUNTIF($FA$19:FA168,FA168)=1,FA168,""))</f>
        <v/>
      </c>
      <c r="FE168" s="72">
        <f ca="1">IF(LOG入力!BH168&gt;0,0,IF((EV168=1),IF(($FD168=""),0,1),0))</f>
        <v>0</v>
      </c>
      <c r="FF168" s="71">
        <f t="shared" ca="1" si="389"/>
        <v>0</v>
      </c>
      <c r="FG168" s="6">
        <f t="shared" ca="1" si="390"/>
        <v>0</v>
      </c>
      <c r="FH168" s="6" t="str">
        <f t="shared" ca="1" si="391"/>
        <v/>
      </c>
      <c r="FI168" s="6">
        <f ca="1">IF(LOG入力!BH168&gt;0,0,IF(FG168=0,0,(IF(COUNTIF($FH$19:FH168,FH168)=1,IF($FS$3="N",1,IF(EH168=1,1,0))))))</f>
        <v>0</v>
      </c>
      <c r="FJ168" s="6" t="str">
        <f ca="1">IF(LOG入力!BH168&gt;0,"",IF(FI168=1,$X168,""))</f>
        <v/>
      </c>
      <c r="FK168" s="6" t="str">
        <f ca="1">IF(LOG入力!BH168&gt;0,"",IF(FI168=1,$Y168,""))</f>
        <v/>
      </c>
      <c r="FL168" s="6" t="str">
        <f ca="1">IF(LOG入力!BH168&gt;0,"",IF(COUNTIF($FJ$19:$FJ168,FJ168)=1,FJ168,""))</f>
        <v/>
      </c>
      <c r="FM168" s="6">
        <f ca="1">IF(LOG入力!BH168&gt;0,0,IF((FF168=1),IF(($FL168=""),0,1),0))</f>
        <v>0</v>
      </c>
      <c r="FN168" s="6" t="str">
        <f ca="1">IF(LOG入力!BH168&gt;0,"",IF(COUNTIF($FK$19:FK168,FK168)=1,FK168,""))</f>
        <v/>
      </c>
      <c r="FO168" s="72">
        <f ca="1">IF(LOG入力!BH168&gt;0,0,IF((FF168=1),IF(($FN168=""),0,1),0))</f>
        <v>0</v>
      </c>
      <c r="FP168" s="71">
        <f t="shared" ca="1" si="392"/>
        <v>0</v>
      </c>
      <c r="FQ168" s="6">
        <f t="shared" ca="1" si="393"/>
        <v>0</v>
      </c>
      <c r="FR168" s="6" t="str">
        <f t="shared" ca="1" si="394"/>
        <v/>
      </c>
      <c r="FS168" s="6">
        <f ca="1">IF(LOG入力!BH168&gt;0,0,IF(FQ168=0,0,(IF(COUNTIF($FR$19:FR168,FR168)=1,IF($FS$3="N",1,IF(EH168=1,1,0))))))</f>
        <v>0</v>
      </c>
      <c r="FT168" s="6" t="str">
        <f ca="1">IF(LOG入力!BH168&gt;0,"",IF(FS168=1,$X168,""))</f>
        <v/>
      </c>
      <c r="FU168" s="6" t="str">
        <f ca="1">IF(LOG入力!BH168&gt;0,"",IF(FS168=1,$Y168,""))</f>
        <v/>
      </c>
      <c r="FV168" s="6" t="str">
        <f ca="1">IF(LOG入力!BH168&gt;0,"",IF(COUNTIF($FT$19:$FT168,FT168)=1,FT168,""))</f>
        <v/>
      </c>
      <c r="FW168" s="6">
        <f ca="1">IF(LOG入力!BH168&gt;0,0,IF((FP168=1),IF(($FV168=""),0,1),0))</f>
        <v>0</v>
      </c>
      <c r="FX168" s="6" t="str">
        <f ca="1">IF(LOG入力!BH168&gt;0,"",IF(COUNTIF($FU$19:FU168,FU168)=1,FU168,""))</f>
        <v/>
      </c>
      <c r="FY168" s="72">
        <f ca="1">IF(LOG入力!BH168&gt;0,0,IF((FP168=1),IF(($FX168=""),0,1),0))</f>
        <v>0</v>
      </c>
      <c r="FZ168" s="71">
        <f t="shared" ca="1" si="395"/>
        <v>0</v>
      </c>
      <c r="GA168" s="6">
        <f t="shared" ca="1" si="396"/>
        <v>0</v>
      </c>
      <c r="GB168" s="6" t="str">
        <f t="shared" ca="1" si="397"/>
        <v/>
      </c>
      <c r="GC168" s="6">
        <f ca="1">IF(LOG入力!BH168&gt;0,0,IF(GA168=0,0,(IF(COUNTIF($GB$19:GB168,GB168)=1,IF($FS$3="N",1,IF(EH168=1,1,0))))))</f>
        <v>0</v>
      </c>
      <c r="GD168" s="6" t="str">
        <f ca="1">IF(LOG入力!BH168&gt;0,"",IF(GC168=1,$X168,""))</f>
        <v/>
      </c>
      <c r="GE168" s="6" t="str">
        <f ca="1">IF(LOG入力!BH168&gt;0,"",IF(GC168=1,$Y168,""))</f>
        <v/>
      </c>
      <c r="GF168" s="6" t="str">
        <f ca="1">IF(LOG入力!BH168&gt;0,"",IF(COUNTIF($GD$19:$GD168,GD168)=1,GD168,""))</f>
        <v/>
      </c>
      <c r="GG168" s="6">
        <f ca="1">IF(LOG入力!BH168&gt;0,0,IF((FZ168=1),IF(($GF168=""),0,1),0))</f>
        <v>0</v>
      </c>
      <c r="GH168" s="6" t="str">
        <f ca="1">IF(LOG入力!BH168&gt;0,"",IF(COUNTIF($GE$19:GE168,GE168)=1,GE168,""))</f>
        <v/>
      </c>
      <c r="GI168" s="72">
        <f ca="1">IF(LOG入力!BH168&gt;0,0,IF((FZ168=1),IF(($GH168=""),0,1),0))</f>
        <v>0</v>
      </c>
      <c r="GK168" s="455" t="str">
        <f ca="1">IF(V168=1,"",IF(LEN(LOG入力!AS168)=0,"",LOG入力!AS168))</f>
        <v/>
      </c>
      <c r="GL168" s="378" t="str">
        <f t="shared" ca="1" si="398"/>
        <v/>
      </c>
      <c r="GM168" s="378" t="str">
        <f t="shared" ca="1" si="399"/>
        <v/>
      </c>
      <c r="GN168" s="74" t="str">
        <f t="shared" ca="1" si="400"/>
        <v/>
      </c>
      <c r="GO168" s="74" t="str">
        <f t="shared" ca="1" si="401"/>
        <v/>
      </c>
      <c r="GQ168" s="74" t="str">
        <f t="shared" ca="1" si="402"/>
        <v/>
      </c>
      <c r="GR168" s="74" t="str">
        <f t="shared" ca="1" si="403"/>
        <v/>
      </c>
      <c r="GS168" s="74" t="str">
        <f t="shared" ca="1" si="404"/>
        <v/>
      </c>
      <c r="GT168" s="74" t="str">
        <f t="shared" ca="1" si="405"/>
        <v/>
      </c>
      <c r="GU168" s="74" t="str">
        <f t="shared" ca="1" si="406"/>
        <v/>
      </c>
      <c r="GV168" s="74" t="str">
        <f t="shared" ca="1" si="407"/>
        <v/>
      </c>
      <c r="GX168" s="74" t="str">
        <f t="shared" ca="1" si="408"/>
        <v/>
      </c>
      <c r="GY168" s="74" t="str">
        <f t="shared" ca="1" si="409"/>
        <v/>
      </c>
      <c r="GZ168" s="74" t="str">
        <f ca="1">IF(V168=1,"",IF(LOG入力!BH168&gt;0,0,IF(GY168=0,0,IF((VALUE((TYPE(VALUE(J168)))))=16,0,IF(VALUE(J168)&lt;60,1,IF(VALUE(J168)&lt;100,0,IF(VALUE(J168)&lt;600,2,0)))))))</f>
        <v/>
      </c>
      <c r="HA168" s="74" t="str">
        <f t="shared" ca="1" si="410"/>
        <v/>
      </c>
      <c r="HB168" s="74" t="str">
        <f ca="1">IF(V168=1,"",IF(LOG入力!BH168&gt;0,0,IF(HA168=0,0,IF((VALUE((TYPE(VALUE(L168)))))=16,0,IF(VALUE(L168)&lt;60,1,IF(VALUE(L168)&lt;100,0,IF(VALUE(L168)&lt;600,2,0)))))))</f>
        <v/>
      </c>
      <c r="HD168" s="74" t="str">
        <f t="shared" ca="1" si="411"/>
        <v/>
      </c>
      <c r="HF168" s="74" t="str">
        <f t="shared" ca="1" si="412"/>
        <v/>
      </c>
      <c r="HG168" s="74" t="str">
        <f t="shared" ca="1" si="413"/>
        <v/>
      </c>
      <c r="HH168" s="74" t="str">
        <f t="shared" ca="1" si="414"/>
        <v/>
      </c>
      <c r="HI168" s="74" t="str">
        <f t="shared" ca="1" si="415"/>
        <v/>
      </c>
      <c r="HJ168" s="74" t="str">
        <f t="shared" ca="1" si="416"/>
        <v/>
      </c>
      <c r="HK168" s="74" t="str">
        <f t="shared" ca="1" si="417"/>
        <v/>
      </c>
      <c r="HL168" s="74" t="str">
        <f t="shared" ca="1" si="418"/>
        <v/>
      </c>
      <c r="HM168" s="74" t="str">
        <f t="shared" ca="1" si="419"/>
        <v/>
      </c>
      <c r="HN168" s="74" t="str">
        <f t="shared" ca="1" si="420"/>
        <v/>
      </c>
      <c r="HO168" s="529" t="str">
        <f t="shared" ca="1" si="421"/>
        <v/>
      </c>
      <c r="HP168" s="74" t="str">
        <f t="shared" ca="1" si="422"/>
        <v/>
      </c>
      <c r="HQ168" s="74" t="str">
        <f t="shared" ca="1" si="423"/>
        <v/>
      </c>
      <c r="HR168" s="74" t="str">
        <f t="shared" ca="1" si="424"/>
        <v/>
      </c>
      <c r="HS168" s="74" t="str">
        <f t="shared" ca="1" si="425"/>
        <v/>
      </c>
      <c r="HT168" s="74" t="str">
        <f ca="1">IF(V168=1,"",IF(LOG入力!BH168&gt;0,0,IF(DV168=1,0,IF(N168="0",0,IF(SUM(HD168:HS168)&gt;0,1,0)))))</f>
        <v/>
      </c>
    </row>
    <row r="169" spans="1:228" ht="13.5" customHeight="1" x14ac:dyDescent="0.15">
      <c r="A169" s="5"/>
      <c r="B169" s="560" t="str">
        <f t="shared" ca="1" si="284"/>
        <v/>
      </c>
      <c r="C169" s="561" t="str">
        <f ca="1">LOG入力!AP169</f>
        <v/>
      </c>
      <c r="D169" s="562" t="str">
        <f ca="1">LOG入力!AQ169</f>
        <v/>
      </c>
      <c r="E169" s="562" t="str">
        <f ca="1">LOG入力!AR169</f>
        <v/>
      </c>
      <c r="F169" s="563" t="str">
        <f t="shared" ca="1" si="285"/>
        <v/>
      </c>
      <c r="G169" s="582" t="str">
        <f ca="1">LOG入力!AT169</f>
        <v/>
      </c>
      <c r="H169" s="507" t="str">
        <f ca="1">LOG入力!AU169</f>
        <v/>
      </c>
      <c r="I169" s="507" t="str">
        <f ca="1">LOG入力!AV169</f>
        <v/>
      </c>
      <c r="J169" s="583" t="str">
        <f ca="1">LOG入力!AW169</f>
        <v/>
      </c>
      <c r="K169" s="584" t="str">
        <f ca="1">LOG入力!BJ169</f>
        <v/>
      </c>
      <c r="L169" s="583" t="str">
        <f ca="1">LOG入力!AY169</f>
        <v/>
      </c>
      <c r="M169" s="566" t="str">
        <f ca="1">LOG入力!BK169</f>
        <v/>
      </c>
      <c r="N169" s="567" t="str">
        <f ca="1">IF(V169=1,"",IF(LOG入力!AJ169=1,"1",LOG入力!BA169))</f>
        <v/>
      </c>
      <c r="O169" s="568" t="str">
        <f ca="1">IF(V169=1,"",IF(LEN(LOG入力!O169)=0,"",LOG入力!O169))</f>
        <v/>
      </c>
      <c r="P169" s="569" t="str">
        <f ca="1">IF(V169=1,"",IF($AA$4=1,"",IF(LOG入力!BG169=1,"",CONCATENATE($ER169,$FB169,$FL169,$FV169,$GF169))))</f>
        <v/>
      </c>
      <c r="Q169" s="569" t="str">
        <f ca="1">IF(V169=1,"",IF($AA$4=1,"",IF(LOG入力!BG169=1,"",CONCATENATE($ET169,$FD169,$FN169,$FX169,$GH169))))</f>
        <v/>
      </c>
      <c r="R169" s="292" t="str">
        <f ca="1">IF(V169=1,"",IF($AA$4=1,"",IF(LOG入力!BH169&gt;0,0,AA169)))</f>
        <v/>
      </c>
      <c r="S169" s="293" t="str">
        <f t="shared" ca="1" si="286"/>
        <v/>
      </c>
      <c r="T169" s="681" t="str">
        <f ca="1">$GM$14</f>
        <v>★サマリｌにエラｌがあります確認してください</v>
      </c>
      <c r="U169" s="38"/>
      <c r="V169" s="196">
        <f ca="1">LOG入力!AN169</f>
        <v>1</v>
      </c>
      <c r="W169" s="38"/>
      <c r="X169" s="516" t="str">
        <f t="shared" ca="1" si="287"/>
        <v/>
      </c>
      <c r="Y169" s="515" t="str">
        <f t="shared" ca="1" si="288"/>
        <v/>
      </c>
      <c r="Z169" s="518" t="str">
        <f t="shared" ca="1" si="289"/>
        <v/>
      </c>
      <c r="AA169" s="574" t="str">
        <f t="shared" ca="1" si="290"/>
        <v/>
      </c>
      <c r="AC169" s="6" t="str">
        <f t="shared" ca="1" si="291"/>
        <v/>
      </c>
      <c r="AD169" s="6" t="str">
        <f t="shared" ca="1" si="292"/>
        <v/>
      </c>
      <c r="AE169" s="6" t="str">
        <f t="shared" ca="1" si="293"/>
        <v/>
      </c>
      <c r="AF169" s="6" t="str">
        <f t="shared" ca="1" si="294"/>
        <v/>
      </c>
      <c r="AG169" s="6" t="str">
        <f t="shared" ca="1" si="295"/>
        <v/>
      </c>
      <c r="AH169" s="6" t="str">
        <f t="shared" ca="1" si="296"/>
        <v/>
      </c>
      <c r="AI169" s="6" t="str">
        <f t="shared" ca="1" si="297"/>
        <v/>
      </c>
      <c r="AJ169" s="6" t="str">
        <f t="shared" ca="1" si="298"/>
        <v/>
      </c>
      <c r="AK169" s="6" t="str">
        <f t="shared" ca="1" si="299"/>
        <v/>
      </c>
      <c r="AL169" s="6" t="str">
        <f t="shared" ca="1" si="300"/>
        <v/>
      </c>
      <c r="AM169" s="6" t="str">
        <f t="shared" ca="1" si="301"/>
        <v/>
      </c>
      <c r="AN169" s="6" t="str">
        <f t="shared" ca="1" si="302"/>
        <v/>
      </c>
      <c r="AO169" s="6" t="str">
        <f t="shared" ca="1" si="303"/>
        <v/>
      </c>
      <c r="AP169" s="6" t="str">
        <f t="shared" ca="1" si="304"/>
        <v/>
      </c>
      <c r="AQ169" s="6" t="str">
        <f t="shared" ca="1" si="305"/>
        <v/>
      </c>
      <c r="AR169" s="6" t="str">
        <f t="shared" ca="1" si="306"/>
        <v/>
      </c>
      <c r="AS169" s="6" t="str">
        <f t="shared" ca="1" si="307"/>
        <v/>
      </c>
      <c r="AT169" s="6" t="str">
        <f t="shared" ca="1" si="308"/>
        <v/>
      </c>
      <c r="AU169" s="6" t="str">
        <f t="shared" ca="1" si="309"/>
        <v/>
      </c>
      <c r="AV169" s="6" t="str">
        <f t="shared" ca="1" si="310"/>
        <v/>
      </c>
      <c r="AW169" s="6" t="str">
        <f t="shared" ca="1" si="311"/>
        <v/>
      </c>
      <c r="AY169" s="6" t="str">
        <f t="shared" ca="1" si="312"/>
        <v/>
      </c>
      <c r="AZ169" s="6" t="str">
        <f t="shared" ca="1" si="313"/>
        <v/>
      </c>
      <c r="BA169" s="6" t="str">
        <f t="shared" ca="1" si="314"/>
        <v/>
      </c>
      <c r="BB169" s="6" t="str">
        <f t="shared" ca="1" si="315"/>
        <v/>
      </c>
      <c r="BC169" s="6" t="str">
        <f t="shared" ca="1" si="316"/>
        <v/>
      </c>
      <c r="BD169" s="6" t="str">
        <f t="shared" ca="1" si="317"/>
        <v/>
      </c>
      <c r="BE169" s="6" t="str">
        <f t="shared" ca="1" si="318"/>
        <v/>
      </c>
      <c r="BF169" s="6" t="str">
        <f t="shared" ca="1" si="319"/>
        <v/>
      </c>
      <c r="BG169" s="6" t="str">
        <f t="shared" ca="1" si="320"/>
        <v/>
      </c>
      <c r="BH169" s="6" t="str">
        <f t="shared" ca="1" si="321"/>
        <v/>
      </c>
      <c r="BI169" s="6" t="str">
        <f t="shared" ca="1" si="322"/>
        <v/>
      </c>
      <c r="BJ169" s="6" t="str">
        <f t="shared" ca="1" si="323"/>
        <v/>
      </c>
      <c r="BK169" s="6" t="str">
        <f t="shared" ca="1" si="324"/>
        <v/>
      </c>
      <c r="BL169" s="6" t="str">
        <f t="shared" ca="1" si="325"/>
        <v/>
      </c>
      <c r="BM169" s="6" t="str">
        <f t="shared" ca="1" si="326"/>
        <v/>
      </c>
      <c r="BN169" s="6" t="str">
        <f t="shared" ca="1" si="327"/>
        <v/>
      </c>
      <c r="BO169" s="6" t="str">
        <f t="shared" ca="1" si="328"/>
        <v/>
      </c>
      <c r="BP169" s="6" t="str">
        <f t="shared" ca="1" si="329"/>
        <v/>
      </c>
      <c r="BQ169" s="6" t="str">
        <f t="shared" ca="1" si="330"/>
        <v/>
      </c>
      <c r="BR169" s="6" t="str">
        <f t="shared" ca="1" si="331"/>
        <v/>
      </c>
      <c r="BS169" s="6" t="str">
        <f t="shared" ca="1" si="332"/>
        <v/>
      </c>
      <c r="BU169" s="6" t="str">
        <f t="shared" ca="1" si="333"/>
        <v/>
      </c>
      <c r="BW169" s="515" t="str">
        <f t="shared" ca="1" si="334"/>
        <v/>
      </c>
      <c r="BX169" s="515">
        <f t="shared" ca="1" si="335"/>
        <v>0</v>
      </c>
      <c r="BY169" s="515" t="str">
        <f t="shared" ca="1" si="336"/>
        <v/>
      </c>
      <c r="CA169" s="6">
        <f t="shared" ca="1" si="337"/>
        <v>1</v>
      </c>
      <c r="CC169" s="523" t="str">
        <f t="shared" ca="1" si="338"/>
        <v/>
      </c>
      <c r="CE169" s="6" t="str">
        <f t="shared" ca="1" si="339"/>
        <v/>
      </c>
      <c r="CG169" s="524" t="str">
        <f ca="1">IF(V169=1,"",IF($AA$4=1,"",IF(LOG入力!BH169&gt;0,"",IF(N169=0,"",IF(HT169=0,"","★")))))</f>
        <v/>
      </c>
      <c r="CI169" s="74" t="str">
        <f t="shared" ca="1" si="340"/>
        <v/>
      </c>
      <c r="CK169" s="525" t="str">
        <f ca="1">IF(V169=1,"",IF(LOG入力!BH169&gt;0,1,0))</f>
        <v/>
      </c>
      <c r="CL169" s="74" t="str">
        <f t="shared" ca="1" si="341"/>
        <v/>
      </c>
      <c r="CN169" s="74" t="str">
        <f t="shared" ca="1" si="342"/>
        <v/>
      </c>
      <c r="CO169" s="74" t="str">
        <f t="shared" ca="1" si="343"/>
        <v/>
      </c>
      <c r="CQ169" s="74" t="str">
        <f t="shared" ca="1" si="344"/>
        <v/>
      </c>
      <c r="CR169" s="74" t="str">
        <f t="shared" ca="1" si="345"/>
        <v/>
      </c>
      <c r="CS169" s="74" t="str">
        <f t="shared" ca="1" si="346"/>
        <v/>
      </c>
      <c r="CT169" s="74" t="str">
        <f t="shared" ca="1" si="347"/>
        <v/>
      </c>
      <c r="CU169" s="74" t="str">
        <f t="shared" ca="1" si="348"/>
        <v/>
      </c>
      <c r="CV169" s="74" t="str">
        <f t="shared" ca="1" si="349"/>
        <v/>
      </c>
      <c r="CW169" s="74" t="str">
        <f t="shared" ca="1" si="350"/>
        <v/>
      </c>
      <c r="CX169" s="74" t="str">
        <f t="shared" ca="1" si="351"/>
        <v/>
      </c>
      <c r="CY169" s="74" t="str">
        <f t="shared" ca="1" si="352"/>
        <v/>
      </c>
      <c r="CZ169" s="74" t="str">
        <f t="shared" ca="1" si="353"/>
        <v/>
      </c>
      <c r="DA169" s="74" t="str">
        <f t="shared" ca="1" si="354"/>
        <v/>
      </c>
      <c r="DB169" s="74" t="str">
        <f t="shared" ca="1" si="355"/>
        <v/>
      </c>
      <c r="DD169" s="74" t="str">
        <f t="shared" ca="1" si="356"/>
        <v/>
      </c>
      <c r="DE169" s="74" t="str">
        <f t="shared" ca="1" si="357"/>
        <v/>
      </c>
      <c r="DF169" s="74" t="str">
        <f t="shared" ca="1" si="358"/>
        <v/>
      </c>
      <c r="DG169" s="74" t="str">
        <f t="shared" ca="1" si="359"/>
        <v/>
      </c>
      <c r="DH169" s="74" t="str">
        <f t="shared" ca="1" si="360"/>
        <v/>
      </c>
      <c r="DI169" s="74" t="str">
        <f t="shared" ca="1" si="361"/>
        <v/>
      </c>
      <c r="DJ169" s="74" t="str">
        <f t="shared" ca="1" si="362"/>
        <v/>
      </c>
      <c r="DK169" s="74" t="str">
        <f t="shared" ca="1" si="363"/>
        <v/>
      </c>
      <c r="DL169" s="74" t="str">
        <f t="shared" ca="1" si="364"/>
        <v/>
      </c>
      <c r="DM169" s="74" t="str">
        <f t="shared" ca="1" si="365"/>
        <v/>
      </c>
      <c r="DN169" s="74" t="str">
        <f t="shared" ca="1" si="366"/>
        <v/>
      </c>
      <c r="DO169" s="74" t="str">
        <f t="shared" ca="1" si="367"/>
        <v/>
      </c>
      <c r="DQ169" s="74" t="str">
        <f t="shared" ca="1" si="368"/>
        <v/>
      </c>
      <c r="DS169" s="74" t="str">
        <f t="shared" ca="1" si="369"/>
        <v/>
      </c>
      <c r="DT169" s="74" t="str">
        <f t="shared" ca="1" si="370"/>
        <v/>
      </c>
      <c r="DV169" s="525" t="str">
        <f t="shared" ca="1" si="371"/>
        <v/>
      </c>
      <c r="DW169" s="74" t="str">
        <f t="shared" ca="1" si="372"/>
        <v/>
      </c>
      <c r="DX169" s="485" t="str">
        <f t="shared" ca="1" si="373"/>
        <v/>
      </c>
      <c r="DY169" s="74" t="str">
        <f t="shared" ca="1" si="374"/>
        <v/>
      </c>
      <c r="DZ169" s="74" t="str">
        <f t="shared" ca="1" si="375"/>
        <v/>
      </c>
      <c r="EA169" s="74" t="str">
        <f t="shared" ca="1" si="376"/>
        <v/>
      </c>
      <c r="EC169" s="74" t="str">
        <f t="shared" ca="1" si="377"/>
        <v/>
      </c>
      <c r="ED169" s="74" t="str">
        <f t="shared" ca="1" si="378"/>
        <v/>
      </c>
      <c r="EE169" s="74" t="str">
        <f t="shared" ca="1" si="379"/>
        <v/>
      </c>
      <c r="EG169" s="479" t="str">
        <f ca="1">IF(V169=1,"",IF(LOG入力!BH169&gt;0,0,IF(CG169="★",0,IF(R169=1,0,IF(N169=0,0,1)))))</f>
        <v/>
      </c>
      <c r="EH169" s="483" t="str">
        <f t="shared" ca="1" si="380"/>
        <v/>
      </c>
      <c r="EI169" s="483" t="str">
        <f t="shared" ca="1" si="381"/>
        <v/>
      </c>
      <c r="EJ169" s="483" t="str">
        <f t="shared" ca="1" si="382"/>
        <v/>
      </c>
      <c r="EL169" s="71">
        <f t="shared" ca="1" si="383"/>
        <v>0</v>
      </c>
      <c r="EM169" s="6">
        <f t="shared" ca="1" si="384"/>
        <v>0</v>
      </c>
      <c r="EN169" s="6" t="str">
        <f t="shared" ca="1" si="385"/>
        <v/>
      </c>
      <c r="EO169" s="6">
        <f ca="1">IF(LOG入力!BH169&gt;0,0,IF(EM169=0,0,(IF(COUNTIF($EN$19:EN169,EN169)=1,IF($FS$3="N",1,IF(EH169=1,1,0))))))</f>
        <v>0</v>
      </c>
      <c r="EP169" s="6" t="str">
        <f ca="1">IF(LOG入力!BH169&gt;0,"",IF(EO169=1,$X169,""))</f>
        <v/>
      </c>
      <c r="EQ169" s="6" t="str">
        <f ca="1">IF(LOG入力!BH169&gt;0,"",IF(EO169=1,$Y169,""))</f>
        <v/>
      </c>
      <c r="ER169" s="520" t="str">
        <f ca="1">IF(LOG入力!BH169&gt;0,"",IF(COUNTIF($EP$19:$EP169,EP169)=1,EP169,""))</f>
        <v/>
      </c>
      <c r="ES169" s="520">
        <f ca="1">IF(LOG入力!BH169&gt;0,0,IF((EL169=1),IF(($ER169=""),0,1),0))</f>
        <v>0</v>
      </c>
      <c r="ET169" s="520" t="str">
        <f ca="1">IF(LOG入力!BH169&gt;0,"",IF(COUNTIF($EQ$19:EQ169,EQ169)=1,EQ169,""))</f>
        <v/>
      </c>
      <c r="EU169" s="539">
        <f ca="1">IF(LOG入力!BH169&gt;0,0,IF((EL169=1),IF(($ET169=""),0,1),0))</f>
        <v>0</v>
      </c>
      <c r="EV169" s="71">
        <f t="shared" ca="1" si="386"/>
        <v>0</v>
      </c>
      <c r="EW169" s="6">
        <f t="shared" ca="1" si="387"/>
        <v>0</v>
      </c>
      <c r="EX169" s="6" t="str">
        <f t="shared" ca="1" si="388"/>
        <v/>
      </c>
      <c r="EY169" s="6">
        <f ca="1">IF(LOG入力!BH169&gt;0,0,IF(EW169=0,0,(IF(COUNTIF($EX$19:EX169,EX169)=1,IF($FS$3="N",1,IF(EH169=1,1,0))))))</f>
        <v>0</v>
      </c>
      <c r="EZ169" s="6" t="str">
        <f ca="1">IF(LOG入力!BH169&gt;0,"",IF(EY169=1,$X169,""))</f>
        <v/>
      </c>
      <c r="FA169" s="6" t="str">
        <f ca="1">IF(LOG入力!BH169&gt;0,"",IF(EY169=1,$Y169,""))</f>
        <v/>
      </c>
      <c r="FB169" s="6" t="str">
        <f ca="1">IF(LOG入力!BH169&gt;0,"",IF(COUNTIF($EZ$19:$EZ169,EZ169)=1,EZ169,""))</f>
        <v/>
      </c>
      <c r="FC169" s="6">
        <f ca="1">IF(LOG入力!BH169&gt;0,0,IF((EV169=1),IF(($FB169=""),0,1),0))</f>
        <v>0</v>
      </c>
      <c r="FD169" s="6" t="str">
        <f ca="1">IF(LOG入力!BH169&gt;0,"",IF(COUNTIF($FA$19:FA169,FA169)=1,FA169,""))</f>
        <v/>
      </c>
      <c r="FE169" s="72">
        <f ca="1">IF(LOG入力!BH169&gt;0,0,IF((EV169=1),IF(($FD169=""),0,1),0))</f>
        <v>0</v>
      </c>
      <c r="FF169" s="71">
        <f t="shared" ca="1" si="389"/>
        <v>0</v>
      </c>
      <c r="FG169" s="6">
        <f t="shared" ca="1" si="390"/>
        <v>0</v>
      </c>
      <c r="FH169" s="6" t="str">
        <f t="shared" ca="1" si="391"/>
        <v/>
      </c>
      <c r="FI169" s="6">
        <f ca="1">IF(LOG入力!BH169&gt;0,0,IF(FG169=0,0,(IF(COUNTIF($FH$19:FH169,FH169)=1,IF($FS$3="N",1,IF(EH169=1,1,0))))))</f>
        <v>0</v>
      </c>
      <c r="FJ169" s="6" t="str">
        <f ca="1">IF(LOG入力!BH169&gt;0,"",IF(FI169=1,$X169,""))</f>
        <v/>
      </c>
      <c r="FK169" s="6" t="str">
        <f ca="1">IF(LOG入力!BH169&gt;0,"",IF(FI169=1,$Y169,""))</f>
        <v/>
      </c>
      <c r="FL169" s="6" t="str">
        <f ca="1">IF(LOG入力!BH169&gt;0,"",IF(COUNTIF($FJ$19:$FJ169,FJ169)=1,FJ169,""))</f>
        <v/>
      </c>
      <c r="FM169" s="6">
        <f ca="1">IF(LOG入力!BH169&gt;0,0,IF((FF169=1),IF(($FL169=""),0,1),0))</f>
        <v>0</v>
      </c>
      <c r="FN169" s="6" t="str">
        <f ca="1">IF(LOG入力!BH169&gt;0,"",IF(COUNTIF($FK$19:FK169,FK169)=1,FK169,""))</f>
        <v/>
      </c>
      <c r="FO169" s="72">
        <f ca="1">IF(LOG入力!BH169&gt;0,0,IF((FF169=1),IF(($FN169=""),0,1),0))</f>
        <v>0</v>
      </c>
      <c r="FP169" s="71">
        <f t="shared" ca="1" si="392"/>
        <v>0</v>
      </c>
      <c r="FQ169" s="6">
        <f t="shared" ca="1" si="393"/>
        <v>0</v>
      </c>
      <c r="FR169" s="6" t="str">
        <f t="shared" ca="1" si="394"/>
        <v/>
      </c>
      <c r="FS169" s="6">
        <f ca="1">IF(LOG入力!BH169&gt;0,0,IF(FQ169=0,0,(IF(COUNTIF($FR$19:FR169,FR169)=1,IF($FS$3="N",1,IF(EH169=1,1,0))))))</f>
        <v>0</v>
      </c>
      <c r="FT169" s="6" t="str">
        <f ca="1">IF(LOG入力!BH169&gt;0,"",IF(FS169=1,$X169,""))</f>
        <v/>
      </c>
      <c r="FU169" s="6" t="str">
        <f ca="1">IF(LOG入力!BH169&gt;0,"",IF(FS169=1,$Y169,""))</f>
        <v/>
      </c>
      <c r="FV169" s="6" t="str">
        <f ca="1">IF(LOG入力!BH169&gt;0,"",IF(COUNTIF($FT$19:$FT169,FT169)=1,FT169,""))</f>
        <v/>
      </c>
      <c r="FW169" s="6">
        <f ca="1">IF(LOG入力!BH169&gt;0,0,IF((FP169=1),IF(($FV169=""),0,1),0))</f>
        <v>0</v>
      </c>
      <c r="FX169" s="6" t="str">
        <f ca="1">IF(LOG入力!BH169&gt;0,"",IF(COUNTIF($FU$19:FU169,FU169)=1,FU169,""))</f>
        <v/>
      </c>
      <c r="FY169" s="72">
        <f ca="1">IF(LOG入力!BH169&gt;0,0,IF((FP169=1),IF(($FX169=""),0,1),0))</f>
        <v>0</v>
      </c>
      <c r="FZ169" s="71">
        <f t="shared" ca="1" si="395"/>
        <v>0</v>
      </c>
      <c r="GA169" s="6">
        <f t="shared" ca="1" si="396"/>
        <v>0</v>
      </c>
      <c r="GB169" s="6" t="str">
        <f t="shared" ca="1" si="397"/>
        <v/>
      </c>
      <c r="GC169" s="6">
        <f ca="1">IF(LOG入力!BH169&gt;0,0,IF(GA169=0,0,(IF(COUNTIF($GB$19:GB169,GB169)=1,IF($FS$3="N",1,IF(EH169=1,1,0))))))</f>
        <v>0</v>
      </c>
      <c r="GD169" s="6" t="str">
        <f ca="1">IF(LOG入力!BH169&gt;0,"",IF(GC169=1,$X169,""))</f>
        <v/>
      </c>
      <c r="GE169" s="6" t="str">
        <f ca="1">IF(LOG入力!BH169&gt;0,"",IF(GC169=1,$Y169,""))</f>
        <v/>
      </c>
      <c r="GF169" s="6" t="str">
        <f ca="1">IF(LOG入力!BH169&gt;0,"",IF(COUNTIF($GD$19:$GD169,GD169)=1,GD169,""))</f>
        <v/>
      </c>
      <c r="GG169" s="6">
        <f ca="1">IF(LOG入力!BH169&gt;0,0,IF((FZ169=1),IF(($GF169=""),0,1),0))</f>
        <v>0</v>
      </c>
      <c r="GH169" s="6" t="str">
        <f ca="1">IF(LOG入力!BH169&gt;0,"",IF(COUNTIF($GE$19:GE169,GE169)=1,GE169,""))</f>
        <v/>
      </c>
      <c r="GI169" s="72">
        <f ca="1">IF(LOG入力!BH169&gt;0,0,IF((FZ169=1),IF(($GH169=""),0,1),0))</f>
        <v>0</v>
      </c>
      <c r="GK169" s="455" t="str">
        <f ca="1">IF(V169=1,"",IF(LEN(LOG入力!AS169)=0,"",LOG入力!AS169))</f>
        <v/>
      </c>
      <c r="GL169" s="378" t="str">
        <f t="shared" ca="1" si="398"/>
        <v/>
      </c>
      <c r="GM169" s="378" t="str">
        <f t="shared" ca="1" si="399"/>
        <v/>
      </c>
      <c r="GN169" s="74" t="str">
        <f t="shared" ca="1" si="400"/>
        <v/>
      </c>
      <c r="GO169" s="74" t="str">
        <f t="shared" ca="1" si="401"/>
        <v/>
      </c>
      <c r="GQ169" s="74" t="str">
        <f t="shared" ca="1" si="402"/>
        <v/>
      </c>
      <c r="GR169" s="74" t="str">
        <f t="shared" ca="1" si="403"/>
        <v/>
      </c>
      <c r="GS169" s="74" t="str">
        <f t="shared" ca="1" si="404"/>
        <v/>
      </c>
      <c r="GT169" s="74" t="str">
        <f t="shared" ca="1" si="405"/>
        <v/>
      </c>
      <c r="GU169" s="74" t="str">
        <f t="shared" ca="1" si="406"/>
        <v/>
      </c>
      <c r="GV169" s="74" t="str">
        <f t="shared" ca="1" si="407"/>
        <v/>
      </c>
      <c r="GX169" s="74" t="str">
        <f t="shared" ca="1" si="408"/>
        <v/>
      </c>
      <c r="GY169" s="74" t="str">
        <f t="shared" ca="1" si="409"/>
        <v/>
      </c>
      <c r="GZ169" s="74" t="str">
        <f ca="1">IF(V169=1,"",IF(LOG入力!BH169&gt;0,0,IF(GY169=0,0,IF((VALUE((TYPE(VALUE(J169)))))=16,0,IF(VALUE(J169)&lt;60,1,IF(VALUE(J169)&lt;100,0,IF(VALUE(J169)&lt;600,2,0)))))))</f>
        <v/>
      </c>
      <c r="HA169" s="74" t="str">
        <f t="shared" ca="1" si="410"/>
        <v/>
      </c>
      <c r="HB169" s="74" t="str">
        <f ca="1">IF(V169=1,"",IF(LOG入力!BH169&gt;0,0,IF(HA169=0,0,IF((VALUE((TYPE(VALUE(L169)))))=16,0,IF(VALUE(L169)&lt;60,1,IF(VALUE(L169)&lt;100,0,IF(VALUE(L169)&lt;600,2,0)))))))</f>
        <v/>
      </c>
      <c r="HD169" s="74" t="str">
        <f t="shared" ca="1" si="411"/>
        <v/>
      </c>
      <c r="HF169" s="74" t="str">
        <f t="shared" ca="1" si="412"/>
        <v/>
      </c>
      <c r="HG169" s="74" t="str">
        <f t="shared" ca="1" si="413"/>
        <v/>
      </c>
      <c r="HH169" s="74" t="str">
        <f t="shared" ca="1" si="414"/>
        <v/>
      </c>
      <c r="HI169" s="74" t="str">
        <f t="shared" ca="1" si="415"/>
        <v/>
      </c>
      <c r="HJ169" s="74" t="str">
        <f t="shared" ca="1" si="416"/>
        <v/>
      </c>
      <c r="HK169" s="74" t="str">
        <f t="shared" ca="1" si="417"/>
        <v/>
      </c>
      <c r="HL169" s="74" t="str">
        <f t="shared" ca="1" si="418"/>
        <v/>
      </c>
      <c r="HM169" s="74" t="str">
        <f t="shared" ca="1" si="419"/>
        <v/>
      </c>
      <c r="HN169" s="74" t="str">
        <f t="shared" ca="1" si="420"/>
        <v/>
      </c>
      <c r="HO169" s="529" t="str">
        <f t="shared" ca="1" si="421"/>
        <v/>
      </c>
      <c r="HP169" s="74" t="str">
        <f t="shared" ca="1" si="422"/>
        <v/>
      </c>
      <c r="HQ169" s="74" t="str">
        <f t="shared" ca="1" si="423"/>
        <v/>
      </c>
      <c r="HR169" s="74" t="str">
        <f t="shared" ca="1" si="424"/>
        <v/>
      </c>
      <c r="HS169" s="74" t="str">
        <f t="shared" ca="1" si="425"/>
        <v/>
      </c>
      <c r="HT169" s="74" t="str">
        <f ca="1">IF(V169=1,"",IF(LOG入力!BH169&gt;0,0,IF(DV169=1,0,IF(N169="0",0,IF(SUM(HD169:HS169)&gt;0,1,0)))))</f>
        <v/>
      </c>
    </row>
    <row r="170" spans="1:228" x14ac:dyDescent="0.15">
      <c r="A170" s="5"/>
      <c r="B170" s="532" t="str">
        <f t="shared" ca="1" si="284"/>
        <v/>
      </c>
      <c r="C170" s="570" t="str">
        <f ca="1">LOG入力!AP170</f>
        <v/>
      </c>
      <c r="D170" s="534" t="str">
        <f ca="1">LOG入力!AQ170</f>
        <v/>
      </c>
      <c r="E170" s="570" t="str">
        <f ca="1">LOG入力!AR170</f>
        <v/>
      </c>
      <c r="F170" s="535" t="str">
        <f t="shared" ca="1" si="285"/>
        <v/>
      </c>
      <c r="G170" s="585" t="str">
        <f ca="1">LOG入力!AT170</f>
        <v/>
      </c>
      <c r="H170" s="542" t="str">
        <f ca="1">LOG入力!AU170</f>
        <v/>
      </c>
      <c r="I170" s="537" t="str">
        <f ca="1">LOG入力!AV170</f>
        <v/>
      </c>
      <c r="J170" s="577" t="str">
        <f ca="1">LOG入力!AW170</f>
        <v/>
      </c>
      <c r="K170" s="578" t="str">
        <f ca="1">LOG入力!BJ170</f>
        <v/>
      </c>
      <c r="L170" s="577" t="str">
        <f ca="1">LOG入力!AY170</f>
        <v/>
      </c>
      <c r="M170" s="545" t="str">
        <f ca="1">LOG入力!BK170</f>
        <v/>
      </c>
      <c r="N170" s="512" t="str">
        <f ca="1">IF(V170=1,"",IF(LOG入力!AJ170=1,"1",LOG入力!BA170))</f>
        <v/>
      </c>
      <c r="O170" s="538" t="str">
        <f ca="1">IF(V170=1,"",IF(LEN(LOG入力!O170)=0,"",LOG入力!O170))</f>
        <v/>
      </c>
      <c r="P170" s="291" t="str">
        <f ca="1">IF(V170=1,"",IF($AA$4=1,"",IF(LOG入力!BG170=1,"",CONCATENATE($ER170,$FB170,$FL170,$FV170,$GF170))))</f>
        <v/>
      </c>
      <c r="Q170" s="291" t="str">
        <f ca="1">IF(V170=1,"",IF($AA$4=1,"",IF(LOG入力!BG170=1,"",CONCATENATE($ET170,$FD170,$FN170,$FX170,$GH170))))</f>
        <v/>
      </c>
      <c r="R170" s="573" t="str">
        <f ca="1">IF(V170=1,"",IF($AA$4=1,"",IF(LOG入力!BH170&gt;0,0,AA170)))</f>
        <v/>
      </c>
      <c r="S170" s="293" t="str">
        <f t="shared" ca="1" si="286"/>
        <v/>
      </c>
      <c r="T170" s="681"/>
      <c r="U170" s="38"/>
      <c r="V170" s="196">
        <f ca="1">LOG入力!AN170</f>
        <v>1</v>
      </c>
      <c r="W170" s="38"/>
      <c r="X170" s="516" t="str">
        <f t="shared" ca="1" si="287"/>
        <v/>
      </c>
      <c r="Y170" s="515" t="str">
        <f t="shared" ca="1" si="288"/>
        <v/>
      </c>
      <c r="Z170" s="518" t="str">
        <f t="shared" ca="1" si="289"/>
        <v/>
      </c>
      <c r="AA170" s="574" t="str">
        <f t="shared" ca="1" si="290"/>
        <v/>
      </c>
      <c r="AC170" s="6" t="str">
        <f t="shared" ca="1" si="291"/>
        <v/>
      </c>
      <c r="AD170" s="6" t="str">
        <f t="shared" ca="1" si="292"/>
        <v/>
      </c>
      <c r="AE170" s="6" t="str">
        <f t="shared" ca="1" si="293"/>
        <v/>
      </c>
      <c r="AF170" s="6" t="str">
        <f t="shared" ca="1" si="294"/>
        <v/>
      </c>
      <c r="AG170" s="6" t="str">
        <f t="shared" ca="1" si="295"/>
        <v/>
      </c>
      <c r="AH170" s="6" t="str">
        <f t="shared" ca="1" si="296"/>
        <v/>
      </c>
      <c r="AI170" s="6" t="str">
        <f t="shared" ca="1" si="297"/>
        <v/>
      </c>
      <c r="AJ170" s="6" t="str">
        <f t="shared" ca="1" si="298"/>
        <v/>
      </c>
      <c r="AK170" s="6" t="str">
        <f t="shared" ca="1" si="299"/>
        <v/>
      </c>
      <c r="AL170" s="6" t="str">
        <f t="shared" ca="1" si="300"/>
        <v/>
      </c>
      <c r="AM170" s="6" t="str">
        <f t="shared" ca="1" si="301"/>
        <v/>
      </c>
      <c r="AN170" s="6" t="str">
        <f t="shared" ca="1" si="302"/>
        <v/>
      </c>
      <c r="AO170" s="6" t="str">
        <f t="shared" ca="1" si="303"/>
        <v/>
      </c>
      <c r="AP170" s="6" t="str">
        <f t="shared" ca="1" si="304"/>
        <v/>
      </c>
      <c r="AQ170" s="6" t="str">
        <f t="shared" ca="1" si="305"/>
        <v/>
      </c>
      <c r="AR170" s="6" t="str">
        <f t="shared" ca="1" si="306"/>
        <v/>
      </c>
      <c r="AS170" s="6" t="str">
        <f t="shared" ca="1" si="307"/>
        <v/>
      </c>
      <c r="AT170" s="6" t="str">
        <f t="shared" ca="1" si="308"/>
        <v/>
      </c>
      <c r="AU170" s="6" t="str">
        <f t="shared" ca="1" si="309"/>
        <v/>
      </c>
      <c r="AV170" s="6" t="str">
        <f t="shared" ca="1" si="310"/>
        <v/>
      </c>
      <c r="AW170" s="6" t="str">
        <f t="shared" ca="1" si="311"/>
        <v/>
      </c>
      <c r="AY170" s="6" t="str">
        <f t="shared" ca="1" si="312"/>
        <v/>
      </c>
      <c r="AZ170" s="6" t="str">
        <f t="shared" ca="1" si="313"/>
        <v/>
      </c>
      <c r="BA170" s="6" t="str">
        <f t="shared" ca="1" si="314"/>
        <v/>
      </c>
      <c r="BB170" s="6" t="str">
        <f t="shared" ca="1" si="315"/>
        <v/>
      </c>
      <c r="BC170" s="6" t="str">
        <f t="shared" ca="1" si="316"/>
        <v/>
      </c>
      <c r="BD170" s="6" t="str">
        <f t="shared" ca="1" si="317"/>
        <v/>
      </c>
      <c r="BE170" s="6" t="str">
        <f t="shared" ca="1" si="318"/>
        <v/>
      </c>
      <c r="BF170" s="6" t="str">
        <f t="shared" ca="1" si="319"/>
        <v/>
      </c>
      <c r="BG170" s="6" t="str">
        <f t="shared" ca="1" si="320"/>
        <v/>
      </c>
      <c r="BH170" s="6" t="str">
        <f t="shared" ca="1" si="321"/>
        <v/>
      </c>
      <c r="BI170" s="6" t="str">
        <f t="shared" ca="1" si="322"/>
        <v/>
      </c>
      <c r="BJ170" s="6" t="str">
        <f t="shared" ca="1" si="323"/>
        <v/>
      </c>
      <c r="BK170" s="6" t="str">
        <f t="shared" ca="1" si="324"/>
        <v/>
      </c>
      <c r="BL170" s="6" t="str">
        <f t="shared" ca="1" si="325"/>
        <v/>
      </c>
      <c r="BM170" s="6" t="str">
        <f t="shared" ca="1" si="326"/>
        <v/>
      </c>
      <c r="BN170" s="6" t="str">
        <f t="shared" ca="1" si="327"/>
        <v/>
      </c>
      <c r="BO170" s="6" t="str">
        <f t="shared" ca="1" si="328"/>
        <v/>
      </c>
      <c r="BP170" s="6" t="str">
        <f t="shared" ca="1" si="329"/>
        <v/>
      </c>
      <c r="BQ170" s="6" t="str">
        <f t="shared" ca="1" si="330"/>
        <v/>
      </c>
      <c r="BR170" s="6" t="str">
        <f t="shared" ca="1" si="331"/>
        <v/>
      </c>
      <c r="BS170" s="6" t="str">
        <f t="shared" ca="1" si="332"/>
        <v/>
      </c>
      <c r="BU170" s="6" t="str">
        <f t="shared" ca="1" si="333"/>
        <v/>
      </c>
      <c r="BW170" s="515" t="str">
        <f t="shared" ca="1" si="334"/>
        <v/>
      </c>
      <c r="BX170" s="515">
        <f t="shared" ca="1" si="335"/>
        <v>0</v>
      </c>
      <c r="BY170" s="515" t="str">
        <f t="shared" ca="1" si="336"/>
        <v/>
      </c>
      <c r="CA170" s="6">
        <f t="shared" ca="1" si="337"/>
        <v>1</v>
      </c>
      <c r="CC170" s="523" t="str">
        <f t="shared" ca="1" si="338"/>
        <v/>
      </c>
      <c r="CE170" s="6" t="str">
        <f t="shared" ca="1" si="339"/>
        <v/>
      </c>
      <c r="CG170" s="524" t="str">
        <f ca="1">IF(V170=1,"",IF($AA$4=1,"",IF(LOG入力!BH170&gt;0,"",IF(N170=0,"",IF(HT170=0,"","★")))))</f>
        <v/>
      </c>
      <c r="CI170" s="74" t="str">
        <f t="shared" ca="1" si="340"/>
        <v/>
      </c>
      <c r="CK170" s="525" t="str">
        <f ca="1">IF(V170=1,"",IF(LOG入力!BH170&gt;0,1,0))</f>
        <v/>
      </c>
      <c r="CL170" s="74" t="str">
        <f t="shared" ca="1" si="341"/>
        <v/>
      </c>
      <c r="CN170" s="74" t="str">
        <f t="shared" ca="1" si="342"/>
        <v/>
      </c>
      <c r="CO170" s="74" t="str">
        <f t="shared" ca="1" si="343"/>
        <v/>
      </c>
      <c r="CQ170" s="74" t="str">
        <f t="shared" ca="1" si="344"/>
        <v/>
      </c>
      <c r="CR170" s="74" t="str">
        <f t="shared" ca="1" si="345"/>
        <v/>
      </c>
      <c r="CS170" s="74" t="str">
        <f t="shared" ca="1" si="346"/>
        <v/>
      </c>
      <c r="CT170" s="74" t="str">
        <f t="shared" ca="1" si="347"/>
        <v/>
      </c>
      <c r="CU170" s="74" t="str">
        <f t="shared" ca="1" si="348"/>
        <v/>
      </c>
      <c r="CV170" s="74" t="str">
        <f t="shared" ca="1" si="349"/>
        <v/>
      </c>
      <c r="CW170" s="74" t="str">
        <f t="shared" ca="1" si="350"/>
        <v/>
      </c>
      <c r="CX170" s="74" t="str">
        <f t="shared" ca="1" si="351"/>
        <v/>
      </c>
      <c r="CY170" s="74" t="str">
        <f t="shared" ca="1" si="352"/>
        <v/>
      </c>
      <c r="CZ170" s="74" t="str">
        <f t="shared" ca="1" si="353"/>
        <v/>
      </c>
      <c r="DA170" s="74" t="str">
        <f t="shared" ca="1" si="354"/>
        <v/>
      </c>
      <c r="DB170" s="74" t="str">
        <f t="shared" ca="1" si="355"/>
        <v/>
      </c>
      <c r="DD170" s="74" t="str">
        <f t="shared" ca="1" si="356"/>
        <v/>
      </c>
      <c r="DE170" s="74" t="str">
        <f t="shared" ca="1" si="357"/>
        <v/>
      </c>
      <c r="DF170" s="74" t="str">
        <f t="shared" ca="1" si="358"/>
        <v/>
      </c>
      <c r="DG170" s="74" t="str">
        <f t="shared" ca="1" si="359"/>
        <v/>
      </c>
      <c r="DH170" s="74" t="str">
        <f t="shared" ca="1" si="360"/>
        <v/>
      </c>
      <c r="DI170" s="74" t="str">
        <f t="shared" ca="1" si="361"/>
        <v/>
      </c>
      <c r="DJ170" s="74" t="str">
        <f t="shared" ca="1" si="362"/>
        <v/>
      </c>
      <c r="DK170" s="74" t="str">
        <f t="shared" ca="1" si="363"/>
        <v/>
      </c>
      <c r="DL170" s="74" t="str">
        <f t="shared" ca="1" si="364"/>
        <v/>
      </c>
      <c r="DM170" s="74" t="str">
        <f t="shared" ca="1" si="365"/>
        <v/>
      </c>
      <c r="DN170" s="74" t="str">
        <f t="shared" ca="1" si="366"/>
        <v/>
      </c>
      <c r="DO170" s="74" t="str">
        <f t="shared" ca="1" si="367"/>
        <v/>
      </c>
      <c r="DQ170" s="74" t="str">
        <f t="shared" ca="1" si="368"/>
        <v/>
      </c>
      <c r="DS170" s="74" t="str">
        <f t="shared" ca="1" si="369"/>
        <v/>
      </c>
      <c r="DT170" s="74" t="str">
        <f t="shared" ca="1" si="370"/>
        <v/>
      </c>
      <c r="DV170" s="525" t="str">
        <f t="shared" ca="1" si="371"/>
        <v/>
      </c>
      <c r="DW170" s="74" t="str">
        <f t="shared" ca="1" si="372"/>
        <v/>
      </c>
      <c r="DX170" s="485" t="str">
        <f t="shared" ca="1" si="373"/>
        <v/>
      </c>
      <c r="DY170" s="74" t="str">
        <f t="shared" ca="1" si="374"/>
        <v/>
      </c>
      <c r="DZ170" s="74" t="str">
        <f t="shared" ca="1" si="375"/>
        <v/>
      </c>
      <c r="EA170" s="74" t="str">
        <f t="shared" ca="1" si="376"/>
        <v/>
      </c>
      <c r="EC170" s="74" t="str">
        <f t="shared" ca="1" si="377"/>
        <v/>
      </c>
      <c r="ED170" s="74" t="str">
        <f t="shared" ca="1" si="378"/>
        <v/>
      </c>
      <c r="EE170" s="74" t="str">
        <f t="shared" ca="1" si="379"/>
        <v/>
      </c>
      <c r="EG170" s="479" t="str">
        <f ca="1">IF(V170=1,"",IF(LOG入力!BH170&gt;0,0,IF(CG170="★",0,IF(R170=1,0,IF(N170=0,0,1)))))</f>
        <v/>
      </c>
      <c r="EH170" s="483" t="str">
        <f t="shared" ca="1" si="380"/>
        <v/>
      </c>
      <c r="EI170" s="483" t="str">
        <f t="shared" ca="1" si="381"/>
        <v/>
      </c>
      <c r="EJ170" s="483" t="str">
        <f t="shared" ca="1" si="382"/>
        <v/>
      </c>
      <c r="EL170" s="71">
        <f t="shared" ca="1" si="383"/>
        <v>0</v>
      </c>
      <c r="EM170" s="6">
        <f t="shared" ca="1" si="384"/>
        <v>0</v>
      </c>
      <c r="EN170" s="6" t="str">
        <f t="shared" ca="1" si="385"/>
        <v/>
      </c>
      <c r="EO170" s="6">
        <f ca="1">IF(LOG入力!BH170&gt;0,0,IF(EM170=0,0,(IF(COUNTIF($EN$19:EN170,EN170)=1,IF($FS$3="N",1,IF(EH170=1,1,0))))))</f>
        <v>0</v>
      </c>
      <c r="EP170" s="6" t="str">
        <f ca="1">IF(LOG入力!BH170&gt;0,"",IF(EO170=1,$X170,""))</f>
        <v/>
      </c>
      <c r="EQ170" s="6" t="str">
        <f ca="1">IF(LOG入力!BH170&gt;0,"",IF(EO170=1,$Y170,""))</f>
        <v/>
      </c>
      <c r="ER170" s="520" t="str">
        <f ca="1">IF(LOG入力!BH170&gt;0,"",IF(COUNTIF($EP$19:$EP170,EP170)=1,EP170,""))</f>
        <v/>
      </c>
      <c r="ES170" s="520">
        <f ca="1">IF(LOG入力!BH170&gt;0,0,IF((EL170=1),IF(($ER170=""),0,1),0))</f>
        <v>0</v>
      </c>
      <c r="ET170" s="520" t="str">
        <f ca="1">IF(LOG入力!BH170&gt;0,"",IF(COUNTIF($EQ$19:EQ170,EQ170)=1,EQ170,""))</f>
        <v/>
      </c>
      <c r="EU170" s="539">
        <f ca="1">IF(LOG入力!BH170&gt;0,0,IF((EL170=1),IF(($ET170=""),0,1),0))</f>
        <v>0</v>
      </c>
      <c r="EV170" s="71">
        <f t="shared" ca="1" si="386"/>
        <v>0</v>
      </c>
      <c r="EW170" s="6">
        <f t="shared" ca="1" si="387"/>
        <v>0</v>
      </c>
      <c r="EX170" s="6" t="str">
        <f t="shared" ca="1" si="388"/>
        <v/>
      </c>
      <c r="EY170" s="6">
        <f ca="1">IF(LOG入力!BH170&gt;0,0,IF(EW170=0,0,(IF(COUNTIF($EX$19:EX170,EX170)=1,IF($FS$3="N",1,IF(EH170=1,1,0))))))</f>
        <v>0</v>
      </c>
      <c r="EZ170" s="6" t="str">
        <f ca="1">IF(LOG入力!BH170&gt;0,"",IF(EY170=1,$X170,""))</f>
        <v/>
      </c>
      <c r="FA170" s="6" t="str">
        <f ca="1">IF(LOG入力!BH170&gt;0,"",IF(EY170=1,$Y170,""))</f>
        <v/>
      </c>
      <c r="FB170" s="6" t="str">
        <f ca="1">IF(LOG入力!BH170&gt;0,"",IF(COUNTIF($EZ$19:$EZ170,EZ170)=1,EZ170,""))</f>
        <v/>
      </c>
      <c r="FC170" s="6">
        <f ca="1">IF(LOG入力!BH170&gt;0,0,IF((EV170=1),IF(($FB170=""),0,1),0))</f>
        <v>0</v>
      </c>
      <c r="FD170" s="6" t="str">
        <f ca="1">IF(LOG入力!BH170&gt;0,"",IF(COUNTIF($FA$19:FA170,FA170)=1,FA170,""))</f>
        <v/>
      </c>
      <c r="FE170" s="72">
        <f ca="1">IF(LOG入力!BH170&gt;0,0,IF((EV170=1),IF(($FD170=""),0,1),0))</f>
        <v>0</v>
      </c>
      <c r="FF170" s="71">
        <f t="shared" ca="1" si="389"/>
        <v>0</v>
      </c>
      <c r="FG170" s="6">
        <f t="shared" ca="1" si="390"/>
        <v>0</v>
      </c>
      <c r="FH170" s="6" t="str">
        <f t="shared" ca="1" si="391"/>
        <v/>
      </c>
      <c r="FI170" s="6">
        <f ca="1">IF(LOG入力!BH170&gt;0,0,IF(FG170=0,0,(IF(COUNTIF($FH$19:FH170,FH170)=1,IF($FS$3="N",1,IF(EH170=1,1,0))))))</f>
        <v>0</v>
      </c>
      <c r="FJ170" s="6" t="str">
        <f ca="1">IF(LOG入力!BH170&gt;0,"",IF(FI170=1,$X170,""))</f>
        <v/>
      </c>
      <c r="FK170" s="6" t="str">
        <f ca="1">IF(LOG入力!BH170&gt;0,"",IF(FI170=1,$Y170,""))</f>
        <v/>
      </c>
      <c r="FL170" s="6" t="str">
        <f ca="1">IF(LOG入力!BH170&gt;0,"",IF(COUNTIF($FJ$19:$FJ170,FJ170)=1,FJ170,""))</f>
        <v/>
      </c>
      <c r="FM170" s="6">
        <f ca="1">IF(LOG入力!BH170&gt;0,0,IF((FF170=1),IF(($FL170=""),0,1),0))</f>
        <v>0</v>
      </c>
      <c r="FN170" s="6" t="str">
        <f ca="1">IF(LOG入力!BH170&gt;0,"",IF(COUNTIF($FK$19:FK170,FK170)=1,FK170,""))</f>
        <v/>
      </c>
      <c r="FO170" s="72">
        <f ca="1">IF(LOG入力!BH170&gt;0,0,IF((FF170=1),IF(($FN170=""),0,1),0))</f>
        <v>0</v>
      </c>
      <c r="FP170" s="71">
        <f t="shared" ca="1" si="392"/>
        <v>0</v>
      </c>
      <c r="FQ170" s="6">
        <f t="shared" ca="1" si="393"/>
        <v>0</v>
      </c>
      <c r="FR170" s="6" t="str">
        <f t="shared" ca="1" si="394"/>
        <v/>
      </c>
      <c r="FS170" s="6">
        <f ca="1">IF(LOG入力!BH170&gt;0,0,IF(FQ170=0,0,(IF(COUNTIF($FR$19:FR170,FR170)=1,IF($FS$3="N",1,IF(EH170=1,1,0))))))</f>
        <v>0</v>
      </c>
      <c r="FT170" s="6" t="str">
        <f ca="1">IF(LOG入力!BH170&gt;0,"",IF(FS170=1,$X170,""))</f>
        <v/>
      </c>
      <c r="FU170" s="6" t="str">
        <f ca="1">IF(LOG入力!BH170&gt;0,"",IF(FS170=1,$Y170,""))</f>
        <v/>
      </c>
      <c r="FV170" s="6" t="str">
        <f ca="1">IF(LOG入力!BH170&gt;0,"",IF(COUNTIF($FT$19:$FT170,FT170)=1,FT170,""))</f>
        <v/>
      </c>
      <c r="FW170" s="6">
        <f ca="1">IF(LOG入力!BH170&gt;0,0,IF((FP170=1),IF(($FV170=""),0,1),0))</f>
        <v>0</v>
      </c>
      <c r="FX170" s="6" t="str">
        <f ca="1">IF(LOG入力!BH170&gt;0,"",IF(COUNTIF($FU$19:FU170,FU170)=1,FU170,""))</f>
        <v/>
      </c>
      <c r="FY170" s="72">
        <f ca="1">IF(LOG入力!BH170&gt;0,0,IF((FP170=1),IF(($FX170=""),0,1),0))</f>
        <v>0</v>
      </c>
      <c r="FZ170" s="71">
        <f t="shared" ca="1" si="395"/>
        <v>0</v>
      </c>
      <c r="GA170" s="6">
        <f t="shared" ca="1" si="396"/>
        <v>0</v>
      </c>
      <c r="GB170" s="6" t="str">
        <f t="shared" ca="1" si="397"/>
        <v/>
      </c>
      <c r="GC170" s="6">
        <f ca="1">IF(LOG入力!BH170&gt;0,0,IF(GA170=0,0,(IF(COUNTIF($GB$19:GB170,GB170)=1,IF($FS$3="N",1,IF(EH170=1,1,0))))))</f>
        <v>0</v>
      </c>
      <c r="GD170" s="6" t="str">
        <f ca="1">IF(LOG入力!BH170&gt;0,"",IF(GC170=1,$X170,""))</f>
        <v/>
      </c>
      <c r="GE170" s="6" t="str">
        <f ca="1">IF(LOG入力!BH170&gt;0,"",IF(GC170=1,$Y170,""))</f>
        <v/>
      </c>
      <c r="GF170" s="6" t="str">
        <f ca="1">IF(LOG入力!BH170&gt;0,"",IF(COUNTIF($GD$19:$GD170,GD170)=1,GD170,""))</f>
        <v/>
      </c>
      <c r="GG170" s="6">
        <f ca="1">IF(LOG入力!BH170&gt;0,0,IF((FZ170=1),IF(($GF170=""),0,1),0))</f>
        <v>0</v>
      </c>
      <c r="GH170" s="6" t="str">
        <f ca="1">IF(LOG入力!BH170&gt;0,"",IF(COUNTIF($GE$19:GE170,GE170)=1,GE170,""))</f>
        <v/>
      </c>
      <c r="GI170" s="72">
        <f ca="1">IF(LOG入力!BH170&gt;0,0,IF((FZ170=1),IF(($GH170=""),0,1),0))</f>
        <v>0</v>
      </c>
      <c r="GK170" s="455" t="str">
        <f ca="1">IF(V170=1,"",IF(LEN(LOG入力!AS170)=0,"",LOG入力!AS170))</f>
        <v/>
      </c>
      <c r="GL170" s="378" t="str">
        <f t="shared" ca="1" si="398"/>
        <v/>
      </c>
      <c r="GM170" s="378" t="str">
        <f t="shared" ca="1" si="399"/>
        <v/>
      </c>
      <c r="GN170" s="74" t="str">
        <f t="shared" ca="1" si="400"/>
        <v/>
      </c>
      <c r="GO170" s="74" t="str">
        <f t="shared" ca="1" si="401"/>
        <v/>
      </c>
      <c r="GQ170" s="74" t="str">
        <f t="shared" ca="1" si="402"/>
        <v/>
      </c>
      <c r="GR170" s="74" t="str">
        <f t="shared" ca="1" si="403"/>
        <v/>
      </c>
      <c r="GS170" s="74" t="str">
        <f t="shared" ca="1" si="404"/>
        <v/>
      </c>
      <c r="GT170" s="74" t="str">
        <f t="shared" ca="1" si="405"/>
        <v/>
      </c>
      <c r="GU170" s="74" t="str">
        <f t="shared" ca="1" si="406"/>
        <v/>
      </c>
      <c r="GV170" s="74" t="str">
        <f t="shared" ca="1" si="407"/>
        <v/>
      </c>
      <c r="GX170" s="74" t="str">
        <f t="shared" ca="1" si="408"/>
        <v/>
      </c>
      <c r="GY170" s="74" t="str">
        <f t="shared" ca="1" si="409"/>
        <v/>
      </c>
      <c r="GZ170" s="74" t="str">
        <f ca="1">IF(V170=1,"",IF(LOG入力!BH170&gt;0,0,IF(GY170=0,0,IF((VALUE((TYPE(VALUE(J170)))))=16,0,IF(VALUE(J170)&lt;60,1,IF(VALUE(J170)&lt;100,0,IF(VALUE(J170)&lt;600,2,0)))))))</f>
        <v/>
      </c>
      <c r="HA170" s="74" t="str">
        <f t="shared" ca="1" si="410"/>
        <v/>
      </c>
      <c r="HB170" s="74" t="str">
        <f ca="1">IF(V170=1,"",IF(LOG入力!BH170&gt;0,0,IF(HA170=0,0,IF((VALUE((TYPE(VALUE(L170)))))=16,0,IF(VALUE(L170)&lt;60,1,IF(VALUE(L170)&lt;100,0,IF(VALUE(L170)&lt;600,2,0)))))))</f>
        <v/>
      </c>
      <c r="HD170" s="74" t="str">
        <f t="shared" ca="1" si="411"/>
        <v/>
      </c>
      <c r="HF170" s="74" t="str">
        <f t="shared" ca="1" si="412"/>
        <v/>
      </c>
      <c r="HG170" s="74" t="str">
        <f t="shared" ca="1" si="413"/>
        <v/>
      </c>
      <c r="HH170" s="74" t="str">
        <f t="shared" ca="1" si="414"/>
        <v/>
      </c>
      <c r="HI170" s="74" t="str">
        <f t="shared" ca="1" si="415"/>
        <v/>
      </c>
      <c r="HJ170" s="74" t="str">
        <f t="shared" ca="1" si="416"/>
        <v/>
      </c>
      <c r="HK170" s="74" t="str">
        <f t="shared" ca="1" si="417"/>
        <v/>
      </c>
      <c r="HL170" s="74" t="str">
        <f t="shared" ca="1" si="418"/>
        <v/>
      </c>
      <c r="HM170" s="74" t="str">
        <f t="shared" ca="1" si="419"/>
        <v/>
      </c>
      <c r="HN170" s="74" t="str">
        <f t="shared" ca="1" si="420"/>
        <v/>
      </c>
      <c r="HO170" s="529" t="str">
        <f t="shared" ca="1" si="421"/>
        <v/>
      </c>
      <c r="HP170" s="74" t="str">
        <f t="shared" ca="1" si="422"/>
        <v/>
      </c>
      <c r="HQ170" s="74" t="str">
        <f t="shared" ca="1" si="423"/>
        <v/>
      </c>
      <c r="HR170" s="74" t="str">
        <f t="shared" ca="1" si="424"/>
        <v/>
      </c>
      <c r="HS170" s="74" t="str">
        <f t="shared" ca="1" si="425"/>
        <v/>
      </c>
      <c r="HT170" s="74" t="str">
        <f ca="1">IF(V170=1,"",IF(LOG入力!BH170&gt;0,0,IF(DV170=1,0,IF(N170="0",0,IF(SUM(HD170:HS170)&gt;0,1,0)))))</f>
        <v/>
      </c>
    </row>
    <row r="171" spans="1:228" x14ac:dyDescent="0.15">
      <c r="A171" s="5"/>
      <c r="B171" s="532" t="str">
        <f t="shared" ca="1" si="284"/>
        <v/>
      </c>
      <c r="C171" s="561" t="str">
        <f ca="1">LOG入力!AP171</f>
        <v/>
      </c>
      <c r="D171" s="534" t="str">
        <f ca="1">LOG入力!AQ171</f>
        <v/>
      </c>
      <c r="E171" s="570" t="str">
        <f ca="1">LOG入力!AR171</f>
        <v/>
      </c>
      <c r="F171" s="535" t="str">
        <f t="shared" ca="1" si="285"/>
        <v/>
      </c>
      <c r="G171" s="585" t="str">
        <f ca="1">LOG入力!AT171</f>
        <v/>
      </c>
      <c r="H171" s="542" t="str">
        <f ca="1">LOG入力!AU171</f>
        <v/>
      </c>
      <c r="I171" s="537" t="str">
        <f ca="1">LOG入力!AV171</f>
        <v/>
      </c>
      <c r="J171" s="577" t="str">
        <f ca="1">LOG入力!AW171</f>
        <v/>
      </c>
      <c r="K171" s="578" t="str">
        <f ca="1">LOG入力!BJ171</f>
        <v/>
      </c>
      <c r="L171" s="577" t="str">
        <f ca="1">LOG入力!AY171</f>
        <v/>
      </c>
      <c r="M171" s="545" t="str">
        <f ca="1">LOG入力!BK171</f>
        <v/>
      </c>
      <c r="N171" s="512" t="str">
        <f ca="1">IF(V171=1,"",IF(LOG入力!AJ171=1,"1",LOG入力!BA171))</f>
        <v/>
      </c>
      <c r="O171" s="538" t="str">
        <f ca="1">IF(V171=1,"",IF(LEN(LOG入力!O171)=0,"",LOG入力!O171))</f>
        <v/>
      </c>
      <c r="P171" s="291" t="str">
        <f ca="1">IF(V171=1,"",IF($AA$4=1,"",IF(LOG入力!BG171=1,"",CONCATENATE($ER171,$FB171,$FL171,$FV171,$GF171))))</f>
        <v/>
      </c>
      <c r="Q171" s="291" t="str">
        <f ca="1">IF(V171=1,"",IF($AA$4=1,"",IF(LOG入力!BG171=1,"",CONCATENATE($ET171,$FD171,$FN171,$FX171,$GH171))))</f>
        <v/>
      </c>
      <c r="R171" s="573" t="str">
        <f ca="1">IF(V171=1,"",IF($AA$4=1,"",IF(LOG入力!BH171&gt;0,0,AA171)))</f>
        <v/>
      </c>
      <c r="S171" s="293" t="str">
        <f t="shared" ca="1" si="286"/>
        <v/>
      </c>
      <c r="T171" s="681"/>
      <c r="U171" s="38"/>
      <c r="V171" s="196">
        <f ca="1">LOG入力!AN171</f>
        <v>1</v>
      </c>
      <c r="W171" s="38"/>
      <c r="X171" s="516" t="str">
        <f t="shared" ca="1" si="287"/>
        <v/>
      </c>
      <c r="Y171" s="515" t="str">
        <f t="shared" ca="1" si="288"/>
        <v/>
      </c>
      <c r="Z171" s="518" t="str">
        <f t="shared" ca="1" si="289"/>
        <v/>
      </c>
      <c r="AA171" s="574" t="str">
        <f t="shared" ca="1" si="290"/>
        <v/>
      </c>
      <c r="AC171" s="6" t="str">
        <f t="shared" ca="1" si="291"/>
        <v/>
      </c>
      <c r="AD171" s="6" t="str">
        <f t="shared" ca="1" si="292"/>
        <v/>
      </c>
      <c r="AE171" s="6" t="str">
        <f t="shared" ca="1" si="293"/>
        <v/>
      </c>
      <c r="AF171" s="6" t="str">
        <f t="shared" ca="1" si="294"/>
        <v/>
      </c>
      <c r="AG171" s="6" t="str">
        <f t="shared" ca="1" si="295"/>
        <v/>
      </c>
      <c r="AH171" s="6" t="str">
        <f t="shared" ca="1" si="296"/>
        <v/>
      </c>
      <c r="AI171" s="6" t="str">
        <f t="shared" ca="1" si="297"/>
        <v/>
      </c>
      <c r="AJ171" s="6" t="str">
        <f t="shared" ca="1" si="298"/>
        <v/>
      </c>
      <c r="AK171" s="6" t="str">
        <f t="shared" ca="1" si="299"/>
        <v/>
      </c>
      <c r="AL171" s="6" t="str">
        <f t="shared" ca="1" si="300"/>
        <v/>
      </c>
      <c r="AM171" s="6" t="str">
        <f t="shared" ca="1" si="301"/>
        <v/>
      </c>
      <c r="AN171" s="6" t="str">
        <f t="shared" ca="1" si="302"/>
        <v/>
      </c>
      <c r="AO171" s="6" t="str">
        <f t="shared" ca="1" si="303"/>
        <v/>
      </c>
      <c r="AP171" s="6" t="str">
        <f t="shared" ca="1" si="304"/>
        <v/>
      </c>
      <c r="AQ171" s="6" t="str">
        <f t="shared" ca="1" si="305"/>
        <v/>
      </c>
      <c r="AR171" s="6" t="str">
        <f t="shared" ca="1" si="306"/>
        <v/>
      </c>
      <c r="AS171" s="6" t="str">
        <f t="shared" ca="1" si="307"/>
        <v/>
      </c>
      <c r="AT171" s="6" t="str">
        <f t="shared" ca="1" si="308"/>
        <v/>
      </c>
      <c r="AU171" s="6" t="str">
        <f t="shared" ca="1" si="309"/>
        <v/>
      </c>
      <c r="AV171" s="6" t="str">
        <f t="shared" ca="1" si="310"/>
        <v/>
      </c>
      <c r="AW171" s="6" t="str">
        <f t="shared" ca="1" si="311"/>
        <v/>
      </c>
      <c r="AY171" s="6" t="str">
        <f t="shared" ca="1" si="312"/>
        <v/>
      </c>
      <c r="AZ171" s="6" t="str">
        <f t="shared" ca="1" si="313"/>
        <v/>
      </c>
      <c r="BA171" s="6" t="str">
        <f t="shared" ca="1" si="314"/>
        <v/>
      </c>
      <c r="BB171" s="6" t="str">
        <f t="shared" ca="1" si="315"/>
        <v/>
      </c>
      <c r="BC171" s="6" t="str">
        <f t="shared" ca="1" si="316"/>
        <v/>
      </c>
      <c r="BD171" s="6" t="str">
        <f t="shared" ca="1" si="317"/>
        <v/>
      </c>
      <c r="BE171" s="6" t="str">
        <f t="shared" ca="1" si="318"/>
        <v/>
      </c>
      <c r="BF171" s="6" t="str">
        <f t="shared" ca="1" si="319"/>
        <v/>
      </c>
      <c r="BG171" s="6" t="str">
        <f t="shared" ca="1" si="320"/>
        <v/>
      </c>
      <c r="BH171" s="6" t="str">
        <f t="shared" ca="1" si="321"/>
        <v/>
      </c>
      <c r="BI171" s="6" t="str">
        <f t="shared" ca="1" si="322"/>
        <v/>
      </c>
      <c r="BJ171" s="6" t="str">
        <f t="shared" ca="1" si="323"/>
        <v/>
      </c>
      <c r="BK171" s="6" t="str">
        <f t="shared" ca="1" si="324"/>
        <v/>
      </c>
      <c r="BL171" s="6" t="str">
        <f t="shared" ca="1" si="325"/>
        <v/>
      </c>
      <c r="BM171" s="6" t="str">
        <f t="shared" ca="1" si="326"/>
        <v/>
      </c>
      <c r="BN171" s="6" t="str">
        <f t="shared" ca="1" si="327"/>
        <v/>
      </c>
      <c r="BO171" s="6" t="str">
        <f t="shared" ca="1" si="328"/>
        <v/>
      </c>
      <c r="BP171" s="6" t="str">
        <f t="shared" ca="1" si="329"/>
        <v/>
      </c>
      <c r="BQ171" s="6" t="str">
        <f t="shared" ca="1" si="330"/>
        <v/>
      </c>
      <c r="BR171" s="6" t="str">
        <f t="shared" ca="1" si="331"/>
        <v/>
      </c>
      <c r="BS171" s="6" t="str">
        <f t="shared" ca="1" si="332"/>
        <v/>
      </c>
      <c r="BU171" s="6" t="str">
        <f t="shared" ca="1" si="333"/>
        <v/>
      </c>
      <c r="BW171" s="515" t="str">
        <f t="shared" ca="1" si="334"/>
        <v/>
      </c>
      <c r="BX171" s="515">
        <f t="shared" ca="1" si="335"/>
        <v>0</v>
      </c>
      <c r="BY171" s="515" t="str">
        <f t="shared" ca="1" si="336"/>
        <v/>
      </c>
      <c r="CA171" s="6">
        <f t="shared" ca="1" si="337"/>
        <v>1</v>
      </c>
      <c r="CC171" s="523" t="str">
        <f t="shared" ca="1" si="338"/>
        <v/>
      </c>
      <c r="CE171" s="6" t="str">
        <f t="shared" ca="1" si="339"/>
        <v/>
      </c>
      <c r="CG171" s="524" t="str">
        <f ca="1">IF(V171=1,"",IF($AA$4=1,"",IF(LOG入力!BH171&gt;0,"",IF(N171=0,"",IF(HT171=0,"","★")))))</f>
        <v/>
      </c>
      <c r="CI171" s="74" t="str">
        <f t="shared" ca="1" si="340"/>
        <v/>
      </c>
      <c r="CK171" s="525" t="str">
        <f ca="1">IF(V171=1,"",IF(LOG入力!BH171&gt;0,1,0))</f>
        <v/>
      </c>
      <c r="CL171" s="74" t="str">
        <f t="shared" ca="1" si="341"/>
        <v/>
      </c>
      <c r="CN171" s="74" t="str">
        <f t="shared" ca="1" si="342"/>
        <v/>
      </c>
      <c r="CO171" s="74" t="str">
        <f t="shared" ca="1" si="343"/>
        <v/>
      </c>
      <c r="CQ171" s="74" t="str">
        <f t="shared" ca="1" si="344"/>
        <v/>
      </c>
      <c r="CR171" s="74" t="str">
        <f t="shared" ca="1" si="345"/>
        <v/>
      </c>
      <c r="CS171" s="74" t="str">
        <f t="shared" ca="1" si="346"/>
        <v/>
      </c>
      <c r="CT171" s="74" t="str">
        <f t="shared" ca="1" si="347"/>
        <v/>
      </c>
      <c r="CU171" s="74" t="str">
        <f t="shared" ca="1" si="348"/>
        <v/>
      </c>
      <c r="CV171" s="74" t="str">
        <f t="shared" ca="1" si="349"/>
        <v/>
      </c>
      <c r="CW171" s="74" t="str">
        <f t="shared" ca="1" si="350"/>
        <v/>
      </c>
      <c r="CX171" s="74" t="str">
        <f t="shared" ca="1" si="351"/>
        <v/>
      </c>
      <c r="CY171" s="74" t="str">
        <f t="shared" ca="1" si="352"/>
        <v/>
      </c>
      <c r="CZ171" s="74" t="str">
        <f t="shared" ca="1" si="353"/>
        <v/>
      </c>
      <c r="DA171" s="74" t="str">
        <f t="shared" ca="1" si="354"/>
        <v/>
      </c>
      <c r="DB171" s="74" t="str">
        <f t="shared" ca="1" si="355"/>
        <v/>
      </c>
      <c r="DD171" s="74" t="str">
        <f t="shared" ca="1" si="356"/>
        <v/>
      </c>
      <c r="DE171" s="74" t="str">
        <f t="shared" ca="1" si="357"/>
        <v/>
      </c>
      <c r="DF171" s="74" t="str">
        <f t="shared" ca="1" si="358"/>
        <v/>
      </c>
      <c r="DG171" s="74" t="str">
        <f t="shared" ca="1" si="359"/>
        <v/>
      </c>
      <c r="DH171" s="74" t="str">
        <f t="shared" ca="1" si="360"/>
        <v/>
      </c>
      <c r="DI171" s="74" t="str">
        <f t="shared" ca="1" si="361"/>
        <v/>
      </c>
      <c r="DJ171" s="74" t="str">
        <f t="shared" ca="1" si="362"/>
        <v/>
      </c>
      <c r="DK171" s="74" t="str">
        <f t="shared" ca="1" si="363"/>
        <v/>
      </c>
      <c r="DL171" s="74" t="str">
        <f t="shared" ca="1" si="364"/>
        <v/>
      </c>
      <c r="DM171" s="74" t="str">
        <f t="shared" ca="1" si="365"/>
        <v/>
      </c>
      <c r="DN171" s="74" t="str">
        <f t="shared" ca="1" si="366"/>
        <v/>
      </c>
      <c r="DO171" s="74" t="str">
        <f t="shared" ca="1" si="367"/>
        <v/>
      </c>
      <c r="DQ171" s="74" t="str">
        <f t="shared" ca="1" si="368"/>
        <v/>
      </c>
      <c r="DS171" s="74" t="str">
        <f t="shared" ca="1" si="369"/>
        <v/>
      </c>
      <c r="DT171" s="74" t="str">
        <f t="shared" ca="1" si="370"/>
        <v/>
      </c>
      <c r="DV171" s="525" t="str">
        <f t="shared" ca="1" si="371"/>
        <v/>
      </c>
      <c r="DW171" s="74" t="str">
        <f t="shared" ca="1" si="372"/>
        <v/>
      </c>
      <c r="DX171" s="485" t="str">
        <f t="shared" ca="1" si="373"/>
        <v/>
      </c>
      <c r="DY171" s="74" t="str">
        <f t="shared" ca="1" si="374"/>
        <v/>
      </c>
      <c r="DZ171" s="74" t="str">
        <f t="shared" ca="1" si="375"/>
        <v/>
      </c>
      <c r="EA171" s="74" t="str">
        <f t="shared" ca="1" si="376"/>
        <v/>
      </c>
      <c r="EC171" s="74" t="str">
        <f t="shared" ca="1" si="377"/>
        <v/>
      </c>
      <c r="ED171" s="74" t="str">
        <f t="shared" ca="1" si="378"/>
        <v/>
      </c>
      <c r="EE171" s="74" t="str">
        <f t="shared" ca="1" si="379"/>
        <v/>
      </c>
      <c r="EG171" s="479" t="str">
        <f ca="1">IF(V171=1,"",IF(LOG入力!BH171&gt;0,0,IF(CG171="★",0,IF(R171=1,0,IF(N171=0,0,1)))))</f>
        <v/>
      </c>
      <c r="EH171" s="483" t="str">
        <f t="shared" ca="1" si="380"/>
        <v/>
      </c>
      <c r="EI171" s="483" t="str">
        <f t="shared" ca="1" si="381"/>
        <v/>
      </c>
      <c r="EJ171" s="483" t="str">
        <f t="shared" ca="1" si="382"/>
        <v/>
      </c>
      <c r="EL171" s="71">
        <f t="shared" ca="1" si="383"/>
        <v>0</v>
      </c>
      <c r="EM171" s="6">
        <f t="shared" ca="1" si="384"/>
        <v>0</v>
      </c>
      <c r="EN171" s="6" t="str">
        <f t="shared" ca="1" si="385"/>
        <v/>
      </c>
      <c r="EO171" s="6">
        <f ca="1">IF(LOG入力!BH171&gt;0,0,IF(EM171=0,0,(IF(COUNTIF($EN$19:EN171,EN171)=1,IF($FS$3="N",1,IF(EH171=1,1,0))))))</f>
        <v>0</v>
      </c>
      <c r="EP171" s="6" t="str">
        <f ca="1">IF(LOG入力!BH171&gt;0,"",IF(EO171=1,$X171,""))</f>
        <v/>
      </c>
      <c r="EQ171" s="6" t="str">
        <f ca="1">IF(LOG入力!BH171&gt;0,"",IF(EO171=1,$Y171,""))</f>
        <v/>
      </c>
      <c r="ER171" s="520" t="str">
        <f ca="1">IF(LOG入力!BH171&gt;0,"",IF(COUNTIF($EP$19:$EP171,EP171)=1,EP171,""))</f>
        <v/>
      </c>
      <c r="ES171" s="520">
        <f ca="1">IF(LOG入力!BH171&gt;0,0,IF((EL171=1),IF(($ER171=""),0,1),0))</f>
        <v>0</v>
      </c>
      <c r="ET171" s="520" t="str">
        <f ca="1">IF(LOG入力!BH171&gt;0,"",IF(COUNTIF($EQ$19:EQ171,EQ171)=1,EQ171,""))</f>
        <v/>
      </c>
      <c r="EU171" s="539">
        <f ca="1">IF(LOG入力!BH171&gt;0,0,IF((EL171=1),IF(($ET171=""),0,1),0))</f>
        <v>0</v>
      </c>
      <c r="EV171" s="71">
        <f t="shared" ca="1" si="386"/>
        <v>0</v>
      </c>
      <c r="EW171" s="6">
        <f t="shared" ca="1" si="387"/>
        <v>0</v>
      </c>
      <c r="EX171" s="6" t="str">
        <f t="shared" ca="1" si="388"/>
        <v/>
      </c>
      <c r="EY171" s="6">
        <f ca="1">IF(LOG入力!BH171&gt;0,0,IF(EW171=0,0,(IF(COUNTIF($EX$19:EX171,EX171)=1,IF($FS$3="N",1,IF(EH171=1,1,0))))))</f>
        <v>0</v>
      </c>
      <c r="EZ171" s="6" t="str">
        <f ca="1">IF(LOG入力!BH171&gt;0,"",IF(EY171=1,$X171,""))</f>
        <v/>
      </c>
      <c r="FA171" s="6" t="str">
        <f ca="1">IF(LOG入力!BH171&gt;0,"",IF(EY171=1,$Y171,""))</f>
        <v/>
      </c>
      <c r="FB171" s="6" t="str">
        <f ca="1">IF(LOG入力!BH171&gt;0,"",IF(COUNTIF($EZ$19:$EZ171,EZ171)=1,EZ171,""))</f>
        <v/>
      </c>
      <c r="FC171" s="6">
        <f ca="1">IF(LOG入力!BH171&gt;0,0,IF((EV171=1),IF(($FB171=""),0,1),0))</f>
        <v>0</v>
      </c>
      <c r="FD171" s="6" t="str">
        <f ca="1">IF(LOG入力!BH171&gt;0,"",IF(COUNTIF($FA$19:FA171,FA171)=1,FA171,""))</f>
        <v/>
      </c>
      <c r="FE171" s="72">
        <f ca="1">IF(LOG入力!BH171&gt;0,0,IF((EV171=1),IF(($FD171=""),0,1),0))</f>
        <v>0</v>
      </c>
      <c r="FF171" s="71">
        <f t="shared" ca="1" si="389"/>
        <v>0</v>
      </c>
      <c r="FG171" s="6">
        <f t="shared" ca="1" si="390"/>
        <v>0</v>
      </c>
      <c r="FH171" s="6" t="str">
        <f t="shared" ca="1" si="391"/>
        <v/>
      </c>
      <c r="FI171" s="6">
        <f ca="1">IF(LOG入力!BH171&gt;0,0,IF(FG171=0,0,(IF(COUNTIF($FH$19:FH171,FH171)=1,IF($FS$3="N",1,IF(EH171=1,1,0))))))</f>
        <v>0</v>
      </c>
      <c r="FJ171" s="6" t="str">
        <f ca="1">IF(LOG入力!BH171&gt;0,"",IF(FI171=1,$X171,""))</f>
        <v/>
      </c>
      <c r="FK171" s="6" t="str">
        <f ca="1">IF(LOG入力!BH171&gt;0,"",IF(FI171=1,$Y171,""))</f>
        <v/>
      </c>
      <c r="FL171" s="6" t="str">
        <f ca="1">IF(LOG入力!BH171&gt;0,"",IF(COUNTIF($FJ$19:$FJ171,FJ171)=1,FJ171,""))</f>
        <v/>
      </c>
      <c r="FM171" s="6">
        <f ca="1">IF(LOG入力!BH171&gt;0,0,IF((FF171=1),IF(($FL171=""),0,1),0))</f>
        <v>0</v>
      </c>
      <c r="FN171" s="6" t="str">
        <f ca="1">IF(LOG入力!BH171&gt;0,"",IF(COUNTIF($FK$19:FK171,FK171)=1,FK171,""))</f>
        <v/>
      </c>
      <c r="FO171" s="72">
        <f ca="1">IF(LOG入力!BH171&gt;0,0,IF((FF171=1),IF(($FN171=""),0,1),0))</f>
        <v>0</v>
      </c>
      <c r="FP171" s="71">
        <f t="shared" ca="1" si="392"/>
        <v>0</v>
      </c>
      <c r="FQ171" s="6">
        <f t="shared" ca="1" si="393"/>
        <v>0</v>
      </c>
      <c r="FR171" s="6" t="str">
        <f t="shared" ca="1" si="394"/>
        <v/>
      </c>
      <c r="FS171" s="6">
        <f ca="1">IF(LOG入力!BH171&gt;0,0,IF(FQ171=0,0,(IF(COUNTIF($FR$19:FR171,FR171)=1,IF($FS$3="N",1,IF(EH171=1,1,0))))))</f>
        <v>0</v>
      </c>
      <c r="FT171" s="6" t="str">
        <f ca="1">IF(LOG入力!BH171&gt;0,"",IF(FS171=1,$X171,""))</f>
        <v/>
      </c>
      <c r="FU171" s="6" t="str">
        <f ca="1">IF(LOG入力!BH171&gt;0,"",IF(FS171=1,$Y171,""))</f>
        <v/>
      </c>
      <c r="FV171" s="6" t="str">
        <f ca="1">IF(LOG入力!BH171&gt;0,"",IF(COUNTIF($FT$19:$FT171,FT171)=1,FT171,""))</f>
        <v/>
      </c>
      <c r="FW171" s="6">
        <f ca="1">IF(LOG入力!BH171&gt;0,0,IF((FP171=1),IF(($FV171=""),0,1),0))</f>
        <v>0</v>
      </c>
      <c r="FX171" s="6" t="str">
        <f ca="1">IF(LOG入力!BH171&gt;0,"",IF(COUNTIF($FU$19:FU171,FU171)=1,FU171,""))</f>
        <v/>
      </c>
      <c r="FY171" s="72">
        <f ca="1">IF(LOG入力!BH171&gt;0,0,IF((FP171=1),IF(($FX171=""),0,1),0))</f>
        <v>0</v>
      </c>
      <c r="FZ171" s="71">
        <f t="shared" ca="1" si="395"/>
        <v>0</v>
      </c>
      <c r="GA171" s="6">
        <f t="shared" ca="1" si="396"/>
        <v>0</v>
      </c>
      <c r="GB171" s="6" t="str">
        <f t="shared" ca="1" si="397"/>
        <v/>
      </c>
      <c r="GC171" s="6">
        <f ca="1">IF(LOG入力!BH171&gt;0,0,IF(GA171=0,0,(IF(COUNTIF($GB$19:GB171,GB171)=1,IF($FS$3="N",1,IF(EH171=1,1,0))))))</f>
        <v>0</v>
      </c>
      <c r="GD171" s="6" t="str">
        <f ca="1">IF(LOG入力!BH171&gt;0,"",IF(GC171=1,$X171,""))</f>
        <v/>
      </c>
      <c r="GE171" s="6" t="str">
        <f ca="1">IF(LOG入力!BH171&gt;0,"",IF(GC171=1,$Y171,""))</f>
        <v/>
      </c>
      <c r="GF171" s="6" t="str">
        <f ca="1">IF(LOG入力!BH171&gt;0,"",IF(COUNTIF($GD$19:$GD171,GD171)=1,GD171,""))</f>
        <v/>
      </c>
      <c r="GG171" s="6">
        <f ca="1">IF(LOG入力!BH171&gt;0,0,IF((FZ171=1),IF(($GF171=""),0,1),0))</f>
        <v>0</v>
      </c>
      <c r="GH171" s="6" t="str">
        <f ca="1">IF(LOG入力!BH171&gt;0,"",IF(COUNTIF($GE$19:GE171,GE171)=1,GE171,""))</f>
        <v/>
      </c>
      <c r="GI171" s="72">
        <f ca="1">IF(LOG入力!BH171&gt;0,0,IF((FZ171=1),IF(($GH171=""),0,1),0))</f>
        <v>0</v>
      </c>
      <c r="GK171" s="455" t="str">
        <f ca="1">IF(V171=1,"",IF(LEN(LOG入力!AS171)=0,"",LOG入力!AS171))</f>
        <v/>
      </c>
      <c r="GL171" s="378" t="str">
        <f t="shared" ca="1" si="398"/>
        <v/>
      </c>
      <c r="GM171" s="378" t="str">
        <f t="shared" ca="1" si="399"/>
        <v/>
      </c>
      <c r="GN171" s="74" t="str">
        <f t="shared" ca="1" si="400"/>
        <v/>
      </c>
      <c r="GO171" s="74" t="str">
        <f t="shared" ca="1" si="401"/>
        <v/>
      </c>
      <c r="GQ171" s="74" t="str">
        <f t="shared" ca="1" si="402"/>
        <v/>
      </c>
      <c r="GR171" s="74" t="str">
        <f t="shared" ca="1" si="403"/>
        <v/>
      </c>
      <c r="GS171" s="74" t="str">
        <f t="shared" ca="1" si="404"/>
        <v/>
      </c>
      <c r="GT171" s="74" t="str">
        <f t="shared" ca="1" si="405"/>
        <v/>
      </c>
      <c r="GU171" s="74" t="str">
        <f t="shared" ca="1" si="406"/>
        <v/>
      </c>
      <c r="GV171" s="74" t="str">
        <f t="shared" ca="1" si="407"/>
        <v/>
      </c>
      <c r="GX171" s="74" t="str">
        <f t="shared" ca="1" si="408"/>
        <v/>
      </c>
      <c r="GY171" s="74" t="str">
        <f t="shared" ca="1" si="409"/>
        <v/>
      </c>
      <c r="GZ171" s="74" t="str">
        <f ca="1">IF(V171=1,"",IF(LOG入力!BH171&gt;0,0,IF(GY171=0,0,IF((VALUE((TYPE(VALUE(J171)))))=16,0,IF(VALUE(J171)&lt;60,1,IF(VALUE(J171)&lt;100,0,IF(VALUE(J171)&lt;600,2,0)))))))</f>
        <v/>
      </c>
      <c r="HA171" s="74" t="str">
        <f t="shared" ca="1" si="410"/>
        <v/>
      </c>
      <c r="HB171" s="74" t="str">
        <f ca="1">IF(V171=1,"",IF(LOG入力!BH171&gt;0,0,IF(HA171=0,0,IF((VALUE((TYPE(VALUE(L171)))))=16,0,IF(VALUE(L171)&lt;60,1,IF(VALUE(L171)&lt;100,0,IF(VALUE(L171)&lt;600,2,0)))))))</f>
        <v/>
      </c>
      <c r="HD171" s="74" t="str">
        <f t="shared" ca="1" si="411"/>
        <v/>
      </c>
      <c r="HF171" s="74" t="str">
        <f t="shared" ca="1" si="412"/>
        <v/>
      </c>
      <c r="HG171" s="74" t="str">
        <f t="shared" ca="1" si="413"/>
        <v/>
      </c>
      <c r="HH171" s="74" t="str">
        <f t="shared" ca="1" si="414"/>
        <v/>
      </c>
      <c r="HI171" s="74" t="str">
        <f t="shared" ca="1" si="415"/>
        <v/>
      </c>
      <c r="HJ171" s="74" t="str">
        <f t="shared" ca="1" si="416"/>
        <v/>
      </c>
      <c r="HK171" s="74" t="str">
        <f t="shared" ca="1" si="417"/>
        <v/>
      </c>
      <c r="HL171" s="74" t="str">
        <f t="shared" ca="1" si="418"/>
        <v/>
      </c>
      <c r="HM171" s="74" t="str">
        <f t="shared" ca="1" si="419"/>
        <v/>
      </c>
      <c r="HN171" s="74" t="str">
        <f t="shared" ca="1" si="420"/>
        <v/>
      </c>
      <c r="HO171" s="529" t="str">
        <f t="shared" ca="1" si="421"/>
        <v/>
      </c>
      <c r="HP171" s="74" t="str">
        <f t="shared" ca="1" si="422"/>
        <v/>
      </c>
      <c r="HQ171" s="74" t="str">
        <f t="shared" ca="1" si="423"/>
        <v/>
      </c>
      <c r="HR171" s="74" t="str">
        <f t="shared" ca="1" si="424"/>
        <v/>
      </c>
      <c r="HS171" s="74" t="str">
        <f t="shared" ca="1" si="425"/>
        <v/>
      </c>
      <c r="HT171" s="74" t="str">
        <f ca="1">IF(V171=1,"",IF(LOG入力!BH171&gt;0,0,IF(DV171=1,0,IF(N171="0",0,IF(SUM(HD171:HS171)&gt;0,1,0)))))</f>
        <v/>
      </c>
    </row>
    <row r="172" spans="1:228" x14ac:dyDescent="0.15">
      <c r="A172" s="5"/>
      <c r="B172" s="532" t="str">
        <f t="shared" ca="1" si="284"/>
        <v/>
      </c>
      <c r="C172" s="570" t="str">
        <f ca="1">LOG入力!AP172</f>
        <v/>
      </c>
      <c r="D172" s="534" t="str">
        <f ca="1">LOG入力!AQ172</f>
        <v/>
      </c>
      <c r="E172" s="570" t="str">
        <f ca="1">LOG入力!AR172</f>
        <v/>
      </c>
      <c r="F172" s="535" t="str">
        <f t="shared" ca="1" si="285"/>
        <v/>
      </c>
      <c r="G172" s="585" t="str">
        <f ca="1">LOG入力!AT172</f>
        <v/>
      </c>
      <c r="H172" s="542" t="str">
        <f ca="1">LOG入力!AU172</f>
        <v/>
      </c>
      <c r="I172" s="537" t="str">
        <f ca="1">LOG入力!AV172</f>
        <v/>
      </c>
      <c r="J172" s="577" t="str">
        <f ca="1">LOG入力!AW172</f>
        <v/>
      </c>
      <c r="K172" s="578" t="str">
        <f ca="1">LOG入力!BJ172</f>
        <v/>
      </c>
      <c r="L172" s="577" t="str">
        <f ca="1">LOG入力!AY172</f>
        <v/>
      </c>
      <c r="M172" s="545" t="str">
        <f ca="1">LOG入力!BK172</f>
        <v/>
      </c>
      <c r="N172" s="512" t="str">
        <f ca="1">IF(V172=1,"",IF(LOG入力!AJ172=1,"1",LOG入力!BA172))</f>
        <v/>
      </c>
      <c r="O172" s="538" t="str">
        <f ca="1">IF(V172=1,"",IF(LEN(LOG入力!O172)=0,"",LOG入力!O172))</f>
        <v/>
      </c>
      <c r="P172" s="291" t="str">
        <f ca="1">IF(V172=1,"",IF($AA$4=1,"",IF(LOG入力!BG172=1,"",CONCATENATE($ER172,$FB172,$FL172,$FV172,$GF172))))</f>
        <v/>
      </c>
      <c r="Q172" s="291" t="str">
        <f ca="1">IF(V172=1,"",IF($AA$4=1,"",IF(LOG入力!BG172=1,"",CONCATENATE($ET172,$FD172,$FN172,$FX172,$GH172))))</f>
        <v/>
      </c>
      <c r="R172" s="573" t="str">
        <f ca="1">IF(V172=1,"",IF($AA$4=1,"",IF(LOG入力!BH172&gt;0,0,AA172)))</f>
        <v/>
      </c>
      <c r="S172" s="293" t="str">
        <f t="shared" ca="1" si="286"/>
        <v/>
      </c>
      <c r="T172" s="681"/>
      <c r="U172" s="38"/>
      <c r="V172" s="196">
        <f ca="1">LOG入力!AN172</f>
        <v>1</v>
      </c>
      <c r="W172" s="38"/>
      <c r="X172" s="516" t="str">
        <f t="shared" ca="1" si="287"/>
        <v/>
      </c>
      <c r="Y172" s="515" t="str">
        <f t="shared" ca="1" si="288"/>
        <v/>
      </c>
      <c r="Z172" s="518" t="str">
        <f t="shared" ca="1" si="289"/>
        <v/>
      </c>
      <c r="AA172" s="574" t="str">
        <f t="shared" ca="1" si="290"/>
        <v/>
      </c>
      <c r="AC172" s="6" t="str">
        <f t="shared" ca="1" si="291"/>
        <v/>
      </c>
      <c r="AD172" s="6" t="str">
        <f t="shared" ca="1" si="292"/>
        <v/>
      </c>
      <c r="AE172" s="6" t="str">
        <f t="shared" ca="1" si="293"/>
        <v/>
      </c>
      <c r="AF172" s="6" t="str">
        <f t="shared" ca="1" si="294"/>
        <v/>
      </c>
      <c r="AG172" s="6" t="str">
        <f t="shared" ca="1" si="295"/>
        <v/>
      </c>
      <c r="AH172" s="6" t="str">
        <f t="shared" ca="1" si="296"/>
        <v/>
      </c>
      <c r="AI172" s="6" t="str">
        <f t="shared" ca="1" si="297"/>
        <v/>
      </c>
      <c r="AJ172" s="6" t="str">
        <f t="shared" ca="1" si="298"/>
        <v/>
      </c>
      <c r="AK172" s="6" t="str">
        <f t="shared" ca="1" si="299"/>
        <v/>
      </c>
      <c r="AL172" s="6" t="str">
        <f t="shared" ca="1" si="300"/>
        <v/>
      </c>
      <c r="AM172" s="6" t="str">
        <f t="shared" ca="1" si="301"/>
        <v/>
      </c>
      <c r="AN172" s="6" t="str">
        <f t="shared" ca="1" si="302"/>
        <v/>
      </c>
      <c r="AO172" s="6" t="str">
        <f t="shared" ca="1" si="303"/>
        <v/>
      </c>
      <c r="AP172" s="6" t="str">
        <f t="shared" ca="1" si="304"/>
        <v/>
      </c>
      <c r="AQ172" s="6" t="str">
        <f t="shared" ca="1" si="305"/>
        <v/>
      </c>
      <c r="AR172" s="6" t="str">
        <f t="shared" ca="1" si="306"/>
        <v/>
      </c>
      <c r="AS172" s="6" t="str">
        <f t="shared" ca="1" si="307"/>
        <v/>
      </c>
      <c r="AT172" s="6" t="str">
        <f t="shared" ca="1" si="308"/>
        <v/>
      </c>
      <c r="AU172" s="6" t="str">
        <f t="shared" ca="1" si="309"/>
        <v/>
      </c>
      <c r="AV172" s="6" t="str">
        <f t="shared" ca="1" si="310"/>
        <v/>
      </c>
      <c r="AW172" s="6" t="str">
        <f t="shared" ca="1" si="311"/>
        <v/>
      </c>
      <c r="AY172" s="6" t="str">
        <f t="shared" ca="1" si="312"/>
        <v/>
      </c>
      <c r="AZ172" s="6" t="str">
        <f t="shared" ca="1" si="313"/>
        <v/>
      </c>
      <c r="BA172" s="6" t="str">
        <f t="shared" ca="1" si="314"/>
        <v/>
      </c>
      <c r="BB172" s="6" t="str">
        <f t="shared" ca="1" si="315"/>
        <v/>
      </c>
      <c r="BC172" s="6" t="str">
        <f t="shared" ca="1" si="316"/>
        <v/>
      </c>
      <c r="BD172" s="6" t="str">
        <f t="shared" ca="1" si="317"/>
        <v/>
      </c>
      <c r="BE172" s="6" t="str">
        <f t="shared" ca="1" si="318"/>
        <v/>
      </c>
      <c r="BF172" s="6" t="str">
        <f t="shared" ca="1" si="319"/>
        <v/>
      </c>
      <c r="BG172" s="6" t="str">
        <f t="shared" ca="1" si="320"/>
        <v/>
      </c>
      <c r="BH172" s="6" t="str">
        <f t="shared" ca="1" si="321"/>
        <v/>
      </c>
      <c r="BI172" s="6" t="str">
        <f t="shared" ca="1" si="322"/>
        <v/>
      </c>
      <c r="BJ172" s="6" t="str">
        <f t="shared" ca="1" si="323"/>
        <v/>
      </c>
      <c r="BK172" s="6" t="str">
        <f t="shared" ca="1" si="324"/>
        <v/>
      </c>
      <c r="BL172" s="6" t="str">
        <f t="shared" ca="1" si="325"/>
        <v/>
      </c>
      <c r="BM172" s="6" t="str">
        <f t="shared" ca="1" si="326"/>
        <v/>
      </c>
      <c r="BN172" s="6" t="str">
        <f t="shared" ca="1" si="327"/>
        <v/>
      </c>
      <c r="BO172" s="6" t="str">
        <f t="shared" ca="1" si="328"/>
        <v/>
      </c>
      <c r="BP172" s="6" t="str">
        <f t="shared" ca="1" si="329"/>
        <v/>
      </c>
      <c r="BQ172" s="6" t="str">
        <f t="shared" ca="1" si="330"/>
        <v/>
      </c>
      <c r="BR172" s="6" t="str">
        <f t="shared" ca="1" si="331"/>
        <v/>
      </c>
      <c r="BS172" s="6" t="str">
        <f t="shared" ca="1" si="332"/>
        <v/>
      </c>
      <c r="BU172" s="6" t="str">
        <f t="shared" ca="1" si="333"/>
        <v/>
      </c>
      <c r="BW172" s="515" t="str">
        <f t="shared" ca="1" si="334"/>
        <v/>
      </c>
      <c r="BX172" s="515">
        <f t="shared" ca="1" si="335"/>
        <v>0</v>
      </c>
      <c r="BY172" s="515" t="str">
        <f t="shared" ca="1" si="336"/>
        <v/>
      </c>
      <c r="CA172" s="6">
        <f t="shared" ca="1" si="337"/>
        <v>1</v>
      </c>
      <c r="CC172" s="523" t="str">
        <f t="shared" ca="1" si="338"/>
        <v/>
      </c>
      <c r="CE172" s="6" t="str">
        <f t="shared" ca="1" si="339"/>
        <v/>
      </c>
      <c r="CG172" s="524" t="str">
        <f ca="1">IF(V172=1,"",IF($AA$4=1,"",IF(LOG入力!BH172&gt;0,"",IF(N172=0,"",IF(HT172=0,"","★")))))</f>
        <v/>
      </c>
      <c r="CI172" s="74" t="str">
        <f t="shared" ca="1" si="340"/>
        <v/>
      </c>
      <c r="CK172" s="525" t="str">
        <f ca="1">IF(V172=1,"",IF(LOG入力!BH172&gt;0,1,0))</f>
        <v/>
      </c>
      <c r="CL172" s="74" t="str">
        <f t="shared" ca="1" si="341"/>
        <v/>
      </c>
      <c r="CN172" s="74" t="str">
        <f t="shared" ca="1" si="342"/>
        <v/>
      </c>
      <c r="CO172" s="74" t="str">
        <f t="shared" ca="1" si="343"/>
        <v/>
      </c>
      <c r="CQ172" s="74" t="str">
        <f t="shared" ca="1" si="344"/>
        <v/>
      </c>
      <c r="CR172" s="74" t="str">
        <f t="shared" ca="1" si="345"/>
        <v/>
      </c>
      <c r="CS172" s="74" t="str">
        <f t="shared" ca="1" si="346"/>
        <v/>
      </c>
      <c r="CT172" s="74" t="str">
        <f t="shared" ca="1" si="347"/>
        <v/>
      </c>
      <c r="CU172" s="74" t="str">
        <f t="shared" ca="1" si="348"/>
        <v/>
      </c>
      <c r="CV172" s="74" t="str">
        <f t="shared" ca="1" si="349"/>
        <v/>
      </c>
      <c r="CW172" s="74" t="str">
        <f t="shared" ca="1" si="350"/>
        <v/>
      </c>
      <c r="CX172" s="74" t="str">
        <f t="shared" ca="1" si="351"/>
        <v/>
      </c>
      <c r="CY172" s="74" t="str">
        <f t="shared" ca="1" si="352"/>
        <v/>
      </c>
      <c r="CZ172" s="74" t="str">
        <f t="shared" ca="1" si="353"/>
        <v/>
      </c>
      <c r="DA172" s="74" t="str">
        <f t="shared" ca="1" si="354"/>
        <v/>
      </c>
      <c r="DB172" s="74" t="str">
        <f t="shared" ca="1" si="355"/>
        <v/>
      </c>
      <c r="DD172" s="74" t="str">
        <f t="shared" ca="1" si="356"/>
        <v/>
      </c>
      <c r="DE172" s="74" t="str">
        <f t="shared" ca="1" si="357"/>
        <v/>
      </c>
      <c r="DF172" s="74" t="str">
        <f t="shared" ca="1" si="358"/>
        <v/>
      </c>
      <c r="DG172" s="74" t="str">
        <f t="shared" ca="1" si="359"/>
        <v/>
      </c>
      <c r="DH172" s="74" t="str">
        <f t="shared" ca="1" si="360"/>
        <v/>
      </c>
      <c r="DI172" s="74" t="str">
        <f t="shared" ca="1" si="361"/>
        <v/>
      </c>
      <c r="DJ172" s="74" t="str">
        <f t="shared" ca="1" si="362"/>
        <v/>
      </c>
      <c r="DK172" s="74" t="str">
        <f t="shared" ca="1" si="363"/>
        <v/>
      </c>
      <c r="DL172" s="74" t="str">
        <f t="shared" ca="1" si="364"/>
        <v/>
      </c>
      <c r="DM172" s="74" t="str">
        <f t="shared" ca="1" si="365"/>
        <v/>
      </c>
      <c r="DN172" s="74" t="str">
        <f t="shared" ca="1" si="366"/>
        <v/>
      </c>
      <c r="DO172" s="74" t="str">
        <f t="shared" ca="1" si="367"/>
        <v/>
      </c>
      <c r="DQ172" s="74" t="str">
        <f t="shared" ca="1" si="368"/>
        <v/>
      </c>
      <c r="DS172" s="74" t="str">
        <f t="shared" ca="1" si="369"/>
        <v/>
      </c>
      <c r="DT172" s="74" t="str">
        <f t="shared" ca="1" si="370"/>
        <v/>
      </c>
      <c r="DV172" s="525" t="str">
        <f t="shared" ca="1" si="371"/>
        <v/>
      </c>
      <c r="DW172" s="74" t="str">
        <f t="shared" ca="1" si="372"/>
        <v/>
      </c>
      <c r="DX172" s="485" t="str">
        <f t="shared" ca="1" si="373"/>
        <v/>
      </c>
      <c r="DY172" s="74" t="str">
        <f t="shared" ca="1" si="374"/>
        <v/>
      </c>
      <c r="DZ172" s="74" t="str">
        <f t="shared" ca="1" si="375"/>
        <v/>
      </c>
      <c r="EA172" s="74" t="str">
        <f t="shared" ca="1" si="376"/>
        <v/>
      </c>
      <c r="EC172" s="74" t="str">
        <f t="shared" ca="1" si="377"/>
        <v/>
      </c>
      <c r="ED172" s="74" t="str">
        <f t="shared" ca="1" si="378"/>
        <v/>
      </c>
      <c r="EE172" s="74" t="str">
        <f t="shared" ca="1" si="379"/>
        <v/>
      </c>
      <c r="EG172" s="479" t="str">
        <f ca="1">IF(V172=1,"",IF(LOG入力!BH172&gt;0,0,IF(CG172="★",0,IF(R172=1,0,IF(N172=0,0,1)))))</f>
        <v/>
      </c>
      <c r="EH172" s="483" t="str">
        <f t="shared" ca="1" si="380"/>
        <v/>
      </c>
      <c r="EI172" s="483" t="str">
        <f t="shared" ca="1" si="381"/>
        <v/>
      </c>
      <c r="EJ172" s="483" t="str">
        <f t="shared" ca="1" si="382"/>
        <v/>
      </c>
      <c r="EL172" s="71">
        <f t="shared" ca="1" si="383"/>
        <v>0</v>
      </c>
      <c r="EM172" s="6">
        <f t="shared" ca="1" si="384"/>
        <v>0</v>
      </c>
      <c r="EN172" s="6" t="str">
        <f t="shared" ca="1" si="385"/>
        <v/>
      </c>
      <c r="EO172" s="6">
        <f ca="1">IF(LOG入力!BH172&gt;0,0,IF(EM172=0,0,(IF(COUNTIF($EN$19:EN172,EN172)=1,IF($FS$3="N",1,IF(EH172=1,1,0))))))</f>
        <v>0</v>
      </c>
      <c r="EP172" s="6" t="str">
        <f ca="1">IF(LOG入力!BH172&gt;0,"",IF(EO172=1,$X172,""))</f>
        <v/>
      </c>
      <c r="EQ172" s="6" t="str">
        <f ca="1">IF(LOG入力!BH172&gt;0,"",IF(EO172=1,$Y172,""))</f>
        <v/>
      </c>
      <c r="ER172" s="520" t="str">
        <f ca="1">IF(LOG入力!BH172&gt;0,"",IF(COUNTIF($EP$19:$EP172,EP172)=1,EP172,""))</f>
        <v/>
      </c>
      <c r="ES172" s="520">
        <f ca="1">IF(LOG入力!BH172&gt;0,0,IF((EL172=1),IF(($ER172=""),0,1),0))</f>
        <v>0</v>
      </c>
      <c r="ET172" s="520" t="str">
        <f ca="1">IF(LOG入力!BH172&gt;0,"",IF(COUNTIF($EQ$19:EQ172,EQ172)=1,EQ172,""))</f>
        <v/>
      </c>
      <c r="EU172" s="539">
        <f ca="1">IF(LOG入力!BH172&gt;0,0,IF((EL172=1),IF(($ET172=""),0,1),0))</f>
        <v>0</v>
      </c>
      <c r="EV172" s="71">
        <f t="shared" ca="1" si="386"/>
        <v>0</v>
      </c>
      <c r="EW172" s="6">
        <f t="shared" ca="1" si="387"/>
        <v>0</v>
      </c>
      <c r="EX172" s="6" t="str">
        <f t="shared" ca="1" si="388"/>
        <v/>
      </c>
      <c r="EY172" s="6">
        <f ca="1">IF(LOG入力!BH172&gt;0,0,IF(EW172=0,0,(IF(COUNTIF($EX$19:EX172,EX172)=1,IF($FS$3="N",1,IF(EH172=1,1,0))))))</f>
        <v>0</v>
      </c>
      <c r="EZ172" s="6" t="str">
        <f ca="1">IF(LOG入力!BH172&gt;0,"",IF(EY172=1,$X172,""))</f>
        <v/>
      </c>
      <c r="FA172" s="6" t="str">
        <f ca="1">IF(LOG入力!BH172&gt;0,"",IF(EY172=1,$Y172,""))</f>
        <v/>
      </c>
      <c r="FB172" s="6" t="str">
        <f ca="1">IF(LOG入力!BH172&gt;0,"",IF(COUNTIF($EZ$19:$EZ172,EZ172)=1,EZ172,""))</f>
        <v/>
      </c>
      <c r="FC172" s="6">
        <f ca="1">IF(LOG入力!BH172&gt;0,0,IF((EV172=1),IF(($FB172=""),0,1),0))</f>
        <v>0</v>
      </c>
      <c r="FD172" s="6" t="str">
        <f ca="1">IF(LOG入力!BH172&gt;0,"",IF(COUNTIF($FA$19:FA172,FA172)=1,FA172,""))</f>
        <v/>
      </c>
      <c r="FE172" s="72">
        <f ca="1">IF(LOG入力!BH172&gt;0,0,IF((EV172=1),IF(($FD172=""),0,1),0))</f>
        <v>0</v>
      </c>
      <c r="FF172" s="71">
        <f t="shared" ca="1" si="389"/>
        <v>0</v>
      </c>
      <c r="FG172" s="6">
        <f t="shared" ca="1" si="390"/>
        <v>0</v>
      </c>
      <c r="FH172" s="6" t="str">
        <f t="shared" ca="1" si="391"/>
        <v/>
      </c>
      <c r="FI172" s="6">
        <f ca="1">IF(LOG入力!BH172&gt;0,0,IF(FG172=0,0,(IF(COUNTIF($FH$19:FH172,FH172)=1,IF($FS$3="N",1,IF(EH172=1,1,0))))))</f>
        <v>0</v>
      </c>
      <c r="FJ172" s="6" t="str">
        <f ca="1">IF(LOG入力!BH172&gt;0,"",IF(FI172=1,$X172,""))</f>
        <v/>
      </c>
      <c r="FK172" s="6" t="str">
        <f ca="1">IF(LOG入力!BH172&gt;0,"",IF(FI172=1,$Y172,""))</f>
        <v/>
      </c>
      <c r="FL172" s="6" t="str">
        <f ca="1">IF(LOG入力!BH172&gt;0,"",IF(COUNTIF($FJ$19:$FJ172,FJ172)=1,FJ172,""))</f>
        <v/>
      </c>
      <c r="FM172" s="6">
        <f ca="1">IF(LOG入力!BH172&gt;0,0,IF((FF172=1),IF(($FL172=""),0,1),0))</f>
        <v>0</v>
      </c>
      <c r="FN172" s="6" t="str">
        <f ca="1">IF(LOG入力!BH172&gt;0,"",IF(COUNTIF($FK$19:FK172,FK172)=1,FK172,""))</f>
        <v/>
      </c>
      <c r="FO172" s="72">
        <f ca="1">IF(LOG入力!BH172&gt;0,0,IF((FF172=1),IF(($FN172=""),0,1),0))</f>
        <v>0</v>
      </c>
      <c r="FP172" s="71">
        <f t="shared" ca="1" si="392"/>
        <v>0</v>
      </c>
      <c r="FQ172" s="6">
        <f t="shared" ca="1" si="393"/>
        <v>0</v>
      </c>
      <c r="FR172" s="6" t="str">
        <f t="shared" ca="1" si="394"/>
        <v/>
      </c>
      <c r="FS172" s="6">
        <f ca="1">IF(LOG入力!BH172&gt;0,0,IF(FQ172=0,0,(IF(COUNTIF($FR$19:FR172,FR172)=1,IF($FS$3="N",1,IF(EH172=1,1,0))))))</f>
        <v>0</v>
      </c>
      <c r="FT172" s="6" t="str">
        <f ca="1">IF(LOG入力!BH172&gt;0,"",IF(FS172=1,$X172,""))</f>
        <v/>
      </c>
      <c r="FU172" s="6" t="str">
        <f ca="1">IF(LOG入力!BH172&gt;0,"",IF(FS172=1,$Y172,""))</f>
        <v/>
      </c>
      <c r="FV172" s="6" t="str">
        <f ca="1">IF(LOG入力!BH172&gt;0,"",IF(COUNTIF($FT$19:$FT172,FT172)=1,FT172,""))</f>
        <v/>
      </c>
      <c r="FW172" s="6">
        <f ca="1">IF(LOG入力!BH172&gt;0,0,IF((FP172=1),IF(($FV172=""),0,1),0))</f>
        <v>0</v>
      </c>
      <c r="FX172" s="6" t="str">
        <f ca="1">IF(LOG入力!BH172&gt;0,"",IF(COUNTIF($FU$19:FU172,FU172)=1,FU172,""))</f>
        <v/>
      </c>
      <c r="FY172" s="72">
        <f ca="1">IF(LOG入力!BH172&gt;0,0,IF((FP172=1),IF(($FX172=""),0,1),0))</f>
        <v>0</v>
      </c>
      <c r="FZ172" s="71">
        <f t="shared" ca="1" si="395"/>
        <v>0</v>
      </c>
      <c r="GA172" s="6">
        <f t="shared" ca="1" si="396"/>
        <v>0</v>
      </c>
      <c r="GB172" s="6" t="str">
        <f t="shared" ca="1" si="397"/>
        <v/>
      </c>
      <c r="GC172" s="6">
        <f ca="1">IF(LOG入力!BH172&gt;0,0,IF(GA172=0,0,(IF(COUNTIF($GB$19:GB172,GB172)=1,IF($FS$3="N",1,IF(EH172=1,1,0))))))</f>
        <v>0</v>
      </c>
      <c r="GD172" s="6" t="str">
        <f ca="1">IF(LOG入力!BH172&gt;0,"",IF(GC172=1,$X172,""))</f>
        <v/>
      </c>
      <c r="GE172" s="6" t="str">
        <f ca="1">IF(LOG入力!BH172&gt;0,"",IF(GC172=1,$Y172,""))</f>
        <v/>
      </c>
      <c r="GF172" s="6" t="str">
        <f ca="1">IF(LOG入力!BH172&gt;0,"",IF(COUNTIF($GD$19:$GD172,GD172)=1,GD172,""))</f>
        <v/>
      </c>
      <c r="GG172" s="6">
        <f ca="1">IF(LOG入力!BH172&gt;0,0,IF((FZ172=1),IF(($GF172=""),0,1),0))</f>
        <v>0</v>
      </c>
      <c r="GH172" s="6" t="str">
        <f ca="1">IF(LOG入力!BH172&gt;0,"",IF(COUNTIF($GE$19:GE172,GE172)=1,GE172,""))</f>
        <v/>
      </c>
      <c r="GI172" s="72">
        <f ca="1">IF(LOG入力!BH172&gt;0,0,IF((FZ172=1),IF(($GH172=""),0,1),0))</f>
        <v>0</v>
      </c>
      <c r="GK172" s="455" t="str">
        <f ca="1">IF(V172=1,"",IF(LEN(LOG入力!AS172)=0,"",LOG入力!AS172))</f>
        <v/>
      </c>
      <c r="GL172" s="378" t="str">
        <f t="shared" ca="1" si="398"/>
        <v/>
      </c>
      <c r="GM172" s="378" t="str">
        <f t="shared" ca="1" si="399"/>
        <v/>
      </c>
      <c r="GN172" s="74" t="str">
        <f t="shared" ca="1" si="400"/>
        <v/>
      </c>
      <c r="GO172" s="74" t="str">
        <f t="shared" ca="1" si="401"/>
        <v/>
      </c>
      <c r="GQ172" s="74" t="str">
        <f t="shared" ca="1" si="402"/>
        <v/>
      </c>
      <c r="GR172" s="74" t="str">
        <f t="shared" ca="1" si="403"/>
        <v/>
      </c>
      <c r="GS172" s="74" t="str">
        <f t="shared" ca="1" si="404"/>
        <v/>
      </c>
      <c r="GT172" s="74" t="str">
        <f t="shared" ca="1" si="405"/>
        <v/>
      </c>
      <c r="GU172" s="74" t="str">
        <f t="shared" ca="1" si="406"/>
        <v/>
      </c>
      <c r="GV172" s="74" t="str">
        <f t="shared" ca="1" si="407"/>
        <v/>
      </c>
      <c r="GX172" s="74" t="str">
        <f t="shared" ca="1" si="408"/>
        <v/>
      </c>
      <c r="GY172" s="74" t="str">
        <f t="shared" ca="1" si="409"/>
        <v/>
      </c>
      <c r="GZ172" s="74" t="str">
        <f ca="1">IF(V172=1,"",IF(LOG入力!BH172&gt;0,0,IF(GY172=0,0,IF((VALUE((TYPE(VALUE(J172)))))=16,0,IF(VALUE(J172)&lt;60,1,IF(VALUE(J172)&lt;100,0,IF(VALUE(J172)&lt;600,2,0)))))))</f>
        <v/>
      </c>
      <c r="HA172" s="74" t="str">
        <f t="shared" ca="1" si="410"/>
        <v/>
      </c>
      <c r="HB172" s="74" t="str">
        <f ca="1">IF(V172=1,"",IF(LOG入力!BH172&gt;0,0,IF(HA172=0,0,IF((VALUE((TYPE(VALUE(L172)))))=16,0,IF(VALUE(L172)&lt;60,1,IF(VALUE(L172)&lt;100,0,IF(VALUE(L172)&lt;600,2,0)))))))</f>
        <v/>
      </c>
      <c r="HD172" s="74" t="str">
        <f t="shared" ca="1" si="411"/>
        <v/>
      </c>
      <c r="HF172" s="74" t="str">
        <f t="shared" ca="1" si="412"/>
        <v/>
      </c>
      <c r="HG172" s="74" t="str">
        <f t="shared" ca="1" si="413"/>
        <v/>
      </c>
      <c r="HH172" s="74" t="str">
        <f t="shared" ca="1" si="414"/>
        <v/>
      </c>
      <c r="HI172" s="74" t="str">
        <f t="shared" ca="1" si="415"/>
        <v/>
      </c>
      <c r="HJ172" s="74" t="str">
        <f t="shared" ca="1" si="416"/>
        <v/>
      </c>
      <c r="HK172" s="74" t="str">
        <f t="shared" ca="1" si="417"/>
        <v/>
      </c>
      <c r="HL172" s="74" t="str">
        <f t="shared" ca="1" si="418"/>
        <v/>
      </c>
      <c r="HM172" s="74" t="str">
        <f t="shared" ca="1" si="419"/>
        <v/>
      </c>
      <c r="HN172" s="74" t="str">
        <f t="shared" ca="1" si="420"/>
        <v/>
      </c>
      <c r="HO172" s="529" t="str">
        <f t="shared" ca="1" si="421"/>
        <v/>
      </c>
      <c r="HP172" s="74" t="str">
        <f t="shared" ca="1" si="422"/>
        <v/>
      </c>
      <c r="HQ172" s="74" t="str">
        <f t="shared" ca="1" si="423"/>
        <v/>
      </c>
      <c r="HR172" s="74" t="str">
        <f t="shared" ca="1" si="424"/>
        <v/>
      </c>
      <c r="HS172" s="74" t="str">
        <f t="shared" ca="1" si="425"/>
        <v/>
      </c>
      <c r="HT172" s="74" t="str">
        <f ca="1">IF(V172=1,"",IF(LOG入力!BH172&gt;0,0,IF(DV172=1,0,IF(N172="0",0,IF(SUM(HD172:HS172)&gt;0,1,0)))))</f>
        <v/>
      </c>
    </row>
    <row r="173" spans="1:228" x14ac:dyDescent="0.15">
      <c r="A173" s="5"/>
      <c r="B173" s="532" t="str">
        <f t="shared" ca="1" si="284"/>
        <v/>
      </c>
      <c r="C173" s="561" t="str">
        <f ca="1">LOG入力!AP173</f>
        <v/>
      </c>
      <c r="D173" s="534" t="str">
        <f ca="1">LOG入力!AQ173</f>
        <v/>
      </c>
      <c r="E173" s="570" t="str">
        <f ca="1">LOG入力!AR173</f>
        <v/>
      </c>
      <c r="F173" s="535" t="str">
        <f t="shared" ca="1" si="285"/>
        <v/>
      </c>
      <c r="G173" s="585" t="str">
        <f ca="1">LOG入力!AT173</f>
        <v/>
      </c>
      <c r="H173" s="542" t="str">
        <f ca="1">LOG入力!AU173</f>
        <v/>
      </c>
      <c r="I173" s="537" t="str">
        <f ca="1">LOG入力!AV173</f>
        <v/>
      </c>
      <c r="J173" s="577" t="str">
        <f ca="1">LOG入力!AW173</f>
        <v/>
      </c>
      <c r="K173" s="578" t="str">
        <f ca="1">LOG入力!BJ173</f>
        <v/>
      </c>
      <c r="L173" s="577" t="str">
        <f ca="1">LOG入力!AY173</f>
        <v/>
      </c>
      <c r="M173" s="545" t="str">
        <f ca="1">LOG入力!BK173</f>
        <v/>
      </c>
      <c r="N173" s="512" t="str">
        <f ca="1">IF(V173=1,"",IF(LOG入力!AJ173=1,"1",LOG入力!BA173))</f>
        <v/>
      </c>
      <c r="O173" s="538" t="str">
        <f ca="1">IF(V173=1,"",IF(LEN(LOG入力!O173)=0,"",LOG入力!O173))</f>
        <v/>
      </c>
      <c r="P173" s="291" t="str">
        <f ca="1">IF(V173=1,"",IF($AA$4=1,"",IF(LOG入力!BG173=1,"",CONCATENATE($ER173,$FB173,$FL173,$FV173,$GF173))))</f>
        <v/>
      </c>
      <c r="Q173" s="291" t="str">
        <f ca="1">IF(V173=1,"",IF($AA$4=1,"",IF(LOG入力!BG173=1,"",CONCATENATE($ET173,$FD173,$FN173,$FX173,$GH173))))</f>
        <v/>
      </c>
      <c r="R173" s="573" t="str">
        <f ca="1">IF(V173=1,"",IF($AA$4=1,"",IF(LOG入力!BH173&gt;0,0,AA173)))</f>
        <v/>
      </c>
      <c r="S173" s="293" t="str">
        <f t="shared" ca="1" si="286"/>
        <v/>
      </c>
      <c r="T173" s="681"/>
      <c r="U173" s="38"/>
      <c r="V173" s="196">
        <f ca="1">LOG入力!AN173</f>
        <v>1</v>
      </c>
      <c r="W173" s="38"/>
      <c r="X173" s="516" t="str">
        <f t="shared" ca="1" si="287"/>
        <v/>
      </c>
      <c r="Y173" s="515" t="str">
        <f t="shared" ca="1" si="288"/>
        <v/>
      </c>
      <c r="Z173" s="518" t="str">
        <f t="shared" ca="1" si="289"/>
        <v/>
      </c>
      <c r="AA173" s="574" t="str">
        <f t="shared" ca="1" si="290"/>
        <v/>
      </c>
      <c r="AC173" s="6" t="str">
        <f t="shared" ca="1" si="291"/>
        <v/>
      </c>
      <c r="AD173" s="6" t="str">
        <f t="shared" ca="1" si="292"/>
        <v/>
      </c>
      <c r="AE173" s="6" t="str">
        <f t="shared" ca="1" si="293"/>
        <v/>
      </c>
      <c r="AF173" s="6" t="str">
        <f t="shared" ca="1" si="294"/>
        <v/>
      </c>
      <c r="AG173" s="6" t="str">
        <f t="shared" ca="1" si="295"/>
        <v/>
      </c>
      <c r="AH173" s="6" t="str">
        <f t="shared" ca="1" si="296"/>
        <v/>
      </c>
      <c r="AI173" s="6" t="str">
        <f t="shared" ca="1" si="297"/>
        <v/>
      </c>
      <c r="AJ173" s="6" t="str">
        <f t="shared" ca="1" si="298"/>
        <v/>
      </c>
      <c r="AK173" s="6" t="str">
        <f t="shared" ca="1" si="299"/>
        <v/>
      </c>
      <c r="AL173" s="6" t="str">
        <f t="shared" ca="1" si="300"/>
        <v/>
      </c>
      <c r="AM173" s="6" t="str">
        <f t="shared" ca="1" si="301"/>
        <v/>
      </c>
      <c r="AN173" s="6" t="str">
        <f t="shared" ca="1" si="302"/>
        <v/>
      </c>
      <c r="AO173" s="6" t="str">
        <f t="shared" ca="1" si="303"/>
        <v/>
      </c>
      <c r="AP173" s="6" t="str">
        <f t="shared" ca="1" si="304"/>
        <v/>
      </c>
      <c r="AQ173" s="6" t="str">
        <f t="shared" ca="1" si="305"/>
        <v/>
      </c>
      <c r="AR173" s="6" t="str">
        <f t="shared" ca="1" si="306"/>
        <v/>
      </c>
      <c r="AS173" s="6" t="str">
        <f t="shared" ca="1" si="307"/>
        <v/>
      </c>
      <c r="AT173" s="6" t="str">
        <f t="shared" ca="1" si="308"/>
        <v/>
      </c>
      <c r="AU173" s="6" t="str">
        <f t="shared" ca="1" si="309"/>
        <v/>
      </c>
      <c r="AV173" s="6" t="str">
        <f t="shared" ca="1" si="310"/>
        <v/>
      </c>
      <c r="AW173" s="6" t="str">
        <f t="shared" ca="1" si="311"/>
        <v/>
      </c>
      <c r="AY173" s="6" t="str">
        <f t="shared" ca="1" si="312"/>
        <v/>
      </c>
      <c r="AZ173" s="6" t="str">
        <f t="shared" ca="1" si="313"/>
        <v/>
      </c>
      <c r="BA173" s="6" t="str">
        <f t="shared" ca="1" si="314"/>
        <v/>
      </c>
      <c r="BB173" s="6" t="str">
        <f t="shared" ca="1" si="315"/>
        <v/>
      </c>
      <c r="BC173" s="6" t="str">
        <f t="shared" ca="1" si="316"/>
        <v/>
      </c>
      <c r="BD173" s="6" t="str">
        <f t="shared" ca="1" si="317"/>
        <v/>
      </c>
      <c r="BE173" s="6" t="str">
        <f t="shared" ca="1" si="318"/>
        <v/>
      </c>
      <c r="BF173" s="6" t="str">
        <f t="shared" ca="1" si="319"/>
        <v/>
      </c>
      <c r="BG173" s="6" t="str">
        <f t="shared" ca="1" si="320"/>
        <v/>
      </c>
      <c r="BH173" s="6" t="str">
        <f t="shared" ca="1" si="321"/>
        <v/>
      </c>
      <c r="BI173" s="6" t="str">
        <f t="shared" ca="1" si="322"/>
        <v/>
      </c>
      <c r="BJ173" s="6" t="str">
        <f t="shared" ca="1" si="323"/>
        <v/>
      </c>
      <c r="BK173" s="6" t="str">
        <f t="shared" ca="1" si="324"/>
        <v/>
      </c>
      <c r="BL173" s="6" t="str">
        <f t="shared" ca="1" si="325"/>
        <v/>
      </c>
      <c r="BM173" s="6" t="str">
        <f t="shared" ca="1" si="326"/>
        <v/>
      </c>
      <c r="BN173" s="6" t="str">
        <f t="shared" ca="1" si="327"/>
        <v/>
      </c>
      <c r="BO173" s="6" t="str">
        <f t="shared" ca="1" si="328"/>
        <v/>
      </c>
      <c r="BP173" s="6" t="str">
        <f t="shared" ca="1" si="329"/>
        <v/>
      </c>
      <c r="BQ173" s="6" t="str">
        <f t="shared" ca="1" si="330"/>
        <v/>
      </c>
      <c r="BR173" s="6" t="str">
        <f t="shared" ca="1" si="331"/>
        <v/>
      </c>
      <c r="BS173" s="6" t="str">
        <f t="shared" ca="1" si="332"/>
        <v/>
      </c>
      <c r="BU173" s="6" t="str">
        <f t="shared" ca="1" si="333"/>
        <v/>
      </c>
      <c r="BW173" s="515" t="str">
        <f t="shared" ca="1" si="334"/>
        <v/>
      </c>
      <c r="BX173" s="515">
        <f t="shared" ca="1" si="335"/>
        <v>0</v>
      </c>
      <c r="BY173" s="515" t="str">
        <f t="shared" ca="1" si="336"/>
        <v/>
      </c>
      <c r="CA173" s="6">
        <f t="shared" ca="1" si="337"/>
        <v>1</v>
      </c>
      <c r="CC173" s="523" t="str">
        <f t="shared" ca="1" si="338"/>
        <v/>
      </c>
      <c r="CE173" s="6" t="str">
        <f t="shared" ca="1" si="339"/>
        <v/>
      </c>
      <c r="CG173" s="524" t="str">
        <f ca="1">IF(V173=1,"",IF($AA$4=1,"",IF(LOG入力!BH173&gt;0,"",IF(N173=0,"",IF(HT173=0,"","★")))))</f>
        <v/>
      </c>
      <c r="CI173" s="74" t="str">
        <f t="shared" ca="1" si="340"/>
        <v/>
      </c>
      <c r="CK173" s="525" t="str">
        <f ca="1">IF(V173=1,"",IF(LOG入力!BH173&gt;0,1,0))</f>
        <v/>
      </c>
      <c r="CL173" s="74" t="str">
        <f t="shared" ca="1" si="341"/>
        <v/>
      </c>
      <c r="CN173" s="74" t="str">
        <f t="shared" ca="1" si="342"/>
        <v/>
      </c>
      <c r="CO173" s="74" t="str">
        <f t="shared" ca="1" si="343"/>
        <v/>
      </c>
      <c r="CQ173" s="74" t="str">
        <f t="shared" ca="1" si="344"/>
        <v/>
      </c>
      <c r="CR173" s="74" t="str">
        <f t="shared" ca="1" si="345"/>
        <v/>
      </c>
      <c r="CS173" s="74" t="str">
        <f t="shared" ca="1" si="346"/>
        <v/>
      </c>
      <c r="CT173" s="74" t="str">
        <f t="shared" ca="1" si="347"/>
        <v/>
      </c>
      <c r="CU173" s="74" t="str">
        <f t="shared" ca="1" si="348"/>
        <v/>
      </c>
      <c r="CV173" s="74" t="str">
        <f t="shared" ca="1" si="349"/>
        <v/>
      </c>
      <c r="CW173" s="74" t="str">
        <f t="shared" ca="1" si="350"/>
        <v/>
      </c>
      <c r="CX173" s="74" t="str">
        <f t="shared" ca="1" si="351"/>
        <v/>
      </c>
      <c r="CY173" s="74" t="str">
        <f t="shared" ca="1" si="352"/>
        <v/>
      </c>
      <c r="CZ173" s="74" t="str">
        <f t="shared" ca="1" si="353"/>
        <v/>
      </c>
      <c r="DA173" s="74" t="str">
        <f t="shared" ca="1" si="354"/>
        <v/>
      </c>
      <c r="DB173" s="74" t="str">
        <f t="shared" ca="1" si="355"/>
        <v/>
      </c>
      <c r="DD173" s="74" t="str">
        <f t="shared" ca="1" si="356"/>
        <v/>
      </c>
      <c r="DE173" s="74" t="str">
        <f t="shared" ca="1" si="357"/>
        <v/>
      </c>
      <c r="DF173" s="74" t="str">
        <f t="shared" ca="1" si="358"/>
        <v/>
      </c>
      <c r="DG173" s="74" t="str">
        <f t="shared" ca="1" si="359"/>
        <v/>
      </c>
      <c r="DH173" s="74" t="str">
        <f t="shared" ca="1" si="360"/>
        <v/>
      </c>
      <c r="DI173" s="74" t="str">
        <f t="shared" ca="1" si="361"/>
        <v/>
      </c>
      <c r="DJ173" s="74" t="str">
        <f t="shared" ca="1" si="362"/>
        <v/>
      </c>
      <c r="DK173" s="74" t="str">
        <f t="shared" ca="1" si="363"/>
        <v/>
      </c>
      <c r="DL173" s="74" t="str">
        <f t="shared" ca="1" si="364"/>
        <v/>
      </c>
      <c r="DM173" s="74" t="str">
        <f t="shared" ca="1" si="365"/>
        <v/>
      </c>
      <c r="DN173" s="74" t="str">
        <f t="shared" ca="1" si="366"/>
        <v/>
      </c>
      <c r="DO173" s="74" t="str">
        <f t="shared" ca="1" si="367"/>
        <v/>
      </c>
      <c r="DQ173" s="74" t="str">
        <f t="shared" ca="1" si="368"/>
        <v/>
      </c>
      <c r="DS173" s="74" t="str">
        <f t="shared" ca="1" si="369"/>
        <v/>
      </c>
      <c r="DT173" s="74" t="str">
        <f t="shared" ca="1" si="370"/>
        <v/>
      </c>
      <c r="DV173" s="525" t="str">
        <f t="shared" ca="1" si="371"/>
        <v/>
      </c>
      <c r="DW173" s="74" t="str">
        <f t="shared" ca="1" si="372"/>
        <v/>
      </c>
      <c r="DX173" s="485" t="str">
        <f t="shared" ca="1" si="373"/>
        <v/>
      </c>
      <c r="DY173" s="74" t="str">
        <f t="shared" ca="1" si="374"/>
        <v/>
      </c>
      <c r="DZ173" s="74" t="str">
        <f t="shared" ca="1" si="375"/>
        <v/>
      </c>
      <c r="EA173" s="74" t="str">
        <f t="shared" ca="1" si="376"/>
        <v/>
      </c>
      <c r="EC173" s="74" t="str">
        <f t="shared" ca="1" si="377"/>
        <v/>
      </c>
      <c r="ED173" s="74" t="str">
        <f t="shared" ca="1" si="378"/>
        <v/>
      </c>
      <c r="EE173" s="74" t="str">
        <f t="shared" ca="1" si="379"/>
        <v/>
      </c>
      <c r="EG173" s="479" t="str">
        <f ca="1">IF(V173=1,"",IF(LOG入力!BH173&gt;0,0,IF(CG173="★",0,IF(R173=1,0,IF(N173=0,0,1)))))</f>
        <v/>
      </c>
      <c r="EH173" s="483" t="str">
        <f t="shared" ca="1" si="380"/>
        <v/>
      </c>
      <c r="EI173" s="483" t="str">
        <f t="shared" ca="1" si="381"/>
        <v/>
      </c>
      <c r="EJ173" s="483" t="str">
        <f t="shared" ca="1" si="382"/>
        <v/>
      </c>
      <c r="EL173" s="71">
        <f t="shared" ca="1" si="383"/>
        <v>0</v>
      </c>
      <c r="EM173" s="6">
        <f t="shared" ca="1" si="384"/>
        <v>0</v>
      </c>
      <c r="EN173" s="6" t="str">
        <f t="shared" ca="1" si="385"/>
        <v/>
      </c>
      <c r="EO173" s="6">
        <f ca="1">IF(LOG入力!BH173&gt;0,0,IF(EM173=0,0,(IF(COUNTIF($EN$19:EN173,EN173)=1,IF($FS$3="N",1,IF(EH173=1,1,0))))))</f>
        <v>0</v>
      </c>
      <c r="EP173" s="6" t="str">
        <f ca="1">IF(LOG入力!BH173&gt;0,"",IF(EO173=1,$X173,""))</f>
        <v/>
      </c>
      <c r="EQ173" s="6" t="str">
        <f ca="1">IF(LOG入力!BH173&gt;0,"",IF(EO173=1,$Y173,""))</f>
        <v/>
      </c>
      <c r="ER173" s="520" t="str">
        <f ca="1">IF(LOG入力!BH173&gt;0,"",IF(COUNTIF($EP$19:$EP173,EP173)=1,EP173,""))</f>
        <v/>
      </c>
      <c r="ES173" s="520">
        <f ca="1">IF(LOG入力!BH173&gt;0,0,IF((EL173=1),IF(($ER173=""),0,1),0))</f>
        <v>0</v>
      </c>
      <c r="ET173" s="520" t="str">
        <f ca="1">IF(LOG入力!BH173&gt;0,"",IF(COUNTIF($EQ$19:EQ173,EQ173)=1,EQ173,""))</f>
        <v/>
      </c>
      <c r="EU173" s="539">
        <f ca="1">IF(LOG入力!BH173&gt;0,0,IF((EL173=1),IF(($ET173=""),0,1),0))</f>
        <v>0</v>
      </c>
      <c r="EV173" s="71">
        <f t="shared" ca="1" si="386"/>
        <v>0</v>
      </c>
      <c r="EW173" s="6">
        <f t="shared" ca="1" si="387"/>
        <v>0</v>
      </c>
      <c r="EX173" s="6" t="str">
        <f t="shared" ca="1" si="388"/>
        <v/>
      </c>
      <c r="EY173" s="6">
        <f ca="1">IF(LOG入力!BH173&gt;0,0,IF(EW173=0,0,(IF(COUNTIF($EX$19:EX173,EX173)=1,IF($FS$3="N",1,IF(EH173=1,1,0))))))</f>
        <v>0</v>
      </c>
      <c r="EZ173" s="6" t="str">
        <f ca="1">IF(LOG入力!BH173&gt;0,"",IF(EY173=1,$X173,""))</f>
        <v/>
      </c>
      <c r="FA173" s="6" t="str">
        <f ca="1">IF(LOG入力!BH173&gt;0,"",IF(EY173=1,$Y173,""))</f>
        <v/>
      </c>
      <c r="FB173" s="6" t="str">
        <f ca="1">IF(LOG入力!BH173&gt;0,"",IF(COUNTIF($EZ$19:$EZ173,EZ173)=1,EZ173,""))</f>
        <v/>
      </c>
      <c r="FC173" s="6">
        <f ca="1">IF(LOG入力!BH173&gt;0,0,IF((EV173=1),IF(($FB173=""),0,1),0))</f>
        <v>0</v>
      </c>
      <c r="FD173" s="6" t="str">
        <f ca="1">IF(LOG入力!BH173&gt;0,"",IF(COUNTIF($FA$19:FA173,FA173)=1,FA173,""))</f>
        <v/>
      </c>
      <c r="FE173" s="72">
        <f ca="1">IF(LOG入力!BH173&gt;0,0,IF((EV173=1),IF(($FD173=""),0,1),0))</f>
        <v>0</v>
      </c>
      <c r="FF173" s="71">
        <f t="shared" ca="1" si="389"/>
        <v>0</v>
      </c>
      <c r="FG173" s="6">
        <f t="shared" ca="1" si="390"/>
        <v>0</v>
      </c>
      <c r="FH173" s="6" t="str">
        <f t="shared" ca="1" si="391"/>
        <v/>
      </c>
      <c r="FI173" s="6">
        <f ca="1">IF(LOG入力!BH173&gt;0,0,IF(FG173=0,0,(IF(COUNTIF($FH$19:FH173,FH173)=1,IF($FS$3="N",1,IF(EH173=1,1,0))))))</f>
        <v>0</v>
      </c>
      <c r="FJ173" s="6" t="str">
        <f ca="1">IF(LOG入力!BH173&gt;0,"",IF(FI173=1,$X173,""))</f>
        <v/>
      </c>
      <c r="FK173" s="6" t="str">
        <f ca="1">IF(LOG入力!BH173&gt;0,"",IF(FI173=1,$Y173,""))</f>
        <v/>
      </c>
      <c r="FL173" s="6" t="str">
        <f ca="1">IF(LOG入力!BH173&gt;0,"",IF(COUNTIF($FJ$19:$FJ173,FJ173)=1,FJ173,""))</f>
        <v/>
      </c>
      <c r="FM173" s="6">
        <f ca="1">IF(LOG入力!BH173&gt;0,0,IF((FF173=1),IF(($FL173=""),0,1),0))</f>
        <v>0</v>
      </c>
      <c r="FN173" s="6" t="str">
        <f ca="1">IF(LOG入力!BH173&gt;0,"",IF(COUNTIF($FK$19:FK173,FK173)=1,FK173,""))</f>
        <v/>
      </c>
      <c r="FO173" s="72">
        <f ca="1">IF(LOG入力!BH173&gt;0,0,IF((FF173=1),IF(($FN173=""),0,1),0))</f>
        <v>0</v>
      </c>
      <c r="FP173" s="71">
        <f t="shared" ca="1" si="392"/>
        <v>0</v>
      </c>
      <c r="FQ173" s="6">
        <f t="shared" ca="1" si="393"/>
        <v>0</v>
      </c>
      <c r="FR173" s="6" t="str">
        <f t="shared" ca="1" si="394"/>
        <v/>
      </c>
      <c r="FS173" s="6">
        <f ca="1">IF(LOG入力!BH173&gt;0,0,IF(FQ173=0,0,(IF(COUNTIF($FR$19:FR173,FR173)=1,IF($FS$3="N",1,IF(EH173=1,1,0))))))</f>
        <v>0</v>
      </c>
      <c r="FT173" s="6" t="str">
        <f ca="1">IF(LOG入力!BH173&gt;0,"",IF(FS173=1,$X173,""))</f>
        <v/>
      </c>
      <c r="FU173" s="6" t="str">
        <f ca="1">IF(LOG入力!BH173&gt;0,"",IF(FS173=1,$Y173,""))</f>
        <v/>
      </c>
      <c r="FV173" s="6" t="str">
        <f ca="1">IF(LOG入力!BH173&gt;0,"",IF(COUNTIF($FT$19:$FT173,FT173)=1,FT173,""))</f>
        <v/>
      </c>
      <c r="FW173" s="6">
        <f ca="1">IF(LOG入力!BH173&gt;0,0,IF((FP173=1),IF(($FV173=""),0,1),0))</f>
        <v>0</v>
      </c>
      <c r="FX173" s="6" t="str">
        <f ca="1">IF(LOG入力!BH173&gt;0,"",IF(COUNTIF($FU$19:FU173,FU173)=1,FU173,""))</f>
        <v/>
      </c>
      <c r="FY173" s="72">
        <f ca="1">IF(LOG入力!BH173&gt;0,0,IF((FP173=1),IF(($FX173=""),0,1),0))</f>
        <v>0</v>
      </c>
      <c r="FZ173" s="71">
        <f t="shared" ca="1" si="395"/>
        <v>0</v>
      </c>
      <c r="GA173" s="6">
        <f t="shared" ca="1" si="396"/>
        <v>0</v>
      </c>
      <c r="GB173" s="6" t="str">
        <f t="shared" ca="1" si="397"/>
        <v/>
      </c>
      <c r="GC173" s="6">
        <f ca="1">IF(LOG入力!BH173&gt;0,0,IF(GA173=0,0,(IF(COUNTIF($GB$19:GB173,GB173)=1,IF($FS$3="N",1,IF(EH173=1,1,0))))))</f>
        <v>0</v>
      </c>
      <c r="GD173" s="6" t="str">
        <f ca="1">IF(LOG入力!BH173&gt;0,"",IF(GC173=1,$X173,""))</f>
        <v/>
      </c>
      <c r="GE173" s="6" t="str">
        <f ca="1">IF(LOG入力!BH173&gt;0,"",IF(GC173=1,$Y173,""))</f>
        <v/>
      </c>
      <c r="GF173" s="6" t="str">
        <f ca="1">IF(LOG入力!BH173&gt;0,"",IF(COUNTIF($GD$19:$GD173,GD173)=1,GD173,""))</f>
        <v/>
      </c>
      <c r="GG173" s="6">
        <f ca="1">IF(LOG入力!BH173&gt;0,0,IF((FZ173=1),IF(($GF173=""),0,1),0))</f>
        <v>0</v>
      </c>
      <c r="GH173" s="6" t="str">
        <f ca="1">IF(LOG入力!BH173&gt;0,"",IF(COUNTIF($GE$19:GE173,GE173)=1,GE173,""))</f>
        <v/>
      </c>
      <c r="GI173" s="72">
        <f ca="1">IF(LOG入力!BH173&gt;0,0,IF((FZ173=1),IF(($GH173=""),0,1),0))</f>
        <v>0</v>
      </c>
      <c r="GK173" s="455" t="str">
        <f ca="1">IF(V173=1,"",IF(LEN(LOG入力!AS173)=0,"",LOG入力!AS173))</f>
        <v/>
      </c>
      <c r="GL173" s="378" t="str">
        <f t="shared" ca="1" si="398"/>
        <v/>
      </c>
      <c r="GM173" s="378" t="str">
        <f t="shared" ca="1" si="399"/>
        <v/>
      </c>
      <c r="GN173" s="74" t="str">
        <f t="shared" ca="1" si="400"/>
        <v/>
      </c>
      <c r="GO173" s="74" t="str">
        <f t="shared" ca="1" si="401"/>
        <v/>
      </c>
      <c r="GQ173" s="74" t="str">
        <f t="shared" ca="1" si="402"/>
        <v/>
      </c>
      <c r="GR173" s="74" t="str">
        <f t="shared" ca="1" si="403"/>
        <v/>
      </c>
      <c r="GS173" s="74" t="str">
        <f t="shared" ca="1" si="404"/>
        <v/>
      </c>
      <c r="GT173" s="74" t="str">
        <f t="shared" ca="1" si="405"/>
        <v/>
      </c>
      <c r="GU173" s="74" t="str">
        <f t="shared" ca="1" si="406"/>
        <v/>
      </c>
      <c r="GV173" s="74" t="str">
        <f t="shared" ca="1" si="407"/>
        <v/>
      </c>
      <c r="GX173" s="74" t="str">
        <f t="shared" ca="1" si="408"/>
        <v/>
      </c>
      <c r="GY173" s="74" t="str">
        <f t="shared" ca="1" si="409"/>
        <v/>
      </c>
      <c r="GZ173" s="74" t="str">
        <f ca="1">IF(V173=1,"",IF(LOG入力!BH173&gt;0,0,IF(GY173=0,0,IF((VALUE((TYPE(VALUE(J173)))))=16,0,IF(VALUE(J173)&lt;60,1,IF(VALUE(J173)&lt;100,0,IF(VALUE(J173)&lt;600,2,0)))))))</f>
        <v/>
      </c>
      <c r="HA173" s="74" t="str">
        <f t="shared" ca="1" si="410"/>
        <v/>
      </c>
      <c r="HB173" s="74" t="str">
        <f ca="1">IF(V173=1,"",IF(LOG入力!BH173&gt;0,0,IF(HA173=0,0,IF((VALUE((TYPE(VALUE(L173)))))=16,0,IF(VALUE(L173)&lt;60,1,IF(VALUE(L173)&lt;100,0,IF(VALUE(L173)&lt;600,2,0)))))))</f>
        <v/>
      </c>
      <c r="HD173" s="74" t="str">
        <f t="shared" ca="1" si="411"/>
        <v/>
      </c>
      <c r="HF173" s="74" t="str">
        <f t="shared" ca="1" si="412"/>
        <v/>
      </c>
      <c r="HG173" s="74" t="str">
        <f t="shared" ca="1" si="413"/>
        <v/>
      </c>
      <c r="HH173" s="74" t="str">
        <f t="shared" ca="1" si="414"/>
        <v/>
      </c>
      <c r="HI173" s="74" t="str">
        <f t="shared" ca="1" si="415"/>
        <v/>
      </c>
      <c r="HJ173" s="74" t="str">
        <f t="shared" ca="1" si="416"/>
        <v/>
      </c>
      <c r="HK173" s="74" t="str">
        <f t="shared" ca="1" si="417"/>
        <v/>
      </c>
      <c r="HL173" s="74" t="str">
        <f t="shared" ca="1" si="418"/>
        <v/>
      </c>
      <c r="HM173" s="74" t="str">
        <f t="shared" ca="1" si="419"/>
        <v/>
      </c>
      <c r="HN173" s="74" t="str">
        <f t="shared" ca="1" si="420"/>
        <v/>
      </c>
      <c r="HO173" s="529" t="str">
        <f t="shared" ca="1" si="421"/>
        <v/>
      </c>
      <c r="HP173" s="74" t="str">
        <f t="shared" ca="1" si="422"/>
        <v/>
      </c>
      <c r="HQ173" s="74" t="str">
        <f t="shared" ca="1" si="423"/>
        <v/>
      </c>
      <c r="HR173" s="74" t="str">
        <f t="shared" ca="1" si="424"/>
        <v/>
      </c>
      <c r="HS173" s="74" t="str">
        <f t="shared" ca="1" si="425"/>
        <v/>
      </c>
      <c r="HT173" s="74" t="str">
        <f ca="1">IF(V173=1,"",IF(LOG入力!BH173&gt;0,0,IF(DV173=1,0,IF(N173="0",0,IF(SUM(HD173:HS173)&gt;0,1,0)))))</f>
        <v/>
      </c>
    </row>
    <row r="174" spans="1:228" x14ac:dyDescent="0.15">
      <c r="A174" s="5"/>
      <c r="B174" s="532" t="str">
        <f t="shared" ca="1" si="284"/>
        <v/>
      </c>
      <c r="C174" s="570" t="str">
        <f ca="1">LOG入力!AP174</f>
        <v/>
      </c>
      <c r="D174" s="534" t="str">
        <f ca="1">LOG入力!AQ174</f>
        <v/>
      </c>
      <c r="E174" s="570" t="str">
        <f ca="1">LOG入力!AR174</f>
        <v/>
      </c>
      <c r="F174" s="535" t="str">
        <f t="shared" ca="1" si="285"/>
        <v/>
      </c>
      <c r="G174" s="585" t="str">
        <f ca="1">LOG入力!AT174</f>
        <v/>
      </c>
      <c r="H174" s="542" t="str">
        <f ca="1">LOG入力!AU174</f>
        <v/>
      </c>
      <c r="I174" s="537" t="str">
        <f ca="1">LOG入力!AV174</f>
        <v/>
      </c>
      <c r="J174" s="577" t="str">
        <f ca="1">LOG入力!AW174</f>
        <v/>
      </c>
      <c r="K174" s="578" t="str">
        <f ca="1">LOG入力!BJ174</f>
        <v/>
      </c>
      <c r="L174" s="577" t="str">
        <f ca="1">LOG入力!AY174</f>
        <v/>
      </c>
      <c r="M174" s="545" t="str">
        <f ca="1">LOG入力!BK174</f>
        <v/>
      </c>
      <c r="N174" s="512" t="str">
        <f ca="1">IF(V174=1,"",IF(LOG入力!AJ174=1,"1",LOG入力!BA174))</f>
        <v/>
      </c>
      <c r="O174" s="538" t="str">
        <f ca="1">IF(V174=1,"",IF(LEN(LOG入力!O174)=0,"",LOG入力!O174))</f>
        <v/>
      </c>
      <c r="P174" s="291" t="str">
        <f ca="1">IF(V174=1,"",IF($AA$4=1,"",IF(LOG入力!BG174=1,"",CONCATENATE($ER174,$FB174,$FL174,$FV174,$GF174))))</f>
        <v/>
      </c>
      <c r="Q174" s="291" t="str">
        <f ca="1">IF(V174=1,"",IF($AA$4=1,"",IF(LOG入力!BG174=1,"",CONCATENATE($ET174,$FD174,$FN174,$FX174,$GH174))))</f>
        <v/>
      </c>
      <c r="R174" s="573" t="str">
        <f ca="1">IF(V174=1,"",IF($AA$4=1,"",IF(LOG入力!BH174&gt;0,0,AA174)))</f>
        <v/>
      </c>
      <c r="S174" s="293" t="str">
        <f t="shared" ca="1" si="286"/>
        <v/>
      </c>
      <c r="T174" s="681"/>
      <c r="U174" s="38"/>
      <c r="V174" s="196">
        <f ca="1">LOG入力!AN174</f>
        <v>1</v>
      </c>
      <c r="W174" s="38"/>
      <c r="X174" s="516" t="str">
        <f t="shared" ca="1" si="287"/>
        <v/>
      </c>
      <c r="Y174" s="515" t="str">
        <f t="shared" ca="1" si="288"/>
        <v/>
      </c>
      <c r="Z174" s="518" t="str">
        <f t="shared" ca="1" si="289"/>
        <v/>
      </c>
      <c r="AA174" s="574" t="str">
        <f t="shared" ca="1" si="290"/>
        <v/>
      </c>
      <c r="AC174" s="6" t="str">
        <f t="shared" ca="1" si="291"/>
        <v/>
      </c>
      <c r="AD174" s="6" t="str">
        <f t="shared" ca="1" si="292"/>
        <v/>
      </c>
      <c r="AE174" s="6" t="str">
        <f t="shared" ca="1" si="293"/>
        <v/>
      </c>
      <c r="AF174" s="6" t="str">
        <f t="shared" ca="1" si="294"/>
        <v/>
      </c>
      <c r="AG174" s="6" t="str">
        <f t="shared" ca="1" si="295"/>
        <v/>
      </c>
      <c r="AH174" s="6" t="str">
        <f t="shared" ca="1" si="296"/>
        <v/>
      </c>
      <c r="AI174" s="6" t="str">
        <f t="shared" ca="1" si="297"/>
        <v/>
      </c>
      <c r="AJ174" s="6" t="str">
        <f t="shared" ca="1" si="298"/>
        <v/>
      </c>
      <c r="AK174" s="6" t="str">
        <f t="shared" ca="1" si="299"/>
        <v/>
      </c>
      <c r="AL174" s="6" t="str">
        <f t="shared" ca="1" si="300"/>
        <v/>
      </c>
      <c r="AM174" s="6" t="str">
        <f t="shared" ca="1" si="301"/>
        <v/>
      </c>
      <c r="AN174" s="6" t="str">
        <f t="shared" ca="1" si="302"/>
        <v/>
      </c>
      <c r="AO174" s="6" t="str">
        <f t="shared" ca="1" si="303"/>
        <v/>
      </c>
      <c r="AP174" s="6" t="str">
        <f t="shared" ca="1" si="304"/>
        <v/>
      </c>
      <c r="AQ174" s="6" t="str">
        <f t="shared" ca="1" si="305"/>
        <v/>
      </c>
      <c r="AR174" s="6" t="str">
        <f t="shared" ca="1" si="306"/>
        <v/>
      </c>
      <c r="AS174" s="6" t="str">
        <f t="shared" ca="1" si="307"/>
        <v/>
      </c>
      <c r="AT174" s="6" t="str">
        <f t="shared" ca="1" si="308"/>
        <v/>
      </c>
      <c r="AU174" s="6" t="str">
        <f t="shared" ca="1" si="309"/>
        <v/>
      </c>
      <c r="AV174" s="6" t="str">
        <f t="shared" ca="1" si="310"/>
        <v/>
      </c>
      <c r="AW174" s="6" t="str">
        <f t="shared" ca="1" si="311"/>
        <v/>
      </c>
      <c r="AY174" s="6" t="str">
        <f t="shared" ca="1" si="312"/>
        <v/>
      </c>
      <c r="AZ174" s="6" t="str">
        <f t="shared" ca="1" si="313"/>
        <v/>
      </c>
      <c r="BA174" s="6" t="str">
        <f t="shared" ca="1" si="314"/>
        <v/>
      </c>
      <c r="BB174" s="6" t="str">
        <f t="shared" ca="1" si="315"/>
        <v/>
      </c>
      <c r="BC174" s="6" t="str">
        <f t="shared" ca="1" si="316"/>
        <v/>
      </c>
      <c r="BD174" s="6" t="str">
        <f t="shared" ca="1" si="317"/>
        <v/>
      </c>
      <c r="BE174" s="6" t="str">
        <f t="shared" ca="1" si="318"/>
        <v/>
      </c>
      <c r="BF174" s="6" t="str">
        <f t="shared" ca="1" si="319"/>
        <v/>
      </c>
      <c r="BG174" s="6" t="str">
        <f t="shared" ca="1" si="320"/>
        <v/>
      </c>
      <c r="BH174" s="6" t="str">
        <f t="shared" ca="1" si="321"/>
        <v/>
      </c>
      <c r="BI174" s="6" t="str">
        <f t="shared" ca="1" si="322"/>
        <v/>
      </c>
      <c r="BJ174" s="6" t="str">
        <f t="shared" ca="1" si="323"/>
        <v/>
      </c>
      <c r="BK174" s="6" t="str">
        <f t="shared" ca="1" si="324"/>
        <v/>
      </c>
      <c r="BL174" s="6" t="str">
        <f t="shared" ca="1" si="325"/>
        <v/>
      </c>
      <c r="BM174" s="6" t="str">
        <f t="shared" ca="1" si="326"/>
        <v/>
      </c>
      <c r="BN174" s="6" t="str">
        <f t="shared" ca="1" si="327"/>
        <v/>
      </c>
      <c r="BO174" s="6" t="str">
        <f t="shared" ca="1" si="328"/>
        <v/>
      </c>
      <c r="BP174" s="6" t="str">
        <f t="shared" ca="1" si="329"/>
        <v/>
      </c>
      <c r="BQ174" s="6" t="str">
        <f t="shared" ca="1" si="330"/>
        <v/>
      </c>
      <c r="BR174" s="6" t="str">
        <f t="shared" ca="1" si="331"/>
        <v/>
      </c>
      <c r="BS174" s="6" t="str">
        <f t="shared" ca="1" si="332"/>
        <v/>
      </c>
      <c r="BU174" s="6" t="str">
        <f t="shared" ca="1" si="333"/>
        <v/>
      </c>
      <c r="BW174" s="515" t="str">
        <f t="shared" ca="1" si="334"/>
        <v/>
      </c>
      <c r="BX174" s="515">
        <f t="shared" ca="1" si="335"/>
        <v>0</v>
      </c>
      <c r="BY174" s="515" t="str">
        <f t="shared" ca="1" si="336"/>
        <v/>
      </c>
      <c r="CA174" s="6">
        <f t="shared" ca="1" si="337"/>
        <v>1</v>
      </c>
      <c r="CC174" s="523" t="str">
        <f t="shared" ca="1" si="338"/>
        <v/>
      </c>
      <c r="CE174" s="6" t="str">
        <f t="shared" ca="1" si="339"/>
        <v/>
      </c>
      <c r="CG174" s="524" t="str">
        <f ca="1">IF(V174=1,"",IF($AA$4=1,"",IF(LOG入力!BH174&gt;0,"",IF(N174=0,"",IF(HT174=0,"","★")))))</f>
        <v/>
      </c>
      <c r="CI174" s="74" t="str">
        <f t="shared" ca="1" si="340"/>
        <v/>
      </c>
      <c r="CK174" s="525" t="str">
        <f ca="1">IF(V174=1,"",IF(LOG入力!BH174&gt;0,1,0))</f>
        <v/>
      </c>
      <c r="CL174" s="74" t="str">
        <f t="shared" ca="1" si="341"/>
        <v/>
      </c>
      <c r="CN174" s="74" t="str">
        <f t="shared" ca="1" si="342"/>
        <v/>
      </c>
      <c r="CO174" s="74" t="str">
        <f t="shared" ca="1" si="343"/>
        <v/>
      </c>
      <c r="CQ174" s="74" t="str">
        <f t="shared" ca="1" si="344"/>
        <v/>
      </c>
      <c r="CR174" s="74" t="str">
        <f t="shared" ca="1" si="345"/>
        <v/>
      </c>
      <c r="CS174" s="74" t="str">
        <f t="shared" ca="1" si="346"/>
        <v/>
      </c>
      <c r="CT174" s="74" t="str">
        <f t="shared" ca="1" si="347"/>
        <v/>
      </c>
      <c r="CU174" s="74" t="str">
        <f t="shared" ca="1" si="348"/>
        <v/>
      </c>
      <c r="CV174" s="74" t="str">
        <f t="shared" ca="1" si="349"/>
        <v/>
      </c>
      <c r="CW174" s="74" t="str">
        <f t="shared" ca="1" si="350"/>
        <v/>
      </c>
      <c r="CX174" s="74" t="str">
        <f t="shared" ca="1" si="351"/>
        <v/>
      </c>
      <c r="CY174" s="74" t="str">
        <f t="shared" ca="1" si="352"/>
        <v/>
      </c>
      <c r="CZ174" s="74" t="str">
        <f t="shared" ca="1" si="353"/>
        <v/>
      </c>
      <c r="DA174" s="74" t="str">
        <f t="shared" ca="1" si="354"/>
        <v/>
      </c>
      <c r="DB174" s="74" t="str">
        <f t="shared" ca="1" si="355"/>
        <v/>
      </c>
      <c r="DD174" s="74" t="str">
        <f t="shared" ca="1" si="356"/>
        <v/>
      </c>
      <c r="DE174" s="74" t="str">
        <f t="shared" ca="1" si="357"/>
        <v/>
      </c>
      <c r="DF174" s="74" t="str">
        <f t="shared" ca="1" si="358"/>
        <v/>
      </c>
      <c r="DG174" s="74" t="str">
        <f t="shared" ca="1" si="359"/>
        <v/>
      </c>
      <c r="DH174" s="74" t="str">
        <f t="shared" ca="1" si="360"/>
        <v/>
      </c>
      <c r="DI174" s="74" t="str">
        <f t="shared" ca="1" si="361"/>
        <v/>
      </c>
      <c r="DJ174" s="74" t="str">
        <f t="shared" ca="1" si="362"/>
        <v/>
      </c>
      <c r="DK174" s="74" t="str">
        <f t="shared" ca="1" si="363"/>
        <v/>
      </c>
      <c r="DL174" s="74" t="str">
        <f t="shared" ca="1" si="364"/>
        <v/>
      </c>
      <c r="DM174" s="74" t="str">
        <f t="shared" ca="1" si="365"/>
        <v/>
      </c>
      <c r="DN174" s="74" t="str">
        <f t="shared" ca="1" si="366"/>
        <v/>
      </c>
      <c r="DO174" s="74" t="str">
        <f t="shared" ca="1" si="367"/>
        <v/>
      </c>
      <c r="DQ174" s="74" t="str">
        <f t="shared" ca="1" si="368"/>
        <v/>
      </c>
      <c r="DS174" s="74" t="str">
        <f t="shared" ca="1" si="369"/>
        <v/>
      </c>
      <c r="DT174" s="74" t="str">
        <f t="shared" ca="1" si="370"/>
        <v/>
      </c>
      <c r="DV174" s="525" t="str">
        <f t="shared" ca="1" si="371"/>
        <v/>
      </c>
      <c r="DW174" s="74" t="str">
        <f t="shared" ca="1" si="372"/>
        <v/>
      </c>
      <c r="DX174" s="485" t="str">
        <f t="shared" ca="1" si="373"/>
        <v/>
      </c>
      <c r="DY174" s="74" t="str">
        <f t="shared" ca="1" si="374"/>
        <v/>
      </c>
      <c r="DZ174" s="74" t="str">
        <f t="shared" ca="1" si="375"/>
        <v/>
      </c>
      <c r="EA174" s="74" t="str">
        <f t="shared" ca="1" si="376"/>
        <v/>
      </c>
      <c r="EC174" s="74" t="str">
        <f t="shared" ca="1" si="377"/>
        <v/>
      </c>
      <c r="ED174" s="74" t="str">
        <f t="shared" ca="1" si="378"/>
        <v/>
      </c>
      <c r="EE174" s="74" t="str">
        <f t="shared" ca="1" si="379"/>
        <v/>
      </c>
      <c r="EG174" s="479" t="str">
        <f ca="1">IF(V174=1,"",IF(LOG入力!BH174&gt;0,0,IF(CG174="★",0,IF(R174=1,0,IF(N174=0,0,1)))))</f>
        <v/>
      </c>
      <c r="EH174" s="483" t="str">
        <f t="shared" ca="1" si="380"/>
        <v/>
      </c>
      <c r="EI174" s="483" t="str">
        <f t="shared" ca="1" si="381"/>
        <v/>
      </c>
      <c r="EJ174" s="483" t="str">
        <f t="shared" ca="1" si="382"/>
        <v/>
      </c>
      <c r="EL174" s="71">
        <f t="shared" ca="1" si="383"/>
        <v>0</v>
      </c>
      <c r="EM174" s="6">
        <f t="shared" ca="1" si="384"/>
        <v>0</v>
      </c>
      <c r="EN174" s="6" t="str">
        <f t="shared" ca="1" si="385"/>
        <v/>
      </c>
      <c r="EO174" s="6">
        <f ca="1">IF(LOG入力!BH174&gt;0,0,IF(EM174=0,0,(IF(COUNTIF($EN$19:EN174,EN174)=1,IF($FS$3="N",1,IF(EH174=1,1,0))))))</f>
        <v>0</v>
      </c>
      <c r="EP174" s="6" t="str">
        <f ca="1">IF(LOG入力!BH174&gt;0,"",IF(EO174=1,$X174,""))</f>
        <v/>
      </c>
      <c r="EQ174" s="6" t="str">
        <f ca="1">IF(LOG入力!BH174&gt;0,"",IF(EO174=1,$Y174,""))</f>
        <v/>
      </c>
      <c r="ER174" s="520" t="str">
        <f ca="1">IF(LOG入力!BH174&gt;0,"",IF(COUNTIF($EP$19:$EP174,EP174)=1,EP174,""))</f>
        <v/>
      </c>
      <c r="ES174" s="520">
        <f ca="1">IF(LOG入力!BH174&gt;0,0,IF((EL174=1),IF(($ER174=""),0,1),0))</f>
        <v>0</v>
      </c>
      <c r="ET174" s="520" t="str">
        <f ca="1">IF(LOG入力!BH174&gt;0,"",IF(COUNTIF($EQ$19:EQ174,EQ174)=1,EQ174,""))</f>
        <v/>
      </c>
      <c r="EU174" s="539">
        <f ca="1">IF(LOG入力!BH174&gt;0,0,IF((EL174=1),IF(($ET174=""),0,1),0))</f>
        <v>0</v>
      </c>
      <c r="EV174" s="71">
        <f t="shared" ca="1" si="386"/>
        <v>0</v>
      </c>
      <c r="EW174" s="6">
        <f t="shared" ca="1" si="387"/>
        <v>0</v>
      </c>
      <c r="EX174" s="6" t="str">
        <f t="shared" ca="1" si="388"/>
        <v/>
      </c>
      <c r="EY174" s="6">
        <f ca="1">IF(LOG入力!BH174&gt;0,0,IF(EW174=0,0,(IF(COUNTIF($EX$19:EX174,EX174)=1,IF($FS$3="N",1,IF(EH174=1,1,0))))))</f>
        <v>0</v>
      </c>
      <c r="EZ174" s="6" t="str">
        <f ca="1">IF(LOG入力!BH174&gt;0,"",IF(EY174=1,$X174,""))</f>
        <v/>
      </c>
      <c r="FA174" s="6" t="str">
        <f ca="1">IF(LOG入力!BH174&gt;0,"",IF(EY174=1,$Y174,""))</f>
        <v/>
      </c>
      <c r="FB174" s="6" t="str">
        <f ca="1">IF(LOG入力!BH174&gt;0,"",IF(COUNTIF($EZ$19:$EZ174,EZ174)=1,EZ174,""))</f>
        <v/>
      </c>
      <c r="FC174" s="6">
        <f ca="1">IF(LOG入力!BH174&gt;0,0,IF((EV174=1),IF(($FB174=""),0,1),0))</f>
        <v>0</v>
      </c>
      <c r="FD174" s="6" t="str">
        <f ca="1">IF(LOG入力!BH174&gt;0,"",IF(COUNTIF($FA$19:FA174,FA174)=1,FA174,""))</f>
        <v/>
      </c>
      <c r="FE174" s="72">
        <f ca="1">IF(LOG入力!BH174&gt;0,0,IF((EV174=1),IF(($FD174=""),0,1),0))</f>
        <v>0</v>
      </c>
      <c r="FF174" s="71">
        <f t="shared" ca="1" si="389"/>
        <v>0</v>
      </c>
      <c r="FG174" s="6">
        <f t="shared" ca="1" si="390"/>
        <v>0</v>
      </c>
      <c r="FH174" s="6" t="str">
        <f t="shared" ca="1" si="391"/>
        <v/>
      </c>
      <c r="FI174" s="6">
        <f ca="1">IF(LOG入力!BH174&gt;0,0,IF(FG174=0,0,(IF(COUNTIF($FH$19:FH174,FH174)=1,IF($FS$3="N",1,IF(EH174=1,1,0))))))</f>
        <v>0</v>
      </c>
      <c r="FJ174" s="6" t="str">
        <f ca="1">IF(LOG入力!BH174&gt;0,"",IF(FI174=1,$X174,""))</f>
        <v/>
      </c>
      <c r="FK174" s="6" t="str">
        <f ca="1">IF(LOG入力!BH174&gt;0,"",IF(FI174=1,$Y174,""))</f>
        <v/>
      </c>
      <c r="FL174" s="6" t="str">
        <f ca="1">IF(LOG入力!BH174&gt;0,"",IF(COUNTIF($FJ$19:$FJ174,FJ174)=1,FJ174,""))</f>
        <v/>
      </c>
      <c r="FM174" s="6">
        <f ca="1">IF(LOG入力!BH174&gt;0,0,IF((FF174=1),IF(($FL174=""),0,1),0))</f>
        <v>0</v>
      </c>
      <c r="FN174" s="6" t="str">
        <f ca="1">IF(LOG入力!BH174&gt;0,"",IF(COUNTIF($FK$19:FK174,FK174)=1,FK174,""))</f>
        <v/>
      </c>
      <c r="FO174" s="72">
        <f ca="1">IF(LOG入力!BH174&gt;0,0,IF((FF174=1),IF(($FN174=""),0,1),0))</f>
        <v>0</v>
      </c>
      <c r="FP174" s="71">
        <f t="shared" ca="1" si="392"/>
        <v>0</v>
      </c>
      <c r="FQ174" s="6">
        <f t="shared" ca="1" si="393"/>
        <v>0</v>
      </c>
      <c r="FR174" s="6" t="str">
        <f t="shared" ca="1" si="394"/>
        <v/>
      </c>
      <c r="FS174" s="6">
        <f ca="1">IF(LOG入力!BH174&gt;0,0,IF(FQ174=0,0,(IF(COUNTIF($FR$19:FR174,FR174)=1,IF($FS$3="N",1,IF(EH174=1,1,0))))))</f>
        <v>0</v>
      </c>
      <c r="FT174" s="6" t="str">
        <f ca="1">IF(LOG入力!BH174&gt;0,"",IF(FS174=1,$X174,""))</f>
        <v/>
      </c>
      <c r="FU174" s="6" t="str">
        <f ca="1">IF(LOG入力!BH174&gt;0,"",IF(FS174=1,$Y174,""))</f>
        <v/>
      </c>
      <c r="FV174" s="6" t="str">
        <f ca="1">IF(LOG入力!BH174&gt;0,"",IF(COUNTIF($FT$19:$FT174,FT174)=1,FT174,""))</f>
        <v/>
      </c>
      <c r="FW174" s="6">
        <f ca="1">IF(LOG入力!BH174&gt;0,0,IF((FP174=1),IF(($FV174=""),0,1),0))</f>
        <v>0</v>
      </c>
      <c r="FX174" s="6" t="str">
        <f ca="1">IF(LOG入力!BH174&gt;0,"",IF(COUNTIF($FU$19:FU174,FU174)=1,FU174,""))</f>
        <v/>
      </c>
      <c r="FY174" s="72">
        <f ca="1">IF(LOG入力!BH174&gt;0,0,IF((FP174=1),IF(($FX174=""),0,1),0))</f>
        <v>0</v>
      </c>
      <c r="FZ174" s="71">
        <f t="shared" ca="1" si="395"/>
        <v>0</v>
      </c>
      <c r="GA174" s="6">
        <f t="shared" ca="1" si="396"/>
        <v>0</v>
      </c>
      <c r="GB174" s="6" t="str">
        <f t="shared" ca="1" si="397"/>
        <v/>
      </c>
      <c r="GC174" s="6">
        <f ca="1">IF(LOG入力!BH174&gt;0,0,IF(GA174=0,0,(IF(COUNTIF($GB$19:GB174,GB174)=1,IF($FS$3="N",1,IF(EH174=1,1,0))))))</f>
        <v>0</v>
      </c>
      <c r="GD174" s="6" t="str">
        <f ca="1">IF(LOG入力!BH174&gt;0,"",IF(GC174=1,$X174,""))</f>
        <v/>
      </c>
      <c r="GE174" s="6" t="str">
        <f ca="1">IF(LOG入力!BH174&gt;0,"",IF(GC174=1,$Y174,""))</f>
        <v/>
      </c>
      <c r="GF174" s="6" t="str">
        <f ca="1">IF(LOG入力!BH174&gt;0,"",IF(COUNTIF($GD$19:$GD174,GD174)=1,GD174,""))</f>
        <v/>
      </c>
      <c r="GG174" s="6">
        <f ca="1">IF(LOG入力!BH174&gt;0,0,IF((FZ174=1),IF(($GF174=""),0,1),0))</f>
        <v>0</v>
      </c>
      <c r="GH174" s="6" t="str">
        <f ca="1">IF(LOG入力!BH174&gt;0,"",IF(COUNTIF($GE$19:GE174,GE174)=1,GE174,""))</f>
        <v/>
      </c>
      <c r="GI174" s="72">
        <f ca="1">IF(LOG入力!BH174&gt;0,0,IF((FZ174=1),IF(($GH174=""),0,1),0))</f>
        <v>0</v>
      </c>
      <c r="GK174" s="455" t="str">
        <f ca="1">IF(V174=1,"",IF(LEN(LOG入力!AS174)=0,"",LOG入力!AS174))</f>
        <v/>
      </c>
      <c r="GL174" s="378" t="str">
        <f t="shared" ca="1" si="398"/>
        <v/>
      </c>
      <c r="GM174" s="378" t="str">
        <f t="shared" ca="1" si="399"/>
        <v/>
      </c>
      <c r="GN174" s="74" t="str">
        <f t="shared" ca="1" si="400"/>
        <v/>
      </c>
      <c r="GO174" s="74" t="str">
        <f t="shared" ca="1" si="401"/>
        <v/>
      </c>
      <c r="GQ174" s="74" t="str">
        <f t="shared" ca="1" si="402"/>
        <v/>
      </c>
      <c r="GR174" s="74" t="str">
        <f t="shared" ca="1" si="403"/>
        <v/>
      </c>
      <c r="GS174" s="74" t="str">
        <f t="shared" ca="1" si="404"/>
        <v/>
      </c>
      <c r="GT174" s="74" t="str">
        <f t="shared" ca="1" si="405"/>
        <v/>
      </c>
      <c r="GU174" s="74" t="str">
        <f t="shared" ca="1" si="406"/>
        <v/>
      </c>
      <c r="GV174" s="74" t="str">
        <f t="shared" ca="1" si="407"/>
        <v/>
      </c>
      <c r="GX174" s="74" t="str">
        <f t="shared" ca="1" si="408"/>
        <v/>
      </c>
      <c r="GY174" s="74" t="str">
        <f t="shared" ca="1" si="409"/>
        <v/>
      </c>
      <c r="GZ174" s="74" t="str">
        <f ca="1">IF(V174=1,"",IF(LOG入力!BH174&gt;0,0,IF(GY174=0,0,IF((VALUE((TYPE(VALUE(J174)))))=16,0,IF(VALUE(J174)&lt;60,1,IF(VALUE(J174)&lt;100,0,IF(VALUE(J174)&lt;600,2,0)))))))</f>
        <v/>
      </c>
      <c r="HA174" s="74" t="str">
        <f t="shared" ca="1" si="410"/>
        <v/>
      </c>
      <c r="HB174" s="74" t="str">
        <f ca="1">IF(V174=1,"",IF(LOG入力!BH174&gt;0,0,IF(HA174=0,0,IF((VALUE((TYPE(VALUE(L174)))))=16,0,IF(VALUE(L174)&lt;60,1,IF(VALUE(L174)&lt;100,0,IF(VALUE(L174)&lt;600,2,0)))))))</f>
        <v/>
      </c>
      <c r="HD174" s="74" t="str">
        <f t="shared" ca="1" si="411"/>
        <v/>
      </c>
      <c r="HF174" s="74" t="str">
        <f t="shared" ca="1" si="412"/>
        <v/>
      </c>
      <c r="HG174" s="74" t="str">
        <f t="shared" ca="1" si="413"/>
        <v/>
      </c>
      <c r="HH174" s="74" t="str">
        <f t="shared" ca="1" si="414"/>
        <v/>
      </c>
      <c r="HI174" s="74" t="str">
        <f t="shared" ca="1" si="415"/>
        <v/>
      </c>
      <c r="HJ174" s="74" t="str">
        <f t="shared" ca="1" si="416"/>
        <v/>
      </c>
      <c r="HK174" s="74" t="str">
        <f t="shared" ca="1" si="417"/>
        <v/>
      </c>
      <c r="HL174" s="74" t="str">
        <f t="shared" ca="1" si="418"/>
        <v/>
      </c>
      <c r="HM174" s="74" t="str">
        <f t="shared" ca="1" si="419"/>
        <v/>
      </c>
      <c r="HN174" s="74" t="str">
        <f t="shared" ca="1" si="420"/>
        <v/>
      </c>
      <c r="HO174" s="529" t="str">
        <f t="shared" ca="1" si="421"/>
        <v/>
      </c>
      <c r="HP174" s="74" t="str">
        <f t="shared" ca="1" si="422"/>
        <v/>
      </c>
      <c r="HQ174" s="74" t="str">
        <f t="shared" ca="1" si="423"/>
        <v/>
      </c>
      <c r="HR174" s="74" t="str">
        <f t="shared" ca="1" si="424"/>
        <v/>
      </c>
      <c r="HS174" s="74" t="str">
        <f t="shared" ca="1" si="425"/>
        <v/>
      </c>
      <c r="HT174" s="74" t="str">
        <f ca="1">IF(V174=1,"",IF(LOG入力!BH174&gt;0,0,IF(DV174=1,0,IF(N174="0",0,IF(SUM(HD174:HS174)&gt;0,1,0)))))</f>
        <v/>
      </c>
    </row>
    <row r="175" spans="1:228" x14ac:dyDescent="0.15">
      <c r="A175" s="5"/>
      <c r="B175" s="592" t="str">
        <f t="shared" ca="1" si="284"/>
        <v/>
      </c>
      <c r="C175" s="561" t="str">
        <f ca="1">LOG入力!AP175</f>
        <v/>
      </c>
      <c r="D175" s="534" t="str">
        <f ca="1">LOG入力!AQ175</f>
        <v/>
      </c>
      <c r="E175" s="570" t="str">
        <f ca="1">LOG入力!AR175</f>
        <v/>
      </c>
      <c r="F175" s="535" t="str">
        <f t="shared" ca="1" si="285"/>
        <v/>
      </c>
      <c r="G175" s="585" t="str">
        <f ca="1">LOG入力!AT175</f>
        <v/>
      </c>
      <c r="H175" s="542" t="str">
        <f ca="1">LOG入力!AU175</f>
        <v/>
      </c>
      <c r="I175" s="537" t="str">
        <f ca="1">LOG入力!AV175</f>
        <v/>
      </c>
      <c r="J175" s="593" t="str">
        <f ca="1">LOG入力!AW175</f>
        <v/>
      </c>
      <c r="K175" s="578" t="str">
        <f ca="1">LOG入力!BJ175</f>
        <v/>
      </c>
      <c r="L175" s="593" t="str">
        <f ca="1">LOG入力!AY175</f>
        <v/>
      </c>
      <c r="M175" s="545" t="str">
        <f ca="1">LOG入力!BK175</f>
        <v/>
      </c>
      <c r="N175" s="512" t="str">
        <f ca="1">IF(V175=1,"",IF(LOG入力!AJ175=1,"1",LOG入力!BA175))</f>
        <v/>
      </c>
      <c r="O175" s="538" t="str">
        <f ca="1">IF(V175=1,"",IF(LEN(LOG入力!O175)=0,"",LOG入力!O175))</f>
        <v/>
      </c>
      <c r="P175" s="291" t="str">
        <f ca="1">IF(V175=1,"",IF($AA$4=1,"",IF(LOG入力!BG175=1,"",CONCATENATE($ER175,$FB175,$FL175,$FV175,$GF175))))</f>
        <v/>
      </c>
      <c r="Q175" s="291" t="str">
        <f ca="1">IF(V175=1,"",IF($AA$4=1,"",IF(LOG入力!BG175=1,"",CONCATENATE($ET175,$FD175,$FN175,$FX175,$GH175))))</f>
        <v/>
      </c>
      <c r="R175" s="573" t="str">
        <f ca="1">IF(V175=1,"",IF($AA$4=1,"",IF(LOG入力!BH175&gt;0,0,AA175)))</f>
        <v/>
      </c>
      <c r="S175" s="293" t="str">
        <f t="shared" ca="1" si="286"/>
        <v/>
      </c>
      <c r="T175" s="681"/>
      <c r="U175" s="38"/>
      <c r="V175" s="196">
        <f ca="1">LOG入力!AN175</f>
        <v>1</v>
      </c>
      <c r="W175" s="38"/>
      <c r="X175" s="516" t="str">
        <f t="shared" ca="1" si="287"/>
        <v/>
      </c>
      <c r="Y175" s="515" t="str">
        <f t="shared" ca="1" si="288"/>
        <v/>
      </c>
      <c r="Z175" s="518" t="str">
        <f t="shared" ca="1" si="289"/>
        <v/>
      </c>
      <c r="AA175" s="574" t="str">
        <f t="shared" ca="1" si="290"/>
        <v/>
      </c>
      <c r="AC175" s="6" t="str">
        <f t="shared" ca="1" si="291"/>
        <v/>
      </c>
      <c r="AD175" s="6" t="str">
        <f t="shared" ca="1" si="292"/>
        <v/>
      </c>
      <c r="AE175" s="6" t="str">
        <f t="shared" ca="1" si="293"/>
        <v/>
      </c>
      <c r="AF175" s="6" t="str">
        <f t="shared" ca="1" si="294"/>
        <v/>
      </c>
      <c r="AG175" s="6" t="str">
        <f t="shared" ca="1" si="295"/>
        <v/>
      </c>
      <c r="AH175" s="6" t="str">
        <f t="shared" ca="1" si="296"/>
        <v/>
      </c>
      <c r="AI175" s="6" t="str">
        <f t="shared" ca="1" si="297"/>
        <v/>
      </c>
      <c r="AJ175" s="6" t="str">
        <f t="shared" ca="1" si="298"/>
        <v/>
      </c>
      <c r="AK175" s="6" t="str">
        <f t="shared" ca="1" si="299"/>
        <v/>
      </c>
      <c r="AL175" s="6" t="str">
        <f t="shared" ca="1" si="300"/>
        <v/>
      </c>
      <c r="AM175" s="6" t="str">
        <f t="shared" ca="1" si="301"/>
        <v/>
      </c>
      <c r="AN175" s="6" t="str">
        <f t="shared" ca="1" si="302"/>
        <v/>
      </c>
      <c r="AO175" s="6" t="str">
        <f t="shared" ca="1" si="303"/>
        <v/>
      </c>
      <c r="AP175" s="6" t="str">
        <f t="shared" ca="1" si="304"/>
        <v/>
      </c>
      <c r="AQ175" s="6" t="str">
        <f t="shared" ca="1" si="305"/>
        <v/>
      </c>
      <c r="AR175" s="6" t="str">
        <f t="shared" ca="1" si="306"/>
        <v/>
      </c>
      <c r="AS175" s="6" t="str">
        <f t="shared" ca="1" si="307"/>
        <v/>
      </c>
      <c r="AT175" s="6" t="str">
        <f t="shared" ca="1" si="308"/>
        <v/>
      </c>
      <c r="AU175" s="6" t="str">
        <f t="shared" ca="1" si="309"/>
        <v/>
      </c>
      <c r="AV175" s="6" t="str">
        <f t="shared" ca="1" si="310"/>
        <v/>
      </c>
      <c r="AW175" s="6" t="str">
        <f t="shared" ca="1" si="311"/>
        <v/>
      </c>
      <c r="AY175" s="6" t="str">
        <f t="shared" ca="1" si="312"/>
        <v/>
      </c>
      <c r="AZ175" s="6" t="str">
        <f t="shared" ca="1" si="313"/>
        <v/>
      </c>
      <c r="BA175" s="6" t="str">
        <f t="shared" ca="1" si="314"/>
        <v/>
      </c>
      <c r="BB175" s="6" t="str">
        <f t="shared" ca="1" si="315"/>
        <v/>
      </c>
      <c r="BC175" s="6" t="str">
        <f t="shared" ca="1" si="316"/>
        <v/>
      </c>
      <c r="BD175" s="6" t="str">
        <f t="shared" ca="1" si="317"/>
        <v/>
      </c>
      <c r="BE175" s="6" t="str">
        <f t="shared" ca="1" si="318"/>
        <v/>
      </c>
      <c r="BF175" s="6" t="str">
        <f t="shared" ca="1" si="319"/>
        <v/>
      </c>
      <c r="BG175" s="6" t="str">
        <f t="shared" ca="1" si="320"/>
        <v/>
      </c>
      <c r="BH175" s="6" t="str">
        <f t="shared" ca="1" si="321"/>
        <v/>
      </c>
      <c r="BI175" s="6" t="str">
        <f t="shared" ca="1" si="322"/>
        <v/>
      </c>
      <c r="BJ175" s="6" t="str">
        <f t="shared" ca="1" si="323"/>
        <v/>
      </c>
      <c r="BK175" s="6" t="str">
        <f t="shared" ca="1" si="324"/>
        <v/>
      </c>
      <c r="BL175" s="6" t="str">
        <f t="shared" ca="1" si="325"/>
        <v/>
      </c>
      <c r="BM175" s="6" t="str">
        <f t="shared" ca="1" si="326"/>
        <v/>
      </c>
      <c r="BN175" s="6" t="str">
        <f t="shared" ca="1" si="327"/>
        <v/>
      </c>
      <c r="BO175" s="6" t="str">
        <f t="shared" ca="1" si="328"/>
        <v/>
      </c>
      <c r="BP175" s="6" t="str">
        <f t="shared" ca="1" si="329"/>
        <v/>
      </c>
      <c r="BQ175" s="6" t="str">
        <f t="shared" ca="1" si="330"/>
        <v/>
      </c>
      <c r="BR175" s="6" t="str">
        <f t="shared" ca="1" si="331"/>
        <v/>
      </c>
      <c r="BS175" s="6" t="str">
        <f t="shared" ca="1" si="332"/>
        <v/>
      </c>
      <c r="BU175" s="6" t="str">
        <f t="shared" ca="1" si="333"/>
        <v/>
      </c>
      <c r="BW175" s="515" t="str">
        <f t="shared" ca="1" si="334"/>
        <v/>
      </c>
      <c r="BX175" s="515">
        <f t="shared" ca="1" si="335"/>
        <v>0</v>
      </c>
      <c r="BY175" s="515" t="str">
        <f t="shared" ca="1" si="336"/>
        <v/>
      </c>
      <c r="CA175" s="6">
        <f t="shared" ca="1" si="337"/>
        <v>1</v>
      </c>
      <c r="CC175" s="523" t="str">
        <f t="shared" ca="1" si="338"/>
        <v/>
      </c>
      <c r="CE175" s="6" t="str">
        <f t="shared" ca="1" si="339"/>
        <v/>
      </c>
      <c r="CG175" s="524" t="str">
        <f ca="1">IF(V175=1,"",IF($AA$4=1,"",IF(LOG入力!BH175&gt;0,"",IF(N175=0,"",IF(HT175=0,"","★")))))</f>
        <v/>
      </c>
      <c r="CI175" s="74" t="str">
        <f t="shared" ca="1" si="340"/>
        <v/>
      </c>
      <c r="CK175" s="525" t="str">
        <f ca="1">IF(V175=1,"",IF(LOG入力!BH175&gt;0,1,0))</f>
        <v/>
      </c>
      <c r="CL175" s="74" t="str">
        <f t="shared" ca="1" si="341"/>
        <v/>
      </c>
      <c r="CN175" s="74" t="str">
        <f t="shared" ca="1" si="342"/>
        <v/>
      </c>
      <c r="CO175" s="74" t="str">
        <f t="shared" ca="1" si="343"/>
        <v/>
      </c>
      <c r="CQ175" s="74" t="str">
        <f t="shared" ca="1" si="344"/>
        <v/>
      </c>
      <c r="CR175" s="74" t="str">
        <f t="shared" ca="1" si="345"/>
        <v/>
      </c>
      <c r="CS175" s="74" t="str">
        <f t="shared" ca="1" si="346"/>
        <v/>
      </c>
      <c r="CT175" s="74" t="str">
        <f t="shared" ca="1" si="347"/>
        <v/>
      </c>
      <c r="CU175" s="74" t="str">
        <f t="shared" ca="1" si="348"/>
        <v/>
      </c>
      <c r="CV175" s="74" t="str">
        <f t="shared" ca="1" si="349"/>
        <v/>
      </c>
      <c r="CW175" s="74" t="str">
        <f t="shared" ca="1" si="350"/>
        <v/>
      </c>
      <c r="CX175" s="74" t="str">
        <f t="shared" ca="1" si="351"/>
        <v/>
      </c>
      <c r="CY175" s="74" t="str">
        <f t="shared" ca="1" si="352"/>
        <v/>
      </c>
      <c r="CZ175" s="74" t="str">
        <f t="shared" ca="1" si="353"/>
        <v/>
      </c>
      <c r="DA175" s="74" t="str">
        <f t="shared" ca="1" si="354"/>
        <v/>
      </c>
      <c r="DB175" s="74" t="str">
        <f t="shared" ca="1" si="355"/>
        <v/>
      </c>
      <c r="DD175" s="74" t="str">
        <f t="shared" ca="1" si="356"/>
        <v/>
      </c>
      <c r="DE175" s="74" t="str">
        <f t="shared" ca="1" si="357"/>
        <v/>
      </c>
      <c r="DF175" s="74" t="str">
        <f t="shared" ca="1" si="358"/>
        <v/>
      </c>
      <c r="DG175" s="74" t="str">
        <f t="shared" ca="1" si="359"/>
        <v/>
      </c>
      <c r="DH175" s="74" t="str">
        <f t="shared" ca="1" si="360"/>
        <v/>
      </c>
      <c r="DI175" s="74" t="str">
        <f t="shared" ca="1" si="361"/>
        <v/>
      </c>
      <c r="DJ175" s="74" t="str">
        <f t="shared" ca="1" si="362"/>
        <v/>
      </c>
      <c r="DK175" s="74" t="str">
        <f t="shared" ca="1" si="363"/>
        <v/>
      </c>
      <c r="DL175" s="74" t="str">
        <f t="shared" ca="1" si="364"/>
        <v/>
      </c>
      <c r="DM175" s="74" t="str">
        <f t="shared" ca="1" si="365"/>
        <v/>
      </c>
      <c r="DN175" s="74" t="str">
        <f t="shared" ca="1" si="366"/>
        <v/>
      </c>
      <c r="DO175" s="74" t="str">
        <f t="shared" ca="1" si="367"/>
        <v/>
      </c>
      <c r="DQ175" s="74" t="str">
        <f t="shared" ca="1" si="368"/>
        <v/>
      </c>
      <c r="DS175" s="74" t="str">
        <f t="shared" ca="1" si="369"/>
        <v/>
      </c>
      <c r="DT175" s="74" t="str">
        <f t="shared" ca="1" si="370"/>
        <v/>
      </c>
      <c r="DV175" s="525" t="str">
        <f t="shared" ca="1" si="371"/>
        <v/>
      </c>
      <c r="DW175" s="74" t="str">
        <f t="shared" ca="1" si="372"/>
        <v/>
      </c>
      <c r="DX175" s="485" t="str">
        <f t="shared" ca="1" si="373"/>
        <v/>
      </c>
      <c r="DY175" s="74" t="str">
        <f t="shared" ca="1" si="374"/>
        <v/>
      </c>
      <c r="DZ175" s="74" t="str">
        <f t="shared" ca="1" si="375"/>
        <v/>
      </c>
      <c r="EA175" s="74" t="str">
        <f t="shared" ca="1" si="376"/>
        <v/>
      </c>
      <c r="EC175" s="74" t="str">
        <f t="shared" ca="1" si="377"/>
        <v/>
      </c>
      <c r="ED175" s="74" t="str">
        <f t="shared" ca="1" si="378"/>
        <v/>
      </c>
      <c r="EE175" s="74" t="str">
        <f t="shared" ca="1" si="379"/>
        <v/>
      </c>
      <c r="EG175" s="479" t="str">
        <f ca="1">IF(V175=1,"",IF(LOG入力!BH175&gt;0,0,IF(CG175="★",0,IF(R175=1,0,IF(N175=0,0,1)))))</f>
        <v/>
      </c>
      <c r="EH175" s="483" t="str">
        <f t="shared" ca="1" si="380"/>
        <v/>
      </c>
      <c r="EI175" s="483" t="str">
        <f t="shared" ca="1" si="381"/>
        <v/>
      </c>
      <c r="EJ175" s="483" t="str">
        <f t="shared" ca="1" si="382"/>
        <v/>
      </c>
      <c r="EL175" s="71">
        <f t="shared" ca="1" si="383"/>
        <v>0</v>
      </c>
      <c r="EM175" s="6">
        <f t="shared" ca="1" si="384"/>
        <v>0</v>
      </c>
      <c r="EN175" s="6" t="str">
        <f t="shared" ca="1" si="385"/>
        <v/>
      </c>
      <c r="EO175" s="6">
        <f ca="1">IF(LOG入力!BH175&gt;0,0,IF(EM175=0,0,(IF(COUNTIF($EN$19:EN175,EN175)=1,IF($FS$3="N",1,IF(EH175=1,1,0))))))</f>
        <v>0</v>
      </c>
      <c r="EP175" s="6" t="str">
        <f ca="1">IF(LOG入力!BH175&gt;0,"",IF(EO175=1,$X175,""))</f>
        <v/>
      </c>
      <c r="EQ175" s="6" t="str">
        <f ca="1">IF(LOG入力!BH175&gt;0,"",IF(EO175=1,$Y175,""))</f>
        <v/>
      </c>
      <c r="ER175" s="520" t="str">
        <f ca="1">IF(LOG入力!BH175&gt;0,"",IF(COUNTIF($EP$19:$EP175,EP175)=1,EP175,""))</f>
        <v/>
      </c>
      <c r="ES175" s="520">
        <f ca="1">IF(LOG入力!BH175&gt;0,0,IF((EL175=1),IF(($ER175=""),0,1),0))</f>
        <v>0</v>
      </c>
      <c r="ET175" s="520" t="str">
        <f ca="1">IF(LOG入力!BH175&gt;0,"",IF(COUNTIF($EQ$19:EQ175,EQ175)=1,EQ175,""))</f>
        <v/>
      </c>
      <c r="EU175" s="539">
        <f ca="1">IF(LOG入力!BH175&gt;0,0,IF((EL175=1),IF(($ET175=""),0,1),0))</f>
        <v>0</v>
      </c>
      <c r="EV175" s="71">
        <f t="shared" ca="1" si="386"/>
        <v>0</v>
      </c>
      <c r="EW175" s="6">
        <f t="shared" ca="1" si="387"/>
        <v>0</v>
      </c>
      <c r="EX175" s="6" t="str">
        <f t="shared" ca="1" si="388"/>
        <v/>
      </c>
      <c r="EY175" s="6">
        <f ca="1">IF(LOG入力!BH175&gt;0,0,IF(EW175=0,0,(IF(COUNTIF($EX$19:EX175,EX175)=1,IF($FS$3="N",1,IF(EH175=1,1,0))))))</f>
        <v>0</v>
      </c>
      <c r="EZ175" s="6" t="str">
        <f ca="1">IF(LOG入力!BH175&gt;0,"",IF(EY175=1,$X175,""))</f>
        <v/>
      </c>
      <c r="FA175" s="6" t="str">
        <f ca="1">IF(LOG入力!BH175&gt;0,"",IF(EY175=1,$Y175,""))</f>
        <v/>
      </c>
      <c r="FB175" s="6" t="str">
        <f ca="1">IF(LOG入力!BH175&gt;0,"",IF(COUNTIF($EZ$19:$EZ175,EZ175)=1,EZ175,""))</f>
        <v/>
      </c>
      <c r="FC175" s="6">
        <f ca="1">IF(LOG入力!BH175&gt;0,0,IF((EV175=1),IF(($FB175=""),0,1),0))</f>
        <v>0</v>
      </c>
      <c r="FD175" s="6" t="str">
        <f ca="1">IF(LOG入力!BH175&gt;0,"",IF(COUNTIF($FA$19:FA175,FA175)=1,FA175,""))</f>
        <v/>
      </c>
      <c r="FE175" s="72">
        <f ca="1">IF(LOG入力!BH175&gt;0,0,IF((EV175=1),IF(($FD175=""),0,1),0))</f>
        <v>0</v>
      </c>
      <c r="FF175" s="71">
        <f t="shared" ca="1" si="389"/>
        <v>0</v>
      </c>
      <c r="FG175" s="6">
        <f t="shared" ca="1" si="390"/>
        <v>0</v>
      </c>
      <c r="FH175" s="6" t="str">
        <f t="shared" ca="1" si="391"/>
        <v/>
      </c>
      <c r="FI175" s="6">
        <f ca="1">IF(LOG入力!BH175&gt;0,0,IF(FG175=0,0,(IF(COUNTIF($FH$19:FH175,FH175)=1,IF($FS$3="N",1,IF(EH175=1,1,0))))))</f>
        <v>0</v>
      </c>
      <c r="FJ175" s="6" t="str">
        <f ca="1">IF(LOG入力!BH175&gt;0,"",IF(FI175=1,$X175,""))</f>
        <v/>
      </c>
      <c r="FK175" s="6" t="str">
        <f ca="1">IF(LOG入力!BH175&gt;0,"",IF(FI175=1,$Y175,""))</f>
        <v/>
      </c>
      <c r="FL175" s="6" t="str">
        <f ca="1">IF(LOG入力!BH175&gt;0,"",IF(COUNTIF($FJ$19:$FJ175,FJ175)=1,FJ175,""))</f>
        <v/>
      </c>
      <c r="FM175" s="6">
        <f ca="1">IF(LOG入力!BH175&gt;0,0,IF((FF175=1),IF(($FL175=""),0,1),0))</f>
        <v>0</v>
      </c>
      <c r="FN175" s="6" t="str">
        <f ca="1">IF(LOG入力!BH175&gt;0,"",IF(COUNTIF($FK$19:FK175,FK175)=1,FK175,""))</f>
        <v/>
      </c>
      <c r="FO175" s="72">
        <f ca="1">IF(LOG入力!BH175&gt;0,0,IF((FF175=1),IF(($FN175=""),0,1),0))</f>
        <v>0</v>
      </c>
      <c r="FP175" s="71">
        <f t="shared" ca="1" si="392"/>
        <v>0</v>
      </c>
      <c r="FQ175" s="6">
        <f t="shared" ca="1" si="393"/>
        <v>0</v>
      </c>
      <c r="FR175" s="6" t="str">
        <f t="shared" ca="1" si="394"/>
        <v/>
      </c>
      <c r="FS175" s="6">
        <f ca="1">IF(LOG入力!BH175&gt;0,0,IF(FQ175=0,0,(IF(COUNTIF($FR$19:FR175,FR175)=1,IF($FS$3="N",1,IF(EH175=1,1,0))))))</f>
        <v>0</v>
      </c>
      <c r="FT175" s="6" t="str">
        <f ca="1">IF(LOG入力!BH175&gt;0,"",IF(FS175=1,$X175,""))</f>
        <v/>
      </c>
      <c r="FU175" s="6" t="str">
        <f ca="1">IF(LOG入力!BH175&gt;0,"",IF(FS175=1,$Y175,""))</f>
        <v/>
      </c>
      <c r="FV175" s="6" t="str">
        <f ca="1">IF(LOG入力!BH175&gt;0,"",IF(COUNTIF($FT$19:$FT175,FT175)=1,FT175,""))</f>
        <v/>
      </c>
      <c r="FW175" s="6">
        <f ca="1">IF(LOG入力!BH175&gt;0,0,IF((FP175=1),IF(($FV175=""),0,1),0))</f>
        <v>0</v>
      </c>
      <c r="FX175" s="6" t="str">
        <f ca="1">IF(LOG入力!BH175&gt;0,"",IF(COUNTIF($FU$19:FU175,FU175)=1,FU175,""))</f>
        <v/>
      </c>
      <c r="FY175" s="72">
        <f ca="1">IF(LOG入力!BH175&gt;0,0,IF((FP175=1),IF(($FX175=""),0,1),0))</f>
        <v>0</v>
      </c>
      <c r="FZ175" s="71">
        <f t="shared" ca="1" si="395"/>
        <v>0</v>
      </c>
      <c r="GA175" s="6">
        <f t="shared" ca="1" si="396"/>
        <v>0</v>
      </c>
      <c r="GB175" s="6" t="str">
        <f t="shared" ca="1" si="397"/>
        <v/>
      </c>
      <c r="GC175" s="6">
        <f ca="1">IF(LOG入力!BH175&gt;0,0,IF(GA175=0,0,(IF(COUNTIF($GB$19:GB175,GB175)=1,IF($FS$3="N",1,IF(EH175=1,1,0))))))</f>
        <v>0</v>
      </c>
      <c r="GD175" s="6" t="str">
        <f ca="1">IF(LOG入力!BH175&gt;0,"",IF(GC175=1,$X175,""))</f>
        <v/>
      </c>
      <c r="GE175" s="6" t="str">
        <f ca="1">IF(LOG入力!BH175&gt;0,"",IF(GC175=1,$Y175,""))</f>
        <v/>
      </c>
      <c r="GF175" s="6" t="str">
        <f ca="1">IF(LOG入力!BH175&gt;0,"",IF(COUNTIF($GD$19:$GD175,GD175)=1,GD175,""))</f>
        <v/>
      </c>
      <c r="GG175" s="6">
        <f ca="1">IF(LOG入力!BH175&gt;0,0,IF((FZ175=1),IF(($GF175=""),0,1),0))</f>
        <v>0</v>
      </c>
      <c r="GH175" s="6" t="str">
        <f ca="1">IF(LOG入力!BH175&gt;0,"",IF(COUNTIF($GE$19:GE175,GE175)=1,GE175,""))</f>
        <v/>
      </c>
      <c r="GI175" s="72">
        <f ca="1">IF(LOG入力!BH175&gt;0,0,IF((FZ175=1),IF(($GH175=""),0,1),0))</f>
        <v>0</v>
      </c>
      <c r="GK175" s="455" t="str">
        <f ca="1">IF(V175=1,"",IF(LEN(LOG入力!AS175)=0,"",LOG入力!AS175))</f>
        <v/>
      </c>
      <c r="GL175" s="378" t="str">
        <f t="shared" ca="1" si="398"/>
        <v/>
      </c>
      <c r="GM175" s="378" t="str">
        <f t="shared" ca="1" si="399"/>
        <v/>
      </c>
      <c r="GN175" s="74" t="str">
        <f t="shared" ca="1" si="400"/>
        <v/>
      </c>
      <c r="GO175" s="74" t="str">
        <f t="shared" ca="1" si="401"/>
        <v/>
      </c>
      <c r="GQ175" s="74" t="str">
        <f t="shared" ca="1" si="402"/>
        <v/>
      </c>
      <c r="GR175" s="74" t="str">
        <f t="shared" ca="1" si="403"/>
        <v/>
      </c>
      <c r="GS175" s="74" t="str">
        <f t="shared" ca="1" si="404"/>
        <v/>
      </c>
      <c r="GT175" s="74" t="str">
        <f t="shared" ca="1" si="405"/>
        <v/>
      </c>
      <c r="GU175" s="74" t="str">
        <f t="shared" ca="1" si="406"/>
        <v/>
      </c>
      <c r="GV175" s="74" t="str">
        <f t="shared" ca="1" si="407"/>
        <v/>
      </c>
      <c r="GX175" s="74" t="str">
        <f t="shared" ca="1" si="408"/>
        <v/>
      </c>
      <c r="GY175" s="74" t="str">
        <f t="shared" ca="1" si="409"/>
        <v/>
      </c>
      <c r="GZ175" s="74" t="str">
        <f ca="1">IF(V175=1,"",IF(LOG入力!BH175&gt;0,0,IF(GY175=0,0,IF((VALUE((TYPE(VALUE(J175)))))=16,0,IF(VALUE(J175)&lt;60,1,IF(VALUE(J175)&lt;100,0,IF(VALUE(J175)&lt;600,2,0)))))))</f>
        <v/>
      </c>
      <c r="HA175" s="74" t="str">
        <f t="shared" ca="1" si="410"/>
        <v/>
      </c>
      <c r="HB175" s="74" t="str">
        <f ca="1">IF(V175=1,"",IF(LOG入力!BH175&gt;0,0,IF(HA175=0,0,IF((VALUE((TYPE(VALUE(L175)))))=16,0,IF(VALUE(L175)&lt;60,1,IF(VALUE(L175)&lt;100,0,IF(VALUE(L175)&lt;600,2,0)))))))</f>
        <v/>
      </c>
      <c r="HD175" s="74" t="str">
        <f t="shared" ca="1" si="411"/>
        <v/>
      </c>
      <c r="HF175" s="74" t="str">
        <f t="shared" ca="1" si="412"/>
        <v/>
      </c>
      <c r="HG175" s="74" t="str">
        <f t="shared" ca="1" si="413"/>
        <v/>
      </c>
      <c r="HH175" s="74" t="str">
        <f t="shared" ca="1" si="414"/>
        <v/>
      </c>
      <c r="HI175" s="74" t="str">
        <f t="shared" ca="1" si="415"/>
        <v/>
      </c>
      <c r="HJ175" s="74" t="str">
        <f t="shared" ca="1" si="416"/>
        <v/>
      </c>
      <c r="HK175" s="74" t="str">
        <f t="shared" ca="1" si="417"/>
        <v/>
      </c>
      <c r="HL175" s="74" t="str">
        <f t="shared" ca="1" si="418"/>
        <v/>
      </c>
      <c r="HM175" s="74" t="str">
        <f t="shared" ca="1" si="419"/>
        <v/>
      </c>
      <c r="HN175" s="74" t="str">
        <f t="shared" ca="1" si="420"/>
        <v/>
      </c>
      <c r="HO175" s="529" t="str">
        <f t="shared" ca="1" si="421"/>
        <v/>
      </c>
      <c r="HP175" s="74" t="str">
        <f t="shared" ca="1" si="422"/>
        <v/>
      </c>
      <c r="HQ175" s="74" t="str">
        <f t="shared" ca="1" si="423"/>
        <v/>
      </c>
      <c r="HR175" s="74" t="str">
        <f t="shared" ca="1" si="424"/>
        <v/>
      </c>
      <c r="HS175" s="74" t="str">
        <f t="shared" ca="1" si="425"/>
        <v/>
      </c>
      <c r="HT175" s="74" t="str">
        <f ca="1">IF(V175=1,"",IF(LOG入力!BH175&gt;0,0,IF(DV175=1,0,IF(N175="0",0,IF(SUM(HD175:HS175)&gt;0,1,0)))))</f>
        <v/>
      </c>
    </row>
    <row r="176" spans="1:228" x14ac:dyDescent="0.15">
      <c r="A176" s="5"/>
      <c r="B176" s="532" t="str">
        <f t="shared" ca="1" si="284"/>
        <v/>
      </c>
      <c r="C176" s="570" t="str">
        <f ca="1">LOG入力!AP176</f>
        <v/>
      </c>
      <c r="D176" s="534" t="str">
        <f ca="1">LOG入力!AQ176</f>
        <v/>
      </c>
      <c r="E176" s="570" t="str">
        <f ca="1">LOG入力!AR176</f>
        <v/>
      </c>
      <c r="F176" s="594" t="str">
        <f t="shared" ca="1" si="285"/>
        <v/>
      </c>
      <c r="G176" s="585" t="str">
        <f ca="1">LOG入力!AT176</f>
        <v/>
      </c>
      <c r="H176" s="537" t="str">
        <f ca="1">LOG入力!AU176</f>
        <v/>
      </c>
      <c r="I176" s="537" t="str">
        <f ca="1">LOG入力!AV176</f>
        <v/>
      </c>
      <c r="J176" s="593" t="str">
        <f ca="1">LOG入力!AW176</f>
        <v/>
      </c>
      <c r="K176" s="595" t="str">
        <f ca="1">LOG入力!BJ176</f>
        <v/>
      </c>
      <c r="L176" s="593" t="str">
        <f ca="1">LOG入力!AY176</f>
        <v/>
      </c>
      <c r="M176" s="545" t="str">
        <f ca="1">LOG入力!BK176</f>
        <v/>
      </c>
      <c r="N176" s="512" t="str">
        <f ca="1">IF(V176=1,"",IF(LOG入力!AJ176=1,"1",LOG入力!BA176))</f>
        <v/>
      </c>
      <c r="O176" s="538" t="str">
        <f ca="1">IF(V176=1,"",IF(LEN(LOG入力!O176)=0,"",LOG入力!O176))</f>
        <v/>
      </c>
      <c r="P176" s="291" t="str">
        <f ca="1">IF(V176=1,"",IF($AA$4=1,"",IF(LOG入力!BG176=1,"",CONCATENATE($ER176,$FB176,$FL176,$FV176,$GF176))))</f>
        <v/>
      </c>
      <c r="Q176" s="291" t="str">
        <f ca="1">IF(V176=1,"",IF($AA$4=1,"",IF(LOG入力!BG176=1,"",CONCATENATE($ET176,$FD176,$FN176,$FX176,$GH176))))</f>
        <v/>
      </c>
      <c r="R176" s="573" t="str">
        <f ca="1">IF(V176=1,"",IF($AA$4=1,"",IF(LOG入力!BH176&gt;0,0,AA176)))</f>
        <v/>
      </c>
      <c r="S176" s="293" t="str">
        <f t="shared" ca="1" si="286"/>
        <v/>
      </c>
      <c r="T176" s="681"/>
      <c r="U176" s="38"/>
      <c r="V176" s="196">
        <f ca="1">LOG入力!AN176</f>
        <v>1</v>
      </c>
      <c r="W176" s="38"/>
      <c r="X176" s="516" t="str">
        <f t="shared" ca="1" si="287"/>
        <v/>
      </c>
      <c r="Y176" s="515" t="str">
        <f t="shared" ca="1" si="288"/>
        <v/>
      </c>
      <c r="Z176" s="518" t="str">
        <f t="shared" ca="1" si="289"/>
        <v/>
      </c>
      <c r="AA176" s="574" t="str">
        <f t="shared" ca="1" si="290"/>
        <v/>
      </c>
      <c r="AC176" s="6" t="str">
        <f t="shared" ca="1" si="291"/>
        <v/>
      </c>
      <c r="AD176" s="6" t="str">
        <f t="shared" ca="1" si="292"/>
        <v/>
      </c>
      <c r="AE176" s="6" t="str">
        <f t="shared" ca="1" si="293"/>
        <v/>
      </c>
      <c r="AF176" s="6" t="str">
        <f t="shared" ca="1" si="294"/>
        <v/>
      </c>
      <c r="AG176" s="6" t="str">
        <f t="shared" ca="1" si="295"/>
        <v/>
      </c>
      <c r="AH176" s="6" t="str">
        <f t="shared" ca="1" si="296"/>
        <v/>
      </c>
      <c r="AI176" s="6" t="str">
        <f t="shared" ca="1" si="297"/>
        <v/>
      </c>
      <c r="AJ176" s="6" t="str">
        <f t="shared" ca="1" si="298"/>
        <v/>
      </c>
      <c r="AK176" s="6" t="str">
        <f t="shared" ca="1" si="299"/>
        <v/>
      </c>
      <c r="AL176" s="6" t="str">
        <f t="shared" ca="1" si="300"/>
        <v/>
      </c>
      <c r="AM176" s="6" t="str">
        <f t="shared" ca="1" si="301"/>
        <v/>
      </c>
      <c r="AN176" s="6" t="str">
        <f t="shared" ca="1" si="302"/>
        <v/>
      </c>
      <c r="AO176" s="6" t="str">
        <f t="shared" ca="1" si="303"/>
        <v/>
      </c>
      <c r="AP176" s="6" t="str">
        <f t="shared" ca="1" si="304"/>
        <v/>
      </c>
      <c r="AQ176" s="6" t="str">
        <f t="shared" ca="1" si="305"/>
        <v/>
      </c>
      <c r="AR176" s="6" t="str">
        <f t="shared" ca="1" si="306"/>
        <v/>
      </c>
      <c r="AS176" s="6" t="str">
        <f t="shared" ca="1" si="307"/>
        <v/>
      </c>
      <c r="AT176" s="6" t="str">
        <f t="shared" ca="1" si="308"/>
        <v/>
      </c>
      <c r="AU176" s="6" t="str">
        <f t="shared" ca="1" si="309"/>
        <v/>
      </c>
      <c r="AV176" s="6" t="str">
        <f t="shared" ca="1" si="310"/>
        <v/>
      </c>
      <c r="AW176" s="6" t="str">
        <f t="shared" ca="1" si="311"/>
        <v/>
      </c>
      <c r="AY176" s="6" t="str">
        <f t="shared" ca="1" si="312"/>
        <v/>
      </c>
      <c r="AZ176" s="6" t="str">
        <f t="shared" ca="1" si="313"/>
        <v/>
      </c>
      <c r="BA176" s="6" t="str">
        <f t="shared" ca="1" si="314"/>
        <v/>
      </c>
      <c r="BB176" s="6" t="str">
        <f t="shared" ca="1" si="315"/>
        <v/>
      </c>
      <c r="BC176" s="6" t="str">
        <f t="shared" ca="1" si="316"/>
        <v/>
      </c>
      <c r="BD176" s="6" t="str">
        <f t="shared" ca="1" si="317"/>
        <v/>
      </c>
      <c r="BE176" s="6" t="str">
        <f t="shared" ca="1" si="318"/>
        <v/>
      </c>
      <c r="BF176" s="6" t="str">
        <f t="shared" ca="1" si="319"/>
        <v/>
      </c>
      <c r="BG176" s="6" t="str">
        <f t="shared" ca="1" si="320"/>
        <v/>
      </c>
      <c r="BH176" s="6" t="str">
        <f t="shared" ca="1" si="321"/>
        <v/>
      </c>
      <c r="BI176" s="6" t="str">
        <f t="shared" ca="1" si="322"/>
        <v/>
      </c>
      <c r="BJ176" s="6" t="str">
        <f t="shared" ca="1" si="323"/>
        <v/>
      </c>
      <c r="BK176" s="6" t="str">
        <f t="shared" ca="1" si="324"/>
        <v/>
      </c>
      <c r="BL176" s="6" t="str">
        <f t="shared" ca="1" si="325"/>
        <v/>
      </c>
      <c r="BM176" s="6" t="str">
        <f t="shared" ca="1" si="326"/>
        <v/>
      </c>
      <c r="BN176" s="6" t="str">
        <f t="shared" ca="1" si="327"/>
        <v/>
      </c>
      <c r="BO176" s="6" t="str">
        <f t="shared" ca="1" si="328"/>
        <v/>
      </c>
      <c r="BP176" s="6" t="str">
        <f t="shared" ca="1" si="329"/>
        <v/>
      </c>
      <c r="BQ176" s="6" t="str">
        <f t="shared" ca="1" si="330"/>
        <v/>
      </c>
      <c r="BR176" s="6" t="str">
        <f t="shared" ca="1" si="331"/>
        <v/>
      </c>
      <c r="BS176" s="6" t="str">
        <f t="shared" ca="1" si="332"/>
        <v/>
      </c>
      <c r="BU176" s="6" t="str">
        <f t="shared" ca="1" si="333"/>
        <v/>
      </c>
      <c r="BW176" s="515" t="str">
        <f t="shared" ca="1" si="334"/>
        <v/>
      </c>
      <c r="BX176" s="515">
        <f t="shared" ca="1" si="335"/>
        <v>0</v>
      </c>
      <c r="BY176" s="515" t="str">
        <f t="shared" ca="1" si="336"/>
        <v/>
      </c>
      <c r="CA176" s="6">
        <f t="shared" ca="1" si="337"/>
        <v>1</v>
      </c>
      <c r="CC176" s="523" t="str">
        <f t="shared" ca="1" si="338"/>
        <v/>
      </c>
      <c r="CE176" s="6" t="str">
        <f t="shared" ca="1" si="339"/>
        <v/>
      </c>
      <c r="CG176" s="524" t="str">
        <f ca="1">IF(V176=1,"",IF($AA$4=1,"",IF(LOG入力!BH176&gt;0,"",IF(N176=0,"",IF(HT176=0,"","★")))))</f>
        <v/>
      </c>
      <c r="CI176" s="74" t="str">
        <f t="shared" ca="1" si="340"/>
        <v/>
      </c>
      <c r="CK176" s="525" t="str">
        <f ca="1">IF(V176=1,"",IF(LOG入力!BH176&gt;0,1,0))</f>
        <v/>
      </c>
      <c r="CL176" s="74" t="str">
        <f t="shared" ca="1" si="341"/>
        <v/>
      </c>
      <c r="CN176" s="74" t="str">
        <f t="shared" ca="1" si="342"/>
        <v/>
      </c>
      <c r="CO176" s="74" t="str">
        <f t="shared" ca="1" si="343"/>
        <v/>
      </c>
      <c r="CQ176" s="74" t="str">
        <f t="shared" ca="1" si="344"/>
        <v/>
      </c>
      <c r="CR176" s="74" t="str">
        <f t="shared" ca="1" si="345"/>
        <v/>
      </c>
      <c r="CS176" s="74" t="str">
        <f t="shared" ca="1" si="346"/>
        <v/>
      </c>
      <c r="CT176" s="74" t="str">
        <f t="shared" ca="1" si="347"/>
        <v/>
      </c>
      <c r="CU176" s="74" t="str">
        <f t="shared" ca="1" si="348"/>
        <v/>
      </c>
      <c r="CV176" s="74" t="str">
        <f t="shared" ca="1" si="349"/>
        <v/>
      </c>
      <c r="CW176" s="74" t="str">
        <f t="shared" ca="1" si="350"/>
        <v/>
      </c>
      <c r="CX176" s="74" t="str">
        <f t="shared" ca="1" si="351"/>
        <v/>
      </c>
      <c r="CY176" s="74" t="str">
        <f t="shared" ca="1" si="352"/>
        <v/>
      </c>
      <c r="CZ176" s="74" t="str">
        <f t="shared" ca="1" si="353"/>
        <v/>
      </c>
      <c r="DA176" s="74" t="str">
        <f t="shared" ca="1" si="354"/>
        <v/>
      </c>
      <c r="DB176" s="74" t="str">
        <f t="shared" ca="1" si="355"/>
        <v/>
      </c>
      <c r="DD176" s="74" t="str">
        <f t="shared" ca="1" si="356"/>
        <v/>
      </c>
      <c r="DE176" s="74" t="str">
        <f t="shared" ca="1" si="357"/>
        <v/>
      </c>
      <c r="DF176" s="74" t="str">
        <f t="shared" ca="1" si="358"/>
        <v/>
      </c>
      <c r="DG176" s="74" t="str">
        <f t="shared" ca="1" si="359"/>
        <v/>
      </c>
      <c r="DH176" s="74" t="str">
        <f t="shared" ca="1" si="360"/>
        <v/>
      </c>
      <c r="DI176" s="74" t="str">
        <f t="shared" ca="1" si="361"/>
        <v/>
      </c>
      <c r="DJ176" s="74" t="str">
        <f t="shared" ca="1" si="362"/>
        <v/>
      </c>
      <c r="DK176" s="74" t="str">
        <f t="shared" ca="1" si="363"/>
        <v/>
      </c>
      <c r="DL176" s="74" t="str">
        <f t="shared" ca="1" si="364"/>
        <v/>
      </c>
      <c r="DM176" s="74" t="str">
        <f t="shared" ca="1" si="365"/>
        <v/>
      </c>
      <c r="DN176" s="74" t="str">
        <f t="shared" ca="1" si="366"/>
        <v/>
      </c>
      <c r="DO176" s="74" t="str">
        <f t="shared" ca="1" si="367"/>
        <v/>
      </c>
      <c r="DQ176" s="74" t="str">
        <f t="shared" ca="1" si="368"/>
        <v/>
      </c>
      <c r="DS176" s="74" t="str">
        <f t="shared" ca="1" si="369"/>
        <v/>
      </c>
      <c r="DT176" s="74" t="str">
        <f t="shared" ca="1" si="370"/>
        <v/>
      </c>
      <c r="DV176" s="525" t="str">
        <f t="shared" ca="1" si="371"/>
        <v/>
      </c>
      <c r="DW176" s="74" t="str">
        <f t="shared" ca="1" si="372"/>
        <v/>
      </c>
      <c r="DX176" s="485" t="str">
        <f t="shared" ca="1" si="373"/>
        <v/>
      </c>
      <c r="DY176" s="74" t="str">
        <f t="shared" ca="1" si="374"/>
        <v/>
      </c>
      <c r="DZ176" s="74" t="str">
        <f t="shared" ca="1" si="375"/>
        <v/>
      </c>
      <c r="EA176" s="74" t="str">
        <f t="shared" ca="1" si="376"/>
        <v/>
      </c>
      <c r="EC176" s="74" t="str">
        <f t="shared" ca="1" si="377"/>
        <v/>
      </c>
      <c r="ED176" s="74" t="str">
        <f t="shared" ca="1" si="378"/>
        <v/>
      </c>
      <c r="EE176" s="74" t="str">
        <f t="shared" ca="1" si="379"/>
        <v/>
      </c>
      <c r="EG176" s="479" t="str">
        <f ca="1">IF(V176=1,"",IF(LOG入力!BH176&gt;0,0,IF(CG176="★",0,IF(R176=1,0,IF(N176=0,0,1)))))</f>
        <v/>
      </c>
      <c r="EH176" s="483" t="str">
        <f t="shared" ca="1" si="380"/>
        <v/>
      </c>
      <c r="EI176" s="483" t="str">
        <f t="shared" ca="1" si="381"/>
        <v/>
      </c>
      <c r="EJ176" s="483" t="str">
        <f t="shared" ca="1" si="382"/>
        <v/>
      </c>
      <c r="EL176" s="71">
        <f t="shared" ca="1" si="383"/>
        <v>0</v>
      </c>
      <c r="EM176" s="6">
        <f t="shared" ca="1" si="384"/>
        <v>0</v>
      </c>
      <c r="EN176" s="6" t="str">
        <f t="shared" ca="1" si="385"/>
        <v/>
      </c>
      <c r="EO176" s="6">
        <f ca="1">IF(LOG入力!BH176&gt;0,0,IF(EM176=0,0,(IF(COUNTIF($EN$19:EN176,EN176)=1,IF($FS$3="N",1,IF(EH176=1,1,0))))))</f>
        <v>0</v>
      </c>
      <c r="EP176" s="6" t="str">
        <f ca="1">IF(LOG入力!BH176&gt;0,"",IF(EO176=1,$X176,""))</f>
        <v/>
      </c>
      <c r="EQ176" s="6" t="str">
        <f ca="1">IF(LOG入力!BH176&gt;0,"",IF(EO176=1,$Y176,""))</f>
        <v/>
      </c>
      <c r="ER176" s="520" t="str">
        <f ca="1">IF(LOG入力!BH176&gt;0,"",IF(COUNTIF($EP$19:$EP176,EP176)=1,EP176,""))</f>
        <v/>
      </c>
      <c r="ES176" s="520">
        <f ca="1">IF(LOG入力!BH176&gt;0,0,IF((EL176=1),IF(($ER176=""),0,1),0))</f>
        <v>0</v>
      </c>
      <c r="ET176" s="520" t="str">
        <f ca="1">IF(LOG入力!BH176&gt;0,"",IF(COUNTIF($EQ$19:EQ176,EQ176)=1,EQ176,""))</f>
        <v/>
      </c>
      <c r="EU176" s="539">
        <f ca="1">IF(LOG入力!BH176&gt;0,0,IF((EL176=1),IF(($ET176=""),0,1),0))</f>
        <v>0</v>
      </c>
      <c r="EV176" s="71">
        <f t="shared" ca="1" si="386"/>
        <v>0</v>
      </c>
      <c r="EW176" s="6">
        <f t="shared" ca="1" si="387"/>
        <v>0</v>
      </c>
      <c r="EX176" s="6" t="str">
        <f t="shared" ca="1" si="388"/>
        <v/>
      </c>
      <c r="EY176" s="6">
        <f ca="1">IF(LOG入力!BH176&gt;0,0,IF(EW176=0,0,(IF(COUNTIF($EX$19:EX176,EX176)=1,IF($FS$3="N",1,IF(EH176=1,1,0))))))</f>
        <v>0</v>
      </c>
      <c r="EZ176" s="6" t="str">
        <f ca="1">IF(LOG入力!BH176&gt;0,"",IF(EY176=1,$X176,""))</f>
        <v/>
      </c>
      <c r="FA176" s="6" t="str">
        <f ca="1">IF(LOG入力!BH176&gt;0,"",IF(EY176=1,$Y176,""))</f>
        <v/>
      </c>
      <c r="FB176" s="6" t="str">
        <f ca="1">IF(LOG入力!BH176&gt;0,"",IF(COUNTIF($EZ$19:$EZ176,EZ176)=1,EZ176,""))</f>
        <v/>
      </c>
      <c r="FC176" s="6">
        <f ca="1">IF(LOG入力!BH176&gt;0,0,IF((EV176=1),IF(($FB176=""),0,1),0))</f>
        <v>0</v>
      </c>
      <c r="FD176" s="6" t="str">
        <f ca="1">IF(LOG入力!BH176&gt;0,"",IF(COUNTIF($FA$19:FA176,FA176)=1,FA176,""))</f>
        <v/>
      </c>
      <c r="FE176" s="72">
        <f ca="1">IF(LOG入力!BH176&gt;0,0,IF((EV176=1),IF(($FD176=""),0,1),0))</f>
        <v>0</v>
      </c>
      <c r="FF176" s="71">
        <f t="shared" ca="1" si="389"/>
        <v>0</v>
      </c>
      <c r="FG176" s="6">
        <f t="shared" ca="1" si="390"/>
        <v>0</v>
      </c>
      <c r="FH176" s="6" t="str">
        <f t="shared" ca="1" si="391"/>
        <v/>
      </c>
      <c r="FI176" s="6">
        <f ca="1">IF(LOG入力!BH176&gt;0,0,IF(FG176=0,0,(IF(COUNTIF($FH$19:FH176,FH176)=1,IF($FS$3="N",1,IF(EH176=1,1,0))))))</f>
        <v>0</v>
      </c>
      <c r="FJ176" s="6" t="str">
        <f ca="1">IF(LOG入力!BH176&gt;0,"",IF(FI176=1,$X176,""))</f>
        <v/>
      </c>
      <c r="FK176" s="6" t="str">
        <f ca="1">IF(LOG入力!BH176&gt;0,"",IF(FI176=1,$Y176,""))</f>
        <v/>
      </c>
      <c r="FL176" s="6" t="str">
        <f ca="1">IF(LOG入力!BH176&gt;0,"",IF(COUNTIF($FJ$19:$FJ176,FJ176)=1,FJ176,""))</f>
        <v/>
      </c>
      <c r="FM176" s="6">
        <f ca="1">IF(LOG入力!BH176&gt;0,0,IF((FF176=1),IF(($FL176=""),0,1),0))</f>
        <v>0</v>
      </c>
      <c r="FN176" s="6" t="str">
        <f ca="1">IF(LOG入力!BH176&gt;0,"",IF(COUNTIF($FK$19:FK176,FK176)=1,FK176,""))</f>
        <v/>
      </c>
      <c r="FO176" s="72">
        <f ca="1">IF(LOG入力!BH176&gt;0,0,IF((FF176=1),IF(($FN176=""),0,1),0))</f>
        <v>0</v>
      </c>
      <c r="FP176" s="71">
        <f t="shared" ca="1" si="392"/>
        <v>0</v>
      </c>
      <c r="FQ176" s="6">
        <f t="shared" ca="1" si="393"/>
        <v>0</v>
      </c>
      <c r="FR176" s="6" t="str">
        <f t="shared" ca="1" si="394"/>
        <v/>
      </c>
      <c r="FS176" s="6">
        <f ca="1">IF(LOG入力!BH176&gt;0,0,IF(FQ176=0,0,(IF(COUNTIF($FR$19:FR176,FR176)=1,IF($FS$3="N",1,IF(EH176=1,1,0))))))</f>
        <v>0</v>
      </c>
      <c r="FT176" s="6" t="str">
        <f ca="1">IF(LOG入力!BH176&gt;0,"",IF(FS176=1,$X176,""))</f>
        <v/>
      </c>
      <c r="FU176" s="6" t="str">
        <f ca="1">IF(LOG入力!BH176&gt;0,"",IF(FS176=1,$Y176,""))</f>
        <v/>
      </c>
      <c r="FV176" s="6" t="str">
        <f ca="1">IF(LOG入力!BH176&gt;0,"",IF(COUNTIF($FT$19:$FT176,FT176)=1,FT176,""))</f>
        <v/>
      </c>
      <c r="FW176" s="6">
        <f ca="1">IF(LOG入力!BH176&gt;0,0,IF((FP176=1),IF(($FV176=""),0,1),0))</f>
        <v>0</v>
      </c>
      <c r="FX176" s="6" t="str">
        <f ca="1">IF(LOG入力!BH176&gt;0,"",IF(COUNTIF($FU$19:FU176,FU176)=1,FU176,""))</f>
        <v/>
      </c>
      <c r="FY176" s="72">
        <f ca="1">IF(LOG入力!BH176&gt;0,0,IF((FP176=1),IF(($FX176=""),0,1),0))</f>
        <v>0</v>
      </c>
      <c r="FZ176" s="71">
        <f t="shared" ca="1" si="395"/>
        <v>0</v>
      </c>
      <c r="GA176" s="6">
        <f t="shared" ca="1" si="396"/>
        <v>0</v>
      </c>
      <c r="GB176" s="6" t="str">
        <f t="shared" ca="1" si="397"/>
        <v/>
      </c>
      <c r="GC176" s="6">
        <f ca="1">IF(LOG入力!BH176&gt;0,0,IF(GA176=0,0,(IF(COUNTIF($GB$19:GB176,GB176)=1,IF($FS$3="N",1,IF(EH176=1,1,0))))))</f>
        <v>0</v>
      </c>
      <c r="GD176" s="6" t="str">
        <f ca="1">IF(LOG入力!BH176&gt;0,"",IF(GC176=1,$X176,""))</f>
        <v/>
      </c>
      <c r="GE176" s="6" t="str">
        <f ca="1">IF(LOG入力!BH176&gt;0,"",IF(GC176=1,$Y176,""))</f>
        <v/>
      </c>
      <c r="GF176" s="6" t="str">
        <f ca="1">IF(LOG入力!BH176&gt;0,"",IF(COUNTIF($GD$19:$GD176,GD176)=1,GD176,""))</f>
        <v/>
      </c>
      <c r="GG176" s="6">
        <f ca="1">IF(LOG入力!BH176&gt;0,0,IF((FZ176=1),IF(($GF176=""),0,1),0))</f>
        <v>0</v>
      </c>
      <c r="GH176" s="6" t="str">
        <f ca="1">IF(LOG入力!BH176&gt;0,"",IF(COUNTIF($GE$19:GE176,GE176)=1,GE176,""))</f>
        <v/>
      </c>
      <c r="GI176" s="72">
        <f ca="1">IF(LOG入力!BH176&gt;0,0,IF((FZ176=1),IF(($GH176=""),0,1),0))</f>
        <v>0</v>
      </c>
      <c r="GK176" s="455" t="str">
        <f ca="1">IF(V176=1,"",IF(LEN(LOG入力!AS176)=0,"",LOG入力!AS176))</f>
        <v/>
      </c>
      <c r="GL176" s="378" t="str">
        <f t="shared" ca="1" si="398"/>
        <v/>
      </c>
      <c r="GM176" s="378" t="str">
        <f t="shared" ca="1" si="399"/>
        <v/>
      </c>
      <c r="GN176" s="74" t="str">
        <f t="shared" ca="1" si="400"/>
        <v/>
      </c>
      <c r="GO176" s="74" t="str">
        <f t="shared" ca="1" si="401"/>
        <v/>
      </c>
      <c r="GQ176" s="74" t="str">
        <f t="shared" ca="1" si="402"/>
        <v/>
      </c>
      <c r="GR176" s="74" t="str">
        <f t="shared" ca="1" si="403"/>
        <v/>
      </c>
      <c r="GS176" s="74" t="str">
        <f t="shared" ca="1" si="404"/>
        <v/>
      </c>
      <c r="GT176" s="74" t="str">
        <f t="shared" ca="1" si="405"/>
        <v/>
      </c>
      <c r="GU176" s="74" t="str">
        <f t="shared" ca="1" si="406"/>
        <v/>
      </c>
      <c r="GV176" s="74" t="str">
        <f t="shared" ca="1" si="407"/>
        <v/>
      </c>
      <c r="GX176" s="74" t="str">
        <f t="shared" ca="1" si="408"/>
        <v/>
      </c>
      <c r="GY176" s="74" t="str">
        <f t="shared" ca="1" si="409"/>
        <v/>
      </c>
      <c r="GZ176" s="74" t="str">
        <f ca="1">IF(V176=1,"",IF(LOG入力!BH176&gt;0,0,IF(GY176=0,0,IF((VALUE((TYPE(VALUE(J176)))))=16,0,IF(VALUE(J176)&lt;60,1,IF(VALUE(J176)&lt;100,0,IF(VALUE(J176)&lt;600,2,0)))))))</f>
        <v/>
      </c>
      <c r="HA176" s="74" t="str">
        <f t="shared" ca="1" si="410"/>
        <v/>
      </c>
      <c r="HB176" s="74" t="str">
        <f ca="1">IF(V176=1,"",IF(LOG入力!BH176&gt;0,0,IF(HA176=0,0,IF((VALUE((TYPE(VALUE(L176)))))=16,0,IF(VALUE(L176)&lt;60,1,IF(VALUE(L176)&lt;100,0,IF(VALUE(L176)&lt;600,2,0)))))))</f>
        <v/>
      </c>
      <c r="HD176" s="74" t="str">
        <f t="shared" ca="1" si="411"/>
        <v/>
      </c>
      <c r="HF176" s="74" t="str">
        <f t="shared" ca="1" si="412"/>
        <v/>
      </c>
      <c r="HG176" s="74" t="str">
        <f t="shared" ca="1" si="413"/>
        <v/>
      </c>
      <c r="HH176" s="74" t="str">
        <f t="shared" ca="1" si="414"/>
        <v/>
      </c>
      <c r="HI176" s="74" t="str">
        <f t="shared" ca="1" si="415"/>
        <v/>
      </c>
      <c r="HJ176" s="74" t="str">
        <f t="shared" ca="1" si="416"/>
        <v/>
      </c>
      <c r="HK176" s="74" t="str">
        <f t="shared" ca="1" si="417"/>
        <v/>
      </c>
      <c r="HL176" s="74" t="str">
        <f t="shared" ca="1" si="418"/>
        <v/>
      </c>
      <c r="HM176" s="74" t="str">
        <f t="shared" ca="1" si="419"/>
        <v/>
      </c>
      <c r="HN176" s="74" t="str">
        <f t="shared" ca="1" si="420"/>
        <v/>
      </c>
      <c r="HO176" s="529" t="str">
        <f t="shared" ca="1" si="421"/>
        <v/>
      </c>
      <c r="HP176" s="74" t="str">
        <f t="shared" ca="1" si="422"/>
        <v/>
      </c>
      <c r="HQ176" s="74" t="str">
        <f t="shared" ca="1" si="423"/>
        <v/>
      </c>
      <c r="HR176" s="74" t="str">
        <f t="shared" ca="1" si="424"/>
        <v/>
      </c>
      <c r="HS176" s="74" t="str">
        <f t="shared" ca="1" si="425"/>
        <v/>
      </c>
      <c r="HT176" s="74" t="str">
        <f ca="1">IF(V176=1,"",IF(LOG入力!BH176&gt;0,0,IF(DV176=1,0,IF(N176="0",0,IF(SUM(HD176:HS176)&gt;0,1,0)))))</f>
        <v/>
      </c>
    </row>
    <row r="177" spans="1:228" x14ac:dyDescent="0.15">
      <c r="A177" s="5"/>
      <c r="B177" s="532" t="str">
        <f t="shared" ca="1" si="284"/>
        <v/>
      </c>
      <c r="C177" s="534" t="str">
        <f ca="1">LOG入力!AP177</f>
        <v/>
      </c>
      <c r="D177" s="534" t="str">
        <f ca="1">LOG入力!AQ177</f>
        <v/>
      </c>
      <c r="E177" s="534" t="str">
        <f ca="1">LOG入力!AR177</f>
        <v/>
      </c>
      <c r="F177" s="535" t="str">
        <f t="shared" ca="1" si="285"/>
        <v/>
      </c>
      <c r="G177" s="585" t="str">
        <f ca="1">LOG入力!AT177</f>
        <v/>
      </c>
      <c r="H177" s="542" t="str">
        <f ca="1">LOG入力!AU177</f>
        <v/>
      </c>
      <c r="I177" s="542" t="str">
        <f ca="1">LOG入力!AV177</f>
        <v/>
      </c>
      <c r="J177" s="577" t="str">
        <f ca="1">LOG入力!AW177</f>
        <v/>
      </c>
      <c r="K177" s="578" t="str">
        <f ca="1">LOG入力!BJ177</f>
        <v/>
      </c>
      <c r="L177" s="577" t="str">
        <f ca="1">LOG入力!AY177</f>
        <v/>
      </c>
      <c r="M177" s="545" t="str">
        <f ca="1">LOG入力!BK177</f>
        <v/>
      </c>
      <c r="N177" s="512" t="str">
        <f ca="1">IF(V177=1,"",IF(LOG入力!AJ177=1,"1",LOG入力!BA177))</f>
        <v/>
      </c>
      <c r="O177" s="538" t="str">
        <f ca="1">IF(V177=1,"",IF(LEN(LOG入力!O177)=0,"",LOG入力!O177))</f>
        <v/>
      </c>
      <c r="P177" s="291" t="str">
        <f ca="1">IF(V177=1,"",IF($AA$4=1,"",IF(LOG入力!BG177=1,"",CONCATENATE($ER177,$FB177,$FL177,$FV177,$GF177))))</f>
        <v/>
      </c>
      <c r="Q177" s="291" t="str">
        <f ca="1">IF(V177=1,"",IF($AA$4=1,"",IF(LOG入力!BG177=1,"",CONCATENATE($ET177,$FD177,$FN177,$FX177,$GH177))))</f>
        <v/>
      </c>
      <c r="R177" s="573" t="str">
        <f ca="1">IF(V177=1,"",IF($AA$4=1,"",IF(LOG入力!BH177&gt;0,0,AA177)))</f>
        <v/>
      </c>
      <c r="S177" s="293" t="str">
        <f t="shared" ca="1" si="286"/>
        <v/>
      </c>
      <c r="T177" s="681"/>
      <c r="U177" s="38"/>
      <c r="V177" s="196">
        <f ca="1">LOG入力!AN177</f>
        <v>1</v>
      </c>
      <c r="W177" s="38"/>
      <c r="X177" s="516" t="str">
        <f t="shared" ca="1" si="287"/>
        <v/>
      </c>
      <c r="Y177" s="515" t="str">
        <f t="shared" ca="1" si="288"/>
        <v/>
      </c>
      <c r="Z177" s="518" t="str">
        <f t="shared" ca="1" si="289"/>
        <v/>
      </c>
      <c r="AA177" s="574" t="str">
        <f t="shared" ca="1" si="290"/>
        <v/>
      </c>
      <c r="AC177" s="6" t="str">
        <f t="shared" ca="1" si="291"/>
        <v/>
      </c>
      <c r="AD177" s="6" t="str">
        <f t="shared" ca="1" si="292"/>
        <v/>
      </c>
      <c r="AE177" s="6" t="str">
        <f t="shared" ca="1" si="293"/>
        <v/>
      </c>
      <c r="AF177" s="6" t="str">
        <f t="shared" ca="1" si="294"/>
        <v/>
      </c>
      <c r="AG177" s="6" t="str">
        <f t="shared" ca="1" si="295"/>
        <v/>
      </c>
      <c r="AH177" s="6" t="str">
        <f t="shared" ca="1" si="296"/>
        <v/>
      </c>
      <c r="AI177" s="6" t="str">
        <f t="shared" ca="1" si="297"/>
        <v/>
      </c>
      <c r="AJ177" s="6" t="str">
        <f t="shared" ca="1" si="298"/>
        <v/>
      </c>
      <c r="AK177" s="6" t="str">
        <f t="shared" ca="1" si="299"/>
        <v/>
      </c>
      <c r="AL177" s="6" t="str">
        <f t="shared" ca="1" si="300"/>
        <v/>
      </c>
      <c r="AM177" s="6" t="str">
        <f t="shared" ca="1" si="301"/>
        <v/>
      </c>
      <c r="AN177" s="6" t="str">
        <f t="shared" ca="1" si="302"/>
        <v/>
      </c>
      <c r="AO177" s="6" t="str">
        <f t="shared" ca="1" si="303"/>
        <v/>
      </c>
      <c r="AP177" s="6" t="str">
        <f t="shared" ca="1" si="304"/>
        <v/>
      </c>
      <c r="AQ177" s="6" t="str">
        <f t="shared" ca="1" si="305"/>
        <v/>
      </c>
      <c r="AR177" s="6" t="str">
        <f t="shared" ca="1" si="306"/>
        <v/>
      </c>
      <c r="AS177" s="6" t="str">
        <f t="shared" ca="1" si="307"/>
        <v/>
      </c>
      <c r="AT177" s="6" t="str">
        <f t="shared" ca="1" si="308"/>
        <v/>
      </c>
      <c r="AU177" s="6" t="str">
        <f t="shared" ca="1" si="309"/>
        <v/>
      </c>
      <c r="AV177" s="6" t="str">
        <f t="shared" ca="1" si="310"/>
        <v/>
      </c>
      <c r="AW177" s="6" t="str">
        <f t="shared" ca="1" si="311"/>
        <v/>
      </c>
      <c r="AY177" s="6" t="str">
        <f t="shared" ca="1" si="312"/>
        <v/>
      </c>
      <c r="AZ177" s="6" t="str">
        <f t="shared" ca="1" si="313"/>
        <v/>
      </c>
      <c r="BA177" s="6" t="str">
        <f t="shared" ca="1" si="314"/>
        <v/>
      </c>
      <c r="BB177" s="6" t="str">
        <f t="shared" ca="1" si="315"/>
        <v/>
      </c>
      <c r="BC177" s="6" t="str">
        <f t="shared" ca="1" si="316"/>
        <v/>
      </c>
      <c r="BD177" s="6" t="str">
        <f t="shared" ca="1" si="317"/>
        <v/>
      </c>
      <c r="BE177" s="6" t="str">
        <f t="shared" ca="1" si="318"/>
        <v/>
      </c>
      <c r="BF177" s="6" t="str">
        <f t="shared" ca="1" si="319"/>
        <v/>
      </c>
      <c r="BG177" s="6" t="str">
        <f t="shared" ca="1" si="320"/>
        <v/>
      </c>
      <c r="BH177" s="6" t="str">
        <f t="shared" ca="1" si="321"/>
        <v/>
      </c>
      <c r="BI177" s="6" t="str">
        <f t="shared" ca="1" si="322"/>
        <v/>
      </c>
      <c r="BJ177" s="6" t="str">
        <f t="shared" ca="1" si="323"/>
        <v/>
      </c>
      <c r="BK177" s="6" t="str">
        <f t="shared" ca="1" si="324"/>
        <v/>
      </c>
      <c r="BL177" s="6" t="str">
        <f t="shared" ca="1" si="325"/>
        <v/>
      </c>
      <c r="BM177" s="6" t="str">
        <f t="shared" ca="1" si="326"/>
        <v/>
      </c>
      <c r="BN177" s="6" t="str">
        <f t="shared" ca="1" si="327"/>
        <v/>
      </c>
      <c r="BO177" s="6" t="str">
        <f t="shared" ca="1" si="328"/>
        <v/>
      </c>
      <c r="BP177" s="6" t="str">
        <f t="shared" ca="1" si="329"/>
        <v/>
      </c>
      <c r="BQ177" s="6" t="str">
        <f t="shared" ca="1" si="330"/>
        <v/>
      </c>
      <c r="BR177" s="6" t="str">
        <f t="shared" ca="1" si="331"/>
        <v/>
      </c>
      <c r="BS177" s="6" t="str">
        <f t="shared" ca="1" si="332"/>
        <v/>
      </c>
      <c r="BU177" s="6" t="str">
        <f t="shared" ca="1" si="333"/>
        <v/>
      </c>
      <c r="BW177" s="515" t="str">
        <f t="shared" ca="1" si="334"/>
        <v/>
      </c>
      <c r="BX177" s="515">
        <f t="shared" ca="1" si="335"/>
        <v>0</v>
      </c>
      <c r="BY177" s="515" t="str">
        <f t="shared" ca="1" si="336"/>
        <v/>
      </c>
      <c r="CA177" s="6">
        <f t="shared" ca="1" si="337"/>
        <v>1</v>
      </c>
      <c r="CC177" s="523" t="str">
        <f t="shared" ca="1" si="338"/>
        <v/>
      </c>
      <c r="CE177" s="6" t="str">
        <f t="shared" ca="1" si="339"/>
        <v/>
      </c>
      <c r="CG177" s="524" t="str">
        <f ca="1">IF(V177=1,"",IF($AA$4=1,"",IF(LOG入力!BH177&gt;0,"",IF(N177=0,"",IF(HT177=0,"","★")))))</f>
        <v/>
      </c>
      <c r="CI177" s="74" t="str">
        <f t="shared" ca="1" si="340"/>
        <v/>
      </c>
      <c r="CK177" s="525" t="str">
        <f ca="1">IF(V177=1,"",IF(LOG入力!BH177&gt;0,1,0))</f>
        <v/>
      </c>
      <c r="CL177" s="74" t="str">
        <f t="shared" ca="1" si="341"/>
        <v/>
      </c>
      <c r="CN177" s="74" t="str">
        <f t="shared" ca="1" si="342"/>
        <v/>
      </c>
      <c r="CO177" s="74" t="str">
        <f t="shared" ca="1" si="343"/>
        <v/>
      </c>
      <c r="CQ177" s="74" t="str">
        <f t="shared" ca="1" si="344"/>
        <v/>
      </c>
      <c r="CR177" s="74" t="str">
        <f t="shared" ca="1" si="345"/>
        <v/>
      </c>
      <c r="CS177" s="74" t="str">
        <f t="shared" ca="1" si="346"/>
        <v/>
      </c>
      <c r="CT177" s="74" t="str">
        <f t="shared" ca="1" si="347"/>
        <v/>
      </c>
      <c r="CU177" s="74" t="str">
        <f t="shared" ca="1" si="348"/>
        <v/>
      </c>
      <c r="CV177" s="74" t="str">
        <f t="shared" ca="1" si="349"/>
        <v/>
      </c>
      <c r="CW177" s="74" t="str">
        <f t="shared" ca="1" si="350"/>
        <v/>
      </c>
      <c r="CX177" s="74" t="str">
        <f t="shared" ca="1" si="351"/>
        <v/>
      </c>
      <c r="CY177" s="74" t="str">
        <f t="shared" ca="1" si="352"/>
        <v/>
      </c>
      <c r="CZ177" s="74" t="str">
        <f t="shared" ca="1" si="353"/>
        <v/>
      </c>
      <c r="DA177" s="74" t="str">
        <f t="shared" ca="1" si="354"/>
        <v/>
      </c>
      <c r="DB177" s="74" t="str">
        <f t="shared" ca="1" si="355"/>
        <v/>
      </c>
      <c r="DD177" s="74" t="str">
        <f t="shared" ca="1" si="356"/>
        <v/>
      </c>
      <c r="DE177" s="74" t="str">
        <f t="shared" ca="1" si="357"/>
        <v/>
      </c>
      <c r="DF177" s="74" t="str">
        <f t="shared" ca="1" si="358"/>
        <v/>
      </c>
      <c r="DG177" s="74" t="str">
        <f t="shared" ca="1" si="359"/>
        <v/>
      </c>
      <c r="DH177" s="74" t="str">
        <f t="shared" ca="1" si="360"/>
        <v/>
      </c>
      <c r="DI177" s="74" t="str">
        <f t="shared" ca="1" si="361"/>
        <v/>
      </c>
      <c r="DJ177" s="74" t="str">
        <f t="shared" ca="1" si="362"/>
        <v/>
      </c>
      <c r="DK177" s="74" t="str">
        <f t="shared" ca="1" si="363"/>
        <v/>
      </c>
      <c r="DL177" s="74" t="str">
        <f t="shared" ca="1" si="364"/>
        <v/>
      </c>
      <c r="DM177" s="74" t="str">
        <f t="shared" ca="1" si="365"/>
        <v/>
      </c>
      <c r="DN177" s="74" t="str">
        <f t="shared" ca="1" si="366"/>
        <v/>
      </c>
      <c r="DO177" s="74" t="str">
        <f t="shared" ca="1" si="367"/>
        <v/>
      </c>
      <c r="DQ177" s="74" t="str">
        <f t="shared" ca="1" si="368"/>
        <v/>
      </c>
      <c r="DS177" s="74" t="str">
        <f t="shared" ca="1" si="369"/>
        <v/>
      </c>
      <c r="DT177" s="74" t="str">
        <f t="shared" ca="1" si="370"/>
        <v/>
      </c>
      <c r="DV177" s="525" t="str">
        <f t="shared" ca="1" si="371"/>
        <v/>
      </c>
      <c r="DW177" s="74" t="str">
        <f t="shared" ca="1" si="372"/>
        <v/>
      </c>
      <c r="DX177" s="485" t="str">
        <f t="shared" ca="1" si="373"/>
        <v/>
      </c>
      <c r="DY177" s="74" t="str">
        <f t="shared" ca="1" si="374"/>
        <v/>
      </c>
      <c r="DZ177" s="74" t="str">
        <f t="shared" ca="1" si="375"/>
        <v/>
      </c>
      <c r="EA177" s="74" t="str">
        <f t="shared" ca="1" si="376"/>
        <v/>
      </c>
      <c r="EC177" s="74" t="str">
        <f t="shared" ca="1" si="377"/>
        <v/>
      </c>
      <c r="ED177" s="74" t="str">
        <f t="shared" ca="1" si="378"/>
        <v/>
      </c>
      <c r="EE177" s="74" t="str">
        <f t="shared" ca="1" si="379"/>
        <v/>
      </c>
      <c r="EG177" s="479" t="str">
        <f ca="1">IF(V177=1,"",IF(LOG入力!BH177&gt;0,0,IF(CG177="★",0,IF(R177=1,0,IF(N177=0,0,1)))))</f>
        <v/>
      </c>
      <c r="EH177" s="483" t="str">
        <f t="shared" ca="1" si="380"/>
        <v/>
      </c>
      <c r="EI177" s="483" t="str">
        <f t="shared" ca="1" si="381"/>
        <v/>
      </c>
      <c r="EJ177" s="483" t="str">
        <f t="shared" ca="1" si="382"/>
        <v/>
      </c>
      <c r="EL177" s="71">
        <f t="shared" ca="1" si="383"/>
        <v>0</v>
      </c>
      <c r="EM177" s="6">
        <f t="shared" ca="1" si="384"/>
        <v>0</v>
      </c>
      <c r="EN177" s="6" t="str">
        <f t="shared" ca="1" si="385"/>
        <v/>
      </c>
      <c r="EO177" s="6">
        <f ca="1">IF(LOG入力!BH177&gt;0,0,IF(EM177=0,0,(IF(COUNTIF($EN$19:EN177,EN177)=1,IF($FS$3="N",1,IF(EH177=1,1,0))))))</f>
        <v>0</v>
      </c>
      <c r="EP177" s="6" t="str">
        <f ca="1">IF(LOG入力!BH177&gt;0,"",IF(EO177=1,$X177,""))</f>
        <v/>
      </c>
      <c r="EQ177" s="6" t="str">
        <f ca="1">IF(LOG入力!BH177&gt;0,"",IF(EO177=1,$Y177,""))</f>
        <v/>
      </c>
      <c r="ER177" s="520" t="str">
        <f ca="1">IF(LOG入力!BH177&gt;0,"",IF(COUNTIF($EP$19:$EP177,EP177)=1,EP177,""))</f>
        <v/>
      </c>
      <c r="ES177" s="520">
        <f ca="1">IF(LOG入力!BH177&gt;0,0,IF((EL177=1),IF(($ER177=""),0,1),0))</f>
        <v>0</v>
      </c>
      <c r="ET177" s="520" t="str">
        <f ca="1">IF(LOG入力!BH177&gt;0,"",IF(COUNTIF($EQ$19:EQ177,EQ177)=1,EQ177,""))</f>
        <v/>
      </c>
      <c r="EU177" s="539">
        <f ca="1">IF(LOG入力!BH177&gt;0,0,IF((EL177=1),IF(($ET177=""),0,1),0))</f>
        <v>0</v>
      </c>
      <c r="EV177" s="71">
        <f t="shared" ca="1" si="386"/>
        <v>0</v>
      </c>
      <c r="EW177" s="6">
        <f t="shared" ca="1" si="387"/>
        <v>0</v>
      </c>
      <c r="EX177" s="6" t="str">
        <f t="shared" ca="1" si="388"/>
        <v/>
      </c>
      <c r="EY177" s="6">
        <f ca="1">IF(LOG入力!BH177&gt;0,0,IF(EW177=0,0,(IF(COUNTIF($EX$19:EX177,EX177)=1,IF($FS$3="N",1,IF(EH177=1,1,0))))))</f>
        <v>0</v>
      </c>
      <c r="EZ177" s="6" t="str">
        <f ca="1">IF(LOG入力!BH177&gt;0,"",IF(EY177=1,$X177,""))</f>
        <v/>
      </c>
      <c r="FA177" s="6" t="str">
        <f ca="1">IF(LOG入力!BH177&gt;0,"",IF(EY177=1,$Y177,""))</f>
        <v/>
      </c>
      <c r="FB177" s="6" t="str">
        <f ca="1">IF(LOG入力!BH177&gt;0,"",IF(COUNTIF($EZ$19:$EZ177,EZ177)=1,EZ177,""))</f>
        <v/>
      </c>
      <c r="FC177" s="6">
        <f ca="1">IF(LOG入力!BH177&gt;0,0,IF((EV177=1),IF(($FB177=""),0,1),0))</f>
        <v>0</v>
      </c>
      <c r="FD177" s="6" t="str">
        <f ca="1">IF(LOG入力!BH177&gt;0,"",IF(COUNTIF($FA$19:FA177,FA177)=1,FA177,""))</f>
        <v/>
      </c>
      <c r="FE177" s="72">
        <f ca="1">IF(LOG入力!BH177&gt;0,0,IF((EV177=1),IF(($FD177=""),0,1),0))</f>
        <v>0</v>
      </c>
      <c r="FF177" s="71">
        <f t="shared" ca="1" si="389"/>
        <v>0</v>
      </c>
      <c r="FG177" s="6">
        <f t="shared" ca="1" si="390"/>
        <v>0</v>
      </c>
      <c r="FH177" s="6" t="str">
        <f t="shared" ca="1" si="391"/>
        <v/>
      </c>
      <c r="FI177" s="6">
        <f ca="1">IF(LOG入力!BH177&gt;0,0,IF(FG177=0,0,(IF(COUNTIF($FH$19:FH177,FH177)=1,IF($FS$3="N",1,IF(EH177=1,1,0))))))</f>
        <v>0</v>
      </c>
      <c r="FJ177" s="6" t="str">
        <f ca="1">IF(LOG入力!BH177&gt;0,"",IF(FI177=1,$X177,""))</f>
        <v/>
      </c>
      <c r="FK177" s="6" t="str">
        <f ca="1">IF(LOG入力!BH177&gt;0,"",IF(FI177=1,$Y177,""))</f>
        <v/>
      </c>
      <c r="FL177" s="6" t="str">
        <f ca="1">IF(LOG入力!BH177&gt;0,"",IF(COUNTIF($FJ$19:$FJ177,FJ177)=1,FJ177,""))</f>
        <v/>
      </c>
      <c r="FM177" s="6">
        <f ca="1">IF(LOG入力!BH177&gt;0,0,IF((FF177=1),IF(($FL177=""),0,1),0))</f>
        <v>0</v>
      </c>
      <c r="FN177" s="6" t="str">
        <f ca="1">IF(LOG入力!BH177&gt;0,"",IF(COUNTIF($FK$19:FK177,FK177)=1,FK177,""))</f>
        <v/>
      </c>
      <c r="FO177" s="72">
        <f ca="1">IF(LOG入力!BH177&gt;0,0,IF((FF177=1),IF(($FN177=""),0,1),0))</f>
        <v>0</v>
      </c>
      <c r="FP177" s="71">
        <f t="shared" ca="1" si="392"/>
        <v>0</v>
      </c>
      <c r="FQ177" s="6">
        <f t="shared" ca="1" si="393"/>
        <v>0</v>
      </c>
      <c r="FR177" s="6" t="str">
        <f t="shared" ca="1" si="394"/>
        <v/>
      </c>
      <c r="FS177" s="6">
        <f ca="1">IF(LOG入力!BH177&gt;0,0,IF(FQ177=0,0,(IF(COUNTIF($FR$19:FR177,FR177)=1,IF($FS$3="N",1,IF(EH177=1,1,0))))))</f>
        <v>0</v>
      </c>
      <c r="FT177" s="6" t="str">
        <f ca="1">IF(LOG入力!BH177&gt;0,"",IF(FS177=1,$X177,""))</f>
        <v/>
      </c>
      <c r="FU177" s="6" t="str">
        <f ca="1">IF(LOG入力!BH177&gt;0,"",IF(FS177=1,$Y177,""))</f>
        <v/>
      </c>
      <c r="FV177" s="6" t="str">
        <f ca="1">IF(LOG入力!BH177&gt;0,"",IF(COUNTIF($FT$19:$FT177,FT177)=1,FT177,""))</f>
        <v/>
      </c>
      <c r="FW177" s="6">
        <f ca="1">IF(LOG入力!BH177&gt;0,0,IF((FP177=1),IF(($FV177=""),0,1),0))</f>
        <v>0</v>
      </c>
      <c r="FX177" s="6" t="str">
        <f ca="1">IF(LOG入力!BH177&gt;0,"",IF(COUNTIF($FU$19:FU177,FU177)=1,FU177,""))</f>
        <v/>
      </c>
      <c r="FY177" s="72">
        <f ca="1">IF(LOG入力!BH177&gt;0,0,IF((FP177=1),IF(($FX177=""),0,1),0))</f>
        <v>0</v>
      </c>
      <c r="FZ177" s="71">
        <f t="shared" ca="1" si="395"/>
        <v>0</v>
      </c>
      <c r="GA177" s="6">
        <f t="shared" ca="1" si="396"/>
        <v>0</v>
      </c>
      <c r="GB177" s="6" t="str">
        <f t="shared" ca="1" si="397"/>
        <v/>
      </c>
      <c r="GC177" s="6">
        <f ca="1">IF(LOG入力!BH177&gt;0,0,IF(GA177=0,0,(IF(COUNTIF($GB$19:GB177,GB177)=1,IF($FS$3="N",1,IF(EH177=1,1,0))))))</f>
        <v>0</v>
      </c>
      <c r="GD177" s="6" t="str">
        <f ca="1">IF(LOG入力!BH177&gt;0,"",IF(GC177=1,$X177,""))</f>
        <v/>
      </c>
      <c r="GE177" s="6" t="str">
        <f ca="1">IF(LOG入力!BH177&gt;0,"",IF(GC177=1,$Y177,""))</f>
        <v/>
      </c>
      <c r="GF177" s="6" t="str">
        <f ca="1">IF(LOG入力!BH177&gt;0,"",IF(COUNTIF($GD$19:$GD177,GD177)=1,GD177,""))</f>
        <v/>
      </c>
      <c r="GG177" s="6">
        <f ca="1">IF(LOG入力!BH177&gt;0,0,IF((FZ177=1),IF(($GF177=""),0,1),0))</f>
        <v>0</v>
      </c>
      <c r="GH177" s="6" t="str">
        <f ca="1">IF(LOG入力!BH177&gt;0,"",IF(COUNTIF($GE$19:GE177,GE177)=1,GE177,""))</f>
        <v/>
      </c>
      <c r="GI177" s="72">
        <f ca="1">IF(LOG入力!BH177&gt;0,0,IF((FZ177=1),IF(($GH177=""),0,1),0))</f>
        <v>0</v>
      </c>
      <c r="GK177" s="455" t="str">
        <f ca="1">IF(V177=1,"",IF(LEN(LOG入力!AS177)=0,"",LOG入力!AS177))</f>
        <v/>
      </c>
      <c r="GL177" s="378" t="str">
        <f t="shared" ca="1" si="398"/>
        <v/>
      </c>
      <c r="GM177" s="378" t="str">
        <f t="shared" ca="1" si="399"/>
        <v/>
      </c>
      <c r="GN177" s="74" t="str">
        <f t="shared" ca="1" si="400"/>
        <v/>
      </c>
      <c r="GO177" s="74" t="str">
        <f t="shared" ca="1" si="401"/>
        <v/>
      </c>
      <c r="GQ177" s="74" t="str">
        <f t="shared" ca="1" si="402"/>
        <v/>
      </c>
      <c r="GR177" s="74" t="str">
        <f t="shared" ca="1" si="403"/>
        <v/>
      </c>
      <c r="GS177" s="74" t="str">
        <f t="shared" ca="1" si="404"/>
        <v/>
      </c>
      <c r="GT177" s="74" t="str">
        <f t="shared" ca="1" si="405"/>
        <v/>
      </c>
      <c r="GU177" s="74" t="str">
        <f t="shared" ca="1" si="406"/>
        <v/>
      </c>
      <c r="GV177" s="74" t="str">
        <f t="shared" ca="1" si="407"/>
        <v/>
      </c>
      <c r="GX177" s="74" t="str">
        <f t="shared" ca="1" si="408"/>
        <v/>
      </c>
      <c r="GY177" s="74" t="str">
        <f t="shared" ca="1" si="409"/>
        <v/>
      </c>
      <c r="GZ177" s="74" t="str">
        <f ca="1">IF(V177=1,"",IF(LOG入力!BH177&gt;0,0,IF(GY177=0,0,IF((VALUE((TYPE(VALUE(J177)))))=16,0,IF(VALUE(J177)&lt;60,1,IF(VALUE(J177)&lt;100,0,IF(VALUE(J177)&lt;600,2,0)))))))</f>
        <v/>
      </c>
      <c r="HA177" s="74" t="str">
        <f t="shared" ca="1" si="410"/>
        <v/>
      </c>
      <c r="HB177" s="74" t="str">
        <f ca="1">IF(V177=1,"",IF(LOG入力!BH177&gt;0,0,IF(HA177=0,0,IF((VALUE((TYPE(VALUE(L177)))))=16,0,IF(VALUE(L177)&lt;60,1,IF(VALUE(L177)&lt;100,0,IF(VALUE(L177)&lt;600,2,0)))))))</f>
        <v/>
      </c>
      <c r="HD177" s="74" t="str">
        <f t="shared" ca="1" si="411"/>
        <v/>
      </c>
      <c r="HF177" s="74" t="str">
        <f t="shared" ca="1" si="412"/>
        <v/>
      </c>
      <c r="HG177" s="74" t="str">
        <f t="shared" ca="1" si="413"/>
        <v/>
      </c>
      <c r="HH177" s="74" t="str">
        <f t="shared" ca="1" si="414"/>
        <v/>
      </c>
      <c r="HI177" s="74" t="str">
        <f t="shared" ca="1" si="415"/>
        <v/>
      </c>
      <c r="HJ177" s="74" t="str">
        <f t="shared" ca="1" si="416"/>
        <v/>
      </c>
      <c r="HK177" s="74" t="str">
        <f t="shared" ca="1" si="417"/>
        <v/>
      </c>
      <c r="HL177" s="74" t="str">
        <f t="shared" ca="1" si="418"/>
        <v/>
      </c>
      <c r="HM177" s="74" t="str">
        <f t="shared" ca="1" si="419"/>
        <v/>
      </c>
      <c r="HN177" s="74" t="str">
        <f t="shared" ca="1" si="420"/>
        <v/>
      </c>
      <c r="HO177" s="529" t="str">
        <f t="shared" ca="1" si="421"/>
        <v/>
      </c>
      <c r="HP177" s="74" t="str">
        <f t="shared" ca="1" si="422"/>
        <v/>
      </c>
      <c r="HQ177" s="74" t="str">
        <f t="shared" ca="1" si="423"/>
        <v/>
      </c>
      <c r="HR177" s="74" t="str">
        <f t="shared" ca="1" si="424"/>
        <v/>
      </c>
      <c r="HS177" s="74" t="str">
        <f t="shared" ca="1" si="425"/>
        <v/>
      </c>
      <c r="HT177" s="74" t="str">
        <f ca="1">IF(V177=1,"",IF(LOG入力!BH177&gt;0,0,IF(DV177=1,0,IF(N177="0",0,IF(SUM(HD177:HS177)&gt;0,1,0)))))</f>
        <v/>
      </c>
    </row>
    <row r="178" spans="1:228" x14ac:dyDescent="0.15">
      <c r="A178" s="5">
        <v>160</v>
      </c>
      <c r="B178" s="487" t="str">
        <f t="shared" ca="1" si="284"/>
        <v/>
      </c>
      <c r="C178" s="548" t="str">
        <f ca="1">LOG入力!AP178</f>
        <v/>
      </c>
      <c r="D178" s="548" t="str">
        <f ca="1">LOG入力!AQ178</f>
        <v/>
      </c>
      <c r="E178" s="548" t="str">
        <f ca="1">LOG入力!AR178</f>
        <v/>
      </c>
      <c r="F178" s="589" t="str">
        <f t="shared" ca="1" si="285"/>
        <v/>
      </c>
      <c r="G178" s="586" t="str">
        <f ca="1">LOG入力!AT178</f>
        <v/>
      </c>
      <c r="H178" s="553" t="str">
        <f ca="1">LOG入力!AU178</f>
        <v/>
      </c>
      <c r="I178" s="587" t="str">
        <f ca="1">LOG入力!AV178</f>
        <v/>
      </c>
      <c r="J178" s="590" t="str">
        <f ca="1">LOG入力!AW178</f>
        <v/>
      </c>
      <c r="K178" s="591" t="str">
        <f ca="1">LOG入力!BJ178</f>
        <v/>
      </c>
      <c r="L178" s="590" t="str">
        <f ca="1">LOG入力!AY178</f>
        <v/>
      </c>
      <c r="M178" s="556" t="str">
        <f ca="1">LOG入力!BK178</f>
        <v/>
      </c>
      <c r="N178" s="588" t="str">
        <f ca="1">IF(V178=1,"",IF(LOG入力!AJ178=1,"1",LOG入力!BA178))</f>
        <v/>
      </c>
      <c r="O178" s="557" t="str">
        <f ca="1">IF(V178=1,"",IF(LEN(LOG入力!O178)=0,"",LOG入力!O178))</f>
        <v/>
      </c>
      <c r="P178" s="336" t="str">
        <f ca="1">IF(V178=1,"",IF($AA$4=1,"",IF(LOG入力!BG178=1,"",CONCATENATE($ER178,$FB178,$FL178,$FV178,$GF178))))</f>
        <v/>
      </c>
      <c r="Q178" s="337" t="str">
        <f ca="1">IF(V178=1,"",IF($AA$4=1,"",IF(LOG入力!BG178=1,"",CONCATENATE($ET178,$FD178,$FN178,$FX178,$GH178))))</f>
        <v/>
      </c>
      <c r="R178" s="338" t="str">
        <f ca="1">IF(V178=1,"",IF($AA$4=1,"",IF(LOG入力!BH178&gt;0,0,AA178)))</f>
        <v/>
      </c>
      <c r="S178" s="558" t="str">
        <f t="shared" ca="1" si="286"/>
        <v/>
      </c>
      <c r="T178" s="681"/>
      <c r="U178" s="38"/>
      <c r="V178" s="196">
        <f ca="1">LOG入力!AN178</f>
        <v>1</v>
      </c>
      <c r="W178" s="38"/>
      <c r="X178" s="516" t="str">
        <f t="shared" ca="1" si="287"/>
        <v/>
      </c>
      <c r="Y178" s="515" t="str">
        <f t="shared" ca="1" si="288"/>
        <v/>
      </c>
      <c r="Z178" s="518" t="str">
        <f t="shared" ca="1" si="289"/>
        <v/>
      </c>
      <c r="AA178" s="574" t="str">
        <f t="shared" ca="1" si="290"/>
        <v/>
      </c>
      <c r="AC178" s="6" t="str">
        <f t="shared" ca="1" si="291"/>
        <v/>
      </c>
      <c r="AD178" s="6" t="str">
        <f t="shared" ca="1" si="292"/>
        <v/>
      </c>
      <c r="AE178" s="6" t="str">
        <f t="shared" ca="1" si="293"/>
        <v/>
      </c>
      <c r="AF178" s="6" t="str">
        <f t="shared" ca="1" si="294"/>
        <v/>
      </c>
      <c r="AG178" s="6" t="str">
        <f t="shared" ca="1" si="295"/>
        <v/>
      </c>
      <c r="AH178" s="6" t="str">
        <f t="shared" ca="1" si="296"/>
        <v/>
      </c>
      <c r="AI178" s="6" t="str">
        <f t="shared" ca="1" si="297"/>
        <v/>
      </c>
      <c r="AJ178" s="6" t="str">
        <f t="shared" ca="1" si="298"/>
        <v/>
      </c>
      <c r="AK178" s="6" t="str">
        <f t="shared" ca="1" si="299"/>
        <v/>
      </c>
      <c r="AL178" s="6" t="str">
        <f t="shared" ca="1" si="300"/>
        <v/>
      </c>
      <c r="AM178" s="6" t="str">
        <f t="shared" ca="1" si="301"/>
        <v/>
      </c>
      <c r="AN178" s="6" t="str">
        <f t="shared" ca="1" si="302"/>
        <v/>
      </c>
      <c r="AO178" s="6" t="str">
        <f t="shared" ca="1" si="303"/>
        <v/>
      </c>
      <c r="AP178" s="6" t="str">
        <f t="shared" ca="1" si="304"/>
        <v/>
      </c>
      <c r="AQ178" s="6" t="str">
        <f t="shared" ca="1" si="305"/>
        <v/>
      </c>
      <c r="AR178" s="6" t="str">
        <f t="shared" ca="1" si="306"/>
        <v/>
      </c>
      <c r="AS178" s="6" t="str">
        <f t="shared" ca="1" si="307"/>
        <v/>
      </c>
      <c r="AT178" s="6" t="str">
        <f t="shared" ca="1" si="308"/>
        <v/>
      </c>
      <c r="AU178" s="6" t="str">
        <f t="shared" ca="1" si="309"/>
        <v/>
      </c>
      <c r="AV178" s="6" t="str">
        <f t="shared" ca="1" si="310"/>
        <v/>
      </c>
      <c r="AW178" s="6" t="str">
        <f t="shared" ca="1" si="311"/>
        <v/>
      </c>
      <c r="AY178" s="6" t="str">
        <f t="shared" ca="1" si="312"/>
        <v/>
      </c>
      <c r="AZ178" s="6" t="str">
        <f t="shared" ca="1" si="313"/>
        <v/>
      </c>
      <c r="BA178" s="6" t="str">
        <f t="shared" ca="1" si="314"/>
        <v/>
      </c>
      <c r="BB178" s="6" t="str">
        <f t="shared" ca="1" si="315"/>
        <v/>
      </c>
      <c r="BC178" s="6" t="str">
        <f t="shared" ca="1" si="316"/>
        <v/>
      </c>
      <c r="BD178" s="6" t="str">
        <f t="shared" ca="1" si="317"/>
        <v/>
      </c>
      <c r="BE178" s="6" t="str">
        <f t="shared" ca="1" si="318"/>
        <v/>
      </c>
      <c r="BF178" s="6" t="str">
        <f t="shared" ca="1" si="319"/>
        <v/>
      </c>
      <c r="BG178" s="6" t="str">
        <f t="shared" ca="1" si="320"/>
        <v/>
      </c>
      <c r="BH178" s="6" t="str">
        <f t="shared" ca="1" si="321"/>
        <v/>
      </c>
      <c r="BI178" s="6" t="str">
        <f t="shared" ca="1" si="322"/>
        <v/>
      </c>
      <c r="BJ178" s="6" t="str">
        <f t="shared" ca="1" si="323"/>
        <v/>
      </c>
      <c r="BK178" s="6" t="str">
        <f t="shared" ca="1" si="324"/>
        <v/>
      </c>
      <c r="BL178" s="6" t="str">
        <f t="shared" ca="1" si="325"/>
        <v/>
      </c>
      <c r="BM178" s="6" t="str">
        <f t="shared" ca="1" si="326"/>
        <v/>
      </c>
      <c r="BN178" s="6" t="str">
        <f t="shared" ca="1" si="327"/>
        <v/>
      </c>
      <c r="BO178" s="6" t="str">
        <f t="shared" ca="1" si="328"/>
        <v/>
      </c>
      <c r="BP178" s="6" t="str">
        <f t="shared" ca="1" si="329"/>
        <v/>
      </c>
      <c r="BQ178" s="6" t="str">
        <f t="shared" ca="1" si="330"/>
        <v/>
      </c>
      <c r="BR178" s="6" t="str">
        <f t="shared" ca="1" si="331"/>
        <v/>
      </c>
      <c r="BS178" s="6" t="str">
        <f t="shared" ca="1" si="332"/>
        <v/>
      </c>
      <c r="BU178" s="6" t="str">
        <f t="shared" ca="1" si="333"/>
        <v/>
      </c>
      <c r="BW178" s="515" t="str">
        <f t="shared" ca="1" si="334"/>
        <v/>
      </c>
      <c r="BX178" s="515">
        <f t="shared" ca="1" si="335"/>
        <v>0</v>
      </c>
      <c r="BY178" s="515" t="str">
        <f t="shared" ca="1" si="336"/>
        <v/>
      </c>
      <c r="CA178" s="6">
        <f t="shared" ca="1" si="337"/>
        <v>1</v>
      </c>
      <c r="CC178" s="523" t="str">
        <f t="shared" ca="1" si="338"/>
        <v/>
      </c>
      <c r="CE178" s="6" t="str">
        <f t="shared" ca="1" si="339"/>
        <v/>
      </c>
      <c r="CG178" s="524" t="str">
        <f ca="1">IF(V178=1,"",IF($AA$4=1,"",IF(LOG入力!BH178&gt;0,"",IF(N178=0,"",IF(HT178=0,"","★")))))</f>
        <v/>
      </c>
      <c r="CI178" s="74" t="str">
        <f t="shared" ca="1" si="340"/>
        <v/>
      </c>
      <c r="CK178" s="525" t="str">
        <f ca="1">IF(V178=1,"",IF(LOG入力!BH178&gt;0,1,0))</f>
        <v/>
      </c>
      <c r="CL178" s="74" t="str">
        <f t="shared" ca="1" si="341"/>
        <v/>
      </c>
      <c r="CN178" s="74" t="str">
        <f t="shared" ca="1" si="342"/>
        <v/>
      </c>
      <c r="CO178" s="74" t="str">
        <f t="shared" ca="1" si="343"/>
        <v/>
      </c>
      <c r="CQ178" s="74" t="str">
        <f t="shared" ca="1" si="344"/>
        <v/>
      </c>
      <c r="CR178" s="74" t="str">
        <f t="shared" ca="1" si="345"/>
        <v/>
      </c>
      <c r="CS178" s="74" t="str">
        <f t="shared" ca="1" si="346"/>
        <v/>
      </c>
      <c r="CT178" s="74" t="str">
        <f t="shared" ca="1" si="347"/>
        <v/>
      </c>
      <c r="CU178" s="74" t="str">
        <f t="shared" ca="1" si="348"/>
        <v/>
      </c>
      <c r="CV178" s="74" t="str">
        <f t="shared" ca="1" si="349"/>
        <v/>
      </c>
      <c r="CW178" s="74" t="str">
        <f t="shared" ca="1" si="350"/>
        <v/>
      </c>
      <c r="CX178" s="74" t="str">
        <f t="shared" ca="1" si="351"/>
        <v/>
      </c>
      <c r="CY178" s="74" t="str">
        <f t="shared" ca="1" si="352"/>
        <v/>
      </c>
      <c r="CZ178" s="74" t="str">
        <f t="shared" ca="1" si="353"/>
        <v/>
      </c>
      <c r="DA178" s="74" t="str">
        <f t="shared" ca="1" si="354"/>
        <v/>
      </c>
      <c r="DB178" s="74" t="str">
        <f t="shared" ca="1" si="355"/>
        <v/>
      </c>
      <c r="DD178" s="74" t="str">
        <f t="shared" ca="1" si="356"/>
        <v/>
      </c>
      <c r="DE178" s="74" t="str">
        <f t="shared" ca="1" si="357"/>
        <v/>
      </c>
      <c r="DF178" s="74" t="str">
        <f t="shared" ca="1" si="358"/>
        <v/>
      </c>
      <c r="DG178" s="74" t="str">
        <f t="shared" ca="1" si="359"/>
        <v/>
      </c>
      <c r="DH178" s="74" t="str">
        <f t="shared" ca="1" si="360"/>
        <v/>
      </c>
      <c r="DI178" s="74" t="str">
        <f t="shared" ca="1" si="361"/>
        <v/>
      </c>
      <c r="DJ178" s="74" t="str">
        <f t="shared" ca="1" si="362"/>
        <v/>
      </c>
      <c r="DK178" s="74" t="str">
        <f t="shared" ca="1" si="363"/>
        <v/>
      </c>
      <c r="DL178" s="74" t="str">
        <f t="shared" ca="1" si="364"/>
        <v/>
      </c>
      <c r="DM178" s="74" t="str">
        <f t="shared" ca="1" si="365"/>
        <v/>
      </c>
      <c r="DN178" s="74" t="str">
        <f t="shared" ca="1" si="366"/>
        <v/>
      </c>
      <c r="DO178" s="74" t="str">
        <f t="shared" ca="1" si="367"/>
        <v/>
      </c>
      <c r="DQ178" s="74" t="str">
        <f t="shared" ca="1" si="368"/>
        <v/>
      </c>
      <c r="DS178" s="74" t="str">
        <f t="shared" ca="1" si="369"/>
        <v/>
      </c>
      <c r="DT178" s="74" t="str">
        <f t="shared" ca="1" si="370"/>
        <v/>
      </c>
      <c r="DV178" s="525" t="str">
        <f t="shared" ca="1" si="371"/>
        <v/>
      </c>
      <c r="DW178" s="74" t="str">
        <f t="shared" ca="1" si="372"/>
        <v/>
      </c>
      <c r="DX178" s="485" t="str">
        <f t="shared" ca="1" si="373"/>
        <v/>
      </c>
      <c r="DY178" s="74" t="str">
        <f t="shared" ca="1" si="374"/>
        <v/>
      </c>
      <c r="DZ178" s="74" t="str">
        <f t="shared" ca="1" si="375"/>
        <v/>
      </c>
      <c r="EA178" s="74" t="str">
        <f t="shared" ca="1" si="376"/>
        <v/>
      </c>
      <c r="EC178" s="74" t="str">
        <f t="shared" ca="1" si="377"/>
        <v/>
      </c>
      <c r="ED178" s="74" t="str">
        <f t="shared" ca="1" si="378"/>
        <v/>
      </c>
      <c r="EE178" s="74" t="str">
        <f t="shared" ca="1" si="379"/>
        <v/>
      </c>
      <c r="EG178" s="479" t="str">
        <f ca="1">IF(V178=1,"",IF(LOG入力!BH178&gt;0,0,IF(CG178="★",0,IF(R178=1,0,IF(N178=0,0,1)))))</f>
        <v/>
      </c>
      <c r="EH178" s="483" t="str">
        <f t="shared" ca="1" si="380"/>
        <v/>
      </c>
      <c r="EI178" s="483" t="str">
        <f t="shared" ca="1" si="381"/>
        <v/>
      </c>
      <c r="EJ178" s="483" t="str">
        <f t="shared" ca="1" si="382"/>
        <v/>
      </c>
      <c r="EL178" s="71">
        <f t="shared" ca="1" si="383"/>
        <v>0</v>
      </c>
      <c r="EM178" s="6">
        <f t="shared" ca="1" si="384"/>
        <v>0</v>
      </c>
      <c r="EN178" s="6" t="str">
        <f t="shared" ca="1" si="385"/>
        <v/>
      </c>
      <c r="EO178" s="6">
        <f ca="1">IF(LOG入力!BH178&gt;0,0,IF(EM178=0,0,(IF(COUNTIF($EN$19:EN178,EN178)=1,IF($FS$3="N",1,IF(EH178=1,1,0))))))</f>
        <v>0</v>
      </c>
      <c r="EP178" s="6" t="str">
        <f ca="1">IF(LOG入力!BH178&gt;0,"",IF(EO178=1,$X178,""))</f>
        <v/>
      </c>
      <c r="EQ178" s="6" t="str">
        <f ca="1">IF(LOG入力!BH178&gt;0,"",IF(EO178=1,$Y178,""))</f>
        <v/>
      </c>
      <c r="ER178" s="520" t="str">
        <f ca="1">IF(LOG入力!BH178&gt;0,"",IF(COUNTIF($EP$19:$EP178,EP178)=1,EP178,""))</f>
        <v/>
      </c>
      <c r="ES178" s="520">
        <f ca="1">IF(LOG入力!BH178&gt;0,0,IF((EL178=1),IF(($ER178=""),0,1),0))</f>
        <v>0</v>
      </c>
      <c r="ET178" s="520" t="str">
        <f ca="1">IF(LOG入力!BH178&gt;0,"",IF(COUNTIF($EQ$19:EQ178,EQ178)=1,EQ178,""))</f>
        <v/>
      </c>
      <c r="EU178" s="539">
        <f ca="1">IF(LOG入力!BH178&gt;0,0,IF((EL178=1),IF(($ET178=""),0,1),0))</f>
        <v>0</v>
      </c>
      <c r="EV178" s="71">
        <f t="shared" ca="1" si="386"/>
        <v>0</v>
      </c>
      <c r="EW178" s="6">
        <f t="shared" ca="1" si="387"/>
        <v>0</v>
      </c>
      <c r="EX178" s="6" t="str">
        <f t="shared" ca="1" si="388"/>
        <v/>
      </c>
      <c r="EY178" s="6">
        <f ca="1">IF(LOG入力!BH178&gt;0,0,IF(EW178=0,0,(IF(COUNTIF($EX$19:EX178,EX178)=1,IF($FS$3="N",1,IF(EH178=1,1,0))))))</f>
        <v>0</v>
      </c>
      <c r="EZ178" s="6" t="str">
        <f ca="1">IF(LOG入力!BH178&gt;0,"",IF(EY178=1,$X178,""))</f>
        <v/>
      </c>
      <c r="FA178" s="6" t="str">
        <f ca="1">IF(LOG入力!BH178&gt;0,"",IF(EY178=1,$Y178,""))</f>
        <v/>
      </c>
      <c r="FB178" s="6" t="str">
        <f ca="1">IF(LOG入力!BH178&gt;0,"",IF(COUNTIF($EZ$19:$EZ178,EZ178)=1,EZ178,""))</f>
        <v/>
      </c>
      <c r="FC178" s="6">
        <f ca="1">IF(LOG入力!BH178&gt;0,0,IF((EV178=1),IF(($FB178=""),0,1),0))</f>
        <v>0</v>
      </c>
      <c r="FD178" s="6" t="str">
        <f ca="1">IF(LOG入力!BH178&gt;0,"",IF(COUNTIF($FA$19:FA178,FA178)=1,FA178,""))</f>
        <v/>
      </c>
      <c r="FE178" s="72">
        <f ca="1">IF(LOG入力!BH178&gt;0,0,IF((EV178=1),IF(($FD178=""),0,1),0))</f>
        <v>0</v>
      </c>
      <c r="FF178" s="71">
        <f t="shared" ca="1" si="389"/>
        <v>0</v>
      </c>
      <c r="FG178" s="6">
        <f t="shared" ca="1" si="390"/>
        <v>0</v>
      </c>
      <c r="FH178" s="6" t="str">
        <f t="shared" ca="1" si="391"/>
        <v/>
      </c>
      <c r="FI178" s="6">
        <f ca="1">IF(LOG入力!BH178&gt;0,0,IF(FG178=0,0,(IF(COUNTIF($FH$19:FH178,FH178)=1,IF($FS$3="N",1,IF(EH178=1,1,0))))))</f>
        <v>0</v>
      </c>
      <c r="FJ178" s="6" t="str">
        <f ca="1">IF(LOG入力!BH178&gt;0,"",IF(FI178=1,$X178,""))</f>
        <v/>
      </c>
      <c r="FK178" s="6" t="str">
        <f ca="1">IF(LOG入力!BH178&gt;0,"",IF(FI178=1,$Y178,""))</f>
        <v/>
      </c>
      <c r="FL178" s="6" t="str">
        <f ca="1">IF(LOG入力!BH178&gt;0,"",IF(COUNTIF($FJ$19:$FJ178,FJ178)=1,FJ178,""))</f>
        <v/>
      </c>
      <c r="FM178" s="6">
        <f ca="1">IF(LOG入力!BH178&gt;0,0,IF((FF178=1),IF(($FL178=""),0,1),0))</f>
        <v>0</v>
      </c>
      <c r="FN178" s="6" t="str">
        <f ca="1">IF(LOG入力!BH178&gt;0,"",IF(COUNTIF($FK$19:FK178,FK178)=1,FK178,""))</f>
        <v/>
      </c>
      <c r="FO178" s="72">
        <f ca="1">IF(LOG入力!BH178&gt;0,0,IF((FF178=1),IF(($FN178=""),0,1),0))</f>
        <v>0</v>
      </c>
      <c r="FP178" s="71">
        <f t="shared" ca="1" si="392"/>
        <v>0</v>
      </c>
      <c r="FQ178" s="6">
        <f t="shared" ca="1" si="393"/>
        <v>0</v>
      </c>
      <c r="FR178" s="6" t="str">
        <f t="shared" ca="1" si="394"/>
        <v/>
      </c>
      <c r="FS178" s="6">
        <f ca="1">IF(LOG入力!BH178&gt;0,0,IF(FQ178=0,0,(IF(COUNTIF($FR$19:FR178,FR178)=1,IF($FS$3="N",1,IF(EH178=1,1,0))))))</f>
        <v>0</v>
      </c>
      <c r="FT178" s="6" t="str">
        <f ca="1">IF(LOG入力!BH178&gt;0,"",IF(FS178=1,$X178,""))</f>
        <v/>
      </c>
      <c r="FU178" s="6" t="str">
        <f ca="1">IF(LOG入力!BH178&gt;0,"",IF(FS178=1,$Y178,""))</f>
        <v/>
      </c>
      <c r="FV178" s="6" t="str">
        <f ca="1">IF(LOG入力!BH178&gt;0,"",IF(COUNTIF($FT$19:$FT178,FT178)=1,FT178,""))</f>
        <v/>
      </c>
      <c r="FW178" s="6">
        <f ca="1">IF(LOG入力!BH178&gt;0,0,IF((FP178=1),IF(($FV178=""),0,1),0))</f>
        <v>0</v>
      </c>
      <c r="FX178" s="6" t="str">
        <f ca="1">IF(LOG入力!BH178&gt;0,"",IF(COUNTIF($FU$19:FU178,FU178)=1,FU178,""))</f>
        <v/>
      </c>
      <c r="FY178" s="72">
        <f ca="1">IF(LOG入力!BH178&gt;0,0,IF((FP178=1),IF(($FX178=""),0,1),0))</f>
        <v>0</v>
      </c>
      <c r="FZ178" s="71">
        <f t="shared" ca="1" si="395"/>
        <v>0</v>
      </c>
      <c r="GA178" s="6">
        <f t="shared" ca="1" si="396"/>
        <v>0</v>
      </c>
      <c r="GB178" s="6" t="str">
        <f t="shared" ca="1" si="397"/>
        <v/>
      </c>
      <c r="GC178" s="6">
        <f ca="1">IF(LOG入力!BH178&gt;0,0,IF(GA178=0,0,(IF(COUNTIF($GB$19:GB178,GB178)=1,IF($FS$3="N",1,IF(EH178=1,1,0))))))</f>
        <v>0</v>
      </c>
      <c r="GD178" s="6" t="str">
        <f ca="1">IF(LOG入力!BH178&gt;0,"",IF(GC178=1,$X178,""))</f>
        <v/>
      </c>
      <c r="GE178" s="6" t="str">
        <f ca="1">IF(LOG入力!BH178&gt;0,"",IF(GC178=1,$Y178,""))</f>
        <v/>
      </c>
      <c r="GF178" s="6" t="str">
        <f ca="1">IF(LOG入力!BH178&gt;0,"",IF(COUNTIF($GD$19:$GD178,GD178)=1,GD178,""))</f>
        <v/>
      </c>
      <c r="GG178" s="6">
        <f ca="1">IF(LOG入力!BH178&gt;0,0,IF((FZ178=1),IF(($GF178=""),0,1),0))</f>
        <v>0</v>
      </c>
      <c r="GH178" s="6" t="str">
        <f ca="1">IF(LOG入力!BH178&gt;0,"",IF(COUNTIF($GE$19:GE178,GE178)=1,GE178,""))</f>
        <v/>
      </c>
      <c r="GI178" s="72">
        <f ca="1">IF(LOG入力!BH178&gt;0,0,IF((FZ178=1),IF(($GH178=""),0,1),0))</f>
        <v>0</v>
      </c>
      <c r="GK178" s="455" t="str">
        <f ca="1">IF(V178=1,"",IF(LEN(LOG入力!AS178)=0,"",LOG入力!AS178))</f>
        <v/>
      </c>
      <c r="GL178" s="378" t="str">
        <f t="shared" ca="1" si="398"/>
        <v/>
      </c>
      <c r="GM178" s="378" t="str">
        <f t="shared" ca="1" si="399"/>
        <v/>
      </c>
      <c r="GN178" s="74" t="str">
        <f t="shared" ca="1" si="400"/>
        <v/>
      </c>
      <c r="GO178" s="74" t="str">
        <f t="shared" ca="1" si="401"/>
        <v/>
      </c>
      <c r="GQ178" s="74" t="str">
        <f t="shared" ca="1" si="402"/>
        <v/>
      </c>
      <c r="GR178" s="74" t="str">
        <f t="shared" ca="1" si="403"/>
        <v/>
      </c>
      <c r="GS178" s="74" t="str">
        <f t="shared" ca="1" si="404"/>
        <v/>
      </c>
      <c r="GT178" s="74" t="str">
        <f t="shared" ca="1" si="405"/>
        <v/>
      </c>
      <c r="GU178" s="74" t="str">
        <f t="shared" ca="1" si="406"/>
        <v/>
      </c>
      <c r="GV178" s="74" t="str">
        <f t="shared" ca="1" si="407"/>
        <v/>
      </c>
      <c r="GX178" s="74" t="str">
        <f t="shared" ca="1" si="408"/>
        <v/>
      </c>
      <c r="GY178" s="74" t="str">
        <f t="shared" ca="1" si="409"/>
        <v/>
      </c>
      <c r="GZ178" s="74" t="str">
        <f ca="1">IF(V178=1,"",IF(LOG入力!BH178&gt;0,0,IF(GY178=0,0,IF((VALUE((TYPE(VALUE(J178)))))=16,0,IF(VALUE(J178)&lt;60,1,IF(VALUE(J178)&lt;100,0,IF(VALUE(J178)&lt;600,2,0)))))))</f>
        <v/>
      </c>
      <c r="HA178" s="74" t="str">
        <f t="shared" ca="1" si="410"/>
        <v/>
      </c>
      <c r="HB178" s="74" t="str">
        <f ca="1">IF(V178=1,"",IF(LOG入力!BH178&gt;0,0,IF(HA178=0,0,IF((VALUE((TYPE(VALUE(L178)))))=16,0,IF(VALUE(L178)&lt;60,1,IF(VALUE(L178)&lt;100,0,IF(VALUE(L178)&lt;600,2,0)))))))</f>
        <v/>
      </c>
      <c r="HD178" s="74" t="str">
        <f t="shared" ca="1" si="411"/>
        <v/>
      </c>
      <c r="HF178" s="74" t="str">
        <f t="shared" ca="1" si="412"/>
        <v/>
      </c>
      <c r="HG178" s="74" t="str">
        <f t="shared" ca="1" si="413"/>
        <v/>
      </c>
      <c r="HH178" s="74" t="str">
        <f t="shared" ca="1" si="414"/>
        <v/>
      </c>
      <c r="HI178" s="74" t="str">
        <f t="shared" ca="1" si="415"/>
        <v/>
      </c>
      <c r="HJ178" s="74" t="str">
        <f t="shared" ca="1" si="416"/>
        <v/>
      </c>
      <c r="HK178" s="74" t="str">
        <f t="shared" ca="1" si="417"/>
        <v/>
      </c>
      <c r="HL178" s="74" t="str">
        <f t="shared" ca="1" si="418"/>
        <v/>
      </c>
      <c r="HM178" s="74" t="str">
        <f t="shared" ca="1" si="419"/>
        <v/>
      </c>
      <c r="HN178" s="74" t="str">
        <f t="shared" ca="1" si="420"/>
        <v/>
      </c>
      <c r="HO178" s="529" t="str">
        <f t="shared" ca="1" si="421"/>
        <v/>
      </c>
      <c r="HP178" s="74" t="str">
        <f t="shared" ca="1" si="422"/>
        <v/>
      </c>
      <c r="HQ178" s="74" t="str">
        <f t="shared" ca="1" si="423"/>
        <v/>
      </c>
      <c r="HR178" s="74" t="str">
        <f t="shared" ca="1" si="424"/>
        <v/>
      </c>
      <c r="HS178" s="74" t="str">
        <f t="shared" ca="1" si="425"/>
        <v/>
      </c>
      <c r="HT178" s="74" t="str">
        <f ca="1">IF(V178=1,"",IF(LOG入力!BH178&gt;0,0,IF(DV178=1,0,IF(N178="0",0,IF(SUM(HD178:HS178)&gt;0,1,0)))))</f>
        <v/>
      </c>
    </row>
    <row r="179" spans="1:228" x14ac:dyDescent="0.15">
      <c r="A179" s="5"/>
      <c r="B179" s="560" t="str">
        <f t="shared" ca="1" si="284"/>
        <v/>
      </c>
      <c r="C179" s="561" t="str">
        <f ca="1">LOG入力!AP179</f>
        <v/>
      </c>
      <c r="D179" s="562" t="str">
        <f ca="1">LOG入力!AQ179</f>
        <v/>
      </c>
      <c r="E179" s="562" t="str">
        <f ca="1">LOG入力!AR179</f>
        <v/>
      </c>
      <c r="F179" s="563" t="str">
        <f t="shared" ca="1" si="285"/>
        <v/>
      </c>
      <c r="G179" s="582" t="str">
        <f ca="1">LOG入力!AT179</f>
        <v/>
      </c>
      <c r="H179" s="507" t="str">
        <f ca="1">LOG入力!AU179</f>
        <v/>
      </c>
      <c r="I179" s="507" t="str">
        <f ca="1">LOG入力!AV179</f>
        <v/>
      </c>
      <c r="J179" s="583" t="str">
        <f ca="1">LOG入力!AW179</f>
        <v/>
      </c>
      <c r="K179" s="584" t="str">
        <f ca="1">LOG入力!BJ179</f>
        <v/>
      </c>
      <c r="L179" s="583" t="str">
        <f ca="1">LOG入力!AY179</f>
        <v/>
      </c>
      <c r="M179" s="566" t="str">
        <f ca="1">LOG入力!BK179</f>
        <v/>
      </c>
      <c r="N179" s="567" t="str">
        <f ca="1">IF(V179=1,"",IF(LOG入力!AJ179=1,"1",LOG入力!BA179))</f>
        <v/>
      </c>
      <c r="O179" s="568" t="str">
        <f ca="1">IF(V179=1,"",IF(LEN(LOG入力!O179)=0,"",LOG入力!O179))</f>
        <v/>
      </c>
      <c r="P179" s="569" t="str">
        <f ca="1">IF(V179=1,"",IF($AA$4=1,"",IF(LOG入力!BG179=1,"",CONCATENATE($ER179,$FB179,$FL179,$FV179,$GF179))))</f>
        <v/>
      </c>
      <c r="Q179" s="569" t="str">
        <f ca="1">IF(V179=1,"",IF($AA$4=1,"",IF(LOG入力!BG179=1,"",CONCATENATE($ET179,$FD179,$FN179,$FX179,$GH179))))</f>
        <v/>
      </c>
      <c r="R179" s="292" t="str">
        <f ca="1">IF(V179=1,"",IF($AA$4=1,"",IF(LOG入力!BH179&gt;0,0,AA179)))</f>
        <v/>
      </c>
      <c r="S179" s="293" t="str">
        <f t="shared" ca="1" si="286"/>
        <v/>
      </c>
      <c r="T179" s="681"/>
      <c r="U179" s="38"/>
      <c r="V179" s="196">
        <f ca="1">LOG入力!AN179</f>
        <v>1</v>
      </c>
      <c r="W179" s="38"/>
      <c r="X179" s="516" t="str">
        <f t="shared" ca="1" si="287"/>
        <v/>
      </c>
      <c r="Y179" s="515" t="str">
        <f t="shared" ca="1" si="288"/>
        <v/>
      </c>
      <c r="Z179" s="518" t="str">
        <f t="shared" ca="1" si="289"/>
        <v/>
      </c>
      <c r="AA179" s="574" t="str">
        <f t="shared" ca="1" si="290"/>
        <v/>
      </c>
      <c r="AC179" s="6" t="str">
        <f t="shared" ca="1" si="291"/>
        <v/>
      </c>
      <c r="AD179" s="6" t="str">
        <f t="shared" ca="1" si="292"/>
        <v/>
      </c>
      <c r="AE179" s="6" t="str">
        <f t="shared" ca="1" si="293"/>
        <v/>
      </c>
      <c r="AF179" s="6" t="str">
        <f t="shared" ca="1" si="294"/>
        <v/>
      </c>
      <c r="AG179" s="6" t="str">
        <f t="shared" ca="1" si="295"/>
        <v/>
      </c>
      <c r="AH179" s="6" t="str">
        <f t="shared" ca="1" si="296"/>
        <v/>
      </c>
      <c r="AI179" s="6" t="str">
        <f t="shared" ca="1" si="297"/>
        <v/>
      </c>
      <c r="AJ179" s="6" t="str">
        <f t="shared" ca="1" si="298"/>
        <v/>
      </c>
      <c r="AK179" s="6" t="str">
        <f t="shared" ca="1" si="299"/>
        <v/>
      </c>
      <c r="AL179" s="6" t="str">
        <f t="shared" ca="1" si="300"/>
        <v/>
      </c>
      <c r="AM179" s="6" t="str">
        <f t="shared" ca="1" si="301"/>
        <v/>
      </c>
      <c r="AN179" s="6" t="str">
        <f t="shared" ca="1" si="302"/>
        <v/>
      </c>
      <c r="AO179" s="6" t="str">
        <f t="shared" ca="1" si="303"/>
        <v/>
      </c>
      <c r="AP179" s="6" t="str">
        <f t="shared" ca="1" si="304"/>
        <v/>
      </c>
      <c r="AQ179" s="6" t="str">
        <f t="shared" ca="1" si="305"/>
        <v/>
      </c>
      <c r="AR179" s="6" t="str">
        <f t="shared" ca="1" si="306"/>
        <v/>
      </c>
      <c r="AS179" s="6" t="str">
        <f t="shared" ca="1" si="307"/>
        <v/>
      </c>
      <c r="AT179" s="6" t="str">
        <f t="shared" ca="1" si="308"/>
        <v/>
      </c>
      <c r="AU179" s="6" t="str">
        <f t="shared" ca="1" si="309"/>
        <v/>
      </c>
      <c r="AV179" s="6" t="str">
        <f t="shared" ca="1" si="310"/>
        <v/>
      </c>
      <c r="AW179" s="6" t="str">
        <f t="shared" ca="1" si="311"/>
        <v/>
      </c>
      <c r="AY179" s="6" t="str">
        <f t="shared" ca="1" si="312"/>
        <v/>
      </c>
      <c r="AZ179" s="6" t="str">
        <f t="shared" ca="1" si="313"/>
        <v/>
      </c>
      <c r="BA179" s="6" t="str">
        <f t="shared" ca="1" si="314"/>
        <v/>
      </c>
      <c r="BB179" s="6" t="str">
        <f t="shared" ca="1" si="315"/>
        <v/>
      </c>
      <c r="BC179" s="6" t="str">
        <f t="shared" ca="1" si="316"/>
        <v/>
      </c>
      <c r="BD179" s="6" t="str">
        <f t="shared" ca="1" si="317"/>
        <v/>
      </c>
      <c r="BE179" s="6" t="str">
        <f t="shared" ca="1" si="318"/>
        <v/>
      </c>
      <c r="BF179" s="6" t="str">
        <f t="shared" ca="1" si="319"/>
        <v/>
      </c>
      <c r="BG179" s="6" t="str">
        <f t="shared" ca="1" si="320"/>
        <v/>
      </c>
      <c r="BH179" s="6" t="str">
        <f t="shared" ca="1" si="321"/>
        <v/>
      </c>
      <c r="BI179" s="6" t="str">
        <f t="shared" ca="1" si="322"/>
        <v/>
      </c>
      <c r="BJ179" s="6" t="str">
        <f t="shared" ca="1" si="323"/>
        <v/>
      </c>
      <c r="BK179" s="6" t="str">
        <f t="shared" ca="1" si="324"/>
        <v/>
      </c>
      <c r="BL179" s="6" t="str">
        <f t="shared" ca="1" si="325"/>
        <v/>
      </c>
      <c r="BM179" s="6" t="str">
        <f t="shared" ca="1" si="326"/>
        <v/>
      </c>
      <c r="BN179" s="6" t="str">
        <f t="shared" ca="1" si="327"/>
        <v/>
      </c>
      <c r="BO179" s="6" t="str">
        <f t="shared" ca="1" si="328"/>
        <v/>
      </c>
      <c r="BP179" s="6" t="str">
        <f t="shared" ca="1" si="329"/>
        <v/>
      </c>
      <c r="BQ179" s="6" t="str">
        <f t="shared" ca="1" si="330"/>
        <v/>
      </c>
      <c r="BR179" s="6" t="str">
        <f t="shared" ca="1" si="331"/>
        <v/>
      </c>
      <c r="BS179" s="6" t="str">
        <f t="shared" ca="1" si="332"/>
        <v/>
      </c>
      <c r="BU179" s="6" t="str">
        <f t="shared" ca="1" si="333"/>
        <v/>
      </c>
      <c r="BW179" s="515" t="str">
        <f t="shared" ca="1" si="334"/>
        <v/>
      </c>
      <c r="BX179" s="515">
        <f t="shared" ca="1" si="335"/>
        <v>0</v>
      </c>
      <c r="BY179" s="515" t="str">
        <f t="shared" ca="1" si="336"/>
        <v/>
      </c>
      <c r="CA179" s="6">
        <f t="shared" ca="1" si="337"/>
        <v>1</v>
      </c>
      <c r="CC179" s="523" t="str">
        <f t="shared" ca="1" si="338"/>
        <v/>
      </c>
      <c r="CE179" s="6" t="str">
        <f t="shared" ca="1" si="339"/>
        <v/>
      </c>
      <c r="CG179" s="524" t="str">
        <f ca="1">IF(V179=1,"",IF($AA$4=1,"",IF(LOG入力!BH179&gt;0,"",IF(N179=0,"",IF(HT179=0,"","★")))))</f>
        <v/>
      </c>
      <c r="CI179" s="74" t="str">
        <f t="shared" ca="1" si="340"/>
        <v/>
      </c>
      <c r="CK179" s="525" t="str">
        <f ca="1">IF(V179=1,"",IF(LOG入力!BH179&gt;0,1,0))</f>
        <v/>
      </c>
      <c r="CL179" s="74" t="str">
        <f t="shared" ca="1" si="341"/>
        <v/>
      </c>
      <c r="CN179" s="74" t="str">
        <f t="shared" ca="1" si="342"/>
        <v/>
      </c>
      <c r="CO179" s="74" t="str">
        <f t="shared" ca="1" si="343"/>
        <v/>
      </c>
      <c r="CQ179" s="74" t="str">
        <f t="shared" ca="1" si="344"/>
        <v/>
      </c>
      <c r="CR179" s="74" t="str">
        <f t="shared" ca="1" si="345"/>
        <v/>
      </c>
      <c r="CS179" s="74" t="str">
        <f t="shared" ca="1" si="346"/>
        <v/>
      </c>
      <c r="CT179" s="74" t="str">
        <f t="shared" ca="1" si="347"/>
        <v/>
      </c>
      <c r="CU179" s="74" t="str">
        <f t="shared" ca="1" si="348"/>
        <v/>
      </c>
      <c r="CV179" s="74" t="str">
        <f t="shared" ca="1" si="349"/>
        <v/>
      </c>
      <c r="CW179" s="74" t="str">
        <f t="shared" ca="1" si="350"/>
        <v/>
      </c>
      <c r="CX179" s="74" t="str">
        <f t="shared" ca="1" si="351"/>
        <v/>
      </c>
      <c r="CY179" s="74" t="str">
        <f t="shared" ca="1" si="352"/>
        <v/>
      </c>
      <c r="CZ179" s="74" t="str">
        <f t="shared" ca="1" si="353"/>
        <v/>
      </c>
      <c r="DA179" s="74" t="str">
        <f t="shared" ca="1" si="354"/>
        <v/>
      </c>
      <c r="DB179" s="74" t="str">
        <f t="shared" ca="1" si="355"/>
        <v/>
      </c>
      <c r="DD179" s="74" t="str">
        <f t="shared" ca="1" si="356"/>
        <v/>
      </c>
      <c r="DE179" s="74" t="str">
        <f t="shared" ca="1" si="357"/>
        <v/>
      </c>
      <c r="DF179" s="74" t="str">
        <f t="shared" ca="1" si="358"/>
        <v/>
      </c>
      <c r="DG179" s="74" t="str">
        <f t="shared" ca="1" si="359"/>
        <v/>
      </c>
      <c r="DH179" s="74" t="str">
        <f t="shared" ca="1" si="360"/>
        <v/>
      </c>
      <c r="DI179" s="74" t="str">
        <f t="shared" ca="1" si="361"/>
        <v/>
      </c>
      <c r="DJ179" s="74" t="str">
        <f t="shared" ca="1" si="362"/>
        <v/>
      </c>
      <c r="DK179" s="74" t="str">
        <f t="shared" ca="1" si="363"/>
        <v/>
      </c>
      <c r="DL179" s="74" t="str">
        <f t="shared" ca="1" si="364"/>
        <v/>
      </c>
      <c r="DM179" s="74" t="str">
        <f t="shared" ca="1" si="365"/>
        <v/>
      </c>
      <c r="DN179" s="74" t="str">
        <f t="shared" ca="1" si="366"/>
        <v/>
      </c>
      <c r="DO179" s="74" t="str">
        <f t="shared" ca="1" si="367"/>
        <v/>
      </c>
      <c r="DQ179" s="74" t="str">
        <f t="shared" ca="1" si="368"/>
        <v/>
      </c>
      <c r="DS179" s="74" t="str">
        <f t="shared" ca="1" si="369"/>
        <v/>
      </c>
      <c r="DT179" s="74" t="str">
        <f t="shared" ca="1" si="370"/>
        <v/>
      </c>
      <c r="DV179" s="525" t="str">
        <f t="shared" ca="1" si="371"/>
        <v/>
      </c>
      <c r="DW179" s="74" t="str">
        <f t="shared" ca="1" si="372"/>
        <v/>
      </c>
      <c r="DX179" s="485" t="str">
        <f t="shared" ca="1" si="373"/>
        <v/>
      </c>
      <c r="DY179" s="74" t="str">
        <f t="shared" ca="1" si="374"/>
        <v/>
      </c>
      <c r="DZ179" s="74" t="str">
        <f t="shared" ca="1" si="375"/>
        <v/>
      </c>
      <c r="EA179" s="74" t="str">
        <f t="shared" ca="1" si="376"/>
        <v/>
      </c>
      <c r="EC179" s="74" t="str">
        <f t="shared" ca="1" si="377"/>
        <v/>
      </c>
      <c r="ED179" s="74" t="str">
        <f t="shared" ca="1" si="378"/>
        <v/>
      </c>
      <c r="EE179" s="74" t="str">
        <f t="shared" ca="1" si="379"/>
        <v/>
      </c>
      <c r="EG179" s="479" t="str">
        <f ca="1">IF(V179=1,"",IF(LOG入力!BH179&gt;0,0,IF(CG179="★",0,IF(R179=1,0,IF(N179=0,0,1)))))</f>
        <v/>
      </c>
      <c r="EH179" s="483" t="str">
        <f t="shared" ca="1" si="380"/>
        <v/>
      </c>
      <c r="EI179" s="483" t="str">
        <f t="shared" ca="1" si="381"/>
        <v/>
      </c>
      <c r="EJ179" s="483" t="str">
        <f t="shared" ca="1" si="382"/>
        <v/>
      </c>
      <c r="EL179" s="71">
        <f t="shared" ca="1" si="383"/>
        <v>0</v>
      </c>
      <c r="EM179" s="6">
        <f t="shared" ca="1" si="384"/>
        <v>0</v>
      </c>
      <c r="EN179" s="6" t="str">
        <f t="shared" ca="1" si="385"/>
        <v/>
      </c>
      <c r="EO179" s="6">
        <f ca="1">IF(LOG入力!BH179&gt;0,0,IF(EM179=0,0,(IF(COUNTIF($EN$19:EN179,EN179)=1,IF($FS$3="N",1,IF(EH179=1,1,0))))))</f>
        <v>0</v>
      </c>
      <c r="EP179" s="6" t="str">
        <f ca="1">IF(LOG入力!BH179&gt;0,"",IF(EO179=1,$X179,""))</f>
        <v/>
      </c>
      <c r="EQ179" s="6" t="str">
        <f ca="1">IF(LOG入力!BH179&gt;0,"",IF(EO179=1,$Y179,""))</f>
        <v/>
      </c>
      <c r="ER179" s="520" t="str">
        <f ca="1">IF(LOG入力!BH179&gt;0,"",IF(COUNTIF($EP$19:$EP179,EP179)=1,EP179,""))</f>
        <v/>
      </c>
      <c r="ES179" s="520">
        <f ca="1">IF(LOG入力!BH179&gt;0,0,IF((EL179=1),IF(($ER179=""),0,1),0))</f>
        <v>0</v>
      </c>
      <c r="ET179" s="520" t="str">
        <f ca="1">IF(LOG入力!BH179&gt;0,"",IF(COUNTIF($EQ$19:EQ179,EQ179)=1,EQ179,""))</f>
        <v/>
      </c>
      <c r="EU179" s="539">
        <f ca="1">IF(LOG入力!BH179&gt;0,0,IF((EL179=1),IF(($ET179=""),0,1),0))</f>
        <v>0</v>
      </c>
      <c r="EV179" s="71">
        <f t="shared" ca="1" si="386"/>
        <v>0</v>
      </c>
      <c r="EW179" s="6">
        <f t="shared" ca="1" si="387"/>
        <v>0</v>
      </c>
      <c r="EX179" s="6" t="str">
        <f t="shared" ca="1" si="388"/>
        <v/>
      </c>
      <c r="EY179" s="6">
        <f ca="1">IF(LOG入力!BH179&gt;0,0,IF(EW179=0,0,(IF(COUNTIF($EX$19:EX179,EX179)=1,IF($FS$3="N",1,IF(EH179=1,1,0))))))</f>
        <v>0</v>
      </c>
      <c r="EZ179" s="6" t="str">
        <f ca="1">IF(LOG入力!BH179&gt;0,"",IF(EY179=1,$X179,""))</f>
        <v/>
      </c>
      <c r="FA179" s="6" t="str">
        <f ca="1">IF(LOG入力!BH179&gt;0,"",IF(EY179=1,$Y179,""))</f>
        <v/>
      </c>
      <c r="FB179" s="6" t="str">
        <f ca="1">IF(LOG入力!BH179&gt;0,"",IF(COUNTIF($EZ$19:$EZ179,EZ179)=1,EZ179,""))</f>
        <v/>
      </c>
      <c r="FC179" s="6">
        <f ca="1">IF(LOG入力!BH179&gt;0,0,IF((EV179=1),IF(($FB179=""),0,1),0))</f>
        <v>0</v>
      </c>
      <c r="FD179" s="6" t="str">
        <f ca="1">IF(LOG入力!BH179&gt;0,"",IF(COUNTIF($FA$19:FA179,FA179)=1,FA179,""))</f>
        <v/>
      </c>
      <c r="FE179" s="72">
        <f ca="1">IF(LOG入力!BH179&gt;0,0,IF((EV179=1),IF(($FD179=""),0,1),0))</f>
        <v>0</v>
      </c>
      <c r="FF179" s="71">
        <f t="shared" ca="1" si="389"/>
        <v>0</v>
      </c>
      <c r="FG179" s="6">
        <f t="shared" ca="1" si="390"/>
        <v>0</v>
      </c>
      <c r="FH179" s="6" t="str">
        <f t="shared" ca="1" si="391"/>
        <v/>
      </c>
      <c r="FI179" s="6">
        <f ca="1">IF(LOG入力!BH179&gt;0,0,IF(FG179=0,0,(IF(COUNTIF($FH$19:FH179,FH179)=1,IF($FS$3="N",1,IF(EH179=1,1,0))))))</f>
        <v>0</v>
      </c>
      <c r="FJ179" s="6" t="str">
        <f ca="1">IF(LOG入力!BH179&gt;0,"",IF(FI179=1,$X179,""))</f>
        <v/>
      </c>
      <c r="FK179" s="6" t="str">
        <f ca="1">IF(LOG入力!BH179&gt;0,"",IF(FI179=1,$Y179,""))</f>
        <v/>
      </c>
      <c r="FL179" s="6" t="str">
        <f ca="1">IF(LOG入力!BH179&gt;0,"",IF(COUNTIF($FJ$19:$FJ179,FJ179)=1,FJ179,""))</f>
        <v/>
      </c>
      <c r="FM179" s="6">
        <f ca="1">IF(LOG入力!BH179&gt;0,0,IF((FF179=1),IF(($FL179=""),0,1),0))</f>
        <v>0</v>
      </c>
      <c r="FN179" s="6" t="str">
        <f ca="1">IF(LOG入力!BH179&gt;0,"",IF(COUNTIF($FK$19:FK179,FK179)=1,FK179,""))</f>
        <v/>
      </c>
      <c r="FO179" s="72">
        <f ca="1">IF(LOG入力!BH179&gt;0,0,IF((FF179=1),IF(($FN179=""),0,1),0))</f>
        <v>0</v>
      </c>
      <c r="FP179" s="71">
        <f t="shared" ca="1" si="392"/>
        <v>0</v>
      </c>
      <c r="FQ179" s="6">
        <f t="shared" ca="1" si="393"/>
        <v>0</v>
      </c>
      <c r="FR179" s="6" t="str">
        <f t="shared" ca="1" si="394"/>
        <v/>
      </c>
      <c r="FS179" s="6">
        <f ca="1">IF(LOG入力!BH179&gt;0,0,IF(FQ179=0,0,(IF(COUNTIF($FR$19:FR179,FR179)=1,IF($FS$3="N",1,IF(EH179=1,1,0))))))</f>
        <v>0</v>
      </c>
      <c r="FT179" s="6" t="str">
        <f ca="1">IF(LOG入力!BH179&gt;0,"",IF(FS179=1,$X179,""))</f>
        <v/>
      </c>
      <c r="FU179" s="6" t="str">
        <f ca="1">IF(LOG入力!BH179&gt;0,"",IF(FS179=1,$Y179,""))</f>
        <v/>
      </c>
      <c r="FV179" s="6" t="str">
        <f ca="1">IF(LOG入力!BH179&gt;0,"",IF(COUNTIF($FT$19:$FT179,FT179)=1,FT179,""))</f>
        <v/>
      </c>
      <c r="FW179" s="6">
        <f ca="1">IF(LOG入力!BH179&gt;0,0,IF((FP179=1),IF(($FV179=""),0,1),0))</f>
        <v>0</v>
      </c>
      <c r="FX179" s="6" t="str">
        <f ca="1">IF(LOG入力!BH179&gt;0,"",IF(COUNTIF($FU$19:FU179,FU179)=1,FU179,""))</f>
        <v/>
      </c>
      <c r="FY179" s="72">
        <f ca="1">IF(LOG入力!BH179&gt;0,0,IF((FP179=1),IF(($FX179=""),0,1),0))</f>
        <v>0</v>
      </c>
      <c r="FZ179" s="71">
        <f t="shared" ca="1" si="395"/>
        <v>0</v>
      </c>
      <c r="GA179" s="6">
        <f t="shared" ca="1" si="396"/>
        <v>0</v>
      </c>
      <c r="GB179" s="6" t="str">
        <f t="shared" ca="1" si="397"/>
        <v/>
      </c>
      <c r="GC179" s="6">
        <f ca="1">IF(LOG入力!BH179&gt;0,0,IF(GA179=0,0,(IF(COUNTIF($GB$19:GB179,GB179)=1,IF($FS$3="N",1,IF(EH179=1,1,0))))))</f>
        <v>0</v>
      </c>
      <c r="GD179" s="6" t="str">
        <f ca="1">IF(LOG入力!BH179&gt;0,"",IF(GC179=1,$X179,""))</f>
        <v/>
      </c>
      <c r="GE179" s="6" t="str">
        <f ca="1">IF(LOG入力!BH179&gt;0,"",IF(GC179=1,$Y179,""))</f>
        <v/>
      </c>
      <c r="GF179" s="6" t="str">
        <f ca="1">IF(LOG入力!BH179&gt;0,"",IF(COUNTIF($GD$19:$GD179,GD179)=1,GD179,""))</f>
        <v/>
      </c>
      <c r="GG179" s="6">
        <f ca="1">IF(LOG入力!BH179&gt;0,0,IF((FZ179=1),IF(($GF179=""),0,1),0))</f>
        <v>0</v>
      </c>
      <c r="GH179" s="6" t="str">
        <f ca="1">IF(LOG入力!BH179&gt;0,"",IF(COUNTIF($GE$19:GE179,GE179)=1,GE179,""))</f>
        <v/>
      </c>
      <c r="GI179" s="72">
        <f ca="1">IF(LOG入力!BH179&gt;0,0,IF((FZ179=1),IF(($GH179=""),0,1),0))</f>
        <v>0</v>
      </c>
      <c r="GK179" s="455" t="str">
        <f ca="1">IF(V179=1,"",IF(LEN(LOG入力!AS179)=0,"",LOG入力!AS179))</f>
        <v/>
      </c>
      <c r="GL179" s="378" t="str">
        <f t="shared" ca="1" si="398"/>
        <v/>
      </c>
      <c r="GM179" s="378" t="str">
        <f t="shared" ca="1" si="399"/>
        <v/>
      </c>
      <c r="GN179" s="74" t="str">
        <f t="shared" ca="1" si="400"/>
        <v/>
      </c>
      <c r="GO179" s="74" t="str">
        <f t="shared" ca="1" si="401"/>
        <v/>
      </c>
      <c r="GQ179" s="74" t="str">
        <f t="shared" ca="1" si="402"/>
        <v/>
      </c>
      <c r="GR179" s="74" t="str">
        <f t="shared" ca="1" si="403"/>
        <v/>
      </c>
      <c r="GS179" s="74" t="str">
        <f t="shared" ca="1" si="404"/>
        <v/>
      </c>
      <c r="GT179" s="74" t="str">
        <f t="shared" ca="1" si="405"/>
        <v/>
      </c>
      <c r="GU179" s="74" t="str">
        <f t="shared" ca="1" si="406"/>
        <v/>
      </c>
      <c r="GV179" s="74" t="str">
        <f t="shared" ca="1" si="407"/>
        <v/>
      </c>
      <c r="GX179" s="74" t="str">
        <f t="shared" ca="1" si="408"/>
        <v/>
      </c>
      <c r="GY179" s="74" t="str">
        <f t="shared" ca="1" si="409"/>
        <v/>
      </c>
      <c r="GZ179" s="74" t="str">
        <f ca="1">IF(V179=1,"",IF(LOG入力!BH179&gt;0,0,IF(GY179=0,0,IF((VALUE((TYPE(VALUE(J179)))))=16,0,IF(VALUE(J179)&lt;60,1,IF(VALUE(J179)&lt;100,0,IF(VALUE(J179)&lt;600,2,0)))))))</f>
        <v/>
      </c>
      <c r="HA179" s="74" t="str">
        <f t="shared" ca="1" si="410"/>
        <v/>
      </c>
      <c r="HB179" s="74" t="str">
        <f ca="1">IF(V179=1,"",IF(LOG入力!BH179&gt;0,0,IF(HA179=0,0,IF((VALUE((TYPE(VALUE(L179)))))=16,0,IF(VALUE(L179)&lt;60,1,IF(VALUE(L179)&lt;100,0,IF(VALUE(L179)&lt;600,2,0)))))))</f>
        <v/>
      </c>
      <c r="HD179" s="74" t="str">
        <f t="shared" ca="1" si="411"/>
        <v/>
      </c>
      <c r="HF179" s="74" t="str">
        <f t="shared" ca="1" si="412"/>
        <v/>
      </c>
      <c r="HG179" s="74" t="str">
        <f t="shared" ca="1" si="413"/>
        <v/>
      </c>
      <c r="HH179" s="74" t="str">
        <f t="shared" ca="1" si="414"/>
        <v/>
      </c>
      <c r="HI179" s="74" t="str">
        <f t="shared" ca="1" si="415"/>
        <v/>
      </c>
      <c r="HJ179" s="74" t="str">
        <f t="shared" ca="1" si="416"/>
        <v/>
      </c>
      <c r="HK179" s="74" t="str">
        <f t="shared" ca="1" si="417"/>
        <v/>
      </c>
      <c r="HL179" s="74" t="str">
        <f t="shared" ca="1" si="418"/>
        <v/>
      </c>
      <c r="HM179" s="74" t="str">
        <f t="shared" ca="1" si="419"/>
        <v/>
      </c>
      <c r="HN179" s="74" t="str">
        <f t="shared" ca="1" si="420"/>
        <v/>
      </c>
      <c r="HO179" s="529" t="str">
        <f t="shared" ca="1" si="421"/>
        <v/>
      </c>
      <c r="HP179" s="74" t="str">
        <f t="shared" ca="1" si="422"/>
        <v/>
      </c>
      <c r="HQ179" s="74" t="str">
        <f t="shared" ca="1" si="423"/>
        <v/>
      </c>
      <c r="HR179" s="74" t="str">
        <f t="shared" ca="1" si="424"/>
        <v/>
      </c>
      <c r="HS179" s="74" t="str">
        <f t="shared" ca="1" si="425"/>
        <v/>
      </c>
      <c r="HT179" s="74" t="str">
        <f ca="1">IF(V179=1,"",IF(LOG入力!BH179&gt;0,0,IF(DV179=1,0,IF(N179="0",0,IF(SUM(HD179:HS179)&gt;0,1,0)))))</f>
        <v/>
      </c>
    </row>
    <row r="180" spans="1:228" x14ac:dyDescent="0.15">
      <c r="A180" s="5"/>
      <c r="B180" s="532" t="str">
        <f t="shared" ca="1" si="284"/>
        <v/>
      </c>
      <c r="C180" s="570" t="str">
        <f ca="1">LOG入力!AP180</f>
        <v/>
      </c>
      <c r="D180" s="534" t="str">
        <f ca="1">LOG入力!AQ180</f>
        <v/>
      </c>
      <c r="E180" s="534" t="str">
        <f ca="1">LOG入力!AR180</f>
        <v/>
      </c>
      <c r="F180" s="535" t="str">
        <f t="shared" ca="1" si="285"/>
        <v/>
      </c>
      <c r="G180" s="585" t="str">
        <f ca="1">LOG入力!AT180</f>
        <v/>
      </c>
      <c r="H180" s="542" t="str">
        <f ca="1">LOG入力!AU180</f>
        <v/>
      </c>
      <c r="I180" s="542" t="str">
        <f ca="1">LOG入力!AV180</f>
        <v/>
      </c>
      <c r="J180" s="577" t="str">
        <f ca="1">LOG入力!AW180</f>
        <v/>
      </c>
      <c r="K180" s="578" t="str">
        <f ca="1">LOG入力!BJ180</f>
        <v/>
      </c>
      <c r="L180" s="577" t="str">
        <f ca="1">LOG入力!AY180</f>
        <v/>
      </c>
      <c r="M180" s="545" t="str">
        <f ca="1">LOG入力!BK180</f>
        <v/>
      </c>
      <c r="N180" s="512" t="str">
        <f ca="1">IF(V180=1,"",IF(LOG入力!AJ180=1,"1",LOG入力!BA180))</f>
        <v/>
      </c>
      <c r="O180" s="538" t="str">
        <f ca="1">IF(V180=1,"",IF(LEN(LOG入力!O180)=0,"",LOG入力!O180))</f>
        <v/>
      </c>
      <c r="P180" s="291" t="str">
        <f ca="1">IF(V180=1,"",IF($AA$4=1,"",IF(LOG入力!BG180=1,"",CONCATENATE($ER180,$FB180,$FL180,$FV180,$GF180))))</f>
        <v/>
      </c>
      <c r="Q180" s="291" t="str">
        <f ca="1">IF(V180=1,"",IF($AA$4=1,"",IF(LOG入力!BG180=1,"",CONCATENATE($ET180,$FD180,$FN180,$FX180,$GH180))))</f>
        <v/>
      </c>
      <c r="R180" s="573" t="str">
        <f ca="1">IF(V180=1,"",IF($AA$4=1,"",IF(LOG入力!BH180&gt;0,0,AA180)))</f>
        <v/>
      </c>
      <c r="S180" s="293" t="str">
        <f t="shared" ca="1" si="286"/>
        <v/>
      </c>
      <c r="T180" s="681"/>
      <c r="U180" s="38"/>
      <c r="V180" s="196">
        <f ca="1">LOG入力!AN180</f>
        <v>1</v>
      </c>
      <c r="W180" s="38"/>
      <c r="X180" s="516" t="str">
        <f t="shared" ca="1" si="287"/>
        <v/>
      </c>
      <c r="Y180" s="515" t="str">
        <f t="shared" ca="1" si="288"/>
        <v/>
      </c>
      <c r="Z180" s="518" t="str">
        <f t="shared" ca="1" si="289"/>
        <v/>
      </c>
      <c r="AA180" s="574" t="str">
        <f t="shared" ca="1" si="290"/>
        <v/>
      </c>
      <c r="AC180" s="6" t="str">
        <f t="shared" ca="1" si="291"/>
        <v/>
      </c>
      <c r="AD180" s="6" t="str">
        <f t="shared" ca="1" si="292"/>
        <v/>
      </c>
      <c r="AE180" s="6" t="str">
        <f t="shared" ca="1" si="293"/>
        <v/>
      </c>
      <c r="AF180" s="6" t="str">
        <f t="shared" ca="1" si="294"/>
        <v/>
      </c>
      <c r="AG180" s="6" t="str">
        <f t="shared" ca="1" si="295"/>
        <v/>
      </c>
      <c r="AH180" s="6" t="str">
        <f t="shared" ca="1" si="296"/>
        <v/>
      </c>
      <c r="AI180" s="6" t="str">
        <f t="shared" ca="1" si="297"/>
        <v/>
      </c>
      <c r="AJ180" s="6" t="str">
        <f t="shared" ca="1" si="298"/>
        <v/>
      </c>
      <c r="AK180" s="6" t="str">
        <f t="shared" ca="1" si="299"/>
        <v/>
      </c>
      <c r="AL180" s="6" t="str">
        <f t="shared" ca="1" si="300"/>
        <v/>
      </c>
      <c r="AM180" s="6" t="str">
        <f t="shared" ca="1" si="301"/>
        <v/>
      </c>
      <c r="AN180" s="6" t="str">
        <f t="shared" ca="1" si="302"/>
        <v/>
      </c>
      <c r="AO180" s="6" t="str">
        <f t="shared" ca="1" si="303"/>
        <v/>
      </c>
      <c r="AP180" s="6" t="str">
        <f t="shared" ca="1" si="304"/>
        <v/>
      </c>
      <c r="AQ180" s="6" t="str">
        <f t="shared" ca="1" si="305"/>
        <v/>
      </c>
      <c r="AR180" s="6" t="str">
        <f t="shared" ca="1" si="306"/>
        <v/>
      </c>
      <c r="AS180" s="6" t="str">
        <f t="shared" ca="1" si="307"/>
        <v/>
      </c>
      <c r="AT180" s="6" t="str">
        <f t="shared" ca="1" si="308"/>
        <v/>
      </c>
      <c r="AU180" s="6" t="str">
        <f t="shared" ca="1" si="309"/>
        <v/>
      </c>
      <c r="AV180" s="6" t="str">
        <f t="shared" ca="1" si="310"/>
        <v/>
      </c>
      <c r="AW180" s="6" t="str">
        <f t="shared" ca="1" si="311"/>
        <v/>
      </c>
      <c r="AY180" s="6" t="str">
        <f t="shared" ca="1" si="312"/>
        <v/>
      </c>
      <c r="AZ180" s="6" t="str">
        <f t="shared" ca="1" si="313"/>
        <v/>
      </c>
      <c r="BA180" s="6" t="str">
        <f t="shared" ca="1" si="314"/>
        <v/>
      </c>
      <c r="BB180" s="6" t="str">
        <f t="shared" ca="1" si="315"/>
        <v/>
      </c>
      <c r="BC180" s="6" t="str">
        <f t="shared" ca="1" si="316"/>
        <v/>
      </c>
      <c r="BD180" s="6" t="str">
        <f t="shared" ca="1" si="317"/>
        <v/>
      </c>
      <c r="BE180" s="6" t="str">
        <f t="shared" ca="1" si="318"/>
        <v/>
      </c>
      <c r="BF180" s="6" t="str">
        <f t="shared" ca="1" si="319"/>
        <v/>
      </c>
      <c r="BG180" s="6" t="str">
        <f t="shared" ca="1" si="320"/>
        <v/>
      </c>
      <c r="BH180" s="6" t="str">
        <f t="shared" ca="1" si="321"/>
        <v/>
      </c>
      <c r="BI180" s="6" t="str">
        <f t="shared" ca="1" si="322"/>
        <v/>
      </c>
      <c r="BJ180" s="6" t="str">
        <f t="shared" ca="1" si="323"/>
        <v/>
      </c>
      <c r="BK180" s="6" t="str">
        <f t="shared" ca="1" si="324"/>
        <v/>
      </c>
      <c r="BL180" s="6" t="str">
        <f t="shared" ca="1" si="325"/>
        <v/>
      </c>
      <c r="BM180" s="6" t="str">
        <f t="shared" ca="1" si="326"/>
        <v/>
      </c>
      <c r="BN180" s="6" t="str">
        <f t="shared" ca="1" si="327"/>
        <v/>
      </c>
      <c r="BO180" s="6" t="str">
        <f t="shared" ca="1" si="328"/>
        <v/>
      </c>
      <c r="BP180" s="6" t="str">
        <f t="shared" ca="1" si="329"/>
        <v/>
      </c>
      <c r="BQ180" s="6" t="str">
        <f t="shared" ca="1" si="330"/>
        <v/>
      </c>
      <c r="BR180" s="6" t="str">
        <f t="shared" ca="1" si="331"/>
        <v/>
      </c>
      <c r="BS180" s="6" t="str">
        <f t="shared" ca="1" si="332"/>
        <v/>
      </c>
      <c r="BU180" s="6" t="str">
        <f t="shared" ca="1" si="333"/>
        <v/>
      </c>
      <c r="BW180" s="515" t="str">
        <f t="shared" ca="1" si="334"/>
        <v/>
      </c>
      <c r="BX180" s="515">
        <f t="shared" ca="1" si="335"/>
        <v>0</v>
      </c>
      <c r="BY180" s="515" t="str">
        <f t="shared" ca="1" si="336"/>
        <v/>
      </c>
      <c r="CA180" s="6">
        <f t="shared" ca="1" si="337"/>
        <v>1</v>
      </c>
      <c r="CC180" s="523" t="str">
        <f t="shared" ca="1" si="338"/>
        <v/>
      </c>
      <c r="CE180" s="6" t="str">
        <f t="shared" ca="1" si="339"/>
        <v/>
      </c>
      <c r="CG180" s="524" t="str">
        <f ca="1">IF(V180=1,"",IF($AA$4=1,"",IF(LOG入力!BH180&gt;0,"",IF(N180=0,"",IF(HT180=0,"","★")))))</f>
        <v/>
      </c>
      <c r="CI180" s="74" t="str">
        <f t="shared" ca="1" si="340"/>
        <v/>
      </c>
      <c r="CK180" s="525" t="str">
        <f ca="1">IF(V180=1,"",IF(LOG入力!BH180&gt;0,1,0))</f>
        <v/>
      </c>
      <c r="CL180" s="74" t="str">
        <f t="shared" ca="1" si="341"/>
        <v/>
      </c>
      <c r="CN180" s="74" t="str">
        <f t="shared" ca="1" si="342"/>
        <v/>
      </c>
      <c r="CO180" s="74" t="str">
        <f t="shared" ca="1" si="343"/>
        <v/>
      </c>
      <c r="CQ180" s="74" t="str">
        <f t="shared" ca="1" si="344"/>
        <v/>
      </c>
      <c r="CR180" s="74" t="str">
        <f t="shared" ca="1" si="345"/>
        <v/>
      </c>
      <c r="CS180" s="74" t="str">
        <f t="shared" ca="1" si="346"/>
        <v/>
      </c>
      <c r="CT180" s="74" t="str">
        <f t="shared" ca="1" si="347"/>
        <v/>
      </c>
      <c r="CU180" s="74" t="str">
        <f t="shared" ca="1" si="348"/>
        <v/>
      </c>
      <c r="CV180" s="74" t="str">
        <f t="shared" ca="1" si="349"/>
        <v/>
      </c>
      <c r="CW180" s="74" t="str">
        <f t="shared" ca="1" si="350"/>
        <v/>
      </c>
      <c r="CX180" s="74" t="str">
        <f t="shared" ca="1" si="351"/>
        <v/>
      </c>
      <c r="CY180" s="74" t="str">
        <f t="shared" ca="1" si="352"/>
        <v/>
      </c>
      <c r="CZ180" s="74" t="str">
        <f t="shared" ca="1" si="353"/>
        <v/>
      </c>
      <c r="DA180" s="74" t="str">
        <f t="shared" ca="1" si="354"/>
        <v/>
      </c>
      <c r="DB180" s="74" t="str">
        <f t="shared" ca="1" si="355"/>
        <v/>
      </c>
      <c r="DD180" s="74" t="str">
        <f t="shared" ca="1" si="356"/>
        <v/>
      </c>
      <c r="DE180" s="74" t="str">
        <f t="shared" ca="1" si="357"/>
        <v/>
      </c>
      <c r="DF180" s="74" t="str">
        <f t="shared" ca="1" si="358"/>
        <v/>
      </c>
      <c r="DG180" s="74" t="str">
        <f t="shared" ca="1" si="359"/>
        <v/>
      </c>
      <c r="DH180" s="74" t="str">
        <f t="shared" ca="1" si="360"/>
        <v/>
      </c>
      <c r="DI180" s="74" t="str">
        <f t="shared" ca="1" si="361"/>
        <v/>
      </c>
      <c r="DJ180" s="74" t="str">
        <f t="shared" ca="1" si="362"/>
        <v/>
      </c>
      <c r="DK180" s="74" t="str">
        <f t="shared" ca="1" si="363"/>
        <v/>
      </c>
      <c r="DL180" s="74" t="str">
        <f t="shared" ca="1" si="364"/>
        <v/>
      </c>
      <c r="DM180" s="74" t="str">
        <f t="shared" ca="1" si="365"/>
        <v/>
      </c>
      <c r="DN180" s="74" t="str">
        <f t="shared" ca="1" si="366"/>
        <v/>
      </c>
      <c r="DO180" s="74" t="str">
        <f t="shared" ca="1" si="367"/>
        <v/>
      </c>
      <c r="DQ180" s="74" t="str">
        <f t="shared" ca="1" si="368"/>
        <v/>
      </c>
      <c r="DS180" s="74" t="str">
        <f t="shared" ca="1" si="369"/>
        <v/>
      </c>
      <c r="DT180" s="74" t="str">
        <f t="shared" ca="1" si="370"/>
        <v/>
      </c>
      <c r="DV180" s="525" t="str">
        <f t="shared" ca="1" si="371"/>
        <v/>
      </c>
      <c r="DW180" s="74" t="str">
        <f t="shared" ca="1" si="372"/>
        <v/>
      </c>
      <c r="DX180" s="485" t="str">
        <f t="shared" ca="1" si="373"/>
        <v/>
      </c>
      <c r="DY180" s="74" t="str">
        <f t="shared" ca="1" si="374"/>
        <v/>
      </c>
      <c r="DZ180" s="74" t="str">
        <f t="shared" ca="1" si="375"/>
        <v/>
      </c>
      <c r="EA180" s="74" t="str">
        <f t="shared" ca="1" si="376"/>
        <v/>
      </c>
      <c r="EC180" s="74" t="str">
        <f t="shared" ca="1" si="377"/>
        <v/>
      </c>
      <c r="ED180" s="74" t="str">
        <f t="shared" ca="1" si="378"/>
        <v/>
      </c>
      <c r="EE180" s="74" t="str">
        <f t="shared" ca="1" si="379"/>
        <v/>
      </c>
      <c r="EG180" s="479" t="str">
        <f ca="1">IF(V180=1,"",IF(LOG入力!BH180&gt;0,0,IF(CG180="★",0,IF(R180=1,0,IF(N180=0,0,1)))))</f>
        <v/>
      </c>
      <c r="EH180" s="483" t="str">
        <f t="shared" ca="1" si="380"/>
        <v/>
      </c>
      <c r="EI180" s="483" t="str">
        <f t="shared" ca="1" si="381"/>
        <v/>
      </c>
      <c r="EJ180" s="483" t="str">
        <f t="shared" ca="1" si="382"/>
        <v/>
      </c>
      <c r="EL180" s="71">
        <f t="shared" ca="1" si="383"/>
        <v>0</v>
      </c>
      <c r="EM180" s="6">
        <f t="shared" ca="1" si="384"/>
        <v>0</v>
      </c>
      <c r="EN180" s="6" t="str">
        <f t="shared" ca="1" si="385"/>
        <v/>
      </c>
      <c r="EO180" s="6">
        <f ca="1">IF(LOG入力!BH180&gt;0,0,IF(EM180=0,0,(IF(COUNTIF($EN$19:EN180,EN180)=1,IF($FS$3="N",1,IF(EH180=1,1,0))))))</f>
        <v>0</v>
      </c>
      <c r="EP180" s="6" t="str">
        <f ca="1">IF(LOG入力!BH180&gt;0,"",IF(EO180=1,$X180,""))</f>
        <v/>
      </c>
      <c r="EQ180" s="6" t="str">
        <f ca="1">IF(LOG入力!BH180&gt;0,"",IF(EO180=1,$Y180,""))</f>
        <v/>
      </c>
      <c r="ER180" s="520" t="str">
        <f ca="1">IF(LOG入力!BH180&gt;0,"",IF(COUNTIF($EP$19:$EP180,EP180)=1,EP180,""))</f>
        <v/>
      </c>
      <c r="ES180" s="520">
        <f ca="1">IF(LOG入力!BH180&gt;0,0,IF((EL180=1),IF(($ER180=""),0,1),0))</f>
        <v>0</v>
      </c>
      <c r="ET180" s="520" t="str">
        <f ca="1">IF(LOG入力!BH180&gt;0,"",IF(COUNTIF($EQ$19:EQ180,EQ180)=1,EQ180,""))</f>
        <v/>
      </c>
      <c r="EU180" s="539">
        <f ca="1">IF(LOG入力!BH180&gt;0,0,IF((EL180=1),IF(($ET180=""),0,1),0))</f>
        <v>0</v>
      </c>
      <c r="EV180" s="71">
        <f t="shared" ca="1" si="386"/>
        <v>0</v>
      </c>
      <c r="EW180" s="6">
        <f t="shared" ca="1" si="387"/>
        <v>0</v>
      </c>
      <c r="EX180" s="6" t="str">
        <f t="shared" ca="1" si="388"/>
        <v/>
      </c>
      <c r="EY180" s="6">
        <f ca="1">IF(LOG入力!BH180&gt;0,0,IF(EW180=0,0,(IF(COUNTIF($EX$19:EX180,EX180)=1,IF($FS$3="N",1,IF(EH180=1,1,0))))))</f>
        <v>0</v>
      </c>
      <c r="EZ180" s="6" t="str">
        <f ca="1">IF(LOG入力!BH180&gt;0,"",IF(EY180=1,$X180,""))</f>
        <v/>
      </c>
      <c r="FA180" s="6" t="str">
        <f ca="1">IF(LOG入力!BH180&gt;0,"",IF(EY180=1,$Y180,""))</f>
        <v/>
      </c>
      <c r="FB180" s="6" t="str">
        <f ca="1">IF(LOG入力!BH180&gt;0,"",IF(COUNTIF($EZ$19:$EZ180,EZ180)=1,EZ180,""))</f>
        <v/>
      </c>
      <c r="FC180" s="6">
        <f ca="1">IF(LOG入力!BH180&gt;0,0,IF((EV180=1),IF(($FB180=""),0,1),0))</f>
        <v>0</v>
      </c>
      <c r="FD180" s="6" t="str">
        <f ca="1">IF(LOG入力!BH180&gt;0,"",IF(COUNTIF($FA$19:FA180,FA180)=1,FA180,""))</f>
        <v/>
      </c>
      <c r="FE180" s="72">
        <f ca="1">IF(LOG入力!BH180&gt;0,0,IF((EV180=1),IF(($FD180=""),0,1),0))</f>
        <v>0</v>
      </c>
      <c r="FF180" s="71">
        <f t="shared" ca="1" si="389"/>
        <v>0</v>
      </c>
      <c r="FG180" s="6">
        <f t="shared" ca="1" si="390"/>
        <v>0</v>
      </c>
      <c r="FH180" s="6" t="str">
        <f t="shared" ca="1" si="391"/>
        <v/>
      </c>
      <c r="FI180" s="6">
        <f ca="1">IF(LOG入力!BH180&gt;0,0,IF(FG180=0,0,(IF(COUNTIF($FH$19:FH180,FH180)=1,IF($FS$3="N",1,IF(EH180=1,1,0))))))</f>
        <v>0</v>
      </c>
      <c r="FJ180" s="6" t="str">
        <f ca="1">IF(LOG入力!BH180&gt;0,"",IF(FI180=1,$X180,""))</f>
        <v/>
      </c>
      <c r="FK180" s="6" t="str">
        <f ca="1">IF(LOG入力!BH180&gt;0,"",IF(FI180=1,$Y180,""))</f>
        <v/>
      </c>
      <c r="FL180" s="6" t="str">
        <f ca="1">IF(LOG入力!BH180&gt;0,"",IF(COUNTIF($FJ$19:$FJ180,FJ180)=1,FJ180,""))</f>
        <v/>
      </c>
      <c r="FM180" s="6">
        <f ca="1">IF(LOG入力!BH180&gt;0,0,IF((FF180=1),IF(($FL180=""),0,1),0))</f>
        <v>0</v>
      </c>
      <c r="FN180" s="6" t="str">
        <f ca="1">IF(LOG入力!BH180&gt;0,"",IF(COUNTIF($FK$19:FK180,FK180)=1,FK180,""))</f>
        <v/>
      </c>
      <c r="FO180" s="72">
        <f ca="1">IF(LOG入力!BH180&gt;0,0,IF((FF180=1),IF(($FN180=""),0,1),0))</f>
        <v>0</v>
      </c>
      <c r="FP180" s="71">
        <f t="shared" ca="1" si="392"/>
        <v>0</v>
      </c>
      <c r="FQ180" s="6">
        <f t="shared" ca="1" si="393"/>
        <v>0</v>
      </c>
      <c r="FR180" s="6" t="str">
        <f t="shared" ca="1" si="394"/>
        <v/>
      </c>
      <c r="FS180" s="6">
        <f ca="1">IF(LOG入力!BH180&gt;0,0,IF(FQ180=0,0,(IF(COUNTIF($FR$19:FR180,FR180)=1,IF($FS$3="N",1,IF(EH180=1,1,0))))))</f>
        <v>0</v>
      </c>
      <c r="FT180" s="6" t="str">
        <f ca="1">IF(LOG入力!BH180&gt;0,"",IF(FS180=1,$X180,""))</f>
        <v/>
      </c>
      <c r="FU180" s="6" t="str">
        <f ca="1">IF(LOG入力!BH180&gt;0,"",IF(FS180=1,$Y180,""))</f>
        <v/>
      </c>
      <c r="FV180" s="6" t="str">
        <f ca="1">IF(LOG入力!BH180&gt;0,"",IF(COUNTIF($FT$19:$FT180,FT180)=1,FT180,""))</f>
        <v/>
      </c>
      <c r="FW180" s="6">
        <f ca="1">IF(LOG入力!BH180&gt;0,0,IF((FP180=1),IF(($FV180=""),0,1),0))</f>
        <v>0</v>
      </c>
      <c r="FX180" s="6" t="str">
        <f ca="1">IF(LOG入力!BH180&gt;0,"",IF(COUNTIF($FU$19:FU180,FU180)=1,FU180,""))</f>
        <v/>
      </c>
      <c r="FY180" s="72">
        <f ca="1">IF(LOG入力!BH180&gt;0,0,IF((FP180=1),IF(($FX180=""),0,1),0))</f>
        <v>0</v>
      </c>
      <c r="FZ180" s="71">
        <f t="shared" ca="1" si="395"/>
        <v>0</v>
      </c>
      <c r="GA180" s="6">
        <f t="shared" ca="1" si="396"/>
        <v>0</v>
      </c>
      <c r="GB180" s="6" t="str">
        <f t="shared" ca="1" si="397"/>
        <v/>
      </c>
      <c r="GC180" s="6">
        <f ca="1">IF(LOG入力!BH180&gt;0,0,IF(GA180=0,0,(IF(COUNTIF($GB$19:GB180,GB180)=1,IF($FS$3="N",1,IF(EH180=1,1,0))))))</f>
        <v>0</v>
      </c>
      <c r="GD180" s="6" t="str">
        <f ca="1">IF(LOG入力!BH180&gt;0,"",IF(GC180=1,$X180,""))</f>
        <v/>
      </c>
      <c r="GE180" s="6" t="str">
        <f ca="1">IF(LOG入力!BH180&gt;0,"",IF(GC180=1,$Y180,""))</f>
        <v/>
      </c>
      <c r="GF180" s="6" t="str">
        <f ca="1">IF(LOG入力!BH180&gt;0,"",IF(COUNTIF($GD$19:$GD180,GD180)=1,GD180,""))</f>
        <v/>
      </c>
      <c r="GG180" s="6">
        <f ca="1">IF(LOG入力!BH180&gt;0,0,IF((FZ180=1),IF(($GF180=""),0,1),0))</f>
        <v>0</v>
      </c>
      <c r="GH180" s="6" t="str">
        <f ca="1">IF(LOG入力!BH180&gt;0,"",IF(COUNTIF($GE$19:GE180,GE180)=1,GE180,""))</f>
        <v/>
      </c>
      <c r="GI180" s="72">
        <f ca="1">IF(LOG入力!BH180&gt;0,0,IF((FZ180=1),IF(($GH180=""),0,1),0))</f>
        <v>0</v>
      </c>
      <c r="GK180" s="455" t="str">
        <f ca="1">IF(V180=1,"",IF(LEN(LOG入力!AS180)=0,"",LOG入力!AS180))</f>
        <v/>
      </c>
      <c r="GL180" s="378" t="str">
        <f t="shared" ca="1" si="398"/>
        <v/>
      </c>
      <c r="GM180" s="378" t="str">
        <f t="shared" ca="1" si="399"/>
        <v/>
      </c>
      <c r="GN180" s="74" t="str">
        <f t="shared" ca="1" si="400"/>
        <v/>
      </c>
      <c r="GO180" s="74" t="str">
        <f t="shared" ca="1" si="401"/>
        <v/>
      </c>
      <c r="GQ180" s="74" t="str">
        <f t="shared" ca="1" si="402"/>
        <v/>
      </c>
      <c r="GR180" s="74" t="str">
        <f t="shared" ca="1" si="403"/>
        <v/>
      </c>
      <c r="GS180" s="74" t="str">
        <f t="shared" ca="1" si="404"/>
        <v/>
      </c>
      <c r="GT180" s="74" t="str">
        <f t="shared" ca="1" si="405"/>
        <v/>
      </c>
      <c r="GU180" s="74" t="str">
        <f t="shared" ca="1" si="406"/>
        <v/>
      </c>
      <c r="GV180" s="74" t="str">
        <f t="shared" ca="1" si="407"/>
        <v/>
      </c>
      <c r="GX180" s="74" t="str">
        <f t="shared" ca="1" si="408"/>
        <v/>
      </c>
      <c r="GY180" s="74" t="str">
        <f t="shared" ca="1" si="409"/>
        <v/>
      </c>
      <c r="GZ180" s="74" t="str">
        <f ca="1">IF(V180=1,"",IF(LOG入力!BH180&gt;0,0,IF(GY180=0,0,IF((VALUE((TYPE(VALUE(J180)))))=16,0,IF(VALUE(J180)&lt;60,1,IF(VALUE(J180)&lt;100,0,IF(VALUE(J180)&lt;600,2,0)))))))</f>
        <v/>
      </c>
      <c r="HA180" s="74" t="str">
        <f t="shared" ca="1" si="410"/>
        <v/>
      </c>
      <c r="HB180" s="74" t="str">
        <f ca="1">IF(V180=1,"",IF(LOG入力!BH180&gt;0,0,IF(HA180=0,0,IF((VALUE((TYPE(VALUE(L180)))))=16,0,IF(VALUE(L180)&lt;60,1,IF(VALUE(L180)&lt;100,0,IF(VALUE(L180)&lt;600,2,0)))))))</f>
        <v/>
      </c>
      <c r="HD180" s="74" t="str">
        <f t="shared" ca="1" si="411"/>
        <v/>
      </c>
      <c r="HF180" s="74" t="str">
        <f t="shared" ca="1" si="412"/>
        <v/>
      </c>
      <c r="HG180" s="74" t="str">
        <f t="shared" ca="1" si="413"/>
        <v/>
      </c>
      <c r="HH180" s="74" t="str">
        <f t="shared" ca="1" si="414"/>
        <v/>
      </c>
      <c r="HI180" s="74" t="str">
        <f t="shared" ca="1" si="415"/>
        <v/>
      </c>
      <c r="HJ180" s="74" t="str">
        <f t="shared" ca="1" si="416"/>
        <v/>
      </c>
      <c r="HK180" s="74" t="str">
        <f t="shared" ca="1" si="417"/>
        <v/>
      </c>
      <c r="HL180" s="74" t="str">
        <f t="shared" ca="1" si="418"/>
        <v/>
      </c>
      <c r="HM180" s="74" t="str">
        <f t="shared" ca="1" si="419"/>
        <v/>
      </c>
      <c r="HN180" s="74" t="str">
        <f t="shared" ca="1" si="420"/>
        <v/>
      </c>
      <c r="HO180" s="529" t="str">
        <f t="shared" ca="1" si="421"/>
        <v/>
      </c>
      <c r="HP180" s="74" t="str">
        <f t="shared" ca="1" si="422"/>
        <v/>
      </c>
      <c r="HQ180" s="74" t="str">
        <f t="shared" ca="1" si="423"/>
        <v/>
      </c>
      <c r="HR180" s="74" t="str">
        <f t="shared" ca="1" si="424"/>
        <v/>
      </c>
      <c r="HS180" s="74" t="str">
        <f t="shared" ca="1" si="425"/>
        <v/>
      </c>
      <c r="HT180" s="74" t="str">
        <f ca="1">IF(V180=1,"",IF(LOG入力!BH180&gt;0,0,IF(DV180=1,0,IF(N180="0",0,IF(SUM(HD180:HS180)&gt;0,1,0)))))</f>
        <v/>
      </c>
    </row>
    <row r="181" spans="1:228" x14ac:dyDescent="0.15">
      <c r="A181" s="5"/>
      <c r="B181" s="532" t="str">
        <f t="shared" ca="1" si="284"/>
        <v/>
      </c>
      <c r="C181" s="534" t="str">
        <f ca="1">LOG入力!AP181</f>
        <v/>
      </c>
      <c r="D181" s="534" t="str">
        <f ca="1">LOG入力!AQ181</f>
        <v/>
      </c>
      <c r="E181" s="534" t="str">
        <f ca="1">LOG入力!AR181</f>
        <v/>
      </c>
      <c r="F181" s="535" t="str">
        <f t="shared" ca="1" si="285"/>
        <v/>
      </c>
      <c r="G181" s="585" t="str">
        <f ca="1">LOG入力!AT181</f>
        <v/>
      </c>
      <c r="H181" s="542" t="str">
        <f ca="1">LOG入力!AU181</f>
        <v/>
      </c>
      <c r="I181" s="542" t="str">
        <f ca="1">LOG入力!AV181</f>
        <v/>
      </c>
      <c r="J181" s="577" t="str">
        <f ca="1">LOG入力!AW181</f>
        <v/>
      </c>
      <c r="K181" s="578" t="str">
        <f ca="1">LOG入力!BJ181</f>
        <v/>
      </c>
      <c r="L181" s="577" t="str">
        <f ca="1">LOG入力!AY181</f>
        <v/>
      </c>
      <c r="M181" s="545" t="str">
        <f ca="1">LOG入力!BK181</f>
        <v/>
      </c>
      <c r="N181" s="512" t="str">
        <f ca="1">IF(V181=1,"",IF(LOG入力!AJ181=1,"1",LOG入力!BA181))</f>
        <v/>
      </c>
      <c r="O181" s="538" t="str">
        <f ca="1">IF(V181=1,"",IF(LEN(LOG入力!O181)=0,"",LOG入力!O181))</f>
        <v/>
      </c>
      <c r="P181" s="291" t="str">
        <f ca="1">IF(V181=1,"",IF($AA$4=1,"",IF(LOG入力!BG181=1,"",CONCATENATE($ER181,$FB181,$FL181,$FV181,$GF181))))</f>
        <v/>
      </c>
      <c r="Q181" s="291" t="str">
        <f ca="1">IF(V181=1,"",IF($AA$4=1,"",IF(LOG入力!BG181=1,"",CONCATENATE($ET181,$FD181,$FN181,$FX181,$GH181))))</f>
        <v/>
      </c>
      <c r="R181" s="573" t="str">
        <f ca="1">IF(V181=1,"",IF($AA$4=1,"",IF(LOG入力!BH181&gt;0,0,AA181)))</f>
        <v/>
      </c>
      <c r="S181" s="293" t="str">
        <f t="shared" ca="1" si="286"/>
        <v/>
      </c>
      <c r="T181" s="681"/>
      <c r="U181" s="38"/>
      <c r="V181" s="196">
        <f ca="1">LOG入力!AN181</f>
        <v>1</v>
      </c>
      <c r="W181" s="38"/>
      <c r="X181" s="516" t="str">
        <f t="shared" ca="1" si="287"/>
        <v/>
      </c>
      <c r="Y181" s="515" t="str">
        <f t="shared" ca="1" si="288"/>
        <v/>
      </c>
      <c r="Z181" s="518" t="str">
        <f t="shared" ca="1" si="289"/>
        <v/>
      </c>
      <c r="AA181" s="574" t="str">
        <f t="shared" ca="1" si="290"/>
        <v/>
      </c>
      <c r="AC181" s="6" t="str">
        <f t="shared" ca="1" si="291"/>
        <v/>
      </c>
      <c r="AD181" s="6" t="str">
        <f t="shared" ca="1" si="292"/>
        <v/>
      </c>
      <c r="AE181" s="6" t="str">
        <f t="shared" ca="1" si="293"/>
        <v/>
      </c>
      <c r="AF181" s="6" t="str">
        <f t="shared" ca="1" si="294"/>
        <v/>
      </c>
      <c r="AG181" s="6" t="str">
        <f t="shared" ca="1" si="295"/>
        <v/>
      </c>
      <c r="AH181" s="6" t="str">
        <f t="shared" ca="1" si="296"/>
        <v/>
      </c>
      <c r="AI181" s="6" t="str">
        <f t="shared" ca="1" si="297"/>
        <v/>
      </c>
      <c r="AJ181" s="6" t="str">
        <f t="shared" ca="1" si="298"/>
        <v/>
      </c>
      <c r="AK181" s="6" t="str">
        <f t="shared" ca="1" si="299"/>
        <v/>
      </c>
      <c r="AL181" s="6" t="str">
        <f t="shared" ca="1" si="300"/>
        <v/>
      </c>
      <c r="AM181" s="6" t="str">
        <f t="shared" ca="1" si="301"/>
        <v/>
      </c>
      <c r="AN181" s="6" t="str">
        <f t="shared" ca="1" si="302"/>
        <v/>
      </c>
      <c r="AO181" s="6" t="str">
        <f t="shared" ca="1" si="303"/>
        <v/>
      </c>
      <c r="AP181" s="6" t="str">
        <f t="shared" ca="1" si="304"/>
        <v/>
      </c>
      <c r="AQ181" s="6" t="str">
        <f t="shared" ca="1" si="305"/>
        <v/>
      </c>
      <c r="AR181" s="6" t="str">
        <f t="shared" ca="1" si="306"/>
        <v/>
      </c>
      <c r="AS181" s="6" t="str">
        <f t="shared" ca="1" si="307"/>
        <v/>
      </c>
      <c r="AT181" s="6" t="str">
        <f t="shared" ca="1" si="308"/>
        <v/>
      </c>
      <c r="AU181" s="6" t="str">
        <f t="shared" ca="1" si="309"/>
        <v/>
      </c>
      <c r="AV181" s="6" t="str">
        <f t="shared" ca="1" si="310"/>
        <v/>
      </c>
      <c r="AW181" s="6" t="str">
        <f t="shared" ca="1" si="311"/>
        <v/>
      </c>
      <c r="AY181" s="6" t="str">
        <f t="shared" ca="1" si="312"/>
        <v/>
      </c>
      <c r="AZ181" s="6" t="str">
        <f t="shared" ca="1" si="313"/>
        <v/>
      </c>
      <c r="BA181" s="6" t="str">
        <f t="shared" ca="1" si="314"/>
        <v/>
      </c>
      <c r="BB181" s="6" t="str">
        <f t="shared" ca="1" si="315"/>
        <v/>
      </c>
      <c r="BC181" s="6" t="str">
        <f t="shared" ca="1" si="316"/>
        <v/>
      </c>
      <c r="BD181" s="6" t="str">
        <f t="shared" ca="1" si="317"/>
        <v/>
      </c>
      <c r="BE181" s="6" t="str">
        <f t="shared" ca="1" si="318"/>
        <v/>
      </c>
      <c r="BF181" s="6" t="str">
        <f t="shared" ca="1" si="319"/>
        <v/>
      </c>
      <c r="BG181" s="6" t="str">
        <f t="shared" ca="1" si="320"/>
        <v/>
      </c>
      <c r="BH181" s="6" t="str">
        <f t="shared" ca="1" si="321"/>
        <v/>
      </c>
      <c r="BI181" s="6" t="str">
        <f t="shared" ca="1" si="322"/>
        <v/>
      </c>
      <c r="BJ181" s="6" t="str">
        <f t="shared" ca="1" si="323"/>
        <v/>
      </c>
      <c r="BK181" s="6" t="str">
        <f t="shared" ca="1" si="324"/>
        <v/>
      </c>
      <c r="BL181" s="6" t="str">
        <f t="shared" ca="1" si="325"/>
        <v/>
      </c>
      <c r="BM181" s="6" t="str">
        <f t="shared" ca="1" si="326"/>
        <v/>
      </c>
      <c r="BN181" s="6" t="str">
        <f t="shared" ca="1" si="327"/>
        <v/>
      </c>
      <c r="BO181" s="6" t="str">
        <f t="shared" ca="1" si="328"/>
        <v/>
      </c>
      <c r="BP181" s="6" t="str">
        <f t="shared" ca="1" si="329"/>
        <v/>
      </c>
      <c r="BQ181" s="6" t="str">
        <f t="shared" ca="1" si="330"/>
        <v/>
      </c>
      <c r="BR181" s="6" t="str">
        <f t="shared" ca="1" si="331"/>
        <v/>
      </c>
      <c r="BS181" s="6" t="str">
        <f t="shared" ca="1" si="332"/>
        <v/>
      </c>
      <c r="BU181" s="6" t="str">
        <f t="shared" ca="1" si="333"/>
        <v/>
      </c>
      <c r="BW181" s="515" t="str">
        <f t="shared" ca="1" si="334"/>
        <v/>
      </c>
      <c r="BX181" s="515">
        <f t="shared" ca="1" si="335"/>
        <v>0</v>
      </c>
      <c r="BY181" s="515" t="str">
        <f t="shared" ca="1" si="336"/>
        <v/>
      </c>
      <c r="CA181" s="6">
        <f t="shared" ca="1" si="337"/>
        <v>1</v>
      </c>
      <c r="CC181" s="523" t="str">
        <f t="shared" ca="1" si="338"/>
        <v/>
      </c>
      <c r="CE181" s="6" t="str">
        <f t="shared" ca="1" si="339"/>
        <v/>
      </c>
      <c r="CG181" s="524" t="str">
        <f ca="1">IF(V181=1,"",IF($AA$4=1,"",IF(LOG入力!BH181&gt;0,"",IF(N181=0,"",IF(HT181=0,"","★")))))</f>
        <v/>
      </c>
      <c r="CI181" s="74" t="str">
        <f t="shared" ca="1" si="340"/>
        <v/>
      </c>
      <c r="CK181" s="525" t="str">
        <f ca="1">IF(V181=1,"",IF(LOG入力!BH181&gt;0,1,0))</f>
        <v/>
      </c>
      <c r="CL181" s="74" t="str">
        <f t="shared" ca="1" si="341"/>
        <v/>
      </c>
      <c r="CN181" s="74" t="str">
        <f t="shared" ca="1" si="342"/>
        <v/>
      </c>
      <c r="CO181" s="74" t="str">
        <f t="shared" ca="1" si="343"/>
        <v/>
      </c>
      <c r="CQ181" s="74" t="str">
        <f t="shared" ca="1" si="344"/>
        <v/>
      </c>
      <c r="CR181" s="74" t="str">
        <f t="shared" ca="1" si="345"/>
        <v/>
      </c>
      <c r="CS181" s="74" t="str">
        <f t="shared" ca="1" si="346"/>
        <v/>
      </c>
      <c r="CT181" s="74" t="str">
        <f t="shared" ca="1" si="347"/>
        <v/>
      </c>
      <c r="CU181" s="74" t="str">
        <f t="shared" ca="1" si="348"/>
        <v/>
      </c>
      <c r="CV181" s="74" t="str">
        <f t="shared" ca="1" si="349"/>
        <v/>
      </c>
      <c r="CW181" s="74" t="str">
        <f t="shared" ca="1" si="350"/>
        <v/>
      </c>
      <c r="CX181" s="74" t="str">
        <f t="shared" ca="1" si="351"/>
        <v/>
      </c>
      <c r="CY181" s="74" t="str">
        <f t="shared" ca="1" si="352"/>
        <v/>
      </c>
      <c r="CZ181" s="74" t="str">
        <f t="shared" ca="1" si="353"/>
        <v/>
      </c>
      <c r="DA181" s="74" t="str">
        <f t="shared" ca="1" si="354"/>
        <v/>
      </c>
      <c r="DB181" s="74" t="str">
        <f t="shared" ca="1" si="355"/>
        <v/>
      </c>
      <c r="DD181" s="74" t="str">
        <f t="shared" ca="1" si="356"/>
        <v/>
      </c>
      <c r="DE181" s="74" t="str">
        <f t="shared" ca="1" si="357"/>
        <v/>
      </c>
      <c r="DF181" s="74" t="str">
        <f t="shared" ca="1" si="358"/>
        <v/>
      </c>
      <c r="DG181" s="74" t="str">
        <f t="shared" ca="1" si="359"/>
        <v/>
      </c>
      <c r="DH181" s="74" t="str">
        <f t="shared" ca="1" si="360"/>
        <v/>
      </c>
      <c r="DI181" s="74" t="str">
        <f t="shared" ca="1" si="361"/>
        <v/>
      </c>
      <c r="DJ181" s="74" t="str">
        <f t="shared" ca="1" si="362"/>
        <v/>
      </c>
      <c r="DK181" s="74" t="str">
        <f t="shared" ca="1" si="363"/>
        <v/>
      </c>
      <c r="DL181" s="74" t="str">
        <f t="shared" ca="1" si="364"/>
        <v/>
      </c>
      <c r="DM181" s="74" t="str">
        <f t="shared" ca="1" si="365"/>
        <v/>
      </c>
      <c r="DN181" s="74" t="str">
        <f t="shared" ca="1" si="366"/>
        <v/>
      </c>
      <c r="DO181" s="74" t="str">
        <f t="shared" ca="1" si="367"/>
        <v/>
      </c>
      <c r="DQ181" s="74" t="str">
        <f t="shared" ca="1" si="368"/>
        <v/>
      </c>
      <c r="DS181" s="74" t="str">
        <f t="shared" ca="1" si="369"/>
        <v/>
      </c>
      <c r="DT181" s="74" t="str">
        <f t="shared" ca="1" si="370"/>
        <v/>
      </c>
      <c r="DV181" s="525" t="str">
        <f t="shared" ca="1" si="371"/>
        <v/>
      </c>
      <c r="DW181" s="74" t="str">
        <f t="shared" ca="1" si="372"/>
        <v/>
      </c>
      <c r="DX181" s="485" t="str">
        <f t="shared" ca="1" si="373"/>
        <v/>
      </c>
      <c r="DY181" s="74" t="str">
        <f t="shared" ca="1" si="374"/>
        <v/>
      </c>
      <c r="DZ181" s="74" t="str">
        <f t="shared" ca="1" si="375"/>
        <v/>
      </c>
      <c r="EA181" s="74" t="str">
        <f t="shared" ca="1" si="376"/>
        <v/>
      </c>
      <c r="EC181" s="74" t="str">
        <f t="shared" ca="1" si="377"/>
        <v/>
      </c>
      <c r="ED181" s="74" t="str">
        <f t="shared" ca="1" si="378"/>
        <v/>
      </c>
      <c r="EE181" s="74" t="str">
        <f t="shared" ca="1" si="379"/>
        <v/>
      </c>
      <c r="EG181" s="479" t="str">
        <f ca="1">IF(V181=1,"",IF(LOG入力!BH181&gt;0,0,IF(CG181="★",0,IF(R181=1,0,IF(N181=0,0,1)))))</f>
        <v/>
      </c>
      <c r="EH181" s="483" t="str">
        <f t="shared" ca="1" si="380"/>
        <v/>
      </c>
      <c r="EI181" s="483" t="str">
        <f t="shared" ca="1" si="381"/>
        <v/>
      </c>
      <c r="EJ181" s="483" t="str">
        <f t="shared" ca="1" si="382"/>
        <v/>
      </c>
      <c r="EL181" s="71">
        <f t="shared" ca="1" si="383"/>
        <v>0</v>
      </c>
      <c r="EM181" s="6">
        <f t="shared" ca="1" si="384"/>
        <v>0</v>
      </c>
      <c r="EN181" s="6" t="str">
        <f t="shared" ca="1" si="385"/>
        <v/>
      </c>
      <c r="EO181" s="6">
        <f ca="1">IF(LOG入力!BH181&gt;0,0,IF(EM181=0,0,(IF(COUNTIF($EN$19:EN181,EN181)=1,IF($FS$3="N",1,IF(EH181=1,1,0))))))</f>
        <v>0</v>
      </c>
      <c r="EP181" s="6" t="str">
        <f ca="1">IF(LOG入力!BH181&gt;0,"",IF(EO181=1,$X181,""))</f>
        <v/>
      </c>
      <c r="EQ181" s="6" t="str">
        <f ca="1">IF(LOG入力!BH181&gt;0,"",IF(EO181=1,$Y181,""))</f>
        <v/>
      </c>
      <c r="ER181" s="520" t="str">
        <f ca="1">IF(LOG入力!BH181&gt;0,"",IF(COUNTIF($EP$19:$EP181,EP181)=1,EP181,""))</f>
        <v/>
      </c>
      <c r="ES181" s="520">
        <f ca="1">IF(LOG入力!BH181&gt;0,0,IF((EL181=1),IF(($ER181=""),0,1),0))</f>
        <v>0</v>
      </c>
      <c r="ET181" s="520" t="str">
        <f ca="1">IF(LOG入力!BH181&gt;0,"",IF(COUNTIF($EQ$19:EQ181,EQ181)=1,EQ181,""))</f>
        <v/>
      </c>
      <c r="EU181" s="539">
        <f ca="1">IF(LOG入力!BH181&gt;0,0,IF((EL181=1),IF(($ET181=""),0,1),0))</f>
        <v>0</v>
      </c>
      <c r="EV181" s="71">
        <f t="shared" ca="1" si="386"/>
        <v>0</v>
      </c>
      <c r="EW181" s="6">
        <f t="shared" ca="1" si="387"/>
        <v>0</v>
      </c>
      <c r="EX181" s="6" t="str">
        <f t="shared" ca="1" si="388"/>
        <v/>
      </c>
      <c r="EY181" s="6">
        <f ca="1">IF(LOG入力!BH181&gt;0,0,IF(EW181=0,0,(IF(COUNTIF($EX$19:EX181,EX181)=1,IF($FS$3="N",1,IF(EH181=1,1,0))))))</f>
        <v>0</v>
      </c>
      <c r="EZ181" s="6" t="str">
        <f ca="1">IF(LOG入力!BH181&gt;0,"",IF(EY181=1,$X181,""))</f>
        <v/>
      </c>
      <c r="FA181" s="6" t="str">
        <f ca="1">IF(LOG入力!BH181&gt;0,"",IF(EY181=1,$Y181,""))</f>
        <v/>
      </c>
      <c r="FB181" s="6" t="str">
        <f ca="1">IF(LOG入力!BH181&gt;0,"",IF(COUNTIF($EZ$19:$EZ181,EZ181)=1,EZ181,""))</f>
        <v/>
      </c>
      <c r="FC181" s="6">
        <f ca="1">IF(LOG入力!BH181&gt;0,0,IF((EV181=1),IF(($FB181=""),0,1),0))</f>
        <v>0</v>
      </c>
      <c r="FD181" s="6" t="str">
        <f ca="1">IF(LOG入力!BH181&gt;0,"",IF(COUNTIF($FA$19:FA181,FA181)=1,FA181,""))</f>
        <v/>
      </c>
      <c r="FE181" s="72">
        <f ca="1">IF(LOG入力!BH181&gt;0,0,IF((EV181=1),IF(($FD181=""),0,1),0))</f>
        <v>0</v>
      </c>
      <c r="FF181" s="71">
        <f t="shared" ca="1" si="389"/>
        <v>0</v>
      </c>
      <c r="FG181" s="6">
        <f t="shared" ca="1" si="390"/>
        <v>0</v>
      </c>
      <c r="FH181" s="6" t="str">
        <f t="shared" ca="1" si="391"/>
        <v/>
      </c>
      <c r="FI181" s="6">
        <f ca="1">IF(LOG入力!BH181&gt;0,0,IF(FG181=0,0,(IF(COUNTIF($FH$19:FH181,FH181)=1,IF($FS$3="N",1,IF(EH181=1,1,0))))))</f>
        <v>0</v>
      </c>
      <c r="FJ181" s="6" t="str">
        <f ca="1">IF(LOG入力!BH181&gt;0,"",IF(FI181=1,$X181,""))</f>
        <v/>
      </c>
      <c r="FK181" s="6" t="str">
        <f ca="1">IF(LOG入力!BH181&gt;0,"",IF(FI181=1,$Y181,""))</f>
        <v/>
      </c>
      <c r="FL181" s="6" t="str">
        <f ca="1">IF(LOG入力!BH181&gt;0,"",IF(COUNTIF($FJ$19:$FJ181,FJ181)=1,FJ181,""))</f>
        <v/>
      </c>
      <c r="FM181" s="6">
        <f ca="1">IF(LOG入力!BH181&gt;0,0,IF((FF181=1),IF(($FL181=""),0,1),0))</f>
        <v>0</v>
      </c>
      <c r="FN181" s="6" t="str">
        <f ca="1">IF(LOG入力!BH181&gt;0,"",IF(COUNTIF($FK$19:FK181,FK181)=1,FK181,""))</f>
        <v/>
      </c>
      <c r="FO181" s="72">
        <f ca="1">IF(LOG入力!BH181&gt;0,0,IF((FF181=1),IF(($FN181=""),0,1),0))</f>
        <v>0</v>
      </c>
      <c r="FP181" s="71">
        <f t="shared" ca="1" si="392"/>
        <v>0</v>
      </c>
      <c r="FQ181" s="6">
        <f t="shared" ca="1" si="393"/>
        <v>0</v>
      </c>
      <c r="FR181" s="6" t="str">
        <f t="shared" ca="1" si="394"/>
        <v/>
      </c>
      <c r="FS181" s="6">
        <f ca="1">IF(LOG入力!BH181&gt;0,0,IF(FQ181=0,0,(IF(COUNTIF($FR$19:FR181,FR181)=1,IF($FS$3="N",1,IF(EH181=1,1,0))))))</f>
        <v>0</v>
      </c>
      <c r="FT181" s="6" t="str">
        <f ca="1">IF(LOG入力!BH181&gt;0,"",IF(FS181=1,$X181,""))</f>
        <v/>
      </c>
      <c r="FU181" s="6" t="str">
        <f ca="1">IF(LOG入力!BH181&gt;0,"",IF(FS181=1,$Y181,""))</f>
        <v/>
      </c>
      <c r="FV181" s="6" t="str">
        <f ca="1">IF(LOG入力!BH181&gt;0,"",IF(COUNTIF($FT$19:$FT181,FT181)=1,FT181,""))</f>
        <v/>
      </c>
      <c r="FW181" s="6">
        <f ca="1">IF(LOG入力!BH181&gt;0,0,IF((FP181=1),IF(($FV181=""),0,1),0))</f>
        <v>0</v>
      </c>
      <c r="FX181" s="6" t="str">
        <f ca="1">IF(LOG入力!BH181&gt;0,"",IF(COUNTIF($FU$19:FU181,FU181)=1,FU181,""))</f>
        <v/>
      </c>
      <c r="FY181" s="72">
        <f ca="1">IF(LOG入力!BH181&gt;0,0,IF((FP181=1),IF(($FX181=""),0,1),0))</f>
        <v>0</v>
      </c>
      <c r="FZ181" s="71">
        <f t="shared" ca="1" si="395"/>
        <v>0</v>
      </c>
      <c r="GA181" s="6">
        <f t="shared" ca="1" si="396"/>
        <v>0</v>
      </c>
      <c r="GB181" s="6" t="str">
        <f t="shared" ca="1" si="397"/>
        <v/>
      </c>
      <c r="GC181" s="6">
        <f ca="1">IF(LOG入力!BH181&gt;0,0,IF(GA181=0,0,(IF(COUNTIF($GB$19:GB181,GB181)=1,IF($FS$3="N",1,IF(EH181=1,1,0))))))</f>
        <v>0</v>
      </c>
      <c r="GD181" s="6" t="str">
        <f ca="1">IF(LOG入力!BH181&gt;0,"",IF(GC181=1,$X181,""))</f>
        <v/>
      </c>
      <c r="GE181" s="6" t="str">
        <f ca="1">IF(LOG入力!BH181&gt;0,"",IF(GC181=1,$Y181,""))</f>
        <v/>
      </c>
      <c r="GF181" s="6" t="str">
        <f ca="1">IF(LOG入力!BH181&gt;0,"",IF(COUNTIF($GD$19:$GD181,GD181)=1,GD181,""))</f>
        <v/>
      </c>
      <c r="GG181" s="6">
        <f ca="1">IF(LOG入力!BH181&gt;0,0,IF((FZ181=1),IF(($GF181=""),0,1),0))</f>
        <v>0</v>
      </c>
      <c r="GH181" s="6" t="str">
        <f ca="1">IF(LOG入力!BH181&gt;0,"",IF(COUNTIF($GE$19:GE181,GE181)=1,GE181,""))</f>
        <v/>
      </c>
      <c r="GI181" s="72">
        <f ca="1">IF(LOG入力!BH181&gt;0,0,IF((FZ181=1),IF(($GH181=""),0,1),0))</f>
        <v>0</v>
      </c>
      <c r="GK181" s="455" t="str">
        <f ca="1">IF(V181=1,"",IF(LEN(LOG入力!AS181)=0,"",LOG入力!AS181))</f>
        <v/>
      </c>
      <c r="GL181" s="378" t="str">
        <f t="shared" ca="1" si="398"/>
        <v/>
      </c>
      <c r="GM181" s="378" t="str">
        <f t="shared" ca="1" si="399"/>
        <v/>
      </c>
      <c r="GN181" s="74" t="str">
        <f t="shared" ca="1" si="400"/>
        <v/>
      </c>
      <c r="GO181" s="74" t="str">
        <f t="shared" ca="1" si="401"/>
        <v/>
      </c>
      <c r="GQ181" s="74" t="str">
        <f t="shared" ca="1" si="402"/>
        <v/>
      </c>
      <c r="GR181" s="74" t="str">
        <f t="shared" ca="1" si="403"/>
        <v/>
      </c>
      <c r="GS181" s="74" t="str">
        <f t="shared" ca="1" si="404"/>
        <v/>
      </c>
      <c r="GT181" s="74" t="str">
        <f t="shared" ca="1" si="405"/>
        <v/>
      </c>
      <c r="GU181" s="74" t="str">
        <f t="shared" ca="1" si="406"/>
        <v/>
      </c>
      <c r="GV181" s="74" t="str">
        <f t="shared" ca="1" si="407"/>
        <v/>
      </c>
      <c r="GX181" s="74" t="str">
        <f t="shared" ca="1" si="408"/>
        <v/>
      </c>
      <c r="GY181" s="74" t="str">
        <f t="shared" ca="1" si="409"/>
        <v/>
      </c>
      <c r="GZ181" s="74" t="str">
        <f ca="1">IF(V181=1,"",IF(LOG入力!BH181&gt;0,0,IF(GY181=0,0,IF((VALUE((TYPE(VALUE(J181)))))=16,0,IF(VALUE(J181)&lt;60,1,IF(VALUE(J181)&lt;100,0,IF(VALUE(J181)&lt;600,2,0)))))))</f>
        <v/>
      </c>
      <c r="HA181" s="74" t="str">
        <f t="shared" ca="1" si="410"/>
        <v/>
      </c>
      <c r="HB181" s="74" t="str">
        <f ca="1">IF(V181=1,"",IF(LOG入力!BH181&gt;0,0,IF(HA181=0,0,IF((VALUE((TYPE(VALUE(L181)))))=16,0,IF(VALUE(L181)&lt;60,1,IF(VALUE(L181)&lt;100,0,IF(VALUE(L181)&lt;600,2,0)))))))</f>
        <v/>
      </c>
      <c r="HD181" s="74" t="str">
        <f t="shared" ca="1" si="411"/>
        <v/>
      </c>
      <c r="HF181" s="74" t="str">
        <f t="shared" ca="1" si="412"/>
        <v/>
      </c>
      <c r="HG181" s="74" t="str">
        <f t="shared" ca="1" si="413"/>
        <v/>
      </c>
      <c r="HH181" s="74" t="str">
        <f t="shared" ca="1" si="414"/>
        <v/>
      </c>
      <c r="HI181" s="74" t="str">
        <f t="shared" ca="1" si="415"/>
        <v/>
      </c>
      <c r="HJ181" s="74" t="str">
        <f t="shared" ca="1" si="416"/>
        <v/>
      </c>
      <c r="HK181" s="74" t="str">
        <f t="shared" ca="1" si="417"/>
        <v/>
      </c>
      <c r="HL181" s="74" t="str">
        <f t="shared" ca="1" si="418"/>
        <v/>
      </c>
      <c r="HM181" s="74" t="str">
        <f t="shared" ca="1" si="419"/>
        <v/>
      </c>
      <c r="HN181" s="74" t="str">
        <f t="shared" ca="1" si="420"/>
        <v/>
      </c>
      <c r="HO181" s="529" t="str">
        <f t="shared" ca="1" si="421"/>
        <v/>
      </c>
      <c r="HP181" s="74" t="str">
        <f t="shared" ca="1" si="422"/>
        <v/>
      </c>
      <c r="HQ181" s="74" t="str">
        <f t="shared" ca="1" si="423"/>
        <v/>
      </c>
      <c r="HR181" s="74" t="str">
        <f t="shared" ca="1" si="424"/>
        <v/>
      </c>
      <c r="HS181" s="74" t="str">
        <f t="shared" ca="1" si="425"/>
        <v/>
      </c>
      <c r="HT181" s="74" t="str">
        <f ca="1">IF(V181=1,"",IF(LOG入力!BH181&gt;0,0,IF(DV181=1,0,IF(N181="0",0,IF(SUM(HD181:HS181)&gt;0,1,0)))))</f>
        <v/>
      </c>
    </row>
    <row r="182" spans="1:228" x14ac:dyDescent="0.15">
      <c r="A182" s="5"/>
      <c r="B182" s="532" t="str">
        <f t="shared" ca="1" si="284"/>
        <v/>
      </c>
      <c r="C182" s="570" t="str">
        <f ca="1">LOG入力!AP182</f>
        <v/>
      </c>
      <c r="D182" s="534" t="str">
        <f ca="1">LOG入力!AQ182</f>
        <v/>
      </c>
      <c r="E182" s="534" t="str">
        <f ca="1">LOG入力!AR182</f>
        <v/>
      </c>
      <c r="F182" s="535" t="str">
        <f t="shared" ca="1" si="285"/>
        <v/>
      </c>
      <c r="G182" s="585" t="str">
        <f ca="1">LOG入力!AT182</f>
        <v/>
      </c>
      <c r="H182" s="542" t="str">
        <f ca="1">LOG入力!AU182</f>
        <v/>
      </c>
      <c r="I182" s="542" t="str">
        <f ca="1">LOG入力!AV182</f>
        <v/>
      </c>
      <c r="J182" s="577" t="str">
        <f ca="1">LOG入力!AW182</f>
        <v/>
      </c>
      <c r="K182" s="578" t="str">
        <f ca="1">LOG入力!BJ182</f>
        <v/>
      </c>
      <c r="L182" s="577" t="str">
        <f ca="1">LOG入力!AY182</f>
        <v/>
      </c>
      <c r="M182" s="545" t="str">
        <f ca="1">LOG入力!BK182</f>
        <v/>
      </c>
      <c r="N182" s="512" t="str">
        <f ca="1">IF(V182=1,"",IF(LOG入力!AJ182=1,"1",LOG入力!BA182))</f>
        <v/>
      </c>
      <c r="O182" s="538" t="str">
        <f ca="1">IF(V182=1,"",IF(LEN(LOG入力!O182)=0,"",LOG入力!O182))</f>
        <v/>
      </c>
      <c r="P182" s="291" t="str">
        <f ca="1">IF(V182=1,"",IF($AA$4=1,"",IF(LOG入力!BG182=1,"",CONCATENATE($ER182,$FB182,$FL182,$FV182,$GF182))))</f>
        <v/>
      </c>
      <c r="Q182" s="291" t="str">
        <f ca="1">IF(V182=1,"",IF($AA$4=1,"",IF(LOG入力!BG182=1,"",CONCATENATE($ET182,$FD182,$FN182,$FX182,$GH182))))</f>
        <v/>
      </c>
      <c r="R182" s="573" t="str">
        <f ca="1">IF(V182=1,"",IF($AA$4=1,"",IF(LOG入力!BH182&gt;0,0,AA182)))</f>
        <v/>
      </c>
      <c r="S182" s="293" t="str">
        <f t="shared" ca="1" si="286"/>
        <v/>
      </c>
      <c r="T182" s="681"/>
      <c r="U182" s="38"/>
      <c r="V182" s="196">
        <f ca="1">LOG入力!AN182</f>
        <v>1</v>
      </c>
      <c r="W182" s="38"/>
      <c r="X182" s="516" t="str">
        <f t="shared" ca="1" si="287"/>
        <v/>
      </c>
      <c r="Y182" s="515" t="str">
        <f t="shared" ca="1" si="288"/>
        <v/>
      </c>
      <c r="Z182" s="518" t="str">
        <f t="shared" ca="1" si="289"/>
        <v/>
      </c>
      <c r="AA182" s="574" t="str">
        <f t="shared" ca="1" si="290"/>
        <v/>
      </c>
      <c r="AC182" s="6" t="str">
        <f t="shared" ca="1" si="291"/>
        <v/>
      </c>
      <c r="AD182" s="6" t="str">
        <f t="shared" ca="1" si="292"/>
        <v/>
      </c>
      <c r="AE182" s="6" t="str">
        <f t="shared" ca="1" si="293"/>
        <v/>
      </c>
      <c r="AF182" s="6" t="str">
        <f t="shared" ca="1" si="294"/>
        <v/>
      </c>
      <c r="AG182" s="6" t="str">
        <f t="shared" ca="1" si="295"/>
        <v/>
      </c>
      <c r="AH182" s="6" t="str">
        <f t="shared" ca="1" si="296"/>
        <v/>
      </c>
      <c r="AI182" s="6" t="str">
        <f t="shared" ca="1" si="297"/>
        <v/>
      </c>
      <c r="AJ182" s="6" t="str">
        <f t="shared" ca="1" si="298"/>
        <v/>
      </c>
      <c r="AK182" s="6" t="str">
        <f t="shared" ca="1" si="299"/>
        <v/>
      </c>
      <c r="AL182" s="6" t="str">
        <f t="shared" ca="1" si="300"/>
        <v/>
      </c>
      <c r="AM182" s="6" t="str">
        <f t="shared" ca="1" si="301"/>
        <v/>
      </c>
      <c r="AN182" s="6" t="str">
        <f t="shared" ca="1" si="302"/>
        <v/>
      </c>
      <c r="AO182" s="6" t="str">
        <f t="shared" ca="1" si="303"/>
        <v/>
      </c>
      <c r="AP182" s="6" t="str">
        <f t="shared" ca="1" si="304"/>
        <v/>
      </c>
      <c r="AQ182" s="6" t="str">
        <f t="shared" ca="1" si="305"/>
        <v/>
      </c>
      <c r="AR182" s="6" t="str">
        <f t="shared" ca="1" si="306"/>
        <v/>
      </c>
      <c r="AS182" s="6" t="str">
        <f t="shared" ca="1" si="307"/>
        <v/>
      </c>
      <c r="AT182" s="6" t="str">
        <f t="shared" ca="1" si="308"/>
        <v/>
      </c>
      <c r="AU182" s="6" t="str">
        <f t="shared" ca="1" si="309"/>
        <v/>
      </c>
      <c r="AV182" s="6" t="str">
        <f t="shared" ca="1" si="310"/>
        <v/>
      </c>
      <c r="AW182" s="6" t="str">
        <f t="shared" ca="1" si="311"/>
        <v/>
      </c>
      <c r="AY182" s="6" t="str">
        <f t="shared" ca="1" si="312"/>
        <v/>
      </c>
      <c r="AZ182" s="6" t="str">
        <f t="shared" ca="1" si="313"/>
        <v/>
      </c>
      <c r="BA182" s="6" t="str">
        <f t="shared" ca="1" si="314"/>
        <v/>
      </c>
      <c r="BB182" s="6" t="str">
        <f t="shared" ca="1" si="315"/>
        <v/>
      </c>
      <c r="BC182" s="6" t="str">
        <f t="shared" ca="1" si="316"/>
        <v/>
      </c>
      <c r="BD182" s="6" t="str">
        <f t="shared" ca="1" si="317"/>
        <v/>
      </c>
      <c r="BE182" s="6" t="str">
        <f t="shared" ca="1" si="318"/>
        <v/>
      </c>
      <c r="BF182" s="6" t="str">
        <f t="shared" ca="1" si="319"/>
        <v/>
      </c>
      <c r="BG182" s="6" t="str">
        <f t="shared" ca="1" si="320"/>
        <v/>
      </c>
      <c r="BH182" s="6" t="str">
        <f t="shared" ca="1" si="321"/>
        <v/>
      </c>
      <c r="BI182" s="6" t="str">
        <f t="shared" ca="1" si="322"/>
        <v/>
      </c>
      <c r="BJ182" s="6" t="str">
        <f t="shared" ca="1" si="323"/>
        <v/>
      </c>
      <c r="BK182" s="6" t="str">
        <f t="shared" ca="1" si="324"/>
        <v/>
      </c>
      <c r="BL182" s="6" t="str">
        <f t="shared" ca="1" si="325"/>
        <v/>
      </c>
      <c r="BM182" s="6" t="str">
        <f t="shared" ca="1" si="326"/>
        <v/>
      </c>
      <c r="BN182" s="6" t="str">
        <f t="shared" ca="1" si="327"/>
        <v/>
      </c>
      <c r="BO182" s="6" t="str">
        <f t="shared" ca="1" si="328"/>
        <v/>
      </c>
      <c r="BP182" s="6" t="str">
        <f t="shared" ca="1" si="329"/>
        <v/>
      </c>
      <c r="BQ182" s="6" t="str">
        <f t="shared" ca="1" si="330"/>
        <v/>
      </c>
      <c r="BR182" s="6" t="str">
        <f t="shared" ca="1" si="331"/>
        <v/>
      </c>
      <c r="BS182" s="6" t="str">
        <f t="shared" ca="1" si="332"/>
        <v/>
      </c>
      <c r="BU182" s="6" t="str">
        <f t="shared" ca="1" si="333"/>
        <v/>
      </c>
      <c r="BW182" s="515" t="str">
        <f t="shared" ca="1" si="334"/>
        <v/>
      </c>
      <c r="BX182" s="515">
        <f t="shared" ca="1" si="335"/>
        <v>0</v>
      </c>
      <c r="BY182" s="515" t="str">
        <f t="shared" ca="1" si="336"/>
        <v/>
      </c>
      <c r="CA182" s="6">
        <f t="shared" ca="1" si="337"/>
        <v>1</v>
      </c>
      <c r="CC182" s="523" t="str">
        <f t="shared" ca="1" si="338"/>
        <v/>
      </c>
      <c r="CE182" s="6" t="str">
        <f t="shared" ca="1" si="339"/>
        <v/>
      </c>
      <c r="CG182" s="524" t="str">
        <f ca="1">IF(V182=1,"",IF($AA$4=1,"",IF(LOG入力!BH182&gt;0,"",IF(N182=0,"",IF(HT182=0,"","★")))))</f>
        <v/>
      </c>
      <c r="CI182" s="74" t="str">
        <f t="shared" ca="1" si="340"/>
        <v/>
      </c>
      <c r="CK182" s="525" t="str">
        <f ca="1">IF(V182=1,"",IF(LOG入力!BH182&gt;0,1,0))</f>
        <v/>
      </c>
      <c r="CL182" s="74" t="str">
        <f t="shared" ca="1" si="341"/>
        <v/>
      </c>
      <c r="CN182" s="74" t="str">
        <f t="shared" ca="1" si="342"/>
        <v/>
      </c>
      <c r="CO182" s="74" t="str">
        <f t="shared" ca="1" si="343"/>
        <v/>
      </c>
      <c r="CQ182" s="74" t="str">
        <f t="shared" ca="1" si="344"/>
        <v/>
      </c>
      <c r="CR182" s="74" t="str">
        <f t="shared" ca="1" si="345"/>
        <v/>
      </c>
      <c r="CS182" s="74" t="str">
        <f t="shared" ca="1" si="346"/>
        <v/>
      </c>
      <c r="CT182" s="74" t="str">
        <f t="shared" ca="1" si="347"/>
        <v/>
      </c>
      <c r="CU182" s="74" t="str">
        <f t="shared" ca="1" si="348"/>
        <v/>
      </c>
      <c r="CV182" s="74" t="str">
        <f t="shared" ca="1" si="349"/>
        <v/>
      </c>
      <c r="CW182" s="74" t="str">
        <f t="shared" ca="1" si="350"/>
        <v/>
      </c>
      <c r="CX182" s="74" t="str">
        <f t="shared" ca="1" si="351"/>
        <v/>
      </c>
      <c r="CY182" s="74" t="str">
        <f t="shared" ca="1" si="352"/>
        <v/>
      </c>
      <c r="CZ182" s="74" t="str">
        <f t="shared" ca="1" si="353"/>
        <v/>
      </c>
      <c r="DA182" s="74" t="str">
        <f t="shared" ca="1" si="354"/>
        <v/>
      </c>
      <c r="DB182" s="74" t="str">
        <f t="shared" ca="1" si="355"/>
        <v/>
      </c>
      <c r="DD182" s="74" t="str">
        <f t="shared" ca="1" si="356"/>
        <v/>
      </c>
      <c r="DE182" s="74" t="str">
        <f t="shared" ca="1" si="357"/>
        <v/>
      </c>
      <c r="DF182" s="74" t="str">
        <f t="shared" ca="1" si="358"/>
        <v/>
      </c>
      <c r="DG182" s="74" t="str">
        <f t="shared" ca="1" si="359"/>
        <v/>
      </c>
      <c r="DH182" s="74" t="str">
        <f t="shared" ca="1" si="360"/>
        <v/>
      </c>
      <c r="DI182" s="74" t="str">
        <f t="shared" ca="1" si="361"/>
        <v/>
      </c>
      <c r="DJ182" s="74" t="str">
        <f t="shared" ca="1" si="362"/>
        <v/>
      </c>
      <c r="DK182" s="74" t="str">
        <f t="shared" ca="1" si="363"/>
        <v/>
      </c>
      <c r="DL182" s="74" t="str">
        <f t="shared" ca="1" si="364"/>
        <v/>
      </c>
      <c r="DM182" s="74" t="str">
        <f t="shared" ca="1" si="365"/>
        <v/>
      </c>
      <c r="DN182" s="74" t="str">
        <f t="shared" ca="1" si="366"/>
        <v/>
      </c>
      <c r="DO182" s="74" t="str">
        <f t="shared" ca="1" si="367"/>
        <v/>
      </c>
      <c r="DQ182" s="74" t="str">
        <f t="shared" ca="1" si="368"/>
        <v/>
      </c>
      <c r="DS182" s="74" t="str">
        <f t="shared" ca="1" si="369"/>
        <v/>
      </c>
      <c r="DT182" s="74" t="str">
        <f t="shared" ca="1" si="370"/>
        <v/>
      </c>
      <c r="DV182" s="525" t="str">
        <f t="shared" ca="1" si="371"/>
        <v/>
      </c>
      <c r="DW182" s="74" t="str">
        <f t="shared" ca="1" si="372"/>
        <v/>
      </c>
      <c r="DX182" s="485" t="str">
        <f t="shared" ca="1" si="373"/>
        <v/>
      </c>
      <c r="DY182" s="74" t="str">
        <f t="shared" ca="1" si="374"/>
        <v/>
      </c>
      <c r="DZ182" s="74" t="str">
        <f t="shared" ca="1" si="375"/>
        <v/>
      </c>
      <c r="EA182" s="74" t="str">
        <f t="shared" ca="1" si="376"/>
        <v/>
      </c>
      <c r="EC182" s="74" t="str">
        <f t="shared" ca="1" si="377"/>
        <v/>
      </c>
      <c r="ED182" s="74" t="str">
        <f t="shared" ca="1" si="378"/>
        <v/>
      </c>
      <c r="EE182" s="74" t="str">
        <f t="shared" ca="1" si="379"/>
        <v/>
      </c>
      <c r="EG182" s="479" t="str">
        <f ca="1">IF(V182=1,"",IF(LOG入力!BH182&gt;0,0,IF(CG182="★",0,IF(R182=1,0,IF(N182=0,0,1)))))</f>
        <v/>
      </c>
      <c r="EH182" s="483" t="str">
        <f t="shared" ca="1" si="380"/>
        <v/>
      </c>
      <c r="EI182" s="483" t="str">
        <f t="shared" ca="1" si="381"/>
        <v/>
      </c>
      <c r="EJ182" s="483" t="str">
        <f t="shared" ca="1" si="382"/>
        <v/>
      </c>
      <c r="EL182" s="71">
        <f t="shared" ca="1" si="383"/>
        <v>0</v>
      </c>
      <c r="EM182" s="6">
        <f t="shared" ca="1" si="384"/>
        <v>0</v>
      </c>
      <c r="EN182" s="6" t="str">
        <f t="shared" ca="1" si="385"/>
        <v/>
      </c>
      <c r="EO182" s="6">
        <f ca="1">IF(LOG入力!BH182&gt;0,0,IF(EM182=0,0,(IF(COUNTIF($EN$19:EN182,EN182)=1,IF($FS$3="N",1,IF(EH182=1,1,0))))))</f>
        <v>0</v>
      </c>
      <c r="EP182" s="6" t="str">
        <f ca="1">IF(LOG入力!BH182&gt;0,"",IF(EO182=1,$X182,""))</f>
        <v/>
      </c>
      <c r="EQ182" s="6" t="str">
        <f ca="1">IF(LOG入力!BH182&gt;0,"",IF(EO182=1,$Y182,""))</f>
        <v/>
      </c>
      <c r="ER182" s="520" t="str">
        <f ca="1">IF(LOG入力!BH182&gt;0,"",IF(COUNTIF($EP$19:$EP182,EP182)=1,EP182,""))</f>
        <v/>
      </c>
      <c r="ES182" s="520">
        <f ca="1">IF(LOG入力!BH182&gt;0,0,IF((EL182=1),IF(($ER182=""),0,1),0))</f>
        <v>0</v>
      </c>
      <c r="ET182" s="520" t="str">
        <f ca="1">IF(LOG入力!BH182&gt;0,"",IF(COUNTIF($EQ$19:EQ182,EQ182)=1,EQ182,""))</f>
        <v/>
      </c>
      <c r="EU182" s="539">
        <f ca="1">IF(LOG入力!BH182&gt;0,0,IF((EL182=1),IF(($ET182=""),0,1),0))</f>
        <v>0</v>
      </c>
      <c r="EV182" s="71">
        <f t="shared" ca="1" si="386"/>
        <v>0</v>
      </c>
      <c r="EW182" s="6">
        <f t="shared" ca="1" si="387"/>
        <v>0</v>
      </c>
      <c r="EX182" s="6" t="str">
        <f t="shared" ca="1" si="388"/>
        <v/>
      </c>
      <c r="EY182" s="6">
        <f ca="1">IF(LOG入力!BH182&gt;0,0,IF(EW182=0,0,(IF(COUNTIF($EX$19:EX182,EX182)=1,IF($FS$3="N",1,IF(EH182=1,1,0))))))</f>
        <v>0</v>
      </c>
      <c r="EZ182" s="6" t="str">
        <f ca="1">IF(LOG入力!BH182&gt;0,"",IF(EY182=1,$X182,""))</f>
        <v/>
      </c>
      <c r="FA182" s="6" t="str">
        <f ca="1">IF(LOG入力!BH182&gt;0,"",IF(EY182=1,$Y182,""))</f>
        <v/>
      </c>
      <c r="FB182" s="6" t="str">
        <f ca="1">IF(LOG入力!BH182&gt;0,"",IF(COUNTIF($EZ$19:$EZ182,EZ182)=1,EZ182,""))</f>
        <v/>
      </c>
      <c r="FC182" s="6">
        <f ca="1">IF(LOG入力!BH182&gt;0,0,IF((EV182=1),IF(($FB182=""),0,1),0))</f>
        <v>0</v>
      </c>
      <c r="FD182" s="6" t="str">
        <f ca="1">IF(LOG入力!BH182&gt;0,"",IF(COUNTIF($FA$19:FA182,FA182)=1,FA182,""))</f>
        <v/>
      </c>
      <c r="FE182" s="72">
        <f ca="1">IF(LOG入力!BH182&gt;0,0,IF((EV182=1),IF(($FD182=""),0,1),0))</f>
        <v>0</v>
      </c>
      <c r="FF182" s="71">
        <f t="shared" ca="1" si="389"/>
        <v>0</v>
      </c>
      <c r="FG182" s="6">
        <f t="shared" ca="1" si="390"/>
        <v>0</v>
      </c>
      <c r="FH182" s="6" t="str">
        <f t="shared" ca="1" si="391"/>
        <v/>
      </c>
      <c r="FI182" s="6">
        <f ca="1">IF(LOG入力!BH182&gt;0,0,IF(FG182=0,0,(IF(COUNTIF($FH$19:FH182,FH182)=1,IF($FS$3="N",1,IF(EH182=1,1,0))))))</f>
        <v>0</v>
      </c>
      <c r="FJ182" s="6" t="str">
        <f ca="1">IF(LOG入力!BH182&gt;0,"",IF(FI182=1,$X182,""))</f>
        <v/>
      </c>
      <c r="FK182" s="6" t="str">
        <f ca="1">IF(LOG入力!BH182&gt;0,"",IF(FI182=1,$Y182,""))</f>
        <v/>
      </c>
      <c r="FL182" s="6" t="str">
        <f ca="1">IF(LOG入力!BH182&gt;0,"",IF(COUNTIF($FJ$19:$FJ182,FJ182)=1,FJ182,""))</f>
        <v/>
      </c>
      <c r="FM182" s="6">
        <f ca="1">IF(LOG入力!BH182&gt;0,0,IF((FF182=1),IF(($FL182=""),0,1),0))</f>
        <v>0</v>
      </c>
      <c r="FN182" s="6" t="str">
        <f ca="1">IF(LOG入力!BH182&gt;0,"",IF(COUNTIF($FK$19:FK182,FK182)=1,FK182,""))</f>
        <v/>
      </c>
      <c r="FO182" s="72">
        <f ca="1">IF(LOG入力!BH182&gt;0,0,IF((FF182=1),IF(($FN182=""),0,1),0))</f>
        <v>0</v>
      </c>
      <c r="FP182" s="71">
        <f t="shared" ca="1" si="392"/>
        <v>0</v>
      </c>
      <c r="FQ182" s="6">
        <f t="shared" ca="1" si="393"/>
        <v>0</v>
      </c>
      <c r="FR182" s="6" t="str">
        <f t="shared" ca="1" si="394"/>
        <v/>
      </c>
      <c r="FS182" s="6">
        <f ca="1">IF(LOG入力!BH182&gt;0,0,IF(FQ182=0,0,(IF(COUNTIF($FR$19:FR182,FR182)=1,IF($FS$3="N",1,IF(EH182=1,1,0))))))</f>
        <v>0</v>
      </c>
      <c r="FT182" s="6" t="str">
        <f ca="1">IF(LOG入力!BH182&gt;0,"",IF(FS182=1,$X182,""))</f>
        <v/>
      </c>
      <c r="FU182" s="6" t="str">
        <f ca="1">IF(LOG入力!BH182&gt;0,"",IF(FS182=1,$Y182,""))</f>
        <v/>
      </c>
      <c r="FV182" s="6" t="str">
        <f ca="1">IF(LOG入力!BH182&gt;0,"",IF(COUNTIF($FT$19:$FT182,FT182)=1,FT182,""))</f>
        <v/>
      </c>
      <c r="FW182" s="6">
        <f ca="1">IF(LOG入力!BH182&gt;0,0,IF((FP182=1),IF(($FV182=""),0,1),0))</f>
        <v>0</v>
      </c>
      <c r="FX182" s="6" t="str">
        <f ca="1">IF(LOG入力!BH182&gt;0,"",IF(COUNTIF($FU$19:FU182,FU182)=1,FU182,""))</f>
        <v/>
      </c>
      <c r="FY182" s="72">
        <f ca="1">IF(LOG入力!BH182&gt;0,0,IF((FP182=1),IF(($FX182=""),0,1),0))</f>
        <v>0</v>
      </c>
      <c r="FZ182" s="71">
        <f t="shared" ca="1" si="395"/>
        <v>0</v>
      </c>
      <c r="GA182" s="6">
        <f t="shared" ca="1" si="396"/>
        <v>0</v>
      </c>
      <c r="GB182" s="6" t="str">
        <f t="shared" ca="1" si="397"/>
        <v/>
      </c>
      <c r="GC182" s="6">
        <f ca="1">IF(LOG入力!BH182&gt;0,0,IF(GA182=0,0,(IF(COUNTIF($GB$19:GB182,GB182)=1,IF($FS$3="N",1,IF(EH182=1,1,0))))))</f>
        <v>0</v>
      </c>
      <c r="GD182" s="6" t="str">
        <f ca="1">IF(LOG入力!BH182&gt;0,"",IF(GC182=1,$X182,""))</f>
        <v/>
      </c>
      <c r="GE182" s="6" t="str">
        <f ca="1">IF(LOG入力!BH182&gt;0,"",IF(GC182=1,$Y182,""))</f>
        <v/>
      </c>
      <c r="GF182" s="6" t="str">
        <f ca="1">IF(LOG入力!BH182&gt;0,"",IF(COUNTIF($GD$19:$GD182,GD182)=1,GD182,""))</f>
        <v/>
      </c>
      <c r="GG182" s="6">
        <f ca="1">IF(LOG入力!BH182&gt;0,0,IF((FZ182=1),IF(($GF182=""),0,1),0))</f>
        <v>0</v>
      </c>
      <c r="GH182" s="6" t="str">
        <f ca="1">IF(LOG入力!BH182&gt;0,"",IF(COUNTIF($GE$19:GE182,GE182)=1,GE182,""))</f>
        <v/>
      </c>
      <c r="GI182" s="72">
        <f ca="1">IF(LOG入力!BH182&gt;0,0,IF((FZ182=1),IF(($GH182=""),0,1),0))</f>
        <v>0</v>
      </c>
      <c r="GK182" s="455" t="str">
        <f ca="1">IF(V182=1,"",IF(LEN(LOG入力!AS182)=0,"",LOG入力!AS182))</f>
        <v/>
      </c>
      <c r="GL182" s="378" t="str">
        <f t="shared" ca="1" si="398"/>
        <v/>
      </c>
      <c r="GM182" s="378" t="str">
        <f t="shared" ca="1" si="399"/>
        <v/>
      </c>
      <c r="GN182" s="74" t="str">
        <f t="shared" ca="1" si="400"/>
        <v/>
      </c>
      <c r="GO182" s="74" t="str">
        <f t="shared" ca="1" si="401"/>
        <v/>
      </c>
      <c r="GQ182" s="74" t="str">
        <f t="shared" ca="1" si="402"/>
        <v/>
      </c>
      <c r="GR182" s="74" t="str">
        <f t="shared" ca="1" si="403"/>
        <v/>
      </c>
      <c r="GS182" s="74" t="str">
        <f t="shared" ca="1" si="404"/>
        <v/>
      </c>
      <c r="GT182" s="74" t="str">
        <f t="shared" ca="1" si="405"/>
        <v/>
      </c>
      <c r="GU182" s="74" t="str">
        <f t="shared" ca="1" si="406"/>
        <v/>
      </c>
      <c r="GV182" s="74" t="str">
        <f t="shared" ca="1" si="407"/>
        <v/>
      </c>
      <c r="GX182" s="74" t="str">
        <f t="shared" ca="1" si="408"/>
        <v/>
      </c>
      <c r="GY182" s="74" t="str">
        <f t="shared" ca="1" si="409"/>
        <v/>
      </c>
      <c r="GZ182" s="74" t="str">
        <f ca="1">IF(V182=1,"",IF(LOG入力!BH182&gt;0,0,IF(GY182=0,0,IF((VALUE((TYPE(VALUE(J182)))))=16,0,IF(VALUE(J182)&lt;60,1,IF(VALUE(J182)&lt;100,0,IF(VALUE(J182)&lt;600,2,0)))))))</f>
        <v/>
      </c>
      <c r="HA182" s="74" t="str">
        <f t="shared" ca="1" si="410"/>
        <v/>
      </c>
      <c r="HB182" s="74" t="str">
        <f ca="1">IF(V182=1,"",IF(LOG入力!BH182&gt;0,0,IF(HA182=0,0,IF((VALUE((TYPE(VALUE(L182)))))=16,0,IF(VALUE(L182)&lt;60,1,IF(VALUE(L182)&lt;100,0,IF(VALUE(L182)&lt;600,2,0)))))))</f>
        <v/>
      </c>
      <c r="HD182" s="74" t="str">
        <f t="shared" ca="1" si="411"/>
        <v/>
      </c>
      <c r="HF182" s="74" t="str">
        <f t="shared" ca="1" si="412"/>
        <v/>
      </c>
      <c r="HG182" s="74" t="str">
        <f t="shared" ca="1" si="413"/>
        <v/>
      </c>
      <c r="HH182" s="74" t="str">
        <f t="shared" ca="1" si="414"/>
        <v/>
      </c>
      <c r="HI182" s="74" t="str">
        <f t="shared" ca="1" si="415"/>
        <v/>
      </c>
      <c r="HJ182" s="74" t="str">
        <f t="shared" ca="1" si="416"/>
        <v/>
      </c>
      <c r="HK182" s="74" t="str">
        <f t="shared" ca="1" si="417"/>
        <v/>
      </c>
      <c r="HL182" s="74" t="str">
        <f t="shared" ca="1" si="418"/>
        <v/>
      </c>
      <c r="HM182" s="74" t="str">
        <f t="shared" ca="1" si="419"/>
        <v/>
      </c>
      <c r="HN182" s="74" t="str">
        <f t="shared" ca="1" si="420"/>
        <v/>
      </c>
      <c r="HO182" s="529" t="str">
        <f t="shared" ca="1" si="421"/>
        <v/>
      </c>
      <c r="HP182" s="74" t="str">
        <f t="shared" ca="1" si="422"/>
        <v/>
      </c>
      <c r="HQ182" s="74" t="str">
        <f t="shared" ca="1" si="423"/>
        <v/>
      </c>
      <c r="HR182" s="74" t="str">
        <f t="shared" ca="1" si="424"/>
        <v/>
      </c>
      <c r="HS182" s="74" t="str">
        <f t="shared" ca="1" si="425"/>
        <v/>
      </c>
      <c r="HT182" s="74" t="str">
        <f ca="1">IF(V182=1,"",IF(LOG入力!BH182&gt;0,0,IF(DV182=1,0,IF(N182="0",0,IF(SUM(HD182:HS182)&gt;0,1,0)))))</f>
        <v/>
      </c>
    </row>
    <row r="183" spans="1:228" x14ac:dyDescent="0.15">
      <c r="A183" s="5"/>
      <c r="B183" s="532" t="str">
        <f t="shared" ca="1" si="284"/>
        <v/>
      </c>
      <c r="C183" s="534" t="str">
        <f ca="1">LOG入力!AP183</f>
        <v/>
      </c>
      <c r="D183" s="534" t="str">
        <f ca="1">LOG入力!AQ183</f>
        <v/>
      </c>
      <c r="E183" s="534" t="str">
        <f ca="1">LOG入力!AR183</f>
        <v/>
      </c>
      <c r="F183" s="535" t="str">
        <f t="shared" ca="1" si="285"/>
        <v/>
      </c>
      <c r="G183" s="585" t="str">
        <f ca="1">LOG入力!AT183</f>
        <v/>
      </c>
      <c r="H183" s="542" t="str">
        <f ca="1">LOG入力!AU183</f>
        <v/>
      </c>
      <c r="I183" s="542" t="str">
        <f ca="1">LOG入力!AV183</f>
        <v/>
      </c>
      <c r="J183" s="577" t="str">
        <f ca="1">LOG入力!AW183</f>
        <v/>
      </c>
      <c r="K183" s="578" t="str">
        <f ca="1">LOG入力!BJ183</f>
        <v/>
      </c>
      <c r="L183" s="577" t="str">
        <f ca="1">LOG入力!AY183</f>
        <v/>
      </c>
      <c r="M183" s="545" t="str">
        <f ca="1">LOG入力!BK183</f>
        <v/>
      </c>
      <c r="N183" s="512" t="str">
        <f ca="1">IF(V183=1,"",IF(LOG入力!AJ183=1,"1",LOG入力!BA183))</f>
        <v/>
      </c>
      <c r="O183" s="538" t="str">
        <f ca="1">IF(V183=1,"",IF(LEN(LOG入力!O183)=0,"",LOG入力!O183))</f>
        <v/>
      </c>
      <c r="P183" s="291" t="str">
        <f ca="1">IF(V183=1,"",IF($AA$4=1,"",IF(LOG入力!BG183=1,"",CONCATENATE($ER183,$FB183,$FL183,$FV183,$GF183))))</f>
        <v/>
      </c>
      <c r="Q183" s="291" t="str">
        <f ca="1">IF(V183=1,"",IF($AA$4=1,"",IF(LOG入力!BG183=1,"",CONCATENATE($ET183,$FD183,$FN183,$FX183,$GH183))))</f>
        <v/>
      </c>
      <c r="R183" s="573" t="str">
        <f ca="1">IF(V183=1,"",IF($AA$4=1,"",IF(LOG入力!BH183&gt;0,0,AA183)))</f>
        <v/>
      </c>
      <c r="S183" s="293" t="str">
        <f t="shared" ca="1" si="286"/>
        <v/>
      </c>
      <c r="T183" s="681"/>
      <c r="U183" s="38"/>
      <c r="V183" s="196">
        <f ca="1">LOG入力!AN183</f>
        <v>1</v>
      </c>
      <c r="W183" s="38"/>
      <c r="X183" s="516" t="str">
        <f t="shared" ca="1" si="287"/>
        <v/>
      </c>
      <c r="Y183" s="515" t="str">
        <f t="shared" ca="1" si="288"/>
        <v/>
      </c>
      <c r="Z183" s="518" t="str">
        <f t="shared" ca="1" si="289"/>
        <v/>
      </c>
      <c r="AA183" s="574" t="str">
        <f t="shared" ca="1" si="290"/>
        <v/>
      </c>
      <c r="AC183" s="6" t="str">
        <f t="shared" ca="1" si="291"/>
        <v/>
      </c>
      <c r="AD183" s="6" t="str">
        <f t="shared" ca="1" si="292"/>
        <v/>
      </c>
      <c r="AE183" s="6" t="str">
        <f t="shared" ca="1" si="293"/>
        <v/>
      </c>
      <c r="AF183" s="6" t="str">
        <f t="shared" ca="1" si="294"/>
        <v/>
      </c>
      <c r="AG183" s="6" t="str">
        <f t="shared" ca="1" si="295"/>
        <v/>
      </c>
      <c r="AH183" s="6" t="str">
        <f t="shared" ca="1" si="296"/>
        <v/>
      </c>
      <c r="AI183" s="6" t="str">
        <f t="shared" ca="1" si="297"/>
        <v/>
      </c>
      <c r="AJ183" s="6" t="str">
        <f t="shared" ca="1" si="298"/>
        <v/>
      </c>
      <c r="AK183" s="6" t="str">
        <f t="shared" ca="1" si="299"/>
        <v/>
      </c>
      <c r="AL183" s="6" t="str">
        <f t="shared" ca="1" si="300"/>
        <v/>
      </c>
      <c r="AM183" s="6" t="str">
        <f t="shared" ca="1" si="301"/>
        <v/>
      </c>
      <c r="AN183" s="6" t="str">
        <f t="shared" ca="1" si="302"/>
        <v/>
      </c>
      <c r="AO183" s="6" t="str">
        <f t="shared" ca="1" si="303"/>
        <v/>
      </c>
      <c r="AP183" s="6" t="str">
        <f t="shared" ca="1" si="304"/>
        <v/>
      </c>
      <c r="AQ183" s="6" t="str">
        <f t="shared" ca="1" si="305"/>
        <v/>
      </c>
      <c r="AR183" s="6" t="str">
        <f t="shared" ca="1" si="306"/>
        <v/>
      </c>
      <c r="AS183" s="6" t="str">
        <f t="shared" ca="1" si="307"/>
        <v/>
      </c>
      <c r="AT183" s="6" t="str">
        <f t="shared" ca="1" si="308"/>
        <v/>
      </c>
      <c r="AU183" s="6" t="str">
        <f t="shared" ca="1" si="309"/>
        <v/>
      </c>
      <c r="AV183" s="6" t="str">
        <f t="shared" ca="1" si="310"/>
        <v/>
      </c>
      <c r="AW183" s="6" t="str">
        <f t="shared" ca="1" si="311"/>
        <v/>
      </c>
      <c r="AY183" s="6" t="str">
        <f t="shared" ca="1" si="312"/>
        <v/>
      </c>
      <c r="AZ183" s="6" t="str">
        <f t="shared" ca="1" si="313"/>
        <v/>
      </c>
      <c r="BA183" s="6" t="str">
        <f t="shared" ca="1" si="314"/>
        <v/>
      </c>
      <c r="BB183" s="6" t="str">
        <f t="shared" ca="1" si="315"/>
        <v/>
      </c>
      <c r="BC183" s="6" t="str">
        <f t="shared" ca="1" si="316"/>
        <v/>
      </c>
      <c r="BD183" s="6" t="str">
        <f t="shared" ca="1" si="317"/>
        <v/>
      </c>
      <c r="BE183" s="6" t="str">
        <f t="shared" ca="1" si="318"/>
        <v/>
      </c>
      <c r="BF183" s="6" t="str">
        <f t="shared" ca="1" si="319"/>
        <v/>
      </c>
      <c r="BG183" s="6" t="str">
        <f t="shared" ca="1" si="320"/>
        <v/>
      </c>
      <c r="BH183" s="6" t="str">
        <f t="shared" ca="1" si="321"/>
        <v/>
      </c>
      <c r="BI183" s="6" t="str">
        <f t="shared" ca="1" si="322"/>
        <v/>
      </c>
      <c r="BJ183" s="6" t="str">
        <f t="shared" ca="1" si="323"/>
        <v/>
      </c>
      <c r="BK183" s="6" t="str">
        <f t="shared" ca="1" si="324"/>
        <v/>
      </c>
      <c r="BL183" s="6" t="str">
        <f t="shared" ca="1" si="325"/>
        <v/>
      </c>
      <c r="BM183" s="6" t="str">
        <f t="shared" ca="1" si="326"/>
        <v/>
      </c>
      <c r="BN183" s="6" t="str">
        <f t="shared" ca="1" si="327"/>
        <v/>
      </c>
      <c r="BO183" s="6" t="str">
        <f t="shared" ca="1" si="328"/>
        <v/>
      </c>
      <c r="BP183" s="6" t="str">
        <f t="shared" ca="1" si="329"/>
        <v/>
      </c>
      <c r="BQ183" s="6" t="str">
        <f t="shared" ca="1" si="330"/>
        <v/>
      </c>
      <c r="BR183" s="6" t="str">
        <f t="shared" ca="1" si="331"/>
        <v/>
      </c>
      <c r="BS183" s="6" t="str">
        <f t="shared" ca="1" si="332"/>
        <v/>
      </c>
      <c r="BU183" s="6" t="str">
        <f t="shared" ca="1" si="333"/>
        <v/>
      </c>
      <c r="BW183" s="515" t="str">
        <f t="shared" ca="1" si="334"/>
        <v/>
      </c>
      <c r="BX183" s="515">
        <f t="shared" ca="1" si="335"/>
        <v>0</v>
      </c>
      <c r="BY183" s="515" t="str">
        <f t="shared" ca="1" si="336"/>
        <v/>
      </c>
      <c r="CA183" s="6">
        <f t="shared" ca="1" si="337"/>
        <v>1</v>
      </c>
      <c r="CC183" s="523" t="str">
        <f t="shared" ca="1" si="338"/>
        <v/>
      </c>
      <c r="CE183" s="6" t="str">
        <f t="shared" ca="1" si="339"/>
        <v/>
      </c>
      <c r="CG183" s="524" t="str">
        <f ca="1">IF(V183=1,"",IF($AA$4=1,"",IF(LOG入力!BH183&gt;0,"",IF(N183=0,"",IF(HT183=0,"","★")))))</f>
        <v/>
      </c>
      <c r="CI183" s="74" t="str">
        <f t="shared" ca="1" si="340"/>
        <v/>
      </c>
      <c r="CK183" s="525" t="str">
        <f ca="1">IF(V183=1,"",IF(LOG入力!BH183&gt;0,1,0))</f>
        <v/>
      </c>
      <c r="CL183" s="74" t="str">
        <f t="shared" ca="1" si="341"/>
        <v/>
      </c>
      <c r="CN183" s="74" t="str">
        <f t="shared" ca="1" si="342"/>
        <v/>
      </c>
      <c r="CO183" s="74" t="str">
        <f t="shared" ca="1" si="343"/>
        <v/>
      </c>
      <c r="CQ183" s="74" t="str">
        <f t="shared" ca="1" si="344"/>
        <v/>
      </c>
      <c r="CR183" s="74" t="str">
        <f t="shared" ca="1" si="345"/>
        <v/>
      </c>
      <c r="CS183" s="74" t="str">
        <f t="shared" ca="1" si="346"/>
        <v/>
      </c>
      <c r="CT183" s="74" t="str">
        <f t="shared" ca="1" si="347"/>
        <v/>
      </c>
      <c r="CU183" s="74" t="str">
        <f t="shared" ca="1" si="348"/>
        <v/>
      </c>
      <c r="CV183" s="74" t="str">
        <f t="shared" ca="1" si="349"/>
        <v/>
      </c>
      <c r="CW183" s="74" t="str">
        <f t="shared" ca="1" si="350"/>
        <v/>
      </c>
      <c r="CX183" s="74" t="str">
        <f t="shared" ca="1" si="351"/>
        <v/>
      </c>
      <c r="CY183" s="74" t="str">
        <f t="shared" ca="1" si="352"/>
        <v/>
      </c>
      <c r="CZ183" s="74" t="str">
        <f t="shared" ca="1" si="353"/>
        <v/>
      </c>
      <c r="DA183" s="74" t="str">
        <f t="shared" ca="1" si="354"/>
        <v/>
      </c>
      <c r="DB183" s="74" t="str">
        <f t="shared" ca="1" si="355"/>
        <v/>
      </c>
      <c r="DD183" s="74" t="str">
        <f t="shared" ca="1" si="356"/>
        <v/>
      </c>
      <c r="DE183" s="74" t="str">
        <f t="shared" ca="1" si="357"/>
        <v/>
      </c>
      <c r="DF183" s="74" t="str">
        <f t="shared" ca="1" si="358"/>
        <v/>
      </c>
      <c r="DG183" s="74" t="str">
        <f t="shared" ca="1" si="359"/>
        <v/>
      </c>
      <c r="DH183" s="74" t="str">
        <f t="shared" ca="1" si="360"/>
        <v/>
      </c>
      <c r="DI183" s="74" t="str">
        <f t="shared" ca="1" si="361"/>
        <v/>
      </c>
      <c r="DJ183" s="74" t="str">
        <f t="shared" ca="1" si="362"/>
        <v/>
      </c>
      <c r="DK183" s="74" t="str">
        <f t="shared" ca="1" si="363"/>
        <v/>
      </c>
      <c r="DL183" s="74" t="str">
        <f t="shared" ca="1" si="364"/>
        <v/>
      </c>
      <c r="DM183" s="74" t="str">
        <f t="shared" ca="1" si="365"/>
        <v/>
      </c>
      <c r="DN183" s="74" t="str">
        <f t="shared" ca="1" si="366"/>
        <v/>
      </c>
      <c r="DO183" s="74" t="str">
        <f t="shared" ca="1" si="367"/>
        <v/>
      </c>
      <c r="DQ183" s="74" t="str">
        <f t="shared" ca="1" si="368"/>
        <v/>
      </c>
      <c r="DS183" s="74" t="str">
        <f t="shared" ca="1" si="369"/>
        <v/>
      </c>
      <c r="DT183" s="74" t="str">
        <f t="shared" ca="1" si="370"/>
        <v/>
      </c>
      <c r="DV183" s="525" t="str">
        <f t="shared" ca="1" si="371"/>
        <v/>
      </c>
      <c r="DW183" s="74" t="str">
        <f t="shared" ca="1" si="372"/>
        <v/>
      </c>
      <c r="DX183" s="485" t="str">
        <f t="shared" ca="1" si="373"/>
        <v/>
      </c>
      <c r="DY183" s="74" t="str">
        <f t="shared" ca="1" si="374"/>
        <v/>
      </c>
      <c r="DZ183" s="74" t="str">
        <f t="shared" ca="1" si="375"/>
        <v/>
      </c>
      <c r="EA183" s="74" t="str">
        <f t="shared" ca="1" si="376"/>
        <v/>
      </c>
      <c r="EC183" s="74" t="str">
        <f t="shared" ca="1" si="377"/>
        <v/>
      </c>
      <c r="ED183" s="74" t="str">
        <f t="shared" ca="1" si="378"/>
        <v/>
      </c>
      <c r="EE183" s="74" t="str">
        <f t="shared" ca="1" si="379"/>
        <v/>
      </c>
      <c r="EG183" s="479" t="str">
        <f ca="1">IF(V183=1,"",IF(LOG入力!BH183&gt;0,0,IF(CG183="★",0,IF(R183=1,0,IF(N183=0,0,1)))))</f>
        <v/>
      </c>
      <c r="EH183" s="483" t="str">
        <f t="shared" ca="1" si="380"/>
        <v/>
      </c>
      <c r="EI183" s="483" t="str">
        <f t="shared" ca="1" si="381"/>
        <v/>
      </c>
      <c r="EJ183" s="483" t="str">
        <f t="shared" ca="1" si="382"/>
        <v/>
      </c>
      <c r="EL183" s="71">
        <f t="shared" ca="1" si="383"/>
        <v>0</v>
      </c>
      <c r="EM183" s="6">
        <f t="shared" ca="1" si="384"/>
        <v>0</v>
      </c>
      <c r="EN183" s="6" t="str">
        <f t="shared" ca="1" si="385"/>
        <v/>
      </c>
      <c r="EO183" s="6">
        <f ca="1">IF(LOG入力!BH183&gt;0,0,IF(EM183=0,0,(IF(COUNTIF($EN$19:EN183,EN183)=1,IF($FS$3="N",1,IF(EH183=1,1,0))))))</f>
        <v>0</v>
      </c>
      <c r="EP183" s="6" t="str">
        <f ca="1">IF(LOG入力!BH183&gt;0,"",IF(EO183=1,$X183,""))</f>
        <v/>
      </c>
      <c r="EQ183" s="6" t="str">
        <f ca="1">IF(LOG入力!BH183&gt;0,"",IF(EO183=1,$Y183,""))</f>
        <v/>
      </c>
      <c r="ER183" s="520" t="str">
        <f ca="1">IF(LOG入力!BH183&gt;0,"",IF(COUNTIF($EP$19:$EP183,EP183)=1,EP183,""))</f>
        <v/>
      </c>
      <c r="ES183" s="520">
        <f ca="1">IF(LOG入力!BH183&gt;0,0,IF((EL183=1),IF(($ER183=""),0,1),0))</f>
        <v>0</v>
      </c>
      <c r="ET183" s="520" t="str">
        <f ca="1">IF(LOG入力!BH183&gt;0,"",IF(COUNTIF($EQ$19:EQ183,EQ183)=1,EQ183,""))</f>
        <v/>
      </c>
      <c r="EU183" s="539">
        <f ca="1">IF(LOG入力!BH183&gt;0,0,IF((EL183=1),IF(($ET183=""),0,1),0))</f>
        <v>0</v>
      </c>
      <c r="EV183" s="71">
        <f t="shared" ca="1" si="386"/>
        <v>0</v>
      </c>
      <c r="EW183" s="6">
        <f t="shared" ca="1" si="387"/>
        <v>0</v>
      </c>
      <c r="EX183" s="6" t="str">
        <f t="shared" ca="1" si="388"/>
        <v/>
      </c>
      <c r="EY183" s="6">
        <f ca="1">IF(LOG入力!BH183&gt;0,0,IF(EW183=0,0,(IF(COUNTIF($EX$19:EX183,EX183)=1,IF($FS$3="N",1,IF(EH183=1,1,0))))))</f>
        <v>0</v>
      </c>
      <c r="EZ183" s="6" t="str">
        <f ca="1">IF(LOG入力!BH183&gt;0,"",IF(EY183=1,$X183,""))</f>
        <v/>
      </c>
      <c r="FA183" s="6" t="str">
        <f ca="1">IF(LOG入力!BH183&gt;0,"",IF(EY183=1,$Y183,""))</f>
        <v/>
      </c>
      <c r="FB183" s="6" t="str">
        <f ca="1">IF(LOG入力!BH183&gt;0,"",IF(COUNTIF($EZ$19:$EZ183,EZ183)=1,EZ183,""))</f>
        <v/>
      </c>
      <c r="FC183" s="6">
        <f ca="1">IF(LOG入力!BH183&gt;0,0,IF((EV183=1),IF(($FB183=""),0,1),0))</f>
        <v>0</v>
      </c>
      <c r="FD183" s="6" t="str">
        <f ca="1">IF(LOG入力!BH183&gt;0,"",IF(COUNTIF($FA$19:FA183,FA183)=1,FA183,""))</f>
        <v/>
      </c>
      <c r="FE183" s="72">
        <f ca="1">IF(LOG入力!BH183&gt;0,0,IF((EV183=1),IF(($FD183=""),0,1),0))</f>
        <v>0</v>
      </c>
      <c r="FF183" s="71">
        <f t="shared" ca="1" si="389"/>
        <v>0</v>
      </c>
      <c r="FG183" s="6">
        <f t="shared" ca="1" si="390"/>
        <v>0</v>
      </c>
      <c r="FH183" s="6" t="str">
        <f t="shared" ca="1" si="391"/>
        <v/>
      </c>
      <c r="FI183" s="6">
        <f ca="1">IF(LOG入力!BH183&gt;0,0,IF(FG183=0,0,(IF(COUNTIF($FH$19:FH183,FH183)=1,IF($FS$3="N",1,IF(EH183=1,1,0))))))</f>
        <v>0</v>
      </c>
      <c r="FJ183" s="6" t="str">
        <f ca="1">IF(LOG入力!BH183&gt;0,"",IF(FI183=1,$X183,""))</f>
        <v/>
      </c>
      <c r="FK183" s="6" t="str">
        <f ca="1">IF(LOG入力!BH183&gt;0,"",IF(FI183=1,$Y183,""))</f>
        <v/>
      </c>
      <c r="FL183" s="6" t="str">
        <f ca="1">IF(LOG入力!BH183&gt;0,"",IF(COUNTIF($FJ$19:$FJ183,FJ183)=1,FJ183,""))</f>
        <v/>
      </c>
      <c r="FM183" s="6">
        <f ca="1">IF(LOG入力!BH183&gt;0,0,IF((FF183=1),IF(($FL183=""),0,1),0))</f>
        <v>0</v>
      </c>
      <c r="FN183" s="6" t="str">
        <f ca="1">IF(LOG入力!BH183&gt;0,"",IF(COUNTIF($FK$19:FK183,FK183)=1,FK183,""))</f>
        <v/>
      </c>
      <c r="FO183" s="72">
        <f ca="1">IF(LOG入力!BH183&gt;0,0,IF((FF183=1),IF(($FN183=""),0,1),0))</f>
        <v>0</v>
      </c>
      <c r="FP183" s="71">
        <f t="shared" ca="1" si="392"/>
        <v>0</v>
      </c>
      <c r="FQ183" s="6">
        <f t="shared" ca="1" si="393"/>
        <v>0</v>
      </c>
      <c r="FR183" s="6" t="str">
        <f t="shared" ca="1" si="394"/>
        <v/>
      </c>
      <c r="FS183" s="6">
        <f ca="1">IF(LOG入力!BH183&gt;0,0,IF(FQ183=0,0,(IF(COUNTIF($FR$19:FR183,FR183)=1,IF($FS$3="N",1,IF(EH183=1,1,0))))))</f>
        <v>0</v>
      </c>
      <c r="FT183" s="6" t="str">
        <f ca="1">IF(LOG入力!BH183&gt;0,"",IF(FS183=1,$X183,""))</f>
        <v/>
      </c>
      <c r="FU183" s="6" t="str">
        <f ca="1">IF(LOG入力!BH183&gt;0,"",IF(FS183=1,$Y183,""))</f>
        <v/>
      </c>
      <c r="FV183" s="6" t="str">
        <f ca="1">IF(LOG入力!BH183&gt;0,"",IF(COUNTIF($FT$19:$FT183,FT183)=1,FT183,""))</f>
        <v/>
      </c>
      <c r="FW183" s="6">
        <f ca="1">IF(LOG入力!BH183&gt;0,0,IF((FP183=1),IF(($FV183=""),0,1),0))</f>
        <v>0</v>
      </c>
      <c r="FX183" s="6" t="str">
        <f ca="1">IF(LOG入力!BH183&gt;0,"",IF(COUNTIF($FU$19:FU183,FU183)=1,FU183,""))</f>
        <v/>
      </c>
      <c r="FY183" s="72">
        <f ca="1">IF(LOG入力!BH183&gt;0,0,IF((FP183=1),IF(($FX183=""),0,1),0))</f>
        <v>0</v>
      </c>
      <c r="FZ183" s="71">
        <f t="shared" ca="1" si="395"/>
        <v>0</v>
      </c>
      <c r="GA183" s="6">
        <f t="shared" ca="1" si="396"/>
        <v>0</v>
      </c>
      <c r="GB183" s="6" t="str">
        <f t="shared" ca="1" si="397"/>
        <v/>
      </c>
      <c r="GC183" s="6">
        <f ca="1">IF(LOG入力!BH183&gt;0,0,IF(GA183=0,0,(IF(COUNTIF($GB$19:GB183,GB183)=1,IF($FS$3="N",1,IF(EH183=1,1,0))))))</f>
        <v>0</v>
      </c>
      <c r="GD183" s="6" t="str">
        <f ca="1">IF(LOG入力!BH183&gt;0,"",IF(GC183=1,$X183,""))</f>
        <v/>
      </c>
      <c r="GE183" s="6" t="str">
        <f ca="1">IF(LOG入力!BH183&gt;0,"",IF(GC183=1,$Y183,""))</f>
        <v/>
      </c>
      <c r="GF183" s="6" t="str">
        <f ca="1">IF(LOG入力!BH183&gt;0,"",IF(COUNTIF($GD$19:$GD183,GD183)=1,GD183,""))</f>
        <v/>
      </c>
      <c r="GG183" s="6">
        <f ca="1">IF(LOG入力!BH183&gt;0,0,IF((FZ183=1),IF(($GF183=""),0,1),0))</f>
        <v>0</v>
      </c>
      <c r="GH183" s="6" t="str">
        <f ca="1">IF(LOG入力!BH183&gt;0,"",IF(COUNTIF($GE$19:GE183,GE183)=1,GE183,""))</f>
        <v/>
      </c>
      <c r="GI183" s="72">
        <f ca="1">IF(LOG入力!BH183&gt;0,0,IF((FZ183=1),IF(($GH183=""),0,1),0))</f>
        <v>0</v>
      </c>
      <c r="GK183" s="455" t="str">
        <f ca="1">IF(V183=1,"",IF(LEN(LOG入力!AS183)=0,"",LOG入力!AS183))</f>
        <v/>
      </c>
      <c r="GL183" s="378" t="str">
        <f t="shared" ca="1" si="398"/>
        <v/>
      </c>
      <c r="GM183" s="378" t="str">
        <f t="shared" ca="1" si="399"/>
        <v/>
      </c>
      <c r="GN183" s="74" t="str">
        <f t="shared" ca="1" si="400"/>
        <v/>
      </c>
      <c r="GO183" s="74" t="str">
        <f t="shared" ca="1" si="401"/>
        <v/>
      </c>
      <c r="GQ183" s="74" t="str">
        <f t="shared" ca="1" si="402"/>
        <v/>
      </c>
      <c r="GR183" s="74" t="str">
        <f t="shared" ca="1" si="403"/>
        <v/>
      </c>
      <c r="GS183" s="74" t="str">
        <f t="shared" ca="1" si="404"/>
        <v/>
      </c>
      <c r="GT183" s="74" t="str">
        <f t="shared" ca="1" si="405"/>
        <v/>
      </c>
      <c r="GU183" s="74" t="str">
        <f t="shared" ca="1" si="406"/>
        <v/>
      </c>
      <c r="GV183" s="74" t="str">
        <f t="shared" ca="1" si="407"/>
        <v/>
      </c>
      <c r="GX183" s="74" t="str">
        <f t="shared" ca="1" si="408"/>
        <v/>
      </c>
      <c r="GY183" s="74" t="str">
        <f t="shared" ca="1" si="409"/>
        <v/>
      </c>
      <c r="GZ183" s="74" t="str">
        <f ca="1">IF(V183=1,"",IF(LOG入力!BH183&gt;0,0,IF(GY183=0,0,IF((VALUE((TYPE(VALUE(J183)))))=16,0,IF(VALUE(J183)&lt;60,1,IF(VALUE(J183)&lt;100,0,IF(VALUE(J183)&lt;600,2,0)))))))</f>
        <v/>
      </c>
      <c r="HA183" s="74" t="str">
        <f t="shared" ca="1" si="410"/>
        <v/>
      </c>
      <c r="HB183" s="74" t="str">
        <f ca="1">IF(V183=1,"",IF(LOG入力!BH183&gt;0,0,IF(HA183=0,0,IF((VALUE((TYPE(VALUE(L183)))))=16,0,IF(VALUE(L183)&lt;60,1,IF(VALUE(L183)&lt;100,0,IF(VALUE(L183)&lt;600,2,0)))))))</f>
        <v/>
      </c>
      <c r="HD183" s="74" t="str">
        <f t="shared" ca="1" si="411"/>
        <v/>
      </c>
      <c r="HF183" s="74" t="str">
        <f t="shared" ca="1" si="412"/>
        <v/>
      </c>
      <c r="HG183" s="74" t="str">
        <f t="shared" ca="1" si="413"/>
        <v/>
      </c>
      <c r="HH183" s="74" t="str">
        <f t="shared" ca="1" si="414"/>
        <v/>
      </c>
      <c r="HI183" s="74" t="str">
        <f t="shared" ca="1" si="415"/>
        <v/>
      </c>
      <c r="HJ183" s="74" t="str">
        <f t="shared" ca="1" si="416"/>
        <v/>
      </c>
      <c r="HK183" s="74" t="str">
        <f t="shared" ca="1" si="417"/>
        <v/>
      </c>
      <c r="HL183" s="74" t="str">
        <f t="shared" ca="1" si="418"/>
        <v/>
      </c>
      <c r="HM183" s="74" t="str">
        <f t="shared" ca="1" si="419"/>
        <v/>
      </c>
      <c r="HN183" s="74" t="str">
        <f t="shared" ca="1" si="420"/>
        <v/>
      </c>
      <c r="HO183" s="529" t="str">
        <f t="shared" ca="1" si="421"/>
        <v/>
      </c>
      <c r="HP183" s="74" t="str">
        <f t="shared" ca="1" si="422"/>
        <v/>
      </c>
      <c r="HQ183" s="74" t="str">
        <f t="shared" ca="1" si="423"/>
        <v/>
      </c>
      <c r="HR183" s="74" t="str">
        <f t="shared" ca="1" si="424"/>
        <v/>
      </c>
      <c r="HS183" s="74" t="str">
        <f t="shared" ca="1" si="425"/>
        <v/>
      </c>
      <c r="HT183" s="74" t="str">
        <f ca="1">IF(V183=1,"",IF(LOG入力!BH183&gt;0,0,IF(DV183=1,0,IF(N183="0",0,IF(SUM(HD183:HS183)&gt;0,1,0)))))</f>
        <v/>
      </c>
    </row>
    <row r="184" spans="1:228" x14ac:dyDescent="0.15">
      <c r="A184" s="5"/>
      <c r="B184" s="532" t="str">
        <f t="shared" ca="1" si="284"/>
        <v/>
      </c>
      <c r="C184" s="534" t="str">
        <f ca="1">LOG入力!AP184</f>
        <v/>
      </c>
      <c r="D184" s="534" t="str">
        <f ca="1">LOG入力!AQ184</f>
        <v/>
      </c>
      <c r="E184" s="534" t="str">
        <f ca="1">LOG入力!AR184</f>
        <v/>
      </c>
      <c r="F184" s="535" t="str">
        <f t="shared" ca="1" si="285"/>
        <v/>
      </c>
      <c r="G184" s="585" t="str">
        <f ca="1">LOG入力!AT184</f>
        <v/>
      </c>
      <c r="H184" s="542" t="str">
        <f ca="1">LOG入力!AU184</f>
        <v/>
      </c>
      <c r="I184" s="542" t="str">
        <f ca="1">LOG入力!AV184</f>
        <v/>
      </c>
      <c r="J184" s="577" t="str">
        <f ca="1">LOG入力!AW184</f>
        <v/>
      </c>
      <c r="K184" s="578" t="str">
        <f ca="1">LOG入力!BJ184</f>
        <v/>
      </c>
      <c r="L184" s="577" t="str">
        <f ca="1">LOG入力!AY184</f>
        <v/>
      </c>
      <c r="M184" s="545" t="str">
        <f ca="1">LOG入力!BK184</f>
        <v/>
      </c>
      <c r="N184" s="512" t="str">
        <f ca="1">IF(V184=1,"",IF(LOG入力!AJ184=1,"1",LOG入力!BA184))</f>
        <v/>
      </c>
      <c r="O184" s="538" t="str">
        <f ca="1">IF(V184=1,"",IF(LEN(LOG入力!O184)=0,"",LOG入力!O184))</f>
        <v/>
      </c>
      <c r="P184" s="291" t="str">
        <f ca="1">IF(V184=1,"",IF($AA$4=1,"",IF(LOG入力!BG184=1,"",CONCATENATE($ER184,$FB184,$FL184,$FV184,$GF184))))</f>
        <v/>
      </c>
      <c r="Q184" s="291" t="str">
        <f ca="1">IF(V184=1,"",IF($AA$4=1,"",IF(LOG入力!BG184=1,"",CONCATENATE($ET184,$FD184,$FN184,$FX184,$GH184))))</f>
        <v/>
      </c>
      <c r="R184" s="573" t="str">
        <f ca="1">IF(V184=1,"",IF($AA$4=1,"",IF(LOG入力!BH184&gt;0,0,AA184)))</f>
        <v/>
      </c>
      <c r="S184" s="293" t="str">
        <f t="shared" ca="1" si="286"/>
        <v/>
      </c>
      <c r="T184" s="681"/>
      <c r="U184" s="38"/>
      <c r="V184" s="196">
        <f ca="1">LOG入力!AN184</f>
        <v>1</v>
      </c>
      <c r="W184" s="38"/>
      <c r="X184" s="516" t="str">
        <f t="shared" ca="1" si="287"/>
        <v/>
      </c>
      <c r="Y184" s="515" t="str">
        <f t="shared" ca="1" si="288"/>
        <v/>
      </c>
      <c r="Z184" s="518" t="str">
        <f t="shared" ca="1" si="289"/>
        <v/>
      </c>
      <c r="AA184" s="574" t="str">
        <f t="shared" ca="1" si="290"/>
        <v/>
      </c>
      <c r="AC184" s="6" t="str">
        <f t="shared" ca="1" si="291"/>
        <v/>
      </c>
      <c r="AD184" s="6" t="str">
        <f t="shared" ca="1" si="292"/>
        <v/>
      </c>
      <c r="AE184" s="6" t="str">
        <f t="shared" ca="1" si="293"/>
        <v/>
      </c>
      <c r="AF184" s="6" t="str">
        <f t="shared" ca="1" si="294"/>
        <v/>
      </c>
      <c r="AG184" s="6" t="str">
        <f t="shared" ca="1" si="295"/>
        <v/>
      </c>
      <c r="AH184" s="6" t="str">
        <f t="shared" ca="1" si="296"/>
        <v/>
      </c>
      <c r="AI184" s="6" t="str">
        <f t="shared" ca="1" si="297"/>
        <v/>
      </c>
      <c r="AJ184" s="6" t="str">
        <f t="shared" ca="1" si="298"/>
        <v/>
      </c>
      <c r="AK184" s="6" t="str">
        <f t="shared" ca="1" si="299"/>
        <v/>
      </c>
      <c r="AL184" s="6" t="str">
        <f t="shared" ca="1" si="300"/>
        <v/>
      </c>
      <c r="AM184" s="6" t="str">
        <f t="shared" ca="1" si="301"/>
        <v/>
      </c>
      <c r="AN184" s="6" t="str">
        <f t="shared" ca="1" si="302"/>
        <v/>
      </c>
      <c r="AO184" s="6" t="str">
        <f t="shared" ca="1" si="303"/>
        <v/>
      </c>
      <c r="AP184" s="6" t="str">
        <f t="shared" ca="1" si="304"/>
        <v/>
      </c>
      <c r="AQ184" s="6" t="str">
        <f t="shared" ca="1" si="305"/>
        <v/>
      </c>
      <c r="AR184" s="6" t="str">
        <f t="shared" ca="1" si="306"/>
        <v/>
      </c>
      <c r="AS184" s="6" t="str">
        <f t="shared" ca="1" si="307"/>
        <v/>
      </c>
      <c r="AT184" s="6" t="str">
        <f t="shared" ca="1" si="308"/>
        <v/>
      </c>
      <c r="AU184" s="6" t="str">
        <f t="shared" ca="1" si="309"/>
        <v/>
      </c>
      <c r="AV184" s="6" t="str">
        <f t="shared" ca="1" si="310"/>
        <v/>
      </c>
      <c r="AW184" s="6" t="str">
        <f t="shared" ca="1" si="311"/>
        <v/>
      </c>
      <c r="AY184" s="6" t="str">
        <f t="shared" ca="1" si="312"/>
        <v/>
      </c>
      <c r="AZ184" s="6" t="str">
        <f t="shared" ca="1" si="313"/>
        <v/>
      </c>
      <c r="BA184" s="6" t="str">
        <f t="shared" ca="1" si="314"/>
        <v/>
      </c>
      <c r="BB184" s="6" t="str">
        <f t="shared" ca="1" si="315"/>
        <v/>
      </c>
      <c r="BC184" s="6" t="str">
        <f t="shared" ca="1" si="316"/>
        <v/>
      </c>
      <c r="BD184" s="6" t="str">
        <f t="shared" ca="1" si="317"/>
        <v/>
      </c>
      <c r="BE184" s="6" t="str">
        <f t="shared" ca="1" si="318"/>
        <v/>
      </c>
      <c r="BF184" s="6" t="str">
        <f t="shared" ca="1" si="319"/>
        <v/>
      </c>
      <c r="BG184" s="6" t="str">
        <f t="shared" ca="1" si="320"/>
        <v/>
      </c>
      <c r="BH184" s="6" t="str">
        <f t="shared" ca="1" si="321"/>
        <v/>
      </c>
      <c r="BI184" s="6" t="str">
        <f t="shared" ca="1" si="322"/>
        <v/>
      </c>
      <c r="BJ184" s="6" t="str">
        <f t="shared" ca="1" si="323"/>
        <v/>
      </c>
      <c r="BK184" s="6" t="str">
        <f t="shared" ca="1" si="324"/>
        <v/>
      </c>
      <c r="BL184" s="6" t="str">
        <f t="shared" ca="1" si="325"/>
        <v/>
      </c>
      <c r="BM184" s="6" t="str">
        <f t="shared" ca="1" si="326"/>
        <v/>
      </c>
      <c r="BN184" s="6" t="str">
        <f t="shared" ca="1" si="327"/>
        <v/>
      </c>
      <c r="BO184" s="6" t="str">
        <f t="shared" ca="1" si="328"/>
        <v/>
      </c>
      <c r="BP184" s="6" t="str">
        <f t="shared" ca="1" si="329"/>
        <v/>
      </c>
      <c r="BQ184" s="6" t="str">
        <f t="shared" ca="1" si="330"/>
        <v/>
      </c>
      <c r="BR184" s="6" t="str">
        <f t="shared" ca="1" si="331"/>
        <v/>
      </c>
      <c r="BS184" s="6" t="str">
        <f t="shared" ca="1" si="332"/>
        <v/>
      </c>
      <c r="BU184" s="6" t="str">
        <f t="shared" ca="1" si="333"/>
        <v/>
      </c>
      <c r="BW184" s="515" t="str">
        <f t="shared" ca="1" si="334"/>
        <v/>
      </c>
      <c r="BX184" s="515">
        <f t="shared" ca="1" si="335"/>
        <v>0</v>
      </c>
      <c r="BY184" s="515" t="str">
        <f t="shared" ca="1" si="336"/>
        <v/>
      </c>
      <c r="CA184" s="6">
        <f t="shared" ca="1" si="337"/>
        <v>1</v>
      </c>
      <c r="CC184" s="523" t="str">
        <f t="shared" ca="1" si="338"/>
        <v/>
      </c>
      <c r="CE184" s="6" t="str">
        <f t="shared" ca="1" si="339"/>
        <v/>
      </c>
      <c r="CG184" s="524" t="str">
        <f ca="1">IF(V184=1,"",IF($AA$4=1,"",IF(LOG入力!BH184&gt;0,"",IF(N184=0,"",IF(HT184=0,"","★")))))</f>
        <v/>
      </c>
      <c r="CI184" s="74" t="str">
        <f t="shared" ca="1" si="340"/>
        <v/>
      </c>
      <c r="CK184" s="525" t="str">
        <f ca="1">IF(V184=1,"",IF(LOG入力!BH184&gt;0,1,0))</f>
        <v/>
      </c>
      <c r="CL184" s="74" t="str">
        <f t="shared" ca="1" si="341"/>
        <v/>
      </c>
      <c r="CN184" s="74" t="str">
        <f t="shared" ca="1" si="342"/>
        <v/>
      </c>
      <c r="CO184" s="74" t="str">
        <f t="shared" ca="1" si="343"/>
        <v/>
      </c>
      <c r="CQ184" s="74" t="str">
        <f t="shared" ca="1" si="344"/>
        <v/>
      </c>
      <c r="CR184" s="74" t="str">
        <f t="shared" ca="1" si="345"/>
        <v/>
      </c>
      <c r="CS184" s="74" t="str">
        <f t="shared" ca="1" si="346"/>
        <v/>
      </c>
      <c r="CT184" s="74" t="str">
        <f t="shared" ca="1" si="347"/>
        <v/>
      </c>
      <c r="CU184" s="74" t="str">
        <f t="shared" ca="1" si="348"/>
        <v/>
      </c>
      <c r="CV184" s="74" t="str">
        <f t="shared" ca="1" si="349"/>
        <v/>
      </c>
      <c r="CW184" s="74" t="str">
        <f t="shared" ca="1" si="350"/>
        <v/>
      </c>
      <c r="CX184" s="74" t="str">
        <f t="shared" ca="1" si="351"/>
        <v/>
      </c>
      <c r="CY184" s="74" t="str">
        <f t="shared" ca="1" si="352"/>
        <v/>
      </c>
      <c r="CZ184" s="74" t="str">
        <f t="shared" ca="1" si="353"/>
        <v/>
      </c>
      <c r="DA184" s="74" t="str">
        <f t="shared" ca="1" si="354"/>
        <v/>
      </c>
      <c r="DB184" s="74" t="str">
        <f t="shared" ca="1" si="355"/>
        <v/>
      </c>
      <c r="DD184" s="74" t="str">
        <f t="shared" ca="1" si="356"/>
        <v/>
      </c>
      <c r="DE184" s="74" t="str">
        <f t="shared" ca="1" si="357"/>
        <v/>
      </c>
      <c r="DF184" s="74" t="str">
        <f t="shared" ca="1" si="358"/>
        <v/>
      </c>
      <c r="DG184" s="74" t="str">
        <f t="shared" ca="1" si="359"/>
        <v/>
      </c>
      <c r="DH184" s="74" t="str">
        <f t="shared" ca="1" si="360"/>
        <v/>
      </c>
      <c r="DI184" s="74" t="str">
        <f t="shared" ca="1" si="361"/>
        <v/>
      </c>
      <c r="DJ184" s="74" t="str">
        <f t="shared" ca="1" si="362"/>
        <v/>
      </c>
      <c r="DK184" s="74" t="str">
        <f t="shared" ca="1" si="363"/>
        <v/>
      </c>
      <c r="DL184" s="74" t="str">
        <f t="shared" ca="1" si="364"/>
        <v/>
      </c>
      <c r="DM184" s="74" t="str">
        <f t="shared" ca="1" si="365"/>
        <v/>
      </c>
      <c r="DN184" s="74" t="str">
        <f t="shared" ca="1" si="366"/>
        <v/>
      </c>
      <c r="DO184" s="74" t="str">
        <f t="shared" ca="1" si="367"/>
        <v/>
      </c>
      <c r="DQ184" s="74" t="str">
        <f t="shared" ca="1" si="368"/>
        <v/>
      </c>
      <c r="DS184" s="74" t="str">
        <f t="shared" ca="1" si="369"/>
        <v/>
      </c>
      <c r="DT184" s="74" t="str">
        <f t="shared" ca="1" si="370"/>
        <v/>
      </c>
      <c r="DV184" s="525" t="str">
        <f t="shared" ca="1" si="371"/>
        <v/>
      </c>
      <c r="DW184" s="74" t="str">
        <f t="shared" ca="1" si="372"/>
        <v/>
      </c>
      <c r="DX184" s="485" t="str">
        <f t="shared" ca="1" si="373"/>
        <v/>
      </c>
      <c r="DY184" s="74" t="str">
        <f t="shared" ca="1" si="374"/>
        <v/>
      </c>
      <c r="DZ184" s="74" t="str">
        <f t="shared" ca="1" si="375"/>
        <v/>
      </c>
      <c r="EA184" s="74" t="str">
        <f t="shared" ca="1" si="376"/>
        <v/>
      </c>
      <c r="EC184" s="74" t="str">
        <f t="shared" ca="1" si="377"/>
        <v/>
      </c>
      <c r="ED184" s="74" t="str">
        <f t="shared" ca="1" si="378"/>
        <v/>
      </c>
      <c r="EE184" s="74" t="str">
        <f t="shared" ca="1" si="379"/>
        <v/>
      </c>
      <c r="EG184" s="479" t="str">
        <f ca="1">IF(V184=1,"",IF(LOG入力!BH184&gt;0,0,IF(CG184="★",0,IF(R184=1,0,IF(N184=0,0,1)))))</f>
        <v/>
      </c>
      <c r="EH184" s="483" t="str">
        <f t="shared" ca="1" si="380"/>
        <v/>
      </c>
      <c r="EI184" s="483" t="str">
        <f t="shared" ca="1" si="381"/>
        <v/>
      </c>
      <c r="EJ184" s="483" t="str">
        <f t="shared" ca="1" si="382"/>
        <v/>
      </c>
      <c r="EL184" s="71">
        <f t="shared" ca="1" si="383"/>
        <v>0</v>
      </c>
      <c r="EM184" s="6">
        <f t="shared" ca="1" si="384"/>
        <v>0</v>
      </c>
      <c r="EN184" s="6" t="str">
        <f t="shared" ca="1" si="385"/>
        <v/>
      </c>
      <c r="EO184" s="6">
        <f ca="1">IF(LOG入力!BH184&gt;0,0,IF(EM184=0,0,(IF(COUNTIF($EN$19:EN184,EN184)=1,IF($FS$3="N",1,IF(EH184=1,1,0))))))</f>
        <v>0</v>
      </c>
      <c r="EP184" s="6" t="str">
        <f ca="1">IF(LOG入力!BH184&gt;0,"",IF(EO184=1,$X184,""))</f>
        <v/>
      </c>
      <c r="EQ184" s="6" t="str">
        <f ca="1">IF(LOG入力!BH184&gt;0,"",IF(EO184=1,$Y184,""))</f>
        <v/>
      </c>
      <c r="ER184" s="520" t="str">
        <f ca="1">IF(LOG入力!BH184&gt;0,"",IF(COUNTIF($EP$19:$EP184,EP184)=1,EP184,""))</f>
        <v/>
      </c>
      <c r="ES184" s="520">
        <f ca="1">IF(LOG入力!BH184&gt;0,0,IF((EL184=1),IF(($ER184=""),0,1),0))</f>
        <v>0</v>
      </c>
      <c r="ET184" s="520" t="str">
        <f ca="1">IF(LOG入力!BH184&gt;0,"",IF(COUNTIF($EQ$19:EQ184,EQ184)=1,EQ184,""))</f>
        <v/>
      </c>
      <c r="EU184" s="539">
        <f ca="1">IF(LOG入力!BH184&gt;0,0,IF((EL184=1),IF(($ET184=""),0,1),0))</f>
        <v>0</v>
      </c>
      <c r="EV184" s="71">
        <f t="shared" ca="1" si="386"/>
        <v>0</v>
      </c>
      <c r="EW184" s="6">
        <f t="shared" ca="1" si="387"/>
        <v>0</v>
      </c>
      <c r="EX184" s="6" t="str">
        <f t="shared" ca="1" si="388"/>
        <v/>
      </c>
      <c r="EY184" s="6">
        <f ca="1">IF(LOG入力!BH184&gt;0,0,IF(EW184=0,0,(IF(COUNTIF($EX$19:EX184,EX184)=1,IF($FS$3="N",1,IF(EH184=1,1,0))))))</f>
        <v>0</v>
      </c>
      <c r="EZ184" s="6" t="str">
        <f ca="1">IF(LOG入力!BH184&gt;0,"",IF(EY184=1,$X184,""))</f>
        <v/>
      </c>
      <c r="FA184" s="6" t="str">
        <f ca="1">IF(LOG入力!BH184&gt;0,"",IF(EY184=1,$Y184,""))</f>
        <v/>
      </c>
      <c r="FB184" s="6" t="str">
        <f ca="1">IF(LOG入力!BH184&gt;0,"",IF(COUNTIF($EZ$19:$EZ184,EZ184)=1,EZ184,""))</f>
        <v/>
      </c>
      <c r="FC184" s="6">
        <f ca="1">IF(LOG入力!BH184&gt;0,0,IF((EV184=1),IF(($FB184=""),0,1),0))</f>
        <v>0</v>
      </c>
      <c r="FD184" s="6" t="str">
        <f ca="1">IF(LOG入力!BH184&gt;0,"",IF(COUNTIF($FA$19:FA184,FA184)=1,FA184,""))</f>
        <v/>
      </c>
      <c r="FE184" s="72">
        <f ca="1">IF(LOG入力!BH184&gt;0,0,IF((EV184=1),IF(($FD184=""),0,1),0))</f>
        <v>0</v>
      </c>
      <c r="FF184" s="71">
        <f t="shared" ca="1" si="389"/>
        <v>0</v>
      </c>
      <c r="FG184" s="6">
        <f t="shared" ca="1" si="390"/>
        <v>0</v>
      </c>
      <c r="FH184" s="6" t="str">
        <f t="shared" ca="1" si="391"/>
        <v/>
      </c>
      <c r="FI184" s="6">
        <f ca="1">IF(LOG入力!BH184&gt;0,0,IF(FG184=0,0,(IF(COUNTIF($FH$19:FH184,FH184)=1,IF($FS$3="N",1,IF(EH184=1,1,0))))))</f>
        <v>0</v>
      </c>
      <c r="FJ184" s="6" t="str">
        <f ca="1">IF(LOG入力!BH184&gt;0,"",IF(FI184=1,$X184,""))</f>
        <v/>
      </c>
      <c r="FK184" s="6" t="str">
        <f ca="1">IF(LOG入力!BH184&gt;0,"",IF(FI184=1,$Y184,""))</f>
        <v/>
      </c>
      <c r="FL184" s="6" t="str">
        <f ca="1">IF(LOG入力!BH184&gt;0,"",IF(COUNTIF($FJ$19:$FJ184,FJ184)=1,FJ184,""))</f>
        <v/>
      </c>
      <c r="FM184" s="6">
        <f ca="1">IF(LOG入力!BH184&gt;0,0,IF((FF184=1),IF(($FL184=""),0,1),0))</f>
        <v>0</v>
      </c>
      <c r="FN184" s="6" t="str">
        <f ca="1">IF(LOG入力!BH184&gt;0,"",IF(COUNTIF($FK$19:FK184,FK184)=1,FK184,""))</f>
        <v/>
      </c>
      <c r="FO184" s="72">
        <f ca="1">IF(LOG入力!BH184&gt;0,0,IF((FF184=1),IF(($FN184=""),0,1),0))</f>
        <v>0</v>
      </c>
      <c r="FP184" s="71">
        <f t="shared" ca="1" si="392"/>
        <v>0</v>
      </c>
      <c r="FQ184" s="6">
        <f t="shared" ca="1" si="393"/>
        <v>0</v>
      </c>
      <c r="FR184" s="6" t="str">
        <f t="shared" ca="1" si="394"/>
        <v/>
      </c>
      <c r="FS184" s="6">
        <f ca="1">IF(LOG入力!BH184&gt;0,0,IF(FQ184=0,0,(IF(COUNTIF($FR$19:FR184,FR184)=1,IF($FS$3="N",1,IF(EH184=1,1,0))))))</f>
        <v>0</v>
      </c>
      <c r="FT184" s="6" t="str">
        <f ca="1">IF(LOG入力!BH184&gt;0,"",IF(FS184=1,$X184,""))</f>
        <v/>
      </c>
      <c r="FU184" s="6" t="str">
        <f ca="1">IF(LOG入力!BH184&gt;0,"",IF(FS184=1,$Y184,""))</f>
        <v/>
      </c>
      <c r="FV184" s="6" t="str">
        <f ca="1">IF(LOG入力!BH184&gt;0,"",IF(COUNTIF($FT$19:$FT184,FT184)=1,FT184,""))</f>
        <v/>
      </c>
      <c r="FW184" s="6">
        <f ca="1">IF(LOG入力!BH184&gt;0,0,IF((FP184=1),IF(($FV184=""),0,1),0))</f>
        <v>0</v>
      </c>
      <c r="FX184" s="6" t="str">
        <f ca="1">IF(LOG入力!BH184&gt;0,"",IF(COUNTIF($FU$19:FU184,FU184)=1,FU184,""))</f>
        <v/>
      </c>
      <c r="FY184" s="72">
        <f ca="1">IF(LOG入力!BH184&gt;0,0,IF((FP184=1),IF(($FX184=""),0,1),0))</f>
        <v>0</v>
      </c>
      <c r="FZ184" s="71">
        <f t="shared" ca="1" si="395"/>
        <v>0</v>
      </c>
      <c r="GA184" s="6">
        <f t="shared" ca="1" si="396"/>
        <v>0</v>
      </c>
      <c r="GB184" s="6" t="str">
        <f t="shared" ca="1" si="397"/>
        <v/>
      </c>
      <c r="GC184" s="6">
        <f ca="1">IF(LOG入力!BH184&gt;0,0,IF(GA184=0,0,(IF(COUNTIF($GB$19:GB184,GB184)=1,IF($FS$3="N",1,IF(EH184=1,1,0))))))</f>
        <v>0</v>
      </c>
      <c r="GD184" s="6" t="str">
        <f ca="1">IF(LOG入力!BH184&gt;0,"",IF(GC184=1,$X184,""))</f>
        <v/>
      </c>
      <c r="GE184" s="6" t="str">
        <f ca="1">IF(LOG入力!BH184&gt;0,"",IF(GC184=1,$Y184,""))</f>
        <v/>
      </c>
      <c r="GF184" s="6" t="str">
        <f ca="1">IF(LOG入力!BH184&gt;0,"",IF(COUNTIF($GD$19:$GD184,GD184)=1,GD184,""))</f>
        <v/>
      </c>
      <c r="GG184" s="6">
        <f ca="1">IF(LOG入力!BH184&gt;0,0,IF((FZ184=1),IF(($GF184=""),0,1),0))</f>
        <v>0</v>
      </c>
      <c r="GH184" s="6" t="str">
        <f ca="1">IF(LOG入力!BH184&gt;0,"",IF(COUNTIF($GE$19:GE184,GE184)=1,GE184,""))</f>
        <v/>
      </c>
      <c r="GI184" s="72">
        <f ca="1">IF(LOG入力!BH184&gt;0,0,IF((FZ184=1),IF(($GH184=""),0,1),0))</f>
        <v>0</v>
      </c>
      <c r="GK184" s="455" t="str">
        <f ca="1">IF(V184=1,"",IF(LEN(LOG入力!AS184)=0,"",LOG入力!AS184))</f>
        <v/>
      </c>
      <c r="GL184" s="378" t="str">
        <f t="shared" ca="1" si="398"/>
        <v/>
      </c>
      <c r="GM184" s="378" t="str">
        <f t="shared" ca="1" si="399"/>
        <v/>
      </c>
      <c r="GN184" s="74" t="str">
        <f t="shared" ca="1" si="400"/>
        <v/>
      </c>
      <c r="GO184" s="74" t="str">
        <f t="shared" ca="1" si="401"/>
        <v/>
      </c>
      <c r="GQ184" s="74" t="str">
        <f t="shared" ca="1" si="402"/>
        <v/>
      </c>
      <c r="GR184" s="74" t="str">
        <f t="shared" ca="1" si="403"/>
        <v/>
      </c>
      <c r="GS184" s="74" t="str">
        <f t="shared" ca="1" si="404"/>
        <v/>
      </c>
      <c r="GT184" s="74" t="str">
        <f t="shared" ca="1" si="405"/>
        <v/>
      </c>
      <c r="GU184" s="74" t="str">
        <f t="shared" ca="1" si="406"/>
        <v/>
      </c>
      <c r="GV184" s="74" t="str">
        <f t="shared" ca="1" si="407"/>
        <v/>
      </c>
      <c r="GX184" s="74" t="str">
        <f t="shared" ca="1" si="408"/>
        <v/>
      </c>
      <c r="GY184" s="74" t="str">
        <f t="shared" ca="1" si="409"/>
        <v/>
      </c>
      <c r="GZ184" s="74" t="str">
        <f ca="1">IF(V184=1,"",IF(LOG入力!BH184&gt;0,0,IF(GY184=0,0,IF((VALUE((TYPE(VALUE(J184)))))=16,0,IF(VALUE(J184)&lt;60,1,IF(VALUE(J184)&lt;100,0,IF(VALUE(J184)&lt;600,2,0)))))))</f>
        <v/>
      </c>
      <c r="HA184" s="74" t="str">
        <f t="shared" ca="1" si="410"/>
        <v/>
      </c>
      <c r="HB184" s="74" t="str">
        <f ca="1">IF(V184=1,"",IF(LOG入力!BH184&gt;0,0,IF(HA184=0,0,IF((VALUE((TYPE(VALUE(L184)))))=16,0,IF(VALUE(L184)&lt;60,1,IF(VALUE(L184)&lt;100,0,IF(VALUE(L184)&lt;600,2,0)))))))</f>
        <v/>
      </c>
      <c r="HD184" s="74" t="str">
        <f t="shared" ca="1" si="411"/>
        <v/>
      </c>
      <c r="HF184" s="74" t="str">
        <f t="shared" ca="1" si="412"/>
        <v/>
      </c>
      <c r="HG184" s="74" t="str">
        <f t="shared" ca="1" si="413"/>
        <v/>
      </c>
      <c r="HH184" s="74" t="str">
        <f t="shared" ca="1" si="414"/>
        <v/>
      </c>
      <c r="HI184" s="74" t="str">
        <f t="shared" ca="1" si="415"/>
        <v/>
      </c>
      <c r="HJ184" s="74" t="str">
        <f t="shared" ca="1" si="416"/>
        <v/>
      </c>
      <c r="HK184" s="74" t="str">
        <f t="shared" ca="1" si="417"/>
        <v/>
      </c>
      <c r="HL184" s="74" t="str">
        <f t="shared" ca="1" si="418"/>
        <v/>
      </c>
      <c r="HM184" s="74" t="str">
        <f t="shared" ca="1" si="419"/>
        <v/>
      </c>
      <c r="HN184" s="74" t="str">
        <f t="shared" ca="1" si="420"/>
        <v/>
      </c>
      <c r="HO184" s="529" t="str">
        <f t="shared" ca="1" si="421"/>
        <v/>
      </c>
      <c r="HP184" s="74" t="str">
        <f t="shared" ca="1" si="422"/>
        <v/>
      </c>
      <c r="HQ184" s="74" t="str">
        <f t="shared" ca="1" si="423"/>
        <v/>
      </c>
      <c r="HR184" s="74" t="str">
        <f t="shared" ca="1" si="424"/>
        <v/>
      </c>
      <c r="HS184" s="74" t="str">
        <f t="shared" ca="1" si="425"/>
        <v/>
      </c>
      <c r="HT184" s="74" t="str">
        <f ca="1">IF(V184=1,"",IF(LOG入力!BH184&gt;0,0,IF(DV184=1,0,IF(N184="0",0,IF(SUM(HD184:HS184)&gt;0,1,0)))))</f>
        <v/>
      </c>
    </row>
    <row r="185" spans="1:228" x14ac:dyDescent="0.15">
      <c r="A185" s="5"/>
      <c r="B185" s="532" t="str">
        <f t="shared" ca="1" si="284"/>
        <v/>
      </c>
      <c r="C185" s="534" t="str">
        <f ca="1">LOG入力!AP185</f>
        <v/>
      </c>
      <c r="D185" s="534" t="str">
        <f ca="1">LOG入力!AQ185</f>
        <v/>
      </c>
      <c r="E185" s="534" t="str">
        <f ca="1">LOG入力!AR185</f>
        <v/>
      </c>
      <c r="F185" s="535" t="str">
        <f t="shared" ca="1" si="285"/>
        <v/>
      </c>
      <c r="G185" s="585" t="str">
        <f ca="1">LOG入力!AT185</f>
        <v/>
      </c>
      <c r="H185" s="542" t="str">
        <f ca="1">LOG入力!AU185</f>
        <v/>
      </c>
      <c r="I185" s="542" t="str">
        <f ca="1">LOG入力!AV185</f>
        <v/>
      </c>
      <c r="J185" s="577" t="str">
        <f ca="1">LOG入力!AW185</f>
        <v/>
      </c>
      <c r="K185" s="578" t="str">
        <f ca="1">LOG入力!BJ185</f>
        <v/>
      </c>
      <c r="L185" s="577" t="str">
        <f ca="1">LOG入力!AY185</f>
        <v/>
      </c>
      <c r="M185" s="545" t="str">
        <f ca="1">LOG入力!BK185</f>
        <v/>
      </c>
      <c r="N185" s="512" t="str">
        <f ca="1">IF(V185=1,"",IF(LOG入力!AJ185=1,"1",LOG入力!BA185))</f>
        <v/>
      </c>
      <c r="O185" s="538" t="str">
        <f ca="1">IF(V185=1,"",IF(LEN(LOG入力!O185)=0,"",LOG入力!O185))</f>
        <v/>
      </c>
      <c r="P185" s="291" t="str">
        <f ca="1">IF(V185=1,"",IF($AA$4=1,"",IF(LOG入力!BG185=1,"",CONCATENATE($ER185,$FB185,$FL185,$FV185,$GF185))))</f>
        <v/>
      </c>
      <c r="Q185" s="291" t="str">
        <f ca="1">IF(V185=1,"",IF($AA$4=1,"",IF(LOG入力!BG185=1,"",CONCATENATE($ET185,$FD185,$FN185,$FX185,$GH185))))</f>
        <v/>
      </c>
      <c r="R185" s="573" t="str">
        <f ca="1">IF(V185=1,"",IF($AA$4=1,"",IF(LOG入力!BH185&gt;0,0,AA185)))</f>
        <v/>
      </c>
      <c r="S185" s="293" t="str">
        <f t="shared" ca="1" si="286"/>
        <v/>
      </c>
      <c r="T185" s="681"/>
      <c r="U185" s="38"/>
      <c r="V185" s="196">
        <f ca="1">LOG入力!AN185</f>
        <v>1</v>
      </c>
      <c r="W185" s="38"/>
      <c r="X185" s="516" t="str">
        <f t="shared" ca="1" si="287"/>
        <v/>
      </c>
      <c r="Y185" s="515" t="str">
        <f t="shared" ca="1" si="288"/>
        <v/>
      </c>
      <c r="Z185" s="518" t="str">
        <f t="shared" ca="1" si="289"/>
        <v/>
      </c>
      <c r="AA185" s="574" t="str">
        <f t="shared" ca="1" si="290"/>
        <v/>
      </c>
      <c r="AC185" s="6" t="str">
        <f t="shared" ca="1" si="291"/>
        <v/>
      </c>
      <c r="AD185" s="6" t="str">
        <f t="shared" ca="1" si="292"/>
        <v/>
      </c>
      <c r="AE185" s="6" t="str">
        <f t="shared" ca="1" si="293"/>
        <v/>
      </c>
      <c r="AF185" s="6" t="str">
        <f t="shared" ca="1" si="294"/>
        <v/>
      </c>
      <c r="AG185" s="6" t="str">
        <f t="shared" ca="1" si="295"/>
        <v/>
      </c>
      <c r="AH185" s="6" t="str">
        <f t="shared" ca="1" si="296"/>
        <v/>
      </c>
      <c r="AI185" s="6" t="str">
        <f t="shared" ca="1" si="297"/>
        <v/>
      </c>
      <c r="AJ185" s="6" t="str">
        <f t="shared" ca="1" si="298"/>
        <v/>
      </c>
      <c r="AK185" s="6" t="str">
        <f t="shared" ca="1" si="299"/>
        <v/>
      </c>
      <c r="AL185" s="6" t="str">
        <f t="shared" ca="1" si="300"/>
        <v/>
      </c>
      <c r="AM185" s="6" t="str">
        <f t="shared" ca="1" si="301"/>
        <v/>
      </c>
      <c r="AN185" s="6" t="str">
        <f t="shared" ca="1" si="302"/>
        <v/>
      </c>
      <c r="AO185" s="6" t="str">
        <f t="shared" ca="1" si="303"/>
        <v/>
      </c>
      <c r="AP185" s="6" t="str">
        <f t="shared" ca="1" si="304"/>
        <v/>
      </c>
      <c r="AQ185" s="6" t="str">
        <f t="shared" ca="1" si="305"/>
        <v/>
      </c>
      <c r="AR185" s="6" t="str">
        <f t="shared" ca="1" si="306"/>
        <v/>
      </c>
      <c r="AS185" s="6" t="str">
        <f t="shared" ca="1" si="307"/>
        <v/>
      </c>
      <c r="AT185" s="6" t="str">
        <f t="shared" ca="1" si="308"/>
        <v/>
      </c>
      <c r="AU185" s="6" t="str">
        <f t="shared" ca="1" si="309"/>
        <v/>
      </c>
      <c r="AV185" s="6" t="str">
        <f t="shared" ca="1" si="310"/>
        <v/>
      </c>
      <c r="AW185" s="6" t="str">
        <f t="shared" ca="1" si="311"/>
        <v/>
      </c>
      <c r="AY185" s="6" t="str">
        <f t="shared" ca="1" si="312"/>
        <v/>
      </c>
      <c r="AZ185" s="6" t="str">
        <f t="shared" ca="1" si="313"/>
        <v/>
      </c>
      <c r="BA185" s="6" t="str">
        <f t="shared" ca="1" si="314"/>
        <v/>
      </c>
      <c r="BB185" s="6" t="str">
        <f t="shared" ca="1" si="315"/>
        <v/>
      </c>
      <c r="BC185" s="6" t="str">
        <f t="shared" ca="1" si="316"/>
        <v/>
      </c>
      <c r="BD185" s="6" t="str">
        <f t="shared" ca="1" si="317"/>
        <v/>
      </c>
      <c r="BE185" s="6" t="str">
        <f t="shared" ca="1" si="318"/>
        <v/>
      </c>
      <c r="BF185" s="6" t="str">
        <f t="shared" ca="1" si="319"/>
        <v/>
      </c>
      <c r="BG185" s="6" t="str">
        <f t="shared" ca="1" si="320"/>
        <v/>
      </c>
      <c r="BH185" s="6" t="str">
        <f t="shared" ca="1" si="321"/>
        <v/>
      </c>
      <c r="BI185" s="6" t="str">
        <f t="shared" ca="1" si="322"/>
        <v/>
      </c>
      <c r="BJ185" s="6" t="str">
        <f t="shared" ca="1" si="323"/>
        <v/>
      </c>
      <c r="BK185" s="6" t="str">
        <f t="shared" ca="1" si="324"/>
        <v/>
      </c>
      <c r="BL185" s="6" t="str">
        <f t="shared" ca="1" si="325"/>
        <v/>
      </c>
      <c r="BM185" s="6" t="str">
        <f t="shared" ca="1" si="326"/>
        <v/>
      </c>
      <c r="BN185" s="6" t="str">
        <f t="shared" ca="1" si="327"/>
        <v/>
      </c>
      <c r="BO185" s="6" t="str">
        <f t="shared" ca="1" si="328"/>
        <v/>
      </c>
      <c r="BP185" s="6" t="str">
        <f t="shared" ca="1" si="329"/>
        <v/>
      </c>
      <c r="BQ185" s="6" t="str">
        <f t="shared" ca="1" si="330"/>
        <v/>
      </c>
      <c r="BR185" s="6" t="str">
        <f t="shared" ca="1" si="331"/>
        <v/>
      </c>
      <c r="BS185" s="6" t="str">
        <f t="shared" ca="1" si="332"/>
        <v/>
      </c>
      <c r="BU185" s="6" t="str">
        <f t="shared" ca="1" si="333"/>
        <v/>
      </c>
      <c r="BW185" s="515" t="str">
        <f t="shared" ca="1" si="334"/>
        <v/>
      </c>
      <c r="BX185" s="515">
        <f t="shared" ca="1" si="335"/>
        <v>0</v>
      </c>
      <c r="BY185" s="515" t="str">
        <f t="shared" ca="1" si="336"/>
        <v/>
      </c>
      <c r="CA185" s="6">
        <f t="shared" ca="1" si="337"/>
        <v>1</v>
      </c>
      <c r="CC185" s="523" t="str">
        <f t="shared" ca="1" si="338"/>
        <v/>
      </c>
      <c r="CE185" s="6" t="str">
        <f t="shared" ca="1" si="339"/>
        <v/>
      </c>
      <c r="CG185" s="524" t="str">
        <f ca="1">IF(V185=1,"",IF($AA$4=1,"",IF(LOG入力!BH185&gt;0,"",IF(N185=0,"",IF(HT185=0,"","★")))))</f>
        <v/>
      </c>
      <c r="CI185" s="74" t="str">
        <f t="shared" ca="1" si="340"/>
        <v/>
      </c>
      <c r="CK185" s="525" t="str">
        <f ca="1">IF(V185=1,"",IF(LOG入力!BH185&gt;0,1,0))</f>
        <v/>
      </c>
      <c r="CL185" s="74" t="str">
        <f t="shared" ca="1" si="341"/>
        <v/>
      </c>
      <c r="CN185" s="74" t="str">
        <f t="shared" ca="1" si="342"/>
        <v/>
      </c>
      <c r="CO185" s="74" t="str">
        <f t="shared" ca="1" si="343"/>
        <v/>
      </c>
      <c r="CQ185" s="74" t="str">
        <f t="shared" ca="1" si="344"/>
        <v/>
      </c>
      <c r="CR185" s="74" t="str">
        <f t="shared" ca="1" si="345"/>
        <v/>
      </c>
      <c r="CS185" s="74" t="str">
        <f t="shared" ca="1" si="346"/>
        <v/>
      </c>
      <c r="CT185" s="74" t="str">
        <f t="shared" ca="1" si="347"/>
        <v/>
      </c>
      <c r="CU185" s="74" t="str">
        <f t="shared" ca="1" si="348"/>
        <v/>
      </c>
      <c r="CV185" s="74" t="str">
        <f t="shared" ca="1" si="349"/>
        <v/>
      </c>
      <c r="CW185" s="74" t="str">
        <f t="shared" ca="1" si="350"/>
        <v/>
      </c>
      <c r="CX185" s="74" t="str">
        <f t="shared" ca="1" si="351"/>
        <v/>
      </c>
      <c r="CY185" s="74" t="str">
        <f t="shared" ca="1" si="352"/>
        <v/>
      </c>
      <c r="CZ185" s="74" t="str">
        <f t="shared" ca="1" si="353"/>
        <v/>
      </c>
      <c r="DA185" s="74" t="str">
        <f t="shared" ca="1" si="354"/>
        <v/>
      </c>
      <c r="DB185" s="74" t="str">
        <f t="shared" ca="1" si="355"/>
        <v/>
      </c>
      <c r="DD185" s="74" t="str">
        <f t="shared" ca="1" si="356"/>
        <v/>
      </c>
      <c r="DE185" s="74" t="str">
        <f t="shared" ca="1" si="357"/>
        <v/>
      </c>
      <c r="DF185" s="74" t="str">
        <f t="shared" ca="1" si="358"/>
        <v/>
      </c>
      <c r="DG185" s="74" t="str">
        <f t="shared" ca="1" si="359"/>
        <v/>
      </c>
      <c r="DH185" s="74" t="str">
        <f t="shared" ca="1" si="360"/>
        <v/>
      </c>
      <c r="DI185" s="74" t="str">
        <f t="shared" ca="1" si="361"/>
        <v/>
      </c>
      <c r="DJ185" s="74" t="str">
        <f t="shared" ca="1" si="362"/>
        <v/>
      </c>
      <c r="DK185" s="74" t="str">
        <f t="shared" ca="1" si="363"/>
        <v/>
      </c>
      <c r="DL185" s="74" t="str">
        <f t="shared" ca="1" si="364"/>
        <v/>
      </c>
      <c r="DM185" s="74" t="str">
        <f t="shared" ca="1" si="365"/>
        <v/>
      </c>
      <c r="DN185" s="74" t="str">
        <f t="shared" ca="1" si="366"/>
        <v/>
      </c>
      <c r="DO185" s="74" t="str">
        <f t="shared" ca="1" si="367"/>
        <v/>
      </c>
      <c r="DQ185" s="74" t="str">
        <f t="shared" ca="1" si="368"/>
        <v/>
      </c>
      <c r="DS185" s="74" t="str">
        <f t="shared" ca="1" si="369"/>
        <v/>
      </c>
      <c r="DT185" s="74" t="str">
        <f t="shared" ca="1" si="370"/>
        <v/>
      </c>
      <c r="DV185" s="525" t="str">
        <f t="shared" ca="1" si="371"/>
        <v/>
      </c>
      <c r="DW185" s="74" t="str">
        <f t="shared" ca="1" si="372"/>
        <v/>
      </c>
      <c r="DX185" s="485" t="str">
        <f t="shared" ca="1" si="373"/>
        <v/>
      </c>
      <c r="DY185" s="74" t="str">
        <f t="shared" ca="1" si="374"/>
        <v/>
      </c>
      <c r="DZ185" s="74" t="str">
        <f t="shared" ca="1" si="375"/>
        <v/>
      </c>
      <c r="EA185" s="74" t="str">
        <f t="shared" ca="1" si="376"/>
        <v/>
      </c>
      <c r="EC185" s="74" t="str">
        <f t="shared" ca="1" si="377"/>
        <v/>
      </c>
      <c r="ED185" s="74" t="str">
        <f t="shared" ca="1" si="378"/>
        <v/>
      </c>
      <c r="EE185" s="74" t="str">
        <f t="shared" ca="1" si="379"/>
        <v/>
      </c>
      <c r="EG185" s="479" t="str">
        <f ca="1">IF(V185=1,"",IF(LOG入力!BH185&gt;0,0,IF(CG185="★",0,IF(R185=1,0,IF(N185=0,0,1)))))</f>
        <v/>
      </c>
      <c r="EH185" s="483" t="str">
        <f t="shared" ca="1" si="380"/>
        <v/>
      </c>
      <c r="EI185" s="483" t="str">
        <f t="shared" ca="1" si="381"/>
        <v/>
      </c>
      <c r="EJ185" s="483" t="str">
        <f t="shared" ca="1" si="382"/>
        <v/>
      </c>
      <c r="EL185" s="71">
        <f t="shared" ca="1" si="383"/>
        <v>0</v>
      </c>
      <c r="EM185" s="6">
        <f t="shared" ca="1" si="384"/>
        <v>0</v>
      </c>
      <c r="EN185" s="6" t="str">
        <f t="shared" ca="1" si="385"/>
        <v/>
      </c>
      <c r="EO185" s="6">
        <f ca="1">IF(LOG入力!BH185&gt;0,0,IF(EM185=0,0,(IF(COUNTIF($EN$19:EN185,EN185)=1,IF($FS$3="N",1,IF(EH185=1,1,0))))))</f>
        <v>0</v>
      </c>
      <c r="EP185" s="6" t="str">
        <f ca="1">IF(LOG入力!BH185&gt;0,"",IF(EO185=1,$X185,""))</f>
        <v/>
      </c>
      <c r="EQ185" s="6" t="str">
        <f ca="1">IF(LOG入力!BH185&gt;0,"",IF(EO185=1,$Y185,""))</f>
        <v/>
      </c>
      <c r="ER185" s="520" t="str">
        <f ca="1">IF(LOG入力!BH185&gt;0,"",IF(COUNTIF($EP$19:$EP185,EP185)=1,EP185,""))</f>
        <v/>
      </c>
      <c r="ES185" s="520">
        <f ca="1">IF(LOG入力!BH185&gt;0,0,IF((EL185=1),IF(($ER185=""),0,1),0))</f>
        <v>0</v>
      </c>
      <c r="ET185" s="520" t="str">
        <f ca="1">IF(LOG入力!BH185&gt;0,"",IF(COUNTIF($EQ$19:EQ185,EQ185)=1,EQ185,""))</f>
        <v/>
      </c>
      <c r="EU185" s="539">
        <f ca="1">IF(LOG入力!BH185&gt;0,0,IF((EL185=1),IF(($ET185=""),0,1),0))</f>
        <v>0</v>
      </c>
      <c r="EV185" s="71">
        <f t="shared" ca="1" si="386"/>
        <v>0</v>
      </c>
      <c r="EW185" s="6">
        <f t="shared" ca="1" si="387"/>
        <v>0</v>
      </c>
      <c r="EX185" s="6" t="str">
        <f t="shared" ca="1" si="388"/>
        <v/>
      </c>
      <c r="EY185" s="6">
        <f ca="1">IF(LOG入力!BH185&gt;0,0,IF(EW185=0,0,(IF(COUNTIF($EX$19:EX185,EX185)=1,IF($FS$3="N",1,IF(EH185=1,1,0))))))</f>
        <v>0</v>
      </c>
      <c r="EZ185" s="6" t="str">
        <f ca="1">IF(LOG入力!BH185&gt;0,"",IF(EY185=1,$X185,""))</f>
        <v/>
      </c>
      <c r="FA185" s="6" t="str">
        <f ca="1">IF(LOG入力!BH185&gt;0,"",IF(EY185=1,$Y185,""))</f>
        <v/>
      </c>
      <c r="FB185" s="6" t="str">
        <f ca="1">IF(LOG入力!BH185&gt;0,"",IF(COUNTIF($EZ$19:$EZ185,EZ185)=1,EZ185,""))</f>
        <v/>
      </c>
      <c r="FC185" s="6">
        <f ca="1">IF(LOG入力!BH185&gt;0,0,IF((EV185=1),IF(($FB185=""),0,1),0))</f>
        <v>0</v>
      </c>
      <c r="FD185" s="6" t="str">
        <f ca="1">IF(LOG入力!BH185&gt;0,"",IF(COUNTIF($FA$19:FA185,FA185)=1,FA185,""))</f>
        <v/>
      </c>
      <c r="FE185" s="72">
        <f ca="1">IF(LOG入力!BH185&gt;0,0,IF((EV185=1),IF(($FD185=""),0,1),0))</f>
        <v>0</v>
      </c>
      <c r="FF185" s="71">
        <f t="shared" ca="1" si="389"/>
        <v>0</v>
      </c>
      <c r="FG185" s="6">
        <f t="shared" ca="1" si="390"/>
        <v>0</v>
      </c>
      <c r="FH185" s="6" t="str">
        <f t="shared" ca="1" si="391"/>
        <v/>
      </c>
      <c r="FI185" s="6">
        <f ca="1">IF(LOG入力!BH185&gt;0,0,IF(FG185=0,0,(IF(COUNTIF($FH$19:FH185,FH185)=1,IF($FS$3="N",1,IF(EH185=1,1,0))))))</f>
        <v>0</v>
      </c>
      <c r="FJ185" s="6" t="str">
        <f ca="1">IF(LOG入力!BH185&gt;0,"",IF(FI185=1,$X185,""))</f>
        <v/>
      </c>
      <c r="FK185" s="6" t="str">
        <f ca="1">IF(LOG入力!BH185&gt;0,"",IF(FI185=1,$Y185,""))</f>
        <v/>
      </c>
      <c r="FL185" s="6" t="str">
        <f ca="1">IF(LOG入力!BH185&gt;0,"",IF(COUNTIF($FJ$19:$FJ185,FJ185)=1,FJ185,""))</f>
        <v/>
      </c>
      <c r="FM185" s="6">
        <f ca="1">IF(LOG入力!BH185&gt;0,0,IF((FF185=1),IF(($FL185=""),0,1),0))</f>
        <v>0</v>
      </c>
      <c r="FN185" s="6" t="str">
        <f ca="1">IF(LOG入力!BH185&gt;0,"",IF(COUNTIF($FK$19:FK185,FK185)=1,FK185,""))</f>
        <v/>
      </c>
      <c r="FO185" s="72">
        <f ca="1">IF(LOG入力!BH185&gt;0,0,IF((FF185=1),IF(($FN185=""),0,1),0))</f>
        <v>0</v>
      </c>
      <c r="FP185" s="71">
        <f t="shared" ca="1" si="392"/>
        <v>0</v>
      </c>
      <c r="FQ185" s="6">
        <f t="shared" ca="1" si="393"/>
        <v>0</v>
      </c>
      <c r="FR185" s="6" t="str">
        <f t="shared" ca="1" si="394"/>
        <v/>
      </c>
      <c r="FS185" s="6">
        <f ca="1">IF(LOG入力!BH185&gt;0,0,IF(FQ185=0,0,(IF(COUNTIF($FR$19:FR185,FR185)=1,IF($FS$3="N",1,IF(EH185=1,1,0))))))</f>
        <v>0</v>
      </c>
      <c r="FT185" s="6" t="str">
        <f ca="1">IF(LOG入力!BH185&gt;0,"",IF(FS185=1,$X185,""))</f>
        <v/>
      </c>
      <c r="FU185" s="6" t="str">
        <f ca="1">IF(LOG入力!BH185&gt;0,"",IF(FS185=1,$Y185,""))</f>
        <v/>
      </c>
      <c r="FV185" s="6" t="str">
        <f ca="1">IF(LOG入力!BH185&gt;0,"",IF(COUNTIF($FT$19:$FT185,FT185)=1,FT185,""))</f>
        <v/>
      </c>
      <c r="FW185" s="6">
        <f ca="1">IF(LOG入力!BH185&gt;0,0,IF((FP185=1),IF(($FV185=""),0,1),0))</f>
        <v>0</v>
      </c>
      <c r="FX185" s="6" t="str">
        <f ca="1">IF(LOG入力!BH185&gt;0,"",IF(COUNTIF($FU$19:FU185,FU185)=1,FU185,""))</f>
        <v/>
      </c>
      <c r="FY185" s="72">
        <f ca="1">IF(LOG入力!BH185&gt;0,0,IF((FP185=1),IF(($FX185=""),0,1),0))</f>
        <v>0</v>
      </c>
      <c r="FZ185" s="71">
        <f t="shared" ca="1" si="395"/>
        <v>0</v>
      </c>
      <c r="GA185" s="6">
        <f t="shared" ca="1" si="396"/>
        <v>0</v>
      </c>
      <c r="GB185" s="6" t="str">
        <f t="shared" ca="1" si="397"/>
        <v/>
      </c>
      <c r="GC185" s="6">
        <f ca="1">IF(LOG入力!BH185&gt;0,0,IF(GA185=0,0,(IF(COUNTIF($GB$19:GB185,GB185)=1,IF($FS$3="N",1,IF(EH185=1,1,0))))))</f>
        <v>0</v>
      </c>
      <c r="GD185" s="6" t="str">
        <f ca="1">IF(LOG入力!BH185&gt;0,"",IF(GC185=1,$X185,""))</f>
        <v/>
      </c>
      <c r="GE185" s="6" t="str">
        <f ca="1">IF(LOG入力!BH185&gt;0,"",IF(GC185=1,$Y185,""))</f>
        <v/>
      </c>
      <c r="GF185" s="6" t="str">
        <f ca="1">IF(LOG入力!BH185&gt;0,"",IF(COUNTIF($GD$19:$GD185,GD185)=1,GD185,""))</f>
        <v/>
      </c>
      <c r="GG185" s="6">
        <f ca="1">IF(LOG入力!BH185&gt;0,0,IF((FZ185=1),IF(($GF185=""),0,1),0))</f>
        <v>0</v>
      </c>
      <c r="GH185" s="6" t="str">
        <f ca="1">IF(LOG入力!BH185&gt;0,"",IF(COUNTIF($GE$19:GE185,GE185)=1,GE185,""))</f>
        <v/>
      </c>
      <c r="GI185" s="72">
        <f ca="1">IF(LOG入力!BH185&gt;0,0,IF((FZ185=1),IF(($GH185=""),0,1),0))</f>
        <v>0</v>
      </c>
      <c r="GK185" s="455" t="str">
        <f ca="1">IF(V185=1,"",IF(LEN(LOG入力!AS185)=0,"",LOG入力!AS185))</f>
        <v/>
      </c>
      <c r="GL185" s="378" t="str">
        <f t="shared" ca="1" si="398"/>
        <v/>
      </c>
      <c r="GM185" s="378" t="str">
        <f t="shared" ca="1" si="399"/>
        <v/>
      </c>
      <c r="GN185" s="74" t="str">
        <f t="shared" ca="1" si="400"/>
        <v/>
      </c>
      <c r="GO185" s="74" t="str">
        <f t="shared" ca="1" si="401"/>
        <v/>
      </c>
      <c r="GQ185" s="74" t="str">
        <f t="shared" ca="1" si="402"/>
        <v/>
      </c>
      <c r="GR185" s="74" t="str">
        <f t="shared" ca="1" si="403"/>
        <v/>
      </c>
      <c r="GS185" s="74" t="str">
        <f t="shared" ca="1" si="404"/>
        <v/>
      </c>
      <c r="GT185" s="74" t="str">
        <f t="shared" ca="1" si="405"/>
        <v/>
      </c>
      <c r="GU185" s="74" t="str">
        <f t="shared" ca="1" si="406"/>
        <v/>
      </c>
      <c r="GV185" s="74" t="str">
        <f t="shared" ca="1" si="407"/>
        <v/>
      </c>
      <c r="GX185" s="74" t="str">
        <f t="shared" ca="1" si="408"/>
        <v/>
      </c>
      <c r="GY185" s="74" t="str">
        <f t="shared" ca="1" si="409"/>
        <v/>
      </c>
      <c r="GZ185" s="74" t="str">
        <f ca="1">IF(V185=1,"",IF(LOG入力!BH185&gt;0,0,IF(GY185=0,0,IF((VALUE((TYPE(VALUE(J185)))))=16,0,IF(VALUE(J185)&lt;60,1,IF(VALUE(J185)&lt;100,0,IF(VALUE(J185)&lt;600,2,0)))))))</f>
        <v/>
      </c>
      <c r="HA185" s="74" t="str">
        <f t="shared" ca="1" si="410"/>
        <v/>
      </c>
      <c r="HB185" s="74" t="str">
        <f ca="1">IF(V185=1,"",IF(LOG入力!BH185&gt;0,0,IF(HA185=0,0,IF((VALUE((TYPE(VALUE(L185)))))=16,0,IF(VALUE(L185)&lt;60,1,IF(VALUE(L185)&lt;100,0,IF(VALUE(L185)&lt;600,2,0)))))))</f>
        <v/>
      </c>
      <c r="HD185" s="74" t="str">
        <f t="shared" ca="1" si="411"/>
        <v/>
      </c>
      <c r="HF185" s="74" t="str">
        <f t="shared" ca="1" si="412"/>
        <v/>
      </c>
      <c r="HG185" s="74" t="str">
        <f t="shared" ca="1" si="413"/>
        <v/>
      </c>
      <c r="HH185" s="74" t="str">
        <f t="shared" ca="1" si="414"/>
        <v/>
      </c>
      <c r="HI185" s="74" t="str">
        <f t="shared" ca="1" si="415"/>
        <v/>
      </c>
      <c r="HJ185" s="74" t="str">
        <f t="shared" ca="1" si="416"/>
        <v/>
      </c>
      <c r="HK185" s="74" t="str">
        <f t="shared" ca="1" si="417"/>
        <v/>
      </c>
      <c r="HL185" s="74" t="str">
        <f t="shared" ca="1" si="418"/>
        <v/>
      </c>
      <c r="HM185" s="74" t="str">
        <f t="shared" ca="1" si="419"/>
        <v/>
      </c>
      <c r="HN185" s="74" t="str">
        <f t="shared" ca="1" si="420"/>
        <v/>
      </c>
      <c r="HO185" s="529" t="str">
        <f t="shared" ca="1" si="421"/>
        <v/>
      </c>
      <c r="HP185" s="74" t="str">
        <f t="shared" ca="1" si="422"/>
        <v/>
      </c>
      <c r="HQ185" s="74" t="str">
        <f t="shared" ca="1" si="423"/>
        <v/>
      </c>
      <c r="HR185" s="74" t="str">
        <f t="shared" ca="1" si="424"/>
        <v/>
      </c>
      <c r="HS185" s="74" t="str">
        <f t="shared" ca="1" si="425"/>
        <v/>
      </c>
      <c r="HT185" s="74" t="str">
        <f ca="1">IF(V185=1,"",IF(LOG入力!BH185&gt;0,0,IF(DV185=1,0,IF(N185="0",0,IF(SUM(HD185:HS185)&gt;0,1,0)))))</f>
        <v/>
      </c>
    </row>
    <row r="186" spans="1:228" x14ac:dyDescent="0.15">
      <c r="A186" s="5"/>
      <c r="B186" s="532" t="str">
        <f t="shared" ca="1" si="284"/>
        <v/>
      </c>
      <c r="C186" s="534" t="str">
        <f ca="1">LOG入力!AP186</f>
        <v/>
      </c>
      <c r="D186" s="534" t="str">
        <f ca="1">LOG入力!AQ186</f>
        <v/>
      </c>
      <c r="E186" s="534" t="str">
        <f ca="1">LOG入力!AR186</f>
        <v/>
      </c>
      <c r="F186" s="535" t="str">
        <f t="shared" ca="1" si="285"/>
        <v/>
      </c>
      <c r="G186" s="585" t="str">
        <f ca="1">LOG入力!AT186</f>
        <v/>
      </c>
      <c r="H186" s="542" t="str">
        <f ca="1">LOG入力!AU186</f>
        <v/>
      </c>
      <c r="I186" s="542" t="str">
        <f ca="1">LOG入力!AV186</f>
        <v/>
      </c>
      <c r="J186" s="577" t="str">
        <f ca="1">LOG入力!AW186</f>
        <v/>
      </c>
      <c r="K186" s="578" t="str">
        <f ca="1">LOG入力!BJ186</f>
        <v/>
      </c>
      <c r="L186" s="577" t="str">
        <f ca="1">LOG入力!AY186</f>
        <v/>
      </c>
      <c r="M186" s="545" t="str">
        <f ca="1">LOG入力!BK186</f>
        <v/>
      </c>
      <c r="N186" s="512" t="str">
        <f ca="1">IF(V186=1,"",IF(LOG入力!AJ186=1,"1",LOG入力!BA186))</f>
        <v/>
      </c>
      <c r="O186" s="538" t="str">
        <f ca="1">IF(V186=1,"",IF(LEN(LOG入力!O186)=0,"",LOG入力!O186))</f>
        <v/>
      </c>
      <c r="P186" s="291" t="str">
        <f ca="1">IF(V186=1,"",IF($AA$4=1,"",IF(LOG入力!BG186=1,"",CONCATENATE($ER186,$FB186,$FL186,$FV186,$GF186))))</f>
        <v/>
      </c>
      <c r="Q186" s="291" t="str">
        <f ca="1">IF(V186=1,"",IF($AA$4=1,"",IF(LOG入力!BG186=1,"",CONCATENATE($ET186,$FD186,$FN186,$FX186,$GH186))))</f>
        <v/>
      </c>
      <c r="R186" s="573" t="str">
        <f ca="1">IF(V186=1,"",IF($AA$4=1,"",IF(LOG入力!BH186&gt;0,0,AA186)))</f>
        <v/>
      </c>
      <c r="S186" s="293" t="str">
        <f t="shared" ca="1" si="286"/>
        <v/>
      </c>
      <c r="T186" s="681"/>
      <c r="U186" s="38"/>
      <c r="V186" s="196">
        <f ca="1">LOG入力!AN186</f>
        <v>1</v>
      </c>
      <c r="W186" s="38"/>
      <c r="X186" s="516" t="str">
        <f t="shared" ca="1" si="287"/>
        <v/>
      </c>
      <c r="Y186" s="515" t="str">
        <f t="shared" ca="1" si="288"/>
        <v/>
      </c>
      <c r="Z186" s="518" t="str">
        <f t="shared" ca="1" si="289"/>
        <v/>
      </c>
      <c r="AA186" s="574" t="str">
        <f t="shared" ca="1" si="290"/>
        <v/>
      </c>
      <c r="AC186" s="6" t="str">
        <f t="shared" ca="1" si="291"/>
        <v/>
      </c>
      <c r="AD186" s="6" t="str">
        <f t="shared" ca="1" si="292"/>
        <v/>
      </c>
      <c r="AE186" s="6" t="str">
        <f t="shared" ca="1" si="293"/>
        <v/>
      </c>
      <c r="AF186" s="6" t="str">
        <f t="shared" ca="1" si="294"/>
        <v/>
      </c>
      <c r="AG186" s="6" t="str">
        <f t="shared" ca="1" si="295"/>
        <v/>
      </c>
      <c r="AH186" s="6" t="str">
        <f t="shared" ca="1" si="296"/>
        <v/>
      </c>
      <c r="AI186" s="6" t="str">
        <f t="shared" ca="1" si="297"/>
        <v/>
      </c>
      <c r="AJ186" s="6" t="str">
        <f t="shared" ca="1" si="298"/>
        <v/>
      </c>
      <c r="AK186" s="6" t="str">
        <f t="shared" ca="1" si="299"/>
        <v/>
      </c>
      <c r="AL186" s="6" t="str">
        <f t="shared" ca="1" si="300"/>
        <v/>
      </c>
      <c r="AM186" s="6" t="str">
        <f t="shared" ca="1" si="301"/>
        <v/>
      </c>
      <c r="AN186" s="6" t="str">
        <f t="shared" ca="1" si="302"/>
        <v/>
      </c>
      <c r="AO186" s="6" t="str">
        <f t="shared" ca="1" si="303"/>
        <v/>
      </c>
      <c r="AP186" s="6" t="str">
        <f t="shared" ca="1" si="304"/>
        <v/>
      </c>
      <c r="AQ186" s="6" t="str">
        <f t="shared" ca="1" si="305"/>
        <v/>
      </c>
      <c r="AR186" s="6" t="str">
        <f t="shared" ca="1" si="306"/>
        <v/>
      </c>
      <c r="AS186" s="6" t="str">
        <f t="shared" ca="1" si="307"/>
        <v/>
      </c>
      <c r="AT186" s="6" t="str">
        <f t="shared" ca="1" si="308"/>
        <v/>
      </c>
      <c r="AU186" s="6" t="str">
        <f t="shared" ca="1" si="309"/>
        <v/>
      </c>
      <c r="AV186" s="6" t="str">
        <f t="shared" ca="1" si="310"/>
        <v/>
      </c>
      <c r="AW186" s="6" t="str">
        <f t="shared" ca="1" si="311"/>
        <v/>
      </c>
      <c r="AY186" s="6" t="str">
        <f t="shared" ca="1" si="312"/>
        <v/>
      </c>
      <c r="AZ186" s="6" t="str">
        <f t="shared" ca="1" si="313"/>
        <v/>
      </c>
      <c r="BA186" s="6" t="str">
        <f t="shared" ca="1" si="314"/>
        <v/>
      </c>
      <c r="BB186" s="6" t="str">
        <f t="shared" ca="1" si="315"/>
        <v/>
      </c>
      <c r="BC186" s="6" t="str">
        <f t="shared" ca="1" si="316"/>
        <v/>
      </c>
      <c r="BD186" s="6" t="str">
        <f t="shared" ca="1" si="317"/>
        <v/>
      </c>
      <c r="BE186" s="6" t="str">
        <f t="shared" ca="1" si="318"/>
        <v/>
      </c>
      <c r="BF186" s="6" t="str">
        <f t="shared" ca="1" si="319"/>
        <v/>
      </c>
      <c r="BG186" s="6" t="str">
        <f t="shared" ca="1" si="320"/>
        <v/>
      </c>
      <c r="BH186" s="6" t="str">
        <f t="shared" ca="1" si="321"/>
        <v/>
      </c>
      <c r="BI186" s="6" t="str">
        <f t="shared" ca="1" si="322"/>
        <v/>
      </c>
      <c r="BJ186" s="6" t="str">
        <f t="shared" ca="1" si="323"/>
        <v/>
      </c>
      <c r="BK186" s="6" t="str">
        <f t="shared" ca="1" si="324"/>
        <v/>
      </c>
      <c r="BL186" s="6" t="str">
        <f t="shared" ca="1" si="325"/>
        <v/>
      </c>
      <c r="BM186" s="6" t="str">
        <f t="shared" ca="1" si="326"/>
        <v/>
      </c>
      <c r="BN186" s="6" t="str">
        <f t="shared" ca="1" si="327"/>
        <v/>
      </c>
      <c r="BO186" s="6" t="str">
        <f t="shared" ca="1" si="328"/>
        <v/>
      </c>
      <c r="BP186" s="6" t="str">
        <f t="shared" ca="1" si="329"/>
        <v/>
      </c>
      <c r="BQ186" s="6" t="str">
        <f t="shared" ca="1" si="330"/>
        <v/>
      </c>
      <c r="BR186" s="6" t="str">
        <f t="shared" ca="1" si="331"/>
        <v/>
      </c>
      <c r="BS186" s="6" t="str">
        <f t="shared" ca="1" si="332"/>
        <v/>
      </c>
      <c r="BU186" s="6" t="str">
        <f t="shared" ca="1" si="333"/>
        <v/>
      </c>
      <c r="BW186" s="515" t="str">
        <f t="shared" ca="1" si="334"/>
        <v/>
      </c>
      <c r="BX186" s="515">
        <f t="shared" ca="1" si="335"/>
        <v>0</v>
      </c>
      <c r="BY186" s="515" t="str">
        <f t="shared" ca="1" si="336"/>
        <v/>
      </c>
      <c r="CA186" s="6">
        <f t="shared" ca="1" si="337"/>
        <v>1</v>
      </c>
      <c r="CC186" s="523" t="str">
        <f t="shared" ca="1" si="338"/>
        <v/>
      </c>
      <c r="CE186" s="6" t="str">
        <f t="shared" ca="1" si="339"/>
        <v/>
      </c>
      <c r="CG186" s="524" t="str">
        <f ca="1">IF(V186=1,"",IF($AA$4=1,"",IF(LOG入力!BH186&gt;0,"",IF(N186=0,"",IF(HT186=0,"","★")))))</f>
        <v/>
      </c>
      <c r="CI186" s="74" t="str">
        <f t="shared" ca="1" si="340"/>
        <v/>
      </c>
      <c r="CK186" s="525" t="str">
        <f ca="1">IF(V186=1,"",IF(LOG入力!BH186&gt;0,1,0))</f>
        <v/>
      </c>
      <c r="CL186" s="74" t="str">
        <f t="shared" ca="1" si="341"/>
        <v/>
      </c>
      <c r="CN186" s="74" t="str">
        <f t="shared" ca="1" si="342"/>
        <v/>
      </c>
      <c r="CO186" s="74" t="str">
        <f t="shared" ca="1" si="343"/>
        <v/>
      </c>
      <c r="CQ186" s="74" t="str">
        <f t="shared" ca="1" si="344"/>
        <v/>
      </c>
      <c r="CR186" s="74" t="str">
        <f t="shared" ca="1" si="345"/>
        <v/>
      </c>
      <c r="CS186" s="74" t="str">
        <f t="shared" ca="1" si="346"/>
        <v/>
      </c>
      <c r="CT186" s="74" t="str">
        <f t="shared" ca="1" si="347"/>
        <v/>
      </c>
      <c r="CU186" s="74" t="str">
        <f t="shared" ca="1" si="348"/>
        <v/>
      </c>
      <c r="CV186" s="74" t="str">
        <f t="shared" ca="1" si="349"/>
        <v/>
      </c>
      <c r="CW186" s="74" t="str">
        <f t="shared" ca="1" si="350"/>
        <v/>
      </c>
      <c r="CX186" s="74" t="str">
        <f t="shared" ca="1" si="351"/>
        <v/>
      </c>
      <c r="CY186" s="74" t="str">
        <f t="shared" ca="1" si="352"/>
        <v/>
      </c>
      <c r="CZ186" s="74" t="str">
        <f t="shared" ca="1" si="353"/>
        <v/>
      </c>
      <c r="DA186" s="74" t="str">
        <f t="shared" ca="1" si="354"/>
        <v/>
      </c>
      <c r="DB186" s="74" t="str">
        <f t="shared" ca="1" si="355"/>
        <v/>
      </c>
      <c r="DD186" s="74" t="str">
        <f t="shared" ca="1" si="356"/>
        <v/>
      </c>
      <c r="DE186" s="74" t="str">
        <f t="shared" ca="1" si="357"/>
        <v/>
      </c>
      <c r="DF186" s="74" t="str">
        <f t="shared" ca="1" si="358"/>
        <v/>
      </c>
      <c r="DG186" s="74" t="str">
        <f t="shared" ca="1" si="359"/>
        <v/>
      </c>
      <c r="DH186" s="74" t="str">
        <f t="shared" ca="1" si="360"/>
        <v/>
      </c>
      <c r="DI186" s="74" t="str">
        <f t="shared" ca="1" si="361"/>
        <v/>
      </c>
      <c r="DJ186" s="74" t="str">
        <f t="shared" ca="1" si="362"/>
        <v/>
      </c>
      <c r="DK186" s="74" t="str">
        <f t="shared" ca="1" si="363"/>
        <v/>
      </c>
      <c r="DL186" s="74" t="str">
        <f t="shared" ca="1" si="364"/>
        <v/>
      </c>
      <c r="DM186" s="74" t="str">
        <f t="shared" ca="1" si="365"/>
        <v/>
      </c>
      <c r="DN186" s="74" t="str">
        <f t="shared" ca="1" si="366"/>
        <v/>
      </c>
      <c r="DO186" s="74" t="str">
        <f t="shared" ca="1" si="367"/>
        <v/>
      </c>
      <c r="DQ186" s="74" t="str">
        <f t="shared" ca="1" si="368"/>
        <v/>
      </c>
      <c r="DS186" s="74" t="str">
        <f t="shared" ca="1" si="369"/>
        <v/>
      </c>
      <c r="DT186" s="74" t="str">
        <f t="shared" ca="1" si="370"/>
        <v/>
      </c>
      <c r="DV186" s="525" t="str">
        <f t="shared" ca="1" si="371"/>
        <v/>
      </c>
      <c r="DW186" s="74" t="str">
        <f t="shared" ca="1" si="372"/>
        <v/>
      </c>
      <c r="DX186" s="485" t="str">
        <f t="shared" ca="1" si="373"/>
        <v/>
      </c>
      <c r="DY186" s="74" t="str">
        <f t="shared" ca="1" si="374"/>
        <v/>
      </c>
      <c r="DZ186" s="74" t="str">
        <f t="shared" ca="1" si="375"/>
        <v/>
      </c>
      <c r="EA186" s="74" t="str">
        <f t="shared" ca="1" si="376"/>
        <v/>
      </c>
      <c r="EC186" s="74" t="str">
        <f t="shared" ca="1" si="377"/>
        <v/>
      </c>
      <c r="ED186" s="74" t="str">
        <f t="shared" ca="1" si="378"/>
        <v/>
      </c>
      <c r="EE186" s="74" t="str">
        <f t="shared" ca="1" si="379"/>
        <v/>
      </c>
      <c r="EG186" s="479" t="str">
        <f ca="1">IF(V186=1,"",IF(LOG入力!BH186&gt;0,0,IF(CG186="★",0,IF(R186=1,0,IF(N186=0,0,1)))))</f>
        <v/>
      </c>
      <c r="EH186" s="483" t="str">
        <f t="shared" ca="1" si="380"/>
        <v/>
      </c>
      <c r="EI186" s="483" t="str">
        <f t="shared" ca="1" si="381"/>
        <v/>
      </c>
      <c r="EJ186" s="483" t="str">
        <f t="shared" ca="1" si="382"/>
        <v/>
      </c>
      <c r="EL186" s="71">
        <f t="shared" ca="1" si="383"/>
        <v>0</v>
      </c>
      <c r="EM186" s="6">
        <f t="shared" ca="1" si="384"/>
        <v>0</v>
      </c>
      <c r="EN186" s="6" t="str">
        <f t="shared" ca="1" si="385"/>
        <v/>
      </c>
      <c r="EO186" s="6">
        <f ca="1">IF(LOG入力!BH186&gt;0,0,IF(EM186=0,0,(IF(COUNTIF($EN$19:EN186,EN186)=1,IF($FS$3="N",1,IF(EH186=1,1,0))))))</f>
        <v>0</v>
      </c>
      <c r="EP186" s="6" t="str">
        <f ca="1">IF(LOG入力!BH186&gt;0,"",IF(EO186=1,$X186,""))</f>
        <v/>
      </c>
      <c r="EQ186" s="6" t="str">
        <f ca="1">IF(LOG入力!BH186&gt;0,"",IF(EO186=1,$Y186,""))</f>
        <v/>
      </c>
      <c r="ER186" s="520" t="str">
        <f ca="1">IF(LOG入力!BH186&gt;0,"",IF(COUNTIF($EP$19:$EP186,EP186)=1,EP186,""))</f>
        <v/>
      </c>
      <c r="ES186" s="520">
        <f ca="1">IF(LOG入力!BH186&gt;0,0,IF((EL186=1),IF(($ER186=""),0,1),0))</f>
        <v>0</v>
      </c>
      <c r="ET186" s="520" t="str">
        <f ca="1">IF(LOG入力!BH186&gt;0,"",IF(COUNTIF($EQ$19:EQ186,EQ186)=1,EQ186,""))</f>
        <v/>
      </c>
      <c r="EU186" s="539">
        <f ca="1">IF(LOG入力!BH186&gt;0,0,IF((EL186=1),IF(($ET186=""),0,1),0))</f>
        <v>0</v>
      </c>
      <c r="EV186" s="71">
        <f t="shared" ca="1" si="386"/>
        <v>0</v>
      </c>
      <c r="EW186" s="6">
        <f t="shared" ca="1" si="387"/>
        <v>0</v>
      </c>
      <c r="EX186" s="6" t="str">
        <f t="shared" ca="1" si="388"/>
        <v/>
      </c>
      <c r="EY186" s="6">
        <f ca="1">IF(LOG入力!BH186&gt;0,0,IF(EW186=0,0,(IF(COUNTIF($EX$19:EX186,EX186)=1,IF($FS$3="N",1,IF(EH186=1,1,0))))))</f>
        <v>0</v>
      </c>
      <c r="EZ186" s="6" t="str">
        <f ca="1">IF(LOG入力!BH186&gt;0,"",IF(EY186=1,$X186,""))</f>
        <v/>
      </c>
      <c r="FA186" s="6" t="str">
        <f ca="1">IF(LOG入力!BH186&gt;0,"",IF(EY186=1,$Y186,""))</f>
        <v/>
      </c>
      <c r="FB186" s="6" t="str">
        <f ca="1">IF(LOG入力!BH186&gt;0,"",IF(COUNTIF($EZ$19:$EZ186,EZ186)=1,EZ186,""))</f>
        <v/>
      </c>
      <c r="FC186" s="6">
        <f ca="1">IF(LOG入力!BH186&gt;0,0,IF((EV186=1),IF(($FB186=""),0,1),0))</f>
        <v>0</v>
      </c>
      <c r="FD186" s="6" t="str">
        <f ca="1">IF(LOG入力!BH186&gt;0,"",IF(COUNTIF($FA$19:FA186,FA186)=1,FA186,""))</f>
        <v/>
      </c>
      <c r="FE186" s="72">
        <f ca="1">IF(LOG入力!BH186&gt;0,0,IF((EV186=1),IF(($FD186=""),0,1),0))</f>
        <v>0</v>
      </c>
      <c r="FF186" s="71">
        <f t="shared" ca="1" si="389"/>
        <v>0</v>
      </c>
      <c r="FG186" s="6">
        <f t="shared" ca="1" si="390"/>
        <v>0</v>
      </c>
      <c r="FH186" s="6" t="str">
        <f t="shared" ca="1" si="391"/>
        <v/>
      </c>
      <c r="FI186" s="6">
        <f ca="1">IF(LOG入力!BH186&gt;0,0,IF(FG186=0,0,(IF(COUNTIF($FH$19:FH186,FH186)=1,IF($FS$3="N",1,IF(EH186=1,1,0))))))</f>
        <v>0</v>
      </c>
      <c r="FJ186" s="6" t="str">
        <f ca="1">IF(LOG入力!BH186&gt;0,"",IF(FI186=1,$X186,""))</f>
        <v/>
      </c>
      <c r="FK186" s="6" t="str">
        <f ca="1">IF(LOG入力!BH186&gt;0,"",IF(FI186=1,$Y186,""))</f>
        <v/>
      </c>
      <c r="FL186" s="6" t="str">
        <f ca="1">IF(LOG入力!BH186&gt;0,"",IF(COUNTIF($FJ$19:$FJ186,FJ186)=1,FJ186,""))</f>
        <v/>
      </c>
      <c r="FM186" s="6">
        <f ca="1">IF(LOG入力!BH186&gt;0,0,IF((FF186=1),IF(($FL186=""),0,1),0))</f>
        <v>0</v>
      </c>
      <c r="FN186" s="6" t="str">
        <f ca="1">IF(LOG入力!BH186&gt;0,"",IF(COUNTIF($FK$19:FK186,FK186)=1,FK186,""))</f>
        <v/>
      </c>
      <c r="FO186" s="72">
        <f ca="1">IF(LOG入力!BH186&gt;0,0,IF((FF186=1),IF(($FN186=""),0,1),0))</f>
        <v>0</v>
      </c>
      <c r="FP186" s="71">
        <f t="shared" ca="1" si="392"/>
        <v>0</v>
      </c>
      <c r="FQ186" s="6">
        <f t="shared" ca="1" si="393"/>
        <v>0</v>
      </c>
      <c r="FR186" s="6" t="str">
        <f t="shared" ca="1" si="394"/>
        <v/>
      </c>
      <c r="FS186" s="6">
        <f ca="1">IF(LOG入力!BH186&gt;0,0,IF(FQ186=0,0,(IF(COUNTIF($FR$19:FR186,FR186)=1,IF($FS$3="N",1,IF(EH186=1,1,0))))))</f>
        <v>0</v>
      </c>
      <c r="FT186" s="6" t="str">
        <f ca="1">IF(LOG入力!BH186&gt;0,"",IF(FS186=1,$X186,""))</f>
        <v/>
      </c>
      <c r="FU186" s="6" t="str">
        <f ca="1">IF(LOG入力!BH186&gt;0,"",IF(FS186=1,$Y186,""))</f>
        <v/>
      </c>
      <c r="FV186" s="6" t="str">
        <f ca="1">IF(LOG入力!BH186&gt;0,"",IF(COUNTIF($FT$19:$FT186,FT186)=1,FT186,""))</f>
        <v/>
      </c>
      <c r="FW186" s="6">
        <f ca="1">IF(LOG入力!BH186&gt;0,0,IF((FP186=1),IF(($FV186=""),0,1),0))</f>
        <v>0</v>
      </c>
      <c r="FX186" s="6" t="str">
        <f ca="1">IF(LOG入力!BH186&gt;0,"",IF(COUNTIF($FU$19:FU186,FU186)=1,FU186,""))</f>
        <v/>
      </c>
      <c r="FY186" s="72">
        <f ca="1">IF(LOG入力!BH186&gt;0,0,IF((FP186=1),IF(($FX186=""),0,1),0))</f>
        <v>0</v>
      </c>
      <c r="FZ186" s="71">
        <f t="shared" ca="1" si="395"/>
        <v>0</v>
      </c>
      <c r="GA186" s="6">
        <f t="shared" ca="1" si="396"/>
        <v>0</v>
      </c>
      <c r="GB186" s="6" t="str">
        <f t="shared" ca="1" si="397"/>
        <v/>
      </c>
      <c r="GC186" s="6">
        <f ca="1">IF(LOG入力!BH186&gt;0,0,IF(GA186=0,0,(IF(COUNTIF($GB$19:GB186,GB186)=1,IF($FS$3="N",1,IF(EH186=1,1,0))))))</f>
        <v>0</v>
      </c>
      <c r="GD186" s="6" t="str">
        <f ca="1">IF(LOG入力!BH186&gt;0,"",IF(GC186=1,$X186,""))</f>
        <v/>
      </c>
      <c r="GE186" s="6" t="str">
        <f ca="1">IF(LOG入力!BH186&gt;0,"",IF(GC186=1,$Y186,""))</f>
        <v/>
      </c>
      <c r="GF186" s="6" t="str">
        <f ca="1">IF(LOG入力!BH186&gt;0,"",IF(COUNTIF($GD$19:$GD186,GD186)=1,GD186,""))</f>
        <v/>
      </c>
      <c r="GG186" s="6">
        <f ca="1">IF(LOG入力!BH186&gt;0,0,IF((FZ186=1),IF(($GF186=""),0,1),0))</f>
        <v>0</v>
      </c>
      <c r="GH186" s="6" t="str">
        <f ca="1">IF(LOG入力!BH186&gt;0,"",IF(COUNTIF($GE$19:GE186,GE186)=1,GE186,""))</f>
        <v/>
      </c>
      <c r="GI186" s="72">
        <f ca="1">IF(LOG入力!BH186&gt;0,0,IF((FZ186=1),IF(($GH186=""),0,1),0))</f>
        <v>0</v>
      </c>
      <c r="GK186" s="455" t="str">
        <f ca="1">IF(V186=1,"",IF(LEN(LOG入力!AS186)=0,"",LOG入力!AS186))</f>
        <v/>
      </c>
      <c r="GL186" s="378" t="str">
        <f t="shared" ca="1" si="398"/>
        <v/>
      </c>
      <c r="GM186" s="378" t="str">
        <f t="shared" ca="1" si="399"/>
        <v/>
      </c>
      <c r="GN186" s="74" t="str">
        <f t="shared" ca="1" si="400"/>
        <v/>
      </c>
      <c r="GO186" s="74" t="str">
        <f t="shared" ca="1" si="401"/>
        <v/>
      </c>
      <c r="GQ186" s="74" t="str">
        <f t="shared" ca="1" si="402"/>
        <v/>
      </c>
      <c r="GR186" s="74" t="str">
        <f t="shared" ca="1" si="403"/>
        <v/>
      </c>
      <c r="GS186" s="74" t="str">
        <f t="shared" ca="1" si="404"/>
        <v/>
      </c>
      <c r="GT186" s="74" t="str">
        <f t="shared" ca="1" si="405"/>
        <v/>
      </c>
      <c r="GU186" s="74" t="str">
        <f t="shared" ca="1" si="406"/>
        <v/>
      </c>
      <c r="GV186" s="74" t="str">
        <f t="shared" ca="1" si="407"/>
        <v/>
      </c>
      <c r="GX186" s="74" t="str">
        <f t="shared" ca="1" si="408"/>
        <v/>
      </c>
      <c r="GY186" s="74" t="str">
        <f t="shared" ca="1" si="409"/>
        <v/>
      </c>
      <c r="GZ186" s="74" t="str">
        <f ca="1">IF(V186=1,"",IF(LOG入力!BH186&gt;0,0,IF(GY186=0,0,IF((VALUE((TYPE(VALUE(J186)))))=16,0,IF(VALUE(J186)&lt;60,1,IF(VALUE(J186)&lt;100,0,IF(VALUE(J186)&lt;600,2,0)))))))</f>
        <v/>
      </c>
      <c r="HA186" s="74" t="str">
        <f t="shared" ca="1" si="410"/>
        <v/>
      </c>
      <c r="HB186" s="74" t="str">
        <f ca="1">IF(V186=1,"",IF(LOG入力!BH186&gt;0,0,IF(HA186=0,0,IF((VALUE((TYPE(VALUE(L186)))))=16,0,IF(VALUE(L186)&lt;60,1,IF(VALUE(L186)&lt;100,0,IF(VALUE(L186)&lt;600,2,0)))))))</f>
        <v/>
      </c>
      <c r="HD186" s="74" t="str">
        <f t="shared" ca="1" si="411"/>
        <v/>
      </c>
      <c r="HF186" s="74" t="str">
        <f t="shared" ca="1" si="412"/>
        <v/>
      </c>
      <c r="HG186" s="74" t="str">
        <f t="shared" ca="1" si="413"/>
        <v/>
      </c>
      <c r="HH186" s="74" t="str">
        <f t="shared" ca="1" si="414"/>
        <v/>
      </c>
      <c r="HI186" s="74" t="str">
        <f t="shared" ca="1" si="415"/>
        <v/>
      </c>
      <c r="HJ186" s="74" t="str">
        <f t="shared" ca="1" si="416"/>
        <v/>
      </c>
      <c r="HK186" s="74" t="str">
        <f t="shared" ca="1" si="417"/>
        <v/>
      </c>
      <c r="HL186" s="74" t="str">
        <f t="shared" ca="1" si="418"/>
        <v/>
      </c>
      <c r="HM186" s="74" t="str">
        <f t="shared" ca="1" si="419"/>
        <v/>
      </c>
      <c r="HN186" s="74" t="str">
        <f t="shared" ca="1" si="420"/>
        <v/>
      </c>
      <c r="HO186" s="529" t="str">
        <f t="shared" ca="1" si="421"/>
        <v/>
      </c>
      <c r="HP186" s="74" t="str">
        <f t="shared" ca="1" si="422"/>
        <v/>
      </c>
      <c r="HQ186" s="74" t="str">
        <f t="shared" ca="1" si="423"/>
        <v/>
      </c>
      <c r="HR186" s="74" t="str">
        <f t="shared" ca="1" si="424"/>
        <v/>
      </c>
      <c r="HS186" s="74" t="str">
        <f t="shared" ca="1" si="425"/>
        <v/>
      </c>
      <c r="HT186" s="74" t="str">
        <f ca="1">IF(V186=1,"",IF(LOG入力!BH186&gt;0,0,IF(DV186=1,0,IF(N186="0",0,IF(SUM(HD186:HS186)&gt;0,1,0)))))</f>
        <v/>
      </c>
    </row>
    <row r="187" spans="1:228" x14ac:dyDescent="0.15">
      <c r="A187" s="5"/>
      <c r="B187" s="532" t="str">
        <f t="shared" ca="1" si="284"/>
        <v/>
      </c>
      <c r="C187" s="534" t="str">
        <f ca="1">LOG入力!AP187</f>
        <v/>
      </c>
      <c r="D187" s="534" t="str">
        <f ca="1">LOG入力!AQ187</f>
        <v/>
      </c>
      <c r="E187" s="534" t="str">
        <f ca="1">LOG入力!AR187</f>
        <v/>
      </c>
      <c r="F187" s="535" t="str">
        <f t="shared" ca="1" si="285"/>
        <v/>
      </c>
      <c r="G187" s="585" t="str">
        <f ca="1">LOG入力!AT187</f>
        <v/>
      </c>
      <c r="H187" s="542" t="str">
        <f ca="1">LOG入力!AU187</f>
        <v/>
      </c>
      <c r="I187" s="542" t="str">
        <f ca="1">LOG入力!AV187</f>
        <v/>
      </c>
      <c r="J187" s="577" t="str">
        <f ca="1">LOG入力!AW187</f>
        <v/>
      </c>
      <c r="K187" s="578" t="str">
        <f ca="1">LOG入力!BJ187</f>
        <v/>
      </c>
      <c r="L187" s="577" t="str">
        <f ca="1">LOG入力!AY187</f>
        <v/>
      </c>
      <c r="M187" s="545" t="str">
        <f ca="1">LOG入力!BK187</f>
        <v/>
      </c>
      <c r="N187" s="512" t="str">
        <f ca="1">IF(V187=1,"",IF(LOG入力!AJ187=1,"1",LOG入力!BA187))</f>
        <v/>
      </c>
      <c r="O187" s="538" t="str">
        <f ca="1">IF(V187=1,"",IF(LEN(LOG入力!O187)=0,"",LOG入力!O187))</f>
        <v/>
      </c>
      <c r="P187" s="291" t="str">
        <f ca="1">IF(V187=1,"",IF($AA$4=1,"",IF(LOG入力!BG187=1,"",CONCATENATE($ER187,$FB187,$FL187,$FV187,$GF187))))</f>
        <v/>
      </c>
      <c r="Q187" s="291" t="str">
        <f ca="1">IF(V187=1,"",IF($AA$4=1,"",IF(LOG入力!BG187=1,"",CONCATENATE($ET187,$FD187,$FN187,$FX187,$GH187))))</f>
        <v/>
      </c>
      <c r="R187" s="573" t="str">
        <f ca="1">IF(V187=1,"",IF($AA$4=1,"",IF(LOG入力!BH187&gt;0,0,AA187)))</f>
        <v/>
      </c>
      <c r="S187" s="293" t="str">
        <f t="shared" ca="1" si="286"/>
        <v/>
      </c>
      <c r="T187" s="681"/>
      <c r="U187" s="38"/>
      <c r="V187" s="196">
        <f ca="1">LOG入力!AN187</f>
        <v>1</v>
      </c>
      <c r="W187" s="38"/>
      <c r="X187" s="516" t="str">
        <f t="shared" ca="1" si="287"/>
        <v/>
      </c>
      <c r="Y187" s="515" t="str">
        <f t="shared" ca="1" si="288"/>
        <v/>
      </c>
      <c r="Z187" s="518" t="str">
        <f t="shared" ca="1" si="289"/>
        <v/>
      </c>
      <c r="AA187" s="574" t="str">
        <f t="shared" ca="1" si="290"/>
        <v/>
      </c>
      <c r="AC187" s="6" t="str">
        <f t="shared" ca="1" si="291"/>
        <v/>
      </c>
      <c r="AD187" s="6" t="str">
        <f t="shared" ca="1" si="292"/>
        <v/>
      </c>
      <c r="AE187" s="6" t="str">
        <f t="shared" ca="1" si="293"/>
        <v/>
      </c>
      <c r="AF187" s="6" t="str">
        <f t="shared" ca="1" si="294"/>
        <v/>
      </c>
      <c r="AG187" s="6" t="str">
        <f t="shared" ca="1" si="295"/>
        <v/>
      </c>
      <c r="AH187" s="6" t="str">
        <f t="shared" ca="1" si="296"/>
        <v/>
      </c>
      <c r="AI187" s="6" t="str">
        <f t="shared" ca="1" si="297"/>
        <v/>
      </c>
      <c r="AJ187" s="6" t="str">
        <f t="shared" ca="1" si="298"/>
        <v/>
      </c>
      <c r="AK187" s="6" t="str">
        <f t="shared" ca="1" si="299"/>
        <v/>
      </c>
      <c r="AL187" s="6" t="str">
        <f t="shared" ca="1" si="300"/>
        <v/>
      </c>
      <c r="AM187" s="6" t="str">
        <f t="shared" ca="1" si="301"/>
        <v/>
      </c>
      <c r="AN187" s="6" t="str">
        <f t="shared" ca="1" si="302"/>
        <v/>
      </c>
      <c r="AO187" s="6" t="str">
        <f t="shared" ca="1" si="303"/>
        <v/>
      </c>
      <c r="AP187" s="6" t="str">
        <f t="shared" ca="1" si="304"/>
        <v/>
      </c>
      <c r="AQ187" s="6" t="str">
        <f t="shared" ca="1" si="305"/>
        <v/>
      </c>
      <c r="AR187" s="6" t="str">
        <f t="shared" ca="1" si="306"/>
        <v/>
      </c>
      <c r="AS187" s="6" t="str">
        <f t="shared" ca="1" si="307"/>
        <v/>
      </c>
      <c r="AT187" s="6" t="str">
        <f t="shared" ca="1" si="308"/>
        <v/>
      </c>
      <c r="AU187" s="6" t="str">
        <f t="shared" ca="1" si="309"/>
        <v/>
      </c>
      <c r="AV187" s="6" t="str">
        <f t="shared" ca="1" si="310"/>
        <v/>
      </c>
      <c r="AW187" s="6" t="str">
        <f t="shared" ca="1" si="311"/>
        <v/>
      </c>
      <c r="AY187" s="6" t="str">
        <f t="shared" ca="1" si="312"/>
        <v/>
      </c>
      <c r="AZ187" s="6" t="str">
        <f t="shared" ca="1" si="313"/>
        <v/>
      </c>
      <c r="BA187" s="6" t="str">
        <f t="shared" ca="1" si="314"/>
        <v/>
      </c>
      <c r="BB187" s="6" t="str">
        <f t="shared" ca="1" si="315"/>
        <v/>
      </c>
      <c r="BC187" s="6" t="str">
        <f t="shared" ca="1" si="316"/>
        <v/>
      </c>
      <c r="BD187" s="6" t="str">
        <f t="shared" ca="1" si="317"/>
        <v/>
      </c>
      <c r="BE187" s="6" t="str">
        <f t="shared" ca="1" si="318"/>
        <v/>
      </c>
      <c r="BF187" s="6" t="str">
        <f t="shared" ca="1" si="319"/>
        <v/>
      </c>
      <c r="BG187" s="6" t="str">
        <f t="shared" ca="1" si="320"/>
        <v/>
      </c>
      <c r="BH187" s="6" t="str">
        <f t="shared" ca="1" si="321"/>
        <v/>
      </c>
      <c r="BI187" s="6" t="str">
        <f t="shared" ca="1" si="322"/>
        <v/>
      </c>
      <c r="BJ187" s="6" t="str">
        <f t="shared" ca="1" si="323"/>
        <v/>
      </c>
      <c r="BK187" s="6" t="str">
        <f t="shared" ca="1" si="324"/>
        <v/>
      </c>
      <c r="BL187" s="6" t="str">
        <f t="shared" ca="1" si="325"/>
        <v/>
      </c>
      <c r="BM187" s="6" t="str">
        <f t="shared" ca="1" si="326"/>
        <v/>
      </c>
      <c r="BN187" s="6" t="str">
        <f t="shared" ca="1" si="327"/>
        <v/>
      </c>
      <c r="BO187" s="6" t="str">
        <f t="shared" ca="1" si="328"/>
        <v/>
      </c>
      <c r="BP187" s="6" t="str">
        <f t="shared" ca="1" si="329"/>
        <v/>
      </c>
      <c r="BQ187" s="6" t="str">
        <f t="shared" ca="1" si="330"/>
        <v/>
      </c>
      <c r="BR187" s="6" t="str">
        <f t="shared" ca="1" si="331"/>
        <v/>
      </c>
      <c r="BS187" s="6" t="str">
        <f t="shared" ca="1" si="332"/>
        <v/>
      </c>
      <c r="BU187" s="6" t="str">
        <f t="shared" ca="1" si="333"/>
        <v/>
      </c>
      <c r="BW187" s="515" t="str">
        <f t="shared" ca="1" si="334"/>
        <v/>
      </c>
      <c r="BX187" s="515">
        <f t="shared" ca="1" si="335"/>
        <v>0</v>
      </c>
      <c r="BY187" s="515" t="str">
        <f t="shared" ca="1" si="336"/>
        <v/>
      </c>
      <c r="CA187" s="6">
        <f t="shared" ca="1" si="337"/>
        <v>1</v>
      </c>
      <c r="CC187" s="523" t="str">
        <f t="shared" ca="1" si="338"/>
        <v/>
      </c>
      <c r="CE187" s="6" t="str">
        <f t="shared" ca="1" si="339"/>
        <v/>
      </c>
      <c r="CG187" s="524" t="str">
        <f ca="1">IF(V187=1,"",IF($AA$4=1,"",IF(LOG入力!BH187&gt;0,"",IF(N187=0,"",IF(HT187=0,"","★")))))</f>
        <v/>
      </c>
      <c r="CI187" s="74" t="str">
        <f t="shared" ca="1" si="340"/>
        <v/>
      </c>
      <c r="CK187" s="525" t="str">
        <f ca="1">IF(V187=1,"",IF(LOG入力!BH187&gt;0,1,0))</f>
        <v/>
      </c>
      <c r="CL187" s="74" t="str">
        <f t="shared" ca="1" si="341"/>
        <v/>
      </c>
      <c r="CN187" s="74" t="str">
        <f t="shared" ca="1" si="342"/>
        <v/>
      </c>
      <c r="CO187" s="74" t="str">
        <f t="shared" ca="1" si="343"/>
        <v/>
      </c>
      <c r="CQ187" s="74" t="str">
        <f t="shared" ca="1" si="344"/>
        <v/>
      </c>
      <c r="CR187" s="74" t="str">
        <f t="shared" ca="1" si="345"/>
        <v/>
      </c>
      <c r="CS187" s="74" t="str">
        <f t="shared" ca="1" si="346"/>
        <v/>
      </c>
      <c r="CT187" s="74" t="str">
        <f t="shared" ca="1" si="347"/>
        <v/>
      </c>
      <c r="CU187" s="74" t="str">
        <f t="shared" ca="1" si="348"/>
        <v/>
      </c>
      <c r="CV187" s="74" t="str">
        <f t="shared" ca="1" si="349"/>
        <v/>
      </c>
      <c r="CW187" s="74" t="str">
        <f t="shared" ca="1" si="350"/>
        <v/>
      </c>
      <c r="CX187" s="74" t="str">
        <f t="shared" ca="1" si="351"/>
        <v/>
      </c>
      <c r="CY187" s="74" t="str">
        <f t="shared" ca="1" si="352"/>
        <v/>
      </c>
      <c r="CZ187" s="74" t="str">
        <f t="shared" ca="1" si="353"/>
        <v/>
      </c>
      <c r="DA187" s="74" t="str">
        <f t="shared" ca="1" si="354"/>
        <v/>
      </c>
      <c r="DB187" s="74" t="str">
        <f t="shared" ca="1" si="355"/>
        <v/>
      </c>
      <c r="DD187" s="74" t="str">
        <f t="shared" ca="1" si="356"/>
        <v/>
      </c>
      <c r="DE187" s="74" t="str">
        <f t="shared" ca="1" si="357"/>
        <v/>
      </c>
      <c r="DF187" s="74" t="str">
        <f t="shared" ca="1" si="358"/>
        <v/>
      </c>
      <c r="DG187" s="74" t="str">
        <f t="shared" ca="1" si="359"/>
        <v/>
      </c>
      <c r="DH187" s="74" t="str">
        <f t="shared" ca="1" si="360"/>
        <v/>
      </c>
      <c r="DI187" s="74" t="str">
        <f t="shared" ca="1" si="361"/>
        <v/>
      </c>
      <c r="DJ187" s="74" t="str">
        <f t="shared" ca="1" si="362"/>
        <v/>
      </c>
      <c r="DK187" s="74" t="str">
        <f t="shared" ca="1" si="363"/>
        <v/>
      </c>
      <c r="DL187" s="74" t="str">
        <f t="shared" ca="1" si="364"/>
        <v/>
      </c>
      <c r="DM187" s="74" t="str">
        <f t="shared" ca="1" si="365"/>
        <v/>
      </c>
      <c r="DN187" s="74" t="str">
        <f t="shared" ca="1" si="366"/>
        <v/>
      </c>
      <c r="DO187" s="74" t="str">
        <f t="shared" ca="1" si="367"/>
        <v/>
      </c>
      <c r="DQ187" s="74" t="str">
        <f t="shared" ca="1" si="368"/>
        <v/>
      </c>
      <c r="DS187" s="74" t="str">
        <f t="shared" ca="1" si="369"/>
        <v/>
      </c>
      <c r="DT187" s="74" t="str">
        <f t="shared" ca="1" si="370"/>
        <v/>
      </c>
      <c r="DV187" s="525" t="str">
        <f t="shared" ca="1" si="371"/>
        <v/>
      </c>
      <c r="DW187" s="74" t="str">
        <f t="shared" ca="1" si="372"/>
        <v/>
      </c>
      <c r="DX187" s="485" t="str">
        <f t="shared" ca="1" si="373"/>
        <v/>
      </c>
      <c r="DY187" s="74" t="str">
        <f t="shared" ca="1" si="374"/>
        <v/>
      </c>
      <c r="DZ187" s="74" t="str">
        <f t="shared" ca="1" si="375"/>
        <v/>
      </c>
      <c r="EA187" s="74" t="str">
        <f t="shared" ca="1" si="376"/>
        <v/>
      </c>
      <c r="EC187" s="74" t="str">
        <f t="shared" ca="1" si="377"/>
        <v/>
      </c>
      <c r="ED187" s="74" t="str">
        <f t="shared" ca="1" si="378"/>
        <v/>
      </c>
      <c r="EE187" s="74" t="str">
        <f t="shared" ca="1" si="379"/>
        <v/>
      </c>
      <c r="EG187" s="479" t="str">
        <f ca="1">IF(V187=1,"",IF(LOG入力!BH187&gt;0,0,IF(CG187="★",0,IF(R187=1,0,IF(N187=0,0,1)))))</f>
        <v/>
      </c>
      <c r="EH187" s="483" t="str">
        <f t="shared" ca="1" si="380"/>
        <v/>
      </c>
      <c r="EI187" s="483" t="str">
        <f t="shared" ca="1" si="381"/>
        <v/>
      </c>
      <c r="EJ187" s="483" t="str">
        <f t="shared" ca="1" si="382"/>
        <v/>
      </c>
      <c r="EL187" s="71">
        <f t="shared" ca="1" si="383"/>
        <v>0</v>
      </c>
      <c r="EM187" s="6">
        <f t="shared" ca="1" si="384"/>
        <v>0</v>
      </c>
      <c r="EN187" s="6" t="str">
        <f t="shared" ca="1" si="385"/>
        <v/>
      </c>
      <c r="EO187" s="6">
        <f ca="1">IF(LOG入力!BH187&gt;0,0,IF(EM187=0,0,(IF(COUNTIF($EN$19:EN187,EN187)=1,IF($FS$3="N",1,IF(EH187=1,1,0))))))</f>
        <v>0</v>
      </c>
      <c r="EP187" s="6" t="str">
        <f ca="1">IF(LOG入力!BH187&gt;0,"",IF(EO187=1,$X187,""))</f>
        <v/>
      </c>
      <c r="EQ187" s="6" t="str">
        <f ca="1">IF(LOG入力!BH187&gt;0,"",IF(EO187=1,$Y187,""))</f>
        <v/>
      </c>
      <c r="ER187" s="520" t="str">
        <f ca="1">IF(LOG入力!BH187&gt;0,"",IF(COUNTIF($EP$19:$EP187,EP187)=1,EP187,""))</f>
        <v/>
      </c>
      <c r="ES187" s="520">
        <f ca="1">IF(LOG入力!BH187&gt;0,0,IF((EL187=1),IF(($ER187=""),0,1),0))</f>
        <v>0</v>
      </c>
      <c r="ET187" s="520" t="str">
        <f ca="1">IF(LOG入力!BH187&gt;0,"",IF(COUNTIF($EQ$19:EQ187,EQ187)=1,EQ187,""))</f>
        <v/>
      </c>
      <c r="EU187" s="539">
        <f ca="1">IF(LOG入力!BH187&gt;0,0,IF((EL187=1),IF(($ET187=""),0,1),0))</f>
        <v>0</v>
      </c>
      <c r="EV187" s="71">
        <f t="shared" ca="1" si="386"/>
        <v>0</v>
      </c>
      <c r="EW187" s="6">
        <f t="shared" ca="1" si="387"/>
        <v>0</v>
      </c>
      <c r="EX187" s="6" t="str">
        <f t="shared" ca="1" si="388"/>
        <v/>
      </c>
      <c r="EY187" s="6">
        <f ca="1">IF(LOG入力!BH187&gt;0,0,IF(EW187=0,0,(IF(COUNTIF($EX$19:EX187,EX187)=1,IF($FS$3="N",1,IF(EH187=1,1,0))))))</f>
        <v>0</v>
      </c>
      <c r="EZ187" s="6" t="str">
        <f ca="1">IF(LOG入力!BH187&gt;0,"",IF(EY187=1,$X187,""))</f>
        <v/>
      </c>
      <c r="FA187" s="6" t="str">
        <f ca="1">IF(LOG入力!BH187&gt;0,"",IF(EY187=1,$Y187,""))</f>
        <v/>
      </c>
      <c r="FB187" s="6" t="str">
        <f ca="1">IF(LOG入力!BH187&gt;0,"",IF(COUNTIF($EZ$19:$EZ187,EZ187)=1,EZ187,""))</f>
        <v/>
      </c>
      <c r="FC187" s="6">
        <f ca="1">IF(LOG入力!BH187&gt;0,0,IF((EV187=1),IF(($FB187=""),0,1),0))</f>
        <v>0</v>
      </c>
      <c r="FD187" s="6" t="str">
        <f ca="1">IF(LOG入力!BH187&gt;0,"",IF(COUNTIF($FA$19:FA187,FA187)=1,FA187,""))</f>
        <v/>
      </c>
      <c r="FE187" s="72">
        <f ca="1">IF(LOG入力!BH187&gt;0,0,IF((EV187=1),IF(($FD187=""),0,1),0))</f>
        <v>0</v>
      </c>
      <c r="FF187" s="71">
        <f t="shared" ca="1" si="389"/>
        <v>0</v>
      </c>
      <c r="FG187" s="6">
        <f t="shared" ca="1" si="390"/>
        <v>0</v>
      </c>
      <c r="FH187" s="6" t="str">
        <f t="shared" ca="1" si="391"/>
        <v/>
      </c>
      <c r="FI187" s="6">
        <f ca="1">IF(LOG入力!BH187&gt;0,0,IF(FG187=0,0,(IF(COUNTIF($FH$19:FH187,FH187)=1,IF($FS$3="N",1,IF(EH187=1,1,0))))))</f>
        <v>0</v>
      </c>
      <c r="FJ187" s="6" t="str">
        <f ca="1">IF(LOG入力!BH187&gt;0,"",IF(FI187=1,$X187,""))</f>
        <v/>
      </c>
      <c r="FK187" s="6" t="str">
        <f ca="1">IF(LOG入力!BH187&gt;0,"",IF(FI187=1,$Y187,""))</f>
        <v/>
      </c>
      <c r="FL187" s="6" t="str">
        <f ca="1">IF(LOG入力!BH187&gt;0,"",IF(COUNTIF($FJ$19:$FJ187,FJ187)=1,FJ187,""))</f>
        <v/>
      </c>
      <c r="FM187" s="6">
        <f ca="1">IF(LOG入力!BH187&gt;0,0,IF((FF187=1),IF(($FL187=""),0,1),0))</f>
        <v>0</v>
      </c>
      <c r="FN187" s="6" t="str">
        <f ca="1">IF(LOG入力!BH187&gt;0,"",IF(COUNTIF($FK$19:FK187,FK187)=1,FK187,""))</f>
        <v/>
      </c>
      <c r="FO187" s="72">
        <f ca="1">IF(LOG入力!BH187&gt;0,0,IF((FF187=1),IF(($FN187=""),0,1),0))</f>
        <v>0</v>
      </c>
      <c r="FP187" s="71">
        <f t="shared" ca="1" si="392"/>
        <v>0</v>
      </c>
      <c r="FQ187" s="6">
        <f t="shared" ca="1" si="393"/>
        <v>0</v>
      </c>
      <c r="FR187" s="6" t="str">
        <f t="shared" ca="1" si="394"/>
        <v/>
      </c>
      <c r="FS187" s="6">
        <f ca="1">IF(LOG入力!BH187&gt;0,0,IF(FQ187=0,0,(IF(COUNTIF($FR$19:FR187,FR187)=1,IF($FS$3="N",1,IF(EH187=1,1,0))))))</f>
        <v>0</v>
      </c>
      <c r="FT187" s="6" t="str">
        <f ca="1">IF(LOG入力!BH187&gt;0,"",IF(FS187=1,$X187,""))</f>
        <v/>
      </c>
      <c r="FU187" s="6" t="str">
        <f ca="1">IF(LOG入力!BH187&gt;0,"",IF(FS187=1,$Y187,""))</f>
        <v/>
      </c>
      <c r="FV187" s="6" t="str">
        <f ca="1">IF(LOG入力!BH187&gt;0,"",IF(COUNTIF($FT$19:$FT187,FT187)=1,FT187,""))</f>
        <v/>
      </c>
      <c r="FW187" s="6">
        <f ca="1">IF(LOG入力!BH187&gt;0,0,IF((FP187=1),IF(($FV187=""),0,1),0))</f>
        <v>0</v>
      </c>
      <c r="FX187" s="6" t="str">
        <f ca="1">IF(LOG入力!BH187&gt;0,"",IF(COUNTIF($FU$19:FU187,FU187)=1,FU187,""))</f>
        <v/>
      </c>
      <c r="FY187" s="72">
        <f ca="1">IF(LOG入力!BH187&gt;0,0,IF((FP187=1),IF(($FX187=""),0,1),0))</f>
        <v>0</v>
      </c>
      <c r="FZ187" s="71">
        <f t="shared" ca="1" si="395"/>
        <v>0</v>
      </c>
      <c r="GA187" s="6">
        <f t="shared" ca="1" si="396"/>
        <v>0</v>
      </c>
      <c r="GB187" s="6" t="str">
        <f t="shared" ca="1" si="397"/>
        <v/>
      </c>
      <c r="GC187" s="6">
        <f ca="1">IF(LOG入力!BH187&gt;0,0,IF(GA187=0,0,(IF(COUNTIF($GB$19:GB187,GB187)=1,IF($FS$3="N",1,IF(EH187=1,1,0))))))</f>
        <v>0</v>
      </c>
      <c r="GD187" s="6" t="str">
        <f ca="1">IF(LOG入力!BH187&gt;0,"",IF(GC187=1,$X187,""))</f>
        <v/>
      </c>
      <c r="GE187" s="6" t="str">
        <f ca="1">IF(LOG入力!BH187&gt;0,"",IF(GC187=1,$Y187,""))</f>
        <v/>
      </c>
      <c r="GF187" s="6" t="str">
        <f ca="1">IF(LOG入力!BH187&gt;0,"",IF(COUNTIF($GD$19:$GD187,GD187)=1,GD187,""))</f>
        <v/>
      </c>
      <c r="GG187" s="6">
        <f ca="1">IF(LOG入力!BH187&gt;0,0,IF((FZ187=1),IF(($GF187=""),0,1),0))</f>
        <v>0</v>
      </c>
      <c r="GH187" s="6" t="str">
        <f ca="1">IF(LOG入力!BH187&gt;0,"",IF(COUNTIF($GE$19:GE187,GE187)=1,GE187,""))</f>
        <v/>
      </c>
      <c r="GI187" s="72">
        <f ca="1">IF(LOG入力!BH187&gt;0,0,IF((FZ187=1),IF(($GH187=""),0,1),0))</f>
        <v>0</v>
      </c>
      <c r="GK187" s="455" t="str">
        <f ca="1">IF(V187=1,"",IF(LEN(LOG入力!AS187)=0,"",LOG入力!AS187))</f>
        <v/>
      </c>
      <c r="GL187" s="378" t="str">
        <f t="shared" ca="1" si="398"/>
        <v/>
      </c>
      <c r="GM187" s="378" t="str">
        <f t="shared" ca="1" si="399"/>
        <v/>
      </c>
      <c r="GN187" s="74" t="str">
        <f t="shared" ca="1" si="400"/>
        <v/>
      </c>
      <c r="GO187" s="74" t="str">
        <f t="shared" ca="1" si="401"/>
        <v/>
      </c>
      <c r="GQ187" s="74" t="str">
        <f t="shared" ca="1" si="402"/>
        <v/>
      </c>
      <c r="GR187" s="74" t="str">
        <f t="shared" ca="1" si="403"/>
        <v/>
      </c>
      <c r="GS187" s="74" t="str">
        <f t="shared" ca="1" si="404"/>
        <v/>
      </c>
      <c r="GT187" s="74" t="str">
        <f t="shared" ca="1" si="405"/>
        <v/>
      </c>
      <c r="GU187" s="74" t="str">
        <f t="shared" ca="1" si="406"/>
        <v/>
      </c>
      <c r="GV187" s="74" t="str">
        <f t="shared" ca="1" si="407"/>
        <v/>
      </c>
      <c r="GX187" s="74" t="str">
        <f t="shared" ca="1" si="408"/>
        <v/>
      </c>
      <c r="GY187" s="74" t="str">
        <f t="shared" ca="1" si="409"/>
        <v/>
      </c>
      <c r="GZ187" s="74" t="str">
        <f ca="1">IF(V187=1,"",IF(LOG入力!BH187&gt;0,0,IF(GY187=0,0,IF((VALUE((TYPE(VALUE(J187)))))=16,0,IF(VALUE(J187)&lt;60,1,IF(VALUE(J187)&lt;100,0,IF(VALUE(J187)&lt;600,2,0)))))))</f>
        <v/>
      </c>
      <c r="HA187" s="74" t="str">
        <f t="shared" ca="1" si="410"/>
        <v/>
      </c>
      <c r="HB187" s="74" t="str">
        <f ca="1">IF(V187=1,"",IF(LOG入力!BH187&gt;0,0,IF(HA187=0,0,IF((VALUE((TYPE(VALUE(L187)))))=16,0,IF(VALUE(L187)&lt;60,1,IF(VALUE(L187)&lt;100,0,IF(VALUE(L187)&lt;600,2,0)))))))</f>
        <v/>
      </c>
      <c r="HD187" s="74" t="str">
        <f t="shared" ca="1" si="411"/>
        <v/>
      </c>
      <c r="HF187" s="74" t="str">
        <f t="shared" ca="1" si="412"/>
        <v/>
      </c>
      <c r="HG187" s="74" t="str">
        <f t="shared" ca="1" si="413"/>
        <v/>
      </c>
      <c r="HH187" s="74" t="str">
        <f t="shared" ca="1" si="414"/>
        <v/>
      </c>
      <c r="HI187" s="74" t="str">
        <f t="shared" ca="1" si="415"/>
        <v/>
      </c>
      <c r="HJ187" s="74" t="str">
        <f t="shared" ca="1" si="416"/>
        <v/>
      </c>
      <c r="HK187" s="74" t="str">
        <f t="shared" ca="1" si="417"/>
        <v/>
      </c>
      <c r="HL187" s="74" t="str">
        <f t="shared" ca="1" si="418"/>
        <v/>
      </c>
      <c r="HM187" s="74" t="str">
        <f t="shared" ca="1" si="419"/>
        <v/>
      </c>
      <c r="HN187" s="74" t="str">
        <f t="shared" ca="1" si="420"/>
        <v/>
      </c>
      <c r="HO187" s="529" t="str">
        <f t="shared" ca="1" si="421"/>
        <v/>
      </c>
      <c r="HP187" s="74" t="str">
        <f t="shared" ca="1" si="422"/>
        <v/>
      </c>
      <c r="HQ187" s="74" t="str">
        <f t="shared" ca="1" si="423"/>
        <v/>
      </c>
      <c r="HR187" s="74" t="str">
        <f t="shared" ca="1" si="424"/>
        <v/>
      </c>
      <c r="HS187" s="74" t="str">
        <f t="shared" ca="1" si="425"/>
        <v/>
      </c>
      <c r="HT187" s="74" t="str">
        <f ca="1">IF(V187=1,"",IF(LOG入力!BH187&gt;0,0,IF(DV187=1,0,IF(N187="0",0,IF(SUM(HD187:HS187)&gt;0,1,0)))))</f>
        <v/>
      </c>
    </row>
    <row r="188" spans="1:228" x14ac:dyDescent="0.15">
      <c r="A188" s="5">
        <v>170</v>
      </c>
      <c r="B188" s="487" t="str">
        <f t="shared" ca="1" si="284"/>
        <v/>
      </c>
      <c r="C188" s="548" t="str">
        <f ca="1">LOG入力!AP188</f>
        <v/>
      </c>
      <c r="D188" s="548" t="str">
        <f ca="1">LOG入力!AQ188</f>
        <v/>
      </c>
      <c r="E188" s="548" t="str">
        <f ca="1">LOG入力!AR188</f>
        <v/>
      </c>
      <c r="F188" s="589" t="str">
        <f t="shared" ca="1" si="285"/>
        <v/>
      </c>
      <c r="G188" s="586" t="str">
        <f ca="1">LOG入力!AT188</f>
        <v/>
      </c>
      <c r="H188" s="553" t="str">
        <f ca="1">LOG入力!AU188</f>
        <v/>
      </c>
      <c r="I188" s="587" t="str">
        <f ca="1">LOG入力!AV188</f>
        <v/>
      </c>
      <c r="J188" s="590" t="str">
        <f ca="1">LOG入力!AW188</f>
        <v/>
      </c>
      <c r="K188" s="591" t="str">
        <f ca="1">LOG入力!BJ188</f>
        <v/>
      </c>
      <c r="L188" s="590" t="str">
        <f ca="1">LOG入力!AY188</f>
        <v/>
      </c>
      <c r="M188" s="556" t="str">
        <f ca="1">LOG入力!BK188</f>
        <v/>
      </c>
      <c r="N188" s="588" t="str">
        <f ca="1">IF(V188=1,"",IF(LOG入力!AJ188=1,"1",LOG入力!BA188))</f>
        <v/>
      </c>
      <c r="O188" s="557" t="str">
        <f ca="1">IF(V188=1,"",IF(LEN(LOG入力!O188)=0,"",LOG入力!O188))</f>
        <v/>
      </c>
      <c r="P188" s="336" t="str">
        <f ca="1">IF(V188=1,"",IF($AA$4=1,"",IF(LOG入力!BG188=1,"",CONCATENATE($ER188,$FB188,$FL188,$FV188,$GF188))))</f>
        <v/>
      </c>
      <c r="Q188" s="337" t="str">
        <f ca="1">IF(V188=1,"",IF($AA$4=1,"",IF(LOG入力!BG188=1,"",CONCATENATE($ET188,$FD188,$FN188,$FX188,$GH188))))</f>
        <v/>
      </c>
      <c r="R188" s="338" t="str">
        <f ca="1">IF(V188=1,"",IF($AA$4=1,"",IF(LOG入力!BH188&gt;0,0,AA188)))</f>
        <v/>
      </c>
      <c r="S188" s="558" t="str">
        <f t="shared" ca="1" si="286"/>
        <v/>
      </c>
      <c r="T188" s="681"/>
      <c r="U188" s="38"/>
      <c r="V188" s="196">
        <f ca="1">LOG入力!AN188</f>
        <v>1</v>
      </c>
      <c r="W188" s="38"/>
      <c r="X188" s="516" t="str">
        <f t="shared" ca="1" si="287"/>
        <v/>
      </c>
      <c r="Y188" s="515" t="str">
        <f t="shared" ca="1" si="288"/>
        <v/>
      </c>
      <c r="Z188" s="518" t="str">
        <f t="shared" ca="1" si="289"/>
        <v/>
      </c>
      <c r="AA188" s="574" t="str">
        <f t="shared" ca="1" si="290"/>
        <v/>
      </c>
      <c r="AC188" s="6" t="str">
        <f t="shared" ca="1" si="291"/>
        <v/>
      </c>
      <c r="AD188" s="6" t="str">
        <f t="shared" ca="1" si="292"/>
        <v/>
      </c>
      <c r="AE188" s="6" t="str">
        <f t="shared" ca="1" si="293"/>
        <v/>
      </c>
      <c r="AF188" s="6" t="str">
        <f t="shared" ca="1" si="294"/>
        <v/>
      </c>
      <c r="AG188" s="6" t="str">
        <f t="shared" ca="1" si="295"/>
        <v/>
      </c>
      <c r="AH188" s="6" t="str">
        <f t="shared" ca="1" si="296"/>
        <v/>
      </c>
      <c r="AI188" s="6" t="str">
        <f t="shared" ca="1" si="297"/>
        <v/>
      </c>
      <c r="AJ188" s="6" t="str">
        <f t="shared" ca="1" si="298"/>
        <v/>
      </c>
      <c r="AK188" s="6" t="str">
        <f t="shared" ca="1" si="299"/>
        <v/>
      </c>
      <c r="AL188" s="6" t="str">
        <f t="shared" ca="1" si="300"/>
        <v/>
      </c>
      <c r="AM188" s="6" t="str">
        <f t="shared" ca="1" si="301"/>
        <v/>
      </c>
      <c r="AN188" s="6" t="str">
        <f t="shared" ca="1" si="302"/>
        <v/>
      </c>
      <c r="AO188" s="6" t="str">
        <f t="shared" ca="1" si="303"/>
        <v/>
      </c>
      <c r="AP188" s="6" t="str">
        <f t="shared" ca="1" si="304"/>
        <v/>
      </c>
      <c r="AQ188" s="6" t="str">
        <f t="shared" ca="1" si="305"/>
        <v/>
      </c>
      <c r="AR188" s="6" t="str">
        <f t="shared" ca="1" si="306"/>
        <v/>
      </c>
      <c r="AS188" s="6" t="str">
        <f t="shared" ca="1" si="307"/>
        <v/>
      </c>
      <c r="AT188" s="6" t="str">
        <f t="shared" ca="1" si="308"/>
        <v/>
      </c>
      <c r="AU188" s="6" t="str">
        <f t="shared" ca="1" si="309"/>
        <v/>
      </c>
      <c r="AV188" s="6" t="str">
        <f t="shared" ca="1" si="310"/>
        <v/>
      </c>
      <c r="AW188" s="6" t="str">
        <f t="shared" ca="1" si="311"/>
        <v/>
      </c>
      <c r="AY188" s="6" t="str">
        <f t="shared" ca="1" si="312"/>
        <v/>
      </c>
      <c r="AZ188" s="6" t="str">
        <f t="shared" ca="1" si="313"/>
        <v/>
      </c>
      <c r="BA188" s="6" t="str">
        <f t="shared" ca="1" si="314"/>
        <v/>
      </c>
      <c r="BB188" s="6" t="str">
        <f t="shared" ca="1" si="315"/>
        <v/>
      </c>
      <c r="BC188" s="6" t="str">
        <f t="shared" ca="1" si="316"/>
        <v/>
      </c>
      <c r="BD188" s="6" t="str">
        <f t="shared" ca="1" si="317"/>
        <v/>
      </c>
      <c r="BE188" s="6" t="str">
        <f t="shared" ca="1" si="318"/>
        <v/>
      </c>
      <c r="BF188" s="6" t="str">
        <f t="shared" ca="1" si="319"/>
        <v/>
      </c>
      <c r="BG188" s="6" t="str">
        <f t="shared" ca="1" si="320"/>
        <v/>
      </c>
      <c r="BH188" s="6" t="str">
        <f t="shared" ca="1" si="321"/>
        <v/>
      </c>
      <c r="BI188" s="6" t="str">
        <f t="shared" ca="1" si="322"/>
        <v/>
      </c>
      <c r="BJ188" s="6" t="str">
        <f t="shared" ca="1" si="323"/>
        <v/>
      </c>
      <c r="BK188" s="6" t="str">
        <f t="shared" ca="1" si="324"/>
        <v/>
      </c>
      <c r="BL188" s="6" t="str">
        <f t="shared" ca="1" si="325"/>
        <v/>
      </c>
      <c r="BM188" s="6" t="str">
        <f t="shared" ca="1" si="326"/>
        <v/>
      </c>
      <c r="BN188" s="6" t="str">
        <f t="shared" ca="1" si="327"/>
        <v/>
      </c>
      <c r="BO188" s="6" t="str">
        <f t="shared" ca="1" si="328"/>
        <v/>
      </c>
      <c r="BP188" s="6" t="str">
        <f t="shared" ca="1" si="329"/>
        <v/>
      </c>
      <c r="BQ188" s="6" t="str">
        <f t="shared" ca="1" si="330"/>
        <v/>
      </c>
      <c r="BR188" s="6" t="str">
        <f t="shared" ca="1" si="331"/>
        <v/>
      </c>
      <c r="BS188" s="6" t="str">
        <f t="shared" ca="1" si="332"/>
        <v/>
      </c>
      <c r="BU188" s="6" t="str">
        <f t="shared" ca="1" si="333"/>
        <v/>
      </c>
      <c r="BW188" s="515" t="str">
        <f t="shared" ca="1" si="334"/>
        <v/>
      </c>
      <c r="BX188" s="515">
        <f t="shared" ca="1" si="335"/>
        <v>0</v>
      </c>
      <c r="BY188" s="515" t="str">
        <f t="shared" ca="1" si="336"/>
        <v/>
      </c>
      <c r="CA188" s="6">
        <f t="shared" ca="1" si="337"/>
        <v>1</v>
      </c>
      <c r="CC188" s="523" t="str">
        <f t="shared" ca="1" si="338"/>
        <v/>
      </c>
      <c r="CE188" s="6" t="str">
        <f t="shared" ca="1" si="339"/>
        <v/>
      </c>
      <c r="CG188" s="524" t="str">
        <f ca="1">IF(V188=1,"",IF($AA$4=1,"",IF(LOG入力!BH188&gt;0,"",IF(N188=0,"",IF(HT188=0,"","★")))))</f>
        <v/>
      </c>
      <c r="CI188" s="74" t="str">
        <f t="shared" ca="1" si="340"/>
        <v/>
      </c>
      <c r="CK188" s="525" t="str">
        <f ca="1">IF(V188=1,"",IF(LOG入力!BH188&gt;0,1,0))</f>
        <v/>
      </c>
      <c r="CL188" s="74" t="str">
        <f t="shared" ca="1" si="341"/>
        <v/>
      </c>
      <c r="CN188" s="74" t="str">
        <f t="shared" ca="1" si="342"/>
        <v/>
      </c>
      <c r="CO188" s="74" t="str">
        <f t="shared" ca="1" si="343"/>
        <v/>
      </c>
      <c r="CQ188" s="74" t="str">
        <f t="shared" ca="1" si="344"/>
        <v/>
      </c>
      <c r="CR188" s="74" t="str">
        <f t="shared" ca="1" si="345"/>
        <v/>
      </c>
      <c r="CS188" s="74" t="str">
        <f t="shared" ca="1" si="346"/>
        <v/>
      </c>
      <c r="CT188" s="74" t="str">
        <f t="shared" ca="1" si="347"/>
        <v/>
      </c>
      <c r="CU188" s="74" t="str">
        <f t="shared" ca="1" si="348"/>
        <v/>
      </c>
      <c r="CV188" s="74" t="str">
        <f t="shared" ca="1" si="349"/>
        <v/>
      </c>
      <c r="CW188" s="74" t="str">
        <f t="shared" ca="1" si="350"/>
        <v/>
      </c>
      <c r="CX188" s="74" t="str">
        <f t="shared" ca="1" si="351"/>
        <v/>
      </c>
      <c r="CY188" s="74" t="str">
        <f t="shared" ca="1" si="352"/>
        <v/>
      </c>
      <c r="CZ188" s="74" t="str">
        <f t="shared" ca="1" si="353"/>
        <v/>
      </c>
      <c r="DA188" s="74" t="str">
        <f t="shared" ca="1" si="354"/>
        <v/>
      </c>
      <c r="DB188" s="74" t="str">
        <f t="shared" ca="1" si="355"/>
        <v/>
      </c>
      <c r="DD188" s="74" t="str">
        <f t="shared" ca="1" si="356"/>
        <v/>
      </c>
      <c r="DE188" s="74" t="str">
        <f t="shared" ca="1" si="357"/>
        <v/>
      </c>
      <c r="DF188" s="74" t="str">
        <f t="shared" ca="1" si="358"/>
        <v/>
      </c>
      <c r="DG188" s="74" t="str">
        <f t="shared" ca="1" si="359"/>
        <v/>
      </c>
      <c r="DH188" s="74" t="str">
        <f t="shared" ca="1" si="360"/>
        <v/>
      </c>
      <c r="DI188" s="74" t="str">
        <f t="shared" ca="1" si="361"/>
        <v/>
      </c>
      <c r="DJ188" s="74" t="str">
        <f t="shared" ca="1" si="362"/>
        <v/>
      </c>
      <c r="DK188" s="74" t="str">
        <f t="shared" ca="1" si="363"/>
        <v/>
      </c>
      <c r="DL188" s="74" t="str">
        <f t="shared" ca="1" si="364"/>
        <v/>
      </c>
      <c r="DM188" s="74" t="str">
        <f t="shared" ca="1" si="365"/>
        <v/>
      </c>
      <c r="DN188" s="74" t="str">
        <f t="shared" ca="1" si="366"/>
        <v/>
      </c>
      <c r="DO188" s="74" t="str">
        <f t="shared" ca="1" si="367"/>
        <v/>
      </c>
      <c r="DQ188" s="74" t="str">
        <f t="shared" ca="1" si="368"/>
        <v/>
      </c>
      <c r="DS188" s="74" t="str">
        <f t="shared" ca="1" si="369"/>
        <v/>
      </c>
      <c r="DT188" s="74" t="str">
        <f t="shared" ca="1" si="370"/>
        <v/>
      </c>
      <c r="DV188" s="525" t="str">
        <f t="shared" ca="1" si="371"/>
        <v/>
      </c>
      <c r="DW188" s="74" t="str">
        <f t="shared" ca="1" si="372"/>
        <v/>
      </c>
      <c r="DX188" s="485" t="str">
        <f t="shared" ca="1" si="373"/>
        <v/>
      </c>
      <c r="DY188" s="74" t="str">
        <f t="shared" ca="1" si="374"/>
        <v/>
      </c>
      <c r="DZ188" s="74" t="str">
        <f t="shared" ca="1" si="375"/>
        <v/>
      </c>
      <c r="EA188" s="74" t="str">
        <f t="shared" ca="1" si="376"/>
        <v/>
      </c>
      <c r="EC188" s="74" t="str">
        <f t="shared" ca="1" si="377"/>
        <v/>
      </c>
      <c r="ED188" s="74" t="str">
        <f t="shared" ca="1" si="378"/>
        <v/>
      </c>
      <c r="EE188" s="74" t="str">
        <f t="shared" ca="1" si="379"/>
        <v/>
      </c>
      <c r="EG188" s="479" t="str">
        <f ca="1">IF(V188=1,"",IF(LOG入力!BH188&gt;0,0,IF(CG188="★",0,IF(R188=1,0,IF(N188=0,0,1)))))</f>
        <v/>
      </c>
      <c r="EH188" s="483" t="str">
        <f t="shared" ca="1" si="380"/>
        <v/>
      </c>
      <c r="EI188" s="483" t="str">
        <f t="shared" ca="1" si="381"/>
        <v/>
      </c>
      <c r="EJ188" s="483" t="str">
        <f t="shared" ca="1" si="382"/>
        <v/>
      </c>
      <c r="EL188" s="71">
        <f t="shared" ca="1" si="383"/>
        <v>0</v>
      </c>
      <c r="EM188" s="6">
        <f t="shared" ca="1" si="384"/>
        <v>0</v>
      </c>
      <c r="EN188" s="6" t="str">
        <f t="shared" ca="1" si="385"/>
        <v/>
      </c>
      <c r="EO188" s="6">
        <f ca="1">IF(LOG入力!BH188&gt;0,0,IF(EM188=0,0,(IF(COUNTIF($EN$19:EN188,EN188)=1,IF($FS$3="N",1,IF(EH188=1,1,0))))))</f>
        <v>0</v>
      </c>
      <c r="EP188" s="6" t="str">
        <f ca="1">IF(LOG入力!BH188&gt;0,"",IF(EO188=1,$X188,""))</f>
        <v/>
      </c>
      <c r="EQ188" s="6" t="str">
        <f ca="1">IF(LOG入力!BH188&gt;0,"",IF(EO188=1,$Y188,""))</f>
        <v/>
      </c>
      <c r="ER188" s="520" t="str">
        <f ca="1">IF(LOG入力!BH188&gt;0,"",IF(COUNTIF($EP$19:$EP188,EP188)=1,EP188,""))</f>
        <v/>
      </c>
      <c r="ES188" s="520">
        <f ca="1">IF(LOG入力!BH188&gt;0,0,IF((EL188=1),IF(($ER188=""),0,1),0))</f>
        <v>0</v>
      </c>
      <c r="ET188" s="520" t="str">
        <f ca="1">IF(LOG入力!BH188&gt;0,"",IF(COUNTIF($EQ$19:EQ188,EQ188)=1,EQ188,""))</f>
        <v/>
      </c>
      <c r="EU188" s="539">
        <f ca="1">IF(LOG入力!BH188&gt;0,0,IF((EL188=1),IF(($ET188=""),0,1),0))</f>
        <v>0</v>
      </c>
      <c r="EV188" s="71">
        <f t="shared" ca="1" si="386"/>
        <v>0</v>
      </c>
      <c r="EW188" s="6">
        <f t="shared" ca="1" si="387"/>
        <v>0</v>
      </c>
      <c r="EX188" s="6" t="str">
        <f t="shared" ca="1" si="388"/>
        <v/>
      </c>
      <c r="EY188" s="6">
        <f ca="1">IF(LOG入力!BH188&gt;0,0,IF(EW188=0,0,(IF(COUNTIF($EX$19:EX188,EX188)=1,IF($FS$3="N",1,IF(EH188=1,1,0))))))</f>
        <v>0</v>
      </c>
      <c r="EZ188" s="6" t="str">
        <f ca="1">IF(LOG入力!BH188&gt;0,"",IF(EY188=1,$X188,""))</f>
        <v/>
      </c>
      <c r="FA188" s="6" t="str">
        <f ca="1">IF(LOG入力!BH188&gt;0,"",IF(EY188=1,$Y188,""))</f>
        <v/>
      </c>
      <c r="FB188" s="6" t="str">
        <f ca="1">IF(LOG入力!BH188&gt;0,"",IF(COUNTIF($EZ$19:$EZ188,EZ188)=1,EZ188,""))</f>
        <v/>
      </c>
      <c r="FC188" s="6">
        <f ca="1">IF(LOG入力!BH188&gt;0,0,IF((EV188=1),IF(($FB188=""),0,1),0))</f>
        <v>0</v>
      </c>
      <c r="FD188" s="6" t="str">
        <f ca="1">IF(LOG入力!BH188&gt;0,"",IF(COUNTIF($FA$19:FA188,FA188)=1,FA188,""))</f>
        <v/>
      </c>
      <c r="FE188" s="72">
        <f ca="1">IF(LOG入力!BH188&gt;0,0,IF((EV188=1),IF(($FD188=""),0,1),0))</f>
        <v>0</v>
      </c>
      <c r="FF188" s="71">
        <f t="shared" ca="1" si="389"/>
        <v>0</v>
      </c>
      <c r="FG188" s="6">
        <f t="shared" ca="1" si="390"/>
        <v>0</v>
      </c>
      <c r="FH188" s="6" t="str">
        <f t="shared" ca="1" si="391"/>
        <v/>
      </c>
      <c r="FI188" s="6">
        <f ca="1">IF(LOG入力!BH188&gt;0,0,IF(FG188=0,0,(IF(COUNTIF($FH$19:FH188,FH188)=1,IF($FS$3="N",1,IF(EH188=1,1,0))))))</f>
        <v>0</v>
      </c>
      <c r="FJ188" s="6" t="str">
        <f ca="1">IF(LOG入力!BH188&gt;0,"",IF(FI188=1,$X188,""))</f>
        <v/>
      </c>
      <c r="FK188" s="6" t="str">
        <f ca="1">IF(LOG入力!BH188&gt;0,"",IF(FI188=1,$Y188,""))</f>
        <v/>
      </c>
      <c r="FL188" s="6" t="str">
        <f ca="1">IF(LOG入力!BH188&gt;0,"",IF(COUNTIF($FJ$19:$FJ188,FJ188)=1,FJ188,""))</f>
        <v/>
      </c>
      <c r="FM188" s="6">
        <f ca="1">IF(LOG入力!BH188&gt;0,0,IF((FF188=1),IF(($FL188=""),0,1),0))</f>
        <v>0</v>
      </c>
      <c r="FN188" s="6" t="str">
        <f ca="1">IF(LOG入力!BH188&gt;0,"",IF(COUNTIF($FK$19:FK188,FK188)=1,FK188,""))</f>
        <v/>
      </c>
      <c r="FO188" s="72">
        <f ca="1">IF(LOG入力!BH188&gt;0,0,IF((FF188=1),IF(($FN188=""),0,1),0))</f>
        <v>0</v>
      </c>
      <c r="FP188" s="71">
        <f t="shared" ca="1" si="392"/>
        <v>0</v>
      </c>
      <c r="FQ188" s="6">
        <f t="shared" ca="1" si="393"/>
        <v>0</v>
      </c>
      <c r="FR188" s="6" t="str">
        <f t="shared" ca="1" si="394"/>
        <v/>
      </c>
      <c r="FS188" s="6">
        <f ca="1">IF(LOG入力!BH188&gt;0,0,IF(FQ188=0,0,(IF(COUNTIF($FR$19:FR188,FR188)=1,IF($FS$3="N",1,IF(EH188=1,1,0))))))</f>
        <v>0</v>
      </c>
      <c r="FT188" s="6" t="str">
        <f ca="1">IF(LOG入力!BH188&gt;0,"",IF(FS188=1,$X188,""))</f>
        <v/>
      </c>
      <c r="FU188" s="6" t="str">
        <f ca="1">IF(LOG入力!BH188&gt;0,"",IF(FS188=1,$Y188,""))</f>
        <v/>
      </c>
      <c r="FV188" s="6" t="str">
        <f ca="1">IF(LOG入力!BH188&gt;0,"",IF(COUNTIF($FT$19:$FT188,FT188)=1,FT188,""))</f>
        <v/>
      </c>
      <c r="FW188" s="6">
        <f ca="1">IF(LOG入力!BH188&gt;0,0,IF((FP188=1),IF(($FV188=""),0,1),0))</f>
        <v>0</v>
      </c>
      <c r="FX188" s="6" t="str">
        <f ca="1">IF(LOG入力!BH188&gt;0,"",IF(COUNTIF($FU$19:FU188,FU188)=1,FU188,""))</f>
        <v/>
      </c>
      <c r="FY188" s="72">
        <f ca="1">IF(LOG入力!BH188&gt;0,0,IF((FP188=1),IF(($FX188=""),0,1),0))</f>
        <v>0</v>
      </c>
      <c r="FZ188" s="71">
        <f t="shared" ca="1" si="395"/>
        <v>0</v>
      </c>
      <c r="GA188" s="6">
        <f t="shared" ca="1" si="396"/>
        <v>0</v>
      </c>
      <c r="GB188" s="6" t="str">
        <f t="shared" ca="1" si="397"/>
        <v/>
      </c>
      <c r="GC188" s="6">
        <f ca="1">IF(LOG入力!BH188&gt;0,0,IF(GA188=0,0,(IF(COUNTIF($GB$19:GB188,GB188)=1,IF($FS$3="N",1,IF(EH188=1,1,0))))))</f>
        <v>0</v>
      </c>
      <c r="GD188" s="6" t="str">
        <f ca="1">IF(LOG入力!BH188&gt;0,"",IF(GC188=1,$X188,""))</f>
        <v/>
      </c>
      <c r="GE188" s="6" t="str">
        <f ca="1">IF(LOG入力!BH188&gt;0,"",IF(GC188=1,$Y188,""))</f>
        <v/>
      </c>
      <c r="GF188" s="6" t="str">
        <f ca="1">IF(LOG入力!BH188&gt;0,"",IF(COUNTIF($GD$19:$GD188,GD188)=1,GD188,""))</f>
        <v/>
      </c>
      <c r="GG188" s="6">
        <f ca="1">IF(LOG入力!BH188&gt;0,0,IF((FZ188=1),IF(($GF188=""),0,1),0))</f>
        <v>0</v>
      </c>
      <c r="GH188" s="6" t="str">
        <f ca="1">IF(LOG入力!BH188&gt;0,"",IF(COUNTIF($GE$19:GE188,GE188)=1,GE188,""))</f>
        <v/>
      </c>
      <c r="GI188" s="72">
        <f ca="1">IF(LOG入力!BH188&gt;0,0,IF((FZ188=1),IF(($GH188=""),0,1),0))</f>
        <v>0</v>
      </c>
      <c r="GK188" s="455" t="str">
        <f ca="1">IF(V188=1,"",IF(LEN(LOG入力!AS188)=0,"",LOG入力!AS188))</f>
        <v/>
      </c>
      <c r="GL188" s="378" t="str">
        <f t="shared" ca="1" si="398"/>
        <v/>
      </c>
      <c r="GM188" s="378" t="str">
        <f t="shared" ca="1" si="399"/>
        <v/>
      </c>
      <c r="GN188" s="74" t="str">
        <f t="shared" ca="1" si="400"/>
        <v/>
      </c>
      <c r="GO188" s="74" t="str">
        <f t="shared" ca="1" si="401"/>
        <v/>
      </c>
      <c r="GQ188" s="74" t="str">
        <f t="shared" ca="1" si="402"/>
        <v/>
      </c>
      <c r="GR188" s="74" t="str">
        <f t="shared" ca="1" si="403"/>
        <v/>
      </c>
      <c r="GS188" s="74" t="str">
        <f t="shared" ca="1" si="404"/>
        <v/>
      </c>
      <c r="GT188" s="74" t="str">
        <f t="shared" ca="1" si="405"/>
        <v/>
      </c>
      <c r="GU188" s="74" t="str">
        <f t="shared" ca="1" si="406"/>
        <v/>
      </c>
      <c r="GV188" s="74" t="str">
        <f t="shared" ca="1" si="407"/>
        <v/>
      </c>
      <c r="GX188" s="74" t="str">
        <f t="shared" ca="1" si="408"/>
        <v/>
      </c>
      <c r="GY188" s="74" t="str">
        <f t="shared" ca="1" si="409"/>
        <v/>
      </c>
      <c r="GZ188" s="74" t="str">
        <f ca="1">IF(V188=1,"",IF(LOG入力!BH188&gt;0,0,IF(GY188=0,0,IF((VALUE((TYPE(VALUE(J188)))))=16,0,IF(VALUE(J188)&lt;60,1,IF(VALUE(J188)&lt;100,0,IF(VALUE(J188)&lt;600,2,0)))))))</f>
        <v/>
      </c>
      <c r="HA188" s="74" t="str">
        <f t="shared" ca="1" si="410"/>
        <v/>
      </c>
      <c r="HB188" s="74" t="str">
        <f ca="1">IF(V188=1,"",IF(LOG入力!BH188&gt;0,0,IF(HA188=0,0,IF((VALUE((TYPE(VALUE(L188)))))=16,0,IF(VALUE(L188)&lt;60,1,IF(VALUE(L188)&lt;100,0,IF(VALUE(L188)&lt;600,2,0)))))))</f>
        <v/>
      </c>
      <c r="HD188" s="74" t="str">
        <f t="shared" ca="1" si="411"/>
        <v/>
      </c>
      <c r="HF188" s="74" t="str">
        <f t="shared" ca="1" si="412"/>
        <v/>
      </c>
      <c r="HG188" s="74" t="str">
        <f t="shared" ca="1" si="413"/>
        <v/>
      </c>
      <c r="HH188" s="74" t="str">
        <f t="shared" ca="1" si="414"/>
        <v/>
      </c>
      <c r="HI188" s="74" t="str">
        <f t="shared" ca="1" si="415"/>
        <v/>
      </c>
      <c r="HJ188" s="74" t="str">
        <f t="shared" ca="1" si="416"/>
        <v/>
      </c>
      <c r="HK188" s="74" t="str">
        <f t="shared" ca="1" si="417"/>
        <v/>
      </c>
      <c r="HL188" s="74" t="str">
        <f t="shared" ca="1" si="418"/>
        <v/>
      </c>
      <c r="HM188" s="74" t="str">
        <f t="shared" ca="1" si="419"/>
        <v/>
      </c>
      <c r="HN188" s="74" t="str">
        <f t="shared" ca="1" si="420"/>
        <v/>
      </c>
      <c r="HO188" s="529" t="str">
        <f t="shared" ca="1" si="421"/>
        <v/>
      </c>
      <c r="HP188" s="74" t="str">
        <f t="shared" ca="1" si="422"/>
        <v/>
      </c>
      <c r="HQ188" s="74" t="str">
        <f t="shared" ca="1" si="423"/>
        <v/>
      </c>
      <c r="HR188" s="74" t="str">
        <f t="shared" ca="1" si="424"/>
        <v/>
      </c>
      <c r="HS188" s="74" t="str">
        <f t="shared" ca="1" si="425"/>
        <v/>
      </c>
      <c r="HT188" s="74" t="str">
        <f ca="1">IF(V188=1,"",IF(LOG入力!BH188&gt;0,0,IF(DV188=1,0,IF(N188="0",0,IF(SUM(HD188:HS188)&gt;0,1,0)))))</f>
        <v/>
      </c>
    </row>
    <row r="189" spans="1:228" x14ac:dyDescent="0.15">
      <c r="A189" s="5"/>
      <c r="B189" s="560" t="str">
        <f t="shared" ca="1" si="284"/>
        <v/>
      </c>
      <c r="C189" s="562" t="str">
        <f ca="1">LOG入力!AP189</f>
        <v/>
      </c>
      <c r="D189" s="562" t="str">
        <f ca="1">LOG入力!AQ189</f>
        <v/>
      </c>
      <c r="E189" s="562" t="str">
        <f ca="1">LOG入力!AR189</f>
        <v/>
      </c>
      <c r="F189" s="563" t="str">
        <f t="shared" ca="1" si="285"/>
        <v/>
      </c>
      <c r="G189" s="582" t="str">
        <f ca="1">LOG入力!AT189</f>
        <v/>
      </c>
      <c r="H189" s="507" t="str">
        <f ca="1">LOG入力!AU189</f>
        <v/>
      </c>
      <c r="I189" s="507" t="str">
        <f ca="1">LOG入力!AV189</f>
        <v/>
      </c>
      <c r="J189" s="583" t="str">
        <f ca="1">LOG入力!AW189</f>
        <v/>
      </c>
      <c r="K189" s="584" t="str">
        <f ca="1">LOG入力!BJ189</f>
        <v/>
      </c>
      <c r="L189" s="583" t="str">
        <f ca="1">LOG入力!AY189</f>
        <v/>
      </c>
      <c r="M189" s="566" t="str">
        <f ca="1">LOG入力!BK189</f>
        <v/>
      </c>
      <c r="N189" s="567" t="str">
        <f ca="1">IF(V189=1,"",IF(LOG入力!AJ189=1,"1",LOG入力!BA189))</f>
        <v/>
      </c>
      <c r="O189" s="568" t="str">
        <f ca="1">IF(V189=1,"",IF(LEN(LOG入力!O189)=0,"",LOG入力!O189))</f>
        <v/>
      </c>
      <c r="P189" s="569" t="str">
        <f ca="1">IF(V189=1,"",IF($AA$4=1,"",IF(LOG入力!BG189=1,"",CONCATENATE($ER189,$FB189,$FL189,$FV189,$GF189))))</f>
        <v/>
      </c>
      <c r="Q189" s="569" t="str">
        <f ca="1">IF(V189=1,"",IF($AA$4=1,"",IF(LOG入力!BG189=1,"",CONCATENATE($ET189,$FD189,$FN189,$FX189,$GH189))))</f>
        <v/>
      </c>
      <c r="R189" s="292" t="str">
        <f ca="1">IF(V189=1,"",IF($AA$4=1,"",IF(LOG入力!BH189&gt;0,0,AA189)))</f>
        <v/>
      </c>
      <c r="S189" s="293" t="str">
        <f t="shared" ca="1" si="286"/>
        <v/>
      </c>
      <c r="T189" s="681"/>
      <c r="U189" s="38"/>
      <c r="V189" s="196">
        <f ca="1">LOG入力!AN189</f>
        <v>1</v>
      </c>
      <c r="W189" s="38"/>
      <c r="X189" s="516" t="str">
        <f t="shared" ca="1" si="287"/>
        <v/>
      </c>
      <c r="Y189" s="515" t="str">
        <f t="shared" ca="1" si="288"/>
        <v/>
      </c>
      <c r="Z189" s="518" t="str">
        <f t="shared" ca="1" si="289"/>
        <v/>
      </c>
      <c r="AA189" s="574" t="str">
        <f t="shared" ca="1" si="290"/>
        <v/>
      </c>
      <c r="AC189" s="6" t="str">
        <f t="shared" ca="1" si="291"/>
        <v/>
      </c>
      <c r="AD189" s="6" t="str">
        <f t="shared" ca="1" si="292"/>
        <v/>
      </c>
      <c r="AE189" s="6" t="str">
        <f t="shared" ca="1" si="293"/>
        <v/>
      </c>
      <c r="AF189" s="6" t="str">
        <f t="shared" ca="1" si="294"/>
        <v/>
      </c>
      <c r="AG189" s="6" t="str">
        <f t="shared" ca="1" si="295"/>
        <v/>
      </c>
      <c r="AH189" s="6" t="str">
        <f t="shared" ca="1" si="296"/>
        <v/>
      </c>
      <c r="AI189" s="6" t="str">
        <f t="shared" ca="1" si="297"/>
        <v/>
      </c>
      <c r="AJ189" s="6" t="str">
        <f t="shared" ca="1" si="298"/>
        <v/>
      </c>
      <c r="AK189" s="6" t="str">
        <f t="shared" ca="1" si="299"/>
        <v/>
      </c>
      <c r="AL189" s="6" t="str">
        <f t="shared" ca="1" si="300"/>
        <v/>
      </c>
      <c r="AM189" s="6" t="str">
        <f t="shared" ca="1" si="301"/>
        <v/>
      </c>
      <c r="AN189" s="6" t="str">
        <f t="shared" ca="1" si="302"/>
        <v/>
      </c>
      <c r="AO189" s="6" t="str">
        <f t="shared" ca="1" si="303"/>
        <v/>
      </c>
      <c r="AP189" s="6" t="str">
        <f t="shared" ca="1" si="304"/>
        <v/>
      </c>
      <c r="AQ189" s="6" t="str">
        <f t="shared" ca="1" si="305"/>
        <v/>
      </c>
      <c r="AR189" s="6" t="str">
        <f t="shared" ca="1" si="306"/>
        <v/>
      </c>
      <c r="AS189" s="6" t="str">
        <f t="shared" ca="1" si="307"/>
        <v/>
      </c>
      <c r="AT189" s="6" t="str">
        <f t="shared" ca="1" si="308"/>
        <v/>
      </c>
      <c r="AU189" s="6" t="str">
        <f t="shared" ca="1" si="309"/>
        <v/>
      </c>
      <c r="AV189" s="6" t="str">
        <f t="shared" ca="1" si="310"/>
        <v/>
      </c>
      <c r="AW189" s="6" t="str">
        <f t="shared" ca="1" si="311"/>
        <v/>
      </c>
      <c r="AY189" s="6" t="str">
        <f t="shared" ca="1" si="312"/>
        <v/>
      </c>
      <c r="AZ189" s="6" t="str">
        <f t="shared" ca="1" si="313"/>
        <v/>
      </c>
      <c r="BA189" s="6" t="str">
        <f t="shared" ca="1" si="314"/>
        <v/>
      </c>
      <c r="BB189" s="6" t="str">
        <f t="shared" ca="1" si="315"/>
        <v/>
      </c>
      <c r="BC189" s="6" t="str">
        <f t="shared" ca="1" si="316"/>
        <v/>
      </c>
      <c r="BD189" s="6" t="str">
        <f t="shared" ca="1" si="317"/>
        <v/>
      </c>
      <c r="BE189" s="6" t="str">
        <f t="shared" ca="1" si="318"/>
        <v/>
      </c>
      <c r="BF189" s="6" t="str">
        <f t="shared" ca="1" si="319"/>
        <v/>
      </c>
      <c r="BG189" s="6" t="str">
        <f t="shared" ca="1" si="320"/>
        <v/>
      </c>
      <c r="BH189" s="6" t="str">
        <f t="shared" ca="1" si="321"/>
        <v/>
      </c>
      <c r="BI189" s="6" t="str">
        <f t="shared" ca="1" si="322"/>
        <v/>
      </c>
      <c r="BJ189" s="6" t="str">
        <f t="shared" ca="1" si="323"/>
        <v/>
      </c>
      <c r="BK189" s="6" t="str">
        <f t="shared" ca="1" si="324"/>
        <v/>
      </c>
      <c r="BL189" s="6" t="str">
        <f t="shared" ca="1" si="325"/>
        <v/>
      </c>
      <c r="BM189" s="6" t="str">
        <f t="shared" ca="1" si="326"/>
        <v/>
      </c>
      <c r="BN189" s="6" t="str">
        <f t="shared" ca="1" si="327"/>
        <v/>
      </c>
      <c r="BO189" s="6" t="str">
        <f t="shared" ca="1" si="328"/>
        <v/>
      </c>
      <c r="BP189" s="6" t="str">
        <f t="shared" ca="1" si="329"/>
        <v/>
      </c>
      <c r="BQ189" s="6" t="str">
        <f t="shared" ca="1" si="330"/>
        <v/>
      </c>
      <c r="BR189" s="6" t="str">
        <f t="shared" ca="1" si="331"/>
        <v/>
      </c>
      <c r="BS189" s="6" t="str">
        <f t="shared" ca="1" si="332"/>
        <v/>
      </c>
      <c r="BU189" s="6" t="str">
        <f t="shared" ca="1" si="333"/>
        <v/>
      </c>
      <c r="BW189" s="515" t="str">
        <f t="shared" ca="1" si="334"/>
        <v/>
      </c>
      <c r="BX189" s="515">
        <f t="shared" ca="1" si="335"/>
        <v>0</v>
      </c>
      <c r="BY189" s="515" t="str">
        <f t="shared" ca="1" si="336"/>
        <v/>
      </c>
      <c r="CA189" s="6">
        <f t="shared" ca="1" si="337"/>
        <v>1</v>
      </c>
      <c r="CC189" s="523" t="str">
        <f t="shared" ca="1" si="338"/>
        <v/>
      </c>
      <c r="CE189" s="6" t="str">
        <f t="shared" ca="1" si="339"/>
        <v/>
      </c>
      <c r="CG189" s="524" t="str">
        <f ca="1">IF(V189=1,"",IF($AA$4=1,"",IF(LOG入力!BH189&gt;0,"",IF(N189=0,"",IF(HT189=0,"","★")))))</f>
        <v/>
      </c>
      <c r="CI189" s="74" t="str">
        <f t="shared" ca="1" si="340"/>
        <v/>
      </c>
      <c r="CK189" s="525" t="str">
        <f ca="1">IF(V189=1,"",IF(LOG入力!BH189&gt;0,1,0))</f>
        <v/>
      </c>
      <c r="CL189" s="74" t="str">
        <f t="shared" ca="1" si="341"/>
        <v/>
      </c>
      <c r="CN189" s="74" t="str">
        <f t="shared" ca="1" si="342"/>
        <v/>
      </c>
      <c r="CO189" s="74" t="str">
        <f t="shared" ca="1" si="343"/>
        <v/>
      </c>
      <c r="CQ189" s="74" t="str">
        <f t="shared" ca="1" si="344"/>
        <v/>
      </c>
      <c r="CR189" s="74" t="str">
        <f t="shared" ca="1" si="345"/>
        <v/>
      </c>
      <c r="CS189" s="74" t="str">
        <f t="shared" ca="1" si="346"/>
        <v/>
      </c>
      <c r="CT189" s="74" t="str">
        <f t="shared" ca="1" si="347"/>
        <v/>
      </c>
      <c r="CU189" s="74" t="str">
        <f t="shared" ca="1" si="348"/>
        <v/>
      </c>
      <c r="CV189" s="74" t="str">
        <f t="shared" ca="1" si="349"/>
        <v/>
      </c>
      <c r="CW189" s="74" t="str">
        <f t="shared" ca="1" si="350"/>
        <v/>
      </c>
      <c r="CX189" s="74" t="str">
        <f t="shared" ca="1" si="351"/>
        <v/>
      </c>
      <c r="CY189" s="74" t="str">
        <f t="shared" ca="1" si="352"/>
        <v/>
      </c>
      <c r="CZ189" s="74" t="str">
        <f t="shared" ca="1" si="353"/>
        <v/>
      </c>
      <c r="DA189" s="74" t="str">
        <f t="shared" ca="1" si="354"/>
        <v/>
      </c>
      <c r="DB189" s="74" t="str">
        <f t="shared" ca="1" si="355"/>
        <v/>
      </c>
      <c r="DD189" s="74" t="str">
        <f t="shared" ca="1" si="356"/>
        <v/>
      </c>
      <c r="DE189" s="74" t="str">
        <f t="shared" ca="1" si="357"/>
        <v/>
      </c>
      <c r="DF189" s="74" t="str">
        <f t="shared" ca="1" si="358"/>
        <v/>
      </c>
      <c r="DG189" s="74" t="str">
        <f t="shared" ca="1" si="359"/>
        <v/>
      </c>
      <c r="DH189" s="74" t="str">
        <f t="shared" ca="1" si="360"/>
        <v/>
      </c>
      <c r="DI189" s="74" t="str">
        <f t="shared" ca="1" si="361"/>
        <v/>
      </c>
      <c r="DJ189" s="74" t="str">
        <f t="shared" ca="1" si="362"/>
        <v/>
      </c>
      <c r="DK189" s="74" t="str">
        <f t="shared" ca="1" si="363"/>
        <v/>
      </c>
      <c r="DL189" s="74" t="str">
        <f t="shared" ca="1" si="364"/>
        <v/>
      </c>
      <c r="DM189" s="74" t="str">
        <f t="shared" ca="1" si="365"/>
        <v/>
      </c>
      <c r="DN189" s="74" t="str">
        <f t="shared" ca="1" si="366"/>
        <v/>
      </c>
      <c r="DO189" s="74" t="str">
        <f t="shared" ca="1" si="367"/>
        <v/>
      </c>
      <c r="DQ189" s="74" t="str">
        <f t="shared" ca="1" si="368"/>
        <v/>
      </c>
      <c r="DS189" s="74" t="str">
        <f t="shared" ca="1" si="369"/>
        <v/>
      </c>
      <c r="DT189" s="74" t="str">
        <f t="shared" ca="1" si="370"/>
        <v/>
      </c>
      <c r="DV189" s="525" t="str">
        <f t="shared" ca="1" si="371"/>
        <v/>
      </c>
      <c r="DW189" s="74" t="str">
        <f t="shared" ca="1" si="372"/>
        <v/>
      </c>
      <c r="DX189" s="485" t="str">
        <f t="shared" ca="1" si="373"/>
        <v/>
      </c>
      <c r="DY189" s="74" t="str">
        <f t="shared" ca="1" si="374"/>
        <v/>
      </c>
      <c r="DZ189" s="74" t="str">
        <f t="shared" ca="1" si="375"/>
        <v/>
      </c>
      <c r="EA189" s="74" t="str">
        <f t="shared" ca="1" si="376"/>
        <v/>
      </c>
      <c r="EC189" s="74" t="str">
        <f t="shared" ca="1" si="377"/>
        <v/>
      </c>
      <c r="ED189" s="74" t="str">
        <f t="shared" ca="1" si="378"/>
        <v/>
      </c>
      <c r="EE189" s="74" t="str">
        <f t="shared" ca="1" si="379"/>
        <v/>
      </c>
      <c r="EG189" s="479" t="str">
        <f ca="1">IF(V189=1,"",IF(LOG入力!BH189&gt;0,0,IF(CG189="★",0,IF(R189=1,0,IF(N189=0,0,1)))))</f>
        <v/>
      </c>
      <c r="EH189" s="483" t="str">
        <f t="shared" ca="1" si="380"/>
        <v/>
      </c>
      <c r="EI189" s="483" t="str">
        <f t="shared" ca="1" si="381"/>
        <v/>
      </c>
      <c r="EJ189" s="483" t="str">
        <f t="shared" ca="1" si="382"/>
        <v/>
      </c>
      <c r="EL189" s="71">
        <f t="shared" ca="1" si="383"/>
        <v>0</v>
      </c>
      <c r="EM189" s="6">
        <f t="shared" ca="1" si="384"/>
        <v>0</v>
      </c>
      <c r="EN189" s="6" t="str">
        <f t="shared" ca="1" si="385"/>
        <v/>
      </c>
      <c r="EO189" s="6">
        <f ca="1">IF(LOG入力!BH189&gt;0,0,IF(EM189=0,0,(IF(COUNTIF($EN$19:EN189,EN189)=1,IF($FS$3="N",1,IF(EH189=1,1,0))))))</f>
        <v>0</v>
      </c>
      <c r="EP189" s="6" t="str">
        <f ca="1">IF(LOG入力!BH189&gt;0,"",IF(EO189=1,$X189,""))</f>
        <v/>
      </c>
      <c r="EQ189" s="6" t="str">
        <f ca="1">IF(LOG入力!BH189&gt;0,"",IF(EO189=1,$Y189,""))</f>
        <v/>
      </c>
      <c r="ER189" s="520" t="str">
        <f ca="1">IF(LOG入力!BH189&gt;0,"",IF(COUNTIF($EP$19:$EP189,EP189)=1,EP189,""))</f>
        <v/>
      </c>
      <c r="ES189" s="520">
        <f ca="1">IF(LOG入力!BH189&gt;0,0,IF((EL189=1),IF(($ER189=""),0,1),0))</f>
        <v>0</v>
      </c>
      <c r="ET189" s="520" t="str">
        <f ca="1">IF(LOG入力!BH189&gt;0,"",IF(COUNTIF($EQ$19:EQ189,EQ189)=1,EQ189,""))</f>
        <v/>
      </c>
      <c r="EU189" s="539">
        <f ca="1">IF(LOG入力!BH189&gt;0,0,IF((EL189=1),IF(($ET189=""),0,1),0))</f>
        <v>0</v>
      </c>
      <c r="EV189" s="71">
        <f t="shared" ca="1" si="386"/>
        <v>0</v>
      </c>
      <c r="EW189" s="6">
        <f t="shared" ca="1" si="387"/>
        <v>0</v>
      </c>
      <c r="EX189" s="6" t="str">
        <f t="shared" ca="1" si="388"/>
        <v/>
      </c>
      <c r="EY189" s="6">
        <f ca="1">IF(LOG入力!BH189&gt;0,0,IF(EW189=0,0,(IF(COUNTIF($EX$19:EX189,EX189)=1,IF($FS$3="N",1,IF(EH189=1,1,0))))))</f>
        <v>0</v>
      </c>
      <c r="EZ189" s="6" t="str">
        <f ca="1">IF(LOG入力!BH189&gt;0,"",IF(EY189=1,$X189,""))</f>
        <v/>
      </c>
      <c r="FA189" s="6" t="str">
        <f ca="1">IF(LOG入力!BH189&gt;0,"",IF(EY189=1,$Y189,""))</f>
        <v/>
      </c>
      <c r="FB189" s="6" t="str">
        <f ca="1">IF(LOG入力!BH189&gt;0,"",IF(COUNTIF($EZ$19:$EZ189,EZ189)=1,EZ189,""))</f>
        <v/>
      </c>
      <c r="FC189" s="6">
        <f ca="1">IF(LOG入力!BH189&gt;0,0,IF((EV189=1),IF(($FB189=""),0,1),0))</f>
        <v>0</v>
      </c>
      <c r="FD189" s="6" t="str">
        <f ca="1">IF(LOG入力!BH189&gt;0,"",IF(COUNTIF($FA$19:FA189,FA189)=1,FA189,""))</f>
        <v/>
      </c>
      <c r="FE189" s="72">
        <f ca="1">IF(LOG入力!BH189&gt;0,0,IF((EV189=1),IF(($FD189=""),0,1),0))</f>
        <v>0</v>
      </c>
      <c r="FF189" s="71">
        <f t="shared" ca="1" si="389"/>
        <v>0</v>
      </c>
      <c r="FG189" s="6">
        <f t="shared" ca="1" si="390"/>
        <v>0</v>
      </c>
      <c r="FH189" s="6" t="str">
        <f t="shared" ca="1" si="391"/>
        <v/>
      </c>
      <c r="FI189" s="6">
        <f ca="1">IF(LOG入力!BH189&gt;0,0,IF(FG189=0,0,(IF(COUNTIF($FH$19:FH189,FH189)=1,IF($FS$3="N",1,IF(EH189=1,1,0))))))</f>
        <v>0</v>
      </c>
      <c r="FJ189" s="6" t="str">
        <f ca="1">IF(LOG入力!BH189&gt;0,"",IF(FI189=1,$X189,""))</f>
        <v/>
      </c>
      <c r="FK189" s="6" t="str">
        <f ca="1">IF(LOG入力!BH189&gt;0,"",IF(FI189=1,$Y189,""))</f>
        <v/>
      </c>
      <c r="FL189" s="6" t="str">
        <f ca="1">IF(LOG入力!BH189&gt;0,"",IF(COUNTIF($FJ$19:$FJ189,FJ189)=1,FJ189,""))</f>
        <v/>
      </c>
      <c r="FM189" s="6">
        <f ca="1">IF(LOG入力!BH189&gt;0,0,IF((FF189=1),IF(($FL189=""),0,1),0))</f>
        <v>0</v>
      </c>
      <c r="FN189" s="6" t="str">
        <f ca="1">IF(LOG入力!BH189&gt;0,"",IF(COUNTIF($FK$19:FK189,FK189)=1,FK189,""))</f>
        <v/>
      </c>
      <c r="FO189" s="72">
        <f ca="1">IF(LOG入力!BH189&gt;0,0,IF((FF189=1),IF(($FN189=""),0,1),0))</f>
        <v>0</v>
      </c>
      <c r="FP189" s="71">
        <f t="shared" ca="1" si="392"/>
        <v>0</v>
      </c>
      <c r="FQ189" s="6">
        <f t="shared" ca="1" si="393"/>
        <v>0</v>
      </c>
      <c r="FR189" s="6" t="str">
        <f t="shared" ca="1" si="394"/>
        <v/>
      </c>
      <c r="FS189" s="6">
        <f ca="1">IF(LOG入力!BH189&gt;0,0,IF(FQ189=0,0,(IF(COUNTIF($FR$19:FR189,FR189)=1,IF($FS$3="N",1,IF(EH189=1,1,0))))))</f>
        <v>0</v>
      </c>
      <c r="FT189" s="6" t="str">
        <f ca="1">IF(LOG入力!BH189&gt;0,"",IF(FS189=1,$X189,""))</f>
        <v/>
      </c>
      <c r="FU189" s="6" t="str">
        <f ca="1">IF(LOG入力!BH189&gt;0,"",IF(FS189=1,$Y189,""))</f>
        <v/>
      </c>
      <c r="FV189" s="6" t="str">
        <f ca="1">IF(LOG入力!BH189&gt;0,"",IF(COUNTIF($FT$19:$FT189,FT189)=1,FT189,""))</f>
        <v/>
      </c>
      <c r="FW189" s="6">
        <f ca="1">IF(LOG入力!BH189&gt;0,0,IF((FP189=1),IF(($FV189=""),0,1),0))</f>
        <v>0</v>
      </c>
      <c r="FX189" s="6" t="str">
        <f ca="1">IF(LOG入力!BH189&gt;0,"",IF(COUNTIF($FU$19:FU189,FU189)=1,FU189,""))</f>
        <v/>
      </c>
      <c r="FY189" s="72">
        <f ca="1">IF(LOG入力!BH189&gt;0,0,IF((FP189=1),IF(($FX189=""),0,1),0))</f>
        <v>0</v>
      </c>
      <c r="FZ189" s="71">
        <f t="shared" ca="1" si="395"/>
        <v>0</v>
      </c>
      <c r="GA189" s="6">
        <f t="shared" ca="1" si="396"/>
        <v>0</v>
      </c>
      <c r="GB189" s="6" t="str">
        <f t="shared" ca="1" si="397"/>
        <v/>
      </c>
      <c r="GC189" s="6">
        <f ca="1">IF(LOG入力!BH189&gt;0,0,IF(GA189=0,0,(IF(COUNTIF($GB$19:GB189,GB189)=1,IF($FS$3="N",1,IF(EH189=1,1,0))))))</f>
        <v>0</v>
      </c>
      <c r="GD189" s="6" t="str">
        <f ca="1">IF(LOG入力!BH189&gt;0,"",IF(GC189=1,$X189,""))</f>
        <v/>
      </c>
      <c r="GE189" s="6" t="str">
        <f ca="1">IF(LOG入力!BH189&gt;0,"",IF(GC189=1,$Y189,""))</f>
        <v/>
      </c>
      <c r="GF189" s="6" t="str">
        <f ca="1">IF(LOG入力!BH189&gt;0,"",IF(COUNTIF($GD$19:$GD189,GD189)=1,GD189,""))</f>
        <v/>
      </c>
      <c r="GG189" s="6">
        <f ca="1">IF(LOG入力!BH189&gt;0,0,IF((FZ189=1),IF(($GF189=""),0,1),0))</f>
        <v>0</v>
      </c>
      <c r="GH189" s="6" t="str">
        <f ca="1">IF(LOG入力!BH189&gt;0,"",IF(COUNTIF($GE$19:GE189,GE189)=1,GE189,""))</f>
        <v/>
      </c>
      <c r="GI189" s="72">
        <f ca="1">IF(LOG入力!BH189&gt;0,0,IF((FZ189=1),IF(($GH189=""),0,1),0))</f>
        <v>0</v>
      </c>
      <c r="GK189" s="455" t="str">
        <f ca="1">IF(V189=1,"",IF(LEN(LOG入力!AS189)=0,"",LOG入力!AS189))</f>
        <v/>
      </c>
      <c r="GL189" s="378" t="str">
        <f t="shared" ca="1" si="398"/>
        <v/>
      </c>
      <c r="GM189" s="378" t="str">
        <f t="shared" ca="1" si="399"/>
        <v/>
      </c>
      <c r="GN189" s="74" t="str">
        <f t="shared" ca="1" si="400"/>
        <v/>
      </c>
      <c r="GO189" s="74" t="str">
        <f t="shared" ca="1" si="401"/>
        <v/>
      </c>
      <c r="GQ189" s="74" t="str">
        <f t="shared" ca="1" si="402"/>
        <v/>
      </c>
      <c r="GR189" s="74" t="str">
        <f t="shared" ca="1" si="403"/>
        <v/>
      </c>
      <c r="GS189" s="74" t="str">
        <f t="shared" ca="1" si="404"/>
        <v/>
      </c>
      <c r="GT189" s="74" t="str">
        <f t="shared" ca="1" si="405"/>
        <v/>
      </c>
      <c r="GU189" s="74" t="str">
        <f t="shared" ca="1" si="406"/>
        <v/>
      </c>
      <c r="GV189" s="74" t="str">
        <f t="shared" ca="1" si="407"/>
        <v/>
      </c>
      <c r="GX189" s="74" t="str">
        <f t="shared" ca="1" si="408"/>
        <v/>
      </c>
      <c r="GY189" s="74" t="str">
        <f t="shared" ca="1" si="409"/>
        <v/>
      </c>
      <c r="GZ189" s="74" t="str">
        <f ca="1">IF(V189=1,"",IF(LOG入力!BH189&gt;0,0,IF(GY189=0,0,IF((VALUE((TYPE(VALUE(J189)))))=16,0,IF(VALUE(J189)&lt;60,1,IF(VALUE(J189)&lt;100,0,IF(VALUE(J189)&lt;600,2,0)))))))</f>
        <v/>
      </c>
      <c r="HA189" s="74" t="str">
        <f t="shared" ca="1" si="410"/>
        <v/>
      </c>
      <c r="HB189" s="74" t="str">
        <f ca="1">IF(V189=1,"",IF(LOG入力!BH189&gt;0,0,IF(HA189=0,0,IF((VALUE((TYPE(VALUE(L189)))))=16,0,IF(VALUE(L189)&lt;60,1,IF(VALUE(L189)&lt;100,0,IF(VALUE(L189)&lt;600,2,0)))))))</f>
        <v/>
      </c>
      <c r="HD189" s="74" t="str">
        <f t="shared" ca="1" si="411"/>
        <v/>
      </c>
      <c r="HF189" s="74" t="str">
        <f t="shared" ca="1" si="412"/>
        <v/>
      </c>
      <c r="HG189" s="74" t="str">
        <f t="shared" ca="1" si="413"/>
        <v/>
      </c>
      <c r="HH189" s="74" t="str">
        <f t="shared" ca="1" si="414"/>
        <v/>
      </c>
      <c r="HI189" s="74" t="str">
        <f t="shared" ca="1" si="415"/>
        <v/>
      </c>
      <c r="HJ189" s="74" t="str">
        <f t="shared" ca="1" si="416"/>
        <v/>
      </c>
      <c r="HK189" s="74" t="str">
        <f t="shared" ca="1" si="417"/>
        <v/>
      </c>
      <c r="HL189" s="74" t="str">
        <f t="shared" ca="1" si="418"/>
        <v/>
      </c>
      <c r="HM189" s="74" t="str">
        <f t="shared" ca="1" si="419"/>
        <v/>
      </c>
      <c r="HN189" s="74" t="str">
        <f t="shared" ca="1" si="420"/>
        <v/>
      </c>
      <c r="HO189" s="529" t="str">
        <f t="shared" ca="1" si="421"/>
        <v/>
      </c>
      <c r="HP189" s="74" t="str">
        <f t="shared" ca="1" si="422"/>
        <v/>
      </c>
      <c r="HQ189" s="74" t="str">
        <f t="shared" ca="1" si="423"/>
        <v/>
      </c>
      <c r="HR189" s="74" t="str">
        <f t="shared" ca="1" si="424"/>
        <v/>
      </c>
      <c r="HS189" s="74" t="str">
        <f t="shared" ca="1" si="425"/>
        <v/>
      </c>
      <c r="HT189" s="74" t="str">
        <f ca="1">IF(V189=1,"",IF(LOG入力!BH189&gt;0,0,IF(DV189=1,0,IF(N189="0",0,IF(SUM(HD189:HS189)&gt;0,1,0)))))</f>
        <v/>
      </c>
    </row>
    <row r="190" spans="1:228" x14ac:dyDescent="0.15">
      <c r="A190" s="5"/>
      <c r="B190" s="532" t="str">
        <f t="shared" ca="1" si="284"/>
        <v/>
      </c>
      <c r="C190" s="534" t="str">
        <f ca="1">LOG入力!AP190</f>
        <v/>
      </c>
      <c r="D190" s="534" t="str">
        <f ca="1">LOG入力!AQ190</f>
        <v/>
      </c>
      <c r="E190" s="534" t="str">
        <f ca="1">LOG入力!AR190</f>
        <v/>
      </c>
      <c r="F190" s="535" t="str">
        <f t="shared" ca="1" si="285"/>
        <v/>
      </c>
      <c r="G190" s="585" t="str">
        <f ca="1">LOG入力!AT190</f>
        <v/>
      </c>
      <c r="H190" s="542" t="str">
        <f ca="1">LOG入力!AU190</f>
        <v/>
      </c>
      <c r="I190" s="542" t="str">
        <f ca="1">LOG入力!AV190</f>
        <v/>
      </c>
      <c r="J190" s="577" t="str">
        <f ca="1">LOG入力!AW190</f>
        <v/>
      </c>
      <c r="K190" s="578" t="str">
        <f ca="1">LOG入力!BJ190</f>
        <v/>
      </c>
      <c r="L190" s="577" t="str">
        <f ca="1">LOG入力!AY190</f>
        <v/>
      </c>
      <c r="M190" s="545" t="str">
        <f ca="1">LOG入力!BK190</f>
        <v/>
      </c>
      <c r="N190" s="512" t="str">
        <f ca="1">IF(V190=1,"",IF(LOG入力!AJ190=1,"1",LOG入力!BA190))</f>
        <v/>
      </c>
      <c r="O190" s="538" t="str">
        <f ca="1">IF(V190=1,"",IF(LEN(LOG入力!O190)=0,"",LOG入力!O190))</f>
        <v/>
      </c>
      <c r="P190" s="291" t="str">
        <f ca="1">IF(V190=1,"",IF($AA$4=1,"",IF(LOG入力!BG190=1,"",CONCATENATE($ER190,$FB190,$FL190,$FV190,$GF190))))</f>
        <v/>
      </c>
      <c r="Q190" s="291" t="str">
        <f ca="1">IF(V190=1,"",IF($AA$4=1,"",IF(LOG入力!BG190=1,"",CONCATENATE($ET190,$FD190,$FN190,$FX190,$GH190))))</f>
        <v/>
      </c>
      <c r="R190" s="573" t="str">
        <f ca="1">IF(V190=1,"",IF($AA$4=1,"",IF(LOG入力!BH190&gt;0,0,AA190)))</f>
        <v/>
      </c>
      <c r="S190" s="293" t="str">
        <f t="shared" ca="1" si="286"/>
        <v/>
      </c>
      <c r="T190" s="681"/>
      <c r="U190" s="38"/>
      <c r="V190" s="196">
        <f ca="1">LOG入力!AN190</f>
        <v>1</v>
      </c>
      <c r="W190" s="38"/>
      <c r="X190" s="516" t="str">
        <f t="shared" ca="1" si="287"/>
        <v/>
      </c>
      <c r="Y190" s="515" t="str">
        <f t="shared" ca="1" si="288"/>
        <v/>
      </c>
      <c r="Z190" s="518" t="str">
        <f t="shared" ca="1" si="289"/>
        <v/>
      </c>
      <c r="AA190" s="574" t="str">
        <f t="shared" ca="1" si="290"/>
        <v/>
      </c>
      <c r="AC190" s="6" t="str">
        <f t="shared" ca="1" si="291"/>
        <v/>
      </c>
      <c r="AD190" s="6" t="str">
        <f t="shared" ca="1" si="292"/>
        <v/>
      </c>
      <c r="AE190" s="6" t="str">
        <f t="shared" ca="1" si="293"/>
        <v/>
      </c>
      <c r="AF190" s="6" t="str">
        <f t="shared" ca="1" si="294"/>
        <v/>
      </c>
      <c r="AG190" s="6" t="str">
        <f t="shared" ca="1" si="295"/>
        <v/>
      </c>
      <c r="AH190" s="6" t="str">
        <f t="shared" ca="1" si="296"/>
        <v/>
      </c>
      <c r="AI190" s="6" t="str">
        <f t="shared" ca="1" si="297"/>
        <v/>
      </c>
      <c r="AJ190" s="6" t="str">
        <f t="shared" ca="1" si="298"/>
        <v/>
      </c>
      <c r="AK190" s="6" t="str">
        <f t="shared" ca="1" si="299"/>
        <v/>
      </c>
      <c r="AL190" s="6" t="str">
        <f t="shared" ca="1" si="300"/>
        <v/>
      </c>
      <c r="AM190" s="6" t="str">
        <f t="shared" ca="1" si="301"/>
        <v/>
      </c>
      <c r="AN190" s="6" t="str">
        <f t="shared" ca="1" si="302"/>
        <v/>
      </c>
      <c r="AO190" s="6" t="str">
        <f t="shared" ca="1" si="303"/>
        <v/>
      </c>
      <c r="AP190" s="6" t="str">
        <f t="shared" ca="1" si="304"/>
        <v/>
      </c>
      <c r="AQ190" s="6" t="str">
        <f t="shared" ca="1" si="305"/>
        <v/>
      </c>
      <c r="AR190" s="6" t="str">
        <f t="shared" ca="1" si="306"/>
        <v/>
      </c>
      <c r="AS190" s="6" t="str">
        <f t="shared" ca="1" si="307"/>
        <v/>
      </c>
      <c r="AT190" s="6" t="str">
        <f t="shared" ca="1" si="308"/>
        <v/>
      </c>
      <c r="AU190" s="6" t="str">
        <f t="shared" ca="1" si="309"/>
        <v/>
      </c>
      <c r="AV190" s="6" t="str">
        <f t="shared" ca="1" si="310"/>
        <v/>
      </c>
      <c r="AW190" s="6" t="str">
        <f t="shared" ca="1" si="311"/>
        <v/>
      </c>
      <c r="AY190" s="6" t="str">
        <f t="shared" ca="1" si="312"/>
        <v/>
      </c>
      <c r="AZ190" s="6" t="str">
        <f t="shared" ca="1" si="313"/>
        <v/>
      </c>
      <c r="BA190" s="6" t="str">
        <f t="shared" ca="1" si="314"/>
        <v/>
      </c>
      <c r="BB190" s="6" t="str">
        <f t="shared" ca="1" si="315"/>
        <v/>
      </c>
      <c r="BC190" s="6" t="str">
        <f t="shared" ca="1" si="316"/>
        <v/>
      </c>
      <c r="BD190" s="6" t="str">
        <f t="shared" ca="1" si="317"/>
        <v/>
      </c>
      <c r="BE190" s="6" t="str">
        <f t="shared" ca="1" si="318"/>
        <v/>
      </c>
      <c r="BF190" s="6" t="str">
        <f t="shared" ca="1" si="319"/>
        <v/>
      </c>
      <c r="BG190" s="6" t="str">
        <f t="shared" ca="1" si="320"/>
        <v/>
      </c>
      <c r="BH190" s="6" t="str">
        <f t="shared" ca="1" si="321"/>
        <v/>
      </c>
      <c r="BI190" s="6" t="str">
        <f t="shared" ca="1" si="322"/>
        <v/>
      </c>
      <c r="BJ190" s="6" t="str">
        <f t="shared" ca="1" si="323"/>
        <v/>
      </c>
      <c r="BK190" s="6" t="str">
        <f t="shared" ca="1" si="324"/>
        <v/>
      </c>
      <c r="BL190" s="6" t="str">
        <f t="shared" ca="1" si="325"/>
        <v/>
      </c>
      <c r="BM190" s="6" t="str">
        <f t="shared" ca="1" si="326"/>
        <v/>
      </c>
      <c r="BN190" s="6" t="str">
        <f t="shared" ca="1" si="327"/>
        <v/>
      </c>
      <c r="BO190" s="6" t="str">
        <f t="shared" ca="1" si="328"/>
        <v/>
      </c>
      <c r="BP190" s="6" t="str">
        <f t="shared" ca="1" si="329"/>
        <v/>
      </c>
      <c r="BQ190" s="6" t="str">
        <f t="shared" ca="1" si="330"/>
        <v/>
      </c>
      <c r="BR190" s="6" t="str">
        <f t="shared" ca="1" si="331"/>
        <v/>
      </c>
      <c r="BS190" s="6" t="str">
        <f t="shared" ca="1" si="332"/>
        <v/>
      </c>
      <c r="BU190" s="6" t="str">
        <f t="shared" ca="1" si="333"/>
        <v/>
      </c>
      <c r="BW190" s="515" t="str">
        <f t="shared" ca="1" si="334"/>
        <v/>
      </c>
      <c r="BX190" s="515">
        <f t="shared" ca="1" si="335"/>
        <v>0</v>
      </c>
      <c r="BY190" s="515" t="str">
        <f t="shared" ca="1" si="336"/>
        <v/>
      </c>
      <c r="CA190" s="6">
        <f t="shared" ca="1" si="337"/>
        <v>1</v>
      </c>
      <c r="CC190" s="523" t="str">
        <f t="shared" ca="1" si="338"/>
        <v/>
      </c>
      <c r="CE190" s="6" t="str">
        <f t="shared" ca="1" si="339"/>
        <v/>
      </c>
      <c r="CG190" s="524" t="str">
        <f ca="1">IF(V190=1,"",IF($AA$4=1,"",IF(LOG入力!BH190&gt;0,"",IF(N190=0,"",IF(HT190=0,"","★")))))</f>
        <v/>
      </c>
      <c r="CI190" s="74" t="str">
        <f t="shared" ca="1" si="340"/>
        <v/>
      </c>
      <c r="CK190" s="525" t="str">
        <f ca="1">IF(V190=1,"",IF(LOG入力!BH190&gt;0,1,0))</f>
        <v/>
      </c>
      <c r="CL190" s="74" t="str">
        <f t="shared" ca="1" si="341"/>
        <v/>
      </c>
      <c r="CN190" s="74" t="str">
        <f t="shared" ca="1" si="342"/>
        <v/>
      </c>
      <c r="CO190" s="74" t="str">
        <f t="shared" ca="1" si="343"/>
        <v/>
      </c>
      <c r="CQ190" s="74" t="str">
        <f t="shared" ca="1" si="344"/>
        <v/>
      </c>
      <c r="CR190" s="74" t="str">
        <f t="shared" ca="1" si="345"/>
        <v/>
      </c>
      <c r="CS190" s="74" t="str">
        <f t="shared" ca="1" si="346"/>
        <v/>
      </c>
      <c r="CT190" s="74" t="str">
        <f t="shared" ca="1" si="347"/>
        <v/>
      </c>
      <c r="CU190" s="74" t="str">
        <f t="shared" ca="1" si="348"/>
        <v/>
      </c>
      <c r="CV190" s="74" t="str">
        <f t="shared" ca="1" si="349"/>
        <v/>
      </c>
      <c r="CW190" s="74" t="str">
        <f t="shared" ca="1" si="350"/>
        <v/>
      </c>
      <c r="CX190" s="74" t="str">
        <f t="shared" ca="1" si="351"/>
        <v/>
      </c>
      <c r="CY190" s="74" t="str">
        <f t="shared" ca="1" si="352"/>
        <v/>
      </c>
      <c r="CZ190" s="74" t="str">
        <f t="shared" ca="1" si="353"/>
        <v/>
      </c>
      <c r="DA190" s="74" t="str">
        <f t="shared" ca="1" si="354"/>
        <v/>
      </c>
      <c r="DB190" s="74" t="str">
        <f t="shared" ca="1" si="355"/>
        <v/>
      </c>
      <c r="DD190" s="74" t="str">
        <f t="shared" ca="1" si="356"/>
        <v/>
      </c>
      <c r="DE190" s="74" t="str">
        <f t="shared" ca="1" si="357"/>
        <v/>
      </c>
      <c r="DF190" s="74" t="str">
        <f t="shared" ca="1" si="358"/>
        <v/>
      </c>
      <c r="DG190" s="74" t="str">
        <f t="shared" ca="1" si="359"/>
        <v/>
      </c>
      <c r="DH190" s="74" t="str">
        <f t="shared" ca="1" si="360"/>
        <v/>
      </c>
      <c r="DI190" s="74" t="str">
        <f t="shared" ca="1" si="361"/>
        <v/>
      </c>
      <c r="DJ190" s="74" t="str">
        <f t="shared" ca="1" si="362"/>
        <v/>
      </c>
      <c r="DK190" s="74" t="str">
        <f t="shared" ca="1" si="363"/>
        <v/>
      </c>
      <c r="DL190" s="74" t="str">
        <f t="shared" ca="1" si="364"/>
        <v/>
      </c>
      <c r="DM190" s="74" t="str">
        <f t="shared" ca="1" si="365"/>
        <v/>
      </c>
      <c r="DN190" s="74" t="str">
        <f t="shared" ca="1" si="366"/>
        <v/>
      </c>
      <c r="DO190" s="74" t="str">
        <f t="shared" ca="1" si="367"/>
        <v/>
      </c>
      <c r="DQ190" s="74" t="str">
        <f t="shared" ca="1" si="368"/>
        <v/>
      </c>
      <c r="DS190" s="74" t="str">
        <f t="shared" ca="1" si="369"/>
        <v/>
      </c>
      <c r="DT190" s="74" t="str">
        <f t="shared" ca="1" si="370"/>
        <v/>
      </c>
      <c r="DV190" s="525" t="str">
        <f t="shared" ca="1" si="371"/>
        <v/>
      </c>
      <c r="DW190" s="74" t="str">
        <f t="shared" ca="1" si="372"/>
        <v/>
      </c>
      <c r="DX190" s="485" t="str">
        <f t="shared" ca="1" si="373"/>
        <v/>
      </c>
      <c r="DY190" s="74" t="str">
        <f t="shared" ca="1" si="374"/>
        <v/>
      </c>
      <c r="DZ190" s="74" t="str">
        <f t="shared" ca="1" si="375"/>
        <v/>
      </c>
      <c r="EA190" s="74" t="str">
        <f t="shared" ca="1" si="376"/>
        <v/>
      </c>
      <c r="EC190" s="74" t="str">
        <f t="shared" ca="1" si="377"/>
        <v/>
      </c>
      <c r="ED190" s="74" t="str">
        <f t="shared" ca="1" si="378"/>
        <v/>
      </c>
      <c r="EE190" s="74" t="str">
        <f t="shared" ca="1" si="379"/>
        <v/>
      </c>
      <c r="EG190" s="479" t="str">
        <f ca="1">IF(V190=1,"",IF(LOG入力!BH190&gt;0,0,IF(CG190="★",0,IF(R190=1,0,IF(N190=0,0,1)))))</f>
        <v/>
      </c>
      <c r="EH190" s="483" t="str">
        <f t="shared" ca="1" si="380"/>
        <v/>
      </c>
      <c r="EI190" s="483" t="str">
        <f t="shared" ca="1" si="381"/>
        <v/>
      </c>
      <c r="EJ190" s="483" t="str">
        <f t="shared" ca="1" si="382"/>
        <v/>
      </c>
      <c r="EL190" s="71">
        <f t="shared" ca="1" si="383"/>
        <v>0</v>
      </c>
      <c r="EM190" s="6">
        <f t="shared" ca="1" si="384"/>
        <v>0</v>
      </c>
      <c r="EN190" s="6" t="str">
        <f t="shared" ca="1" si="385"/>
        <v/>
      </c>
      <c r="EO190" s="6">
        <f ca="1">IF(LOG入力!BH190&gt;0,0,IF(EM190=0,0,(IF(COUNTIF($EN$19:EN190,EN190)=1,IF($FS$3="N",1,IF(EH190=1,1,0))))))</f>
        <v>0</v>
      </c>
      <c r="EP190" s="6" t="str">
        <f ca="1">IF(LOG入力!BH190&gt;0,"",IF(EO190=1,$X190,""))</f>
        <v/>
      </c>
      <c r="EQ190" s="6" t="str">
        <f ca="1">IF(LOG入力!BH190&gt;0,"",IF(EO190=1,$Y190,""))</f>
        <v/>
      </c>
      <c r="ER190" s="520" t="str">
        <f ca="1">IF(LOG入力!BH190&gt;0,"",IF(COUNTIF($EP$19:$EP190,EP190)=1,EP190,""))</f>
        <v/>
      </c>
      <c r="ES190" s="520">
        <f ca="1">IF(LOG入力!BH190&gt;0,0,IF((EL190=1),IF(($ER190=""),0,1),0))</f>
        <v>0</v>
      </c>
      <c r="ET190" s="520" t="str">
        <f ca="1">IF(LOG入力!BH190&gt;0,"",IF(COUNTIF($EQ$19:EQ190,EQ190)=1,EQ190,""))</f>
        <v/>
      </c>
      <c r="EU190" s="539">
        <f ca="1">IF(LOG入力!BH190&gt;0,0,IF((EL190=1),IF(($ET190=""),0,1),0))</f>
        <v>0</v>
      </c>
      <c r="EV190" s="71">
        <f t="shared" ca="1" si="386"/>
        <v>0</v>
      </c>
      <c r="EW190" s="6">
        <f t="shared" ca="1" si="387"/>
        <v>0</v>
      </c>
      <c r="EX190" s="6" t="str">
        <f t="shared" ca="1" si="388"/>
        <v/>
      </c>
      <c r="EY190" s="6">
        <f ca="1">IF(LOG入力!BH190&gt;0,0,IF(EW190=0,0,(IF(COUNTIF($EX$19:EX190,EX190)=1,IF($FS$3="N",1,IF(EH190=1,1,0))))))</f>
        <v>0</v>
      </c>
      <c r="EZ190" s="6" t="str">
        <f ca="1">IF(LOG入力!BH190&gt;0,"",IF(EY190=1,$X190,""))</f>
        <v/>
      </c>
      <c r="FA190" s="6" t="str">
        <f ca="1">IF(LOG入力!BH190&gt;0,"",IF(EY190=1,$Y190,""))</f>
        <v/>
      </c>
      <c r="FB190" s="6" t="str">
        <f ca="1">IF(LOG入力!BH190&gt;0,"",IF(COUNTIF($EZ$19:$EZ190,EZ190)=1,EZ190,""))</f>
        <v/>
      </c>
      <c r="FC190" s="6">
        <f ca="1">IF(LOG入力!BH190&gt;0,0,IF((EV190=1),IF(($FB190=""),0,1),0))</f>
        <v>0</v>
      </c>
      <c r="FD190" s="6" t="str">
        <f ca="1">IF(LOG入力!BH190&gt;0,"",IF(COUNTIF($FA$19:FA190,FA190)=1,FA190,""))</f>
        <v/>
      </c>
      <c r="FE190" s="72">
        <f ca="1">IF(LOG入力!BH190&gt;0,0,IF((EV190=1),IF(($FD190=""),0,1),0))</f>
        <v>0</v>
      </c>
      <c r="FF190" s="71">
        <f t="shared" ca="1" si="389"/>
        <v>0</v>
      </c>
      <c r="FG190" s="6">
        <f t="shared" ca="1" si="390"/>
        <v>0</v>
      </c>
      <c r="FH190" s="6" t="str">
        <f t="shared" ca="1" si="391"/>
        <v/>
      </c>
      <c r="FI190" s="6">
        <f ca="1">IF(LOG入力!BH190&gt;0,0,IF(FG190=0,0,(IF(COUNTIF($FH$19:FH190,FH190)=1,IF($FS$3="N",1,IF(EH190=1,1,0))))))</f>
        <v>0</v>
      </c>
      <c r="FJ190" s="6" t="str">
        <f ca="1">IF(LOG入力!BH190&gt;0,"",IF(FI190=1,$X190,""))</f>
        <v/>
      </c>
      <c r="FK190" s="6" t="str">
        <f ca="1">IF(LOG入力!BH190&gt;0,"",IF(FI190=1,$Y190,""))</f>
        <v/>
      </c>
      <c r="FL190" s="6" t="str">
        <f ca="1">IF(LOG入力!BH190&gt;0,"",IF(COUNTIF($FJ$19:$FJ190,FJ190)=1,FJ190,""))</f>
        <v/>
      </c>
      <c r="FM190" s="6">
        <f ca="1">IF(LOG入力!BH190&gt;0,0,IF((FF190=1),IF(($FL190=""),0,1),0))</f>
        <v>0</v>
      </c>
      <c r="FN190" s="6" t="str">
        <f ca="1">IF(LOG入力!BH190&gt;0,"",IF(COUNTIF($FK$19:FK190,FK190)=1,FK190,""))</f>
        <v/>
      </c>
      <c r="FO190" s="72">
        <f ca="1">IF(LOG入力!BH190&gt;0,0,IF((FF190=1),IF(($FN190=""),0,1),0))</f>
        <v>0</v>
      </c>
      <c r="FP190" s="71">
        <f t="shared" ca="1" si="392"/>
        <v>0</v>
      </c>
      <c r="FQ190" s="6">
        <f t="shared" ca="1" si="393"/>
        <v>0</v>
      </c>
      <c r="FR190" s="6" t="str">
        <f t="shared" ca="1" si="394"/>
        <v/>
      </c>
      <c r="FS190" s="6">
        <f ca="1">IF(LOG入力!BH190&gt;0,0,IF(FQ190=0,0,(IF(COUNTIF($FR$19:FR190,FR190)=1,IF($FS$3="N",1,IF(EH190=1,1,0))))))</f>
        <v>0</v>
      </c>
      <c r="FT190" s="6" t="str">
        <f ca="1">IF(LOG入力!BH190&gt;0,"",IF(FS190=1,$X190,""))</f>
        <v/>
      </c>
      <c r="FU190" s="6" t="str">
        <f ca="1">IF(LOG入力!BH190&gt;0,"",IF(FS190=1,$Y190,""))</f>
        <v/>
      </c>
      <c r="FV190" s="6" t="str">
        <f ca="1">IF(LOG入力!BH190&gt;0,"",IF(COUNTIF($FT$19:$FT190,FT190)=1,FT190,""))</f>
        <v/>
      </c>
      <c r="FW190" s="6">
        <f ca="1">IF(LOG入力!BH190&gt;0,0,IF((FP190=1),IF(($FV190=""),0,1),0))</f>
        <v>0</v>
      </c>
      <c r="FX190" s="6" t="str">
        <f ca="1">IF(LOG入力!BH190&gt;0,"",IF(COUNTIF($FU$19:FU190,FU190)=1,FU190,""))</f>
        <v/>
      </c>
      <c r="FY190" s="72">
        <f ca="1">IF(LOG入力!BH190&gt;0,0,IF((FP190=1),IF(($FX190=""),0,1),0))</f>
        <v>0</v>
      </c>
      <c r="FZ190" s="71">
        <f t="shared" ca="1" si="395"/>
        <v>0</v>
      </c>
      <c r="GA190" s="6">
        <f t="shared" ca="1" si="396"/>
        <v>0</v>
      </c>
      <c r="GB190" s="6" t="str">
        <f t="shared" ca="1" si="397"/>
        <v/>
      </c>
      <c r="GC190" s="6">
        <f ca="1">IF(LOG入力!BH190&gt;0,0,IF(GA190=0,0,(IF(COUNTIF($GB$19:GB190,GB190)=1,IF($FS$3="N",1,IF(EH190=1,1,0))))))</f>
        <v>0</v>
      </c>
      <c r="GD190" s="6" t="str">
        <f ca="1">IF(LOG入力!BH190&gt;0,"",IF(GC190=1,$X190,""))</f>
        <v/>
      </c>
      <c r="GE190" s="6" t="str">
        <f ca="1">IF(LOG入力!BH190&gt;0,"",IF(GC190=1,$Y190,""))</f>
        <v/>
      </c>
      <c r="GF190" s="6" t="str">
        <f ca="1">IF(LOG入力!BH190&gt;0,"",IF(COUNTIF($GD$19:$GD190,GD190)=1,GD190,""))</f>
        <v/>
      </c>
      <c r="GG190" s="6">
        <f ca="1">IF(LOG入力!BH190&gt;0,0,IF((FZ190=1),IF(($GF190=""),0,1),0))</f>
        <v>0</v>
      </c>
      <c r="GH190" s="6" t="str">
        <f ca="1">IF(LOG入力!BH190&gt;0,"",IF(COUNTIF($GE$19:GE190,GE190)=1,GE190,""))</f>
        <v/>
      </c>
      <c r="GI190" s="72">
        <f ca="1">IF(LOG入力!BH190&gt;0,0,IF((FZ190=1),IF(($GH190=""),0,1),0))</f>
        <v>0</v>
      </c>
      <c r="GK190" s="455" t="str">
        <f ca="1">IF(V190=1,"",IF(LEN(LOG入力!AS190)=0,"",LOG入力!AS190))</f>
        <v/>
      </c>
      <c r="GL190" s="378" t="str">
        <f t="shared" ca="1" si="398"/>
        <v/>
      </c>
      <c r="GM190" s="378" t="str">
        <f t="shared" ca="1" si="399"/>
        <v/>
      </c>
      <c r="GN190" s="74" t="str">
        <f t="shared" ca="1" si="400"/>
        <v/>
      </c>
      <c r="GO190" s="74" t="str">
        <f t="shared" ca="1" si="401"/>
        <v/>
      </c>
      <c r="GQ190" s="74" t="str">
        <f t="shared" ca="1" si="402"/>
        <v/>
      </c>
      <c r="GR190" s="74" t="str">
        <f t="shared" ca="1" si="403"/>
        <v/>
      </c>
      <c r="GS190" s="74" t="str">
        <f t="shared" ca="1" si="404"/>
        <v/>
      </c>
      <c r="GT190" s="74" t="str">
        <f t="shared" ca="1" si="405"/>
        <v/>
      </c>
      <c r="GU190" s="74" t="str">
        <f t="shared" ca="1" si="406"/>
        <v/>
      </c>
      <c r="GV190" s="74" t="str">
        <f t="shared" ca="1" si="407"/>
        <v/>
      </c>
      <c r="GX190" s="74" t="str">
        <f t="shared" ca="1" si="408"/>
        <v/>
      </c>
      <c r="GY190" s="74" t="str">
        <f t="shared" ca="1" si="409"/>
        <v/>
      </c>
      <c r="GZ190" s="74" t="str">
        <f ca="1">IF(V190=1,"",IF(LOG入力!BH190&gt;0,0,IF(GY190=0,0,IF((VALUE((TYPE(VALUE(J190)))))=16,0,IF(VALUE(J190)&lt;60,1,IF(VALUE(J190)&lt;100,0,IF(VALUE(J190)&lt;600,2,0)))))))</f>
        <v/>
      </c>
      <c r="HA190" s="74" t="str">
        <f t="shared" ca="1" si="410"/>
        <v/>
      </c>
      <c r="HB190" s="74" t="str">
        <f ca="1">IF(V190=1,"",IF(LOG入力!BH190&gt;0,0,IF(HA190=0,0,IF((VALUE((TYPE(VALUE(L190)))))=16,0,IF(VALUE(L190)&lt;60,1,IF(VALUE(L190)&lt;100,0,IF(VALUE(L190)&lt;600,2,0)))))))</f>
        <v/>
      </c>
      <c r="HD190" s="74" t="str">
        <f t="shared" ca="1" si="411"/>
        <v/>
      </c>
      <c r="HF190" s="74" t="str">
        <f t="shared" ca="1" si="412"/>
        <v/>
      </c>
      <c r="HG190" s="74" t="str">
        <f t="shared" ca="1" si="413"/>
        <v/>
      </c>
      <c r="HH190" s="74" t="str">
        <f t="shared" ca="1" si="414"/>
        <v/>
      </c>
      <c r="HI190" s="74" t="str">
        <f t="shared" ca="1" si="415"/>
        <v/>
      </c>
      <c r="HJ190" s="74" t="str">
        <f t="shared" ca="1" si="416"/>
        <v/>
      </c>
      <c r="HK190" s="74" t="str">
        <f t="shared" ca="1" si="417"/>
        <v/>
      </c>
      <c r="HL190" s="74" t="str">
        <f t="shared" ca="1" si="418"/>
        <v/>
      </c>
      <c r="HM190" s="74" t="str">
        <f t="shared" ca="1" si="419"/>
        <v/>
      </c>
      <c r="HN190" s="74" t="str">
        <f t="shared" ca="1" si="420"/>
        <v/>
      </c>
      <c r="HO190" s="529" t="str">
        <f t="shared" ca="1" si="421"/>
        <v/>
      </c>
      <c r="HP190" s="74" t="str">
        <f t="shared" ca="1" si="422"/>
        <v/>
      </c>
      <c r="HQ190" s="74" t="str">
        <f t="shared" ca="1" si="423"/>
        <v/>
      </c>
      <c r="HR190" s="74" t="str">
        <f t="shared" ca="1" si="424"/>
        <v/>
      </c>
      <c r="HS190" s="74" t="str">
        <f t="shared" ca="1" si="425"/>
        <v/>
      </c>
      <c r="HT190" s="74" t="str">
        <f ca="1">IF(V190=1,"",IF(LOG入力!BH190&gt;0,0,IF(DV190=1,0,IF(N190="0",0,IF(SUM(HD190:HS190)&gt;0,1,0)))))</f>
        <v/>
      </c>
    </row>
    <row r="191" spans="1:228" x14ac:dyDescent="0.15">
      <c r="A191" s="5"/>
      <c r="B191" s="532" t="str">
        <f t="shared" ca="1" si="284"/>
        <v/>
      </c>
      <c r="C191" s="534" t="str">
        <f ca="1">LOG入力!AP191</f>
        <v/>
      </c>
      <c r="D191" s="534" t="str">
        <f ca="1">LOG入力!AQ191</f>
        <v/>
      </c>
      <c r="E191" s="534" t="str">
        <f ca="1">LOG入力!AR191</f>
        <v/>
      </c>
      <c r="F191" s="535" t="str">
        <f t="shared" ca="1" si="285"/>
        <v/>
      </c>
      <c r="G191" s="585" t="str">
        <f ca="1">LOG入力!AT191</f>
        <v/>
      </c>
      <c r="H191" s="542" t="str">
        <f ca="1">LOG入力!AU191</f>
        <v/>
      </c>
      <c r="I191" s="542" t="str">
        <f ca="1">LOG入力!AV191</f>
        <v/>
      </c>
      <c r="J191" s="577" t="str">
        <f ca="1">LOG入力!AW191</f>
        <v/>
      </c>
      <c r="K191" s="578" t="str">
        <f ca="1">LOG入力!BJ191</f>
        <v/>
      </c>
      <c r="L191" s="577" t="str">
        <f ca="1">LOG入力!AY191</f>
        <v/>
      </c>
      <c r="M191" s="545" t="str">
        <f ca="1">LOG入力!BK191</f>
        <v/>
      </c>
      <c r="N191" s="512" t="str">
        <f ca="1">IF(V191=1,"",IF(LOG入力!AJ191=1,"1",LOG入力!BA191))</f>
        <v/>
      </c>
      <c r="O191" s="538" t="str">
        <f ca="1">IF(V191=1,"",IF(LEN(LOG入力!O191)=0,"",LOG入力!O191))</f>
        <v/>
      </c>
      <c r="P191" s="291" t="str">
        <f ca="1">IF(V191=1,"",IF($AA$4=1,"",IF(LOG入力!BG191=1,"",CONCATENATE($ER191,$FB191,$FL191,$FV191,$GF191))))</f>
        <v/>
      </c>
      <c r="Q191" s="291" t="str">
        <f ca="1">IF(V191=1,"",IF($AA$4=1,"",IF(LOG入力!BG191=1,"",CONCATENATE($ET191,$FD191,$FN191,$FX191,$GH191))))</f>
        <v/>
      </c>
      <c r="R191" s="573" t="str">
        <f ca="1">IF(V191=1,"",IF($AA$4=1,"",IF(LOG入力!BH191&gt;0,0,AA191)))</f>
        <v/>
      </c>
      <c r="S191" s="293" t="str">
        <f t="shared" ca="1" si="286"/>
        <v/>
      </c>
      <c r="T191" s="681"/>
      <c r="U191" s="38"/>
      <c r="V191" s="196">
        <f ca="1">LOG入力!AN191</f>
        <v>1</v>
      </c>
      <c r="W191" s="38"/>
      <c r="X191" s="516" t="str">
        <f t="shared" ca="1" si="287"/>
        <v/>
      </c>
      <c r="Y191" s="515" t="str">
        <f t="shared" ca="1" si="288"/>
        <v/>
      </c>
      <c r="Z191" s="518" t="str">
        <f t="shared" ca="1" si="289"/>
        <v/>
      </c>
      <c r="AA191" s="574" t="str">
        <f t="shared" ca="1" si="290"/>
        <v/>
      </c>
      <c r="AC191" s="6" t="str">
        <f t="shared" ca="1" si="291"/>
        <v/>
      </c>
      <c r="AD191" s="6" t="str">
        <f t="shared" ca="1" si="292"/>
        <v/>
      </c>
      <c r="AE191" s="6" t="str">
        <f t="shared" ca="1" si="293"/>
        <v/>
      </c>
      <c r="AF191" s="6" t="str">
        <f t="shared" ca="1" si="294"/>
        <v/>
      </c>
      <c r="AG191" s="6" t="str">
        <f t="shared" ca="1" si="295"/>
        <v/>
      </c>
      <c r="AH191" s="6" t="str">
        <f t="shared" ca="1" si="296"/>
        <v/>
      </c>
      <c r="AI191" s="6" t="str">
        <f t="shared" ca="1" si="297"/>
        <v/>
      </c>
      <c r="AJ191" s="6" t="str">
        <f t="shared" ca="1" si="298"/>
        <v/>
      </c>
      <c r="AK191" s="6" t="str">
        <f t="shared" ca="1" si="299"/>
        <v/>
      </c>
      <c r="AL191" s="6" t="str">
        <f t="shared" ca="1" si="300"/>
        <v/>
      </c>
      <c r="AM191" s="6" t="str">
        <f t="shared" ca="1" si="301"/>
        <v/>
      </c>
      <c r="AN191" s="6" t="str">
        <f t="shared" ca="1" si="302"/>
        <v/>
      </c>
      <c r="AO191" s="6" t="str">
        <f t="shared" ca="1" si="303"/>
        <v/>
      </c>
      <c r="AP191" s="6" t="str">
        <f t="shared" ca="1" si="304"/>
        <v/>
      </c>
      <c r="AQ191" s="6" t="str">
        <f t="shared" ca="1" si="305"/>
        <v/>
      </c>
      <c r="AR191" s="6" t="str">
        <f t="shared" ca="1" si="306"/>
        <v/>
      </c>
      <c r="AS191" s="6" t="str">
        <f t="shared" ca="1" si="307"/>
        <v/>
      </c>
      <c r="AT191" s="6" t="str">
        <f t="shared" ca="1" si="308"/>
        <v/>
      </c>
      <c r="AU191" s="6" t="str">
        <f t="shared" ca="1" si="309"/>
        <v/>
      </c>
      <c r="AV191" s="6" t="str">
        <f t="shared" ca="1" si="310"/>
        <v/>
      </c>
      <c r="AW191" s="6" t="str">
        <f t="shared" ca="1" si="311"/>
        <v/>
      </c>
      <c r="AY191" s="6" t="str">
        <f t="shared" ca="1" si="312"/>
        <v/>
      </c>
      <c r="AZ191" s="6" t="str">
        <f t="shared" ca="1" si="313"/>
        <v/>
      </c>
      <c r="BA191" s="6" t="str">
        <f t="shared" ca="1" si="314"/>
        <v/>
      </c>
      <c r="BB191" s="6" t="str">
        <f t="shared" ca="1" si="315"/>
        <v/>
      </c>
      <c r="BC191" s="6" t="str">
        <f t="shared" ca="1" si="316"/>
        <v/>
      </c>
      <c r="BD191" s="6" t="str">
        <f t="shared" ca="1" si="317"/>
        <v/>
      </c>
      <c r="BE191" s="6" t="str">
        <f t="shared" ca="1" si="318"/>
        <v/>
      </c>
      <c r="BF191" s="6" t="str">
        <f t="shared" ca="1" si="319"/>
        <v/>
      </c>
      <c r="BG191" s="6" t="str">
        <f t="shared" ca="1" si="320"/>
        <v/>
      </c>
      <c r="BH191" s="6" t="str">
        <f t="shared" ca="1" si="321"/>
        <v/>
      </c>
      <c r="BI191" s="6" t="str">
        <f t="shared" ca="1" si="322"/>
        <v/>
      </c>
      <c r="BJ191" s="6" t="str">
        <f t="shared" ca="1" si="323"/>
        <v/>
      </c>
      <c r="BK191" s="6" t="str">
        <f t="shared" ca="1" si="324"/>
        <v/>
      </c>
      <c r="BL191" s="6" t="str">
        <f t="shared" ca="1" si="325"/>
        <v/>
      </c>
      <c r="BM191" s="6" t="str">
        <f t="shared" ca="1" si="326"/>
        <v/>
      </c>
      <c r="BN191" s="6" t="str">
        <f t="shared" ca="1" si="327"/>
        <v/>
      </c>
      <c r="BO191" s="6" t="str">
        <f t="shared" ca="1" si="328"/>
        <v/>
      </c>
      <c r="BP191" s="6" t="str">
        <f t="shared" ca="1" si="329"/>
        <v/>
      </c>
      <c r="BQ191" s="6" t="str">
        <f t="shared" ca="1" si="330"/>
        <v/>
      </c>
      <c r="BR191" s="6" t="str">
        <f t="shared" ca="1" si="331"/>
        <v/>
      </c>
      <c r="BS191" s="6" t="str">
        <f t="shared" ca="1" si="332"/>
        <v/>
      </c>
      <c r="BU191" s="6" t="str">
        <f t="shared" ca="1" si="333"/>
        <v/>
      </c>
      <c r="BW191" s="515" t="str">
        <f t="shared" ca="1" si="334"/>
        <v/>
      </c>
      <c r="BX191" s="515">
        <f t="shared" ca="1" si="335"/>
        <v>0</v>
      </c>
      <c r="BY191" s="515" t="str">
        <f t="shared" ca="1" si="336"/>
        <v/>
      </c>
      <c r="CA191" s="6">
        <f t="shared" ca="1" si="337"/>
        <v>1</v>
      </c>
      <c r="CC191" s="523" t="str">
        <f t="shared" ca="1" si="338"/>
        <v/>
      </c>
      <c r="CE191" s="6" t="str">
        <f t="shared" ca="1" si="339"/>
        <v/>
      </c>
      <c r="CG191" s="524" t="str">
        <f ca="1">IF(V191=1,"",IF($AA$4=1,"",IF(LOG入力!BH191&gt;0,"",IF(N191=0,"",IF(HT191=0,"","★")))))</f>
        <v/>
      </c>
      <c r="CI191" s="74" t="str">
        <f t="shared" ca="1" si="340"/>
        <v/>
      </c>
      <c r="CK191" s="525" t="str">
        <f ca="1">IF(V191=1,"",IF(LOG入力!BH191&gt;0,1,0))</f>
        <v/>
      </c>
      <c r="CL191" s="74" t="str">
        <f t="shared" ca="1" si="341"/>
        <v/>
      </c>
      <c r="CN191" s="74" t="str">
        <f t="shared" ca="1" si="342"/>
        <v/>
      </c>
      <c r="CO191" s="74" t="str">
        <f t="shared" ca="1" si="343"/>
        <v/>
      </c>
      <c r="CQ191" s="74" t="str">
        <f t="shared" ca="1" si="344"/>
        <v/>
      </c>
      <c r="CR191" s="74" t="str">
        <f t="shared" ca="1" si="345"/>
        <v/>
      </c>
      <c r="CS191" s="74" t="str">
        <f t="shared" ca="1" si="346"/>
        <v/>
      </c>
      <c r="CT191" s="74" t="str">
        <f t="shared" ca="1" si="347"/>
        <v/>
      </c>
      <c r="CU191" s="74" t="str">
        <f t="shared" ca="1" si="348"/>
        <v/>
      </c>
      <c r="CV191" s="74" t="str">
        <f t="shared" ca="1" si="349"/>
        <v/>
      </c>
      <c r="CW191" s="74" t="str">
        <f t="shared" ca="1" si="350"/>
        <v/>
      </c>
      <c r="CX191" s="74" t="str">
        <f t="shared" ca="1" si="351"/>
        <v/>
      </c>
      <c r="CY191" s="74" t="str">
        <f t="shared" ca="1" si="352"/>
        <v/>
      </c>
      <c r="CZ191" s="74" t="str">
        <f t="shared" ca="1" si="353"/>
        <v/>
      </c>
      <c r="DA191" s="74" t="str">
        <f t="shared" ca="1" si="354"/>
        <v/>
      </c>
      <c r="DB191" s="74" t="str">
        <f t="shared" ca="1" si="355"/>
        <v/>
      </c>
      <c r="DD191" s="74" t="str">
        <f t="shared" ca="1" si="356"/>
        <v/>
      </c>
      <c r="DE191" s="74" t="str">
        <f t="shared" ca="1" si="357"/>
        <v/>
      </c>
      <c r="DF191" s="74" t="str">
        <f t="shared" ca="1" si="358"/>
        <v/>
      </c>
      <c r="DG191" s="74" t="str">
        <f t="shared" ca="1" si="359"/>
        <v/>
      </c>
      <c r="DH191" s="74" t="str">
        <f t="shared" ca="1" si="360"/>
        <v/>
      </c>
      <c r="DI191" s="74" t="str">
        <f t="shared" ca="1" si="361"/>
        <v/>
      </c>
      <c r="DJ191" s="74" t="str">
        <f t="shared" ca="1" si="362"/>
        <v/>
      </c>
      <c r="DK191" s="74" t="str">
        <f t="shared" ca="1" si="363"/>
        <v/>
      </c>
      <c r="DL191" s="74" t="str">
        <f t="shared" ca="1" si="364"/>
        <v/>
      </c>
      <c r="DM191" s="74" t="str">
        <f t="shared" ca="1" si="365"/>
        <v/>
      </c>
      <c r="DN191" s="74" t="str">
        <f t="shared" ca="1" si="366"/>
        <v/>
      </c>
      <c r="DO191" s="74" t="str">
        <f t="shared" ca="1" si="367"/>
        <v/>
      </c>
      <c r="DQ191" s="74" t="str">
        <f t="shared" ca="1" si="368"/>
        <v/>
      </c>
      <c r="DS191" s="74" t="str">
        <f t="shared" ca="1" si="369"/>
        <v/>
      </c>
      <c r="DT191" s="74" t="str">
        <f t="shared" ca="1" si="370"/>
        <v/>
      </c>
      <c r="DV191" s="525" t="str">
        <f t="shared" ca="1" si="371"/>
        <v/>
      </c>
      <c r="DW191" s="74" t="str">
        <f t="shared" ca="1" si="372"/>
        <v/>
      </c>
      <c r="DX191" s="485" t="str">
        <f t="shared" ca="1" si="373"/>
        <v/>
      </c>
      <c r="DY191" s="74" t="str">
        <f t="shared" ca="1" si="374"/>
        <v/>
      </c>
      <c r="DZ191" s="74" t="str">
        <f t="shared" ca="1" si="375"/>
        <v/>
      </c>
      <c r="EA191" s="74" t="str">
        <f t="shared" ca="1" si="376"/>
        <v/>
      </c>
      <c r="EC191" s="74" t="str">
        <f t="shared" ca="1" si="377"/>
        <v/>
      </c>
      <c r="ED191" s="74" t="str">
        <f t="shared" ca="1" si="378"/>
        <v/>
      </c>
      <c r="EE191" s="74" t="str">
        <f t="shared" ca="1" si="379"/>
        <v/>
      </c>
      <c r="EG191" s="479" t="str">
        <f ca="1">IF(V191=1,"",IF(LOG入力!BH191&gt;0,0,IF(CG191="★",0,IF(R191=1,0,IF(N191=0,0,1)))))</f>
        <v/>
      </c>
      <c r="EH191" s="483" t="str">
        <f t="shared" ca="1" si="380"/>
        <v/>
      </c>
      <c r="EI191" s="483" t="str">
        <f t="shared" ca="1" si="381"/>
        <v/>
      </c>
      <c r="EJ191" s="483" t="str">
        <f t="shared" ca="1" si="382"/>
        <v/>
      </c>
      <c r="EL191" s="71">
        <f t="shared" ca="1" si="383"/>
        <v>0</v>
      </c>
      <c r="EM191" s="6">
        <f t="shared" ca="1" si="384"/>
        <v>0</v>
      </c>
      <c r="EN191" s="6" t="str">
        <f t="shared" ca="1" si="385"/>
        <v/>
      </c>
      <c r="EO191" s="6">
        <f ca="1">IF(LOG入力!BH191&gt;0,0,IF(EM191=0,0,(IF(COUNTIF($EN$19:EN191,EN191)=1,IF($FS$3="N",1,IF(EH191=1,1,0))))))</f>
        <v>0</v>
      </c>
      <c r="EP191" s="6" t="str">
        <f ca="1">IF(LOG入力!BH191&gt;0,"",IF(EO191=1,$X191,""))</f>
        <v/>
      </c>
      <c r="EQ191" s="6" t="str">
        <f ca="1">IF(LOG入力!BH191&gt;0,"",IF(EO191=1,$Y191,""))</f>
        <v/>
      </c>
      <c r="ER191" s="520" t="str">
        <f ca="1">IF(LOG入力!BH191&gt;0,"",IF(COUNTIF($EP$19:$EP191,EP191)=1,EP191,""))</f>
        <v/>
      </c>
      <c r="ES191" s="520">
        <f ca="1">IF(LOG入力!BH191&gt;0,0,IF((EL191=1),IF(($ER191=""),0,1),0))</f>
        <v>0</v>
      </c>
      <c r="ET191" s="520" t="str">
        <f ca="1">IF(LOG入力!BH191&gt;0,"",IF(COUNTIF($EQ$19:EQ191,EQ191)=1,EQ191,""))</f>
        <v/>
      </c>
      <c r="EU191" s="539">
        <f ca="1">IF(LOG入力!BH191&gt;0,0,IF((EL191=1),IF(($ET191=""),0,1),0))</f>
        <v>0</v>
      </c>
      <c r="EV191" s="71">
        <f t="shared" ca="1" si="386"/>
        <v>0</v>
      </c>
      <c r="EW191" s="6">
        <f t="shared" ca="1" si="387"/>
        <v>0</v>
      </c>
      <c r="EX191" s="6" t="str">
        <f t="shared" ca="1" si="388"/>
        <v/>
      </c>
      <c r="EY191" s="6">
        <f ca="1">IF(LOG入力!BH191&gt;0,0,IF(EW191=0,0,(IF(COUNTIF($EX$19:EX191,EX191)=1,IF($FS$3="N",1,IF(EH191=1,1,0))))))</f>
        <v>0</v>
      </c>
      <c r="EZ191" s="6" t="str">
        <f ca="1">IF(LOG入力!BH191&gt;0,"",IF(EY191=1,$X191,""))</f>
        <v/>
      </c>
      <c r="FA191" s="6" t="str">
        <f ca="1">IF(LOG入力!BH191&gt;0,"",IF(EY191=1,$Y191,""))</f>
        <v/>
      </c>
      <c r="FB191" s="6" t="str">
        <f ca="1">IF(LOG入力!BH191&gt;0,"",IF(COUNTIF($EZ$19:$EZ191,EZ191)=1,EZ191,""))</f>
        <v/>
      </c>
      <c r="FC191" s="6">
        <f ca="1">IF(LOG入力!BH191&gt;0,0,IF((EV191=1),IF(($FB191=""),0,1),0))</f>
        <v>0</v>
      </c>
      <c r="FD191" s="6" t="str">
        <f ca="1">IF(LOG入力!BH191&gt;0,"",IF(COUNTIF($FA$19:FA191,FA191)=1,FA191,""))</f>
        <v/>
      </c>
      <c r="FE191" s="72">
        <f ca="1">IF(LOG入力!BH191&gt;0,0,IF((EV191=1),IF(($FD191=""),0,1),0))</f>
        <v>0</v>
      </c>
      <c r="FF191" s="71">
        <f t="shared" ca="1" si="389"/>
        <v>0</v>
      </c>
      <c r="FG191" s="6">
        <f t="shared" ca="1" si="390"/>
        <v>0</v>
      </c>
      <c r="FH191" s="6" t="str">
        <f t="shared" ca="1" si="391"/>
        <v/>
      </c>
      <c r="FI191" s="6">
        <f ca="1">IF(LOG入力!BH191&gt;0,0,IF(FG191=0,0,(IF(COUNTIF($FH$19:FH191,FH191)=1,IF($FS$3="N",1,IF(EH191=1,1,0))))))</f>
        <v>0</v>
      </c>
      <c r="FJ191" s="6" t="str">
        <f ca="1">IF(LOG入力!BH191&gt;0,"",IF(FI191=1,$X191,""))</f>
        <v/>
      </c>
      <c r="FK191" s="6" t="str">
        <f ca="1">IF(LOG入力!BH191&gt;0,"",IF(FI191=1,$Y191,""))</f>
        <v/>
      </c>
      <c r="FL191" s="6" t="str">
        <f ca="1">IF(LOG入力!BH191&gt;0,"",IF(COUNTIF($FJ$19:$FJ191,FJ191)=1,FJ191,""))</f>
        <v/>
      </c>
      <c r="FM191" s="6">
        <f ca="1">IF(LOG入力!BH191&gt;0,0,IF((FF191=1),IF(($FL191=""),0,1),0))</f>
        <v>0</v>
      </c>
      <c r="FN191" s="6" t="str">
        <f ca="1">IF(LOG入力!BH191&gt;0,"",IF(COUNTIF($FK$19:FK191,FK191)=1,FK191,""))</f>
        <v/>
      </c>
      <c r="FO191" s="72">
        <f ca="1">IF(LOG入力!BH191&gt;0,0,IF((FF191=1),IF(($FN191=""),0,1),0))</f>
        <v>0</v>
      </c>
      <c r="FP191" s="71">
        <f t="shared" ca="1" si="392"/>
        <v>0</v>
      </c>
      <c r="FQ191" s="6">
        <f t="shared" ca="1" si="393"/>
        <v>0</v>
      </c>
      <c r="FR191" s="6" t="str">
        <f t="shared" ca="1" si="394"/>
        <v/>
      </c>
      <c r="FS191" s="6">
        <f ca="1">IF(LOG入力!BH191&gt;0,0,IF(FQ191=0,0,(IF(COUNTIF($FR$19:FR191,FR191)=1,IF($FS$3="N",1,IF(EH191=1,1,0))))))</f>
        <v>0</v>
      </c>
      <c r="FT191" s="6" t="str">
        <f ca="1">IF(LOG入力!BH191&gt;0,"",IF(FS191=1,$X191,""))</f>
        <v/>
      </c>
      <c r="FU191" s="6" t="str">
        <f ca="1">IF(LOG入力!BH191&gt;0,"",IF(FS191=1,$Y191,""))</f>
        <v/>
      </c>
      <c r="FV191" s="6" t="str">
        <f ca="1">IF(LOG入力!BH191&gt;0,"",IF(COUNTIF($FT$19:$FT191,FT191)=1,FT191,""))</f>
        <v/>
      </c>
      <c r="FW191" s="6">
        <f ca="1">IF(LOG入力!BH191&gt;0,0,IF((FP191=1),IF(($FV191=""),0,1),0))</f>
        <v>0</v>
      </c>
      <c r="FX191" s="6" t="str">
        <f ca="1">IF(LOG入力!BH191&gt;0,"",IF(COUNTIF($FU$19:FU191,FU191)=1,FU191,""))</f>
        <v/>
      </c>
      <c r="FY191" s="72">
        <f ca="1">IF(LOG入力!BH191&gt;0,0,IF((FP191=1),IF(($FX191=""),0,1),0))</f>
        <v>0</v>
      </c>
      <c r="FZ191" s="71">
        <f t="shared" ca="1" si="395"/>
        <v>0</v>
      </c>
      <c r="GA191" s="6">
        <f t="shared" ca="1" si="396"/>
        <v>0</v>
      </c>
      <c r="GB191" s="6" t="str">
        <f t="shared" ca="1" si="397"/>
        <v/>
      </c>
      <c r="GC191" s="6">
        <f ca="1">IF(LOG入力!BH191&gt;0,0,IF(GA191=0,0,(IF(COUNTIF($GB$19:GB191,GB191)=1,IF($FS$3="N",1,IF(EH191=1,1,0))))))</f>
        <v>0</v>
      </c>
      <c r="GD191" s="6" t="str">
        <f ca="1">IF(LOG入力!BH191&gt;0,"",IF(GC191=1,$X191,""))</f>
        <v/>
      </c>
      <c r="GE191" s="6" t="str">
        <f ca="1">IF(LOG入力!BH191&gt;0,"",IF(GC191=1,$Y191,""))</f>
        <v/>
      </c>
      <c r="GF191" s="6" t="str">
        <f ca="1">IF(LOG入力!BH191&gt;0,"",IF(COUNTIF($GD$19:$GD191,GD191)=1,GD191,""))</f>
        <v/>
      </c>
      <c r="GG191" s="6">
        <f ca="1">IF(LOG入力!BH191&gt;0,0,IF((FZ191=1),IF(($GF191=""),0,1),0))</f>
        <v>0</v>
      </c>
      <c r="GH191" s="6" t="str">
        <f ca="1">IF(LOG入力!BH191&gt;0,"",IF(COUNTIF($GE$19:GE191,GE191)=1,GE191,""))</f>
        <v/>
      </c>
      <c r="GI191" s="72">
        <f ca="1">IF(LOG入力!BH191&gt;0,0,IF((FZ191=1),IF(($GH191=""),0,1),0))</f>
        <v>0</v>
      </c>
      <c r="GK191" s="455" t="str">
        <f ca="1">IF(V191=1,"",IF(LEN(LOG入力!AS191)=0,"",LOG入力!AS191))</f>
        <v/>
      </c>
      <c r="GL191" s="378" t="str">
        <f t="shared" ca="1" si="398"/>
        <v/>
      </c>
      <c r="GM191" s="378" t="str">
        <f t="shared" ca="1" si="399"/>
        <v/>
      </c>
      <c r="GN191" s="74" t="str">
        <f t="shared" ca="1" si="400"/>
        <v/>
      </c>
      <c r="GO191" s="74" t="str">
        <f t="shared" ca="1" si="401"/>
        <v/>
      </c>
      <c r="GQ191" s="74" t="str">
        <f t="shared" ca="1" si="402"/>
        <v/>
      </c>
      <c r="GR191" s="74" t="str">
        <f t="shared" ca="1" si="403"/>
        <v/>
      </c>
      <c r="GS191" s="74" t="str">
        <f t="shared" ca="1" si="404"/>
        <v/>
      </c>
      <c r="GT191" s="74" t="str">
        <f t="shared" ca="1" si="405"/>
        <v/>
      </c>
      <c r="GU191" s="74" t="str">
        <f t="shared" ca="1" si="406"/>
        <v/>
      </c>
      <c r="GV191" s="74" t="str">
        <f t="shared" ca="1" si="407"/>
        <v/>
      </c>
      <c r="GX191" s="74" t="str">
        <f t="shared" ca="1" si="408"/>
        <v/>
      </c>
      <c r="GY191" s="74" t="str">
        <f t="shared" ca="1" si="409"/>
        <v/>
      </c>
      <c r="GZ191" s="74" t="str">
        <f ca="1">IF(V191=1,"",IF(LOG入力!BH191&gt;0,0,IF(GY191=0,0,IF((VALUE((TYPE(VALUE(J191)))))=16,0,IF(VALUE(J191)&lt;60,1,IF(VALUE(J191)&lt;100,0,IF(VALUE(J191)&lt;600,2,0)))))))</f>
        <v/>
      </c>
      <c r="HA191" s="74" t="str">
        <f t="shared" ca="1" si="410"/>
        <v/>
      </c>
      <c r="HB191" s="74" t="str">
        <f ca="1">IF(V191=1,"",IF(LOG入力!BH191&gt;0,0,IF(HA191=0,0,IF((VALUE((TYPE(VALUE(L191)))))=16,0,IF(VALUE(L191)&lt;60,1,IF(VALUE(L191)&lt;100,0,IF(VALUE(L191)&lt;600,2,0)))))))</f>
        <v/>
      </c>
      <c r="HD191" s="74" t="str">
        <f t="shared" ca="1" si="411"/>
        <v/>
      </c>
      <c r="HF191" s="74" t="str">
        <f t="shared" ca="1" si="412"/>
        <v/>
      </c>
      <c r="HG191" s="74" t="str">
        <f t="shared" ca="1" si="413"/>
        <v/>
      </c>
      <c r="HH191" s="74" t="str">
        <f t="shared" ca="1" si="414"/>
        <v/>
      </c>
      <c r="HI191" s="74" t="str">
        <f t="shared" ca="1" si="415"/>
        <v/>
      </c>
      <c r="HJ191" s="74" t="str">
        <f t="shared" ca="1" si="416"/>
        <v/>
      </c>
      <c r="HK191" s="74" t="str">
        <f t="shared" ca="1" si="417"/>
        <v/>
      </c>
      <c r="HL191" s="74" t="str">
        <f t="shared" ca="1" si="418"/>
        <v/>
      </c>
      <c r="HM191" s="74" t="str">
        <f t="shared" ca="1" si="419"/>
        <v/>
      </c>
      <c r="HN191" s="74" t="str">
        <f t="shared" ca="1" si="420"/>
        <v/>
      </c>
      <c r="HO191" s="529" t="str">
        <f t="shared" ca="1" si="421"/>
        <v/>
      </c>
      <c r="HP191" s="74" t="str">
        <f t="shared" ca="1" si="422"/>
        <v/>
      </c>
      <c r="HQ191" s="74" t="str">
        <f t="shared" ca="1" si="423"/>
        <v/>
      </c>
      <c r="HR191" s="74" t="str">
        <f t="shared" ca="1" si="424"/>
        <v/>
      </c>
      <c r="HS191" s="74" t="str">
        <f t="shared" ca="1" si="425"/>
        <v/>
      </c>
      <c r="HT191" s="74" t="str">
        <f ca="1">IF(V191=1,"",IF(LOG入力!BH191&gt;0,0,IF(DV191=1,0,IF(N191="0",0,IF(SUM(HD191:HS191)&gt;0,1,0)))))</f>
        <v/>
      </c>
    </row>
    <row r="192" spans="1:228" x14ac:dyDescent="0.15">
      <c r="A192" s="5"/>
      <c r="B192" s="532" t="str">
        <f t="shared" ca="1" si="284"/>
        <v/>
      </c>
      <c r="C192" s="534" t="str">
        <f ca="1">LOG入力!AP192</f>
        <v/>
      </c>
      <c r="D192" s="534" t="str">
        <f ca="1">LOG入力!AQ192</f>
        <v/>
      </c>
      <c r="E192" s="534" t="str">
        <f ca="1">LOG入力!AR192</f>
        <v/>
      </c>
      <c r="F192" s="535" t="str">
        <f t="shared" ca="1" si="285"/>
        <v/>
      </c>
      <c r="G192" s="585" t="str">
        <f ca="1">LOG入力!AT192</f>
        <v/>
      </c>
      <c r="H192" s="542" t="str">
        <f ca="1">LOG入力!AU192</f>
        <v/>
      </c>
      <c r="I192" s="542" t="str">
        <f ca="1">LOG入力!AV192</f>
        <v/>
      </c>
      <c r="J192" s="577" t="str">
        <f ca="1">LOG入力!AW192</f>
        <v/>
      </c>
      <c r="K192" s="578" t="str">
        <f ca="1">LOG入力!BJ192</f>
        <v/>
      </c>
      <c r="L192" s="577" t="str">
        <f ca="1">LOG入力!AY192</f>
        <v/>
      </c>
      <c r="M192" s="545" t="str">
        <f ca="1">LOG入力!BK192</f>
        <v/>
      </c>
      <c r="N192" s="512" t="str">
        <f ca="1">IF(V192=1,"",IF(LOG入力!AJ192=1,"1",LOG入力!BA192))</f>
        <v/>
      </c>
      <c r="O192" s="538" t="str">
        <f ca="1">IF(V192=1,"",IF(LEN(LOG入力!O192)=0,"",LOG入力!O192))</f>
        <v/>
      </c>
      <c r="P192" s="291" t="str">
        <f ca="1">IF(V192=1,"",IF($AA$4=1,"",IF(LOG入力!BG192=1,"",CONCATENATE($ER192,$FB192,$FL192,$FV192,$GF192))))</f>
        <v/>
      </c>
      <c r="Q192" s="291" t="str">
        <f ca="1">IF(V192=1,"",IF($AA$4=1,"",IF(LOG入力!BG192=1,"",CONCATENATE($ET192,$FD192,$FN192,$FX192,$GH192))))</f>
        <v/>
      </c>
      <c r="R192" s="573" t="str">
        <f ca="1">IF(V192=1,"",IF($AA$4=1,"",IF(LOG入力!BH192&gt;0,0,AA192)))</f>
        <v/>
      </c>
      <c r="S192" s="293" t="str">
        <f t="shared" ca="1" si="286"/>
        <v/>
      </c>
      <c r="T192" s="681"/>
      <c r="U192" s="38"/>
      <c r="V192" s="196">
        <f ca="1">LOG入力!AN192</f>
        <v>1</v>
      </c>
      <c r="W192" s="38"/>
      <c r="X192" s="516" t="str">
        <f t="shared" ca="1" si="287"/>
        <v/>
      </c>
      <c r="Y192" s="515" t="str">
        <f t="shared" ca="1" si="288"/>
        <v/>
      </c>
      <c r="Z192" s="518" t="str">
        <f t="shared" ca="1" si="289"/>
        <v/>
      </c>
      <c r="AA192" s="574" t="str">
        <f t="shared" ca="1" si="290"/>
        <v/>
      </c>
      <c r="AC192" s="6" t="str">
        <f t="shared" ca="1" si="291"/>
        <v/>
      </c>
      <c r="AD192" s="6" t="str">
        <f t="shared" ca="1" si="292"/>
        <v/>
      </c>
      <c r="AE192" s="6" t="str">
        <f t="shared" ca="1" si="293"/>
        <v/>
      </c>
      <c r="AF192" s="6" t="str">
        <f t="shared" ca="1" si="294"/>
        <v/>
      </c>
      <c r="AG192" s="6" t="str">
        <f t="shared" ca="1" si="295"/>
        <v/>
      </c>
      <c r="AH192" s="6" t="str">
        <f t="shared" ca="1" si="296"/>
        <v/>
      </c>
      <c r="AI192" s="6" t="str">
        <f t="shared" ca="1" si="297"/>
        <v/>
      </c>
      <c r="AJ192" s="6" t="str">
        <f t="shared" ca="1" si="298"/>
        <v/>
      </c>
      <c r="AK192" s="6" t="str">
        <f t="shared" ca="1" si="299"/>
        <v/>
      </c>
      <c r="AL192" s="6" t="str">
        <f t="shared" ca="1" si="300"/>
        <v/>
      </c>
      <c r="AM192" s="6" t="str">
        <f t="shared" ca="1" si="301"/>
        <v/>
      </c>
      <c r="AN192" s="6" t="str">
        <f t="shared" ca="1" si="302"/>
        <v/>
      </c>
      <c r="AO192" s="6" t="str">
        <f t="shared" ca="1" si="303"/>
        <v/>
      </c>
      <c r="AP192" s="6" t="str">
        <f t="shared" ca="1" si="304"/>
        <v/>
      </c>
      <c r="AQ192" s="6" t="str">
        <f t="shared" ca="1" si="305"/>
        <v/>
      </c>
      <c r="AR192" s="6" t="str">
        <f t="shared" ca="1" si="306"/>
        <v/>
      </c>
      <c r="AS192" s="6" t="str">
        <f t="shared" ca="1" si="307"/>
        <v/>
      </c>
      <c r="AT192" s="6" t="str">
        <f t="shared" ca="1" si="308"/>
        <v/>
      </c>
      <c r="AU192" s="6" t="str">
        <f t="shared" ca="1" si="309"/>
        <v/>
      </c>
      <c r="AV192" s="6" t="str">
        <f t="shared" ca="1" si="310"/>
        <v/>
      </c>
      <c r="AW192" s="6" t="str">
        <f t="shared" ca="1" si="311"/>
        <v/>
      </c>
      <c r="AY192" s="6" t="str">
        <f t="shared" ca="1" si="312"/>
        <v/>
      </c>
      <c r="AZ192" s="6" t="str">
        <f t="shared" ca="1" si="313"/>
        <v/>
      </c>
      <c r="BA192" s="6" t="str">
        <f t="shared" ca="1" si="314"/>
        <v/>
      </c>
      <c r="BB192" s="6" t="str">
        <f t="shared" ca="1" si="315"/>
        <v/>
      </c>
      <c r="BC192" s="6" t="str">
        <f t="shared" ca="1" si="316"/>
        <v/>
      </c>
      <c r="BD192" s="6" t="str">
        <f t="shared" ca="1" si="317"/>
        <v/>
      </c>
      <c r="BE192" s="6" t="str">
        <f t="shared" ca="1" si="318"/>
        <v/>
      </c>
      <c r="BF192" s="6" t="str">
        <f t="shared" ca="1" si="319"/>
        <v/>
      </c>
      <c r="BG192" s="6" t="str">
        <f t="shared" ca="1" si="320"/>
        <v/>
      </c>
      <c r="BH192" s="6" t="str">
        <f t="shared" ca="1" si="321"/>
        <v/>
      </c>
      <c r="BI192" s="6" t="str">
        <f t="shared" ca="1" si="322"/>
        <v/>
      </c>
      <c r="BJ192" s="6" t="str">
        <f t="shared" ca="1" si="323"/>
        <v/>
      </c>
      <c r="BK192" s="6" t="str">
        <f t="shared" ca="1" si="324"/>
        <v/>
      </c>
      <c r="BL192" s="6" t="str">
        <f t="shared" ca="1" si="325"/>
        <v/>
      </c>
      <c r="BM192" s="6" t="str">
        <f t="shared" ca="1" si="326"/>
        <v/>
      </c>
      <c r="BN192" s="6" t="str">
        <f t="shared" ca="1" si="327"/>
        <v/>
      </c>
      <c r="BO192" s="6" t="str">
        <f t="shared" ca="1" si="328"/>
        <v/>
      </c>
      <c r="BP192" s="6" t="str">
        <f t="shared" ca="1" si="329"/>
        <v/>
      </c>
      <c r="BQ192" s="6" t="str">
        <f t="shared" ca="1" si="330"/>
        <v/>
      </c>
      <c r="BR192" s="6" t="str">
        <f t="shared" ca="1" si="331"/>
        <v/>
      </c>
      <c r="BS192" s="6" t="str">
        <f t="shared" ca="1" si="332"/>
        <v/>
      </c>
      <c r="BU192" s="6" t="str">
        <f t="shared" ca="1" si="333"/>
        <v/>
      </c>
      <c r="BW192" s="515" t="str">
        <f t="shared" ca="1" si="334"/>
        <v/>
      </c>
      <c r="BX192" s="515">
        <f t="shared" ca="1" si="335"/>
        <v>0</v>
      </c>
      <c r="BY192" s="515" t="str">
        <f t="shared" ca="1" si="336"/>
        <v/>
      </c>
      <c r="CA192" s="6">
        <f t="shared" ca="1" si="337"/>
        <v>1</v>
      </c>
      <c r="CC192" s="523" t="str">
        <f t="shared" ca="1" si="338"/>
        <v/>
      </c>
      <c r="CE192" s="6" t="str">
        <f t="shared" ca="1" si="339"/>
        <v/>
      </c>
      <c r="CG192" s="524" t="str">
        <f ca="1">IF(V192=1,"",IF($AA$4=1,"",IF(LOG入力!BH192&gt;0,"",IF(N192=0,"",IF(HT192=0,"","★")))))</f>
        <v/>
      </c>
      <c r="CI192" s="74" t="str">
        <f t="shared" ca="1" si="340"/>
        <v/>
      </c>
      <c r="CK192" s="525" t="str">
        <f ca="1">IF(V192=1,"",IF(LOG入力!BH192&gt;0,1,0))</f>
        <v/>
      </c>
      <c r="CL192" s="74" t="str">
        <f t="shared" ca="1" si="341"/>
        <v/>
      </c>
      <c r="CN192" s="74" t="str">
        <f t="shared" ca="1" si="342"/>
        <v/>
      </c>
      <c r="CO192" s="74" t="str">
        <f t="shared" ca="1" si="343"/>
        <v/>
      </c>
      <c r="CQ192" s="74" t="str">
        <f t="shared" ca="1" si="344"/>
        <v/>
      </c>
      <c r="CR192" s="74" t="str">
        <f t="shared" ca="1" si="345"/>
        <v/>
      </c>
      <c r="CS192" s="74" t="str">
        <f t="shared" ca="1" si="346"/>
        <v/>
      </c>
      <c r="CT192" s="74" t="str">
        <f t="shared" ca="1" si="347"/>
        <v/>
      </c>
      <c r="CU192" s="74" t="str">
        <f t="shared" ca="1" si="348"/>
        <v/>
      </c>
      <c r="CV192" s="74" t="str">
        <f t="shared" ca="1" si="349"/>
        <v/>
      </c>
      <c r="CW192" s="74" t="str">
        <f t="shared" ca="1" si="350"/>
        <v/>
      </c>
      <c r="CX192" s="74" t="str">
        <f t="shared" ca="1" si="351"/>
        <v/>
      </c>
      <c r="CY192" s="74" t="str">
        <f t="shared" ca="1" si="352"/>
        <v/>
      </c>
      <c r="CZ192" s="74" t="str">
        <f t="shared" ca="1" si="353"/>
        <v/>
      </c>
      <c r="DA192" s="74" t="str">
        <f t="shared" ca="1" si="354"/>
        <v/>
      </c>
      <c r="DB192" s="74" t="str">
        <f t="shared" ca="1" si="355"/>
        <v/>
      </c>
      <c r="DD192" s="74" t="str">
        <f t="shared" ca="1" si="356"/>
        <v/>
      </c>
      <c r="DE192" s="74" t="str">
        <f t="shared" ca="1" si="357"/>
        <v/>
      </c>
      <c r="DF192" s="74" t="str">
        <f t="shared" ca="1" si="358"/>
        <v/>
      </c>
      <c r="DG192" s="74" t="str">
        <f t="shared" ca="1" si="359"/>
        <v/>
      </c>
      <c r="DH192" s="74" t="str">
        <f t="shared" ca="1" si="360"/>
        <v/>
      </c>
      <c r="DI192" s="74" t="str">
        <f t="shared" ca="1" si="361"/>
        <v/>
      </c>
      <c r="DJ192" s="74" t="str">
        <f t="shared" ca="1" si="362"/>
        <v/>
      </c>
      <c r="DK192" s="74" t="str">
        <f t="shared" ca="1" si="363"/>
        <v/>
      </c>
      <c r="DL192" s="74" t="str">
        <f t="shared" ca="1" si="364"/>
        <v/>
      </c>
      <c r="DM192" s="74" t="str">
        <f t="shared" ca="1" si="365"/>
        <v/>
      </c>
      <c r="DN192" s="74" t="str">
        <f t="shared" ca="1" si="366"/>
        <v/>
      </c>
      <c r="DO192" s="74" t="str">
        <f t="shared" ca="1" si="367"/>
        <v/>
      </c>
      <c r="DQ192" s="74" t="str">
        <f t="shared" ca="1" si="368"/>
        <v/>
      </c>
      <c r="DS192" s="74" t="str">
        <f t="shared" ca="1" si="369"/>
        <v/>
      </c>
      <c r="DT192" s="74" t="str">
        <f t="shared" ca="1" si="370"/>
        <v/>
      </c>
      <c r="DV192" s="525" t="str">
        <f t="shared" ca="1" si="371"/>
        <v/>
      </c>
      <c r="DW192" s="74" t="str">
        <f t="shared" ca="1" si="372"/>
        <v/>
      </c>
      <c r="DX192" s="485" t="str">
        <f t="shared" ca="1" si="373"/>
        <v/>
      </c>
      <c r="DY192" s="74" t="str">
        <f t="shared" ca="1" si="374"/>
        <v/>
      </c>
      <c r="DZ192" s="74" t="str">
        <f t="shared" ca="1" si="375"/>
        <v/>
      </c>
      <c r="EA192" s="74" t="str">
        <f t="shared" ca="1" si="376"/>
        <v/>
      </c>
      <c r="EC192" s="74" t="str">
        <f t="shared" ca="1" si="377"/>
        <v/>
      </c>
      <c r="ED192" s="74" t="str">
        <f t="shared" ca="1" si="378"/>
        <v/>
      </c>
      <c r="EE192" s="74" t="str">
        <f t="shared" ca="1" si="379"/>
        <v/>
      </c>
      <c r="EG192" s="479" t="str">
        <f ca="1">IF(V192=1,"",IF(LOG入力!BH192&gt;0,0,IF(CG192="★",0,IF(R192=1,0,IF(N192=0,0,1)))))</f>
        <v/>
      </c>
      <c r="EH192" s="483" t="str">
        <f t="shared" ca="1" si="380"/>
        <v/>
      </c>
      <c r="EI192" s="483" t="str">
        <f t="shared" ca="1" si="381"/>
        <v/>
      </c>
      <c r="EJ192" s="483" t="str">
        <f t="shared" ca="1" si="382"/>
        <v/>
      </c>
      <c r="EL192" s="71">
        <f t="shared" ca="1" si="383"/>
        <v>0</v>
      </c>
      <c r="EM192" s="6">
        <f t="shared" ca="1" si="384"/>
        <v>0</v>
      </c>
      <c r="EN192" s="6" t="str">
        <f t="shared" ca="1" si="385"/>
        <v/>
      </c>
      <c r="EO192" s="6">
        <f ca="1">IF(LOG入力!BH192&gt;0,0,IF(EM192=0,0,(IF(COUNTIF($EN$19:EN192,EN192)=1,IF($FS$3="N",1,IF(EH192=1,1,0))))))</f>
        <v>0</v>
      </c>
      <c r="EP192" s="6" t="str">
        <f ca="1">IF(LOG入力!BH192&gt;0,"",IF(EO192=1,$X192,""))</f>
        <v/>
      </c>
      <c r="EQ192" s="6" t="str">
        <f ca="1">IF(LOG入力!BH192&gt;0,"",IF(EO192=1,$Y192,""))</f>
        <v/>
      </c>
      <c r="ER192" s="520" t="str">
        <f ca="1">IF(LOG入力!BH192&gt;0,"",IF(COUNTIF($EP$19:$EP192,EP192)=1,EP192,""))</f>
        <v/>
      </c>
      <c r="ES192" s="520">
        <f ca="1">IF(LOG入力!BH192&gt;0,0,IF((EL192=1),IF(($ER192=""),0,1),0))</f>
        <v>0</v>
      </c>
      <c r="ET192" s="520" t="str">
        <f ca="1">IF(LOG入力!BH192&gt;0,"",IF(COUNTIF($EQ$19:EQ192,EQ192)=1,EQ192,""))</f>
        <v/>
      </c>
      <c r="EU192" s="539">
        <f ca="1">IF(LOG入力!BH192&gt;0,0,IF((EL192=1),IF(($ET192=""),0,1),0))</f>
        <v>0</v>
      </c>
      <c r="EV192" s="71">
        <f t="shared" ca="1" si="386"/>
        <v>0</v>
      </c>
      <c r="EW192" s="6">
        <f t="shared" ca="1" si="387"/>
        <v>0</v>
      </c>
      <c r="EX192" s="6" t="str">
        <f t="shared" ca="1" si="388"/>
        <v/>
      </c>
      <c r="EY192" s="6">
        <f ca="1">IF(LOG入力!BH192&gt;0,0,IF(EW192=0,0,(IF(COUNTIF($EX$19:EX192,EX192)=1,IF($FS$3="N",1,IF(EH192=1,1,0))))))</f>
        <v>0</v>
      </c>
      <c r="EZ192" s="6" t="str">
        <f ca="1">IF(LOG入力!BH192&gt;0,"",IF(EY192=1,$X192,""))</f>
        <v/>
      </c>
      <c r="FA192" s="6" t="str">
        <f ca="1">IF(LOG入力!BH192&gt;0,"",IF(EY192=1,$Y192,""))</f>
        <v/>
      </c>
      <c r="FB192" s="6" t="str">
        <f ca="1">IF(LOG入力!BH192&gt;0,"",IF(COUNTIF($EZ$19:$EZ192,EZ192)=1,EZ192,""))</f>
        <v/>
      </c>
      <c r="FC192" s="6">
        <f ca="1">IF(LOG入力!BH192&gt;0,0,IF((EV192=1),IF(($FB192=""),0,1),0))</f>
        <v>0</v>
      </c>
      <c r="FD192" s="6" t="str">
        <f ca="1">IF(LOG入力!BH192&gt;0,"",IF(COUNTIF($FA$19:FA192,FA192)=1,FA192,""))</f>
        <v/>
      </c>
      <c r="FE192" s="72">
        <f ca="1">IF(LOG入力!BH192&gt;0,0,IF((EV192=1),IF(($FD192=""),0,1),0))</f>
        <v>0</v>
      </c>
      <c r="FF192" s="71">
        <f t="shared" ca="1" si="389"/>
        <v>0</v>
      </c>
      <c r="FG192" s="6">
        <f t="shared" ca="1" si="390"/>
        <v>0</v>
      </c>
      <c r="FH192" s="6" t="str">
        <f t="shared" ca="1" si="391"/>
        <v/>
      </c>
      <c r="FI192" s="6">
        <f ca="1">IF(LOG入力!BH192&gt;0,0,IF(FG192=0,0,(IF(COUNTIF($FH$19:FH192,FH192)=1,IF($FS$3="N",1,IF(EH192=1,1,0))))))</f>
        <v>0</v>
      </c>
      <c r="FJ192" s="6" t="str">
        <f ca="1">IF(LOG入力!BH192&gt;0,"",IF(FI192=1,$X192,""))</f>
        <v/>
      </c>
      <c r="FK192" s="6" t="str">
        <f ca="1">IF(LOG入力!BH192&gt;0,"",IF(FI192=1,$Y192,""))</f>
        <v/>
      </c>
      <c r="FL192" s="6" t="str">
        <f ca="1">IF(LOG入力!BH192&gt;0,"",IF(COUNTIF($FJ$19:$FJ192,FJ192)=1,FJ192,""))</f>
        <v/>
      </c>
      <c r="FM192" s="6">
        <f ca="1">IF(LOG入力!BH192&gt;0,0,IF((FF192=1),IF(($FL192=""),0,1),0))</f>
        <v>0</v>
      </c>
      <c r="FN192" s="6" t="str">
        <f ca="1">IF(LOG入力!BH192&gt;0,"",IF(COUNTIF($FK$19:FK192,FK192)=1,FK192,""))</f>
        <v/>
      </c>
      <c r="FO192" s="72">
        <f ca="1">IF(LOG入力!BH192&gt;0,0,IF((FF192=1),IF(($FN192=""),0,1),0))</f>
        <v>0</v>
      </c>
      <c r="FP192" s="71">
        <f t="shared" ca="1" si="392"/>
        <v>0</v>
      </c>
      <c r="FQ192" s="6">
        <f t="shared" ca="1" si="393"/>
        <v>0</v>
      </c>
      <c r="FR192" s="6" t="str">
        <f t="shared" ca="1" si="394"/>
        <v/>
      </c>
      <c r="FS192" s="6">
        <f ca="1">IF(LOG入力!BH192&gt;0,0,IF(FQ192=0,0,(IF(COUNTIF($FR$19:FR192,FR192)=1,IF($FS$3="N",1,IF(EH192=1,1,0))))))</f>
        <v>0</v>
      </c>
      <c r="FT192" s="6" t="str">
        <f ca="1">IF(LOG入力!BH192&gt;0,"",IF(FS192=1,$X192,""))</f>
        <v/>
      </c>
      <c r="FU192" s="6" t="str">
        <f ca="1">IF(LOG入力!BH192&gt;0,"",IF(FS192=1,$Y192,""))</f>
        <v/>
      </c>
      <c r="FV192" s="6" t="str">
        <f ca="1">IF(LOG入力!BH192&gt;0,"",IF(COUNTIF($FT$19:$FT192,FT192)=1,FT192,""))</f>
        <v/>
      </c>
      <c r="FW192" s="6">
        <f ca="1">IF(LOG入力!BH192&gt;0,0,IF((FP192=1),IF(($FV192=""),0,1),0))</f>
        <v>0</v>
      </c>
      <c r="FX192" s="6" t="str">
        <f ca="1">IF(LOG入力!BH192&gt;0,"",IF(COUNTIF($FU$19:FU192,FU192)=1,FU192,""))</f>
        <v/>
      </c>
      <c r="FY192" s="72">
        <f ca="1">IF(LOG入力!BH192&gt;0,0,IF((FP192=1),IF(($FX192=""),0,1),0))</f>
        <v>0</v>
      </c>
      <c r="FZ192" s="71">
        <f t="shared" ca="1" si="395"/>
        <v>0</v>
      </c>
      <c r="GA192" s="6">
        <f t="shared" ca="1" si="396"/>
        <v>0</v>
      </c>
      <c r="GB192" s="6" t="str">
        <f t="shared" ca="1" si="397"/>
        <v/>
      </c>
      <c r="GC192" s="6">
        <f ca="1">IF(LOG入力!BH192&gt;0,0,IF(GA192=0,0,(IF(COUNTIF($GB$19:GB192,GB192)=1,IF($FS$3="N",1,IF(EH192=1,1,0))))))</f>
        <v>0</v>
      </c>
      <c r="GD192" s="6" t="str">
        <f ca="1">IF(LOG入力!BH192&gt;0,"",IF(GC192=1,$X192,""))</f>
        <v/>
      </c>
      <c r="GE192" s="6" t="str">
        <f ca="1">IF(LOG入力!BH192&gt;0,"",IF(GC192=1,$Y192,""))</f>
        <v/>
      </c>
      <c r="GF192" s="6" t="str">
        <f ca="1">IF(LOG入力!BH192&gt;0,"",IF(COUNTIF($GD$19:$GD192,GD192)=1,GD192,""))</f>
        <v/>
      </c>
      <c r="GG192" s="6">
        <f ca="1">IF(LOG入力!BH192&gt;0,0,IF((FZ192=1),IF(($GF192=""),0,1),0))</f>
        <v>0</v>
      </c>
      <c r="GH192" s="6" t="str">
        <f ca="1">IF(LOG入力!BH192&gt;0,"",IF(COUNTIF($GE$19:GE192,GE192)=1,GE192,""))</f>
        <v/>
      </c>
      <c r="GI192" s="72">
        <f ca="1">IF(LOG入力!BH192&gt;0,0,IF((FZ192=1),IF(($GH192=""),0,1),0))</f>
        <v>0</v>
      </c>
      <c r="GK192" s="455" t="str">
        <f ca="1">IF(V192=1,"",IF(LEN(LOG入力!AS192)=0,"",LOG入力!AS192))</f>
        <v/>
      </c>
      <c r="GL192" s="378" t="str">
        <f t="shared" ca="1" si="398"/>
        <v/>
      </c>
      <c r="GM192" s="378" t="str">
        <f t="shared" ca="1" si="399"/>
        <v/>
      </c>
      <c r="GN192" s="74" t="str">
        <f t="shared" ca="1" si="400"/>
        <v/>
      </c>
      <c r="GO192" s="74" t="str">
        <f t="shared" ca="1" si="401"/>
        <v/>
      </c>
      <c r="GQ192" s="74" t="str">
        <f t="shared" ca="1" si="402"/>
        <v/>
      </c>
      <c r="GR192" s="74" t="str">
        <f t="shared" ca="1" si="403"/>
        <v/>
      </c>
      <c r="GS192" s="74" t="str">
        <f t="shared" ca="1" si="404"/>
        <v/>
      </c>
      <c r="GT192" s="74" t="str">
        <f t="shared" ca="1" si="405"/>
        <v/>
      </c>
      <c r="GU192" s="74" t="str">
        <f t="shared" ca="1" si="406"/>
        <v/>
      </c>
      <c r="GV192" s="74" t="str">
        <f t="shared" ca="1" si="407"/>
        <v/>
      </c>
      <c r="GX192" s="74" t="str">
        <f t="shared" ca="1" si="408"/>
        <v/>
      </c>
      <c r="GY192" s="74" t="str">
        <f t="shared" ca="1" si="409"/>
        <v/>
      </c>
      <c r="GZ192" s="74" t="str">
        <f ca="1">IF(V192=1,"",IF(LOG入力!BH192&gt;0,0,IF(GY192=0,0,IF((VALUE((TYPE(VALUE(J192)))))=16,0,IF(VALUE(J192)&lt;60,1,IF(VALUE(J192)&lt;100,0,IF(VALUE(J192)&lt;600,2,0)))))))</f>
        <v/>
      </c>
      <c r="HA192" s="74" t="str">
        <f t="shared" ca="1" si="410"/>
        <v/>
      </c>
      <c r="HB192" s="74" t="str">
        <f ca="1">IF(V192=1,"",IF(LOG入力!BH192&gt;0,0,IF(HA192=0,0,IF((VALUE((TYPE(VALUE(L192)))))=16,0,IF(VALUE(L192)&lt;60,1,IF(VALUE(L192)&lt;100,0,IF(VALUE(L192)&lt;600,2,0)))))))</f>
        <v/>
      </c>
      <c r="HD192" s="74" t="str">
        <f t="shared" ca="1" si="411"/>
        <v/>
      </c>
      <c r="HF192" s="74" t="str">
        <f t="shared" ca="1" si="412"/>
        <v/>
      </c>
      <c r="HG192" s="74" t="str">
        <f t="shared" ca="1" si="413"/>
        <v/>
      </c>
      <c r="HH192" s="74" t="str">
        <f t="shared" ca="1" si="414"/>
        <v/>
      </c>
      <c r="HI192" s="74" t="str">
        <f t="shared" ca="1" si="415"/>
        <v/>
      </c>
      <c r="HJ192" s="74" t="str">
        <f t="shared" ca="1" si="416"/>
        <v/>
      </c>
      <c r="HK192" s="74" t="str">
        <f t="shared" ca="1" si="417"/>
        <v/>
      </c>
      <c r="HL192" s="74" t="str">
        <f t="shared" ca="1" si="418"/>
        <v/>
      </c>
      <c r="HM192" s="74" t="str">
        <f t="shared" ca="1" si="419"/>
        <v/>
      </c>
      <c r="HN192" s="74" t="str">
        <f t="shared" ca="1" si="420"/>
        <v/>
      </c>
      <c r="HO192" s="529" t="str">
        <f t="shared" ca="1" si="421"/>
        <v/>
      </c>
      <c r="HP192" s="74" t="str">
        <f t="shared" ca="1" si="422"/>
        <v/>
      </c>
      <c r="HQ192" s="74" t="str">
        <f t="shared" ca="1" si="423"/>
        <v/>
      </c>
      <c r="HR192" s="74" t="str">
        <f t="shared" ca="1" si="424"/>
        <v/>
      </c>
      <c r="HS192" s="74" t="str">
        <f t="shared" ca="1" si="425"/>
        <v/>
      </c>
      <c r="HT192" s="74" t="str">
        <f ca="1">IF(V192=1,"",IF(LOG入力!BH192&gt;0,0,IF(DV192=1,0,IF(N192="0",0,IF(SUM(HD192:HS192)&gt;0,1,0)))))</f>
        <v/>
      </c>
    </row>
    <row r="193" spans="1:228" x14ac:dyDescent="0.15">
      <c r="A193" s="5"/>
      <c r="B193" s="532" t="str">
        <f t="shared" ca="1" si="284"/>
        <v/>
      </c>
      <c r="C193" s="534" t="str">
        <f ca="1">LOG入力!AP193</f>
        <v/>
      </c>
      <c r="D193" s="534" t="str">
        <f ca="1">LOG入力!AQ193</f>
        <v/>
      </c>
      <c r="E193" s="534" t="str">
        <f ca="1">LOG入力!AR193</f>
        <v/>
      </c>
      <c r="F193" s="535" t="str">
        <f t="shared" ca="1" si="285"/>
        <v/>
      </c>
      <c r="G193" s="585" t="str">
        <f ca="1">LOG入力!AT193</f>
        <v/>
      </c>
      <c r="H193" s="542" t="str">
        <f ca="1">LOG入力!AU193</f>
        <v/>
      </c>
      <c r="I193" s="542" t="str">
        <f ca="1">LOG入力!AV193</f>
        <v/>
      </c>
      <c r="J193" s="577" t="str">
        <f ca="1">LOG入力!AW193</f>
        <v/>
      </c>
      <c r="K193" s="578" t="str">
        <f ca="1">LOG入力!BJ193</f>
        <v/>
      </c>
      <c r="L193" s="577" t="str">
        <f ca="1">LOG入力!AY193</f>
        <v/>
      </c>
      <c r="M193" s="545" t="str">
        <f ca="1">LOG入力!BK193</f>
        <v/>
      </c>
      <c r="N193" s="512" t="str">
        <f ca="1">IF(V193=1,"",IF(LOG入力!AJ193=1,"1",LOG入力!BA193))</f>
        <v/>
      </c>
      <c r="O193" s="538" t="str">
        <f ca="1">IF(V193=1,"",IF(LEN(LOG入力!O193)=0,"",LOG入力!O193))</f>
        <v/>
      </c>
      <c r="P193" s="291" t="str">
        <f ca="1">IF(V193=1,"",IF($AA$4=1,"",IF(LOG入力!BG193=1,"",CONCATENATE($ER193,$FB193,$FL193,$FV193,$GF193))))</f>
        <v/>
      </c>
      <c r="Q193" s="291" t="str">
        <f ca="1">IF(V193=1,"",IF($AA$4=1,"",IF(LOG入力!BG193=1,"",CONCATENATE($ET193,$FD193,$FN193,$FX193,$GH193))))</f>
        <v/>
      </c>
      <c r="R193" s="573" t="str">
        <f ca="1">IF(V193=1,"",IF($AA$4=1,"",IF(LOG入力!BH193&gt;0,0,AA193)))</f>
        <v/>
      </c>
      <c r="S193" s="293" t="str">
        <f t="shared" ca="1" si="286"/>
        <v/>
      </c>
      <c r="T193" s="681"/>
      <c r="U193" s="38"/>
      <c r="V193" s="196">
        <f ca="1">LOG入力!AN193</f>
        <v>1</v>
      </c>
      <c r="W193" s="38"/>
      <c r="X193" s="516" t="str">
        <f t="shared" ca="1" si="287"/>
        <v/>
      </c>
      <c r="Y193" s="515" t="str">
        <f t="shared" ca="1" si="288"/>
        <v/>
      </c>
      <c r="Z193" s="518" t="str">
        <f t="shared" ca="1" si="289"/>
        <v/>
      </c>
      <c r="AA193" s="574" t="str">
        <f t="shared" ca="1" si="290"/>
        <v/>
      </c>
      <c r="AC193" s="6" t="str">
        <f t="shared" ca="1" si="291"/>
        <v/>
      </c>
      <c r="AD193" s="6" t="str">
        <f t="shared" ca="1" si="292"/>
        <v/>
      </c>
      <c r="AE193" s="6" t="str">
        <f t="shared" ca="1" si="293"/>
        <v/>
      </c>
      <c r="AF193" s="6" t="str">
        <f t="shared" ca="1" si="294"/>
        <v/>
      </c>
      <c r="AG193" s="6" t="str">
        <f t="shared" ca="1" si="295"/>
        <v/>
      </c>
      <c r="AH193" s="6" t="str">
        <f t="shared" ca="1" si="296"/>
        <v/>
      </c>
      <c r="AI193" s="6" t="str">
        <f t="shared" ca="1" si="297"/>
        <v/>
      </c>
      <c r="AJ193" s="6" t="str">
        <f t="shared" ca="1" si="298"/>
        <v/>
      </c>
      <c r="AK193" s="6" t="str">
        <f t="shared" ca="1" si="299"/>
        <v/>
      </c>
      <c r="AL193" s="6" t="str">
        <f t="shared" ca="1" si="300"/>
        <v/>
      </c>
      <c r="AM193" s="6" t="str">
        <f t="shared" ca="1" si="301"/>
        <v/>
      </c>
      <c r="AN193" s="6" t="str">
        <f t="shared" ca="1" si="302"/>
        <v/>
      </c>
      <c r="AO193" s="6" t="str">
        <f t="shared" ca="1" si="303"/>
        <v/>
      </c>
      <c r="AP193" s="6" t="str">
        <f t="shared" ca="1" si="304"/>
        <v/>
      </c>
      <c r="AQ193" s="6" t="str">
        <f t="shared" ca="1" si="305"/>
        <v/>
      </c>
      <c r="AR193" s="6" t="str">
        <f t="shared" ca="1" si="306"/>
        <v/>
      </c>
      <c r="AS193" s="6" t="str">
        <f t="shared" ca="1" si="307"/>
        <v/>
      </c>
      <c r="AT193" s="6" t="str">
        <f t="shared" ca="1" si="308"/>
        <v/>
      </c>
      <c r="AU193" s="6" t="str">
        <f t="shared" ca="1" si="309"/>
        <v/>
      </c>
      <c r="AV193" s="6" t="str">
        <f t="shared" ca="1" si="310"/>
        <v/>
      </c>
      <c r="AW193" s="6" t="str">
        <f t="shared" ca="1" si="311"/>
        <v/>
      </c>
      <c r="AY193" s="6" t="str">
        <f t="shared" ca="1" si="312"/>
        <v/>
      </c>
      <c r="AZ193" s="6" t="str">
        <f t="shared" ca="1" si="313"/>
        <v/>
      </c>
      <c r="BA193" s="6" t="str">
        <f t="shared" ca="1" si="314"/>
        <v/>
      </c>
      <c r="BB193" s="6" t="str">
        <f t="shared" ca="1" si="315"/>
        <v/>
      </c>
      <c r="BC193" s="6" t="str">
        <f t="shared" ca="1" si="316"/>
        <v/>
      </c>
      <c r="BD193" s="6" t="str">
        <f t="shared" ca="1" si="317"/>
        <v/>
      </c>
      <c r="BE193" s="6" t="str">
        <f t="shared" ca="1" si="318"/>
        <v/>
      </c>
      <c r="BF193" s="6" t="str">
        <f t="shared" ca="1" si="319"/>
        <v/>
      </c>
      <c r="BG193" s="6" t="str">
        <f t="shared" ca="1" si="320"/>
        <v/>
      </c>
      <c r="BH193" s="6" t="str">
        <f t="shared" ca="1" si="321"/>
        <v/>
      </c>
      <c r="BI193" s="6" t="str">
        <f t="shared" ca="1" si="322"/>
        <v/>
      </c>
      <c r="BJ193" s="6" t="str">
        <f t="shared" ca="1" si="323"/>
        <v/>
      </c>
      <c r="BK193" s="6" t="str">
        <f t="shared" ca="1" si="324"/>
        <v/>
      </c>
      <c r="BL193" s="6" t="str">
        <f t="shared" ca="1" si="325"/>
        <v/>
      </c>
      <c r="BM193" s="6" t="str">
        <f t="shared" ca="1" si="326"/>
        <v/>
      </c>
      <c r="BN193" s="6" t="str">
        <f t="shared" ca="1" si="327"/>
        <v/>
      </c>
      <c r="BO193" s="6" t="str">
        <f t="shared" ca="1" si="328"/>
        <v/>
      </c>
      <c r="BP193" s="6" t="str">
        <f t="shared" ca="1" si="329"/>
        <v/>
      </c>
      <c r="BQ193" s="6" t="str">
        <f t="shared" ca="1" si="330"/>
        <v/>
      </c>
      <c r="BR193" s="6" t="str">
        <f t="shared" ca="1" si="331"/>
        <v/>
      </c>
      <c r="BS193" s="6" t="str">
        <f t="shared" ca="1" si="332"/>
        <v/>
      </c>
      <c r="BU193" s="6" t="str">
        <f t="shared" ca="1" si="333"/>
        <v/>
      </c>
      <c r="BW193" s="515" t="str">
        <f t="shared" ca="1" si="334"/>
        <v/>
      </c>
      <c r="BX193" s="515">
        <f t="shared" ca="1" si="335"/>
        <v>0</v>
      </c>
      <c r="BY193" s="515" t="str">
        <f t="shared" ca="1" si="336"/>
        <v/>
      </c>
      <c r="CA193" s="6">
        <f t="shared" ca="1" si="337"/>
        <v>1</v>
      </c>
      <c r="CC193" s="523" t="str">
        <f t="shared" ca="1" si="338"/>
        <v/>
      </c>
      <c r="CE193" s="6" t="str">
        <f t="shared" ca="1" si="339"/>
        <v/>
      </c>
      <c r="CG193" s="524" t="str">
        <f ca="1">IF(V193=1,"",IF($AA$4=1,"",IF(LOG入力!BH193&gt;0,"",IF(N193=0,"",IF(HT193=0,"","★")))))</f>
        <v/>
      </c>
      <c r="CI193" s="74" t="str">
        <f t="shared" ca="1" si="340"/>
        <v/>
      </c>
      <c r="CK193" s="525" t="str">
        <f ca="1">IF(V193=1,"",IF(LOG入力!BH193&gt;0,1,0))</f>
        <v/>
      </c>
      <c r="CL193" s="74" t="str">
        <f t="shared" ca="1" si="341"/>
        <v/>
      </c>
      <c r="CN193" s="74" t="str">
        <f t="shared" ca="1" si="342"/>
        <v/>
      </c>
      <c r="CO193" s="74" t="str">
        <f t="shared" ca="1" si="343"/>
        <v/>
      </c>
      <c r="CQ193" s="74" t="str">
        <f t="shared" ca="1" si="344"/>
        <v/>
      </c>
      <c r="CR193" s="74" t="str">
        <f t="shared" ca="1" si="345"/>
        <v/>
      </c>
      <c r="CS193" s="74" t="str">
        <f t="shared" ca="1" si="346"/>
        <v/>
      </c>
      <c r="CT193" s="74" t="str">
        <f t="shared" ca="1" si="347"/>
        <v/>
      </c>
      <c r="CU193" s="74" t="str">
        <f t="shared" ca="1" si="348"/>
        <v/>
      </c>
      <c r="CV193" s="74" t="str">
        <f t="shared" ca="1" si="349"/>
        <v/>
      </c>
      <c r="CW193" s="74" t="str">
        <f t="shared" ca="1" si="350"/>
        <v/>
      </c>
      <c r="CX193" s="74" t="str">
        <f t="shared" ca="1" si="351"/>
        <v/>
      </c>
      <c r="CY193" s="74" t="str">
        <f t="shared" ca="1" si="352"/>
        <v/>
      </c>
      <c r="CZ193" s="74" t="str">
        <f t="shared" ca="1" si="353"/>
        <v/>
      </c>
      <c r="DA193" s="74" t="str">
        <f t="shared" ca="1" si="354"/>
        <v/>
      </c>
      <c r="DB193" s="74" t="str">
        <f t="shared" ca="1" si="355"/>
        <v/>
      </c>
      <c r="DD193" s="74" t="str">
        <f t="shared" ca="1" si="356"/>
        <v/>
      </c>
      <c r="DE193" s="74" t="str">
        <f t="shared" ca="1" si="357"/>
        <v/>
      </c>
      <c r="DF193" s="74" t="str">
        <f t="shared" ca="1" si="358"/>
        <v/>
      </c>
      <c r="DG193" s="74" t="str">
        <f t="shared" ca="1" si="359"/>
        <v/>
      </c>
      <c r="DH193" s="74" t="str">
        <f t="shared" ca="1" si="360"/>
        <v/>
      </c>
      <c r="DI193" s="74" t="str">
        <f t="shared" ca="1" si="361"/>
        <v/>
      </c>
      <c r="DJ193" s="74" t="str">
        <f t="shared" ca="1" si="362"/>
        <v/>
      </c>
      <c r="DK193" s="74" t="str">
        <f t="shared" ca="1" si="363"/>
        <v/>
      </c>
      <c r="DL193" s="74" t="str">
        <f t="shared" ca="1" si="364"/>
        <v/>
      </c>
      <c r="DM193" s="74" t="str">
        <f t="shared" ca="1" si="365"/>
        <v/>
      </c>
      <c r="DN193" s="74" t="str">
        <f t="shared" ca="1" si="366"/>
        <v/>
      </c>
      <c r="DO193" s="74" t="str">
        <f t="shared" ca="1" si="367"/>
        <v/>
      </c>
      <c r="DQ193" s="74" t="str">
        <f t="shared" ca="1" si="368"/>
        <v/>
      </c>
      <c r="DS193" s="74" t="str">
        <f t="shared" ca="1" si="369"/>
        <v/>
      </c>
      <c r="DT193" s="74" t="str">
        <f t="shared" ca="1" si="370"/>
        <v/>
      </c>
      <c r="DV193" s="525" t="str">
        <f t="shared" ca="1" si="371"/>
        <v/>
      </c>
      <c r="DW193" s="74" t="str">
        <f t="shared" ca="1" si="372"/>
        <v/>
      </c>
      <c r="DX193" s="485" t="str">
        <f t="shared" ca="1" si="373"/>
        <v/>
      </c>
      <c r="DY193" s="74" t="str">
        <f t="shared" ca="1" si="374"/>
        <v/>
      </c>
      <c r="DZ193" s="74" t="str">
        <f t="shared" ca="1" si="375"/>
        <v/>
      </c>
      <c r="EA193" s="74" t="str">
        <f t="shared" ca="1" si="376"/>
        <v/>
      </c>
      <c r="EC193" s="74" t="str">
        <f t="shared" ca="1" si="377"/>
        <v/>
      </c>
      <c r="ED193" s="74" t="str">
        <f t="shared" ca="1" si="378"/>
        <v/>
      </c>
      <c r="EE193" s="74" t="str">
        <f t="shared" ca="1" si="379"/>
        <v/>
      </c>
      <c r="EG193" s="479" t="str">
        <f ca="1">IF(V193=1,"",IF(LOG入力!BH193&gt;0,0,IF(CG193="★",0,IF(R193=1,0,IF(N193=0,0,1)))))</f>
        <v/>
      </c>
      <c r="EH193" s="483" t="str">
        <f t="shared" ca="1" si="380"/>
        <v/>
      </c>
      <c r="EI193" s="483" t="str">
        <f t="shared" ca="1" si="381"/>
        <v/>
      </c>
      <c r="EJ193" s="483" t="str">
        <f t="shared" ca="1" si="382"/>
        <v/>
      </c>
      <c r="EL193" s="71">
        <f t="shared" ca="1" si="383"/>
        <v>0</v>
      </c>
      <c r="EM193" s="6">
        <f t="shared" ca="1" si="384"/>
        <v>0</v>
      </c>
      <c r="EN193" s="6" t="str">
        <f t="shared" ca="1" si="385"/>
        <v/>
      </c>
      <c r="EO193" s="6">
        <f ca="1">IF(LOG入力!BH193&gt;0,0,IF(EM193=0,0,(IF(COUNTIF($EN$19:EN193,EN193)=1,IF($FS$3="N",1,IF(EH193=1,1,0))))))</f>
        <v>0</v>
      </c>
      <c r="EP193" s="6" t="str">
        <f ca="1">IF(LOG入力!BH193&gt;0,"",IF(EO193=1,$X193,""))</f>
        <v/>
      </c>
      <c r="EQ193" s="6" t="str">
        <f ca="1">IF(LOG入力!BH193&gt;0,"",IF(EO193=1,$Y193,""))</f>
        <v/>
      </c>
      <c r="ER193" s="520" t="str">
        <f ca="1">IF(LOG入力!BH193&gt;0,"",IF(COUNTIF($EP$19:$EP193,EP193)=1,EP193,""))</f>
        <v/>
      </c>
      <c r="ES193" s="520">
        <f ca="1">IF(LOG入力!BH193&gt;0,0,IF((EL193=1),IF(($ER193=""),0,1),0))</f>
        <v>0</v>
      </c>
      <c r="ET193" s="520" t="str">
        <f ca="1">IF(LOG入力!BH193&gt;0,"",IF(COUNTIF($EQ$19:EQ193,EQ193)=1,EQ193,""))</f>
        <v/>
      </c>
      <c r="EU193" s="539">
        <f ca="1">IF(LOG入力!BH193&gt;0,0,IF((EL193=1),IF(($ET193=""),0,1),0))</f>
        <v>0</v>
      </c>
      <c r="EV193" s="71">
        <f t="shared" ca="1" si="386"/>
        <v>0</v>
      </c>
      <c r="EW193" s="6">
        <f t="shared" ca="1" si="387"/>
        <v>0</v>
      </c>
      <c r="EX193" s="6" t="str">
        <f t="shared" ca="1" si="388"/>
        <v/>
      </c>
      <c r="EY193" s="6">
        <f ca="1">IF(LOG入力!BH193&gt;0,0,IF(EW193=0,0,(IF(COUNTIF($EX$19:EX193,EX193)=1,IF($FS$3="N",1,IF(EH193=1,1,0))))))</f>
        <v>0</v>
      </c>
      <c r="EZ193" s="6" t="str">
        <f ca="1">IF(LOG入力!BH193&gt;0,"",IF(EY193=1,$X193,""))</f>
        <v/>
      </c>
      <c r="FA193" s="6" t="str">
        <f ca="1">IF(LOG入力!BH193&gt;0,"",IF(EY193=1,$Y193,""))</f>
        <v/>
      </c>
      <c r="FB193" s="6" t="str">
        <f ca="1">IF(LOG入力!BH193&gt;0,"",IF(COUNTIF($EZ$19:$EZ193,EZ193)=1,EZ193,""))</f>
        <v/>
      </c>
      <c r="FC193" s="6">
        <f ca="1">IF(LOG入力!BH193&gt;0,0,IF((EV193=1),IF(($FB193=""),0,1),0))</f>
        <v>0</v>
      </c>
      <c r="FD193" s="6" t="str">
        <f ca="1">IF(LOG入力!BH193&gt;0,"",IF(COUNTIF($FA$19:FA193,FA193)=1,FA193,""))</f>
        <v/>
      </c>
      <c r="FE193" s="72">
        <f ca="1">IF(LOG入力!BH193&gt;0,0,IF((EV193=1),IF(($FD193=""),0,1),0))</f>
        <v>0</v>
      </c>
      <c r="FF193" s="71">
        <f t="shared" ca="1" si="389"/>
        <v>0</v>
      </c>
      <c r="FG193" s="6">
        <f t="shared" ca="1" si="390"/>
        <v>0</v>
      </c>
      <c r="FH193" s="6" t="str">
        <f t="shared" ca="1" si="391"/>
        <v/>
      </c>
      <c r="FI193" s="6">
        <f ca="1">IF(LOG入力!BH193&gt;0,0,IF(FG193=0,0,(IF(COUNTIF($FH$19:FH193,FH193)=1,IF($FS$3="N",1,IF(EH193=1,1,0))))))</f>
        <v>0</v>
      </c>
      <c r="FJ193" s="6" t="str">
        <f ca="1">IF(LOG入力!BH193&gt;0,"",IF(FI193=1,$X193,""))</f>
        <v/>
      </c>
      <c r="FK193" s="6" t="str">
        <f ca="1">IF(LOG入力!BH193&gt;0,"",IF(FI193=1,$Y193,""))</f>
        <v/>
      </c>
      <c r="FL193" s="6" t="str">
        <f ca="1">IF(LOG入力!BH193&gt;0,"",IF(COUNTIF($FJ$19:$FJ193,FJ193)=1,FJ193,""))</f>
        <v/>
      </c>
      <c r="FM193" s="6">
        <f ca="1">IF(LOG入力!BH193&gt;0,0,IF((FF193=1),IF(($FL193=""),0,1),0))</f>
        <v>0</v>
      </c>
      <c r="FN193" s="6" t="str">
        <f ca="1">IF(LOG入力!BH193&gt;0,"",IF(COUNTIF($FK$19:FK193,FK193)=1,FK193,""))</f>
        <v/>
      </c>
      <c r="FO193" s="72">
        <f ca="1">IF(LOG入力!BH193&gt;0,0,IF((FF193=1),IF(($FN193=""),0,1),0))</f>
        <v>0</v>
      </c>
      <c r="FP193" s="71">
        <f t="shared" ca="1" si="392"/>
        <v>0</v>
      </c>
      <c r="FQ193" s="6">
        <f t="shared" ca="1" si="393"/>
        <v>0</v>
      </c>
      <c r="FR193" s="6" t="str">
        <f t="shared" ca="1" si="394"/>
        <v/>
      </c>
      <c r="FS193" s="6">
        <f ca="1">IF(LOG入力!BH193&gt;0,0,IF(FQ193=0,0,(IF(COUNTIF($FR$19:FR193,FR193)=1,IF($FS$3="N",1,IF(EH193=1,1,0))))))</f>
        <v>0</v>
      </c>
      <c r="FT193" s="6" t="str">
        <f ca="1">IF(LOG入力!BH193&gt;0,"",IF(FS193=1,$X193,""))</f>
        <v/>
      </c>
      <c r="FU193" s="6" t="str">
        <f ca="1">IF(LOG入力!BH193&gt;0,"",IF(FS193=1,$Y193,""))</f>
        <v/>
      </c>
      <c r="FV193" s="6" t="str">
        <f ca="1">IF(LOG入力!BH193&gt;0,"",IF(COUNTIF($FT$19:$FT193,FT193)=1,FT193,""))</f>
        <v/>
      </c>
      <c r="FW193" s="6">
        <f ca="1">IF(LOG入力!BH193&gt;0,0,IF((FP193=1),IF(($FV193=""),0,1),0))</f>
        <v>0</v>
      </c>
      <c r="FX193" s="6" t="str">
        <f ca="1">IF(LOG入力!BH193&gt;0,"",IF(COUNTIF($FU$19:FU193,FU193)=1,FU193,""))</f>
        <v/>
      </c>
      <c r="FY193" s="72">
        <f ca="1">IF(LOG入力!BH193&gt;0,0,IF((FP193=1),IF(($FX193=""),0,1),0))</f>
        <v>0</v>
      </c>
      <c r="FZ193" s="71">
        <f t="shared" ca="1" si="395"/>
        <v>0</v>
      </c>
      <c r="GA193" s="6">
        <f t="shared" ca="1" si="396"/>
        <v>0</v>
      </c>
      <c r="GB193" s="6" t="str">
        <f t="shared" ca="1" si="397"/>
        <v/>
      </c>
      <c r="GC193" s="6">
        <f ca="1">IF(LOG入力!BH193&gt;0,0,IF(GA193=0,0,(IF(COUNTIF($GB$19:GB193,GB193)=1,IF($FS$3="N",1,IF(EH193=1,1,0))))))</f>
        <v>0</v>
      </c>
      <c r="GD193" s="6" t="str">
        <f ca="1">IF(LOG入力!BH193&gt;0,"",IF(GC193=1,$X193,""))</f>
        <v/>
      </c>
      <c r="GE193" s="6" t="str">
        <f ca="1">IF(LOG入力!BH193&gt;0,"",IF(GC193=1,$Y193,""))</f>
        <v/>
      </c>
      <c r="GF193" s="6" t="str">
        <f ca="1">IF(LOG入力!BH193&gt;0,"",IF(COUNTIF($GD$19:$GD193,GD193)=1,GD193,""))</f>
        <v/>
      </c>
      <c r="GG193" s="6">
        <f ca="1">IF(LOG入力!BH193&gt;0,0,IF((FZ193=1),IF(($GF193=""),0,1),0))</f>
        <v>0</v>
      </c>
      <c r="GH193" s="6" t="str">
        <f ca="1">IF(LOG入力!BH193&gt;0,"",IF(COUNTIF($GE$19:GE193,GE193)=1,GE193,""))</f>
        <v/>
      </c>
      <c r="GI193" s="72">
        <f ca="1">IF(LOG入力!BH193&gt;0,0,IF((FZ193=1),IF(($GH193=""),0,1),0))</f>
        <v>0</v>
      </c>
      <c r="GK193" s="455" t="str">
        <f ca="1">IF(V193=1,"",IF(LEN(LOG入力!AS193)=0,"",LOG入力!AS193))</f>
        <v/>
      </c>
      <c r="GL193" s="378" t="str">
        <f t="shared" ca="1" si="398"/>
        <v/>
      </c>
      <c r="GM193" s="378" t="str">
        <f t="shared" ca="1" si="399"/>
        <v/>
      </c>
      <c r="GN193" s="74" t="str">
        <f t="shared" ca="1" si="400"/>
        <v/>
      </c>
      <c r="GO193" s="74" t="str">
        <f t="shared" ca="1" si="401"/>
        <v/>
      </c>
      <c r="GQ193" s="74" t="str">
        <f t="shared" ca="1" si="402"/>
        <v/>
      </c>
      <c r="GR193" s="74" t="str">
        <f t="shared" ca="1" si="403"/>
        <v/>
      </c>
      <c r="GS193" s="74" t="str">
        <f t="shared" ca="1" si="404"/>
        <v/>
      </c>
      <c r="GT193" s="74" t="str">
        <f t="shared" ca="1" si="405"/>
        <v/>
      </c>
      <c r="GU193" s="74" t="str">
        <f t="shared" ca="1" si="406"/>
        <v/>
      </c>
      <c r="GV193" s="74" t="str">
        <f t="shared" ca="1" si="407"/>
        <v/>
      </c>
      <c r="GX193" s="74" t="str">
        <f t="shared" ca="1" si="408"/>
        <v/>
      </c>
      <c r="GY193" s="74" t="str">
        <f t="shared" ca="1" si="409"/>
        <v/>
      </c>
      <c r="GZ193" s="74" t="str">
        <f ca="1">IF(V193=1,"",IF(LOG入力!BH193&gt;0,0,IF(GY193=0,0,IF((VALUE((TYPE(VALUE(J193)))))=16,0,IF(VALUE(J193)&lt;60,1,IF(VALUE(J193)&lt;100,0,IF(VALUE(J193)&lt;600,2,0)))))))</f>
        <v/>
      </c>
      <c r="HA193" s="74" t="str">
        <f t="shared" ca="1" si="410"/>
        <v/>
      </c>
      <c r="HB193" s="74" t="str">
        <f ca="1">IF(V193=1,"",IF(LOG入力!BH193&gt;0,0,IF(HA193=0,0,IF((VALUE((TYPE(VALUE(L193)))))=16,0,IF(VALUE(L193)&lt;60,1,IF(VALUE(L193)&lt;100,0,IF(VALUE(L193)&lt;600,2,0)))))))</f>
        <v/>
      </c>
      <c r="HD193" s="74" t="str">
        <f t="shared" ca="1" si="411"/>
        <v/>
      </c>
      <c r="HF193" s="74" t="str">
        <f t="shared" ca="1" si="412"/>
        <v/>
      </c>
      <c r="HG193" s="74" t="str">
        <f t="shared" ca="1" si="413"/>
        <v/>
      </c>
      <c r="HH193" s="74" t="str">
        <f t="shared" ca="1" si="414"/>
        <v/>
      </c>
      <c r="HI193" s="74" t="str">
        <f t="shared" ca="1" si="415"/>
        <v/>
      </c>
      <c r="HJ193" s="74" t="str">
        <f t="shared" ca="1" si="416"/>
        <v/>
      </c>
      <c r="HK193" s="74" t="str">
        <f t="shared" ca="1" si="417"/>
        <v/>
      </c>
      <c r="HL193" s="74" t="str">
        <f t="shared" ca="1" si="418"/>
        <v/>
      </c>
      <c r="HM193" s="74" t="str">
        <f t="shared" ca="1" si="419"/>
        <v/>
      </c>
      <c r="HN193" s="74" t="str">
        <f t="shared" ca="1" si="420"/>
        <v/>
      </c>
      <c r="HO193" s="529" t="str">
        <f t="shared" ca="1" si="421"/>
        <v/>
      </c>
      <c r="HP193" s="74" t="str">
        <f t="shared" ca="1" si="422"/>
        <v/>
      </c>
      <c r="HQ193" s="74" t="str">
        <f t="shared" ca="1" si="423"/>
        <v/>
      </c>
      <c r="HR193" s="74" t="str">
        <f t="shared" ca="1" si="424"/>
        <v/>
      </c>
      <c r="HS193" s="74" t="str">
        <f t="shared" ca="1" si="425"/>
        <v/>
      </c>
      <c r="HT193" s="74" t="str">
        <f ca="1">IF(V193=1,"",IF(LOG入力!BH193&gt;0,0,IF(DV193=1,0,IF(N193="0",0,IF(SUM(HD193:HS193)&gt;0,1,0)))))</f>
        <v/>
      </c>
    </row>
    <row r="194" spans="1:228" x14ac:dyDescent="0.15">
      <c r="A194" s="5"/>
      <c r="B194" s="532" t="str">
        <f t="shared" ca="1" si="284"/>
        <v/>
      </c>
      <c r="C194" s="534" t="str">
        <f ca="1">LOG入力!AP194</f>
        <v/>
      </c>
      <c r="D194" s="534" t="str">
        <f ca="1">LOG入力!AQ194</f>
        <v/>
      </c>
      <c r="E194" s="534" t="str">
        <f ca="1">LOG入力!AR194</f>
        <v/>
      </c>
      <c r="F194" s="535" t="str">
        <f t="shared" ca="1" si="285"/>
        <v/>
      </c>
      <c r="G194" s="585" t="str">
        <f ca="1">LOG入力!AT194</f>
        <v/>
      </c>
      <c r="H194" s="542" t="str">
        <f ca="1">LOG入力!AU194</f>
        <v/>
      </c>
      <c r="I194" s="542" t="str">
        <f ca="1">LOG入力!AV194</f>
        <v/>
      </c>
      <c r="J194" s="577" t="str">
        <f ca="1">LOG入力!AW194</f>
        <v/>
      </c>
      <c r="K194" s="578" t="str">
        <f ca="1">LOG入力!BJ194</f>
        <v/>
      </c>
      <c r="L194" s="577" t="str">
        <f ca="1">LOG入力!AY194</f>
        <v/>
      </c>
      <c r="M194" s="545" t="str">
        <f ca="1">LOG入力!BK194</f>
        <v/>
      </c>
      <c r="N194" s="512" t="str">
        <f ca="1">IF(V194=1,"",IF(LOG入力!AJ194=1,"1",LOG入力!BA194))</f>
        <v/>
      </c>
      <c r="O194" s="538" t="str">
        <f ca="1">IF(V194=1,"",IF(LEN(LOG入力!O194)=0,"",LOG入力!O194))</f>
        <v/>
      </c>
      <c r="P194" s="291" t="str">
        <f ca="1">IF(V194=1,"",IF($AA$4=1,"",IF(LOG入力!BG194=1,"",CONCATENATE($ER194,$FB194,$FL194,$FV194,$GF194))))</f>
        <v/>
      </c>
      <c r="Q194" s="291" t="str">
        <f ca="1">IF(V194=1,"",IF($AA$4=1,"",IF(LOG入力!BG194=1,"",CONCATENATE($ET194,$FD194,$FN194,$FX194,$GH194))))</f>
        <v/>
      </c>
      <c r="R194" s="573" t="str">
        <f ca="1">IF(V194=1,"",IF($AA$4=1,"",IF(LOG入力!BH194&gt;0,0,AA194)))</f>
        <v/>
      </c>
      <c r="S194" s="293" t="str">
        <f t="shared" ca="1" si="286"/>
        <v/>
      </c>
      <c r="T194" s="681"/>
      <c r="U194" s="38"/>
      <c r="V194" s="196">
        <f ca="1">LOG入力!AN194</f>
        <v>1</v>
      </c>
      <c r="W194" s="38"/>
      <c r="X194" s="516" t="str">
        <f t="shared" ca="1" si="287"/>
        <v/>
      </c>
      <c r="Y194" s="515" t="str">
        <f t="shared" ca="1" si="288"/>
        <v/>
      </c>
      <c r="Z194" s="518" t="str">
        <f t="shared" ca="1" si="289"/>
        <v/>
      </c>
      <c r="AA194" s="574" t="str">
        <f t="shared" ca="1" si="290"/>
        <v/>
      </c>
      <c r="AC194" s="6" t="str">
        <f t="shared" ca="1" si="291"/>
        <v/>
      </c>
      <c r="AD194" s="6" t="str">
        <f t="shared" ca="1" si="292"/>
        <v/>
      </c>
      <c r="AE194" s="6" t="str">
        <f t="shared" ca="1" si="293"/>
        <v/>
      </c>
      <c r="AF194" s="6" t="str">
        <f t="shared" ca="1" si="294"/>
        <v/>
      </c>
      <c r="AG194" s="6" t="str">
        <f t="shared" ca="1" si="295"/>
        <v/>
      </c>
      <c r="AH194" s="6" t="str">
        <f t="shared" ca="1" si="296"/>
        <v/>
      </c>
      <c r="AI194" s="6" t="str">
        <f t="shared" ca="1" si="297"/>
        <v/>
      </c>
      <c r="AJ194" s="6" t="str">
        <f t="shared" ca="1" si="298"/>
        <v/>
      </c>
      <c r="AK194" s="6" t="str">
        <f t="shared" ca="1" si="299"/>
        <v/>
      </c>
      <c r="AL194" s="6" t="str">
        <f t="shared" ca="1" si="300"/>
        <v/>
      </c>
      <c r="AM194" s="6" t="str">
        <f t="shared" ca="1" si="301"/>
        <v/>
      </c>
      <c r="AN194" s="6" t="str">
        <f t="shared" ca="1" si="302"/>
        <v/>
      </c>
      <c r="AO194" s="6" t="str">
        <f t="shared" ca="1" si="303"/>
        <v/>
      </c>
      <c r="AP194" s="6" t="str">
        <f t="shared" ca="1" si="304"/>
        <v/>
      </c>
      <c r="AQ194" s="6" t="str">
        <f t="shared" ca="1" si="305"/>
        <v/>
      </c>
      <c r="AR194" s="6" t="str">
        <f t="shared" ca="1" si="306"/>
        <v/>
      </c>
      <c r="AS194" s="6" t="str">
        <f t="shared" ca="1" si="307"/>
        <v/>
      </c>
      <c r="AT194" s="6" t="str">
        <f t="shared" ca="1" si="308"/>
        <v/>
      </c>
      <c r="AU194" s="6" t="str">
        <f t="shared" ca="1" si="309"/>
        <v/>
      </c>
      <c r="AV194" s="6" t="str">
        <f t="shared" ca="1" si="310"/>
        <v/>
      </c>
      <c r="AW194" s="6" t="str">
        <f t="shared" ca="1" si="311"/>
        <v/>
      </c>
      <c r="AY194" s="6" t="str">
        <f t="shared" ca="1" si="312"/>
        <v/>
      </c>
      <c r="AZ194" s="6" t="str">
        <f t="shared" ca="1" si="313"/>
        <v/>
      </c>
      <c r="BA194" s="6" t="str">
        <f t="shared" ca="1" si="314"/>
        <v/>
      </c>
      <c r="BB194" s="6" t="str">
        <f t="shared" ca="1" si="315"/>
        <v/>
      </c>
      <c r="BC194" s="6" t="str">
        <f t="shared" ca="1" si="316"/>
        <v/>
      </c>
      <c r="BD194" s="6" t="str">
        <f t="shared" ca="1" si="317"/>
        <v/>
      </c>
      <c r="BE194" s="6" t="str">
        <f t="shared" ca="1" si="318"/>
        <v/>
      </c>
      <c r="BF194" s="6" t="str">
        <f t="shared" ca="1" si="319"/>
        <v/>
      </c>
      <c r="BG194" s="6" t="str">
        <f t="shared" ca="1" si="320"/>
        <v/>
      </c>
      <c r="BH194" s="6" t="str">
        <f t="shared" ca="1" si="321"/>
        <v/>
      </c>
      <c r="BI194" s="6" t="str">
        <f t="shared" ca="1" si="322"/>
        <v/>
      </c>
      <c r="BJ194" s="6" t="str">
        <f t="shared" ca="1" si="323"/>
        <v/>
      </c>
      <c r="BK194" s="6" t="str">
        <f t="shared" ca="1" si="324"/>
        <v/>
      </c>
      <c r="BL194" s="6" t="str">
        <f t="shared" ca="1" si="325"/>
        <v/>
      </c>
      <c r="BM194" s="6" t="str">
        <f t="shared" ca="1" si="326"/>
        <v/>
      </c>
      <c r="BN194" s="6" t="str">
        <f t="shared" ca="1" si="327"/>
        <v/>
      </c>
      <c r="BO194" s="6" t="str">
        <f t="shared" ca="1" si="328"/>
        <v/>
      </c>
      <c r="BP194" s="6" t="str">
        <f t="shared" ca="1" si="329"/>
        <v/>
      </c>
      <c r="BQ194" s="6" t="str">
        <f t="shared" ca="1" si="330"/>
        <v/>
      </c>
      <c r="BR194" s="6" t="str">
        <f t="shared" ca="1" si="331"/>
        <v/>
      </c>
      <c r="BS194" s="6" t="str">
        <f t="shared" ca="1" si="332"/>
        <v/>
      </c>
      <c r="BU194" s="6" t="str">
        <f t="shared" ca="1" si="333"/>
        <v/>
      </c>
      <c r="BW194" s="515" t="str">
        <f t="shared" ca="1" si="334"/>
        <v/>
      </c>
      <c r="BX194" s="515">
        <f t="shared" ca="1" si="335"/>
        <v>0</v>
      </c>
      <c r="BY194" s="515" t="str">
        <f t="shared" ca="1" si="336"/>
        <v/>
      </c>
      <c r="CA194" s="6">
        <f t="shared" ca="1" si="337"/>
        <v>1</v>
      </c>
      <c r="CC194" s="523" t="str">
        <f t="shared" ca="1" si="338"/>
        <v/>
      </c>
      <c r="CE194" s="6" t="str">
        <f t="shared" ca="1" si="339"/>
        <v/>
      </c>
      <c r="CG194" s="524" t="str">
        <f ca="1">IF(V194=1,"",IF($AA$4=1,"",IF(LOG入力!BH194&gt;0,"",IF(N194=0,"",IF(HT194=0,"","★")))))</f>
        <v/>
      </c>
      <c r="CI194" s="74" t="str">
        <f t="shared" ca="1" si="340"/>
        <v/>
      </c>
      <c r="CK194" s="525" t="str">
        <f ca="1">IF(V194=1,"",IF(LOG入力!BH194&gt;0,1,0))</f>
        <v/>
      </c>
      <c r="CL194" s="74" t="str">
        <f t="shared" ca="1" si="341"/>
        <v/>
      </c>
      <c r="CN194" s="74" t="str">
        <f t="shared" ca="1" si="342"/>
        <v/>
      </c>
      <c r="CO194" s="74" t="str">
        <f t="shared" ca="1" si="343"/>
        <v/>
      </c>
      <c r="CQ194" s="74" t="str">
        <f t="shared" ca="1" si="344"/>
        <v/>
      </c>
      <c r="CR194" s="74" t="str">
        <f t="shared" ca="1" si="345"/>
        <v/>
      </c>
      <c r="CS194" s="74" t="str">
        <f t="shared" ca="1" si="346"/>
        <v/>
      </c>
      <c r="CT194" s="74" t="str">
        <f t="shared" ca="1" si="347"/>
        <v/>
      </c>
      <c r="CU194" s="74" t="str">
        <f t="shared" ca="1" si="348"/>
        <v/>
      </c>
      <c r="CV194" s="74" t="str">
        <f t="shared" ca="1" si="349"/>
        <v/>
      </c>
      <c r="CW194" s="74" t="str">
        <f t="shared" ca="1" si="350"/>
        <v/>
      </c>
      <c r="CX194" s="74" t="str">
        <f t="shared" ca="1" si="351"/>
        <v/>
      </c>
      <c r="CY194" s="74" t="str">
        <f t="shared" ca="1" si="352"/>
        <v/>
      </c>
      <c r="CZ194" s="74" t="str">
        <f t="shared" ca="1" si="353"/>
        <v/>
      </c>
      <c r="DA194" s="74" t="str">
        <f t="shared" ca="1" si="354"/>
        <v/>
      </c>
      <c r="DB194" s="74" t="str">
        <f t="shared" ca="1" si="355"/>
        <v/>
      </c>
      <c r="DD194" s="74" t="str">
        <f t="shared" ca="1" si="356"/>
        <v/>
      </c>
      <c r="DE194" s="74" t="str">
        <f t="shared" ca="1" si="357"/>
        <v/>
      </c>
      <c r="DF194" s="74" t="str">
        <f t="shared" ca="1" si="358"/>
        <v/>
      </c>
      <c r="DG194" s="74" t="str">
        <f t="shared" ca="1" si="359"/>
        <v/>
      </c>
      <c r="DH194" s="74" t="str">
        <f t="shared" ca="1" si="360"/>
        <v/>
      </c>
      <c r="DI194" s="74" t="str">
        <f t="shared" ca="1" si="361"/>
        <v/>
      </c>
      <c r="DJ194" s="74" t="str">
        <f t="shared" ca="1" si="362"/>
        <v/>
      </c>
      <c r="DK194" s="74" t="str">
        <f t="shared" ca="1" si="363"/>
        <v/>
      </c>
      <c r="DL194" s="74" t="str">
        <f t="shared" ca="1" si="364"/>
        <v/>
      </c>
      <c r="DM194" s="74" t="str">
        <f t="shared" ca="1" si="365"/>
        <v/>
      </c>
      <c r="DN194" s="74" t="str">
        <f t="shared" ca="1" si="366"/>
        <v/>
      </c>
      <c r="DO194" s="74" t="str">
        <f t="shared" ca="1" si="367"/>
        <v/>
      </c>
      <c r="DQ194" s="74" t="str">
        <f t="shared" ca="1" si="368"/>
        <v/>
      </c>
      <c r="DS194" s="74" t="str">
        <f t="shared" ca="1" si="369"/>
        <v/>
      </c>
      <c r="DT194" s="74" t="str">
        <f t="shared" ca="1" si="370"/>
        <v/>
      </c>
      <c r="DV194" s="525" t="str">
        <f t="shared" ca="1" si="371"/>
        <v/>
      </c>
      <c r="DW194" s="74" t="str">
        <f t="shared" ca="1" si="372"/>
        <v/>
      </c>
      <c r="DX194" s="485" t="str">
        <f t="shared" ca="1" si="373"/>
        <v/>
      </c>
      <c r="DY194" s="74" t="str">
        <f t="shared" ca="1" si="374"/>
        <v/>
      </c>
      <c r="DZ194" s="74" t="str">
        <f t="shared" ca="1" si="375"/>
        <v/>
      </c>
      <c r="EA194" s="74" t="str">
        <f t="shared" ca="1" si="376"/>
        <v/>
      </c>
      <c r="EC194" s="74" t="str">
        <f t="shared" ca="1" si="377"/>
        <v/>
      </c>
      <c r="ED194" s="74" t="str">
        <f t="shared" ca="1" si="378"/>
        <v/>
      </c>
      <c r="EE194" s="74" t="str">
        <f t="shared" ca="1" si="379"/>
        <v/>
      </c>
      <c r="EG194" s="479" t="str">
        <f ca="1">IF(V194=1,"",IF(LOG入力!BH194&gt;0,0,IF(CG194="★",0,IF(R194=1,0,IF(N194=0,0,1)))))</f>
        <v/>
      </c>
      <c r="EH194" s="483" t="str">
        <f t="shared" ca="1" si="380"/>
        <v/>
      </c>
      <c r="EI194" s="483" t="str">
        <f t="shared" ca="1" si="381"/>
        <v/>
      </c>
      <c r="EJ194" s="483" t="str">
        <f t="shared" ca="1" si="382"/>
        <v/>
      </c>
      <c r="EL194" s="71">
        <f t="shared" ca="1" si="383"/>
        <v>0</v>
      </c>
      <c r="EM194" s="6">
        <f t="shared" ca="1" si="384"/>
        <v>0</v>
      </c>
      <c r="EN194" s="6" t="str">
        <f t="shared" ca="1" si="385"/>
        <v/>
      </c>
      <c r="EO194" s="6">
        <f ca="1">IF(LOG入力!BH194&gt;0,0,IF(EM194=0,0,(IF(COUNTIF($EN$19:EN194,EN194)=1,IF($FS$3="N",1,IF(EH194=1,1,0))))))</f>
        <v>0</v>
      </c>
      <c r="EP194" s="6" t="str">
        <f ca="1">IF(LOG入力!BH194&gt;0,"",IF(EO194=1,$X194,""))</f>
        <v/>
      </c>
      <c r="EQ194" s="6" t="str">
        <f ca="1">IF(LOG入力!BH194&gt;0,"",IF(EO194=1,$Y194,""))</f>
        <v/>
      </c>
      <c r="ER194" s="520" t="str">
        <f ca="1">IF(LOG入力!BH194&gt;0,"",IF(COUNTIF($EP$19:$EP194,EP194)=1,EP194,""))</f>
        <v/>
      </c>
      <c r="ES194" s="520">
        <f ca="1">IF(LOG入力!BH194&gt;0,0,IF((EL194=1),IF(($ER194=""),0,1),0))</f>
        <v>0</v>
      </c>
      <c r="ET194" s="520" t="str">
        <f ca="1">IF(LOG入力!BH194&gt;0,"",IF(COUNTIF($EQ$19:EQ194,EQ194)=1,EQ194,""))</f>
        <v/>
      </c>
      <c r="EU194" s="539">
        <f ca="1">IF(LOG入力!BH194&gt;0,0,IF((EL194=1),IF(($ET194=""),0,1),0))</f>
        <v>0</v>
      </c>
      <c r="EV194" s="71">
        <f t="shared" ca="1" si="386"/>
        <v>0</v>
      </c>
      <c r="EW194" s="6">
        <f t="shared" ca="1" si="387"/>
        <v>0</v>
      </c>
      <c r="EX194" s="6" t="str">
        <f t="shared" ca="1" si="388"/>
        <v/>
      </c>
      <c r="EY194" s="6">
        <f ca="1">IF(LOG入力!BH194&gt;0,0,IF(EW194=0,0,(IF(COUNTIF($EX$19:EX194,EX194)=1,IF($FS$3="N",1,IF(EH194=1,1,0))))))</f>
        <v>0</v>
      </c>
      <c r="EZ194" s="6" t="str">
        <f ca="1">IF(LOG入力!BH194&gt;0,"",IF(EY194=1,$X194,""))</f>
        <v/>
      </c>
      <c r="FA194" s="6" t="str">
        <f ca="1">IF(LOG入力!BH194&gt;0,"",IF(EY194=1,$Y194,""))</f>
        <v/>
      </c>
      <c r="FB194" s="6" t="str">
        <f ca="1">IF(LOG入力!BH194&gt;0,"",IF(COUNTIF($EZ$19:$EZ194,EZ194)=1,EZ194,""))</f>
        <v/>
      </c>
      <c r="FC194" s="6">
        <f ca="1">IF(LOG入力!BH194&gt;0,0,IF((EV194=1),IF(($FB194=""),0,1),0))</f>
        <v>0</v>
      </c>
      <c r="FD194" s="6" t="str">
        <f ca="1">IF(LOG入力!BH194&gt;0,"",IF(COUNTIF($FA$19:FA194,FA194)=1,FA194,""))</f>
        <v/>
      </c>
      <c r="FE194" s="72">
        <f ca="1">IF(LOG入力!BH194&gt;0,0,IF((EV194=1),IF(($FD194=""),0,1),0))</f>
        <v>0</v>
      </c>
      <c r="FF194" s="71">
        <f t="shared" ca="1" si="389"/>
        <v>0</v>
      </c>
      <c r="FG194" s="6">
        <f t="shared" ca="1" si="390"/>
        <v>0</v>
      </c>
      <c r="FH194" s="6" t="str">
        <f t="shared" ca="1" si="391"/>
        <v/>
      </c>
      <c r="FI194" s="6">
        <f ca="1">IF(LOG入力!BH194&gt;0,0,IF(FG194=0,0,(IF(COUNTIF($FH$19:FH194,FH194)=1,IF($FS$3="N",1,IF(EH194=1,1,0))))))</f>
        <v>0</v>
      </c>
      <c r="FJ194" s="6" t="str">
        <f ca="1">IF(LOG入力!BH194&gt;0,"",IF(FI194=1,$X194,""))</f>
        <v/>
      </c>
      <c r="FK194" s="6" t="str">
        <f ca="1">IF(LOG入力!BH194&gt;0,"",IF(FI194=1,$Y194,""))</f>
        <v/>
      </c>
      <c r="FL194" s="6" t="str">
        <f ca="1">IF(LOG入力!BH194&gt;0,"",IF(COUNTIF($FJ$19:$FJ194,FJ194)=1,FJ194,""))</f>
        <v/>
      </c>
      <c r="FM194" s="6">
        <f ca="1">IF(LOG入力!BH194&gt;0,0,IF((FF194=1),IF(($FL194=""),0,1),0))</f>
        <v>0</v>
      </c>
      <c r="FN194" s="6" t="str">
        <f ca="1">IF(LOG入力!BH194&gt;0,"",IF(COUNTIF($FK$19:FK194,FK194)=1,FK194,""))</f>
        <v/>
      </c>
      <c r="FO194" s="72">
        <f ca="1">IF(LOG入力!BH194&gt;0,0,IF((FF194=1),IF(($FN194=""),0,1),0))</f>
        <v>0</v>
      </c>
      <c r="FP194" s="71">
        <f t="shared" ca="1" si="392"/>
        <v>0</v>
      </c>
      <c r="FQ194" s="6">
        <f t="shared" ca="1" si="393"/>
        <v>0</v>
      </c>
      <c r="FR194" s="6" t="str">
        <f t="shared" ca="1" si="394"/>
        <v/>
      </c>
      <c r="FS194" s="6">
        <f ca="1">IF(LOG入力!BH194&gt;0,0,IF(FQ194=0,0,(IF(COUNTIF($FR$19:FR194,FR194)=1,IF($FS$3="N",1,IF(EH194=1,1,0))))))</f>
        <v>0</v>
      </c>
      <c r="FT194" s="6" t="str">
        <f ca="1">IF(LOG入力!BH194&gt;0,"",IF(FS194=1,$X194,""))</f>
        <v/>
      </c>
      <c r="FU194" s="6" t="str">
        <f ca="1">IF(LOG入力!BH194&gt;0,"",IF(FS194=1,$Y194,""))</f>
        <v/>
      </c>
      <c r="FV194" s="6" t="str">
        <f ca="1">IF(LOG入力!BH194&gt;0,"",IF(COUNTIF($FT$19:$FT194,FT194)=1,FT194,""))</f>
        <v/>
      </c>
      <c r="FW194" s="6">
        <f ca="1">IF(LOG入力!BH194&gt;0,0,IF((FP194=1),IF(($FV194=""),0,1),0))</f>
        <v>0</v>
      </c>
      <c r="FX194" s="6" t="str">
        <f ca="1">IF(LOG入力!BH194&gt;0,"",IF(COUNTIF($FU$19:FU194,FU194)=1,FU194,""))</f>
        <v/>
      </c>
      <c r="FY194" s="72">
        <f ca="1">IF(LOG入力!BH194&gt;0,0,IF((FP194=1),IF(($FX194=""),0,1),0))</f>
        <v>0</v>
      </c>
      <c r="FZ194" s="71">
        <f t="shared" ca="1" si="395"/>
        <v>0</v>
      </c>
      <c r="GA194" s="6">
        <f t="shared" ca="1" si="396"/>
        <v>0</v>
      </c>
      <c r="GB194" s="6" t="str">
        <f t="shared" ca="1" si="397"/>
        <v/>
      </c>
      <c r="GC194" s="6">
        <f ca="1">IF(LOG入力!BH194&gt;0,0,IF(GA194=0,0,(IF(COUNTIF($GB$19:GB194,GB194)=1,IF($FS$3="N",1,IF(EH194=1,1,0))))))</f>
        <v>0</v>
      </c>
      <c r="GD194" s="6" t="str">
        <f ca="1">IF(LOG入力!BH194&gt;0,"",IF(GC194=1,$X194,""))</f>
        <v/>
      </c>
      <c r="GE194" s="6" t="str">
        <f ca="1">IF(LOG入力!BH194&gt;0,"",IF(GC194=1,$Y194,""))</f>
        <v/>
      </c>
      <c r="GF194" s="6" t="str">
        <f ca="1">IF(LOG入力!BH194&gt;0,"",IF(COUNTIF($GD$19:$GD194,GD194)=1,GD194,""))</f>
        <v/>
      </c>
      <c r="GG194" s="6">
        <f ca="1">IF(LOG入力!BH194&gt;0,0,IF((FZ194=1),IF(($GF194=""),0,1),0))</f>
        <v>0</v>
      </c>
      <c r="GH194" s="6" t="str">
        <f ca="1">IF(LOG入力!BH194&gt;0,"",IF(COUNTIF($GE$19:GE194,GE194)=1,GE194,""))</f>
        <v/>
      </c>
      <c r="GI194" s="72">
        <f ca="1">IF(LOG入力!BH194&gt;0,0,IF((FZ194=1),IF(($GH194=""),0,1),0))</f>
        <v>0</v>
      </c>
      <c r="GK194" s="455" t="str">
        <f ca="1">IF(V194=1,"",IF(LEN(LOG入力!AS194)=0,"",LOG入力!AS194))</f>
        <v/>
      </c>
      <c r="GL194" s="378" t="str">
        <f t="shared" ca="1" si="398"/>
        <v/>
      </c>
      <c r="GM194" s="378" t="str">
        <f t="shared" ca="1" si="399"/>
        <v/>
      </c>
      <c r="GN194" s="74" t="str">
        <f t="shared" ca="1" si="400"/>
        <v/>
      </c>
      <c r="GO194" s="74" t="str">
        <f t="shared" ca="1" si="401"/>
        <v/>
      </c>
      <c r="GQ194" s="74" t="str">
        <f t="shared" ca="1" si="402"/>
        <v/>
      </c>
      <c r="GR194" s="74" t="str">
        <f t="shared" ca="1" si="403"/>
        <v/>
      </c>
      <c r="GS194" s="74" t="str">
        <f t="shared" ca="1" si="404"/>
        <v/>
      </c>
      <c r="GT194" s="74" t="str">
        <f t="shared" ca="1" si="405"/>
        <v/>
      </c>
      <c r="GU194" s="74" t="str">
        <f t="shared" ca="1" si="406"/>
        <v/>
      </c>
      <c r="GV194" s="74" t="str">
        <f t="shared" ca="1" si="407"/>
        <v/>
      </c>
      <c r="GX194" s="74" t="str">
        <f t="shared" ca="1" si="408"/>
        <v/>
      </c>
      <c r="GY194" s="74" t="str">
        <f t="shared" ca="1" si="409"/>
        <v/>
      </c>
      <c r="GZ194" s="74" t="str">
        <f ca="1">IF(V194=1,"",IF(LOG入力!BH194&gt;0,0,IF(GY194=0,0,IF((VALUE((TYPE(VALUE(J194)))))=16,0,IF(VALUE(J194)&lt;60,1,IF(VALUE(J194)&lt;100,0,IF(VALUE(J194)&lt;600,2,0)))))))</f>
        <v/>
      </c>
      <c r="HA194" s="74" t="str">
        <f t="shared" ca="1" si="410"/>
        <v/>
      </c>
      <c r="HB194" s="74" t="str">
        <f ca="1">IF(V194=1,"",IF(LOG入力!BH194&gt;0,0,IF(HA194=0,0,IF((VALUE((TYPE(VALUE(L194)))))=16,0,IF(VALUE(L194)&lt;60,1,IF(VALUE(L194)&lt;100,0,IF(VALUE(L194)&lt;600,2,0)))))))</f>
        <v/>
      </c>
      <c r="HD194" s="74" t="str">
        <f t="shared" ca="1" si="411"/>
        <v/>
      </c>
      <c r="HF194" s="74" t="str">
        <f t="shared" ca="1" si="412"/>
        <v/>
      </c>
      <c r="HG194" s="74" t="str">
        <f t="shared" ca="1" si="413"/>
        <v/>
      </c>
      <c r="HH194" s="74" t="str">
        <f t="shared" ca="1" si="414"/>
        <v/>
      </c>
      <c r="HI194" s="74" t="str">
        <f t="shared" ca="1" si="415"/>
        <v/>
      </c>
      <c r="HJ194" s="74" t="str">
        <f t="shared" ca="1" si="416"/>
        <v/>
      </c>
      <c r="HK194" s="74" t="str">
        <f t="shared" ca="1" si="417"/>
        <v/>
      </c>
      <c r="HL194" s="74" t="str">
        <f t="shared" ca="1" si="418"/>
        <v/>
      </c>
      <c r="HM194" s="74" t="str">
        <f t="shared" ca="1" si="419"/>
        <v/>
      </c>
      <c r="HN194" s="74" t="str">
        <f t="shared" ca="1" si="420"/>
        <v/>
      </c>
      <c r="HO194" s="529" t="str">
        <f t="shared" ca="1" si="421"/>
        <v/>
      </c>
      <c r="HP194" s="74" t="str">
        <f t="shared" ca="1" si="422"/>
        <v/>
      </c>
      <c r="HQ194" s="74" t="str">
        <f t="shared" ca="1" si="423"/>
        <v/>
      </c>
      <c r="HR194" s="74" t="str">
        <f t="shared" ca="1" si="424"/>
        <v/>
      </c>
      <c r="HS194" s="74" t="str">
        <f t="shared" ca="1" si="425"/>
        <v/>
      </c>
      <c r="HT194" s="74" t="str">
        <f ca="1">IF(V194=1,"",IF(LOG入力!BH194&gt;0,0,IF(DV194=1,0,IF(N194="0",0,IF(SUM(HD194:HS194)&gt;0,1,0)))))</f>
        <v/>
      </c>
    </row>
    <row r="195" spans="1:228" x14ac:dyDescent="0.15">
      <c r="A195" s="5"/>
      <c r="B195" s="532" t="str">
        <f t="shared" ca="1" si="284"/>
        <v/>
      </c>
      <c r="C195" s="534" t="str">
        <f ca="1">LOG入力!AP195</f>
        <v/>
      </c>
      <c r="D195" s="534" t="str">
        <f ca="1">LOG入力!AQ195</f>
        <v/>
      </c>
      <c r="E195" s="534" t="str">
        <f ca="1">LOG入力!AR195</f>
        <v/>
      </c>
      <c r="F195" s="535" t="str">
        <f t="shared" ca="1" si="285"/>
        <v/>
      </c>
      <c r="G195" s="585" t="str">
        <f ca="1">LOG入力!AT195</f>
        <v/>
      </c>
      <c r="H195" s="542" t="str">
        <f ca="1">LOG入力!AU195</f>
        <v/>
      </c>
      <c r="I195" s="542" t="str">
        <f ca="1">LOG入力!AV195</f>
        <v/>
      </c>
      <c r="J195" s="577" t="str">
        <f ca="1">LOG入力!AW195</f>
        <v/>
      </c>
      <c r="K195" s="578" t="str">
        <f ca="1">LOG入力!BJ195</f>
        <v/>
      </c>
      <c r="L195" s="577" t="str">
        <f ca="1">LOG入力!AY195</f>
        <v/>
      </c>
      <c r="M195" s="545" t="str">
        <f ca="1">LOG入力!BK195</f>
        <v/>
      </c>
      <c r="N195" s="512" t="str">
        <f ca="1">IF(V195=1,"",IF(LOG入力!AJ195=1,"1",LOG入力!BA195))</f>
        <v/>
      </c>
      <c r="O195" s="538" t="str">
        <f ca="1">IF(V195=1,"",IF(LEN(LOG入力!O195)=0,"",LOG入力!O195))</f>
        <v/>
      </c>
      <c r="P195" s="291" t="str">
        <f ca="1">IF(V195=1,"",IF($AA$4=1,"",IF(LOG入力!BG195=1,"",CONCATENATE($ER195,$FB195,$FL195,$FV195,$GF195))))</f>
        <v/>
      </c>
      <c r="Q195" s="291" t="str">
        <f ca="1">IF(V195=1,"",IF($AA$4=1,"",IF(LOG入力!BG195=1,"",CONCATENATE($ET195,$FD195,$FN195,$FX195,$GH195))))</f>
        <v/>
      </c>
      <c r="R195" s="573" t="str">
        <f ca="1">IF(V195=1,"",IF($AA$4=1,"",IF(LOG入力!BH195&gt;0,0,AA195)))</f>
        <v/>
      </c>
      <c r="S195" s="293" t="str">
        <f t="shared" ca="1" si="286"/>
        <v/>
      </c>
      <c r="T195" s="681"/>
      <c r="U195" s="38"/>
      <c r="V195" s="196">
        <f ca="1">LOG入力!AN195</f>
        <v>1</v>
      </c>
      <c r="W195" s="38"/>
      <c r="X195" s="516" t="str">
        <f t="shared" ca="1" si="287"/>
        <v/>
      </c>
      <c r="Y195" s="515" t="str">
        <f t="shared" ca="1" si="288"/>
        <v/>
      </c>
      <c r="Z195" s="518" t="str">
        <f t="shared" ca="1" si="289"/>
        <v/>
      </c>
      <c r="AA195" s="574" t="str">
        <f t="shared" ca="1" si="290"/>
        <v/>
      </c>
      <c r="AC195" s="6" t="str">
        <f t="shared" ca="1" si="291"/>
        <v/>
      </c>
      <c r="AD195" s="6" t="str">
        <f t="shared" ca="1" si="292"/>
        <v/>
      </c>
      <c r="AE195" s="6" t="str">
        <f t="shared" ca="1" si="293"/>
        <v/>
      </c>
      <c r="AF195" s="6" t="str">
        <f t="shared" ca="1" si="294"/>
        <v/>
      </c>
      <c r="AG195" s="6" t="str">
        <f t="shared" ca="1" si="295"/>
        <v/>
      </c>
      <c r="AH195" s="6" t="str">
        <f t="shared" ca="1" si="296"/>
        <v/>
      </c>
      <c r="AI195" s="6" t="str">
        <f t="shared" ca="1" si="297"/>
        <v/>
      </c>
      <c r="AJ195" s="6" t="str">
        <f t="shared" ca="1" si="298"/>
        <v/>
      </c>
      <c r="AK195" s="6" t="str">
        <f t="shared" ca="1" si="299"/>
        <v/>
      </c>
      <c r="AL195" s="6" t="str">
        <f t="shared" ca="1" si="300"/>
        <v/>
      </c>
      <c r="AM195" s="6" t="str">
        <f t="shared" ca="1" si="301"/>
        <v/>
      </c>
      <c r="AN195" s="6" t="str">
        <f t="shared" ca="1" si="302"/>
        <v/>
      </c>
      <c r="AO195" s="6" t="str">
        <f t="shared" ca="1" si="303"/>
        <v/>
      </c>
      <c r="AP195" s="6" t="str">
        <f t="shared" ca="1" si="304"/>
        <v/>
      </c>
      <c r="AQ195" s="6" t="str">
        <f t="shared" ca="1" si="305"/>
        <v/>
      </c>
      <c r="AR195" s="6" t="str">
        <f t="shared" ca="1" si="306"/>
        <v/>
      </c>
      <c r="AS195" s="6" t="str">
        <f t="shared" ca="1" si="307"/>
        <v/>
      </c>
      <c r="AT195" s="6" t="str">
        <f t="shared" ca="1" si="308"/>
        <v/>
      </c>
      <c r="AU195" s="6" t="str">
        <f t="shared" ca="1" si="309"/>
        <v/>
      </c>
      <c r="AV195" s="6" t="str">
        <f t="shared" ca="1" si="310"/>
        <v/>
      </c>
      <c r="AW195" s="6" t="str">
        <f t="shared" ca="1" si="311"/>
        <v/>
      </c>
      <c r="AY195" s="6" t="str">
        <f t="shared" ca="1" si="312"/>
        <v/>
      </c>
      <c r="AZ195" s="6" t="str">
        <f t="shared" ca="1" si="313"/>
        <v/>
      </c>
      <c r="BA195" s="6" t="str">
        <f t="shared" ca="1" si="314"/>
        <v/>
      </c>
      <c r="BB195" s="6" t="str">
        <f t="shared" ca="1" si="315"/>
        <v/>
      </c>
      <c r="BC195" s="6" t="str">
        <f t="shared" ca="1" si="316"/>
        <v/>
      </c>
      <c r="BD195" s="6" t="str">
        <f t="shared" ca="1" si="317"/>
        <v/>
      </c>
      <c r="BE195" s="6" t="str">
        <f t="shared" ca="1" si="318"/>
        <v/>
      </c>
      <c r="BF195" s="6" t="str">
        <f t="shared" ca="1" si="319"/>
        <v/>
      </c>
      <c r="BG195" s="6" t="str">
        <f t="shared" ca="1" si="320"/>
        <v/>
      </c>
      <c r="BH195" s="6" t="str">
        <f t="shared" ca="1" si="321"/>
        <v/>
      </c>
      <c r="BI195" s="6" t="str">
        <f t="shared" ca="1" si="322"/>
        <v/>
      </c>
      <c r="BJ195" s="6" t="str">
        <f t="shared" ca="1" si="323"/>
        <v/>
      </c>
      <c r="BK195" s="6" t="str">
        <f t="shared" ca="1" si="324"/>
        <v/>
      </c>
      <c r="BL195" s="6" t="str">
        <f t="shared" ca="1" si="325"/>
        <v/>
      </c>
      <c r="BM195" s="6" t="str">
        <f t="shared" ca="1" si="326"/>
        <v/>
      </c>
      <c r="BN195" s="6" t="str">
        <f t="shared" ca="1" si="327"/>
        <v/>
      </c>
      <c r="BO195" s="6" t="str">
        <f t="shared" ca="1" si="328"/>
        <v/>
      </c>
      <c r="BP195" s="6" t="str">
        <f t="shared" ca="1" si="329"/>
        <v/>
      </c>
      <c r="BQ195" s="6" t="str">
        <f t="shared" ca="1" si="330"/>
        <v/>
      </c>
      <c r="BR195" s="6" t="str">
        <f t="shared" ca="1" si="331"/>
        <v/>
      </c>
      <c r="BS195" s="6" t="str">
        <f t="shared" ca="1" si="332"/>
        <v/>
      </c>
      <c r="BU195" s="6" t="str">
        <f t="shared" ca="1" si="333"/>
        <v/>
      </c>
      <c r="BW195" s="515" t="str">
        <f t="shared" ca="1" si="334"/>
        <v/>
      </c>
      <c r="BX195" s="515">
        <f t="shared" ca="1" si="335"/>
        <v>0</v>
      </c>
      <c r="BY195" s="515" t="str">
        <f t="shared" ca="1" si="336"/>
        <v/>
      </c>
      <c r="CA195" s="6">
        <f t="shared" ca="1" si="337"/>
        <v>1</v>
      </c>
      <c r="CC195" s="523" t="str">
        <f t="shared" ca="1" si="338"/>
        <v/>
      </c>
      <c r="CE195" s="6" t="str">
        <f t="shared" ca="1" si="339"/>
        <v/>
      </c>
      <c r="CG195" s="524" t="str">
        <f ca="1">IF(V195=1,"",IF($AA$4=1,"",IF(LOG入力!BH195&gt;0,"",IF(N195=0,"",IF(HT195=0,"","★")))))</f>
        <v/>
      </c>
      <c r="CI195" s="74" t="str">
        <f t="shared" ca="1" si="340"/>
        <v/>
      </c>
      <c r="CK195" s="525" t="str">
        <f ca="1">IF(V195=1,"",IF(LOG入力!BH195&gt;0,1,0))</f>
        <v/>
      </c>
      <c r="CL195" s="74" t="str">
        <f t="shared" ca="1" si="341"/>
        <v/>
      </c>
      <c r="CN195" s="74" t="str">
        <f t="shared" ca="1" si="342"/>
        <v/>
      </c>
      <c r="CO195" s="74" t="str">
        <f t="shared" ca="1" si="343"/>
        <v/>
      </c>
      <c r="CQ195" s="74" t="str">
        <f t="shared" ca="1" si="344"/>
        <v/>
      </c>
      <c r="CR195" s="74" t="str">
        <f t="shared" ca="1" si="345"/>
        <v/>
      </c>
      <c r="CS195" s="74" t="str">
        <f t="shared" ca="1" si="346"/>
        <v/>
      </c>
      <c r="CT195" s="74" t="str">
        <f t="shared" ca="1" si="347"/>
        <v/>
      </c>
      <c r="CU195" s="74" t="str">
        <f t="shared" ca="1" si="348"/>
        <v/>
      </c>
      <c r="CV195" s="74" t="str">
        <f t="shared" ca="1" si="349"/>
        <v/>
      </c>
      <c r="CW195" s="74" t="str">
        <f t="shared" ca="1" si="350"/>
        <v/>
      </c>
      <c r="CX195" s="74" t="str">
        <f t="shared" ca="1" si="351"/>
        <v/>
      </c>
      <c r="CY195" s="74" t="str">
        <f t="shared" ca="1" si="352"/>
        <v/>
      </c>
      <c r="CZ195" s="74" t="str">
        <f t="shared" ca="1" si="353"/>
        <v/>
      </c>
      <c r="DA195" s="74" t="str">
        <f t="shared" ca="1" si="354"/>
        <v/>
      </c>
      <c r="DB195" s="74" t="str">
        <f t="shared" ca="1" si="355"/>
        <v/>
      </c>
      <c r="DD195" s="74" t="str">
        <f t="shared" ca="1" si="356"/>
        <v/>
      </c>
      <c r="DE195" s="74" t="str">
        <f t="shared" ca="1" si="357"/>
        <v/>
      </c>
      <c r="DF195" s="74" t="str">
        <f t="shared" ca="1" si="358"/>
        <v/>
      </c>
      <c r="DG195" s="74" t="str">
        <f t="shared" ca="1" si="359"/>
        <v/>
      </c>
      <c r="DH195" s="74" t="str">
        <f t="shared" ca="1" si="360"/>
        <v/>
      </c>
      <c r="DI195" s="74" t="str">
        <f t="shared" ca="1" si="361"/>
        <v/>
      </c>
      <c r="DJ195" s="74" t="str">
        <f t="shared" ca="1" si="362"/>
        <v/>
      </c>
      <c r="DK195" s="74" t="str">
        <f t="shared" ca="1" si="363"/>
        <v/>
      </c>
      <c r="DL195" s="74" t="str">
        <f t="shared" ca="1" si="364"/>
        <v/>
      </c>
      <c r="DM195" s="74" t="str">
        <f t="shared" ca="1" si="365"/>
        <v/>
      </c>
      <c r="DN195" s="74" t="str">
        <f t="shared" ca="1" si="366"/>
        <v/>
      </c>
      <c r="DO195" s="74" t="str">
        <f t="shared" ca="1" si="367"/>
        <v/>
      </c>
      <c r="DQ195" s="74" t="str">
        <f t="shared" ca="1" si="368"/>
        <v/>
      </c>
      <c r="DS195" s="74" t="str">
        <f t="shared" ca="1" si="369"/>
        <v/>
      </c>
      <c r="DT195" s="74" t="str">
        <f t="shared" ca="1" si="370"/>
        <v/>
      </c>
      <c r="DV195" s="525" t="str">
        <f t="shared" ca="1" si="371"/>
        <v/>
      </c>
      <c r="DW195" s="74" t="str">
        <f t="shared" ca="1" si="372"/>
        <v/>
      </c>
      <c r="DX195" s="485" t="str">
        <f t="shared" ca="1" si="373"/>
        <v/>
      </c>
      <c r="DY195" s="74" t="str">
        <f t="shared" ca="1" si="374"/>
        <v/>
      </c>
      <c r="DZ195" s="74" t="str">
        <f t="shared" ca="1" si="375"/>
        <v/>
      </c>
      <c r="EA195" s="74" t="str">
        <f t="shared" ca="1" si="376"/>
        <v/>
      </c>
      <c r="EC195" s="74" t="str">
        <f t="shared" ca="1" si="377"/>
        <v/>
      </c>
      <c r="ED195" s="74" t="str">
        <f t="shared" ca="1" si="378"/>
        <v/>
      </c>
      <c r="EE195" s="74" t="str">
        <f t="shared" ca="1" si="379"/>
        <v/>
      </c>
      <c r="EG195" s="479" t="str">
        <f ca="1">IF(V195=1,"",IF(LOG入力!BH195&gt;0,0,IF(CG195="★",0,IF(R195=1,0,IF(N195=0,0,1)))))</f>
        <v/>
      </c>
      <c r="EH195" s="483" t="str">
        <f t="shared" ca="1" si="380"/>
        <v/>
      </c>
      <c r="EI195" s="483" t="str">
        <f t="shared" ca="1" si="381"/>
        <v/>
      </c>
      <c r="EJ195" s="483" t="str">
        <f t="shared" ca="1" si="382"/>
        <v/>
      </c>
      <c r="EL195" s="71">
        <f t="shared" ca="1" si="383"/>
        <v>0</v>
      </c>
      <c r="EM195" s="6">
        <f t="shared" ca="1" si="384"/>
        <v>0</v>
      </c>
      <c r="EN195" s="6" t="str">
        <f t="shared" ca="1" si="385"/>
        <v/>
      </c>
      <c r="EO195" s="6">
        <f ca="1">IF(LOG入力!BH195&gt;0,0,IF(EM195=0,0,(IF(COUNTIF($EN$19:EN195,EN195)=1,IF($FS$3="N",1,IF(EH195=1,1,0))))))</f>
        <v>0</v>
      </c>
      <c r="EP195" s="6" t="str">
        <f ca="1">IF(LOG入力!BH195&gt;0,"",IF(EO195=1,$X195,""))</f>
        <v/>
      </c>
      <c r="EQ195" s="6" t="str">
        <f ca="1">IF(LOG入力!BH195&gt;0,"",IF(EO195=1,$Y195,""))</f>
        <v/>
      </c>
      <c r="ER195" s="520" t="str">
        <f ca="1">IF(LOG入力!BH195&gt;0,"",IF(COUNTIF($EP$19:$EP195,EP195)=1,EP195,""))</f>
        <v/>
      </c>
      <c r="ES195" s="520">
        <f ca="1">IF(LOG入力!BH195&gt;0,0,IF((EL195=1),IF(($ER195=""),0,1),0))</f>
        <v>0</v>
      </c>
      <c r="ET195" s="520" t="str">
        <f ca="1">IF(LOG入力!BH195&gt;0,"",IF(COUNTIF($EQ$19:EQ195,EQ195)=1,EQ195,""))</f>
        <v/>
      </c>
      <c r="EU195" s="539">
        <f ca="1">IF(LOG入力!BH195&gt;0,0,IF((EL195=1),IF(($ET195=""),0,1),0))</f>
        <v>0</v>
      </c>
      <c r="EV195" s="71">
        <f t="shared" ca="1" si="386"/>
        <v>0</v>
      </c>
      <c r="EW195" s="6">
        <f t="shared" ca="1" si="387"/>
        <v>0</v>
      </c>
      <c r="EX195" s="6" t="str">
        <f t="shared" ca="1" si="388"/>
        <v/>
      </c>
      <c r="EY195" s="6">
        <f ca="1">IF(LOG入力!BH195&gt;0,0,IF(EW195=0,0,(IF(COUNTIF($EX$19:EX195,EX195)=1,IF($FS$3="N",1,IF(EH195=1,1,0))))))</f>
        <v>0</v>
      </c>
      <c r="EZ195" s="6" t="str">
        <f ca="1">IF(LOG入力!BH195&gt;0,"",IF(EY195=1,$X195,""))</f>
        <v/>
      </c>
      <c r="FA195" s="6" t="str">
        <f ca="1">IF(LOG入力!BH195&gt;0,"",IF(EY195=1,$Y195,""))</f>
        <v/>
      </c>
      <c r="FB195" s="6" t="str">
        <f ca="1">IF(LOG入力!BH195&gt;0,"",IF(COUNTIF($EZ$19:$EZ195,EZ195)=1,EZ195,""))</f>
        <v/>
      </c>
      <c r="FC195" s="6">
        <f ca="1">IF(LOG入力!BH195&gt;0,0,IF((EV195=1),IF(($FB195=""),0,1),0))</f>
        <v>0</v>
      </c>
      <c r="FD195" s="6" t="str">
        <f ca="1">IF(LOG入力!BH195&gt;0,"",IF(COUNTIF($FA$19:FA195,FA195)=1,FA195,""))</f>
        <v/>
      </c>
      <c r="FE195" s="72">
        <f ca="1">IF(LOG入力!BH195&gt;0,0,IF((EV195=1),IF(($FD195=""),0,1),0))</f>
        <v>0</v>
      </c>
      <c r="FF195" s="71">
        <f t="shared" ca="1" si="389"/>
        <v>0</v>
      </c>
      <c r="FG195" s="6">
        <f t="shared" ca="1" si="390"/>
        <v>0</v>
      </c>
      <c r="FH195" s="6" t="str">
        <f t="shared" ca="1" si="391"/>
        <v/>
      </c>
      <c r="FI195" s="6">
        <f ca="1">IF(LOG入力!BH195&gt;0,0,IF(FG195=0,0,(IF(COUNTIF($FH$19:FH195,FH195)=1,IF($FS$3="N",1,IF(EH195=1,1,0))))))</f>
        <v>0</v>
      </c>
      <c r="FJ195" s="6" t="str">
        <f ca="1">IF(LOG入力!BH195&gt;0,"",IF(FI195=1,$X195,""))</f>
        <v/>
      </c>
      <c r="FK195" s="6" t="str">
        <f ca="1">IF(LOG入力!BH195&gt;0,"",IF(FI195=1,$Y195,""))</f>
        <v/>
      </c>
      <c r="FL195" s="6" t="str">
        <f ca="1">IF(LOG入力!BH195&gt;0,"",IF(COUNTIF($FJ$19:$FJ195,FJ195)=1,FJ195,""))</f>
        <v/>
      </c>
      <c r="FM195" s="6">
        <f ca="1">IF(LOG入力!BH195&gt;0,0,IF((FF195=1),IF(($FL195=""),0,1),0))</f>
        <v>0</v>
      </c>
      <c r="FN195" s="6" t="str">
        <f ca="1">IF(LOG入力!BH195&gt;0,"",IF(COUNTIF($FK$19:FK195,FK195)=1,FK195,""))</f>
        <v/>
      </c>
      <c r="FO195" s="72">
        <f ca="1">IF(LOG入力!BH195&gt;0,0,IF((FF195=1),IF(($FN195=""),0,1),0))</f>
        <v>0</v>
      </c>
      <c r="FP195" s="71">
        <f t="shared" ca="1" si="392"/>
        <v>0</v>
      </c>
      <c r="FQ195" s="6">
        <f t="shared" ca="1" si="393"/>
        <v>0</v>
      </c>
      <c r="FR195" s="6" t="str">
        <f t="shared" ca="1" si="394"/>
        <v/>
      </c>
      <c r="FS195" s="6">
        <f ca="1">IF(LOG入力!BH195&gt;0,0,IF(FQ195=0,0,(IF(COUNTIF($FR$19:FR195,FR195)=1,IF($FS$3="N",1,IF(EH195=1,1,0))))))</f>
        <v>0</v>
      </c>
      <c r="FT195" s="6" t="str">
        <f ca="1">IF(LOG入力!BH195&gt;0,"",IF(FS195=1,$X195,""))</f>
        <v/>
      </c>
      <c r="FU195" s="6" t="str">
        <f ca="1">IF(LOG入力!BH195&gt;0,"",IF(FS195=1,$Y195,""))</f>
        <v/>
      </c>
      <c r="FV195" s="6" t="str">
        <f ca="1">IF(LOG入力!BH195&gt;0,"",IF(COUNTIF($FT$19:$FT195,FT195)=1,FT195,""))</f>
        <v/>
      </c>
      <c r="FW195" s="6">
        <f ca="1">IF(LOG入力!BH195&gt;0,0,IF((FP195=1),IF(($FV195=""),0,1),0))</f>
        <v>0</v>
      </c>
      <c r="FX195" s="6" t="str">
        <f ca="1">IF(LOG入力!BH195&gt;0,"",IF(COUNTIF($FU$19:FU195,FU195)=1,FU195,""))</f>
        <v/>
      </c>
      <c r="FY195" s="72">
        <f ca="1">IF(LOG入力!BH195&gt;0,0,IF((FP195=1),IF(($FX195=""),0,1),0))</f>
        <v>0</v>
      </c>
      <c r="FZ195" s="71">
        <f t="shared" ca="1" si="395"/>
        <v>0</v>
      </c>
      <c r="GA195" s="6">
        <f t="shared" ca="1" si="396"/>
        <v>0</v>
      </c>
      <c r="GB195" s="6" t="str">
        <f t="shared" ca="1" si="397"/>
        <v/>
      </c>
      <c r="GC195" s="6">
        <f ca="1">IF(LOG入力!BH195&gt;0,0,IF(GA195=0,0,(IF(COUNTIF($GB$19:GB195,GB195)=1,IF($FS$3="N",1,IF(EH195=1,1,0))))))</f>
        <v>0</v>
      </c>
      <c r="GD195" s="6" t="str">
        <f ca="1">IF(LOG入力!BH195&gt;0,"",IF(GC195=1,$X195,""))</f>
        <v/>
      </c>
      <c r="GE195" s="6" t="str">
        <f ca="1">IF(LOG入力!BH195&gt;0,"",IF(GC195=1,$Y195,""))</f>
        <v/>
      </c>
      <c r="GF195" s="6" t="str">
        <f ca="1">IF(LOG入力!BH195&gt;0,"",IF(COUNTIF($GD$19:$GD195,GD195)=1,GD195,""))</f>
        <v/>
      </c>
      <c r="GG195" s="6">
        <f ca="1">IF(LOG入力!BH195&gt;0,0,IF((FZ195=1),IF(($GF195=""),0,1),0))</f>
        <v>0</v>
      </c>
      <c r="GH195" s="6" t="str">
        <f ca="1">IF(LOG入力!BH195&gt;0,"",IF(COUNTIF($GE$19:GE195,GE195)=1,GE195,""))</f>
        <v/>
      </c>
      <c r="GI195" s="72">
        <f ca="1">IF(LOG入力!BH195&gt;0,0,IF((FZ195=1),IF(($GH195=""),0,1),0))</f>
        <v>0</v>
      </c>
      <c r="GK195" s="455" t="str">
        <f ca="1">IF(V195=1,"",IF(LEN(LOG入力!AS195)=0,"",LOG入力!AS195))</f>
        <v/>
      </c>
      <c r="GL195" s="378" t="str">
        <f t="shared" ca="1" si="398"/>
        <v/>
      </c>
      <c r="GM195" s="378" t="str">
        <f t="shared" ca="1" si="399"/>
        <v/>
      </c>
      <c r="GN195" s="74" t="str">
        <f t="shared" ca="1" si="400"/>
        <v/>
      </c>
      <c r="GO195" s="74" t="str">
        <f t="shared" ca="1" si="401"/>
        <v/>
      </c>
      <c r="GQ195" s="74" t="str">
        <f t="shared" ca="1" si="402"/>
        <v/>
      </c>
      <c r="GR195" s="74" t="str">
        <f t="shared" ca="1" si="403"/>
        <v/>
      </c>
      <c r="GS195" s="74" t="str">
        <f t="shared" ca="1" si="404"/>
        <v/>
      </c>
      <c r="GT195" s="74" t="str">
        <f t="shared" ca="1" si="405"/>
        <v/>
      </c>
      <c r="GU195" s="74" t="str">
        <f t="shared" ca="1" si="406"/>
        <v/>
      </c>
      <c r="GV195" s="74" t="str">
        <f t="shared" ca="1" si="407"/>
        <v/>
      </c>
      <c r="GX195" s="74" t="str">
        <f t="shared" ca="1" si="408"/>
        <v/>
      </c>
      <c r="GY195" s="74" t="str">
        <f t="shared" ca="1" si="409"/>
        <v/>
      </c>
      <c r="GZ195" s="74" t="str">
        <f ca="1">IF(V195=1,"",IF(LOG入力!BH195&gt;0,0,IF(GY195=0,0,IF((VALUE((TYPE(VALUE(J195)))))=16,0,IF(VALUE(J195)&lt;60,1,IF(VALUE(J195)&lt;100,0,IF(VALUE(J195)&lt;600,2,0)))))))</f>
        <v/>
      </c>
      <c r="HA195" s="74" t="str">
        <f t="shared" ca="1" si="410"/>
        <v/>
      </c>
      <c r="HB195" s="74" t="str">
        <f ca="1">IF(V195=1,"",IF(LOG入力!BH195&gt;0,0,IF(HA195=0,0,IF((VALUE((TYPE(VALUE(L195)))))=16,0,IF(VALUE(L195)&lt;60,1,IF(VALUE(L195)&lt;100,0,IF(VALUE(L195)&lt;600,2,0)))))))</f>
        <v/>
      </c>
      <c r="HD195" s="74" t="str">
        <f t="shared" ca="1" si="411"/>
        <v/>
      </c>
      <c r="HF195" s="74" t="str">
        <f t="shared" ca="1" si="412"/>
        <v/>
      </c>
      <c r="HG195" s="74" t="str">
        <f t="shared" ca="1" si="413"/>
        <v/>
      </c>
      <c r="HH195" s="74" t="str">
        <f t="shared" ca="1" si="414"/>
        <v/>
      </c>
      <c r="HI195" s="74" t="str">
        <f t="shared" ca="1" si="415"/>
        <v/>
      </c>
      <c r="HJ195" s="74" t="str">
        <f t="shared" ca="1" si="416"/>
        <v/>
      </c>
      <c r="HK195" s="74" t="str">
        <f t="shared" ca="1" si="417"/>
        <v/>
      </c>
      <c r="HL195" s="74" t="str">
        <f t="shared" ca="1" si="418"/>
        <v/>
      </c>
      <c r="HM195" s="74" t="str">
        <f t="shared" ca="1" si="419"/>
        <v/>
      </c>
      <c r="HN195" s="74" t="str">
        <f t="shared" ca="1" si="420"/>
        <v/>
      </c>
      <c r="HO195" s="529" t="str">
        <f t="shared" ca="1" si="421"/>
        <v/>
      </c>
      <c r="HP195" s="74" t="str">
        <f t="shared" ca="1" si="422"/>
        <v/>
      </c>
      <c r="HQ195" s="74" t="str">
        <f t="shared" ca="1" si="423"/>
        <v/>
      </c>
      <c r="HR195" s="74" t="str">
        <f t="shared" ca="1" si="424"/>
        <v/>
      </c>
      <c r="HS195" s="74" t="str">
        <f t="shared" ca="1" si="425"/>
        <v/>
      </c>
      <c r="HT195" s="74" t="str">
        <f ca="1">IF(V195=1,"",IF(LOG入力!BH195&gt;0,0,IF(DV195=1,0,IF(N195="0",0,IF(SUM(HD195:HS195)&gt;0,1,0)))))</f>
        <v/>
      </c>
    </row>
    <row r="196" spans="1:228" x14ac:dyDescent="0.15">
      <c r="A196" s="5"/>
      <c r="B196" s="532" t="str">
        <f t="shared" ca="1" si="284"/>
        <v/>
      </c>
      <c r="C196" s="534" t="str">
        <f ca="1">LOG入力!AP196</f>
        <v/>
      </c>
      <c r="D196" s="534" t="str">
        <f ca="1">LOG入力!AQ196</f>
        <v/>
      </c>
      <c r="E196" s="534" t="str">
        <f ca="1">LOG入力!AR196</f>
        <v/>
      </c>
      <c r="F196" s="535" t="str">
        <f t="shared" ca="1" si="285"/>
        <v/>
      </c>
      <c r="G196" s="585" t="str">
        <f ca="1">LOG入力!AT196</f>
        <v/>
      </c>
      <c r="H196" s="542" t="str">
        <f ca="1">LOG入力!AU196</f>
        <v/>
      </c>
      <c r="I196" s="542" t="str">
        <f ca="1">LOG入力!AV196</f>
        <v/>
      </c>
      <c r="J196" s="577" t="str">
        <f ca="1">LOG入力!AW196</f>
        <v/>
      </c>
      <c r="K196" s="578" t="str">
        <f ca="1">LOG入力!BJ196</f>
        <v/>
      </c>
      <c r="L196" s="577" t="str">
        <f ca="1">LOG入力!AY196</f>
        <v/>
      </c>
      <c r="M196" s="545" t="str">
        <f ca="1">LOG入力!BK196</f>
        <v/>
      </c>
      <c r="N196" s="512" t="str">
        <f ca="1">IF(V196=1,"",IF(LOG入力!AJ196=1,"1",LOG入力!BA196))</f>
        <v/>
      </c>
      <c r="O196" s="538" t="str">
        <f ca="1">IF(V196=1,"",IF(LEN(LOG入力!O196)=0,"",LOG入力!O196))</f>
        <v/>
      </c>
      <c r="P196" s="291" t="str">
        <f ca="1">IF(V196=1,"",IF($AA$4=1,"",IF(LOG入力!BG196=1,"",CONCATENATE($ER196,$FB196,$FL196,$FV196,$GF196))))</f>
        <v/>
      </c>
      <c r="Q196" s="291" t="str">
        <f ca="1">IF(V196=1,"",IF($AA$4=1,"",IF(LOG入力!BG196=1,"",CONCATENATE($ET196,$FD196,$FN196,$FX196,$GH196))))</f>
        <v/>
      </c>
      <c r="R196" s="573" t="str">
        <f ca="1">IF(V196=1,"",IF($AA$4=1,"",IF(LOG入力!BH196&gt;0,0,AA196)))</f>
        <v/>
      </c>
      <c r="S196" s="293" t="str">
        <f t="shared" ca="1" si="286"/>
        <v/>
      </c>
      <c r="T196" s="681"/>
      <c r="U196" s="38"/>
      <c r="V196" s="196">
        <f ca="1">LOG入力!AN196</f>
        <v>1</v>
      </c>
      <c r="W196" s="38"/>
      <c r="X196" s="516" t="str">
        <f t="shared" ca="1" si="287"/>
        <v/>
      </c>
      <c r="Y196" s="515" t="str">
        <f t="shared" ca="1" si="288"/>
        <v/>
      </c>
      <c r="Z196" s="518" t="str">
        <f t="shared" ca="1" si="289"/>
        <v/>
      </c>
      <c r="AA196" s="574" t="str">
        <f t="shared" ca="1" si="290"/>
        <v/>
      </c>
      <c r="AC196" s="6" t="str">
        <f t="shared" ca="1" si="291"/>
        <v/>
      </c>
      <c r="AD196" s="6" t="str">
        <f t="shared" ca="1" si="292"/>
        <v/>
      </c>
      <c r="AE196" s="6" t="str">
        <f t="shared" ca="1" si="293"/>
        <v/>
      </c>
      <c r="AF196" s="6" t="str">
        <f t="shared" ca="1" si="294"/>
        <v/>
      </c>
      <c r="AG196" s="6" t="str">
        <f t="shared" ca="1" si="295"/>
        <v/>
      </c>
      <c r="AH196" s="6" t="str">
        <f t="shared" ca="1" si="296"/>
        <v/>
      </c>
      <c r="AI196" s="6" t="str">
        <f t="shared" ca="1" si="297"/>
        <v/>
      </c>
      <c r="AJ196" s="6" t="str">
        <f t="shared" ca="1" si="298"/>
        <v/>
      </c>
      <c r="AK196" s="6" t="str">
        <f t="shared" ca="1" si="299"/>
        <v/>
      </c>
      <c r="AL196" s="6" t="str">
        <f t="shared" ca="1" si="300"/>
        <v/>
      </c>
      <c r="AM196" s="6" t="str">
        <f t="shared" ca="1" si="301"/>
        <v/>
      </c>
      <c r="AN196" s="6" t="str">
        <f t="shared" ca="1" si="302"/>
        <v/>
      </c>
      <c r="AO196" s="6" t="str">
        <f t="shared" ca="1" si="303"/>
        <v/>
      </c>
      <c r="AP196" s="6" t="str">
        <f t="shared" ca="1" si="304"/>
        <v/>
      </c>
      <c r="AQ196" s="6" t="str">
        <f t="shared" ca="1" si="305"/>
        <v/>
      </c>
      <c r="AR196" s="6" t="str">
        <f t="shared" ca="1" si="306"/>
        <v/>
      </c>
      <c r="AS196" s="6" t="str">
        <f t="shared" ca="1" si="307"/>
        <v/>
      </c>
      <c r="AT196" s="6" t="str">
        <f t="shared" ca="1" si="308"/>
        <v/>
      </c>
      <c r="AU196" s="6" t="str">
        <f t="shared" ca="1" si="309"/>
        <v/>
      </c>
      <c r="AV196" s="6" t="str">
        <f t="shared" ca="1" si="310"/>
        <v/>
      </c>
      <c r="AW196" s="6" t="str">
        <f t="shared" ca="1" si="311"/>
        <v/>
      </c>
      <c r="AY196" s="6" t="str">
        <f t="shared" ca="1" si="312"/>
        <v/>
      </c>
      <c r="AZ196" s="6" t="str">
        <f t="shared" ca="1" si="313"/>
        <v/>
      </c>
      <c r="BA196" s="6" t="str">
        <f t="shared" ca="1" si="314"/>
        <v/>
      </c>
      <c r="BB196" s="6" t="str">
        <f t="shared" ca="1" si="315"/>
        <v/>
      </c>
      <c r="BC196" s="6" t="str">
        <f t="shared" ca="1" si="316"/>
        <v/>
      </c>
      <c r="BD196" s="6" t="str">
        <f t="shared" ca="1" si="317"/>
        <v/>
      </c>
      <c r="BE196" s="6" t="str">
        <f t="shared" ca="1" si="318"/>
        <v/>
      </c>
      <c r="BF196" s="6" t="str">
        <f t="shared" ca="1" si="319"/>
        <v/>
      </c>
      <c r="BG196" s="6" t="str">
        <f t="shared" ca="1" si="320"/>
        <v/>
      </c>
      <c r="BH196" s="6" t="str">
        <f t="shared" ca="1" si="321"/>
        <v/>
      </c>
      <c r="BI196" s="6" t="str">
        <f t="shared" ca="1" si="322"/>
        <v/>
      </c>
      <c r="BJ196" s="6" t="str">
        <f t="shared" ca="1" si="323"/>
        <v/>
      </c>
      <c r="BK196" s="6" t="str">
        <f t="shared" ca="1" si="324"/>
        <v/>
      </c>
      <c r="BL196" s="6" t="str">
        <f t="shared" ca="1" si="325"/>
        <v/>
      </c>
      <c r="BM196" s="6" t="str">
        <f t="shared" ca="1" si="326"/>
        <v/>
      </c>
      <c r="BN196" s="6" t="str">
        <f t="shared" ca="1" si="327"/>
        <v/>
      </c>
      <c r="BO196" s="6" t="str">
        <f t="shared" ca="1" si="328"/>
        <v/>
      </c>
      <c r="BP196" s="6" t="str">
        <f t="shared" ca="1" si="329"/>
        <v/>
      </c>
      <c r="BQ196" s="6" t="str">
        <f t="shared" ca="1" si="330"/>
        <v/>
      </c>
      <c r="BR196" s="6" t="str">
        <f t="shared" ca="1" si="331"/>
        <v/>
      </c>
      <c r="BS196" s="6" t="str">
        <f t="shared" ca="1" si="332"/>
        <v/>
      </c>
      <c r="BU196" s="6" t="str">
        <f t="shared" ca="1" si="333"/>
        <v/>
      </c>
      <c r="BW196" s="515" t="str">
        <f t="shared" ca="1" si="334"/>
        <v/>
      </c>
      <c r="BX196" s="515">
        <f t="shared" ca="1" si="335"/>
        <v>0</v>
      </c>
      <c r="BY196" s="515" t="str">
        <f t="shared" ca="1" si="336"/>
        <v/>
      </c>
      <c r="CA196" s="6">
        <f t="shared" ca="1" si="337"/>
        <v>1</v>
      </c>
      <c r="CC196" s="523" t="str">
        <f t="shared" ca="1" si="338"/>
        <v/>
      </c>
      <c r="CE196" s="6" t="str">
        <f t="shared" ca="1" si="339"/>
        <v/>
      </c>
      <c r="CG196" s="524" t="str">
        <f ca="1">IF(V196=1,"",IF($AA$4=1,"",IF(LOG入力!BH196&gt;0,"",IF(N196=0,"",IF(HT196=0,"","★")))))</f>
        <v/>
      </c>
      <c r="CI196" s="74" t="str">
        <f t="shared" ca="1" si="340"/>
        <v/>
      </c>
      <c r="CK196" s="525" t="str">
        <f ca="1">IF(V196=1,"",IF(LOG入力!BH196&gt;0,1,0))</f>
        <v/>
      </c>
      <c r="CL196" s="74" t="str">
        <f t="shared" ca="1" si="341"/>
        <v/>
      </c>
      <c r="CN196" s="74" t="str">
        <f t="shared" ca="1" si="342"/>
        <v/>
      </c>
      <c r="CO196" s="74" t="str">
        <f t="shared" ca="1" si="343"/>
        <v/>
      </c>
      <c r="CQ196" s="74" t="str">
        <f t="shared" ca="1" si="344"/>
        <v/>
      </c>
      <c r="CR196" s="74" t="str">
        <f t="shared" ca="1" si="345"/>
        <v/>
      </c>
      <c r="CS196" s="74" t="str">
        <f t="shared" ca="1" si="346"/>
        <v/>
      </c>
      <c r="CT196" s="74" t="str">
        <f t="shared" ca="1" si="347"/>
        <v/>
      </c>
      <c r="CU196" s="74" t="str">
        <f t="shared" ca="1" si="348"/>
        <v/>
      </c>
      <c r="CV196" s="74" t="str">
        <f t="shared" ca="1" si="349"/>
        <v/>
      </c>
      <c r="CW196" s="74" t="str">
        <f t="shared" ca="1" si="350"/>
        <v/>
      </c>
      <c r="CX196" s="74" t="str">
        <f t="shared" ca="1" si="351"/>
        <v/>
      </c>
      <c r="CY196" s="74" t="str">
        <f t="shared" ca="1" si="352"/>
        <v/>
      </c>
      <c r="CZ196" s="74" t="str">
        <f t="shared" ca="1" si="353"/>
        <v/>
      </c>
      <c r="DA196" s="74" t="str">
        <f t="shared" ca="1" si="354"/>
        <v/>
      </c>
      <c r="DB196" s="74" t="str">
        <f t="shared" ca="1" si="355"/>
        <v/>
      </c>
      <c r="DD196" s="74" t="str">
        <f t="shared" ca="1" si="356"/>
        <v/>
      </c>
      <c r="DE196" s="74" t="str">
        <f t="shared" ca="1" si="357"/>
        <v/>
      </c>
      <c r="DF196" s="74" t="str">
        <f t="shared" ca="1" si="358"/>
        <v/>
      </c>
      <c r="DG196" s="74" t="str">
        <f t="shared" ca="1" si="359"/>
        <v/>
      </c>
      <c r="DH196" s="74" t="str">
        <f t="shared" ca="1" si="360"/>
        <v/>
      </c>
      <c r="DI196" s="74" t="str">
        <f t="shared" ca="1" si="361"/>
        <v/>
      </c>
      <c r="DJ196" s="74" t="str">
        <f t="shared" ca="1" si="362"/>
        <v/>
      </c>
      <c r="DK196" s="74" t="str">
        <f t="shared" ca="1" si="363"/>
        <v/>
      </c>
      <c r="DL196" s="74" t="str">
        <f t="shared" ca="1" si="364"/>
        <v/>
      </c>
      <c r="DM196" s="74" t="str">
        <f t="shared" ca="1" si="365"/>
        <v/>
      </c>
      <c r="DN196" s="74" t="str">
        <f t="shared" ca="1" si="366"/>
        <v/>
      </c>
      <c r="DO196" s="74" t="str">
        <f t="shared" ca="1" si="367"/>
        <v/>
      </c>
      <c r="DQ196" s="74" t="str">
        <f t="shared" ca="1" si="368"/>
        <v/>
      </c>
      <c r="DS196" s="74" t="str">
        <f t="shared" ca="1" si="369"/>
        <v/>
      </c>
      <c r="DT196" s="74" t="str">
        <f t="shared" ca="1" si="370"/>
        <v/>
      </c>
      <c r="DV196" s="525" t="str">
        <f t="shared" ca="1" si="371"/>
        <v/>
      </c>
      <c r="DW196" s="74" t="str">
        <f t="shared" ca="1" si="372"/>
        <v/>
      </c>
      <c r="DX196" s="485" t="str">
        <f t="shared" ca="1" si="373"/>
        <v/>
      </c>
      <c r="DY196" s="74" t="str">
        <f t="shared" ca="1" si="374"/>
        <v/>
      </c>
      <c r="DZ196" s="74" t="str">
        <f t="shared" ca="1" si="375"/>
        <v/>
      </c>
      <c r="EA196" s="74" t="str">
        <f t="shared" ca="1" si="376"/>
        <v/>
      </c>
      <c r="EC196" s="74" t="str">
        <f t="shared" ca="1" si="377"/>
        <v/>
      </c>
      <c r="ED196" s="74" t="str">
        <f t="shared" ca="1" si="378"/>
        <v/>
      </c>
      <c r="EE196" s="74" t="str">
        <f t="shared" ca="1" si="379"/>
        <v/>
      </c>
      <c r="EG196" s="479" t="str">
        <f ca="1">IF(V196=1,"",IF(LOG入力!BH196&gt;0,0,IF(CG196="★",0,IF(R196=1,0,IF(N196=0,0,1)))))</f>
        <v/>
      </c>
      <c r="EH196" s="483" t="str">
        <f t="shared" ca="1" si="380"/>
        <v/>
      </c>
      <c r="EI196" s="483" t="str">
        <f t="shared" ca="1" si="381"/>
        <v/>
      </c>
      <c r="EJ196" s="483" t="str">
        <f t="shared" ca="1" si="382"/>
        <v/>
      </c>
      <c r="EL196" s="71">
        <f t="shared" ca="1" si="383"/>
        <v>0</v>
      </c>
      <c r="EM196" s="6">
        <f t="shared" ca="1" si="384"/>
        <v>0</v>
      </c>
      <c r="EN196" s="6" t="str">
        <f t="shared" ca="1" si="385"/>
        <v/>
      </c>
      <c r="EO196" s="6">
        <f ca="1">IF(LOG入力!BH196&gt;0,0,IF(EM196=0,0,(IF(COUNTIF($EN$19:EN196,EN196)=1,IF($FS$3="N",1,IF(EH196=1,1,0))))))</f>
        <v>0</v>
      </c>
      <c r="EP196" s="6" t="str">
        <f ca="1">IF(LOG入力!BH196&gt;0,"",IF(EO196=1,$X196,""))</f>
        <v/>
      </c>
      <c r="EQ196" s="6" t="str">
        <f ca="1">IF(LOG入力!BH196&gt;0,"",IF(EO196=1,$Y196,""))</f>
        <v/>
      </c>
      <c r="ER196" s="520" t="str">
        <f ca="1">IF(LOG入力!BH196&gt;0,"",IF(COUNTIF($EP$19:$EP196,EP196)=1,EP196,""))</f>
        <v/>
      </c>
      <c r="ES196" s="520">
        <f ca="1">IF(LOG入力!BH196&gt;0,0,IF((EL196=1),IF(($ER196=""),0,1),0))</f>
        <v>0</v>
      </c>
      <c r="ET196" s="520" t="str">
        <f ca="1">IF(LOG入力!BH196&gt;0,"",IF(COUNTIF($EQ$19:EQ196,EQ196)=1,EQ196,""))</f>
        <v/>
      </c>
      <c r="EU196" s="539">
        <f ca="1">IF(LOG入力!BH196&gt;0,0,IF((EL196=1),IF(($ET196=""),0,1),0))</f>
        <v>0</v>
      </c>
      <c r="EV196" s="71">
        <f t="shared" ca="1" si="386"/>
        <v>0</v>
      </c>
      <c r="EW196" s="6">
        <f t="shared" ca="1" si="387"/>
        <v>0</v>
      </c>
      <c r="EX196" s="6" t="str">
        <f t="shared" ca="1" si="388"/>
        <v/>
      </c>
      <c r="EY196" s="6">
        <f ca="1">IF(LOG入力!BH196&gt;0,0,IF(EW196=0,0,(IF(COUNTIF($EX$19:EX196,EX196)=1,IF($FS$3="N",1,IF(EH196=1,1,0))))))</f>
        <v>0</v>
      </c>
      <c r="EZ196" s="6" t="str">
        <f ca="1">IF(LOG入力!BH196&gt;0,"",IF(EY196=1,$X196,""))</f>
        <v/>
      </c>
      <c r="FA196" s="6" t="str">
        <f ca="1">IF(LOG入力!BH196&gt;0,"",IF(EY196=1,$Y196,""))</f>
        <v/>
      </c>
      <c r="FB196" s="6" t="str">
        <f ca="1">IF(LOG入力!BH196&gt;0,"",IF(COUNTIF($EZ$19:$EZ196,EZ196)=1,EZ196,""))</f>
        <v/>
      </c>
      <c r="FC196" s="6">
        <f ca="1">IF(LOG入力!BH196&gt;0,0,IF((EV196=1),IF(($FB196=""),0,1),0))</f>
        <v>0</v>
      </c>
      <c r="FD196" s="6" t="str">
        <f ca="1">IF(LOG入力!BH196&gt;0,"",IF(COUNTIF($FA$19:FA196,FA196)=1,FA196,""))</f>
        <v/>
      </c>
      <c r="FE196" s="72">
        <f ca="1">IF(LOG入力!BH196&gt;0,0,IF((EV196=1),IF(($FD196=""),0,1),0))</f>
        <v>0</v>
      </c>
      <c r="FF196" s="71">
        <f t="shared" ca="1" si="389"/>
        <v>0</v>
      </c>
      <c r="FG196" s="6">
        <f t="shared" ca="1" si="390"/>
        <v>0</v>
      </c>
      <c r="FH196" s="6" t="str">
        <f t="shared" ca="1" si="391"/>
        <v/>
      </c>
      <c r="FI196" s="6">
        <f ca="1">IF(LOG入力!BH196&gt;0,0,IF(FG196=0,0,(IF(COUNTIF($FH$19:FH196,FH196)=1,IF($FS$3="N",1,IF(EH196=1,1,0))))))</f>
        <v>0</v>
      </c>
      <c r="FJ196" s="6" t="str">
        <f ca="1">IF(LOG入力!BH196&gt;0,"",IF(FI196=1,$X196,""))</f>
        <v/>
      </c>
      <c r="FK196" s="6" t="str">
        <f ca="1">IF(LOG入力!BH196&gt;0,"",IF(FI196=1,$Y196,""))</f>
        <v/>
      </c>
      <c r="FL196" s="6" t="str">
        <f ca="1">IF(LOG入力!BH196&gt;0,"",IF(COUNTIF($FJ$19:$FJ196,FJ196)=1,FJ196,""))</f>
        <v/>
      </c>
      <c r="FM196" s="6">
        <f ca="1">IF(LOG入力!BH196&gt;0,0,IF((FF196=1),IF(($FL196=""),0,1),0))</f>
        <v>0</v>
      </c>
      <c r="FN196" s="6" t="str">
        <f ca="1">IF(LOG入力!BH196&gt;0,"",IF(COUNTIF($FK$19:FK196,FK196)=1,FK196,""))</f>
        <v/>
      </c>
      <c r="FO196" s="72">
        <f ca="1">IF(LOG入力!BH196&gt;0,0,IF((FF196=1),IF(($FN196=""),0,1),0))</f>
        <v>0</v>
      </c>
      <c r="FP196" s="71">
        <f t="shared" ca="1" si="392"/>
        <v>0</v>
      </c>
      <c r="FQ196" s="6">
        <f t="shared" ca="1" si="393"/>
        <v>0</v>
      </c>
      <c r="FR196" s="6" t="str">
        <f t="shared" ca="1" si="394"/>
        <v/>
      </c>
      <c r="FS196" s="6">
        <f ca="1">IF(LOG入力!BH196&gt;0,0,IF(FQ196=0,0,(IF(COUNTIF($FR$19:FR196,FR196)=1,IF($FS$3="N",1,IF(EH196=1,1,0))))))</f>
        <v>0</v>
      </c>
      <c r="FT196" s="6" t="str">
        <f ca="1">IF(LOG入力!BH196&gt;0,"",IF(FS196=1,$X196,""))</f>
        <v/>
      </c>
      <c r="FU196" s="6" t="str">
        <f ca="1">IF(LOG入力!BH196&gt;0,"",IF(FS196=1,$Y196,""))</f>
        <v/>
      </c>
      <c r="FV196" s="6" t="str">
        <f ca="1">IF(LOG入力!BH196&gt;0,"",IF(COUNTIF($FT$19:$FT196,FT196)=1,FT196,""))</f>
        <v/>
      </c>
      <c r="FW196" s="6">
        <f ca="1">IF(LOG入力!BH196&gt;0,0,IF((FP196=1),IF(($FV196=""),0,1),0))</f>
        <v>0</v>
      </c>
      <c r="FX196" s="6" t="str">
        <f ca="1">IF(LOG入力!BH196&gt;0,"",IF(COUNTIF($FU$19:FU196,FU196)=1,FU196,""))</f>
        <v/>
      </c>
      <c r="FY196" s="72">
        <f ca="1">IF(LOG入力!BH196&gt;0,0,IF((FP196=1),IF(($FX196=""),0,1),0))</f>
        <v>0</v>
      </c>
      <c r="FZ196" s="71">
        <f t="shared" ca="1" si="395"/>
        <v>0</v>
      </c>
      <c r="GA196" s="6">
        <f t="shared" ca="1" si="396"/>
        <v>0</v>
      </c>
      <c r="GB196" s="6" t="str">
        <f t="shared" ca="1" si="397"/>
        <v/>
      </c>
      <c r="GC196" s="6">
        <f ca="1">IF(LOG入力!BH196&gt;0,0,IF(GA196=0,0,(IF(COUNTIF($GB$19:GB196,GB196)=1,IF($FS$3="N",1,IF(EH196=1,1,0))))))</f>
        <v>0</v>
      </c>
      <c r="GD196" s="6" t="str">
        <f ca="1">IF(LOG入力!BH196&gt;0,"",IF(GC196=1,$X196,""))</f>
        <v/>
      </c>
      <c r="GE196" s="6" t="str">
        <f ca="1">IF(LOG入力!BH196&gt;0,"",IF(GC196=1,$Y196,""))</f>
        <v/>
      </c>
      <c r="GF196" s="6" t="str">
        <f ca="1">IF(LOG入力!BH196&gt;0,"",IF(COUNTIF($GD$19:$GD196,GD196)=1,GD196,""))</f>
        <v/>
      </c>
      <c r="GG196" s="6">
        <f ca="1">IF(LOG入力!BH196&gt;0,0,IF((FZ196=1),IF(($GF196=""),0,1),0))</f>
        <v>0</v>
      </c>
      <c r="GH196" s="6" t="str">
        <f ca="1">IF(LOG入力!BH196&gt;0,"",IF(COUNTIF($GE$19:GE196,GE196)=1,GE196,""))</f>
        <v/>
      </c>
      <c r="GI196" s="72">
        <f ca="1">IF(LOG入力!BH196&gt;0,0,IF((FZ196=1),IF(($GH196=""),0,1),0))</f>
        <v>0</v>
      </c>
      <c r="GK196" s="455" t="str">
        <f ca="1">IF(V196=1,"",IF(LEN(LOG入力!AS196)=0,"",LOG入力!AS196))</f>
        <v/>
      </c>
      <c r="GL196" s="378" t="str">
        <f t="shared" ca="1" si="398"/>
        <v/>
      </c>
      <c r="GM196" s="378" t="str">
        <f t="shared" ca="1" si="399"/>
        <v/>
      </c>
      <c r="GN196" s="74" t="str">
        <f t="shared" ca="1" si="400"/>
        <v/>
      </c>
      <c r="GO196" s="74" t="str">
        <f t="shared" ca="1" si="401"/>
        <v/>
      </c>
      <c r="GQ196" s="74" t="str">
        <f t="shared" ca="1" si="402"/>
        <v/>
      </c>
      <c r="GR196" s="74" t="str">
        <f t="shared" ca="1" si="403"/>
        <v/>
      </c>
      <c r="GS196" s="74" t="str">
        <f t="shared" ca="1" si="404"/>
        <v/>
      </c>
      <c r="GT196" s="74" t="str">
        <f t="shared" ca="1" si="405"/>
        <v/>
      </c>
      <c r="GU196" s="74" t="str">
        <f t="shared" ca="1" si="406"/>
        <v/>
      </c>
      <c r="GV196" s="74" t="str">
        <f t="shared" ca="1" si="407"/>
        <v/>
      </c>
      <c r="GX196" s="74" t="str">
        <f t="shared" ca="1" si="408"/>
        <v/>
      </c>
      <c r="GY196" s="74" t="str">
        <f t="shared" ca="1" si="409"/>
        <v/>
      </c>
      <c r="GZ196" s="74" t="str">
        <f ca="1">IF(V196=1,"",IF(LOG入力!BH196&gt;0,0,IF(GY196=0,0,IF((VALUE((TYPE(VALUE(J196)))))=16,0,IF(VALUE(J196)&lt;60,1,IF(VALUE(J196)&lt;100,0,IF(VALUE(J196)&lt;600,2,0)))))))</f>
        <v/>
      </c>
      <c r="HA196" s="74" t="str">
        <f t="shared" ca="1" si="410"/>
        <v/>
      </c>
      <c r="HB196" s="74" t="str">
        <f ca="1">IF(V196=1,"",IF(LOG入力!BH196&gt;0,0,IF(HA196=0,0,IF((VALUE((TYPE(VALUE(L196)))))=16,0,IF(VALUE(L196)&lt;60,1,IF(VALUE(L196)&lt;100,0,IF(VALUE(L196)&lt;600,2,0)))))))</f>
        <v/>
      </c>
      <c r="HD196" s="74" t="str">
        <f t="shared" ca="1" si="411"/>
        <v/>
      </c>
      <c r="HF196" s="74" t="str">
        <f t="shared" ca="1" si="412"/>
        <v/>
      </c>
      <c r="HG196" s="74" t="str">
        <f t="shared" ca="1" si="413"/>
        <v/>
      </c>
      <c r="HH196" s="74" t="str">
        <f t="shared" ca="1" si="414"/>
        <v/>
      </c>
      <c r="HI196" s="74" t="str">
        <f t="shared" ca="1" si="415"/>
        <v/>
      </c>
      <c r="HJ196" s="74" t="str">
        <f t="shared" ca="1" si="416"/>
        <v/>
      </c>
      <c r="HK196" s="74" t="str">
        <f t="shared" ca="1" si="417"/>
        <v/>
      </c>
      <c r="HL196" s="74" t="str">
        <f t="shared" ca="1" si="418"/>
        <v/>
      </c>
      <c r="HM196" s="74" t="str">
        <f t="shared" ca="1" si="419"/>
        <v/>
      </c>
      <c r="HN196" s="74" t="str">
        <f t="shared" ca="1" si="420"/>
        <v/>
      </c>
      <c r="HO196" s="529" t="str">
        <f t="shared" ca="1" si="421"/>
        <v/>
      </c>
      <c r="HP196" s="74" t="str">
        <f t="shared" ca="1" si="422"/>
        <v/>
      </c>
      <c r="HQ196" s="74" t="str">
        <f t="shared" ca="1" si="423"/>
        <v/>
      </c>
      <c r="HR196" s="74" t="str">
        <f t="shared" ca="1" si="424"/>
        <v/>
      </c>
      <c r="HS196" s="74" t="str">
        <f t="shared" ca="1" si="425"/>
        <v/>
      </c>
      <c r="HT196" s="74" t="str">
        <f ca="1">IF(V196=1,"",IF(LOG入力!BH196&gt;0,0,IF(DV196=1,0,IF(N196="0",0,IF(SUM(HD196:HS196)&gt;0,1,0)))))</f>
        <v/>
      </c>
    </row>
    <row r="197" spans="1:228" x14ac:dyDescent="0.15">
      <c r="A197" s="5"/>
      <c r="B197" s="532" t="str">
        <f t="shared" ca="1" si="284"/>
        <v/>
      </c>
      <c r="C197" s="534" t="str">
        <f ca="1">LOG入力!AP197</f>
        <v/>
      </c>
      <c r="D197" s="534" t="str">
        <f ca="1">LOG入力!AQ197</f>
        <v/>
      </c>
      <c r="E197" s="534" t="str">
        <f ca="1">LOG入力!AR197</f>
        <v/>
      </c>
      <c r="F197" s="535" t="str">
        <f t="shared" ca="1" si="285"/>
        <v/>
      </c>
      <c r="G197" s="585" t="str">
        <f ca="1">LOG入力!AT197</f>
        <v/>
      </c>
      <c r="H197" s="542" t="str">
        <f ca="1">LOG入力!AU197</f>
        <v/>
      </c>
      <c r="I197" s="542" t="str">
        <f ca="1">LOG入力!AV197</f>
        <v/>
      </c>
      <c r="J197" s="577" t="str">
        <f ca="1">LOG入力!AW197</f>
        <v/>
      </c>
      <c r="K197" s="578" t="str">
        <f ca="1">LOG入力!BJ197</f>
        <v/>
      </c>
      <c r="L197" s="577" t="str">
        <f ca="1">LOG入力!AY197</f>
        <v/>
      </c>
      <c r="M197" s="545" t="str">
        <f ca="1">LOG入力!BK197</f>
        <v/>
      </c>
      <c r="N197" s="512" t="str">
        <f ca="1">IF(V197=1,"",IF(LOG入力!AJ197=1,"1",LOG入力!BA197))</f>
        <v/>
      </c>
      <c r="O197" s="538" t="str">
        <f ca="1">IF(V197=1,"",IF(LEN(LOG入力!O197)=0,"",LOG入力!O197))</f>
        <v/>
      </c>
      <c r="P197" s="291" t="str">
        <f ca="1">IF(V197=1,"",IF($AA$4=1,"",IF(LOG入力!BG197=1,"",CONCATENATE($ER197,$FB197,$FL197,$FV197,$GF197))))</f>
        <v/>
      </c>
      <c r="Q197" s="291" t="str">
        <f ca="1">IF(V197=1,"",IF($AA$4=1,"",IF(LOG入力!BG197=1,"",CONCATENATE($ET197,$FD197,$FN197,$FX197,$GH197))))</f>
        <v/>
      </c>
      <c r="R197" s="573" t="str">
        <f ca="1">IF(V197=1,"",IF($AA$4=1,"",IF(LOG入力!BH197&gt;0,0,AA197)))</f>
        <v/>
      </c>
      <c r="S197" s="293" t="str">
        <f t="shared" ca="1" si="286"/>
        <v/>
      </c>
      <c r="T197" s="681"/>
      <c r="U197" s="38"/>
      <c r="V197" s="196">
        <f ca="1">LOG入力!AN197</f>
        <v>1</v>
      </c>
      <c r="W197" s="38"/>
      <c r="X197" s="516" t="str">
        <f t="shared" ca="1" si="287"/>
        <v/>
      </c>
      <c r="Y197" s="515" t="str">
        <f t="shared" ca="1" si="288"/>
        <v/>
      </c>
      <c r="Z197" s="518" t="str">
        <f t="shared" ca="1" si="289"/>
        <v/>
      </c>
      <c r="AA197" s="574" t="str">
        <f t="shared" ca="1" si="290"/>
        <v/>
      </c>
      <c r="AC197" s="6" t="str">
        <f t="shared" ca="1" si="291"/>
        <v/>
      </c>
      <c r="AD197" s="6" t="str">
        <f t="shared" ca="1" si="292"/>
        <v/>
      </c>
      <c r="AE197" s="6" t="str">
        <f t="shared" ca="1" si="293"/>
        <v/>
      </c>
      <c r="AF197" s="6" t="str">
        <f t="shared" ca="1" si="294"/>
        <v/>
      </c>
      <c r="AG197" s="6" t="str">
        <f t="shared" ca="1" si="295"/>
        <v/>
      </c>
      <c r="AH197" s="6" t="str">
        <f t="shared" ca="1" si="296"/>
        <v/>
      </c>
      <c r="AI197" s="6" t="str">
        <f t="shared" ca="1" si="297"/>
        <v/>
      </c>
      <c r="AJ197" s="6" t="str">
        <f t="shared" ca="1" si="298"/>
        <v/>
      </c>
      <c r="AK197" s="6" t="str">
        <f t="shared" ca="1" si="299"/>
        <v/>
      </c>
      <c r="AL197" s="6" t="str">
        <f t="shared" ca="1" si="300"/>
        <v/>
      </c>
      <c r="AM197" s="6" t="str">
        <f t="shared" ca="1" si="301"/>
        <v/>
      </c>
      <c r="AN197" s="6" t="str">
        <f t="shared" ca="1" si="302"/>
        <v/>
      </c>
      <c r="AO197" s="6" t="str">
        <f t="shared" ca="1" si="303"/>
        <v/>
      </c>
      <c r="AP197" s="6" t="str">
        <f t="shared" ca="1" si="304"/>
        <v/>
      </c>
      <c r="AQ197" s="6" t="str">
        <f t="shared" ca="1" si="305"/>
        <v/>
      </c>
      <c r="AR197" s="6" t="str">
        <f t="shared" ca="1" si="306"/>
        <v/>
      </c>
      <c r="AS197" s="6" t="str">
        <f t="shared" ca="1" si="307"/>
        <v/>
      </c>
      <c r="AT197" s="6" t="str">
        <f t="shared" ca="1" si="308"/>
        <v/>
      </c>
      <c r="AU197" s="6" t="str">
        <f t="shared" ca="1" si="309"/>
        <v/>
      </c>
      <c r="AV197" s="6" t="str">
        <f t="shared" ca="1" si="310"/>
        <v/>
      </c>
      <c r="AW197" s="6" t="str">
        <f t="shared" ca="1" si="311"/>
        <v/>
      </c>
      <c r="AY197" s="6" t="str">
        <f t="shared" ca="1" si="312"/>
        <v/>
      </c>
      <c r="AZ197" s="6" t="str">
        <f t="shared" ca="1" si="313"/>
        <v/>
      </c>
      <c r="BA197" s="6" t="str">
        <f t="shared" ca="1" si="314"/>
        <v/>
      </c>
      <c r="BB197" s="6" t="str">
        <f t="shared" ca="1" si="315"/>
        <v/>
      </c>
      <c r="BC197" s="6" t="str">
        <f t="shared" ca="1" si="316"/>
        <v/>
      </c>
      <c r="BD197" s="6" t="str">
        <f t="shared" ca="1" si="317"/>
        <v/>
      </c>
      <c r="BE197" s="6" t="str">
        <f t="shared" ca="1" si="318"/>
        <v/>
      </c>
      <c r="BF197" s="6" t="str">
        <f t="shared" ca="1" si="319"/>
        <v/>
      </c>
      <c r="BG197" s="6" t="str">
        <f t="shared" ca="1" si="320"/>
        <v/>
      </c>
      <c r="BH197" s="6" t="str">
        <f t="shared" ca="1" si="321"/>
        <v/>
      </c>
      <c r="BI197" s="6" t="str">
        <f t="shared" ca="1" si="322"/>
        <v/>
      </c>
      <c r="BJ197" s="6" t="str">
        <f t="shared" ca="1" si="323"/>
        <v/>
      </c>
      <c r="BK197" s="6" t="str">
        <f t="shared" ca="1" si="324"/>
        <v/>
      </c>
      <c r="BL197" s="6" t="str">
        <f t="shared" ca="1" si="325"/>
        <v/>
      </c>
      <c r="BM197" s="6" t="str">
        <f t="shared" ca="1" si="326"/>
        <v/>
      </c>
      <c r="BN197" s="6" t="str">
        <f t="shared" ca="1" si="327"/>
        <v/>
      </c>
      <c r="BO197" s="6" t="str">
        <f t="shared" ca="1" si="328"/>
        <v/>
      </c>
      <c r="BP197" s="6" t="str">
        <f t="shared" ca="1" si="329"/>
        <v/>
      </c>
      <c r="BQ197" s="6" t="str">
        <f t="shared" ca="1" si="330"/>
        <v/>
      </c>
      <c r="BR197" s="6" t="str">
        <f t="shared" ca="1" si="331"/>
        <v/>
      </c>
      <c r="BS197" s="6" t="str">
        <f t="shared" ca="1" si="332"/>
        <v/>
      </c>
      <c r="BU197" s="6" t="str">
        <f t="shared" ca="1" si="333"/>
        <v/>
      </c>
      <c r="BW197" s="515" t="str">
        <f t="shared" ca="1" si="334"/>
        <v/>
      </c>
      <c r="BX197" s="515">
        <f t="shared" ca="1" si="335"/>
        <v>0</v>
      </c>
      <c r="BY197" s="515" t="str">
        <f t="shared" ca="1" si="336"/>
        <v/>
      </c>
      <c r="CA197" s="6">
        <f t="shared" ca="1" si="337"/>
        <v>1</v>
      </c>
      <c r="CC197" s="523" t="str">
        <f t="shared" ca="1" si="338"/>
        <v/>
      </c>
      <c r="CE197" s="6" t="str">
        <f t="shared" ca="1" si="339"/>
        <v/>
      </c>
      <c r="CG197" s="524" t="str">
        <f ca="1">IF(V197=1,"",IF($AA$4=1,"",IF(LOG入力!BH197&gt;0,"",IF(N197=0,"",IF(HT197=0,"","★")))))</f>
        <v/>
      </c>
      <c r="CI197" s="74" t="str">
        <f t="shared" ca="1" si="340"/>
        <v/>
      </c>
      <c r="CK197" s="525" t="str">
        <f ca="1">IF(V197=1,"",IF(LOG入力!BH197&gt;0,1,0))</f>
        <v/>
      </c>
      <c r="CL197" s="74" t="str">
        <f t="shared" ca="1" si="341"/>
        <v/>
      </c>
      <c r="CN197" s="74" t="str">
        <f t="shared" ca="1" si="342"/>
        <v/>
      </c>
      <c r="CO197" s="74" t="str">
        <f t="shared" ca="1" si="343"/>
        <v/>
      </c>
      <c r="CQ197" s="74" t="str">
        <f t="shared" ca="1" si="344"/>
        <v/>
      </c>
      <c r="CR197" s="74" t="str">
        <f t="shared" ca="1" si="345"/>
        <v/>
      </c>
      <c r="CS197" s="74" t="str">
        <f t="shared" ca="1" si="346"/>
        <v/>
      </c>
      <c r="CT197" s="74" t="str">
        <f t="shared" ca="1" si="347"/>
        <v/>
      </c>
      <c r="CU197" s="74" t="str">
        <f t="shared" ca="1" si="348"/>
        <v/>
      </c>
      <c r="CV197" s="74" t="str">
        <f t="shared" ca="1" si="349"/>
        <v/>
      </c>
      <c r="CW197" s="74" t="str">
        <f t="shared" ca="1" si="350"/>
        <v/>
      </c>
      <c r="CX197" s="74" t="str">
        <f t="shared" ca="1" si="351"/>
        <v/>
      </c>
      <c r="CY197" s="74" t="str">
        <f t="shared" ca="1" si="352"/>
        <v/>
      </c>
      <c r="CZ197" s="74" t="str">
        <f t="shared" ca="1" si="353"/>
        <v/>
      </c>
      <c r="DA197" s="74" t="str">
        <f t="shared" ca="1" si="354"/>
        <v/>
      </c>
      <c r="DB197" s="74" t="str">
        <f t="shared" ca="1" si="355"/>
        <v/>
      </c>
      <c r="DD197" s="74" t="str">
        <f t="shared" ca="1" si="356"/>
        <v/>
      </c>
      <c r="DE197" s="74" t="str">
        <f t="shared" ca="1" si="357"/>
        <v/>
      </c>
      <c r="DF197" s="74" t="str">
        <f t="shared" ca="1" si="358"/>
        <v/>
      </c>
      <c r="DG197" s="74" t="str">
        <f t="shared" ca="1" si="359"/>
        <v/>
      </c>
      <c r="DH197" s="74" t="str">
        <f t="shared" ca="1" si="360"/>
        <v/>
      </c>
      <c r="DI197" s="74" t="str">
        <f t="shared" ca="1" si="361"/>
        <v/>
      </c>
      <c r="DJ197" s="74" t="str">
        <f t="shared" ca="1" si="362"/>
        <v/>
      </c>
      <c r="DK197" s="74" t="str">
        <f t="shared" ca="1" si="363"/>
        <v/>
      </c>
      <c r="DL197" s="74" t="str">
        <f t="shared" ca="1" si="364"/>
        <v/>
      </c>
      <c r="DM197" s="74" t="str">
        <f t="shared" ca="1" si="365"/>
        <v/>
      </c>
      <c r="DN197" s="74" t="str">
        <f t="shared" ca="1" si="366"/>
        <v/>
      </c>
      <c r="DO197" s="74" t="str">
        <f t="shared" ca="1" si="367"/>
        <v/>
      </c>
      <c r="DQ197" s="74" t="str">
        <f t="shared" ca="1" si="368"/>
        <v/>
      </c>
      <c r="DS197" s="74" t="str">
        <f t="shared" ca="1" si="369"/>
        <v/>
      </c>
      <c r="DT197" s="74" t="str">
        <f t="shared" ca="1" si="370"/>
        <v/>
      </c>
      <c r="DV197" s="525" t="str">
        <f t="shared" ca="1" si="371"/>
        <v/>
      </c>
      <c r="DW197" s="74" t="str">
        <f t="shared" ca="1" si="372"/>
        <v/>
      </c>
      <c r="DX197" s="485" t="str">
        <f t="shared" ca="1" si="373"/>
        <v/>
      </c>
      <c r="DY197" s="74" t="str">
        <f t="shared" ca="1" si="374"/>
        <v/>
      </c>
      <c r="DZ197" s="74" t="str">
        <f t="shared" ca="1" si="375"/>
        <v/>
      </c>
      <c r="EA197" s="74" t="str">
        <f t="shared" ca="1" si="376"/>
        <v/>
      </c>
      <c r="EC197" s="74" t="str">
        <f t="shared" ca="1" si="377"/>
        <v/>
      </c>
      <c r="ED197" s="74" t="str">
        <f t="shared" ca="1" si="378"/>
        <v/>
      </c>
      <c r="EE197" s="74" t="str">
        <f t="shared" ca="1" si="379"/>
        <v/>
      </c>
      <c r="EG197" s="479" t="str">
        <f ca="1">IF(V197=1,"",IF(LOG入力!BH197&gt;0,0,IF(CG197="★",0,IF(R197=1,0,IF(N197=0,0,1)))))</f>
        <v/>
      </c>
      <c r="EH197" s="483" t="str">
        <f t="shared" ca="1" si="380"/>
        <v/>
      </c>
      <c r="EI197" s="483" t="str">
        <f t="shared" ca="1" si="381"/>
        <v/>
      </c>
      <c r="EJ197" s="483" t="str">
        <f t="shared" ca="1" si="382"/>
        <v/>
      </c>
      <c r="EL197" s="71">
        <f t="shared" ca="1" si="383"/>
        <v>0</v>
      </c>
      <c r="EM197" s="6">
        <f t="shared" ca="1" si="384"/>
        <v>0</v>
      </c>
      <c r="EN197" s="6" t="str">
        <f t="shared" ca="1" si="385"/>
        <v/>
      </c>
      <c r="EO197" s="6">
        <f ca="1">IF(LOG入力!BH197&gt;0,0,IF(EM197=0,0,(IF(COUNTIF($EN$19:EN197,EN197)=1,IF($FS$3="N",1,IF(EH197=1,1,0))))))</f>
        <v>0</v>
      </c>
      <c r="EP197" s="6" t="str">
        <f ca="1">IF(LOG入力!BH197&gt;0,"",IF(EO197=1,$X197,""))</f>
        <v/>
      </c>
      <c r="EQ197" s="6" t="str">
        <f ca="1">IF(LOG入力!BH197&gt;0,"",IF(EO197=1,$Y197,""))</f>
        <v/>
      </c>
      <c r="ER197" s="520" t="str">
        <f ca="1">IF(LOG入力!BH197&gt;0,"",IF(COUNTIF($EP$19:$EP197,EP197)=1,EP197,""))</f>
        <v/>
      </c>
      <c r="ES197" s="520">
        <f ca="1">IF(LOG入力!BH197&gt;0,0,IF((EL197=1),IF(($ER197=""),0,1),0))</f>
        <v>0</v>
      </c>
      <c r="ET197" s="520" t="str">
        <f ca="1">IF(LOG入力!BH197&gt;0,"",IF(COUNTIF($EQ$19:EQ197,EQ197)=1,EQ197,""))</f>
        <v/>
      </c>
      <c r="EU197" s="539">
        <f ca="1">IF(LOG入力!BH197&gt;0,0,IF((EL197=1),IF(($ET197=""),0,1),0))</f>
        <v>0</v>
      </c>
      <c r="EV197" s="71">
        <f t="shared" ca="1" si="386"/>
        <v>0</v>
      </c>
      <c r="EW197" s="6">
        <f t="shared" ca="1" si="387"/>
        <v>0</v>
      </c>
      <c r="EX197" s="6" t="str">
        <f t="shared" ca="1" si="388"/>
        <v/>
      </c>
      <c r="EY197" s="6">
        <f ca="1">IF(LOG入力!BH197&gt;0,0,IF(EW197=0,0,(IF(COUNTIF($EX$19:EX197,EX197)=1,IF($FS$3="N",1,IF(EH197=1,1,0))))))</f>
        <v>0</v>
      </c>
      <c r="EZ197" s="6" t="str">
        <f ca="1">IF(LOG入力!BH197&gt;0,"",IF(EY197=1,$X197,""))</f>
        <v/>
      </c>
      <c r="FA197" s="6" t="str">
        <f ca="1">IF(LOG入力!BH197&gt;0,"",IF(EY197=1,$Y197,""))</f>
        <v/>
      </c>
      <c r="FB197" s="6" t="str">
        <f ca="1">IF(LOG入力!BH197&gt;0,"",IF(COUNTIF($EZ$19:$EZ197,EZ197)=1,EZ197,""))</f>
        <v/>
      </c>
      <c r="FC197" s="6">
        <f ca="1">IF(LOG入力!BH197&gt;0,0,IF((EV197=1),IF(($FB197=""),0,1),0))</f>
        <v>0</v>
      </c>
      <c r="FD197" s="6" t="str">
        <f ca="1">IF(LOG入力!BH197&gt;0,"",IF(COUNTIF($FA$19:FA197,FA197)=1,FA197,""))</f>
        <v/>
      </c>
      <c r="FE197" s="72">
        <f ca="1">IF(LOG入力!BH197&gt;0,0,IF((EV197=1),IF(($FD197=""),0,1),0))</f>
        <v>0</v>
      </c>
      <c r="FF197" s="71">
        <f t="shared" ca="1" si="389"/>
        <v>0</v>
      </c>
      <c r="FG197" s="6">
        <f t="shared" ca="1" si="390"/>
        <v>0</v>
      </c>
      <c r="FH197" s="6" t="str">
        <f t="shared" ca="1" si="391"/>
        <v/>
      </c>
      <c r="FI197" s="6">
        <f ca="1">IF(LOG入力!BH197&gt;0,0,IF(FG197=0,0,(IF(COUNTIF($FH$19:FH197,FH197)=1,IF($FS$3="N",1,IF(EH197=1,1,0))))))</f>
        <v>0</v>
      </c>
      <c r="FJ197" s="6" t="str">
        <f ca="1">IF(LOG入力!BH197&gt;0,"",IF(FI197=1,$X197,""))</f>
        <v/>
      </c>
      <c r="FK197" s="6" t="str">
        <f ca="1">IF(LOG入力!BH197&gt;0,"",IF(FI197=1,$Y197,""))</f>
        <v/>
      </c>
      <c r="FL197" s="6" t="str">
        <f ca="1">IF(LOG入力!BH197&gt;0,"",IF(COUNTIF($FJ$19:$FJ197,FJ197)=1,FJ197,""))</f>
        <v/>
      </c>
      <c r="FM197" s="6">
        <f ca="1">IF(LOG入力!BH197&gt;0,0,IF((FF197=1),IF(($FL197=""),0,1),0))</f>
        <v>0</v>
      </c>
      <c r="FN197" s="6" t="str">
        <f ca="1">IF(LOG入力!BH197&gt;0,"",IF(COUNTIF($FK$19:FK197,FK197)=1,FK197,""))</f>
        <v/>
      </c>
      <c r="FO197" s="72">
        <f ca="1">IF(LOG入力!BH197&gt;0,0,IF((FF197=1),IF(($FN197=""),0,1),0))</f>
        <v>0</v>
      </c>
      <c r="FP197" s="71">
        <f t="shared" ca="1" si="392"/>
        <v>0</v>
      </c>
      <c r="FQ197" s="6">
        <f t="shared" ca="1" si="393"/>
        <v>0</v>
      </c>
      <c r="FR197" s="6" t="str">
        <f t="shared" ca="1" si="394"/>
        <v/>
      </c>
      <c r="FS197" s="6">
        <f ca="1">IF(LOG入力!BH197&gt;0,0,IF(FQ197=0,0,(IF(COUNTIF($FR$19:FR197,FR197)=1,IF($FS$3="N",1,IF(EH197=1,1,0))))))</f>
        <v>0</v>
      </c>
      <c r="FT197" s="6" t="str">
        <f ca="1">IF(LOG入力!BH197&gt;0,"",IF(FS197=1,$X197,""))</f>
        <v/>
      </c>
      <c r="FU197" s="6" t="str">
        <f ca="1">IF(LOG入力!BH197&gt;0,"",IF(FS197=1,$Y197,""))</f>
        <v/>
      </c>
      <c r="FV197" s="6" t="str">
        <f ca="1">IF(LOG入力!BH197&gt;0,"",IF(COUNTIF($FT$19:$FT197,FT197)=1,FT197,""))</f>
        <v/>
      </c>
      <c r="FW197" s="6">
        <f ca="1">IF(LOG入力!BH197&gt;0,0,IF((FP197=1),IF(($FV197=""),0,1),0))</f>
        <v>0</v>
      </c>
      <c r="FX197" s="6" t="str">
        <f ca="1">IF(LOG入力!BH197&gt;0,"",IF(COUNTIF($FU$19:FU197,FU197)=1,FU197,""))</f>
        <v/>
      </c>
      <c r="FY197" s="72">
        <f ca="1">IF(LOG入力!BH197&gt;0,0,IF((FP197=1),IF(($FX197=""),0,1),0))</f>
        <v>0</v>
      </c>
      <c r="FZ197" s="71">
        <f t="shared" ca="1" si="395"/>
        <v>0</v>
      </c>
      <c r="GA197" s="6">
        <f t="shared" ca="1" si="396"/>
        <v>0</v>
      </c>
      <c r="GB197" s="6" t="str">
        <f t="shared" ca="1" si="397"/>
        <v/>
      </c>
      <c r="GC197" s="6">
        <f ca="1">IF(LOG入力!BH197&gt;0,0,IF(GA197=0,0,(IF(COUNTIF($GB$19:GB197,GB197)=1,IF($FS$3="N",1,IF(EH197=1,1,0))))))</f>
        <v>0</v>
      </c>
      <c r="GD197" s="6" t="str">
        <f ca="1">IF(LOG入力!BH197&gt;0,"",IF(GC197=1,$X197,""))</f>
        <v/>
      </c>
      <c r="GE197" s="6" t="str">
        <f ca="1">IF(LOG入力!BH197&gt;0,"",IF(GC197=1,$Y197,""))</f>
        <v/>
      </c>
      <c r="GF197" s="6" t="str">
        <f ca="1">IF(LOG入力!BH197&gt;0,"",IF(COUNTIF($GD$19:$GD197,GD197)=1,GD197,""))</f>
        <v/>
      </c>
      <c r="GG197" s="6">
        <f ca="1">IF(LOG入力!BH197&gt;0,0,IF((FZ197=1),IF(($GF197=""),0,1),0))</f>
        <v>0</v>
      </c>
      <c r="GH197" s="6" t="str">
        <f ca="1">IF(LOG入力!BH197&gt;0,"",IF(COUNTIF($GE$19:GE197,GE197)=1,GE197,""))</f>
        <v/>
      </c>
      <c r="GI197" s="72">
        <f ca="1">IF(LOG入力!BH197&gt;0,0,IF((FZ197=1),IF(($GH197=""),0,1),0))</f>
        <v>0</v>
      </c>
      <c r="GK197" s="455" t="str">
        <f ca="1">IF(V197=1,"",IF(LEN(LOG入力!AS197)=0,"",LOG入力!AS197))</f>
        <v/>
      </c>
      <c r="GL197" s="378" t="str">
        <f t="shared" ca="1" si="398"/>
        <v/>
      </c>
      <c r="GM197" s="378" t="str">
        <f t="shared" ca="1" si="399"/>
        <v/>
      </c>
      <c r="GN197" s="74" t="str">
        <f t="shared" ca="1" si="400"/>
        <v/>
      </c>
      <c r="GO197" s="74" t="str">
        <f t="shared" ca="1" si="401"/>
        <v/>
      </c>
      <c r="GQ197" s="74" t="str">
        <f t="shared" ca="1" si="402"/>
        <v/>
      </c>
      <c r="GR197" s="74" t="str">
        <f t="shared" ca="1" si="403"/>
        <v/>
      </c>
      <c r="GS197" s="74" t="str">
        <f t="shared" ca="1" si="404"/>
        <v/>
      </c>
      <c r="GT197" s="74" t="str">
        <f t="shared" ca="1" si="405"/>
        <v/>
      </c>
      <c r="GU197" s="74" t="str">
        <f t="shared" ca="1" si="406"/>
        <v/>
      </c>
      <c r="GV197" s="74" t="str">
        <f t="shared" ca="1" si="407"/>
        <v/>
      </c>
      <c r="GX197" s="74" t="str">
        <f t="shared" ca="1" si="408"/>
        <v/>
      </c>
      <c r="GY197" s="74" t="str">
        <f t="shared" ca="1" si="409"/>
        <v/>
      </c>
      <c r="GZ197" s="74" t="str">
        <f ca="1">IF(V197=1,"",IF(LOG入力!BH197&gt;0,0,IF(GY197=0,0,IF((VALUE((TYPE(VALUE(J197)))))=16,0,IF(VALUE(J197)&lt;60,1,IF(VALUE(J197)&lt;100,0,IF(VALUE(J197)&lt;600,2,0)))))))</f>
        <v/>
      </c>
      <c r="HA197" s="74" t="str">
        <f t="shared" ca="1" si="410"/>
        <v/>
      </c>
      <c r="HB197" s="74" t="str">
        <f ca="1">IF(V197=1,"",IF(LOG入力!BH197&gt;0,0,IF(HA197=0,0,IF((VALUE((TYPE(VALUE(L197)))))=16,0,IF(VALUE(L197)&lt;60,1,IF(VALUE(L197)&lt;100,0,IF(VALUE(L197)&lt;600,2,0)))))))</f>
        <v/>
      </c>
      <c r="HD197" s="74" t="str">
        <f t="shared" ca="1" si="411"/>
        <v/>
      </c>
      <c r="HF197" s="74" t="str">
        <f t="shared" ca="1" si="412"/>
        <v/>
      </c>
      <c r="HG197" s="74" t="str">
        <f t="shared" ca="1" si="413"/>
        <v/>
      </c>
      <c r="HH197" s="74" t="str">
        <f t="shared" ca="1" si="414"/>
        <v/>
      </c>
      <c r="HI197" s="74" t="str">
        <f t="shared" ca="1" si="415"/>
        <v/>
      </c>
      <c r="HJ197" s="74" t="str">
        <f t="shared" ca="1" si="416"/>
        <v/>
      </c>
      <c r="HK197" s="74" t="str">
        <f t="shared" ca="1" si="417"/>
        <v/>
      </c>
      <c r="HL197" s="74" t="str">
        <f t="shared" ca="1" si="418"/>
        <v/>
      </c>
      <c r="HM197" s="74" t="str">
        <f t="shared" ca="1" si="419"/>
        <v/>
      </c>
      <c r="HN197" s="74" t="str">
        <f t="shared" ca="1" si="420"/>
        <v/>
      </c>
      <c r="HO197" s="529" t="str">
        <f t="shared" ca="1" si="421"/>
        <v/>
      </c>
      <c r="HP197" s="74" t="str">
        <f t="shared" ca="1" si="422"/>
        <v/>
      </c>
      <c r="HQ197" s="74" t="str">
        <f t="shared" ca="1" si="423"/>
        <v/>
      </c>
      <c r="HR197" s="74" t="str">
        <f t="shared" ca="1" si="424"/>
        <v/>
      </c>
      <c r="HS197" s="74" t="str">
        <f t="shared" ca="1" si="425"/>
        <v/>
      </c>
      <c r="HT197" s="74" t="str">
        <f ca="1">IF(V197=1,"",IF(LOG入力!BH197&gt;0,0,IF(DV197=1,0,IF(N197="0",0,IF(SUM(HD197:HS197)&gt;0,1,0)))))</f>
        <v/>
      </c>
    </row>
    <row r="198" spans="1:228" x14ac:dyDescent="0.15">
      <c r="A198" s="5">
        <v>180</v>
      </c>
      <c r="B198" s="487" t="str">
        <f t="shared" ca="1" si="284"/>
        <v/>
      </c>
      <c r="C198" s="548" t="str">
        <f ca="1">LOG入力!AP198</f>
        <v/>
      </c>
      <c r="D198" s="548" t="str">
        <f ca="1">LOG入力!AQ198</f>
        <v/>
      </c>
      <c r="E198" s="548" t="str">
        <f ca="1">LOG入力!AR198</f>
        <v/>
      </c>
      <c r="F198" s="589" t="str">
        <f t="shared" ca="1" si="285"/>
        <v/>
      </c>
      <c r="G198" s="586" t="str">
        <f ca="1">LOG入力!AT198</f>
        <v/>
      </c>
      <c r="H198" s="553" t="str">
        <f ca="1">LOG入力!AU198</f>
        <v/>
      </c>
      <c r="I198" s="587" t="str">
        <f ca="1">LOG入力!AV198</f>
        <v/>
      </c>
      <c r="J198" s="590" t="str">
        <f ca="1">LOG入力!AW198</f>
        <v/>
      </c>
      <c r="K198" s="591" t="str">
        <f ca="1">LOG入力!BJ198</f>
        <v/>
      </c>
      <c r="L198" s="590" t="str">
        <f ca="1">LOG入力!AY198</f>
        <v/>
      </c>
      <c r="M198" s="556" t="str">
        <f ca="1">LOG入力!BK198</f>
        <v/>
      </c>
      <c r="N198" s="588" t="str">
        <f ca="1">IF(V198=1,"",IF(LOG入力!AJ198=1,"1",LOG入力!BA198))</f>
        <v/>
      </c>
      <c r="O198" s="557" t="str">
        <f ca="1">IF(V198=1,"",IF(LEN(LOG入力!O198)=0,"",LOG入力!O198))</f>
        <v/>
      </c>
      <c r="P198" s="336" t="str">
        <f ca="1">IF(V198=1,"",IF($AA$4=1,"",IF(LOG入力!BG198=1,"",CONCATENATE($ER198,$FB198,$FL198,$FV198,$GF198))))</f>
        <v/>
      </c>
      <c r="Q198" s="337" t="str">
        <f ca="1">IF(V198=1,"",IF($AA$4=1,"",IF(LOG入力!BG198=1,"",CONCATENATE($ET198,$FD198,$FN198,$FX198,$GH198))))</f>
        <v/>
      </c>
      <c r="R198" s="338" t="str">
        <f ca="1">IF(V198=1,"",IF($AA$4=1,"",IF(LOG入力!BH198&gt;0,0,AA198)))</f>
        <v/>
      </c>
      <c r="S198" s="558" t="str">
        <f t="shared" ca="1" si="286"/>
        <v/>
      </c>
      <c r="T198" s="681"/>
      <c r="U198" s="38"/>
      <c r="V198" s="196">
        <f ca="1">LOG入力!AN198</f>
        <v>1</v>
      </c>
      <c r="W198" s="38"/>
      <c r="X198" s="516" t="str">
        <f t="shared" ca="1" si="287"/>
        <v/>
      </c>
      <c r="Y198" s="515" t="str">
        <f t="shared" ca="1" si="288"/>
        <v/>
      </c>
      <c r="Z198" s="518" t="str">
        <f t="shared" ca="1" si="289"/>
        <v/>
      </c>
      <c r="AA198" s="574" t="str">
        <f t="shared" ca="1" si="290"/>
        <v/>
      </c>
      <c r="AC198" s="6" t="str">
        <f t="shared" ca="1" si="291"/>
        <v/>
      </c>
      <c r="AD198" s="6" t="str">
        <f t="shared" ca="1" si="292"/>
        <v/>
      </c>
      <c r="AE198" s="6" t="str">
        <f t="shared" ca="1" si="293"/>
        <v/>
      </c>
      <c r="AF198" s="6" t="str">
        <f t="shared" ca="1" si="294"/>
        <v/>
      </c>
      <c r="AG198" s="6" t="str">
        <f t="shared" ca="1" si="295"/>
        <v/>
      </c>
      <c r="AH198" s="6" t="str">
        <f t="shared" ca="1" si="296"/>
        <v/>
      </c>
      <c r="AI198" s="6" t="str">
        <f t="shared" ca="1" si="297"/>
        <v/>
      </c>
      <c r="AJ198" s="6" t="str">
        <f t="shared" ca="1" si="298"/>
        <v/>
      </c>
      <c r="AK198" s="6" t="str">
        <f t="shared" ca="1" si="299"/>
        <v/>
      </c>
      <c r="AL198" s="6" t="str">
        <f t="shared" ca="1" si="300"/>
        <v/>
      </c>
      <c r="AM198" s="6" t="str">
        <f t="shared" ca="1" si="301"/>
        <v/>
      </c>
      <c r="AN198" s="6" t="str">
        <f t="shared" ca="1" si="302"/>
        <v/>
      </c>
      <c r="AO198" s="6" t="str">
        <f t="shared" ca="1" si="303"/>
        <v/>
      </c>
      <c r="AP198" s="6" t="str">
        <f t="shared" ca="1" si="304"/>
        <v/>
      </c>
      <c r="AQ198" s="6" t="str">
        <f t="shared" ca="1" si="305"/>
        <v/>
      </c>
      <c r="AR198" s="6" t="str">
        <f t="shared" ca="1" si="306"/>
        <v/>
      </c>
      <c r="AS198" s="6" t="str">
        <f t="shared" ca="1" si="307"/>
        <v/>
      </c>
      <c r="AT198" s="6" t="str">
        <f t="shared" ca="1" si="308"/>
        <v/>
      </c>
      <c r="AU198" s="6" t="str">
        <f t="shared" ca="1" si="309"/>
        <v/>
      </c>
      <c r="AV198" s="6" t="str">
        <f t="shared" ca="1" si="310"/>
        <v/>
      </c>
      <c r="AW198" s="6" t="str">
        <f t="shared" ca="1" si="311"/>
        <v/>
      </c>
      <c r="AY198" s="6" t="str">
        <f t="shared" ca="1" si="312"/>
        <v/>
      </c>
      <c r="AZ198" s="6" t="str">
        <f t="shared" ca="1" si="313"/>
        <v/>
      </c>
      <c r="BA198" s="6" t="str">
        <f t="shared" ca="1" si="314"/>
        <v/>
      </c>
      <c r="BB198" s="6" t="str">
        <f t="shared" ca="1" si="315"/>
        <v/>
      </c>
      <c r="BC198" s="6" t="str">
        <f t="shared" ca="1" si="316"/>
        <v/>
      </c>
      <c r="BD198" s="6" t="str">
        <f t="shared" ca="1" si="317"/>
        <v/>
      </c>
      <c r="BE198" s="6" t="str">
        <f t="shared" ca="1" si="318"/>
        <v/>
      </c>
      <c r="BF198" s="6" t="str">
        <f t="shared" ca="1" si="319"/>
        <v/>
      </c>
      <c r="BG198" s="6" t="str">
        <f t="shared" ca="1" si="320"/>
        <v/>
      </c>
      <c r="BH198" s="6" t="str">
        <f t="shared" ca="1" si="321"/>
        <v/>
      </c>
      <c r="BI198" s="6" t="str">
        <f t="shared" ca="1" si="322"/>
        <v/>
      </c>
      <c r="BJ198" s="6" t="str">
        <f t="shared" ca="1" si="323"/>
        <v/>
      </c>
      <c r="BK198" s="6" t="str">
        <f t="shared" ca="1" si="324"/>
        <v/>
      </c>
      <c r="BL198" s="6" t="str">
        <f t="shared" ca="1" si="325"/>
        <v/>
      </c>
      <c r="BM198" s="6" t="str">
        <f t="shared" ca="1" si="326"/>
        <v/>
      </c>
      <c r="BN198" s="6" t="str">
        <f t="shared" ca="1" si="327"/>
        <v/>
      </c>
      <c r="BO198" s="6" t="str">
        <f t="shared" ca="1" si="328"/>
        <v/>
      </c>
      <c r="BP198" s="6" t="str">
        <f t="shared" ca="1" si="329"/>
        <v/>
      </c>
      <c r="BQ198" s="6" t="str">
        <f t="shared" ca="1" si="330"/>
        <v/>
      </c>
      <c r="BR198" s="6" t="str">
        <f t="shared" ca="1" si="331"/>
        <v/>
      </c>
      <c r="BS198" s="6" t="str">
        <f t="shared" ca="1" si="332"/>
        <v/>
      </c>
      <c r="BU198" s="6" t="str">
        <f t="shared" ca="1" si="333"/>
        <v/>
      </c>
      <c r="BW198" s="515" t="str">
        <f t="shared" ca="1" si="334"/>
        <v/>
      </c>
      <c r="BX198" s="515">
        <f t="shared" ca="1" si="335"/>
        <v>0</v>
      </c>
      <c r="BY198" s="515" t="str">
        <f t="shared" ca="1" si="336"/>
        <v/>
      </c>
      <c r="CA198" s="6">
        <f t="shared" ca="1" si="337"/>
        <v>1</v>
      </c>
      <c r="CC198" s="523" t="str">
        <f t="shared" ca="1" si="338"/>
        <v/>
      </c>
      <c r="CE198" s="6" t="str">
        <f t="shared" ca="1" si="339"/>
        <v/>
      </c>
      <c r="CG198" s="524" t="str">
        <f ca="1">IF(V198=1,"",IF($AA$4=1,"",IF(LOG入力!BH198&gt;0,"",IF(N198=0,"",IF(HT198=0,"","★")))))</f>
        <v/>
      </c>
      <c r="CI198" s="74" t="str">
        <f t="shared" ca="1" si="340"/>
        <v/>
      </c>
      <c r="CK198" s="525" t="str">
        <f ca="1">IF(V198=1,"",IF(LOG入力!BH198&gt;0,1,0))</f>
        <v/>
      </c>
      <c r="CL198" s="74" t="str">
        <f t="shared" ca="1" si="341"/>
        <v/>
      </c>
      <c r="CN198" s="74" t="str">
        <f t="shared" ca="1" si="342"/>
        <v/>
      </c>
      <c r="CO198" s="74" t="str">
        <f t="shared" ca="1" si="343"/>
        <v/>
      </c>
      <c r="CQ198" s="74" t="str">
        <f t="shared" ca="1" si="344"/>
        <v/>
      </c>
      <c r="CR198" s="74" t="str">
        <f t="shared" ca="1" si="345"/>
        <v/>
      </c>
      <c r="CS198" s="74" t="str">
        <f t="shared" ca="1" si="346"/>
        <v/>
      </c>
      <c r="CT198" s="74" t="str">
        <f t="shared" ca="1" si="347"/>
        <v/>
      </c>
      <c r="CU198" s="74" t="str">
        <f t="shared" ca="1" si="348"/>
        <v/>
      </c>
      <c r="CV198" s="74" t="str">
        <f t="shared" ca="1" si="349"/>
        <v/>
      </c>
      <c r="CW198" s="74" t="str">
        <f t="shared" ca="1" si="350"/>
        <v/>
      </c>
      <c r="CX198" s="74" t="str">
        <f t="shared" ca="1" si="351"/>
        <v/>
      </c>
      <c r="CY198" s="74" t="str">
        <f t="shared" ca="1" si="352"/>
        <v/>
      </c>
      <c r="CZ198" s="74" t="str">
        <f t="shared" ca="1" si="353"/>
        <v/>
      </c>
      <c r="DA198" s="74" t="str">
        <f t="shared" ca="1" si="354"/>
        <v/>
      </c>
      <c r="DB198" s="74" t="str">
        <f t="shared" ca="1" si="355"/>
        <v/>
      </c>
      <c r="DD198" s="74" t="str">
        <f t="shared" ca="1" si="356"/>
        <v/>
      </c>
      <c r="DE198" s="74" t="str">
        <f t="shared" ca="1" si="357"/>
        <v/>
      </c>
      <c r="DF198" s="74" t="str">
        <f t="shared" ca="1" si="358"/>
        <v/>
      </c>
      <c r="DG198" s="74" t="str">
        <f t="shared" ca="1" si="359"/>
        <v/>
      </c>
      <c r="DH198" s="74" t="str">
        <f t="shared" ca="1" si="360"/>
        <v/>
      </c>
      <c r="DI198" s="74" t="str">
        <f t="shared" ca="1" si="361"/>
        <v/>
      </c>
      <c r="DJ198" s="74" t="str">
        <f t="shared" ca="1" si="362"/>
        <v/>
      </c>
      <c r="DK198" s="74" t="str">
        <f t="shared" ca="1" si="363"/>
        <v/>
      </c>
      <c r="DL198" s="74" t="str">
        <f t="shared" ca="1" si="364"/>
        <v/>
      </c>
      <c r="DM198" s="74" t="str">
        <f t="shared" ca="1" si="365"/>
        <v/>
      </c>
      <c r="DN198" s="74" t="str">
        <f t="shared" ca="1" si="366"/>
        <v/>
      </c>
      <c r="DO198" s="74" t="str">
        <f t="shared" ca="1" si="367"/>
        <v/>
      </c>
      <c r="DQ198" s="74" t="str">
        <f t="shared" ca="1" si="368"/>
        <v/>
      </c>
      <c r="DS198" s="74" t="str">
        <f t="shared" ca="1" si="369"/>
        <v/>
      </c>
      <c r="DT198" s="74" t="str">
        <f t="shared" ca="1" si="370"/>
        <v/>
      </c>
      <c r="DV198" s="525" t="str">
        <f t="shared" ca="1" si="371"/>
        <v/>
      </c>
      <c r="DW198" s="74" t="str">
        <f t="shared" ca="1" si="372"/>
        <v/>
      </c>
      <c r="DX198" s="485" t="str">
        <f t="shared" ca="1" si="373"/>
        <v/>
      </c>
      <c r="DY198" s="74" t="str">
        <f t="shared" ca="1" si="374"/>
        <v/>
      </c>
      <c r="DZ198" s="74" t="str">
        <f t="shared" ca="1" si="375"/>
        <v/>
      </c>
      <c r="EA198" s="74" t="str">
        <f t="shared" ca="1" si="376"/>
        <v/>
      </c>
      <c r="EC198" s="74" t="str">
        <f t="shared" ca="1" si="377"/>
        <v/>
      </c>
      <c r="ED198" s="74" t="str">
        <f t="shared" ca="1" si="378"/>
        <v/>
      </c>
      <c r="EE198" s="74" t="str">
        <f t="shared" ca="1" si="379"/>
        <v/>
      </c>
      <c r="EG198" s="479" t="str">
        <f ca="1">IF(V198=1,"",IF(LOG入力!BH198&gt;0,0,IF(CG198="★",0,IF(R198=1,0,IF(N198=0,0,1)))))</f>
        <v/>
      </c>
      <c r="EH198" s="483" t="str">
        <f t="shared" ca="1" si="380"/>
        <v/>
      </c>
      <c r="EI198" s="483" t="str">
        <f t="shared" ca="1" si="381"/>
        <v/>
      </c>
      <c r="EJ198" s="483" t="str">
        <f t="shared" ca="1" si="382"/>
        <v/>
      </c>
      <c r="EL198" s="71">
        <f t="shared" ca="1" si="383"/>
        <v>0</v>
      </c>
      <c r="EM198" s="6">
        <f t="shared" ca="1" si="384"/>
        <v>0</v>
      </c>
      <c r="EN198" s="6" t="str">
        <f t="shared" ca="1" si="385"/>
        <v/>
      </c>
      <c r="EO198" s="6">
        <f ca="1">IF(LOG入力!BH198&gt;0,0,IF(EM198=0,0,(IF(COUNTIF($EN$19:EN198,EN198)=1,IF($FS$3="N",1,IF(EH198=1,1,0))))))</f>
        <v>0</v>
      </c>
      <c r="EP198" s="6" t="str">
        <f ca="1">IF(LOG入力!BH198&gt;0,"",IF(EO198=1,$X198,""))</f>
        <v/>
      </c>
      <c r="EQ198" s="6" t="str">
        <f ca="1">IF(LOG入力!BH198&gt;0,"",IF(EO198=1,$Y198,""))</f>
        <v/>
      </c>
      <c r="ER198" s="520" t="str">
        <f ca="1">IF(LOG入力!BH198&gt;0,"",IF(COUNTIF($EP$19:$EP198,EP198)=1,EP198,""))</f>
        <v/>
      </c>
      <c r="ES198" s="520">
        <f ca="1">IF(LOG入力!BH198&gt;0,0,IF((EL198=1),IF(($ER198=""),0,1),0))</f>
        <v>0</v>
      </c>
      <c r="ET198" s="520" t="str">
        <f ca="1">IF(LOG入力!BH198&gt;0,"",IF(COUNTIF($EQ$19:EQ198,EQ198)=1,EQ198,""))</f>
        <v/>
      </c>
      <c r="EU198" s="539">
        <f ca="1">IF(LOG入力!BH198&gt;0,0,IF((EL198=1),IF(($ET198=""),0,1),0))</f>
        <v>0</v>
      </c>
      <c r="EV198" s="71">
        <f t="shared" ca="1" si="386"/>
        <v>0</v>
      </c>
      <c r="EW198" s="6">
        <f t="shared" ca="1" si="387"/>
        <v>0</v>
      </c>
      <c r="EX198" s="6" t="str">
        <f t="shared" ca="1" si="388"/>
        <v/>
      </c>
      <c r="EY198" s="6">
        <f ca="1">IF(LOG入力!BH198&gt;0,0,IF(EW198=0,0,(IF(COUNTIF($EX$19:EX198,EX198)=1,IF($FS$3="N",1,IF(EH198=1,1,0))))))</f>
        <v>0</v>
      </c>
      <c r="EZ198" s="6" t="str">
        <f ca="1">IF(LOG入力!BH198&gt;0,"",IF(EY198=1,$X198,""))</f>
        <v/>
      </c>
      <c r="FA198" s="6" t="str">
        <f ca="1">IF(LOG入力!BH198&gt;0,"",IF(EY198=1,$Y198,""))</f>
        <v/>
      </c>
      <c r="FB198" s="6" t="str">
        <f ca="1">IF(LOG入力!BH198&gt;0,"",IF(COUNTIF($EZ$19:$EZ198,EZ198)=1,EZ198,""))</f>
        <v/>
      </c>
      <c r="FC198" s="6">
        <f ca="1">IF(LOG入力!BH198&gt;0,0,IF((EV198=1),IF(($FB198=""),0,1),0))</f>
        <v>0</v>
      </c>
      <c r="FD198" s="6" t="str">
        <f ca="1">IF(LOG入力!BH198&gt;0,"",IF(COUNTIF($FA$19:FA198,FA198)=1,FA198,""))</f>
        <v/>
      </c>
      <c r="FE198" s="72">
        <f ca="1">IF(LOG入力!BH198&gt;0,0,IF((EV198=1),IF(($FD198=""),0,1),0))</f>
        <v>0</v>
      </c>
      <c r="FF198" s="71">
        <f t="shared" ca="1" si="389"/>
        <v>0</v>
      </c>
      <c r="FG198" s="6">
        <f t="shared" ca="1" si="390"/>
        <v>0</v>
      </c>
      <c r="FH198" s="6" t="str">
        <f t="shared" ca="1" si="391"/>
        <v/>
      </c>
      <c r="FI198" s="6">
        <f ca="1">IF(LOG入力!BH198&gt;0,0,IF(FG198=0,0,(IF(COUNTIF($FH$19:FH198,FH198)=1,IF($FS$3="N",1,IF(EH198=1,1,0))))))</f>
        <v>0</v>
      </c>
      <c r="FJ198" s="6" t="str">
        <f ca="1">IF(LOG入力!BH198&gt;0,"",IF(FI198=1,$X198,""))</f>
        <v/>
      </c>
      <c r="FK198" s="6" t="str">
        <f ca="1">IF(LOG入力!BH198&gt;0,"",IF(FI198=1,$Y198,""))</f>
        <v/>
      </c>
      <c r="FL198" s="6" t="str">
        <f ca="1">IF(LOG入力!BH198&gt;0,"",IF(COUNTIF($FJ$19:$FJ198,FJ198)=1,FJ198,""))</f>
        <v/>
      </c>
      <c r="FM198" s="6">
        <f ca="1">IF(LOG入力!BH198&gt;0,0,IF((FF198=1),IF(($FL198=""),0,1),0))</f>
        <v>0</v>
      </c>
      <c r="FN198" s="6" t="str">
        <f ca="1">IF(LOG入力!BH198&gt;0,"",IF(COUNTIF($FK$19:FK198,FK198)=1,FK198,""))</f>
        <v/>
      </c>
      <c r="FO198" s="72">
        <f ca="1">IF(LOG入力!BH198&gt;0,0,IF((FF198=1),IF(($FN198=""),0,1),0))</f>
        <v>0</v>
      </c>
      <c r="FP198" s="71">
        <f t="shared" ca="1" si="392"/>
        <v>0</v>
      </c>
      <c r="FQ198" s="6">
        <f t="shared" ca="1" si="393"/>
        <v>0</v>
      </c>
      <c r="FR198" s="6" t="str">
        <f t="shared" ca="1" si="394"/>
        <v/>
      </c>
      <c r="FS198" s="6">
        <f ca="1">IF(LOG入力!BH198&gt;0,0,IF(FQ198=0,0,(IF(COUNTIF($FR$19:FR198,FR198)=1,IF($FS$3="N",1,IF(EH198=1,1,0))))))</f>
        <v>0</v>
      </c>
      <c r="FT198" s="6" t="str">
        <f ca="1">IF(LOG入力!BH198&gt;0,"",IF(FS198=1,$X198,""))</f>
        <v/>
      </c>
      <c r="FU198" s="6" t="str">
        <f ca="1">IF(LOG入力!BH198&gt;0,"",IF(FS198=1,$Y198,""))</f>
        <v/>
      </c>
      <c r="FV198" s="6" t="str">
        <f ca="1">IF(LOG入力!BH198&gt;0,"",IF(COUNTIF($FT$19:$FT198,FT198)=1,FT198,""))</f>
        <v/>
      </c>
      <c r="FW198" s="6">
        <f ca="1">IF(LOG入力!BH198&gt;0,0,IF((FP198=1),IF(($FV198=""),0,1),0))</f>
        <v>0</v>
      </c>
      <c r="FX198" s="6" t="str">
        <f ca="1">IF(LOG入力!BH198&gt;0,"",IF(COUNTIF($FU$19:FU198,FU198)=1,FU198,""))</f>
        <v/>
      </c>
      <c r="FY198" s="72">
        <f ca="1">IF(LOG入力!BH198&gt;0,0,IF((FP198=1),IF(($FX198=""),0,1),0))</f>
        <v>0</v>
      </c>
      <c r="FZ198" s="71">
        <f t="shared" ca="1" si="395"/>
        <v>0</v>
      </c>
      <c r="GA198" s="6">
        <f t="shared" ca="1" si="396"/>
        <v>0</v>
      </c>
      <c r="GB198" s="6" t="str">
        <f t="shared" ca="1" si="397"/>
        <v/>
      </c>
      <c r="GC198" s="6">
        <f ca="1">IF(LOG入力!BH198&gt;0,0,IF(GA198=0,0,(IF(COUNTIF($GB$19:GB198,GB198)=1,IF($FS$3="N",1,IF(EH198=1,1,0))))))</f>
        <v>0</v>
      </c>
      <c r="GD198" s="6" t="str">
        <f ca="1">IF(LOG入力!BH198&gt;0,"",IF(GC198=1,$X198,""))</f>
        <v/>
      </c>
      <c r="GE198" s="6" t="str">
        <f ca="1">IF(LOG入力!BH198&gt;0,"",IF(GC198=1,$Y198,""))</f>
        <v/>
      </c>
      <c r="GF198" s="6" t="str">
        <f ca="1">IF(LOG入力!BH198&gt;0,"",IF(COUNTIF($GD$19:$GD198,GD198)=1,GD198,""))</f>
        <v/>
      </c>
      <c r="GG198" s="6">
        <f ca="1">IF(LOG入力!BH198&gt;0,0,IF((FZ198=1),IF(($GF198=""),0,1),0))</f>
        <v>0</v>
      </c>
      <c r="GH198" s="6" t="str">
        <f ca="1">IF(LOG入力!BH198&gt;0,"",IF(COUNTIF($GE$19:GE198,GE198)=1,GE198,""))</f>
        <v/>
      </c>
      <c r="GI198" s="72">
        <f ca="1">IF(LOG入力!BH198&gt;0,0,IF((FZ198=1),IF(($GH198=""),0,1),0))</f>
        <v>0</v>
      </c>
      <c r="GK198" s="455" t="str">
        <f ca="1">IF(V198=1,"",IF(LEN(LOG入力!AS198)=0,"",LOG入力!AS198))</f>
        <v/>
      </c>
      <c r="GL198" s="378" t="str">
        <f t="shared" ca="1" si="398"/>
        <v/>
      </c>
      <c r="GM198" s="378" t="str">
        <f t="shared" ca="1" si="399"/>
        <v/>
      </c>
      <c r="GN198" s="74" t="str">
        <f t="shared" ca="1" si="400"/>
        <v/>
      </c>
      <c r="GO198" s="74" t="str">
        <f t="shared" ca="1" si="401"/>
        <v/>
      </c>
      <c r="GQ198" s="74" t="str">
        <f t="shared" ca="1" si="402"/>
        <v/>
      </c>
      <c r="GR198" s="74" t="str">
        <f t="shared" ca="1" si="403"/>
        <v/>
      </c>
      <c r="GS198" s="74" t="str">
        <f t="shared" ca="1" si="404"/>
        <v/>
      </c>
      <c r="GT198" s="74" t="str">
        <f t="shared" ca="1" si="405"/>
        <v/>
      </c>
      <c r="GU198" s="74" t="str">
        <f t="shared" ca="1" si="406"/>
        <v/>
      </c>
      <c r="GV198" s="74" t="str">
        <f t="shared" ca="1" si="407"/>
        <v/>
      </c>
      <c r="GX198" s="74" t="str">
        <f t="shared" ca="1" si="408"/>
        <v/>
      </c>
      <c r="GY198" s="74" t="str">
        <f t="shared" ca="1" si="409"/>
        <v/>
      </c>
      <c r="GZ198" s="74" t="str">
        <f ca="1">IF(V198=1,"",IF(LOG入力!BH198&gt;0,0,IF(GY198=0,0,IF((VALUE((TYPE(VALUE(J198)))))=16,0,IF(VALUE(J198)&lt;60,1,IF(VALUE(J198)&lt;100,0,IF(VALUE(J198)&lt;600,2,0)))))))</f>
        <v/>
      </c>
      <c r="HA198" s="74" t="str">
        <f t="shared" ca="1" si="410"/>
        <v/>
      </c>
      <c r="HB198" s="74" t="str">
        <f ca="1">IF(V198=1,"",IF(LOG入力!BH198&gt;0,0,IF(HA198=0,0,IF((VALUE((TYPE(VALUE(L198)))))=16,0,IF(VALUE(L198)&lt;60,1,IF(VALUE(L198)&lt;100,0,IF(VALUE(L198)&lt;600,2,0)))))))</f>
        <v/>
      </c>
      <c r="HD198" s="74" t="str">
        <f t="shared" ca="1" si="411"/>
        <v/>
      </c>
      <c r="HF198" s="74" t="str">
        <f t="shared" ca="1" si="412"/>
        <v/>
      </c>
      <c r="HG198" s="74" t="str">
        <f t="shared" ca="1" si="413"/>
        <v/>
      </c>
      <c r="HH198" s="74" t="str">
        <f t="shared" ca="1" si="414"/>
        <v/>
      </c>
      <c r="HI198" s="74" t="str">
        <f t="shared" ca="1" si="415"/>
        <v/>
      </c>
      <c r="HJ198" s="74" t="str">
        <f t="shared" ca="1" si="416"/>
        <v/>
      </c>
      <c r="HK198" s="74" t="str">
        <f t="shared" ca="1" si="417"/>
        <v/>
      </c>
      <c r="HL198" s="74" t="str">
        <f t="shared" ca="1" si="418"/>
        <v/>
      </c>
      <c r="HM198" s="74" t="str">
        <f t="shared" ca="1" si="419"/>
        <v/>
      </c>
      <c r="HN198" s="74" t="str">
        <f t="shared" ca="1" si="420"/>
        <v/>
      </c>
      <c r="HO198" s="529" t="str">
        <f t="shared" ca="1" si="421"/>
        <v/>
      </c>
      <c r="HP198" s="74" t="str">
        <f t="shared" ca="1" si="422"/>
        <v/>
      </c>
      <c r="HQ198" s="74" t="str">
        <f t="shared" ca="1" si="423"/>
        <v/>
      </c>
      <c r="HR198" s="74" t="str">
        <f t="shared" ca="1" si="424"/>
        <v/>
      </c>
      <c r="HS198" s="74" t="str">
        <f t="shared" ca="1" si="425"/>
        <v/>
      </c>
      <c r="HT198" s="74" t="str">
        <f ca="1">IF(V198=1,"",IF(LOG入力!BH198&gt;0,0,IF(DV198=1,0,IF(N198="0",0,IF(SUM(HD198:HS198)&gt;0,1,0)))))</f>
        <v/>
      </c>
    </row>
    <row r="199" spans="1:228" x14ac:dyDescent="0.15">
      <c r="A199" s="5"/>
      <c r="B199" s="560" t="str">
        <f t="shared" ca="1" si="284"/>
        <v/>
      </c>
      <c r="C199" s="562" t="str">
        <f ca="1">LOG入力!AP199</f>
        <v/>
      </c>
      <c r="D199" s="562" t="str">
        <f ca="1">LOG入力!AQ199</f>
        <v/>
      </c>
      <c r="E199" s="562" t="str">
        <f ca="1">LOG入力!AR199</f>
        <v/>
      </c>
      <c r="F199" s="563" t="str">
        <f t="shared" ca="1" si="285"/>
        <v/>
      </c>
      <c r="G199" s="582" t="str">
        <f ca="1">LOG入力!AT199</f>
        <v/>
      </c>
      <c r="H199" s="507" t="str">
        <f ca="1">LOG入力!AU199</f>
        <v/>
      </c>
      <c r="I199" s="507" t="str">
        <f ca="1">LOG入力!AV199</f>
        <v/>
      </c>
      <c r="J199" s="583" t="str">
        <f ca="1">LOG入力!AW199</f>
        <v/>
      </c>
      <c r="K199" s="584" t="str">
        <f ca="1">LOG入力!BJ199</f>
        <v/>
      </c>
      <c r="L199" s="583" t="str">
        <f ca="1">LOG入力!AY199</f>
        <v/>
      </c>
      <c r="M199" s="566" t="str">
        <f ca="1">LOG入力!BK199</f>
        <v/>
      </c>
      <c r="N199" s="567" t="str">
        <f ca="1">IF(V199=1,"",IF(LOG入力!AJ199=1,"1",LOG入力!BA199))</f>
        <v/>
      </c>
      <c r="O199" s="568" t="str">
        <f ca="1">IF(V199=1,"",IF(LEN(LOG入力!O199)=0,"",LOG入力!O199))</f>
        <v/>
      </c>
      <c r="P199" s="569" t="str">
        <f ca="1">IF(V199=1,"",IF($AA$4=1,"",IF(LOG入力!BG199=1,"",CONCATENATE($ER199,$FB199,$FL199,$FV199,$GF199))))</f>
        <v/>
      </c>
      <c r="Q199" s="569" t="str">
        <f ca="1">IF(V199=1,"",IF($AA$4=1,"",IF(LOG入力!BG199=1,"",CONCATENATE($ET199,$FD199,$FN199,$FX199,$GH199))))</f>
        <v/>
      </c>
      <c r="R199" s="292" t="str">
        <f ca="1">IF(V199=1,"",IF($AA$4=1,"",IF(LOG入力!BH199&gt;0,0,AA199)))</f>
        <v/>
      </c>
      <c r="S199" s="293" t="str">
        <f t="shared" ca="1" si="286"/>
        <v/>
      </c>
      <c r="T199" s="681"/>
      <c r="U199" s="38"/>
      <c r="V199" s="196">
        <f ca="1">LOG入力!AN199</f>
        <v>1</v>
      </c>
      <c r="W199" s="38"/>
      <c r="X199" s="516" t="str">
        <f t="shared" ca="1" si="287"/>
        <v/>
      </c>
      <c r="Y199" s="515" t="str">
        <f t="shared" ca="1" si="288"/>
        <v/>
      </c>
      <c r="Z199" s="518" t="str">
        <f t="shared" ca="1" si="289"/>
        <v/>
      </c>
      <c r="AA199" s="574" t="str">
        <f t="shared" ca="1" si="290"/>
        <v/>
      </c>
      <c r="AC199" s="6" t="str">
        <f t="shared" ca="1" si="291"/>
        <v/>
      </c>
      <c r="AD199" s="6" t="str">
        <f t="shared" ca="1" si="292"/>
        <v/>
      </c>
      <c r="AE199" s="6" t="str">
        <f t="shared" ca="1" si="293"/>
        <v/>
      </c>
      <c r="AF199" s="6" t="str">
        <f t="shared" ca="1" si="294"/>
        <v/>
      </c>
      <c r="AG199" s="6" t="str">
        <f t="shared" ca="1" si="295"/>
        <v/>
      </c>
      <c r="AH199" s="6" t="str">
        <f t="shared" ca="1" si="296"/>
        <v/>
      </c>
      <c r="AI199" s="6" t="str">
        <f t="shared" ca="1" si="297"/>
        <v/>
      </c>
      <c r="AJ199" s="6" t="str">
        <f t="shared" ca="1" si="298"/>
        <v/>
      </c>
      <c r="AK199" s="6" t="str">
        <f t="shared" ca="1" si="299"/>
        <v/>
      </c>
      <c r="AL199" s="6" t="str">
        <f t="shared" ca="1" si="300"/>
        <v/>
      </c>
      <c r="AM199" s="6" t="str">
        <f t="shared" ca="1" si="301"/>
        <v/>
      </c>
      <c r="AN199" s="6" t="str">
        <f t="shared" ca="1" si="302"/>
        <v/>
      </c>
      <c r="AO199" s="6" t="str">
        <f t="shared" ca="1" si="303"/>
        <v/>
      </c>
      <c r="AP199" s="6" t="str">
        <f t="shared" ca="1" si="304"/>
        <v/>
      </c>
      <c r="AQ199" s="6" t="str">
        <f t="shared" ca="1" si="305"/>
        <v/>
      </c>
      <c r="AR199" s="6" t="str">
        <f t="shared" ca="1" si="306"/>
        <v/>
      </c>
      <c r="AS199" s="6" t="str">
        <f t="shared" ca="1" si="307"/>
        <v/>
      </c>
      <c r="AT199" s="6" t="str">
        <f t="shared" ca="1" si="308"/>
        <v/>
      </c>
      <c r="AU199" s="6" t="str">
        <f t="shared" ca="1" si="309"/>
        <v/>
      </c>
      <c r="AV199" s="6" t="str">
        <f t="shared" ca="1" si="310"/>
        <v/>
      </c>
      <c r="AW199" s="6" t="str">
        <f t="shared" ca="1" si="311"/>
        <v/>
      </c>
      <c r="AY199" s="6" t="str">
        <f t="shared" ca="1" si="312"/>
        <v/>
      </c>
      <c r="AZ199" s="6" t="str">
        <f t="shared" ca="1" si="313"/>
        <v/>
      </c>
      <c r="BA199" s="6" t="str">
        <f t="shared" ca="1" si="314"/>
        <v/>
      </c>
      <c r="BB199" s="6" t="str">
        <f t="shared" ca="1" si="315"/>
        <v/>
      </c>
      <c r="BC199" s="6" t="str">
        <f t="shared" ca="1" si="316"/>
        <v/>
      </c>
      <c r="BD199" s="6" t="str">
        <f t="shared" ca="1" si="317"/>
        <v/>
      </c>
      <c r="BE199" s="6" t="str">
        <f t="shared" ca="1" si="318"/>
        <v/>
      </c>
      <c r="BF199" s="6" t="str">
        <f t="shared" ca="1" si="319"/>
        <v/>
      </c>
      <c r="BG199" s="6" t="str">
        <f t="shared" ca="1" si="320"/>
        <v/>
      </c>
      <c r="BH199" s="6" t="str">
        <f t="shared" ca="1" si="321"/>
        <v/>
      </c>
      <c r="BI199" s="6" t="str">
        <f t="shared" ca="1" si="322"/>
        <v/>
      </c>
      <c r="BJ199" s="6" t="str">
        <f t="shared" ca="1" si="323"/>
        <v/>
      </c>
      <c r="BK199" s="6" t="str">
        <f t="shared" ca="1" si="324"/>
        <v/>
      </c>
      <c r="BL199" s="6" t="str">
        <f t="shared" ca="1" si="325"/>
        <v/>
      </c>
      <c r="BM199" s="6" t="str">
        <f t="shared" ca="1" si="326"/>
        <v/>
      </c>
      <c r="BN199" s="6" t="str">
        <f t="shared" ca="1" si="327"/>
        <v/>
      </c>
      <c r="BO199" s="6" t="str">
        <f t="shared" ca="1" si="328"/>
        <v/>
      </c>
      <c r="BP199" s="6" t="str">
        <f t="shared" ca="1" si="329"/>
        <v/>
      </c>
      <c r="BQ199" s="6" t="str">
        <f t="shared" ca="1" si="330"/>
        <v/>
      </c>
      <c r="BR199" s="6" t="str">
        <f t="shared" ca="1" si="331"/>
        <v/>
      </c>
      <c r="BS199" s="6" t="str">
        <f t="shared" ca="1" si="332"/>
        <v/>
      </c>
      <c r="BU199" s="6" t="str">
        <f t="shared" ca="1" si="333"/>
        <v/>
      </c>
      <c r="BW199" s="515" t="str">
        <f t="shared" ca="1" si="334"/>
        <v/>
      </c>
      <c r="BX199" s="515">
        <f t="shared" ca="1" si="335"/>
        <v>0</v>
      </c>
      <c r="BY199" s="515" t="str">
        <f t="shared" ca="1" si="336"/>
        <v/>
      </c>
      <c r="CA199" s="6">
        <f t="shared" ca="1" si="337"/>
        <v>1</v>
      </c>
      <c r="CC199" s="523" t="str">
        <f t="shared" ca="1" si="338"/>
        <v/>
      </c>
      <c r="CE199" s="6" t="str">
        <f t="shared" ca="1" si="339"/>
        <v/>
      </c>
      <c r="CG199" s="524" t="str">
        <f ca="1">IF(V199=1,"",IF($AA$4=1,"",IF(LOG入力!BH199&gt;0,"",IF(N199=0,"",IF(HT199=0,"","★")))))</f>
        <v/>
      </c>
      <c r="CI199" s="74" t="str">
        <f t="shared" ca="1" si="340"/>
        <v/>
      </c>
      <c r="CK199" s="525" t="str">
        <f ca="1">IF(V199=1,"",IF(LOG入力!BH199&gt;0,1,0))</f>
        <v/>
      </c>
      <c r="CL199" s="74" t="str">
        <f t="shared" ca="1" si="341"/>
        <v/>
      </c>
      <c r="CN199" s="74" t="str">
        <f t="shared" ca="1" si="342"/>
        <v/>
      </c>
      <c r="CO199" s="74" t="str">
        <f t="shared" ca="1" si="343"/>
        <v/>
      </c>
      <c r="CQ199" s="74" t="str">
        <f t="shared" ca="1" si="344"/>
        <v/>
      </c>
      <c r="CR199" s="74" t="str">
        <f t="shared" ca="1" si="345"/>
        <v/>
      </c>
      <c r="CS199" s="74" t="str">
        <f t="shared" ca="1" si="346"/>
        <v/>
      </c>
      <c r="CT199" s="74" t="str">
        <f t="shared" ca="1" si="347"/>
        <v/>
      </c>
      <c r="CU199" s="74" t="str">
        <f t="shared" ca="1" si="348"/>
        <v/>
      </c>
      <c r="CV199" s="74" t="str">
        <f t="shared" ca="1" si="349"/>
        <v/>
      </c>
      <c r="CW199" s="74" t="str">
        <f t="shared" ca="1" si="350"/>
        <v/>
      </c>
      <c r="CX199" s="74" t="str">
        <f t="shared" ca="1" si="351"/>
        <v/>
      </c>
      <c r="CY199" s="74" t="str">
        <f t="shared" ca="1" si="352"/>
        <v/>
      </c>
      <c r="CZ199" s="74" t="str">
        <f t="shared" ca="1" si="353"/>
        <v/>
      </c>
      <c r="DA199" s="74" t="str">
        <f t="shared" ca="1" si="354"/>
        <v/>
      </c>
      <c r="DB199" s="74" t="str">
        <f t="shared" ca="1" si="355"/>
        <v/>
      </c>
      <c r="DD199" s="74" t="str">
        <f t="shared" ca="1" si="356"/>
        <v/>
      </c>
      <c r="DE199" s="74" t="str">
        <f t="shared" ca="1" si="357"/>
        <v/>
      </c>
      <c r="DF199" s="74" t="str">
        <f t="shared" ca="1" si="358"/>
        <v/>
      </c>
      <c r="DG199" s="74" t="str">
        <f t="shared" ca="1" si="359"/>
        <v/>
      </c>
      <c r="DH199" s="74" t="str">
        <f t="shared" ca="1" si="360"/>
        <v/>
      </c>
      <c r="DI199" s="74" t="str">
        <f t="shared" ca="1" si="361"/>
        <v/>
      </c>
      <c r="DJ199" s="74" t="str">
        <f t="shared" ca="1" si="362"/>
        <v/>
      </c>
      <c r="DK199" s="74" t="str">
        <f t="shared" ca="1" si="363"/>
        <v/>
      </c>
      <c r="DL199" s="74" t="str">
        <f t="shared" ca="1" si="364"/>
        <v/>
      </c>
      <c r="DM199" s="74" t="str">
        <f t="shared" ca="1" si="365"/>
        <v/>
      </c>
      <c r="DN199" s="74" t="str">
        <f t="shared" ca="1" si="366"/>
        <v/>
      </c>
      <c r="DO199" s="74" t="str">
        <f t="shared" ca="1" si="367"/>
        <v/>
      </c>
      <c r="DQ199" s="74" t="str">
        <f t="shared" ca="1" si="368"/>
        <v/>
      </c>
      <c r="DS199" s="74" t="str">
        <f t="shared" ca="1" si="369"/>
        <v/>
      </c>
      <c r="DT199" s="74" t="str">
        <f t="shared" ca="1" si="370"/>
        <v/>
      </c>
      <c r="DV199" s="525" t="str">
        <f t="shared" ca="1" si="371"/>
        <v/>
      </c>
      <c r="DW199" s="74" t="str">
        <f t="shared" ca="1" si="372"/>
        <v/>
      </c>
      <c r="DX199" s="485" t="str">
        <f t="shared" ca="1" si="373"/>
        <v/>
      </c>
      <c r="DY199" s="74" t="str">
        <f t="shared" ca="1" si="374"/>
        <v/>
      </c>
      <c r="DZ199" s="74" t="str">
        <f t="shared" ca="1" si="375"/>
        <v/>
      </c>
      <c r="EA199" s="74" t="str">
        <f t="shared" ca="1" si="376"/>
        <v/>
      </c>
      <c r="EC199" s="74" t="str">
        <f t="shared" ca="1" si="377"/>
        <v/>
      </c>
      <c r="ED199" s="74" t="str">
        <f t="shared" ca="1" si="378"/>
        <v/>
      </c>
      <c r="EE199" s="74" t="str">
        <f t="shared" ca="1" si="379"/>
        <v/>
      </c>
      <c r="EG199" s="479" t="str">
        <f ca="1">IF(V199=1,"",IF(LOG入力!BH199&gt;0,0,IF(CG199="★",0,IF(R199=1,0,IF(N199=0,0,1)))))</f>
        <v/>
      </c>
      <c r="EH199" s="483" t="str">
        <f t="shared" ca="1" si="380"/>
        <v/>
      </c>
      <c r="EI199" s="483" t="str">
        <f t="shared" ca="1" si="381"/>
        <v/>
      </c>
      <c r="EJ199" s="483" t="str">
        <f t="shared" ca="1" si="382"/>
        <v/>
      </c>
      <c r="EL199" s="71">
        <f t="shared" ca="1" si="383"/>
        <v>0</v>
      </c>
      <c r="EM199" s="6">
        <f t="shared" ca="1" si="384"/>
        <v>0</v>
      </c>
      <c r="EN199" s="6" t="str">
        <f t="shared" ca="1" si="385"/>
        <v/>
      </c>
      <c r="EO199" s="6">
        <f ca="1">IF(LOG入力!BH199&gt;0,0,IF(EM199=0,0,(IF(COUNTIF($EN$19:EN199,EN199)=1,IF($FS$3="N",1,IF(EH199=1,1,0))))))</f>
        <v>0</v>
      </c>
      <c r="EP199" s="6" t="str">
        <f ca="1">IF(LOG入力!BH199&gt;0,"",IF(EO199=1,$X199,""))</f>
        <v/>
      </c>
      <c r="EQ199" s="6" t="str">
        <f ca="1">IF(LOG入力!BH199&gt;0,"",IF(EO199=1,$Y199,""))</f>
        <v/>
      </c>
      <c r="ER199" s="520" t="str">
        <f ca="1">IF(LOG入力!BH199&gt;0,"",IF(COUNTIF($EP$19:$EP199,EP199)=1,EP199,""))</f>
        <v/>
      </c>
      <c r="ES199" s="520">
        <f ca="1">IF(LOG入力!BH199&gt;0,0,IF((EL199=1),IF(($ER199=""),0,1),0))</f>
        <v>0</v>
      </c>
      <c r="ET199" s="520" t="str">
        <f ca="1">IF(LOG入力!BH199&gt;0,"",IF(COUNTIF($EQ$19:EQ199,EQ199)=1,EQ199,""))</f>
        <v/>
      </c>
      <c r="EU199" s="539">
        <f ca="1">IF(LOG入力!BH199&gt;0,0,IF((EL199=1),IF(($ET199=""),0,1),0))</f>
        <v>0</v>
      </c>
      <c r="EV199" s="71">
        <f t="shared" ca="1" si="386"/>
        <v>0</v>
      </c>
      <c r="EW199" s="6">
        <f t="shared" ca="1" si="387"/>
        <v>0</v>
      </c>
      <c r="EX199" s="6" t="str">
        <f t="shared" ca="1" si="388"/>
        <v/>
      </c>
      <c r="EY199" s="6">
        <f ca="1">IF(LOG入力!BH199&gt;0,0,IF(EW199=0,0,(IF(COUNTIF($EX$19:EX199,EX199)=1,IF($FS$3="N",1,IF(EH199=1,1,0))))))</f>
        <v>0</v>
      </c>
      <c r="EZ199" s="6" t="str">
        <f ca="1">IF(LOG入力!BH199&gt;0,"",IF(EY199=1,$X199,""))</f>
        <v/>
      </c>
      <c r="FA199" s="6" t="str">
        <f ca="1">IF(LOG入力!BH199&gt;0,"",IF(EY199=1,$Y199,""))</f>
        <v/>
      </c>
      <c r="FB199" s="6" t="str">
        <f ca="1">IF(LOG入力!BH199&gt;0,"",IF(COUNTIF($EZ$19:$EZ199,EZ199)=1,EZ199,""))</f>
        <v/>
      </c>
      <c r="FC199" s="6">
        <f ca="1">IF(LOG入力!BH199&gt;0,0,IF((EV199=1),IF(($FB199=""),0,1),0))</f>
        <v>0</v>
      </c>
      <c r="FD199" s="6" t="str">
        <f ca="1">IF(LOG入力!BH199&gt;0,"",IF(COUNTIF($FA$19:FA199,FA199)=1,FA199,""))</f>
        <v/>
      </c>
      <c r="FE199" s="72">
        <f ca="1">IF(LOG入力!BH199&gt;0,0,IF((EV199=1),IF(($FD199=""),0,1),0))</f>
        <v>0</v>
      </c>
      <c r="FF199" s="71">
        <f t="shared" ca="1" si="389"/>
        <v>0</v>
      </c>
      <c r="FG199" s="6">
        <f t="shared" ca="1" si="390"/>
        <v>0</v>
      </c>
      <c r="FH199" s="6" t="str">
        <f t="shared" ca="1" si="391"/>
        <v/>
      </c>
      <c r="FI199" s="6">
        <f ca="1">IF(LOG入力!BH199&gt;0,0,IF(FG199=0,0,(IF(COUNTIF($FH$19:FH199,FH199)=1,IF($FS$3="N",1,IF(EH199=1,1,0))))))</f>
        <v>0</v>
      </c>
      <c r="FJ199" s="6" t="str">
        <f ca="1">IF(LOG入力!BH199&gt;0,"",IF(FI199=1,$X199,""))</f>
        <v/>
      </c>
      <c r="FK199" s="6" t="str">
        <f ca="1">IF(LOG入力!BH199&gt;0,"",IF(FI199=1,$Y199,""))</f>
        <v/>
      </c>
      <c r="FL199" s="6" t="str">
        <f ca="1">IF(LOG入力!BH199&gt;0,"",IF(COUNTIF($FJ$19:$FJ199,FJ199)=1,FJ199,""))</f>
        <v/>
      </c>
      <c r="FM199" s="6">
        <f ca="1">IF(LOG入力!BH199&gt;0,0,IF((FF199=1),IF(($FL199=""),0,1),0))</f>
        <v>0</v>
      </c>
      <c r="FN199" s="6" t="str">
        <f ca="1">IF(LOG入力!BH199&gt;0,"",IF(COUNTIF($FK$19:FK199,FK199)=1,FK199,""))</f>
        <v/>
      </c>
      <c r="FO199" s="72">
        <f ca="1">IF(LOG入力!BH199&gt;0,0,IF((FF199=1),IF(($FN199=""),0,1),0))</f>
        <v>0</v>
      </c>
      <c r="FP199" s="71">
        <f t="shared" ca="1" si="392"/>
        <v>0</v>
      </c>
      <c r="FQ199" s="6">
        <f t="shared" ca="1" si="393"/>
        <v>0</v>
      </c>
      <c r="FR199" s="6" t="str">
        <f t="shared" ca="1" si="394"/>
        <v/>
      </c>
      <c r="FS199" s="6">
        <f ca="1">IF(LOG入力!BH199&gt;0,0,IF(FQ199=0,0,(IF(COUNTIF($FR$19:FR199,FR199)=1,IF($FS$3="N",1,IF(EH199=1,1,0))))))</f>
        <v>0</v>
      </c>
      <c r="FT199" s="6" t="str">
        <f ca="1">IF(LOG入力!BH199&gt;0,"",IF(FS199=1,$X199,""))</f>
        <v/>
      </c>
      <c r="FU199" s="6" t="str">
        <f ca="1">IF(LOG入力!BH199&gt;0,"",IF(FS199=1,$Y199,""))</f>
        <v/>
      </c>
      <c r="FV199" s="6" t="str">
        <f ca="1">IF(LOG入力!BH199&gt;0,"",IF(COUNTIF($FT$19:$FT199,FT199)=1,FT199,""))</f>
        <v/>
      </c>
      <c r="FW199" s="6">
        <f ca="1">IF(LOG入力!BH199&gt;0,0,IF((FP199=1),IF(($FV199=""),0,1),0))</f>
        <v>0</v>
      </c>
      <c r="FX199" s="6" t="str">
        <f ca="1">IF(LOG入力!BH199&gt;0,"",IF(COUNTIF($FU$19:FU199,FU199)=1,FU199,""))</f>
        <v/>
      </c>
      <c r="FY199" s="72">
        <f ca="1">IF(LOG入力!BH199&gt;0,0,IF((FP199=1),IF(($FX199=""),0,1),0))</f>
        <v>0</v>
      </c>
      <c r="FZ199" s="71">
        <f t="shared" ca="1" si="395"/>
        <v>0</v>
      </c>
      <c r="GA199" s="6">
        <f t="shared" ca="1" si="396"/>
        <v>0</v>
      </c>
      <c r="GB199" s="6" t="str">
        <f t="shared" ca="1" si="397"/>
        <v/>
      </c>
      <c r="GC199" s="6">
        <f ca="1">IF(LOG入力!BH199&gt;0,0,IF(GA199=0,0,(IF(COUNTIF($GB$19:GB199,GB199)=1,IF($FS$3="N",1,IF(EH199=1,1,0))))))</f>
        <v>0</v>
      </c>
      <c r="GD199" s="6" t="str">
        <f ca="1">IF(LOG入力!BH199&gt;0,"",IF(GC199=1,$X199,""))</f>
        <v/>
      </c>
      <c r="GE199" s="6" t="str">
        <f ca="1">IF(LOG入力!BH199&gt;0,"",IF(GC199=1,$Y199,""))</f>
        <v/>
      </c>
      <c r="GF199" s="6" t="str">
        <f ca="1">IF(LOG入力!BH199&gt;0,"",IF(COUNTIF($GD$19:$GD199,GD199)=1,GD199,""))</f>
        <v/>
      </c>
      <c r="GG199" s="6">
        <f ca="1">IF(LOG入力!BH199&gt;0,0,IF((FZ199=1),IF(($GF199=""),0,1),0))</f>
        <v>0</v>
      </c>
      <c r="GH199" s="6" t="str">
        <f ca="1">IF(LOG入力!BH199&gt;0,"",IF(COUNTIF($GE$19:GE199,GE199)=1,GE199,""))</f>
        <v/>
      </c>
      <c r="GI199" s="72">
        <f ca="1">IF(LOG入力!BH199&gt;0,0,IF((FZ199=1),IF(($GH199=""),0,1),0))</f>
        <v>0</v>
      </c>
      <c r="GK199" s="455" t="str">
        <f ca="1">IF(V199=1,"",IF(LEN(LOG入力!AS199)=0,"",LOG入力!AS199))</f>
        <v/>
      </c>
      <c r="GL199" s="378" t="str">
        <f t="shared" ca="1" si="398"/>
        <v/>
      </c>
      <c r="GM199" s="378" t="str">
        <f t="shared" ca="1" si="399"/>
        <v/>
      </c>
      <c r="GN199" s="74" t="str">
        <f t="shared" ca="1" si="400"/>
        <v/>
      </c>
      <c r="GO199" s="74" t="str">
        <f t="shared" ca="1" si="401"/>
        <v/>
      </c>
      <c r="GQ199" s="74" t="str">
        <f t="shared" ca="1" si="402"/>
        <v/>
      </c>
      <c r="GR199" s="74" t="str">
        <f t="shared" ca="1" si="403"/>
        <v/>
      </c>
      <c r="GS199" s="74" t="str">
        <f t="shared" ca="1" si="404"/>
        <v/>
      </c>
      <c r="GT199" s="74" t="str">
        <f t="shared" ca="1" si="405"/>
        <v/>
      </c>
      <c r="GU199" s="74" t="str">
        <f t="shared" ca="1" si="406"/>
        <v/>
      </c>
      <c r="GV199" s="74" t="str">
        <f t="shared" ca="1" si="407"/>
        <v/>
      </c>
      <c r="GX199" s="74" t="str">
        <f t="shared" ca="1" si="408"/>
        <v/>
      </c>
      <c r="GY199" s="74" t="str">
        <f t="shared" ca="1" si="409"/>
        <v/>
      </c>
      <c r="GZ199" s="74" t="str">
        <f ca="1">IF(V199=1,"",IF(LOG入力!BH199&gt;0,0,IF(GY199=0,0,IF((VALUE((TYPE(VALUE(J199)))))=16,0,IF(VALUE(J199)&lt;60,1,IF(VALUE(J199)&lt;100,0,IF(VALUE(J199)&lt;600,2,0)))))))</f>
        <v/>
      </c>
      <c r="HA199" s="74" t="str">
        <f t="shared" ca="1" si="410"/>
        <v/>
      </c>
      <c r="HB199" s="74" t="str">
        <f ca="1">IF(V199=1,"",IF(LOG入力!BH199&gt;0,0,IF(HA199=0,0,IF((VALUE((TYPE(VALUE(L199)))))=16,0,IF(VALUE(L199)&lt;60,1,IF(VALUE(L199)&lt;100,0,IF(VALUE(L199)&lt;600,2,0)))))))</f>
        <v/>
      </c>
      <c r="HD199" s="74" t="str">
        <f t="shared" ca="1" si="411"/>
        <v/>
      </c>
      <c r="HF199" s="74" t="str">
        <f t="shared" ca="1" si="412"/>
        <v/>
      </c>
      <c r="HG199" s="74" t="str">
        <f t="shared" ca="1" si="413"/>
        <v/>
      </c>
      <c r="HH199" s="74" t="str">
        <f t="shared" ca="1" si="414"/>
        <v/>
      </c>
      <c r="HI199" s="74" t="str">
        <f t="shared" ca="1" si="415"/>
        <v/>
      </c>
      <c r="HJ199" s="74" t="str">
        <f t="shared" ca="1" si="416"/>
        <v/>
      </c>
      <c r="HK199" s="74" t="str">
        <f t="shared" ca="1" si="417"/>
        <v/>
      </c>
      <c r="HL199" s="74" t="str">
        <f t="shared" ca="1" si="418"/>
        <v/>
      </c>
      <c r="HM199" s="74" t="str">
        <f t="shared" ca="1" si="419"/>
        <v/>
      </c>
      <c r="HN199" s="74" t="str">
        <f t="shared" ca="1" si="420"/>
        <v/>
      </c>
      <c r="HO199" s="529" t="str">
        <f t="shared" ca="1" si="421"/>
        <v/>
      </c>
      <c r="HP199" s="74" t="str">
        <f t="shared" ca="1" si="422"/>
        <v/>
      </c>
      <c r="HQ199" s="74" t="str">
        <f t="shared" ca="1" si="423"/>
        <v/>
      </c>
      <c r="HR199" s="74" t="str">
        <f t="shared" ca="1" si="424"/>
        <v/>
      </c>
      <c r="HS199" s="74" t="str">
        <f t="shared" ca="1" si="425"/>
        <v/>
      </c>
      <c r="HT199" s="74" t="str">
        <f ca="1">IF(V199=1,"",IF(LOG入力!BH199&gt;0,0,IF(DV199=1,0,IF(N199="0",0,IF(SUM(HD199:HS199)&gt;0,1,0)))))</f>
        <v/>
      </c>
    </row>
    <row r="200" spans="1:228" x14ac:dyDescent="0.15">
      <c r="A200" s="5"/>
      <c r="B200" s="532" t="str">
        <f t="shared" ca="1" si="284"/>
        <v/>
      </c>
      <c r="C200" s="534" t="str">
        <f ca="1">LOG入力!AP200</f>
        <v/>
      </c>
      <c r="D200" s="534" t="str">
        <f ca="1">LOG入力!AQ200</f>
        <v/>
      </c>
      <c r="E200" s="534" t="str">
        <f ca="1">LOG入力!AR200</f>
        <v/>
      </c>
      <c r="F200" s="535" t="str">
        <f t="shared" ca="1" si="285"/>
        <v/>
      </c>
      <c r="G200" s="585" t="str">
        <f ca="1">LOG入力!AT200</f>
        <v/>
      </c>
      <c r="H200" s="542" t="str">
        <f ca="1">LOG入力!AU200</f>
        <v/>
      </c>
      <c r="I200" s="542" t="str">
        <f ca="1">LOG入力!AV200</f>
        <v/>
      </c>
      <c r="J200" s="577" t="str">
        <f ca="1">LOG入力!AW200</f>
        <v/>
      </c>
      <c r="K200" s="578" t="str">
        <f ca="1">LOG入力!BJ200</f>
        <v/>
      </c>
      <c r="L200" s="577" t="str">
        <f ca="1">LOG入力!AY200</f>
        <v/>
      </c>
      <c r="M200" s="545" t="str">
        <f ca="1">LOG入力!BK200</f>
        <v/>
      </c>
      <c r="N200" s="512" t="str">
        <f ca="1">IF(V200=1,"",IF(LOG入力!AJ200=1,"1",LOG入力!BA200))</f>
        <v/>
      </c>
      <c r="O200" s="538" t="str">
        <f ca="1">IF(V200=1,"",IF(LEN(LOG入力!O200)=0,"",LOG入力!O200))</f>
        <v/>
      </c>
      <c r="P200" s="291" t="str">
        <f ca="1">IF(V200=1,"",IF($AA$4=1,"",IF(LOG入力!BG200=1,"",CONCATENATE($ER200,$FB200,$FL200,$FV200,$GF200))))</f>
        <v/>
      </c>
      <c r="Q200" s="291" t="str">
        <f ca="1">IF(V200=1,"",IF($AA$4=1,"",IF(LOG入力!BG200=1,"",CONCATENATE($ET200,$FD200,$FN200,$FX200,$GH200))))</f>
        <v/>
      </c>
      <c r="R200" s="573" t="str">
        <f ca="1">IF(V200=1,"",IF($AA$4=1,"",IF(LOG入力!BH200&gt;0,0,AA200)))</f>
        <v/>
      </c>
      <c r="S200" s="293" t="str">
        <f t="shared" ca="1" si="286"/>
        <v/>
      </c>
      <c r="T200" s="681"/>
      <c r="U200" s="38"/>
      <c r="V200" s="196">
        <f ca="1">LOG入力!AN200</f>
        <v>1</v>
      </c>
      <c r="W200" s="38"/>
      <c r="X200" s="516" t="str">
        <f t="shared" ca="1" si="287"/>
        <v/>
      </c>
      <c r="Y200" s="515" t="str">
        <f t="shared" ca="1" si="288"/>
        <v/>
      </c>
      <c r="Z200" s="518" t="str">
        <f t="shared" ca="1" si="289"/>
        <v/>
      </c>
      <c r="AA200" s="574" t="str">
        <f t="shared" ca="1" si="290"/>
        <v/>
      </c>
      <c r="AC200" s="6" t="str">
        <f t="shared" ca="1" si="291"/>
        <v/>
      </c>
      <c r="AD200" s="6" t="str">
        <f t="shared" ca="1" si="292"/>
        <v/>
      </c>
      <c r="AE200" s="6" t="str">
        <f t="shared" ca="1" si="293"/>
        <v/>
      </c>
      <c r="AF200" s="6" t="str">
        <f t="shared" ca="1" si="294"/>
        <v/>
      </c>
      <c r="AG200" s="6" t="str">
        <f t="shared" ca="1" si="295"/>
        <v/>
      </c>
      <c r="AH200" s="6" t="str">
        <f t="shared" ca="1" si="296"/>
        <v/>
      </c>
      <c r="AI200" s="6" t="str">
        <f t="shared" ca="1" si="297"/>
        <v/>
      </c>
      <c r="AJ200" s="6" t="str">
        <f t="shared" ca="1" si="298"/>
        <v/>
      </c>
      <c r="AK200" s="6" t="str">
        <f t="shared" ca="1" si="299"/>
        <v/>
      </c>
      <c r="AL200" s="6" t="str">
        <f t="shared" ca="1" si="300"/>
        <v/>
      </c>
      <c r="AM200" s="6" t="str">
        <f t="shared" ca="1" si="301"/>
        <v/>
      </c>
      <c r="AN200" s="6" t="str">
        <f t="shared" ca="1" si="302"/>
        <v/>
      </c>
      <c r="AO200" s="6" t="str">
        <f t="shared" ca="1" si="303"/>
        <v/>
      </c>
      <c r="AP200" s="6" t="str">
        <f t="shared" ca="1" si="304"/>
        <v/>
      </c>
      <c r="AQ200" s="6" t="str">
        <f t="shared" ca="1" si="305"/>
        <v/>
      </c>
      <c r="AR200" s="6" t="str">
        <f t="shared" ca="1" si="306"/>
        <v/>
      </c>
      <c r="AS200" s="6" t="str">
        <f t="shared" ca="1" si="307"/>
        <v/>
      </c>
      <c r="AT200" s="6" t="str">
        <f t="shared" ca="1" si="308"/>
        <v/>
      </c>
      <c r="AU200" s="6" t="str">
        <f t="shared" ca="1" si="309"/>
        <v/>
      </c>
      <c r="AV200" s="6" t="str">
        <f t="shared" ca="1" si="310"/>
        <v/>
      </c>
      <c r="AW200" s="6" t="str">
        <f t="shared" ca="1" si="311"/>
        <v/>
      </c>
      <c r="AY200" s="6" t="str">
        <f t="shared" ca="1" si="312"/>
        <v/>
      </c>
      <c r="AZ200" s="6" t="str">
        <f t="shared" ca="1" si="313"/>
        <v/>
      </c>
      <c r="BA200" s="6" t="str">
        <f t="shared" ca="1" si="314"/>
        <v/>
      </c>
      <c r="BB200" s="6" t="str">
        <f t="shared" ca="1" si="315"/>
        <v/>
      </c>
      <c r="BC200" s="6" t="str">
        <f t="shared" ca="1" si="316"/>
        <v/>
      </c>
      <c r="BD200" s="6" t="str">
        <f t="shared" ca="1" si="317"/>
        <v/>
      </c>
      <c r="BE200" s="6" t="str">
        <f t="shared" ca="1" si="318"/>
        <v/>
      </c>
      <c r="BF200" s="6" t="str">
        <f t="shared" ca="1" si="319"/>
        <v/>
      </c>
      <c r="BG200" s="6" t="str">
        <f t="shared" ca="1" si="320"/>
        <v/>
      </c>
      <c r="BH200" s="6" t="str">
        <f t="shared" ca="1" si="321"/>
        <v/>
      </c>
      <c r="BI200" s="6" t="str">
        <f t="shared" ca="1" si="322"/>
        <v/>
      </c>
      <c r="BJ200" s="6" t="str">
        <f t="shared" ca="1" si="323"/>
        <v/>
      </c>
      <c r="BK200" s="6" t="str">
        <f t="shared" ca="1" si="324"/>
        <v/>
      </c>
      <c r="BL200" s="6" t="str">
        <f t="shared" ca="1" si="325"/>
        <v/>
      </c>
      <c r="BM200" s="6" t="str">
        <f t="shared" ca="1" si="326"/>
        <v/>
      </c>
      <c r="BN200" s="6" t="str">
        <f t="shared" ca="1" si="327"/>
        <v/>
      </c>
      <c r="BO200" s="6" t="str">
        <f t="shared" ca="1" si="328"/>
        <v/>
      </c>
      <c r="BP200" s="6" t="str">
        <f t="shared" ca="1" si="329"/>
        <v/>
      </c>
      <c r="BQ200" s="6" t="str">
        <f t="shared" ca="1" si="330"/>
        <v/>
      </c>
      <c r="BR200" s="6" t="str">
        <f t="shared" ca="1" si="331"/>
        <v/>
      </c>
      <c r="BS200" s="6" t="str">
        <f t="shared" ca="1" si="332"/>
        <v/>
      </c>
      <c r="BU200" s="6" t="str">
        <f t="shared" ca="1" si="333"/>
        <v/>
      </c>
      <c r="BW200" s="515" t="str">
        <f t="shared" ca="1" si="334"/>
        <v/>
      </c>
      <c r="BX200" s="515">
        <f t="shared" ca="1" si="335"/>
        <v>0</v>
      </c>
      <c r="BY200" s="515" t="str">
        <f t="shared" ca="1" si="336"/>
        <v/>
      </c>
      <c r="CA200" s="6">
        <f t="shared" ca="1" si="337"/>
        <v>1</v>
      </c>
      <c r="CC200" s="523" t="str">
        <f t="shared" ca="1" si="338"/>
        <v/>
      </c>
      <c r="CE200" s="6" t="str">
        <f t="shared" ca="1" si="339"/>
        <v/>
      </c>
      <c r="CG200" s="524" t="str">
        <f ca="1">IF(V200=1,"",IF($AA$4=1,"",IF(LOG入力!BH200&gt;0,"",IF(N200=0,"",IF(HT200=0,"","★")))))</f>
        <v/>
      </c>
      <c r="CI200" s="74" t="str">
        <f t="shared" ca="1" si="340"/>
        <v/>
      </c>
      <c r="CK200" s="525" t="str">
        <f ca="1">IF(V200=1,"",IF(LOG入力!BH200&gt;0,1,0))</f>
        <v/>
      </c>
      <c r="CL200" s="74" t="str">
        <f t="shared" ca="1" si="341"/>
        <v/>
      </c>
      <c r="CN200" s="74" t="str">
        <f t="shared" ca="1" si="342"/>
        <v/>
      </c>
      <c r="CO200" s="74" t="str">
        <f t="shared" ca="1" si="343"/>
        <v/>
      </c>
      <c r="CQ200" s="74" t="str">
        <f t="shared" ca="1" si="344"/>
        <v/>
      </c>
      <c r="CR200" s="74" t="str">
        <f t="shared" ca="1" si="345"/>
        <v/>
      </c>
      <c r="CS200" s="74" t="str">
        <f t="shared" ca="1" si="346"/>
        <v/>
      </c>
      <c r="CT200" s="74" t="str">
        <f t="shared" ca="1" si="347"/>
        <v/>
      </c>
      <c r="CU200" s="74" t="str">
        <f t="shared" ca="1" si="348"/>
        <v/>
      </c>
      <c r="CV200" s="74" t="str">
        <f t="shared" ca="1" si="349"/>
        <v/>
      </c>
      <c r="CW200" s="74" t="str">
        <f t="shared" ca="1" si="350"/>
        <v/>
      </c>
      <c r="CX200" s="74" t="str">
        <f t="shared" ca="1" si="351"/>
        <v/>
      </c>
      <c r="CY200" s="74" t="str">
        <f t="shared" ca="1" si="352"/>
        <v/>
      </c>
      <c r="CZ200" s="74" t="str">
        <f t="shared" ca="1" si="353"/>
        <v/>
      </c>
      <c r="DA200" s="74" t="str">
        <f t="shared" ca="1" si="354"/>
        <v/>
      </c>
      <c r="DB200" s="74" t="str">
        <f t="shared" ca="1" si="355"/>
        <v/>
      </c>
      <c r="DD200" s="74" t="str">
        <f t="shared" ca="1" si="356"/>
        <v/>
      </c>
      <c r="DE200" s="74" t="str">
        <f t="shared" ca="1" si="357"/>
        <v/>
      </c>
      <c r="DF200" s="74" t="str">
        <f t="shared" ca="1" si="358"/>
        <v/>
      </c>
      <c r="DG200" s="74" t="str">
        <f t="shared" ca="1" si="359"/>
        <v/>
      </c>
      <c r="DH200" s="74" t="str">
        <f t="shared" ca="1" si="360"/>
        <v/>
      </c>
      <c r="DI200" s="74" t="str">
        <f t="shared" ca="1" si="361"/>
        <v/>
      </c>
      <c r="DJ200" s="74" t="str">
        <f t="shared" ca="1" si="362"/>
        <v/>
      </c>
      <c r="DK200" s="74" t="str">
        <f t="shared" ca="1" si="363"/>
        <v/>
      </c>
      <c r="DL200" s="74" t="str">
        <f t="shared" ca="1" si="364"/>
        <v/>
      </c>
      <c r="DM200" s="74" t="str">
        <f t="shared" ca="1" si="365"/>
        <v/>
      </c>
      <c r="DN200" s="74" t="str">
        <f t="shared" ca="1" si="366"/>
        <v/>
      </c>
      <c r="DO200" s="74" t="str">
        <f t="shared" ca="1" si="367"/>
        <v/>
      </c>
      <c r="DQ200" s="74" t="str">
        <f t="shared" ca="1" si="368"/>
        <v/>
      </c>
      <c r="DS200" s="74" t="str">
        <f t="shared" ca="1" si="369"/>
        <v/>
      </c>
      <c r="DT200" s="74" t="str">
        <f t="shared" ca="1" si="370"/>
        <v/>
      </c>
      <c r="DV200" s="525" t="str">
        <f t="shared" ca="1" si="371"/>
        <v/>
      </c>
      <c r="DW200" s="74" t="str">
        <f t="shared" ca="1" si="372"/>
        <v/>
      </c>
      <c r="DX200" s="485" t="str">
        <f t="shared" ca="1" si="373"/>
        <v/>
      </c>
      <c r="DY200" s="74" t="str">
        <f t="shared" ca="1" si="374"/>
        <v/>
      </c>
      <c r="DZ200" s="74" t="str">
        <f t="shared" ca="1" si="375"/>
        <v/>
      </c>
      <c r="EA200" s="74" t="str">
        <f t="shared" ca="1" si="376"/>
        <v/>
      </c>
      <c r="EC200" s="74" t="str">
        <f t="shared" ca="1" si="377"/>
        <v/>
      </c>
      <c r="ED200" s="74" t="str">
        <f t="shared" ca="1" si="378"/>
        <v/>
      </c>
      <c r="EE200" s="74" t="str">
        <f t="shared" ca="1" si="379"/>
        <v/>
      </c>
      <c r="EG200" s="479" t="str">
        <f ca="1">IF(V200=1,"",IF(LOG入力!BH200&gt;0,0,IF(CG200="★",0,IF(R200=1,0,IF(N200=0,0,1)))))</f>
        <v/>
      </c>
      <c r="EH200" s="483" t="str">
        <f t="shared" ca="1" si="380"/>
        <v/>
      </c>
      <c r="EI200" s="483" t="str">
        <f t="shared" ca="1" si="381"/>
        <v/>
      </c>
      <c r="EJ200" s="483" t="str">
        <f t="shared" ca="1" si="382"/>
        <v/>
      </c>
      <c r="EL200" s="71">
        <f t="shared" ca="1" si="383"/>
        <v>0</v>
      </c>
      <c r="EM200" s="6">
        <f t="shared" ca="1" si="384"/>
        <v>0</v>
      </c>
      <c r="EN200" s="6" t="str">
        <f t="shared" ca="1" si="385"/>
        <v/>
      </c>
      <c r="EO200" s="6">
        <f ca="1">IF(LOG入力!BH200&gt;0,0,IF(EM200=0,0,(IF(COUNTIF($EN$19:EN200,EN200)=1,IF($FS$3="N",1,IF(EH200=1,1,0))))))</f>
        <v>0</v>
      </c>
      <c r="EP200" s="6" t="str">
        <f ca="1">IF(LOG入力!BH200&gt;0,"",IF(EO200=1,$X200,""))</f>
        <v/>
      </c>
      <c r="EQ200" s="6" t="str">
        <f ca="1">IF(LOG入力!BH200&gt;0,"",IF(EO200=1,$Y200,""))</f>
        <v/>
      </c>
      <c r="ER200" s="520" t="str">
        <f ca="1">IF(LOG入力!BH200&gt;0,"",IF(COUNTIF($EP$19:$EP200,EP200)=1,EP200,""))</f>
        <v/>
      </c>
      <c r="ES200" s="520">
        <f ca="1">IF(LOG入力!BH200&gt;0,0,IF((EL200=1),IF(($ER200=""),0,1),0))</f>
        <v>0</v>
      </c>
      <c r="ET200" s="520" t="str">
        <f ca="1">IF(LOG入力!BH200&gt;0,"",IF(COUNTIF($EQ$19:EQ200,EQ200)=1,EQ200,""))</f>
        <v/>
      </c>
      <c r="EU200" s="539">
        <f ca="1">IF(LOG入力!BH200&gt;0,0,IF((EL200=1),IF(($ET200=""),0,1),0))</f>
        <v>0</v>
      </c>
      <c r="EV200" s="71">
        <f t="shared" ca="1" si="386"/>
        <v>0</v>
      </c>
      <c r="EW200" s="6">
        <f t="shared" ca="1" si="387"/>
        <v>0</v>
      </c>
      <c r="EX200" s="6" t="str">
        <f t="shared" ca="1" si="388"/>
        <v/>
      </c>
      <c r="EY200" s="6">
        <f ca="1">IF(LOG入力!BH200&gt;0,0,IF(EW200=0,0,(IF(COUNTIF($EX$19:EX200,EX200)=1,IF($FS$3="N",1,IF(EH200=1,1,0))))))</f>
        <v>0</v>
      </c>
      <c r="EZ200" s="6" t="str">
        <f ca="1">IF(LOG入力!BH200&gt;0,"",IF(EY200=1,$X200,""))</f>
        <v/>
      </c>
      <c r="FA200" s="6" t="str">
        <f ca="1">IF(LOG入力!BH200&gt;0,"",IF(EY200=1,$Y200,""))</f>
        <v/>
      </c>
      <c r="FB200" s="6" t="str">
        <f ca="1">IF(LOG入力!BH200&gt;0,"",IF(COUNTIF($EZ$19:$EZ200,EZ200)=1,EZ200,""))</f>
        <v/>
      </c>
      <c r="FC200" s="6">
        <f ca="1">IF(LOG入力!BH200&gt;0,0,IF((EV200=1),IF(($FB200=""),0,1),0))</f>
        <v>0</v>
      </c>
      <c r="FD200" s="6" t="str">
        <f ca="1">IF(LOG入力!BH200&gt;0,"",IF(COUNTIF($FA$19:FA200,FA200)=1,FA200,""))</f>
        <v/>
      </c>
      <c r="FE200" s="72">
        <f ca="1">IF(LOG入力!BH200&gt;0,0,IF((EV200=1),IF(($FD200=""),0,1),0))</f>
        <v>0</v>
      </c>
      <c r="FF200" s="71">
        <f t="shared" ca="1" si="389"/>
        <v>0</v>
      </c>
      <c r="FG200" s="6">
        <f t="shared" ca="1" si="390"/>
        <v>0</v>
      </c>
      <c r="FH200" s="6" t="str">
        <f t="shared" ca="1" si="391"/>
        <v/>
      </c>
      <c r="FI200" s="6">
        <f ca="1">IF(LOG入力!BH200&gt;0,0,IF(FG200=0,0,(IF(COUNTIF($FH$19:FH200,FH200)=1,IF($FS$3="N",1,IF(EH200=1,1,0))))))</f>
        <v>0</v>
      </c>
      <c r="FJ200" s="6" t="str">
        <f ca="1">IF(LOG入力!BH200&gt;0,"",IF(FI200=1,$X200,""))</f>
        <v/>
      </c>
      <c r="FK200" s="6" t="str">
        <f ca="1">IF(LOG入力!BH200&gt;0,"",IF(FI200=1,$Y200,""))</f>
        <v/>
      </c>
      <c r="FL200" s="6" t="str">
        <f ca="1">IF(LOG入力!BH200&gt;0,"",IF(COUNTIF($FJ$19:$FJ200,FJ200)=1,FJ200,""))</f>
        <v/>
      </c>
      <c r="FM200" s="6">
        <f ca="1">IF(LOG入力!BH200&gt;0,0,IF((FF200=1),IF(($FL200=""),0,1),0))</f>
        <v>0</v>
      </c>
      <c r="FN200" s="6" t="str">
        <f ca="1">IF(LOG入力!BH200&gt;0,"",IF(COUNTIF($FK$19:FK200,FK200)=1,FK200,""))</f>
        <v/>
      </c>
      <c r="FO200" s="72">
        <f ca="1">IF(LOG入力!BH200&gt;0,0,IF((FF200=1),IF(($FN200=""),0,1),0))</f>
        <v>0</v>
      </c>
      <c r="FP200" s="71">
        <f t="shared" ca="1" si="392"/>
        <v>0</v>
      </c>
      <c r="FQ200" s="6">
        <f t="shared" ca="1" si="393"/>
        <v>0</v>
      </c>
      <c r="FR200" s="6" t="str">
        <f t="shared" ca="1" si="394"/>
        <v/>
      </c>
      <c r="FS200" s="6">
        <f ca="1">IF(LOG入力!BH200&gt;0,0,IF(FQ200=0,0,(IF(COUNTIF($FR$19:FR200,FR200)=1,IF($FS$3="N",1,IF(EH200=1,1,0))))))</f>
        <v>0</v>
      </c>
      <c r="FT200" s="6" t="str">
        <f ca="1">IF(LOG入力!BH200&gt;0,"",IF(FS200=1,$X200,""))</f>
        <v/>
      </c>
      <c r="FU200" s="6" t="str">
        <f ca="1">IF(LOG入力!BH200&gt;0,"",IF(FS200=1,$Y200,""))</f>
        <v/>
      </c>
      <c r="FV200" s="6" t="str">
        <f ca="1">IF(LOG入力!BH200&gt;0,"",IF(COUNTIF($FT$19:$FT200,FT200)=1,FT200,""))</f>
        <v/>
      </c>
      <c r="FW200" s="6">
        <f ca="1">IF(LOG入力!BH200&gt;0,0,IF((FP200=1),IF(($FV200=""),0,1),0))</f>
        <v>0</v>
      </c>
      <c r="FX200" s="6" t="str">
        <f ca="1">IF(LOG入力!BH200&gt;0,"",IF(COUNTIF($FU$19:FU200,FU200)=1,FU200,""))</f>
        <v/>
      </c>
      <c r="FY200" s="72">
        <f ca="1">IF(LOG入力!BH200&gt;0,0,IF((FP200=1),IF(($FX200=""),0,1),0))</f>
        <v>0</v>
      </c>
      <c r="FZ200" s="71">
        <f t="shared" ca="1" si="395"/>
        <v>0</v>
      </c>
      <c r="GA200" s="6">
        <f t="shared" ca="1" si="396"/>
        <v>0</v>
      </c>
      <c r="GB200" s="6" t="str">
        <f t="shared" ca="1" si="397"/>
        <v/>
      </c>
      <c r="GC200" s="6">
        <f ca="1">IF(LOG入力!BH200&gt;0,0,IF(GA200=0,0,(IF(COUNTIF($GB$19:GB200,GB200)=1,IF($FS$3="N",1,IF(EH200=1,1,0))))))</f>
        <v>0</v>
      </c>
      <c r="GD200" s="6" t="str">
        <f ca="1">IF(LOG入力!BH200&gt;0,"",IF(GC200=1,$X200,""))</f>
        <v/>
      </c>
      <c r="GE200" s="6" t="str">
        <f ca="1">IF(LOG入力!BH200&gt;0,"",IF(GC200=1,$Y200,""))</f>
        <v/>
      </c>
      <c r="GF200" s="6" t="str">
        <f ca="1">IF(LOG入力!BH200&gt;0,"",IF(COUNTIF($GD$19:$GD200,GD200)=1,GD200,""))</f>
        <v/>
      </c>
      <c r="GG200" s="6">
        <f ca="1">IF(LOG入力!BH200&gt;0,0,IF((FZ200=1),IF(($GF200=""),0,1),0))</f>
        <v>0</v>
      </c>
      <c r="GH200" s="6" t="str">
        <f ca="1">IF(LOG入力!BH200&gt;0,"",IF(COUNTIF($GE$19:GE200,GE200)=1,GE200,""))</f>
        <v/>
      </c>
      <c r="GI200" s="72">
        <f ca="1">IF(LOG入力!BH200&gt;0,0,IF((FZ200=1),IF(($GH200=""),0,1),0))</f>
        <v>0</v>
      </c>
      <c r="GK200" s="455" t="str">
        <f ca="1">IF(V200=1,"",IF(LEN(LOG入力!AS200)=0,"",LOG入力!AS200))</f>
        <v/>
      </c>
      <c r="GL200" s="378" t="str">
        <f t="shared" ca="1" si="398"/>
        <v/>
      </c>
      <c r="GM200" s="378" t="str">
        <f t="shared" ca="1" si="399"/>
        <v/>
      </c>
      <c r="GN200" s="74" t="str">
        <f t="shared" ca="1" si="400"/>
        <v/>
      </c>
      <c r="GO200" s="74" t="str">
        <f t="shared" ca="1" si="401"/>
        <v/>
      </c>
      <c r="GQ200" s="74" t="str">
        <f t="shared" ca="1" si="402"/>
        <v/>
      </c>
      <c r="GR200" s="74" t="str">
        <f t="shared" ca="1" si="403"/>
        <v/>
      </c>
      <c r="GS200" s="74" t="str">
        <f t="shared" ca="1" si="404"/>
        <v/>
      </c>
      <c r="GT200" s="74" t="str">
        <f t="shared" ca="1" si="405"/>
        <v/>
      </c>
      <c r="GU200" s="74" t="str">
        <f t="shared" ca="1" si="406"/>
        <v/>
      </c>
      <c r="GV200" s="74" t="str">
        <f t="shared" ca="1" si="407"/>
        <v/>
      </c>
      <c r="GX200" s="74" t="str">
        <f t="shared" ca="1" si="408"/>
        <v/>
      </c>
      <c r="GY200" s="74" t="str">
        <f t="shared" ca="1" si="409"/>
        <v/>
      </c>
      <c r="GZ200" s="74" t="str">
        <f ca="1">IF(V200=1,"",IF(LOG入力!BH200&gt;0,0,IF(GY200=0,0,IF((VALUE((TYPE(VALUE(J200)))))=16,0,IF(VALUE(J200)&lt;60,1,IF(VALUE(J200)&lt;100,0,IF(VALUE(J200)&lt;600,2,0)))))))</f>
        <v/>
      </c>
      <c r="HA200" s="74" t="str">
        <f t="shared" ca="1" si="410"/>
        <v/>
      </c>
      <c r="HB200" s="74" t="str">
        <f ca="1">IF(V200=1,"",IF(LOG入力!BH200&gt;0,0,IF(HA200=0,0,IF((VALUE((TYPE(VALUE(L200)))))=16,0,IF(VALUE(L200)&lt;60,1,IF(VALUE(L200)&lt;100,0,IF(VALUE(L200)&lt;600,2,0)))))))</f>
        <v/>
      </c>
      <c r="HD200" s="74" t="str">
        <f t="shared" ca="1" si="411"/>
        <v/>
      </c>
      <c r="HF200" s="74" t="str">
        <f t="shared" ca="1" si="412"/>
        <v/>
      </c>
      <c r="HG200" s="74" t="str">
        <f t="shared" ca="1" si="413"/>
        <v/>
      </c>
      <c r="HH200" s="74" t="str">
        <f t="shared" ca="1" si="414"/>
        <v/>
      </c>
      <c r="HI200" s="74" t="str">
        <f t="shared" ca="1" si="415"/>
        <v/>
      </c>
      <c r="HJ200" s="74" t="str">
        <f t="shared" ca="1" si="416"/>
        <v/>
      </c>
      <c r="HK200" s="74" t="str">
        <f t="shared" ca="1" si="417"/>
        <v/>
      </c>
      <c r="HL200" s="74" t="str">
        <f t="shared" ca="1" si="418"/>
        <v/>
      </c>
      <c r="HM200" s="74" t="str">
        <f t="shared" ca="1" si="419"/>
        <v/>
      </c>
      <c r="HN200" s="74" t="str">
        <f t="shared" ca="1" si="420"/>
        <v/>
      </c>
      <c r="HO200" s="529" t="str">
        <f t="shared" ca="1" si="421"/>
        <v/>
      </c>
      <c r="HP200" s="74" t="str">
        <f t="shared" ca="1" si="422"/>
        <v/>
      </c>
      <c r="HQ200" s="74" t="str">
        <f t="shared" ca="1" si="423"/>
        <v/>
      </c>
      <c r="HR200" s="74" t="str">
        <f t="shared" ca="1" si="424"/>
        <v/>
      </c>
      <c r="HS200" s="74" t="str">
        <f t="shared" ca="1" si="425"/>
        <v/>
      </c>
      <c r="HT200" s="74" t="str">
        <f ca="1">IF(V200=1,"",IF(LOG入力!BH200&gt;0,0,IF(DV200=1,0,IF(N200="0",0,IF(SUM(HD200:HS200)&gt;0,1,0)))))</f>
        <v/>
      </c>
    </row>
    <row r="201" spans="1:228" x14ac:dyDescent="0.15">
      <c r="A201" s="5"/>
      <c r="B201" s="532" t="str">
        <f t="shared" ca="1" si="284"/>
        <v/>
      </c>
      <c r="C201" s="534" t="str">
        <f ca="1">LOG入力!AP201</f>
        <v/>
      </c>
      <c r="D201" s="534" t="str">
        <f ca="1">LOG入力!AQ201</f>
        <v/>
      </c>
      <c r="E201" s="534" t="str">
        <f ca="1">LOG入力!AR201</f>
        <v/>
      </c>
      <c r="F201" s="535" t="str">
        <f t="shared" ca="1" si="285"/>
        <v/>
      </c>
      <c r="G201" s="585" t="str">
        <f ca="1">LOG入力!AT201</f>
        <v/>
      </c>
      <c r="H201" s="542" t="str">
        <f ca="1">LOG入力!AU201</f>
        <v/>
      </c>
      <c r="I201" s="542" t="str">
        <f ca="1">LOG入力!AV201</f>
        <v/>
      </c>
      <c r="J201" s="577" t="str">
        <f ca="1">LOG入力!AW201</f>
        <v/>
      </c>
      <c r="K201" s="578" t="str">
        <f ca="1">LOG入力!BJ201</f>
        <v/>
      </c>
      <c r="L201" s="577" t="str">
        <f ca="1">LOG入力!AY201</f>
        <v/>
      </c>
      <c r="M201" s="545" t="str">
        <f ca="1">LOG入力!BK201</f>
        <v/>
      </c>
      <c r="N201" s="512" t="str">
        <f ca="1">IF(V201=1,"",IF(LOG入力!AJ201=1,"1",LOG入力!BA201))</f>
        <v/>
      </c>
      <c r="O201" s="538" t="str">
        <f ca="1">IF(V201=1,"",IF(LEN(LOG入力!O201)=0,"",LOG入力!O201))</f>
        <v/>
      </c>
      <c r="P201" s="291" t="str">
        <f ca="1">IF(V201=1,"",IF($AA$4=1,"",IF(LOG入力!BG201=1,"",CONCATENATE($ER201,$FB201,$FL201,$FV201,$GF201))))</f>
        <v/>
      </c>
      <c r="Q201" s="291" t="str">
        <f ca="1">IF(V201=1,"",IF($AA$4=1,"",IF(LOG入力!BG201=1,"",CONCATENATE($ET201,$FD201,$FN201,$FX201,$GH201))))</f>
        <v/>
      </c>
      <c r="R201" s="573" t="str">
        <f ca="1">IF(V201=1,"",IF($AA$4=1,"",IF(LOG入力!BH201&gt;0,0,AA201)))</f>
        <v/>
      </c>
      <c r="S201" s="293" t="str">
        <f t="shared" ca="1" si="286"/>
        <v/>
      </c>
      <c r="T201" s="681"/>
      <c r="U201" s="38"/>
      <c r="V201" s="196">
        <f ca="1">LOG入力!AN201</f>
        <v>1</v>
      </c>
      <c r="W201" s="38"/>
      <c r="X201" s="516" t="str">
        <f t="shared" ca="1" si="287"/>
        <v/>
      </c>
      <c r="Y201" s="515" t="str">
        <f t="shared" ca="1" si="288"/>
        <v/>
      </c>
      <c r="Z201" s="518" t="str">
        <f t="shared" ca="1" si="289"/>
        <v/>
      </c>
      <c r="AA201" s="574" t="str">
        <f t="shared" ca="1" si="290"/>
        <v/>
      </c>
      <c r="AC201" s="6" t="str">
        <f t="shared" ca="1" si="291"/>
        <v/>
      </c>
      <c r="AD201" s="6" t="str">
        <f t="shared" ca="1" si="292"/>
        <v/>
      </c>
      <c r="AE201" s="6" t="str">
        <f t="shared" ca="1" si="293"/>
        <v/>
      </c>
      <c r="AF201" s="6" t="str">
        <f t="shared" ca="1" si="294"/>
        <v/>
      </c>
      <c r="AG201" s="6" t="str">
        <f t="shared" ca="1" si="295"/>
        <v/>
      </c>
      <c r="AH201" s="6" t="str">
        <f t="shared" ca="1" si="296"/>
        <v/>
      </c>
      <c r="AI201" s="6" t="str">
        <f t="shared" ca="1" si="297"/>
        <v/>
      </c>
      <c r="AJ201" s="6" t="str">
        <f t="shared" ca="1" si="298"/>
        <v/>
      </c>
      <c r="AK201" s="6" t="str">
        <f t="shared" ca="1" si="299"/>
        <v/>
      </c>
      <c r="AL201" s="6" t="str">
        <f t="shared" ca="1" si="300"/>
        <v/>
      </c>
      <c r="AM201" s="6" t="str">
        <f t="shared" ca="1" si="301"/>
        <v/>
      </c>
      <c r="AN201" s="6" t="str">
        <f t="shared" ca="1" si="302"/>
        <v/>
      </c>
      <c r="AO201" s="6" t="str">
        <f t="shared" ca="1" si="303"/>
        <v/>
      </c>
      <c r="AP201" s="6" t="str">
        <f t="shared" ca="1" si="304"/>
        <v/>
      </c>
      <c r="AQ201" s="6" t="str">
        <f t="shared" ca="1" si="305"/>
        <v/>
      </c>
      <c r="AR201" s="6" t="str">
        <f t="shared" ca="1" si="306"/>
        <v/>
      </c>
      <c r="AS201" s="6" t="str">
        <f t="shared" ca="1" si="307"/>
        <v/>
      </c>
      <c r="AT201" s="6" t="str">
        <f t="shared" ca="1" si="308"/>
        <v/>
      </c>
      <c r="AU201" s="6" t="str">
        <f t="shared" ca="1" si="309"/>
        <v/>
      </c>
      <c r="AV201" s="6" t="str">
        <f t="shared" ca="1" si="310"/>
        <v/>
      </c>
      <c r="AW201" s="6" t="str">
        <f t="shared" ca="1" si="311"/>
        <v/>
      </c>
      <c r="AY201" s="6" t="str">
        <f t="shared" ca="1" si="312"/>
        <v/>
      </c>
      <c r="AZ201" s="6" t="str">
        <f t="shared" ca="1" si="313"/>
        <v/>
      </c>
      <c r="BA201" s="6" t="str">
        <f t="shared" ca="1" si="314"/>
        <v/>
      </c>
      <c r="BB201" s="6" t="str">
        <f t="shared" ca="1" si="315"/>
        <v/>
      </c>
      <c r="BC201" s="6" t="str">
        <f t="shared" ca="1" si="316"/>
        <v/>
      </c>
      <c r="BD201" s="6" t="str">
        <f t="shared" ca="1" si="317"/>
        <v/>
      </c>
      <c r="BE201" s="6" t="str">
        <f t="shared" ca="1" si="318"/>
        <v/>
      </c>
      <c r="BF201" s="6" t="str">
        <f t="shared" ca="1" si="319"/>
        <v/>
      </c>
      <c r="BG201" s="6" t="str">
        <f t="shared" ca="1" si="320"/>
        <v/>
      </c>
      <c r="BH201" s="6" t="str">
        <f t="shared" ca="1" si="321"/>
        <v/>
      </c>
      <c r="BI201" s="6" t="str">
        <f t="shared" ca="1" si="322"/>
        <v/>
      </c>
      <c r="BJ201" s="6" t="str">
        <f t="shared" ca="1" si="323"/>
        <v/>
      </c>
      <c r="BK201" s="6" t="str">
        <f t="shared" ca="1" si="324"/>
        <v/>
      </c>
      <c r="BL201" s="6" t="str">
        <f t="shared" ca="1" si="325"/>
        <v/>
      </c>
      <c r="BM201" s="6" t="str">
        <f t="shared" ca="1" si="326"/>
        <v/>
      </c>
      <c r="BN201" s="6" t="str">
        <f t="shared" ca="1" si="327"/>
        <v/>
      </c>
      <c r="BO201" s="6" t="str">
        <f t="shared" ca="1" si="328"/>
        <v/>
      </c>
      <c r="BP201" s="6" t="str">
        <f t="shared" ca="1" si="329"/>
        <v/>
      </c>
      <c r="BQ201" s="6" t="str">
        <f t="shared" ca="1" si="330"/>
        <v/>
      </c>
      <c r="BR201" s="6" t="str">
        <f t="shared" ca="1" si="331"/>
        <v/>
      </c>
      <c r="BS201" s="6" t="str">
        <f t="shared" ca="1" si="332"/>
        <v/>
      </c>
      <c r="BU201" s="6" t="str">
        <f t="shared" ca="1" si="333"/>
        <v/>
      </c>
      <c r="BW201" s="515" t="str">
        <f t="shared" ca="1" si="334"/>
        <v/>
      </c>
      <c r="BX201" s="515">
        <f t="shared" ca="1" si="335"/>
        <v>0</v>
      </c>
      <c r="BY201" s="515" t="str">
        <f t="shared" ca="1" si="336"/>
        <v/>
      </c>
      <c r="CA201" s="6">
        <f t="shared" ca="1" si="337"/>
        <v>1</v>
      </c>
      <c r="CC201" s="523" t="str">
        <f t="shared" ca="1" si="338"/>
        <v/>
      </c>
      <c r="CE201" s="6" t="str">
        <f t="shared" ca="1" si="339"/>
        <v/>
      </c>
      <c r="CG201" s="524" t="str">
        <f ca="1">IF(V201=1,"",IF($AA$4=1,"",IF(LOG入力!BH201&gt;0,"",IF(N201=0,"",IF(HT201=0,"","★")))))</f>
        <v/>
      </c>
      <c r="CI201" s="74" t="str">
        <f t="shared" ca="1" si="340"/>
        <v/>
      </c>
      <c r="CK201" s="525" t="str">
        <f ca="1">IF(V201=1,"",IF(LOG入力!BH201&gt;0,1,0))</f>
        <v/>
      </c>
      <c r="CL201" s="74" t="str">
        <f t="shared" ca="1" si="341"/>
        <v/>
      </c>
      <c r="CN201" s="74" t="str">
        <f t="shared" ca="1" si="342"/>
        <v/>
      </c>
      <c r="CO201" s="74" t="str">
        <f t="shared" ca="1" si="343"/>
        <v/>
      </c>
      <c r="CQ201" s="74" t="str">
        <f t="shared" ca="1" si="344"/>
        <v/>
      </c>
      <c r="CR201" s="74" t="str">
        <f t="shared" ca="1" si="345"/>
        <v/>
      </c>
      <c r="CS201" s="74" t="str">
        <f t="shared" ca="1" si="346"/>
        <v/>
      </c>
      <c r="CT201" s="74" t="str">
        <f t="shared" ca="1" si="347"/>
        <v/>
      </c>
      <c r="CU201" s="74" t="str">
        <f t="shared" ca="1" si="348"/>
        <v/>
      </c>
      <c r="CV201" s="74" t="str">
        <f t="shared" ca="1" si="349"/>
        <v/>
      </c>
      <c r="CW201" s="74" t="str">
        <f t="shared" ca="1" si="350"/>
        <v/>
      </c>
      <c r="CX201" s="74" t="str">
        <f t="shared" ca="1" si="351"/>
        <v/>
      </c>
      <c r="CY201" s="74" t="str">
        <f t="shared" ca="1" si="352"/>
        <v/>
      </c>
      <c r="CZ201" s="74" t="str">
        <f t="shared" ca="1" si="353"/>
        <v/>
      </c>
      <c r="DA201" s="74" t="str">
        <f t="shared" ca="1" si="354"/>
        <v/>
      </c>
      <c r="DB201" s="74" t="str">
        <f t="shared" ca="1" si="355"/>
        <v/>
      </c>
      <c r="DD201" s="74" t="str">
        <f t="shared" ca="1" si="356"/>
        <v/>
      </c>
      <c r="DE201" s="74" t="str">
        <f t="shared" ca="1" si="357"/>
        <v/>
      </c>
      <c r="DF201" s="74" t="str">
        <f t="shared" ca="1" si="358"/>
        <v/>
      </c>
      <c r="DG201" s="74" t="str">
        <f t="shared" ca="1" si="359"/>
        <v/>
      </c>
      <c r="DH201" s="74" t="str">
        <f t="shared" ca="1" si="360"/>
        <v/>
      </c>
      <c r="DI201" s="74" t="str">
        <f t="shared" ca="1" si="361"/>
        <v/>
      </c>
      <c r="DJ201" s="74" t="str">
        <f t="shared" ca="1" si="362"/>
        <v/>
      </c>
      <c r="DK201" s="74" t="str">
        <f t="shared" ca="1" si="363"/>
        <v/>
      </c>
      <c r="DL201" s="74" t="str">
        <f t="shared" ca="1" si="364"/>
        <v/>
      </c>
      <c r="DM201" s="74" t="str">
        <f t="shared" ca="1" si="365"/>
        <v/>
      </c>
      <c r="DN201" s="74" t="str">
        <f t="shared" ca="1" si="366"/>
        <v/>
      </c>
      <c r="DO201" s="74" t="str">
        <f t="shared" ca="1" si="367"/>
        <v/>
      </c>
      <c r="DQ201" s="74" t="str">
        <f t="shared" ca="1" si="368"/>
        <v/>
      </c>
      <c r="DS201" s="74" t="str">
        <f t="shared" ca="1" si="369"/>
        <v/>
      </c>
      <c r="DT201" s="74" t="str">
        <f t="shared" ca="1" si="370"/>
        <v/>
      </c>
      <c r="DV201" s="525" t="str">
        <f t="shared" ca="1" si="371"/>
        <v/>
      </c>
      <c r="DW201" s="74" t="str">
        <f t="shared" ca="1" si="372"/>
        <v/>
      </c>
      <c r="DX201" s="485" t="str">
        <f t="shared" ca="1" si="373"/>
        <v/>
      </c>
      <c r="DY201" s="74" t="str">
        <f t="shared" ca="1" si="374"/>
        <v/>
      </c>
      <c r="DZ201" s="74" t="str">
        <f t="shared" ca="1" si="375"/>
        <v/>
      </c>
      <c r="EA201" s="74" t="str">
        <f t="shared" ca="1" si="376"/>
        <v/>
      </c>
      <c r="EC201" s="74" t="str">
        <f t="shared" ca="1" si="377"/>
        <v/>
      </c>
      <c r="ED201" s="74" t="str">
        <f t="shared" ca="1" si="378"/>
        <v/>
      </c>
      <c r="EE201" s="74" t="str">
        <f t="shared" ca="1" si="379"/>
        <v/>
      </c>
      <c r="EG201" s="479" t="str">
        <f ca="1">IF(V201=1,"",IF(LOG入力!BH201&gt;0,0,IF(CG201="★",0,IF(R201=1,0,IF(N201=0,0,1)))))</f>
        <v/>
      </c>
      <c r="EH201" s="483" t="str">
        <f t="shared" ca="1" si="380"/>
        <v/>
      </c>
      <c r="EI201" s="483" t="str">
        <f t="shared" ca="1" si="381"/>
        <v/>
      </c>
      <c r="EJ201" s="483" t="str">
        <f t="shared" ca="1" si="382"/>
        <v/>
      </c>
      <c r="EL201" s="71">
        <f t="shared" ca="1" si="383"/>
        <v>0</v>
      </c>
      <c r="EM201" s="6">
        <f t="shared" ca="1" si="384"/>
        <v>0</v>
      </c>
      <c r="EN201" s="6" t="str">
        <f t="shared" ca="1" si="385"/>
        <v/>
      </c>
      <c r="EO201" s="6">
        <f ca="1">IF(LOG入力!BH201&gt;0,0,IF(EM201=0,0,(IF(COUNTIF($EN$19:EN201,EN201)=1,IF($FS$3="N",1,IF(EH201=1,1,0))))))</f>
        <v>0</v>
      </c>
      <c r="EP201" s="6" t="str">
        <f ca="1">IF(LOG入力!BH201&gt;0,"",IF(EO201=1,$X201,""))</f>
        <v/>
      </c>
      <c r="EQ201" s="6" t="str">
        <f ca="1">IF(LOG入力!BH201&gt;0,"",IF(EO201=1,$Y201,""))</f>
        <v/>
      </c>
      <c r="ER201" s="520" t="str">
        <f ca="1">IF(LOG入力!BH201&gt;0,"",IF(COUNTIF($EP$19:$EP201,EP201)=1,EP201,""))</f>
        <v/>
      </c>
      <c r="ES201" s="520">
        <f ca="1">IF(LOG入力!BH201&gt;0,0,IF((EL201=1),IF(($ER201=""),0,1),0))</f>
        <v>0</v>
      </c>
      <c r="ET201" s="520" t="str">
        <f ca="1">IF(LOG入力!BH201&gt;0,"",IF(COUNTIF($EQ$19:EQ201,EQ201)=1,EQ201,""))</f>
        <v/>
      </c>
      <c r="EU201" s="539">
        <f ca="1">IF(LOG入力!BH201&gt;0,0,IF((EL201=1),IF(($ET201=""),0,1),0))</f>
        <v>0</v>
      </c>
      <c r="EV201" s="71">
        <f t="shared" ca="1" si="386"/>
        <v>0</v>
      </c>
      <c r="EW201" s="6">
        <f t="shared" ca="1" si="387"/>
        <v>0</v>
      </c>
      <c r="EX201" s="6" t="str">
        <f t="shared" ca="1" si="388"/>
        <v/>
      </c>
      <c r="EY201" s="6">
        <f ca="1">IF(LOG入力!BH201&gt;0,0,IF(EW201=0,0,(IF(COUNTIF($EX$19:EX201,EX201)=1,IF($FS$3="N",1,IF(EH201=1,1,0))))))</f>
        <v>0</v>
      </c>
      <c r="EZ201" s="6" t="str">
        <f ca="1">IF(LOG入力!BH201&gt;0,"",IF(EY201=1,$X201,""))</f>
        <v/>
      </c>
      <c r="FA201" s="6" t="str">
        <f ca="1">IF(LOG入力!BH201&gt;0,"",IF(EY201=1,$Y201,""))</f>
        <v/>
      </c>
      <c r="FB201" s="6" t="str">
        <f ca="1">IF(LOG入力!BH201&gt;0,"",IF(COUNTIF($EZ$19:$EZ201,EZ201)=1,EZ201,""))</f>
        <v/>
      </c>
      <c r="FC201" s="6">
        <f ca="1">IF(LOG入力!BH201&gt;0,0,IF((EV201=1),IF(($FB201=""),0,1),0))</f>
        <v>0</v>
      </c>
      <c r="FD201" s="6" t="str">
        <f ca="1">IF(LOG入力!BH201&gt;0,"",IF(COUNTIF($FA$19:FA201,FA201)=1,FA201,""))</f>
        <v/>
      </c>
      <c r="FE201" s="72">
        <f ca="1">IF(LOG入力!BH201&gt;0,0,IF((EV201=1),IF(($FD201=""),0,1),0))</f>
        <v>0</v>
      </c>
      <c r="FF201" s="71">
        <f t="shared" ca="1" si="389"/>
        <v>0</v>
      </c>
      <c r="FG201" s="6">
        <f t="shared" ca="1" si="390"/>
        <v>0</v>
      </c>
      <c r="FH201" s="6" t="str">
        <f t="shared" ca="1" si="391"/>
        <v/>
      </c>
      <c r="FI201" s="6">
        <f ca="1">IF(LOG入力!BH201&gt;0,0,IF(FG201=0,0,(IF(COUNTIF($FH$19:FH201,FH201)=1,IF($FS$3="N",1,IF(EH201=1,1,0))))))</f>
        <v>0</v>
      </c>
      <c r="FJ201" s="6" t="str">
        <f ca="1">IF(LOG入力!BH201&gt;0,"",IF(FI201=1,$X201,""))</f>
        <v/>
      </c>
      <c r="FK201" s="6" t="str">
        <f ca="1">IF(LOG入力!BH201&gt;0,"",IF(FI201=1,$Y201,""))</f>
        <v/>
      </c>
      <c r="FL201" s="6" t="str">
        <f ca="1">IF(LOG入力!BH201&gt;0,"",IF(COUNTIF($FJ$19:$FJ201,FJ201)=1,FJ201,""))</f>
        <v/>
      </c>
      <c r="FM201" s="6">
        <f ca="1">IF(LOG入力!BH201&gt;0,0,IF((FF201=1),IF(($FL201=""),0,1),0))</f>
        <v>0</v>
      </c>
      <c r="FN201" s="6" t="str">
        <f ca="1">IF(LOG入力!BH201&gt;0,"",IF(COUNTIF($FK$19:FK201,FK201)=1,FK201,""))</f>
        <v/>
      </c>
      <c r="FO201" s="72">
        <f ca="1">IF(LOG入力!BH201&gt;0,0,IF((FF201=1),IF(($FN201=""),0,1),0))</f>
        <v>0</v>
      </c>
      <c r="FP201" s="71">
        <f t="shared" ca="1" si="392"/>
        <v>0</v>
      </c>
      <c r="FQ201" s="6">
        <f t="shared" ca="1" si="393"/>
        <v>0</v>
      </c>
      <c r="FR201" s="6" t="str">
        <f t="shared" ca="1" si="394"/>
        <v/>
      </c>
      <c r="FS201" s="6">
        <f ca="1">IF(LOG入力!BH201&gt;0,0,IF(FQ201=0,0,(IF(COUNTIF($FR$19:FR201,FR201)=1,IF($FS$3="N",1,IF(EH201=1,1,0))))))</f>
        <v>0</v>
      </c>
      <c r="FT201" s="6" t="str">
        <f ca="1">IF(LOG入力!BH201&gt;0,"",IF(FS201=1,$X201,""))</f>
        <v/>
      </c>
      <c r="FU201" s="6" t="str">
        <f ca="1">IF(LOG入力!BH201&gt;0,"",IF(FS201=1,$Y201,""))</f>
        <v/>
      </c>
      <c r="FV201" s="6" t="str">
        <f ca="1">IF(LOG入力!BH201&gt;0,"",IF(COUNTIF($FT$19:$FT201,FT201)=1,FT201,""))</f>
        <v/>
      </c>
      <c r="FW201" s="6">
        <f ca="1">IF(LOG入力!BH201&gt;0,0,IF((FP201=1),IF(($FV201=""),0,1),0))</f>
        <v>0</v>
      </c>
      <c r="FX201" s="6" t="str">
        <f ca="1">IF(LOG入力!BH201&gt;0,"",IF(COUNTIF($FU$19:FU201,FU201)=1,FU201,""))</f>
        <v/>
      </c>
      <c r="FY201" s="72">
        <f ca="1">IF(LOG入力!BH201&gt;0,0,IF((FP201=1),IF(($FX201=""),0,1),0))</f>
        <v>0</v>
      </c>
      <c r="FZ201" s="71">
        <f t="shared" ca="1" si="395"/>
        <v>0</v>
      </c>
      <c r="GA201" s="6">
        <f t="shared" ca="1" si="396"/>
        <v>0</v>
      </c>
      <c r="GB201" s="6" t="str">
        <f t="shared" ca="1" si="397"/>
        <v/>
      </c>
      <c r="GC201" s="6">
        <f ca="1">IF(LOG入力!BH201&gt;0,0,IF(GA201=0,0,(IF(COUNTIF($GB$19:GB201,GB201)=1,IF($FS$3="N",1,IF(EH201=1,1,0))))))</f>
        <v>0</v>
      </c>
      <c r="GD201" s="6" t="str">
        <f ca="1">IF(LOG入力!BH201&gt;0,"",IF(GC201=1,$X201,""))</f>
        <v/>
      </c>
      <c r="GE201" s="6" t="str">
        <f ca="1">IF(LOG入力!BH201&gt;0,"",IF(GC201=1,$Y201,""))</f>
        <v/>
      </c>
      <c r="GF201" s="6" t="str">
        <f ca="1">IF(LOG入力!BH201&gt;0,"",IF(COUNTIF($GD$19:$GD201,GD201)=1,GD201,""))</f>
        <v/>
      </c>
      <c r="GG201" s="6">
        <f ca="1">IF(LOG入力!BH201&gt;0,0,IF((FZ201=1),IF(($GF201=""),0,1),0))</f>
        <v>0</v>
      </c>
      <c r="GH201" s="6" t="str">
        <f ca="1">IF(LOG入力!BH201&gt;0,"",IF(COUNTIF($GE$19:GE201,GE201)=1,GE201,""))</f>
        <v/>
      </c>
      <c r="GI201" s="72">
        <f ca="1">IF(LOG入力!BH201&gt;0,0,IF((FZ201=1),IF(($GH201=""),0,1),0))</f>
        <v>0</v>
      </c>
      <c r="GK201" s="455" t="str">
        <f ca="1">IF(V201=1,"",IF(LEN(LOG入力!AS201)=0,"",LOG入力!AS201))</f>
        <v/>
      </c>
      <c r="GL201" s="378" t="str">
        <f t="shared" ca="1" si="398"/>
        <v/>
      </c>
      <c r="GM201" s="378" t="str">
        <f t="shared" ca="1" si="399"/>
        <v/>
      </c>
      <c r="GN201" s="74" t="str">
        <f t="shared" ca="1" si="400"/>
        <v/>
      </c>
      <c r="GO201" s="74" t="str">
        <f t="shared" ca="1" si="401"/>
        <v/>
      </c>
      <c r="GQ201" s="74" t="str">
        <f t="shared" ca="1" si="402"/>
        <v/>
      </c>
      <c r="GR201" s="74" t="str">
        <f t="shared" ca="1" si="403"/>
        <v/>
      </c>
      <c r="GS201" s="74" t="str">
        <f t="shared" ca="1" si="404"/>
        <v/>
      </c>
      <c r="GT201" s="74" t="str">
        <f t="shared" ca="1" si="405"/>
        <v/>
      </c>
      <c r="GU201" s="74" t="str">
        <f t="shared" ca="1" si="406"/>
        <v/>
      </c>
      <c r="GV201" s="74" t="str">
        <f t="shared" ca="1" si="407"/>
        <v/>
      </c>
      <c r="GX201" s="74" t="str">
        <f t="shared" ca="1" si="408"/>
        <v/>
      </c>
      <c r="GY201" s="74" t="str">
        <f t="shared" ca="1" si="409"/>
        <v/>
      </c>
      <c r="GZ201" s="74" t="str">
        <f ca="1">IF(V201=1,"",IF(LOG入力!BH201&gt;0,0,IF(GY201=0,0,IF((VALUE((TYPE(VALUE(J201)))))=16,0,IF(VALUE(J201)&lt;60,1,IF(VALUE(J201)&lt;100,0,IF(VALUE(J201)&lt;600,2,0)))))))</f>
        <v/>
      </c>
      <c r="HA201" s="74" t="str">
        <f t="shared" ca="1" si="410"/>
        <v/>
      </c>
      <c r="HB201" s="74" t="str">
        <f ca="1">IF(V201=1,"",IF(LOG入力!BH201&gt;0,0,IF(HA201=0,0,IF((VALUE((TYPE(VALUE(L201)))))=16,0,IF(VALUE(L201)&lt;60,1,IF(VALUE(L201)&lt;100,0,IF(VALUE(L201)&lt;600,2,0)))))))</f>
        <v/>
      </c>
      <c r="HD201" s="74" t="str">
        <f t="shared" ca="1" si="411"/>
        <v/>
      </c>
      <c r="HF201" s="74" t="str">
        <f t="shared" ca="1" si="412"/>
        <v/>
      </c>
      <c r="HG201" s="74" t="str">
        <f t="shared" ca="1" si="413"/>
        <v/>
      </c>
      <c r="HH201" s="74" t="str">
        <f t="shared" ca="1" si="414"/>
        <v/>
      </c>
      <c r="HI201" s="74" t="str">
        <f t="shared" ca="1" si="415"/>
        <v/>
      </c>
      <c r="HJ201" s="74" t="str">
        <f t="shared" ca="1" si="416"/>
        <v/>
      </c>
      <c r="HK201" s="74" t="str">
        <f t="shared" ca="1" si="417"/>
        <v/>
      </c>
      <c r="HL201" s="74" t="str">
        <f t="shared" ca="1" si="418"/>
        <v/>
      </c>
      <c r="HM201" s="74" t="str">
        <f t="shared" ca="1" si="419"/>
        <v/>
      </c>
      <c r="HN201" s="74" t="str">
        <f t="shared" ca="1" si="420"/>
        <v/>
      </c>
      <c r="HO201" s="529" t="str">
        <f t="shared" ca="1" si="421"/>
        <v/>
      </c>
      <c r="HP201" s="74" t="str">
        <f t="shared" ca="1" si="422"/>
        <v/>
      </c>
      <c r="HQ201" s="74" t="str">
        <f t="shared" ca="1" si="423"/>
        <v/>
      </c>
      <c r="HR201" s="74" t="str">
        <f t="shared" ca="1" si="424"/>
        <v/>
      </c>
      <c r="HS201" s="74" t="str">
        <f t="shared" ca="1" si="425"/>
        <v/>
      </c>
      <c r="HT201" s="74" t="str">
        <f ca="1">IF(V201=1,"",IF(LOG入力!BH201&gt;0,0,IF(DV201=1,0,IF(N201="0",0,IF(SUM(HD201:HS201)&gt;0,1,0)))))</f>
        <v/>
      </c>
    </row>
    <row r="202" spans="1:228" x14ac:dyDescent="0.15">
      <c r="A202" s="5"/>
      <c r="B202" s="532" t="str">
        <f t="shared" ca="1" si="284"/>
        <v/>
      </c>
      <c r="C202" s="534" t="str">
        <f ca="1">LOG入力!AP202</f>
        <v/>
      </c>
      <c r="D202" s="534" t="str">
        <f ca="1">LOG入力!AQ202</f>
        <v/>
      </c>
      <c r="E202" s="534" t="str">
        <f ca="1">LOG入力!AR202</f>
        <v/>
      </c>
      <c r="F202" s="535" t="str">
        <f t="shared" ca="1" si="285"/>
        <v/>
      </c>
      <c r="G202" s="585" t="str">
        <f ca="1">LOG入力!AT202</f>
        <v/>
      </c>
      <c r="H202" s="542" t="str">
        <f ca="1">LOG入力!AU202</f>
        <v/>
      </c>
      <c r="I202" s="542" t="str">
        <f ca="1">LOG入力!AV202</f>
        <v/>
      </c>
      <c r="J202" s="577" t="str">
        <f ca="1">LOG入力!AW202</f>
        <v/>
      </c>
      <c r="K202" s="578" t="str">
        <f ca="1">LOG入力!BJ202</f>
        <v/>
      </c>
      <c r="L202" s="577" t="str">
        <f ca="1">LOG入力!AY202</f>
        <v/>
      </c>
      <c r="M202" s="545" t="str">
        <f ca="1">LOG入力!BK202</f>
        <v/>
      </c>
      <c r="N202" s="512" t="str">
        <f ca="1">IF(V202=1,"",IF(LOG入力!AJ202=1,"1",LOG入力!BA202))</f>
        <v/>
      </c>
      <c r="O202" s="538" t="str">
        <f ca="1">IF(V202=1,"",IF(LEN(LOG入力!O202)=0,"",LOG入力!O202))</f>
        <v/>
      </c>
      <c r="P202" s="291" t="str">
        <f ca="1">IF(V202=1,"",IF($AA$4=1,"",IF(LOG入力!BG202=1,"",CONCATENATE($ER202,$FB202,$FL202,$FV202,$GF202))))</f>
        <v/>
      </c>
      <c r="Q202" s="291" t="str">
        <f ca="1">IF(V202=1,"",IF($AA$4=1,"",IF(LOG入力!BG202=1,"",CONCATENATE($ET202,$FD202,$FN202,$FX202,$GH202))))</f>
        <v/>
      </c>
      <c r="R202" s="573" t="str">
        <f ca="1">IF(V202=1,"",IF($AA$4=1,"",IF(LOG入力!BH202&gt;0,0,AA202)))</f>
        <v/>
      </c>
      <c r="S202" s="293" t="str">
        <f t="shared" ca="1" si="286"/>
        <v/>
      </c>
      <c r="T202" s="681"/>
      <c r="U202" s="38"/>
      <c r="V202" s="196">
        <f ca="1">LOG入力!AN202</f>
        <v>1</v>
      </c>
      <c r="W202" s="38"/>
      <c r="X202" s="516" t="str">
        <f t="shared" ca="1" si="287"/>
        <v/>
      </c>
      <c r="Y202" s="515" t="str">
        <f t="shared" ca="1" si="288"/>
        <v/>
      </c>
      <c r="Z202" s="518" t="str">
        <f t="shared" ca="1" si="289"/>
        <v/>
      </c>
      <c r="AA202" s="574" t="str">
        <f t="shared" ca="1" si="290"/>
        <v/>
      </c>
      <c r="AC202" s="6" t="str">
        <f t="shared" ca="1" si="291"/>
        <v/>
      </c>
      <c r="AD202" s="6" t="str">
        <f t="shared" ca="1" si="292"/>
        <v/>
      </c>
      <c r="AE202" s="6" t="str">
        <f t="shared" ca="1" si="293"/>
        <v/>
      </c>
      <c r="AF202" s="6" t="str">
        <f t="shared" ca="1" si="294"/>
        <v/>
      </c>
      <c r="AG202" s="6" t="str">
        <f t="shared" ca="1" si="295"/>
        <v/>
      </c>
      <c r="AH202" s="6" t="str">
        <f t="shared" ca="1" si="296"/>
        <v/>
      </c>
      <c r="AI202" s="6" t="str">
        <f t="shared" ca="1" si="297"/>
        <v/>
      </c>
      <c r="AJ202" s="6" t="str">
        <f t="shared" ca="1" si="298"/>
        <v/>
      </c>
      <c r="AK202" s="6" t="str">
        <f t="shared" ca="1" si="299"/>
        <v/>
      </c>
      <c r="AL202" s="6" t="str">
        <f t="shared" ca="1" si="300"/>
        <v/>
      </c>
      <c r="AM202" s="6" t="str">
        <f t="shared" ca="1" si="301"/>
        <v/>
      </c>
      <c r="AN202" s="6" t="str">
        <f t="shared" ca="1" si="302"/>
        <v/>
      </c>
      <c r="AO202" s="6" t="str">
        <f t="shared" ca="1" si="303"/>
        <v/>
      </c>
      <c r="AP202" s="6" t="str">
        <f t="shared" ca="1" si="304"/>
        <v/>
      </c>
      <c r="AQ202" s="6" t="str">
        <f t="shared" ca="1" si="305"/>
        <v/>
      </c>
      <c r="AR202" s="6" t="str">
        <f t="shared" ca="1" si="306"/>
        <v/>
      </c>
      <c r="AS202" s="6" t="str">
        <f t="shared" ca="1" si="307"/>
        <v/>
      </c>
      <c r="AT202" s="6" t="str">
        <f t="shared" ca="1" si="308"/>
        <v/>
      </c>
      <c r="AU202" s="6" t="str">
        <f t="shared" ca="1" si="309"/>
        <v/>
      </c>
      <c r="AV202" s="6" t="str">
        <f t="shared" ca="1" si="310"/>
        <v/>
      </c>
      <c r="AW202" s="6" t="str">
        <f t="shared" ca="1" si="311"/>
        <v/>
      </c>
      <c r="AY202" s="6" t="str">
        <f t="shared" ca="1" si="312"/>
        <v/>
      </c>
      <c r="AZ202" s="6" t="str">
        <f t="shared" ca="1" si="313"/>
        <v/>
      </c>
      <c r="BA202" s="6" t="str">
        <f t="shared" ca="1" si="314"/>
        <v/>
      </c>
      <c r="BB202" s="6" t="str">
        <f t="shared" ca="1" si="315"/>
        <v/>
      </c>
      <c r="BC202" s="6" t="str">
        <f t="shared" ca="1" si="316"/>
        <v/>
      </c>
      <c r="BD202" s="6" t="str">
        <f t="shared" ca="1" si="317"/>
        <v/>
      </c>
      <c r="BE202" s="6" t="str">
        <f t="shared" ca="1" si="318"/>
        <v/>
      </c>
      <c r="BF202" s="6" t="str">
        <f t="shared" ca="1" si="319"/>
        <v/>
      </c>
      <c r="BG202" s="6" t="str">
        <f t="shared" ca="1" si="320"/>
        <v/>
      </c>
      <c r="BH202" s="6" t="str">
        <f t="shared" ca="1" si="321"/>
        <v/>
      </c>
      <c r="BI202" s="6" t="str">
        <f t="shared" ca="1" si="322"/>
        <v/>
      </c>
      <c r="BJ202" s="6" t="str">
        <f t="shared" ca="1" si="323"/>
        <v/>
      </c>
      <c r="BK202" s="6" t="str">
        <f t="shared" ca="1" si="324"/>
        <v/>
      </c>
      <c r="BL202" s="6" t="str">
        <f t="shared" ca="1" si="325"/>
        <v/>
      </c>
      <c r="BM202" s="6" t="str">
        <f t="shared" ca="1" si="326"/>
        <v/>
      </c>
      <c r="BN202" s="6" t="str">
        <f t="shared" ca="1" si="327"/>
        <v/>
      </c>
      <c r="BO202" s="6" t="str">
        <f t="shared" ca="1" si="328"/>
        <v/>
      </c>
      <c r="BP202" s="6" t="str">
        <f t="shared" ca="1" si="329"/>
        <v/>
      </c>
      <c r="BQ202" s="6" t="str">
        <f t="shared" ca="1" si="330"/>
        <v/>
      </c>
      <c r="BR202" s="6" t="str">
        <f t="shared" ca="1" si="331"/>
        <v/>
      </c>
      <c r="BS202" s="6" t="str">
        <f t="shared" ca="1" si="332"/>
        <v/>
      </c>
      <c r="BU202" s="6" t="str">
        <f t="shared" ca="1" si="333"/>
        <v/>
      </c>
      <c r="BW202" s="515" t="str">
        <f t="shared" ca="1" si="334"/>
        <v/>
      </c>
      <c r="BX202" s="515">
        <f t="shared" ca="1" si="335"/>
        <v>0</v>
      </c>
      <c r="BY202" s="515" t="str">
        <f t="shared" ca="1" si="336"/>
        <v/>
      </c>
      <c r="CA202" s="6">
        <f t="shared" ca="1" si="337"/>
        <v>1</v>
      </c>
      <c r="CC202" s="523" t="str">
        <f t="shared" ca="1" si="338"/>
        <v/>
      </c>
      <c r="CE202" s="6" t="str">
        <f t="shared" ca="1" si="339"/>
        <v/>
      </c>
      <c r="CG202" s="524" t="str">
        <f ca="1">IF(V202=1,"",IF($AA$4=1,"",IF(LOG入力!BH202&gt;0,"",IF(N202=0,"",IF(HT202=0,"","★")))))</f>
        <v/>
      </c>
      <c r="CI202" s="74" t="str">
        <f t="shared" ca="1" si="340"/>
        <v/>
      </c>
      <c r="CK202" s="525" t="str">
        <f ca="1">IF(V202=1,"",IF(LOG入力!BH202&gt;0,1,0))</f>
        <v/>
      </c>
      <c r="CL202" s="74" t="str">
        <f t="shared" ca="1" si="341"/>
        <v/>
      </c>
      <c r="CN202" s="74" t="str">
        <f t="shared" ca="1" si="342"/>
        <v/>
      </c>
      <c r="CO202" s="74" t="str">
        <f t="shared" ca="1" si="343"/>
        <v/>
      </c>
      <c r="CQ202" s="74" t="str">
        <f t="shared" ca="1" si="344"/>
        <v/>
      </c>
      <c r="CR202" s="74" t="str">
        <f t="shared" ca="1" si="345"/>
        <v/>
      </c>
      <c r="CS202" s="74" t="str">
        <f t="shared" ca="1" si="346"/>
        <v/>
      </c>
      <c r="CT202" s="74" t="str">
        <f t="shared" ca="1" si="347"/>
        <v/>
      </c>
      <c r="CU202" s="74" t="str">
        <f t="shared" ca="1" si="348"/>
        <v/>
      </c>
      <c r="CV202" s="74" t="str">
        <f t="shared" ca="1" si="349"/>
        <v/>
      </c>
      <c r="CW202" s="74" t="str">
        <f t="shared" ca="1" si="350"/>
        <v/>
      </c>
      <c r="CX202" s="74" t="str">
        <f t="shared" ca="1" si="351"/>
        <v/>
      </c>
      <c r="CY202" s="74" t="str">
        <f t="shared" ca="1" si="352"/>
        <v/>
      </c>
      <c r="CZ202" s="74" t="str">
        <f t="shared" ca="1" si="353"/>
        <v/>
      </c>
      <c r="DA202" s="74" t="str">
        <f t="shared" ca="1" si="354"/>
        <v/>
      </c>
      <c r="DB202" s="74" t="str">
        <f t="shared" ca="1" si="355"/>
        <v/>
      </c>
      <c r="DD202" s="74" t="str">
        <f t="shared" ca="1" si="356"/>
        <v/>
      </c>
      <c r="DE202" s="74" t="str">
        <f t="shared" ca="1" si="357"/>
        <v/>
      </c>
      <c r="DF202" s="74" t="str">
        <f t="shared" ca="1" si="358"/>
        <v/>
      </c>
      <c r="DG202" s="74" t="str">
        <f t="shared" ca="1" si="359"/>
        <v/>
      </c>
      <c r="DH202" s="74" t="str">
        <f t="shared" ca="1" si="360"/>
        <v/>
      </c>
      <c r="DI202" s="74" t="str">
        <f t="shared" ca="1" si="361"/>
        <v/>
      </c>
      <c r="DJ202" s="74" t="str">
        <f t="shared" ca="1" si="362"/>
        <v/>
      </c>
      <c r="DK202" s="74" t="str">
        <f t="shared" ca="1" si="363"/>
        <v/>
      </c>
      <c r="DL202" s="74" t="str">
        <f t="shared" ca="1" si="364"/>
        <v/>
      </c>
      <c r="DM202" s="74" t="str">
        <f t="shared" ca="1" si="365"/>
        <v/>
      </c>
      <c r="DN202" s="74" t="str">
        <f t="shared" ca="1" si="366"/>
        <v/>
      </c>
      <c r="DO202" s="74" t="str">
        <f t="shared" ca="1" si="367"/>
        <v/>
      </c>
      <c r="DQ202" s="74" t="str">
        <f t="shared" ca="1" si="368"/>
        <v/>
      </c>
      <c r="DS202" s="74" t="str">
        <f t="shared" ca="1" si="369"/>
        <v/>
      </c>
      <c r="DT202" s="74" t="str">
        <f t="shared" ca="1" si="370"/>
        <v/>
      </c>
      <c r="DV202" s="525" t="str">
        <f t="shared" ca="1" si="371"/>
        <v/>
      </c>
      <c r="DW202" s="74" t="str">
        <f t="shared" ca="1" si="372"/>
        <v/>
      </c>
      <c r="DX202" s="485" t="str">
        <f t="shared" ca="1" si="373"/>
        <v/>
      </c>
      <c r="DY202" s="74" t="str">
        <f t="shared" ca="1" si="374"/>
        <v/>
      </c>
      <c r="DZ202" s="74" t="str">
        <f t="shared" ca="1" si="375"/>
        <v/>
      </c>
      <c r="EA202" s="74" t="str">
        <f t="shared" ca="1" si="376"/>
        <v/>
      </c>
      <c r="EC202" s="74" t="str">
        <f t="shared" ca="1" si="377"/>
        <v/>
      </c>
      <c r="ED202" s="74" t="str">
        <f t="shared" ca="1" si="378"/>
        <v/>
      </c>
      <c r="EE202" s="74" t="str">
        <f t="shared" ca="1" si="379"/>
        <v/>
      </c>
      <c r="EG202" s="479" t="str">
        <f ca="1">IF(V202=1,"",IF(LOG入力!BH202&gt;0,0,IF(CG202="★",0,IF(R202=1,0,IF(N202=0,0,1)))))</f>
        <v/>
      </c>
      <c r="EH202" s="483" t="str">
        <f t="shared" ca="1" si="380"/>
        <v/>
      </c>
      <c r="EI202" s="483" t="str">
        <f t="shared" ca="1" si="381"/>
        <v/>
      </c>
      <c r="EJ202" s="483" t="str">
        <f t="shared" ca="1" si="382"/>
        <v/>
      </c>
      <c r="EL202" s="71">
        <f t="shared" ca="1" si="383"/>
        <v>0</v>
      </c>
      <c r="EM202" s="6">
        <f t="shared" ca="1" si="384"/>
        <v>0</v>
      </c>
      <c r="EN202" s="6" t="str">
        <f t="shared" ca="1" si="385"/>
        <v/>
      </c>
      <c r="EO202" s="6">
        <f ca="1">IF(LOG入力!BH202&gt;0,0,IF(EM202=0,0,(IF(COUNTIF($EN$19:EN202,EN202)=1,IF($FS$3="N",1,IF(EH202=1,1,0))))))</f>
        <v>0</v>
      </c>
      <c r="EP202" s="6" t="str">
        <f ca="1">IF(LOG入力!BH202&gt;0,"",IF(EO202=1,$X202,""))</f>
        <v/>
      </c>
      <c r="EQ202" s="6" t="str">
        <f ca="1">IF(LOG入力!BH202&gt;0,"",IF(EO202=1,$Y202,""))</f>
        <v/>
      </c>
      <c r="ER202" s="520" t="str">
        <f ca="1">IF(LOG入力!BH202&gt;0,"",IF(COUNTIF($EP$19:$EP202,EP202)=1,EP202,""))</f>
        <v/>
      </c>
      <c r="ES202" s="520">
        <f ca="1">IF(LOG入力!BH202&gt;0,0,IF((EL202=1),IF(($ER202=""),0,1),0))</f>
        <v>0</v>
      </c>
      <c r="ET202" s="520" t="str">
        <f ca="1">IF(LOG入力!BH202&gt;0,"",IF(COUNTIF($EQ$19:EQ202,EQ202)=1,EQ202,""))</f>
        <v/>
      </c>
      <c r="EU202" s="539">
        <f ca="1">IF(LOG入力!BH202&gt;0,0,IF((EL202=1),IF(($ET202=""),0,1),0))</f>
        <v>0</v>
      </c>
      <c r="EV202" s="71">
        <f t="shared" ca="1" si="386"/>
        <v>0</v>
      </c>
      <c r="EW202" s="6">
        <f t="shared" ca="1" si="387"/>
        <v>0</v>
      </c>
      <c r="EX202" s="6" t="str">
        <f t="shared" ca="1" si="388"/>
        <v/>
      </c>
      <c r="EY202" s="6">
        <f ca="1">IF(LOG入力!BH202&gt;0,0,IF(EW202=0,0,(IF(COUNTIF($EX$19:EX202,EX202)=1,IF($FS$3="N",1,IF(EH202=1,1,0))))))</f>
        <v>0</v>
      </c>
      <c r="EZ202" s="6" t="str">
        <f ca="1">IF(LOG入力!BH202&gt;0,"",IF(EY202=1,$X202,""))</f>
        <v/>
      </c>
      <c r="FA202" s="6" t="str">
        <f ca="1">IF(LOG入力!BH202&gt;0,"",IF(EY202=1,$Y202,""))</f>
        <v/>
      </c>
      <c r="FB202" s="6" t="str">
        <f ca="1">IF(LOG入力!BH202&gt;0,"",IF(COUNTIF($EZ$19:$EZ202,EZ202)=1,EZ202,""))</f>
        <v/>
      </c>
      <c r="FC202" s="6">
        <f ca="1">IF(LOG入力!BH202&gt;0,0,IF((EV202=1),IF(($FB202=""),0,1),0))</f>
        <v>0</v>
      </c>
      <c r="FD202" s="6" t="str">
        <f ca="1">IF(LOG入力!BH202&gt;0,"",IF(COUNTIF($FA$19:FA202,FA202)=1,FA202,""))</f>
        <v/>
      </c>
      <c r="FE202" s="72">
        <f ca="1">IF(LOG入力!BH202&gt;0,0,IF((EV202=1),IF(($FD202=""),0,1),0))</f>
        <v>0</v>
      </c>
      <c r="FF202" s="71">
        <f t="shared" ca="1" si="389"/>
        <v>0</v>
      </c>
      <c r="FG202" s="6">
        <f t="shared" ca="1" si="390"/>
        <v>0</v>
      </c>
      <c r="FH202" s="6" t="str">
        <f t="shared" ca="1" si="391"/>
        <v/>
      </c>
      <c r="FI202" s="6">
        <f ca="1">IF(LOG入力!BH202&gt;0,0,IF(FG202=0,0,(IF(COUNTIF($FH$19:FH202,FH202)=1,IF($FS$3="N",1,IF(EH202=1,1,0))))))</f>
        <v>0</v>
      </c>
      <c r="FJ202" s="6" t="str">
        <f ca="1">IF(LOG入力!BH202&gt;0,"",IF(FI202=1,$X202,""))</f>
        <v/>
      </c>
      <c r="FK202" s="6" t="str">
        <f ca="1">IF(LOG入力!BH202&gt;0,"",IF(FI202=1,$Y202,""))</f>
        <v/>
      </c>
      <c r="FL202" s="6" t="str">
        <f ca="1">IF(LOG入力!BH202&gt;0,"",IF(COUNTIF($FJ$19:$FJ202,FJ202)=1,FJ202,""))</f>
        <v/>
      </c>
      <c r="FM202" s="6">
        <f ca="1">IF(LOG入力!BH202&gt;0,0,IF((FF202=1),IF(($FL202=""),0,1),0))</f>
        <v>0</v>
      </c>
      <c r="FN202" s="6" t="str">
        <f ca="1">IF(LOG入力!BH202&gt;0,"",IF(COUNTIF($FK$19:FK202,FK202)=1,FK202,""))</f>
        <v/>
      </c>
      <c r="FO202" s="72">
        <f ca="1">IF(LOG入力!BH202&gt;0,0,IF((FF202=1),IF(($FN202=""),0,1),0))</f>
        <v>0</v>
      </c>
      <c r="FP202" s="71">
        <f t="shared" ca="1" si="392"/>
        <v>0</v>
      </c>
      <c r="FQ202" s="6">
        <f t="shared" ca="1" si="393"/>
        <v>0</v>
      </c>
      <c r="FR202" s="6" t="str">
        <f t="shared" ca="1" si="394"/>
        <v/>
      </c>
      <c r="FS202" s="6">
        <f ca="1">IF(LOG入力!BH202&gt;0,0,IF(FQ202=0,0,(IF(COUNTIF($FR$19:FR202,FR202)=1,IF($FS$3="N",1,IF(EH202=1,1,0))))))</f>
        <v>0</v>
      </c>
      <c r="FT202" s="6" t="str">
        <f ca="1">IF(LOG入力!BH202&gt;0,"",IF(FS202=1,$X202,""))</f>
        <v/>
      </c>
      <c r="FU202" s="6" t="str">
        <f ca="1">IF(LOG入力!BH202&gt;0,"",IF(FS202=1,$Y202,""))</f>
        <v/>
      </c>
      <c r="FV202" s="6" t="str">
        <f ca="1">IF(LOG入力!BH202&gt;0,"",IF(COUNTIF($FT$19:$FT202,FT202)=1,FT202,""))</f>
        <v/>
      </c>
      <c r="FW202" s="6">
        <f ca="1">IF(LOG入力!BH202&gt;0,0,IF((FP202=1),IF(($FV202=""),0,1),0))</f>
        <v>0</v>
      </c>
      <c r="FX202" s="6" t="str">
        <f ca="1">IF(LOG入力!BH202&gt;0,"",IF(COUNTIF($FU$19:FU202,FU202)=1,FU202,""))</f>
        <v/>
      </c>
      <c r="FY202" s="72">
        <f ca="1">IF(LOG入力!BH202&gt;0,0,IF((FP202=1),IF(($FX202=""),0,1),0))</f>
        <v>0</v>
      </c>
      <c r="FZ202" s="71">
        <f t="shared" ca="1" si="395"/>
        <v>0</v>
      </c>
      <c r="GA202" s="6">
        <f t="shared" ca="1" si="396"/>
        <v>0</v>
      </c>
      <c r="GB202" s="6" t="str">
        <f t="shared" ca="1" si="397"/>
        <v/>
      </c>
      <c r="GC202" s="6">
        <f ca="1">IF(LOG入力!BH202&gt;0,0,IF(GA202=0,0,(IF(COUNTIF($GB$19:GB202,GB202)=1,IF($FS$3="N",1,IF(EH202=1,1,0))))))</f>
        <v>0</v>
      </c>
      <c r="GD202" s="6" t="str">
        <f ca="1">IF(LOG入力!BH202&gt;0,"",IF(GC202=1,$X202,""))</f>
        <v/>
      </c>
      <c r="GE202" s="6" t="str">
        <f ca="1">IF(LOG入力!BH202&gt;0,"",IF(GC202=1,$Y202,""))</f>
        <v/>
      </c>
      <c r="GF202" s="6" t="str">
        <f ca="1">IF(LOG入力!BH202&gt;0,"",IF(COUNTIF($GD$19:$GD202,GD202)=1,GD202,""))</f>
        <v/>
      </c>
      <c r="GG202" s="6">
        <f ca="1">IF(LOG入力!BH202&gt;0,0,IF((FZ202=1),IF(($GF202=""),0,1),0))</f>
        <v>0</v>
      </c>
      <c r="GH202" s="6" t="str">
        <f ca="1">IF(LOG入力!BH202&gt;0,"",IF(COUNTIF($GE$19:GE202,GE202)=1,GE202,""))</f>
        <v/>
      </c>
      <c r="GI202" s="72">
        <f ca="1">IF(LOG入力!BH202&gt;0,0,IF((FZ202=1),IF(($GH202=""),0,1),0))</f>
        <v>0</v>
      </c>
      <c r="GK202" s="455" t="str">
        <f ca="1">IF(V202=1,"",IF(LEN(LOG入力!AS202)=0,"",LOG入力!AS202))</f>
        <v/>
      </c>
      <c r="GL202" s="378" t="str">
        <f t="shared" ca="1" si="398"/>
        <v/>
      </c>
      <c r="GM202" s="378" t="str">
        <f t="shared" ca="1" si="399"/>
        <v/>
      </c>
      <c r="GN202" s="74" t="str">
        <f t="shared" ca="1" si="400"/>
        <v/>
      </c>
      <c r="GO202" s="74" t="str">
        <f t="shared" ca="1" si="401"/>
        <v/>
      </c>
      <c r="GQ202" s="74" t="str">
        <f t="shared" ca="1" si="402"/>
        <v/>
      </c>
      <c r="GR202" s="74" t="str">
        <f t="shared" ca="1" si="403"/>
        <v/>
      </c>
      <c r="GS202" s="74" t="str">
        <f t="shared" ca="1" si="404"/>
        <v/>
      </c>
      <c r="GT202" s="74" t="str">
        <f t="shared" ca="1" si="405"/>
        <v/>
      </c>
      <c r="GU202" s="74" t="str">
        <f t="shared" ca="1" si="406"/>
        <v/>
      </c>
      <c r="GV202" s="74" t="str">
        <f t="shared" ca="1" si="407"/>
        <v/>
      </c>
      <c r="GX202" s="74" t="str">
        <f t="shared" ca="1" si="408"/>
        <v/>
      </c>
      <c r="GY202" s="74" t="str">
        <f t="shared" ca="1" si="409"/>
        <v/>
      </c>
      <c r="GZ202" s="74" t="str">
        <f ca="1">IF(V202=1,"",IF(LOG入力!BH202&gt;0,0,IF(GY202=0,0,IF((VALUE((TYPE(VALUE(J202)))))=16,0,IF(VALUE(J202)&lt;60,1,IF(VALUE(J202)&lt;100,0,IF(VALUE(J202)&lt;600,2,0)))))))</f>
        <v/>
      </c>
      <c r="HA202" s="74" t="str">
        <f t="shared" ca="1" si="410"/>
        <v/>
      </c>
      <c r="HB202" s="74" t="str">
        <f ca="1">IF(V202=1,"",IF(LOG入力!BH202&gt;0,0,IF(HA202=0,0,IF((VALUE((TYPE(VALUE(L202)))))=16,0,IF(VALUE(L202)&lt;60,1,IF(VALUE(L202)&lt;100,0,IF(VALUE(L202)&lt;600,2,0)))))))</f>
        <v/>
      </c>
      <c r="HD202" s="74" t="str">
        <f t="shared" ca="1" si="411"/>
        <v/>
      </c>
      <c r="HF202" s="74" t="str">
        <f t="shared" ca="1" si="412"/>
        <v/>
      </c>
      <c r="HG202" s="74" t="str">
        <f t="shared" ca="1" si="413"/>
        <v/>
      </c>
      <c r="HH202" s="74" t="str">
        <f t="shared" ca="1" si="414"/>
        <v/>
      </c>
      <c r="HI202" s="74" t="str">
        <f t="shared" ca="1" si="415"/>
        <v/>
      </c>
      <c r="HJ202" s="74" t="str">
        <f t="shared" ca="1" si="416"/>
        <v/>
      </c>
      <c r="HK202" s="74" t="str">
        <f t="shared" ca="1" si="417"/>
        <v/>
      </c>
      <c r="HL202" s="74" t="str">
        <f t="shared" ca="1" si="418"/>
        <v/>
      </c>
      <c r="HM202" s="74" t="str">
        <f t="shared" ca="1" si="419"/>
        <v/>
      </c>
      <c r="HN202" s="74" t="str">
        <f t="shared" ca="1" si="420"/>
        <v/>
      </c>
      <c r="HO202" s="529" t="str">
        <f t="shared" ca="1" si="421"/>
        <v/>
      </c>
      <c r="HP202" s="74" t="str">
        <f t="shared" ca="1" si="422"/>
        <v/>
      </c>
      <c r="HQ202" s="74" t="str">
        <f t="shared" ca="1" si="423"/>
        <v/>
      </c>
      <c r="HR202" s="74" t="str">
        <f t="shared" ca="1" si="424"/>
        <v/>
      </c>
      <c r="HS202" s="74" t="str">
        <f t="shared" ca="1" si="425"/>
        <v/>
      </c>
      <c r="HT202" s="74" t="str">
        <f ca="1">IF(V202=1,"",IF(LOG入力!BH202&gt;0,0,IF(DV202=1,0,IF(N202="0",0,IF(SUM(HD202:HS202)&gt;0,1,0)))))</f>
        <v/>
      </c>
    </row>
    <row r="203" spans="1:228" x14ac:dyDescent="0.15">
      <c r="A203" s="5"/>
      <c r="B203" s="532" t="str">
        <f t="shared" ca="1" si="284"/>
        <v/>
      </c>
      <c r="C203" s="534" t="str">
        <f ca="1">LOG入力!AP203</f>
        <v/>
      </c>
      <c r="D203" s="534" t="str">
        <f ca="1">LOG入力!AQ203</f>
        <v/>
      </c>
      <c r="E203" s="534" t="str">
        <f ca="1">LOG入力!AR203</f>
        <v/>
      </c>
      <c r="F203" s="535" t="str">
        <f t="shared" ca="1" si="285"/>
        <v/>
      </c>
      <c r="G203" s="585" t="str">
        <f ca="1">LOG入力!AT203</f>
        <v/>
      </c>
      <c r="H203" s="542" t="str">
        <f ca="1">LOG入力!AU203</f>
        <v/>
      </c>
      <c r="I203" s="542" t="str">
        <f ca="1">LOG入力!AV203</f>
        <v/>
      </c>
      <c r="J203" s="577" t="str">
        <f ca="1">LOG入力!AW203</f>
        <v/>
      </c>
      <c r="K203" s="578" t="str">
        <f ca="1">LOG入力!BJ203</f>
        <v/>
      </c>
      <c r="L203" s="577" t="str">
        <f ca="1">LOG入力!AY203</f>
        <v/>
      </c>
      <c r="M203" s="545" t="str">
        <f ca="1">LOG入力!BK203</f>
        <v/>
      </c>
      <c r="N203" s="512" t="str">
        <f ca="1">IF(V203=1,"",IF(LOG入力!AJ203=1,"1",LOG入力!BA203))</f>
        <v/>
      </c>
      <c r="O203" s="538" t="str">
        <f ca="1">IF(V203=1,"",IF(LEN(LOG入力!O203)=0,"",LOG入力!O203))</f>
        <v/>
      </c>
      <c r="P203" s="291" t="str">
        <f ca="1">IF(V203=1,"",IF($AA$4=1,"",IF(LOG入力!BG203=1,"",CONCATENATE($ER203,$FB203,$FL203,$FV203,$GF203))))</f>
        <v/>
      </c>
      <c r="Q203" s="291" t="str">
        <f ca="1">IF(V203=1,"",IF($AA$4=1,"",IF(LOG入力!BG203=1,"",CONCATENATE($ET203,$FD203,$FN203,$FX203,$GH203))))</f>
        <v/>
      </c>
      <c r="R203" s="573" t="str">
        <f ca="1">IF(V203=1,"",IF($AA$4=1,"",IF(LOG入力!BH203&gt;0,0,AA203)))</f>
        <v/>
      </c>
      <c r="S203" s="293" t="str">
        <f t="shared" ca="1" si="286"/>
        <v/>
      </c>
      <c r="T203" s="681"/>
      <c r="U203" s="38"/>
      <c r="V203" s="196">
        <f ca="1">LOG入力!AN203</f>
        <v>1</v>
      </c>
      <c r="W203" s="38"/>
      <c r="X203" s="516" t="str">
        <f t="shared" ca="1" si="287"/>
        <v/>
      </c>
      <c r="Y203" s="515" t="str">
        <f t="shared" ca="1" si="288"/>
        <v/>
      </c>
      <c r="Z203" s="518" t="str">
        <f t="shared" ca="1" si="289"/>
        <v/>
      </c>
      <c r="AA203" s="574" t="str">
        <f t="shared" ca="1" si="290"/>
        <v/>
      </c>
      <c r="AC203" s="6" t="str">
        <f t="shared" ca="1" si="291"/>
        <v/>
      </c>
      <c r="AD203" s="6" t="str">
        <f t="shared" ca="1" si="292"/>
        <v/>
      </c>
      <c r="AE203" s="6" t="str">
        <f t="shared" ca="1" si="293"/>
        <v/>
      </c>
      <c r="AF203" s="6" t="str">
        <f t="shared" ca="1" si="294"/>
        <v/>
      </c>
      <c r="AG203" s="6" t="str">
        <f t="shared" ca="1" si="295"/>
        <v/>
      </c>
      <c r="AH203" s="6" t="str">
        <f t="shared" ca="1" si="296"/>
        <v/>
      </c>
      <c r="AI203" s="6" t="str">
        <f t="shared" ca="1" si="297"/>
        <v/>
      </c>
      <c r="AJ203" s="6" t="str">
        <f t="shared" ca="1" si="298"/>
        <v/>
      </c>
      <c r="AK203" s="6" t="str">
        <f t="shared" ca="1" si="299"/>
        <v/>
      </c>
      <c r="AL203" s="6" t="str">
        <f t="shared" ca="1" si="300"/>
        <v/>
      </c>
      <c r="AM203" s="6" t="str">
        <f t="shared" ca="1" si="301"/>
        <v/>
      </c>
      <c r="AN203" s="6" t="str">
        <f t="shared" ca="1" si="302"/>
        <v/>
      </c>
      <c r="AO203" s="6" t="str">
        <f t="shared" ca="1" si="303"/>
        <v/>
      </c>
      <c r="AP203" s="6" t="str">
        <f t="shared" ca="1" si="304"/>
        <v/>
      </c>
      <c r="AQ203" s="6" t="str">
        <f t="shared" ca="1" si="305"/>
        <v/>
      </c>
      <c r="AR203" s="6" t="str">
        <f t="shared" ca="1" si="306"/>
        <v/>
      </c>
      <c r="AS203" s="6" t="str">
        <f t="shared" ca="1" si="307"/>
        <v/>
      </c>
      <c r="AT203" s="6" t="str">
        <f t="shared" ca="1" si="308"/>
        <v/>
      </c>
      <c r="AU203" s="6" t="str">
        <f t="shared" ca="1" si="309"/>
        <v/>
      </c>
      <c r="AV203" s="6" t="str">
        <f t="shared" ca="1" si="310"/>
        <v/>
      </c>
      <c r="AW203" s="6" t="str">
        <f t="shared" ca="1" si="311"/>
        <v/>
      </c>
      <c r="AY203" s="6" t="str">
        <f t="shared" ca="1" si="312"/>
        <v/>
      </c>
      <c r="AZ203" s="6" t="str">
        <f t="shared" ca="1" si="313"/>
        <v/>
      </c>
      <c r="BA203" s="6" t="str">
        <f t="shared" ca="1" si="314"/>
        <v/>
      </c>
      <c r="BB203" s="6" t="str">
        <f t="shared" ca="1" si="315"/>
        <v/>
      </c>
      <c r="BC203" s="6" t="str">
        <f t="shared" ca="1" si="316"/>
        <v/>
      </c>
      <c r="BD203" s="6" t="str">
        <f t="shared" ca="1" si="317"/>
        <v/>
      </c>
      <c r="BE203" s="6" t="str">
        <f t="shared" ca="1" si="318"/>
        <v/>
      </c>
      <c r="BF203" s="6" t="str">
        <f t="shared" ca="1" si="319"/>
        <v/>
      </c>
      <c r="BG203" s="6" t="str">
        <f t="shared" ca="1" si="320"/>
        <v/>
      </c>
      <c r="BH203" s="6" t="str">
        <f t="shared" ca="1" si="321"/>
        <v/>
      </c>
      <c r="BI203" s="6" t="str">
        <f t="shared" ca="1" si="322"/>
        <v/>
      </c>
      <c r="BJ203" s="6" t="str">
        <f t="shared" ca="1" si="323"/>
        <v/>
      </c>
      <c r="BK203" s="6" t="str">
        <f t="shared" ca="1" si="324"/>
        <v/>
      </c>
      <c r="BL203" s="6" t="str">
        <f t="shared" ca="1" si="325"/>
        <v/>
      </c>
      <c r="BM203" s="6" t="str">
        <f t="shared" ca="1" si="326"/>
        <v/>
      </c>
      <c r="BN203" s="6" t="str">
        <f t="shared" ca="1" si="327"/>
        <v/>
      </c>
      <c r="BO203" s="6" t="str">
        <f t="shared" ca="1" si="328"/>
        <v/>
      </c>
      <c r="BP203" s="6" t="str">
        <f t="shared" ca="1" si="329"/>
        <v/>
      </c>
      <c r="BQ203" s="6" t="str">
        <f t="shared" ca="1" si="330"/>
        <v/>
      </c>
      <c r="BR203" s="6" t="str">
        <f t="shared" ca="1" si="331"/>
        <v/>
      </c>
      <c r="BS203" s="6" t="str">
        <f t="shared" ca="1" si="332"/>
        <v/>
      </c>
      <c r="BU203" s="6" t="str">
        <f t="shared" ca="1" si="333"/>
        <v/>
      </c>
      <c r="BW203" s="515" t="str">
        <f t="shared" ca="1" si="334"/>
        <v/>
      </c>
      <c r="BX203" s="515">
        <f t="shared" ca="1" si="335"/>
        <v>0</v>
      </c>
      <c r="BY203" s="515" t="str">
        <f t="shared" ca="1" si="336"/>
        <v/>
      </c>
      <c r="CA203" s="6">
        <f t="shared" ca="1" si="337"/>
        <v>1</v>
      </c>
      <c r="CC203" s="523" t="str">
        <f t="shared" ca="1" si="338"/>
        <v/>
      </c>
      <c r="CE203" s="6" t="str">
        <f t="shared" ca="1" si="339"/>
        <v/>
      </c>
      <c r="CG203" s="524" t="str">
        <f ca="1">IF(V203=1,"",IF($AA$4=1,"",IF(LOG入力!BH203&gt;0,"",IF(N203=0,"",IF(HT203=0,"","★")))))</f>
        <v/>
      </c>
      <c r="CI203" s="74" t="str">
        <f t="shared" ca="1" si="340"/>
        <v/>
      </c>
      <c r="CK203" s="525" t="str">
        <f ca="1">IF(V203=1,"",IF(LOG入力!BH203&gt;0,1,0))</f>
        <v/>
      </c>
      <c r="CL203" s="74" t="str">
        <f t="shared" ca="1" si="341"/>
        <v/>
      </c>
      <c r="CN203" s="74" t="str">
        <f t="shared" ca="1" si="342"/>
        <v/>
      </c>
      <c r="CO203" s="74" t="str">
        <f t="shared" ca="1" si="343"/>
        <v/>
      </c>
      <c r="CQ203" s="74" t="str">
        <f t="shared" ca="1" si="344"/>
        <v/>
      </c>
      <c r="CR203" s="74" t="str">
        <f t="shared" ca="1" si="345"/>
        <v/>
      </c>
      <c r="CS203" s="74" t="str">
        <f t="shared" ca="1" si="346"/>
        <v/>
      </c>
      <c r="CT203" s="74" t="str">
        <f t="shared" ca="1" si="347"/>
        <v/>
      </c>
      <c r="CU203" s="74" t="str">
        <f t="shared" ca="1" si="348"/>
        <v/>
      </c>
      <c r="CV203" s="74" t="str">
        <f t="shared" ca="1" si="349"/>
        <v/>
      </c>
      <c r="CW203" s="74" t="str">
        <f t="shared" ca="1" si="350"/>
        <v/>
      </c>
      <c r="CX203" s="74" t="str">
        <f t="shared" ca="1" si="351"/>
        <v/>
      </c>
      <c r="CY203" s="74" t="str">
        <f t="shared" ca="1" si="352"/>
        <v/>
      </c>
      <c r="CZ203" s="74" t="str">
        <f t="shared" ca="1" si="353"/>
        <v/>
      </c>
      <c r="DA203" s="74" t="str">
        <f t="shared" ca="1" si="354"/>
        <v/>
      </c>
      <c r="DB203" s="74" t="str">
        <f t="shared" ca="1" si="355"/>
        <v/>
      </c>
      <c r="DD203" s="74" t="str">
        <f t="shared" ca="1" si="356"/>
        <v/>
      </c>
      <c r="DE203" s="74" t="str">
        <f t="shared" ca="1" si="357"/>
        <v/>
      </c>
      <c r="DF203" s="74" t="str">
        <f t="shared" ca="1" si="358"/>
        <v/>
      </c>
      <c r="DG203" s="74" t="str">
        <f t="shared" ca="1" si="359"/>
        <v/>
      </c>
      <c r="DH203" s="74" t="str">
        <f t="shared" ca="1" si="360"/>
        <v/>
      </c>
      <c r="DI203" s="74" t="str">
        <f t="shared" ca="1" si="361"/>
        <v/>
      </c>
      <c r="DJ203" s="74" t="str">
        <f t="shared" ca="1" si="362"/>
        <v/>
      </c>
      <c r="DK203" s="74" t="str">
        <f t="shared" ca="1" si="363"/>
        <v/>
      </c>
      <c r="DL203" s="74" t="str">
        <f t="shared" ca="1" si="364"/>
        <v/>
      </c>
      <c r="DM203" s="74" t="str">
        <f t="shared" ca="1" si="365"/>
        <v/>
      </c>
      <c r="DN203" s="74" t="str">
        <f t="shared" ca="1" si="366"/>
        <v/>
      </c>
      <c r="DO203" s="74" t="str">
        <f t="shared" ca="1" si="367"/>
        <v/>
      </c>
      <c r="DQ203" s="74" t="str">
        <f t="shared" ca="1" si="368"/>
        <v/>
      </c>
      <c r="DS203" s="74" t="str">
        <f t="shared" ca="1" si="369"/>
        <v/>
      </c>
      <c r="DT203" s="74" t="str">
        <f t="shared" ca="1" si="370"/>
        <v/>
      </c>
      <c r="DV203" s="525" t="str">
        <f t="shared" ca="1" si="371"/>
        <v/>
      </c>
      <c r="DW203" s="74" t="str">
        <f t="shared" ca="1" si="372"/>
        <v/>
      </c>
      <c r="DX203" s="485" t="str">
        <f t="shared" ca="1" si="373"/>
        <v/>
      </c>
      <c r="DY203" s="74" t="str">
        <f t="shared" ca="1" si="374"/>
        <v/>
      </c>
      <c r="DZ203" s="74" t="str">
        <f t="shared" ca="1" si="375"/>
        <v/>
      </c>
      <c r="EA203" s="74" t="str">
        <f t="shared" ca="1" si="376"/>
        <v/>
      </c>
      <c r="EC203" s="74" t="str">
        <f t="shared" ca="1" si="377"/>
        <v/>
      </c>
      <c r="ED203" s="74" t="str">
        <f t="shared" ca="1" si="378"/>
        <v/>
      </c>
      <c r="EE203" s="74" t="str">
        <f t="shared" ca="1" si="379"/>
        <v/>
      </c>
      <c r="EG203" s="479" t="str">
        <f ca="1">IF(V203=1,"",IF(LOG入力!BH203&gt;0,0,IF(CG203="★",0,IF(R203=1,0,IF(N203=0,0,1)))))</f>
        <v/>
      </c>
      <c r="EH203" s="483" t="str">
        <f t="shared" ca="1" si="380"/>
        <v/>
      </c>
      <c r="EI203" s="483" t="str">
        <f t="shared" ca="1" si="381"/>
        <v/>
      </c>
      <c r="EJ203" s="483" t="str">
        <f t="shared" ca="1" si="382"/>
        <v/>
      </c>
      <c r="EL203" s="71">
        <f t="shared" ca="1" si="383"/>
        <v>0</v>
      </c>
      <c r="EM203" s="6">
        <f t="shared" ca="1" si="384"/>
        <v>0</v>
      </c>
      <c r="EN203" s="6" t="str">
        <f t="shared" ca="1" si="385"/>
        <v/>
      </c>
      <c r="EO203" s="6">
        <f ca="1">IF(LOG入力!BH203&gt;0,0,IF(EM203=0,0,(IF(COUNTIF($EN$19:EN203,EN203)=1,IF($FS$3="N",1,IF(EH203=1,1,0))))))</f>
        <v>0</v>
      </c>
      <c r="EP203" s="6" t="str">
        <f ca="1">IF(LOG入力!BH203&gt;0,"",IF(EO203=1,$X203,""))</f>
        <v/>
      </c>
      <c r="EQ203" s="6" t="str">
        <f ca="1">IF(LOG入力!BH203&gt;0,"",IF(EO203=1,$Y203,""))</f>
        <v/>
      </c>
      <c r="ER203" s="520" t="str">
        <f ca="1">IF(LOG入力!BH203&gt;0,"",IF(COUNTIF($EP$19:$EP203,EP203)=1,EP203,""))</f>
        <v/>
      </c>
      <c r="ES203" s="520">
        <f ca="1">IF(LOG入力!BH203&gt;0,0,IF((EL203=1),IF(($ER203=""),0,1),0))</f>
        <v>0</v>
      </c>
      <c r="ET203" s="520" t="str">
        <f ca="1">IF(LOG入力!BH203&gt;0,"",IF(COUNTIF($EQ$19:EQ203,EQ203)=1,EQ203,""))</f>
        <v/>
      </c>
      <c r="EU203" s="539">
        <f ca="1">IF(LOG入力!BH203&gt;0,0,IF((EL203=1),IF(($ET203=""),0,1),0))</f>
        <v>0</v>
      </c>
      <c r="EV203" s="71">
        <f t="shared" ca="1" si="386"/>
        <v>0</v>
      </c>
      <c r="EW203" s="6">
        <f t="shared" ca="1" si="387"/>
        <v>0</v>
      </c>
      <c r="EX203" s="6" t="str">
        <f t="shared" ca="1" si="388"/>
        <v/>
      </c>
      <c r="EY203" s="6">
        <f ca="1">IF(LOG入力!BH203&gt;0,0,IF(EW203=0,0,(IF(COUNTIF($EX$19:EX203,EX203)=1,IF($FS$3="N",1,IF(EH203=1,1,0))))))</f>
        <v>0</v>
      </c>
      <c r="EZ203" s="6" t="str">
        <f ca="1">IF(LOG入力!BH203&gt;0,"",IF(EY203=1,$X203,""))</f>
        <v/>
      </c>
      <c r="FA203" s="6" t="str">
        <f ca="1">IF(LOG入力!BH203&gt;0,"",IF(EY203=1,$Y203,""))</f>
        <v/>
      </c>
      <c r="FB203" s="6" t="str">
        <f ca="1">IF(LOG入力!BH203&gt;0,"",IF(COUNTIF($EZ$19:$EZ203,EZ203)=1,EZ203,""))</f>
        <v/>
      </c>
      <c r="FC203" s="6">
        <f ca="1">IF(LOG入力!BH203&gt;0,0,IF((EV203=1),IF(($FB203=""),0,1),0))</f>
        <v>0</v>
      </c>
      <c r="FD203" s="6" t="str">
        <f ca="1">IF(LOG入力!BH203&gt;0,"",IF(COUNTIF($FA$19:FA203,FA203)=1,FA203,""))</f>
        <v/>
      </c>
      <c r="FE203" s="72">
        <f ca="1">IF(LOG入力!BH203&gt;0,0,IF((EV203=1),IF(($FD203=""),0,1),0))</f>
        <v>0</v>
      </c>
      <c r="FF203" s="71">
        <f t="shared" ca="1" si="389"/>
        <v>0</v>
      </c>
      <c r="FG203" s="6">
        <f t="shared" ca="1" si="390"/>
        <v>0</v>
      </c>
      <c r="FH203" s="6" t="str">
        <f t="shared" ca="1" si="391"/>
        <v/>
      </c>
      <c r="FI203" s="6">
        <f ca="1">IF(LOG入力!BH203&gt;0,0,IF(FG203=0,0,(IF(COUNTIF($FH$19:FH203,FH203)=1,IF($FS$3="N",1,IF(EH203=1,1,0))))))</f>
        <v>0</v>
      </c>
      <c r="FJ203" s="6" t="str">
        <f ca="1">IF(LOG入力!BH203&gt;0,"",IF(FI203=1,$X203,""))</f>
        <v/>
      </c>
      <c r="FK203" s="6" t="str">
        <f ca="1">IF(LOG入力!BH203&gt;0,"",IF(FI203=1,$Y203,""))</f>
        <v/>
      </c>
      <c r="FL203" s="6" t="str">
        <f ca="1">IF(LOG入力!BH203&gt;0,"",IF(COUNTIF($FJ$19:$FJ203,FJ203)=1,FJ203,""))</f>
        <v/>
      </c>
      <c r="FM203" s="6">
        <f ca="1">IF(LOG入力!BH203&gt;0,0,IF((FF203=1),IF(($FL203=""),0,1),0))</f>
        <v>0</v>
      </c>
      <c r="FN203" s="6" t="str">
        <f ca="1">IF(LOG入力!BH203&gt;0,"",IF(COUNTIF($FK$19:FK203,FK203)=1,FK203,""))</f>
        <v/>
      </c>
      <c r="FO203" s="72">
        <f ca="1">IF(LOG入力!BH203&gt;0,0,IF((FF203=1),IF(($FN203=""),0,1),0))</f>
        <v>0</v>
      </c>
      <c r="FP203" s="71">
        <f t="shared" ca="1" si="392"/>
        <v>0</v>
      </c>
      <c r="FQ203" s="6">
        <f t="shared" ca="1" si="393"/>
        <v>0</v>
      </c>
      <c r="FR203" s="6" t="str">
        <f t="shared" ca="1" si="394"/>
        <v/>
      </c>
      <c r="FS203" s="6">
        <f ca="1">IF(LOG入力!BH203&gt;0,0,IF(FQ203=0,0,(IF(COUNTIF($FR$19:FR203,FR203)=1,IF($FS$3="N",1,IF(EH203=1,1,0))))))</f>
        <v>0</v>
      </c>
      <c r="FT203" s="6" t="str">
        <f ca="1">IF(LOG入力!BH203&gt;0,"",IF(FS203=1,$X203,""))</f>
        <v/>
      </c>
      <c r="FU203" s="6" t="str">
        <f ca="1">IF(LOG入力!BH203&gt;0,"",IF(FS203=1,$Y203,""))</f>
        <v/>
      </c>
      <c r="FV203" s="6" t="str">
        <f ca="1">IF(LOG入力!BH203&gt;0,"",IF(COUNTIF($FT$19:$FT203,FT203)=1,FT203,""))</f>
        <v/>
      </c>
      <c r="FW203" s="6">
        <f ca="1">IF(LOG入力!BH203&gt;0,0,IF((FP203=1),IF(($FV203=""),0,1),0))</f>
        <v>0</v>
      </c>
      <c r="FX203" s="6" t="str">
        <f ca="1">IF(LOG入力!BH203&gt;0,"",IF(COUNTIF($FU$19:FU203,FU203)=1,FU203,""))</f>
        <v/>
      </c>
      <c r="FY203" s="72">
        <f ca="1">IF(LOG入力!BH203&gt;0,0,IF((FP203=1),IF(($FX203=""),0,1),0))</f>
        <v>0</v>
      </c>
      <c r="FZ203" s="71">
        <f t="shared" ca="1" si="395"/>
        <v>0</v>
      </c>
      <c r="GA203" s="6">
        <f t="shared" ca="1" si="396"/>
        <v>0</v>
      </c>
      <c r="GB203" s="6" t="str">
        <f t="shared" ca="1" si="397"/>
        <v/>
      </c>
      <c r="GC203" s="6">
        <f ca="1">IF(LOG入力!BH203&gt;0,0,IF(GA203=0,0,(IF(COUNTIF($GB$19:GB203,GB203)=1,IF($FS$3="N",1,IF(EH203=1,1,0))))))</f>
        <v>0</v>
      </c>
      <c r="GD203" s="6" t="str">
        <f ca="1">IF(LOG入力!BH203&gt;0,"",IF(GC203=1,$X203,""))</f>
        <v/>
      </c>
      <c r="GE203" s="6" t="str">
        <f ca="1">IF(LOG入力!BH203&gt;0,"",IF(GC203=1,$Y203,""))</f>
        <v/>
      </c>
      <c r="GF203" s="6" t="str">
        <f ca="1">IF(LOG入力!BH203&gt;0,"",IF(COUNTIF($GD$19:$GD203,GD203)=1,GD203,""))</f>
        <v/>
      </c>
      <c r="GG203" s="6">
        <f ca="1">IF(LOG入力!BH203&gt;0,0,IF((FZ203=1),IF(($GF203=""),0,1),0))</f>
        <v>0</v>
      </c>
      <c r="GH203" s="6" t="str">
        <f ca="1">IF(LOG入力!BH203&gt;0,"",IF(COUNTIF($GE$19:GE203,GE203)=1,GE203,""))</f>
        <v/>
      </c>
      <c r="GI203" s="72">
        <f ca="1">IF(LOG入力!BH203&gt;0,0,IF((FZ203=1),IF(($GH203=""),0,1),0))</f>
        <v>0</v>
      </c>
      <c r="GK203" s="455" t="str">
        <f ca="1">IF(V203=1,"",IF(LEN(LOG入力!AS203)=0,"",LOG入力!AS203))</f>
        <v/>
      </c>
      <c r="GL203" s="378" t="str">
        <f t="shared" ca="1" si="398"/>
        <v/>
      </c>
      <c r="GM203" s="378" t="str">
        <f t="shared" ca="1" si="399"/>
        <v/>
      </c>
      <c r="GN203" s="74" t="str">
        <f t="shared" ca="1" si="400"/>
        <v/>
      </c>
      <c r="GO203" s="74" t="str">
        <f t="shared" ca="1" si="401"/>
        <v/>
      </c>
      <c r="GQ203" s="74" t="str">
        <f t="shared" ca="1" si="402"/>
        <v/>
      </c>
      <c r="GR203" s="74" t="str">
        <f t="shared" ca="1" si="403"/>
        <v/>
      </c>
      <c r="GS203" s="74" t="str">
        <f t="shared" ca="1" si="404"/>
        <v/>
      </c>
      <c r="GT203" s="74" t="str">
        <f t="shared" ca="1" si="405"/>
        <v/>
      </c>
      <c r="GU203" s="74" t="str">
        <f t="shared" ca="1" si="406"/>
        <v/>
      </c>
      <c r="GV203" s="74" t="str">
        <f t="shared" ca="1" si="407"/>
        <v/>
      </c>
      <c r="GX203" s="74" t="str">
        <f t="shared" ca="1" si="408"/>
        <v/>
      </c>
      <c r="GY203" s="74" t="str">
        <f t="shared" ca="1" si="409"/>
        <v/>
      </c>
      <c r="GZ203" s="74" t="str">
        <f ca="1">IF(V203=1,"",IF(LOG入力!BH203&gt;0,0,IF(GY203=0,0,IF((VALUE((TYPE(VALUE(J203)))))=16,0,IF(VALUE(J203)&lt;60,1,IF(VALUE(J203)&lt;100,0,IF(VALUE(J203)&lt;600,2,0)))))))</f>
        <v/>
      </c>
      <c r="HA203" s="74" t="str">
        <f t="shared" ca="1" si="410"/>
        <v/>
      </c>
      <c r="HB203" s="74" t="str">
        <f ca="1">IF(V203=1,"",IF(LOG入力!BH203&gt;0,0,IF(HA203=0,0,IF((VALUE((TYPE(VALUE(L203)))))=16,0,IF(VALUE(L203)&lt;60,1,IF(VALUE(L203)&lt;100,0,IF(VALUE(L203)&lt;600,2,0)))))))</f>
        <v/>
      </c>
      <c r="HD203" s="74" t="str">
        <f t="shared" ca="1" si="411"/>
        <v/>
      </c>
      <c r="HF203" s="74" t="str">
        <f t="shared" ca="1" si="412"/>
        <v/>
      </c>
      <c r="HG203" s="74" t="str">
        <f t="shared" ca="1" si="413"/>
        <v/>
      </c>
      <c r="HH203" s="74" t="str">
        <f t="shared" ca="1" si="414"/>
        <v/>
      </c>
      <c r="HI203" s="74" t="str">
        <f t="shared" ca="1" si="415"/>
        <v/>
      </c>
      <c r="HJ203" s="74" t="str">
        <f t="shared" ca="1" si="416"/>
        <v/>
      </c>
      <c r="HK203" s="74" t="str">
        <f t="shared" ca="1" si="417"/>
        <v/>
      </c>
      <c r="HL203" s="74" t="str">
        <f t="shared" ca="1" si="418"/>
        <v/>
      </c>
      <c r="HM203" s="74" t="str">
        <f t="shared" ca="1" si="419"/>
        <v/>
      </c>
      <c r="HN203" s="74" t="str">
        <f t="shared" ca="1" si="420"/>
        <v/>
      </c>
      <c r="HO203" s="529" t="str">
        <f t="shared" ca="1" si="421"/>
        <v/>
      </c>
      <c r="HP203" s="74" t="str">
        <f t="shared" ca="1" si="422"/>
        <v/>
      </c>
      <c r="HQ203" s="74" t="str">
        <f t="shared" ca="1" si="423"/>
        <v/>
      </c>
      <c r="HR203" s="74" t="str">
        <f t="shared" ca="1" si="424"/>
        <v/>
      </c>
      <c r="HS203" s="74" t="str">
        <f t="shared" ca="1" si="425"/>
        <v/>
      </c>
      <c r="HT203" s="74" t="str">
        <f ca="1">IF(V203=1,"",IF(LOG入力!BH203&gt;0,0,IF(DV203=1,0,IF(N203="0",0,IF(SUM(HD203:HS203)&gt;0,1,0)))))</f>
        <v/>
      </c>
    </row>
    <row r="204" spans="1:228" x14ac:dyDescent="0.15">
      <c r="A204" s="5"/>
      <c r="B204" s="532" t="str">
        <f t="shared" ca="1" si="284"/>
        <v/>
      </c>
      <c r="C204" s="534" t="str">
        <f ca="1">LOG入力!AP204</f>
        <v/>
      </c>
      <c r="D204" s="534" t="str">
        <f ca="1">LOG入力!AQ204</f>
        <v/>
      </c>
      <c r="E204" s="534" t="str">
        <f ca="1">LOG入力!AR204</f>
        <v/>
      </c>
      <c r="F204" s="535" t="str">
        <f t="shared" ca="1" si="285"/>
        <v/>
      </c>
      <c r="G204" s="585" t="str">
        <f ca="1">LOG入力!AT204</f>
        <v/>
      </c>
      <c r="H204" s="542" t="str">
        <f ca="1">LOG入力!AU204</f>
        <v/>
      </c>
      <c r="I204" s="542" t="str">
        <f ca="1">LOG入力!AV204</f>
        <v/>
      </c>
      <c r="J204" s="577" t="str">
        <f ca="1">LOG入力!AW204</f>
        <v/>
      </c>
      <c r="K204" s="578" t="str">
        <f ca="1">LOG入力!BJ204</f>
        <v/>
      </c>
      <c r="L204" s="577" t="str">
        <f ca="1">LOG入力!AY204</f>
        <v/>
      </c>
      <c r="M204" s="545" t="str">
        <f ca="1">LOG入力!BK204</f>
        <v/>
      </c>
      <c r="N204" s="512" t="str">
        <f ca="1">IF(V204=1,"",IF(LOG入力!AJ204=1,"1",LOG入力!BA204))</f>
        <v/>
      </c>
      <c r="O204" s="538" t="str">
        <f ca="1">IF(V204=1,"",IF(LEN(LOG入力!O204)=0,"",LOG入力!O204))</f>
        <v/>
      </c>
      <c r="P204" s="291" t="str">
        <f ca="1">IF(V204=1,"",IF($AA$4=1,"",IF(LOG入力!BG204=1,"",CONCATENATE($ER204,$FB204,$FL204,$FV204,$GF204))))</f>
        <v/>
      </c>
      <c r="Q204" s="291" t="str">
        <f ca="1">IF(V204=1,"",IF($AA$4=1,"",IF(LOG入力!BG204=1,"",CONCATENATE($ET204,$FD204,$FN204,$FX204,$GH204))))</f>
        <v/>
      </c>
      <c r="R204" s="573" t="str">
        <f ca="1">IF(V204=1,"",IF($AA$4=1,"",IF(LOG入力!BH204&gt;0,0,AA204)))</f>
        <v/>
      </c>
      <c r="S204" s="293" t="str">
        <f t="shared" ca="1" si="286"/>
        <v/>
      </c>
      <c r="T204" s="681"/>
      <c r="U204" s="38"/>
      <c r="V204" s="196">
        <f ca="1">LOG入力!AN204</f>
        <v>1</v>
      </c>
      <c r="W204" s="38"/>
      <c r="X204" s="516" t="str">
        <f t="shared" ca="1" si="287"/>
        <v/>
      </c>
      <c r="Y204" s="515" t="str">
        <f t="shared" ca="1" si="288"/>
        <v/>
      </c>
      <c r="Z204" s="518" t="str">
        <f t="shared" ca="1" si="289"/>
        <v/>
      </c>
      <c r="AA204" s="574" t="str">
        <f t="shared" ca="1" si="290"/>
        <v/>
      </c>
      <c r="AC204" s="6" t="str">
        <f t="shared" ca="1" si="291"/>
        <v/>
      </c>
      <c r="AD204" s="6" t="str">
        <f t="shared" ca="1" si="292"/>
        <v/>
      </c>
      <c r="AE204" s="6" t="str">
        <f t="shared" ca="1" si="293"/>
        <v/>
      </c>
      <c r="AF204" s="6" t="str">
        <f t="shared" ca="1" si="294"/>
        <v/>
      </c>
      <c r="AG204" s="6" t="str">
        <f t="shared" ca="1" si="295"/>
        <v/>
      </c>
      <c r="AH204" s="6" t="str">
        <f t="shared" ca="1" si="296"/>
        <v/>
      </c>
      <c r="AI204" s="6" t="str">
        <f t="shared" ca="1" si="297"/>
        <v/>
      </c>
      <c r="AJ204" s="6" t="str">
        <f t="shared" ca="1" si="298"/>
        <v/>
      </c>
      <c r="AK204" s="6" t="str">
        <f t="shared" ca="1" si="299"/>
        <v/>
      </c>
      <c r="AL204" s="6" t="str">
        <f t="shared" ca="1" si="300"/>
        <v/>
      </c>
      <c r="AM204" s="6" t="str">
        <f t="shared" ca="1" si="301"/>
        <v/>
      </c>
      <c r="AN204" s="6" t="str">
        <f t="shared" ca="1" si="302"/>
        <v/>
      </c>
      <c r="AO204" s="6" t="str">
        <f t="shared" ca="1" si="303"/>
        <v/>
      </c>
      <c r="AP204" s="6" t="str">
        <f t="shared" ca="1" si="304"/>
        <v/>
      </c>
      <c r="AQ204" s="6" t="str">
        <f t="shared" ca="1" si="305"/>
        <v/>
      </c>
      <c r="AR204" s="6" t="str">
        <f t="shared" ca="1" si="306"/>
        <v/>
      </c>
      <c r="AS204" s="6" t="str">
        <f t="shared" ca="1" si="307"/>
        <v/>
      </c>
      <c r="AT204" s="6" t="str">
        <f t="shared" ca="1" si="308"/>
        <v/>
      </c>
      <c r="AU204" s="6" t="str">
        <f t="shared" ca="1" si="309"/>
        <v/>
      </c>
      <c r="AV204" s="6" t="str">
        <f t="shared" ca="1" si="310"/>
        <v/>
      </c>
      <c r="AW204" s="6" t="str">
        <f t="shared" ca="1" si="311"/>
        <v/>
      </c>
      <c r="AY204" s="6" t="str">
        <f t="shared" ca="1" si="312"/>
        <v/>
      </c>
      <c r="AZ204" s="6" t="str">
        <f t="shared" ca="1" si="313"/>
        <v/>
      </c>
      <c r="BA204" s="6" t="str">
        <f t="shared" ca="1" si="314"/>
        <v/>
      </c>
      <c r="BB204" s="6" t="str">
        <f t="shared" ca="1" si="315"/>
        <v/>
      </c>
      <c r="BC204" s="6" t="str">
        <f t="shared" ca="1" si="316"/>
        <v/>
      </c>
      <c r="BD204" s="6" t="str">
        <f t="shared" ca="1" si="317"/>
        <v/>
      </c>
      <c r="BE204" s="6" t="str">
        <f t="shared" ca="1" si="318"/>
        <v/>
      </c>
      <c r="BF204" s="6" t="str">
        <f t="shared" ca="1" si="319"/>
        <v/>
      </c>
      <c r="BG204" s="6" t="str">
        <f t="shared" ca="1" si="320"/>
        <v/>
      </c>
      <c r="BH204" s="6" t="str">
        <f t="shared" ca="1" si="321"/>
        <v/>
      </c>
      <c r="BI204" s="6" t="str">
        <f t="shared" ca="1" si="322"/>
        <v/>
      </c>
      <c r="BJ204" s="6" t="str">
        <f t="shared" ca="1" si="323"/>
        <v/>
      </c>
      <c r="BK204" s="6" t="str">
        <f t="shared" ca="1" si="324"/>
        <v/>
      </c>
      <c r="BL204" s="6" t="str">
        <f t="shared" ca="1" si="325"/>
        <v/>
      </c>
      <c r="BM204" s="6" t="str">
        <f t="shared" ca="1" si="326"/>
        <v/>
      </c>
      <c r="BN204" s="6" t="str">
        <f t="shared" ca="1" si="327"/>
        <v/>
      </c>
      <c r="BO204" s="6" t="str">
        <f t="shared" ca="1" si="328"/>
        <v/>
      </c>
      <c r="BP204" s="6" t="str">
        <f t="shared" ca="1" si="329"/>
        <v/>
      </c>
      <c r="BQ204" s="6" t="str">
        <f t="shared" ca="1" si="330"/>
        <v/>
      </c>
      <c r="BR204" s="6" t="str">
        <f t="shared" ca="1" si="331"/>
        <v/>
      </c>
      <c r="BS204" s="6" t="str">
        <f t="shared" ca="1" si="332"/>
        <v/>
      </c>
      <c r="BU204" s="6" t="str">
        <f t="shared" ca="1" si="333"/>
        <v/>
      </c>
      <c r="BW204" s="515" t="str">
        <f t="shared" ca="1" si="334"/>
        <v/>
      </c>
      <c r="BX204" s="515">
        <f t="shared" ca="1" si="335"/>
        <v>0</v>
      </c>
      <c r="BY204" s="515" t="str">
        <f t="shared" ca="1" si="336"/>
        <v/>
      </c>
      <c r="CA204" s="6">
        <f t="shared" ca="1" si="337"/>
        <v>1</v>
      </c>
      <c r="CC204" s="523" t="str">
        <f t="shared" ca="1" si="338"/>
        <v/>
      </c>
      <c r="CE204" s="6" t="str">
        <f t="shared" ca="1" si="339"/>
        <v/>
      </c>
      <c r="CG204" s="524" t="str">
        <f ca="1">IF(V204=1,"",IF($AA$4=1,"",IF(LOG入力!BH204&gt;0,"",IF(N204=0,"",IF(HT204=0,"","★")))))</f>
        <v/>
      </c>
      <c r="CI204" s="74" t="str">
        <f t="shared" ca="1" si="340"/>
        <v/>
      </c>
      <c r="CK204" s="525" t="str">
        <f ca="1">IF(V204=1,"",IF(LOG入力!BH204&gt;0,1,0))</f>
        <v/>
      </c>
      <c r="CL204" s="74" t="str">
        <f t="shared" ca="1" si="341"/>
        <v/>
      </c>
      <c r="CN204" s="74" t="str">
        <f t="shared" ca="1" si="342"/>
        <v/>
      </c>
      <c r="CO204" s="74" t="str">
        <f t="shared" ca="1" si="343"/>
        <v/>
      </c>
      <c r="CQ204" s="74" t="str">
        <f t="shared" ca="1" si="344"/>
        <v/>
      </c>
      <c r="CR204" s="74" t="str">
        <f t="shared" ca="1" si="345"/>
        <v/>
      </c>
      <c r="CS204" s="74" t="str">
        <f t="shared" ca="1" si="346"/>
        <v/>
      </c>
      <c r="CT204" s="74" t="str">
        <f t="shared" ca="1" si="347"/>
        <v/>
      </c>
      <c r="CU204" s="74" t="str">
        <f t="shared" ca="1" si="348"/>
        <v/>
      </c>
      <c r="CV204" s="74" t="str">
        <f t="shared" ca="1" si="349"/>
        <v/>
      </c>
      <c r="CW204" s="74" t="str">
        <f t="shared" ca="1" si="350"/>
        <v/>
      </c>
      <c r="CX204" s="74" t="str">
        <f t="shared" ca="1" si="351"/>
        <v/>
      </c>
      <c r="CY204" s="74" t="str">
        <f t="shared" ca="1" si="352"/>
        <v/>
      </c>
      <c r="CZ204" s="74" t="str">
        <f t="shared" ca="1" si="353"/>
        <v/>
      </c>
      <c r="DA204" s="74" t="str">
        <f t="shared" ca="1" si="354"/>
        <v/>
      </c>
      <c r="DB204" s="74" t="str">
        <f t="shared" ca="1" si="355"/>
        <v/>
      </c>
      <c r="DD204" s="74" t="str">
        <f t="shared" ca="1" si="356"/>
        <v/>
      </c>
      <c r="DE204" s="74" t="str">
        <f t="shared" ca="1" si="357"/>
        <v/>
      </c>
      <c r="DF204" s="74" t="str">
        <f t="shared" ca="1" si="358"/>
        <v/>
      </c>
      <c r="DG204" s="74" t="str">
        <f t="shared" ca="1" si="359"/>
        <v/>
      </c>
      <c r="DH204" s="74" t="str">
        <f t="shared" ca="1" si="360"/>
        <v/>
      </c>
      <c r="DI204" s="74" t="str">
        <f t="shared" ca="1" si="361"/>
        <v/>
      </c>
      <c r="DJ204" s="74" t="str">
        <f t="shared" ca="1" si="362"/>
        <v/>
      </c>
      <c r="DK204" s="74" t="str">
        <f t="shared" ca="1" si="363"/>
        <v/>
      </c>
      <c r="DL204" s="74" t="str">
        <f t="shared" ca="1" si="364"/>
        <v/>
      </c>
      <c r="DM204" s="74" t="str">
        <f t="shared" ca="1" si="365"/>
        <v/>
      </c>
      <c r="DN204" s="74" t="str">
        <f t="shared" ca="1" si="366"/>
        <v/>
      </c>
      <c r="DO204" s="74" t="str">
        <f t="shared" ca="1" si="367"/>
        <v/>
      </c>
      <c r="DQ204" s="74" t="str">
        <f t="shared" ca="1" si="368"/>
        <v/>
      </c>
      <c r="DS204" s="74" t="str">
        <f t="shared" ca="1" si="369"/>
        <v/>
      </c>
      <c r="DT204" s="74" t="str">
        <f t="shared" ca="1" si="370"/>
        <v/>
      </c>
      <c r="DV204" s="525" t="str">
        <f t="shared" ca="1" si="371"/>
        <v/>
      </c>
      <c r="DW204" s="74" t="str">
        <f t="shared" ca="1" si="372"/>
        <v/>
      </c>
      <c r="DX204" s="485" t="str">
        <f t="shared" ca="1" si="373"/>
        <v/>
      </c>
      <c r="DY204" s="74" t="str">
        <f t="shared" ca="1" si="374"/>
        <v/>
      </c>
      <c r="DZ204" s="74" t="str">
        <f t="shared" ca="1" si="375"/>
        <v/>
      </c>
      <c r="EA204" s="74" t="str">
        <f t="shared" ca="1" si="376"/>
        <v/>
      </c>
      <c r="EC204" s="74" t="str">
        <f t="shared" ca="1" si="377"/>
        <v/>
      </c>
      <c r="ED204" s="74" t="str">
        <f t="shared" ca="1" si="378"/>
        <v/>
      </c>
      <c r="EE204" s="74" t="str">
        <f t="shared" ca="1" si="379"/>
        <v/>
      </c>
      <c r="EG204" s="479" t="str">
        <f ca="1">IF(V204=1,"",IF(LOG入力!BH204&gt;0,0,IF(CG204="★",0,IF(R204=1,0,IF(N204=0,0,1)))))</f>
        <v/>
      </c>
      <c r="EH204" s="483" t="str">
        <f t="shared" ca="1" si="380"/>
        <v/>
      </c>
      <c r="EI204" s="483" t="str">
        <f t="shared" ca="1" si="381"/>
        <v/>
      </c>
      <c r="EJ204" s="483" t="str">
        <f t="shared" ca="1" si="382"/>
        <v/>
      </c>
      <c r="EL204" s="71">
        <f t="shared" ca="1" si="383"/>
        <v>0</v>
      </c>
      <c r="EM204" s="6">
        <f t="shared" ca="1" si="384"/>
        <v>0</v>
      </c>
      <c r="EN204" s="6" t="str">
        <f t="shared" ca="1" si="385"/>
        <v/>
      </c>
      <c r="EO204" s="6">
        <f ca="1">IF(LOG入力!BH204&gt;0,0,IF(EM204=0,0,(IF(COUNTIF($EN$19:EN204,EN204)=1,IF($FS$3="N",1,IF(EH204=1,1,0))))))</f>
        <v>0</v>
      </c>
      <c r="EP204" s="6" t="str">
        <f ca="1">IF(LOG入力!BH204&gt;0,"",IF(EO204=1,$X204,""))</f>
        <v/>
      </c>
      <c r="EQ204" s="6" t="str">
        <f ca="1">IF(LOG入力!BH204&gt;0,"",IF(EO204=1,$Y204,""))</f>
        <v/>
      </c>
      <c r="ER204" s="520" t="str">
        <f ca="1">IF(LOG入力!BH204&gt;0,"",IF(COUNTIF($EP$19:$EP204,EP204)=1,EP204,""))</f>
        <v/>
      </c>
      <c r="ES204" s="520">
        <f ca="1">IF(LOG入力!BH204&gt;0,0,IF((EL204=1),IF(($ER204=""),0,1),0))</f>
        <v>0</v>
      </c>
      <c r="ET204" s="520" t="str">
        <f ca="1">IF(LOG入力!BH204&gt;0,"",IF(COUNTIF($EQ$19:EQ204,EQ204)=1,EQ204,""))</f>
        <v/>
      </c>
      <c r="EU204" s="539">
        <f ca="1">IF(LOG入力!BH204&gt;0,0,IF((EL204=1),IF(($ET204=""),0,1),0))</f>
        <v>0</v>
      </c>
      <c r="EV204" s="71">
        <f t="shared" ca="1" si="386"/>
        <v>0</v>
      </c>
      <c r="EW204" s="6">
        <f t="shared" ca="1" si="387"/>
        <v>0</v>
      </c>
      <c r="EX204" s="6" t="str">
        <f t="shared" ca="1" si="388"/>
        <v/>
      </c>
      <c r="EY204" s="6">
        <f ca="1">IF(LOG入力!BH204&gt;0,0,IF(EW204=0,0,(IF(COUNTIF($EX$19:EX204,EX204)=1,IF($FS$3="N",1,IF(EH204=1,1,0))))))</f>
        <v>0</v>
      </c>
      <c r="EZ204" s="6" t="str">
        <f ca="1">IF(LOG入力!BH204&gt;0,"",IF(EY204=1,$X204,""))</f>
        <v/>
      </c>
      <c r="FA204" s="6" t="str">
        <f ca="1">IF(LOG入力!BH204&gt;0,"",IF(EY204=1,$Y204,""))</f>
        <v/>
      </c>
      <c r="FB204" s="6" t="str">
        <f ca="1">IF(LOG入力!BH204&gt;0,"",IF(COUNTIF($EZ$19:$EZ204,EZ204)=1,EZ204,""))</f>
        <v/>
      </c>
      <c r="FC204" s="6">
        <f ca="1">IF(LOG入力!BH204&gt;0,0,IF((EV204=1),IF(($FB204=""),0,1),0))</f>
        <v>0</v>
      </c>
      <c r="FD204" s="6" t="str">
        <f ca="1">IF(LOG入力!BH204&gt;0,"",IF(COUNTIF($FA$19:FA204,FA204)=1,FA204,""))</f>
        <v/>
      </c>
      <c r="FE204" s="72">
        <f ca="1">IF(LOG入力!BH204&gt;0,0,IF((EV204=1),IF(($FD204=""),0,1),0))</f>
        <v>0</v>
      </c>
      <c r="FF204" s="71">
        <f t="shared" ca="1" si="389"/>
        <v>0</v>
      </c>
      <c r="FG204" s="6">
        <f t="shared" ca="1" si="390"/>
        <v>0</v>
      </c>
      <c r="FH204" s="6" t="str">
        <f t="shared" ca="1" si="391"/>
        <v/>
      </c>
      <c r="FI204" s="6">
        <f ca="1">IF(LOG入力!BH204&gt;0,0,IF(FG204=0,0,(IF(COUNTIF($FH$19:FH204,FH204)=1,IF($FS$3="N",1,IF(EH204=1,1,0))))))</f>
        <v>0</v>
      </c>
      <c r="FJ204" s="6" t="str">
        <f ca="1">IF(LOG入力!BH204&gt;0,"",IF(FI204=1,$X204,""))</f>
        <v/>
      </c>
      <c r="FK204" s="6" t="str">
        <f ca="1">IF(LOG入力!BH204&gt;0,"",IF(FI204=1,$Y204,""))</f>
        <v/>
      </c>
      <c r="FL204" s="6" t="str">
        <f ca="1">IF(LOG入力!BH204&gt;0,"",IF(COUNTIF($FJ$19:$FJ204,FJ204)=1,FJ204,""))</f>
        <v/>
      </c>
      <c r="FM204" s="6">
        <f ca="1">IF(LOG入力!BH204&gt;0,0,IF((FF204=1),IF(($FL204=""),0,1),0))</f>
        <v>0</v>
      </c>
      <c r="FN204" s="6" t="str">
        <f ca="1">IF(LOG入力!BH204&gt;0,"",IF(COUNTIF($FK$19:FK204,FK204)=1,FK204,""))</f>
        <v/>
      </c>
      <c r="FO204" s="72">
        <f ca="1">IF(LOG入力!BH204&gt;0,0,IF((FF204=1),IF(($FN204=""),0,1),0))</f>
        <v>0</v>
      </c>
      <c r="FP204" s="71">
        <f t="shared" ca="1" si="392"/>
        <v>0</v>
      </c>
      <c r="FQ204" s="6">
        <f t="shared" ca="1" si="393"/>
        <v>0</v>
      </c>
      <c r="FR204" s="6" t="str">
        <f t="shared" ca="1" si="394"/>
        <v/>
      </c>
      <c r="FS204" s="6">
        <f ca="1">IF(LOG入力!BH204&gt;0,0,IF(FQ204=0,0,(IF(COUNTIF($FR$19:FR204,FR204)=1,IF($FS$3="N",1,IF(EH204=1,1,0))))))</f>
        <v>0</v>
      </c>
      <c r="FT204" s="6" t="str">
        <f ca="1">IF(LOG入力!BH204&gt;0,"",IF(FS204=1,$X204,""))</f>
        <v/>
      </c>
      <c r="FU204" s="6" t="str">
        <f ca="1">IF(LOG入力!BH204&gt;0,"",IF(FS204=1,$Y204,""))</f>
        <v/>
      </c>
      <c r="FV204" s="6" t="str">
        <f ca="1">IF(LOG入力!BH204&gt;0,"",IF(COUNTIF($FT$19:$FT204,FT204)=1,FT204,""))</f>
        <v/>
      </c>
      <c r="FW204" s="6">
        <f ca="1">IF(LOG入力!BH204&gt;0,0,IF((FP204=1),IF(($FV204=""),0,1),0))</f>
        <v>0</v>
      </c>
      <c r="FX204" s="6" t="str">
        <f ca="1">IF(LOG入力!BH204&gt;0,"",IF(COUNTIF($FU$19:FU204,FU204)=1,FU204,""))</f>
        <v/>
      </c>
      <c r="FY204" s="72">
        <f ca="1">IF(LOG入力!BH204&gt;0,0,IF((FP204=1),IF(($FX204=""),0,1),0))</f>
        <v>0</v>
      </c>
      <c r="FZ204" s="71">
        <f t="shared" ca="1" si="395"/>
        <v>0</v>
      </c>
      <c r="GA204" s="6">
        <f t="shared" ca="1" si="396"/>
        <v>0</v>
      </c>
      <c r="GB204" s="6" t="str">
        <f t="shared" ca="1" si="397"/>
        <v/>
      </c>
      <c r="GC204" s="6">
        <f ca="1">IF(LOG入力!BH204&gt;0,0,IF(GA204=0,0,(IF(COUNTIF($GB$19:GB204,GB204)=1,IF($FS$3="N",1,IF(EH204=1,1,0))))))</f>
        <v>0</v>
      </c>
      <c r="GD204" s="6" t="str">
        <f ca="1">IF(LOG入力!BH204&gt;0,"",IF(GC204=1,$X204,""))</f>
        <v/>
      </c>
      <c r="GE204" s="6" t="str">
        <f ca="1">IF(LOG入力!BH204&gt;0,"",IF(GC204=1,$Y204,""))</f>
        <v/>
      </c>
      <c r="GF204" s="6" t="str">
        <f ca="1">IF(LOG入力!BH204&gt;0,"",IF(COUNTIF($GD$19:$GD204,GD204)=1,GD204,""))</f>
        <v/>
      </c>
      <c r="GG204" s="6">
        <f ca="1">IF(LOG入力!BH204&gt;0,0,IF((FZ204=1),IF(($GF204=""),0,1),0))</f>
        <v>0</v>
      </c>
      <c r="GH204" s="6" t="str">
        <f ca="1">IF(LOG入力!BH204&gt;0,"",IF(COUNTIF($GE$19:GE204,GE204)=1,GE204,""))</f>
        <v/>
      </c>
      <c r="GI204" s="72">
        <f ca="1">IF(LOG入力!BH204&gt;0,0,IF((FZ204=1),IF(($GH204=""),0,1),0))</f>
        <v>0</v>
      </c>
      <c r="GK204" s="455" t="str">
        <f ca="1">IF(V204=1,"",IF(LEN(LOG入力!AS204)=0,"",LOG入力!AS204))</f>
        <v/>
      </c>
      <c r="GL204" s="378" t="str">
        <f t="shared" ca="1" si="398"/>
        <v/>
      </c>
      <c r="GM204" s="378" t="str">
        <f t="shared" ca="1" si="399"/>
        <v/>
      </c>
      <c r="GN204" s="74" t="str">
        <f t="shared" ca="1" si="400"/>
        <v/>
      </c>
      <c r="GO204" s="74" t="str">
        <f t="shared" ca="1" si="401"/>
        <v/>
      </c>
      <c r="GQ204" s="74" t="str">
        <f t="shared" ca="1" si="402"/>
        <v/>
      </c>
      <c r="GR204" s="74" t="str">
        <f t="shared" ca="1" si="403"/>
        <v/>
      </c>
      <c r="GS204" s="74" t="str">
        <f t="shared" ca="1" si="404"/>
        <v/>
      </c>
      <c r="GT204" s="74" t="str">
        <f t="shared" ca="1" si="405"/>
        <v/>
      </c>
      <c r="GU204" s="74" t="str">
        <f t="shared" ca="1" si="406"/>
        <v/>
      </c>
      <c r="GV204" s="74" t="str">
        <f t="shared" ca="1" si="407"/>
        <v/>
      </c>
      <c r="GX204" s="74" t="str">
        <f t="shared" ca="1" si="408"/>
        <v/>
      </c>
      <c r="GY204" s="74" t="str">
        <f t="shared" ca="1" si="409"/>
        <v/>
      </c>
      <c r="GZ204" s="74" t="str">
        <f ca="1">IF(V204=1,"",IF(LOG入力!BH204&gt;0,0,IF(GY204=0,0,IF((VALUE((TYPE(VALUE(J204)))))=16,0,IF(VALUE(J204)&lt;60,1,IF(VALUE(J204)&lt;100,0,IF(VALUE(J204)&lt;600,2,0)))))))</f>
        <v/>
      </c>
      <c r="HA204" s="74" t="str">
        <f t="shared" ca="1" si="410"/>
        <v/>
      </c>
      <c r="HB204" s="74" t="str">
        <f ca="1">IF(V204=1,"",IF(LOG入力!BH204&gt;0,0,IF(HA204=0,0,IF((VALUE((TYPE(VALUE(L204)))))=16,0,IF(VALUE(L204)&lt;60,1,IF(VALUE(L204)&lt;100,0,IF(VALUE(L204)&lt;600,2,0)))))))</f>
        <v/>
      </c>
      <c r="HD204" s="74" t="str">
        <f t="shared" ca="1" si="411"/>
        <v/>
      </c>
      <c r="HF204" s="74" t="str">
        <f t="shared" ca="1" si="412"/>
        <v/>
      </c>
      <c r="HG204" s="74" t="str">
        <f t="shared" ca="1" si="413"/>
        <v/>
      </c>
      <c r="HH204" s="74" t="str">
        <f t="shared" ca="1" si="414"/>
        <v/>
      </c>
      <c r="HI204" s="74" t="str">
        <f t="shared" ca="1" si="415"/>
        <v/>
      </c>
      <c r="HJ204" s="74" t="str">
        <f t="shared" ca="1" si="416"/>
        <v/>
      </c>
      <c r="HK204" s="74" t="str">
        <f t="shared" ca="1" si="417"/>
        <v/>
      </c>
      <c r="HL204" s="74" t="str">
        <f t="shared" ca="1" si="418"/>
        <v/>
      </c>
      <c r="HM204" s="74" t="str">
        <f t="shared" ca="1" si="419"/>
        <v/>
      </c>
      <c r="HN204" s="74" t="str">
        <f t="shared" ca="1" si="420"/>
        <v/>
      </c>
      <c r="HO204" s="529" t="str">
        <f t="shared" ca="1" si="421"/>
        <v/>
      </c>
      <c r="HP204" s="74" t="str">
        <f t="shared" ca="1" si="422"/>
        <v/>
      </c>
      <c r="HQ204" s="74" t="str">
        <f t="shared" ca="1" si="423"/>
        <v/>
      </c>
      <c r="HR204" s="74" t="str">
        <f t="shared" ca="1" si="424"/>
        <v/>
      </c>
      <c r="HS204" s="74" t="str">
        <f t="shared" ca="1" si="425"/>
        <v/>
      </c>
      <c r="HT204" s="74" t="str">
        <f ca="1">IF(V204=1,"",IF(LOG入力!BH204&gt;0,0,IF(DV204=1,0,IF(N204="0",0,IF(SUM(HD204:HS204)&gt;0,1,0)))))</f>
        <v/>
      </c>
    </row>
    <row r="205" spans="1:228" x14ac:dyDescent="0.15">
      <c r="A205" s="5"/>
      <c r="B205" s="532" t="str">
        <f t="shared" ca="1" si="284"/>
        <v/>
      </c>
      <c r="C205" s="534" t="str">
        <f ca="1">LOG入力!AP205</f>
        <v/>
      </c>
      <c r="D205" s="534" t="str">
        <f ca="1">LOG入力!AQ205</f>
        <v/>
      </c>
      <c r="E205" s="534" t="str">
        <f ca="1">LOG入力!AR205</f>
        <v/>
      </c>
      <c r="F205" s="535" t="str">
        <f t="shared" ca="1" si="285"/>
        <v/>
      </c>
      <c r="G205" s="585" t="str">
        <f ca="1">LOG入力!AT205</f>
        <v/>
      </c>
      <c r="H205" s="542" t="str">
        <f ca="1">LOG入力!AU205</f>
        <v/>
      </c>
      <c r="I205" s="542" t="str">
        <f ca="1">LOG入力!AV205</f>
        <v/>
      </c>
      <c r="J205" s="577" t="str">
        <f ca="1">LOG入力!AW205</f>
        <v/>
      </c>
      <c r="K205" s="578" t="str">
        <f ca="1">LOG入力!BJ205</f>
        <v/>
      </c>
      <c r="L205" s="577" t="str">
        <f ca="1">LOG入力!AY205</f>
        <v/>
      </c>
      <c r="M205" s="545" t="str">
        <f ca="1">LOG入力!BK205</f>
        <v/>
      </c>
      <c r="N205" s="512" t="str">
        <f ca="1">IF(V205=1,"",IF(LOG入力!AJ205=1,"1",LOG入力!BA205))</f>
        <v/>
      </c>
      <c r="O205" s="538" t="str">
        <f ca="1">IF(V205=1,"",IF(LEN(LOG入力!O205)=0,"",LOG入力!O205))</f>
        <v/>
      </c>
      <c r="P205" s="291" t="str">
        <f ca="1">IF(V205=1,"",IF($AA$4=1,"",IF(LOG入力!BG205=1,"",CONCATENATE($ER205,$FB205,$FL205,$FV205,$GF205))))</f>
        <v/>
      </c>
      <c r="Q205" s="291" t="str">
        <f ca="1">IF(V205=1,"",IF($AA$4=1,"",IF(LOG入力!BG205=1,"",CONCATENATE($ET205,$FD205,$FN205,$FX205,$GH205))))</f>
        <v/>
      </c>
      <c r="R205" s="573" t="str">
        <f ca="1">IF(V205=1,"",IF($AA$4=1,"",IF(LOG入力!BH205&gt;0,0,AA205)))</f>
        <v/>
      </c>
      <c r="S205" s="293" t="str">
        <f t="shared" ca="1" si="286"/>
        <v/>
      </c>
      <c r="T205" s="681"/>
      <c r="U205" s="38"/>
      <c r="V205" s="196">
        <f ca="1">LOG入力!AN205</f>
        <v>1</v>
      </c>
      <c r="W205" s="38"/>
      <c r="X205" s="516" t="str">
        <f t="shared" ca="1" si="287"/>
        <v/>
      </c>
      <c r="Y205" s="515" t="str">
        <f t="shared" ca="1" si="288"/>
        <v/>
      </c>
      <c r="Z205" s="518" t="str">
        <f t="shared" ca="1" si="289"/>
        <v/>
      </c>
      <c r="AA205" s="574" t="str">
        <f t="shared" ca="1" si="290"/>
        <v/>
      </c>
      <c r="AC205" s="6" t="str">
        <f t="shared" ca="1" si="291"/>
        <v/>
      </c>
      <c r="AD205" s="6" t="str">
        <f t="shared" ca="1" si="292"/>
        <v/>
      </c>
      <c r="AE205" s="6" t="str">
        <f t="shared" ca="1" si="293"/>
        <v/>
      </c>
      <c r="AF205" s="6" t="str">
        <f t="shared" ca="1" si="294"/>
        <v/>
      </c>
      <c r="AG205" s="6" t="str">
        <f t="shared" ca="1" si="295"/>
        <v/>
      </c>
      <c r="AH205" s="6" t="str">
        <f t="shared" ca="1" si="296"/>
        <v/>
      </c>
      <c r="AI205" s="6" t="str">
        <f t="shared" ca="1" si="297"/>
        <v/>
      </c>
      <c r="AJ205" s="6" t="str">
        <f t="shared" ca="1" si="298"/>
        <v/>
      </c>
      <c r="AK205" s="6" t="str">
        <f t="shared" ca="1" si="299"/>
        <v/>
      </c>
      <c r="AL205" s="6" t="str">
        <f t="shared" ca="1" si="300"/>
        <v/>
      </c>
      <c r="AM205" s="6" t="str">
        <f t="shared" ca="1" si="301"/>
        <v/>
      </c>
      <c r="AN205" s="6" t="str">
        <f t="shared" ca="1" si="302"/>
        <v/>
      </c>
      <c r="AO205" s="6" t="str">
        <f t="shared" ca="1" si="303"/>
        <v/>
      </c>
      <c r="AP205" s="6" t="str">
        <f t="shared" ca="1" si="304"/>
        <v/>
      </c>
      <c r="AQ205" s="6" t="str">
        <f t="shared" ca="1" si="305"/>
        <v/>
      </c>
      <c r="AR205" s="6" t="str">
        <f t="shared" ca="1" si="306"/>
        <v/>
      </c>
      <c r="AS205" s="6" t="str">
        <f t="shared" ca="1" si="307"/>
        <v/>
      </c>
      <c r="AT205" s="6" t="str">
        <f t="shared" ca="1" si="308"/>
        <v/>
      </c>
      <c r="AU205" s="6" t="str">
        <f t="shared" ca="1" si="309"/>
        <v/>
      </c>
      <c r="AV205" s="6" t="str">
        <f t="shared" ca="1" si="310"/>
        <v/>
      </c>
      <c r="AW205" s="6" t="str">
        <f t="shared" ca="1" si="311"/>
        <v/>
      </c>
      <c r="AY205" s="6" t="str">
        <f t="shared" ca="1" si="312"/>
        <v/>
      </c>
      <c r="AZ205" s="6" t="str">
        <f t="shared" ca="1" si="313"/>
        <v/>
      </c>
      <c r="BA205" s="6" t="str">
        <f t="shared" ca="1" si="314"/>
        <v/>
      </c>
      <c r="BB205" s="6" t="str">
        <f t="shared" ca="1" si="315"/>
        <v/>
      </c>
      <c r="BC205" s="6" t="str">
        <f t="shared" ca="1" si="316"/>
        <v/>
      </c>
      <c r="BD205" s="6" t="str">
        <f t="shared" ca="1" si="317"/>
        <v/>
      </c>
      <c r="BE205" s="6" t="str">
        <f t="shared" ca="1" si="318"/>
        <v/>
      </c>
      <c r="BF205" s="6" t="str">
        <f t="shared" ca="1" si="319"/>
        <v/>
      </c>
      <c r="BG205" s="6" t="str">
        <f t="shared" ca="1" si="320"/>
        <v/>
      </c>
      <c r="BH205" s="6" t="str">
        <f t="shared" ca="1" si="321"/>
        <v/>
      </c>
      <c r="BI205" s="6" t="str">
        <f t="shared" ca="1" si="322"/>
        <v/>
      </c>
      <c r="BJ205" s="6" t="str">
        <f t="shared" ca="1" si="323"/>
        <v/>
      </c>
      <c r="BK205" s="6" t="str">
        <f t="shared" ca="1" si="324"/>
        <v/>
      </c>
      <c r="BL205" s="6" t="str">
        <f t="shared" ca="1" si="325"/>
        <v/>
      </c>
      <c r="BM205" s="6" t="str">
        <f t="shared" ca="1" si="326"/>
        <v/>
      </c>
      <c r="BN205" s="6" t="str">
        <f t="shared" ca="1" si="327"/>
        <v/>
      </c>
      <c r="BO205" s="6" t="str">
        <f t="shared" ca="1" si="328"/>
        <v/>
      </c>
      <c r="BP205" s="6" t="str">
        <f t="shared" ca="1" si="329"/>
        <v/>
      </c>
      <c r="BQ205" s="6" t="str">
        <f t="shared" ca="1" si="330"/>
        <v/>
      </c>
      <c r="BR205" s="6" t="str">
        <f t="shared" ca="1" si="331"/>
        <v/>
      </c>
      <c r="BS205" s="6" t="str">
        <f t="shared" ca="1" si="332"/>
        <v/>
      </c>
      <c r="BU205" s="6" t="str">
        <f t="shared" ca="1" si="333"/>
        <v/>
      </c>
      <c r="BW205" s="515" t="str">
        <f t="shared" ca="1" si="334"/>
        <v/>
      </c>
      <c r="BX205" s="515">
        <f t="shared" ca="1" si="335"/>
        <v>0</v>
      </c>
      <c r="BY205" s="515" t="str">
        <f t="shared" ca="1" si="336"/>
        <v/>
      </c>
      <c r="CA205" s="6">
        <f t="shared" ca="1" si="337"/>
        <v>1</v>
      </c>
      <c r="CC205" s="523" t="str">
        <f t="shared" ca="1" si="338"/>
        <v/>
      </c>
      <c r="CE205" s="6" t="str">
        <f t="shared" ca="1" si="339"/>
        <v/>
      </c>
      <c r="CG205" s="524" t="str">
        <f ca="1">IF(V205=1,"",IF($AA$4=1,"",IF(LOG入力!BH205&gt;0,"",IF(N205=0,"",IF(HT205=0,"","★")))))</f>
        <v/>
      </c>
      <c r="CI205" s="74" t="str">
        <f t="shared" ca="1" si="340"/>
        <v/>
      </c>
      <c r="CK205" s="525" t="str">
        <f ca="1">IF(V205=1,"",IF(LOG入力!BH205&gt;0,1,0))</f>
        <v/>
      </c>
      <c r="CL205" s="74" t="str">
        <f t="shared" ca="1" si="341"/>
        <v/>
      </c>
      <c r="CN205" s="74" t="str">
        <f t="shared" ca="1" si="342"/>
        <v/>
      </c>
      <c r="CO205" s="74" t="str">
        <f t="shared" ca="1" si="343"/>
        <v/>
      </c>
      <c r="CQ205" s="74" t="str">
        <f t="shared" ca="1" si="344"/>
        <v/>
      </c>
      <c r="CR205" s="74" t="str">
        <f t="shared" ca="1" si="345"/>
        <v/>
      </c>
      <c r="CS205" s="74" t="str">
        <f t="shared" ca="1" si="346"/>
        <v/>
      </c>
      <c r="CT205" s="74" t="str">
        <f t="shared" ca="1" si="347"/>
        <v/>
      </c>
      <c r="CU205" s="74" t="str">
        <f t="shared" ca="1" si="348"/>
        <v/>
      </c>
      <c r="CV205" s="74" t="str">
        <f t="shared" ca="1" si="349"/>
        <v/>
      </c>
      <c r="CW205" s="74" t="str">
        <f t="shared" ca="1" si="350"/>
        <v/>
      </c>
      <c r="CX205" s="74" t="str">
        <f t="shared" ca="1" si="351"/>
        <v/>
      </c>
      <c r="CY205" s="74" t="str">
        <f t="shared" ca="1" si="352"/>
        <v/>
      </c>
      <c r="CZ205" s="74" t="str">
        <f t="shared" ca="1" si="353"/>
        <v/>
      </c>
      <c r="DA205" s="74" t="str">
        <f t="shared" ca="1" si="354"/>
        <v/>
      </c>
      <c r="DB205" s="74" t="str">
        <f t="shared" ca="1" si="355"/>
        <v/>
      </c>
      <c r="DD205" s="74" t="str">
        <f t="shared" ca="1" si="356"/>
        <v/>
      </c>
      <c r="DE205" s="74" t="str">
        <f t="shared" ca="1" si="357"/>
        <v/>
      </c>
      <c r="DF205" s="74" t="str">
        <f t="shared" ca="1" si="358"/>
        <v/>
      </c>
      <c r="DG205" s="74" t="str">
        <f t="shared" ca="1" si="359"/>
        <v/>
      </c>
      <c r="DH205" s="74" t="str">
        <f t="shared" ca="1" si="360"/>
        <v/>
      </c>
      <c r="DI205" s="74" t="str">
        <f t="shared" ca="1" si="361"/>
        <v/>
      </c>
      <c r="DJ205" s="74" t="str">
        <f t="shared" ca="1" si="362"/>
        <v/>
      </c>
      <c r="DK205" s="74" t="str">
        <f t="shared" ca="1" si="363"/>
        <v/>
      </c>
      <c r="DL205" s="74" t="str">
        <f t="shared" ca="1" si="364"/>
        <v/>
      </c>
      <c r="DM205" s="74" t="str">
        <f t="shared" ca="1" si="365"/>
        <v/>
      </c>
      <c r="DN205" s="74" t="str">
        <f t="shared" ca="1" si="366"/>
        <v/>
      </c>
      <c r="DO205" s="74" t="str">
        <f t="shared" ca="1" si="367"/>
        <v/>
      </c>
      <c r="DQ205" s="74" t="str">
        <f t="shared" ca="1" si="368"/>
        <v/>
      </c>
      <c r="DS205" s="74" t="str">
        <f t="shared" ca="1" si="369"/>
        <v/>
      </c>
      <c r="DT205" s="74" t="str">
        <f t="shared" ca="1" si="370"/>
        <v/>
      </c>
      <c r="DV205" s="525" t="str">
        <f t="shared" ca="1" si="371"/>
        <v/>
      </c>
      <c r="DW205" s="74" t="str">
        <f t="shared" ca="1" si="372"/>
        <v/>
      </c>
      <c r="DX205" s="485" t="str">
        <f t="shared" ca="1" si="373"/>
        <v/>
      </c>
      <c r="DY205" s="74" t="str">
        <f t="shared" ca="1" si="374"/>
        <v/>
      </c>
      <c r="DZ205" s="74" t="str">
        <f t="shared" ca="1" si="375"/>
        <v/>
      </c>
      <c r="EA205" s="74" t="str">
        <f t="shared" ca="1" si="376"/>
        <v/>
      </c>
      <c r="EC205" s="74" t="str">
        <f t="shared" ca="1" si="377"/>
        <v/>
      </c>
      <c r="ED205" s="74" t="str">
        <f t="shared" ca="1" si="378"/>
        <v/>
      </c>
      <c r="EE205" s="74" t="str">
        <f t="shared" ca="1" si="379"/>
        <v/>
      </c>
      <c r="EG205" s="479" t="str">
        <f ca="1">IF(V205=1,"",IF(LOG入力!BH205&gt;0,0,IF(CG205="★",0,IF(R205=1,0,IF(N205=0,0,1)))))</f>
        <v/>
      </c>
      <c r="EH205" s="483" t="str">
        <f t="shared" ca="1" si="380"/>
        <v/>
      </c>
      <c r="EI205" s="483" t="str">
        <f t="shared" ca="1" si="381"/>
        <v/>
      </c>
      <c r="EJ205" s="483" t="str">
        <f t="shared" ca="1" si="382"/>
        <v/>
      </c>
      <c r="EL205" s="71">
        <f t="shared" ca="1" si="383"/>
        <v>0</v>
      </c>
      <c r="EM205" s="6">
        <f t="shared" ca="1" si="384"/>
        <v>0</v>
      </c>
      <c r="EN205" s="6" t="str">
        <f t="shared" ca="1" si="385"/>
        <v/>
      </c>
      <c r="EO205" s="6">
        <f ca="1">IF(LOG入力!BH205&gt;0,0,IF(EM205=0,0,(IF(COUNTIF($EN$19:EN205,EN205)=1,IF($FS$3="N",1,IF(EH205=1,1,0))))))</f>
        <v>0</v>
      </c>
      <c r="EP205" s="6" t="str">
        <f ca="1">IF(LOG入力!BH205&gt;0,"",IF(EO205=1,$X205,""))</f>
        <v/>
      </c>
      <c r="EQ205" s="6" t="str">
        <f ca="1">IF(LOG入力!BH205&gt;0,"",IF(EO205=1,$Y205,""))</f>
        <v/>
      </c>
      <c r="ER205" s="520" t="str">
        <f ca="1">IF(LOG入力!BH205&gt;0,"",IF(COUNTIF($EP$19:$EP205,EP205)=1,EP205,""))</f>
        <v/>
      </c>
      <c r="ES205" s="520">
        <f ca="1">IF(LOG入力!BH205&gt;0,0,IF((EL205=1),IF(($ER205=""),0,1),0))</f>
        <v>0</v>
      </c>
      <c r="ET205" s="520" t="str">
        <f ca="1">IF(LOG入力!BH205&gt;0,"",IF(COUNTIF($EQ$19:EQ205,EQ205)=1,EQ205,""))</f>
        <v/>
      </c>
      <c r="EU205" s="539">
        <f ca="1">IF(LOG入力!BH205&gt;0,0,IF((EL205=1),IF(($ET205=""),0,1),0))</f>
        <v>0</v>
      </c>
      <c r="EV205" s="71">
        <f t="shared" ca="1" si="386"/>
        <v>0</v>
      </c>
      <c r="EW205" s="6">
        <f t="shared" ca="1" si="387"/>
        <v>0</v>
      </c>
      <c r="EX205" s="6" t="str">
        <f t="shared" ca="1" si="388"/>
        <v/>
      </c>
      <c r="EY205" s="6">
        <f ca="1">IF(LOG入力!BH205&gt;0,0,IF(EW205=0,0,(IF(COUNTIF($EX$19:EX205,EX205)=1,IF($FS$3="N",1,IF(EH205=1,1,0))))))</f>
        <v>0</v>
      </c>
      <c r="EZ205" s="6" t="str">
        <f ca="1">IF(LOG入力!BH205&gt;0,"",IF(EY205=1,$X205,""))</f>
        <v/>
      </c>
      <c r="FA205" s="6" t="str">
        <f ca="1">IF(LOG入力!BH205&gt;0,"",IF(EY205=1,$Y205,""))</f>
        <v/>
      </c>
      <c r="FB205" s="6" t="str">
        <f ca="1">IF(LOG入力!BH205&gt;0,"",IF(COUNTIF($EZ$19:$EZ205,EZ205)=1,EZ205,""))</f>
        <v/>
      </c>
      <c r="FC205" s="6">
        <f ca="1">IF(LOG入力!BH205&gt;0,0,IF((EV205=1),IF(($FB205=""),0,1),0))</f>
        <v>0</v>
      </c>
      <c r="FD205" s="6" t="str">
        <f ca="1">IF(LOG入力!BH205&gt;0,"",IF(COUNTIF($FA$19:FA205,FA205)=1,FA205,""))</f>
        <v/>
      </c>
      <c r="FE205" s="72">
        <f ca="1">IF(LOG入力!BH205&gt;0,0,IF((EV205=1),IF(($FD205=""),0,1),0))</f>
        <v>0</v>
      </c>
      <c r="FF205" s="71">
        <f t="shared" ca="1" si="389"/>
        <v>0</v>
      </c>
      <c r="FG205" s="6">
        <f t="shared" ca="1" si="390"/>
        <v>0</v>
      </c>
      <c r="FH205" s="6" t="str">
        <f t="shared" ca="1" si="391"/>
        <v/>
      </c>
      <c r="FI205" s="6">
        <f ca="1">IF(LOG入力!BH205&gt;0,0,IF(FG205=0,0,(IF(COUNTIF($FH$19:FH205,FH205)=1,IF($FS$3="N",1,IF(EH205=1,1,0))))))</f>
        <v>0</v>
      </c>
      <c r="FJ205" s="6" t="str">
        <f ca="1">IF(LOG入力!BH205&gt;0,"",IF(FI205=1,$X205,""))</f>
        <v/>
      </c>
      <c r="FK205" s="6" t="str">
        <f ca="1">IF(LOG入力!BH205&gt;0,"",IF(FI205=1,$Y205,""))</f>
        <v/>
      </c>
      <c r="FL205" s="6" t="str">
        <f ca="1">IF(LOG入力!BH205&gt;0,"",IF(COUNTIF($FJ$19:$FJ205,FJ205)=1,FJ205,""))</f>
        <v/>
      </c>
      <c r="FM205" s="6">
        <f ca="1">IF(LOG入力!BH205&gt;0,0,IF((FF205=1),IF(($FL205=""),0,1),0))</f>
        <v>0</v>
      </c>
      <c r="FN205" s="6" t="str">
        <f ca="1">IF(LOG入力!BH205&gt;0,"",IF(COUNTIF($FK$19:FK205,FK205)=1,FK205,""))</f>
        <v/>
      </c>
      <c r="FO205" s="72">
        <f ca="1">IF(LOG入力!BH205&gt;0,0,IF((FF205=1),IF(($FN205=""),0,1),0))</f>
        <v>0</v>
      </c>
      <c r="FP205" s="71">
        <f t="shared" ca="1" si="392"/>
        <v>0</v>
      </c>
      <c r="FQ205" s="6">
        <f t="shared" ca="1" si="393"/>
        <v>0</v>
      </c>
      <c r="FR205" s="6" t="str">
        <f t="shared" ca="1" si="394"/>
        <v/>
      </c>
      <c r="FS205" s="6">
        <f ca="1">IF(LOG入力!BH205&gt;0,0,IF(FQ205=0,0,(IF(COUNTIF($FR$19:FR205,FR205)=1,IF($FS$3="N",1,IF(EH205=1,1,0))))))</f>
        <v>0</v>
      </c>
      <c r="FT205" s="6" t="str">
        <f ca="1">IF(LOG入力!BH205&gt;0,"",IF(FS205=1,$X205,""))</f>
        <v/>
      </c>
      <c r="FU205" s="6" t="str">
        <f ca="1">IF(LOG入力!BH205&gt;0,"",IF(FS205=1,$Y205,""))</f>
        <v/>
      </c>
      <c r="FV205" s="6" t="str">
        <f ca="1">IF(LOG入力!BH205&gt;0,"",IF(COUNTIF($FT$19:$FT205,FT205)=1,FT205,""))</f>
        <v/>
      </c>
      <c r="FW205" s="6">
        <f ca="1">IF(LOG入力!BH205&gt;0,0,IF((FP205=1),IF(($FV205=""),0,1),0))</f>
        <v>0</v>
      </c>
      <c r="FX205" s="6" t="str">
        <f ca="1">IF(LOG入力!BH205&gt;0,"",IF(COUNTIF($FU$19:FU205,FU205)=1,FU205,""))</f>
        <v/>
      </c>
      <c r="FY205" s="72">
        <f ca="1">IF(LOG入力!BH205&gt;0,0,IF((FP205=1),IF(($FX205=""),0,1),0))</f>
        <v>0</v>
      </c>
      <c r="FZ205" s="71">
        <f t="shared" ca="1" si="395"/>
        <v>0</v>
      </c>
      <c r="GA205" s="6">
        <f t="shared" ca="1" si="396"/>
        <v>0</v>
      </c>
      <c r="GB205" s="6" t="str">
        <f t="shared" ca="1" si="397"/>
        <v/>
      </c>
      <c r="GC205" s="6">
        <f ca="1">IF(LOG入力!BH205&gt;0,0,IF(GA205=0,0,(IF(COUNTIF($GB$19:GB205,GB205)=1,IF($FS$3="N",1,IF(EH205=1,1,0))))))</f>
        <v>0</v>
      </c>
      <c r="GD205" s="6" t="str">
        <f ca="1">IF(LOG入力!BH205&gt;0,"",IF(GC205=1,$X205,""))</f>
        <v/>
      </c>
      <c r="GE205" s="6" t="str">
        <f ca="1">IF(LOG入力!BH205&gt;0,"",IF(GC205=1,$Y205,""))</f>
        <v/>
      </c>
      <c r="GF205" s="6" t="str">
        <f ca="1">IF(LOG入力!BH205&gt;0,"",IF(COUNTIF($GD$19:$GD205,GD205)=1,GD205,""))</f>
        <v/>
      </c>
      <c r="GG205" s="6">
        <f ca="1">IF(LOG入力!BH205&gt;0,0,IF((FZ205=1),IF(($GF205=""),0,1),0))</f>
        <v>0</v>
      </c>
      <c r="GH205" s="6" t="str">
        <f ca="1">IF(LOG入力!BH205&gt;0,"",IF(COUNTIF($GE$19:GE205,GE205)=1,GE205,""))</f>
        <v/>
      </c>
      <c r="GI205" s="72">
        <f ca="1">IF(LOG入力!BH205&gt;0,0,IF((FZ205=1),IF(($GH205=""),0,1),0))</f>
        <v>0</v>
      </c>
      <c r="GK205" s="455" t="str">
        <f ca="1">IF(V205=1,"",IF(LEN(LOG入力!AS205)=0,"",LOG入力!AS205))</f>
        <v/>
      </c>
      <c r="GL205" s="378" t="str">
        <f t="shared" ca="1" si="398"/>
        <v/>
      </c>
      <c r="GM205" s="378" t="str">
        <f t="shared" ca="1" si="399"/>
        <v/>
      </c>
      <c r="GN205" s="74" t="str">
        <f t="shared" ca="1" si="400"/>
        <v/>
      </c>
      <c r="GO205" s="74" t="str">
        <f t="shared" ca="1" si="401"/>
        <v/>
      </c>
      <c r="GQ205" s="74" t="str">
        <f t="shared" ca="1" si="402"/>
        <v/>
      </c>
      <c r="GR205" s="74" t="str">
        <f t="shared" ca="1" si="403"/>
        <v/>
      </c>
      <c r="GS205" s="74" t="str">
        <f t="shared" ca="1" si="404"/>
        <v/>
      </c>
      <c r="GT205" s="74" t="str">
        <f t="shared" ca="1" si="405"/>
        <v/>
      </c>
      <c r="GU205" s="74" t="str">
        <f t="shared" ca="1" si="406"/>
        <v/>
      </c>
      <c r="GV205" s="74" t="str">
        <f t="shared" ca="1" si="407"/>
        <v/>
      </c>
      <c r="GX205" s="74" t="str">
        <f t="shared" ca="1" si="408"/>
        <v/>
      </c>
      <c r="GY205" s="74" t="str">
        <f t="shared" ca="1" si="409"/>
        <v/>
      </c>
      <c r="GZ205" s="74" t="str">
        <f ca="1">IF(V205=1,"",IF(LOG入力!BH205&gt;0,0,IF(GY205=0,0,IF((VALUE((TYPE(VALUE(J205)))))=16,0,IF(VALUE(J205)&lt;60,1,IF(VALUE(J205)&lt;100,0,IF(VALUE(J205)&lt;600,2,0)))))))</f>
        <v/>
      </c>
      <c r="HA205" s="74" t="str">
        <f t="shared" ca="1" si="410"/>
        <v/>
      </c>
      <c r="HB205" s="74" t="str">
        <f ca="1">IF(V205=1,"",IF(LOG入力!BH205&gt;0,0,IF(HA205=0,0,IF((VALUE((TYPE(VALUE(L205)))))=16,0,IF(VALUE(L205)&lt;60,1,IF(VALUE(L205)&lt;100,0,IF(VALUE(L205)&lt;600,2,0)))))))</f>
        <v/>
      </c>
      <c r="HD205" s="74" t="str">
        <f t="shared" ca="1" si="411"/>
        <v/>
      </c>
      <c r="HF205" s="74" t="str">
        <f t="shared" ca="1" si="412"/>
        <v/>
      </c>
      <c r="HG205" s="74" t="str">
        <f t="shared" ca="1" si="413"/>
        <v/>
      </c>
      <c r="HH205" s="74" t="str">
        <f t="shared" ca="1" si="414"/>
        <v/>
      </c>
      <c r="HI205" s="74" t="str">
        <f t="shared" ca="1" si="415"/>
        <v/>
      </c>
      <c r="HJ205" s="74" t="str">
        <f t="shared" ca="1" si="416"/>
        <v/>
      </c>
      <c r="HK205" s="74" t="str">
        <f t="shared" ca="1" si="417"/>
        <v/>
      </c>
      <c r="HL205" s="74" t="str">
        <f t="shared" ca="1" si="418"/>
        <v/>
      </c>
      <c r="HM205" s="74" t="str">
        <f t="shared" ca="1" si="419"/>
        <v/>
      </c>
      <c r="HN205" s="74" t="str">
        <f t="shared" ca="1" si="420"/>
        <v/>
      </c>
      <c r="HO205" s="529" t="str">
        <f t="shared" ca="1" si="421"/>
        <v/>
      </c>
      <c r="HP205" s="74" t="str">
        <f t="shared" ca="1" si="422"/>
        <v/>
      </c>
      <c r="HQ205" s="74" t="str">
        <f t="shared" ca="1" si="423"/>
        <v/>
      </c>
      <c r="HR205" s="74" t="str">
        <f t="shared" ca="1" si="424"/>
        <v/>
      </c>
      <c r="HS205" s="74" t="str">
        <f t="shared" ca="1" si="425"/>
        <v/>
      </c>
      <c r="HT205" s="74" t="str">
        <f ca="1">IF(V205=1,"",IF(LOG入力!BH205&gt;0,0,IF(DV205=1,0,IF(N205="0",0,IF(SUM(HD205:HS205)&gt;0,1,0)))))</f>
        <v/>
      </c>
    </row>
    <row r="206" spans="1:228" x14ac:dyDescent="0.15">
      <c r="A206" s="5"/>
      <c r="B206" s="532" t="str">
        <f t="shared" ca="1" si="284"/>
        <v/>
      </c>
      <c r="C206" s="534" t="str">
        <f ca="1">LOG入力!AP206</f>
        <v/>
      </c>
      <c r="D206" s="534" t="str">
        <f ca="1">LOG入力!AQ206</f>
        <v/>
      </c>
      <c r="E206" s="534" t="str">
        <f ca="1">LOG入力!AR206</f>
        <v/>
      </c>
      <c r="F206" s="535" t="str">
        <f t="shared" ca="1" si="285"/>
        <v/>
      </c>
      <c r="G206" s="585" t="str">
        <f ca="1">LOG入力!AT206</f>
        <v/>
      </c>
      <c r="H206" s="542" t="str">
        <f ca="1">LOG入力!AU206</f>
        <v/>
      </c>
      <c r="I206" s="542" t="str">
        <f ca="1">LOG入力!AV206</f>
        <v/>
      </c>
      <c r="J206" s="577" t="str">
        <f ca="1">LOG入力!AW206</f>
        <v/>
      </c>
      <c r="K206" s="578" t="str">
        <f ca="1">LOG入力!BJ206</f>
        <v/>
      </c>
      <c r="L206" s="577" t="str">
        <f ca="1">LOG入力!AY206</f>
        <v/>
      </c>
      <c r="M206" s="545" t="str">
        <f ca="1">LOG入力!BK206</f>
        <v/>
      </c>
      <c r="N206" s="512" t="str">
        <f ca="1">IF(V206=1,"",IF(LOG入力!AJ206=1,"1",LOG入力!BA206))</f>
        <v/>
      </c>
      <c r="O206" s="538" t="str">
        <f ca="1">IF(V206=1,"",IF(LEN(LOG入力!O206)=0,"",LOG入力!O206))</f>
        <v/>
      </c>
      <c r="P206" s="291" t="str">
        <f ca="1">IF(V206=1,"",IF($AA$4=1,"",IF(LOG入力!BG206=1,"",CONCATENATE($ER206,$FB206,$FL206,$FV206,$GF206))))</f>
        <v/>
      </c>
      <c r="Q206" s="291" t="str">
        <f ca="1">IF(V206=1,"",IF($AA$4=1,"",IF(LOG入力!BG206=1,"",CONCATENATE($ET206,$FD206,$FN206,$FX206,$GH206))))</f>
        <v/>
      </c>
      <c r="R206" s="573" t="str">
        <f ca="1">IF(V206=1,"",IF($AA$4=1,"",IF(LOG入力!BH206&gt;0,0,AA206)))</f>
        <v/>
      </c>
      <c r="S206" s="293" t="str">
        <f t="shared" ca="1" si="286"/>
        <v/>
      </c>
      <c r="T206" s="681"/>
      <c r="U206" s="38"/>
      <c r="V206" s="196">
        <f ca="1">LOG入力!AN206</f>
        <v>1</v>
      </c>
      <c r="W206" s="38"/>
      <c r="X206" s="516" t="str">
        <f t="shared" ca="1" si="287"/>
        <v/>
      </c>
      <c r="Y206" s="515" t="str">
        <f t="shared" ca="1" si="288"/>
        <v/>
      </c>
      <c r="Z206" s="518" t="str">
        <f t="shared" ca="1" si="289"/>
        <v/>
      </c>
      <c r="AA206" s="574" t="str">
        <f t="shared" ca="1" si="290"/>
        <v/>
      </c>
      <c r="AC206" s="6" t="str">
        <f t="shared" ca="1" si="291"/>
        <v/>
      </c>
      <c r="AD206" s="6" t="str">
        <f t="shared" ca="1" si="292"/>
        <v/>
      </c>
      <c r="AE206" s="6" t="str">
        <f t="shared" ca="1" si="293"/>
        <v/>
      </c>
      <c r="AF206" s="6" t="str">
        <f t="shared" ca="1" si="294"/>
        <v/>
      </c>
      <c r="AG206" s="6" t="str">
        <f t="shared" ca="1" si="295"/>
        <v/>
      </c>
      <c r="AH206" s="6" t="str">
        <f t="shared" ca="1" si="296"/>
        <v/>
      </c>
      <c r="AI206" s="6" t="str">
        <f t="shared" ca="1" si="297"/>
        <v/>
      </c>
      <c r="AJ206" s="6" t="str">
        <f t="shared" ca="1" si="298"/>
        <v/>
      </c>
      <c r="AK206" s="6" t="str">
        <f t="shared" ca="1" si="299"/>
        <v/>
      </c>
      <c r="AL206" s="6" t="str">
        <f t="shared" ca="1" si="300"/>
        <v/>
      </c>
      <c r="AM206" s="6" t="str">
        <f t="shared" ca="1" si="301"/>
        <v/>
      </c>
      <c r="AN206" s="6" t="str">
        <f t="shared" ca="1" si="302"/>
        <v/>
      </c>
      <c r="AO206" s="6" t="str">
        <f t="shared" ca="1" si="303"/>
        <v/>
      </c>
      <c r="AP206" s="6" t="str">
        <f t="shared" ca="1" si="304"/>
        <v/>
      </c>
      <c r="AQ206" s="6" t="str">
        <f t="shared" ca="1" si="305"/>
        <v/>
      </c>
      <c r="AR206" s="6" t="str">
        <f t="shared" ca="1" si="306"/>
        <v/>
      </c>
      <c r="AS206" s="6" t="str">
        <f t="shared" ca="1" si="307"/>
        <v/>
      </c>
      <c r="AT206" s="6" t="str">
        <f t="shared" ca="1" si="308"/>
        <v/>
      </c>
      <c r="AU206" s="6" t="str">
        <f t="shared" ca="1" si="309"/>
        <v/>
      </c>
      <c r="AV206" s="6" t="str">
        <f t="shared" ca="1" si="310"/>
        <v/>
      </c>
      <c r="AW206" s="6" t="str">
        <f t="shared" ca="1" si="311"/>
        <v/>
      </c>
      <c r="AY206" s="6" t="str">
        <f t="shared" ca="1" si="312"/>
        <v/>
      </c>
      <c r="AZ206" s="6" t="str">
        <f t="shared" ca="1" si="313"/>
        <v/>
      </c>
      <c r="BA206" s="6" t="str">
        <f t="shared" ca="1" si="314"/>
        <v/>
      </c>
      <c r="BB206" s="6" t="str">
        <f t="shared" ca="1" si="315"/>
        <v/>
      </c>
      <c r="BC206" s="6" t="str">
        <f t="shared" ca="1" si="316"/>
        <v/>
      </c>
      <c r="BD206" s="6" t="str">
        <f t="shared" ca="1" si="317"/>
        <v/>
      </c>
      <c r="BE206" s="6" t="str">
        <f t="shared" ca="1" si="318"/>
        <v/>
      </c>
      <c r="BF206" s="6" t="str">
        <f t="shared" ca="1" si="319"/>
        <v/>
      </c>
      <c r="BG206" s="6" t="str">
        <f t="shared" ca="1" si="320"/>
        <v/>
      </c>
      <c r="BH206" s="6" t="str">
        <f t="shared" ca="1" si="321"/>
        <v/>
      </c>
      <c r="BI206" s="6" t="str">
        <f t="shared" ca="1" si="322"/>
        <v/>
      </c>
      <c r="BJ206" s="6" t="str">
        <f t="shared" ca="1" si="323"/>
        <v/>
      </c>
      <c r="BK206" s="6" t="str">
        <f t="shared" ca="1" si="324"/>
        <v/>
      </c>
      <c r="BL206" s="6" t="str">
        <f t="shared" ca="1" si="325"/>
        <v/>
      </c>
      <c r="BM206" s="6" t="str">
        <f t="shared" ca="1" si="326"/>
        <v/>
      </c>
      <c r="BN206" s="6" t="str">
        <f t="shared" ca="1" si="327"/>
        <v/>
      </c>
      <c r="BO206" s="6" t="str">
        <f t="shared" ca="1" si="328"/>
        <v/>
      </c>
      <c r="BP206" s="6" t="str">
        <f t="shared" ca="1" si="329"/>
        <v/>
      </c>
      <c r="BQ206" s="6" t="str">
        <f t="shared" ca="1" si="330"/>
        <v/>
      </c>
      <c r="BR206" s="6" t="str">
        <f t="shared" ca="1" si="331"/>
        <v/>
      </c>
      <c r="BS206" s="6" t="str">
        <f t="shared" ca="1" si="332"/>
        <v/>
      </c>
      <c r="BU206" s="6" t="str">
        <f t="shared" ca="1" si="333"/>
        <v/>
      </c>
      <c r="BW206" s="515" t="str">
        <f t="shared" ca="1" si="334"/>
        <v/>
      </c>
      <c r="BX206" s="515">
        <f t="shared" ca="1" si="335"/>
        <v>0</v>
      </c>
      <c r="BY206" s="515" t="str">
        <f t="shared" ca="1" si="336"/>
        <v/>
      </c>
      <c r="CA206" s="6">
        <f t="shared" ca="1" si="337"/>
        <v>1</v>
      </c>
      <c r="CC206" s="523" t="str">
        <f t="shared" ca="1" si="338"/>
        <v/>
      </c>
      <c r="CE206" s="6" t="str">
        <f t="shared" ca="1" si="339"/>
        <v/>
      </c>
      <c r="CG206" s="524" t="str">
        <f ca="1">IF(V206=1,"",IF($AA$4=1,"",IF(LOG入力!BH206&gt;0,"",IF(N206=0,"",IF(HT206=0,"","★")))))</f>
        <v/>
      </c>
      <c r="CI206" s="74" t="str">
        <f t="shared" ca="1" si="340"/>
        <v/>
      </c>
      <c r="CK206" s="525" t="str">
        <f ca="1">IF(V206=1,"",IF(LOG入力!BH206&gt;0,1,0))</f>
        <v/>
      </c>
      <c r="CL206" s="74" t="str">
        <f t="shared" ca="1" si="341"/>
        <v/>
      </c>
      <c r="CN206" s="74" t="str">
        <f t="shared" ca="1" si="342"/>
        <v/>
      </c>
      <c r="CO206" s="74" t="str">
        <f t="shared" ca="1" si="343"/>
        <v/>
      </c>
      <c r="CQ206" s="74" t="str">
        <f t="shared" ca="1" si="344"/>
        <v/>
      </c>
      <c r="CR206" s="74" t="str">
        <f t="shared" ca="1" si="345"/>
        <v/>
      </c>
      <c r="CS206" s="74" t="str">
        <f t="shared" ca="1" si="346"/>
        <v/>
      </c>
      <c r="CT206" s="74" t="str">
        <f t="shared" ca="1" si="347"/>
        <v/>
      </c>
      <c r="CU206" s="74" t="str">
        <f t="shared" ca="1" si="348"/>
        <v/>
      </c>
      <c r="CV206" s="74" t="str">
        <f t="shared" ca="1" si="349"/>
        <v/>
      </c>
      <c r="CW206" s="74" t="str">
        <f t="shared" ca="1" si="350"/>
        <v/>
      </c>
      <c r="CX206" s="74" t="str">
        <f t="shared" ca="1" si="351"/>
        <v/>
      </c>
      <c r="CY206" s="74" t="str">
        <f t="shared" ca="1" si="352"/>
        <v/>
      </c>
      <c r="CZ206" s="74" t="str">
        <f t="shared" ca="1" si="353"/>
        <v/>
      </c>
      <c r="DA206" s="74" t="str">
        <f t="shared" ca="1" si="354"/>
        <v/>
      </c>
      <c r="DB206" s="74" t="str">
        <f t="shared" ca="1" si="355"/>
        <v/>
      </c>
      <c r="DD206" s="74" t="str">
        <f t="shared" ca="1" si="356"/>
        <v/>
      </c>
      <c r="DE206" s="74" t="str">
        <f t="shared" ca="1" si="357"/>
        <v/>
      </c>
      <c r="DF206" s="74" t="str">
        <f t="shared" ca="1" si="358"/>
        <v/>
      </c>
      <c r="DG206" s="74" t="str">
        <f t="shared" ca="1" si="359"/>
        <v/>
      </c>
      <c r="DH206" s="74" t="str">
        <f t="shared" ca="1" si="360"/>
        <v/>
      </c>
      <c r="DI206" s="74" t="str">
        <f t="shared" ca="1" si="361"/>
        <v/>
      </c>
      <c r="DJ206" s="74" t="str">
        <f t="shared" ca="1" si="362"/>
        <v/>
      </c>
      <c r="DK206" s="74" t="str">
        <f t="shared" ca="1" si="363"/>
        <v/>
      </c>
      <c r="DL206" s="74" t="str">
        <f t="shared" ca="1" si="364"/>
        <v/>
      </c>
      <c r="DM206" s="74" t="str">
        <f t="shared" ca="1" si="365"/>
        <v/>
      </c>
      <c r="DN206" s="74" t="str">
        <f t="shared" ca="1" si="366"/>
        <v/>
      </c>
      <c r="DO206" s="74" t="str">
        <f t="shared" ca="1" si="367"/>
        <v/>
      </c>
      <c r="DQ206" s="74" t="str">
        <f t="shared" ca="1" si="368"/>
        <v/>
      </c>
      <c r="DS206" s="74" t="str">
        <f t="shared" ca="1" si="369"/>
        <v/>
      </c>
      <c r="DT206" s="74" t="str">
        <f t="shared" ca="1" si="370"/>
        <v/>
      </c>
      <c r="DV206" s="525" t="str">
        <f t="shared" ca="1" si="371"/>
        <v/>
      </c>
      <c r="DW206" s="74" t="str">
        <f t="shared" ca="1" si="372"/>
        <v/>
      </c>
      <c r="DX206" s="485" t="str">
        <f t="shared" ca="1" si="373"/>
        <v/>
      </c>
      <c r="DY206" s="74" t="str">
        <f t="shared" ca="1" si="374"/>
        <v/>
      </c>
      <c r="DZ206" s="74" t="str">
        <f t="shared" ca="1" si="375"/>
        <v/>
      </c>
      <c r="EA206" s="74" t="str">
        <f t="shared" ca="1" si="376"/>
        <v/>
      </c>
      <c r="EC206" s="74" t="str">
        <f t="shared" ca="1" si="377"/>
        <v/>
      </c>
      <c r="ED206" s="74" t="str">
        <f t="shared" ca="1" si="378"/>
        <v/>
      </c>
      <c r="EE206" s="74" t="str">
        <f t="shared" ca="1" si="379"/>
        <v/>
      </c>
      <c r="EG206" s="479" t="str">
        <f ca="1">IF(V206=1,"",IF(LOG入力!BH206&gt;0,0,IF(CG206="★",0,IF(R206=1,0,IF(N206=0,0,1)))))</f>
        <v/>
      </c>
      <c r="EH206" s="483" t="str">
        <f t="shared" ca="1" si="380"/>
        <v/>
      </c>
      <c r="EI206" s="483" t="str">
        <f t="shared" ca="1" si="381"/>
        <v/>
      </c>
      <c r="EJ206" s="483" t="str">
        <f t="shared" ca="1" si="382"/>
        <v/>
      </c>
      <c r="EL206" s="71">
        <f t="shared" ca="1" si="383"/>
        <v>0</v>
      </c>
      <c r="EM206" s="6">
        <f t="shared" ca="1" si="384"/>
        <v>0</v>
      </c>
      <c r="EN206" s="6" t="str">
        <f t="shared" ca="1" si="385"/>
        <v/>
      </c>
      <c r="EO206" s="6">
        <f ca="1">IF(LOG入力!BH206&gt;0,0,IF(EM206=0,0,(IF(COUNTIF($EN$19:EN206,EN206)=1,IF($FS$3="N",1,IF(EH206=1,1,0))))))</f>
        <v>0</v>
      </c>
      <c r="EP206" s="6" t="str">
        <f ca="1">IF(LOG入力!BH206&gt;0,"",IF(EO206=1,$X206,""))</f>
        <v/>
      </c>
      <c r="EQ206" s="6" t="str">
        <f ca="1">IF(LOG入力!BH206&gt;0,"",IF(EO206=1,$Y206,""))</f>
        <v/>
      </c>
      <c r="ER206" s="520" t="str">
        <f ca="1">IF(LOG入力!BH206&gt;0,"",IF(COUNTIF($EP$19:$EP206,EP206)=1,EP206,""))</f>
        <v/>
      </c>
      <c r="ES206" s="520">
        <f ca="1">IF(LOG入力!BH206&gt;0,0,IF((EL206=1),IF(($ER206=""),0,1),0))</f>
        <v>0</v>
      </c>
      <c r="ET206" s="520" t="str">
        <f ca="1">IF(LOG入力!BH206&gt;0,"",IF(COUNTIF($EQ$19:EQ206,EQ206)=1,EQ206,""))</f>
        <v/>
      </c>
      <c r="EU206" s="539">
        <f ca="1">IF(LOG入力!BH206&gt;0,0,IF((EL206=1),IF(($ET206=""),0,1),0))</f>
        <v>0</v>
      </c>
      <c r="EV206" s="71">
        <f t="shared" ca="1" si="386"/>
        <v>0</v>
      </c>
      <c r="EW206" s="6">
        <f t="shared" ca="1" si="387"/>
        <v>0</v>
      </c>
      <c r="EX206" s="6" t="str">
        <f t="shared" ca="1" si="388"/>
        <v/>
      </c>
      <c r="EY206" s="6">
        <f ca="1">IF(LOG入力!BH206&gt;0,0,IF(EW206=0,0,(IF(COUNTIF($EX$19:EX206,EX206)=1,IF($FS$3="N",1,IF(EH206=1,1,0))))))</f>
        <v>0</v>
      </c>
      <c r="EZ206" s="6" t="str">
        <f ca="1">IF(LOG入力!BH206&gt;0,"",IF(EY206=1,$X206,""))</f>
        <v/>
      </c>
      <c r="FA206" s="6" t="str">
        <f ca="1">IF(LOG入力!BH206&gt;0,"",IF(EY206=1,$Y206,""))</f>
        <v/>
      </c>
      <c r="FB206" s="6" t="str">
        <f ca="1">IF(LOG入力!BH206&gt;0,"",IF(COUNTIF($EZ$19:$EZ206,EZ206)=1,EZ206,""))</f>
        <v/>
      </c>
      <c r="FC206" s="6">
        <f ca="1">IF(LOG入力!BH206&gt;0,0,IF((EV206=1),IF(($FB206=""),0,1),0))</f>
        <v>0</v>
      </c>
      <c r="FD206" s="6" t="str">
        <f ca="1">IF(LOG入力!BH206&gt;0,"",IF(COUNTIF($FA$19:FA206,FA206)=1,FA206,""))</f>
        <v/>
      </c>
      <c r="FE206" s="72">
        <f ca="1">IF(LOG入力!BH206&gt;0,0,IF((EV206=1),IF(($FD206=""),0,1),0))</f>
        <v>0</v>
      </c>
      <c r="FF206" s="71">
        <f t="shared" ca="1" si="389"/>
        <v>0</v>
      </c>
      <c r="FG206" s="6">
        <f t="shared" ca="1" si="390"/>
        <v>0</v>
      </c>
      <c r="FH206" s="6" t="str">
        <f t="shared" ca="1" si="391"/>
        <v/>
      </c>
      <c r="FI206" s="6">
        <f ca="1">IF(LOG入力!BH206&gt;0,0,IF(FG206=0,0,(IF(COUNTIF($FH$19:FH206,FH206)=1,IF($FS$3="N",1,IF(EH206=1,1,0))))))</f>
        <v>0</v>
      </c>
      <c r="FJ206" s="6" t="str">
        <f ca="1">IF(LOG入力!BH206&gt;0,"",IF(FI206=1,$X206,""))</f>
        <v/>
      </c>
      <c r="FK206" s="6" t="str">
        <f ca="1">IF(LOG入力!BH206&gt;0,"",IF(FI206=1,$Y206,""))</f>
        <v/>
      </c>
      <c r="FL206" s="6" t="str">
        <f ca="1">IF(LOG入力!BH206&gt;0,"",IF(COUNTIF($FJ$19:$FJ206,FJ206)=1,FJ206,""))</f>
        <v/>
      </c>
      <c r="FM206" s="6">
        <f ca="1">IF(LOG入力!BH206&gt;0,0,IF((FF206=1),IF(($FL206=""),0,1),0))</f>
        <v>0</v>
      </c>
      <c r="FN206" s="6" t="str">
        <f ca="1">IF(LOG入力!BH206&gt;0,"",IF(COUNTIF($FK$19:FK206,FK206)=1,FK206,""))</f>
        <v/>
      </c>
      <c r="FO206" s="72">
        <f ca="1">IF(LOG入力!BH206&gt;0,0,IF((FF206=1),IF(($FN206=""),0,1),0))</f>
        <v>0</v>
      </c>
      <c r="FP206" s="71">
        <f t="shared" ca="1" si="392"/>
        <v>0</v>
      </c>
      <c r="FQ206" s="6">
        <f t="shared" ca="1" si="393"/>
        <v>0</v>
      </c>
      <c r="FR206" s="6" t="str">
        <f t="shared" ca="1" si="394"/>
        <v/>
      </c>
      <c r="FS206" s="6">
        <f ca="1">IF(LOG入力!BH206&gt;0,0,IF(FQ206=0,0,(IF(COUNTIF($FR$19:FR206,FR206)=1,IF($FS$3="N",1,IF(EH206=1,1,0))))))</f>
        <v>0</v>
      </c>
      <c r="FT206" s="6" t="str">
        <f ca="1">IF(LOG入力!BH206&gt;0,"",IF(FS206=1,$X206,""))</f>
        <v/>
      </c>
      <c r="FU206" s="6" t="str">
        <f ca="1">IF(LOG入力!BH206&gt;0,"",IF(FS206=1,$Y206,""))</f>
        <v/>
      </c>
      <c r="FV206" s="6" t="str">
        <f ca="1">IF(LOG入力!BH206&gt;0,"",IF(COUNTIF($FT$19:$FT206,FT206)=1,FT206,""))</f>
        <v/>
      </c>
      <c r="FW206" s="6">
        <f ca="1">IF(LOG入力!BH206&gt;0,0,IF((FP206=1),IF(($FV206=""),0,1),0))</f>
        <v>0</v>
      </c>
      <c r="FX206" s="6" t="str">
        <f ca="1">IF(LOG入力!BH206&gt;0,"",IF(COUNTIF($FU$19:FU206,FU206)=1,FU206,""))</f>
        <v/>
      </c>
      <c r="FY206" s="72">
        <f ca="1">IF(LOG入力!BH206&gt;0,0,IF((FP206=1),IF(($FX206=""),0,1),0))</f>
        <v>0</v>
      </c>
      <c r="FZ206" s="71">
        <f t="shared" ca="1" si="395"/>
        <v>0</v>
      </c>
      <c r="GA206" s="6">
        <f t="shared" ca="1" si="396"/>
        <v>0</v>
      </c>
      <c r="GB206" s="6" t="str">
        <f t="shared" ca="1" si="397"/>
        <v/>
      </c>
      <c r="GC206" s="6">
        <f ca="1">IF(LOG入力!BH206&gt;0,0,IF(GA206=0,0,(IF(COUNTIF($GB$19:GB206,GB206)=1,IF($FS$3="N",1,IF(EH206=1,1,0))))))</f>
        <v>0</v>
      </c>
      <c r="GD206" s="6" t="str">
        <f ca="1">IF(LOG入力!BH206&gt;0,"",IF(GC206=1,$X206,""))</f>
        <v/>
      </c>
      <c r="GE206" s="6" t="str">
        <f ca="1">IF(LOG入力!BH206&gt;0,"",IF(GC206=1,$Y206,""))</f>
        <v/>
      </c>
      <c r="GF206" s="6" t="str">
        <f ca="1">IF(LOG入力!BH206&gt;0,"",IF(COUNTIF($GD$19:$GD206,GD206)=1,GD206,""))</f>
        <v/>
      </c>
      <c r="GG206" s="6">
        <f ca="1">IF(LOG入力!BH206&gt;0,0,IF((FZ206=1),IF(($GF206=""),0,1),0))</f>
        <v>0</v>
      </c>
      <c r="GH206" s="6" t="str">
        <f ca="1">IF(LOG入力!BH206&gt;0,"",IF(COUNTIF($GE$19:GE206,GE206)=1,GE206,""))</f>
        <v/>
      </c>
      <c r="GI206" s="72">
        <f ca="1">IF(LOG入力!BH206&gt;0,0,IF((FZ206=1),IF(($GH206=""),0,1),0))</f>
        <v>0</v>
      </c>
      <c r="GK206" s="455" t="str">
        <f ca="1">IF(V206=1,"",IF(LEN(LOG入力!AS206)=0,"",LOG入力!AS206))</f>
        <v/>
      </c>
      <c r="GL206" s="378" t="str">
        <f t="shared" ca="1" si="398"/>
        <v/>
      </c>
      <c r="GM206" s="378" t="str">
        <f t="shared" ca="1" si="399"/>
        <v/>
      </c>
      <c r="GN206" s="74" t="str">
        <f t="shared" ca="1" si="400"/>
        <v/>
      </c>
      <c r="GO206" s="74" t="str">
        <f t="shared" ca="1" si="401"/>
        <v/>
      </c>
      <c r="GQ206" s="74" t="str">
        <f t="shared" ca="1" si="402"/>
        <v/>
      </c>
      <c r="GR206" s="74" t="str">
        <f t="shared" ca="1" si="403"/>
        <v/>
      </c>
      <c r="GS206" s="74" t="str">
        <f t="shared" ca="1" si="404"/>
        <v/>
      </c>
      <c r="GT206" s="74" t="str">
        <f t="shared" ca="1" si="405"/>
        <v/>
      </c>
      <c r="GU206" s="74" t="str">
        <f t="shared" ca="1" si="406"/>
        <v/>
      </c>
      <c r="GV206" s="74" t="str">
        <f t="shared" ca="1" si="407"/>
        <v/>
      </c>
      <c r="GX206" s="74" t="str">
        <f t="shared" ca="1" si="408"/>
        <v/>
      </c>
      <c r="GY206" s="74" t="str">
        <f t="shared" ca="1" si="409"/>
        <v/>
      </c>
      <c r="GZ206" s="74" t="str">
        <f ca="1">IF(V206=1,"",IF(LOG入力!BH206&gt;0,0,IF(GY206=0,0,IF((VALUE((TYPE(VALUE(J206)))))=16,0,IF(VALUE(J206)&lt;60,1,IF(VALUE(J206)&lt;100,0,IF(VALUE(J206)&lt;600,2,0)))))))</f>
        <v/>
      </c>
      <c r="HA206" s="74" t="str">
        <f t="shared" ca="1" si="410"/>
        <v/>
      </c>
      <c r="HB206" s="74" t="str">
        <f ca="1">IF(V206=1,"",IF(LOG入力!BH206&gt;0,0,IF(HA206=0,0,IF((VALUE((TYPE(VALUE(L206)))))=16,0,IF(VALUE(L206)&lt;60,1,IF(VALUE(L206)&lt;100,0,IF(VALUE(L206)&lt;600,2,0)))))))</f>
        <v/>
      </c>
      <c r="HD206" s="74" t="str">
        <f t="shared" ca="1" si="411"/>
        <v/>
      </c>
      <c r="HF206" s="74" t="str">
        <f t="shared" ca="1" si="412"/>
        <v/>
      </c>
      <c r="HG206" s="74" t="str">
        <f t="shared" ca="1" si="413"/>
        <v/>
      </c>
      <c r="HH206" s="74" t="str">
        <f t="shared" ca="1" si="414"/>
        <v/>
      </c>
      <c r="HI206" s="74" t="str">
        <f t="shared" ca="1" si="415"/>
        <v/>
      </c>
      <c r="HJ206" s="74" t="str">
        <f t="shared" ca="1" si="416"/>
        <v/>
      </c>
      <c r="HK206" s="74" t="str">
        <f t="shared" ca="1" si="417"/>
        <v/>
      </c>
      <c r="HL206" s="74" t="str">
        <f t="shared" ca="1" si="418"/>
        <v/>
      </c>
      <c r="HM206" s="74" t="str">
        <f t="shared" ca="1" si="419"/>
        <v/>
      </c>
      <c r="HN206" s="74" t="str">
        <f t="shared" ca="1" si="420"/>
        <v/>
      </c>
      <c r="HO206" s="529" t="str">
        <f t="shared" ca="1" si="421"/>
        <v/>
      </c>
      <c r="HP206" s="74" t="str">
        <f t="shared" ca="1" si="422"/>
        <v/>
      </c>
      <c r="HQ206" s="74" t="str">
        <f t="shared" ca="1" si="423"/>
        <v/>
      </c>
      <c r="HR206" s="74" t="str">
        <f t="shared" ca="1" si="424"/>
        <v/>
      </c>
      <c r="HS206" s="74" t="str">
        <f t="shared" ca="1" si="425"/>
        <v/>
      </c>
      <c r="HT206" s="74" t="str">
        <f ca="1">IF(V206=1,"",IF(LOG入力!BH206&gt;0,0,IF(DV206=1,0,IF(N206="0",0,IF(SUM(HD206:HS206)&gt;0,1,0)))))</f>
        <v/>
      </c>
    </row>
    <row r="207" spans="1:228" x14ac:dyDescent="0.15">
      <c r="A207" s="5"/>
      <c r="B207" s="532" t="str">
        <f t="shared" ca="1" si="284"/>
        <v/>
      </c>
      <c r="C207" s="534" t="str">
        <f ca="1">LOG入力!AP207</f>
        <v/>
      </c>
      <c r="D207" s="534" t="str">
        <f ca="1">LOG入力!AQ207</f>
        <v/>
      </c>
      <c r="E207" s="534" t="str">
        <f ca="1">LOG入力!AR207</f>
        <v/>
      </c>
      <c r="F207" s="535" t="str">
        <f t="shared" ca="1" si="285"/>
        <v/>
      </c>
      <c r="G207" s="585" t="str">
        <f ca="1">LOG入力!AT207</f>
        <v/>
      </c>
      <c r="H207" s="542" t="str">
        <f ca="1">LOG入力!AU207</f>
        <v/>
      </c>
      <c r="I207" s="542" t="str">
        <f ca="1">LOG入力!AV207</f>
        <v/>
      </c>
      <c r="J207" s="577" t="str">
        <f ca="1">LOG入力!AW207</f>
        <v/>
      </c>
      <c r="K207" s="578" t="str">
        <f ca="1">LOG入力!BJ207</f>
        <v/>
      </c>
      <c r="L207" s="577" t="str">
        <f ca="1">LOG入力!AY207</f>
        <v/>
      </c>
      <c r="M207" s="545" t="str">
        <f ca="1">LOG入力!BK207</f>
        <v/>
      </c>
      <c r="N207" s="512" t="str">
        <f ca="1">IF(V207=1,"",IF(LOG入力!AJ207=1,"1",LOG入力!BA207))</f>
        <v/>
      </c>
      <c r="O207" s="538" t="str">
        <f ca="1">IF(V207=1,"",IF(LEN(LOG入力!O207)=0,"",LOG入力!O207))</f>
        <v/>
      </c>
      <c r="P207" s="291" t="str">
        <f ca="1">IF(V207=1,"",IF($AA$4=1,"",IF(LOG入力!BG207=1,"",CONCATENATE($ER207,$FB207,$FL207,$FV207,$GF207))))</f>
        <v/>
      </c>
      <c r="Q207" s="291" t="str">
        <f ca="1">IF(V207=1,"",IF($AA$4=1,"",IF(LOG入力!BG207=1,"",CONCATENATE($ET207,$FD207,$FN207,$FX207,$GH207))))</f>
        <v/>
      </c>
      <c r="R207" s="573" t="str">
        <f ca="1">IF(V207=1,"",IF($AA$4=1,"",IF(LOG入力!BH207&gt;0,0,AA207)))</f>
        <v/>
      </c>
      <c r="S207" s="293" t="str">
        <f t="shared" ca="1" si="286"/>
        <v/>
      </c>
      <c r="T207" s="681"/>
      <c r="U207" s="38"/>
      <c r="V207" s="196">
        <f ca="1">LOG入力!AN207</f>
        <v>1</v>
      </c>
      <c r="W207" s="38"/>
      <c r="X207" s="516" t="str">
        <f t="shared" ca="1" si="287"/>
        <v/>
      </c>
      <c r="Y207" s="515" t="str">
        <f t="shared" ca="1" si="288"/>
        <v/>
      </c>
      <c r="Z207" s="518" t="str">
        <f t="shared" ca="1" si="289"/>
        <v/>
      </c>
      <c r="AA207" s="574" t="str">
        <f t="shared" ca="1" si="290"/>
        <v/>
      </c>
      <c r="AC207" s="6" t="str">
        <f t="shared" ca="1" si="291"/>
        <v/>
      </c>
      <c r="AD207" s="6" t="str">
        <f t="shared" ca="1" si="292"/>
        <v/>
      </c>
      <c r="AE207" s="6" t="str">
        <f t="shared" ca="1" si="293"/>
        <v/>
      </c>
      <c r="AF207" s="6" t="str">
        <f t="shared" ca="1" si="294"/>
        <v/>
      </c>
      <c r="AG207" s="6" t="str">
        <f t="shared" ca="1" si="295"/>
        <v/>
      </c>
      <c r="AH207" s="6" t="str">
        <f t="shared" ca="1" si="296"/>
        <v/>
      </c>
      <c r="AI207" s="6" t="str">
        <f t="shared" ca="1" si="297"/>
        <v/>
      </c>
      <c r="AJ207" s="6" t="str">
        <f t="shared" ca="1" si="298"/>
        <v/>
      </c>
      <c r="AK207" s="6" t="str">
        <f t="shared" ca="1" si="299"/>
        <v/>
      </c>
      <c r="AL207" s="6" t="str">
        <f t="shared" ca="1" si="300"/>
        <v/>
      </c>
      <c r="AM207" s="6" t="str">
        <f t="shared" ca="1" si="301"/>
        <v/>
      </c>
      <c r="AN207" s="6" t="str">
        <f t="shared" ca="1" si="302"/>
        <v/>
      </c>
      <c r="AO207" s="6" t="str">
        <f t="shared" ca="1" si="303"/>
        <v/>
      </c>
      <c r="AP207" s="6" t="str">
        <f t="shared" ca="1" si="304"/>
        <v/>
      </c>
      <c r="AQ207" s="6" t="str">
        <f t="shared" ca="1" si="305"/>
        <v/>
      </c>
      <c r="AR207" s="6" t="str">
        <f t="shared" ca="1" si="306"/>
        <v/>
      </c>
      <c r="AS207" s="6" t="str">
        <f t="shared" ca="1" si="307"/>
        <v/>
      </c>
      <c r="AT207" s="6" t="str">
        <f t="shared" ca="1" si="308"/>
        <v/>
      </c>
      <c r="AU207" s="6" t="str">
        <f t="shared" ca="1" si="309"/>
        <v/>
      </c>
      <c r="AV207" s="6" t="str">
        <f t="shared" ca="1" si="310"/>
        <v/>
      </c>
      <c r="AW207" s="6" t="str">
        <f t="shared" ca="1" si="311"/>
        <v/>
      </c>
      <c r="AY207" s="6" t="str">
        <f t="shared" ca="1" si="312"/>
        <v/>
      </c>
      <c r="AZ207" s="6" t="str">
        <f t="shared" ca="1" si="313"/>
        <v/>
      </c>
      <c r="BA207" s="6" t="str">
        <f t="shared" ca="1" si="314"/>
        <v/>
      </c>
      <c r="BB207" s="6" t="str">
        <f t="shared" ca="1" si="315"/>
        <v/>
      </c>
      <c r="BC207" s="6" t="str">
        <f t="shared" ca="1" si="316"/>
        <v/>
      </c>
      <c r="BD207" s="6" t="str">
        <f t="shared" ca="1" si="317"/>
        <v/>
      </c>
      <c r="BE207" s="6" t="str">
        <f t="shared" ca="1" si="318"/>
        <v/>
      </c>
      <c r="BF207" s="6" t="str">
        <f t="shared" ca="1" si="319"/>
        <v/>
      </c>
      <c r="BG207" s="6" t="str">
        <f t="shared" ca="1" si="320"/>
        <v/>
      </c>
      <c r="BH207" s="6" t="str">
        <f t="shared" ca="1" si="321"/>
        <v/>
      </c>
      <c r="BI207" s="6" t="str">
        <f t="shared" ca="1" si="322"/>
        <v/>
      </c>
      <c r="BJ207" s="6" t="str">
        <f t="shared" ca="1" si="323"/>
        <v/>
      </c>
      <c r="BK207" s="6" t="str">
        <f t="shared" ca="1" si="324"/>
        <v/>
      </c>
      <c r="BL207" s="6" t="str">
        <f t="shared" ca="1" si="325"/>
        <v/>
      </c>
      <c r="BM207" s="6" t="str">
        <f t="shared" ca="1" si="326"/>
        <v/>
      </c>
      <c r="BN207" s="6" t="str">
        <f t="shared" ca="1" si="327"/>
        <v/>
      </c>
      <c r="BO207" s="6" t="str">
        <f t="shared" ca="1" si="328"/>
        <v/>
      </c>
      <c r="BP207" s="6" t="str">
        <f t="shared" ca="1" si="329"/>
        <v/>
      </c>
      <c r="BQ207" s="6" t="str">
        <f t="shared" ca="1" si="330"/>
        <v/>
      </c>
      <c r="BR207" s="6" t="str">
        <f t="shared" ca="1" si="331"/>
        <v/>
      </c>
      <c r="BS207" s="6" t="str">
        <f t="shared" ca="1" si="332"/>
        <v/>
      </c>
      <c r="BU207" s="6" t="str">
        <f t="shared" ca="1" si="333"/>
        <v/>
      </c>
      <c r="BW207" s="515" t="str">
        <f t="shared" ca="1" si="334"/>
        <v/>
      </c>
      <c r="BX207" s="515">
        <f t="shared" ca="1" si="335"/>
        <v>0</v>
      </c>
      <c r="BY207" s="515" t="str">
        <f t="shared" ca="1" si="336"/>
        <v/>
      </c>
      <c r="CA207" s="6">
        <f t="shared" ca="1" si="337"/>
        <v>1</v>
      </c>
      <c r="CC207" s="523" t="str">
        <f t="shared" ca="1" si="338"/>
        <v/>
      </c>
      <c r="CE207" s="6" t="str">
        <f t="shared" ca="1" si="339"/>
        <v/>
      </c>
      <c r="CG207" s="524" t="str">
        <f ca="1">IF(V207=1,"",IF($AA$4=1,"",IF(LOG入力!BH207&gt;0,"",IF(N207=0,"",IF(HT207=0,"","★")))))</f>
        <v/>
      </c>
      <c r="CI207" s="74" t="str">
        <f t="shared" ca="1" si="340"/>
        <v/>
      </c>
      <c r="CK207" s="525" t="str">
        <f ca="1">IF(V207=1,"",IF(LOG入力!BH207&gt;0,1,0))</f>
        <v/>
      </c>
      <c r="CL207" s="74" t="str">
        <f t="shared" ca="1" si="341"/>
        <v/>
      </c>
      <c r="CN207" s="74" t="str">
        <f t="shared" ca="1" si="342"/>
        <v/>
      </c>
      <c r="CO207" s="74" t="str">
        <f t="shared" ca="1" si="343"/>
        <v/>
      </c>
      <c r="CQ207" s="74" t="str">
        <f t="shared" ca="1" si="344"/>
        <v/>
      </c>
      <c r="CR207" s="74" t="str">
        <f t="shared" ca="1" si="345"/>
        <v/>
      </c>
      <c r="CS207" s="74" t="str">
        <f t="shared" ca="1" si="346"/>
        <v/>
      </c>
      <c r="CT207" s="74" t="str">
        <f t="shared" ca="1" si="347"/>
        <v/>
      </c>
      <c r="CU207" s="74" t="str">
        <f t="shared" ca="1" si="348"/>
        <v/>
      </c>
      <c r="CV207" s="74" t="str">
        <f t="shared" ca="1" si="349"/>
        <v/>
      </c>
      <c r="CW207" s="74" t="str">
        <f t="shared" ca="1" si="350"/>
        <v/>
      </c>
      <c r="CX207" s="74" t="str">
        <f t="shared" ca="1" si="351"/>
        <v/>
      </c>
      <c r="CY207" s="74" t="str">
        <f t="shared" ca="1" si="352"/>
        <v/>
      </c>
      <c r="CZ207" s="74" t="str">
        <f t="shared" ca="1" si="353"/>
        <v/>
      </c>
      <c r="DA207" s="74" t="str">
        <f t="shared" ca="1" si="354"/>
        <v/>
      </c>
      <c r="DB207" s="74" t="str">
        <f t="shared" ca="1" si="355"/>
        <v/>
      </c>
      <c r="DD207" s="74" t="str">
        <f t="shared" ca="1" si="356"/>
        <v/>
      </c>
      <c r="DE207" s="74" t="str">
        <f t="shared" ca="1" si="357"/>
        <v/>
      </c>
      <c r="DF207" s="74" t="str">
        <f t="shared" ca="1" si="358"/>
        <v/>
      </c>
      <c r="DG207" s="74" t="str">
        <f t="shared" ca="1" si="359"/>
        <v/>
      </c>
      <c r="DH207" s="74" t="str">
        <f t="shared" ca="1" si="360"/>
        <v/>
      </c>
      <c r="DI207" s="74" t="str">
        <f t="shared" ca="1" si="361"/>
        <v/>
      </c>
      <c r="DJ207" s="74" t="str">
        <f t="shared" ca="1" si="362"/>
        <v/>
      </c>
      <c r="DK207" s="74" t="str">
        <f t="shared" ca="1" si="363"/>
        <v/>
      </c>
      <c r="DL207" s="74" t="str">
        <f t="shared" ca="1" si="364"/>
        <v/>
      </c>
      <c r="DM207" s="74" t="str">
        <f t="shared" ca="1" si="365"/>
        <v/>
      </c>
      <c r="DN207" s="74" t="str">
        <f t="shared" ca="1" si="366"/>
        <v/>
      </c>
      <c r="DO207" s="74" t="str">
        <f t="shared" ca="1" si="367"/>
        <v/>
      </c>
      <c r="DQ207" s="74" t="str">
        <f t="shared" ca="1" si="368"/>
        <v/>
      </c>
      <c r="DS207" s="74" t="str">
        <f t="shared" ca="1" si="369"/>
        <v/>
      </c>
      <c r="DT207" s="74" t="str">
        <f t="shared" ca="1" si="370"/>
        <v/>
      </c>
      <c r="DV207" s="525" t="str">
        <f t="shared" ca="1" si="371"/>
        <v/>
      </c>
      <c r="DW207" s="74" t="str">
        <f t="shared" ca="1" si="372"/>
        <v/>
      </c>
      <c r="DX207" s="485" t="str">
        <f t="shared" ca="1" si="373"/>
        <v/>
      </c>
      <c r="DY207" s="74" t="str">
        <f t="shared" ca="1" si="374"/>
        <v/>
      </c>
      <c r="DZ207" s="74" t="str">
        <f t="shared" ca="1" si="375"/>
        <v/>
      </c>
      <c r="EA207" s="74" t="str">
        <f t="shared" ca="1" si="376"/>
        <v/>
      </c>
      <c r="EC207" s="74" t="str">
        <f t="shared" ca="1" si="377"/>
        <v/>
      </c>
      <c r="ED207" s="74" t="str">
        <f t="shared" ca="1" si="378"/>
        <v/>
      </c>
      <c r="EE207" s="74" t="str">
        <f t="shared" ca="1" si="379"/>
        <v/>
      </c>
      <c r="EG207" s="479" t="str">
        <f ca="1">IF(V207=1,"",IF(LOG入力!BH207&gt;0,0,IF(CG207="★",0,IF(R207=1,0,IF(N207=0,0,1)))))</f>
        <v/>
      </c>
      <c r="EH207" s="483" t="str">
        <f t="shared" ca="1" si="380"/>
        <v/>
      </c>
      <c r="EI207" s="483" t="str">
        <f t="shared" ca="1" si="381"/>
        <v/>
      </c>
      <c r="EJ207" s="483" t="str">
        <f t="shared" ca="1" si="382"/>
        <v/>
      </c>
      <c r="EL207" s="71">
        <f t="shared" ca="1" si="383"/>
        <v>0</v>
      </c>
      <c r="EM207" s="6">
        <f t="shared" ca="1" si="384"/>
        <v>0</v>
      </c>
      <c r="EN207" s="6" t="str">
        <f t="shared" ca="1" si="385"/>
        <v/>
      </c>
      <c r="EO207" s="6">
        <f ca="1">IF(LOG入力!BH207&gt;0,0,IF(EM207=0,0,(IF(COUNTIF($EN$19:EN207,EN207)=1,IF($FS$3="N",1,IF(EH207=1,1,0))))))</f>
        <v>0</v>
      </c>
      <c r="EP207" s="6" t="str">
        <f ca="1">IF(LOG入力!BH207&gt;0,"",IF(EO207=1,$X207,""))</f>
        <v/>
      </c>
      <c r="EQ207" s="6" t="str">
        <f ca="1">IF(LOG入力!BH207&gt;0,"",IF(EO207=1,$Y207,""))</f>
        <v/>
      </c>
      <c r="ER207" s="520" t="str">
        <f ca="1">IF(LOG入力!BH207&gt;0,"",IF(COUNTIF($EP$19:$EP207,EP207)=1,EP207,""))</f>
        <v/>
      </c>
      <c r="ES207" s="520">
        <f ca="1">IF(LOG入力!BH207&gt;0,0,IF((EL207=1),IF(($ER207=""),0,1),0))</f>
        <v>0</v>
      </c>
      <c r="ET207" s="520" t="str">
        <f ca="1">IF(LOG入力!BH207&gt;0,"",IF(COUNTIF($EQ$19:EQ207,EQ207)=1,EQ207,""))</f>
        <v/>
      </c>
      <c r="EU207" s="539">
        <f ca="1">IF(LOG入力!BH207&gt;0,0,IF((EL207=1),IF(($ET207=""),0,1),0))</f>
        <v>0</v>
      </c>
      <c r="EV207" s="71">
        <f t="shared" ca="1" si="386"/>
        <v>0</v>
      </c>
      <c r="EW207" s="6">
        <f t="shared" ca="1" si="387"/>
        <v>0</v>
      </c>
      <c r="EX207" s="6" t="str">
        <f t="shared" ca="1" si="388"/>
        <v/>
      </c>
      <c r="EY207" s="6">
        <f ca="1">IF(LOG入力!BH207&gt;0,0,IF(EW207=0,0,(IF(COUNTIF($EX$19:EX207,EX207)=1,IF($FS$3="N",1,IF(EH207=1,1,0))))))</f>
        <v>0</v>
      </c>
      <c r="EZ207" s="6" t="str">
        <f ca="1">IF(LOG入力!BH207&gt;0,"",IF(EY207=1,$X207,""))</f>
        <v/>
      </c>
      <c r="FA207" s="6" t="str">
        <f ca="1">IF(LOG入力!BH207&gt;0,"",IF(EY207=1,$Y207,""))</f>
        <v/>
      </c>
      <c r="FB207" s="6" t="str">
        <f ca="1">IF(LOG入力!BH207&gt;0,"",IF(COUNTIF($EZ$19:$EZ207,EZ207)=1,EZ207,""))</f>
        <v/>
      </c>
      <c r="FC207" s="6">
        <f ca="1">IF(LOG入力!BH207&gt;0,0,IF((EV207=1),IF(($FB207=""),0,1),0))</f>
        <v>0</v>
      </c>
      <c r="FD207" s="6" t="str">
        <f ca="1">IF(LOG入力!BH207&gt;0,"",IF(COUNTIF($FA$19:FA207,FA207)=1,FA207,""))</f>
        <v/>
      </c>
      <c r="FE207" s="72">
        <f ca="1">IF(LOG入力!BH207&gt;0,0,IF((EV207=1),IF(($FD207=""),0,1),0))</f>
        <v>0</v>
      </c>
      <c r="FF207" s="71">
        <f t="shared" ca="1" si="389"/>
        <v>0</v>
      </c>
      <c r="FG207" s="6">
        <f t="shared" ca="1" si="390"/>
        <v>0</v>
      </c>
      <c r="FH207" s="6" t="str">
        <f t="shared" ca="1" si="391"/>
        <v/>
      </c>
      <c r="FI207" s="6">
        <f ca="1">IF(LOG入力!BH207&gt;0,0,IF(FG207=0,0,(IF(COUNTIF($FH$19:FH207,FH207)=1,IF($FS$3="N",1,IF(EH207=1,1,0))))))</f>
        <v>0</v>
      </c>
      <c r="FJ207" s="6" t="str">
        <f ca="1">IF(LOG入力!BH207&gt;0,"",IF(FI207=1,$X207,""))</f>
        <v/>
      </c>
      <c r="FK207" s="6" t="str">
        <f ca="1">IF(LOG入力!BH207&gt;0,"",IF(FI207=1,$Y207,""))</f>
        <v/>
      </c>
      <c r="FL207" s="6" t="str">
        <f ca="1">IF(LOG入力!BH207&gt;0,"",IF(COUNTIF($FJ$19:$FJ207,FJ207)=1,FJ207,""))</f>
        <v/>
      </c>
      <c r="FM207" s="6">
        <f ca="1">IF(LOG入力!BH207&gt;0,0,IF((FF207=1),IF(($FL207=""),0,1),0))</f>
        <v>0</v>
      </c>
      <c r="FN207" s="6" t="str">
        <f ca="1">IF(LOG入力!BH207&gt;0,"",IF(COUNTIF($FK$19:FK207,FK207)=1,FK207,""))</f>
        <v/>
      </c>
      <c r="FO207" s="72">
        <f ca="1">IF(LOG入力!BH207&gt;0,0,IF((FF207=1),IF(($FN207=""),0,1),0))</f>
        <v>0</v>
      </c>
      <c r="FP207" s="71">
        <f t="shared" ca="1" si="392"/>
        <v>0</v>
      </c>
      <c r="FQ207" s="6">
        <f t="shared" ca="1" si="393"/>
        <v>0</v>
      </c>
      <c r="FR207" s="6" t="str">
        <f t="shared" ca="1" si="394"/>
        <v/>
      </c>
      <c r="FS207" s="6">
        <f ca="1">IF(LOG入力!BH207&gt;0,0,IF(FQ207=0,0,(IF(COUNTIF($FR$19:FR207,FR207)=1,IF($FS$3="N",1,IF(EH207=1,1,0))))))</f>
        <v>0</v>
      </c>
      <c r="FT207" s="6" t="str">
        <f ca="1">IF(LOG入力!BH207&gt;0,"",IF(FS207=1,$X207,""))</f>
        <v/>
      </c>
      <c r="FU207" s="6" t="str">
        <f ca="1">IF(LOG入力!BH207&gt;0,"",IF(FS207=1,$Y207,""))</f>
        <v/>
      </c>
      <c r="FV207" s="6" t="str">
        <f ca="1">IF(LOG入力!BH207&gt;0,"",IF(COUNTIF($FT$19:$FT207,FT207)=1,FT207,""))</f>
        <v/>
      </c>
      <c r="FW207" s="6">
        <f ca="1">IF(LOG入力!BH207&gt;0,0,IF((FP207=1),IF(($FV207=""),0,1),0))</f>
        <v>0</v>
      </c>
      <c r="FX207" s="6" t="str">
        <f ca="1">IF(LOG入力!BH207&gt;0,"",IF(COUNTIF($FU$19:FU207,FU207)=1,FU207,""))</f>
        <v/>
      </c>
      <c r="FY207" s="72">
        <f ca="1">IF(LOG入力!BH207&gt;0,0,IF((FP207=1),IF(($FX207=""),0,1),0))</f>
        <v>0</v>
      </c>
      <c r="FZ207" s="71">
        <f t="shared" ca="1" si="395"/>
        <v>0</v>
      </c>
      <c r="GA207" s="6">
        <f t="shared" ca="1" si="396"/>
        <v>0</v>
      </c>
      <c r="GB207" s="6" t="str">
        <f t="shared" ca="1" si="397"/>
        <v/>
      </c>
      <c r="GC207" s="6">
        <f ca="1">IF(LOG入力!BH207&gt;0,0,IF(GA207=0,0,(IF(COUNTIF($GB$19:GB207,GB207)=1,IF($FS$3="N",1,IF(EH207=1,1,0))))))</f>
        <v>0</v>
      </c>
      <c r="GD207" s="6" t="str">
        <f ca="1">IF(LOG入力!BH207&gt;0,"",IF(GC207=1,$X207,""))</f>
        <v/>
      </c>
      <c r="GE207" s="6" t="str">
        <f ca="1">IF(LOG入力!BH207&gt;0,"",IF(GC207=1,$Y207,""))</f>
        <v/>
      </c>
      <c r="GF207" s="6" t="str">
        <f ca="1">IF(LOG入力!BH207&gt;0,"",IF(COUNTIF($GD$19:$GD207,GD207)=1,GD207,""))</f>
        <v/>
      </c>
      <c r="GG207" s="6">
        <f ca="1">IF(LOG入力!BH207&gt;0,0,IF((FZ207=1),IF(($GF207=""),0,1),0))</f>
        <v>0</v>
      </c>
      <c r="GH207" s="6" t="str">
        <f ca="1">IF(LOG入力!BH207&gt;0,"",IF(COUNTIF($GE$19:GE207,GE207)=1,GE207,""))</f>
        <v/>
      </c>
      <c r="GI207" s="72">
        <f ca="1">IF(LOG入力!BH207&gt;0,0,IF((FZ207=1),IF(($GH207=""),0,1),0))</f>
        <v>0</v>
      </c>
      <c r="GK207" s="455" t="str">
        <f ca="1">IF(V207=1,"",IF(LEN(LOG入力!AS207)=0,"",LOG入力!AS207))</f>
        <v/>
      </c>
      <c r="GL207" s="378" t="str">
        <f t="shared" ca="1" si="398"/>
        <v/>
      </c>
      <c r="GM207" s="378" t="str">
        <f t="shared" ca="1" si="399"/>
        <v/>
      </c>
      <c r="GN207" s="74" t="str">
        <f t="shared" ca="1" si="400"/>
        <v/>
      </c>
      <c r="GO207" s="74" t="str">
        <f t="shared" ca="1" si="401"/>
        <v/>
      </c>
      <c r="GQ207" s="74" t="str">
        <f t="shared" ca="1" si="402"/>
        <v/>
      </c>
      <c r="GR207" s="74" t="str">
        <f t="shared" ca="1" si="403"/>
        <v/>
      </c>
      <c r="GS207" s="74" t="str">
        <f t="shared" ca="1" si="404"/>
        <v/>
      </c>
      <c r="GT207" s="74" t="str">
        <f t="shared" ca="1" si="405"/>
        <v/>
      </c>
      <c r="GU207" s="74" t="str">
        <f t="shared" ca="1" si="406"/>
        <v/>
      </c>
      <c r="GV207" s="74" t="str">
        <f t="shared" ca="1" si="407"/>
        <v/>
      </c>
      <c r="GX207" s="74" t="str">
        <f t="shared" ca="1" si="408"/>
        <v/>
      </c>
      <c r="GY207" s="74" t="str">
        <f t="shared" ca="1" si="409"/>
        <v/>
      </c>
      <c r="GZ207" s="74" t="str">
        <f ca="1">IF(V207=1,"",IF(LOG入力!BH207&gt;0,0,IF(GY207=0,0,IF((VALUE((TYPE(VALUE(J207)))))=16,0,IF(VALUE(J207)&lt;60,1,IF(VALUE(J207)&lt;100,0,IF(VALUE(J207)&lt;600,2,0)))))))</f>
        <v/>
      </c>
      <c r="HA207" s="74" t="str">
        <f t="shared" ca="1" si="410"/>
        <v/>
      </c>
      <c r="HB207" s="74" t="str">
        <f ca="1">IF(V207=1,"",IF(LOG入力!BH207&gt;0,0,IF(HA207=0,0,IF((VALUE((TYPE(VALUE(L207)))))=16,0,IF(VALUE(L207)&lt;60,1,IF(VALUE(L207)&lt;100,0,IF(VALUE(L207)&lt;600,2,0)))))))</f>
        <v/>
      </c>
      <c r="HD207" s="74" t="str">
        <f t="shared" ca="1" si="411"/>
        <v/>
      </c>
      <c r="HF207" s="74" t="str">
        <f t="shared" ca="1" si="412"/>
        <v/>
      </c>
      <c r="HG207" s="74" t="str">
        <f t="shared" ca="1" si="413"/>
        <v/>
      </c>
      <c r="HH207" s="74" t="str">
        <f t="shared" ca="1" si="414"/>
        <v/>
      </c>
      <c r="HI207" s="74" t="str">
        <f t="shared" ca="1" si="415"/>
        <v/>
      </c>
      <c r="HJ207" s="74" t="str">
        <f t="shared" ca="1" si="416"/>
        <v/>
      </c>
      <c r="HK207" s="74" t="str">
        <f t="shared" ca="1" si="417"/>
        <v/>
      </c>
      <c r="HL207" s="74" t="str">
        <f t="shared" ca="1" si="418"/>
        <v/>
      </c>
      <c r="HM207" s="74" t="str">
        <f t="shared" ca="1" si="419"/>
        <v/>
      </c>
      <c r="HN207" s="74" t="str">
        <f t="shared" ca="1" si="420"/>
        <v/>
      </c>
      <c r="HO207" s="529" t="str">
        <f t="shared" ca="1" si="421"/>
        <v/>
      </c>
      <c r="HP207" s="74" t="str">
        <f t="shared" ca="1" si="422"/>
        <v/>
      </c>
      <c r="HQ207" s="74" t="str">
        <f t="shared" ca="1" si="423"/>
        <v/>
      </c>
      <c r="HR207" s="74" t="str">
        <f t="shared" ca="1" si="424"/>
        <v/>
      </c>
      <c r="HS207" s="74" t="str">
        <f t="shared" ca="1" si="425"/>
        <v/>
      </c>
      <c r="HT207" s="74" t="str">
        <f ca="1">IF(V207=1,"",IF(LOG入力!BH207&gt;0,0,IF(DV207=1,0,IF(N207="0",0,IF(SUM(HD207:HS207)&gt;0,1,0)))))</f>
        <v/>
      </c>
    </row>
    <row r="208" spans="1:228" x14ac:dyDescent="0.15">
      <c r="A208" s="5">
        <v>190</v>
      </c>
      <c r="B208" s="487" t="str">
        <f t="shared" ca="1" si="284"/>
        <v/>
      </c>
      <c r="C208" s="548" t="str">
        <f ca="1">LOG入力!AP208</f>
        <v/>
      </c>
      <c r="D208" s="548" t="str">
        <f ca="1">LOG入力!AQ208</f>
        <v/>
      </c>
      <c r="E208" s="548" t="str">
        <f ca="1">LOG入力!AR208</f>
        <v/>
      </c>
      <c r="F208" s="589" t="str">
        <f t="shared" ca="1" si="285"/>
        <v/>
      </c>
      <c r="G208" s="586" t="str">
        <f ca="1">LOG入力!AT208</f>
        <v/>
      </c>
      <c r="H208" s="553" t="str">
        <f ca="1">LOG入力!AU208</f>
        <v/>
      </c>
      <c r="I208" s="587" t="str">
        <f ca="1">LOG入力!AV208</f>
        <v/>
      </c>
      <c r="J208" s="590" t="str">
        <f ca="1">LOG入力!AW208</f>
        <v/>
      </c>
      <c r="K208" s="591" t="str">
        <f ca="1">LOG入力!BJ208</f>
        <v/>
      </c>
      <c r="L208" s="590" t="str">
        <f ca="1">LOG入力!AY208</f>
        <v/>
      </c>
      <c r="M208" s="556" t="str">
        <f ca="1">LOG入力!BK208</f>
        <v/>
      </c>
      <c r="N208" s="588" t="str">
        <f ca="1">IF(V208=1,"",IF(LOG入力!AJ208=1,"1",LOG入力!BA208))</f>
        <v/>
      </c>
      <c r="O208" s="557" t="str">
        <f ca="1">IF(V208=1,"",IF(LEN(LOG入力!O208)=0,"",LOG入力!O208))</f>
        <v/>
      </c>
      <c r="P208" s="336" t="str">
        <f ca="1">IF(V208=1,"",IF($AA$4=1,"",IF(LOG入力!BG208=1,"",CONCATENATE($ER208,$FB208,$FL208,$FV208,$GF208))))</f>
        <v/>
      </c>
      <c r="Q208" s="337" t="str">
        <f ca="1">IF(V208=1,"",IF($AA$4=1,"",IF(LOG入力!BG208=1,"",CONCATENATE($ET208,$FD208,$FN208,$FX208,$GH208))))</f>
        <v/>
      </c>
      <c r="R208" s="338" t="str">
        <f ca="1">IF(V208=1,"",IF($AA$4=1,"",IF(LOG入力!BH208&gt;0,0,AA208)))</f>
        <v/>
      </c>
      <c r="S208" s="558" t="str">
        <f t="shared" ca="1" si="286"/>
        <v/>
      </c>
      <c r="T208" s="681"/>
      <c r="U208" s="38"/>
      <c r="V208" s="196">
        <f ca="1">LOG入力!AN208</f>
        <v>1</v>
      </c>
      <c r="W208" s="38"/>
      <c r="X208" s="516" t="str">
        <f t="shared" ca="1" si="287"/>
        <v/>
      </c>
      <c r="Y208" s="515" t="str">
        <f t="shared" ca="1" si="288"/>
        <v/>
      </c>
      <c r="Z208" s="518" t="str">
        <f t="shared" ca="1" si="289"/>
        <v/>
      </c>
      <c r="AA208" s="574" t="str">
        <f t="shared" ca="1" si="290"/>
        <v/>
      </c>
      <c r="AC208" s="6" t="str">
        <f t="shared" ca="1" si="291"/>
        <v/>
      </c>
      <c r="AD208" s="6" t="str">
        <f t="shared" ca="1" si="292"/>
        <v/>
      </c>
      <c r="AE208" s="6" t="str">
        <f t="shared" ca="1" si="293"/>
        <v/>
      </c>
      <c r="AF208" s="6" t="str">
        <f t="shared" ca="1" si="294"/>
        <v/>
      </c>
      <c r="AG208" s="6" t="str">
        <f t="shared" ca="1" si="295"/>
        <v/>
      </c>
      <c r="AH208" s="6" t="str">
        <f t="shared" ca="1" si="296"/>
        <v/>
      </c>
      <c r="AI208" s="6" t="str">
        <f t="shared" ca="1" si="297"/>
        <v/>
      </c>
      <c r="AJ208" s="6" t="str">
        <f t="shared" ca="1" si="298"/>
        <v/>
      </c>
      <c r="AK208" s="6" t="str">
        <f t="shared" ca="1" si="299"/>
        <v/>
      </c>
      <c r="AL208" s="6" t="str">
        <f t="shared" ca="1" si="300"/>
        <v/>
      </c>
      <c r="AM208" s="6" t="str">
        <f t="shared" ca="1" si="301"/>
        <v/>
      </c>
      <c r="AN208" s="6" t="str">
        <f t="shared" ca="1" si="302"/>
        <v/>
      </c>
      <c r="AO208" s="6" t="str">
        <f t="shared" ca="1" si="303"/>
        <v/>
      </c>
      <c r="AP208" s="6" t="str">
        <f t="shared" ca="1" si="304"/>
        <v/>
      </c>
      <c r="AQ208" s="6" t="str">
        <f t="shared" ca="1" si="305"/>
        <v/>
      </c>
      <c r="AR208" s="6" t="str">
        <f t="shared" ca="1" si="306"/>
        <v/>
      </c>
      <c r="AS208" s="6" t="str">
        <f t="shared" ca="1" si="307"/>
        <v/>
      </c>
      <c r="AT208" s="6" t="str">
        <f t="shared" ca="1" si="308"/>
        <v/>
      </c>
      <c r="AU208" s="6" t="str">
        <f t="shared" ca="1" si="309"/>
        <v/>
      </c>
      <c r="AV208" s="6" t="str">
        <f t="shared" ca="1" si="310"/>
        <v/>
      </c>
      <c r="AW208" s="6" t="str">
        <f t="shared" ca="1" si="311"/>
        <v/>
      </c>
      <c r="AY208" s="6" t="str">
        <f t="shared" ca="1" si="312"/>
        <v/>
      </c>
      <c r="AZ208" s="6" t="str">
        <f t="shared" ca="1" si="313"/>
        <v/>
      </c>
      <c r="BA208" s="6" t="str">
        <f t="shared" ca="1" si="314"/>
        <v/>
      </c>
      <c r="BB208" s="6" t="str">
        <f t="shared" ca="1" si="315"/>
        <v/>
      </c>
      <c r="BC208" s="6" t="str">
        <f t="shared" ca="1" si="316"/>
        <v/>
      </c>
      <c r="BD208" s="6" t="str">
        <f t="shared" ca="1" si="317"/>
        <v/>
      </c>
      <c r="BE208" s="6" t="str">
        <f t="shared" ca="1" si="318"/>
        <v/>
      </c>
      <c r="BF208" s="6" t="str">
        <f t="shared" ca="1" si="319"/>
        <v/>
      </c>
      <c r="BG208" s="6" t="str">
        <f t="shared" ca="1" si="320"/>
        <v/>
      </c>
      <c r="BH208" s="6" t="str">
        <f t="shared" ca="1" si="321"/>
        <v/>
      </c>
      <c r="BI208" s="6" t="str">
        <f t="shared" ca="1" si="322"/>
        <v/>
      </c>
      <c r="BJ208" s="6" t="str">
        <f t="shared" ca="1" si="323"/>
        <v/>
      </c>
      <c r="BK208" s="6" t="str">
        <f t="shared" ca="1" si="324"/>
        <v/>
      </c>
      <c r="BL208" s="6" t="str">
        <f t="shared" ca="1" si="325"/>
        <v/>
      </c>
      <c r="BM208" s="6" t="str">
        <f t="shared" ca="1" si="326"/>
        <v/>
      </c>
      <c r="BN208" s="6" t="str">
        <f t="shared" ca="1" si="327"/>
        <v/>
      </c>
      <c r="BO208" s="6" t="str">
        <f t="shared" ca="1" si="328"/>
        <v/>
      </c>
      <c r="BP208" s="6" t="str">
        <f t="shared" ca="1" si="329"/>
        <v/>
      </c>
      <c r="BQ208" s="6" t="str">
        <f t="shared" ca="1" si="330"/>
        <v/>
      </c>
      <c r="BR208" s="6" t="str">
        <f t="shared" ca="1" si="331"/>
        <v/>
      </c>
      <c r="BS208" s="6" t="str">
        <f t="shared" ca="1" si="332"/>
        <v/>
      </c>
      <c r="BU208" s="6" t="str">
        <f t="shared" ca="1" si="333"/>
        <v/>
      </c>
      <c r="BW208" s="515" t="str">
        <f t="shared" ca="1" si="334"/>
        <v/>
      </c>
      <c r="BX208" s="515">
        <f t="shared" ca="1" si="335"/>
        <v>0</v>
      </c>
      <c r="BY208" s="515" t="str">
        <f t="shared" ca="1" si="336"/>
        <v/>
      </c>
      <c r="CA208" s="6">
        <f t="shared" ca="1" si="337"/>
        <v>1</v>
      </c>
      <c r="CC208" s="523" t="str">
        <f t="shared" ca="1" si="338"/>
        <v/>
      </c>
      <c r="CE208" s="6" t="str">
        <f t="shared" ca="1" si="339"/>
        <v/>
      </c>
      <c r="CG208" s="524" t="str">
        <f ca="1">IF(V208=1,"",IF($AA$4=1,"",IF(LOG入力!BH208&gt;0,"",IF(N208=0,"",IF(HT208=0,"","★")))))</f>
        <v/>
      </c>
      <c r="CI208" s="74" t="str">
        <f t="shared" ca="1" si="340"/>
        <v/>
      </c>
      <c r="CK208" s="525" t="str">
        <f ca="1">IF(V208=1,"",IF(LOG入力!BH208&gt;0,1,0))</f>
        <v/>
      </c>
      <c r="CL208" s="74" t="str">
        <f t="shared" ca="1" si="341"/>
        <v/>
      </c>
      <c r="CN208" s="74" t="str">
        <f t="shared" ca="1" si="342"/>
        <v/>
      </c>
      <c r="CO208" s="74" t="str">
        <f t="shared" ca="1" si="343"/>
        <v/>
      </c>
      <c r="CQ208" s="74" t="str">
        <f t="shared" ca="1" si="344"/>
        <v/>
      </c>
      <c r="CR208" s="74" t="str">
        <f t="shared" ca="1" si="345"/>
        <v/>
      </c>
      <c r="CS208" s="74" t="str">
        <f t="shared" ca="1" si="346"/>
        <v/>
      </c>
      <c r="CT208" s="74" t="str">
        <f t="shared" ca="1" si="347"/>
        <v/>
      </c>
      <c r="CU208" s="74" t="str">
        <f t="shared" ca="1" si="348"/>
        <v/>
      </c>
      <c r="CV208" s="74" t="str">
        <f t="shared" ca="1" si="349"/>
        <v/>
      </c>
      <c r="CW208" s="74" t="str">
        <f t="shared" ca="1" si="350"/>
        <v/>
      </c>
      <c r="CX208" s="74" t="str">
        <f t="shared" ca="1" si="351"/>
        <v/>
      </c>
      <c r="CY208" s="74" t="str">
        <f t="shared" ca="1" si="352"/>
        <v/>
      </c>
      <c r="CZ208" s="74" t="str">
        <f t="shared" ca="1" si="353"/>
        <v/>
      </c>
      <c r="DA208" s="74" t="str">
        <f t="shared" ca="1" si="354"/>
        <v/>
      </c>
      <c r="DB208" s="74" t="str">
        <f t="shared" ca="1" si="355"/>
        <v/>
      </c>
      <c r="DD208" s="74" t="str">
        <f t="shared" ca="1" si="356"/>
        <v/>
      </c>
      <c r="DE208" s="74" t="str">
        <f t="shared" ca="1" si="357"/>
        <v/>
      </c>
      <c r="DF208" s="74" t="str">
        <f t="shared" ca="1" si="358"/>
        <v/>
      </c>
      <c r="DG208" s="74" t="str">
        <f t="shared" ca="1" si="359"/>
        <v/>
      </c>
      <c r="DH208" s="74" t="str">
        <f t="shared" ca="1" si="360"/>
        <v/>
      </c>
      <c r="DI208" s="74" t="str">
        <f t="shared" ca="1" si="361"/>
        <v/>
      </c>
      <c r="DJ208" s="74" t="str">
        <f t="shared" ca="1" si="362"/>
        <v/>
      </c>
      <c r="DK208" s="74" t="str">
        <f t="shared" ca="1" si="363"/>
        <v/>
      </c>
      <c r="DL208" s="74" t="str">
        <f t="shared" ca="1" si="364"/>
        <v/>
      </c>
      <c r="DM208" s="74" t="str">
        <f t="shared" ca="1" si="365"/>
        <v/>
      </c>
      <c r="DN208" s="74" t="str">
        <f t="shared" ca="1" si="366"/>
        <v/>
      </c>
      <c r="DO208" s="74" t="str">
        <f t="shared" ca="1" si="367"/>
        <v/>
      </c>
      <c r="DQ208" s="74" t="str">
        <f t="shared" ca="1" si="368"/>
        <v/>
      </c>
      <c r="DS208" s="74" t="str">
        <f t="shared" ca="1" si="369"/>
        <v/>
      </c>
      <c r="DT208" s="74" t="str">
        <f t="shared" ca="1" si="370"/>
        <v/>
      </c>
      <c r="DV208" s="525" t="str">
        <f t="shared" ca="1" si="371"/>
        <v/>
      </c>
      <c r="DW208" s="74" t="str">
        <f t="shared" ca="1" si="372"/>
        <v/>
      </c>
      <c r="DX208" s="485" t="str">
        <f t="shared" ca="1" si="373"/>
        <v/>
      </c>
      <c r="DY208" s="74" t="str">
        <f t="shared" ca="1" si="374"/>
        <v/>
      </c>
      <c r="DZ208" s="74" t="str">
        <f t="shared" ca="1" si="375"/>
        <v/>
      </c>
      <c r="EA208" s="74" t="str">
        <f t="shared" ca="1" si="376"/>
        <v/>
      </c>
      <c r="EC208" s="74" t="str">
        <f t="shared" ca="1" si="377"/>
        <v/>
      </c>
      <c r="ED208" s="74" t="str">
        <f t="shared" ca="1" si="378"/>
        <v/>
      </c>
      <c r="EE208" s="74" t="str">
        <f t="shared" ca="1" si="379"/>
        <v/>
      </c>
      <c r="EG208" s="479" t="str">
        <f ca="1">IF(V208=1,"",IF(LOG入力!BH208&gt;0,0,IF(CG208="★",0,IF(R208=1,0,IF(N208=0,0,1)))))</f>
        <v/>
      </c>
      <c r="EH208" s="483" t="str">
        <f t="shared" ca="1" si="380"/>
        <v/>
      </c>
      <c r="EI208" s="483" t="str">
        <f t="shared" ca="1" si="381"/>
        <v/>
      </c>
      <c r="EJ208" s="483" t="str">
        <f t="shared" ca="1" si="382"/>
        <v/>
      </c>
      <c r="EL208" s="71">
        <f t="shared" ca="1" si="383"/>
        <v>0</v>
      </c>
      <c r="EM208" s="6">
        <f t="shared" ca="1" si="384"/>
        <v>0</v>
      </c>
      <c r="EN208" s="6" t="str">
        <f t="shared" ca="1" si="385"/>
        <v/>
      </c>
      <c r="EO208" s="6">
        <f ca="1">IF(LOG入力!BH208&gt;0,0,IF(EM208=0,0,(IF(COUNTIF($EN$19:EN208,EN208)=1,IF($FS$3="N",1,IF(EH208=1,1,0))))))</f>
        <v>0</v>
      </c>
      <c r="EP208" s="6" t="str">
        <f ca="1">IF(LOG入力!BH208&gt;0,"",IF(EO208=1,$X208,""))</f>
        <v/>
      </c>
      <c r="EQ208" s="6" t="str">
        <f ca="1">IF(LOG入力!BH208&gt;0,"",IF(EO208=1,$Y208,""))</f>
        <v/>
      </c>
      <c r="ER208" s="520" t="str">
        <f ca="1">IF(LOG入力!BH208&gt;0,"",IF(COUNTIF($EP$19:$EP208,EP208)=1,EP208,""))</f>
        <v/>
      </c>
      <c r="ES208" s="520">
        <f ca="1">IF(LOG入力!BH208&gt;0,0,IF((EL208=1),IF(($ER208=""),0,1),0))</f>
        <v>0</v>
      </c>
      <c r="ET208" s="520" t="str">
        <f ca="1">IF(LOG入力!BH208&gt;0,"",IF(COUNTIF($EQ$19:EQ208,EQ208)=1,EQ208,""))</f>
        <v/>
      </c>
      <c r="EU208" s="539">
        <f ca="1">IF(LOG入力!BH208&gt;0,0,IF((EL208=1),IF(($ET208=""),0,1),0))</f>
        <v>0</v>
      </c>
      <c r="EV208" s="71">
        <f t="shared" ca="1" si="386"/>
        <v>0</v>
      </c>
      <c r="EW208" s="6">
        <f t="shared" ca="1" si="387"/>
        <v>0</v>
      </c>
      <c r="EX208" s="6" t="str">
        <f t="shared" ca="1" si="388"/>
        <v/>
      </c>
      <c r="EY208" s="6">
        <f ca="1">IF(LOG入力!BH208&gt;0,0,IF(EW208=0,0,(IF(COUNTIF($EX$19:EX208,EX208)=1,IF($FS$3="N",1,IF(EH208=1,1,0))))))</f>
        <v>0</v>
      </c>
      <c r="EZ208" s="6" t="str">
        <f ca="1">IF(LOG入力!BH208&gt;0,"",IF(EY208=1,$X208,""))</f>
        <v/>
      </c>
      <c r="FA208" s="6" t="str">
        <f ca="1">IF(LOG入力!BH208&gt;0,"",IF(EY208=1,$Y208,""))</f>
        <v/>
      </c>
      <c r="FB208" s="6" t="str">
        <f ca="1">IF(LOG入力!BH208&gt;0,"",IF(COUNTIF($EZ$19:$EZ208,EZ208)=1,EZ208,""))</f>
        <v/>
      </c>
      <c r="FC208" s="6">
        <f ca="1">IF(LOG入力!BH208&gt;0,0,IF((EV208=1),IF(($FB208=""),0,1),0))</f>
        <v>0</v>
      </c>
      <c r="FD208" s="6" t="str">
        <f ca="1">IF(LOG入力!BH208&gt;0,"",IF(COUNTIF($FA$19:FA208,FA208)=1,FA208,""))</f>
        <v/>
      </c>
      <c r="FE208" s="72">
        <f ca="1">IF(LOG入力!BH208&gt;0,0,IF((EV208=1),IF(($FD208=""),0,1),0))</f>
        <v>0</v>
      </c>
      <c r="FF208" s="71">
        <f t="shared" ca="1" si="389"/>
        <v>0</v>
      </c>
      <c r="FG208" s="6">
        <f t="shared" ca="1" si="390"/>
        <v>0</v>
      </c>
      <c r="FH208" s="6" t="str">
        <f t="shared" ca="1" si="391"/>
        <v/>
      </c>
      <c r="FI208" s="6">
        <f ca="1">IF(LOG入力!BH208&gt;0,0,IF(FG208=0,0,(IF(COUNTIF($FH$19:FH208,FH208)=1,IF($FS$3="N",1,IF(EH208=1,1,0))))))</f>
        <v>0</v>
      </c>
      <c r="FJ208" s="6" t="str">
        <f ca="1">IF(LOG入力!BH208&gt;0,"",IF(FI208=1,$X208,""))</f>
        <v/>
      </c>
      <c r="FK208" s="6" t="str">
        <f ca="1">IF(LOG入力!BH208&gt;0,"",IF(FI208=1,$Y208,""))</f>
        <v/>
      </c>
      <c r="FL208" s="6" t="str">
        <f ca="1">IF(LOG入力!BH208&gt;0,"",IF(COUNTIF($FJ$19:$FJ208,FJ208)=1,FJ208,""))</f>
        <v/>
      </c>
      <c r="FM208" s="6">
        <f ca="1">IF(LOG入力!BH208&gt;0,0,IF((FF208=1),IF(($FL208=""),0,1),0))</f>
        <v>0</v>
      </c>
      <c r="FN208" s="6" t="str">
        <f ca="1">IF(LOG入力!BH208&gt;0,"",IF(COUNTIF($FK$19:FK208,FK208)=1,FK208,""))</f>
        <v/>
      </c>
      <c r="FO208" s="72">
        <f ca="1">IF(LOG入力!BH208&gt;0,0,IF((FF208=1),IF(($FN208=""),0,1),0))</f>
        <v>0</v>
      </c>
      <c r="FP208" s="71">
        <f t="shared" ca="1" si="392"/>
        <v>0</v>
      </c>
      <c r="FQ208" s="6">
        <f t="shared" ca="1" si="393"/>
        <v>0</v>
      </c>
      <c r="FR208" s="6" t="str">
        <f t="shared" ca="1" si="394"/>
        <v/>
      </c>
      <c r="FS208" s="6">
        <f ca="1">IF(LOG入力!BH208&gt;0,0,IF(FQ208=0,0,(IF(COUNTIF($FR$19:FR208,FR208)=1,IF($FS$3="N",1,IF(EH208=1,1,0))))))</f>
        <v>0</v>
      </c>
      <c r="FT208" s="6" t="str">
        <f ca="1">IF(LOG入力!BH208&gt;0,"",IF(FS208=1,$X208,""))</f>
        <v/>
      </c>
      <c r="FU208" s="6" t="str">
        <f ca="1">IF(LOG入力!BH208&gt;0,"",IF(FS208=1,$Y208,""))</f>
        <v/>
      </c>
      <c r="FV208" s="6" t="str">
        <f ca="1">IF(LOG入力!BH208&gt;0,"",IF(COUNTIF($FT$19:$FT208,FT208)=1,FT208,""))</f>
        <v/>
      </c>
      <c r="FW208" s="6">
        <f ca="1">IF(LOG入力!BH208&gt;0,0,IF((FP208=1),IF(($FV208=""),0,1),0))</f>
        <v>0</v>
      </c>
      <c r="FX208" s="6" t="str">
        <f ca="1">IF(LOG入力!BH208&gt;0,"",IF(COUNTIF($FU$19:FU208,FU208)=1,FU208,""))</f>
        <v/>
      </c>
      <c r="FY208" s="72">
        <f ca="1">IF(LOG入力!BH208&gt;0,0,IF((FP208=1),IF(($FX208=""),0,1),0))</f>
        <v>0</v>
      </c>
      <c r="FZ208" s="71">
        <f t="shared" ca="1" si="395"/>
        <v>0</v>
      </c>
      <c r="GA208" s="6">
        <f t="shared" ca="1" si="396"/>
        <v>0</v>
      </c>
      <c r="GB208" s="6" t="str">
        <f t="shared" ca="1" si="397"/>
        <v/>
      </c>
      <c r="GC208" s="6">
        <f ca="1">IF(LOG入力!BH208&gt;0,0,IF(GA208=0,0,(IF(COUNTIF($GB$19:GB208,GB208)=1,IF($FS$3="N",1,IF(EH208=1,1,0))))))</f>
        <v>0</v>
      </c>
      <c r="GD208" s="6" t="str">
        <f ca="1">IF(LOG入力!BH208&gt;0,"",IF(GC208=1,$X208,""))</f>
        <v/>
      </c>
      <c r="GE208" s="6" t="str">
        <f ca="1">IF(LOG入力!BH208&gt;0,"",IF(GC208=1,$Y208,""))</f>
        <v/>
      </c>
      <c r="GF208" s="6" t="str">
        <f ca="1">IF(LOG入力!BH208&gt;0,"",IF(COUNTIF($GD$19:$GD208,GD208)=1,GD208,""))</f>
        <v/>
      </c>
      <c r="GG208" s="6">
        <f ca="1">IF(LOG入力!BH208&gt;0,0,IF((FZ208=1),IF(($GF208=""),0,1),0))</f>
        <v>0</v>
      </c>
      <c r="GH208" s="6" t="str">
        <f ca="1">IF(LOG入力!BH208&gt;0,"",IF(COUNTIF($GE$19:GE208,GE208)=1,GE208,""))</f>
        <v/>
      </c>
      <c r="GI208" s="72">
        <f ca="1">IF(LOG入力!BH208&gt;0,0,IF((FZ208=1),IF(($GH208=""),0,1),0))</f>
        <v>0</v>
      </c>
      <c r="GK208" s="455" t="str">
        <f ca="1">IF(V208=1,"",IF(LEN(LOG入力!AS208)=0,"",LOG入力!AS208))</f>
        <v/>
      </c>
      <c r="GL208" s="378" t="str">
        <f t="shared" ca="1" si="398"/>
        <v/>
      </c>
      <c r="GM208" s="378" t="str">
        <f t="shared" ca="1" si="399"/>
        <v/>
      </c>
      <c r="GN208" s="74" t="str">
        <f t="shared" ca="1" si="400"/>
        <v/>
      </c>
      <c r="GO208" s="74" t="str">
        <f t="shared" ca="1" si="401"/>
        <v/>
      </c>
      <c r="GQ208" s="74" t="str">
        <f t="shared" ca="1" si="402"/>
        <v/>
      </c>
      <c r="GR208" s="74" t="str">
        <f t="shared" ca="1" si="403"/>
        <v/>
      </c>
      <c r="GS208" s="74" t="str">
        <f t="shared" ca="1" si="404"/>
        <v/>
      </c>
      <c r="GT208" s="74" t="str">
        <f t="shared" ca="1" si="405"/>
        <v/>
      </c>
      <c r="GU208" s="74" t="str">
        <f t="shared" ca="1" si="406"/>
        <v/>
      </c>
      <c r="GV208" s="74" t="str">
        <f t="shared" ca="1" si="407"/>
        <v/>
      </c>
      <c r="GX208" s="74" t="str">
        <f t="shared" ca="1" si="408"/>
        <v/>
      </c>
      <c r="GY208" s="74" t="str">
        <f t="shared" ca="1" si="409"/>
        <v/>
      </c>
      <c r="GZ208" s="74" t="str">
        <f ca="1">IF(V208=1,"",IF(LOG入力!BH208&gt;0,0,IF(GY208=0,0,IF((VALUE((TYPE(VALUE(J208)))))=16,0,IF(VALUE(J208)&lt;60,1,IF(VALUE(J208)&lt;100,0,IF(VALUE(J208)&lt;600,2,0)))))))</f>
        <v/>
      </c>
      <c r="HA208" s="74" t="str">
        <f t="shared" ca="1" si="410"/>
        <v/>
      </c>
      <c r="HB208" s="74" t="str">
        <f ca="1">IF(V208=1,"",IF(LOG入力!BH208&gt;0,0,IF(HA208=0,0,IF((VALUE((TYPE(VALUE(L208)))))=16,0,IF(VALUE(L208)&lt;60,1,IF(VALUE(L208)&lt;100,0,IF(VALUE(L208)&lt;600,2,0)))))))</f>
        <v/>
      </c>
      <c r="HD208" s="74" t="str">
        <f t="shared" ca="1" si="411"/>
        <v/>
      </c>
      <c r="HF208" s="74" t="str">
        <f t="shared" ca="1" si="412"/>
        <v/>
      </c>
      <c r="HG208" s="74" t="str">
        <f t="shared" ca="1" si="413"/>
        <v/>
      </c>
      <c r="HH208" s="74" t="str">
        <f t="shared" ca="1" si="414"/>
        <v/>
      </c>
      <c r="HI208" s="74" t="str">
        <f t="shared" ca="1" si="415"/>
        <v/>
      </c>
      <c r="HJ208" s="74" t="str">
        <f t="shared" ca="1" si="416"/>
        <v/>
      </c>
      <c r="HK208" s="74" t="str">
        <f t="shared" ca="1" si="417"/>
        <v/>
      </c>
      <c r="HL208" s="74" t="str">
        <f t="shared" ca="1" si="418"/>
        <v/>
      </c>
      <c r="HM208" s="74" t="str">
        <f t="shared" ca="1" si="419"/>
        <v/>
      </c>
      <c r="HN208" s="74" t="str">
        <f t="shared" ca="1" si="420"/>
        <v/>
      </c>
      <c r="HO208" s="529" t="str">
        <f t="shared" ca="1" si="421"/>
        <v/>
      </c>
      <c r="HP208" s="74" t="str">
        <f t="shared" ca="1" si="422"/>
        <v/>
      </c>
      <c r="HQ208" s="74" t="str">
        <f t="shared" ca="1" si="423"/>
        <v/>
      </c>
      <c r="HR208" s="74" t="str">
        <f t="shared" ca="1" si="424"/>
        <v/>
      </c>
      <c r="HS208" s="74" t="str">
        <f t="shared" ca="1" si="425"/>
        <v/>
      </c>
      <c r="HT208" s="74" t="str">
        <f ca="1">IF(V208=1,"",IF(LOG入力!BH208&gt;0,0,IF(DV208=1,0,IF(N208="0",0,IF(SUM(HD208:HS208)&gt;0,1,0)))))</f>
        <v/>
      </c>
    </row>
    <row r="209" spans="1:228" x14ac:dyDescent="0.15">
      <c r="A209" s="5"/>
      <c r="B209" s="560" t="str">
        <f t="shared" ca="1" si="284"/>
        <v/>
      </c>
      <c r="C209" s="562" t="str">
        <f ca="1">LOG入力!AP209</f>
        <v/>
      </c>
      <c r="D209" s="562" t="str">
        <f ca="1">LOG入力!AQ209</f>
        <v/>
      </c>
      <c r="E209" s="562" t="str">
        <f ca="1">LOG入力!AR209</f>
        <v/>
      </c>
      <c r="F209" s="563" t="str">
        <f t="shared" ca="1" si="285"/>
        <v/>
      </c>
      <c r="G209" s="582" t="str">
        <f ca="1">LOG入力!AT209</f>
        <v/>
      </c>
      <c r="H209" s="507" t="str">
        <f ca="1">LOG入力!AU209</f>
        <v/>
      </c>
      <c r="I209" s="507" t="str">
        <f ca="1">LOG入力!AV209</f>
        <v/>
      </c>
      <c r="J209" s="583" t="str">
        <f ca="1">LOG入力!AW209</f>
        <v/>
      </c>
      <c r="K209" s="584" t="str">
        <f ca="1">LOG入力!BJ209</f>
        <v/>
      </c>
      <c r="L209" s="583" t="str">
        <f ca="1">LOG入力!AY209</f>
        <v/>
      </c>
      <c r="M209" s="566" t="str">
        <f ca="1">LOG入力!BK209</f>
        <v/>
      </c>
      <c r="N209" s="567" t="str">
        <f ca="1">IF(V209=1,"",IF(LOG入力!AJ209=1,"1",LOG入力!BA209))</f>
        <v/>
      </c>
      <c r="O209" s="568" t="str">
        <f ca="1">IF(V209=1,"",IF(LEN(LOG入力!O209)=0,"",LOG入力!O209))</f>
        <v/>
      </c>
      <c r="P209" s="569" t="str">
        <f ca="1">IF(V209=1,"",IF($AA$4=1,"",IF(LOG入力!BG209=1,"",CONCATENATE($ER209,$FB209,$FL209,$FV209,$GF209))))</f>
        <v/>
      </c>
      <c r="Q209" s="569" t="str">
        <f ca="1">IF(V209=1,"",IF($AA$4=1,"",IF(LOG入力!BG209=1,"",CONCATENATE($ET209,$FD209,$FN209,$FX209,$GH209))))</f>
        <v/>
      </c>
      <c r="R209" s="292" t="str">
        <f ca="1">IF(V209=1,"",IF($AA$4=1,"",IF(LOG入力!BH209&gt;0,0,AA209)))</f>
        <v/>
      </c>
      <c r="S209" s="293" t="str">
        <f t="shared" ca="1" si="286"/>
        <v/>
      </c>
      <c r="T209" s="29"/>
      <c r="U209" s="38"/>
      <c r="V209" s="196">
        <f ca="1">LOG入力!AN209</f>
        <v>1</v>
      </c>
      <c r="W209" s="38"/>
      <c r="X209" s="516" t="str">
        <f t="shared" ca="1" si="287"/>
        <v/>
      </c>
      <c r="Y209" s="515" t="str">
        <f t="shared" ca="1" si="288"/>
        <v/>
      </c>
      <c r="Z209" s="518" t="str">
        <f t="shared" ca="1" si="289"/>
        <v/>
      </c>
      <c r="AA209" s="574" t="str">
        <f t="shared" ca="1" si="290"/>
        <v/>
      </c>
      <c r="AC209" s="6" t="str">
        <f t="shared" ca="1" si="291"/>
        <v/>
      </c>
      <c r="AD209" s="6" t="str">
        <f t="shared" ca="1" si="292"/>
        <v/>
      </c>
      <c r="AE209" s="6" t="str">
        <f t="shared" ca="1" si="293"/>
        <v/>
      </c>
      <c r="AF209" s="6" t="str">
        <f t="shared" ca="1" si="294"/>
        <v/>
      </c>
      <c r="AG209" s="6" t="str">
        <f t="shared" ca="1" si="295"/>
        <v/>
      </c>
      <c r="AH209" s="6" t="str">
        <f t="shared" ca="1" si="296"/>
        <v/>
      </c>
      <c r="AI209" s="6" t="str">
        <f t="shared" ca="1" si="297"/>
        <v/>
      </c>
      <c r="AJ209" s="6" t="str">
        <f t="shared" ca="1" si="298"/>
        <v/>
      </c>
      <c r="AK209" s="6" t="str">
        <f t="shared" ca="1" si="299"/>
        <v/>
      </c>
      <c r="AL209" s="6" t="str">
        <f t="shared" ca="1" si="300"/>
        <v/>
      </c>
      <c r="AM209" s="6" t="str">
        <f t="shared" ca="1" si="301"/>
        <v/>
      </c>
      <c r="AN209" s="6" t="str">
        <f t="shared" ca="1" si="302"/>
        <v/>
      </c>
      <c r="AO209" s="6" t="str">
        <f t="shared" ca="1" si="303"/>
        <v/>
      </c>
      <c r="AP209" s="6" t="str">
        <f t="shared" ca="1" si="304"/>
        <v/>
      </c>
      <c r="AQ209" s="6" t="str">
        <f t="shared" ca="1" si="305"/>
        <v/>
      </c>
      <c r="AR209" s="6" t="str">
        <f t="shared" ca="1" si="306"/>
        <v/>
      </c>
      <c r="AS209" s="6" t="str">
        <f t="shared" ca="1" si="307"/>
        <v/>
      </c>
      <c r="AT209" s="6" t="str">
        <f t="shared" ca="1" si="308"/>
        <v/>
      </c>
      <c r="AU209" s="6" t="str">
        <f t="shared" ca="1" si="309"/>
        <v/>
      </c>
      <c r="AV209" s="6" t="str">
        <f t="shared" ca="1" si="310"/>
        <v/>
      </c>
      <c r="AW209" s="6" t="str">
        <f t="shared" ca="1" si="311"/>
        <v/>
      </c>
      <c r="AY209" s="6" t="str">
        <f t="shared" ca="1" si="312"/>
        <v/>
      </c>
      <c r="AZ209" s="6" t="str">
        <f t="shared" ca="1" si="313"/>
        <v/>
      </c>
      <c r="BA209" s="6" t="str">
        <f t="shared" ca="1" si="314"/>
        <v/>
      </c>
      <c r="BB209" s="6" t="str">
        <f t="shared" ca="1" si="315"/>
        <v/>
      </c>
      <c r="BC209" s="6" t="str">
        <f t="shared" ca="1" si="316"/>
        <v/>
      </c>
      <c r="BD209" s="6" t="str">
        <f t="shared" ca="1" si="317"/>
        <v/>
      </c>
      <c r="BE209" s="6" t="str">
        <f t="shared" ca="1" si="318"/>
        <v/>
      </c>
      <c r="BF209" s="6" t="str">
        <f t="shared" ca="1" si="319"/>
        <v/>
      </c>
      <c r="BG209" s="6" t="str">
        <f t="shared" ca="1" si="320"/>
        <v/>
      </c>
      <c r="BH209" s="6" t="str">
        <f t="shared" ca="1" si="321"/>
        <v/>
      </c>
      <c r="BI209" s="6" t="str">
        <f t="shared" ca="1" si="322"/>
        <v/>
      </c>
      <c r="BJ209" s="6" t="str">
        <f t="shared" ca="1" si="323"/>
        <v/>
      </c>
      <c r="BK209" s="6" t="str">
        <f t="shared" ca="1" si="324"/>
        <v/>
      </c>
      <c r="BL209" s="6" t="str">
        <f t="shared" ca="1" si="325"/>
        <v/>
      </c>
      <c r="BM209" s="6" t="str">
        <f t="shared" ca="1" si="326"/>
        <v/>
      </c>
      <c r="BN209" s="6" t="str">
        <f t="shared" ca="1" si="327"/>
        <v/>
      </c>
      <c r="BO209" s="6" t="str">
        <f t="shared" ca="1" si="328"/>
        <v/>
      </c>
      <c r="BP209" s="6" t="str">
        <f t="shared" ca="1" si="329"/>
        <v/>
      </c>
      <c r="BQ209" s="6" t="str">
        <f t="shared" ca="1" si="330"/>
        <v/>
      </c>
      <c r="BR209" s="6" t="str">
        <f t="shared" ca="1" si="331"/>
        <v/>
      </c>
      <c r="BS209" s="6" t="str">
        <f t="shared" ca="1" si="332"/>
        <v/>
      </c>
      <c r="BU209" s="6" t="str">
        <f t="shared" ca="1" si="333"/>
        <v/>
      </c>
      <c r="BW209" s="515" t="str">
        <f t="shared" ca="1" si="334"/>
        <v/>
      </c>
      <c r="BX209" s="515">
        <f t="shared" ca="1" si="335"/>
        <v>0</v>
      </c>
      <c r="BY209" s="515" t="str">
        <f t="shared" ca="1" si="336"/>
        <v/>
      </c>
      <c r="CA209" s="6">
        <f t="shared" ca="1" si="337"/>
        <v>1</v>
      </c>
      <c r="CC209" s="523" t="str">
        <f t="shared" ca="1" si="338"/>
        <v/>
      </c>
      <c r="CE209" s="6" t="str">
        <f t="shared" ca="1" si="339"/>
        <v/>
      </c>
      <c r="CG209" s="524" t="str">
        <f ca="1">IF(V209=1,"",IF($AA$4=1,"",IF(LOG入力!BH209&gt;0,"",IF(N209=0,"",IF(HT209=0,"","★")))))</f>
        <v/>
      </c>
      <c r="CI209" s="74" t="str">
        <f t="shared" ca="1" si="340"/>
        <v/>
      </c>
      <c r="CK209" s="525" t="str">
        <f ca="1">IF(V209=1,"",IF(LOG入力!BH209&gt;0,1,0))</f>
        <v/>
      </c>
      <c r="CL209" s="74" t="str">
        <f t="shared" ca="1" si="341"/>
        <v/>
      </c>
      <c r="CN209" s="74" t="str">
        <f t="shared" ca="1" si="342"/>
        <v/>
      </c>
      <c r="CO209" s="74" t="str">
        <f t="shared" ca="1" si="343"/>
        <v/>
      </c>
      <c r="CQ209" s="74" t="str">
        <f t="shared" ca="1" si="344"/>
        <v/>
      </c>
      <c r="CR209" s="74" t="str">
        <f t="shared" ca="1" si="345"/>
        <v/>
      </c>
      <c r="CS209" s="74" t="str">
        <f t="shared" ca="1" si="346"/>
        <v/>
      </c>
      <c r="CT209" s="74" t="str">
        <f t="shared" ca="1" si="347"/>
        <v/>
      </c>
      <c r="CU209" s="74" t="str">
        <f t="shared" ca="1" si="348"/>
        <v/>
      </c>
      <c r="CV209" s="74" t="str">
        <f t="shared" ca="1" si="349"/>
        <v/>
      </c>
      <c r="CW209" s="74" t="str">
        <f t="shared" ca="1" si="350"/>
        <v/>
      </c>
      <c r="CX209" s="74" t="str">
        <f t="shared" ca="1" si="351"/>
        <v/>
      </c>
      <c r="CY209" s="74" t="str">
        <f t="shared" ca="1" si="352"/>
        <v/>
      </c>
      <c r="CZ209" s="74" t="str">
        <f t="shared" ca="1" si="353"/>
        <v/>
      </c>
      <c r="DA209" s="74" t="str">
        <f t="shared" ca="1" si="354"/>
        <v/>
      </c>
      <c r="DB209" s="74" t="str">
        <f t="shared" ca="1" si="355"/>
        <v/>
      </c>
      <c r="DD209" s="74" t="str">
        <f t="shared" ca="1" si="356"/>
        <v/>
      </c>
      <c r="DE209" s="74" t="str">
        <f t="shared" ca="1" si="357"/>
        <v/>
      </c>
      <c r="DF209" s="74" t="str">
        <f t="shared" ca="1" si="358"/>
        <v/>
      </c>
      <c r="DG209" s="74" t="str">
        <f t="shared" ca="1" si="359"/>
        <v/>
      </c>
      <c r="DH209" s="74" t="str">
        <f t="shared" ca="1" si="360"/>
        <v/>
      </c>
      <c r="DI209" s="74" t="str">
        <f t="shared" ca="1" si="361"/>
        <v/>
      </c>
      <c r="DJ209" s="74" t="str">
        <f t="shared" ca="1" si="362"/>
        <v/>
      </c>
      <c r="DK209" s="74" t="str">
        <f t="shared" ca="1" si="363"/>
        <v/>
      </c>
      <c r="DL209" s="74" t="str">
        <f t="shared" ca="1" si="364"/>
        <v/>
      </c>
      <c r="DM209" s="74" t="str">
        <f t="shared" ca="1" si="365"/>
        <v/>
      </c>
      <c r="DN209" s="74" t="str">
        <f t="shared" ca="1" si="366"/>
        <v/>
      </c>
      <c r="DO209" s="74" t="str">
        <f t="shared" ca="1" si="367"/>
        <v/>
      </c>
      <c r="DQ209" s="74" t="str">
        <f t="shared" ca="1" si="368"/>
        <v/>
      </c>
      <c r="DS209" s="74" t="str">
        <f t="shared" ca="1" si="369"/>
        <v/>
      </c>
      <c r="DT209" s="74" t="str">
        <f t="shared" ca="1" si="370"/>
        <v/>
      </c>
      <c r="DV209" s="525" t="str">
        <f t="shared" ca="1" si="371"/>
        <v/>
      </c>
      <c r="DW209" s="74" t="str">
        <f t="shared" ca="1" si="372"/>
        <v/>
      </c>
      <c r="DX209" s="485" t="str">
        <f t="shared" ca="1" si="373"/>
        <v/>
      </c>
      <c r="DY209" s="74" t="str">
        <f t="shared" ca="1" si="374"/>
        <v/>
      </c>
      <c r="DZ209" s="74" t="str">
        <f t="shared" ca="1" si="375"/>
        <v/>
      </c>
      <c r="EA209" s="74" t="str">
        <f t="shared" ca="1" si="376"/>
        <v/>
      </c>
      <c r="EC209" s="74" t="str">
        <f t="shared" ca="1" si="377"/>
        <v/>
      </c>
      <c r="ED209" s="74" t="str">
        <f t="shared" ca="1" si="378"/>
        <v/>
      </c>
      <c r="EE209" s="74" t="str">
        <f t="shared" ca="1" si="379"/>
        <v/>
      </c>
      <c r="EG209" s="479" t="str">
        <f ca="1">IF(V209=1,"",IF(LOG入力!BH209&gt;0,0,IF(CG209="★",0,IF(R209=1,0,IF(N209=0,0,1)))))</f>
        <v/>
      </c>
      <c r="EH209" s="483" t="str">
        <f t="shared" ca="1" si="380"/>
        <v/>
      </c>
      <c r="EI209" s="483" t="str">
        <f t="shared" ca="1" si="381"/>
        <v/>
      </c>
      <c r="EJ209" s="483" t="str">
        <f t="shared" ca="1" si="382"/>
        <v/>
      </c>
      <c r="EL209" s="71">
        <f t="shared" ca="1" si="383"/>
        <v>0</v>
      </c>
      <c r="EM209" s="6">
        <f t="shared" ca="1" si="384"/>
        <v>0</v>
      </c>
      <c r="EN209" s="6" t="str">
        <f t="shared" ca="1" si="385"/>
        <v/>
      </c>
      <c r="EO209" s="6">
        <f ca="1">IF(LOG入力!BH209&gt;0,0,IF(EM209=0,0,(IF(COUNTIF($EN$19:EN209,EN209)=1,IF($FS$3="N",1,IF(EH209=1,1,0))))))</f>
        <v>0</v>
      </c>
      <c r="EP209" s="6" t="str">
        <f ca="1">IF(LOG入力!BH209&gt;0,"",IF(EO209=1,$X209,""))</f>
        <v/>
      </c>
      <c r="EQ209" s="6" t="str">
        <f ca="1">IF(LOG入力!BH209&gt;0,"",IF(EO209=1,$Y209,""))</f>
        <v/>
      </c>
      <c r="ER209" s="520" t="str">
        <f ca="1">IF(LOG入力!BH209&gt;0,"",IF(COUNTIF($EP$19:$EP209,EP209)=1,EP209,""))</f>
        <v/>
      </c>
      <c r="ES209" s="520">
        <f ca="1">IF(LOG入力!BH209&gt;0,0,IF((EL209=1),IF(($ER209=""),0,1),0))</f>
        <v>0</v>
      </c>
      <c r="ET209" s="520" t="str">
        <f ca="1">IF(LOG入力!BH209&gt;0,"",IF(COUNTIF($EQ$19:EQ209,EQ209)=1,EQ209,""))</f>
        <v/>
      </c>
      <c r="EU209" s="539">
        <f ca="1">IF(LOG入力!BH209&gt;0,0,IF((EL209=1),IF(($ET209=""),0,1),0))</f>
        <v>0</v>
      </c>
      <c r="EV209" s="71">
        <f t="shared" ca="1" si="386"/>
        <v>0</v>
      </c>
      <c r="EW209" s="6">
        <f t="shared" ca="1" si="387"/>
        <v>0</v>
      </c>
      <c r="EX209" s="6" t="str">
        <f t="shared" ca="1" si="388"/>
        <v/>
      </c>
      <c r="EY209" s="6">
        <f ca="1">IF(LOG入力!BH209&gt;0,0,IF(EW209=0,0,(IF(COUNTIF($EX$19:EX209,EX209)=1,IF($FS$3="N",1,IF(EH209=1,1,0))))))</f>
        <v>0</v>
      </c>
      <c r="EZ209" s="6" t="str">
        <f ca="1">IF(LOG入力!BH209&gt;0,"",IF(EY209=1,$X209,""))</f>
        <v/>
      </c>
      <c r="FA209" s="6" t="str">
        <f ca="1">IF(LOG入力!BH209&gt;0,"",IF(EY209=1,$Y209,""))</f>
        <v/>
      </c>
      <c r="FB209" s="6" t="str">
        <f ca="1">IF(LOG入力!BH209&gt;0,"",IF(COUNTIF($EZ$19:$EZ209,EZ209)=1,EZ209,""))</f>
        <v/>
      </c>
      <c r="FC209" s="6">
        <f ca="1">IF(LOG入力!BH209&gt;0,0,IF((EV209=1),IF(($FB209=""),0,1),0))</f>
        <v>0</v>
      </c>
      <c r="FD209" s="6" t="str">
        <f ca="1">IF(LOG入力!BH209&gt;0,"",IF(COUNTIF($FA$19:FA209,FA209)=1,FA209,""))</f>
        <v/>
      </c>
      <c r="FE209" s="72">
        <f ca="1">IF(LOG入力!BH209&gt;0,0,IF((EV209=1),IF(($FD209=""),0,1),0))</f>
        <v>0</v>
      </c>
      <c r="FF209" s="71">
        <f t="shared" ca="1" si="389"/>
        <v>0</v>
      </c>
      <c r="FG209" s="6">
        <f t="shared" ca="1" si="390"/>
        <v>0</v>
      </c>
      <c r="FH209" s="6" t="str">
        <f t="shared" ca="1" si="391"/>
        <v/>
      </c>
      <c r="FI209" s="6">
        <f ca="1">IF(LOG入力!BH209&gt;0,0,IF(FG209=0,0,(IF(COUNTIF($FH$19:FH209,FH209)=1,IF($FS$3="N",1,IF(EH209=1,1,0))))))</f>
        <v>0</v>
      </c>
      <c r="FJ209" s="6" t="str">
        <f ca="1">IF(LOG入力!BH209&gt;0,"",IF(FI209=1,$X209,""))</f>
        <v/>
      </c>
      <c r="FK209" s="6" t="str">
        <f ca="1">IF(LOG入力!BH209&gt;0,"",IF(FI209=1,$Y209,""))</f>
        <v/>
      </c>
      <c r="FL209" s="6" t="str">
        <f ca="1">IF(LOG入力!BH209&gt;0,"",IF(COUNTIF($FJ$19:$FJ209,FJ209)=1,FJ209,""))</f>
        <v/>
      </c>
      <c r="FM209" s="6">
        <f ca="1">IF(LOG入力!BH209&gt;0,0,IF((FF209=1),IF(($FL209=""),0,1),0))</f>
        <v>0</v>
      </c>
      <c r="FN209" s="6" t="str">
        <f ca="1">IF(LOG入力!BH209&gt;0,"",IF(COUNTIF($FK$19:FK209,FK209)=1,FK209,""))</f>
        <v/>
      </c>
      <c r="FO209" s="72">
        <f ca="1">IF(LOG入力!BH209&gt;0,0,IF((FF209=1),IF(($FN209=""),0,1),0))</f>
        <v>0</v>
      </c>
      <c r="FP209" s="71">
        <f t="shared" ca="1" si="392"/>
        <v>0</v>
      </c>
      <c r="FQ209" s="6">
        <f t="shared" ca="1" si="393"/>
        <v>0</v>
      </c>
      <c r="FR209" s="6" t="str">
        <f t="shared" ca="1" si="394"/>
        <v/>
      </c>
      <c r="FS209" s="6">
        <f ca="1">IF(LOG入力!BH209&gt;0,0,IF(FQ209=0,0,(IF(COUNTIF($FR$19:FR209,FR209)=1,IF($FS$3="N",1,IF(EH209=1,1,0))))))</f>
        <v>0</v>
      </c>
      <c r="FT209" s="6" t="str">
        <f ca="1">IF(LOG入力!BH209&gt;0,"",IF(FS209=1,$X209,""))</f>
        <v/>
      </c>
      <c r="FU209" s="6" t="str">
        <f ca="1">IF(LOG入力!BH209&gt;0,"",IF(FS209=1,$Y209,""))</f>
        <v/>
      </c>
      <c r="FV209" s="6" t="str">
        <f ca="1">IF(LOG入力!BH209&gt;0,"",IF(COUNTIF($FT$19:$FT209,FT209)=1,FT209,""))</f>
        <v/>
      </c>
      <c r="FW209" s="6">
        <f ca="1">IF(LOG入力!BH209&gt;0,0,IF((FP209=1),IF(($FV209=""),0,1),0))</f>
        <v>0</v>
      </c>
      <c r="FX209" s="6" t="str">
        <f ca="1">IF(LOG入力!BH209&gt;0,"",IF(COUNTIF($FU$19:FU209,FU209)=1,FU209,""))</f>
        <v/>
      </c>
      <c r="FY209" s="72">
        <f ca="1">IF(LOG入力!BH209&gt;0,0,IF((FP209=1),IF(($FX209=""),0,1),0))</f>
        <v>0</v>
      </c>
      <c r="FZ209" s="71">
        <f t="shared" ca="1" si="395"/>
        <v>0</v>
      </c>
      <c r="GA209" s="6">
        <f t="shared" ca="1" si="396"/>
        <v>0</v>
      </c>
      <c r="GB209" s="6" t="str">
        <f t="shared" ca="1" si="397"/>
        <v/>
      </c>
      <c r="GC209" s="6">
        <f ca="1">IF(LOG入力!BH209&gt;0,0,IF(GA209=0,0,(IF(COUNTIF($GB$19:GB209,GB209)=1,IF($FS$3="N",1,IF(EH209=1,1,0))))))</f>
        <v>0</v>
      </c>
      <c r="GD209" s="6" t="str">
        <f ca="1">IF(LOG入力!BH209&gt;0,"",IF(GC209=1,$X209,""))</f>
        <v/>
      </c>
      <c r="GE209" s="6" t="str">
        <f ca="1">IF(LOG入力!BH209&gt;0,"",IF(GC209=1,$Y209,""))</f>
        <v/>
      </c>
      <c r="GF209" s="6" t="str">
        <f ca="1">IF(LOG入力!BH209&gt;0,"",IF(COUNTIF($GD$19:$GD209,GD209)=1,GD209,""))</f>
        <v/>
      </c>
      <c r="GG209" s="6">
        <f ca="1">IF(LOG入力!BH209&gt;0,0,IF((FZ209=1),IF(($GF209=""),0,1),0))</f>
        <v>0</v>
      </c>
      <c r="GH209" s="6" t="str">
        <f ca="1">IF(LOG入力!BH209&gt;0,"",IF(COUNTIF($GE$19:GE209,GE209)=1,GE209,""))</f>
        <v/>
      </c>
      <c r="GI209" s="72">
        <f ca="1">IF(LOG入力!BH209&gt;0,0,IF((FZ209=1),IF(($GH209=""),0,1),0))</f>
        <v>0</v>
      </c>
      <c r="GK209" s="455" t="str">
        <f ca="1">IF(V209=1,"",IF(LEN(LOG入力!AS209)=0,"",LOG入力!AS209))</f>
        <v/>
      </c>
      <c r="GL209" s="378" t="str">
        <f t="shared" ca="1" si="398"/>
        <v/>
      </c>
      <c r="GM209" s="378" t="str">
        <f t="shared" ca="1" si="399"/>
        <v/>
      </c>
      <c r="GN209" s="74" t="str">
        <f t="shared" ca="1" si="400"/>
        <v/>
      </c>
      <c r="GO209" s="74" t="str">
        <f t="shared" ca="1" si="401"/>
        <v/>
      </c>
      <c r="GQ209" s="74" t="str">
        <f t="shared" ca="1" si="402"/>
        <v/>
      </c>
      <c r="GR209" s="74" t="str">
        <f t="shared" ca="1" si="403"/>
        <v/>
      </c>
      <c r="GS209" s="74" t="str">
        <f t="shared" ca="1" si="404"/>
        <v/>
      </c>
      <c r="GT209" s="74" t="str">
        <f t="shared" ca="1" si="405"/>
        <v/>
      </c>
      <c r="GU209" s="74" t="str">
        <f t="shared" ca="1" si="406"/>
        <v/>
      </c>
      <c r="GV209" s="74" t="str">
        <f t="shared" ca="1" si="407"/>
        <v/>
      </c>
      <c r="GX209" s="74" t="str">
        <f t="shared" ca="1" si="408"/>
        <v/>
      </c>
      <c r="GY209" s="74" t="str">
        <f t="shared" ca="1" si="409"/>
        <v/>
      </c>
      <c r="GZ209" s="74" t="str">
        <f ca="1">IF(V209=1,"",IF(LOG入力!BH209&gt;0,0,IF(GY209=0,0,IF((VALUE((TYPE(VALUE(J209)))))=16,0,IF(VALUE(J209)&lt;60,1,IF(VALUE(J209)&lt;100,0,IF(VALUE(J209)&lt;600,2,0)))))))</f>
        <v/>
      </c>
      <c r="HA209" s="74" t="str">
        <f t="shared" ca="1" si="410"/>
        <v/>
      </c>
      <c r="HB209" s="74" t="str">
        <f ca="1">IF(V209=1,"",IF(LOG入力!BH209&gt;0,0,IF(HA209=0,0,IF((VALUE((TYPE(VALUE(L209)))))=16,0,IF(VALUE(L209)&lt;60,1,IF(VALUE(L209)&lt;100,0,IF(VALUE(L209)&lt;600,2,0)))))))</f>
        <v/>
      </c>
      <c r="HD209" s="74" t="str">
        <f t="shared" ca="1" si="411"/>
        <v/>
      </c>
      <c r="HF209" s="74" t="str">
        <f t="shared" ca="1" si="412"/>
        <v/>
      </c>
      <c r="HG209" s="74" t="str">
        <f t="shared" ca="1" si="413"/>
        <v/>
      </c>
      <c r="HH209" s="74" t="str">
        <f t="shared" ca="1" si="414"/>
        <v/>
      </c>
      <c r="HI209" s="74" t="str">
        <f t="shared" ca="1" si="415"/>
        <v/>
      </c>
      <c r="HJ209" s="74" t="str">
        <f t="shared" ca="1" si="416"/>
        <v/>
      </c>
      <c r="HK209" s="74" t="str">
        <f t="shared" ca="1" si="417"/>
        <v/>
      </c>
      <c r="HL209" s="74" t="str">
        <f t="shared" ca="1" si="418"/>
        <v/>
      </c>
      <c r="HM209" s="74" t="str">
        <f t="shared" ca="1" si="419"/>
        <v/>
      </c>
      <c r="HN209" s="74" t="str">
        <f t="shared" ca="1" si="420"/>
        <v/>
      </c>
      <c r="HO209" s="529" t="str">
        <f t="shared" ca="1" si="421"/>
        <v/>
      </c>
      <c r="HP209" s="74" t="str">
        <f t="shared" ca="1" si="422"/>
        <v/>
      </c>
      <c r="HQ209" s="74" t="str">
        <f t="shared" ca="1" si="423"/>
        <v/>
      </c>
      <c r="HR209" s="74" t="str">
        <f t="shared" ca="1" si="424"/>
        <v/>
      </c>
      <c r="HS209" s="74" t="str">
        <f t="shared" ca="1" si="425"/>
        <v/>
      </c>
      <c r="HT209" s="74" t="str">
        <f ca="1">IF(V209=1,"",IF(LOG入力!BH209&gt;0,0,IF(DV209=1,0,IF(N209="0",0,IF(SUM(HD209:HS209)&gt;0,1,0)))))</f>
        <v/>
      </c>
    </row>
    <row r="210" spans="1:228" x14ac:dyDescent="0.15">
      <c r="A210" s="5"/>
      <c r="B210" s="532" t="str">
        <f t="shared" ca="1" si="284"/>
        <v/>
      </c>
      <c r="C210" s="534" t="str">
        <f ca="1">LOG入力!AP210</f>
        <v/>
      </c>
      <c r="D210" s="534" t="str">
        <f ca="1">LOG入力!AQ210</f>
        <v/>
      </c>
      <c r="E210" s="534" t="str">
        <f ca="1">LOG入力!AR210</f>
        <v/>
      </c>
      <c r="F210" s="535" t="str">
        <f t="shared" ca="1" si="285"/>
        <v/>
      </c>
      <c r="G210" s="585" t="str">
        <f ca="1">LOG入力!AT210</f>
        <v/>
      </c>
      <c r="H210" s="542" t="str">
        <f ca="1">LOG入力!AU210</f>
        <v/>
      </c>
      <c r="I210" s="542" t="str">
        <f ca="1">LOG入力!AV210</f>
        <v/>
      </c>
      <c r="J210" s="577" t="str">
        <f ca="1">LOG入力!AW210</f>
        <v/>
      </c>
      <c r="K210" s="578" t="str">
        <f ca="1">LOG入力!BJ210</f>
        <v/>
      </c>
      <c r="L210" s="577" t="str">
        <f ca="1">LOG入力!AY210</f>
        <v/>
      </c>
      <c r="M210" s="545" t="str">
        <f ca="1">LOG入力!BK210</f>
        <v/>
      </c>
      <c r="N210" s="512" t="str">
        <f ca="1">IF(V210=1,"",IF(LOG入力!AJ210=1,"1",LOG入力!BA210))</f>
        <v/>
      </c>
      <c r="O210" s="538" t="str">
        <f ca="1">IF(V210=1,"",IF(LEN(LOG入力!O210)=0,"",LOG入力!O210))</f>
        <v/>
      </c>
      <c r="P210" s="291" t="str">
        <f ca="1">IF(V210=1,"",IF($AA$4=1,"",IF(LOG入力!BG210=1,"",CONCATENATE($ER210,$FB210,$FL210,$FV210,$GF210))))</f>
        <v/>
      </c>
      <c r="Q210" s="291" t="str">
        <f ca="1">IF(V210=1,"",IF($AA$4=1,"",IF(LOG入力!BG210=1,"",CONCATENATE($ET210,$FD210,$FN210,$FX210,$GH210))))</f>
        <v/>
      </c>
      <c r="R210" s="573" t="str">
        <f ca="1">IF(V210=1,"",IF($AA$4=1,"",IF(LOG入力!BH210&gt;0,0,AA210)))</f>
        <v/>
      </c>
      <c r="S210" s="293" t="str">
        <f t="shared" ca="1" si="286"/>
        <v/>
      </c>
      <c r="T210" s="29"/>
      <c r="U210" s="38"/>
      <c r="V210" s="196">
        <f ca="1">LOG入力!AN210</f>
        <v>1</v>
      </c>
      <c r="W210" s="38"/>
      <c r="X210" s="516" t="str">
        <f t="shared" ca="1" si="287"/>
        <v/>
      </c>
      <c r="Y210" s="515" t="str">
        <f t="shared" ca="1" si="288"/>
        <v/>
      </c>
      <c r="Z210" s="518" t="str">
        <f t="shared" ca="1" si="289"/>
        <v/>
      </c>
      <c r="AA210" s="574" t="str">
        <f t="shared" ca="1" si="290"/>
        <v/>
      </c>
      <c r="AC210" s="6" t="str">
        <f t="shared" ca="1" si="291"/>
        <v/>
      </c>
      <c r="AD210" s="6" t="str">
        <f t="shared" ca="1" si="292"/>
        <v/>
      </c>
      <c r="AE210" s="6" t="str">
        <f t="shared" ca="1" si="293"/>
        <v/>
      </c>
      <c r="AF210" s="6" t="str">
        <f t="shared" ca="1" si="294"/>
        <v/>
      </c>
      <c r="AG210" s="6" t="str">
        <f t="shared" ca="1" si="295"/>
        <v/>
      </c>
      <c r="AH210" s="6" t="str">
        <f t="shared" ca="1" si="296"/>
        <v/>
      </c>
      <c r="AI210" s="6" t="str">
        <f t="shared" ca="1" si="297"/>
        <v/>
      </c>
      <c r="AJ210" s="6" t="str">
        <f t="shared" ca="1" si="298"/>
        <v/>
      </c>
      <c r="AK210" s="6" t="str">
        <f t="shared" ca="1" si="299"/>
        <v/>
      </c>
      <c r="AL210" s="6" t="str">
        <f t="shared" ca="1" si="300"/>
        <v/>
      </c>
      <c r="AM210" s="6" t="str">
        <f t="shared" ca="1" si="301"/>
        <v/>
      </c>
      <c r="AN210" s="6" t="str">
        <f t="shared" ca="1" si="302"/>
        <v/>
      </c>
      <c r="AO210" s="6" t="str">
        <f t="shared" ca="1" si="303"/>
        <v/>
      </c>
      <c r="AP210" s="6" t="str">
        <f t="shared" ca="1" si="304"/>
        <v/>
      </c>
      <c r="AQ210" s="6" t="str">
        <f t="shared" ca="1" si="305"/>
        <v/>
      </c>
      <c r="AR210" s="6" t="str">
        <f t="shared" ca="1" si="306"/>
        <v/>
      </c>
      <c r="AS210" s="6" t="str">
        <f t="shared" ca="1" si="307"/>
        <v/>
      </c>
      <c r="AT210" s="6" t="str">
        <f t="shared" ca="1" si="308"/>
        <v/>
      </c>
      <c r="AU210" s="6" t="str">
        <f t="shared" ca="1" si="309"/>
        <v/>
      </c>
      <c r="AV210" s="6" t="str">
        <f t="shared" ca="1" si="310"/>
        <v/>
      </c>
      <c r="AW210" s="6" t="str">
        <f t="shared" ca="1" si="311"/>
        <v/>
      </c>
      <c r="AY210" s="6" t="str">
        <f t="shared" ca="1" si="312"/>
        <v/>
      </c>
      <c r="AZ210" s="6" t="str">
        <f t="shared" ca="1" si="313"/>
        <v/>
      </c>
      <c r="BA210" s="6" t="str">
        <f t="shared" ca="1" si="314"/>
        <v/>
      </c>
      <c r="BB210" s="6" t="str">
        <f t="shared" ca="1" si="315"/>
        <v/>
      </c>
      <c r="BC210" s="6" t="str">
        <f t="shared" ca="1" si="316"/>
        <v/>
      </c>
      <c r="BD210" s="6" t="str">
        <f t="shared" ca="1" si="317"/>
        <v/>
      </c>
      <c r="BE210" s="6" t="str">
        <f t="shared" ca="1" si="318"/>
        <v/>
      </c>
      <c r="BF210" s="6" t="str">
        <f t="shared" ca="1" si="319"/>
        <v/>
      </c>
      <c r="BG210" s="6" t="str">
        <f t="shared" ca="1" si="320"/>
        <v/>
      </c>
      <c r="BH210" s="6" t="str">
        <f t="shared" ca="1" si="321"/>
        <v/>
      </c>
      <c r="BI210" s="6" t="str">
        <f t="shared" ca="1" si="322"/>
        <v/>
      </c>
      <c r="BJ210" s="6" t="str">
        <f t="shared" ca="1" si="323"/>
        <v/>
      </c>
      <c r="BK210" s="6" t="str">
        <f t="shared" ca="1" si="324"/>
        <v/>
      </c>
      <c r="BL210" s="6" t="str">
        <f t="shared" ca="1" si="325"/>
        <v/>
      </c>
      <c r="BM210" s="6" t="str">
        <f t="shared" ca="1" si="326"/>
        <v/>
      </c>
      <c r="BN210" s="6" t="str">
        <f t="shared" ca="1" si="327"/>
        <v/>
      </c>
      <c r="BO210" s="6" t="str">
        <f t="shared" ca="1" si="328"/>
        <v/>
      </c>
      <c r="BP210" s="6" t="str">
        <f t="shared" ca="1" si="329"/>
        <v/>
      </c>
      <c r="BQ210" s="6" t="str">
        <f t="shared" ca="1" si="330"/>
        <v/>
      </c>
      <c r="BR210" s="6" t="str">
        <f t="shared" ca="1" si="331"/>
        <v/>
      </c>
      <c r="BS210" s="6" t="str">
        <f t="shared" ca="1" si="332"/>
        <v/>
      </c>
      <c r="BU210" s="6" t="str">
        <f t="shared" ca="1" si="333"/>
        <v/>
      </c>
      <c r="BW210" s="515" t="str">
        <f t="shared" ca="1" si="334"/>
        <v/>
      </c>
      <c r="BX210" s="515">
        <f t="shared" ca="1" si="335"/>
        <v>0</v>
      </c>
      <c r="BY210" s="515" t="str">
        <f t="shared" ca="1" si="336"/>
        <v/>
      </c>
      <c r="CA210" s="6">
        <f t="shared" ca="1" si="337"/>
        <v>1</v>
      </c>
      <c r="CC210" s="523" t="str">
        <f t="shared" ca="1" si="338"/>
        <v/>
      </c>
      <c r="CE210" s="6" t="str">
        <f t="shared" ca="1" si="339"/>
        <v/>
      </c>
      <c r="CG210" s="524" t="str">
        <f ca="1">IF(V210=1,"",IF($AA$4=1,"",IF(LOG入力!BH210&gt;0,"",IF(N210=0,"",IF(HT210=0,"","★")))))</f>
        <v/>
      </c>
      <c r="CI210" s="74" t="str">
        <f t="shared" ca="1" si="340"/>
        <v/>
      </c>
      <c r="CK210" s="525" t="str">
        <f ca="1">IF(V210=1,"",IF(LOG入力!BH210&gt;0,1,0))</f>
        <v/>
      </c>
      <c r="CL210" s="74" t="str">
        <f t="shared" ca="1" si="341"/>
        <v/>
      </c>
      <c r="CN210" s="74" t="str">
        <f t="shared" ca="1" si="342"/>
        <v/>
      </c>
      <c r="CO210" s="74" t="str">
        <f t="shared" ca="1" si="343"/>
        <v/>
      </c>
      <c r="CQ210" s="74" t="str">
        <f t="shared" ca="1" si="344"/>
        <v/>
      </c>
      <c r="CR210" s="74" t="str">
        <f t="shared" ca="1" si="345"/>
        <v/>
      </c>
      <c r="CS210" s="74" t="str">
        <f t="shared" ca="1" si="346"/>
        <v/>
      </c>
      <c r="CT210" s="74" t="str">
        <f t="shared" ca="1" si="347"/>
        <v/>
      </c>
      <c r="CU210" s="74" t="str">
        <f t="shared" ca="1" si="348"/>
        <v/>
      </c>
      <c r="CV210" s="74" t="str">
        <f t="shared" ca="1" si="349"/>
        <v/>
      </c>
      <c r="CW210" s="74" t="str">
        <f t="shared" ca="1" si="350"/>
        <v/>
      </c>
      <c r="CX210" s="74" t="str">
        <f t="shared" ca="1" si="351"/>
        <v/>
      </c>
      <c r="CY210" s="74" t="str">
        <f t="shared" ca="1" si="352"/>
        <v/>
      </c>
      <c r="CZ210" s="74" t="str">
        <f t="shared" ca="1" si="353"/>
        <v/>
      </c>
      <c r="DA210" s="74" t="str">
        <f t="shared" ca="1" si="354"/>
        <v/>
      </c>
      <c r="DB210" s="74" t="str">
        <f t="shared" ca="1" si="355"/>
        <v/>
      </c>
      <c r="DD210" s="74" t="str">
        <f t="shared" ca="1" si="356"/>
        <v/>
      </c>
      <c r="DE210" s="74" t="str">
        <f t="shared" ca="1" si="357"/>
        <v/>
      </c>
      <c r="DF210" s="74" t="str">
        <f t="shared" ca="1" si="358"/>
        <v/>
      </c>
      <c r="DG210" s="74" t="str">
        <f t="shared" ca="1" si="359"/>
        <v/>
      </c>
      <c r="DH210" s="74" t="str">
        <f t="shared" ca="1" si="360"/>
        <v/>
      </c>
      <c r="DI210" s="74" t="str">
        <f t="shared" ca="1" si="361"/>
        <v/>
      </c>
      <c r="DJ210" s="74" t="str">
        <f t="shared" ca="1" si="362"/>
        <v/>
      </c>
      <c r="DK210" s="74" t="str">
        <f t="shared" ca="1" si="363"/>
        <v/>
      </c>
      <c r="DL210" s="74" t="str">
        <f t="shared" ca="1" si="364"/>
        <v/>
      </c>
      <c r="DM210" s="74" t="str">
        <f t="shared" ca="1" si="365"/>
        <v/>
      </c>
      <c r="DN210" s="74" t="str">
        <f t="shared" ca="1" si="366"/>
        <v/>
      </c>
      <c r="DO210" s="74" t="str">
        <f t="shared" ca="1" si="367"/>
        <v/>
      </c>
      <c r="DQ210" s="74" t="str">
        <f t="shared" ca="1" si="368"/>
        <v/>
      </c>
      <c r="DS210" s="74" t="str">
        <f t="shared" ca="1" si="369"/>
        <v/>
      </c>
      <c r="DT210" s="74" t="str">
        <f t="shared" ca="1" si="370"/>
        <v/>
      </c>
      <c r="DV210" s="525" t="str">
        <f t="shared" ca="1" si="371"/>
        <v/>
      </c>
      <c r="DW210" s="74" t="str">
        <f t="shared" ca="1" si="372"/>
        <v/>
      </c>
      <c r="DX210" s="485" t="str">
        <f t="shared" ca="1" si="373"/>
        <v/>
      </c>
      <c r="DY210" s="74" t="str">
        <f t="shared" ca="1" si="374"/>
        <v/>
      </c>
      <c r="DZ210" s="74" t="str">
        <f t="shared" ca="1" si="375"/>
        <v/>
      </c>
      <c r="EA210" s="74" t="str">
        <f t="shared" ca="1" si="376"/>
        <v/>
      </c>
      <c r="EC210" s="74" t="str">
        <f t="shared" ca="1" si="377"/>
        <v/>
      </c>
      <c r="ED210" s="74" t="str">
        <f t="shared" ca="1" si="378"/>
        <v/>
      </c>
      <c r="EE210" s="74" t="str">
        <f t="shared" ca="1" si="379"/>
        <v/>
      </c>
      <c r="EG210" s="479" t="str">
        <f ca="1">IF(V210=1,"",IF(LOG入力!BH210&gt;0,0,IF(CG210="★",0,IF(R210=1,0,IF(N210=0,0,1)))))</f>
        <v/>
      </c>
      <c r="EH210" s="483" t="str">
        <f t="shared" ca="1" si="380"/>
        <v/>
      </c>
      <c r="EI210" s="483" t="str">
        <f t="shared" ca="1" si="381"/>
        <v/>
      </c>
      <c r="EJ210" s="483" t="str">
        <f t="shared" ca="1" si="382"/>
        <v/>
      </c>
      <c r="EL210" s="71">
        <f t="shared" ca="1" si="383"/>
        <v>0</v>
      </c>
      <c r="EM210" s="6">
        <f t="shared" ca="1" si="384"/>
        <v>0</v>
      </c>
      <c r="EN210" s="6" t="str">
        <f t="shared" ca="1" si="385"/>
        <v/>
      </c>
      <c r="EO210" s="6">
        <f ca="1">IF(LOG入力!BH210&gt;0,0,IF(EM210=0,0,(IF(COUNTIF($EN$19:EN210,EN210)=1,IF($FS$3="N",1,IF(EH210=1,1,0))))))</f>
        <v>0</v>
      </c>
      <c r="EP210" s="6" t="str">
        <f ca="1">IF(LOG入力!BH210&gt;0,"",IF(EO210=1,$X210,""))</f>
        <v/>
      </c>
      <c r="EQ210" s="6" t="str">
        <f ca="1">IF(LOG入力!BH210&gt;0,"",IF(EO210=1,$Y210,""))</f>
        <v/>
      </c>
      <c r="ER210" s="520" t="str">
        <f ca="1">IF(LOG入力!BH210&gt;0,"",IF(COUNTIF($EP$19:$EP210,EP210)=1,EP210,""))</f>
        <v/>
      </c>
      <c r="ES210" s="520">
        <f ca="1">IF(LOG入力!BH210&gt;0,0,IF((EL210=1),IF(($ER210=""),0,1),0))</f>
        <v>0</v>
      </c>
      <c r="ET210" s="520" t="str">
        <f ca="1">IF(LOG入力!BH210&gt;0,"",IF(COUNTIF($EQ$19:EQ210,EQ210)=1,EQ210,""))</f>
        <v/>
      </c>
      <c r="EU210" s="539">
        <f ca="1">IF(LOG入力!BH210&gt;0,0,IF((EL210=1),IF(($ET210=""),0,1),0))</f>
        <v>0</v>
      </c>
      <c r="EV210" s="71">
        <f t="shared" ca="1" si="386"/>
        <v>0</v>
      </c>
      <c r="EW210" s="6">
        <f t="shared" ca="1" si="387"/>
        <v>0</v>
      </c>
      <c r="EX210" s="6" t="str">
        <f t="shared" ca="1" si="388"/>
        <v/>
      </c>
      <c r="EY210" s="6">
        <f ca="1">IF(LOG入力!BH210&gt;0,0,IF(EW210=0,0,(IF(COUNTIF($EX$19:EX210,EX210)=1,IF($FS$3="N",1,IF(EH210=1,1,0))))))</f>
        <v>0</v>
      </c>
      <c r="EZ210" s="6" t="str">
        <f ca="1">IF(LOG入力!BH210&gt;0,"",IF(EY210=1,$X210,""))</f>
        <v/>
      </c>
      <c r="FA210" s="6" t="str">
        <f ca="1">IF(LOG入力!BH210&gt;0,"",IF(EY210=1,$Y210,""))</f>
        <v/>
      </c>
      <c r="FB210" s="6" t="str">
        <f ca="1">IF(LOG入力!BH210&gt;0,"",IF(COUNTIF($EZ$19:$EZ210,EZ210)=1,EZ210,""))</f>
        <v/>
      </c>
      <c r="FC210" s="6">
        <f ca="1">IF(LOG入力!BH210&gt;0,0,IF((EV210=1),IF(($FB210=""),0,1),0))</f>
        <v>0</v>
      </c>
      <c r="FD210" s="6" t="str">
        <f ca="1">IF(LOG入力!BH210&gt;0,"",IF(COUNTIF($FA$19:FA210,FA210)=1,FA210,""))</f>
        <v/>
      </c>
      <c r="FE210" s="72">
        <f ca="1">IF(LOG入力!BH210&gt;0,0,IF((EV210=1),IF(($FD210=""),0,1),0))</f>
        <v>0</v>
      </c>
      <c r="FF210" s="71">
        <f t="shared" ca="1" si="389"/>
        <v>0</v>
      </c>
      <c r="FG210" s="6">
        <f t="shared" ca="1" si="390"/>
        <v>0</v>
      </c>
      <c r="FH210" s="6" t="str">
        <f t="shared" ca="1" si="391"/>
        <v/>
      </c>
      <c r="FI210" s="6">
        <f ca="1">IF(LOG入力!BH210&gt;0,0,IF(FG210=0,0,(IF(COUNTIF($FH$19:FH210,FH210)=1,IF($FS$3="N",1,IF(EH210=1,1,0))))))</f>
        <v>0</v>
      </c>
      <c r="FJ210" s="6" t="str">
        <f ca="1">IF(LOG入力!BH210&gt;0,"",IF(FI210=1,$X210,""))</f>
        <v/>
      </c>
      <c r="FK210" s="6" t="str">
        <f ca="1">IF(LOG入力!BH210&gt;0,"",IF(FI210=1,$Y210,""))</f>
        <v/>
      </c>
      <c r="FL210" s="6" t="str">
        <f ca="1">IF(LOG入力!BH210&gt;0,"",IF(COUNTIF($FJ$19:$FJ210,FJ210)=1,FJ210,""))</f>
        <v/>
      </c>
      <c r="FM210" s="6">
        <f ca="1">IF(LOG入力!BH210&gt;0,0,IF((FF210=1),IF(($FL210=""),0,1),0))</f>
        <v>0</v>
      </c>
      <c r="FN210" s="6" t="str">
        <f ca="1">IF(LOG入力!BH210&gt;0,"",IF(COUNTIF($FK$19:FK210,FK210)=1,FK210,""))</f>
        <v/>
      </c>
      <c r="FO210" s="72">
        <f ca="1">IF(LOG入力!BH210&gt;0,0,IF((FF210=1),IF(($FN210=""),0,1),0))</f>
        <v>0</v>
      </c>
      <c r="FP210" s="71">
        <f t="shared" ca="1" si="392"/>
        <v>0</v>
      </c>
      <c r="FQ210" s="6">
        <f t="shared" ca="1" si="393"/>
        <v>0</v>
      </c>
      <c r="FR210" s="6" t="str">
        <f t="shared" ca="1" si="394"/>
        <v/>
      </c>
      <c r="FS210" s="6">
        <f ca="1">IF(LOG入力!BH210&gt;0,0,IF(FQ210=0,0,(IF(COUNTIF($FR$19:FR210,FR210)=1,IF($FS$3="N",1,IF(EH210=1,1,0))))))</f>
        <v>0</v>
      </c>
      <c r="FT210" s="6" t="str">
        <f ca="1">IF(LOG入力!BH210&gt;0,"",IF(FS210=1,$X210,""))</f>
        <v/>
      </c>
      <c r="FU210" s="6" t="str">
        <f ca="1">IF(LOG入力!BH210&gt;0,"",IF(FS210=1,$Y210,""))</f>
        <v/>
      </c>
      <c r="FV210" s="6" t="str">
        <f ca="1">IF(LOG入力!BH210&gt;0,"",IF(COUNTIF($FT$19:$FT210,FT210)=1,FT210,""))</f>
        <v/>
      </c>
      <c r="FW210" s="6">
        <f ca="1">IF(LOG入力!BH210&gt;0,0,IF((FP210=1),IF(($FV210=""),0,1),0))</f>
        <v>0</v>
      </c>
      <c r="FX210" s="6" t="str">
        <f ca="1">IF(LOG入力!BH210&gt;0,"",IF(COUNTIF($FU$19:FU210,FU210)=1,FU210,""))</f>
        <v/>
      </c>
      <c r="FY210" s="72">
        <f ca="1">IF(LOG入力!BH210&gt;0,0,IF((FP210=1),IF(($FX210=""),0,1),0))</f>
        <v>0</v>
      </c>
      <c r="FZ210" s="71">
        <f t="shared" ca="1" si="395"/>
        <v>0</v>
      </c>
      <c r="GA210" s="6">
        <f t="shared" ca="1" si="396"/>
        <v>0</v>
      </c>
      <c r="GB210" s="6" t="str">
        <f t="shared" ca="1" si="397"/>
        <v/>
      </c>
      <c r="GC210" s="6">
        <f ca="1">IF(LOG入力!BH210&gt;0,0,IF(GA210=0,0,(IF(COUNTIF($GB$19:GB210,GB210)=1,IF($FS$3="N",1,IF(EH210=1,1,0))))))</f>
        <v>0</v>
      </c>
      <c r="GD210" s="6" t="str">
        <f ca="1">IF(LOG入力!BH210&gt;0,"",IF(GC210=1,$X210,""))</f>
        <v/>
      </c>
      <c r="GE210" s="6" t="str">
        <f ca="1">IF(LOG入力!BH210&gt;0,"",IF(GC210=1,$Y210,""))</f>
        <v/>
      </c>
      <c r="GF210" s="6" t="str">
        <f ca="1">IF(LOG入力!BH210&gt;0,"",IF(COUNTIF($GD$19:$GD210,GD210)=1,GD210,""))</f>
        <v/>
      </c>
      <c r="GG210" s="6">
        <f ca="1">IF(LOG入力!BH210&gt;0,0,IF((FZ210=1),IF(($GF210=""),0,1),0))</f>
        <v>0</v>
      </c>
      <c r="GH210" s="6" t="str">
        <f ca="1">IF(LOG入力!BH210&gt;0,"",IF(COUNTIF($GE$19:GE210,GE210)=1,GE210,""))</f>
        <v/>
      </c>
      <c r="GI210" s="72">
        <f ca="1">IF(LOG入力!BH210&gt;0,0,IF((FZ210=1),IF(($GH210=""),0,1),0))</f>
        <v>0</v>
      </c>
      <c r="GK210" s="455" t="str">
        <f ca="1">IF(V210=1,"",IF(LEN(LOG入力!AS210)=0,"",LOG入力!AS210))</f>
        <v/>
      </c>
      <c r="GL210" s="378" t="str">
        <f t="shared" ca="1" si="398"/>
        <v/>
      </c>
      <c r="GM210" s="378" t="str">
        <f t="shared" ca="1" si="399"/>
        <v/>
      </c>
      <c r="GN210" s="74" t="str">
        <f t="shared" ca="1" si="400"/>
        <v/>
      </c>
      <c r="GO210" s="74" t="str">
        <f t="shared" ca="1" si="401"/>
        <v/>
      </c>
      <c r="GQ210" s="74" t="str">
        <f t="shared" ca="1" si="402"/>
        <v/>
      </c>
      <c r="GR210" s="74" t="str">
        <f t="shared" ca="1" si="403"/>
        <v/>
      </c>
      <c r="GS210" s="74" t="str">
        <f t="shared" ca="1" si="404"/>
        <v/>
      </c>
      <c r="GT210" s="74" t="str">
        <f t="shared" ca="1" si="405"/>
        <v/>
      </c>
      <c r="GU210" s="74" t="str">
        <f t="shared" ca="1" si="406"/>
        <v/>
      </c>
      <c r="GV210" s="74" t="str">
        <f t="shared" ca="1" si="407"/>
        <v/>
      </c>
      <c r="GX210" s="74" t="str">
        <f t="shared" ca="1" si="408"/>
        <v/>
      </c>
      <c r="GY210" s="74" t="str">
        <f t="shared" ca="1" si="409"/>
        <v/>
      </c>
      <c r="GZ210" s="74" t="str">
        <f ca="1">IF(V210=1,"",IF(LOG入力!BH210&gt;0,0,IF(GY210=0,0,IF((VALUE((TYPE(VALUE(J210)))))=16,0,IF(VALUE(J210)&lt;60,1,IF(VALUE(J210)&lt;100,0,IF(VALUE(J210)&lt;600,2,0)))))))</f>
        <v/>
      </c>
      <c r="HA210" s="74" t="str">
        <f t="shared" ca="1" si="410"/>
        <v/>
      </c>
      <c r="HB210" s="74" t="str">
        <f ca="1">IF(V210=1,"",IF(LOG入力!BH210&gt;0,0,IF(HA210=0,0,IF((VALUE((TYPE(VALUE(L210)))))=16,0,IF(VALUE(L210)&lt;60,1,IF(VALUE(L210)&lt;100,0,IF(VALUE(L210)&lt;600,2,0)))))))</f>
        <v/>
      </c>
      <c r="HD210" s="74" t="str">
        <f t="shared" ca="1" si="411"/>
        <v/>
      </c>
      <c r="HF210" s="74" t="str">
        <f t="shared" ca="1" si="412"/>
        <v/>
      </c>
      <c r="HG210" s="74" t="str">
        <f t="shared" ca="1" si="413"/>
        <v/>
      </c>
      <c r="HH210" s="74" t="str">
        <f t="shared" ca="1" si="414"/>
        <v/>
      </c>
      <c r="HI210" s="74" t="str">
        <f t="shared" ca="1" si="415"/>
        <v/>
      </c>
      <c r="HJ210" s="74" t="str">
        <f t="shared" ca="1" si="416"/>
        <v/>
      </c>
      <c r="HK210" s="74" t="str">
        <f t="shared" ca="1" si="417"/>
        <v/>
      </c>
      <c r="HL210" s="74" t="str">
        <f t="shared" ca="1" si="418"/>
        <v/>
      </c>
      <c r="HM210" s="74" t="str">
        <f t="shared" ca="1" si="419"/>
        <v/>
      </c>
      <c r="HN210" s="74" t="str">
        <f t="shared" ca="1" si="420"/>
        <v/>
      </c>
      <c r="HO210" s="529" t="str">
        <f t="shared" ca="1" si="421"/>
        <v/>
      </c>
      <c r="HP210" s="74" t="str">
        <f t="shared" ca="1" si="422"/>
        <v/>
      </c>
      <c r="HQ210" s="74" t="str">
        <f t="shared" ca="1" si="423"/>
        <v/>
      </c>
      <c r="HR210" s="74" t="str">
        <f t="shared" ca="1" si="424"/>
        <v/>
      </c>
      <c r="HS210" s="74" t="str">
        <f t="shared" ca="1" si="425"/>
        <v/>
      </c>
      <c r="HT210" s="74" t="str">
        <f ca="1">IF(V210=1,"",IF(LOG入力!BH210&gt;0,0,IF(DV210=1,0,IF(N210="0",0,IF(SUM(HD210:HS210)&gt;0,1,0)))))</f>
        <v/>
      </c>
    </row>
    <row r="211" spans="1:228" x14ac:dyDescent="0.15">
      <c r="A211" s="5"/>
      <c r="B211" s="532" t="str">
        <f t="shared" ref="B211:B274" ca="1" si="426">CG211</f>
        <v/>
      </c>
      <c r="C211" s="534" t="str">
        <f ca="1">LOG入力!AP211</f>
        <v/>
      </c>
      <c r="D211" s="534" t="str">
        <f ca="1">LOG入力!AQ211</f>
        <v/>
      </c>
      <c r="E211" s="534" t="str">
        <f ca="1">LOG入力!AR211</f>
        <v/>
      </c>
      <c r="F211" s="535" t="str">
        <f t="shared" ref="F211:F274" ca="1" si="427">GO211</f>
        <v/>
      </c>
      <c r="G211" s="585" t="str">
        <f ca="1">LOG入力!AT211</f>
        <v/>
      </c>
      <c r="H211" s="542" t="str">
        <f ca="1">LOG入力!AU211</f>
        <v/>
      </c>
      <c r="I211" s="542" t="str">
        <f ca="1">LOG入力!AV211</f>
        <v/>
      </c>
      <c r="J211" s="577" t="str">
        <f ca="1">LOG入力!AW211</f>
        <v/>
      </c>
      <c r="K211" s="578" t="str">
        <f ca="1">LOG入力!BJ211</f>
        <v/>
      </c>
      <c r="L211" s="577" t="str">
        <f ca="1">LOG入力!AY211</f>
        <v/>
      </c>
      <c r="M211" s="545" t="str">
        <f ca="1">LOG入力!BK211</f>
        <v/>
      </c>
      <c r="N211" s="512" t="str">
        <f ca="1">IF(V211=1,"",IF(LOG入力!AJ211=1,"1",LOG入力!BA211))</f>
        <v/>
      </c>
      <c r="O211" s="538" t="str">
        <f ca="1">IF(V211=1,"",IF(LEN(LOG入力!O211)=0,"",LOG入力!O211))</f>
        <v/>
      </c>
      <c r="P211" s="291" t="str">
        <f ca="1">IF(V211=1,"",IF($AA$4=1,"",IF(LOG入力!BG211=1,"",CONCATENATE($ER211,$FB211,$FL211,$FV211,$GF211))))</f>
        <v/>
      </c>
      <c r="Q211" s="291" t="str">
        <f ca="1">IF(V211=1,"",IF($AA$4=1,"",IF(LOG入力!BG211=1,"",CONCATENATE($ET211,$FD211,$FN211,$FX211,$GH211))))</f>
        <v/>
      </c>
      <c r="R211" s="573" t="str">
        <f ca="1">IF(V211=1,"",IF($AA$4=1,"",IF(LOG入力!BH211&gt;0,0,AA211)))</f>
        <v/>
      </c>
      <c r="S211" s="293" t="str">
        <f t="shared" ref="S211:S274" ca="1" si="428">IF(V211=1,"",IF($AA$4=1,"",IF(N211="0","",CI211)))</f>
        <v/>
      </c>
      <c r="T211" s="29"/>
      <c r="U211" s="38"/>
      <c r="V211" s="196">
        <f ca="1">LOG入力!AN211</f>
        <v>1</v>
      </c>
      <c r="W211" s="38"/>
      <c r="X211" s="516" t="str">
        <f t="shared" ref="X211:X274" ca="1" si="429">IF(ISERROR(SEARCH("/",I211))=TRUE,RIGHT(I211,1),MID(I211,SEARCH("/",I211)-1,1))</f>
        <v/>
      </c>
      <c r="Y211" s="515" t="str">
        <f t="shared" ref="Y211:Y274" ca="1" si="430">LEFT(M211,2)</f>
        <v/>
      </c>
      <c r="Z211" s="518" t="str">
        <f t="shared" ref="Z211:Z274" ca="1" si="431">IF(ISERROR(SEARCH("/",I211))=TRUE,I211,LEFT(I211,SEARCH("/",I211)-1))</f>
        <v/>
      </c>
      <c r="AA211" s="574" t="str">
        <f t="shared" ref="AA211:AA274" ca="1" si="432">IF(V211=1,"",EO211+EY211+FI211+FS211+GC211)</f>
        <v/>
      </c>
      <c r="AC211" s="6" t="str">
        <f t="shared" ref="AC211:AC274" ca="1" si="433">IF(V211=1,"",IF(ASC(ISERROR(VLOOKUP(LEFT(I211,1),$HV$19:$HV$66,1,FALSE)))="TRUE",1,0))</f>
        <v/>
      </c>
      <c r="AD211" s="6" t="str">
        <f t="shared" ref="AD211:AD274" ca="1" si="434">IF(V211=1,"",IF(ASC(ISERROR(VLOOKUP(MID($I211,2,1),$HV$19:$HV$66,1,FALSE)))="TRUE",1,0))</f>
        <v/>
      </c>
      <c r="AE211" s="6" t="str">
        <f t="shared" ref="AE211:AE274" ca="1" si="435">IF(V211=1,"",IF(ASC(ISERROR(VLOOKUP(MID($I211,3,1),$HV$19:$HV$66,1,FALSE)))="TRUE",1,0))</f>
        <v/>
      </c>
      <c r="AF211" s="6" t="str">
        <f t="shared" ref="AF211:AF274" ca="1" si="436">IF(V211=1,"",IF(ASC(ISERROR(VLOOKUP(MID($I211,4,1),$HV$19:$HV$66,1,FALSE)))="TRUE",1,0))</f>
        <v/>
      </c>
      <c r="AG211" s="6" t="str">
        <f t="shared" ref="AG211:AG274" ca="1" si="437">IF(V211=1,"",IF(ASC(ISERROR(VLOOKUP(MID($I211,5,1),$HV$19:$HV$66,1,FALSE)))="TRUE",1,0))</f>
        <v/>
      </c>
      <c r="AH211" s="6" t="str">
        <f t="shared" ref="AH211:AH274" ca="1" si="438">IF(V211=1,"",IF(ASC(ISERROR(VLOOKUP(MID($I211,6,1),$HV$19:$HV$66,1,FALSE)))="TRUE",1,0))</f>
        <v/>
      </c>
      <c r="AI211" s="6" t="str">
        <f t="shared" ref="AI211:AI274" ca="1" si="439">IF(V211=1,"",IF(ASC(ISERROR(VLOOKUP(MID($I211,7,1),$HV$19:$HV$66,1,FALSE)))="TRUE",1,0))</f>
        <v/>
      </c>
      <c r="AJ211" s="6" t="str">
        <f t="shared" ref="AJ211:AJ274" ca="1" si="440">IF(V211=1,"",IF(ASC(ISERROR(VLOOKUP(MID($I211,8,1),$HV$19:$HV$66,1,FALSE)))="TRUE",1,0))</f>
        <v/>
      </c>
      <c r="AK211" s="6" t="str">
        <f t="shared" ref="AK211:AK274" ca="1" si="441">IF(V211=1,"",IF(ASC(ISERROR(VLOOKUP(MID($I211,9,1),$HV$19:$HV$66,1,FALSE)))="TRUE",1,0))</f>
        <v/>
      </c>
      <c r="AL211" s="6" t="str">
        <f t="shared" ref="AL211:AL274" ca="1" si="442">IF(V211=1,"",IF(ASC(ISERROR(VLOOKUP(MID($I211,10,1),$HV$19:$HV$66,1,FALSE)))="TRUE",1,0))</f>
        <v/>
      </c>
      <c r="AM211" s="6" t="str">
        <f t="shared" ref="AM211:AM274" ca="1" si="443">IF(V211=1,"",IF(ASC(ISERROR(VLOOKUP(MID($I211,11,1),$HV$19:$HV$66,1,FALSE)))="TRUE",1,0))</f>
        <v/>
      </c>
      <c r="AN211" s="6" t="str">
        <f t="shared" ref="AN211:AN274" ca="1" si="444">IF(V211=1,"",IF(ASC(ISERROR(VLOOKUP(MID($I211,12,1),$HV$19:$HV$66,1,FALSE)))="TRUE",1,0))</f>
        <v/>
      </c>
      <c r="AO211" s="6" t="str">
        <f t="shared" ref="AO211:AO274" ca="1" si="445">IF(V211=1,"",IF(ASC(ISERROR(VLOOKUP(MID($I211,13,1),$HV$19:$HV$66,1,FALSE)))="TRUE",1,0))</f>
        <v/>
      </c>
      <c r="AP211" s="6" t="str">
        <f t="shared" ref="AP211:AP274" ca="1" si="446">IF(V211=1,"",IF(ASC(ISERROR(VLOOKUP(MID($I211,14,1),$HV$19:$HV$66,1,FALSE)))="TRUE",1,0))</f>
        <v/>
      </c>
      <c r="AQ211" s="6" t="str">
        <f t="shared" ref="AQ211:AQ274" ca="1" si="447">IF(V211=1,"",IF(ASC(ISERROR(VLOOKUP(MID($I211,15,1),$HV$19:$HV$66,1,FALSE)))="TRUE",1,0))</f>
        <v/>
      </c>
      <c r="AR211" s="6" t="str">
        <f t="shared" ref="AR211:AR274" ca="1" si="448">IF(V211=1,"",IF(ASC(ISERROR(VLOOKUP(MID($I211,16,1),$HV$19:$HV$66,1,FALSE)))="TRUE",1,0))</f>
        <v/>
      </c>
      <c r="AS211" s="6" t="str">
        <f t="shared" ref="AS211:AS274" ca="1" si="449">IF(V211=1,"",IF(ASC(ISERROR(VLOOKUP(MID($I211,17,1),$HV$19:$HV$66,1,FALSE)))="TRUE",1,0))</f>
        <v/>
      </c>
      <c r="AT211" s="6" t="str">
        <f t="shared" ref="AT211:AT274" ca="1" si="450">IF(V211=1,"",IF(ASC(ISERROR(VLOOKUP(MID($I211,18,1),$HV$19:$HV$66,1,FALSE)))="TRUE",1,0))</f>
        <v/>
      </c>
      <c r="AU211" s="6" t="str">
        <f t="shared" ref="AU211:AU274" ca="1" si="451">IF(V211=1,"",IF(ASC(ISERROR(VLOOKUP(MID($I211,19,1),$HV$19:$HV$66,1,FALSE)))="TRUE",1,0))</f>
        <v/>
      </c>
      <c r="AV211" s="6" t="str">
        <f t="shared" ref="AV211:AV274" ca="1" si="452">IF(V211=1,"",IF(ASC(ISERROR(VLOOKUP(MID($I211,20,1),$HV$19:$HV$66,1,FALSE)))="TRUE",1,0))</f>
        <v/>
      </c>
      <c r="AW211" s="6" t="str">
        <f t="shared" ref="AW211:AW274" ca="1" si="453">IF(V211=1,"",IF(COUNTA(AC211:AV211)-SUM(AC211:AV211)=LEN(I211),0,1))</f>
        <v/>
      </c>
      <c r="AY211" s="6" t="str">
        <f t="shared" ref="AY211:AY274" ca="1" si="454">IF(V211=1,"",VALUE(ASC(ISERROR(VLOOKUP(LEFT(I211,1),$HV$19:$HV$66,1,FALSE)))))</f>
        <v/>
      </c>
      <c r="AZ211" s="6" t="str">
        <f t="shared" ref="AZ211:AZ274" ca="1" si="455">IF(V211=1,"",VALUE(ASC(ISERROR(VLOOKUP(MID($I211,2,1),$HV$19:$HV$66,1,FALSE)))))</f>
        <v/>
      </c>
      <c r="BA211" s="6" t="str">
        <f t="shared" ref="BA211:BA274" ca="1" si="456">IF(V211=1,"",VALUE(ASC(ISERROR(VLOOKUP(MID($I211,3,1),$HV$19:$HV$66,1,FALSE)))))</f>
        <v/>
      </c>
      <c r="BB211" s="6" t="str">
        <f t="shared" ref="BB211:BB274" ca="1" si="457">IF(V211=1,"",VALUE(ASC(ISERROR(VLOOKUP(MID($I211,4,1),$HV$19:$HV$66,1,FALSE)))))</f>
        <v/>
      </c>
      <c r="BC211" s="6" t="str">
        <f t="shared" ref="BC211:BC274" ca="1" si="458">IF(V211=1,"",VALUE(ASC(ISERROR(VLOOKUP(MID($I211,5,1),$HV$19:$HV$66,1,FALSE)))))</f>
        <v/>
      </c>
      <c r="BD211" s="6" t="str">
        <f t="shared" ref="BD211:BD274" ca="1" si="459">IF(V211=1,"",VALUE(ASC(ISERROR(VLOOKUP(MID($I211,6,1),$HV$19:$HV$66,1,FALSE)))))</f>
        <v/>
      </c>
      <c r="BE211" s="6" t="str">
        <f t="shared" ref="BE211:BE274" ca="1" si="460">IF(V211=1,"",VALUE(ASC(ISERROR(VLOOKUP(MID($I211,7,1),$HV$19:$HV$66,1,FALSE)))))</f>
        <v/>
      </c>
      <c r="BF211" s="6" t="str">
        <f t="shared" ref="BF211:BF274" ca="1" si="461">IF(V211=1,"",VALUE(ASC(ISERROR(VLOOKUP(MID($I211,8,1),$HV$19:$HV$66,1,FALSE)))))</f>
        <v/>
      </c>
      <c r="BG211" s="6" t="str">
        <f t="shared" ref="BG211:BG274" ca="1" si="462">IF(V211=1,"",VALUE(ASC(ISERROR(VLOOKUP(MID($I211,9,1),$HV$19:$HV$66,1,FALSE)))))</f>
        <v/>
      </c>
      <c r="BH211" s="6" t="str">
        <f t="shared" ref="BH211:BH274" ca="1" si="463">IF(V211=1,"",VALUE(ASC(ISERROR(VLOOKUP(MID($I211,10,1),$HV$19:$HV$66,1,FALSE)))))</f>
        <v/>
      </c>
      <c r="BI211" s="6" t="str">
        <f t="shared" ref="BI211:BI274" ca="1" si="464">IF(V211=1,"",VALUE(ASC(ISERROR(VLOOKUP(MID($I211,11,1),$HV$19:$HV$66,1,FALSE)))))</f>
        <v/>
      </c>
      <c r="BJ211" s="6" t="str">
        <f t="shared" ref="BJ211:BJ274" ca="1" si="465">IF(V211=1,"",VALUE(ASC(ISERROR(VLOOKUP(MID($I211,12,1),$HV$19:$HV$66,1,FALSE)))))</f>
        <v/>
      </c>
      <c r="BK211" s="6" t="str">
        <f t="shared" ref="BK211:BK274" ca="1" si="466">IF(V211=1,"",VALUE(ASC(ISERROR(VLOOKUP(MID($I211,13,1),$HV$19:$HV$66,1,FALSE)))))</f>
        <v/>
      </c>
      <c r="BL211" s="6" t="str">
        <f t="shared" ref="BL211:BL274" ca="1" si="467">IF(V211=1,"",VALUE(ASC(ISERROR(VLOOKUP(MID($I211,14,1),$HV$19:$HV$66,1,FALSE)))))</f>
        <v/>
      </c>
      <c r="BM211" s="6" t="str">
        <f t="shared" ref="BM211:BM274" ca="1" si="468">IF(V211=1,"",VALUE(ASC(ISERROR(VLOOKUP(MID($I211,15,1),$HV$19:$HV$66,1,FALSE)))))</f>
        <v/>
      </c>
      <c r="BN211" s="6" t="str">
        <f t="shared" ref="BN211:BN274" ca="1" si="469">IF(V211=1,"",VALUE(ASC(ISERROR(VLOOKUP(MID($I211,16,1),$HV$19:$HV$66,1,FALSE)))))</f>
        <v/>
      </c>
      <c r="BO211" s="6" t="str">
        <f t="shared" ref="BO211:BO274" ca="1" si="470">IF(V211=1,"",VALUE(ASC(ISERROR(VLOOKUP(MID($I211,17,1),$HV$19:$HV$66,1,FALSE)))))</f>
        <v/>
      </c>
      <c r="BP211" s="6" t="str">
        <f t="shared" ref="BP211:BP274" ca="1" si="471">IF(V211=1,"",VALUE(ASC(ISERROR(VLOOKUP(MID($I211,18,1),$HV$19:$HV$66,1,FALSE)))))</f>
        <v/>
      </c>
      <c r="BQ211" s="6" t="str">
        <f t="shared" ref="BQ211:BQ274" ca="1" si="472">IF(V211=1,"",VALUE(ASC(ISERROR(VLOOKUP(MID($I211,19,1),$HV$19:$HV$66,1,FALSE)))))</f>
        <v/>
      </c>
      <c r="BR211" s="6" t="str">
        <f t="shared" ref="BR211:BR274" ca="1" si="473">IF(V211=1,"",VALUE(ASC(ISERROR(VLOOKUP(MID($I211,20,1),$HV$19:$HV$66,1,FALSE)))))</f>
        <v/>
      </c>
      <c r="BS211" s="6" t="str">
        <f t="shared" ref="BS211:BS274" ca="1" si="474">IF(V211=1,"",IF(COUNTA(AY211:BR211)-SUM(AY211:BR211)=LEN(I211),0,1))</f>
        <v/>
      </c>
      <c r="BU211" s="6" t="str">
        <f t="shared" ref="BU211:BU274" ca="1" si="475">IF(V211=1,"",IF($AI$6=1,AW211,BS211))</f>
        <v/>
      </c>
      <c r="BW211" s="515" t="str">
        <f t="shared" ref="BW211:BW274" ca="1" si="476">LEFT(K211,2)</f>
        <v/>
      </c>
      <c r="BX211" s="515">
        <f t="shared" ref="BX211:BX274" ca="1" si="477">IF(LEN(K211)&lt;=1,0,1)</f>
        <v>0</v>
      </c>
      <c r="BY211" s="515" t="str">
        <f t="shared" ref="BY211:BY274" ca="1" si="478">K211</f>
        <v/>
      </c>
      <c r="CA211" s="6">
        <f t="shared" ref="CA211:CA274" ca="1" si="479">IF(I211="",1,IF(I211=" ",1,IF(I211="　",1,IF((VALUE((TYPE(VALUE(I211)))))=16,0,IF(VALUE(I211)=0,1,0)))))</f>
        <v>1</v>
      </c>
      <c r="CC211" s="523" t="str">
        <f t="shared" ref="CC211:CC274" ca="1" si="480">IF($AA$4=1,N211,R211)</f>
        <v/>
      </c>
      <c r="CE211" s="6" t="str">
        <f t="shared" ref="CE211:CE274" ca="1" si="481">IF(V211,"",IF(IF(O211=" ",0,IF(O211="　",0,IF(LEN(O211)=0,0,1)))=1,O211,S211))</f>
        <v/>
      </c>
      <c r="CG211" s="524" t="str">
        <f ca="1">IF(V211=1,"",IF($AA$4=1,"",IF(LOG入力!BH211&gt;0,"",IF(N211=0,"",IF(HT211=0,"","★")))))</f>
        <v/>
      </c>
      <c r="CI211" s="74" t="str">
        <f t="shared" ref="CI211:CI274" ca="1" si="482">IF(V211=1,"",IF($AA$4=1,"",IF(CK211=1,CL211,IF(DS211=1,DT211,IF(CN211=1,CO211,"")))))</f>
        <v/>
      </c>
      <c r="CK211" s="525" t="str">
        <f ca="1">IF(V211=1,"",IF(LOG入力!BH211&gt;0,1,0))</f>
        <v/>
      </c>
      <c r="CL211" s="74" t="str">
        <f t="shared" ref="CL211:CL274" ca="1" si="483">IF(V211=1,"",IF(CK211=1,CL$18,""))</f>
        <v/>
      </c>
      <c r="CN211" s="74" t="str">
        <f t="shared" ref="CN211:CN274" ca="1" si="484">IF(V211=1,"",IF(CQ211+CS211+CU211+CW211+CY211+DA211&gt;0,1,0))</f>
        <v/>
      </c>
      <c r="CO211" s="74" t="str">
        <f t="shared" ref="CO211:CO274" ca="1" si="485">IF(V211=1,"",IF(CR211="",IF(CT211="",IF(CV211="",IF(CX211="",IF(CZ211="",IF(DB211="","",DB211),CZ211),CX211),CV211),CT211),CR211))</f>
        <v/>
      </c>
      <c r="CQ211" s="74" t="str">
        <f t="shared" ref="CQ211:CQ274" ca="1" si="486">IF(V211=1,"",IF(HF211=1,1,IF(HG211=1,1,IF(HH211=1,1,0))))</f>
        <v/>
      </c>
      <c r="CR211" s="74" t="str">
        <f t="shared" ref="CR211:CR274" ca="1" si="487">IF($V211=1,"",IF(CQ211=1,CR$18,""))</f>
        <v/>
      </c>
      <c r="CS211" s="74" t="str">
        <f t="shared" ref="CS211:CS274" ca="1" si="488">IF(V211=1,"",IF(GN211="00:00",1,0))</f>
        <v/>
      </c>
      <c r="CT211" s="74" t="str">
        <f t="shared" ref="CT211:CT274" ca="1" si="489">IF($V211=1,"",IF(CS211=1,CT$18,""))</f>
        <v/>
      </c>
      <c r="CU211" s="74" t="str">
        <f t="shared" ref="CU211:CU274" ca="1" si="490">IF(V211=1,"",IF(ASC(ISERROR(VLOOKUP(G211,$IB$19:$IB$28,1,FALSE)))="TRUE",1,0))</f>
        <v/>
      </c>
      <c r="CV211" s="74" t="str">
        <f t="shared" ref="CV211:CV274" ca="1" si="491">IF($V211=1,"",IF(CU211=1,CV$18,""))</f>
        <v/>
      </c>
      <c r="CW211" s="74" t="str">
        <f t="shared" ref="CW211:CW274" ca="1" si="492">IF(V211=1,"",IF(ASC(ISERROR(VLOOKUP(H211,$IE$19:$IE$22,1,FALSE)))="TRUE",1,0))</f>
        <v/>
      </c>
      <c r="CX211" s="74" t="str">
        <f t="shared" ref="CX211:CX274" ca="1" si="493">IF($V211=1,"",IF(CW211=1,CX$18,""))</f>
        <v/>
      </c>
      <c r="CY211" s="74" t="str">
        <f t="shared" ref="CY211:CY274" ca="1" si="494">IF(V211=1,"",IF(HI211=1,1,0))</f>
        <v/>
      </c>
      <c r="CZ211" s="74" t="str">
        <f t="shared" ref="CZ211:CZ274" ca="1" si="495">IF($V211=1,"",IF(CY211=1,CZ$18,""))</f>
        <v/>
      </c>
      <c r="DA211" s="74" t="str">
        <f t="shared" ref="DA211:DA274" ca="1" si="496">IF(V211=1,"",IF(DD211+DF211+DH211+DJ211+DL211+DN211&gt;0,1,0))</f>
        <v/>
      </c>
      <c r="DB211" s="74" t="str">
        <f t="shared" ref="DB211:DB274" ca="1" si="497">IF(V211=1,"",IF(DE211="",IF(DG211="",IF(DI211="",IF(DK211="",IF(DM211="",IF(DO211="","",DO211),DM211),DK211),DI211),DG211),DE211))</f>
        <v/>
      </c>
      <c r="DD211" s="74" t="str">
        <f t="shared" ref="DD211:DD274" ca="1" si="498">IF(V211=1,"",IF(CW211=1,0,IF(HJ211=1,1,IF(HK211=1,1,0))))</f>
        <v/>
      </c>
      <c r="DE211" s="74" t="str">
        <f t="shared" ref="DE211:DE274" ca="1" si="499">IF($V211=1,"",IF(DD211=1,DE$18,""))</f>
        <v/>
      </c>
      <c r="DF211" s="74" t="str">
        <f t="shared" ref="DF211:DF274" ca="1" si="500">IF(V211=1,"",IF(HL211=1,1,IF(HM211=1,1,IF(HN211=1,1,IF(HO211=1,1,0)))))</f>
        <v/>
      </c>
      <c r="DG211" s="74" t="str">
        <f t="shared" ref="DG211:DG274" ca="1" si="501">IF($V211=1,"",IF(DF211=1,DG$18,""))</f>
        <v/>
      </c>
      <c r="DH211" s="74" t="str">
        <f t="shared" ref="DH211:DH274" ca="1" si="502">IF(V211=1,"",IF(CW211=1,0,IF(HP211=1,1,IF(HQ211=1,1,0))))</f>
        <v/>
      </c>
      <c r="DI211" s="74" t="str">
        <f t="shared" ref="DI211:DI274" ca="1" si="503">IF($V211=1,"",IF(DH211=1,DI$18,""))</f>
        <v/>
      </c>
      <c r="DJ211" s="74" t="str">
        <f t="shared" ref="DJ211:DJ274" ca="1" si="504">IF(V211=1,"",IF(HR211=1,1,IF(HS211=1,1,0)))</f>
        <v/>
      </c>
      <c r="DK211" s="74" t="str">
        <f t="shared" ref="DK211:DK274" ca="1" si="505">IF($V211=1,"",IF(DJ211=1,DK$18,""))</f>
        <v/>
      </c>
      <c r="DL211" s="74" t="str">
        <f t="shared" ref="DL211:DL274" ca="1" si="506">IF(V211=1,"",IF(N211="0",0,IF(N211="1",0,1)))</f>
        <v/>
      </c>
      <c r="DM211" s="74" t="str">
        <f t="shared" ref="DM211:DM274" ca="1" si="507">IF($V211=1,"",IF(DL211=1,DM$18,""))</f>
        <v/>
      </c>
      <c r="DN211" s="74" t="str">
        <f t="shared" ref="DN211:DN274" ca="1" si="508">IF(V211=1,"",IF(CS211=1,0,IF(GV211=1,0,1)))</f>
        <v/>
      </c>
      <c r="DO211" s="74" t="str">
        <f t="shared" ref="DO211:DO274" ca="1" si="509">IF(V211=1,"",IF(DN211=1,$DO$18,""))</f>
        <v/>
      </c>
      <c r="DQ211" s="74" t="str">
        <f t="shared" ref="DQ211:DQ274" ca="1" si="510">IF(V211=1,"",IF((CQ211+CS211+DN211+CU211+CW211+CY211+DD211+DF211+DH211+DJ211+DL211)&gt;0,1,0))</f>
        <v/>
      </c>
      <c r="DS211" s="74" t="str">
        <f t="shared" ref="DS211:DS274" ca="1" si="511">IF(V211=1,"",IF(DV211+DX211+DZ211&gt;0,1,0))</f>
        <v/>
      </c>
      <c r="DT211" s="74" t="str">
        <f t="shared" ref="DT211:DT274" ca="1" si="512">IF(V211=1,"",IF(N211=0,"",IF(DW211="",IF(DY211="",IF(EA211=22,IF(DO211="","",DO211),EA211),DY211),DW211)))</f>
        <v/>
      </c>
      <c r="DV211" s="525" t="str">
        <f t="shared" ref="DV211:DV274" ca="1" si="513">IF(V211=1,"",IF(EE211=0,1,IF(EC211=1,0,1)))</f>
        <v/>
      </c>
      <c r="DW211" s="74" t="str">
        <f t="shared" ref="DW211:DW274" ca="1" si="514">IF(V211=1,"",IF(DV211=1,DW$18,""))</f>
        <v/>
      </c>
      <c r="DX211" s="485" t="str">
        <f t="shared" ref="DX211:DX274" ca="1" si="515">IF(V211=1,"",IF($FS$3="N",0,IF(EH211=1,0,1)))</f>
        <v/>
      </c>
      <c r="DY211" s="74" t="str">
        <f t="shared" ref="DY211:DY274" ca="1" si="516">IF(V211=1,"",IF(DX211=1,DY$18,""))</f>
        <v/>
      </c>
      <c r="DZ211" s="74" t="str">
        <f t="shared" ref="DZ211:DZ274" ca="1" si="517">IF(V211=1,"",IF(EG211=0,0,1))</f>
        <v/>
      </c>
      <c r="EA211" s="74" t="str">
        <f t="shared" ref="EA211:EA274" ca="1" si="518">IF(V211=1,"",IF(DZ211=1,EA$18,""))</f>
        <v/>
      </c>
      <c r="EC211" s="74" t="str">
        <f t="shared" ref="EC211:EC274" ca="1" si="519">IF(V211=1,"",IF($FS$4="C",IF(H211="CW",1,0),1))</f>
        <v/>
      </c>
      <c r="ED211" s="74" t="str">
        <f t="shared" ref="ED211:ED274" ca="1" si="520">IF(V211=1,"",IF((VALUE((TYPE(VALUE(G211)))))=16,0,IF(LEN(G211)=0,0,VALUE(G211))))</f>
        <v/>
      </c>
      <c r="EE211" s="74" t="str">
        <f t="shared" ref="EE211:EE274" ca="1" si="521">IF(V211=1,"",IF($FS$5="M",1,IF($AA$4=1,1,IF($FT$5=ED211,1,0))))</f>
        <v/>
      </c>
      <c r="EG211" s="479" t="str">
        <f ca="1">IF(V211=1,"",IF(LOG入力!BH211&gt;0,0,IF(CG211="★",0,IF(R211=1,0,IF(N211=0,0,1)))))</f>
        <v/>
      </c>
      <c r="EH211" s="483" t="str">
        <f t="shared" ref="EH211:EH274" ca="1" si="522">IF(V211=1,"",IF(RIGHT(M211,1)="N",1,0))</f>
        <v/>
      </c>
      <c r="EI211" s="483" t="str">
        <f t="shared" ref="EI211:EI274" ca="1" si="523">IF(V211=1,"",IF($CG211="★",0,(IF($FS$3="N",N211,IF(RIGHT(M211,1)="N",N211,0)))))</f>
        <v/>
      </c>
      <c r="EJ211" s="483" t="str">
        <f t="shared" ref="EJ211:EJ274" ca="1" si="524">IF(V211=1,"",IF($CG211="★",0,(IF(EC211=0,0,IF(EE211=0,0,IF(EI211="0",0,1))))))</f>
        <v/>
      </c>
      <c r="EL211" s="71">
        <f t="shared" ref="EL211:EL274" ca="1" si="525">IF((VALUE((TYPE(VALUE(G211)))))=16,0,IF(VALUE(G211)=28,1,0))</f>
        <v>0</v>
      </c>
      <c r="EM211" s="6">
        <f t="shared" ref="EM211:EM274" ca="1" si="526">IF(EL211=1,IF($CG211="★",0,$EJ211),0)</f>
        <v>0</v>
      </c>
      <c r="EN211" s="6" t="str">
        <f t="shared" ref="EN211:EN274" ca="1" si="527">IF(EM211=1,$Z211,"")</f>
        <v/>
      </c>
      <c r="EO211" s="6">
        <f ca="1">IF(LOG入力!BH211&gt;0,0,IF(EM211=0,0,(IF(COUNTIF($EN$19:EN211,EN211)=1,IF($FS$3="N",1,IF(EH211=1,1,0))))))</f>
        <v>0</v>
      </c>
      <c r="EP211" s="6" t="str">
        <f ca="1">IF(LOG入力!BH211&gt;0,"",IF(EO211=1,$X211,""))</f>
        <v/>
      </c>
      <c r="EQ211" s="6" t="str">
        <f ca="1">IF(LOG入力!BH211&gt;0,"",IF(EO211=1,$Y211,""))</f>
        <v/>
      </c>
      <c r="ER211" s="520" t="str">
        <f ca="1">IF(LOG入力!BH211&gt;0,"",IF(COUNTIF($EP$19:$EP211,EP211)=1,EP211,""))</f>
        <v/>
      </c>
      <c r="ES211" s="520">
        <f ca="1">IF(LOG入力!BH211&gt;0,0,IF((EL211=1),IF(($ER211=""),0,1),0))</f>
        <v>0</v>
      </c>
      <c r="ET211" s="520" t="str">
        <f ca="1">IF(LOG入力!BH211&gt;0,"",IF(COUNTIF($EQ$19:EQ211,EQ211)=1,EQ211,""))</f>
        <v/>
      </c>
      <c r="EU211" s="539">
        <f ca="1">IF(LOG入力!BH211&gt;0,0,IF((EL211=1),IF(($ET211=""),0,1),0))</f>
        <v>0</v>
      </c>
      <c r="EV211" s="71">
        <f t="shared" ref="EV211:EV274" ca="1" si="528">IF((VALUE((TYPE(VALUE(G211)))))=16,0,IF(VALUE(G211)=50,1,0))</f>
        <v>0</v>
      </c>
      <c r="EW211" s="6">
        <f t="shared" ref="EW211:EW274" ca="1" si="529">IF(EV211=1,IF($CG211="★",0,$EJ211),0)</f>
        <v>0</v>
      </c>
      <c r="EX211" s="6" t="str">
        <f t="shared" ref="EX211:EX274" ca="1" si="530">IF(EW211=1,$Z211,"")</f>
        <v/>
      </c>
      <c r="EY211" s="6">
        <f ca="1">IF(LOG入力!BH211&gt;0,0,IF(EW211=0,0,(IF(COUNTIF($EX$19:EX211,EX211)=1,IF($FS$3="N",1,IF(EH211=1,1,0))))))</f>
        <v>0</v>
      </c>
      <c r="EZ211" s="6" t="str">
        <f ca="1">IF(LOG入力!BH211&gt;0,"",IF(EY211=1,$X211,""))</f>
        <v/>
      </c>
      <c r="FA211" s="6" t="str">
        <f ca="1">IF(LOG入力!BH211&gt;0,"",IF(EY211=1,$Y211,""))</f>
        <v/>
      </c>
      <c r="FB211" s="6" t="str">
        <f ca="1">IF(LOG入力!BH211&gt;0,"",IF(COUNTIF($EZ$19:$EZ211,EZ211)=1,EZ211,""))</f>
        <v/>
      </c>
      <c r="FC211" s="6">
        <f ca="1">IF(LOG入力!BH211&gt;0,0,IF((EV211=1),IF(($FB211=""),0,1),0))</f>
        <v>0</v>
      </c>
      <c r="FD211" s="6" t="str">
        <f ca="1">IF(LOG入力!BH211&gt;0,"",IF(COUNTIF($FA$19:FA211,FA211)=1,FA211,""))</f>
        <v/>
      </c>
      <c r="FE211" s="72">
        <f ca="1">IF(LOG入力!BH211&gt;0,0,IF((EV211=1),IF(($FD211=""),0,1),0))</f>
        <v>0</v>
      </c>
      <c r="FF211" s="71">
        <f t="shared" ref="FF211:FF274" ca="1" si="531">IF((VALUE((TYPE(VALUE(G211)))))=16,0,IF(VALUE(G211)=144,1,0))</f>
        <v>0</v>
      </c>
      <c r="FG211" s="6">
        <f t="shared" ref="FG211:FG274" ca="1" si="532">IF(FF211=1,IF($CG211="★",0,$EJ211),0)</f>
        <v>0</v>
      </c>
      <c r="FH211" s="6" t="str">
        <f t="shared" ref="FH211:FH274" ca="1" si="533">IF(FG211=1,$Z211,"")</f>
        <v/>
      </c>
      <c r="FI211" s="6">
        <f ca="1">IF(LOG入力!BH211&gt;0,0,IF(FG211=0,0,(IF(COUNTIF($FH$19:FH211,FH211)=1,IF($FS$3="N",1,IF(EH211=1,1,0))))))</f>
        <v>0</v>
      </c>
      <c r="FJ211" s="6" t="str">
        <f ca="1">IF(LOG入力!BH211&gt;0,"",IF(FI211=1,$X211,""))</f>
        <v/>
      </c>
      <c r="FK211" s="6" t="str">
        <f ca="1">IF(LOG入力!BH211&gt;0,"",IF(FI211=1,$Y211,""))</f>
        <v/>
      </c>
      <c r="FL211" s="6" t="str">
        <f ca="1">IF(LOG入力!BH211&gt;0,"",IF(COUNTIF($FJ$19:$FJ211,FJ211)=1,FJ211,""))</f>
        <v/>
      </c>
      <c r="FM211" s="6">
        <f ca="1">IF(LOG入力!BH211&gt;0,0,IF((FF211=1),IF(($FL211=""),0,1),0))</f>
        <v>0</v>
      </c>
      <c r="FN211" s="6" t="str">
        <f ca="1">IF(LOG入力!BH211&gt;0,"",IF(COUNTIF($FK$19:FK211,FK211)=1,FK211,""))</f>
        <v/>
      </c>
      <c r="FO211" s="72">
        <f ca="1">IF(LOG入力!BH211&gt;0,0,IF((FF211=1),IF(($FN211=""),0,1),0))</f>
        <v>0</v>
      </c>
      <c r="FP211" s="71">
        <f t="shared" ref="FP211:FP274" ca="1" si="534">IF((VALUE((TYPE(VALUE(G211)))))=16,0,IF(VALUE(G211)=430,1,0))</f>
        <v>0</v>
      </c>
      <c r="FQ211" s="6">
        <f t="shared" ref="FQ211:FQ274" ca="1" si="535">IF(FP211=1,IF($CG211="★",0,$EJ211),0)</f>
        <v>0</v>
      </c>
      <c r="FR211" s="6" t="str">
        <f t="shared" ref="FR211:FR274" ca="1" si="536">IF(FQ211=1,$Z211,"")</f>
        <v/>
      </c>
      <c r="FS211" s="6">
        <f ca="1">IF(LOG入力!BH211&gt;0,0,IF(FQ211=0,0,(IF(COUNTIF($FR$19:FR211,FR211)=1,IF($FS$3="N",1,IF(EH211=1,1,0))))))</f>
        <v>0</v>
      </c>
      <c r="FT211" s="6" t="str">
        <f ca="1">IF(LOG入力!BH211&gt;0,"",IF(FS211=1,$X211,""))</f>
        <v/>
      </c>
      <c r="FU211" s="6" t="str">
        <f ca="1">IF(LOG入力!BH211&gt;0,"",IF(FS211=1,$Y211,""))</f>
        <v/>
      </c>
      <c r="FV211" s="6" t="str">
        <f ca="1">IF(LOG入力!BH211&gt;0,"",IF(COUNTIF($FT$19:$FT211,FT211)=1,FT211,""))</f>
        <v/>
      </c>
      <c r="FW211" s="6">
        <f ca="1">IF(LOG入力!BH211&gt;0,0,IF((FP211=1),IF(($FV211=""),0,1),0))</f>
        <v>0</v>
      </c>
      <c r="FX211" s="6" t="str">
        <f ca="1">IF(LOG入力!BH211&gt;0,"",IF(COUNTIF($FU$19:FU211,FU211)=1,FU211,""))</f>
        <v/>
      </c>
      <c r="FY211" s="72">
        <f ca="1">IF(LOG入力!BH211&gt;0,0,IF((FP211=1),IF(($FX211=""),0,1),0))</f>
        <v>0</v>
      </c>
      <c r="FZ211" s="71">
        <f t="shared" ref="FZ211:FZ274" ca="1" si="537">IF((VALUE((TYPE(VALUE(G211)))))=16,0,IF(VALUE(G211)=1200,1,0))</f>
        <v>0</v>
      </c>
      <c r="GA211" s="6">
        <f t="shared" ref="GA211:GA274" ca="1" si="538">IF(FZ211=1,IF($CG211="★",0,$EJ211),0)</f>
        <v>0</v>
      </c>
      <c r="GB211" s="6" t="str">
        <f t="shared" ref="GB211:GB274" ca="1" si="539">IF(GA211=1,$Z211,"")</f>
        <v/>
      </c>
      <c r="GC211" s="6">
        <f ca="1">IF(LOG入力!BH211&gt;0,0,IF(GA211=0,0,(IF(COUNTIF($GB$19:GB211,GB211)=1,IF($FS$3="N",1,IF(EH211=1,1,0))))))</f>
        <v>0</v>
      </c>
      <c r="GD211" s="6" t="str">
        <f ca="1">IF(LOG入力!BH211&gt;0,"",IF(GC211=1,$X211,""))</f>
        <v/>
      </c>
      <c r="GE211" s="6" t="str">
        <f ca="1">IF(LOG入力!BH211&gt;0,"",IF(GC211=1,$Y211,""))</f>
        <v/>
      </c>
      <c r="GF211" s="6" t="str">
        <f ca="1">IF(LOG入力!BH211&gt;0,"",IF(COUNTIF($GD$19:$GD211,GD211)=1,GD211,""))</f>
        <v/>
      </c>
      <c r="GG211" s="6">
        <f ca="1">IF(LOG入力!BH211&gt;0,0,IF((FZ211=1),IF(($GF211=""),0,1),0))</f>
        <v>0</v>
      </c>
      <c r="GH211" s="6" t="str">
        <f ca="1">IF(LOG入力!BH211&gt;0,"",IF(COUNTIF($GE$19:GE211,GE211)=1,GE211,""))</f>
        <v/>
      </c>
      <c r="GI211" s="72">
        <f ca="1">IF(LOG入力!BH211&gt;0,0,IF((FZ211=1),IF(($GH211=""),0,1),0))</f>
        <v>0</v>
      </c>
      <c r="GK211" s="455" t="str">
        <f ca="1">IF(V211=1,"",IF(LEN(LOG入力!AS211)=0,"",LOG入力!AS211))</f>
        <v/>
      </c>
      <c r="GL211" s="378" t="str">
        <f t="shared" ref="GL211:GL274" ca="1" si="540">IF(V211=1,"",IF((VALUE((TYPE(VALUE(GK211)))))=16,IF(LEN(GK211)=6,IF(RIGHT(SUBSTITUTE(GK211,"j","J"),1)="J",LEFT(GK211,5),"00:00"),GK211),IF(VALUE(GK211)&lt;1,TEXT(GK211,"hh:mm"),GK211)))</f>
        <v/>
      </c>
      <c r="GM211" s="378" t="str">
        <f t="shared" ref="GM211:GM274" ca="1" si="541">IF(V211=1,"",IF(VALUE(LEN(GL211))=5,IF(MID(GL211,3,1)=":",GL211,"00:00"),CONCATENATE(LEFT(GL211,2),":",(MID(GL211,3,2)))))</f>
        <v/>
      </c>
      <c r="GN211" s="74" t="str">
        <f t="shared" ref="GN211:GN274" ca="1" si="542">IF(V211=1,"",IF((VALUE((TYPE(VALUE(LEFT(GM211,2))))))=16,"00:00",IF((VALUE((TYPE(VALUE(MID(GM211,4,2))))))=16,"00:00",IF(VALUE(LEFT(GM211,2))&gt;23,"00:00",(IF(VALUE(RIGHT(GM211,2))&gt;59,"00:00",GM211))))))</f>
        <v/>
      </c>
      <c r="GO211" s="74" t="str">
        <f t="shared" ref="GO211:GO274" ca="1" si="543">IF(GN211="00:00",GK211,GN211)</f>
        <v/>
      </c>
      <c r="GQ211" s="74" t="str">
        <f t="shared" ref="GQ211:GQ274" ca="1" si="544">IF(V211=1,"",IF($ED211=GQ$9,IF(LEFT($GN211,2)=GQ$10,1,IF(LEFT($GN211,2)=GQ$11,1,0)),0))</f>
        <v/>
      </c>
      <c r="GR211" s="74" t="str">
        <f t="shared" ref="GR211:GR274" ca="1" si="545">IF(V211=1,"",IF($ED211=GR$9,IF(LEFT($GN211,2)=GR$10,1,IF(LEFT($GN211,2)=GR$11,1,0)),0))</f>
        <v/>
      </c>
      <c r="GS211" s="74" t="str">
        <f t="shared" ref="GS211:GS274" ca="1" si="546">IF(V211=1,"",IF($ED211=GS$9,IF(LEFT($GN211,2)=GS$10,1,IF(LEFT($GN211,2)=GS$11,1,0)),0))</f>
        <v/>
      </c>
      <c r="GT211" s="74" t="str">
        <f t="shared" ref="GT211:GT274" ca="1" si="547">IF(V211=1,"",IF($ED211=GT$9,IF(LEFT($GN211,2)=GT$10,1,IF(LEFT($GN211,2)=GT$11,1,0)),0))</f>
        <v/>
      </c>
      <c r="GU211" s="74" t="str">
        <f t="shared" ref="GU211:GU274" ca="1" si="548">IF(V211=1,"",IF($ED211=GU$9,IF(LEFT($GN211,2)=GU$10,1,IF(LEFT($GN211,2)=GU$11,1,0)),0))</f>
        <v/>
      </c>
      <c r="GV211" s="74" t="str">
        <f t="shared" ref="GV211:GV274" ca="1" si="549">IF(V211=1,"",SUM(GQ211:GU211))</f>
        <v/>
      </c>
      <c r="GX211" s="74" t="str">
        <f t="shared" ref="GX211:GX274" ca="1" si="550">IF(V211=1,"",IF(H211="CW",2,1))</f>
        <v/>
      </c>
      <c r="GY211" s="74" t="str">
        <f t="shared" ref="GY211:GY274" ca="1" si="551">IF(V211=1,"",LEN(K211))</f>
        <v/>
      </c>
      <c r="GZ211" s="74" t="str">
        <f ca="1">IF(V211=1,"",IF(LOG入力!BH211&gt;0,0,IF(GY211=0,0,IF((VALUE((TYPE(VALUE(J211)))))=16,0,IF(VALUE(J211)&lt;60,1,IF(VALUE(J211)&lt;100,0,IF(VALUE(J211)&lt;600,2,0)))))))</f>
        <v/>
      </c>
      <c r="HA211" s="74" t="str">
        <f t="shared" ref="HA211:HA274" ca="1" si="552">IF(V211=1,"",LEN(M211))</f>
        <v/>
      </c>
      <c r="HB211" s="74" t="str">
        <f ca="1">IF(V211=1,"",IF(LOG入力!BH211&gt;0,0,IF(HA211=0,0,IF((VALUE((TYPE(VALUE(L211)))))=16,0,IF(VALUE(L211)&lt;60,1,IF(VALUE(L211)&lt;100,0,IF(VALUE(L211)&lt;600,2,0)))))))</f>
        <v/>
      </c>
      <c r="HD211" s="74" t="str">
        <f t="shared" ref="HD211:HD274" ca="1" si="553">IF(V211=1,"",DQ211)</f>
        <v/>
      </c>
      <c r="HF211" s="74" t="str">
        <f t="shared" ref="HF211:HF274" ca="1" si="554">IF(V211=1,"",IF((VALUE((TYPE(VALUE(C211)))))=16,1,IF(VALUE(C211)&lt;1,1,IF(LEN(C211)&gt;4,1,0))))</f>
        <v/>
      </c>
      <c r="HG211" s="74" t="str">
        <f t="shared" ref="HG211:HG274" ca="1" si="555">IF(V211=1,"",IF((VALUE((TYPE(VALUE(D211)))))=16,1,IF(VALUE(D211)&lt;1,1,IF(VALUE(D211)&gt;12,1,0))))</f>
        <v/>
      </c>
      <c r="HH211" s="74" t="str">
        <f t="shared" ref="HH211:HH274" ca="1" si="556">IF(V211=1,"",IF((VALUE((TYPE(VALUE(E211)))))=16,1,IF(VALUE(E211)&lt;1,1,IF(VALUE(E211)&gt;31,1,0))))</f>
        <v/>
      </c>
      <c r="HI211" s="74" t="str">
        <f t="shared" ref="HI211:HI274" ca="1" si="557">IF(V211=1,"",IF(CA211=1,1,IF(LEN(I211)-LEN(SUBSTITUTE(I211,"/",""))&gt;1,1,IF(RIGHT(I211,1)="/",1,IF(ASC(ISERROR(VLOOKUP(X211,$HV$40:$HV$66,1,FALSE)))="TRUE",1,IF(BU211=1,1,0))))))</f>
        <v/>
      </c>
      <c r="HJ211" s="74" t="str">
        <f t="shared" ref="HJ211:HJ274" ca="1" si="558">IF(V211=1,"",IF((VALUE((TYPE(VALUE(J211)))))=16,1,IF(GX211=2,IF(LEN(J211)=3,0,1),IF(LEN(J211)=2,0,1))))</f>
        <v/>
      </c>
      <c r="HK211" s="74" t="str">
        <f t="shared" ref="HK211:HK274" ca="1" si="559">IF(V211=1,"",IF((VALUE((TYPE(VALUE(J211)))))=16,1,IF(GX211=2,IF(VALUE(J211)&lt;111,1,IF(VALUE(J211)&gt;599,1,0)),IF(VALUE(J211)&lt;11,1,IF(VALUE(J211)&gt;59,1,0)))))</f>
        <v/>
      </c>
      <c r="HL211" s="74" t="str">
        <f t="shared" ref="HL211:HL274" ca="1" si="560">IF(V211=1,"",IF($FR$9&gt;=2051,0,IF((VALUE((TYPE(VALUE(BW211)))))=16,1,IF(VALUE(LEFT(K211,2))&lt;=VALUE($FS$9),0,(IF(VALUE(LEFT(K211,2))&gt;=52,0,1))))))</f>
        <v/>
      </c>
      <c r="HM211" s="74" t="str">
        <f t="shared" ref="HM211:HM274" ca="1" si="561">IF(V211=1,"",IF($FS$3="N",IF(RIGHT(K211,1)="N",0,1),IF(RIGHT(K211,1)="N",1,0)))</f>
        <v/>
      </c>
      <c r="HN211" s="74" t="str">
        <f t="shared" ref="HN211:HN274" ca="1" si="562">IF(V211=1,"",IF(RIGHT(K211,1)="N",IF(LEN(K211)=3,0,1),IF(LEN(K211)=2,0,1)))</f>
        <v/>
      </c>
      <c r="HO211" s="529" t="str">
        <f t="shared" ref="HO211:HO274" ca="1" si="563">IF(V211=1,"",IF($BY$18=BY211,0,1))</f>
        <v/>
      </c>
      <c r="HP211" s="74" t="str">
        <f t="shared" ref="HP211:HP274" ca="1" si="564">IF(V211=1,"",IF((VALUE((TYPE(VALUE(L211)))))=16,1,IF(GX211=2,IF(LEN(L211)=3,0,1),IF(LEN(L211)=2,0,1))))</f>
        <v/>
      </c>
      <c r="HQ211" s="74" t="str">
        <f t="shared" ref="HQ211:HQ274" ca="1" si="565">IF(V211=1,"",IF((VALUE((TYPE(VALUE(L211)))))=16,1,IF(GX211=2,IF(VALUE(L211)&lt;111,1,IF(VALUE(L211)&gt;599,1,0)),IF(VALUE(L211)&lt;11,1,IF(VALUE(L211)&gt;59,1,0)))))</f>
        <v/>
      </c>
      <c r="HR211" s="74" t="str">
        <f t="shared" ref="HR211:HR274" ca="1" si="566">IF(V211=1,"",IF($FR$9&gt;=$FU$9,0,IF((VALUE((TYPE(VALUE(Y211)))))=16,1,IF(VALUE(LEFT(M211,2))&lt;=VALUE($FS$9),0,(IF(VALUE(LEFT(M211,2))&gt;=52,0,1))))))</f>
        <v/>
      </c>
      <c r="HS211" s="74" t="str">
        <f t="shared" ref="HS211:HS274" ca="1" si="567">IF(V211=1,"",IF(RIGHT(M211,1)="N",IF(LEN(M211)=3,0,1),IF(LEN(M211)=2,0,1)))</f>
        <v/>
      </c>
      <c r="HT211" s="74" t="str">
        <f ca="1">IF(V211=1,"",IF(LOG入力!BH211&gt;0,0,IF(DV211=1,0,IF(N211="0",0,IF(SUM(HD211:HS211)&gt;0,1,0)))))</f>
        <v/>
      </c>
    </row>
    <row r="212" spans="1:228" x14ac:dyDescent="0.15">
      <c r="A212" s="5"/>
      <c r="B212" s="532" t="str">
        <f t="shared" ca="1" si="426"/>
        <v/>
      </c>
      <c r="C212" s="534" t="str">
        <f ca="1">LOG入力!AP212</f>
        <v/>
      </c>
      <c r="D212" s="534" t="str">
        <f ca="1">LOG入力!AQ212</f>
        <v/>
      </c>
      <c r="E212" s="534" t="str">
        <f ca="1">LOG入力!AR212</f>
        <v/>
      </c>
      <c r="F212" s="535" t="str">
        <f t="shared" ca="1" si="427"/>
        <v/>
      </c>
      <c r="G212" s="585" t="str">
        <f ca="1">LOG入力!AT212</f>
        <v/>
      </c>
      <c r="H212" s="542" t="str">
        <f ca="1">LOG入力!AU212</f>
        <v/>
      </c>
      <c r="I212" s="542" t="str">
        <f ca="1">LOG入力!AV212</f>
        <v/>
      </c>
      <c r="J212" s="577" t="str">
        <f ca="1">LOG入力!AW212</f>
        <v/>
      </c>
      <c r="K212" s="578" t="str">
        <f ca="1">LOG入力!BJ212</f>
        <v/>
      </c>
      <c r="L212" s="577" t="str">
        <f ca="1">LOG入力!AY212</f>
        <v/>
      </c>
      <c r="M212" s="545" t="str">
        <f ca="1">LOG入力!BK212</f>
        <v/>
      </c>
      <c r="N212" s="512" t="str">
        <f ca="1">IF(V212=1,"",IF(LOG入力!AJ212=1,"1",LOG入力!BA212))</f>
        <v/>
      </c>
      <c r="O212" s="538" t="str">
        <f ca="1">IF(V212=1,"",IF(LEN(LOG入力!O212)=0,"",LOG入力!O212))</f>
        <v/>
      </c>
      <c r="P212" s="291" t="str">
        <f ca="1">IF(V212=1,"",IF($AA$4=1,"",IF(LOG入力!BG212=1,"",CONCATENATE($ER212,$FB212,$FL212,$FV212,$GF212))))</f>
        <v/>
      </c>
      <c r="Q212" s="291" t="str">
        <f ca="1">IF(V212=1,"",IF($AA$4=1,"",IF(LOG入力!BG212=1,"",CONCATENATE($ET212,$FD212,$FN212,$FX212,$GH212))))</f>
        <v/>
      </c>
      <c r="R212" s="573" t="str">
        <f ca="1">IF(V212=1,"",IF($AA$4=1,"",IF(LOG入力!BH212&gt;0,0,AA212)))</f>
        <v/>
      </c>
      <c r="S212" s="293" t="str">
        <f t="shared" ca="1" si="428"/>
        <v/>
      </c>
      <c r="T212" s="29"/>
      <c r="U212" s="38"/>
      <c r="V212" s="196">
        <f ca="1">LOG入力!AN212</f>
        <v>1</v>
      </c>
      <c r="W212" s="38"/>
      <c r="X212" s="516" t="str">
        <f t="shared" ca="1" si="429"/>
        <v/>
      </c>
      <c r="Y212" s="515" t="str">
        <f t="shared" ca="1" si="430"/>
        <v/>
      </c>
      <c r="Z212" s="518" t="str">
        <f t="shared" ca="1" si="431"/>
        <v/>
      </c>
      <c r="AA212" s="574" t="str">
        <f t="shared" ca="1" si="432"/>
        <v/>
      </c>
      <c r="AC212" s="6" t="str">
        <f t="shared" ca="1" si="433"/>
        <v/>
      </c>
      <c r="AD212" s="6" t="str">
        <f t="shared" ca="1" si="434"/>
        <v/>
      </c>
      <c r="AE212" s="6" t="str">
        <f t="shared" ca="1" si="435"/>
        <v/>
      </c>
      <c r="AF212" s="6" t="str">
        <f t="shared" ca="1" si="436"/>
        <v/>
      </c>
      <c r="AG212" s="6" t="str">
        <f t="shared" ca="1" si="437"/>
        <v/>
      </c>
      <c r="AH212" s="6" t="str">
        <f t="shared" ca="1" si="438"/>
        <v/>
      </c>
      <c r="AI212" s="6" t="str">
        <f t="shared" ca="1" si="439"/>
        <v/>
      </c>
      <c r="AJ212" s="6" t="str">
        <f t="shared" ca="1" si="440"/>
        <v/>
      </c>
      <c r="AK212" s="6" t="str">
        <f t="shared" ca="1" si="441"/>
        <v/>
      </c>
      <c r="AL212" s="6" t="str">
        <f t="shared" ca="1" si="442"/>
        <v/>
      </c>
      <c r="AM212" s="6" t="str">
        <f t="shared" ca="1" si="443"/>
        <v/>
      </c>
      <c r="AN212" s="6" t="str">
        <f t="shared" ca="1" si="444"/>
        <v/>
      </c>
      <c r="AO212" s="6" t="str">
        <f t="shared" ca="1" si="445"/>
        <v/>
      </c>
      <c r="AP212" s="6" t="str">
        <f t="shared" ca="1" si="446"/>
        <v/>
      </c>
      <c r="AQ212" s="6" t="str">
        <f t="shared" ca="1" si="447"/>
        <v/>
      </c>
      <c r="AR212" s="6" t="str">
        <f t="shared" ca="1" si="448"/>
        <v/>
      </c>
      <c r="AS212" s="6" t="str">
        <f t="shared" ca="1" si="449"/>
        <v/>
      </c>
      <c r="AT212" s="6" t="str">
        <f t="shared" ca="1" si="450"/>
        <v/>
      </c>
      <c r="AU212" s="6" t="str">
        <f t="shared" ca="1" si="451"/>
        <v/>
      </c>
      <c r="AV212" s="6" t="str">
        <f t="shared" ca="1" si="452"/>
        <v/>
      </c>
      <c r="AW212" s="6" t="str">
        <f t="shared" ca="1" si="453"/>
        <v/>
      </c>
      <c r="AY212" s="6" t="str">
        <f t="shared" ca="1" si="454"/>
        <v/>
      </c>
      <c r="AZ212" s="6" t="str">
        <f t="shared" ca="1" si="455"/>
        <v/>
      </c>
      <c r="BA212" s="6" t="str">
        <f t="shared" ca="1" si="456"/>
        <v/>
      </c>
      <c r="BB212" s="6" t="str">
        <f t="shared" ca="1" si="457"/>
        <v/>
      </c>
      <c r="BC212" s="6" t="str">
        <f t="shared" ca="1" si="458"/>
        <v/>
      </c>
      <c r="BD212" s="6" t="str">
        <f t="shared" ca="1" si="459"/>
        <v/>
      </c>
      <c r="BE212" s="6" t="str">
        <f t="shared" ca="1" si="460"/>
        <v/>
      </c>
      <c r="BF212" s="6" t="str">
        <f t="shared" ca="1" si="461"/>
        <v/>
      </c>
      <c r="BG212" s="6" t="str">
        <f t="shared" ca="1" si="462"/>
        <v/>
      </c>
      <c r="BH212" s="6" t="str">
        <f t="shared" ca="1" si="463"/>
        <v/>
      </c>
      <c r="BI212" s="6" t="str">
        <f t="shared" ca="1" si="464"/>
        <v/>
      </c>
      <c r="BJ212" s="6" t="str">
        <f t="shared" ca="1" si="465"/>
        <v/>
      </c>
      <c r="BK212" s="6" t="str">
        <f t="shared" ca="1" si="466"/>
        <v/>
      </c>
      <c r="BL212" s="6" t="str">
        <f t="shared" ca="1" si="467"/>
        <v/>
      </c>
      <c r="BM212" s="6" t="str">
        <f t="shared" ca="1" si="468"/>
        <v/>
      </c>
      <c r="BN212" s="6" t="str">
        <f t="shared" ca="1" si="469"/>
        <v/>
      </c>
      <c r="BO212" s="6" t="str">
        <f t="shared" ca="1" si="470"/>
        <v/>
      </c>
      <c r="BP212" s="6" t="str">
        <f t="shared" ca="1" si="471"/>
        <v/>
      </c>
      <c r="BQ212" s="6" t="str">
        <f t="shared" ca="1" si="472"/>
        <v/>
      </c>
      <c r="BR212" s="6" t="str">
        <f t="shared" ca="1" si="473"/>
        <v/>
      </c>
      <c r="BS212" s="6" t="str">
        <f t="shared" ca="1" si="474"/>
        <v/>
      </c>
      <c r="BU212" s="6" t="str">
        <f t="shared" ca="1" si="475"/>
        <v/>
      </c>
      <c r="BW212" s="515" t="str">
        <f t="shared" ca="1" si="476"/>
        <v/>
      </c>
      <c r="BX212" s="515">
        <f t="shared" ca="1" si="477"/>
        <v>0</v>
      </c>
      <c r="BY212" s="515" t="str">
        <f t="shared" ca="1" si="478"/>
        <v/>
      </c>
      <c r="CA212" s="6">
        <f t="shared" ca="1" si="479"/>
        <v>1</v>
      </c>
      <c r="CC212" s="523" t="str">
        <f t="shared" ca="1" si="480"/>
        <v/>
      </c>
      <c r="CE212" s="6" t="str">
        <f t="shared" ca="1" si="481"/>
        <v/>
      </c>
      <c r="CG212" s="524" t="str">
        <f ca="1">IF(V212=1,"",IF($AA$4=1,"",IF(LOG入力!BH212&gt;0,"",IF(N212=0,"",IF(HT212=0,"","★")))))</f>
        <v/>
      </c>
      <c r="CI212" s="74" t="str">
        <f t="shared" ca="1" si="482"/>
        <v/>
      </c>
      <c r="CK212" s="525" t="str">
        <f ca="1">IF(V212=1,"",IF(LOG入力!BH212&gt;0,1,0))</f>
        <v/>
      </c>
      <c r="CL212" s="74" t="str">
        <f t="shared" ca="1" si="483"/>
        <v/>
      </c>
      <c r="CN212" s="74" t="str">
        <f t="shared" ca="1" si="484"/>
        <v/>
      </c>
      <c r="CO212" s="74" t="str">
        <f t="shared" ca="1" si="485"/>
        <v/>
      </c>
      <c r="CQ212" s="74" t="str">
        <f t="shared" ca="1" si="486"/>
        <v/>
      </c>
      <c r="CR212" s="74" t="str">
        <f t="shared" ca="1" si="487"/>
        <v/>
      </c>
      <c r="CS212" s="74" t="str">
        <f t="shared" ca="1" si="488"/>
        <v/>
      </c>
      <c r="CT212" s="74" t="str">
        <f t="shared" ca="1" si="489"/>
        <v/>
      </c>
      <c r="CU212" s="74" t="str">
        <f t="shared" ca="1" si="490"/>
        <v/>
      </c>
      <c r="CV212" s="74" t="str">
        <f t="shared" ca="1" si="491"/>
        <v/>
      </c>
      <c r="CW212" s="74" t="str">
        <f t="shared" ca="1" si="492"/>
        <v/>
      </c>
      <c r="CX212" s="74" t="str">
        <f t="shared" ca="1" si="493"/>
        <v/>
      </c>
      <c r="CY212" s="74" t="str">
        <f t="shared" ca="1" si="494"/>
        <v/>
      </c>
      <c r="CZ212" s="74" t="str">
        <f t="shared" ca="1" si="495"/>
        <v/>
      </c>
      <c r="DA212" s="74" t="str">
        <f t="shared" ca="1" si="496"/>
        <v/>
      </c>
      <c r="DB212" s="74" t="str">
        <f t="shared" ca="1" si="497"/>
        <v/>
      </c>
      <c r="DD212" s="74" t="str">
        <f t="shared" ca="1" si="498"/>
        <v/>
      </c>
      <c r="DE212" s="74" t="str">
        <f t="shared" ca="1" si="499"/>
        <v/>
      </c>
      <c r="DF212" s="74" t="str">
        <f t="shared" ca="1" si="500"/>
        <v/>
      </c>
      <c r="DG212" s="74" t="str">
        <f t="shared" ca="1" si="501"/>
        <v/>
      </c>
      <c r="DH212" s="74" t="str">
        <f t="shared" ca="1" si="502"/>
        <v/>
      </c>
      <c r="DI212" s="74" t="str">
        <f t="shared" ca="1" si="503"/>
        <v/>
      </c>
      <c r="DJ212" s="74" t="str">
        <f t="shared" ca="1" si="504"/>
        <v/>
      </c>
      <c r="DK212" s="74" t="str">
        <f t="shared" ca="1" si="505"/>
        <v/>
      </c>
      <c r="DL212" s="74" t="str">
        <f t="shared" ca="1" si="506"/>
        <v/>
      </c>
      <c r="DM212" s="74" t="str">
        <f t="shared" ca="1" si="507"/>
        <v/>
      </c>
      <c r="DN212" s="74" t="str">
        <f t="shared" ca="1" si="508"/>
        <v/>
      </c>
      <c r="DO212" s="74" t="str">
        <f t="shared" ca="1" si="509"/>
        <v/>
      </c>
      <c r="DQ212" s="74" t="str">
        <f t="shared" ca="1" si="510"/>
        <v/>
      </c>
      <c r="DS212" s="74" t="str">
        <f t="shared" ca="1" si="511"/>
        <v/>
      </c>
      <c r="DT212" s="74" t="str">
        <f t="shared" ca="1" si="512"/>
        <v/>
      </c>
      <c r="DV212" s="525" t="str">
        <f t="shared" ca="1" si="513"/>
        <v/>
      </c>
      <c r="DW212" s="74" t="str">
        <f t="shared" ca="1" si="514"/>
        <v/>
      </c>
      <c r="DX212" s="485" t="str">
        <f t="shared" ca="1" si="515"/>
        <v/>
      </c>
      <c r="DY212" s="74" t="str">
        <f t="shared" ca="1" si="516"/>
        <v/>
      </c>
      <c r="DZ212" s="74" t="str">
        <f t="shared" ca="1" si="517"/>
        <v/>
      </c>
      <c r="EA212" s="74" t="str">
        <f t="shared" ca="1" si="518"/>
        <v/>
      </c>
      <c r="EC212" s="74" t="str">
        <f t="shared" ca="1" si="519"/>
        <v/>
      </c>
      <c r="ED212" s="74" t="str">
        <f t="shared" ca="1" si="520"/>
        <v/>
      </c>
      <c r="EE212" s="74" t="str">
        <f t="shared" ca="1" si="521"/>
        <v/>
      </c>
      <c r="EG212" s="479" t="str">
        <f ca="1">IF(V212=1,"",IF(LOG入力!BH212&gt;0,0,IF(CG212="★",0,IF(R212=1,0,IF(N212=0,0,1)))))</f>
        <v/>
      </c>
      <c r="EH212" s="483" t="str">
        <f t="shared" ca="1" si="522"/>
        <v/>
      </c>
      <c r="EI212" s="483" t="str">
        <f t="shared" ca="1" si="523"/>
        <v/>
      </c>
      <c r="EJ212" s="483" t="str">
        <f t="shared" ca="1" si="524"/>
        <v/>
      </c>
      <c r="EL212" s="71">
        <f t="shared" ca="1" si="525"/>
        <v>0</v>
      </c>
      <c r="EM212" s="6">
        <f t="shared" ca="1" si="526"/>
        <v>0</v>
      </c>
      <c r="EN212" s="6" t="str">
        <f t="shared" ca="1" si="527"/>
        <v/>
      </c>
      <c r="EO212" s="6">
        <f ca="1">IF(LOG入力!BH212&gt;0,0,IF(EM212=0,0,(IF(COUNTIF($EN$19:EN212,EN212)=1,IF($FS$3="N",1,IF(EH212=1,1,0))))))</f>
        <v>0</v>
      </c>
      <c r="EP212" s="6" t="str">
        <f ca="1">IF(LOG入力!BH212&gt;0,"",IF(EO212=1,$X212,""))</f>
        <v/>
      </c>
      <c r="EQ212" s="6" t="str">
        <f ca="1">IF(LOG入力!BH212&gt;0,"",IF(EO212=1,$Y212,""))</f>
        <v/>
      </c>
      <c r="ER212" s="520" t="str">
        <f ca="1">IF(LOG入力!BH212&gt;0,"",IF(COUNTIF($EP$19:$EP212,EP212)=1,EP212,""))</f>
        <v/>
      </c>
      <c r="ES212" s="520">
        <f ca="1">IF(LOG入力!BH212&gt;0,0,IF((EL212=1),IF(($ER212=""),0,1),0))</f>
        <v>0</v>
      </c>
      <c r="ET212" s="520" t="str">
        <f ca="1">IF(LOG入力!BH212&gt;0,"",IF(COUNTIF($EQ$19:EQ212,EQ212)=1,EQ212,""))</f>
        <v/>
      </c>
      <c r="EU212" s="539">
        <f ca="1">IF(LOG入力!BH212&gt;0,0,IF((EL212=1),IF(($ET212=""),0,1),0))</f>
        <v>0</v>
      </c>
      <c r="EV212" s="71">
        <f t="shared" ca="1" si="528"/>
        <v>0</v>
      </c>
      <c r="EW212" s="6">
        <f t="shared" ca="1" si="529"/>
        <v>0</v>
      </c>
      <c r="EX212" s="6" t="str">
        <f t="shared" ca="1" si="530"/>
        <v/>
      </c>
      <c r="EY212" s="6">
        <f ca="1">IF(LOG入力!BH212&gt;0,0,IF(EW212=0,0,(IF(COUNTIF($EX$19:EX212,EX212)=1,IF($FS$3="N",1,IF(EH212=1,1,0))))))</f>
        <v>0</v>
      </c>
      <c r="EZ212" s="6" t="str">
        <f ca="1">IF(LOG入力!BH212&gt;0,"",IF(EY212=1,$X212,""))</f>
        <v/>
      </c>
      <c r="FA212" s="6" t="str">
        <f ca="1">IF(LOG入力!BH212&gt;0,"",IF(EY212=1,$Y212,""))</f>
        <v/>
      </c>
      <c r="FB212" s="6" t="str">
        <f ca="1">IF(LOG入力!BH212&gt;0,"",IF(COUNTIF($EZ$19:$EZ212,EZ212)=1,EZ212,""))</f>
        <v/>
      </c>
      <c r="FC212" s="6">
        <f ca="1">IF(LOG入力!BH212&gt;0,0,IF((EV212=1),IF(($FB212=""),0,1),0))</f>
        <v>0</v>
      </c>
      <c r="FD212" s="6" t="str">
        <f ca="1">IF(LOG入力!BH212&gt;0,"",IF(COUNTIF($FA$19:FA212,FA212)=1,FA212,""))</f>
        <v/>
      </c>
      <c r="FE212" s="72">
        <f ca="1">IF(LOG入力!BH212&gt;0,0,IF((EV212=1),IF(($FD212=""),0,1),0))</f>
        <v>0</v>
      </c>
      <c r="FF212" s="71">
        <f t="shared" ca="1" si="531"/>
        <v>0</v>
      </c>
      <c r="FG212" s="6">
        <f t="shared" ca="1" si="532"/>
        <v>0</v>
      </c>
      <c r="FH212" s="6" t="str">
        <f t="shared" ca="1" si="533"/>
        <v/>
      </c>
      <c r="FI212" s="6">
        <f ca="1">IF(LOG入力!BH212&gt;0,0,IF(FG212=0,0,(IF(COUNTIF($FH$19:FH212,FH212)=1,IF($FS$3="N",1,IF(EH212=1,1,0))))))</f>
        <v>0</v>
      </c>
      <c r="FJ212" s="6" t="str">
        <f ca="1">IF(LOG入力!BH212&gt;0,"",IF(FI212=1,$X212,""))</f>
        <v/>
      </c>
      <c r="FK212" s="6" t="str">
        <f ca="1">IF(LOG入力!BH212&gt;0,"",IF(FI212=1,$Y212,""))</f>
        <v/>
      </c>
      <c r="FL212" s="6" t="str">
        <f ca="1">IF(LOG入力!BH212&gt;0,"",IF(COUNTIF($FJ$19:$FJ212,FJ212)=1,FJ212,""))</f>
        <v/>
      </c>
      <c r="FM212" s="6">
        <f ca="1">IF(LOG入力!BH212&gt;0,0,IF((FF212=1),IF(($FL212=""),0,1),0))</f>
        <v>0</v>
      </c>
      <c r="FN212" s="6" t="str">
        <f ca="1">IF(LOG入力!BH212&gt;0,"",IF(COUNTIF($FK$19:FK212,FK212)=1,FK212,""))</f>
        <v/>
      </c>
      <c r="FO212" s="72">
        <f ca="1">IF(LOG入力!BH212&gt;0,0,IF((FF212=1),IF(($FN212=""),0,1),0))</f>
        <v>0</v>
      </c>
      <c r="FP212" s="71">
        <f t="shared" ca="1" si="534"/>
        <v>0</v>
      </c>
      <c r="FQ212" s="6">
        <f t="shared" ca="1" si="535"/>
        <v>0</v>
      </c>
      <c r="FR212" s="6" t="str">
        <f t="shared" ca="1" si="536"/>
        <v/>
      </c>
      <c r="FS212" s="6">
        <f ca="1">IF(LOG入力!BH212&gt;0,0,IF(FQ212=0,0,(IF(COUNTIF($FR$19:FR212,FR212)=1,IF($FS$3="N",1,IF(EH212=1,1,0))))))</f>
        <v>0</v>
      </c>
      <c r="FT212" s="6" t="str">
        <f ca="1">IF(LOG入力!BH212&gt;0,"",IF(FS212=1,$X212,""))</f>
        <v/>
      </c>
      <c r="FU212" s="6" t="str">
        <f ca="1">IF(LOG入力!BH212&gt;0,"",IF(FS212=1,$Y212,""))</f>
        <v/>
      </c>
      <c r="FV212" s="6" t="str">
        <f ca="1">IF(LOG入力!BH212&gt;0,"",IF(COUNTIF($FT$19:$FT212,FT212)=1,FT212,""))</f>
        <v/>
      </c>
      <c r="FW212" s="6">
        <f ca="1">IF(LOG入力!BH212&gt;0,0,IF((FP212=1),IF(($FV212=""),0,1),0))</f>
        <v>0</v>
      </c>
      <c r="FX212" s="6" t="str">
        <f ca="1">IF(LOG入力!BH212&gt;0,"",IF(COUNTIF($FU$19:FU212,FU212)=1,FU212,""))</f>
        <v/>
      </c>
      <c r="FY212" s="72">
        <f ca="1">IF(LOG入力!BH212&gt;0,0,IF((FP212=1),IF(($FX212=""),0,1),0))</f>
        <v>0</v>
      </c>
      <c r="FZ212" s="71">
        <f t="shared" ca="1" si="537"/>
        <v>0</v>
      </c>
      <c r="GA212" s="6">
        <f t="shared" ca="1" si="538"/>
        <v>0</v>
      </c>
      <c r="GB212" s="6" t="str">
        <f t="shared" ca="1" si="539"/>
        <v/>
      </c>
      <c r="GC212" s="6">
        <f ca="1">IF(LOG入力!BH212&gt;0,0,IF(GA212=0,0,(IF(COUNTIF($GB$19:GB212,GB212)=1,IF($FS$3="N",1,IF(EH212=1,1,0))))))</f>
        <v>0</v>
      </c>
      <c r="GD212" s="6" t="str">
        <f ca="1">IF(LOG入力!BH212&gt;0,"",IF(GC212=1,$X212,""))</f>
        <v/>
      </c>
      <c r="GE212" s="6" t="str">
        <f ca="1">IF(LOG入力!BH212&gt;0,"",IF(GC212=1,$Y212,""))</f>
        <v/>
      </c>
      <c r="GF212" s="6" t="str">
        <f ca="1">IF(LOG入力!BH212&gt;0,"",IF(COUNTIF($GD$19:$GD212,GD212)=1,GD212,""))</f>
        <v/>
      </c>
      <c r="GG212" s="6">
        <f ca="1">IF(LOG入力!BH212&gt;0,0,IF((FZ212=1),IF(($GF212=""),0,1),0))</f>
        <v>0</v>
      </c>
      <c r="GH212" s="6" t="str">
        <f ca="1">IF(LOG入力!BH212&gt;0,"",IF(COUNTIF($GE$19:GE212,GE212)=1,GE212,""))</f>
        <v/>
      </c>
      <c r="GI212" s="72">
        <f ca="1">IF(LOG入力!BH212&gt;0,0,IF((FZ212=1),IF(($GH212=""),0,1),0))</f>
        <v>0</v>
      </c>
      <c r="GK212" s="455" t="str">
        <f ca="1">IF(V212=1,"",IF(LEN(LOG入力!AS212)=0,"",LOG入力!AS212))</f>
        <v/>
      </c>
      <c r="GL212" s="378" t="str">
        <f t="shared" ca="1" si="540"/>
        <v/>
      </c>
      <c r="GM212" s="378" t="str">
        <f t="shared" ca="1" si="541"/>
        <v/>
      </c>
      <c r="GN212" s="74" t="str">
        <f t="shared" ca="1" si="542"/>
        <v/>
      </c>
      <c r="GO212" s="74" t="str">
        <f t="shared" ca="1" si="543"/>
        <v/>
      </c>
      <c r="GQ212" s="74" t="str">
        <f t="shared" ca="1" si="544"/>
        <v/>
      </c>
      <c r="GR212" s="74" t="str">
        <f t="shared" ca="1" si="545"/>
        <v/>
      </c>
      <c r="GS212" s="74" t="str">
        <f t="shared" ca="1" si="546"/>
        <v/>
      </c>
      <c r="GT212" s="74" t="str">
        <f t="shared" ca="1" si="547"/>
        <v/>
      </c>
      <c r="GU212" s="74" t="str">
        <f t="shared" ca="1" si="548"/>
        <v/>
      </c>
      <c r="GV212" s="74" t="str">
        <f t="shared" ca="1" si="549"/>
        <v/>
      </c>
      <c r="GX212" s="74" t="str">
        <f t="shared" ca="1" si="550"/>
        <v/>
      </c>
      <c r="GY212" s="74" t="str">
        <f t="shared" ca="1" si="551"/>
        <v/>
      </c>
      <c r="GZ212" s="74" t="str">
        <f ca="1">IF(V212=1,"",IF(LOG入力!BH212&gt;0,0,IF(GY212=0,0,IF((VALUE((TYPE(VALUE(J212)))))=16,0,IF(VALUE(J212)&lt;60,1,IF(VALUE(J212)&lt;100,0,IF(VALUE(J212)&lt;600,2,0)))))))</f>
        <v/>
      </c>
      <c r="HA212" s="74" t="str">
        <f t="shared" ca="1" si="552"/>
        <v/>
      </c>
      <c r="HB212" s="74" t="str">
        <f ca="1">IF(V212=1,"",IF(LOG入力!BH212&gt;0,0,IF(HA212=0,0,IF((VALUE((TYPE(VALUE(L212)))))=16,0,IF(VALUE(L212)&lt;60,1,IF(VALUE(L212)&lt;100,0,IF(VALUE(L212)&lt;600,2,0)))))))</f>
        <v/>
      </c>
      <c r="HD212" s="74" t="str">
        <f t="shared" ca="1" si="553"/>
        <v/>
      </c>
      <c r="HF212" s="74" t="str">
        <f t="shared" ca="1" si="554"/>
        <v/>
      </c>
      <c r="HG212" s="74" t="str">
        <f t="shared" ca="1" si="555"/>
        <v/>
      </c>
      <c r="HH212" s="74" t="str">
        <f t="shared" ca="1" si="556"/>
        <v/>
      </c>
      <c r="HI212" s="74" t="str">
        <f t="shared" ca="1" si="557"/>
        <v/>
      </c>
      <c r="HJ212" s="74" t="str">
        <f t="shared" ca="1" si="558"/>
        <v/>
      </c>
      <c r="HK212" s="74" t="str">
        <f t="shared" ca="1" si="559"/>
        <v/>
      </c>
      <c r="HL212" s="74" t="str">
        <f t="shared" ca="1" si="560"/>
        <v/>
      </c>
      <c r="HM212" s="74" t="str">
        <f t="shared" ca="1" si="561"/>
        <v/>
      </c>
      <c r="HN212" s="74" t="str">
        <f t="shared" ca="1" si="562"/>
        <v/>
      </c>
      <c r="HO212" s="529" t="str">
        <f t="shared" ca="1" si="563"/>
        <v/>
      </c>
      <c r="HP212" s="74" t="str">
        <f t="shared" ca="1" si="564"/>
        <v/>
      </c>
      <c r="HQ212" s="74" t="str">
        <f t="shared" ca="1" si="565"/>
        <v/>
      </c>
      <c r="HR212" s="74" t="str">
        <f t="shared" ca="1" si="566"/>
        <v/>
      </c>
      <c r="HS212" s="74" t="str">
        <f t="shared" ca="1" si="567"/>
        <v/>
      </c>
      <c r="HT212" s="74" t="str">
        <f ca="1">IF(V212=1,"",IF(LOG入力!BH212&gt;0,0,IF(DV212=1,0,IF(N212="0",0,IF(SUM(HD212:HS212)&gt;0,1,0)))))</f>
        <v/>
      </c>
    </row>
    <row r="213" spans="1:228" x14ac:dyDescent="0.15">
      <c r="A213" s="5"/>
      <c r="B213" s="532" t="str">
        <f t="shared" ca="1" si="426"/>
        <v/>
      </c>
      <c r="C213" s="534" t="str">
        <f ca="1">LOG入力!AP213</f>
        <v/>
      </c>
      <c r="D213" s="534" t="str">
        <f ca="1">LOG入力!AQ213</f>
        <v/>
      </c>
      <c r="E213" s="534" t="str">
        <f ca="1">LOG入力!AR213</f>
        <v/>
      </c>
      <c r="F213" s="535" t="str">
        <f t="shared" ca="1" si="427"/>
        <v/>
      </c>
      <c r="G213" s="585" t="str">
        <f ca="1">LOG入力!AT213</f>
        <v/>
      </c>
      <c r="H213" s="542" t="str">
        <f ca="1">LOG入力!AU213</f>
        <v/>
      </c>
      <c r="I213" s="542" t="str">
        <f ca="1">LOG入力!AV213</f>
        <v/>
      </c>
      <c r="J213" s="577" t="str">
        <f ca="1">LOG入力!AW213</f>
        <v/>
      </c>
      <c r="K213" s="578" t="str">
        <f ca="1">LOG入力!BJ213</f>
        <v/>
      </c>
      <c r="L213" s="577" t="str">
        <f ca="1">LOG入力!AY213</f>
        <v/>
      </c>
      <c r="M213" s="545" t="str">
        <f ca="1">LOG入力!BK213</f>
        <v/>
      </c>
      <c r="N213" s="512" t="str">
        <f ca="1">IF(V213=1,"",IF(LOG入力!AJ213=1,"1",LOG入力!BA213))</f>
        <v/>
      </c>
      <c r="O213" s="538" t="str">
        <f ca="1">IF(V213=1,"",IF(LEN(LOG入力!O213)=0,"",LOG入力!O213))</f>
        <v/>
      </c>
      <c r="P213" s="291" t="str">
        <f ca="1">IF(V213=1,"",IF($AA$4=1,"",IF(LOG入力!BG213=1,"",CONCATENATE($ER213,$FB213,$FL213,$FV213,$GF213))))</f>
        <v/>
      </c>
      <c r="Q213" s="291" t="str">
        <f ca="1">IF(V213=1,"",IF($AA$4=1,"",IF(LOG入力!BG213=1,"",CONCATENATE($ET213,$FD213,$FN213,$FX213,$GH213))))</f>
        <v/>
      </c>
      <c r="R213" s="573" t="str">
        <f ca="1">IF(V213=1,"",IF($AA$4=1,"",IF(LOG入力!BH213&gt;0,0,AA213)))</f>
        <v/>
      </c>
      <c r="S213" s="293" t="str">
        <f t="shared" ca="1" si="428"/>
        <v/>
      </c>
      <c r="T213" s="29"/>
      <c r="U213" s="38"/>
      <c r="V213" s="196">
        <f ca="1">LOG入力!AN213</f>
        <v>1</v>
      </c>
      <c r="W213" s="38"/>
      <c r="X213" s="516" t="str">
        <f t="shared" ca="1" si="429"/>
        <v/>
      </c>
      <c r="Y213" s="515" t="str">
        <f t="shared" ca="1" si="430"/>
        <v/>
      </c>
      <c r="Z213" s="518" t="str">
        <f t="shared" ca="1" si="431"/>
        <v/>
      </c>
      <c r="AA213" s="574" t="str">
        <f t="shared" ca="1" si="432"/>
        <v/>
      </c>
      <c r="AC213" s="6" t="str">
        <f t="shared" ca="1" si="433"/>
        <v/>
      </c>
      <c r="AD213" s="6" t="str">
        <f t="shared" ca="1" si="434"/>
        <v/>
      </c>
      <c r="AE213" s="6" t="str">
        <f t="shared" ca="1" si="435"/>
        <v/>
      </c>
      <c r="AF213" s="6" t="str">
        <f t="shared" ca="1" si="436"/>
        <v/>
      </c>
      <c r="AG213" s="6" t="str">
        <f t="shared" ca="1" si="437"/>
        <v/>
      </c>
      <c r="AH213" s="6" t="str">
        <f t="shared" ca="1" si="438"/>
        <v/>
      </c>
      <c r="AI213" s="6" t="str">
        <f t="shared" ca="1" si="439"/>
        <v/>
      </c>
      <c r="AJ213" s="6" t="str">
        <f t="shared" ca="1" si="440"/>
        <v/>
      </c>
      <c r="AK213" s="6" t="str">
        <f t="shared" ca="1" si="441"/>
        <v/>
      </c>
      <c r="AL213" s="6" t="str">
        <f t="shared" ca="1" si="442"/>
        <v/>
      </c>
      <c r="AM213" s="6" t="str">
        <f t="shared" ca="1" si="443"/>
        <v/>
      </c>
      <c r="AN213" s="6" t="str">
        <f t="shared" ca="1" si="444"/>
        <v/>
      </c>
      <c r="AO213" s="6" t="str">
        <f t="shared" ca="1" si="445"/>
        <v/>
      </c>
      <c r="AP213" s="6" t="str">
        <f t="shared" ca="1" si="446"/>
        <v/>
      </c>
      <c r="AQ213" s="6" t="str">
        <f t="shared" ca="1" si="447"/>
        <v/>
      </c>
      <c r="AR213" s="6" t="str">
        <f t="shared" ca="1" si="448"/>
        <v/>
      </c>
      <c r="AS213" s="6" t="str">
        <f t="shared" ca="1" si="449"/>
        <v/>
      </c>
      <c r="AT213" s="6" t="str">
        <f t="shared" ca="1" si="450"/>
        <v/>
      </c>
      <c r="AU213" s="6" t="str">
        <f t="shared" ca="1" si="451"/>
        <v/>
      </c>
      <c r="AV213" s="6" t="str">
        <f t="shared" ca="1" si="452"/>
        <v/>
      </c>
      <c r="AW213" s="6" t="str">
        <f t="shared" ca="1" si="453"/>
        <v/>
      </c>
      <c r="AY213" s="6" t="str">
        <f t="shared" ca="1" si="454"/>
        <v/>
      </c>
      <c r="AZ213" s="6" t="str">
        <f t="shared" ca="1" si="455"/>
        <v/>
      </c>
      <c r="BA213" s="6" t="str">
        <f t="shared" ca="1" si="456"/>
        <v/>
      </c>
      <c r="BB213" s="6" t="str">
        <f t="shared" ca="1" si="457"/>
        <v/>
      </c>
      <c r="BC213" s="6" t="str">
        <f t="shared" ca="1" si="458"/>
        <v/>
      </c>
      <c r="BD213" s="6" t="str">
        <f t="shared" ca="1" si="459"/>
        <v/>
      </c>
      <c r="BE213" s="6" t="str">
        <f t="shared" ca="1" si="460"/>
        <v/>
      </c>
      <c r="BF213" s="6" t="str">
        <f t="shared" ca="1" si="461"/>
        <v/>
      </c>
      <c r="BG213" s="6" t="str">
        <f t="shared" ca="1" si="462"/>
        <v/>
      </c>
      <c r="BH213" s="6" t="str">
        <f t="shared" ca="1" si="463"/>
        <v/>
      </c>
      <c r="BI213" s="6" t="str">
        <f t="shared" ca="1" si="464"/>
        <v/>
      </c>
      <c r="BJ213" s="6" t="str">
        <f t="shared" ca="1" si="465"/>
        <v/>
      </c>
      <c r="BK213" s="6" t="str">
        <f t="shared" ca="1" si="466"/>
        <v/>
      </c>
      <c r="BL213" s="6" t="str">
        <f t="shared" ca="1" si="467"/>
        <v/>
      </c>
      <c r="BM213" s="6" t="str">
        <f t="shared" ca="1" si="468"/>
        <v/>
      </c>
      <c r="BN213" s="6" t="str">
        <f t="shared" ca="1" si="469"/>
        <v/>
      </c>
      <c r="BO213" s="6" t="str">
        <f t="shared" ca="1" si="470"/>
        <v/>
      </c>
      <c r="BP213" s="6" t="str">
        <f t="shared" ca="1" si="471"/>
        <v/>
      </c>
      <c r="BQ213" s="6" t="str">
        <f t="shared" ca="1" si="472"/>
        <v/>
      </c>
      <c r="BR213" s="6" t="str">
        <f t="shared" ca="1" si="473"/>
        <v/>
      </c>
      <c r="BS213" s="6" t="str">
        <f t="shared" ca="1" si="474"/>
        <v/>
      </c>
      <c r="BU213" s="6" t="str">
        <f t="shared" ca="1" si="475"/>
        <v/>
      </c>
      <c r="BW213" s="515" t="str">
        <f t="shared" ca="1" si="476"/>
        <v/>
      </c>
      <c r="BX213" s="515">
        <f t="shared" ca="1" si="477"/>
        <v>0</v>
      </c>
      <c r="BY213" s="515" t="str">
        <f t="shared" ca="1" si="478"/>
        <v/>
      </c>
      <c r="CA213" s="6">
        <f t="shared" ca="1" si="479"/>
        <v>1</v>
      </c>
      <c r="CC213" s="523" t="str">
        <f t="shared" ca="1" si="480"/>
        <v/>
      </c>
      <c r="CE213" s="6" t="str">
        <f t="shared" ca="1" si="481"/>
        <v/>
      </c>
      <c r="CG213" s="524" t="str">
        <f ca="1">IF(V213=1,"",IF($AA$4=1,"",IF(LOG入力!BH213&gt;0,"",IF(N213=0,"",IF(HT213=0,"","★")))))</f>
        <v/>
      </c>
      <c r="CI213" s="74" t="str">
        <f t="shared" ca="1" si="482"/>
        <v/>
      </c>
      <c r="CK213" s="525" t="str">
        <f ca="1">IF(V213=1,"",IF(LOG入力!BH213&gt;0,1,0))</f>
        <v/>
      </c>
      <c r="CL213" s="74" t="str">
        <f t="shared" ca="1" si="483"/>
        <v/>
      </c>
      <c r="CN213" s="74" t="str">
        <f t="shared" ca="1" si="484"/>
        <v/>
      </c>
      <c r="CO213" s="74" t="str">
        <f t="shared" ca="1" si="485"/>
        <v/>
      </c>
      <c r="CQ213" s="74" t="str">
        <f t="shared" ca="1" si="486"/>
        <v/>
      </c>
      <c r="CR213" s="74" t="str">
        <f t="shared" ca="1" si="487"/>
        <v/>
      </c>
      <c r="CS213" s="74" t="str">
        <f t="shared" ca="1" si="488"/>
        <v/>
      </c>
      <c r="CT213" s="74" t="str">
        <f t="shared" ca="1" si="489"/>
        <v/>
      </c>
      <c r="CU213" s="74" t="str">
        <f t="shared" ca="1" si="490"/>
        <v/>
      </c>
      <c r="CV213" s="74" t="str">
        <f t="shared" ca="1" si="491"/>
        <v/>
      </c>
      <c r="CW213" s="74" t="str">
        <f t="shared" ca="1" si="492"/>
        <v/>
      </c>
      <c r="CX213" s="74" t="str">
        <f t="shared" ca="1" si="493"/>
        <v/>
      </c>
      <c r="CY213" s="74" t="str">
        <f t="shared" ca="1" si="494"/>
        <v/>
      </c>
      <c r="CZ213" s="74" t="str">
        <f t="shared" ca="1" si="495"/>
        <v/>
      </c>
      <c r="DA213" s="74" t="str">
        <f t="shared" ca="1" si="496"/>
        <v/>
      </c>
      <c r="DB213" s="74" t="str">
        <f t="shared" ca="1" si="497"/>
        <v/>
      </c>
      <c r="DD213" s="74" t="str">
        <f t="shared" ca="1" si="498"/>
        <v/>
      </c>
      <c r="DE213" s="74" t="str">
        <f t="shared" ca="1" si="499"/>
        <v/>
      </c>
      <c r="DF213" s="74" t="str">
        <f t="shared" ca="1" si="500"/>
        <v/>
      </c>
      <c r="DG213" s="74" t="str">
        <f t="shared" ca="1" si="501"/>
        <v/>
      </c>
      <c r="DH213" s="74" t="str">
        <f t="shared" ca="1" si="502"/>
        <v/>
      </c>
      <c r="DI213" s="74" t="str">
        <f t="shared" ca="1" si="503"/>
        <v/>
      </c>
      <c r="DJ213" s="74" t="str">
        <f t="shared" ca="1" si="504"/>
        <v/>
      </c>
      <c r="DK213" s="74" t="str">
        <f t="shared" ca="1" si="505"/>
        <v/>
      </c>
      <c r="DL213" s="74" t="str">
        <f t="shared" ca="1" si="506"/>
        <v/>
      </c>
      <c r="DM213" s="74" t="str">
        <f t="shared" ca="1" si="507"/>
        <v/>
      </c>
      <c r="DN213" s="74" t="str">
        <f t="shared" ca="1" si="508"/>
        <v/>
      </c>
      <c r="DO213" s="74" t="str">
        <f t="shared" ca="1" si="509"/>
        <v/>
      </c>
      <c r="DQ213" s="74" t="str">
        <f t="shared" ca="1" si="510"/>
        <v/>
      </c>
      <c r="DS213" s="74" t="str">
        <f t="shared" ca="1" si="511"/>
        <v/>
      </c>
      <c r="DT213" s="74" t="str">
        <f t="shared" ca="1" si="512"/>
        <v/>
      </c>
      <c r="DV213" s="525" t="str">
        <f t="shared" ca="1" si="513"/>
        <v/>
      </c>
      <c r="DW213" s="74" t="str">
        <f t="shared" ca="1" si="514"/>
        <v/>
      </c>
      <c r="DX213" s="485" t="str">
        <f t="shared" ca="1" si="515"/>
        <v/>
      </c>
      <c r="DY213" s="74" t="str">
        <f t="shared" ca="1" si="516"/>
        <v/>
      </c>
      <c r="DZ213" s="74" t="str">
        <f t="shared" ca="1" si="517"/>
        <v/>
      </c>
      <c r="EA213" s="74" t="str">
        <f t="shared" ca="1" si="518"/>
        <v/>
      </c>
      <c r="EC213" s="74" t="str">
        <f t="shared" ca="1" si="519"/>
        <v/>
      </c>
      <c r="ED213" s="74" t="str">
        <f t="shared" ca="1" si="520"/>
        <v/>
      </c>
      <c r="EE213" s="74" t="str">
        <f t="shared" ca="1" si="521"/>
        <v/>
      </c>
      <c r="EG213" s="479" t="str">
        <f ca="1">IF(V213=1,"",IF(LOG入力!BH213&gt;0,0,IF(CG213="★",0,IF(R213=1,0,IF(N213=0,0,1)))))</f>
        <v/>
      </c>
      <c r="EH213" s="483" t="str">
        <f t="shared" ca="1" si="522"/>
        <v/>
      </c>
      <c r="EI213" s="483" t="str">
        <f t="shared" ca="1" si="523"/>
        <v/>
      </c>
      <c r="EJ213" s="483" t="str">
        <f t="shared" ca="1" si="524"/>
        <v/>
      </c>
      <c r="EL213" s="71">
        <f t="shared" ca="1" si="525"/>
        <v>0</v>
      </c>
      <c r="EM213" s="6">
        <f t="shared" ca="1" si="526"/>
        <v>0</v>
      </c>
      <c r="EN213" s="6" t="str">
        <f t="shared" ca="1" si="527"/>
        <v/>
      </c>
      <c r="EO213" s="6">
        <f ca="1">IF(LOG入力!BH213&gt;0,0,IF(EM213=0,0,(IF(COUNTIF($EN$19:EN213,EN213)=1,IF($FS$3="N",1,IF(EH213=1,1,0))))))</f>
        <v>0</v>
      </c>
      <c r="EP213" s="6" t="str">
        <f ca="1">IF(LOG入力!BH213&gt;0,"",IF(EO213=1,$X213,""))</f>
        <v/>
      </c>
      <c r="EQ213" s="6" t="str">
        <f ca="1">IF(LOG入力!BH213&gt;0,"",IF(EO213=1,$Y213,""))</f>
        <v/>
      </c>
      <c r="ER213" s="520" t="str">
        <f ca="1">IF(LOG入力!BH213&gt;0,"",IF(COUNTIF($EP$19:$EP213,EP213)=1,EP213,""))</f>
        <v/>
      </c>
      <c r="ES213" s="520">
        <f ca="1">IF(LOG入力!BH213&gt;0,0,IF((EL213=1),IF(($ER213=""),0,1),0))</f>
        <v>0</v>
      </c>
      <c r="ET213" s="520" t="str">
        <f ca="1">IF(LOG入力!BH213&gt;0,"",IF(COUNTIF($EQ$19:EQ213,EQ213)=1,EQ213,""))</f>
        <v/>
      </c>
      <c r="EU213" s="539">
        <f ca="1">IF(LOG入力!BH213&gt;0,0,IF((EL213=1),IF(($ET213=""),0,1),0))</f>
        <v>0</v>
      </c>
      <c r="EV213" s="71">
        <f t="shared" ca="1" si="528"/>
        <v>0</v>
      </c>
      <c r="EW213" s="6">
        <f t="shared" ca="1" si="529"/>
        <v>0</v>
      </c>
      <c r="EX213" s="6" t="str">
        <f t="shared" ca="1" si="530"/>
        <v/>
      </c>
      <c r="EY213" s="6">
        <f ca="1">IF(LOG入力!BH213&gt;0,0,IF(EW213=0,0,(IF(COUNTIF($EX$19:EX213,EX213)=1,IF($FS$3="N",1,IF(EH213=1,1,0))))))</f>
        <v>0</v>
      </c>
      <c r="EZ213" s="6" t="str">
        <f ca="1">IF(LOG入力!BH213&gt;0,"",IF(EY213=1,$X213,""))</f>
        <v/>
      </c>
      <c r="FA213" s="6" t="str">
        <f ca="1">IF(LOG入力!BH213&gt;0,"",IF(EY213=1,$Y213,""))</f>
        <v/>
      </c>
      <c r="FB213" s="6" t="str">
        <f ca="1">IF(LOG入力!BH213&gt;0,"",IF(COUNTIF($EZ$19:$EZ213,EZ213)=1,EZ213,""))</f>
        <v/>
      </c>
      <c r="FC213" s="6">
        <f ca="1">IF(LOG入力!BH213&gt;0,0,IF((EV213=1),IF(($FB213=""),0,1),0))</f>
        <v>0</v>
      </c>
      <c r="FD213" s="6" t="str">
        <f ca="1">IF(LOG入力!BH213&gt;0,"",IF(COUNTIF($FA$19:FA213,FA213)=1,FA213,""))</f>
        <v/>
      </c>
      <c r="FE213" s="72">
        <f ca="1">IF(LOG入力!BH213&gt;0,0,IF((EV213=1),IF(($FD213=""),0,1),0))</f>
        <v>0</v>
      </c>
      <c r="FF213" s="71">
        <f t="shared" ca="1" si="531"/>
        <v>0</v>
      </c>
      <c r="FG213" s="6">
        <f t="shared" ca="1" si="532"/>
        <v>0</v>
      </c>
      <c r="FH213" s="6" t="str">
        <f t="shared" ca="1" si="533"/>
        <v/>
      </c>
      <c r="FI213" s="6">
        <f ca="1">IF(LOG入力!BH213&gt;0,0,IF(FG213=0,0,(IF(COUNTIF($FH$19:FH213,FH213)=1,IF($FS$3="N",1,IF(EH213=1,1,0))))))</f>
        <v>0</v>
      </c>
      <c r="FJ213" s="6" t="str">
        <f ca="1">IF(LOG入力!BH213&gt;0,"",IF(FI213=1,$X213,""))</f>
        <v/>
      </c>
      <c r="FK213" s="6" t="str">
        <f ca="1">IF(LOG入力!BH213&gt;0,"",IF(FI213=1,$Y213,""))</f>
        <v/>
      </c>
      <c r="FL213" s="6" t="str">
        <f ca="1">IF(LOG入力!BH213&gt;0,"",IF(COUNTIF($FJ$19:$FJ213,FJ213)=1,FJ213,""))</f>
        <v/>
      </c>
      <c r="FM213" s="6">
        <f ca="1">IF(LOG入力!BH213&gt;0,0,IF((FF213=1),IF(($FL213=""),0,1),0))</f>
        <v>0</v>
      </c>
      <c r="FN213" s="6" t="str">
        <f ca="1">IF(LOG入力!BH213&gt;0,"",IF(COUNTIF($FK$19:FK213,FK213)=1,FK213,""))</f>
        <v/>
      </c>
      <c r="FO213" s="72">
        <f ca="1">IF(LOG入力!BH213&gt;0,0,IF((FF213=1),IF(($FN213=""),0,1),0))</f>
        <v>0</v>
      </c>
      <c r="FP213" s="71">
        <f t="shared" ca="1" si="534"/>
        <v>0</v>
      </c>
      <c r="FQ213" s="6">
        <f t="shared" ca="1" si="535"/>
        <v>0</v>
      </c>
      <c r="FR213" s="6" t="str">
        <f t="shared" ca="1" si="536"/>
        <v/>
      </c>
      <c r="FS213" s="6">
        <f ca="1">IF(LOG入力!BH213&gt;0,0,IF(FQ213=0,0,(IF(COUNTIF($FR$19:FR213,FR213)=1,IF($FS$3="N",1,IF(EH213=1,1,0))))))</f>
        <v>0</v>
      </c>
      <c r="FT213" s="6" t="str">
        <f ca="1">IF(LOG入力!BH213&gt;0,"",IF(FS213=1,$X213,""))</f>
        <v/>
      </c>
      <c r="FU213" s="6" t="str">
        <f ca="1">IF(LOG入力!BH213&gt;0,"",IF(FS213=1,$Y213,""))</f>
        <v/>
      </c>
      <c r="FV213" s="6" t="str">
        <f ca="1">IF(LOG入力!BH213&gt;0,"",IF(COUNTIF($FT$19:$FT213,FT213)=1,FT213,""))</f>
        <v/>
      </c>
      <c r="FW213" s="6">
        <f ca="1">IF(LOG入力!BH213&gt;0,0,IF((FP213=1),IF(($FV213=""),0,1),0))</f>
        <v>0</v>
      </c>
      <c r="FX213" s="6" t="str">
        <f ca="1">IF(LOG入力!BH213&gt;0,"",IF(COUNTIF($FU$19:FU213,FU213)=1,FU213,""))</f>
        <v/>
      </c>
      <c r="FY213" s="72">
        <f ca="1">IF(LOG入力!BH213&gt;0,0,IF((FP213=1),IF(($FX213=""),0,1),0))</f>
        <v>0</v>
      </c>
      <c r="FZ213" s="71">
        <f t="shared" ca="1" si="537"/>
        <v>0</v>
      </c>
      <c r="GA213" s="6">
        <f t="shared" ca="1" si="538"/>
        <v>0</v>
      </c>
      <c r="GB213" s="6" t="str">
        <f t="shared" ca="1" si="539"/>
        <v/>
      </c>
      <c r="GC213" s="6">
        <f ca="1">IF(LOG入力!BH213&gt;0,0,IF(GA213=0,0,(IF(COUNTIF($GB$19:GB213,GB213)=1,IF($FS$3="N",1,IF(EH213=1,1,0))))))</f>
        <v>0</v>
      </c>
      <c r="GD213" s="6" t="str">
        <f ca="1">IF(LOG入力!BH213&gt;0,"",IF(GC213=1,$X213,""))</f>
        <v/>
      </c>
      <c r="GE213" s="6" t="str">
        <f ca="1">IF(LOG入力!BH213&gt;0,"",IF(GC213=1,$Y213,""))</f>
        <v/>
      </c>
      <c r="GF213" s="6" t="str">
        <f ca="1">IF(LOG入力!BH213&gt;0,"",IF(COUNTIF($GD$19:$GD213,GD213)=1,GD213,""))</f>
        <v/>
      </c>
      <c r="GG213" s="6">
        <f ca="1">IF(LOG入力!BH213&gt;0,0,IF((FZ213=1),IF(($GF213=""),0,1),0))</f>
        <v>0</v>
      </c>
      <c r="GH213" s="6" t="str">
        <f ca="1">IF(LOG入力!BH213&gt;0,"",IF(COUNTIF($GE$19:GE213,GE213)=1,GE213,""))</f>
        <v/>
      </c>
      <c r="GI213" s="72">
        <f ca="1">IF(LOG入力!BH213&gt;0,0,IF((FZ213=1),IF(($GH213=""),0,1),0))</f>
        <v>0</v>
      </c>
      <c r="GK213" s="455" t="str">
        <f ca="1">IF(V213=1,"",IF(LEN(LOG入力!AS213)=0,"",LOG入力!AS213))</f>
        <v/>
      </c>
      <c r="GL213" s="378" t="str">
        <f t="shared" ca="1" si="540"/>
        <v/>
      </c>
      <c r="GM213" s="378" t="str">
        <f t="shared" ca="1" si="541"/>
        <v/>
      </c>
      <c r="GN213" s="74" t="str">
        <f t="shared" ca="1" si="542"/>
        <v/>
      </c>
      <c r="GO213" s="74" t="str">
        <f t="shared" ca="1" si="543"/>
        <v/>
      </c>
      <c r="GQ213" s="74" t="str">
        <f t="shared" ca="1" si="544"/>
        <v/>
      </c>
      <c r="GR213" s="74" t="str">
        <f t="shared" ca="1" si="545"/>
        <v/>
      </c>
      <c r="GS213" s="74" t="str">
        <f t="shared" ca="1" si="546"/>
        <v/>
      </c>
      <c r="GT213" s="74" t="str">
        <f t="shared" ca="1" si="547"/>
        <v/>
      </c>
      <c r="GU213" s="74" t="str">
        <f t="shared" ca="1" si="548"/>
        <v/>
      </c>
      <c r="GV213" s="74" t="str">
        <f t="shared" ca="1" si="549"/>
        <v/>
      </c>
      <c r="GX213" s="74" t="str">
        <f t="shared" ca="1" si="550"/>
        <v/>
      </c>
      <c r="GY213" s="74" t="str">
        <f t="shared" ca="1" si="551"/>
        <v/>
      </c>
      <c r="GZ213" s="74" t="str">
        <f ca="1">IF(V213=1,"",IF(LOG入力!BH213&gt;0,0,IF(GY213=0,0,IF((VALUE((TYPE(VALUE(J213)))))=16,0,IF(VALUE(J213)&lt;60,1,IF(VALUE(J213)&lt;100,0,IF(VALUE(J213)&lt;600,2,0)))))))</f>
        <v/>
      </c>
      <c r="HA213" s="74" t="str">
        <f t="shared" ca="1" si="552"/>
        <v/>
      </c>
      <c r="HB213" s="74" t="str">
        <f ca="1">IF(V213=1,"",IF(LOG入力!BH213&gt;0,0,IF(HA213=0,0,IF((VALUE((TYPE(VALUE(L213)))))=16,0,IF(VALUE(L213)&lt;60,1,IF(VALUE(L213)&lt;100,0,IF(VALUE(L213)&lt;600,2,0)))))))</f>
        <v/>
      </c>
      <c r="HD213" s="74" t="str">
        <f t="shared" ca="1" si="553"/>
        <v/>
      </c>
      <c r="HF213" s="74" t="str">
        <f t="shared" ca="1" si="554"/>
        <v/>
      </c>
      <c r="HG213" s="74" t="str">
        <f t="shared" ca="1" si="555"/>
        <v/>
      </c>
      <c r="HH213" s="74" t="str">
        <f t="shared" ca="1" si="556"/>
        <v/>
      </c>
      <c r="HI213" s="74" t="str">
        <f t="shared" ca="1" si="557"/>
        <v/>
      </c>
      <c r="HJ213" s="74" t="str">
        <f t="shared" ca="1" si="558"/>
        <v/>
      </c>
      <c r="HK213" s="74" t="str">
        <f t="shared" ca="1" si="559"/>
        <v/>
      </c>
      <c r="HL213" s="74" t="str">
        <f t="shared" ca="1" si="560"/>
        <v/>
      </c>
      <c r="HM213" s="74" t="str">
        <f t="shared" ca="1" si="561"/>
        <v/>
      </c>
      <c r="HN213" s="74" t="str">
        <f t="shared" ca="1" si="562"/>
        <v/>
      </c>
      <c r="HO213" s="529" t="str">
        <f t="shared" ca="1" si="563"/>
        <v/>
      </c>
      <c r="HP213" s="74" t="str">
        <f t="shared" ca="1" si="564"/>
        <v/>
      </c>
      <c r="HQ213" s="74" t="str">
        <f t="shared" ca="1" si="565"/>
        <v/>
      </c>
      <c r="HR213" s="74" t="str">
        <f t="shared" ca="1" si="566"/>
        <v/>
      </c>
      <c r="HS213" s="74" t="str">
        <f t="shared" ca="1" si="567"/>
        <v/>
      </c>
      <c r="HT213" s="74" t="str">
        <f ca="1">IF(V213=1,"",IF(LOG入力!BH213&gt;0,0,IF(DV213=1,0,IF(N213="0",0,IF(SUM(HD213:HS213)&gt;0,1,0)))))</f>
        <v/>
      </c>
    </row>
    <row r="214" spans="1:228" x14ac:dyDescent="0.15">
      <c r="A214" s="5"/>
      <c r="B214" s="532" t="str">
        <f t="shared" ca="1" si="426"/>
        <v/>
      </c>
      <c r="C214" s="534" t="str">
        <f ca="1">LOG入力!AP214</f>
        <v/>
      </c>
      <c r="D214" s="534" t="str">
        <f ca="1">LOG入力!AQ214</f>
        <v/>
      </c>
      <c r="E214" s="534" t="str">
        <f ca="1">LOG入力!AR214</f>
        <v/>
      </c>
      <c r="F214" s="535" t="str">
        <f t="shared" ca="1" si="427"/>
        <v/>
      </c>
      <c r="G214" s="585" t="str">
        <f ca="1">LOG入力!AT214</f>
        <v/>
      </c>
      <c r="H214" s="542" t="str">
        <f ca="1">LOG入力!AU214</f>
        <v/>
      </c>
      <c r="I214" s="542" t="str">
        <f ca="1">LOG入力!AV214</f>
        <v/>
      </c>
      <c r="J214" s="577" t="str">
        <f ca="1">LOG入力!AW214</f>
        <v/>
      </c>
      <c r="K214" s="578" t="str">
        <f ca="1">LOG入力!BJ214</f>
        <v/>
      </c>
      <c r="L214" s="577" t="str">
        <f ca="1">LOG入力!AY214</f>
        <v/>
      </c>
      <c r="M214" s="545" t="str">
        <f ca="1">LOG入力!BK214</f>
        <v/>
      </c>
      <c r="N214" s="512" t="str">
        <f ca="1">IF(V214=1,"",IF(LOG入力!AJ214=1,"1",LOG入力!BA214))</f>
        <v/>
      </c>
      <c r="O214" s="538" t="str">
        <f ca="1">IF(V214=1,"",IF(LEN(LOG入力!O214)=0,"",LOG入力!O214))</f>
        <v/>
      </c>
      <c r="P214" s="291" t="str">
        <f ca="1">IF(V214=1,"",IF($AA$4=1,"",IF(LOG入力!BG214=1,"",CONCATENATE($ER214,$FB214,$FL214,$FV214,$GF214))))</f>
        <v/>
      </c>
      <c r="Q214" s="291" t="str">
        <f ca="1">IF(V214=1,"",IF($AA$4=1,"",IF(LOG入力!BG214=1,"",CONCATENATE($ET214,$FD214,$FN214,$FX214,$GH214))))</f>
        <v/>
      </c>
      <c r="R214" s="573" t="str">
        <f ca="1">IF(V214=1,"",IF($AA$4=1,"",IF(LOG入力!BH214&gt;0,0,AA214)))</f>
        <v/>
      </c>
      <c r="S214" s="293" t="str">
        <f t="shared" ca="1" si="428"/>
        <v/>
      </c>
      <c r="T214" s="29"/>
      <c r="U214" s="38"/>
      <c r="V214" s="196">
        <f ca="1">LOG入力!AN214</f>
        <v>1</v>
      </c>
      <c r="W214" s="38"/>
      <c r="X214" s="516" t="str">
        <f t="shared" ca="1" si="429"/>
        <v/>
      </c>
      <c r="Y214" s="515" t="str">
        <f t="shared" ca="1" si="430"/>
        <v/>
      </c>
      <c r="Z214" s="518" t="str">
        <f t="shared" ca="1" si="431"/>
        <v/>
      </c>
      <c r="AA214" s="574" t="str">
        <f t="shared" ca="1" si="432"/>
        <v/>
      </c>
      <c r="AC214" s="6" t="str">
        <f t="shared" ca="1" si="433"/>
        <v/>
      </c>
      <c r="AD214" s="6" t="str">
        <f t="shared" ca="1" si="434"/>
        <v/>
      </c>
      <c r="AE214" s="6" t="str">
        <f t="shared" ca="1" si="435"/>
        <v/>
      </c>
      <c r="AF214" s="6" t="str">
        <f t="shared" ca="1" si="436"/>
        <v/>
      </c>
      <c r="AG214" s="6" t="str">
        <f t="shared" ca="1" si="437"/>
        <v/>
      </c>
      <c r="AH214" s="6" t="str">
        <f t="shared" ca="1" si="438"/>
        <v/>
      </c>
      <c r="AI214" s="6" t="str">
        <f t="shared" ca="1" si="439"/>
        <v/>
      </c>
      <c r="AJ214" s="6" t="str">
        <f t="shared" ca="1" si="440"/>
        <v/>
      </c>
      <c r="AK214" s="6" t="str">
        <f t="shared" ca="1" si="441"/>
        <v/>
      </c>
      <c r="AL214" s="6" t="str">
        <f t="shared" ca="1" si="442"/>
        <v/>
      </c>
      <c r="AM214" s="6" t="str">
        <f t="shared" ca="1" si="443"/>
        <v/>
      </c>
      <c r="AN214" s="6" t="str">
        <f t="shared" ca="1" si="444"/>
        <v/>
      </c>
      <c r="AO214" s="6" t="str">
        <f t="shared" ca="1" si="445"/>
        <v/>
      </c>
      <c r="AP214" s="6" t="str">
        <f t="shared" ca="1" si="446"/>
        <v/>
      </c>
      <c r="AQ214" s="6" t="str">
        <f t="shared" ca="1" si="447"/>
        <v/>
      </c>
      <c r="AR214" s="6" t="str">
        <f t="shared" ca="1" si="448"/>
        <v/>
      </c>
      <c r="AS214" s="6" t="str">
        <f t="shared" ca="1" si="449"/>
        <v/>
      </c>
      <c r="AT214" s="6" t="str">
        <f t="shared" ca="1" si="450"/>
        <v/>
      </c>
      <c r="AU214" s="6" t="str">
        <f t="shared" ca="1" si="451"/>
        <v/>
      </c>
      <c r="AV214" s="6" t="str">
        <f t="shared" ca="1" si="452"/>
        <v/>
      </c>
      <c r="AW214" s="6" t="str">
        <f t="shared" ca="1" si="453"/>
        <v/>
      </c>
      <c r="AY214" s="6" t="str">
        <f t="shared" ca="1" si="454"/>
        <v/>
      </c>
      <c r="AZ214" s="6" t="str">
        <f t="shared" ca="1" si="455"/>
        <v/>
      </c>
      <c r="BA214" s="6" t="str">
        <f t="shared" ca="1" si="456"/>
        <v/>
      </c>
      <c r="BB214" s="6" t="str">
        <f t="shared" ca="1" si="457"/>
        <v/>
      </c>
      <c r="BC214" s="6" t="str">
        <f t="shared" ca="1" si="458"/>
        <v/>
      </c>
      <c r="BD214" s="6" t="str">
        <f t="shared" ca="1" si="459"/>
        <v/>
      </c>
      <c r="BE214" s="6" t="str">
        <f t="shared" ca="1" si="460"/>
        <v/>
      </c>
      <c r="BF214" s="6" t="str">
        <f t="shared" ca="1" si="461"/>
        <v/>
      </c>
      <c r="BG214" s="6" t="str">
        <f t="shared" ca="1" si="462"/>
        <v/>
      </c>
      <c r="BH214" s="6" t="str">
        <f t="shared" ca="1" si="463"/>
        <v/>
      </c>
      <c r="BI214" s="6" t="str">
        <f t="shared" ca="1" si="464"/>
        <v/>
      </c>
      <c r="BJ214" s="6" t="str">
        <f t="shared" ca="1" si="465"/>
        <v/>
      </c>
      <c r="BK214" s="6" t="str">
        <f t="shared" ca="1" si="466"/>
        <v/>
      </c>
      <c r="BL214" s="6" t="str">
        <f t="shared" ca="1" si="467"/>
        <v/>
      </c>
      <c r="BM214" s="6" t="str">
        <f t="shared" ca="1" si="468"/>
        <v/>
      </c>
      <c r="BN214" s="6" t="str">
        <f t="shared" ca="1" si="469"/>
        <v/>
      </c>
      <c r="BO214" s="6" t="str">
        <f t="shared" ca="1" si="470"/>
        <v/>
      </c>
      <c r="BP214" s="6" t="str">
        <f t="shared" ca="1" si="471"/>
        <v/>
      </c>
      <c r="BQ214" s="6" t="str">
        <f t="shared" ca="1" si="472"/>
        <v/>
      </c>
      <c r="BR214" s="6" t="str">
        <f t="shared" ca="1" si="473"/>
        <v/>
      </c>
      <c r="BS214" s="6" t="str">
        <f t="shared" ca="1" si="474"/>
        <v/>
      </c>
      <c r="BU214" s="6" t="str">
        <f t="shared" ca="1" si="475"/>
        <v/>
      </c>
      <c r="BW214" s="515" t="str">
        <f t="shared" ca="1" si="476"/>
        <v/>
      </c>
      <c r="BX214" s="515">
        <f t="shared" ca="1" si="477"/>
        <v>0</v>
      </c>
      <c r="BY214" s="515" t="str">
        <f t="shared" ca="1" si="478"/>
        <v/>
      </c>
      <c r="CA214" s="6">
        <f t="shared" ca="1" si="479"/>
        <v>1</v>
      </c>
      <c r="CC214" s="523" t="str">
        <f t="shared" ca="1" si="480"/>
        <v/>
      </c>
      <c r="CE214" s="6" t="str">
        <f t="shared" ca="1" si="481"/>
        <v/>
      </c>
      <c r="CG214" s="524" t="str">
        <f ca="1">IF(V214=1,"",IF($AA$4=1,"",IF(LOG入力!BH214&gt;0,"",IF(N214=0,"",IF(HT214=0,"","★")))))</f>
        <v/>
      </c>
      <c r="CI214" s="74" t="str">
        <f t="shared" ca="1" si="482"/>
        <v/>
      </c>
      <c r="CK214" s="525" t="str">
        <f ca="1">IF(V214=1,"",IF(LOG入力!BH214&gt;0,1,0))</f>
        <v/>
      </c>
      <c r="CL214" s="74" t="str">
        <f t="shared" ca="1" si="483"/>
        <v/>
      </c>
      <c r="CN214" s="74" t="str">
        <f t="shared" ca="1" si="484"/>
        <v/>
      </c>
      <c r="CO214" s="74" t="str">
        <f t="shared" ca="1" si="485"/>
        <v/>
      </c>
      <c r="CQ214" s="74" t="str">
        <f t="shared" ca="1" si="486"/>
        <v/>
      </c>
      <c r="CR214" s="74" t="str">
        <f t="shared" ca="1" si="487"/>
        <v/>
      </c>
      <c r="CS214" s="74" t="str">
        <f t="shared" ca="1" si="488"/>
        <v/>
      </c>
      <c r="CT214" s="74" t="str">
        <f t="shared" ca="1" si="489"/>
        <v/>
      </c>
      <c r="CU214" s="74" t="str">
        <f t="shared" ca="1" si="490"/>
        <v/>
      </c>
      <c r="CV214" s="74" t="str">
        <f t="shared" ca="1" si="491"/>
        <v/>
      </c>
      <c r="CW214" s="74" t="str">
        <f t="shared" ca="1" si="492"/>
        <v/>
      </c>
      <c r="CX214" s="74" t="str">
        <f t="shared" ca="1" si="493"/>
        <v/>
      </c>
      <c r="CY214" s="74" t="str">
        <f t="shared" ca="1" si="494"/>
        <v/>
      </c>
      <c r="CZ214" s="74" t="str">
        <f t="shared" ca="1" si="495"/>
        <v/>
      </c>
      <c r="DA214" s="74" t="str">
        <f t="shared" ca="1" si="496"/>
        <v/>
      </c>
      <c r="DB214" s="74" t="str">
        <f t="shared" ca="1" si="497"/>
        <v/>
      </c>
      <c r="DD214" s="74" t="str">
        <f t="shared" ca="1" si="498"/>
        <v/>
      </c>
      <c r="DE214" s="74" t="str">
        <f t="shared" ca="1" si="499"/>
        <v/>
      </c>
      <c r="DF214" s="74" t="str">
        <f t="shared" ca="1" si="500"/>
        <v/>
      </c>
      <c r="DG214" s="74" t="str">
        <f t="shared" ca="1" si="501"/>
        <v/>
      </c>
      <c r="DH214" s="74" t="str">
        <f t="shared" ca="1" si="502"/>
        <v/>
      </c>
      <c r="DI214" s="74" t="str">
        <f t="shared" ca="1" si="503"/>
        <v/>
      </c>
      <c r="DJ214" s="74" t="str">
        <f t="shared" ca="1" si="504"/>
        <v/>
      </c>
      <c r="DK214" s="74" t="str">
        <f t="shared" ca="1" si="505"/>
        <v/>
      </c>
      <c r="DL214" s="74" t="str">
        <f t="shared" ca="1" si="506"/>
        <v/>
      </c>
      <c r="DM214" s="74" t="str">
        <f t="shared" ca="1" si="507"/>
        <v/>
      </c>
      <c r="DN214" s="74" t="str">
        <f t="shared" ca="1" si="508"/>
        <v/>
      </c>
      <c r="DO214" s="74" t="str">
        <f t="shared" ca="1" si="509"/>
        <v/>
      </c>
      <c r="DQ214" s="74" t="str">
        <f t="shared" ca="1" si="510"/>
        <v/>
      </c>
      <c r="DS214" s="74" t="str">
        <f t="shared" ca="1" si="511"/>
        <v/>
      </c>
      <c r="DT214" s="74" t="str">
        <f t="shared" ca="1" si="512"/>
        <v/>
      </c>
      <c r="DV214" s="525" t="str">
        <f t="shared" ca="1" si="513"/>
        <v/>
      </c>
      <c r="DW214" s="74" t="str">
        <f t="shared" ca="1" si="514"/>
        <v/>
      </c>
      <c r="DX214" s="485" t="str">
        <f t="shared" ca="1" si="515"/>
        <v/>
      </c>
      <c r="DY214" s="74" t="str">
        <f t="shared" ca="1" si="516"/>
        <v/>
      </c>
      <c r="DZ214" s="74" t="str">
        <f t="shared" ca="1" si="517"/>
        <v/>
      </c>
      <c r="EA214" s="74" t="str">
        <f t="shared" ca="1" si="518"/>
        <v/>
      </c>
      <c r="EC214" s="74" t="str">
        <f t="shared" ca="1" si="519"/>
        <v/>
      </c>
      <c r="ED214" s="74" t="str">
        <f t="shared" ca="1" si="520"/>
        <v/>
      </c>
      <c r="EE214" s="74" t="str">
        <f t="shared" ca="1" si="521"/>
        <v/>
      </c>
      <c r="EG214" s="479" t="str">
        <f ca="1">IF(V214=1,"",IF(LOG入力!BH214&gt;0,0,IF(CG214="★",0,IF(R214=1,0,IF(N214=0,0,1)))))</f>
        <v/>
      </c>
      <c r="EH214" s="483" t="str">
        <f t="shared" ca="1" si="522"/>
        <v/>
      </c>
      <c r="EI214" s="483" t="str">
        <f t="shared" ca="1" si="523"/>
        <v/>
      </c>
      <c r="EJ214" s="483" t="str">
        <f t="shared" ca="1" si="524"/>
        <v/>
      </c>
      <c r="EL214" s="71">
        <f t="shared" ca="1" si="525"/>
        <v>0</v>
      </c>
      <c r="EM214" s="6">
        <f t="shared" ca="1" si="526"/>
        <v>0</v>
      </c>
      <c r="EN214" s="6" t="str">
        <f t="shared" ca="1" si="527"/>
        <v/>
      </c>
      <c r="EO214" s="6">
        <f ca="1">IF(LOG入力!BH214&gt;0,0,IF(EM214=0,0,(IF(COUNTIF($EN$19:EN214,EN214)=1,IF($FS$3="N",1,IF(EH214=1,1,0))))))</f>
        <v>0</v>
      </c>
      <c r="EP214" s="6" t="str">
        <f ca="1">IF(LOG入力!BH214&gt;0,"",IF(EO214=1,$X214,""))</f>
        <v/>
      </c>
      <c r="EQ214" s="6" t="str">
        <f ca="1">IF(LOG入力!BH214&gt;0,"",IF(EO214=1,$Y214,""))</f>
        <v/>
      </c>
      <c r="ER214" s="520" t="str">
        <f ca="1">IF(LOG入力!BH214&gt;0,"",IF(COUNTIF($EP$19:$EP214,EP214)=1,EP214,""))</f>
        <v/>
      </c>
      <c r="ES214" s="520">
        <f ca="1">IF(LOG入力!BH214&gt;0,0,IF((EL214=1),IF(($ER214=""),0,1),0))</f>
        <v>0</v>
      </c>
      <c r="ET214" s="520" t="str">
        <f ca="1">IF(LOG入力!BH214&gt;0,"",IF(COUNTIF($EQ$19:EQ214,EQ214)=1,EQ214,""))</f>
        <v/>
      </c>
      <c r="EU214" s="539">
        <f ca="1">IF(LOG入力!BH214&gt;0,0,IF((EL214=1),IF(($ET214=""),0,1),0))</f>
        <v>0</v>
      </c>
      <c r="EV214" s="71">
        <f t="shared" ca="1" si="528"/>
        <v>0</v>
      </c>
      <c r="EW214" s="6">
        <f t="shared" ca="1" si="529"/>
        <v>0</v>
      </c>
      <c r="EX214" s="6" t="str">
        <f t="shared" ca="1" si="530"/>
        <v/>
      </c>
      <c r="EY214" s="6">
        <f ca="1">IF(LOG入力!BH214&gt;0,0,IF(EW214=0,0,(IF(COUNTIF($EX$19:EX214,EX214)=1,IF($FS$3="N",1,IF(EH214=1,1,0))))))</f>
        <v>0</v>
      </c>
      <c r="EZ214" s="6" t="str">
        <f ca="1">IF(LOG入力!BH214&gt;0,"",IF(EY214=1,$X214,""))</f>
        <v/>
      </c>
      <c r="FA214" s="6" t="str">
        <f ca="1">IF(LOG入力!BH214&gt;0,"",IF(EY214=1,$Y214,""))</f>
        <v/>
      </c>
      <c r="FB214" s="6" t="str">
        <f ca="1">IF(LOG入力!BH214&gt;0,"",IF(COUNTIF($EZ$19:$EZ214,EZ214)=1,EZ214,""))</f>
        <v/>
      </c>
      <c r="FC214" s="6">
        <f ca="1">IF(LOG入力!BH214&gt;0,0,IF((EV214=1),IF(($FB214=""),0,1),0))</f>
        <v>0</v>
      </c>
      <c r="FD214" s="6" t="str">
        <f ca="1">IF(LOG入力!BH214&gt;0,"",IF(COUNTIF($FA$19:FA214,FA214)=1,FA214,""))</f>
        <v/>
      </c>
      <c r="FE214" s="72">
        <f ca="1">IF(LOG入力!BH214&gt;0,0,IF((EV214=1),IF(($FD214=""),0,1),0))</f>
        <v>0</v>
      </c>
      <c r="FF214" s="71">
        <f t="shared" ca="1" si="531"/>
        <v>0</v>
      </c>
      <c r="FG214" s="6">
        <f t="shared" ca="1" si="532"/>
        <v>0</v>
      </c>
      <c r="FH214" s="6" t="str">
        <f t="shared" ca="1" si="533"/>
        <v/>
      </c>
      <c r="FI214" s="6">
        <f ca="1">IF(LOG入力!BH214&gt;0,0,IF(FG214=0,0,(IF(COUNTIF($FH$19:FH214,FH214)=1,IF($FS$3="N",1,IF(EH214=1,1,0))))))</f>
        <v>0</v>
      </c>
      <c r="FJ214" s="6" t="str">
        <f ca="1">IF(LOG入力!BH214&gt;0,"",IF(FI214=1,$X214,""))</f>
        <v/>
      </c>
      <c r="FK214" s="6" t="str">
        <f ca="1">IF(LOG入力!BH214&gt;0,"",IF(FI214=1,$Y214,""))</f>
        <v/>
      </c>
      <c r="FL214" s="6" t="str">
        <f ca="1">IF(LOG入力!BH214&gt;0,"",IF(COUNTIF($FJ$19:$FJ214,FJ214)=1,FJ214,""))</f>
        <v/>
      </c>
      <c r="FM214" s="6">
        <f ca="1">IF(LOG入力!BH214&gt;0,0,IF((FF214=1),IF(($FL214=""),0,1),0))</f>
        <v>0</v>
      </c>
      <c r="FN214" s="6" t="str">
        <f ca="1">IF(LOG入力!BH214&gt;0,"",IF(COUNTIF($FK$19:FK214,FK214)=1,FK214,""))</f>
        <v/>
      </c>
      <c r="FO214" s="72">
        <f ca="1">IF(LOG入力!BH214&gt;0,0,IF((FF214=1),IF(($FN214=""),0,1),0))</f>
        <v>0</v>
      </c>
      <c r="FP214" s="71">
        <f t="shared" ca="1" si="534"/>
        <v>0</v>
      </c>
      <c r="FQ214" s="6">
        <f t="shared" ca="1" si="535"/>
        <v>0</v>
      </c>
      <c r="FR214" s="6" t="str">
        <f t="shared" ca="1" si="536"/>
        <v/>
      </c>
      <c r="FS214" s="6">
        <f ca="1">IF(LOG入力!BH214&gt;0,0,IF(FQ214=0,0,(IF(COUNTIF($FR$19:FR214,FR214)=1,IF($FS$3="N",1,IF(EH214=1,1,0))))))</f>
        <v>0</v>
      </c>
      <c r="FT214" s="6" t="str">
        <f ca="1">IF(LOG入力!BH214&gt;0,"",IF(FS214=1,$X214,""))</f>
        <v/>
      </c>
      <c r="FU214" s="6" t="str">
        <f ca="1">IF(LOG入力!BH214&gt;0,"",IF(FS214=1,$Y214,""))</f>
        <v/>
      </c>
      <c r="FV214" s="6" t="str">
        <f ca="1">IF(LOG入力!BH214&gt;0,"",IF(COUNTIF($FT$19:$FT214,FT214)=1,FT214,""))</f>
        <v/>
      </c>
      <c r="FW214" s="6">
        <f ca="1">IF(LOG入力!BH214&gt;0,0,IF((FP214=1),IF(($FV214=""),0,1),0))</f>
        <v>0</v>
      </c>
      <c r="FX214" s="6" t="str">
        <f ca="1">IF(LOG入力!BH214&gt;0,"",IF(COUNTIF($FU$19:FU214,FU214)=1,FU214,""))</f>
        <v/>
      </c>
      <c r="FY214" s="72">
        <f ca="1">IF(LOG入力!BH214&gt;0,0,IF((FP214=1),IF(($FX214=""),0,1),0))</f>
        <v>0</v>
      </c>
      <c r="FZ214" s="71">
        <f t="shared" ca="1" si="537"/>
        <v>0</v>
      </c>
      <c r="GA214" s="6">
        <f t="shared" ca="1" si="538"/>
        <v>0</v>
      </c>
      <c r="GB214" s="6" t="str">
        <f t="shared" ca="1" si="539"/>
        <v/>
      </c>
      <c r="GC214" s="6">
        <f ca="1">IF(LOG入力!BH214&gt;0,0,IF(GA214=0,0,(IF(COUNTIF($GB$19:GB214,GB214)=1,IF($FS$3="N",1,IF(EH214=1,1,0))))))</f>
        <v>0</v>
      </c>
      <c r="GD214" s="6" t="str">
        <f ca="1">IF(LOG入力!BH214&gt;0,"",IF(GC214=1,$X214,""))</f>
        <v/>
      </c>
      <c r="GE214" s="6" t="str">
        <f ca="1">IF(LOG入力!BH214&gt;0,"",IF(GC214=1,$Y214,""))</f>
        <v/>
      </c>
      <c r="GF214" s="6" t="str">
        <f ca="1">IF(LOG入力!BH214&gt;0,"",IF(COUNTIF($GD$19:$GD214,GD214)=1,GD214,""))</f>
        <v/>
      </c>
      <c r="GG214" s="6">
        <f ca="1">IF(LOG入力!BH214&gt;0,0,IF((FZ214=1),IF(($GF214=""),0,1),0))</f>
        <v>0</v>
      </c>
      <c r="GH214" s="6" t="str">
        <f ca="1">IF(LOG入力!BH214&gt;0,"",IF(COUNTIF($GE$19:GE214,GE214)=1,GE214,""))</f>
        <v/>
      </c>
      <c r="GI214" s="72">
        <f ca="1">IF(LOG入力!BH214&gt;0,0,IF((FZ214=1),IF(($GH214=""),0,1),0))</f>
        <v>0</v>
      </c>
      <c r="GK214" s="455" t="str">
        <f ca="1">IF(V214=1,"",IF(LEN(LOG入力!AS214)=0,"",LOG入力!AS214))</f>
        <v/>
      </c>
      <c r="GL214" s="378" t="str">
        <f t="shared" ca="1" si="540"/>
        <v/>
      </c>
      <c r="GM214" s="378" t="str">
        <f t="shared" ca="1" si="541"/>
        <v/>
      </c>
      <c r="GN214" s="74" t="str">
        <f t="shared" ca="1" si="542"/>
        <v/>
      </c>
      <c r="GO214" s="74" t="str">
        <f t="shared" ca="1" si="543"/>
        <v/>
      </c>
      <c r="GQ214" s="74" t="str">
        <f t="shared" ca="1" si="544"/>
        <v/>
      </c>
      <c r="GR214" s="74" t="str">
        <f t="shared" ca="1" si="545"/>
        <v/>
      </c>
      <c r="GS214" s="74" t="str">
        <f t="shared" ca="1" si="546"/>
        <v/>
      </c>
      <c r="GT214" s="74" t="str">
        <f t="shared" ca="1" si="547"/>
        <v/>
      </c>
      <c r="GU214" s="74" t="str">
        <f t="shared" ca="1" si="548"/>
        <v/>
      </c>
      <c r="GV214" s="74" t="str">
        <f t="shared" ca="1" si="549"/>
        <v/>
      </c>
      <c r="GX214" s="74" t="str">
        <f t="shared" ca="1" si="550"/>
        <v/>
      </c>
      <c r="GY214" s="74" t="str">
        <f t="shared" ca="1" si="551"/>
        <v/>
      </c>
      <c r="GZ214" s="74" t="str">
        <f ca="1">IF(V214=1,"",IF(LOG入力!BH214&gt;0,0,IF(GY214=0,0,IF((VALUE((TYPE(VALUE(J214)))))=16,0,IF(VALUE(J214)&lt;60,1,IF(VALUE(J214)&lt;100,0,IF(VALUE(J214)&lt;600,2,0)))))))</f>
        <v/>
      </c>
      <c r="HA214" s="74" t="str">
        <f t="shared" ca="1" si="552"/>
        <v/>
      </c>
      <c r="HB214" s="74" t="str">
        <f ca="1">IF(V214=1,"",IF(LOG入力!BH214&gt;0,0,IF(HA214=0,0,IF((VALUE((TYPE(VALUE(L214)))))=16,0,IF(VALUE(L214)&lt;60,1,IF(VALUE(L214)&lt;100,0,IF(VALUE(L214)&lt;600,2,0)))))))</f>
        <v/>
      </c>
      <c r="HD214" s="74" t="str">
        <f t="shared" ca="1" si="553"/>
        <v/>
      </c>
      <c r="HF214" s="74" t="str">
        <f t="shared" ca="1" si="554"/>
        <v/>
      </c>
      <c r="HG214" s="74" t="str">
        <f t="shared" ca="1" si="555"/>
        <v/>
      </c>
      <c r="HH214" s="74" t="str">
        <f t="shared" ca="1" si="556"/>
        <v/>
      </c>
      <c r="HI214" s="74" t="str">
        <f t="shared" ca="1" si="557"/>
        <v/>
      </c>
      <c r="HJ214" s="74" t="str">
        <f t="shared" ca="1" si="558"/>
        <v/>
      </c>
      <c r="HK214" s="74" t="str">
        <f t="shared" ca="1" si="559"/>
        <v/>
      </c>
      <c r="HL214" s="74" t="str">
        <f t="shared" ca="1" si="560"/>
        <v/>
      </c>
      <c r="HM214" s="74" t="str">
        <f t="shared" ca="1" si="561"/>
        <v/>
      </c>
      <c r="HN214" s="74" t="str">
        <f t="shared" ca="1" si="562"/>
        <v/>
      </c>
      <c r="HO214" s="529" t="str">
        <f t="shared" ca="1" si="563"/>
        <v/>
      </c>
      <c r="HP214" s="74" t="str">
        <f t="shared" ca="1" si="564"/>
        <v/>
      </c>
      <c r="HQ214" s="74" t="str">
        <f t="shared" ca="1" si="565"/>
        <v/>
      </c>
      <c r="HR214" s="74" t="str">
        <f t="shared" ca="1" si="566"/>
        <v/>
      </c>
      <c r="HS214" s="74" t="str">
        <f t="shared" ca="1" si="567"/>
        <v/>
      </c>
      <c r="HT214" s="74" t="str">
        <f ca="1">IF(V214=1,"",IF(LOG入力!BH214&gt;0,0,IF(DV214=1,0,IF(N214="0",0,IF(SUM(HD214:HS214)&gt;0,1,0)))))</f>
        <v/>
      </c>
    </row>
    <row r="215" spans="1:228" x14ac:dyDescent="0.15">
      <c r="A215" s="5"/>
      <c r="B215" s="532" t="str">
        <f t="shared" ca="1" si="426"/>
        <v/>
      </c>
      <c r="C215" s="534" t="str">
        <f ca="1">LOG入力!AP215</f>
        <v/>
      </c>
      <c r="D215" s="534" t="str">
        <f ca="1">LOG入力!AQ215</f>
        <v/>
      </c>
      <c r="E215" s="534" t="str">
        <f ca="1">LOG入力!AR215</f>
        <v/>
      </c>
      <c r="F215" s="535" t="str">
        <f t="shared" ca="1" si="427"/>
        <v/>
      </c>
      <c r="G215" s="585" t="str">
        <f ca="1">LOG入力!AT215</f>
        <v/>
      </c>
      <c r="H215" s="542" t="str">
        <f ca="1">LOG入力!AU215</f>
        <v/>
      </c>
      <c r="I215" s="542" t="str">
        <f ca="1">LOG入力!AV215</f>
        <v/>
      </c>
      <c r="J215" s="577" t="str">
        <f ca="1">LOG入力!AW215</f>
        <v/>
      </c>
      <c r="K215" s="578" t="str">
        <f ca="1">LOG入力!BJ215</f>
        <v/>
      </c>
      <c r="L215" s="577" t="str">
        <f ca="1">LOG入力!AY215</f>
        <v/>
      </c>
      <c r="M215" s="545" t="str">
        <f ca="1">LOG入力!BK215</f>
        <v/>
      </c>
      <c r="N215" s="512" t="str">
        <f ca="1">IF(V215=1,"",IF(LOG入力!AJ215=1,"1",LOG入力!BA215))</f>
        <v/>
      </c>
      <c r="O215" s="538" t="str">
        <f ca="1">IF(V215=1,"",IF(LEN(LOG入力!O215)=0,"",LOG入力!O215))</f>
        <v/>
      </c>
      <c r="P215" s="291" t="str">
        <f ca="1">IF(V215=1,"",IF($AA$4=1,"",IF(LOG入力!BG215=1,"",CONCATENATE($ER215,$FB215,$FL215,$FV215,$GF215))))</f>
        <v/>
      </c>
      <c r="Q215" s="291" t="str">
        <f ca="1">IF(V215=1,"",IF($AA$4=1,"",IF(LOG入力!BG215=1,"",CONCATENATE($ET215,$FD215,$FN215,$FX215,$GH215))))</f>
        <v/>
      </c>
      <c r="R215" s="573" t="str">
        <f ca="1">IF(V215=1,"",IF($AA$4=1,"",IF(LOG入力!BH215&gt;0,0,AA215)))</f>
        <v/>
      </c>
      <c r="S215" s="293" t="str">
        <f t="shared" ca="1" si="428"/>
        <v/>
      </c>
      <c r="T215" s="29"/>
      <c r="U215" s="38"/>
      <c r="V215" s="196">
        <f ca="1">LOG入力!AN215</f>
        <v>1</v>
      </c>
      <c r="W215" s="38"/>
      <c r="X215" s="516" t="str">
        <f t="shared" ca="1" si="429"/>
        <v/>
      </c>
      <c r="Y215" s="515" t="str">
        <f t="shared" ca="1" si="430"/>
        <v/>
      </c>
      <c r="Z215" s="518" t="str">
        <f t="shared" ca="1" si="431"/>
        <v/>
      </c>
      <c r="AA215" s="574" t="str">
        <f t="shared" ca="1" si="432"/>
        <v/>
      </c>
      <c r="AC215" s="6" t="str">
        <f t="shared" ca="1" si="433"/>
        <v/>
      </c>
      <c r="AD215" s="6" t="str">
        <f t="shared" ca="1" si="434"/>
        <v/>
      </c>
      <c r="AE215" s="6" t="str">
        <f t="shared" ca="1" si="435"/>
        <v/>
      </c>
      <c r="AF215" s="6" t="str">
        <f t="shared" ca="1" si="436"/>
        <v/>
      </c>
      <c r="AG215" s="6" t="str">
        <f t="shared" ca="1" si="437"/>
        <v/>
      </c>
      <c r="AH215" s="6" t="str">
        <f t="shared" ca="1" si="438"/>
        <v/>
      </c>
      <c r="AI215" s="6" t="str">
        <f t="shared" ca="1" si="439"/>
        <v/>
      </c>
      <c r="AJ215" s="6" t="str">
        <f t="shared" ca="1" si="440"/>
        <v/>
      </c>
      <c r="AK215" s="6" t="str">
        <f t="shared" ca="1" si="441"/>
        <v/>
      </c>
      <c r="AL215" s="6" t="str">
        <f t="shared" ca="1" si="442"/>
        <v/>
      </c>
      <c r="AM215" s="6" t="str">
        <f t="shared" ca="1" si="443"/>
        <v/>
      </c>
      <c r="AN215" s="6" t="str">
        <f t="shared" ca="1" si="444"/>
        <v/>
      </c>
      <c r="AO215" s="6" t="str">
        <f t="shared" ca="1" si="445"/>
        <v/>
      </c>
      <c r="AP215" s="6" t="str">
        <f t="shared" ca="1" si="446"/>
        <v/>
      </c>
      <c r="AQ215" s="6" t="str">
        <f t="shared" ca="1" si="447"/>
        <v/>
      </c>
      <c r="AR215" s="6" t="str">
        <f t="shared" ca="1" si="448"/>
        <v/>
      </c>
      <c r="AS215" s="6" t="str">
        <f t="shared" ca="1" si="449"/>
        <v/>
      </c>
      <c r="AT215" s="6" t="str">
        <f t="shared" ca="1" si="450"/>
        <v/>
      </c>
      <c r="AU215" s="6" t="str">
        <f t="shared" ca="1" si="451"/>
        <v/>
      </c>
      <c r="AV215" s="6" t="str">
        <f t="shared" ca="1" si="452"/>
        <v/>
      </c>
      <c r="AW215" s="6" t="str">
        <f t="shared" ca="1" si="453"/>
        <v/>
      </c>
      <c r="AY215" s="6" t="str">
        <f t="shared" ca="1" si="454"/>
        <v/>
      </c>
      <c r="AZ215" s="6" t="str">
        <f t="shared" ca="1" si="455"/>
        <v/>
      </c>
      <c r="BA215" s="6" t="str">
        <f t="shared" ca="1" si="456"/>
        <v/>
      </c>
      <c r="BB215" s="6" t="str">
        <f t="shared" ca="1" si="457"/>
        <v/>
      </c>
      <c r="BC215" s="6" t="str">
        <f t="shared" ca="1" si="458"/>
        <v/>
      </c>
      <c r="BD215" s="6" t="str">
        <f t="shared" ca="1" si="459"/>
        <v/>
      </c>
      <c r="BE215" s="6" t="str">
        <f t="shared" ca="1" si="460"/>
        <v/>
      </c>
      <c r="BF215" s="6" t="str">
        <f t="shared" ca="1" si="461"/>
        <v/>
      </c>
      <c r="BG215" s="6" t="str">
        <f t="shared" ca="1" si="462"/>
        <v/>
      </c>
      <c r="BH215" s="6" t="str">
        <f t="shared" ca="1" si="463"/>
        <v/>
      </c>
      <c r="BI215" s="6" t="str">
        <f t="shared" ca="1" si="464"/>
        <v/>
      </c>
      <c r="BJ215" s="6" t="str">
        <f t="shared" ca="1" si="465"/>
        <v/>
      </c>
      <c r="BK215" s="6" t="str">
        <f t="shared" ca="1" si="466"/>
        <v/>
      </c>
      <c r="BL215" s="6" t="str">
        <f t="shared" ca="1" si="467"/>
        <v/>
      </c>
      <c r="BM215" s="6" t="str">
        <f t="shared" ca="1" si="468"/>
        <v/>
      </c>
      <c r="BN215" s="6" t="str">
        <f t="shared" ca="1" si="469"/>
        <v/>
      </c>
      <c r="BO215" s="6" t="str">
        <f t="shared" ca="1" si="470"/>
        <v/>
      </c>
      <c r="BP215" s="6" t="str">
        <f t="shared" ca="1" si="471"/>
        <v/>
      </c>
      <c r="BQ215" s="6" t="str">
        <f t="shared" ca="1" si="472"/>
        <v/>
      </c>
      <c r="BR215" s="6" t="str">
        <f t="shared" ca="1" si="473"/>
        <v/>
      </c>
      <c r="BS215" s="6" t="str">
        <f t="shared" ca="1" si="474"/>
        <v/>
      </c>
      <c r="BU215" s="6" t="str">
        <f t="shared" ca="1" si="475"/>
        <v/>
      </c>
      <c r="BW215" s="515" t="str">
        <f t="shared" ca="1" si="476"/>
        <v/>
      </c>
      <c r="BX215" s="515">
        <f t="shared" ca="1" si="477"/>
        <v>0</v>
      </c>
      <c r="BY215" s="515" t="str">
        <f t="shared" ca="1" si="478"/>
        <v/>
      </c>
      <c r="CA215" s="6">
        <f t="shared" ca="1" si="479"/>
        <v>1</v>
      </c>
      <c r="CC215" s="523" t="str">
        <f t="shared" ca="1" si="480"/>
        <v/>
      </c>
      <c r="CE215" s="6" t="str">
        <f t="shared" ca="1" si="481"/>
        <v/>
      </c>
      <c r="CG215" s="524" t="str">
        <f ca="1">IF(V215=1,"",IF($AA$4=1,"",IF(LOG入力!BH215&gt;0,"",IF(N215=0,"",IF(HT215=0,"","★")))))</f>
        <v/>
      </c>
      <c r="CI215" s="74" t="str">
        <f t="shared" ca="1" si="482"/>
        <v/>
      </c>
      <c r="CK215" s="525" t="str">
        <f ca="1">IF(V215=1,"",IF(LOG入力!BH215&gt;0,1,0))</f>
        <v/>
      </c>
      <c r="CL215" s="74" t="str">
        <f t="shared" ca="1" si="483"/>
        <v/>
      </c>
      <c r="CN215" s="74" t="str">
        <f t="shared" ca="1" si="484"/>
        <v/>
      </c>
      <c r="CO215" s="74" t="str">
        <f t="shared" ca="1" si="485"/>
        <v/>
      </c>
      <c r="CQ215" s="74" t="str">
        <f t="shared" ca="1" si="486"/>
        <v/>
      </c>
      <c r="CR215" s="74" t="str">
        <f t="shared" ca="1" si="487"/>
        <v/>
      </c>
      <c r="CS215" s="74" t="str">
        <f t="shared" ca="1" si="488"/>
        <v/>
      </c>
      <c r="CT215" s="74" t="str">
        <f t="shared" ca="1" si="489"/>
        <v/>
      </c>
      <c r="CU215" s="74" t="str">
        <f t="shared" ca="1" si="490"/>
        <v/>
      </c>
      <c r="CV215" s="74" t="str">
        <f t="shared" ca="1" si="491"/>
        <v/>
      </c>
      <c r="CW215" s="74" t="str">
        <f t="shared" ca="1" si="492"/>
        <v/>
      </c>
      <c r="CX215" s="74" t="str">
        <f t="shared" ca="1" si="493"/>
        <v/>
      </c>
      <c r="CY215" s="74" t="str">
        <f t="shared" ca="1" si="494"/>
        <v/>
      </c>
      <c r="CZ215" s="74" t="str">
        <f t="shared" ca="1" si="495"/>
        <v/>
      </c>
      <c r="DA215" s="74" t="str">
        <f t="shared" ca="1" si="496"/>
        <v/>
      </c>
      <c r="DB215" s="74" t="str">
        <f t="shared" ca="1" si="497"/>
        <v/>
      </c>
      <c r="DD215" s="74" t="str">
        <f t="shared" ca="1" si="498"/>
        <v/>
      </c>
      <c r="DE215" s="74" t="str">
        <f t="shared" ca="1" si="499"/>
        <v/>
      </c>
      <c r="DF215" s="74" t="str">
        <f t="shared" ca="1" si="500"/>
        <v/>
      </c>
      <c r="DG215" s="74" t="str">
        <f t="shared" ca="1" si="501"/>
        <v/>
      </c>
      <c r="DH215" s="74" t="str">
        <f t="shared" ca="1" si="502"/>
        <v/>
      </c>
      <c r="DI215" s="74" t="str">
        <f t="shared" ca="1" si="503"/>
        <v/>
      </c>
      <c r="DJ215" s="74" t="str">
        <f t="shared" ca="1" si="504"/>
        <v/>
      </c>
      <c r="DK215" s="74" t="str">
        <f t="shared" ca="1" si="505"/>
        <v/>
      </c>
      <c r="DL215" s="74" t="str">
        <f t="shared" ca="1" si="506"/>
        <v/>
      </c>
      <c r="DM215" s="74" t="str">
        <f t="shared" ca="1" si="507"/>
        <v/>
      </c>
      <c r="DN215" s="74" t="str">
        <f t="shared" ca="1" si="508"/>
        <v/>
      </c>
      <c r="DO215" s="74" t="str">
        <f t="shared" ca="1" si="509"/>
        <v/>
      </c>
      <c r="DQ215" s="74" t="str">
        <f t="shared" ca="1" si="510"/>
        <v/>
      </c>
      <c r="DS215" s="74" t="str">
        <f t="shared" ca="1" si="511"/>
        <v/>
      </c>
      <c r="DT215" s="74" t="str">
        <f t="shared" ca="1" si="512"/>
        <v/>
      </c>
      <c r="DV215" s="525" t="str">
        <f t="shared" ca="1" si="513"/>
        <v/>
      </c>
      <c r="DW215" s="74" t="str">
        <f t="shared" ca="1" si="514"/>
        <v/>
      </c>
      <c r="DX215" s="485" t="str">
        <f t="shared" ca="1" si="515"/>
        <v/>
      </c>
      <c r="DY215" s="74" t="str">
        <f t="shared" ca="1" si="516"/>
        <v/>
      </c>
      <c r="DZ215" s="74" t="str">
        <f t="shared" ca="1" si="517"/>
        <v/>
      </c>
      <c r="EA215" s="74" t="str">
        <f t="shared" ca="1" si="518"/>
        <v/>
      </c>
      <c r="EC215" s="74" t="str">
        <f t="shared" ca="1" si="519"/>
        <v/>
      </c>
      <c r="ED215" s="74" t="str">
        <f t="shared" ca="1" si="520"/>
        <v/>
      </c>
      <c r="EE215" s="74" t="str">
        <f t="shared" ca="1" si="521"/>
        <v/>
      </c>
      <c r="EG215" s="479" t="str">
        <f ca="1">IF(V215=1,"",IF(LOG入力!BH215&gt;0,0,IF(CG215="★",0,IF(R215=1,0,IF(N215=0,0,1)))))</f>
        <v/>
      </c>
      <c r="EH215" s="483" t="str">
        <f t="shared" ca="1" si="522"/>
        <v/>
      </c>
      <c r="EI215" s="483" t="str">
        <f t="shared" ca="1" si="523"/>
        <v/>
      </c>
      <c r="EJ215" s="483" t="str">
        <f t="shared" ca="1" si="524"/>
        <v/>
      </c>
      <c r="EL215" s="71">
        <f t="shared" ca="1" si="525"/>
        <v>0</v>
      </c>
      <c r="EM215" s="6">
        <f t="shared" ca="1" si="526"/>
        <v>0</v>
      </c>
      <c r="EN215" s="6" t="str">
        <f t="shared" ca="1" si="527"/>
        <v/>
      </c>
      <c r="EO215" s="6">
        <f ca="1">IF(LOG入力!BH215&gt;0,0,IF(EM215=0,0,(IF(COUNTIF($EN$19:EN215,EN215)=1,IF($FS$3="N",1,IF(EH215=1,1,0))))))</f>
        <v>0</v>
      </c>
      <c r="EP215" s="6" t="str">
        <f ca="1">IF(LOG入力!BH215&gt;0,"",IF(EO215=1,$X215,""))</f>
        <v/>
      </c>
      <c r="EQ215" s="6" t="str">
        <f ca="1">IF(LOG入力!BH215&gt;0,"",IF(EO215=1,$Y215,""))</f>
        <v/>
      </c>
      <c r="ER215" s="520" t="str">
        <f ca="1">IF(LOG入力!BH215&gt;0,"",IF(COUNTIF($EP$19:$EP215,EP215)=1,EP215,""))</f>
        <v/>
      </c>
      <c r="ES215" s="520">
        <f ca="1">IF(LOG入力!BH215&gt;0,0,IF((EL215=1),IF(($ER215=""),0,1),0))</f>
        <v>0</v>
      </c>
      <c r="ET215" s="520" t="str">
        <f ca="1">IF(LOG入力!BH215&gt;0,"",IF(COUNTIF($EQ$19:EQ215,EQ215)=1,EQ215,""))</f>
        <v/>
      </c>
      <c r="EU215" s="539">
        <f ca="1">IF(LOG入力!BH215&gt;0,0,IF((EL215=1),IF(($ET215=""),0,1),0))</f>
        <v>0</v>
      </c>
      <c r="EV215" s="71">
        <f t="shared" ca="1" si="528"/>
        <v>0</v>
      </c>
      <c r="EW215" s="6">
        <f t="shared" ca="1" si="529"/>
        <v>0</v>
      </c>
      <c r="EX215" s="6" t="str">
        <f t="shared" ca="1" si="530"/>
        <v/>
      </c>
      <c r="EY215" s="6">
        <f ca="1">IF(LOG入力!BH215&gt;0,0,IF(EW215=0,0,(IF(COUNTIF($EX$19:EX215,EX215)=1,IF($FS$3="N",1,IF(EH215=1,1,0))))))</f>
        <v>0</v>
      </c>
      <c r="EZ215" s="6" t="str">
        <f ca="1">IF(LOG入力!BH215&gt;0,"",IF(EY215=1,$X215,""))</f>
        <v/>
      </c>
      <c r="FA215" s="6" t="str">
        <f ca="1">IF(LOG入力!BH215&gt;0,"",IF(EY215=1,$Y215,""))</f>
        <v/>
      </c>
      <c r="FB215" s="6" t="str">
        <f ca="1">IF(LOG入力!BH215&gt;0,"",IF(COUNTIF($EZ$19:$EZ215,EZ215)=1,EZ215,""))</f>
        <v/>
      </c>
      <c r="FC215" s="6">
        <f ca="1">IF(LOG入力!BH215&gt;0,0,IF((EV215=1),IF(($FB215=""),0,1),0))</f>
        <v>0</v>
      </c>
      <c r="FD215" s="6" t="str">
        <f ca="1">IF(LOG入力!BH215&gt;0,"",IF(COUNTIF($FA$19:FA215,FA215)=1,FA215,""))</f>
        <v/>
      </c>
      <c r="FE215" s="72">
        <f ca="1">IF(LOG入力!BH215&gt;0,0,IF((EV215=1),IF(($FD215=""),0,1),0))</f>
        <v>0</v>
      </c>
      <c r="FF215" s="71">
        <f t="shared" ca="1" si="531"/>
        <v>0</v>
      </c>
      <c r="FG215" s="6">
        <f t="shared" ca="1" si="532"/>
        <v>0</v>
      </c>
      <c r="FH215" s="6" t="str">
        <f t="shared" ca="1" si="533"/>
        <v/>
      </c>
      <c r="FI215" s="6">
        <f ca="1">IF(LOG入力!BH215&gt;0,0,IF(FG215=0,0,(IF(COUNTIF($FH$19:FH215,FH215)=1,IF($FS$3="N",1,IF(EH215=1,1,0))))))</f>
        <v>0</v>
      </c>
      <c r="FJ215" s="6" t="str">
        <f ca="1">IF(LOG入力!BH215&gt;0,"",IF(FI215=1,$X215,""))</f>
        <v/>
      </c>
      <c r="FK215" s="6" t="str">
        <f ca="1">IF(LOG入力!BH215&gt;0,"",IF(FI215=1,$Y215,""))</f>
        <v/>
      </c>
      <c r="FL215" s="6" t="str">
        <f ca="1">IF(LOG入力!BH215&gt;0,"",IF(COUNTIF($FJ$19:$FJ215,FJ215)=1,FJ215,""))</f>
        <v/>
      </c>
      <c r="FM215" s="6">
        <f ca="1">IF(LOG入力!BH215&gt;0,0,IF((FF215=1),IF(($FL215=""),0,1),0))</f>
        <v>0</v>
      </c>
      <c r="FN215" s="6" t="str">
        <f ca="1">IF(LOG入力!BH215&gt;0,"",IF(COUNTIF($FK$19:FK215,FK215)=1,FK215,""))</f>
        <v/>
      </c>
      <c r="FO215" s="72">
        <f ca="1">IF(LOG入力!BH215&gt;0,0,IF((FF215=1),IF(($FN215=""),0,1),0))</f>
        <v>0</v>
      </c>
      <c r="FP215" s="71">
        <f t="shared" ca="1" si="534"/>
        <v>0</v>
      </c>
      <c r="FQ215" s="6">
        <f t="shared" ca="1" si="535"/>
        <v>0</v>
      </c>
      <c r="FR215" s="6" t="str">
        <f t="shared" ca="1" si="536"/>
        <v/>
      </c>
      <c r="FS215" s="6">
        <f ca="1">IF(LOG入力!BH215&gt;0,0,IF(FQ215=0,0,(IF(COUNTIF($FR$19:FR215,FR215)=1,IF($FS$3="N",1,IF(EH215=1,1,0))))))</f>
        <v>0</v>
      </c>
      <c r="FT215" s="6" t="str">
        <f ca="1">IF(LOG入力!BH215&gt;0,"",IF(FS215=1,$X215,""))</f>
        <v/>
      </c>
      <c r="FU215" s="6" t="str">
        <f ca="1">IF(LOG入力!BH215&gt;0,"",IF(FS215=1,$Y215,""))</f>
        <v/>
      </c>
      <c r="FV215" s="6" t="str">
        <f ca="1">IF(LOG入力!BH215&gt;0,"",IF(COUNTIF($FT$19:$FT215,FT215)=1,FT215,""))</f>
        <v/>
      </c>
      <c r="FW215" s="6">
        <f ca="1">IF(LOG入力!BH215&gt;0,0,IF((FP215=1),IF(($FV215=""),0,1),0))</f>
        <v>0</v>
      </c>
      <c r="FX215" s="6" t="str">
        <f ca="1">IF(LOG入力!BH215&gt;0,"",IF(COUNTIF($FU$19:FU215,FU215)=1,FU215,""))</f>
        <v/>
      </c>
      <c r="FY215" s="72">
        <f ca="1">IF(LOG入力!BH215&gt;0,0,IF((FP215=1),IF(($FX215=""),0,1),0))</f>
        <v>0</v>
      </c>
      <c r="FZ215" s="71">
        <f t="shared" ca="1" si="537"/>
        <v>0</v>
      </c>
      <c r="GA215" s="6">
        <f t="shared" ca="1" si="538"/>
        <v>0</v>
      </c>
      <c r="GB215" s="6" t="str">
        <f t="shared" ca="1" si="539"/>
        <v/>
      </c>
      <c r="GC215" s="6">
        <f ca="1">IF(LOG入力!BH215&gt;0,0,IF(GA215=0,0,(IF(COUNTIF($GB$19:GB215,GB215)=1,IF($FS$3="N",1,IF(EH215=1,1,0))))))</f>
        <v>0</v>
      </c>
      <c r="GD215" s="6" t="str">
        <f ca="1">IF(LOG入力!BH215&gt;0,"",IF(GC215=1,$X215,""))</f>
        <v/>
      </c>
      <c r="GE215" s="6" t="str">
        <f ca="1">IF(LOG入力!BH215&gt;0,"",IF(GC215=1,$Y215,""))</f>
        <v/>
      </c>
      <c r="GF215" s="6" t="str">
        <f ca="1">IF(LOG入力!BH215&gt;0,"",IF(COUNTIF($GD$19:$GD215,GD215)=1,GD215,""))</f>
        <v/>
      </c>
      <c r="GG215" s="6">
        <f ca="1">IF(LOG入力!BH215&gt;0,0,IF((FZ215=1),IF(($GF215=""),0,1),0))</f>
        <v>0</v>
      </c>
      <c r="GH215" s="6" t="str">
        <f ca="1">IF(LOG入力!BH215&gt;0,"",IF(COUNTIF($GE$19:GE215,GE215)=1,GE215,""))</f>
        <v/>
      </c>
      <c r="GI215" s="72">
        <f ca="1">IF(LOG入力!BH215&gt;0,0,IF((FZ215=1),IF(($GH215=""),0,1),0))</f>
        <v>0</v>
      </c>
      <c r="GK215" s="455" t="str">
        <f ca="1">IF(V215=1,"",IF(LEN(LOG入力!AS215)=0,"",LOG入力!AS215))</f>
        <v/>
      </c>
      <c r="GL215" s="378" t="str">
        <f t="shared" ca="1" si="540"/>
        <v/>
      </c>
      <c r="GM215" s="378" t="str">
        <f t="shared" ca="1" si="541"/>
        <v/>
      </c>
      <c r="GN215" s="74" t="str">
        <f t="shared" ca="1" si="542"/>
        <v/>
      </c>
      <c r="GO215" s="74" t="str">
        <f t="shared" ca="1" si="543"/>
        <v/>
      </c>
      <c r="GQ215" s="74" t="str">
        <f t="shared" ca="1" si="544"/>
        <v/>
      </c>
      <c r="GR215" s="74" t="str">
        <f t="shared" ca="1" si="545"/>
        <v/>
      </c>
      <c r="GS215" s="74" t="str">
        <f t="shared" ca="1" si="546"/>
        <v/>
      </c>
      <c r="GT215" s="74" t="str">
        <f t="shared" ca="1" si="547"/>
        <v/>
      </c>
      <c r="GU215" s="74" t="str">
        <f t="shared" ca="1" si="548"/>
        <v/>
      </c>
      <c r="GV215" s="74" t="str">
        <f t="shared" ca="1" si="549"/>
        <v/>
      </c>
      <c r="GX215" s="74" t="str">
        <f t="shared" ca="1" si="550"/>
        <v/>
      </c>
      <c r="GY215" s="74" t="str">
        <f t="shared" ca="1" si="551"/>
        <v/>
      </c>
      <c r="GZ215" s="74" t="str">
        <f ca="1">IF(V215=1,"",IF(LOG入力!BH215&gt;0,0,IF(GY215=0,0,IF((VALUE((TYPE(VALUE(J215)))))=16,0,IF(VALUE(J215)&lt;60,1,IF(VALUE(J215)&lt;100,0,IF(VALUE(J215)&lt;600,2,0)))))))</f>
        <v/>
      </c>
      <c r="HA215" s="74" t="str">
        <f t="shared" ca="1" si="552"/>
        <v/>
      </c>
      <c r="HB215" s="74" t="str">
        <f ca="1">IF(V215=1,"",IF(LOG入力!BH215&gt;0,0,IF(HA215=0,0,IF((VALUE((TYPE(VALUE(L215)))))=16,0,IF(VALUE(L215)&lt;60,1,IF(VALUE(L215)&lt;100,0,IF(VALUE(L215)&lt;600,2,0)))))))</f>
        <v/>
      </c>
      <c r="HD215" s="74" t="str">
        <f t="shared" ca="1" si="553"/>
        <v/>
      </c>
      <c r="HF215" s="74" t="str">
        <f t="shared" ca="1" si="554"/>
        <v/>
      </c>
      <c r="HG215" s="74" t="str">
        <f t="shared" ca="1" si="555"/>
        <v/>
      </c>
      <c r="HH215" s="74" t="str">
        <f t="shared" ca="1" si="556"/>
        <v/>
      </c>
      <c r="HI215" s="74" t="str">
        <f t="shared" ca="1" si="557"/>
        <v/>
      </c>
      <c r="HJ215" s="74" t="str">
        <f t="shared" ca="1" si="558"/>
        <v/>
      </c>
      <c r="HK215" s="74" t="str">
        <f t="shared" ca="1" si="559"/>
        <v/>
      </c>
      <c r="HL215" s="74" t="str">
        <f t="shared" ca="1" si="560"/>
        <v/>
      </c>
      <c r="HM215" s="74" t="str">
        <f t="shared" ca="1" si="561"/>
        <v/>
      </c>
      <c r="HN215" s="74" t="str">
        <f t="shared" ca="1" si="562"/>
        <v/>
      </c>
      <c r="HO215" s="529" t="str">
        <f t="shared" ca="1" si="563"/>
        <v/>
      </c>
      <c r="HP215" s="74" t="str">
        <f t="shared" ca="1" si="564"/>
        <v/>
      </c>
      <c r="HQ215" s="74" t="str">
        <f t="shared" ca="1" si="565"/>
        <v/>
      </c>
      <c r="HR215" s="74" t="str">
        <f t="shared" ca="1" si="566"/>
        <v/>
      </c>
      <c r="HS215" s="74" t="str">
        <f t="shared" ca="1" si="567"/>
        <v/>
      </c>
      <c r="HT215" s="74" t="str">
        <f ca="1">IF(V215=1,"",IF(LOG入力!BH215&gt;0,0,IF(DV215=1,0,IF(N215="0",0,IF(SUM(HD215:HS215)&gt;0,1,0)))))</f>
        <v/>
      </c>
    </row>
    <row r="216" spans="1:228" x14ac:dyDescent="0.15">
      <c r="A216" s="5"/>
      <c r="B216" s="532" t="str">
        <f t="shared" ca="1" si="426"/>
        <v/>
      </c>
      <c r="C216" s="534" t="str">
        <f ca="1">LOG入力!AP216</f>
        <v/>
      </c>
      <c r="D216" s="534" t="str">
        <f ca="1">LOG入力!AQ216</f>
        <v/>
      </c>
      <c r="E216" s="534" t="str">
        <f ca="1">LOG入力!AR216</f>
        <v/>
      </c>
      <c r="F216" s="535" t="str">
        <f t="shared" ca="1" si="427"/>
        <v/>
      </c>
      <c r="G216" s="585" t="str">
        <f ca="1">LOG入力!AT216</f>
        <v/>
      </c>
      <c r="H216" s="542" t="str">
        <f ca="1">LOG入力!AU216</f>
        <v/>
      </c>
      <c r="I216" s="542" t="str">
        <f ca="1">LOG入力!AV216</f>
        <v/>
      </c>
      <c r="J216" s="577" t="str">
        <f ca="1">LOG入力!AW216</f>
        <v/>
      </c>
      <c r="K216" s="578" t="str">
        <f ca="1">LOG入力!BJ216</f>
        <v/>
      </c>
      <c r="L216" s="577" t="str">
        <f ca="1">LOG入力!AY216</f>
        <v/>
      </c>
      <c r="M216" s="545" t="str">
        <f ca="1">LOG入力!BK216</f>
        <v/>
      </c>
      <c r="N216" s="512" t="str">
        <f ca="1">IF(V216=1,"",IF(LOG入力!AJ216=1,"1",LOG入力!BA216))</f>
        <v/>
      </c>
      <c r="O216" s="538" t="str">
        <f ca="1">IF(V216=1,"",IF(LEN(LOG入力!O216)=0,"",LOG入力!O216))</f>
        <v/>
      </c>
      <c r="P216" s="291" t="str">
        <f ca="1">IF(V216=1,"",IF($AA$4=1,"",IF(LOG入力!BG216=1,"",CONCATENATE($ER216,$FB216,$FL216,$FV216,$GF216))))</f>
        <v/>
      </c>
      <c r="Q216" s="291" t="str">
        <f ca="1">IF(V216=1,"",IF($AA$4=1,"",IF(LOG入力!BG216=1,"",CONCATENATE($ET216,$FD216,$FN216,$FX216,$GH216))))</f>
        <v/>
      </c>
      <c r="R216" s="573" t="str">
        <f ca="1">IF(V216=1,"",IF($AA$4=1,"",IF(LOG入力!BH216&gt;0,0,AA216)))</f>
        <v/>
      </c>
      <c r="S216" s="293" t="str">
        <f t="shared" ca="1" si="428"/>
        <v/>
      </c>
      <c r="T216" s="29"/>
      <c r="U216" s="38"/>
      <c r="V216" s="196">
        <f ca="1">LOG入力!AN216</f>
        <v>1</v>
      </c>
      <c r="W216" s="38"/>
      <c r="X216" s="516" t="str">
        <f t="shared" ca="1" si="429"/>
        <v/>
      </c>
      <c r="Y216" s="515" t="str">
        <f t="shared" ca="1" si="430"/>
        <v/>
      </c>
      <c r="Z216" s="518" t="str">
        <f t="shared" ca="1" si="431"/>
        <v/>
      </c>
      <c r="AA216" s="574" t="str">
        <f t="shared" ca="1" si="432"/>
        <v/>
      </c>
      <c r="AC216" s="6" t="str">
        <f t="shared" ca="1" si="433"/>
        <v/>
      </c>
      <c r="AD216" s="6" t="str">
        <f t="shared" ca="1" si="434"/>
        <v/>
      </c>
      <c r="AE216" s="6" t="str">
        <f t="shared" ca="1" si="435"/>
        <v/>
      </c>
      <c r="AF216" s="6" t="str">
        <f t="shared" ca="1" si="436"/>
        <v/>
      </c>
      <c r="AG216" s="6" t="str">
        <f t="shared" ca="1" si="437"/>
        <v/>
      </c>
      <c r="AH216" s="6" t="str">
        <f t="shared" ca="1" si="438"/>
        <v/>
      </c>
      <c r="AI216" s="6" t="str">
        <f t="shared" ca="1" si="439"/>
        <v/>
      </c>
      <c r="AJ216" s="6" t="str">
        <f t="shared" ca="1" si="440"/>
        <v/>
      </c>
      <c r="AK216" s="6" t="str">
        <f t="shared" ca="1" si="441"/>
        <v/>
      </c>
      <c r="AL216" s="6" t="str">
        <f t="shared" ca="1" si="442"/>
        <v/>
      </c>
      <c r="AM216" s="6" t="str">
        <f t="shared" ca="1" si="443"/>
        <v/>
      </c>
      <c r="AN216" s="6" t="str">
        <f t="shared" ca="1" si="444"/>
        <v/>
      </c>
      <c r="AO216" s="6" t="str">
        <f t="shared" ca="1" si="445"/>
        <v/>
      </c>
      <c r="AP216" s="6" t="str">
        <f t="shared" ca="1" si="446"/>
        <v/>
      </c>
      <c r="AQ216" s="6" t="str">
        <f t="shared" ca="1" si="447"/>
        <v/>
      </c>
      <c r="AR216" s="6" t="str">
        <f t="shared" ca="1" si="448"/>
        <v/>
      </c>
      <c r="AS216" s="6" t="str">
        <f t="shared" ca="1" si="449"/>
        <v/>
      </c>
      <c r="AT216" s="6" t="str">
        <f t="shared" ca="1" si="450"/>
        <v/>
      </c>
      <c r="AU216" s="6" t="str">
        <f t="shared" ca="1" si="451"/>
        <v/>
      </c>
      <c r="AV216" s="6" t="str">
        <f t="shared" ca="1" si="452"/>
        <v/>
      </c>
      <c r="AW216" s="6" t="str">
        <f t="shared" ca="1" si="453"/>
        <v/>
      </c>
      <c r="AY216" s="6" t="str">
        <f t="shared" ca="1" si="454"/>
        <v/>
      </c>
      <c r="AZ216" s="6" t="str">
        <f t="shared" ca="1" si="455"/>
        <v/>
      </c>
      <c r="BA216" s="6" t="str">
        <f t="shared" ca="1" si="456"/>
        <v/>
      </c>
      <c r="BB216" s="6" t="str">
        <f t="shared" ca="1" si="457"/>
        <v/>
      </c>
      <c r="BC216" s="6" t="str">
        <f t="shared" ca="1" si="458"/>
        <v/>
      </c>
      <c r="BD216" s="6" t="str">
        <f t="shared" ca="1" si="459"/>
        <v/>
      </c>
      <c r="BE216" s="6" t="str">
        <f t="shared" ca="1" si="460"/>
        <v/>
      </c>
      <c r="BF216" s="6" t="str">
        <f t="shared" ca="1" si="461"/>
        <v/>
      </c>
      <c r="BG216" s="6" t="str">
        <f t="shared" ca="1" si="462"/>
        <v/>
      </c>
      <c r="BH216" s="6" t="str">
        <f t="shared" ca="1" si="463"/>
        <v/>
      </c>
      <c r="BI216" s="6" t="str">
        <f t="shared" ca="1" si="464"/>
        <v/>
      </c>
      <c r="BJ216" s="6" t="str">
        <f t="shared" ca="1" si="465"/>
        <v/>
      </c>
      <c r="BK216" s="6" t="str">
        <f t="shared" ca="1" si="466"/>
        <v/>
      </c>
      <c r="BL216" s="6" t="str">
        <f t="shared" ca="1" si="467"/>
        <v/>
      </c>
      <c r="BM216" s="6" t="str">
        <f t="shared" ca="1" si="468"/>
        <v/>
      </c>
      <c r="BN216" s="6" t="str">
        <f t="shared" ca="1" si="469"/>
        <v/>
      </c>
      <c r="BO216" s="6" t="str">
        <f t="shared" ca="1" si="470"/>
        <v/>
      </c>
      <c r="BP216" s="6" t="str">
        <f t="shared" ca="1" si="471"/>
        <v/>
      </c>
      <c r="BQ216" s="6" t="str">
        <f t="shared" ca="1" si="472"/>
        <v/>
      </c>
      <c r="BR216" s="6" t="str">
        <f t="shared" ca="1" si="473"/>
        <v/>
      </c>
      <c r="BS216" s="6" t="str">
        <f t="shared" ca="1" si="474"/>
        <v/>
      </c>
      <c r="BU216" s="6" t="str">
        <f t="shared" ca="1" si="475"/>
        <v/>
      </c>
      <c r="BW216" s="515" t="str">
        <f t="shared" ca="1" si="476"/>
        <v/>
      </c>
      <c r="BX216" s="515">
        <f t="shared" ca="1" si="477"/>
        <v>0</v>
      </c>
      <c r="BY216" s="515" t="str">
        <f t="shared" ca="1" si="478"/>
        <v/>
      </c>
      <c r="CA216" s="6">
        <f t="shared" ca="1" si="479"/>
        <v>1</v>
      </c>
      <c r="CC216" s="523" t="str">
        <f t="shared" ca="1" si="480"/>
        <v/>
      </c>
      <c r="CE216" s="6" t="str">
        <f t="shared" ca="1" si="481"/>
        <v/>
      </c>
      <c r="CG216" s="524" t="str">
        <f ca="1">IF(V216=1,"",IF($AA$4=1,"",IF(LOG入力!BH216&gt;0,"",IF(N216=0,"",IF(HT216=0,"","★")))))</f>
        <v/>
      </c>
      <c r="CI216" s="74" t="str">
        <f t="shared" ca="1" si="482"/>
        <v/>
      </c>
      <c r="CK216" s="525" t="str">
        <f ca="1">IF(V216=1,"",IF(LOG入力!BH216&gt;0,1,0))</f>
        <v/>
      </c>
      <c r="CL216" s="74" t="str">
        <f t="shared" ca="1" si="483"/>
        <v/>
      </c>
      <c r="CN216" s="74" t="str">
        <f t="shared" ca="1" si="484"/>
        <v/>
      </c>
      <c r="CO216" s="74" t="str">
        <f t="shared" ca="1" si="485"/>
        <v/>
      </c>
      <c r="CQ216" s="74" t="str">
        <f t="shared" ca="1" si="486"/>
        <v/>
      </c>
      <c r="CR216" s="74" t="str">
        <f t="shared" ca="1" si="487"/>
        <v/>
      </c>
      <c r="CS216" s="74" t="str">
        <f t="shared" ca="1" si="488"/>
        <v/>
      </c>
      <c r="CT216" s="74" t="str">
        <f t="shared" ca="1" si="489"/>
        <v/>
      </c>
      <c r="CU216" s="74" t="str">
        <f t="shared" ca="1" si="490"/>
        <v/>
      </c>
      <c r="CV216" s="74" t="str">
        <f t="shared" ca="1" si="491"/>
        <v/>
      </c>
      <c r="CW216" s="74" t="str">
        <f t="shared" ca="1" si="492"/>
        <v/>
      </c>
      <c r="CX216" s="74" t="str">
        <f t="shared" ca="1" si="493"/>
        <v/>
      </c>
      <c r="CY216" s="74" t="str">
        <f t="shared" ca="1" si="494"/>
        <v/>
      </c>
      <c r="CZ216" s="74" t="str">
        <f t="shared" ca="1" si="495"/>
        <v/>
      </c>
      <c r="DA216" s="74" t="str">
        <f t="shared" ca="1" si="496"/>
        <v/>
      </c>
      <c r="DB216" s="74" t="str">
        <f t="shared" ca="1" si="497"/>
        <v/>
      </c>
      <c r="DD216" s="74" t="str">
        <f t="shared" ca="1" si="498"/>
        <v/>
      </c>
      <c r="DE216" s="74" t="str">
        <f t="shared" ca="1" si="499"/>
        <v/>
      </c>
      <c r="DF216" s="74" t="str">
        <f t="shared" ca="1" si="500"/>
        <v/>
      </c>
      <c r="DG216" s="74" t="str">
        <f t="shared" ca="1" si="501"/>
        <v/>
      </c>
      <c r="DH216" s="74" t="str">
        <f t="shared" ca="1" si="502"/>
        <v/>
      </c>
      <c r="DI216" s="74" t="str">
        <f t="shared" ca="1" si="503"/>
        <v/>
      </c>
      <c r="DJ216" s="74" t="str">
        <f t="shared" ca="1" si="504"/>
        <v/>
      </c>
      <c r="DK216" s="74" t="str">
        <f t="shared" ca="1" si="505"/>
        <v/>
      </c>
      <c r="DL216" s="74" t="str">
        <f t="shared" ca="1" si="506"/>
        <v/>
      </c>
      <c r="DM216" s="74" t="str">
        <f t="shared" ca="1" si="507"/>
        <v/>
      </c>
      <c r="DN216" s="74" t="str">
        <f t="shared" ca="1" si="508"/>
        <v/>
      </c>
      <c r="DO216" s="74" t="str">
        <f t="shared" ca="1" si="509"/>
        <v/>
      </c>
      <c r="DQ216" s="74" t="str">
        <f t="shared" ca="1" si="510"/>
        <v/>
      </c>
      <c r="DS216" s="74" t="str">
        <f t="shared" ca="1" si="511"/>
        <v/>
      </c>
      <c r="DT216" s="74" t="str">
        <f t="shared" ca="1" si="512"/>
        <v/>
      </c>
      <c r="DV216" s="525" t="str">
        <f t="shared" ca="1" si="513"/>
        <v/>
      </c>
      <c r="DW216" s="74" t="str">
        <f t="shared" ca="1" si="514"/>
        <v/>
      </c>
      <c r="DX216" s="485" t="str">
        <f t="shared" ca="1" si="515"/>
        <v/>
      </c>
      <c r="DY216" s="74" t="str">
        <f t="shared" ca="1" si="516"/>
        <v/>
      </c>
      <c r="DZ216" s="74" t="str">
        <f t="shared" ca="1" si="517"/>
        <v/>
      </c>
      <c r="EA216" s="74" t="str">
        <f t="shared" ca="1" si="518"/>
        <v/>
      </c>
      <c r="EC216" s="74" t="str">
        <f t="shared" ca="1" si="519"/>
        <v/>
      </c>
      <c r="ED216" s="74" t="str">
        <f t="shared" ca="1" si="520"/>
        <v/>
      </c>
      <c r="EE216" s="74" t="str">
        <f t="shared" ca="1" si="521"/>
        <v/>
      </c>
      <c r="EG216" s="479" t="str">
        <f ca="1">IF(V216=1,"",IF(LOG入力!BH216&gt;0,0,IF(CG216="★",0,IF(R216=1,0,IF(N216=0,0,1)))))</f>
        <v/>
      </c>
      <c r="EH216" s="483" t="str">
        <f t="shared" ca="1" si="522"/>
        <v/>
      </c>
      <c r="EI216" s="483" t="str">
        <f t="shared" ca="1" si="523"/>
        <v/>
      </c>
      <c r="EJ216" s="483" t="str">
        <f t="shared" ca="1" si="524"/>
        <v/>
      </c>
      <c r="EL216" s="71">
        <f t="shared" ca="1" si="525"/>
        <v>0</v>
      </c>
      <c r="EM216" s="6">
        <f t="shared" ca="1" si="526"/>
        <v>0</v>
      </c>
      <c r="EN216" s="6" t="str">
        <f t="shared" ca="1" si="527"/>
        <v/>
      </c>
      <c r="EO216" s="6">
        <f ca="1">IF(LOG入力!BH216&gt;0,0,IF(EM216=0,0,(IF(COUNTIF($EN$19:EN216,EN216)=1,IF($FS$3="N",1,IF(EH216=1,1,0))))))</f>
        <v>0</v>
      </c>
      <c r="EP216" s="6" t="str">
        <f ca="1">IF(LOG入力!BH216&gt;0,"",IF(EO216=1,$X216,""))</f>
        <v/>
      </c>
      <c r="EQ216" s="6" t="str">
        <f ca="1">IF(LOG入力!BH216&gt;0,"",IF(EO216=1,$Y216,""))</f>
        <v/>
      </c>
      <c r="ER216" s="520" t="str">
        <f ca="1">IF(LOG入力!BH216&gt;0,"",IF(COUNTIF($EP$19:$EP216,EP216)=1,EP216,""))</f>
        <v/>
      </c>
      <c r="ES216" s="520">
        <f ca="1">IF(LOG入力!BH216&gt;0,0,IF((EL216=1),IF(($ER216=""),0,1),0))</f>
        <v>0</v>
      </c>
      <c r="ET216" s="520" t="str">
        <f ca="1">IF(LOG入力!BH216&gt;0,"",IF(COUNTIF($EQ$19:EQ216,EQ216)=1,EQ216,""))</f>
        <v/>
      </c>
      <c r="EU216" s="539">
        <f ca="1">IF(LOG入力!BH216&gt;0,0,IF((EL216=1),IF(($ET216=""),0,1),0))</f>
        <v>0</v>
      </c>
      <c r="EV216" s="71">
        <f t="shared" ca="1" si="528"/>
        <v>0</v>
      </c>
      <c r="EW216" s="6">
        <f t="shared" ca="1" si="529"/>
        <v>0</v>
      </c>
      <c r="EX216" s="6" t="str">
        <f t="shared" ca="1" si="530"/>
        <v/>
      </c>
      <c r="EY216" s="6">
        <f ca="1">IF(LOG入力!BH216&gt;0,0,IF(EW216=0,0,(IF(COUNTIF($EX$19:EX216,EX216)=1,IF($FS$3="N",1,IF(EH216=1,1,0))))))</f>
        <v>0</v>
      </c>
      <c r="EZ216" s="6" t="str">
        <f ca="1">IF(LOG入力!BH216&gt;0,"",IF(EY216=1,$X216,""))</f>
        <v/>
      </c>
      <c r="FA216" s="6" t="str">
        <f ca="1">IF(LOG入力!BH216&gt;0,"",IF(EY216=1,$Y216,""))</f>
        <v/>
      </c>
      <c r="FB216" s="6" t="str">
        <f ca="1">IF(LOG入力!BH216&gt;0,"",IF(COUNTIF($EZ$19:$EZ216,EZ216)=1,EZ216,""))</f>
        <v/>
      </c>
      <c r="FC216" s="6">
        <f ca="1">IF(LOG入力!BH216&gt;0,0,IF((EV216=1),IF(($FB216=""),0,1),0))</f>
        <v>0</v>
      </c>
      <c r="FD216" s="6" t="str">
        <f ca="1">IF(LOG入力!BH216&gt;0,"",IF(COUNTIF($FA$19:FA216,FA216)=1,FA216,""))</f>
        <v/>
      </c>
      <c r="FE216" s="72">
        <f ca="1">IF(LOG入力!BH216&gt;0,0,IF((EV216=1),IF(($FD216=""),0,1),0))</f>
        <v>0</v>
      </c>
      <c r="FF216" s="71">
        <f t="shared" ca="1" si="531"/>
        <v>0</v>
      </c>
      <c r="FG216" s="6">
        <f t="shared" ca="1" si="532"/>
        <v>0</v>
      </c>
      <c r="FH216" s="6" t="str">
        <f t="shared" ca="1" si="533"/>
        <v/>
      </c>
      <c r="FI216" s="6">
        <f ca="1">IF(LOG入力!BH216&gt;0,0,IF(FG216=0,0,(IF(COUNTIF($FH$19:FH216,FH216)=1,IF($FS$3="N",1,IF(EH216=1,1,0))))))</f>
        <v>0</v>
      </c>
      <c r="FJ216" s="6" t="str">
        <f ca="1">IF(LOG入力!BH216&gt;0,"",IF(FI216=1,$X216,""))</f>
        <v/>
      </c>
      <c r="FK216" s="6" t="str">
        <f ca="1">IF(LOG入力!BH216&gt;0,"",IF(FI216=1,$Y216,""))</f>
        <v/>
      </c>
      <c r="FL216" s="6" t="str">
        <f ca="1">IF(LOG入力!BH216&gt;0,"",IF(COUNTIF($FJ$19:$FJ216,FJ216)=1,FJ216,""))</f>
        <v/>
      </c>
      <c r="FM216" s="6">
        <f ca="1">IF(LOG入力!BH216&gt;0,0,IF((FF216=1),IF(($FL216=""),0,1),0))</f>
        <v>0</v>
      </c>
      <c r="FN216" s="6" t="str">
        <f ca="1">IF(LOG入力!BH216&gt;0,"",IF(COUNTIF($FK$19:FK216,FK216)=1,FK216,""))</f>
        <v/>
      </c>
      <c r="FO216" s="72">
        <f ca="1">IF(LOG入力!BH216&gt;0,0,IF((FF216=1),IF(($FN216=""),0,1),0))</f>
        <v>0</v>
      </c>
      <c r="FP216" s="71">
        <f t="shared" ca="1" si="534"/>
        <v>0</v>
      </c>
      <c r="FQ216" s="6">
        <f t="shared" ca="1" si="535"/>
        <v>0</v>
      </c>
      <c r="FR216" s="6" t="str">
        <f t="shared" ca="1" si="536"/>
        <v/>
      </c>
      <c r="FS216" s="6">
        <f ca="1">IF(LOG入力!BH216&gt;0,0,IF(FQ216=0,0,(IF(COUNTIF($FR$19:FR216,FR216)=1,IF($FS$3="N",1,IF(EH216=1,1,0))))))</f>
        <v>0</v>
      </c>
      <c r="FT216" s="6" t="str">
        <f ca="1">IF(LOG入力!BH216&gt;0,"",IF(FS216=1,$X216,""))</f>
        <v/>
      </c>
      <c r="FU216" s="6" t="str">
        <f ca="1">IF(LOG入力!BH216&gt;0,"",IF(FS216=1,$Y216,""))</f>
        <v/>
      </c>
      <c r="FV216" s="6" t="str">
        <f ca="1">IF(LOG入力!BH216&gt;0,"",IF(COUNTIF($FT$19:$FT216,FT216)=1,FT216,""))</f>
        <v/>
      </c>
      <c r="FW216" s="6">
        <f ca="1">IF(LOG入力!BH216&gt;0,0,IF((FP216=1),IF(($FV216=""),0,1),0))</f>
        <v>0</v>
      </c>
      <c r="FX216" s="6" t="str">
        <f ca="1">IF(LOG入力!BH216&gt;0,"",IF(COUNTIF($FU$19:FU216,FU216)=1,FU216,""))</f>
        <v/>
      </c>
      <c r="FY216" s="72">
        <f ca="1">IF(LOG入力!BH216&gt;0,0,IF((FP216=1),IF(($FX216=""),0,1),0))</f>
        <v>0</v>
      </c>
      <c r="FZ216" s="71">
        <f t="shared" ca="1" si="537"/>
        <v>0</v>
      </c>
      <c r="GA216" s="6">
        <f t="shared" ca="1" si="538"/>
        <v>0</v>
      </c>
      <c r="GB216" s="6" t="str">
        <f t="shared" ca="1" si="539"/>
        <v/>
      </c>
      <c r="GC216" s="6">
        <f ca="1">IF(LOG入力!BH216&gt;0,0,IF(GA216=0,0,(IF(COUNTIF($GB$19:GB216,GB216)=1,IF($FS$3="N",1,IF(EH216=1,1,0))))))</f>
        <v>0</v>
      </c>
      <c r="GD216" s="6" t="str">
        <f ca="1">IF(LOG入力!BH216&gt;0,"",IF(GC216=1,$X216,""))</f>
        <v/>
      </c>
      <c r="GE216" s="6" t="str">
        <f ca="1">IF(LOG入力!BH216&gt;0,"",IF(GC216=1,$Y216,""))</f>
        <v/>
      </c>
      <c r="GF216" s="6" t="str">
        <f ca="1">IF(LOG入力!BH216&gt;0,"",IF(COUNTIF($GD$19:$GD216,GD216)=1,GD216,""))</f>
        <v/>
      </c>
      <c r="GG216" s="6">
        <f ca="1">IF(LOG入力!BH216&gt;0,0,IF((FZ216=1),IF(($GF216=""),0,1),0))</f>
        <v>0</v>
      </c>
      <c r="GH216" s="6" t="str">
        <f ca="1">IF(LOG入力!BH216&gt;0,"",IF(COUNTIF($GE$19:GE216,GE216)=1,GE216,""))</f>
        <v/>
      </c>
      <c r="GI216" s="72">
        <f ca="1">IF(LOG入力!BH216&gt;0,0,IF((FZ216=1),IF(($GH216=""),0,1),0))</f>
        <v>0</v>
      </c>
      <c r="GK216" s="455" t="str">
        <f ca="1">IF(V216=1,"",IF(LEN(LOG入力!AS216)=0,"",LOG入力!AS216))</f>
        <v/>
      </c>
      <c r="GL216" s="378" t="str">
        <f t="shared" ca="1" si="540"/>
        <v/>
      </c>
      <c r="GM216" s="378" t="str">
        <f t="shared" ca="1" si="541"/>
        <v/>
      </c>
      <c r="GN216" s="74" t="str">
        <f t="shared" ca="1" si="542"/>
        <v/>
      </c>
      <c r="GO216" s="74" t="str">
        <f t="shared" ca="1" si="543"/>
        <v/>
      </c>
      <c r="GQ216" s="74" t="str">
        <f t="shared" ca="1" si="544"/>
        <v/>
      </c>
      <c r="GR216" s="74" t="str">
        <f t="shared" ca="1" si="545"/>
        <v/>
      </c>
      <c r="GS216" s="74" t="str">
        <f t="shared" ca="1" si="546"/>
        <v/>
      </c>
      <c r="GT216" s="74" t="str">
        <f t="shared" ca="1" si="547"/>
        <v/>
      </c>
      <c r="GU216" s="74" t="str">
        <f t="shared" ca="1" si="548"/>
        <v/>
      </c>
      <c r="GV216" s="74" t="str">
        <f t="shared" ca="1" si="549"/>
        <v/>
      </c>
      <c r="GX216" s="74" t="str">
        <f t="shared" ca="1" si="550"/>
        <v/>
      </c>
      <c r="GY216" s="74" t="str">
        <f t="shared" ca="1" si="551"/>
        <v/>
      </c>
      <c r="GZ216" s="74" t="str">
        <f ca="1">IF(V216=1,"",IF(LOG入力!BH216&gt;0,0,IF(GY216=0,0,IF((VALUE((TYPE(VALUE(J216)))))=16,0,IF(VALUE(J216)&lt;60,1,IF(VALUE(J216)&lt;100,0,IF(VALUE(J216)&lt;600,2,0)))))))</f>
        <v/>
      </c>
      <c r="HA216" s="74" t="str">
        <f t="shared" ca="1" si="552"/>
        <v/>
      </c>
      <c r="HB216" s="74" t="str">
        <f ca="1">IF(V216=1,"",IF(LOG入力!BH216&gt;0,0,IF(HA216=0,0,IF((VALUE((TYPE(VALUE(L216)))))=16,0,IF(VALUE(L216)&lt;60,1,IF(VALUE(L216)&lt;100,0,IF(VALUE(L216)&lt;600,2,0)))))))</f>
        <v/>
      </c>
      <c r="HD216" s="74" t="str">
        <f t="shared" ca="1" si="553"/>
        <v/>
      </c>
      <c r="HF216" s="74" t="str">
        <f t="shared" ca="1" si="554"/>
        <v/>
      </c>
      <c r="HG216" s="74" t="str">
        <f t="shared" ca="1" si="555"/>
        <v/>
      </c>
      <c r="HH216" s="74" t="str">
        <f t="shared" ca="1" si="556"/>
        <v/>
      </c>
      <c r="HI216" s="74" t="str">
        <f t="shared" ca="1" si="557"/>
        <v/>
      </c>
      <c r="HJ216" s="74" t="str">
        <f t="shared" ca="1" si="558"/>
        <v/>
      </c>
      <c r="HK216" s="74" t="str">
        <f t="shared" ca="1" si="559"/>
        <v/>
      </c>
      <c r="HL216" s="74" t="str">
        <f t="shared" ca="1" si="560"/>
        <v/>
      </c>
      <c r="HM216" s="74" t="str">
        <f t="shared" ca="1" si="561"/>
        <v/>
      </c>
      <c r="HN216" s="74" t="str">
        <f t="shared" ca="1" si="562"/>
        <v/>
      </c>
      <c r="HO216" s="529" t="str">
        <f t="shared" ca="1" si="563"/>
        <v/>
      </c>
      <c r="HP216" s="74" t="str">
        <f t="shared" ca="1" si="564"/>
        <v/>
      </c>
      <c r="HQ216" s="74" t="str">
        <f t="shared" ca="1" si="565"/>
        <v/>
      </c>
      <c r="HR216" s="74" t="str">
        <f t="shared" ca="1" si="566"/>
        <v/>
      </c>
      <c r="HS216" s="74" t="str">
        <f t="shared" ca="1" si="567"/>
        <v/>
      </c>
      <c r="HT216" s="74" t="str">
        <f ca="1">IF(V216=1,"",IF(LOG入力!BH216&gt;0,0,IF(DV216=1,0,IF(N216="0",0,IF(SUM(HD216:HS216)&gt;0,1,0)))))</f>
        <v/>
      </c>
    </row>
    <row r="217" spans="1:228" x14ac:dyDescent="0.15">
      <c r="A217" s="5"/>
      <c r="B217" s="532" t="str">
        <f t="shared" ca="1" si="426"/>
        <v/>
      </c>
      <c r="C217" s="534" t="str">
        <f ca="1">LOG入力!AP217</f>
        <v/>
      </c>
      <c r="D217" s="534" t="str">
        <f ca="1">LOG入力!AQ217</f>
        <v/>
      </c>
      <c r="E217" s="534" t="str">
        <f ca="1">LOG入力!AR217</f>
        <v/>
      </c>
      <c r="F217" s="535" t="str">
        <f t="shared" ca="1" si="427"/>
        <v/>
      </c>
      <c r="G217" s="585" t="str">
        <f ca="1">LOG入力!AT217</f>
        <v/>
      </c>
      <c r="H217" s="542" t="str">
        <f ca="1">LOG入力!AU217</f>
        <v/>
      </c>
      <c r="I217" s="542" t="str">
        <f ca="1">LOG入力!AV217</f>
        <v/>
      </c>
      <c r="J217" s="577" t="str">
        <f ca="1">LOG入力!AW217</f>
        <v/>
      </c>
      <c r="K217" s="578" t="str">
        <f ca="1">LOG入力!BJ217</f>
        <v/>
      </c>
      <c r="L217" s="577" t="str">
        <f ca="1">LOG入力!AY217</f>
        <v/>
      </c>
      <c r="M217" s="545" t="str">
        <f ca="1">LOG入力!BK217</f>
        <v/>
      </c>
      <c r="N217" s="512" t="str">
        <f ca="1">IF(V217=1,"",IF(LOG入力!AJ217=1,"1",LOG入力!BA217))</f>
        <v/>
      </c>
      <c r="O217" s="538" t="str">
        <f ca="1">IF(V217=1,"",IF(LEN(LOG入力!O217)=0,"",LOG入力!O217))</f>
        <v/>
      </c>
      <c r="P217" s="291" t="str">
        <f ca="1">IF(V217=1,"",IF($AA$4=1,"",IF(LOG入力!BG217=1,"",CONCATENATE($ER217,$FB217,$FL217,$FV217,$GF217))))</f>
        <v/>
      </c>
      <c r="Q217" s="291" t="str">
        <f ca="1">IF(V217=1,"",IF($AA$4=1,"",IF(LOG入力!BG217=1,"",CONCATENATE($ET217,$FD217,$FN217,$FX217,$GH217))))</f>
        <v/>
      </c>
      <c r="R217" s="573" t="str">
        <f ca="1">IF(V217=1,"",IF($AA$4=1,"",IF(LOG入力!BH217&gt;0,0,AA217)))</f>
        <v/>
      </c>
      <c r="S217" s="293" t="str">
        <f t="shared" ca="1" si="428"/>
        <v/>
      </c>
      <c r="T217" s="29"/>
      <c r="U217" s="38"/>
      <c r="V217" s="196">
        <f ca="1">LOG入力!AN217</f>
        <v>1</v>
      </c>
      <c r="W217" s="38"/>
      <c r="X217" s="516" t="str">
        <f t="shared" ca="1" si="429"/>
        <v/>
      </c>
      <c r="Y217" s="515" t="str">
        <f t="shared" ca="1" si="430"/>
        <v/>
      </c>
      <c r="Z217" s="518" t="str">
        <f t="shared" ca="1" si="431"/>
        <v/>
      </c>
      <c r="AA217" s="574" t="str">
        <f t="shared" ca="1" si="432"/>
        <v/>
      </c>
      <c r="AC217" s="6" t="str">
        <f t="shared" ca="1" si="433"/>
        <v/>
      </c>
      <c r="AD217" s="6" t="str">
        <f t="shared" ca="1" si="434"/>
        <v/>
      </c>
      <c r="AE217" s="6" t="str">
        <f t="shared" ca="1" si="435"/>
        <v/>
      </c>
      <c r="AF217" s="6" t="str">
        <f t="shared" ca="1" si="436"/>
        <v/>
      </c>
      <c r="AG217" s="6" t="str">
        <f t="shared" ca="1" si="437"/>
        <v/>
      </c>
      <c r="AH217" s="6" t="str">
        <f t="shared" ca="1" si="438"/>
        <v/>
      </c>
      <c r="AI217" s="6" t="str">
        <f t="shared" ca="1" si="439"/>
        <v/>
      </c>
      <c r="AJ217" s="6" t="str">
        <f t="shared" ca="1" si="440"/>
        <v/>
      </c>
      <c r="AK217" s="6" t="str">
        <f t="shared" ca="1" si="441"/>
        <v/>
      </c>
      <c r="AL217" s="6" t="str">
        <f t="shared" ca="1" si="442"/>
        <v/>
      </c>
      <c r="AM217" s="6" t="str">
        <f t="shared" ca="1" si="443"/>
        <v/>
      </c>
      <c r="AN217" s="6" t="str">
        <f t="shared" ca="1" si="444"/>
        <v/>
      </c>
      <c r="AO217" s="6" t="str">
        <f t="shared" ca="1" si="445"/>
        <v/>
      </c>
      <c r="AP217" s="6" t="str">
        <f t="shared" ca="1" si="446"/>
        <v/>
      </c>
      <c r="AQ217" s="6" t="str">
        <f t="shared" ca="1" si="447"/>
        <v/>
      </c>
      <c r="AR217" s="6" t="str">
        <f t="shared" ca="1" si="448"/>
        <v/>
      </c>
      <c r="AS217" s="6" t="str">
        <f t="shared" ca="1" si="449"/>
        <v/>
      </c>
      <c r="AT217" s="6" t="str">
        <f t="shared" ca="1" si="450"/>
        <v/>
      </c>
      <c r="AU217" s="6" t="str">
        <f t="shared" ca="1" si="451"/>
        <v/>
      </c>
      <c r="AV217" s="6" t="str">
        <f t="shared" ca="1" si="452"/>
        <v/>
      </c>
      <c r="AW217" s="6" t="str">
        <f t="shared" ca="1" si="453"/>
        <v/>
      </c>
      <c r="AY217" s="6" t="str">
        <f t="shared" ca="1" si="454"/>
        <v/>
      </c>
      <c r="AZ217" s="6" t="str">
        <f t="shared" ca="1" si="455"/>
        <v/>
      </c>
      <c r="BA217" s="6" t="str">
        <f t="shared" ca="1" si="456"/>
        <v/>
      </c>
      <c r="BB217" s="6" t="str">
        <f t="shared" ca="1" si="457"/>
        <v/>
      </c>
      <c r="BC217" s="6" t="str">
        <f t="shared" ca="1" si="458"/>
        <v/>
      </c>
      <c r="BD217" s="6" t="str">
        <f t="shared" ca="1" si="459"/>
        <v/>
      </c>
      <c r="BE217" s="6" t="str">
        <f t="shared" ca="1" si="460"/>
        <v/>
      </c>
      <c r="BF217" s="6" t="str">
        <f t="shared" ca="1" si="461"/>
        <v/>
      </c>
      <c r="BG217" s="6" t="str">
        <f t="shared" ca="1" si="462"/>
        <v/>
      </c>
      <c r="BH217" s="6" t="str">
        <f t="shared" ca="1" si="463"/>
        <v/>
      </c>
      <c r="BI217" s="6" t="str">
        <f t="shared" ca="1" si="464"/>
        <v/>
      </c>
      <c r="BJ217" s="6" t="str">
        <f t="shared" ca="1" si="465"/>
        <v/>
      </c>
      <c r="BK217" s="6" t="str">
        <f t="shared" ca="1" si="466"/>
        <v/>
      </c>
      <c r="BL217" s="6" t="str">
        <f t="shared" ca="1" si="467"/>
        <v/>
      </c>
      <c r="BM217" s="6" t="str">
        <f t="shared" ca="1" si="468"/>
        <v/>
      </c>
      <c r="BN217" s="6" t="str">
        <f t="shared" ca="1" si="469"/>
        <v/>
      </c>
      <c r="BO217" s="6" t="str">
        <f t="shared" ca="1" si="470"/>
        <v/>
      </c>
      <c r="BP217" s="6" t="str">
        <f t="shared" ca="1" si="471"/>
        <v/>
      </c>
      <c r="BQ217" s="6" t="str">
        <f t="shared" ca="1" si="472"/>
        <v/>
      </c>
      <c r="BR217" s="6" t="str">
        <f t="shared" ca="1" si="473"/>
        <v/>
      </c>
      <c r="BS217" s="6" t="str">
        <f t="shared" ca="1" si="474"/>
        <v/>
      </c>
      <c r="BU217" s="6" t="str">
        <f t="shared" ca="1" si="475"/>
        <v/>
      </c>
      <c r="BW217" s="515" t="str">
        <f t="shared" ca="1" si="476"/>
        <v/>
      </c>
      <c r="BX217" s="515">
        <f t="shared" ca="1" si="477"/>
        <v>0</v>
      </c>
      <c r="BY217" s="515" t="str">
        <f t="shared" ca="1" si="478"/>
        <v/>
      </c>
      <c r="CA217" s="6">
        <f t="shared" ca="1" si="479"/>
        <v>1</v>
      </c>
      <c r="CC217" s="523" t="str">
        <f t="shared" ca="1" si="480"/>
        <v/>
      </c>
      <c r="CE217" s="6" t="str">
        <f t="shared" ca="1" si="481"/>
        <v/>
      </c>
      <c r="CG217" s="524" t="str">
        <f ca="1">IF(V217=1,"",IF($AA$4=1,"",IF(LOG入力!BH217&gt;0,"",IF(N217=0,"",IF(HT217=0,"","★")))))</f>
        <v/>
      </c>
      <c r="CI217" s="74" t="str">
        <f t="shared" ca="1" si="482"/>
        <v/>
      </c>
      <c r="CK217" s="525" t="str">
        <f ca="1">IF(V217=1,"",IF(LOG入力!BH217&gt;0,1,0))</f>
        <v/>
      </c>
      <c r="CL217" s="74" t="str">
        <f t="shared" ca="1" si="483"/>
        <v/>
      </c>
      <c r="CN217" s="74" t="str">
        <f t="shared" ca="1" si="484"/>
        <v/>
      </c>
      <c r="CO217" s="74" t="str">
        <f t="shared" ca="1" si="485"/>
        <v/>
      </c>
      <c r="CQ217" s="74" t="str">
        <f t="shared" ca="1" si="486"/>
        <v/>
      </c>
      <c r="CR217" s="74" t="str">
        <f t="shared" ca="1" si="487"/>
        <v/>
      </c>
      <c r="CS217" s="74" t="str">
        <f t="shared" ca="1" si="488"/>
        <v/>
      </c>
      <c r="CT217" s="74" t="str">
        <f t="shared" ca="1" si="489"/>
        <v/>
      </c>
      <c r="CU217" s="74" t="str">
        <f t="shared" ca="1" si="490"/>
        <v/>
      </c>
      <c r="CV217" s="74" t="str">
        <f t="shared" ca="1" si="491"/>
        <v/>
      </c>
      <c r="CW217" s="74" t="str">
        <f t="shared" ca="1" si="492"/>
        <v/>
      </c>
      <c r="CX217" s="74" t="str">
        <f t="shared" ca="1" si="493"/>
        <v/>
      </c>
      <c r="CY217" s="74" t="str">
        <f t="shared" ca="1" si="494"/>
        <v/>
      </c>
      <c r="CZ217" s="74" t="str">
        <f t="shared" ca="1" si="495"/>
        <v/>
      </c>
      <c r="DA217" s="74" t="str">
        <f t="shared" ca="1" si="496"/>
        <v/>
      </c>
      <c r="DB217" s="74" t="str">
        <f t="shared" ca="1" si="497"/>
        <v/>
      </c>
      <c r="DD217" s="74" t="str">
        <f t="shared" ca="1" si="498"/>
        <v/>
      </c>
      <c r="DE217" s="74" t="str">
        <f t="shared" ca="1" si="499"/>
        <v/>
      </c>
      <c r="DF217" s="74" t="str">
        <f t="shared" ca="1" si="500"/>
        <v/>
      </c>
      <c r="DG217" s="74" t="str">
        <f t="shared" ca="1" si="501"/>
        <v/>
      </c>
      <c r="DH217" s="74" t="str">
        <f t="shared" ca="1" si="502"/>
        <v/>
      </c>
      <c r="DI217" s="74" t="str">
        <f t="shared" ca="1" si="503"/>
        <v/>
      </c>
      <c r="DJ217" s="74" t="str">
        <f t="shared" ca="1" si="504"/>
        <v/>
      </c>
      <c r="DK217" s="74" t="str">
        <f t="shared" ca="1" si="505"/>
        <v/>
      </c>
      <c r="DL217" s="74" t="str">
        <f t="shared" ca="1" si="506"/>
        <v/>
      </c>
      <c r="DM217" s="74" t="str">
        <f t="shared" ca="1" si="507"/>
        <v/>
      </c>
      <c r="DN217" s="74" t="str">
        <f t="shared" ca="1" si="508"/>
        <v/>
      </c>
      <c r="DO217" s="74" t="str">
        <f t="shared" ca="1" si="509"/>
        <v/>
      </c>
      <c r="DQ217" s="74" t="str">
        <f t="shared" ca="1" si="510"/>
        <v/>
      </c>
      <c r="DS217" s="74" t="str">
        <f t="shared" ca="1" si="511"/>
        <v/>
      </c>
      <c r="DT217" s="74" t="str">
        <f t="shared" ca="1" si="512"/>
        <v/>
      </c>
      <c r="DV217" s="525" t="str">
        <f t="shared" ca="1" si="513"/>
        <v/>
      </c>
      <c r="DW217" s="74" t="str">
        <f t="shared" ca="1" si="514"/>
        <v/>
      </c>
      <c r="DX217" s="485" t="str">
        <f t="shared" ca="1" si="515"/>
        <v/>
      </c>
      <c r="DY217" s="74" t="str">
        <f t="shared" ca="1" si="516"/>
        <v/>
      </c>
      <c r="DZ217" s="74" t="str">
        <f t="shared" ca="1" si="517"/>
        <v/>
      </c>
      <c r="EA217" s="74" t="str">
        <f t="shared" ca="1" si="518"/>
        <v/>
      </c>
      <c r="EC217" s="74" t="str">
        <f t="shared" ca="1" si="519"/>
        <v/>
      </c>
      <c r="ED217" s="74" t="str">
        <f t="shared" ca="1" si="520"/>
        <v/>
      </c>
      <c r="EE217" s="74" t="str">
        <f t="shared" ca="1" si="521"/>
        <v/>
      </c>
      <c r="EG217" s="479" t="str">
        <f ca="1">IF(V217=1,"",IF(LOG入力!BH217&gt;0,0,IF(CG217="★",0,IF(R217=1,0,IF(N217=0,0,1)))))</f>
        <v/>
      </c>
      <c r="EH217" s="483" t="str">
        <f t="shared" ca="1" si="522"/>
        <v/>
      </c>
      <c r="EI217" s="483" t="str">
        <f t="shared" ca="1" si="523"/>
        <v/>
      </c>
      <c r="EJ217" s="483" t="str">
        <f t="shared" ca="1" si="524"/>
        <v/>
      </c>
      <c r="EL217" s="71">
        <f t="shared" ca="1" si="525"/>
        <v>0</v>
      </c>
      <c r="EM217" s="6">
        <f t="shared" ca="1" si="526"/>
        <v>0</v>
      </c>
      <c r="EN217" s="6" t="str">
        <f t="shared" ca="1" si="527"/>
        <v/>
      </c>
      <c r="EO217" s="6">
        <f ca="1">IF(LOG入力!BH217&gt;0,0,IF(EM217=0,0,(IF(COUNTIF($EN$19:EN217,EN217)=1,IF($FS$3="N",1,IF(EH217=1,1,0))))))</f>
        <v>0</v>
      </c>
      <c r="EP217" s="6" t="str">
        <f ca="1">IF(LOG入力!BH217&gt;0,"",IF(EO217=1,$X217,""))</f>
        <v/>
      </c>
      <c r="EQ217" s="6" t="str">
        <f ca="1">IF(LOG入力!BH217&gt;0,"",IF(EO217=1,$Y217,""))</f>
        <v/>
      </c>
      <c r="ER217" s="520" t="str">
        <f ca="1">IF(LOG入力!BH217&gt;0,"",IF(COUNTIF($EP$19:$EP217,EP217)=1,EP217,""))</f>
        <v/>
      </c>
      <c r="ES217" s="520">
        <f ca="1">IF(LOG入力!BH217&gt;0,0,IF((EL217=1),IF(($ER217=""),0,1),0))</f>
        <v>0</v>
      </c>
      <c r="ET217" s="520" t="str">
        <f ca="1">IF(LOG入力!BH217&gt;0,"",IF(COUNTIF($EQ$19:EQ217,EQ217)=1,EQ217,""))</f>
        <v/>
      </c>
      <c r="EU217" s="539">
        <f ca="1">IF(LOG入力!BH217&gt;0,0,IF((EL217=1),IF(($ET217=""),0,1),0))</f>
        <v>0</v>
      </c>
      <c r="EV217" s="71">
        <f t="shared" ca="1" si="528"/>
        <v>0</v>
      </c>
      <c r="EW217" s="6">
        <f t="shared" ca="1" si="529"/>
        <v>0</v>
      </c>
      <c r="EX217" s="6" t="str">
        <f t="shared" ca="1" si="530"/>
        <v/>
      </c>
      <c r="EY217" s="6">
        <f ca="1">IF(LOG入力!BH217&gt;0,0,IF(EW217=0,0,(IF(COUNTIF($EX$19:EX217,EX217)=1,IF($FS$3="N",1,IF(EH217=1,1,0))))))</f>
        <v>0</v>
      </c>
      <c r="EZ217" s="6" t="str">
        <f ca="1">IF(LOG入力!BH217&gt;0,"",IF(EY217=1,$X217,""))</f>
        <v/>
      </c>
      <c r="FA217" s="6" t="str">
        <f ca="1">IF(LOG入力!BH217&gt;0,"",IF(EY217=1,$Y217,""))</f>
        <v/>
      </c>
      <c r="FB217" s="6" t="str">
        <f ca="1">IF(LOG入力!BH217&gt;0,"",IF(COUNTIF($EZ$19:$EZ217,EZ217)=1,EZ217,""))</f>
        <v/>
      </c>
      <c r="FC217" s="6">
        <f ca="1">IF(LOG入力!BH217&gt;0,0,IF((EV217=1),IF(($FB217=""),0,1),0))</f>
        <v>0</v>
      </c>
      <c r="FD217" s="6" t="str">
        <f ca="1">IF(LOG入力!BH217&gt;0,"",IF(COUNTIF($FA$19:FA217,FA217)=1,FA217,""))</f>
        <v/>
      </c>
      <c r="FE217" s="72">
        <f ca="1">IF(LOG入力!BH217&gt;0,0,IF((EV217=1),IF(($FD217=""),0,1),0))</f>
        <v>0</v>
      </c>
      <c r="FF217" s="71">
        <f t="shared" ca="1" si="531"/>
        <v>0</v>
      </c>
      <c r="FG217" s="6">
        <f t="shared" ca="1" si="532"/>
        <v>0</v>
      </c>
      <c r="FH217" s="6" t="str">
        <f t="shared" ca="1" si="533"/>
        <v/>
      </c>
      <c r="FI217" s="6">
        <f ca="1">IF(LOG入力!BH217&gt;0,0,IF(FG217=0,0,(IF(COUNTIF($FH$19:FH217,FH217)=1,IF($FS$3="N",1,IF(EH217=1,1,0))))))</f>
        <v>0</v>
      </c>
      <c r="FJ217" s="6" t="str">
        <f ca="1">IF(LOG入力!BH217&gt;0,"",IF(FI217=1,$X217,""))</f>
        <v/>
      </c>
      <c r="FK217" s="6" t="str">
        <f ca="1">IF(LOG入力!BH217&gt;0,"",IF(FI217=1,$Y217,""))</f>
        <v/>
      </c>
      <c r="FL217" s="6" t="str">
        <f ca="1">IF(LOG入力!BH217&gt;0,"",IF(COUNTIF($FJ$19:$FJ217,FJ217)=1,FJ217,""))</f>
        <v/>
      </c>
      <c r="FM217" s="6">
        <f ca="1">IF(LOG入力!BH217&gt;0,0,IF((FF217=1),IF(($FL217=""),0,1),0))</f>
        <v>0</v>
      </c>
      <c r="FN217" s="6" t="str">
        <f ca="1">IF(LOG入力!BH217&gt;0,"",IF(COUNTIF($FK$19:FK217,FK217)=1,FK217,""))</f>
        <v/>
      </c>
      <c r="FO217" s="72">
        <f ca="1">IF(LOG入力!BH217&gt;0,0,IF((FF217=1),IF(($FN217=""),0,1),0))</f>
        <v>0</v>
      </c>
      <c r="FP217" s="71">
        <f t="shared" ca="1" si="534"/>
        <v>0</v>
      </c>
      <c r="FQ217" s="6">
        <f t="shared" ca="1" si="535"/>
        <v>0</v>
      </c>
      <c r="FR217" s="6" t="str">
        <f t="shared" ca="1" si="536"/>
        <v/>
      </c>
      <c r="FS217" s="6">
        <f ca="1">IF(LOG入力!BH217&gt;0,0,IF(FQ217=0,0,(IF(COUNTIF($FR$19:FR217,FR217)=1,IF($FS$3="N",1,IF(EH217=1,1,0))))))</f>
        <v>0</v>
      </c>
      <c r="FT217" s="6" t="str">
        <f ca="1">IF(LOG入力!BH217&gt;0,"",IF(FS217=1,$X217,""))</f>
        <v/>
      </c>
      <c r="FU217" s="6" t="str">
        <f ca="1">IF(LOG入力!BH217&gt;0,"",IF(FS217=1,$Y217,""))</f>
        <v/>
      </c>
      <c r="FV217" s="6" t="str">
        <f ca="1">IF(LOG入力!BH217&gt;0,"",IF(COUNTIF($FT$19:$FT217,FT217)=1,FT217,""))</f>
        <v/>
      </c>
      <c r="FW217" s="6">
        <f ca="1">IF(LOG入力!BH217&gt;0,0,IF((FP217=1),IF(($FV217=""),0,1),0))</f>
        <v>0</v>
      </c>
      <c r="FX217" s="6" t="str">
        <f ca="1">IF(LOG入力!BH217&gt;0,"",IF(COUNTIF($FU$19:FU217,FU217)=1,FU217,""))</f>
        <v/>
      </c>
      <c r="FY217" s="72">
        <f ca="1">IF(LOG入力!BH217&gt;0,0,IF((FP217=1),IF(($FX217=""),0,1),0))</f>
        <v>0</v>
      </c>
      <c r="FZ217" s="71">
        <f t="shared" ca="1" si="537"/>
        <v>0</v>
      </c>
      <c r="GA217" s="6">
        <f t="shared" ca="1" si="538"/>
        <v>0</v>
      </c>
      <c r="GB217" s="6" t="str">
        <f t="shared" ca="1" si="539"/>
        <v/>
      </c>
      <c r="GC217" s="6">
        <f ca="1">IF(LOG入力!BH217&gt;0,0,IF(GA217=0,0,(IF(COUNTIF($GB$19:GB217,GB217)=1,IF($FS$3="N",1,IF(EH217=1,1,0))))))</f>
        <v>0</v>
      </c>
      <c r="GD217" s="6" t="str">
        <f ca="1">IF(LOG入力!BH217&gt;0,"",IF(GC217=1,$X217,""))</f>
        <v/>
      </c>
      <c r="GE217" s="6" t="str">
        <f ca="1">IF(LOG入力!BH217&gt;0,"",IF(GC217=1,$Y217,""))</f>
        <v/>
      </c>
      <c r="GF217" s="6" t="str">
        <f ca="1">IF(LOG入力!BH217&gt;0,"",IF(COUNTIF($GD$19:$GD217,GD217)=1,GD217,""))</f>
        <v/>
      </c>
      <c r="GG217" s="6">
        <f ca="1">IF(LOG入力!BH217&gt;0,0,IF((FZ217=1),IF(($GF217=""),0,1),0))</f>
        <v>0</v>
      </c>
      <c r="GH217" s="6" t="str">
        <f ca="1">IF(LOG入力!BH217&gt;0,"",IF(COUNTIF($GE$19:GE217,GE217)=1,GE217,""))</f>
        <v/>
      </c>
      <c r="GI217" s="72">
        <f ca="1">IF(LOG入力!BH217&gt;0,0,IF((FZ217=1),IF(($GH217=""),0,1),0))</f>
        <v>0</v>
      </c>
      <c r="GK217" s="455" t="str">
        <f ca="1">IF(V217=1,"",IF(LEN(LOG入力!AS217)=0,"",LOG入力!AS217))</f>
        <v/>
      </c>
      <c r="GL217" s="378" t="str">
        <f t="shared" ca="1" si="540"/>
        <v/>
      </c>
      <c r="GM217" s="378" t="str">
        <f t="shared" ca="1" si="541"/>
        <v/>
      </c>
      <c r="GN217" s="74" t="str">
        <f t="shared" ca="1" si="542"/>
        <v/>
      </c>
      <c r="GO217" s="74" t="str">
        <f t="shared" ca="1" si="543"/>
        <v/>
      </c>
      <c r="GQ217" s="74" t="str">
        <f t="shared" ca="1" si="544"/>
        <v/>
      </c>
      <c r="GR217" s="74" t="str">
        <f t="shared" ca="1" si="545"/>
        <v/>
      </c>
      <c r="GS217" s="74" t="str">
        <f t="shared" ca="1" si="546"/>
        <v/>
      </c>
      <c r="GT217" s="74" t="str">
        <f t="shared" ca="1" si="547"/>
        <v/>
      </c>
      <c r="GU217" s="74" t="str">
        <f t="shared" ca="1" si="548"/>
        <v/>
      </c>
      <c r="GV217" s="74" t="str">
        <f t="shared" ca="1" si="549"/>
        <v/>
      </c>
      <c r="GX217" s="74" t="str">
        <f t="shared" ca="1" si="550"/>
        <v/>
      </c>
      <c r="GY217" s="74" t="str">
        <f t="shared" ca="1" si="551"/>
        <v/>
      </c>
      <c r="GZ217" s="74" t="str">
        <f ca="1">IF(V217=1,"",IF(LOG入力!BH217&gt;0,0,IF(GY217=0,0,IF((VALUE((TYPE(VALUE(J217)))))=16,0,IF(VALUE(J217)&lt;60,1,IF(VALUE(J217)&lt;100,0,IF(VALUE(J217)&lt;600,2,0)))))))</f>
        <v/>
      </c>
      <c r="HA217" s="74" t="str">
        <f t="shared" ca="1" si="552"/>
        <v/>
      </c>
      <c r="HB217" s="74" t="str">
        <f ca="1">IF(V217=1,"",IF(LOG入力!BH217&gt;0,0,IF(HA217=0,0,IF((VALUE((TYPE(VALUE(L217)))))=16,0,IF(VALUE(L217)&lt;60,1,IF(VALUE(L217)&lt;100,0,IF(VALUE(L217)&lt;600,2,0)))))))</f>
        <v/>
      </c>
      <c r="HD217" s="74" t="str">
        <f t="shared" ca="1" si="553"/>
        <v/>
      </c>
      <c r="HF217" s="74" t="str">
        <f t="shared" ca="1" si="554"/>
        <v/>
      </c>
      <c r="HG217" s="74" t="str">
        <f t="shared" ca="1" si="555"/>
        <v/>
      </c>
      <c r="HH217" s="74" t="str">
        <f t="shared" ca="1" si="556"/>
        <v/>
      </c>
      <c r="HI217" s="74" t="str">
        <f t="shared" ca="1" si="557"/>
        <v/>
      </c>
      <c r="HJ217" s="74" t="str">
        <f t="shared" ca="1" si="558"/>
        <v/>
      </c>
      <c r="HK217" s="74" t="str">
        <f t="shared" ca="1" si="559"/>
        <v/>
      </c>
      <c r="HL217" s="74" t="str">
        <f t="shared" ca="1" si="560"/>
        <v/>
      </c>
      <c r="HM217" s="74" t="str">
        <f t="shared" ca="1" si="561"/>
        <v/>
      </c>
      <c r="HN217" s="74" t="str">
        <f t="shared" ca="1" si="562"/>
        <v/>
      </c>
      <c r="HO217" s="529" t="str">
        <f t="shared" ca="1" si="563"/>
        <v/>
      </c>
      <c r="HP217" s="74" t="str">
        <f t="shared" ca="1" si="564"/>
        <v/>
      </c>
      <c r="HQ217" s="74" t="str">
        <f t="shared" ca="1" si="565"/>
        <v/>
      </c>
      <c r="HR217" s="74" t="str">
        <f t="shared" ca="1" si="566"/>
        <v/>
      </c>
      <c r="HS217" s="74" t="str">
        <f t="shared" ca="1" si="567"/>
        <v/>
      </c>
      <c r="HT217" s="74" t="str">
        <f ca="1">IF(V217=1,"",IF(LOG入力!BH217&gt;0,0,IF(DV217=1,0,IF(N217="0",0,IF(SUM(HD217:HS217)&gt;0,1,0)))))</f>
        <v/>
      </c>
    </row>
    <row r="218" spans="1:228" x14ac:dyDescent="0.15">
      <c r="A218" s="5">
        <v>200</v>
      </c>
      <c r="B218" s="487" t="str">
        <f t="shared" ca="1" si="426"/>
        <v/>
      </c>
      <c r="C218" s="548" t="str">
        <f ca="1">LOG入力!AP218</f>
        <v/>
      </c>
      <c r="D218" s="548" t="str">
        <f ca="1">LOG入力!AQ218</f>
        <v/>
      </c>
      <c r="E218" s="548" t="str">
        <f ca="1">LOG入力!AR218</f>
        <v/>
      </c>
      <c r="F218" s="589" t="str">
        <f t="shared" ca="1" si="427"/>
        <v/>
      </c>
      <c r="G218" s="586" t="str">
        <f ca="1">LOG入力!AT218</f>
        <v/>
      </c>
      <c r="H218" s="553" t="str">
        <f ca="1">LOG入力!AU218</f>
        <v/>
      </c>
      <c r="I218" s="587" t="str">
        <f ca="1">LOG入力!AV218</f>
        <v/>
      </c>
      <c r="J218" s="590" t="str">
        <f ca="1">LOG入力!AW218</f>
        <v/>
      </c>
      <c r="K218" s="591" t="str">
        <f ca="1">LOG入力!BJ218</f>
        <v/>
      </c>
      <c r="L218" s="590" t="str">
        <f ca="1">LOG入力!AY218</f>
        <v/>
      </c>
      <c r="M218" s="556" t="str">
        <f ca="1">LOG入力!BK218</f>
        <v/>
      </c>
      <c r="N218" s="588" t="str">
        <f ca="1">IF(V218=1,"",IF(LOG入力!AJ218=1,"1",LOG入力!BA218))</f>
        <v/>
      </c>
      <c r="O218" s="557" t="str">
        <f ca="1">IF(V218=1,"",IF(LEN(LOG入力!O218)=0,"",LOG入力!O218))</f>
        <v/>
      </c>
      <c r="P218" s="336" t="str">
        <f ca="1">IF(V218=1,"",IF($AA$4=1,"",IF(LOG入力!BG218=1,"",CONCATENATE($ER218,$FB218,$FL218,$FV218,$GF218))))</f>
        <v/>
      </c>
      <c r="Q218" s="337" t="str">
        <f ca="1">IF(V218=1,"",IF($AA$4=1,"",IF(LOG入力!BG218=1,"",CONCATENATE($ET218,$FD218,$FN218,$FX218,$GH218))))</f>
        <v/>
      </c>
      <c r="R218" s="338" t="str">
        <f ca="1">IF(V218=1,"",IF($AA$4=1,"",IF(LOG入力!BH218&gt;0,0,AA218)))</f>
        <v/>
      </c>
      <c r="S218" s="293" t="str">
        <f t="shared" ca="1" si="428"/>
        <v/>
      </c>
      <c r="T218" s="29"/>
      <c r="U218" s="38"/>
      <c r="V218" s="196">
        <f ca="1">LOG入力!AN218</f>
        <v>1</v>
      </c>
      <c r="W218" s="38"/>
      <c r="X218" s="516" t="str">
        <f t="shared" ca="1" si="429"/>
        <v/>
      </c>
      <c r="Y218" s="515" t="str">
        <f t="shared" ca="1" si="430"/>
        <v/>
      </c>
      <c r="Z218" s="518" t="str">
        <f t="shared" ca="1" si="431"/>
        <v/>
      </c>
      <c r="AA218" s="574" t="str">
        <f t="shared" ca="1" si="432"/>
        <v/>
      </c>
      <c r="AC218" s="6" t="str">
        <f t="shared" ca="1" si="433"/>
        <v/>
      </c>
      <c r="AD218" s="6" t="str">
        <f t="shared" ca="1" si="434"/>
        <v/>
      </c>
      <c r="AE218" s="6" t="str">
        <f t="shared" ca="1" si="435"/>
        <v/>
      </c>
      <c r="AF218" s="6" t="str">
        <f t="shared" ca="1" si="436"/>
        <v/>
      </c>
      <c r="AG218" s="6" t="str">
        <f t="shared" ca="1" si="437"/>
        <v/>
      </c>
      <c r="AH218" s="6" t="str">
        <f t="shared" ca="1" si="438"/>
        <v/>
      </c>
      <c r="AI218" s="6" t="str">
        <f t="shared" ca="1" si="439"/>
        <v/>
      </c>
      <c r="AJ218" s="6" t="str">
        <f t="shared" ca="1" si="440"/>
        <v/>
      </c>
      <c r="AK218" s="6" t="str">
        <f t="shared" ca="1" si="441"/>
        <v/>
      </c>
      <c r="AL218" s="6" t="str">
        <f t="shared" ca="1" si="442"/>
        <v/>
      </c>
      <c r="AM218" s="6" t="str">
        <f t="shared" ca="1" si="443"/>
        <v/>
      </c>
      <c r="AN218" s="6" t="str">
        <f t="shared" ca="1" si="444"/>
        <v/>
      </c>
      <c r="AO218" s="6" t="str">
        <f t="shared" ca="1" si="445"/>
        <v/>
      </c>
      <c r="AP218" s="6" t="str">
        <f t="shared" ca="1" si="446"/>
        <v/>
      </c>
      <c r="AQ218" s="6" t="str">
        <f t="shared" ca="1" si="447"/>
        <v/>
      </c>
      <c r="AR218" s="6" t="str">
        <f t="shared" ca="1" si="448"/>
        <v/>
      </c>
      <c r="AS218" s="6" t="str">
        <f t="shared" ca="1" si="449"/>
        <v/>
      </c>
      <c r="AT218" s="6" t="str">
        <f t="shared" ca="1" si="450"/>
        <v/>
      </c>
      <c r="AU218" s="6" t="str">
        <f t="shared" ca="1" si="451"/>
        <v/>
      </c>
      <c r="AV218" s="6" t="str">
        <f t="shared" ca="1" si="452"/>
        <v/>
      </c>
      <c r="AW218" s="6" t="str">
        <f t="shared" ca="1" si="453"/>
        <v/>
      </c>
      <c r="AY218" s="6" t="str">
        <f t="shared" ca="1" si="454"/>
        <v/>
      </c>
      <c r="AZ218" s="6" t="str">
        <f t="shared" ca="1" si="455"/>
        <v/>
      </c>
      <c r="BA218" s="6" t="str">
        <f t="shared" ca="1" si="456"/>
        <v/>
      </c>
      <c r="BB218" s="6" t="str">
        <f t="shared" ca="1" si="457"/>
        <v/>
      </c>
      <c r="BC218" s="6" t="str">
        <f t="shared" ca="1" si="458"/>
        <v/>
      </c>
      <c r="BD218" s="6" t="str">
        <f t="shared" ca="1" si="459"/>
        <v/>
      </c>
      <c r="BE218" s="6" t="str">
        <f t="shared" ca="1" si="460"/>
        <v/>
      </c>
      <c r="BF218" s="6" t="str">
        <f t="shared" ca="1" si="461"/>
        <v/>
      </c>
      <c r="BG218" s="6" t="str">
        <f t="shared" ca="1" si="462"/>
        <v/>
      </c>
      <c r="BH218" s="6" t="str">
        <f t="shared" ca="1" si="463"/>
        <v/>
      </c>
      <c r="BI218" s="6" t="str">
        <f t="shared" ca="1" si="464"/>
        <v/>
      </c>
      <c r="BJ218" s="6" t="str">
        <f t="shared" ca="1" si="465"/>
        <v/>
      </c>
      <c r="BK218" s="6" t="str">
        <f t="shared" ca="1" si="466"/>
        <v/>
      </c>
      <c r="BL218" s="6" t="str">
        <f t="shared" ca="1" si="467"/>
        <v/>
      </c>
      <c r="BM218" s="6" t="str">
        <f t="shared" ca="1" si="468"/>
        <v/>
      </c>
      <c r="BN218" s="6" t="str">
        <f t="shared" ca="1" si="469"/>
        <v/>
      </c>
      <c r="BO218" s="6" t="str">
        <f t="shared" ca="1" si="470"/>
        <v/>
      </c>
      <c r="BP218" s="6" t="str">
        <f t="shared" ca="1" si="471"/>
        <v/>
      </c>
      <c r="BQ218" s="6" t="str">
        <f t="shared" ca="1" si="472"/>
        <v/>
      </c>
      <c r="BR218" s="6" t="str">
        <f t="shared" ca="1" si="473"/>
        <v/>
      </c>
      <c r="BS218" s="6" t="str">
        <f t="shared" ca="1" si="474"/>
        <v/>
      </c>
      <c r="BU218" s="6" t="str">
        <f t="shared" ca="1" si="475"/>
        <v/>
      </c>
      <c r="BW218" s="515" t="str">
        <f t="shared" ca="1" si="476"/>
        <v/>
      </c>
      <c r="BX218" s="515">
        <f t="shared" ca="1" si="477"/>
        <v>0</v>
      </c>
      <c r="BY218" s="515" t="str">
        <f t="shared" ca="1" si="478"/>
        <v/>
      </c>
      <c r="CA218" s="6">
        <f t="shared" ca="1" si="479"/>
        <v>1</v>
      </c>
      <c r="CC218" s="523" t="str">
        <f t="shared" ca="1" si="480"/>
        <v/>
      </c>
      <c r="CE218" s="6" t="str">
        <f t="shared" ca="1" si="481"/>
        <v/>
      </c>
      <c r="CG218" s="524" t="str">
        <f ca="1">IF(V218=1,"",IF($AA$4=1,"",IF(LOG入力!BH218&gt;0,"",IF(N218=0,"",IF(HT218=0,"","★")))))</f>
        <v/>
      </c>
      <c r="CI218" s="74" t="str">
        <f t="shared" ca="1" si="482"/>
        <v/>
      </c>
      <c r="CK218" s="525" t="str">
        <f ca="1">IF(V218=1,"",IF(LOG入力!BH218&gt;0,1,0))</f>
        <v/>
      </c>
      <c r="CL218" s="74" t="str">
        <f t="shared" ca="1" si="483"/>
        <v/>
      </c>
      <c r="CN218" s="74" t="str">
        <f t="shared" ca="1" si="484"/>
        <v/>
      </c>
      <c r="CO218" s="74" t="str">
        <f t="shared" ca="1" si="485"/>
        <v/>
      </c>
      <c r="CQ218" s="74" t="str">
        <f t="shared" ca="1" si="486"/>
        <v/>
      </c>
      <c r="CR218" s="74" t="str">
        <f t="shared" ca="1" si="487"/>
        <v/>
      </c>
      <c r="CS218" s="74" t="str">
        <f t="shared" ca="1" si="488"/>
        <v/>
      </c>
      <c r="CT218" s="74" t="str">
        <f t="shared" ca="1" si="489"/>
        <v/>
      </c>
      <c r="CU218" s="74" t="str">
        <f t="shared" ca="1" si="490"/>
        <v/>
      </c>
      <c r="CV218" s="74" t="str">
        <f t="shared" ca="1" si="491"/>
        <v/>
      </c>
      <c r="CW218" s="74" t="str">
        <f t="shared" ca="1" si="492"/>
        <v/>
      </c>
      <c r="CX218" s="74" t="str">
        <f t="shared" ca="1" si="493"/>
        <v/>
      </c>
      <c r="CY218" s="74" t="str">
        <f t="shared" ca="1" si="494"/>
        <v/>
      </c>
      <c r="CZ218" s="74" t="str">
        <f t="shared" ca="1" si="495"/>
        <v/>
      </c>
      <c r="DA218" s="74" t="str">
        <f t="shared" ca="1" si="496"/>
        <v/>
      </c>
      <c r="DB218" s="74" t="str">
        <f t="shared" ca="1" si="497"/>
        <v/>
      </c>
      <c r="DD218" s="74" t="str">
        <f t="shared" ca="1" si="498"/>
        <v/>
      </c>
      <c r="DE218" s="74" t="str">
        <f t="shared" ca="1" si="499"/>
        <v/>
      </c>
      <c r="DF218" s="74" t="str">
        <f t="shared" ca="1" si="500"/>
        <v/>
      </c>
      <c r="DG218" s="74" t="str">
        <f t="shared" ca="1" si="501"/>
        <v/>
      </c>
      <c r="DH218" s="74" t="str">
        <f t="shared" ca="1" si="502"/>
        <v/>
      </c>
      <c r="DI218" s="74" t="str">
        <f t="shared" ca="1" si="503"/>
        <v/>
      </c>
      <c r="DJ218" s="74" t="str">
        <f t="shared" ca="1" si="504"/>
        <v/>
      </c>
      <c r="DK218" s="74" t="str">
        <f t="shared" ca="1" si="505"/>
        <v/>
      </c>
      <c r="DL218" s="74" t="str">
        <f t="shared" ca="1" si="506"/>
        <v/>
      </c>
      <c r="DM218" s="74" t="str">
        <f t="shared" ca="1" si="507"/>
        <v/>
      </c>
      <c r="DN218" s="74" t="str">
        <f t="shared" ca="1" si="508"/>
        <v/>
      </c>
      <c r="DO218" s="74" t="str">
        <f t="shared" ca="1" si="509"/>
        <v/>
      </c>
      <c r="DQ218" s="74" t="str">
        <f t="shared" ca="1" si="510"/>
        <v/>
      </c>
      <c r="DS218" s="74" t="str">
        <f t="shared" ca="1" si="511"/>
        <v/>
      </c>
      <c r="DT218" s="74" t="str">
        <f t="shared" ca="1" si="512"/>
        <v/>
      </c>
      <c r="DV218" s="525" t="str">
        <f t="shared" ca="1" si="513"/>
        <v/>
      </c>
      <c r="DW218" s="74" t="str">
        <f t="shared" ca="1" si="514"/>
        <v/>
      </c>
      <c r="DX218" s="485" t="str">
        <f t="shared" ca="1" si="515"/>
        <v/>
      </c>
      <c r="DY218" s="74" t="str">
        <f t="shared" ca="1" si="516"/>
        <v/>
      </c>
      <c r="DZ218" s="74" t="str">
        <f t="shared" ca="1" si="517"/>
        <v/>
      </c>
      <c r="EA218" s="74" t="str">
        <f t="shared" ca="1" si="518"/>
        <v/>
      </c>
      <c r="EC218" s="74" t="str">
        <f t="shared" ca="1" si="519"/>
        <v/>
      </c>
      <c r="ED218" s="74" t="str">
        <f t="shared" ca="1" si="520"/>
        <v/>
      </c>
      <c r="EE218" s="74" t="str">
        <f t="shared" ca="1" si="521"/>
        <v/>
      </c>
      <c r="EG218" s="479" t="str">
        <f ca="1">IF(V218=1,"",IF(LOG入力!BH218&gt;0,0,IF(CG218="★",0,IF(R218=1,0,IF(N218=0,0,1)))))</f>
        <v/>
      </c>
      <c r="EH218" s="483" t="str">
        <f t="shared" ca="1" si="522"/>
        <v/>
      </c>
      <c r="EI218" s="483" t="str">
        <f t="shared" ca="1" si="523"/>
        <v/>
      </c>
      <c r="EJ218" s="483" t="str">
        <f t="shared" ca="1" si="524"/>
        <v/>
      </c>
      <c r="EL218" s="71">
        <f t="shared" ca="1" si="525"/>
        <v>0</v>
      </c>
      <c r="EM218" s="6">
        <f t="shared" ca="1" si="526"/>
        <v>0</v>
      </c>
      <c r="EN218" s="6" t="str">
        <f t="shared" ca="1" si="527"/>
        <v/>
      </c>
      <c r="EO218" s="6">
        <f ca="1">IF(LOG入力!BH218&gt;0,0,IF(EM218=0,0,(IF(COUNTIF($EN$19:EN218,EN218)=1,IF($FS$3="N",1,IF(EH218=1,1,0))))))</f>
        <v>0</v>
      </c>
      <c r="EP218" s="6" t="str">
        <f ca="1">IF(LOG入力!BH218&gt;0,"",IF(EO218=1,$X218,""))</f>
        <v/>
      </c>
      <c r="EQ218" s="6" t="str">
        <f ca="1">IF(LOG入力!BH218&gt;0,"",IF(EO218=1,$Y218,""))</f>
        <v/>
      </c>
      <c r="ER218" s="520" t="str">
        <f ca="1">IF(LOG入力!BH218&gt;0,"",IF(COUNTIF($EP$19:$EP218,EP218)=1,EP218,""))</f>
        <v/>
      </c>
      <c r="ES218" s="520">
        <f ca="1">IF(LOG入力!BH218&gt;0,0,IF((EL218=1),IF(($ER218=""),0,1),0))</f>
        <v>0</v>
      </c>
      <c r="ET218" s="520" t="str">
        <f ca="1">IF(LOG入力!BH218&gt;0,"",IF(COUNTIF($EQ$19:EQ218,EQ218)=1,EQ218,""))</f>
        <v/>
      </c>
      <c r="EU218" s="539">
        <f ca="1">IF(LOG入力!BH218&gt;0,0,IF((EL218=1),IF(($ET218=""),0,1),0))</f>
        <v>0</v>
      </c>
      <c r="EV218" s="71">
        <f t="shared" ca="1" si="528"/>
        <v>0</v>
      </c>
      <c r="EW218" s="6">
        <f t="shared" ca="1" si="529"/>
        <v>0</v>
      </c>
      <c r="EX218" s="6" t="str">
        <f t="shared" ca="1" si="530"/>
        <v/>
      </c>
      <c r="EY218" s="6">
        <f ca="1">IF(LOG入力!BH218&gt;0,0,IF(EW218=0,0,(IF(COUNTIF($EX$19:EX218,EX218)=1,IF($FS$3="N",1,IF(EH218=1,1,0))))))</f>
        <v>0</v>
      </c>
      <c r="EZ218" s="6" t="str">
        <f ca="1">IF(LOG入力!BH218&gt;0,"",IF(EY218=1,$X218,""))</f>
        <v/>
      </c>
      <c r="FA218" s="6" t="str">
        <f ca="1">IF(LOG入力!BH218&gt;0,"",IF(EY218=1,$Y218,""))</f>
        <v/>
      </c>
      <c r="FB218" s="6" t="str">
        <f ca="1">IF(LOG入力!BH218&gt;0,"",IF(COUNTIF($EZ$19:$EZ218,EZ218)=1,EZ218,""))</f>
        <v/>
      </c>
      <c r="FC218" s="6">
        <f ca="1">IF(LOG入力!BH218&gt;0,0,IF((EV218=1),IF(($FB218=""),0,1),0))</f>
        <v>0</v>
      </c>
      <c r="FD218" s="6" t="str">
        <f ca="1">IF(LOG入力!BH218&gt;0,"",IF(COUNTIF($FA$19:FA218,FA218)=1,FA218,""))</f>
        <v/>
      </c>
      <c r="FE218" s="72">
        <f ca="1">IF(LOG入力!BH218&gt;0,0,IF((EV218=1),IF(($FD218=""),0,1),0))</f>
        <v>0</v>
      </c>
      <c r="FF218" s="71">
        <f t="shared" ca="1" si="531"/>
        <v>0</v>
      </c>
      <c r="FG218" s="6">
        <f t="shared" ca="1" si="532"/>
        <v>0</v>
      </c>
      <c r="FH218" s="6" t="str">
        <f t="shared" ca="1" si="533"/>
        <v/>
      </c>
      <c r="FI218" s="6">
        <f ca="1">IF(LOG入力!BH218&gt;0,0,IF(FG218=0,0,(IF(COUNTIF($FH$19:FH218,FH218)=1,IF($FS$3="N",1,IF(EH218=1,1,0))))))</f>
        <v>0</v>
      </c>
      <c r="FJ218" s="6" t="str">
        <f ca="1">IF(LOG入力!BH218&gt;0,"",IF(FI218=1,$X218,""))</f>
        <v/>
      </c>
      <c r="FK218" s="6" t="str">
        <f ca="1">IF(LOG入力!BH218&gt;0,"",IF(FI218=1,$Y218,""))</f>
        <v/>
      </c>
      <c r="FL218" s="6" t="str">
        <f ca="1">IF(LOG入力!BH218&gt;0,"",IF(COUNTIF($FJ$19:$FJ218,FJ218)=1,FJ218,""))</f>
        <v/>
      </c>
      <c r="FM218" s="6">
        <f ca="1">IF(LOG入力!BH218&gt;0,0,IF((FF218=1),IF(($FL218=""),0,1),0))</f>
        <v>0</v>
      </c>
      <c r="FN218" s="6" t="str">
        <f ca="1">IF(LOG入力!BH218&gt;0,"",IF(COUNTIF($FK$19:FK218,FK218)=1,FK218,""))</f>
        <v/>
      </c>
      <c r="FO218" s="72">
        <f ca="1">IF(LOG入力!BH218&gt;0,0,IF((FF218=1),IF(($FN218=""),0,1),0))</f>
        <v>0</v>
      </c>
      <c r="FP218" s="71">
        <f t="shared" ca="1" si="534"/>
        <v>0</v>
      </c>
      <c r="FQ218" s="6">
        <f t="shared" ca="1" si="535"/>
        <v>0</v>
      </c>
      <c r="FR218" s="6" t="str">
        <f t="shared" ca="1" si="536"/>
        <v/>
      </c>
      <c r="FS218" s="6">
        <f ca="1">IF(LOG入力!BH218&gt;0,0,IF(FQ218=0,0,(IF(COUNTIF($FR$19:FR218,FR218)=1,IF($FS$3="N",1,IF(EH218=1,1,0))))))</f>
        <v>0</v>
      </c>
      <c r="FT218" s="6" t="str">
        <f ca="1">IF(LOG入力!BH218&gt;0,"",IF(FS218=1,$X218,""))</f>
        <v/>
      </c>
      <c r="FU218" s="6" t="str">
        <f ca="1">IF(LOG入力!BH218&gt;0,"",IF(FS218=1,$Y218,""))</f>
        <v/>
      </c>
      <c r="FV218" s="6" t="str">
        <f ca="1">IF(LOG入力!BH218&gt;0,"",IF(COUNTIF($FT$19:$FT218,FT218)=1,FT218,""))</f>
        <v/>
      </c>
      <c r="FW218" s="6">
        <f ca="1">IF(LOG入力!BH218&gt;0,0,IF((FP218=1),IF(($FV218=""),0,1),0))</f>
        <v>0</v>
      </c>
      <c r="FX218" s="6" t="str">
        <f ca="1">IF(LOG入力!BH218&gt;0,"",IF(COUNTIF($FU$19:FU218,FU218)=1,FU218,""))</f>
        <v/>
      </c>
      <c r="FY218" s="72">
        <f ca="1">IF(LOG入力!BH218&gt;0,0,IF((FP218=1),IF(($FX218=""),0,1),0))</f>
        <v>0</v>
      </c>
      <c r="FZ218" s="71">
        <f t="shared" ca="1" si="537"/>
        <v>0</v>
      </c>
      <c r="GA218" s="6">
        <f t="shared" ca="1" si="538"/>
        <v>0</v>
      </c>
      <c r="GB218" s="6" t="str">
        <f t="shared" ca="1" si="539"/>
        <v/>
      </c>
      <c r="GC218" s="6">
        <f ca="1">IF(LOG入力!BH218&gt;0,0,IF(GA218=0,0,(IF(COUNTIF($GB$19:GB218,GB218)=1,IF($FS$3="N",1,IF(EH218=1,1,0))))))</f>
        <v>0</v>
      </c>
      <c r="GD218" s="6" t="str">
        <f ca="1">IF(LOG入力!BH218&gt;0,"",IF(GC218=1,$X218,""))</f>
        <v/>
      </c>
      <c r="GE218" s="6" t="str">
        <f ca="1">IF(LOG入力!BH218&gt;0,"",IF(GC218=1,$Y218,""))</f>
        <v/>
      </c>
      <c r="GF218" s="6" t="str">
        <f ca="1">IF(LOG入力!BH218&gt;0,"",IF(COUNTIF($GD$19:$GD218,GD218)=1,GD218,""))</f>
        <v/>
      </c>
      <c r="GG218" s="6">
        <f ca="1">IF(LOG入力!BH218&gt;0,0,IF((FZ218=1),IF(($GF218=""),0,1),0))</f>
        <v>0</v>
      </c>
      <c r="GH218" s="6" t="str">
        <f ca="1">IF(LOG入力!BH218&gt;0,"",IF(COUNTIF($GE$19:GE218,GE218)=1,GE218,""))</f>
        <v/>
      </c>
      <c r="GI218" s="72">
        <f ca="1">IF(LOG入力!BH218&gt;0,0,IF((FZ218=1),IF(($GH218=""),0,1),0))</f>
        <v>0</v>
      </c>
      <c r="GK218" s="455" t="str">
        <f ca="1">IF(V218=1,"",IF(LEN(LOG入力!AS218)=0,"",LOG入力!AS218))</f>
        <v/>
      </c>
      <c r="GL218" s="378" t="str">
        <f t="shared" ca="1" si="540"/>
        <v/>
      </c>
      <c r="GM218" s="378" t="str">
        <f t="shared" ca="1" si="541"/>
        <v/>
      </c>
      <c r="GN218" s="74" t="str">
        <f t="shared" ca="1" si="542"/>
        <v/>
      </c>
      <c r="GO218" s="74" t="str">
        <f t="shared" ca="1" si="543"/>
        <v/>
      </c>
      <c r="GQ218" s="74" t="str">
        <f t="shared" ca="1" si="544"/>
        <v/>
      </c>
      <c r="GR218" s="74" t="str">
        <f t="shared" ca="1" si="545"/>
        <v/>
      </c>
      <c r="GS218" s="74" t="str">
        <f t="shared" ca="1" si="546"/>
        <v/>
      </c>
      <c r="GT218" s="74" t="str">
        <f t="shared" ca="1" si="547"/>
        <v/>
      </c>
      <c r="GU218" s="74" t="str">
        <f t="shared" ca="1" si="548"/>
        <v/>
      </c>
      <c r="GV218" s="74" t="str">
        <f t="shared" ca="1" si="549"/>
        <v/>
      </c>
      <c r="GX218" s="74" t="str">
        <f t="shared" ca="1" si="550"/>
        <v/>
      </c>
      <c r="GY218" s="74" t="str">
        <f t="shared" ca="1" si="551"/>
        <v/>
      </c>
      <c r="GZ218" s="74" t="str">
        <f ca="1">IF(V218=1,"",IF(LOG入力!BH218&gt;0,0,IF(GY218=0,0,IF((VALUE((TYPE(VALUE(J218)))))=16,0,IF(VALUE(J218)&lt;60,1,IF(VALUE(J218)&lt;100,0,IF(VALUE(J218)&lt;600,2,0)))))))</f>
        <v/>
      </c>
      <c r="HA218" s="74" t="str">
        <f t="shared" ca="1" si="552"/>
        <v/>
      </c>
      <c r="HB218" s="74" t="str">
        <f ca="1">IF(V218=1,"",IF(LOG入力!BH218&gt;0,0,IF(HA218=0,0,IF((VALUE((TYPE(VALUE(L218)))))=16,0,IF(VALUE(L218)&lt;60,1,IF(VALUE(L218)&lt;100,0,IF(VALUE(L218)&lt;600,2,0)))))))</f>
        <v/>
      </c>
      <c r="HD218" s="74" t="str">
        <f t="shared" ca="1" si="553"/>
        <v/>
      </c>
      <c r="HF218" s="74" t="str">
        <f t="shared" ca="1" si="554"/>
        <v/>
      </c>
      <c r="HG218" s="74" t="str">
        <f t="shared" ca="1" si="555"/>
        <v/>
      </c>
      <c r="HH218" s="74" t="str">
        <f t="shared" ca="1" si="556"/>
        <v/>
      </c>
      <c r="HI218" s="74" t="str">
        <f t="shared" ca="1" si="557"/>
        <v/>
      </c>
      <c r="HJ218" s="74" t="str">
        <f t="shared" ca="1" si="558"/>
        <v/>
      </c>
      <c r="HK218" s="74" t="str">
        <f t="shared" ca="1" si="559"/>
        <v/>
      </c>
      <c r="HL218" s="74" t="str">
        <f t="shared" ca="1" si="560"/>
        <v/>
      </c>
      <c r="HM218" s="74" t="str">
        <f t="shared" ca="1" si="561"/>
        <v/>
      </c>
      <c r="HN218" s="74" t="str">
        <f t="shared" ca="1" si="562"/>
        <v/>
      </c>
      <c r="HO218" s="529" t="str">
        <f t="shared" ca="1" si="563"/>
        <v/>
      </c>
      <c r="HP218" s="74" t="str">
        <f t="shared" ca="1" si="564"/>
        <v/>
      </c>
      <c r="HQ218" s="74" t="str">
        <f t="shared" ca="1" si="565"/>
        <v/>
      </c>
      <c r="HR218" s="74" t="str">
        <f t="shared" ca="1" si="566"/>
        <v/>
      </c>
      <c r="HS218" s="74" t="str">
        <f t="shared" ca="1" si="567"/>
        <v/>
      </c>
      <c r="HT218" s="74" t="str">
        <f ca="1">IF(V218=1,"",IF(LOG入力!BH218&gt;0,0,IF(DV218=1,0,IF(N218="0",0,IF(SUM(HD218:HS218)&gt;0,1,0)))))</f>
        <v/>
      </c>
    </row>
    <row r="219" spans="1:228" ht="13.5" customHeight="1" x14ac:dyDescent="0.15">
      <c r="A219" s="5"/>
      <c r="B219" s="560" t="str">
        <f t="shared" ca="1" si="426"/>
        <v/>
      </c>
      <c r="C219" s="561" t="str">
        <f ca="1">LOG入力!AP219</f>
        <v/>
      </c>
      <c r="D219" s="562" t="str">
        <f ca="1">LOG入力!AQ219</f>
        <v/>
      </c>
      <c r="E219" s="562" t="str">
        <f ca="1">LOG入力!AR219</f>
        <v/>
      </c>
      <c r="F219" s="563" t="str">
        <f t="shared" ca="1" si="427"/>
        <v/>
      </c>
      <c r="G219" s="582" t="str">
        <f ca="1">LOG入力!AT219</f>
        <v/>
      </c>
      <c r="H219" s="507" t="str">
        <f ca="1">LOG入力!AU219</f>
        <v/>
      </c>
      <c r="I219" s="507" t="str">
        <f ca="1">LOG入力!AV219</f>
        <v/>
      </c>
      <c r="J219" s="583" t="str">
        <f ca="1">LOG入力!AW219</f>
        <v/>
      </c>
      <c r="K219" s="584" t="str">
        <f ca="1">LOG入力!BJ219</f>
        <v/>
      </c>
      <c r="L219" s="583" t="str">
        <f ca="1">LOG入力!AY219</f>
        <v/>
      </c>
      <c r="M219" s="566" t="str">
        <f ca="1">LOG入力!BK219</f>
        <v/>
      </c>
      <c r="N219" s="567" t="str">
        <f ca="1">IF(V219=1,"",IF(LOG入力!AJ219=1,"1",LOG入力!BA219))</f>
        <v/>
      </c>
      <c r="O219" s="568" t="str">
        <f ca="1">IF(V219=1,"",IF(LEN(LOG入力!O219)=0,"",LOG入力!O219))</f>
        <v/>
      </c>
      <c r="P219" s="569" t="str">
        <f ca="1">IF(V219=1,"",IF($AA$4=1,"",IF(LOG入力!BG219=1,"",CONCATENATE($ER219,$FB219,$FL219,$FV219,$GF219))))</f>
        <v/>
      </c>
      <c r="Q219" s="569" t="str">
        <f ca="1">IF(V219=1,"",IF($AA$4=1,"",IF(LOG入力!BG219=1,"",CONCATENATE($ET219,$FD219,$FN219,$FX219,$GH219))))</f>
        <v/>
      </c>
      <c r="R219" s="292" t="str">
        <f ca="1">IF(V219=1,"",IF($AA$4=1,"",IF(LOG入力!BH219&gt;0,0,AA219)))</f>
        <v/>
      </c>
      <c r="S219" s="293" t="str">
        <f t="shared" ca="1" si="428"/>
        <v/>
      </c>
      <c r="T219" s="681" t="str">
        <f ca="1">$GM$14</f>
        <v>★サマリｌにエラｌがあります確認してください</v>
      </c>
      <c r="U219" s="38"/>
      <c r="V219" s="196">
        <f ca="1">LOG入力!AN219</f>
        <v>1</v>
      </c>
      <c r="W219" s="38"/>
      <c r="X219" s="516" t="str">
        <f t="shared" ca="1" si="429"/>
        <v/>
      </c>
      <c r="Y219" s="515" t="str">
        <f t="shared" ca="1" si="430"/>
        <v/>
      </c>
      <c r="Z219" s="518" t="str">
        <f t="shared" ca="1" si="431"/>
        <v/>
      </c>
      <c r="AA219" s="574" t="str">
        <f t="shared" ca="1" si="432"/>
        <v/>
      </c>
      <c r="AC219" s="6" t="str">
        <f t="shared" ca="1" si="433"/>
        <v/>
      </c>
      <c r="AD219" s="6" t="str">
        <f t="shared" ca="1" si="434"/>
        <v/>
      </c>
      <c r="AE219" s="6" t="str">
        <f t="shared" ca="1" si="435"/>
        <v/>
      </c>
      <c r="AF219" s="6" t="str">
        <f t="shared" ca="1" si="436"/>
        <v/>
      </c>
      <c r="AG219" s="6" t="str">
        <f t="shared" ca="1" si="437"/>
        <v/>
      </c>
      <c r="AH219" s="6" t="str">
        <f t="shared" ca="1" si="438"/>
        <v/>
      </c>
      <c r="AI219" s="6" t="str">
        <f t="shared" ca="1" si="439"/>
        <v/>
      </c>
      <c r="AJ219" s="6" t="str">
        <f t="shared" ca="1" si="440"/>
        <v/>
      </c>
      <c r="AK219" s="6" t="str">
        <f t="shared" ca="1" si="441"/>
        <v/>
      </c>
      <c r="AL219" s="6" t="str">
        <f t="shared" ca="1" si="442"/>
        <v/>
      </c>
      <c r="AM219" s="6" t="str">
        <f t="shared" ca="1" si="443"/>
        <v/>
      </c>
      <c r="AN219" s="6" t="str">
        <f t="shared" ca="1" si="444"/>
        <v/>
      </c>
      <c r="AO219" s="6" t="str">
        <f t="shared" ca="1" si="445"/>
        <v/>
      </c>
      <c r="AP219" s="6" t="str">
        <f t="shared" ca="1" si="446"/>
        <v/>
      </c>
      <c r="AQ219" s="6" t="str">
        <f t="shared" ca="1" si="447"/>
        <v/>
      </c>
      <c r="AR219" s="6" t="str">
        <f t="shared" ca="1" si="448"/>
        <v/>
      </c>
      <c r="AS219" s="6" t="str">
        <f t="shared" ca="1" si="449"/>
        <v/>
      </c>
      <c r="AT219" s="6" t="str">
        <f t="shared" ca="1" si="450"/>
        <v/>
      </c>
      <c r="AU219" s="6" t="str">
        <f t="shared" ca="1" si="451"/>
        <v/>
      </c>
      <c r="AV219" s="6" t="str">
        <f t="shared" ca="1" si="452"/>
        <v/>
      </c>
      <c r="AW219" s="6" t="str">
        <f t="shared" ca="1" si="453"/>
        <v/>
      </c>
      <c r="AY219" s="6" t="str">
        <f t="shared" ca="1" si="454"/>
        <v/>
      </c>
      <c r="AZ219" s="6" t="str">
        <f t="shared" ca="1" si="455"/>
        <v/>
      </c>
      <c r="BA219" s="6" t="str">
        <f t="shared" ca="1" si="456"/>
        <v/>
      </c>
      <c r="BB219" s="6" t="str">
        <f t="shared" ca="1" si="457"/>
        <v/>
      </c>
      <c r="BC219" s="6" t="str">
        <f t="shared" ca="1" si="458"/>
        <v/>
      </c>
      <c r="BD219" s="6" t="str">
        <f t="shared" ca="1" si="459"/>
        <v/>
      </c>
      <c r="BE219" s="6" t="str">
        <f t="shared" ca="1" si="460"/>
        <v/>
      </c>
      <c r="BF219" s="6" t="str">
        <f t="shared" ca="1" si="461"/>
        <v/>
      </c>
      <c r="BG219" s="6" t="str">
        <f t="shared" ca="1" si="462"/>
        <v/>
      </c>
      <c r="BH219" s="6" t="str">
        <f t="shared" ca="1" si="463"/>
        <v/>
      </c>
      <c r="BI219" s="6" t="str">
        <f t="shared" ca="1" si="464"/>
        <v/>
      </c>
      <c r="BJ219" s="6" t="str">
        <f t="shared" ca="1" si="465"/>
        <v/>
      </c>
      <c r="BK219" s="6" t="str">
        <f t="shared" ca="1" si="466"/>
        <v/>
      </c>
      <c r="BL219" s="6" t="str">
        <f t="shared" ca="1" si="467"/>
        <v/>
      </c>
      <c r="BM219" s="6" t="str">
        <f t="shared" ca="1" si="468"/>
        <v/>
      </c>
      <c r="BN219" s="6" t="str">
        <f t="shared" ca="1" si="469"/>
        <v/>
      </c>
      <c r="BO219" s="6" t="str">
        <f t="shared" ca="1" si="470"/>
        <v/>
      </c>
      <c r="BP219" s="6" t="str">
        <f t="shared" ca="1" si="471"/>
        <v/>
      </c>
      <c r="BQ219" s="6" t="str">
        <f t="shared" ca="1" si="472"/>
        <v/>
      </c>
      <c r="BR219" s="6" t="str">
        <f t="shared" ca="1" si="473"/>
        <v/>
      </c>
      <c r="BS219" s="6" t="str">
        <f t="shared" ca="1" si="474"/>
        <v/>
      </c>
      <c r="BU219" s="6" t="str">
        <f t="shared" ca="1" si="475"/>
        <v/>
      </c>
      <c r="BW219" s="515" t="str">
        <f t="shared" ca="1" si="476"/>
        <v/>
      </c>
      <c r="BX219" s="515">
        <f t="shared" ca="1" si="477"/>
        <v>0</v>
      </c>
      <c r="BY219" s="515" t="str">
        <f t="shared" ca="1" si="478"/>
        <v/>
      </c>
      <c r="CA219" s="6">
        <f t="shared" ca="1" si="479"/>
        <v>1</v>
      </c>
      <c r="CC219" s="523" t="str">
        <f t="shared" ca="1" si="480"/>
        <v/>
      </c>
      <c r="CE219" s="6" t="str">
        <f t="shared" ca="1" si="481"/>
        <v/>
      </c>
      <c r="CG219" s="524" t="str">
        <f ca="1">IF(V219=1,"",IF($AA$4=1,"",IF(LOG入力!BH219&gt;0,"",IF(N219=0,"",IF(HT219=0,"","★")))))</f>
        <v/>
      </c>
      <c r="CI219" s="74" t="str">
        <f t="shared" ca="1" si="482"/>
        <v/>
      </c>
      <c r="CK219" s="525" t="str">
        <f ca="1">IF(V219=1,"",IF(LOG入力!BH219&gt;0,1,0))</f>
        <v/>
      </c>
      <c r="CL219" s="74" t="str">
        <f t="shared" ca="1" si="483"/>
        <v/>
      </c>
      <c r="CN219" s="74" t="str">
        <f t="shared" ca="1" si="484"/>
        <v/>
      </c>
      <c r="CO219" s="74" t="str">
        <f t="shared" ca="1" si="485"/>
        <v/>
      </c>
      <c r="CQ219" s="74" t="str">
        <f t="shared" ca="1" si="486"/>
        <v/>
      </c>
      <c r="CR219" s="74" t="str">
        <f t="shared" ca="1" si="487"/>
        <v/>
      </c>
      <c r="CS219" s="74" t="str">
        <f t="shared" ca="1" si="488"/>
        <v/>
      </c>
      <c r="CT219" s="74" t="str">
        <f t="shared" ca="1" si="489"/>
        <v/>
      </c>
      <c r="CU219" s="74" t="str">
        <f t="shared" ca="1" si="490"/>
        <v/>
      </c>
      <c r="CV219" s="74" t="str">
        <f t="shared" ca="1" si="491"/>
        <v/>
      </c>
      <c r="CW219" s="74" t="str">
        <f t="shared" ca="1" si="492"/>
        <v/>
      </c>
      <c r="CX219" s="74" t="str">
        <f t="shared" ca="1" si="493"/>
        <v/>
      </c>
      <c r="CY219" s="74" t="str">
        <f t="shared" ca="1" si="494"/>
        <v/>
      </c>
      <c r="CZ219" s="74" t="str">
        <f t="shared" ca="1" si="495"/>
        <v/>
      </c>
      <c r="DA219" s="74" t="str">
        <f t="shared" ca="1" si="496"/>
        <v/>
      </c>
      <c r="DB219" s="74" t="str">
        <f t="shared" ca="1" si="497"/>
        <v/>
      </c>
      <c r="DD219" s="74" t="str">
        <f t="shared" ca="1" si="498"/>
        <v/>
      </c>
      <c r="DE219" s="74" t="str">
        <f t="shared" ca="1" si="499"/>
        <v/>
      </c>
      <c r="DF219" s="74" t="str">
        <f t="shared" ca="1" si="500"/>
        <v/>
      </c>
      <c r="DG219" s="74" t="str">
        <f t="shared" ca="1" si="501"/>
        <v/>
      </c>
      <c r="DH219" s="74" t="str">
        <f t="shared" ca="1" si="502"/>
        <v/>
      </c>
      <c r="DI219" s="74" t="str">
        <f t="shared" ca="1" si="503"/>
        <v/>
      </c>
      <c r="DJ219" s="74" t="str">
        <f t="shared" ca="1" si="504"/>
        <v/>
      </c>
      <c r="DK219" s="74" t="str">
        <f t="shared" ca="1" si="505"/>
        <v/>
      </c>
      <c r="DL219" s="74" t="str">
        <f t="shared" ca="1" si="506"/>
        <v/>
      </c>
      <c r="DM219" s="74" t="str">
        <f t="shared" ca="1" si="507"/>
        <v/>
      </c>
      <c r="DN219" s="74" t="str">
        <f t="shared" ca="1" si="508"/>
        <v/>
      </c>
      <c r="DO219" s="74" t="str">
        <f t="shared" ca="1" si="509"/>
        <v/>
      </c>
      <c r="DQ219" s="74" t="str">
        <f t="shared" ca="1" si="510"/>
        <v/>
      </c>
      <c r="DS219" s="74" t="str">
        <f t="shared" ca="1" si="511"/>
        <v/>
      </c>
      <c r="DT219" s="74" t="str">
        <f t="shared" ca="1" si="512"/>
        <v/>
      </c>
      <c r="DV219" s="525" t="str">
        <f t="shared" ca="1" si="513"/>
        <v/>
      </c>
      <c r="DW219" s="74" t="str">
        <f t="shared" ca="1" si="514"/>
        <v/>
      </c>
      <c r="DX219" s="485" t="str">
        <f t="shared" ca="1" si="515"/>
        <v/>
      </c>
      <c r="DY219" s="74" t="str">
        <f t="shared" ca="1" si="516"/>
        <v/>
      </c>
      <c r="DZ219" s="74" t="str">
        <f t="shared" ca="1" si="517"/>
        <v/>
      </c>
      <c r="EA219" s="74" t="str">
        <f t="shared" ca="1" si="518"/>
        <v/>
      </c>
      <c r="EC219" s="74" t="str">
        <f t="shared" ca="1" si="519"/>
        <v/>
      </c>
      <c r="ED219" s="74" t="str">
        <f t="shared" ca="1" si="520"/>
        <v/>
      </c>
      <c r="EE219" s="74" t="str">
        <f t="shared" ca="1" si="521"/>
        <v/>
      </c>
      <c r="EG219" s="479" t="str">
        <f ca="1">IF(V219=1,"",IF(LOG入力!BH219&gt;0,0,IF(CG219="★",0,IF(R219=1,0,IF(N219=0,0,1)))))</f>
        <v/>
      </c>
      <c r="EH219" s="483" t="str">
        <f t="shared" ca="1" si="522"/>
        <v/>
      </c>
      <c r="EI219" s="483" t="str">
        <f t="shared" ca="1" si="523"/>
        <v/>
      </c>
      <c r="EJ219" s="483" t="str">
        <f t="shared" ca="1" si="524"/>
        <v/>
      </c>
      <c r="EL219" s="71">
        <f t="shared" ca="1" si="525"/>
        <v>0</v>
      </c>
      <c r="EM219" s="6">
        <f t="shared" ca="1" si="526"/>
        <v>0</v>
      </c>
      <c r="EN219" s="6" t="str">
        <f t="shared" ca="1" si="527"/>
        <v/>
      </c>
      <c r="EO219" s="6">
        <f ca="1">IF(LOG入力!BH219&gt;0,0,IF(EM219=0,0,(IF(COUNTIF($EN$19:EN219,EN219)=1,IF($FS$3="N",1,IF(EH219=1,1,0))))))</f>
        <v>0</v>
      </c>
      <c r="EP219" s="6" t="str">
        <f ca="1">IF(LOG入力!BH219&gt;0,"",IF(EO219=1,$X219,""))</f>
        <v/>
      </c>
      <c r="EQ219" s="6" t="str">
        <f ca="1">IF(LOG入力!BH219&gt;0,"",IF(EO219=1,$Y219,""))</f>
        <v/>
      </c>
      <c r="ER219" s="520" t="str">
        <f ca="1">IF(LOG入力!BH219&gt;0,"",IF(COUNTIF($EP$19:$EP219,EP219)=1,EP219,""))</f>
        <v/>
      </c>
      <c r="ES219" s="520">
        <f ca="1">IF(LOG入力!BH219&gt;0,0,IF((EL219=1),IF(($ER219=""),0,1),0))</f>
        <v>0</v>
      </c>
      <c r="ET219" s="520" t="str">
        <f ca="1">IF(LOG入力!BH219&gt;0,"",IF(COUNTIF($EQ$19:EQ219,EQ219)=1,EQ219,""))</f>
        <v/>
      </c>
      <c r="EU219" s="539">
        <f ca="1">IF(LOG入力!BH219&gt;0,0,IF((EL219=1),IF(($ET219=""),0,1),0))</f>
        <v>0</v>
      </c>
      <c r="EV219" s="71">
        <f t="shared" ca="1" si="528"/>
        <v>0</v>
      </c>
      <c r="EW219" s="6">
        <f t="shared" ca="1" si="529"/>
        <v>0</v>
      </c>
      <c r="EX219" s="6" t="str">
        <f t="shared" ca="1" si="530"/>
        <v/>
      </c>
      <c r="EY219" s="6">
        <f ca="1">IF(LOG入力!BH219&gt;0,0,IF(EW219=0,0,(IF(COUNTIF($EX$19:EX219,EX219)=1,IF($FS$3="N",1,IF(EH219=1,1,0))))))</f>
        <v>0</v>
      </c>
      <c r="EZ219" s="6" t="str">
        <f ca="1">IF(LOG入力!BH219&gt;0,"",IF(EY219=1,$X219,""))</f>
        <v/>
      </c>
      <c r="FA219" s="6" t="str">
        <f ca="1">IF(LOG入力!BH219&gt;0,"",IF(EY219=1,$Y219,""))</f>
        <v/>
      </c>
      <c r="FB219" s="6" t="str">
        <f ca="1">IF(LOG入力!BH219&gt;0,"",IF(COUNTIF($EZ$19:$EZ219,EZ219)=1,EZ219,""))</f>
        <v/>
      </c>
      <c r="FC219" s="6">
        <f ca="1">IF(LOG入力!BH219&gt;0,0,IF((EV219=1),IF(($FB219=""),0,1),0))</f>
        <v>0</v>
      </c>
      <c r="FD219" s="6" t="str">
        <f ca="1">IF(LOG入力!BH219&gt;0,"",IF(COUNTIF($FA$19:FA219,FA219)=1,FA219,""))</f>
        <v/>
      </c>
      <c r="FE219" s="72">
        <f ca="1">IF(LOG入力!BH219&gt;0,0,IF((EV219=1),IF(($FD219=""),0,1),0))</f>
        <v>0</v>
      </c>
      <c r="FF219" s="71">
        <f t="shared" ca="1" si="531"/>
        <v>0</v>
      </c>
      <c r="FG219" s="6">
        <f t="shared" ca="1" si="532"/>
        <v>0</v>
      </c>
      <c r="FH219" s="6" t="str">
        <f t="shared" ca="1" si="533"/>
        <v/>
      </c>
      <c r="FI219" s="6">
        <f ca="1">IF(LOG入力!BH219&gt;0,0,IF(FG219=0,0,(IF(COUNTIF($FH$19:FH219,FH219)=1,IF($FS$3="N",1,IF(EH219=1,1,0))))))</f>
        <v>0</v>
      </c>
      <c r="FJ219" s="6" t="str">
        <f ca="1">IF(LOG入力!BH219&gt;0,"",IF(FI219=1,$X219,""))</f>
        <v/>
      </c>
      <c r="FK219" s="6" t="str">
        <f ca="1">IF(LOG入力!BH219&gt;0,"",IF(FI219=1,$Y219,""))</f>
        <v/>
      </c>
      <c r="FL219" s="6" t="str">
        <f ca="1">IF(LOG入力!BH219&gt;0,"",IF(COUNTIF($FJ$19:$FJ219,FJ219)=1,FJ219,""))</f>
        <v/>
      </c>
      <c r="FM219" s="6">
        <f ca="1">IF(LOG入力!BH219&gt;0,0,IF((FF219=1),IF(($FL219=""),0,1),0))</f>
        <v>0</v>
      </c>
      <c r="FN219" s="6" t="str">
        <f ca="1">IF(LOG入力!BH219&gt;0,"",IF(COUNTIF($FK$19:FK219,FK219)=1,FK219,""))</f>
        <v/>
      </c>
      <c r="FO219" s="72">
        <f ca="1">IF(LOG入力!BH219&gt;0,0,IF((FF219=1),IF(($FN219=""),0,1),0))</f>
        <v>0</v>
      </c>
      <c r="FP219" s="71">
        <f t="shared" ca="1" si="534"/>
        <v>0</v>
      </c>
      <c r="FQ219" s="6">
        <f t="shared" ca="1" si="535"/>
        <v>0</v>
      </c>
      <c r="FR219" s="6" t="str">
        <f t="shared" ca="1" si="536"/>
        <v/>
      </c>
      <c r="FS219" s="6">
        <f ca="1">IF(LOG入力!BH219&gt;0,0,IF(FQ219=0,0,(IF(COUNTIF($FR$19:FR219,FR219)=1,IF($FS$3="N",1,IF(EH219=1,1,0))))))</f>
        <v>0</v>
      </c>
      <c r="FT219" s="6" t="str">
        <f ca="1">IF(LOG入力!BH219&gt;0,"",IF(FS219=1,$X219,""))</f>
        <v/>
      </c>
      <c r="FU219" s="6" t="str">
        <f ca="1">IF(LOG入力!BH219&gt;0,"",IF(FS219=1,$Y219,""))</f>
        <v/>
      </c>
      <c r="FV219" s="6" t="str">
        <f ca="1">IF(LOG入力!BH219&gt;0,"",IF(COUNTIF($FT$19:$FT219,FT219)=1,FT219,""))</f>
        <v/>
      </c>
      <c r="FW219" s="6">
        <f ca="1">IF(LOG入力!BH219&gt;0,0,IF((FP219=1),IF(($FV219=""),0,1),0))</f>
        <v>0</v>
      </c>
      <c r="FX219" s="6" t="str">
        <f ca="1">IF(LOG入力!BH219&gt;0,"",IF(COUNTIF($FU$19:FU219,FU219)=1,FU219,""))</f>
        <v/>
      </c>
      <c r="FY219" s="72">
        <f ca="1">IF(LOG入力!BH219&gt;0,0,IF((FP219=1),IF(($FX219=""),0,1),0))</f>
        <v>0</v>
      </c>
      <c r="FZ219" s="71">
        <f t="shared" ca="1" si="537"/>
        <v>0</v>
      </c>
      <c r="GA219" s="6">
        <f t="shared" ca="1" si="538"/>
        <v>0</v>
      </c>
      <c r="GB219" s="6" t="str">
        <f t="shared" ca="1" si="539"/>
        <v/>
      </c>
      <c r="GC219" s="6">
        <f ca="1">IF(LOG入力!BH219&gt;0,0,IF(GA219=0,0,(IF(COUNTIF($GB$19:GB219,GB219)=1,IF($FS$3="N",1,IF(EH219=1,1,0))))))</f>
        <v>0</v>
      </c>
      <c r="GD219" s="6" t="str">
        <f ca="1">IF(LOG入力!BH219&gt;0,"",IF(GC219=1,$X219,""))</f>
        <v/>
      </c>
      <c r="GE219" s="6" t="str">
        <f ca="1">IF(LOG入力!BH219&gt;0,"",IF(GC219=1,$Y219,""))</f>
        <v/>
      </c>
      <c r="GF219" s="6" t="str">
        <f ca="1">IF(LOG入力!BH219&gt;0,"",IF(COUNTIF($GD$19:$GD219,GD219)=1,GD219,""))</f>
        <v/>
      </c>
      <c r="GG219" s="6">
        <f ca="1">IF(LOG入力!BH219&gt;0,0,IF((FZ219=1),IF(($GF219=""),0,1),0))</f>
        <v>0</v>
      </c>
      <c r="GH219" s="6" t="str">
        <f ca="1">IF(LOG入力!BH219&gt;0,"",IF(COUNTIF($GE$19:GE219,GE219)=1,GE219,""))</f>
        <v/>
      </c>
      <c r="GI219" s="72">
        <f ca="1">IF(LOG入力!BH219&gt;0,0,IF((FZ219=1),IF(($GH219=""),0,1),0))</f>
        <v>0</v>
      </c>
      <c r="GK219" s="455" t="str">
        <f ca="1">IF(V219=1,"",IF(LEN(LOG入力!AS219)=0,"",LOG入力!AS219))</f>
        <v/>
      </c>
      <c r="GL219" s="378" t="str">
        <f t="shared" ca="1" si="540"/>
        <v/>
      </c>
      <c r="GM219" s="378" t="str">
        <f t="shared" ca="1" si="541"/>
        <v/>
      </c>
      <c r="GN219" s="74" t="str">
        <f t="shared" ca="1" si="542"/>
        <v/>
      </c>
      <c r="GO219" s="74" t="str">
        <f t="shared" ca="1" si="543"/>
        <v/>
      </c>
      <c r="GQ219" s="74" t="str">
        <f t="shared" ca="1" si="544"/>
        <v/>
      </c>
      <c r="GR219" s="74" t="str">
        <f t="shared" ca="1" si="545"/>
        <v/>
      </c>
      <c r="GS219" s="74" t="str">
        <f t="shared" ca="1" si="546"/>
        <v/>
      </c>
      <c r="GT219" s="74" t="str">
        <f t="shared" ca="1" si="547"/>
        <v/>
      </c>
      <c r="GU219" s="74" t="str">
        <f t="shared" ca="1" si="548"/>
        <v/>
      </c>
      <c r="GV219" s="74" t="str">
        <f t="shared" ca="1" si="549"/>
        <v/>
      </c>
      <c r="GX219" s="74" t="str">
        <f t="shared" ca="1" si="550"/>
        <v/>
      </c>
      <c r="GY219" s="74" t="str">
        <f t="shared" ca="1" si="551"/>
        <v/>
      </c>
      <c r="GZ219" s="74" t="str">
        <f ca="1">IF(V219=1,"",IF(LOG入力!BH219&gt;0,0,IF(GY219=0,0,IF((VALUE((TYPE(VALUE(J219)))))=16,0,IF(VALUE(J219)&lt;60,1,IF(VALUE(J219)&lt;100,0,IF(VALUE(J219)&lt;600,2,0)))))))</f>
        <v/>
      </c>
      <c r="HA219" s="74" t="str">
        <f t="shared" ca="1" si="552"/>
        <v/>
      </c>
      <c r="HB219" s="74" t="str">
        <f ca="1">IF(V219=1,"",IF(LOG入力!BH219&gt;0,0,IF(HA219=0,0,IF((VALUE((TYPE(VALUE(L219)))))=16,0,IF(VALUE(L219)&lt;60,1,IF(VALUE(L219)&lt;100,0,IF(VALUE(L219)&lt;600,2,0)))))))</f>
        <v/>
      </c>
      <c r="HD219" s="74" t="str">
        <f t="shared" ca="1" si="553"/>
        <v/>
      </c>
      <c r="HF219" s="74" t="str">
        <f t="shared" ca="1" si="554"/>
        <v/>
      </c>
      <c r="HG219" s="74" t="str">
        <f t="shared" ca="1" si="555"/>
        <v/>
      </c>
      <c r="HH219" s="74" t="str">
        <f t="shared" ca="1" si="556"/>
        <v/>
      </c>
      <c r="HI219" s="74" t="str">
        <f t="shared" ca="1" si="557"/>
        <v/>
      </c>
      <c r="HJ219" s="74" t="str">
        <f t="shared" ca="1" si="558"/>
        <v/>
      </c>
      <c r="HK219" s="74" t="str">
        <f t="shared" ca="1" si="559"/>
        <v/>
      </c>
      <c r="HL219" s="74" t="str">
        <f t="shared" ca="1" si="560"/>
        <v/>
      </c>
      <c r="HM219" s="74" t="str">
        <f t="shared" ca="1" si="561"/>
        <v/>
      </c>
      <c r="HN219" s="74" t="str">
        <f t="shared" ca="1" si="562"/>
        <v/>
      </c>
      <c r="HO219" s="529" t="str">
        <f t="shared" ca="1" si="563"/>
        <v/>
      </c>
      <c r="HP219" s="74" t="str">
        <f t="shared" ca="1" si="564"/>
        <v/>
      </c>
      <c r="HQ219" s="74" t="str">
        <f t="shared" ca="1" si="565"/>
        <v/>
      </c>
      <c r="HR219" s="74" t="str">
        <f t="shared" ca="1" si="566"/>
        <v/>
      </c>
      <c r="HS219" s="74" t="str">
        <f t="shared" ca="1" si="567"/>
        <v/>
      </c>
      <c r="HT219" s="74" t="str">
        <f ca="1">IF(V219=1,"",IF(LOG入力!BH219&gt;0,0,IF(DV219=1,0,IF(N219="0",0,IF(SUM(HD219:HS219)&gt;0,1,0)))))</f>
        <v/>
      </c>
    </row>
    <row r="220" spans="1:228" x14ac:dyDescent="0.15">
      <c r="A220" s="5"/>
      <c r="B220" s="532" t="str">
        <f t="shared" ca="1" si="426"/>
        <v/>
      </c>
      <c r="C220" s="570" t="str">
        <f ca="1">LOG入力!AP220</f>
        <v/>
      </c>
      <c r="D220" s="534" t="str">
        <f ca="1">LOG入力!AQ220</f>
        <v/>
      </c>
      <c r="E220" s="570" t="str">
        <f ca="1">LOG入力!AR220</f>
        <v/>
      </c>
      <c r="F220" s="535" t="str">
        <f t="shared" ca="1" si="427"/>
        <v/>
      </c>
      <c r="G220" s="585" t="str">
        <f ca="1">LOG入力!AT220</f>
        <v/>
      </c>
      <c r="H220" s="542" t="str">
        <f ca="1">LOG入力!AU220</f>
        <v/>
      </c>
      <c r="I220" s="537" t="str">
        <f ca="1">LOG入力!AV220</f>
        <v/>
      </c>
      <c r="J220" s="577" t="str">
        <f ca="1">LOG入力!AW220</f>
        <v/>
      </c>
      <c r="K220" s="578" t="str">
        <f ca="1">LOG入力!BJ220</f>
        <v/>
      </c>
      <c r="L220" s="577" t="str">
        <f ca="1">LOG入力!AY220</f>
        <v/>
      </c>
      <c r="M220" s="545" t="str">
        <f ca="1">LOG入力!BK220</f>
        <v/>
      </c>
      <c r="N220" s="512" t="str">
        <f ca="1">IF(V220=1,"",IF(LOG入力!AJ220=1,"1",LOG入力!BA220))</f>
        <v/>
      </c>
      <c r="O220" s="538" t="str">
        <f ca="1">IF(V220=1,"",IF(LEN(LOG入力!O220)=0,"",LOG入力!O220))</f>
        <v/>
      </c>
      <c r="P220" s="291" t="str">
        <f ca="1">IF(V220=1,"",IF($AA$4=1,"",IF(LOG入力!BG220=1,"",CONCATENATE($ER220,$FB220,$FL220,$FV220,$GF220))))</f>
        <v/>
      </c>
      <c r="Q220" s="291" t="str">
        <f ca="1">IF(V220=1,"",IF($AA$4=1,"",IF(LOG入力!BG220=1,"",CONCATENATE($ET220,$FD220,$FN220,$FX220,$GH220))))</f>
        <v/>
      </c>
      <c r="R220" s="573" t="str">
        <f ca="1">IF(V220=1,"",IF($AA$4=1,"",IF(LOG入力!BH220&gt;0,0,AA220)))</f>
        <v/>
      </c>
      <c r="S220" s="293" t="str">
        <f t="shared" ca="1" si="428"/>
        <v/>
      </c>
      <c r="T220" s="681"/>
      <c r="U220" s="38"/>
      <c r="V220" s="196">
        <f ca="1">LOG入力!AN220</f>
        <v>1</v>
      </c>
      <c r="W220" s="38"/>
      <c r="X220" s="516" t="str">
        <f t="shared" ca="1" si="429"/>
        <v/>
      </c>
      <c r="Y220" s="515" t="str">
        <f t="shared" ca="1" si="430"/>
        <v/>
      </c>
      <c r="Z220" s="518" t="str">
        <f t="shared" ca="1" si="431"/>
        <v/>
      </c>
      <c r="AA220" s="574" t="str">
        <f t="shared" ca="1" si="432"/>
        <v/>
      </c>
      <c r="AC220" s="6" t="str">
        <f t="shared" ca="1" si="433"/>
        <v/>
      </c>
      <c r="AD220" s="6" t="str">
        <f t="shared" ca="1" si="434"/>
        <v/>
      </c>
      <c r="AE220" s="6" t="str">
        <f t="shared" ca="1" si="435"/>
        <v/>
      </c>
      <c r="AF220" s="6" t="str">
        <f t="shared" ca="1" si="436"/>
        <v/>
      </c>
      <c r="AG220" s="6" t="str">
        <f t="shared" ca="1" si="437"/>
        <v/>
      </c>
      <c r="AH220" s="6" t="str">
        <f t="shared" ca="1" si="438"/>
        <v/>
      </c>
      <c r="AI220" s="6" t="str">
        <f t="shared" ca="1" si="439"/>
        <v/>
      </c>
      <c r="AJ220" s="6" t="str">
        <f t="shared" ca="1" si="440"/>
        <v/>
      </c>
      <c r="AK220" s="6" t="str">
        <f t="shared" ca="1" si="441"/>
        <v/>
      </c>
      <c r="AL220" s="6" t="str">
        <f t="shared" ca="1" si="442"/>
        <v/>
      </c>
      <c r="AM220" s="6" t="str">
        <f t="shared" ca="1" si="443"/>
        <v/>
      </c>
      <c r="AN220" s="6" t="str">
        <f t="shared" ca="1" si="444"/>
        <v/>
      </c>
      <c r="AO220" s="6" t="str">
        <f t="shared" ca="1" si="445"/>
        <v/>
      </c>
      <c r="AP220" s="6" t="str">
        <f t="shared" ca="1" si="446"/>
        <v/>
      </c>
      <c r="AQ220" s="6" t="str">
        <f t="shared" ca="1" si="447"/>
        <v/>
      </c>
      <c r="AR220" s="6" t="str">
        <f t="shared" ca="1" si="448"/>
        <v/>
      </c>
      <c r="AS220" s="6" t="str">
        <f t="shared" ca="1" si="449"/>
        <v/>
      </c>
      <c r="AT220" s="6" t="str">
        <f t="shared" ca="1" si="450"/>
        <v/>
      </c>
      <c r="AU220" s="6" t="str">
        <f t="shared" ca="1" si="451"/>
        <v/>
      </c>
      <c r="AV220" s="6" t="str">
        <f t="shared" ca="1" si="452"/>
        <v/>
      </c>
      <c r="AW220" s="6" t="str">
        <f t="shared" ca="1" si="453"/>
        <v/>
      </c>
      <c r="AY220" s="6" t="str">
        <f t="shared" ca="1" si="454"/>
        <v/>
      </c>
      <c r="AZ220" s="6" t="str">
        <f t="shared" ca="1" si="455"/>
        <v/>
      </c>
      <c r="BA220" s="6" t="str">
        <f t="shared" ca="1" si="456"/>
        <v/>
      </c>
      <c r="BB220" s="6" t="str">
        <f t="shared" ca="1" si="457"/>
        <v/>
      </c>
      <c r="BC220" s="6" t="str">
        <f t="shared" ca="1" si="458"/>
        <v/>
      </c>
      <c r="BD220" s="6" t="str">
        <f t="shared" ca="1" si="459"/>
        <v/>
      </c>
      <c r="BE220" s="6" t="str">
        <f t="shared" ca="1" si="460"/>
        <v/>
      </c>
      <c r="BF220" s="6" t="str">
        <f t="shared" ca="1" si="461"/>
        <v/>
      </c>
      <c r="BG220" s="6" t="str">
        <f t="shared" ca="1" si="462"/>
        <v/>
      </c>
      <c r="BH220" s="6" t="str">
        <f t="shared" ca="1" si="463"/>
        <v/>
      </c>
      <c r="BI220" s="6" t="str">
        <f t="shared" ca="1" si="464"/>
        <v/>
      </c>
      <c r="BJ220" s="6" t="str">
        <f t="shared" ca="1" si="465"/>
        <v/>
      </c>
      <c r="BK220" s="6" t="str">
        <f t="shared" ca="1" si="466"/>
        <v/>
      </c>
      <c r="BL220" s="6" t="str">
        <f t="shared" ca="1" si="467"/>
        <v/>
      </c>
      <c r="BM220" s="6" t="str">
        <f t="shared" ca="1" si="468"/>
        <v/>
      </c>
      <c r="BN220" s="6" t="str">
        <f t="shared" ca="1" si="469"/>
        <v/>
      </c>
      <c r="BO220" s="6" t="str">
        <f t="shared" ca="1" si="470"/>
        <v/>
      </c>
      <c r="BP220" s="6" t="str">
        <f t="shared" ca="1" si="471"/>
        <v/>
      </c>
      <c r="BQ220" s="6" t="str">
        <f t="shared" ca="1" si="472"/>
        <v/>
      </c>
      <c r="BR220" s="6" t="str">
        <f t="shared" ca="1" si="473"/>
        <v/>
      </c>
      <c r="BS220" s="6" t="str">
        <f t="shared" ca="1" si="474"/>
        <v/>
      </c>
      <c r="BU220" s="6" t="str">
        <f t="shared" ca="1" si="475"/>
        <v/>
      </c>
      <c r="BW220" s="515" t="str">
        <f t="shared" ca="1" si="476"/>
        <v/>
      </c>
      <c r="BX220" s="515">
        <f t="shared" ca="1" si="477"/>
        <v>0</v>
      </c>
      <c r="BY220" s="515" t="str">
        <f t="shared" ca="1" si="478"/>
        <v/>
      </c>
      <c r="CA220" s="6">
        <f t="shared" ca="1" si="479"/>
        <v>1</v>
      </c>
      <c r="CC220" s="523" t="str">
        <f t="shared" ca="1" si="480"/>
        <v/>
      </c>
      <c r="CE220" s="6" t="str">
        <f t="shared" ca="1" si="481"/>
        <v/>
      </c>
      <c r="CG220" s="524" t="str">
        <f ca="1">IF(V220=1,"",IF($AA$4=1,"",IF(LOG入力!BH220&gt;0,"",IF(N220=0,"",IF(HT220=0,"","★")))))</f>
        <v/>
      </c>
      <c r="CI220" s="74" t="str">
        <f t="shared" ca="1" si="482"/>
        <v/>
      </c>
      <c r="CK220" s="525" t="str">
        <f ca="1">IF(V220=1,"",IF(LOG入力!BH220&gt;0,1,0))</f>
        <v/>
      </c>
      <c r="CL220" s="74" t="str">
        <f t="shared" ca="1" si="483"/>
        <v/>
      </c>
      <c r="CN220" s="74" t="str">
        <f t="shared" ca="1" si="484"/>
        <v/>
      </c>
      <c r="CO220" s="74" t="str">
        <f t="shared" ca="1" si="485"/>
        <v/>
      </c>
      <c r="CQ220" s="74" t="str">
        <f t="shared" ca="1" si="486"/>
        <v/>
      </c>
      <c r="CR220" s="74" t="str">
        <f t="shared" ca="1" si="487"/>
        <v/>
      </c>
      <c r="CS220" s="74" t="str">
        <f t="shared" ca="1" si="488"/>
        <v/>
      </c>
      <c r="CT220" s="74" t="str">
        <f t="shared" ca="1" si="489"/>
        <v/>
      </c>
      <c r="CU220" s="74" t="str">
        <f t="shared" ca="1" si="490"/>
        <v/>
      </c>
      <c r="CV220" s="74" t="str">
        <f t="shared" ca="1" si="491"/>
        <v/>
      </c>
      <c r="CW220" s="74" t="str">
        <f t="shared" ca="1" si="492"/>
        <v/>
      </c>
      <c r="CX220" s="74" t="str">
        <f t="shared" ca="1" si="493"/>
        <v/>
      </c>
      <c r="CY220" s="74" t="str">
        <f t="shared" ca="1" si="494"/>
        <v/>
      </c>
      <c r="CZ220" s="74" t="str">
        <f t="shared" ca="1" si="495"/>
        <v/>
      </c>
      <c r="DA220" s="74" t="str">
        <f t="shared" ca="1" si="496"/>
        <v/>
      </c>
      <c r="DB220" s="74" t="str">
        <f t="shared" ca="1" si="497"/>
        <v/>
      </c>
      <c r="DD220" s="74" t="str">
        <f t="shared" ca="1" si="498"/>
        <v/>
      </c>
      <c r="DE220" s="74" t="str">
        <f t="shared" ca="1" si="499"/>
        <v/>
      </c>
      <c r="DF220" s="74" t="str">
        <f t="shared" ca="1" si="500"/>
        <v/>
      </c>
      <c r="DG220" s="74" t="str">
        <f t="shared" ca="1" si="501"/>
        <v/>
      </c>
      <c r="DH220" s="74" t="str">
        <f t="shared" ca="1" si="502"/>
        <v/>
      </c>
      <c r="DI220" s="74" t="str">
        <f t="shared" ca="1" si="503"/>
        <v/>
      </c>
      <c r="DJ220" s="74" t="str">
        <f t="shared" ca="1" si="504"/>
        <v/>
      </c>
      <c r="DK220" s="74" t="str">
        <f t="shared" ca="1" si="505"/>
        <v/>
      </c>
      <c r="DL220" s="74" t="str">
        <f t="shared" ca="1" si="506"/>
        <v/>
      </c>
      <c r="DM220" s="74" t="str">
        <f t="shared" ca="1" si="507"/>
        <v/>
      </c>
      <c r="DN220" s="74" t="str">
        <f t="shared" ca="1" si="508"/>
        <v/>
      </c>
      <c r="DO220" s="74" t="str">
        <f t="shared" ca="1" si="509"/>
        <v/>
      </c>
      <c r="DQ220" s="74" t="str">
        <f t="shared" ca="1" si="510"/>
        <v/>
      </c>
      <c r="DS220" s="74" t="str">
        <f t="shared" ca="1" si="511"/>
        <v/>
      </c>
      <c r="DT220" s="74" t="str">
        <f t="shared" ca="1" si="512"/>
        <v/>
      </c>
      <c r="DV220" s="525" t="str">
        <f t="shared" ca="1" si="513"/>
        <v/>
      </c>
      <c r="DW220" s="74" t="str">
        <f t="shared" ca="1" si="514"/>
        <v/>
      </c>
      <c r="DX220" s="485" t="str">
        <f t="shared" ca="1" si="515"/>
        <v/>
      </c>
      <c r="DY220" s="74" t="str">
        <f t="shared" ca="1" si="516"/>
        <v/>
      </c>
      <c r="DZ220" s="74" t="str">
        <f t="shared" ca="1" si="517"/>
        <v/>
      </c>
      <c r="EA220" s="74" t="str">
        <f t="shared" ca="1" si="518"/>
        <v/>
      </c>
      <c r="EC220" s="74" t="str">
        <f t="shared" ca="1" si="519"/>
        <v/>
      </c>
      <c r="ED220" s="74" t="str">
        <f t="shared" ca="1" si="520"/>
        <v/>
      </c>
      <c r="EE220" s="74" t="str">
        <f t="shared" ca="1" si="521"/>
        <v/>
      </c>
      <c r="EG220" s="479" t="str">
        <f ca="1">IF(V220=1,"",IF(LOG入力!BH220&gt;0,0,IF(CG220="★",0,IF(R220=1,0,IF(N220=0,0,1)))))</f>
        <v/>
      </c>
      <c r="EH220" s="483" t="str">
        <f t="shared" ca="1" si="522"/>
        <v/>
      </c>
      <c r="EI220" s="483" t="str">
        <f t="shared" ca="1" si="523"/>
        <v/>
      </c>
      <c r="EJ220" s="483" t="str">
        <f t="shared" ca="1" si="524"/>
        <v/>
      </c>
      <c r="EL220" s="71">
        <f t="shared" ca="1" si="525"/>
        <v>0</v>
      </c>
      <c r="EM220" s="6">
        <f t="shared" ca="1" si="526"/>
        <v>0</v>
      </c>
      <c r="EN220" s="6" t="str">
        <f t="shared" ca="1" si="527"/>
        <v/>
      </c>
      <c r="EO220" s="6">
        <f ca="1">IF(LOG入力!BH220&gt;0,0,IF(EM220=0,0,(IF(COUNTIF($EN$19:EN220,EN220)=1,IF($FS$3="N",1,IF(EH220=1,1,0))))))</f>
        <v>0</v>
      </c>
      <c r="EP220" s="6" t="str">
        <f ca="1">IF(LOG入力!BH220&gt;0,"",IF(EO220=1,$X220,""))</f>
        <v/>
      </c>
      <c r="EQ220" s="6" t="str">
        <f ca="1">IF(LOG入力!BH220&gt;0,"",IF(EO220=1,$Y220,""))</f>
        <v/>
      </c>
      <c r="ER220" s="520" t="str">
        <f ca="1">IF(LOG入力!BH220&gt;0,"",IF(COUNTIF($EP$19:$EP220,EP220)=1,EP220,""))</f>
        <v/>
      </c>
      <c r="ES220" s="520">
        <f ca="1">IF(LOG入力!BH220&gt;0,0,IF((EL220=1),IF(($ER220=""),0,1),0))</f>
        <v>0</v>
      </c>
      <c r="ET220" s="520" t="str">
        <f ca="1">IF(LOG入力!BH220&gt;0,"",IF(COUNTIF($EQ$19:EQ220,EQ220)=1,EQ220,""))</f>
        <v/>
      </c>
      <c r="EU220" s="539">
        <f ca="1">IF(LOG入力!BH220&gt;0,0,IF((EL220=1),IF(($ET220=""),0,1),0))</f>
        <v>0</v>
      </c>
      <c r="EV220" s="71">
        <f t="shared" ca="1" si="528"/>
        <v>0</v>
      </c>
      <c r="EW220" s="6">
        <f t="shared" ca="1" si="529"/>
        <v>0</v>
      </c>
      <c r="EX220" s="6" t="str">
        <f t="shared" ca="1" si="530"/>
        <v/>
      </c>
      <c r="EY220" s="6">
        <f ca="1">IF(LOG入力!BH220&gt;0,0,IF(EW220=0,0,(IF(COUNTIF($EX$19:EX220,EX220)=1,IF($FS$3="N",1,IF(EH220=1,1,0))))))</f>
        <v>0</v>
      </c>
      <c r="EZ220" s="6" t="str">
        <f ca="1">IF(LOG入力!BH220&gt;0,"",IF(EY220=1,$X220,""))</f>
        <v/>
      </c>
      <c r="FA220" s="6" t="str">
        <f ca="1">IF(LOG入力!BH220&gt;0,"",IF(EY220=1,$Y220,""))</f>
        <v/>
      </c>
      <c r="FB220" s="6" t="str">
        <f ca="1">IF(LOG入力!BH220&gt;0,"",IF(COUNTIF($EZ$19:$EZ220,EZ220)=1,EZ220,""))</f>
        <v/>
      </c>
      <c r="FC220" s="6">
        <f ca="1">IF(LOG入力!BH220&gt;0,0,IF((EV220=1),IF(($FB220=""),0,1),0))</f>
        <v>0</v>
      </c>
      <c r="FD220" s="6" t="str">
        <f ca="1">IF(LOG入力!BH220&gt;0,"",IF(COUNTIF($FA$19:FA220,FA220)=1,FA220,""))</f>
        <v/>
      </c>
      <c r="FE220" s="72">
        <f ca="1">IF(LOG入力!BH220&gt;0,0,IF((EV220=1),IF(($FD220=""),0,1),0))</f>
        <v>0</v>
      </c>
      <c r="FF220" s="71">
        <f t="shared" ca="1" si="531"/>
        <v>0</v>
      </c>
      <c r="FG220" s="6">
        <f t="shared" ca="1" si="532"/>
        <v>0</v>
      </c>
      <c r="FH220" s="6" t="str">
        <f t="shared" ca="1" si="533"/>
        <v/>
      </c>
      <c r="FI220" s="6">
        <f ca="1">IF(LOG入力!BH220&gt;0,0,IF(FG220=0,0,(IF(COUNTIF($FH$19:FH220,FH220)=1,IF($FS$3="N",1,IF(EH220=1,1,0))))))</f>
        <v>0</v>
      </c>
      <c r="FJ220" s="6" t="str">
        <f ca="1">IF(LOG入力!BH220&gt;0,"",IF(FI220=1,$X220,""))</f>
        <v/>
      </c>
      <c r="FK220" s="6" t="str">
        <f ca="1">IF(LOG入力!BH220&gt;0,"",IF(FI220=1,$Y220,""))</f>
        <v/>
      </c>
      <c r="FL220" s="6" t="str">
        <f ca="1">IF(LOG入力!BH220&gt;0,"",IF(COUNTIF($FJ$19:$FJ220,FJ220)=1,FJ220,""))</f>
        <v/>
      </c>
      <c r="FM220" s="6">
        <f ca="1">IF(LOG入力!BH220&gt;0,0,IF((FF220=1),IF(($FL220=""),0,1),0))</f>
        <v>0</v>
      </c>
      <c r="FN220" s="6" t="str">
        <f ca="1">IF(LOG入力!BH220&gt;0,"",IF(COUNTIF($FK$19:FK220,FK220)=1,FK220,""))</f>
        <v/>
      </c>
      <c r="FO220" s="72">
        <f ca="1">IF(LOG入力!BH220&gt;0,0,IF((FF220=1),IF(($FN220=""),0,1),0))</f>
        <v>0</v>
      </c>
      <c r="FP220" s="71">
        <f t="shared" ca="1" si="534"/>
        <v>0</v>
      </c>
      <c r="FQ220" s="6">
        <f t="shared" ca="1" si="535"/>
        <v>0</v>
      </c>
      <c r="FR220" s="6" t="str">
        <f t="shared" ca="1" si="536"/>
        <v/>
      </c>
      <c r="FS220" s="6">
        <f ca="1">IF(LOG入力!BH220&gt;0,0,IF(FQ220=0,0,(IF(COUNTIF($FR$19:FR220,FR220)=1,IF($FS$3="N",1,IF(EH220=1,1,0))))))</f>
        <v>0</v>
      </c>
      <c r="FT220" s="6" t="str">
        <f ca="1">IF(LOG入力!BH220&gt;0,"",IF(FS220=1,$X220,""))</f>
        <v/>
      </c>
      <c r="FU220" s="6" t="str">
        <f ca="1">IF(LOG入力!BH220&gt;0,"",IF(FS220=1,$Y220,""))</f>
        <v/>
      </c>
      <c r="FV220" s="6" t="str">
        <f ca="1">IF(LOG入力!BH220&gt;0,"",IF(COUNTIF($FT$19:$FT220,FT220)=1,FT220,""))</f>
        <v/>
      </c>
      <c r="FW220" s="6">
        <f ca="1">IF(LOG入力!BH220&gt;0,0,IF((FP220=1),IF(($FV220=""),0,1),0))</f>
        <v>0</v>
      </c>
      <c r="FX220" s="6" t="str">
        <f ca="1">IF(LOG入力!BH220&gt;0,"",IF(COUNTIF($FU$19:FU220,FU220)=1,FU220,""))</f>
        <v/>
      </c>
      <c r="FY220" s="72">
        <f ca="1">IF(LOG入力!BH220&gt;0,0,IF((FP220=1),IF(($FX220=""),0,1),0))</f>
        <v>0</v>
      </c>
      <c r="FZ220" s="71">
        <f t="shared" ca="1" si="537"/>
        <v>0</v>
      </c>
      <c r="GA220" s="6">
        <f t="shared" ca="1" si="538"/>
        <v>0</v>
      </c>
      <c r="GB220" s="6" t="str">
        <f t="shared" ca="1" si="539"/>
        <v/>
      </c>
      <c r="GC220" s="6">
        <f ca="1">IF(LOG入力!BH220&gt;0,0,IF(GA220=0,0,(IF(COUNTIF($GB$19:GB220,GB220)=1,IF($FS$3="N",1,IF(EH220=1,1,0))))))</f>
        <v>0</v>
      </c>
      <c r="GD220" s="6" t="str">
        <f ca="1">IF(LOG入力!BH220&gt;0,"",IF(GC220=1,$X220,""))</f>
        <v/>
      </c>
      <c r="GE220" s="6" t="str">
        <f ca="1">IF(LOG入力!BH220&gt;0,"",IF(GC220=1,$Y220,""))</f>
        <v/>
      </c>
      <c r="GF220" s="6" t="str">
        <f ca="1">IF(LOG入力!BH220&gt;0,"",IF(COUNTIF($GD$19:$GD220,GD220)=1,GD220,""))</f>
        <v/>
      </c>
      <c r="GG220" s="6">
        <f ca="1">IF(LOG入力!BH220&gt;0,0,IF((FZ220=1),IF(($GF220=""),0,1),0))</f>
        <v>0</v>
      </c>
      <c r="GH220" s="6" t="str">
        <f ca="1">IF(LOG入力!BH220&gt;0,"",IF(COUNTIF($GE$19:GE220,GE220)=1,GE220,""))</f>
        <v/>
      </c>
      <c r="GI220" s="72">
        <f ca="1">IF(LOG入力!BH220&gt;0,0,IF((FZ220=1),IF(($GH220=""),0,1),0))</f>
        <v>0</v>
      </c>
      <c r="GK220" s="455" t="str">
        <f ca="1">IF(V220=1,"",IF(LEN(LOG入力!AS220)=0,"",LOG入力!AS220))</f>
        <v/>
      </c>
      <c r="GL220" s="378" t="str">
        <f t="shared" ca="1" si="540"/>
        <v/>
      </c>
      <c r="GM220" s="378" t="str">
        <f t="shared" ca="1" si="541"/>
        <v/>
      </c>
      <c r="GN220" s="74" t="str">
        <f t="shared" ca="1" si="542"/>
        <v/>
      </c>
      <c r="GO220" s="74" t="str">
        <f t="shared" ca="1" si="543"/>
        <v/>
      </c>
      <c r="GQ220" s="74" t="str">
        <f t="shared" ca="1" si="544"/>
        <v/>
      </c>
      <c r="GR220" s="74" t="str">
        <f t="shared" ca="1" si="545"/>
        <v/>
      </c>
      <c r="GS220" s="74" t="str">
        <f t="shared" ca="1" si="546"/>
        <v/>
      </c>
      <c r="GT220" s="74" t="str">
        <f t="shared" ca="1" si="547"/>
        <v/>
      </c>
      <c r="GU220" s="74" t="str">
        <f t="shared" ca="1" si="548"/>
        <v/>
      </c>
      <c r="GV220" s="74" t="str">
        <f t="shared" ca="1" si="549"/>
        <v/>
      </c>
      <c r="GX220" s="74" t="str">
        <f t="shared" ca="1" si="550"/>
        <v/>
      </c>
      <c r="GY220" s="74" t="str">
        <f t="shared" ca="1" si="551"/>
        <v/>
      </c>
      <c r="GZ220" s="74" t="str">
        <f ca="1">IF(V220=1,"",IF(LOG入力!BH220&gt;0,0,IF(GY220=0,0,IF((VALUE((TYPE(VALUE(J220)))))=16,0,IF(VALUE(J220)&lt;60,1,IF(VALUE(J220)&lt;100,0,IF(VALUE(J220)&lt;600,2,0)))))))</f>
        <v/>
      </c>
      <c r="HA220" s="74" t="str">
        <f t="shared" ca="1" si="552"/>
        <v/>
      </c>
      <c r="HB220" s="74" t="str">
        <f ca="1">IF(V220=1,"",IF(LOG入力!BH220&gt;0,0,IF(HA220=0,0,IF((VALUE((TYPE(VALUE(L220)))))=16,0,IF(VALUE(L220)&lt;60,1,IF(VALUE(L220)&lt;100,0,IF(VALUE(L220)&lt;600,2,0)))))))</f>
        <v/>
      </c>
      <c r="HD220" s="74" t="str">
        <f t="shared" ca="1" si="553"/>
        <v/>
      </c>
      <c r="HF220" s="74" t="str">
        <f t="shared" ca="1" si="554"/>
        <v/>
      </c>
      <c r="HG220" s="74" t="str">
        <f t="shared" ca="1" si="555"/>
        <v/>
      </c>
      <c r="HH220" s="74" t="str">
        <f t="shared" ca="1" si="556"/>
        <v/>
      </c>
      <c r="HI220" s="74" t="str">
        <f t="shared" ca="1" si="557"/>
        <v/>
      </c>
      <c r="HJ220" s="74" t="str">
        <f t="shared" ca="1" si="558"/>
        <v/>
      </c>
      <c r="HK220" s="74" t="str">
        <f t="shared" ca="1" si="559"/>
        <v/>
      </c>
      <c r="HL220" s="74" t="str">
        <f t="shared" ca="1" si="560"/>
        <v/>
      </c>
      <c r="HM220" s="74" t="str">
        <f t="shared" ca="1" si="561"/>
        <v/>
      </c>
      <c r="HN220" s="74" t="str">
        <f t="shared" ca="1" si="562"/>
        <v/>
      </c>
      <c r="HO220" s="529" t="str">
        <f t="shared" ca="1" si="563"/>
        <v/>
      </c>
      <c r="HP220" s="74" t="str">
        <f t="shared" ca="1" si="564"/>
        <v/>
      </c>
      <c r="HQ220" s="74" t="str">
        <f t="shared" ca="1" si="565"/>
        <v/>
      </c>
      <c r="HR220" s="74" t="str">
        <f t="shared" ca="1" si="566"/>
        <v/>
      </c>
      <c r="HS220" s="74" t="str">
        <f t="shared" ca="1" si="567"/>
        <v/>
      </c>
      <c r="HT220" s="74" t="str">
        <f ca="1">IF(V220=1,"",IF(LOG入力!BH220&gt;0,0,IF(DV220=1,0,IF(N220="0",0,IF(SUM(HD220:HS220)&gt;0,1,0)))))</f>
        <v/>
      </c>
    </row>
    <row r="221" spans="1:228" x14ac:dyDescent="0.15">
      <c r="A221" s="5"/>
      <c r="B221" s="532" t="str">
        <f t="shared" ca="1" si="426"/>
        <v/>
      </c>
      <c r="C221" s="561" t="str">
        <f ca="1">LOG入力!AP221</f>
        <v/>
      </c>
      <c r="D221" s="534" t="str">
        <f ca="1">LOG入力!AQ221</f>
        <v/>
      </c>
      <c r="E221" s="570" t="str">
        <f ca="1">LOG入力!AR221</f>
        <v/>
      </c>
      <c r="F221" s="535" t="str">
        <f t="shared" ca="1" si="427"/>
        <v/>
      </c>
      <c r="G221" s="585" t="str">
        <f ca="1">LOG入力!AT221</f>
        <v/>
      </c>
      <c r="H221" s="542" t="str">
        <f ca="1">LOG入力!AU221</f>
        <v/>
      </c>
      <c r="I221" s="537" t="str">
        <f ca="1">LOG入力!AV221</f>
        <v/>
      </c>
      <c r="J221" s="577" t="str">
        <f ca="1">LOG入力!AW221</f>
        <v/>
      </c>
      <c r="K221" s="578" t="str">
        <f ca="1">LOG入力!BJ221</f>
        <v/>
      </c>
      <c r="L221" s="577" t="str">
        <f ca="1">LOG入力!AY221</f>
        <v/>
      </c>
      <c r="M221" s="545" t="str">
        <f ca="1">LOG入力!BK221</f>
        <v/>
      </c>
      <c r="N221" s="512" t="str">
        <f ca="1">IF(V221=1,"",IF(LOG入力!AJ221=1,"1",LOG入力!BA221))</f>
        <v/>
      </c>
      <c r="O221" s="538" t="str">
        <f ca="1">IF(V221=1,"",IF(LEN(LOG入力!O221)=0,"",LOG入力!O221))</f>
        <v/>
      </c>
      <c r="P221" s="291" t="str">
        <f ca="1">IF(V221=1,"",IF($AA$4=1,"",IF(LOG入力!BG221=1,"",CONCATENATE($ER221,$FB221,$FL221,$FV221,$GF221))))</f>
        <v/>
      </c>
      <c r="Q221" s="291" t="str">
        <f ca="1">IF(V221=1,"",IF($AA$4=1,"",IF(LOG入力!BG221=1,"",CONCATENATE($ET221,$FD221,$FN221,$FX221,$GH221))))</f>
        <v/>
      </c>
      <c r="R221" s="573" t="str">
        <f ca="1">IF(V221=1,"",IF($AA$4=1,"",IF(LOG入力!BH221&gt;0,0,AA221)))</f>
        <v/>
      </c>
      <c r="S221" s="293" t="str">
        <f t="shared" ca="1" si="428"/>
        <v/>
      </c>
      <c r="T221" s="681"/>
      <c r="U221" s="38"/>
      <c r="V221" s="196">
        <f ca="1">LOG入力!AN221</f>
        <v>1</v>
      </c>
      <c r="W221" s="38"/>
      <c r="X221" s="516" t="str">
        <f t="shared" ca="1" si="429"/>
        <v/>
      </c>
      <c r="Y221" s="515" t="str">
        <f t="shared" ca="1" si="430"/>
        <v/>
      </c>
      <c r="Z221" s="518" t="str">
        <f t="shared" ca="1" si="431"/>
        <v/>
      </c>
      <c r="AA221" s="574" t="str">
        <f t="shared" ca="1" si="432"/>
        <v/>
      </c>
      <c r="AC221" s="6" t="str">
        <f t="shared" ca="1" si="433"/>
        <v/>
      </c>
      <c r="AD221" s="6" t="str">
        <f t="shared" ca="1" si="434"/>
        <v/>
      </c>
      <c r="AE221" s="6" t="str">
        <f t="shared" ca="1" si="435"/>
        <v/>
      </c>
      <c r="AF221" s="6" t="str">
        <f t="shared" ca="1" si="436"/>
        <v/>
      </c>
      <c r="AG221" s="6" t="str">
        <f t="shared" ca="1" si="437"/>
        <v/>
      </c>
      <c r="AH221" s="6" t="str">
        <f t="shared" ca="1" si="438"/>
        <v/>
      </c>
      <c r="AI221" s="6" t="str">
        <f t="shared" ca="1" si="439"/>
        <v/>
      </c>
      <c r="AJ221" s="6" t="str">
        <f t="shared" ca="1" si="440"/>
        <v/>
      </c>
      <c r="AK221" s="6" t="str">
        <f t="shared" ca="1" si="441"/>
        <v/>
      </c>
      <c r="AL221" s="6" t="str">
        <f t="shared" ca="1" si="442"/>
        <v/>
      </c>
      <c r="AM221" s="6" t="str">
        <f t="shared" ca="1" si="443"/>
        <v/>
      </c>
      <c r="AN221" s="6" t="str">
        <f t="shared" ca="1" si="444"/>
        <v/>
      </c>
      <c r="AO221" s="6" t="str">
        <f t="shared" ca="1" si="445"/>
        <v/>
      </c>
      <c r="AP221" s="6" t="str">
        <f t="shared" ca="1" si="446"/>
        <v/>
      </c>
      <c r="AQ221" s="6" t="str">
        <f t="shared" ca="1" si="447"/>
        <v/>
      </c>
      <c r="AR221" s="6" t="str">
        <f t="shared" ca="1" si="448"/>
        <v/>
      </c>
      <c r="AS221" s="6" t="str">
        <f t="shared" ca="1" si="449"/>
        <v/>
      </c>
      <c r="AT221" s="6" t="str">
        <f t="shared" ca="1" si="450"/>
        <v/>
      </c>
      <c r="AU221" s="6" t="str">
        <f t="shared" ca="1" si="451"/>
        <v/>
      </c>
      <c r="AV221" s="6" t="str">
        <f t="shared" ca="1" si="452"/>
        <v/>
      </c>
      <c r="AW221" s="6" t="str">
        <f t="shared" ca="1" si="453"/>
        <v/>
      </c>
      <c r="AY221" s="6" t="str">
        <f t="shared" ca="1" si="454"/>
        <v/>
      </c>
      <c r="AZ221" s="6" t="str">
        <f t="shared" ca="1" si="455"/>
        <v/>
      </c>
      <c r="BA221" s="6" t="str">
        <f t="shared" ca="1" si="456"/>
        <v/>
      </c>
      <c r="BB221" s="6" t="str">
        <f t="shared" ca="1" si="457"/>
        <v/>
      </c>
      <c r="BC221" s="6" t="str">
        <f t="shared" ca="1" si="458"/>
        <v/>
      </c>
      <c r="BD221" s="6" t="str">
        <f t="shared" ca="1" si="459"/>
        <v/>
      </c>
      <c r="BE221" s="6" t="str">
        <f t="shared" ca="1" si="460"/>
        <v/>
      </c>
      <c r="BF221" s="6" t="str">
        <f t="shared" ca="1" si="461"/>
        <v/>
      </c>
      <c r="BG221" s="6" t="str">
        <f t="shared" ca="1" si="462"/>
        <v/>
      </c>
      <c r="BH221" s="6" t="str">
        <f t="shared" ca="1" si="463"/>
        <v/>
      </c>
      <c r="BI221" s="6" t="str">
        <f t="shared" ca="1" si="464"/>
        <v/>
      </c>
      <c r="BJ221" s="6" t="str">
        <f t="shared" ca="1" si="465"/>
        <v/>
      </c>
      <c r="BK221" s="6" t="str">
        <f t="shared" ca="1" si="466"/>
        <v/>
      </c>
      <c r="BL221" s="6" t="str">
        <f t="shared" ca="1" si="467"/>
        <v/>
      </c>
      <c r="BM221" s="6" t="str">
        <f t="shared" ca="1" si="468"/>
        <v/>
      </c>
      <c r="BN221" s="6" t="str">
        <f t="shared" ca="1" si="469"/>
        <v/>
      </c>
      <c r="BO221" s="6" t="str">
        <f t="shared" ca="1" si="470"/>
        <v/>
      </c>
      <c r="BP221" s="6" t="str">
        <f t="shared" ca="1" si="471"/>
        <v/>
      </c>
      <c r="BQ221" s="6" t="str">
        <f t="shared" ca="1" si="472"/>
        <v/>
      </c>
      <c r="BR221" s="6" t="str">
        <f t="shared" ca="1" si="473"/>
        <v/>
      </c>
      <c r="BS221" s="6" t="str">
        <f t="shared" ca="1" si="474"/>
        <v/>
      </c>
      <c r="BU221" s="6" t="str">
        <f t="shared" ca="1" si="475"/>
        <v/>
      </c>
      <c r="BW221" s="515" t="str">
        <f t="shared" ca="1" si="476"/>
        <v/>
      </c>
      <c r="BX221" s="515">
        <f t="shared" ca="1" si="477"/>
        <v>0</v>
      </c>
      <c r="BY221" s="515" t="str">
        <f t="shared" ca="1" si="478"/>
        <v/>
      </c>
      <c r="CA221" s="6">
        <f t="shared" ca="1" si="479"/>
        <v>1</v>
      </c>
      <c r="CC221" s="523" t="str">
        <f t="shared" ca="1" si="480"/>
        <v/>
      </c>
      <c r="CE221" s="6" t="str">
        <f t="shared" ca="1" si="481"/>
        <v/>
      </c>
      <c r="CG221" s="524" t="str">
        <f ca="1">IF(V221=1,"",IF($AA$4=1,"",IF(LOG入力!BH221&gt;0,"",IF(N221=0,"",IF(HT221=0,"","★")))))</f>
        <v/>
      </c>
      <c r="CI221" s="74" t="str">
        <f t="shared" ca="1" si="482"/>
        <v/>
      </c>
      <c r="CK221" s="525" t="str">
        <f ca="1">IF(V221=1,"",IF(LOG入力!BH221&gt;0,1,0))</f>
        <v/>
      </c>
      <c r="CL221" s="74" t="str">
        <f t="shared" ca="1" si="483"/>
        <v/>
      </c>
      <c r="CN221" s="74" t="str">
        <f t="shared" ca="1" si="484"/>
        <v/>
      </c>
      <c r="CO221" s="74" t="str">
        <f t="shared" ca="1" si="485"/>
        <v/>
      </c>
      <c r="CQ221" s="74" t="str">
        <f t="shared" ca="1" si="486"/>
        <v/>
      </c>
      <c r="CR221" s="74" t="str">
        <f t="shared" ca="1" si="487"/>
        <v/>
      </c>
      <c r="CS221" s="74" t="str">
        <f t="shared" ca="1" si="488"/>
        <v/>
      </c>
      <c r="CT221" s="74" t="str">
        <f t="shared" ca="1" si="489"/>
        <v/>
      </c>
      <c r="CU221" s="74" t="str">
        <f t="shared" ca="1" si="490"/>
        <v/>
      </c>
      <c r="CV221" s="74" t="str">
        <f t="shared" ca="1" si="491"/>
        <v/>
      </c>
      <c r="CW221" s="74" t="str">
        <f t="shared" ca="1" si="492"/>
        <v/>
      </c>
      <c r="CX221" s="74" t="str">
        <f t="shared" ca="1" si="493"/>
        <v/>
      </c>
      <c r="CY221" s="74" t="str">
        <f t="shared" ca="1" si="494"/>
        <v/>
      </c>
      <c r="CZ221" s="74" t="str">
        <f t="shared" ca="1" si="495"/>
        <v/>
      </c>
      <c r="DA221" s="74" t="str">
        <f t="shared" ca="1" si="496"/>
        <v/>
      </c>
      <c r="DB221" s="74" t="str">
        <f t="shared" ca="1" si="497"/>
        <v/>
      </c>
      <c r="DD221" s="74" t="str">
        <f t="shared" ca="1" si="498"/>
        <v/>
      </c>
      <c r="DE221" s="74" t="str">
        <f t="shared" ca="1" si="499"/>
        <v/>
      </c>
      <c r="DF221" s="74" t="str">
        <f t="shared" ca="1" si="500"/>
        <v/>
      </c>
      <c r="DG221" s="74" t="str">
        <f t="shared" ca="1" si="501"/>
        <v/>
      </c>
      <c r="DH221" s="74" t="str">
        <f t="shared" ca="1" si="502"/>
        <v/>
      </c>
      <c r="DI221" s="74" t="str">
        <f t="shared" ca="1" si="503"/>
        <v/>
      </c>
      <c r="DJ221" s="74" t="str">
        <f t="shared" ca="1" si="504"/>
        <v/>
      </c>
      <c r="DK221" s="74" t="str">
        <f t="shared" ca="1" si="505"/>
        <v/>
      </c>
      <c r="DL221" s="74" t="str">
        <f t="shared" ca="1" si="506"/>
        <v/>
      </c>
      <c r="DM221" s="74" t="str">
        <f t="shared" ca="1" si="507"/>
        <v/>
      </c>
      <c r="DN221" s="74" t="str">
        <f t="shared" ca="1" si="508"/>
        <v/>
      </c>
      <c r="DO221" s="74" t="str">
        <f t="shared" ca="1" si="509"/>
        <v/>
      </c>
      <c r="DQ221" s="74" t="str">
        <f t="shared" ca="1" si="510"/>
        <v/>
      </c>
      <c r="DS221" s="74" t="str">
        <f t="shared" ca="1" si="511"/>
        <v/>
      </c>
      <c r="DT221" s="74" t="str">
        <f t="shared" ca="1" si="512"/>
        <v/>
      </c>
      <c r="DV221" s="525" t="str">
        <f t="shared" ca="1" si="513"/>
        <v/>
      </c>
      <c r="DW221" s="74" t="str">
        <f t="shared" ca="1" si="514"/>
        <v/>
      </c>
      <c r="DX221" s="485" t="str">
        <f t="shared" ca="1" si="515"/>
        <v/>
      </c>
      <c r="DY221" s="74" t="str">
        <f t="shared" ca="1" si="516"/>
        <v/>
      </c>
      <c r="DZ221" s="74" t="str">
        <f t="shared" ca="1" si="517"/>
        <v/>
      </c>
      <c r="EA221" s="74" t="str">
        <f t="shared" ca="1" si="518"/>
        <v/>
      </c>
      <c r="EC221" s="74" t="str">
        <f t="shared" ca="1" si="519"/>
        <v/>
      </c>
      <c r="ED221" s="74" t="str">
        <f t="shared" ca="1" si="520"/>
        <v/>
      </c>
      <c r="EE221" s="74" t="str">
        <f t="shared" ca="1" si="521"/>
        <v/>
      </c>
      <c r="EG221" s="479" t="str">
        <f ca="1">IF(V221=1,"",IF(LOG入力!BH221&gt;0,0,IF(CG221="★",0,IF(R221=1,0,IF(N221=0,0,1)))))</f>
        <v/>
      </c>
      <c r="EH221" s="483" t="str">
        <f t="shared" ca="1" si="522"/>
        <v/>
      </c>
      <c r="EI221" s="483" t="str">
        <f t="shared" ca="1" si="523"/>
        <v/>
      </c>
      <c r="EJ221" s="483" t="str">
        <f t="shared" ca="1" si="524"/>
        <v/>
      </c>
      <c r="EL221" s="71">
        <f t="shared" ca="1" si="525"/>
        <v>0</v>
      </c>
      <c r="EM221" s="6">
        <f t="shared" ca="1" si="526"/>
        <v>0</v>
      </c>
      <c r="EN221" s="6" t="str">
        <f t="shared" ca="1" si="527"/>
        <v/>
      </c>
      <c r="EO221" s="6">
        <f ca="1">IF(LOG入力!BH221&gt;0,0,IF(EM221=0,0,(IF(COUNTIF($EN$19:EN221,EN221)=1,IF($FS$3="N",1,IF(EH221=1,1,0))))))</f>
        <v>0</v>
      </c>
      <c r="EP221" s="6" t="str">
        <f ca="1">IF(LOG入力!BH221&gt;0,"",IF(EO221=1,$X221,""))</f>
        <v/>
      </c>
      <c r="EQ221" s="6" t="str">
        <f ca="1">IF(LOG入力!BH221&gt;0,"",IF(EO221=1,$Y221,""))</f>
        <v/>
      </c>
      <c r="ER221" s="520" t="str">
        <f ca="1">IF(LOG入力!BH221&gt;0,"",IF(COUNTIF($EP$19:$EP221,EP221)=1,EP221,""))</f>
        <v/>
      </c>
      <c r="ES221" s="520">
        <f ca="1">IF(LOG入力!BH221&gt;0,0,IF((EL221=1),IF(($ER221=""),0,1),0))</f>
        <v>0</v>
      </c>
      <c r="ET221" s="520" t="str">
        <f ca="1">IF(LOG入力!BH221&gt;0,"",IF(COUNTIF($EQ$19:EQ221,EQ221)=1,EQ221,""))</f>
        <v/>
      </c>
      <c r="EU221" s="539">
        <f ca="1">IF(LOG入力!BH221&gt;0,0,IF((EL221=1),IF(($ET221=""),0,1),0))</f>
        <v>0</v>
      </c>
      <c r="EV221" s="71">
        <f t="shared" ca="1" si="528"/>
        <v>0</v>
      </c>
      <c r="EW221" s="6">
        <f t="shared" ca="1" si="529"/>
        <v>0</v>
      </c>
      <c r="EX221" s="6" t="str">
        <f t="shared" ca="1" si="530"/>
        <v/>
      </c>
      <c r="EY221" s="6">
        <f ca="1">IF(LOG入力!BH221&gt;0,0,IF(EW221=0,0,(IF(COUNTIF($EX$19:EX221,EX221)=1,IF($FS$3="N",1,IF(EH221=1,1,0))))))</f>
        <v>0</v>
      </c>
      <c r="EZ221" s="6" t="str">
        <f ca="1">IF(LOG入力!BH221&gt;0,"",IF(EY221=1,$X221,""))</f>
        <v/>
      </c>
      <c r="FA221" s="6" t="str">
        <f ca="1">IF(LOG入力!BH221&gt;0,"",IF(EY221=1,$Y221,""))</f>
        <v/>
      </c>
      <c r="FB221" s="6" t="str">
        <f ca="1">IF(LOG入力!BH221&gt;0,"",IF(COUNTIF($EZ$19:$EZ221,EZ221)=1,EZ221,""))</f>
        <v/>
      </c>
      <c r="FC221" s="6">
        <f ca="1">IF(LOG入力!BH221&gt;0,0,IF((EV221=1),IF(($FB221=""),0,1),0))</f>
        <v>0</v>
      </c>
      <c r="FD221" s="6" t="str">
        <f ca="1">IF(LOG入力!BH221&gt;0,"",IF(COUNTIF($FA$19:FA221,FA221)=1,FA221,""))</f>
        <v/>
      </c>
      <c r="FE221" s="72">
        <f ca="1">IF(LOG入力!BH221&gt;0,0,IF((EV221=1),IF(($FD221=""),0,1),0))</f>
        <v>0</v>
      </c>
      <c r="FF221" s="71">
        <f t="shared" ca="1" si="531"/>
        <v>0</v>
      </c>
      <c r="FG221" s="6">
        <f t="shared" ca="1" si="532"/>
        <v>0</v>
      </c>
      <c r="FH221" s="6" t="str">
        <f t="shared" ca="1" si="533"/>
        <v/>
      </c>
      <c r="FI221" s="6">
        <f ca="1">IF(LOG入力!BH221&gt;0,0,IF(FG221=0,0,(IF(COUNTIF($FH$19:FH221,FH221)=1,IF($FS$3="N",1,IF(EH221=1,1,0))))))</f>
        <v>0</v>
      </c>
      <c r="FJ221" s="6" t="str">
        <f ca="1">IF(LOG入力!BH221&gt;0,"",IF(FI221=1,$X221,""))</f>
        <v/>
      </c>
      <c r="FK221" s="6" t="str">
        <f ca="1">IF(LOG入力!BH221&gt;0,"",IF(FI221=1,$Y221,""))</f>
        <v/>
      </c>
      <c r="FL221" s="6" t="str">
        <f ca="1">IF(LOG入力!BH221&gt;0,"",IF(COUNTIF($FJ$19:$FJ221,FJ221)=1,FJ221,""))</f>
        <v/>
      </c>
      <c r="FM221" s="6">
        <f ca="1">IF(LOG入力!BH221&gt;0,0,IF((FF221=1),IF(($FL221=""),0,1),0))</f>
        <v>0</v>
      </c>
      <c r="FN221" s="6" t="str">
        <f ca="1">IF(LOG入力!BH221&gt;0,"",IF(COUNTIF($FK$19:FK221,FK221)=1,FK221,""))</f>
        <v/>
      </c>
      <c r="FO221" s="72">
        <f ca="1">IF(LOG入力!BH221&gt;0,0,IF((FF221=1),IF(($FN221=""),0,1),0))</f>
        <v>0</v>
      </c>
      <c r="FP221" s="71">
        <f t="shared" ca="1" si="534"/>
        <v>0</v>
      </c>
      <c r="FQ221" s="6">
        <f t="shared" ca="1" si="535"/>
        <v>0</v>
      </c>
      <c r="FR221" s="6" t="str">
        <f t="shared" ca="1" si="536"/>
        <v/>
      </c>
      <c r="FS221" s="6">
        <f ca="1">IF(LOG入力!BH221&gt;0,0,IF(FQ221=0,0,(IF(COUNTIF($FR$19:FR221,FR221)=1,IF($FS$3="N",1,IF(EH221=1,1,0))))))</f>
        <v>0</v>
      </c>
      <c r="FT221" s="6" t="str">
        <f ca="1">IF(LOG入力!BH221&gt;0,"",IF(FS221=1,$X221,""))</f>
        <v/>
      </c>
      <c r="FU221" s="6" t="str">
        <f ca="1">IF(LOG入力!BH221&gt;0,"",IF(FS221=1,$Y221,""))</f>
        <v/>
      </c>
      <c r="FV221" s="6" t="str">
        <f ca="1">IF(LOG入力!BH221&gt;0,"",IF(COUNTIF($FT$19:$FT221,FT221)=1,FT221,""))</f>
        <v/>
      </c>
      <c r="FW221" s="6">
        <f ca="1">IF(LOG入力!BH221&gt;0,0,IF((FP221=1),IF(($FV221=""),0,1),0))</f>
        <v>0</v>
      </c>
      <c r="FX221" s="6" t="str">
        <f ca="1">IF(LOG入力!BH221&gt;0,"",IF(COUNTIF($FU$19:FU221,FU221)=1,FU221,""))</f>
        <v/>
      </c>
      <c r="FY221" s="72">
        <f ca="1">IF(LOG入力!BH221&gt;0,0,IF((FP221=1),IF(($FX221=""),0,1),0))</f>
        <v>0</v>
      </c>
      <c r="FZ221" s="71">
        <f t="shared" ca="1" si="537"/>
        <v>0</v>
      </c>
      <c r="GA221" s="6">
        <f t="shared" ca="1" si="538"/>
        <v>0</v>
      </c>
      <c r="GB221" s="6" t="str">
        <f t="shared" ca="1" si="539"/>
        <v/>
      </c>
      <c r="GC221" s="6">
        <f ca="1">IF(LOG入力!BH221&gt;0,0,IF(GA221=0,0,(IF(COUNTIF($GB$19:GB221,GB221)=1,IF($FS$3="N",1,IF(EH221=1,1,0))))))</f>
        <v>0</v>
      </c>
      <c r="GD221" s="6" t="str">
        <f ca="1">IF(LOG入力!BH221&gt;0,"",IF(GC221=1,$X221,""))</f>
        <v/>
      </c>
      <c r="GE221" s="6" t="str">
        <f ca="1">IF(LOG入力!BH221&gt;0,"",IF(GC221=1,$Y221,""))</f>
        <v/>
      </c>
      <c r="GF221" s="6" t="str">
        <f ca="1">IF(LOG入力!BH221&gt;0,"",IF(COUNTIF($GD$19:$GD221,GD221)=1,GD221,""))</f>
        <v/>
      </c>
      <c r="GG221" s="6">
        <f ca="1">IF(LOG入力!BH221&gt;0,0,IF((FZ221=1),IF(($GF221=""),0,1),0))</f>
        <v>0</v>
      </c>
      <c r="GH221" s="6" t="str">
        <f ca="1">IF(LOG入力!BH221&gt;0,"",IF(COUNTIF($GE$19:GE221,GE221)=1,GE221,""))</f>
        <v/>
      </c>
      <c r="GI221" s="72">
        <f ca="1">IF(LOG入力!BH221&gt;0,0,IF((FZ221=1),IF(($GH221=""),0,1),0))</f>
        <v>0</v>
      </c>
      <c r="GK221" s="455" t="str">
        <f ca="1">IF(V221=1,"",IF(LEN(LOG入力!AS221)=0,"",LOG入力!AS221))</f>
        <v/>
      </c>
      <c r="GL221" s="378" t="str">
        <f t="shared" ca="1" si="540"/>
        <v/>
      </c>
      <c r="GM221" s="378" t="str">
        <f t="shared" ca="1" si="541"/>
        <v/>
      </c>
      <c r="GN221" s="74" t="str">
        <f t="shared" ca="1" si="542"/>
        <v/>
      </c>
      <c r="GO221" s="74" t="str">
        <f t="shared" ca="1" si="543"/>
        <v/>
      </c>
      <c r="GQ221" s="74" t="str">
        <f t="shared" ca="1" si="544"/>
        <v/>
      </c>
      <c r="GR221" s="74" t="str">
        <f t="shared" ca="1" si="545"/>
        <v/>
      </c>
      <c r="GS221" s="74" t="str">
        <f t="shared" ca="1" si="546"/>
        <v/>
      </c>
      <c r="GT221" s="74" t="str">
        <f t="shared" ca="1" si="547"/>
        <v/>
      </c>
      <c r="GU221" s="74" t="str">
        <f t="shared" ca="1" si="548"/>
        <v/>
      </c>
      <c r="GV221" s="74" t="str">
        <f t="shared" ca="1" si="549"/>
        <v/>
      </c>
      <c r="GX221" s="74" t="str">
        <f t="shared" ca="1" si="550"/>
        <v/>
      </c>
      <c r="GY221" s="74" t="str">
        <f t="shared" ca="1" si="551"/>
        <v/>
      </c>
      <c r="GZ221" s="74" t="str">
        <f ca="1">IF(V221=1,"",IF(LOG入力!BH221&gt;0,0,IF(GY221=0,0,IF((VALUE((TYPE(VALUE(J221)))))=16,0,IF(VALUE(J221)&lt;60,1,IF(VALUE(J221)&lt;100,0,IF(VALUE(J221)&lt;600,2,0)))))))</f>
        <v/>
      </c>
      <c r="HA221" s="74" t="str">
        <f t="shared" ca="1" si="552"/>
        <v/>
      </c>
      <c r="HB221" s="74" t="str">
        <f ca="1">IF(V221=1,"",IF(LOG入力!BH221&gt;0,0,IF(HA221=0,0,IF((VALUE((TYPE(VALUE(L221)))))=16,0,IF(VALUE(L221)&lt;60,1,IF(VALUE(L221)&lt;100,0,IF(VALUE(L221)&lt;600,2,0)))))))</f>
        <v/>
      </c>
      <c r="HD221" s="74" t="str">
        <f t="shared" ca="1" si="553"/>
        <v/>
      </c>
      <c r="HF221" s="74" t="str">
        <f t="shared" ca="1" si="554"/>
        <v/>
      </c>
      <c r="HG221" s="74" t="str">
        <f t="shared" ca="1" si="555"/>
        <v/>
      </c>
      <c r="HH221" s="74" t="str">
        <f t="shared" ca="1" si="556"/>
        <v/>
      </c>
      <c r="HI221" s="74" t="str">
        <f t="shared" ca="1" si="557"/>
        <v/>
      </c>
      <c r="HJ221" s="74" t="str">
        <f t="shared" ca="1" si="558"/>
        <v/>
      </c>
      <c r="HK221" s="74" t="str">
        <f t="shared" ca="1" si="559"/>
        <v/>
      </c>
      <c r="HL221" s="74" t="str">
        <f t="shared" ca="1" si="560"/>
        <v/>
      </c>
      <c r="HM221" s="74" t="str">
        <f t="shared" ca="1" si="561"/>
        <v/>
      </c>
      <c r="HN221" s="74" t="str">
        <f t="shared" ca="1" si="562"/>
        <v/>
      </c>
      <c r="HO221" s="529" t="str">
        <f t="shared" ca="1" si="563"/>
        <v/>
      </c>
      <c r="HP221" s="74" t="str">
        <f t="shared" ca="1" si="564"/>
        <v/>
      </c>
      <c r="HQ221" s="74" t="str">
        <f t="shared" ca="1" si="565"/>
        <v/>
      </c>
      <c r="HR221" s="74" t="str">
        <f t="shared" ca="1" si="566"/>
        <v/>
      </c>
      <c r="HS221" s="74" t="str">
        <f t="shared" ca="1" si="567"/>
        <v/>
      </c>
      <c r="HT221" s="74" t="str">
        <f ca="1">IF(V221=1,"",IF(LOG入力!BH221&gt;0,0,IF(DV221=1,0,IF(N221="0",0,IF(SUM(HD221:HS221)&gt;0,1,0)))))</f>
        <v/>
      </c>
    </row>
    <row r="222" spans="1:228" x14ac:dyDescent="0.15">
      <c r="A222" s="5"/>
      <c r="B222" s="532" t="str">
        <f t="shared" ca="1" si="426"/>
        <v/>
      </c>
      <c r="C222" s="570" t="str">
        <f ca="1">LOG入力!AP222</f>
        <v/>
      </c>
      <c r="D222" s="534" t="str">
        <f ca="1">LOG入力!AQ222</f>
        <v/>
      </c>
      <c r="E222" s="570" t="str">
        <f ca="1">LOG入力!AR222</f>
        <v/>
      </c>
      <c r="F222" s="535" t="str">
        <f t="shared" ca="1" si="427"/>
        <v/>
      </c>
      <c r="G222" s="585" t="str">
        <f ca="1">LOG入力!AT222</f>
        <v/>
      </c>
      <c r="H222" s="542" t="str">
        <f ca="1">LOG入力!AU222</f>
        <v/>
      </c>
      <c r="I222" s="537" t="str">
        <f ca="1">LOG入力!AV222</f>
        <v/>
      </c>
      <c r="J222" s="577" t="str">
        <f ca="1">LOG入力!AW222</f>
        <v/>
      </c>
      <c r="K222" s="578" t="str">
        <f ca="1">LOG入力!BJ222</f>
        <v/>
      </c>
      <c r="L222" s="577" t="str">
        <f ca="1">LOG入力!AY222</f>
        <v/>
      </c>
      <c r="M222" s="545" t="str">
        <f ca="1">LOG入力!BK222</f>
        <v/>
      </c>
      <c r="N222" s="512" t="str">
        <f ca="1">IF(V222=1,"",IF(LOG入力!AJ222=1,"1",LOG入力!BA222))</f>
        <v/>
      </c>
      <c r="O222" s="538" t="str">
        <f ca="1">IF(V222=1,"",IF(LEN(LOG入力!O222)=0,"",LOG入力!O222))</f>
        <v/>
      </c>
      <c r="P222" s="291" t="str">
        <f ca="1">IF(V222=1,"",IF($AA$4=1,"",IF(LOG入力!BG222=1,"",CONCATENATE($ER222,$FB222,$FL222,$FV222,$GF222))))</f>
        <v/>
      </c>
      <c r="Q222" s="291" t="str">
        <f ca="1">IF(V222=1,"",IF($AA$4=1,"",IF(LOG入力!BG222=1,"",CONCATENATE($ET222,$FD222,$FN222,$FX222,$GH222))))</f>
        <v/>
      </c>
      <c r="R222" s="573" t="str">
        <f ca="1">IF(V222=1,"",IF($AA$4=1,"",IF(LOG入力!BH222&gt;0,0,AA222)))</f>
        <v/>
      </c>
      <c r="S222" s="293" t="str">
        <f t="shared" ca="1" si="428"/>
        <v/>
      </c>
      <c r="T222" s="681"/>
      <c r="U222" s="38"/>
      <c r="V222" s="196">
        <f ca="1">LOG入力!AN222</f>
        <v>1</v>
      </c>
      <c r="W222" s="38"/>
      <c r="X222" s="516" t="str">
        <f t="shared" ca="1" si="429"/>
        <v/>
      </c>
      <c r="Y222" s="515" t="str">
        <f t="shared" ca="1" si="430"/>
        <v/>
      </c>
      <c r="Z222" s="518" t="str">
        <f t="shared" ca="1" si="431"/>
        <v/>
      </c>
      <c r="AA222" s="574" t="str">
        <f t="shared" ca="1" si="432"/>
        <v/>
      </c>
      <c r="AC222" s="6" t="str">
        <f t="shared" ca="1" si="433"/>
        <v/>
      </c>
      <c r="AD222" s="6" t="str">
        <f t="shared" ca="1" si="434"/>
        <v/>
      </c>
      <c r="AE222" s="6" t="str">
        <f t="shared" ca="1" si="435"/>
        <v/>
      </c>
      <c r="AF222" s="6" t="str">
        <f t="shared" ca="1" si="436"/>
        <v/>
      </c>
      <c r="AG222" s="6" t="str">
        <f t="shared" ca="1" si="437"/>
        <v/>
      </c>
      <c r="AH222" s="6" t="str">
        <f t="shared" ca="1" si="438"/>
        <v/>
      </c>
      <c r="AI222" s="6" t="str">
        <f t="shared" ca="1" si="439"/>
        <v/>
      </c>
      <c r="AJ222" s="6" t="str">
        <f t="shared" ca="1" si="440"/>
        <v/>
      </c>
      <c r="AK222" s="6" t="str">
        <f t="shared" ca="1" si="441"/>
        <v/>
      </c>
      <c r="AL222" s="6" t="str">
        <f t="shared" ca="1" si="442"/>
        <v/>
      </c>
      <c r="AM222" s="6" t="str">
        <f t="shared" ca="1" si="443"/>
        <v/>
      </c>
      <c r="AN222" s="6" t="str">
        <f t="shared" ca="1" si="444"/>
        <v/>
      </c>
      <c r="AO222" s="6" t="str">
        <f t="shared" ca="1" si="445"/>
        <v/>
      </c>
      <c r="AP222" s="6" t="str">
        <f t="shared" ca="1" si="446"/>
        <v/>
      </c>
      <c r="AQ222" s="6" t="str">
        <f t="shared" ca="1" si="447"/>
        <v/>
      </c>
      <c r="AR222" s="6" t="str">
        <f t="shared" ca="1" si="448"/>
        <v/>
      </c>
      <c r="AS222" s="6" t="str">
        <f t="shared" ca="1" si="449"/>
        <v/>
      </c>
      <c r="AT222" s="6" t="str">
        <f t="shared" ca="1" si="450"/>
        <v/>
      </c>
      <c r="AU222" s="6" t="str">
        <f t="shared" ca="1" si="451"/>
        <v/>
      </c>
      <c r="AV222" s="6" t="str">
        <f t="shared" ca="1" si="452"/>
        <v/>
      </c>
      <c r="AW222" s="6" t="str">
        <f t="shared" ca="1" si="453"/>
        <v/>
      </c>
      <c r="AY222" s="6" t="str">
        <f t="shared" ca="1" si="454"/>
        <v/>
      </c>
      <c r="AZ222" s="6" t="str">
        <f t="shared" ca="1" si="455"/>
        <v/>
      </c>
      <c r="BA222" s="6" t="str">
        <f t="shared" ca="1" si="456"/>
        <v/>
      </c>
      <c r="BB222" s="6" t="str">
        <f t="shared" ca="1" si="457"/>
        <v/>
      </c>
      <c r="BC222" s="6" t="str">
        <f t="shared" ca="1" si="458"/>
        <v/>
      </c>
      <c r="BD222" s="6" t="str">
        <f t="shared" ca="1" si="459"/>
        <v/>
      </c>
      <c r="BE222" s="6" t="str">
        <f t="shared" ca="1" si="460"/>
        <v/>
      </c>
      <c r="BF222" s="6" t="str">
        <f t="shared" ca="1" si="461"/>
        <v/>
      </c>
      <c r="BG222" s="6" t="str">
        <f t="shared" ca="1" si="462"/>
        <v/>
      </c>
      <c r="BH222" s="6" t="str">
        <f t="shared" ca="1" si="463"/>
        <v/>
      </c>
      <c r="BI222" s="6" t="str">
        <f t="shared" ca="1" si="464"/>
        <v/>
      </c>
      <c r="BJ222" s="6" t="str">
        <f t="shared" ca="1" si="465"/>
        <v/>
      </c>
      <c r="BK222" s="6" t="str">
        <f t="shared" ca="1" si="466"/>
        <v/>
      </c>
      <c r="BL222" s="6" t="str">
        <f t="shared" ca="1" si="467"/>
        <v/>
      </c>
      <c r="BM222" s="6" t="str">
        <f t="shared" ca="1" si="468"/>
        <v/>
      </c>
      <c r="BN222" s="6" t="str">
        <f t="shared" ca="1" si="469"/>
        <v/>
      </c>
      <c r="BO222" s="6" t="str">
        <f t="shared" ca="1" si="470"/>
        <v/>
      </c>
      <c r="BP222" s="6" t="str">
        <f t="shared" ca="1" si="471"/>
        <v/>
      </c>
      <c r="BQ222" s="6" t="str">
        <f t="shared" ca="1" si="472"/>
        <v/>
      </c>
      <c r="BR222" s="6" t="str">
        <f t="shared" ca="1" si="473"/>
        <v/>
      </c>
      <c r="BS222" s="6" t="str">
        <f t="shared" ca="1" si="474"/>
        <v/>
      </c>
      <c r="BU222" s="6" t="str">
        <f t="shared" ca="1" si="475"/>
        <v/>
      </c>
      <c r="BW222" s="515" t="str">
        <f t="shared" ca="1" si="476"/>
        <v/>
      </c>
      <c r="BX222" s="515">
        <f t="shared" ca="1" si="477"/>
        <v>0</v>
      </c>
      <c r="BY222" s="515" t="str">
        <f t="shared" ca="1" si="478"/>
        <v/>
      </c>
      <c r="CA222" s="6">
        <f t="shared" ca="1" si="479"/>
        <v>1</v>
      </c>
      <c r="CC222" s="523" t="str">
        <f t="shared" ca="1" si="480"/>
        <v/>
      </c>
      <c r="CE222" s="6" t="str">
        <f t="shared" ca="1" si="481"/>
        <v/>
      </c>
      <c r="CG222" s="524" t="str">
        <f ca="1">IF(V222=1,"",IF($AA$4=1,"",IF(LOG入力!BH222&gt;0,"",IF(N222=0,"",IF(HT222=0,"","★")))))</f>
        <v/>
      </c>
      <c r="CI222" s="74" t="str">
        <f t="shared" ca="1" si="482"/>
        <v/>
      </c>
      <c r="CK222" s="525" t="str">
        <f ca="1">IF(V222=1,"",IF(LOG入力!BH222&gt;0,1,0))</f>
        <v/>
      </c>
      <c r="CL222" s="74" t="str">
        <f t="shared" ca="1" si="483"/>
        <v/>
      </c>
      <c r="CN222" s="74" t="str">
        <f t="shared" ca="1" si="484"/>
        <v/>
      </c>
      <c r="CO222" s="74" t="str">
        <f t="shared" ca="1" si="485"/>
        <v/>
      </c>
      <c r="CQ222" s="74" t="str">
        <f t="shared" ca="1" si="486"/>
        <v/>
      </c>
      <c r="CR222" s="74" t="str">
        <f t="shared" ca="1" si="487"/>
        <v/>
      </c>
      <c r="CS222" s="74" t="str">
        <f t="shared" ca="1" si="488"/>
        <v/>
      </c>
      <c r="CT222" s="74" t="str">
        <f t="shared" ca="1" si="489"/>
        <v/>
      </c>
      <c r="CU222" s="74" t="str">
        <f t="shared" ca="1" si="490"/>
        <v/>
      </c>
      <c r="CV222" s="74" t="str">
        <f t="shared" ca="1" si="491"/>
        <v/>
      </c>
      <c r="CW222" s="74" t="str">
        <f t="shared" ca="1" si="492"/>
        <v/>
      </c>
      <c r="CX222" s="74" t="str">
        <f t="shared" ca="1" si="493"/>
        <v/>
      </c>
      <c r="CY222" s="74" t="str">
        <f t="shared" ca="1" si="494"/>
        <v/>
      </c>
      <c r="CZ222" s="74" t="str">
        <f t="shared" ca="1" si="495"/>
        <v/>
      </c>
      <c r="DA222" s="74" t="str">
        <f t="shared" ca="1" si="496"/>
        <v/>
      </c>
      <c r="DB222" s="74" t="str">
        <f t="shared" ca="1" si="497"/>
        <v/>
      </c>
      <c r="DD222" s="74" t="str">
        <f t="shared" ca="1" si="498"/>
        <v/>
      </c>
      <c r="DE222" s="74" t="str">
        <f t="shared" ca="1" si="499"/>
        <v/>
      </c>
      <c r="DF222" s="74" t="str">
        <f t="shared" ca="1" si="500"/>
        <v/>
      </c>
      <c r="DG222" s="74" t="str">
        <f t="shared" ca="1" si="501"/>
        <v/>
      </c>
      <c r="DH222" s="74" t="str">
        <f t="shared" ca="1" si="502"/>
        <v/>
      </c>
      <c r="DI222" s="74" t="str">
        <f t="shared" ca="1" si="503"/>
        <v/>
      </c>
      <c r="DJ222" s="74" t="str">
        <f t="shared" ca="1" si="504"/>
        <v/>
      </c>
      <c r="DK222" s="74" t="str">
        <f t="shared" ca="1" si="505"/>
        <v/>
      </c>
      <c r="DL222" s="74" t="str">
        <f t="shared" ca="1" si="506"/>
        <v/>
      </c>
      <c r="DM222" s="74" t="str">
        <f t="shared" ca="1" si="507"/>
        <v/>
      </c>
      <c r="DN222" s="74" t="str">
        <f t="shared" ca="1" si="508"/>
        <v/>
      </c>
      <c r="DO222" s="74" t="str">
        <f t="shared" ca="1" si="509"/>
        <v/>
      </c>
      <c r="DQ222" s="74" t="str">
        <f t="shared" ca="1" si="510"/>
        <v/>
      </c>
      <c r="DS222" s="74" t="str">
        <f t="shared" ca="1" si="511"/>
        <v/>
      </c>
      <c r="DT222" s="74" t="str">
        <f t="shared" ca="1" si="512"/>
        <v/>
      </c>
      <c r="DV222" s="525" t="str">
        <f t="shared" ca="1" si="513"/>
        <v/>
      </c>
      <c r="DW222" s="74" t="str">
        <f t="shared" ca="1" si="514"/>
        <v/>
      </c>
      <c r="DX222" s="485" t="str">
        <f t="shared" ca="1" si="515"/>
        <v/>
      </c>
      <c r="DY222" s="74" t="str">
        <f t="shared" ca="1" si="516"/>
        <v/>
      </c>
      <c r="DZ222" s="74" t="str">
        <f t="shared" ca="1" si="517"/>
        <v/>
      </c>
      <c r="EA222" s="74" t="str">
        <f t="shared" ca="1" si="518"/>
        <v/>
      </c>
      <c r="EC222" s="74" t="str">
        <f t="shared" ca="1" si="519"/>
        <v/>
      </c>
      <c r="ED222" s="74" t="str">
        <f t="shared" ca="1" si="520"/>
        <v/>
      </c>
      <c r="EE222" s="74" t="str">
        <f t="shared" ca="1" si="521"/>
        <v/>
      </c>
      <c r="EG222" s="479" t="str">
        <f ca="1">IF(V222=1,"",IF(LOG入力!BH222&gt;0,0,IF(CG222="★",0,IF(R222=1,0,IF(N222=0,0,1)))))</f>
        <v/>
      </c>
      <c r="EH222" s="483" t="str">
        <f t="shared" ca="1" si="522"/>
        <v/>
      </c>
      <c r="EI222" s="483" t="str">
        <f t="shared" ca="1" si="523"/>
        <v/>
      </c>
      <c r="EJ222" s="483" t="str">
        <f t="shared" ca="1" si="524"/>
        <v/>
      </c>
      <c r="EL222" s="71">
        <f t="shared" ca="1" si="525"/>
        <v>0</v>
      </c>
      <c r="EM222" s="6">
        <f t="shared" ca="1" si="526"/>
        <v>0</v>
      </c>
      <c r="EN222" s="6" t="str">
        <f t="shared" ca="1" si="527"/>
        <v/>
      </c>
      <c r="EO222" s="6">
        <f ca="1">IF(LOG入力!BH222&gt;0,0,IF(EM222=0,0,(IF(COUNTIF($EN$19:EN222,EN222)=1,IF($FS$3="N",1,IF(EH222=1,1,0))))))</f>
        <v>0</v>
      </c>
      <c r="EP222" s="6" t="str">
        <f ca="1">IF(LOG入力!BH222&gt;0,"",IF(EO222=1,$X222,""))</f>
        <v/>
      </c>
      <c r="EQ222" s="6" t="str">
        <f ca="1">IF(LOG入力!BH222&gt;0,"",IF(EO222=1,$Y222,""))</f>
        <v/>
      </c>
      <c r="ER222" s="520" t="str">
        <f ca="1">IF(LOG入力!BH222&gt;0,"",IF(COUNTIF($EP$19:$EP222,EP222)=1,EP222,""))</f>
        <v/>
      </c>
      <c r="ES222" s="520">
        <f ca="1">IF(LOG入力!BH222&gt;0,0,IF((EL222=1),IF(($ER222=""),0,1),0))</f>
        <v>0</v>
      </c>
      <c r="ET222" s="520" t="str">
        <f ca="1">IF(LOG入力!BH222&gt;0,"",IF(COUNTIF($EQ$19:EQ222,EQ222)=1,EQ222,""))</f>
        <v/>
      </c>
      <c r="EU222" s="539">
        <f ca="1">IF(LOG入力!BH222&gt;0,0,IF((EL222=1),IF(($ET222=""),0,1),0))</f>
        <v>0</v>
      </c>
      <c r="EV222" s="71">
        <f t="shared" ca="1" si="528"/>
        <v>0</v>
      </c>
      <c r="EW222" s="6">
        <f t="shared" ca="1" si="529"/>
        <v>0</v>
      </c>
      <c r="EX222" s="6" t="str">
        <f t="shared" ca="1" si="530"/>
        <v/>
      </c>
      <c r="EY222" s="6">
        <f ca="1">IF(LOG入力!BH222&gt;0,0,IF(EW222=0,0,(IF(COUNTIF($EX$19:EX222,EX222)=1,IF($FS$3="N",1,IF(EH222=1,1,0))))))</f>
        <v>0</v>
      </c>
      <c r="EZ222" s="6" t="str">
        <f ca="1">IF(LOG入力!BH222&gt;0,"",IF(EY222=1,$X222,""))</f>
        <v/>
      </c>
      <c r="FA222" s="6" t="str">
        <f ca="1">IF(LOG入力!BH222&gt;0,"",IF(EY222=1,$Y222,""))</f>
        <v/>
      </c>
      <c r="FB222" s="6" t="str">
        <f ca="1">IF(LOG入力!BH222&gt;0,"",IF(COUNTIF($EZ$19:$EZ222,EZ222)=1,EZ222,""))</f>
        <v/>
      </c>
      <c r="FC222" s="6">
        <f ca="1">IF(LOG入力!BH222&gt;0,0,IF((EV222=1),IF(($FB222=""),0,1),0))</f>
        <v>0</v>
      </c>
      <c r="FD222" s="6" t="str">
        <f ca="1">IF(LOG入力!BH222&gt;0,"",IF(COUNTIF($FA$19:FA222,FA222)=1,FA222,""))</f>
        <v/>
      </c>
      <c r="FE222" s="72">
        <f ca="1">IF(LOG入力!BH222&gt;0,0,IF((EV222=1),IF(($FD222=""),0,1),0))</f>
        <v>0</v>
      </c>
      <c r="FF222" s="71">
        <f t="shared" ca="1" si="531"/>
        <v>0</v>
      </c>
      <c r="FG222" s="6">
        <f t="shared" ca="1" si="532"/>
        <v>0</v>
      </c>
      <c r="FH222" s="6" t="str">
        <f t="shared" ca="1" si="533"/>
        <v/>
      </c>
      <c r="FI222" s="6">
        <f ca="1">IF(LOG入力!BH222&gt;0,0,IF(FG222=0,0,(IF(COUNTIF($FH$19:FH222,FH222)=1,IF($FS$3="N",1,IF(EH222=1,1,0))))))</f>
        <v>0</v>
      </c>
      <c r="FJ222" s="6" t="str">
        <f ca="1">IF(LOG入力!BH222&gt;0,"",IF(FI222=1,$X222,""))</f>
        <v/>
      </c>
      <c r="FK222" s="6" t="str">
        <f ca="1">IF(LOG入力!BH222&gt;0,"",IF(FI222=1,$Y222,""))</f>
        <v/>
      </c>
      <c r="FL222" s="6" t="str">
        <f ca="1">IF(LOG入力!BH222&gt;0,"",IF(COUNTIF($FJ$19:$FJ222,FJ222)=1,FJ222,""))</f>
        <v/>
      </c>
      <c r="FM222" s="6">
        <f ca="1">IF(LOG入力!BH222&gt;0,0,IF((FF222=1),IF(($FL222=""),0,1),0))</f>
        <v>0</v>
      </c>
      <c r="FN222" s="6" t="str">
        <f ca="1">IF(LOG入力!BH222&gt;0,"",IF(COUNTIF($FK$19:FK222,FK222)=1,FK222,""))</f>
        <v/>
      </c>
      <c r="FO222" s="72">
        <f ca="1">IF(LOG入力!BH222&gt;0,0,IF((FF222=1),IF(($FN222=""),0,1),0))</f>
        <v>0</v>
      </c>
      <c r="FP222" s="71">
        <f t="shared" ca="1" si="534"/>
        <v>0</v>
      </c>
      <c r="FQ222" s="6">
        <f t="shared" ca="1" si="535"/>
        <v>0</v>
      </c>
      <c r="FR222" s="6" t="str">
        <f t="shared" ca="1" si="536"/>
        <v/>
      </c>
      <c r="FS222" s="6">
        <f ca="1">IF(LOG入力!BH222&gt;0,0,IF(FQ222=0,0,(IF(COUNTIF($FR$19:FR222,FR222)=1,IF($FS$3="N",1,IF(EH222=1,1,0))))))</f>
        <v>0</v>
      </c>
      <c r="FT222" s="6" t="str">
        <f ca="1">IF(LOG入力!BH222&gt;0,"",IF(FS222=1,$X222,""))</f>
        <v/>
      </c>
      <c r="FU222" s="6" t="str">
        <f ca="1">IF(LOG入力!BH222&gt;0,"",IF(FS222=1,$Y222,""))</f>
        <v/>
      </c>
      <c r="FV222" s="6" t="str">
        <f ca="1">IF(LOG入力!BH222&gt;0,"",IF(COUNTIF($FT$19:$FT222,FT222)=1,FT222,""))</f>
        <v/>
      </c>
      <c r="FW222" s="6">
        <f ca="1">IF(LOG入力!BH222&gt;0,0,IF((FP222=1),IF(($FV222=""),0,1),0))</f>
        <v>0</v>
      </c>
      <c r="FX222" s="6" t="str">
        <f ca="1">IF(LOG入力!BH222&gt;0,"",IF(COUNTIF($FU$19:FU222,FU222)=1,FU222,""))</f>
        <v/>
      </c>
      <c r="FY222" s="72">
        <f ca="1">IF(LOG入力!BH222&gt;0,0,IF((FP222=1),IF(($FX222=""),0,1),0))</f>
        <v>0</v>
      </c>
      <c r="FZ222" s="71">
        <f t="shared" ca="1" si="537"/>
        <v>0</v>
      </c>
      <c r="GA222" s="6">
        <f t="shared" ca="1" si="538"/>
        <v>0</v>
      </c>
      <c r="GB222" s="6" t="str">
        <f t="shared" ca="1" si="539"/>
        <v/>
      </c>
      <c r="GC222" s="6">
        <f ca="1">IF(LOG入力!BH222&gt;0,0,IF(GA222=0,0,(IF(COUNTIF($GB$19:GB222,GB222)=1,IF($FS$3="N",1,IF(EH222=1,1,0))))))</f>
        <v>0</v>
      </c>
      <c r="GD222" s="6" t="str">
        <f ca="1">IF(LOG入力!BH222&gt;0,"",IF(GC222=1,$X222,""))</f>
        <v/>
      </c>
      <c r="GE222" s="6" t="str">
        <f ca="1">IF(LOG入力!BH222&gt;0,"",IF(GC222=1,$Y222,""))</f>
        <v/>
      </c>
      <c r="GF222" s="6" t="str">
        <f ca="1">IF(LOG入力!BH222&gt;0,"",IF(COUNTIF($GD$19:$GD222,GD222)=1,GD222,""))</f>
        <v/>
      </c>
      <c r="GG222" s="6">
        <f ca="1">IF(LOG入力!BH222&gt;0,0,IF((FZ222=1),IF(($GF222=""),0,1),0))</f>
        <v>0</v>
      </c>
      <c r="GH222" s="6" t="str">
        <f ca="1">IF(LOG入力!BH222&gt;0,"",IF(COUNTIF($GE$19:GE222,GE222)=1,GE222,""))</f>
        <v/>
      </c>
      <c r="GI222" s="72">
        <f ca="1">IF(LOG入力!BH222&gt;0,0,IF((FZ222=1),IF(($GH222=""),0,1),0))</f>
        <v>0</v>
      </c>
      <c r="GK222" s="455" t="str">
        <f ca="1">IF(V222=1,"",IF(LEN(LOG入力!AS222)=0,"",LOG入力!AS222))</f>
        <v/>
      </c>
      <c r="GL222" s="378" t="str">
        <f t="shared" ca="1" si="540"/>
        <v/>
      </c>
      <c r="GM222" s="378" t="str">
        <f t="shared" ca="1" si="541"/>
        <v/>
      </c>
      <c r="GN222" s="74" t="str">
        <f t="shared" ca="1" si="542"/>
        <v/>
      </c>
      <c r="GO222" s="74" t="str">
        <f t="shared" ca="1" si="543"/>
        <v/>
      </c>
      <c r="GQ222" s="74" t="str">
        <f t="shared" ca="1" si="544"/>
        <v/>
      </c>
      <c r="GR222" s="74" t="str">
        <f t="shared" ca="1" si="545"/>
        <v/>
      </c>
      <c r="GS222" s="74" t="str">
        <f t="shared" ca="1" si="546"/>
        <v/>
      </c>
      <c r="GT222" s="74" t="str">
        <f t="shared" ca="1" si="547"/>
        <v/>
      </c>
      <c r="GU222" s="74" t="str">
        <f t="shared" ca="1" si="548"/>
        <v/>
      </c>
      <c r="GV222" s="74" t="str">
        <f t="shared" ca="1" si="549"/>
        <v/>
      </c>
      <c r="GX222" s="74" t="str">
        <f t="shared" ca="1" si="550"/>
        <v/>
      </c>
      <c r="GY222" s="74" t="str">
        <f t="shared" ca="1" si="551"/>
        <v/>
      </c>
      <c r="GZ222" s="74" t="str">
        <f ca="1">IF(V222=1,"",IF(LOG入力!BH222&gt;0,0,IF(GY222=0,0,IF((VALUE((TYPE(VALUE(J222)))))=16,0,IF(VALUE(J222)&lt;60,1,IF(VALUE(J222)&lt;100,0,IF(VALUE(J222)&lt;600,2,0)))))))</f>
        <v/>
      </c>
      <c r="HA222" s="74" t="str">
        <f t="shared" ca="1" si="552"/>
        <v/>
      </c>
      <c r="HB222" s="74" t="str">
        <f ca="1">IF(V222=1,"",IF(LOG入力!BH222&gt;0,0,IF(HA222=0,0,IF((VALUE((TYPE(VALUE(L222)))))=16,0,IF(VALUE(L222)&lt;60,1,IF(VALUE(L222)&lt;100,0,IF(VALUE(L222)&lt;600,2,0)))))))</f>
        <v/>
      </c>
      <c r="HD222" s="74" t="str">
        <f t="shared" ca="1" si="553"/>
        <v/>
      </c>
      <c r="HF222" s="74" t="str">
        <f t="shared" ca="1" si="554"/>
        <v/>
      </c>
      <c r="HG222" s="74" t="str">
        <f t="shared" ca="1" si="555"/>
        <v/>
      </c>
      <c r="HH222" s="74" t="str">
        <f t="shared" ca="1" si="556"/>
        <v/>
      </c>
      <c r="HI222" s="74" t="str">
        <f t="shared" ca="1" si="557"/>
        <v/>
      </c>
      <c r="HJ222" s="74" t="str">
        <f t="shared" ca="1" si="558"/>
        <v/>
      </c>
      <c r="HK222" s="74" t="str">
        <f t="shared" ca="1" si="559"/>
        <v/>
      </c>
      <c r="HL222" s="74" t="str">
        <f t="shared" ca="1" si="560"/>
        <v/>
      </c>
      <c r="HM222" s="74" t="str">
        <f t="shared" ca="1" si="561"/>
        <v/>
      </c>
      <c r="HN222" s="74" t="str">
        <f t="shared" ca="1" si="562"/>
        <v/>
      </c>
      <c r="HO222" s="529" t="str">
        <f t="shared" ca="1" si="563"/>
        <v/>
      </c>
      <c r="HP222" s="74" t="str">
        <f t="shared" ca="1" si="564"/>
        <v/>
      </c>
      <c r="HQ222" s="74" t="str">
        <f t="shared" ca="1" si="565"/>
        <v/>
      </c>
      <c r="HR222" s="74" t="str">
        <f t="shared" ca="1" si="566"/>
        <v/>
      </c>
      <c r="HS222" s="74" t="str">
        <f t="shared" ca="1" si="567"/>
        <v/>
      </c>
      <c r="HT222" s="74" t="str">
        <f ca="1">IF(V222=1,"",IF(LOG入力!BH222&gt;0,0,IF(DV222=1,0,IF(N222="0",0,IF(SUM(HD222:HS222)&gt;0,1,0)))))</f>
        <v/>
      </c>
    </row>
    <row r="223" spans="1:228" x14ac:dyDescent="0.15">
      <c r="A223" s="5"/>
      <c r="B223" s="532" t="str">
        <f t="shared" ca="1" si="426"/>
        <v/>
      </c>
      <c r="C223" s="561" t="str">
        <f ca="1">LOG入力!AP223</f>
        <v/>
      </c>
      <c r="D223" s="534" t="str">
        <f ca="1">LOG入力!AQ223</f>
        <v/>
      </c>
      <c r="E223" s="570" t="str">
        <f ca="1">LOG入力!AR223</f>
        <v/>
      </c>
      <c r="F223" s="535" t="str">
        <f t="shared" ca="1" si="427"/>
        <v/>
      </c>
      <c r="G223" s="585" t="str">
        <f ca="1">LOG入力!AT223</f>
        <v/>
      </c>
      <c r="H223" s="542" t="str">
        <f ca="1">LOG入力!AU223</f>
        <v/>
      </c>
      <c r="I223" s="537" t="str">
        <f ca="1">LOG入力!AV223</f>
        <v/>
      </c>
      <c r="J223" s="577" t="str">
        <f ca="1">LOG入力!AW223</f>
        <v/>
      </c>
      <c r="K223" s="578" t="str">
        <f ca="1">LOG入力!BJ223</f>
        <v/>
      </c>
      <c r="L223" s="577" t="str">
        <f ca="1">LOG入力!AY223</f>
        <v/>
      </c>
      <c r="M223" s="545" t="str">
        <f ca="1">LOG入力!BK223</f>
        <v/>
      </c>
      <c r="N223" s="512" t="str">
        <f ca="1">IF(V223=1,"",IF(LOG入力!AJ223=1,"1",LOG入力!BA223))</f>
        <v/>
      </c>
      <c r="O223" s="538" t="str">
        <f ca="1">IF(V223=1,"",IF(LEN(LOG入力!O223)=0,"",LOG入力!O223))</f>
        <v/>
      </c>
      <c r="P223" s="291" t="str">
        <f ca="1">IF(V223=1,"",IF($AA$4=1,"",IF(LOG入力!BG223=1,"",CONCATENATE($ER223,$FB223,$FL223,$FV223,$GF223))))</f>
        <v/>
      </c>
      <c r="Q223" s="291" t="str">
        <f ca="1">IF(V223=1,"",IF($AA$4=1,"",IF(LOG入力!BG223=1,"",CONCATENATE($ET223,$FD223,$FN223,$FX223,$GH223))))</f>
        <v/>
      </c>
      <c r="R223" s="573" t="str">
        <f ca="1">IF(V223=1,"",IF($AA$4=1,"",IF(LOG入力!BH223&gt;0,0,AA223)))</f>
        <v/>
      </c>
      <c r="S223" s="293" t="str">
        <f t="shared" ca="1" si="428"/>
        <v/>
      </c>
      <c r="T223" s="681"/>
      <c r="U223" s="38"/>
      <c r="V223" s="196">
        <f ca="1">LOG入力!AN223</f>
        <v>1</v>
      </c>
      <c r="W223" s="38"/>
      <c r="X223" s="516" t="str">
        <f t="shared" ca="1" si="429"/>
        <v/>
      </c>
      <c r="Y223" s="515" t="str">
        <f t="shared" ca="1" si="430"/>
        <v/>
      </c>
      <c r="Z223" s="518" t="str">
        <f t="shared" ca="1" si="431"/>
        <v/>
      </c>
      <c r="AA223" s="574" t="str">
        <f t="shared" ca="1" si="432"/>
        <v/>
      </c>
      <c r="AC223" s="6" t="str">
        <f t="shared" ca="1" si="433"/>
        <v/>
      </c>
      <c r="AD223" s="6" t="str">
        <f t="shared" ca="1" si="434"/>
        <v/>
      </c>
      <c r="AE223" s="6" t="str">
        <f t="shared" ca="1" si="435"/>
        <v/>
      </c>
      <c r="AF223" s="6" t="str">
        <f t="shared" ca="1" si="436"/>
        <v/>
      </c>
      <c r="AG223" s="6" t="str">
        <f t="shared" ca="1" si="437"/>
        <v/>
      </c>
      <c r="AH223" s="6" t="str">
        <f t="shared" ca="1" si="438"/>
        <v/>
      </c>
      <c r="AI223" s="6" t="str">
        <f t="shared" ca="1" si="439"/>
        <v/>
      </c>
      <c r="AJ223" s="6" t="str">
        <f t="shared" ca="1" si="440"/>
        <v/>
      </c>
      <c r="AK223" s="6" t="str">
        <f t="shared" ca="1" si="441"/>
        <v/>
      </c>
      <c r="AL223" s="6" t="str">
        <f t="shared" ca="1" si="442"/>
        <v/>
      </c>
      <c r="AM223" s="6" t="str">
        <f t="shared" ca="1" si="443"/>
        <v/>
      </c>
      <c r="AN223" s="6" t="str">
        <f t="shared" ca="1" si="444"/>
        <v/>
      </c>
      <c r="AO223" s="6" t="str">
        <f t="shared" ca="1" si="445"/>
        <v/>
      </c>
      <c r="AP223" s="6" t="str">
        <f t="shared" ca="1" si="446"/>
        <v/>
      </c>
      <c r="AQ223" s="6" t="str">
        <f t="shared" ca="1" si="447"/>
        <v/>
      </c>
      <c r="AR223" s="6" t="str">
        <f t="shared" ca="1" si="448"/>
        <v/>
      </c>
      <c r="AS223" s="6" t="str">
        <f t="shared" ca="1" si="449"/>
        <v/>
      </c>
      <c r="AT223" s="6" t="str">
        <f t="shared" ca="1" si="450"/>
        <v/>
      </c>
      <c r="AU223" s="6" t="str">
        <f t="shared" ca="1" si="451"/>
        <v/>
      </c>
      <c r="AV223" s="6" t="str">
        <f t="shared" ca="1" si="452"/>
        <v/>
      </c>
      <c r="AW223" s="6" t="str">
        <f t="shared" ca="1" si="453"/>
        <v/>
      </c>
      <c r="AY223" s="6" t="str">
        <f t="shared" ca="1" si="454"/>
        <v/>
      </c>
      <c r="AZ223" s="6" t="str">
        <f t="shared" ca="1" si="455"/>
        <v/>
      </c>
      <c r="BA223" s="6" t="str">
        <f t="shared" ca="1" si="456"/>
        <v/>
      </c>
      <c r="BB223" s="6" t="str">
        <f t="shared" ca="1" si="457"/>
        <v/>
      </c>
      <c r="BC223" s="6" t="str">
        <f t="shared" ca="1" si="458"/>
        <v/>
      </c>
      <c r="BD223" s="6" t="str">
        <f t="shared" ca="1" si="459"/>
        <v/>
      </c>
      <c r="BE223" s="6" t="str">
        <f t="shared" ca="1" si="460"/>
        <v/>
      </c>
      <c r="BF223" s="6" t="str">
        <f t="shared" ca="1" si="461"/>
        <v/>
      </c>
      <c r="BG223" s="6" t="str">
        <f t="shared" ca="1" si="462"/>
        <v/>
      </c>
      <c r="BH223" s="6" t="str">
        <f t="shared" ca="1" si="463"/>
        <v/>
      </c>
      <c r="BI223" s="6" t="str">
        <f t="shared" ca="1" si="464"/>
        <v/>
      </c>
      <c r="BJ223" s="6" t="str">
        <f t="shared" ca="1" si="465"/>
        <v/>
      </c>
      <c r="BK223" s="6" t="str">
        <f t="shared" ca="1" si="466"/>
        <v/>
      </c>
      <c r="BL223" s="6" t="str">
        <f t="shared" ca="1" si="467"/>
        <v/>
      </c>
      <c r="BM223" s="6" t="str">
        <f t="shared" ca="1" si="468"/>
        <v/>
      </c>
      <c r="BN223" s="6" t="str">
        <f t="shared" ca="1" si="469"/>
        <v/>
      </c>
      <c r="BO223" s="6" t="str">
        <f t="shared" ca="1" si="470"/>
        <v/>
      </c>
      <c r="BP223" s="6" t="str">
        <f t="shared" ca="1" si="471"/>
        <v/>
      </c>
      <c r="BQ223" s="6" t="str">
        <f t="shared" ca="1" si="472"/>
        <v/>
      </c>
      <c r="BR223" s="6" t="str">
        <f t="shared" ca="1" si="473"/>
        <v/>
      </c>
      <c r="BS223" s="6" t="str">
        <f t="shared" ca="1" si="474"/>
        <v/>
      </c>
      <c r="BU223" s="6" t="str">
        <f t="shared" ca="1" si="475"/>
        <v/>
      </c>
      <c r="BW223" s="515" t="str">
        <f t="shared" ca="1" si="476"/>
        <v/>
      </c>
      <c r="BX223" s="515">
        <f t="shared" ca="1" si="477"/>
        <v>0</v>
      </c>
      <c r="BY223" s="515" t="str">
        <f t="shared" ca="1" si="478"/>
        <v/>
      </c>
      <c r="CA223" s="6">
        <f t="shared" ca="1" si="479"/>
        <v>1</v>
      </c>
      <c r="CC223" s="523" t="str">
        <f t="shared" ca="1" si="480"/>
        <v/>
      </c>
      <c r="CE223" s="6" t="str">
        <f t="shared" ca="1" si="481"/>
        <v/>
      </c>
      <c r="CG223" s="524" t="str">
        <f ca="1">IF(V223=1,"",IF($AA$4=1,"",IF(LOG入力!BH223&gt;0,"",IF(N223=0,"",IF(HT223=0,"","★")))))</f>
        <v/>
      </c>
      <c r="CI223" s="74" t="str">
        <f t="shared" ca="1" si="482"/>
        <v/>
      </c>
      <c r="CK223" s="525" t="str">
        <f ca="1">IF(V223=1,"",IF(LOG入力!BH223&gt;0,1,0))</f>
        <v/>
      </c>
      <c r="CL223" s="74" t="str">
        <f t="shared" ca="1" si="483"/>
        <v/>
      </c>
      <c r="CN223" s="74" t="str">
        <f t="shared" ca="1" si="484"/>
        <v/>
      </c>
      <c r="CO223" s="74" t="str">
        <f t="shared" ca="1" si="485"/>
        <v/>
      </c>
      <c r="CQ223" s="74" t="str">
        <f t="shared" ca="1" si="486"/>
        <v/>
      </c>
      <c r="CR223" s="74" t="str">
        <f t="shared" ca="1" si="487"/>
        <v/>
      </c>
      <c r="CS223" s="74" t="str">
        <f t="shared" ca="1" si="488"/>
        <v/>
      </c>
      <c r="CT223" s="74" t="str">
        <f t="shared" ca="1" si="489"/>
        <v/>
      </c>
      <c r="CU223" s="74" t="str">
        <f t="shared" ca="1" si="490"/>
        <v/>
      </c>
      <c r="CV223" s="74" t="str">
        <f t="shared" ca="1" si="491"/>
        <v/>
      </c>
      <c r="CW223" s="74" t="str">
        <f t="shared" ca="1" si="492"/>
        <v/>
      </c>
      <c r="CX223" s="74" t="str">
        <f t="shared" ca="1" si="493"/>
        <v/>
      </c>
      <c r="CY223" s="74" t="str">
        <f t="shared" ca="1" si="494"/>
        <v/>
      </c>
      <c r="CZ223" s="74" t="str">
        <f t="shared" ca="1" si="495"/>
        <v/>
      </c>
      <c r="DA223" s="74" t="str">
        <f t="shared" ca="1" si="496"/>
        <v/>
      </c>
      <c r="DB223" s="74" t="str">
        <f t="shared" ca="1" si="497"/>
        <v/>
      </c>
      <c r="DD223" s="74" t="str">
        <f t="shared" ca="1" si="498"/>
        <v/>
      </c>
      <c r="DE223" s="74" t="str">
        <f t="shared" ca="1" si="499"/>
        <v/>
      </c>
      <c r="DF223" s="74" t="str">
        <f t="shared" ca="1" si="500"/>
        <v/>
      </c>
      <c r="DG223" s="74" t="str">
        <f t="shared" ca="1" si="501"/>
        <v/>
      </c>
      <c r="DH223" s="74" t="str">
        <f t="shared" ca="1" si="502"/>
        <v/>
      </c>
      <c r="DI223" s="74" t="str">
        <f t="shared" ca="1" si="503"/>
        <v/>
      </c>
      <c r="DJ223" s="74" t="str">
        <f t="shared" ca="1" si="504"/>
        <v/>
      </c>
      <c r="DK223" s="74" t="str">
        <f t="shared" ca="1" si="505"/>
        <v/>
      </c>
      <c r="DL223" s="74" t="str">
        <f t="shared" ca="1" si="506"/>
        <v/>
      </c>
      <c r="DM223" s="74" t="str">
        <f t="shared" ca="1" si="507"/>
        <v/>
      </c>
      <c r="DN223" s="74" t="str">
        <f t="shared" ca="1" si="508"/>
        <v/>
      </c>
      <c r="DO223" s="74" t="str">
        <f t="shared" ca="1" si="509"/>
        <v/>
      </c>
      <c r="DQ223" s="74" t="str">
        <f t="shared" ca="1" si="510"/>
        <v/>
      </c>
      <c r="DS223" s="74" t="str">
        <f t="shared" ca="1" si="511"/>
        <v/>
      </c>
      <c r="DT223" s="74" t="str">
        <f t="shared" ca="1" si="512"/>
        <v/>
      </c>
      <c r="DV223" s="525" t="str">
        <f t="shared" ca="1" si="513"/>
        <v/>
      </c>
      <c r="DW223" s="74" t="str">
        <f t="shared" ca="1" si="514"/>
        <v/>
      </c>
      <c r="DX223" s="485" t="str">
        <f t="shared" ca="1" si="515"/>
        <v/>
      </c>
      <c r="DY223" s="74" t="str">
        <f t="shared" ca="1" si="516"/>
        <v/>
      </c>
      <c r="DZ223" s="74" t="str">
        <f t="shared" ca="1" si="517"/>
        <v/>
      </c>
      <c r="EA223" s="74" t="str">
        <f t="shared" ca="1" si="518"/>
        <v/>
      </c>
      <c r="EC223" s="74" t="str">
        <f t="shared" ca="1" si="519"/>
        <v/>
      </c>
      <c r="ED223" s="74" t="str">
        <f t="shared" ca="1" si="520"/>
        <v/>
      </c>
      <c r="EE223" s="74" t="str">
        <f t="shared" ca="1" si="521"/>
        <v/>
      </c>
      <c r="EG223" s="479" t="str">
        <f ca="1">IF(V223=1,"",IF(LOG入力!BH223&gt;0,0,IF(CG223="★",0,IF(R223=1,0,IF(N223=0,0,1)))))</f>
        <v/>
      </c>
      <c r="EH223" s="483" t="str">
        <f t="shared" ca="1" si="522"/>
        <v/>
      </c>
      <c r="EI223" s="483" t="str">
        <f t="shared" ca="1" si="523"/>
        <v/>
      </c>
      <c r="EJ223" s="483" t="str">
        <f t="shared" ca="1" si="524"/>
        <v/>
      </c>
      <c r="EL223" s="71">
        <f t="shared" ca="1" si="525"/>
        <v>0</v>
      </c>
      <c r="EM223" s="6">
        <f t="shared" ca="1" si="526"/>
        <v>0</v>
      </c>
      <c r="EN223" s="6" t="str">
        <f t="shared" ca="1" si="527"/>
        <v/>
      </c>
      <c r="EO223" s="6">
        <f ca="1">IF(LOG入力!BH223&gt;0,0,IF(EM223=0,0,(IF(COUNTIF($EN$19:EN223,EN223)=1,IF($FS$3="N",1,IF(EH223=1,1,0))))))</f>
        <v>0</v>
      </c>
      <c r="EP223" s="6" t="str">
        <f ca="1">IF(LOG入力!BH223&gt;0,"",IF(EO223=1,$X223,""))</f>
        <v/>
      </c>
      <c r="EQ223" s="6" t="str">
        <f ca="1">IF(LOG入力!BH223&gt;0,"",IF(EO223=1,$Y223,""))</f>
        <v/>
      </c>
      <c r="ER223" s="520" t="str">
        <f ca="1">IF(LOG入力!BH223&gt;0,"",IF(COUNTIF($EP$19:$EP223,EP223)=1,EP223,""))</f>
        <v/>
      </c>
      <c r="ES223" s="520">
        <f ca="1">IF(LOG入力!BH223&gt;0,0,IF((EL223=1),IF(($ER223=""),0,1),0))</f>
        <v>0</v>
      </c>
      <c r="ET223" s="520" t="str">
        <f ca="1">IF(LOG入力!BH223&gt;0,"",IF(COUNTIF($EQ$19:EQ223,EQ223)=1,EQ223,""))</f>
        <v/>
      </c>
      <c r="EU223" s="539">
        <f ca="1">IF(LOG入力!BH223&gt;0,0,IF((EL223=1),IF(($ET223=""),0,1),0))</f>
        <v>0</v>
      </c>
      <c r="EV223" s="71">
        <f t="shared" ca="1" si="528"/>
        <v>0</v>
      </c>
      <c r="EW223" s="6">
        <f t="shared" ca="1" si="529"/>
        <v>0</v>
      </c>
      <c r="EX223" s="6" t="str">
        <f t="shared" ca="1" si="530"/>
        <v/>
      </c>
      <c r="EY223" s="6">
        <f ca="1">IF(LOG入力!BH223&gt;0,0,IF(EW223=0,0,(IF(COUNTIF($EX$19:EX223,EX223)=1,IF($FS$3="N",1,IF(EH223=1,1,0))))))</f>
        <v>0</v>
      </c>
      <c r="EZ223" s="6" t="str">
        <f ca="1">IF(LOG入力!BH223&gt;0,"",IF(EY223=1,$X223,""))</f>
        <v/>
      </c>
      <c r="FA223" s="6" t="str">
        <f ca="1">IF(LOG入力!BH223&gt;0,"",IF(EY223=1,$Y223,""))</f>
        <v/>
      </c>
      <c r="FB223" s="6" t="str">
        <f ca="1">IF(LOG入力!BH223&gt;0,"",IF(COUNTIF($EZ$19:$EZ223,EZ223)=1,EZ223,""))</f>
        <v/>
      </c>
      <c r="FC223" s="6">
        <f ca="1">IF(LOG入力!BH223&gt;0,0,IF((EV223=1),IF(($FB223=""),0,1),0))</f>
        <v>0</v>
      </c>
      <c r="FD223" s="6" t="str">
        <f ca="1">IF(LOG入力!BH223&gt;0,"",IF(COUNTIF($FA$19:FA223,FA223)=1,FA223,""))</f>
        <v/>
      </c>
      <c r="FE223" s="72">
        <f ca="1">IF(LOG入力!BH223&gt;0,0,IF((EV223=1),IF(($FD223=""),0,1),0))</f>
        <v>0</v>
      </c>
      <c r="FF223" s="71">
        <f t="shared" ca="1" si="531"/>
        <v>0</v>
      </c>
      <c r="FG223" s="6">
        <f t="shared" ca="1" si="532"/>
        <v>0</v>
      </c>
      <c r="FH223" s="6" t="str">
        <f t="shared" ca="1" si="533"/>
        <v/>
      </c>
      <c r="FI223" s="6">
        <f ca="1">IF(LOG入力!BH223&gt;0,0,IF(FG223=0,0,(IF(COUNTIF($FH$19:FH223,FH223)=1,IF($FS$3="N",1,IF(EH223=1,1,0))))))</f>
        <v>0</v>
      </c>
      <c r="FJ223" s="6" t="str">
        <f ca="1">IF(LOG入力!BH223&gt;0,"",IF(FI223=1,$X223,""))</f>
        <v/>
      </c>
      <c r="FK223" s="6" t="str">
        <f ca="1">IF(LOG入力!BH223&gt;0,"",IF(FI223=1,$Y223,""))</f>
        <v/>
      </c>
      <c r="FL223" s="6" t="str">
        <f ca="1">IF(LOG入力!BH223&gt;0,"",IF(COUNTIF($FJ$19:$FJ223,FJ223)=1,FJ223,""))</f>
        <v/>
      </c>
      <c r="FM223" s="6">
        <f ca="1">IF(LOG入力!BH223&gt;0,0,IF((FF223=1),IF(($FL223=""),0,1),0))</f>
        <v>0</v>
      </c>
      <c r="FN223" s="6" t="str">
        <f ca="1">IF(LOG入力!BH223&gt;0,"",IF(COUNTIF($FK$19:FK223,FK223)=1,FK223,""))</f>
        <v/>
      </c>
      <c r="FO223" s="72">
        <f ca="1">IF(LOG入力!BH223&gt;0,0,IF((FF223=1),IF(($FN223=""),0,1),0))</f>
        <v>0</v>
      </c>
      <c r="FP223" s="71">
        <f t="shared" ca="1" si="534"/>
        <v>0</v>
      </c>
      <c r="FQ223" s="6">
        <f t="shared" ca="1" si="535"/>
        <v>0</v>
      </c>
      <c r="FR223" s="6" t="str">
        <f t="shared" ca="1" si="536"/>
        <v/>
      </c>
      <c r="FS223" s="6">
        <f ca="1">IF(LOG入力!BH223&gt;0,0,IF(FQ223=0,0,(IF(COUNTIF($FR$19:FR223,FR223)=1,IF($FS$3="N",1,IF(EH223=1,1,0))))))</f>
        <v>0</v>
      </c>
      <c r="FT223" s="6" t="str">
        <f ca="1">IF(LOG入力!BH223&gt;0,"",IF(FS223=1,$X223,""))</f>
        <v/>
      </c>
      <c r="FU223" s="6" t="str">
        <f ca="1">IF(LOG入力!BH223&gt;0,"",IF(FS223=1,$Y223,""))</f>
        <v/>
      </c>
      <c r="FV223" s="6" t="str">
        <f ca="1">IF(LOG入力!BH223&gt;0,"",IF(COUNTIF($FT$19:$FT223,FT223)=1,FT223,""))</f>
        <v/>
      </c>
      <c r="FW223" s="6">
        <f ca="1">IF(LOG入力!BH223&gt;0,0,IF((FP223=1),IF(($FV223=""),0,1),0))</f>
        <v>0</v>
      </c>
      <c r="FX223" s="6" t="str">
        <f ca="1">IF(LOG入力!BH223&gt;0,"",IF(COUNTIF($FU$19:FU223,FU223)=1,FU223,""))</f>
        <v/>
      </c>
      <c r="FY223" s="72">
        <f ca="1">IF(LOG入力!BH223&gt;0,0,IF((FP223=1),IF(($FX223=""),0,1),0))</f>
        <v>0</v>
      </c>
      <c r="FZ223" s="71">
        <f t="shared" ca="1" si="537"/>
        <v>0</v>
      </c>
      <c r="GA223" s="6">
        <f t="shared" ca="1" si="538"/>
        <v>0</v>
      </c>
      <c r="GB223" s="6" t="str">
        <f t="shared" ca="1" si="539"/>
        <v/>
      </c>
      <c r="GC223" s="6">
        <f ca="1">IF(LOG入力!BH223&gt;0,0,IF(GA223=0,0,(IF(COUNTIF($GB$19:GB223,GB223)=1,IF($FS$3="N",1,IF(EH223=1,1,0))))))</f>
        <v>0</v>
      </c>
      <c r="GD223" s="6" t="str">
        <f ca="1">IF(LOG入力!BH223&gt;0,"",IF(GC223=1,$X223,""))</f>
        <v/>
      </c>
      <c r="GE223" s="6" t="str">
        <f ca="1">IF(LOG入力!BH223&gt;0,"",IF(GC223=1,$Y223,""))</f>
        <v/>
      </c>
      <c r="GF223" s="6" t="str">
        <f ca="1">IF(LOG入力!BH223&gt;0,"",IF(COUNTIF($GD$19:$GD223,GD223)=1,GD223,""))</f>
        <v/>
      </c>
      <c r="GG223" s="6">
        <f ca="1">IF(LOG入力!BH223&gt;0,0,IF((FZ223=1),IF(($GF223=""),0,1),0))</f>
        <v>0</v>
      </c>
      <c r="GH223" s="6" t="str">
        <f ca="1">IF(LOG入力!BH223&gt;0,"",IF(COUNTIF($GE$19:GE223,GE223)=1,GE223,""))</f>
        <v/>
      </c>
      <c r="GI223" s="72">
        <f ca="1">IF(LOG入力!BH223&gt;0,0,IF((FZ223=1),IF(($GH223=""),0,1),0))</f>
        <v>0</v>
      </c>
      <c r="GK223" s="455" t="str">
        <f ca="1">IF(V223=1,"",IF(LEN(LOG入力!AS223)=0,"",LOG入力!AS223))</f>
        <v/>
      </c>
      <c r="GL223" s="378" t="str">
        <f t="shared" ca="1" si="540"/>
        <v/>
      </c>
      <c r="GM223" s="378" t="str">
        <f t="shared" ca="1" si="541"/>
        <v/>
      </c>
      <c r="GN223" s="74" t="str">
        <f t="shared" ca="1" si="542"/>
        <v/>
      </c>
      <c r="GO223" s="74" t="str">
        <f t="shared" ca="1" si="543"/>
        <v/>
      </c>
      <c r="GQ223" s="74" t="str">
        <f t="shared" ca="1" si="544"/>
        <v/>
      </c>
      <c r="GR223" s="74" t="str">
        <f t="shared" ca="1" si="545"/>
        <v/>
      </c>
      <c r="GS223" s="74" t="str">
        <f t="shared" ca="1" si="546"/>
        <v/>
      </c>
      <c r="GT223" s="74" t="str">
        <f t="shared" ca="1" si="547"/>
        <v/>
      </c>
      <c r="GU223" s="74" t="str">
        <f t="shared" ca="1" si="548"/>
        <v/>
      </c>
      <c r="GV223" s="74" t="str">
        <f t="shared" ca="1" si="549"/>
        <v/>
      </c>
      <c r="GX223" s="74" t="str">
        <f t="shared" ca="1" si="550"/>
        <v/>
      </c>
      <c r="GY223" s="74" t="str">
        <f t="shared" ca="1" si="551"/>
        <v/>
      </c>
      <c r="GZ223" s="74" t="str">
        <f ca="1">IF(V223=1,"",IF(LOG入力!BH223&gt;0,0,IF(GY223=0,0,IF((VALUE((TYPE(VALUE(J223)))))=16,0,IF(VALUE(J223)&lt;60,1,IF(VALUE(J223)&lt;100,0,IF(VALUE(J223)&lt;600,2,0)))))))</f>
        <v/>
      </c>
      <c r="HA223" s="74" t="str">
        <f t="shared" ca="1" si="552"/>
        <v/>
      </c>
      <c r="HB223" s="74" t="str">
        <f ca="1">IF(V223=1,"",IF(LOG入力!BH223&gt;0,0,IF(HA223=0,0,IF((VALUE((TYPE(VALUE(L223)))))=16,0,IF(VALUE(L223)&lt;60,1,IF(VALUE(L223)&lt;100,0,IF(VALUE(L223)&lt;600,2,0)))))))</f>
        <v/>
      </c>
      <c r="HD223" s="74" t="str">
        <f t="shared" ca="1" si="553"/>
        <v/>
      </c>
      <c r="HF223" s="74" t="str">
        <f t="shared" ca="1" si="554"/>
        <v/>
      </c>
      <c r="HG223" s="74" t="str">
        <f t="shared" ca="1" si="555"/>
        <v/>
      </c>
      <c r="HH223" s="74" t="str">
        <f t="shared" ca="1" si="556"/>
        <v/>
      </c>
      <c r="HI223" s="74" t="str">
        <f t="shared" ca="1" si="557"/>
        <v/>
      </c>
      <c r="HJ223" s="74" t="str">
        <f t="shared" ca="1" si="558"/>
        <v/>
      </c>
      <c r="HK223" s="74" t="str">
        <f t="shared" ca="1" si="559"/>
        <v/>
      </c>
      <c r="HL223" s="74" t="str">
        <f t="shared" ca="1" si="560"/>
        <v/>
      </c>
      <c r="HM223" s="74" t="str">
        <f t="shared" ca="1" si="561"/>
        <v/>
      </c>
      <c r="HN223" s="74" t="str">
        <f t="shared" ca="1" si="562"/>
        <v/>
      </c>
      <c r="HO223" s="529" t="str">
        <f t="shared" ca="1" si="563"/>
        <v/>
      </c>
      <c r="HP223" s="74" t="str">
        <f t="shared" ca="1" si="564"/>
        <v/>
      </c>
      <c r="HQ223" s="74" t="str">
        <f t="shared" ca="1" si="565"/>
        <v/>
      </c>
      <c r="HR223" s="74" t="str">
        <f t="shared" ca="1" si="566"/>
        <v/>
      </c>
      <c r="HS223" s="74" t="str">
        <f t="shared" ca="1" si="567"/>
        <v/>
      </c>
      <c r="HT223" s="74" t="str">
        <f ca="1">IF(V223=1,"",IF(LOG入力!BH223&gt;0,0,IF(DV223=1,0,IF(N223="0",0,IF(SUM(HD223:HS223)&gt;0,1,0)))))</f>
        <v/>
      </c>
    </row>
    <row r="224" spans="1:228" x14ac:dyDescent="0.15">
      <c r="A224" s="5"/>
      <c r="B224" s="532" t="str">
        <f t="shared" ca="1" si="426"/>
        <v/>
      </c>
      <c r="C224" s="570" t="str">
        <f ca="1">LOG入力!AP224</f>
        <v/>
      </c>
      <c r="D224" s="534" t="str">
        <f ca="1">LOG入力!AQ224</f>
        <v/>
      </c>
      <c r="E224" s="570" t="str">
        <f ca="1">LOG入力!AR224</f>
        <v/>
      </c>
      <c r="F224" s="535" t="str">
        <f t="shared" ca="1" si="427"/>
        <v/>
      </c>
      <c r="G224" s="585" t="str">
        <f ca="1">LOG入力!AT224</f>
        <v/>
      </c>
      <c r="H224" s="542" t="str">
        <f ca="1">LOG入力!AU224</f>
        <v/>
      </c>
      <c r="I224" s="537" t="str">
        <f ca="1">LOG入力!AV224</f>
        <v/>
      </c>
      <c r="J224" s="577" t="str">
        <f ca="1">LOG入力!AW224</f>
        <v/>
      </c>
      <c r="K224" s="578" t="str">
        <f ca="1">LOG入力!BJ224</f>
        <v/>
      </c>
      <c r="L224" s="577" t="str">
        <f ca="1">LOG入力!AY224</f>
        <v/>
      </c>
      <c r="M224" s="545" t="str">
        <f ca="1">LOG入力!BK224</f>
        <v/>
      </c>
      <c r="N224" s="512" t="str">
        <f ca="1">IF(V224=1,"",IF(LOG入力!AJ224=1,"1",LOG入力!BA224))</f>
        <v/>
      </c>
      <c r="O224" s="538" t="str">
        <f ca="1">IF(V224=1,"",IF(LEN(LOG入力!O224)=0,"",LOG入力!O224))</f>
        <v/>
      </c>
      <c r="P224" s="291" t="str">
        <f ca="1">IF(V224=1,"",IF($AA$4=1,"",IF(LOG入力!BG224=1,"",CONCATENATE($ER224,$FB224,$FL224,$FV224,$GF224))))</f>
        <v/>
      </c>
      <c r="Q224" s="291" t="str">
        <f ca="1">IF(V224=1,"",IF($AA$4=1,"",IF(LOG入力!BG224=1,"",CONCATENATE($ET224,$FD224,$FN224,$FX224,$GH224))))</f>
        <v/>
      </c>
      <c r="R224" s="573" t="str">
        <f ca="1">IF(V224=1,"",IF($AA$4=1,"",IF(LOG入力!BH224&gt;0,0,AA224)))</f>
        <v/>
      </c>
      <c r="S224" s="293" t="str">
        <f t="shared" ca="1" si="428"/>
        <v/>
      </c>
      <c r="T224" s="681"/>
      <c r="U224" s="38"/>
      <c r="V224" s="196">
        <f ca="1">LOG入力!AN224</f>
        <v>1</v>
      </c>
      <c r="W224" s="38"/>
      <c r="X224" s="516" t="str">
        <f t="shared" ca="1" si="429"/>
        <v/>
      </c>
      <c r="Y224" s="515" t="str">
        <f t="shared" ca="1" si="430"/>
        <v/>
      </c>
      <c r="Z224" s="518" t="str">
        <f t="shared" ca="1" si="431"/>
        <v/>
      </c>
      <c r="AA224" s="574" t="str">
        <f t="shared" ca="1" si="432"/>
        <v/>
      </c>
      <c r="AC224" s="6" t="str">
        <f t="shared" ca="1" si="433"/>
        <v/>
      </c>
      <c r="AD224" s="6" t="str">
        <f t="shared" ca="1" si="434"/>
        <v/>
      </c>
      <c r="AE224" s="6" t="str">
        <f t="shared" ca="1" si="435"/>
        <v/>
      </c>
      <c r="AF224" s="6" t="str">
        <f t="shared" ca="1" si="436"/>
        <v/>
      </c>
      <c r="AG224" s="6" t="str">
        <f t="shared" ca="1" si="437"/>
        <v/>
      </c>
      <c r="AH224" s="6" t="str">
        <f t="shared" ca="1" si="438"/>
        <v/>
      </c>
      <c r="AI224" s="6" t="str">
        <f t="shared" ca="1" si="439"/>
        <v/>
      </c>
      <c r="AJ224" s="6" t="str">
        <f t="shared" ca="1" si="440"/>
        <v/>
      </c>
      <c r="AK224" s="6" t="str">
        <f t="shared" ca="1" si="441"/>
        <v/>
      </c>
      <c r="AL224" s="6" t="str">
        <f t="shared" ca="1" si="442"/>
        <v/>
      </c>
      <c r="AM224" s="6" t="str">
        <f t="shared" ca="1" si="443"/>
        <v/>
      </c>
      <c r="AN224" s="6" t="str">
        <f t="shared" ca="1" si="444"/>
        <v/>
      </c>
      <c r="AO224" s="6" t="str">
        <f t="shared" ca="1" si="445"/>
        <v/>
      </c>
      <c r="AP224" s="6" t="str">
        <f t="shared" ca="1" si="446"/>
        <v/>
      </c>
      <c r="AQ224" s="6" t="str">
        <f t="shared" ca="1" si="447"/>
        <v/>
      </c>
      <c r="AR224" s="6" t="str">
        <f t="shared" ca="1" si="448"/>
        <v/>
      </c>
      <c r="AS224" s="6" t="str">
        <f t="shared" ca="1" si="449"/>
        <v/>
      </c>
      <c r="AT224" s="6" t="str">
        <f t="shared" ca="1" si="450"/>
        <v/>
      </c>
      <c r="AU224" s="6" t="str">
        <f t="shared" ca="1" si="451"/>
        <v/>
      </c>
      <c r="AV224" s="6" t="str">
        <f t="shared" ca="1" si="452"/>
        <v/>
      </c>
      <c r="AW224" s="6" t="str">
        <f t="shared" ca="1" si="453"/>
        <v/>
      </c>
      <c r="AY224" s="6" t="str">
        <f t="shared" ca="1" si="454"/>
        <v/>
      </c>
      <c r="AZ224" s="6" t="str">
        <f t="shared" ca="1" si="455"/>
        <v/>
      </c>
      <c r="BA224" s="6" t="str">
        <f t="shared" ca="1" si="456"/>
        <v/>
      </c>
      <c r="BB224" s="6" t="str">
        <f t="shared" ca="1" si="457"/>
        <v/>
      </c>
      <c r="BC224" s="6" t="str">
        <f t="shared" ca="1" si="458"/>
        <v/>
      </c>
      <c r="BD224" s="6" t="str">
        <f t="shared" ca="1" si="459"/>
        <v/>
      </c>
      <c r="BE224" s="6" t="str">
        <f t="shared" ca="1" si="460"/>
        <v/>
      </c>
      <c r="BF224" s="6" t="str">
        <f t="shared" ca="1" si="461"/>
        <v/>
      </c>
      <c r="BG224" s="6" t="str">
        <f t="shared" ca="1" si="462"/>
        <v/>
      </c>
      <c r="BH224" s="6" t="str">
        <f t="shared" ca="1" si="463"/>
        <v/>
      </c>
      <c r="BI224" s="6" t="str">
        <f t="shared" ca="1" si="464"/>
        <v/>
      </c>
      <c r="BJ224" s="6" t="str">
        <f t="shared" ca="1" si="465"/>
        <v/>
      </c>
      <c r="BK224" s="6" t="str">
        <f t="shared" ca="1" si="466"/>
        <v/>
      </c>
      <c r="BL224" s="6" t="str">
        <f t="shared" ca="1" si="467"/>
        <v/>
      </c>
      <c r="BM224" s="6" t="str">
        <f t="shared" ca="1" si="468"/>
        <v/>
      </c>
      <c r="BN224" s="6" t="str">
        <f t="shared" ca="1" si="469"/>
        <v/>
      </c>
      <c r="BO224" s="6" t="str">
        <f t="shared" ca="1" si="470"/>
        <v/>
      </c>
      <c r="BP224" s="6" t="str">
        <f t="shared" ca="1" si="471"/>
        <v/>
      </c>
      <c r="BQ224" s="6" t="str">
        <f t="shared" ca="1" si="472"/>
        <v/>
      </c>
      <c r="BR224" s="6" t="str">
        <f t="shared" ca="1" si="473"/>
        <v/>
      </c>
      <c r="BS224" s="6" t="str">
        <f t="shared" ca="1" si="474"/>
        <v/>
      </c>
      <c r="BU224" s="6" t="str">
        <f t="shared" ca="1" si="475"/>
        <v/>
      </c>
      <c r="BW224" s="515" t="str">
        <f t="shared" ca="1" si="476"/>
        <v/>
      </c>
      <c r="BX224" s="515">
        <f t="shared" ca="1" si="477"/>
        <v>0</v>
      </c>
      <c r="BY224" s="515" t="str">
        <f t="shared" ca="1" si="478"/>
        <v/>
      </c>
      <c r="CA224" s="6">
        <f t="shared" ca="1" si="479"/>
        <v>1</v>
      </c>
      <c r="CC224" s="523" t="str">
        <f t="shared" ca="1" si="480"/>
        <v/>
      </c>
      <c r="CE224" s="6" t="str">
        <f t="shared" ca="1" si="481"/>
        <v/>
      </c>
      <c r="CG224" s="524" t="str">
        <f ca="1">IF(V224=1,"",IF($AA$4=1,"",IF(LOG入力!BH224&gt;0,"",IF(N224=0,"",IF(HT224=0,"","★")))))</f>
        <v/>
      </c>
      <c r="CI224" s="74" t="str">
        <f t="shared" ca="1" si="482"/>
        <v/>
      </c>
      <c r="CK224" s="525" t="str">
        <f ca="1">IF(V224=1,"",IF(LOG入力!BH224&gt;0,1,0))</f>
        <v/>
      </c>
      <c r="CL224" s="74" t="str">
        <f t="shared" ca="1" si="483"/>
        <v/>
      </c>
      <c r="CN224" s="74" t="str">
        <f t="shared" ca="1" si="484"/>
        <v/>
      </c>
      <c r="CO224" s="74" t="str">
        <f t="shared" ca="1" si="485"/>
        <v/>
      </c>
      <c r="CQ224" s="74" t="str">
        <f t="shared" ca="1" si="486"/>
        <v/>
      </c>
      <c r="CR224" s="74" t="str">
        <f t="shared" ca="1" si="487"/>
        <v/>
      </c>
      <c r="CS224" s="74" t="str">
        <f t="shared" ca="1" si="488"/>
        <v/>
      </c>
      <c r="CT224" s="74" t="str">
        <f t="shared" ca="1" si="489"/>
        <v/>
      </c>
      <c r="CU224" s="74" t="str">
        <f t="shared" ca="1" si="490"/>
        <v/>
      </c>
      <c r="CV224" s="74" t="str">
        <f t="shared" ca="1" si="491"/>
        <v/>
      </c>
      <c r="CW224" s="74" t="str">
        <f t="shared" ca="1" si="492"/>
        <v/>
      </c>
      <c r="CX224" s="74" t="str">
        <f t="shared" ca="1" si="493"/>
        <v/>
      </c>
      <c r="CY224" s="74" t="str">
        <f t="shared" ca="1" si="494"/>
        <v/>
      </c>
      <c r="CZ224" s="74" t="str">
        <f t="shared" ca="1" si="495"/>
        <v/>
      </c>
      <c r="DA224" s="74" t="str">
        <f t="shared" ca="1" si="496"/>
        <v/>
      </c>
      <c r="DB224" s="74" t="str">
        <f t="shared" ca="1" si="497"/>
        <v/>
      </c>
      <c r="DD224" s="74" t="str">
        <f t="shared" ca="1" si="498"/>
        <v/>
      </c>
      <c r="DE224" s="74" t="str">
        <f t="shared" ca="1" si="499"/>
        <v/>
      </c>
      <c r="DF224" s="74" t="str">
        <f t="shared" ca="1" si="500"/>
        <v/>
      </c>
      <c r="DG224" s="74" t="str">
        <f t="shared" ca="1" si="501"/>
        <v/>
      </c>
      <c r="DH224" s="74" t="str">
        <f t="shared" ca="1" si="502"/>
        <v/>
      </c>
      <c r="DI224" s="74" t="str">
        <f t="shared" ca="1" si="503"/>
        <v/>
      </c>
      <c r="DJ224" s="74" t="str">
        <f t="shared" ca="1" si="504"/>
        <v/>
      </c>
      <c r="DK224" s="74" t="str">
        <f t="shared" ca="1" si="505"/>
        <v/>
      </c>
      <c r="DL224" s="74" t="str">
        <f t="shared" ca="1" si="506"/>
        <v/>
      </c>
      <c r="DM224" s="74" t="str">
        <f t="shared" ca="1" si="507"/>
        <v/>
      </c>
      <c r="DN224" s="74" t="str">
        <f t="shared" ca="1" si="508"/>
        <v/>
      </c>
      <c r="DO224" s="74" t="str">
        <f t="shared" ca="1" si="509"/>
        <v/>
      </c>
      <c r="DQ224" s="74" t="str">
        <f t="shared" ca="1" si="510"/>
        <v/>
      </c>
      <c r="DS224" s="74" t="str">
        <f t="shared" ca="1" si="511"/>
        <v/>
      </c>
      <c r="DT224" s="74" t="str">
        <f t="shared" ca="1" si="512"/>
        <v/>
      </c>
      <c r="DV224" s="525" t="str">
        <f t="shared" ca="1" si="513"/>
        <v/>
      </c>
      <c r="DW224" s="74" t="str">
        <f t="shared" ca="1" si="514"/>
        <v/>
      </c>
      <c r="DX224" s="485" t="str">
        <f t="shared" ca="1" si="515"/>
        <v/>
      </c>
      <c r="DY224" s="74" t="str">
        <f t="shared" ca="1" si="516"/>
        <v/>
      </c>
      <c r="DZ224" s="74" t="str">
        <f t="shared" ca="1" si="517"/>
        <v/>
      </c>
      <c r="EA224" s="74" t="str">
        <f t="shared" ca="1" si="518"/>
        <v/>
      </c>
      <c r="EC224" s="74" t="str">
        <f t="shared" ca="1" si="519"/>
        <v/>
      </c>
      <c r="ED224" s="74" t="str">
        <f t="shared" ca="1" si="520"/>
        <v/>
      </c>
      <c r="EE224" s="74" t="str">
        <f t="shared" ca="1" si="521"/>
        <v/>
      </c>
      <c r="EG224" s="479" t="str">
        <f ca="1">IF(V224=1,"",IF(LOG入力!BH224&gt;0,0,IF(CG224="★",0,IF(R224=1,0,IF(N224=0,0,1)))))</f>
        <v/>
      </c>
      <c r="EH224" s="483" t="str">
        <f t="shared" ca="1" si="522"/>
        <v/>
      </c>
      <c r="EI224" s="483" t="str">
        <f t="shared" ca="1" si="523"/>
        <v/>
      </c>
      <c r="EJ224" s="483" t="str">
        <f t="shared" ca="1" si="524"/>
        <v/>
      </c>
      <c r="EL224" s="71">
        <f t="shared" ca="1" si="525"/>
        <v>0</v>
      </c>
      <c r="EM224" s="6">
        <f t="shared" ca="1" si="526"/>
        <v>0</v>
      </c>
      <c r="EN224" s="6" t="str">
        <f t="shared" ca="1" si="527"/>
        <v/>
      </c>
      <c r="EO224" s="6">
        <f ca="1">IF(LOG入力!BH224&gt;0,0,IF(EM224=0,0,(IF(COUNTIF($EN$19:EN224,EN224)=1,IF($FS$3="N",1,IF(EH224=1,1,0))))))</f>
        <v>0</v>
      </c>
      <c r="EP224" s="6" t="str">
        <f ca="1">IF(LOG入力!BH224&gt;0,"",IF(EO224=1,$X224,""))</f>
        <v/>
      </c>
      <c r="EQ224" s="6" t="str">
        <f ca="1">IF(LOG入力!BH224&gt;0,"",IF(EO224=1,$Y224,""))</f>
        <v/>
      </c>
      <c r="ER224" s="520" t="str">
        <f ca="1">IF(LOG入力!BH224&gt;0,"",IF(COUNTIF($EP$19:$EP224,EP224)=1,EP224,""))</f>
        <v/>
      </c>
      <c r="ES224" s="520">
        <f ca="1">IF(LOG入力!BH224&gt;0,0,IF((EL224=1),IF(($ER224=""),0,1),0))</f>
        <v>0</v>
      </c>
      <c r="ET224" s="520" t="str">
        <f ca="1">IF(LOG入力!BH224&gt;0,"",IF(COUNTIF($EQ$19:EQ224,EQ224)=1,EQ224,""))</f>
        <v/>
      </c>
      <c r="EU224" s="539">
        <f ca="1">IF(LOG入力!BH224&gt;0,0,IF((EL224=1),IF(($ET224=""),0,1),0))</f>
        <v>0</v>
      </c>
      <c r="EV224" s="71">
        <f t="shared" ca="1" si="528"/>
        <v>0</v>
      </c>
      <c r="EW224" s="6">
        <f t="shared" ca="1" si="529"/>
        <v>0</v>
      </c>
      <c r="EX224" s="6" t="str">
        <f t="shared" ca="1" si="530"/>
        <v/>
      </c>
      <c r="EY224" s="6">
        <f ca="1">IF(LOG入力!BH224&gt;0,0,IF(EW224=0,0,(IF(COUNTIF($EX$19:EX224,EX224)=1,IF($FS$3="N",1,IF(EH224=1,1,0))))))</f>
        <v>0</v>
      </c>
      <c r="EZ224" s="6" t="str">
        <f ca="1">IF(LOG入力!BH224&gt;0,"",IF(EY224=1,$X224,""))</f>
        <v/>
      </c>
      <c r="FA224" s="6" t="str">
        <f ca="1">IF(LOG入力!BH224&gt;0,"",IF(EY224=1,$Y224,""))</f>
        <v/>
      </c>
      <c r="FB224" s="6" t="str">
        <f ca="1">IF(LOG入力!BH224&gt;0,"",IF(COUNTIF($EZ$19:$EZ224,EZ224)=1,EZ224,""))</f>
        <v/>
      </c>
      <c r="FC224" s="6">
        <f ca="1">IF(LOG入力!BH224&gt;0,0,IF((EV224=1),IF(($FB224=""),0,1),0))</f>
        <v>0</v>
      </c>
      <c r="FD224" s="6" t="str">
        <f ca="1">IF(LOG入力!BH224&gt;0,"",IF(COUNTIF($FA$19:FA224,FA224)=1,FA224,""))</f>
        <v/>
      </c>
      <c r="FE224" s="72">
        <f ca="1">IF(LOG入力!BH224&gt;0,0,IF((EV224=1),IF(($FD224=""),0,1),0))</f>
        <v>0</v>
      </c>
      <c r="FF224" s="71">
        <f t="shared" ca="1" si="531"/>
        <v>0</v>
      </c>
      <c r="FG224" s="6">
        <f t="shared" ca="1" si="532"/>
        <v>0</v>
      </c>
      <c r="FH224" s="6" t="str">
        <f t="shared" ca="1" si="533"/>
        <v/>
      </c>
      <c r="FI224" s="6">
        <f ca="1">IF(LOG入力!BH224&gt;0,0,IF(FG224=0,0,(IF(COUNTIF($FH$19:FH224,FH224)=1,IF($FS$3="N",1,IF(EH224=1,1,0))))))</f>
        <v>0</v>
      </c>
      <c r="FJ224" s="6" t="str">
        <f ca="1">IF(LOG入力!BH224&gt;0,"",IF(FI224=1,$X224,""))</f>
        <v/>
      </c>
      <c r="FK224" s="6" t="str">
        <f ca="1">IF(LOG入力!BH224&gt;0,"",IF(FI224=1,$Y224,""))</f>
        <v/>
      </c>
      <c r="FL224" s="6" t="str">
        <f ca="1">IF(LOG入力!BH224&gt;0,"",IF(COUNTIF($FJ$19:$FJ224,FJ224)=1,FJ224,""))</f>
        <v/>
      </c>
      <c r="FM224" s="6">
        <f ca="1">IF(LOG入力!BH224&gt;0,0,IF((FF224=1),IF(($FL224=""),0,1),0))</f>
        <v>0</v>
      </c>
      <c r="FN224" s="6" t="str">
        <f ca="1">IF(LOG入力!BH224&gt;0,"",IF(COUNTIF($FK$19:FK224,FK224)=1,FK224,""))</f>
        <v/>
      </c>
      <c r="FO224" s="72">
        <f ca="1">IF(LOG入力!BH224&gt;0,0,IF((FF224=1),IF(($FN224=""),0,1),0))</f>
        <v>0</v>
      </c>
      <c r="FP224" s="71">
        <f t="shared" ca="1" si="534"/>
        <v>0</v>
      </c>
      <c r="FQ224" s="6">
        <f t="shared" ca="1" si="535"/>
        <v>0</v>
      </c>
      <c r="FR224" s="6" t="str">
        <f t="shared" ca="1" si="536"/>
        <v/>
      </c>
      <c r="FS224" s="6">
        <f ca="1">IF(LOG入力!BH224&gt;0,0,IF(FQ224=0,0,(IF(COUNTIF($FR$19:FR224,FR224)=1,IF($FS$3="N",1,IF(EH224=1,1,0))))))</f>
        <v>0</v>
      </c>
      <c r="FT224" s="6" t="str">
        <f ca="1">IF(LOG入力!BH224&gt;0,"",IF(FS224=1,$X224,""))</f>
        <v/>
      </c>
      <c r="FU224" s="6" t="str">
        <f ca="1">IF(LOG入力!BH224&gt;0,"",IF(FS224=1,$Y224,""))</f>
        <v/>
      </c>
      <c r="FV224" s="6" t="str">
        <f ca="1">IF(LOG入力!BH224&gt;0,"",IF(COUNTIF($FT$19:$FT224,FT224)=1,FT224,""))</f>
        <v/>
      </c>
      <c r="FW224" s="6">
        <f ca="1">IF(LOG入力!BH224&gt;0,0,IF((FP224=1),IF(($FV224=""),0,1),0))</f>
        <v>0</v>
      </c>
      <c r="FX224" s="6" t="str">
        <f ca="1">IF(LOG入力!BH224&gt;0,"",IF(COUNTIF($FU$19:FU224,FU224)=1,FU224,""))</f>
        <v/>
      </c>
      <c r="FY224" s="72">
        <f ca="1">IF(LOG入力!BH224&gt;0,0,IF((FP224=1),IF(($FX224=""),0,1),0))</f>
        <v>0</v>
      </c>
      <c r="FZ224" s="71">
        <f t="shared" ca="1" si="537"/>
        <v>0</v>
      </c>
      <c r="GA224" s="6">
        <f t="shared" ca="1" si="538"/>
        <v>0</v>
      </c>
      <c r="GB224" s="6" t="str">
        <f t="shared" ca="1" si="539"/>
        <v/>
      </c>
      <c r="GC224" s="6">
        <f ca="1">IF(LOG入力!BH224&gt;0,0,IF(GA224=0,0,(IF(COUNTIF($GB$19:GB224,GB224)=1,IF($FS$3="N",1,IF(EH224=1,1,0))))))</f>
        <v>0</v>
      </c>
      <c r="GD224" s="6" t="str">
        <f ca="1">IF(LOG入力!BH224&gt;0,"",IF(GC224=1,$X224,""))</f>
        <v/>
      </c>
      <c r="GE224" s="6" t="str">
        <f ca="1">IF(LOG入力!BH224&gt;0,"",IF(GC224=1,$Y224,""))</f>
        <v/>
      </c>
      <c r="GF224" s="6" t="str">
        <f ca="1">IF(LOG入力!BH224&gt;0,"",IF(COUNTIF($GD$19:$GD224,GD224)=1,GD224,""))</f>
        <v/>
      </c>
      <c r="GG224" s="6">
        <f ca="1">IF(LOG入力!BH224&gt;0,0,IF((FZ224=1),IF(($GF224=""),0,1),0))</f>
        <v>0</v>
      </c>
      <c r="GH224" s="6" t="str">
        <f ca="1">IF(LOG入力!BH224&gt;0,"",IF(COUNTIF($GE$19:GE224,GE224)=1,GE224,""))</f>
        <v/>
      </c>
      <c r="GI224" s="72">
        <f ca="1">IF(LOG入力!BH224&gt;0,0,IF((FZ224=1),IF(($GH224=""),0,1),0))</f>
        <v>0</v>
      </c>
      <c r="GK224" s="455" t="str">
        <f ca="1">IF(V224=1,"",IF(LEN(LOG入力!AS224)=0,"",LOG入力!AS224))</f>
        <v/>
      </c>
      <c r="GL224" s="378" t="str">
        <f t="shared" ca="1" si="540"/>
        <v/>
      </c>
      <c r="GM224" s="378" t="str">
        <f t="shared" ca="1" si="541"/>
        <v/>
      </c>
      <c r="GN224" s="74" t="str">
        <f t="shared" ca="1" si="542"/>
        <v/>
      </c>
      <c r="GO224" s="74" t="str">
        <f t="shared" ca="1" si="543"/>
        <v/>
      </c>
      <c r="GQ224" s="74" t="str">
        <f t="shared" ca="1" si="544"/>
        <v/>
      </c>
      <c r="GR224" s="74" t="str">
        <f t="shared" ca="1" si="545"/>
        <v/>
      </c>
      <c r="GS224" s="74" t="str">
        <f t="shared" ca="1" si="546"/>
        <v/>
      </c>
      <c r="GT224" s="74" t="str">
        <f t="shared" ca="1" si="547"/>
        <v/>
      </c>
      <c r="GU224" s="74" t="str">
        <f t="shared" ca="1" si="548"/>
        <v/>
      </c>
      <c r="GV224" s="74" t="str">
        <f t="shared" ca="1" si="549"/>
        <v/>
      </c>
      <c r="GX224" s="74" t="str">
        <f t="shared" ca="1" si="550"/>
        <v/>
      </c>
      <c r="GY224" s="74" t="str">
        <f t="shared" ca="1" si="551"/>
        <v/>
      </c>
      <c r="GZ224" s="74" t="str">
        <f ca="1">IF(V224=1,"",IF(LOG入力!BH224&gt;0,0,IF(GY224=0,0,IF((VALUE((TYPE(VALUE(J224)))))=16,0,IF(VALUE(J224)&lt;60,1,IF(VALUE(J224)&lt;100,0,IF(VALUE(J224)&lt;600,2,0)))))))</f>
        <v/>
      </c>
      <c r="HA224" s="74" t="str">
        <f t="shared" ca="1" si="552"/>
        <v/>
      </c>
      <c r="HB224" s="74" t="str">
        <f ca="1">IF(V224=1,"",IF(LOG入力!BH224&gt;0,0,IF(HA224=0,0,IF((VALUE((TYPE(VALUE(L224)))))=16,0,IF(VALUE(L224)&lt;60,1,IF(VALUE(L224)&lt;100,0,IF(VALUE(L224)&lt;600,2,0)))))))</f>
        <v/>
      </c>
      <c r="HD224" s="74" t="str">
        <f t="shared" ca="1" si="553"/>
        <v/>
      </c>
      <c r="HF224" s="74" t="str">
        <f t="shared" ca="1" si="554"/>
        <v/>
      </c>
      <c r="HG224" s="74" t="str">
        <f t="shared" ca="1" si="555"/>
        <v/>
      </c>
      <c r="HH224" s="74" t="str">
        <f t="shared" ca="1" si="556"/>
        <v/>
      </c>
      <c r="HI224" s="74" t="str">
        <f t="shared" ca="1" si="557"/>
        <v/>
      </c>
      <c r="HJ224" s="74" t="str">
        <f t="shared" ca="1" si="558"/>
        <v/>
      </c>
      <c r="HK224" s="74" t="str">
        <f t="shared" ca="1" si="559"/>
        <v/>
      </c>
      <c r="HL224" s="74" t="str">
        <f t="shared" ca="1" si="560"/>
        <v/>
      </c>
      <c r="HM224" s="74" t="str">
        <f t="shared" ca="1" si="561"/>
        <v/>
      </c>
      <c r="HN224" s="74" t="str">
        <f t="shared" ca="1" si="562"/>
        <v/>
      </c>
      <c r="HO224" s="529" t="str">
        <f t="shared" ca="1" si="563"/>
        <v/>
      </c>
      <c r="HP224" s="74" t="str">
        <f t="shared" ca="1" si="564"/>
        <v/>
      </c>
      <c r="HQ224" s="74" t="str">
        <f t="shared" ca="1" si="565"/>
        <v/>
      </c>
      <c r="HR224" s="74" t="str">
        <f t="shared" ca="1" si="566"/>
        <v/>
      </c>
      <c r="HS224" s="74" t="str">
        <f t="shared" ca="1" si="567"/>
        <v/>
      </c>
      <c r="HT224" s="74" t="str">
        <f ca="1">IF(V224=1,"",IF(LOG入力!BH224&gt;0,0,IF(DV224=1,0,IF(N224="0",0,IF(SUM(HD224:HS224)&gt;0,1,0)))))</f>
        <v/>
      </c>
    </row>
    <row r="225" spans="1:228" x14ac:dyDescent="0.15">
      <c r="A225" s="5"/>
      <c r="B225" s="592" t="str">
        <f t="shared" ca="1" si="426"/>
        <v/>
      </c>
      <c r="C225" s="561" t="str">
        <f ca="1">LOG入力!AP225</f>
        <v/>
      </c>
      <c r="D225" s="534" t="str">
        <f ca="1">LOG入力!AQ225</f>
        <v/>
      </c>
      <c r="E225" s="570" t="str">
        <f ca="1">LOG入力!AR225</f>
        <v/>
      </c>
      <c r="F225" s="535" t="str">
        <f t="shared" ca="1" si="427"/>
        <v/>
      </c>
      <c r="G225" s="585" t="str">
        <f ca="1">LOG入力!AT225</f>
        <v/>
      </c>
      <c r="H225" s="542" t="str">
        <f ca="1">LOG入力!AU225</f>
        <v/>
      </c>
      <c r="I225" s="537" t="str">
        <f ca="1">LOG入力!AV225</f>
        <v/>
      </c>
      <c r="J225" s="593" t="str">
        <f ca="1">LOG入力!AW225</f>
        <v/>
      </c>
      <c r="K225" s="578" t="str">
        <f ca="1">LOG入力!BJ225</f>
        <v/>
      </c>
      <c r="L225" s="593" t="str">
        <f ca="1">LOG入力!AY225</f>
        <v/>
      </c>
      <c r="M225" s="545" t="str">
        <f ca="1">LOG入力!BK225</f>
        <v/>
      </c>
      <c r="N225" s="512" t="str">
        <f ca="1">IF(V225=1,"",IF(LOG入力!AJ225=1,"1",LOG入力!BA225))</f>
        <v/>
      </c>
      <c r="O225" s="538" t="str">
        <f ca="1">IF(V225=1,"",IF(LEN(LOG入力!O225)=0,"",LOG入力!O225))</f>
        <v/>
      </c>
      <c r="P225" s="291" t="str">
        <f ca="1">IF(V225=1,"",IF($AA$4=1,"",IF(LOG入力!BG225=1,"",CONCATENATE($ER225,$FB225,$FL225,$FV225,$GF225))))</f>
        <v/>
      </c>
      <c r="Q225" s="291" t="str">
        <f ca="1">IF(V225=1,"",IF($AA$4=1,"",IF(LOG入力!BG225=1,"",CONCATENATE($ET225,$FD225,$FN225,$FX225,$GH225))))</f>
        <v/>
      </c>
      <c r="R225" s="573" t="str">
        <f ca="1">IF(V225=1,"",IF($AA$4=1,"",IF(LOG入力!BH225&gt;0,0,AA225)))</f>
        <v/>
      </c>
      <c r="S225" s="293" t="str">
        <f t="shared" ca="1" si="428"/>
        <v/>
      </c>
      <c r="T225" s="681"/>
      <c r="U225" s="38"/>
      <c r="V225" s="196">
        <f ca="1">LOG入力!AN225</f>
        <v>1</v>
      </c>
      <c r="W225" s="38"/>
      <c r="X225" s="516" t="str">
        <f t="shared" ca="1" si="429"/>
        <v/>
      </c>
      <c r="Y225" s="515" t="str">
        <f t="shared" ca="1" si="430"/>
        <v/>
      </c>
      <c r="Z225" s="518" t="str">
        <f t="shared" ca="1" si="431"/>
        <v/>
      </c>
      <c r="AA225" s="574" t="str">
        <f t="shared" ca="1" si="432"/>
        <v/>
      </c>
      <c r="AC225" s="6" t="str">
        <f t="shared" ca="1" si="433"/>
        <v/>
      </c>
      <c r="AD225" s="6" t="str">
        <f t="shared" ca="1" si="434"/>
        <v/>
      </c>
      <c r="AE225" s="6" t="str">
        <f t="shared" ca="1" si="435"/>
        <v/>
      </c>
      <c r="AF225" s="6" t="str">
        <f t="shared" ca="1" si="436"/>
        <v/>
      </c>
      <c r="AG225" s="6" t="str">
        <f t="shared" ca="1" si="437"/>
        <v/>
      </c>
      <c r="AH225" s="6" t="str">
        <f t="shared" ca="1" si="438"/>
        <v/>
      </c>
      <c r="AI225" s="6" t="str">
        <f t="shared" ca="1" si="439"/>
        <v/>
      </c>
      <c r="AJ225" s="6" t="str">
        <f t="shared" ca="1" si="440"/>
        <v/>
      </c>
      <c r="AK225" s="6" t="str">
        <f t="shared" ca="1" si="441"/>
        <v/>
      </c>
      <c r="AL225" s="6" t="str">
        <f t="shared" ca="1" si="442"/>
        <v/>
      </c>
      <c r="AM225" s="6" t="str">
        <f t="shared" ca="1" si="443"/>
        <v/>
      </c>
      <c r="AN225" s="6" t="str">
        <f t="shared" ca="1" si="444"/>
        <v/>
      </c>
      <c r="AO225" s="6" t="str">
        <f t="shared" ca="1" si="445"/>
        <v/>
      </c>
      <c r="AP225" s="6" t="str">
        <f t="shared" ca="1" si="446"/>
        <v/>
      </c>
      <c r="AQ225" s="6" t="str">
        <f t="shared" ca="1" si="447"/>
        <v/>
      </c>
      <c r="AR225" s="6" t="str">
        <f t="shared" ca="1" si="448"/>
        <v/>
      </c>
      <c r="AS225" s="6" t="str">
        <f t="shared" ca="1" si="449"/>
        <v/>
      </c>
      <c r="AT225" s="6" t="str">
        <f t="shared" ca="1" si="450"/>
        <v/>
      </c>
      <c r="AU225" s="6" t="str">
        <f t="shared" ca="1" si="451"/>
        <v/>
      </c>
      <c r="AV225" s="6" t="str">
        <f t="shared" ca="1" si="452"/>
        <v/>
      </c>
      <c r="AW225" s="6" t="str">
        <f t="shared" ca="1" si="453"/>
        <v/>
      </c>
      <c r="AY225" s="6" t="str">
        <f t="shared" ca="1" si="454"/>
        <v/>
      </c>
      <c r="AZ225" s="6" t="str">
        <f t="shared" ca="1" si="455"/>
        <v/>
      </c>
      <c r="BA225" s="6" t="str">
        <f t="shared" ca="1" si="456"/>
        <v/>
      </c>
      <c r="BB225" s="6" t="str">
        <f t="shared" ca="1" si="457"/>
        <v/>
      </c>
      <c r="BC225" s="6" t="str">
        <f t="shared" ca="1" si="458"/>
        <v/>
      </c>
      <c r="BD225" s="6" t="str">
        <f t="shared" ca="1" si="459"/>
        <v/>
      </c>
      <c r="BE225" s="6" t="str">
        <f t="shared" ca="1" si="460"/>
        <v/>
      </c>
      <c r="BF225" s="6" t="str">
        <f t="shared" ca="1" si="461"/>
        <v/>
      </c>
      <c r="BG225" s="6" t="str">
        <f t="shared" ca="1" si="462"/>
        <v/>
      </c>
      <c r="BH225" s="6" t="str">
        <f t="shared" ca="1" si="463"/>
        <v/>
      </c>
      <c r="BI225" s="6" t="str">
        <f t="shared" ca="1" si="464"/>
        <v/>
      </c>
      <c r="BJ225" s="6" t="str">
        <f t="shared" ca="1" si="465"/>
        <v/>
      </c>
      <c r="BK225" s="6" t="str">
        <f t="shared" ca="1" si="466"/>
        <v/>
      </c>
      <c r="BL225" s="6" t="str">
        <f t="shared" ca="1" si="467"/>
        <v/>
      </c>
      <c r="BM225" s="6" t="str">
        <f t="shared" ca="1" si="468"/>
        <v/>
      </c>
      <c r="BN225" s="6" t="str">
        <f t="shared" ca="1" si="469"/>
        <v/>
      </c>
      <c r="BO225" s="6" t="str">
        <f t="shared" ca="1" si="470"/>
        <v/>
      </c>
      <c r="BP225" s="6" t="str">
        <f t="shared" ca="1" si="471"/>
        <v/>
      </c>
      <c r="BQ225" s="6" t="str">
        <f t="shared" ca="1" si="472"/>
        <v/>
      </c>
      <c r="BR225" s="6" t="str">
        <f t="shared" ca="1" si="473"/>
        <v/>
      </c>
      <c r="BS225" s="6" t="str">
        <f t="shared" ca="1" si="474"/>
        <v/>
      </c>
      <c r="BU225" s="6" t="str">
        <f t="shared" ca="1" si="475"/>
        <v/>
      </c>
      <c r="BW225" s="515" t="str">
        <f t="shared" ca="1" si="476"/>
        <v/>
      </c>
      <c r="BX225" s="515">
        <f t="shared" ca="1" si="477"/>
        <v>0</v>
      </c>
      <c r="BY225" s="515" t="str">
        <f t="shared" ca="1" si="478"/>
        <v/>
      </c>
      <c r="CA225" s="6">
        <f t="shared" ca="1" si="479"/>
        <v>1</v>
      </c>
      <c r="CC225" s="523" t="str">
        <f t="shared" ca="1" si="480"/>
        <v/>
      </c>
      <c r="CE225" s="6" t="str">
        <f t="shared" ca="1" si="481"/>
        <v/>
      </c>
      <c r="CG225" s="524" t="str">
        <f ca="1">IF(V225=1,"",IF($AA$4=1,"",IF(LOG入力!BH225&gt;0,"",IF(N225=0,"",IF(HT225=0,"","★")))))</f>
        <v/>
      </c>
      <c r="CI225" s="74" t="str">
        <f t="shared" ca="1" si="482"/>
        <v/>
      </c>
      <c r="CK225" s="525" t="str">
        <f ca="1">IF(V225=1,"",IF(LOG入力!BH225&gt;0,1,0))</f>
        <v/>
      </c>
      <c r="CL225" s="74" t="str">
        <f t="shared" ca="1" si="483"/>
        <v/>
      </c>
      <c r="CN225" s="74" t="str">
        <f t="shared" ca="1" si="484"/>
        <v/>
      </c>
      <c r="CO225" s="74" t="str">
        <f t="shared" ca="1" si="485"/>
        <v/>
      </c>
      <c r="CQ225" s="74" t="str">
        <f t="shared" ca="1" si="486"/>
        <v/>
      </c>
      <c r="CR225" s="74" t="str">
        <f t="shared" ca="1" si="487"/>
        <v/>
      </c>
      <c r="CS225" s="74" t="str">
        <f t="shared" ca="1" si="488"/>
        <v/>
      </c>
      <c r="CT225" s="74" t="str">
        <f t="shared" ca="1" si="489"/>
        <v/>
      </c>
      <c r="CU225" s="74" t="str">
        <f t="shared" ca="1" si="490"/>
        <v/>
      </c>
      <c r="CV225" s="74" t="str">
        <f t="shared" ca="1" si="491"/>
        <v/>
      </c>
      <c r="CW225" s="74" t="str">
        <f t="shared" ca="1" si="492"/>
        <v/>
      </c>
      <c r="CX225" s="74" t="str">
        <f t="shared" ca="1" si="493"/>
        <v/>
      </c>
      <c r="CY225" s="74" t="str">
        <f t="shared" ca="1" si="494"/>
        <v/>
      </c>
      <c r="CZ225" s="74" t="str">
        <f t="shared" ca="1" si="495"/>
        <v/>
      </c>
      <c r="DA225" s="74" t="str">
        <f t="shared" ca="1" si="496"/>
        <v/>
      </c>
      <c r="DB225" s="74" t="str">
        <f t="shared" ca="1" si="497"/>
        <v/>
      </c>
      <c r="DD225" s="74" t="str">
        <f t="shared" ca="1" si="498"/>
        <v/>
      </c>
      <c r="DE225" s="74" t="str">
        <f t="shared" ca="1" si="499"/>
        <v/>
      </c>
      <c r="DF225" s="74" t="str">
        <f t="shared" ca="1" si="500"/>
        <v/>
      </c>
      <c r="DG225" s="74" t="str">
        <f t="shared" ca="1" si="501"/>
        <v/>
      </c>
      <c r="DH225" s="74" t="str">
        <f t="shared" ca="1" si="502"/>
        <v/>
      </c>
      <c r="DI225" s="74" t="str">
        <f t="shared" ca="1" si="503"/>
        <v/>
      </c>
      <c r="DJ225" s="74" t="str">
        <f t="shared" ca="1" si="504"/>
        <v/>
      </c>
      <c r="DK225" s="74" t="str">
        <f t="shared" ca="1" si="505"/>
        <v/>
      </c>
      <c r="DL225" s="74" t="str">
        <f t="shared" ca="1" si="506"/>
        <v/>
      </c>
      <c r="DM225" s="74" t="str">
        <f t="shared" ca="1" si="507"/>
        <v/>
      </c>
      <c r="DN225" s="74" t="str">
        <f t="shared" ca="1" si="508"/>
        <v/>
      </c>
      <c r="DO225" s="74" t="str">
        <f t="shared" ca="1" si="509"/>
        <v/>
      </c>
      <c r="DQ225" s="74" t="str">
        <f t="shared" ca="1" si="510"/>
        <v/>
      </c>
      <c r="DS225" s="74" t="str">
        <f t="shared" ca="1" si="511"/>
        <v/>
      </c>
      <c r="DT225" s="74" t="str">
        <f t="shared" ca="1" si="512"/>
        <v/>
      </c>
      <c r="DV225" s="525" t="str">
        <f t="shared" ca="1" si="513"/>
        <v/>
      </c>
      <c r="DW225" s="74" t="str">
        <f t="shared" ca="1" si="514"/>
        <v/>
      </c>
      <c r="DX225" s="485" t="str">
        <f t="shared" ca="1" si="515"/>
        <v/>
      </c>
      <c r="DY225" s="74" t="str">
        <f t="shared" ca="1" si="516"/>
        <v/>
      </c>
      <c r="DZ225" s="74" t="str">
        <f t="shared" ca="1" si="517"/>
        <v/>
      </c>
      <c r="EA225" s="74" t="str">
        <f t="shared" ca="1" si="518"/>
        <v/>
      </c>
      <c r="EC225" s="74" t="str">
        <f t="shared" ca="1" si="519"/>
        <v/>
      </c>
      <c r="ED225" s="74" t="str">
        <f t="shared" ca="1" si="520"/>
        <v/>
      </c>
      <c r="EE225" s="74" t="str">
        <f t="shared" ca="1" si="521"/>
        <v/>
      </c>
      <c r="EG225" s="479" t="str">
        <f ca="1">IF(V225=1,"",IF(LOG入力!BH225&gt;0,0,IF(CG225="★",0,IF(R225=1,0,IF(N225=0,0,1)))))</f>
        <v/>
      </c>
      <c r="EH225" s="483" t="str">
        <f t="shared" ca="1" si="522"/>
        <v/>
      </c>
      <c r="EI225" s="483" t="str">
        <f t="shared" ca="1" si="523"/>
        <v/>
      </c>
      <c r="EJ225" s="483" t="str">
        <f t="shared" ca="1" si="524"/>
        <v/>
      </c>
      <c r="EL225" s="71">
        <f t="shared" ca="1" si="525"/>
        <v>0</v>
      </c>
      <c r="EM225" s="6">
        <f t="shared" ca="1" si="526"/>
        <v>0</v>
      </c>
      <c r="EN225" s="6" t="str">
        <f t="shared" ca="1" si="527"/>
        <v/>
      </c>
      <c r="EO225" s="6">
        <f ca="1">IF(LOG入力!BH225&gt;0,0,IF(EM225=0,0,(IF(COUNTIF($EN$19:EN225,EN225)=1,IF($FS$3="N",1,IF(EH225=1,1,0))))))</f>
        <v>0</v>
      </c>
      <c r="EP225" s="6" t="str">
        <f ca="1">IF(LOG入力!BH225&gt;0,"",IF(EO225=1,$X225,""))</f>
        <v/>
      </c>
      <c r="EQ225" s="6" t="str">
        <f ca="1">IF(LOG入力!BH225&gt;0,"",IF(EO225=1,$Y225,""))</f>
        <v/>
      </c>
      <c r="ER225" s="520" t="str">
        <f ca="1">IF(LOG入力!BH225&gt;0,"",IF(COUNTIF($EP$19:$EP225,EP225)=1,EP225,""))</f>
        <v/>
      </c>
      <c r="ES225" s="520">
        <f ca="1">IF(LOG入力!BH225&gt;0,0,IF((EL225=1),IF(($ER225=""),0,1),0))</f>
        <v>0</v>
      </c>
      <c r="ET225" s="520" t="str">
        <f ca="1">IF(LOG入力!BH225&gt;0,"",IF(COUNTIF($EQ$19:EQ225,EQ225)=1,EQ225,""))</f>
        <v/>
      </c>
      <c r="EU225" s="539">
        <f ca="1">IF(LOG入力!BH225&gt;0,0,IF((EL225=1),IF(($ET225=""),0,1),0))</f>
        <v>0</v>
      </c>
      <c r="EV225" s="71">
        <f t="shared" ca="1" si="528"/>
        <v>0</v>
      </c>
      <c r="EW225" s="6">
        <f t="shared" ca="1" si="529"/>
        <v>0</v>
      </c>
      <c r="EX225" s="6" t="str">
        <f t="shared" ca="1" si="530"/>
        <v/>
      </c>
      <c r="EY225" s="6">
        <f ca="1">IF(LOG入力!BH225&gt;0,0,IF(EW225=0,0,(IF(COUNTIF($EX$19:EX225,EX225)=1,IF($FS$3="N",1,IF(EH225=1,1,0))))))</f>
        <v>0</v>
      </c>
      <c r="EZ225" s="6" t="str">
        <f ca="1">IF(LOG入力!BH225&gt;0,"",IF(EY225=1,$X225,""))</f>
        <v/>
      </c>
      <c r="FA225" s="6" t="str">
        <f ca="1">IF(LOG入力!BH225&gt;0,"",IF(EY225=1,$Y225,""))</f>
        <v/>
      </c>
      <c r="FB225" s="6" t="str">
        <f ca="1">IF(LOG入力!BH225&gt;0,"",IF(COUNTIF($EZ$19:$EZ225,EZ225)=1,EZ225,""))</f>
        <v/>
      </c>
      <c r="FC225" s="6">
        <f ca="1">IF(LOG入力!BH225&gt;0,0,IF((EV225=1),IF(($FB225=""),0,1),0))</f>
        <v>0</v>
      </c>
      <c r="FD225" s="6" t="str">
        <f ca="1">IF(LOG入力!BH225&gt;0,"",IF(COUNTIF($FA$19:FA225,FA225)=1,FA225,""))</f>
        <v/>
      </c>
      <c r="FE225" s="72">
        <f ca="1">IF(LOG入力!BH225&gt;0,0,IF((EV225=1),IF(($FD225=""),0,1),0))</f>
        <v>0</v>
      </c>
      <c r="FF225" s="71">
        <f t="shared" ca="1" si="531"/>
        <v>0</v>
      </c>
      <c r="FG225" s="6">
        <f t="shared" ca="1" si="532"/>
        <v>0</v>
      </c>
      <c r="FH225" s="6" t="str">
        <f t="shared" ca="1" si="533"/>
        <v/>
      </c>
      <c r="FI225" s="6">
        <f ca="1">IF(LOG入力!BH225&gt;0,0,IF(FG225=0,0,(IF(COUNTIF($FH$19:FH225,FH225)=1,IF($FS$3="N",1,IF(EH225=1,1,0))))))</f>
        <v>0</v>
      </c>
      <c r="FJ225" s="6" t="str">
        <f ca="1">IF(LOG入力!BH225&gt;0,"",IF(FI225=1,$X225,""))</f>
        <v/>
      </c>
      <c r="FK225" s="6" t="str">
        <f ca="1">IF(LOG入力!BH225&gt;0,"",IF(FI225=1,$Y225,""))</f>
        <v/>
      </c>
      <c r="FL225" s="6" t="str">
        <f ca="1">IF(LOG入力!BH225&gt;0,"",IF(COUNTIF($FJ$19:$FJ225,FJ225)=1,FJ225,""))</f>
        <v/>
      </c>
      <c r="FM225" s="6">
        <f ca="1">IF(LOG入力!BH225&gt;0,0,IF((FF225=1),IF(($FL225=""),0,1),0))</f>
        <v>0</v>
      </c>
      <c r="FN225" s="6" t="str">
        <f ca="1">IF(LOG入力!BH225&gt;0,"",IF(COUNTIF($FK$19:FK225,FK225)=1,FK225,""))</f>
        <v/>
      </c>
      <c r="FO225" s="72">
        <f ca="1">IF(LOG入力!BH225&gt;0,0,IF((FF225=1),IF(($FN225=""),0,1),0))</f>
        <v>0</v>
      </c>
      <c r="FP225" s="71">
        <f t="shared" ca="1" si="534"/>
        <v>0</v>
      </c>
      <c r="FQ225" s="6">
        <f t="shared" ca="1" si="535"/>
        <v>0</v>
      </c>
      <c r="FR225" s="6" t="str">
        <f t="shared" ca="1" si="536"/>
        <v/>
      </c>
      <c r="FS225" s="6">
        <f ca="1">IF(LOG入力!BH225&gt;0,0,IF(FQ225=0,0,(IF(COUNTIF($FR$19:FR225,FR225)=1,IF($FS$3="N",1,IF(EH225=1,1,0))))))</f>
        <v>0</v>
      </c>
      <c r="FT225" s="6" t="str">
        <f ca="1">IF(LOG入力!BH225&gt;0,"",IF(FS225=1,$X225,""))</f>
        <v/>
      </c>
      <c r="FU225" s="6" t="str">
        <f ca="1">IF(LOG入力!BH225&gt;0,"",IF(FS225=1,$Y225,""))</f>
        <v/>
      </c>
      <c r="FV225" s="6" t="str">
        <f ca="1">IF(LOG入力!BH225&gt;0,"",IF(COUNTIF($FT$19:$FT225,FT225)=1,FT225,""))</f>
        <v/>
      </c>
      <c r="FW225" s="6">
        <f ca="1">IF(LOG入力!BH225&gt;0,0,IF((FP225=1),IF(($FV225=""),0,1),0))</f>
        <v>0</v>
      </c>
      <c r="FX225" s="6" t="str">
        <f ca="1">IF(LOG入力!BH225&gt;0,"",IF(COUNTIF($FU$19:FU225,FU225)=1,FU225,""))</f>
        <v/>
      </c>
      <c r="FY225" s="72">
        <f ca="1">IF(LOG入力!BH225&gt;0,0,IF((FP225=1),IF(($FX225=""),0,1),0))</f>
        <v>0</v>
      </c>
      <c r="FZ225" s="71">
        <f t="shared" ca="1" si="537"/>
        <v>0</v>
      </c>
      <c r="GA225" s="6">
        <f t="shared" ca="1" si="538"/>
        <v>0</v>
      </c>
      <c r="GB225" s="6" t="str">
        <f t="shared" ca="1" si="539"/>
        <v/>
      </c>
      <c r="GC225" s="6">
        <f ca="1">IF(LOG入力!BH225&gt;0,0,IF(GA225=0,0,(IF(COUNTIF($GB$19:GB225,GB225)=1,IF($FS$3="N",1,IF(EH225=1,1,0))))))</f>
        <v>0</v>
      </c>
      <c r="GD225" s="6" t="str">
        <f ca="1">IF(LOG入力!BH225&gt;0,"",IF(GC225=1,$X225,""))</f>
        <v/>
      </c>
      <c r="GE225" s="6" t="str">
        <f ca="1">IF(LOG入力!BH225&gt;0,"",IF(GC225=1,$Y225,""))</f>
        <v/>
      </c>
      <c r="GF225" s="6" t="str">
        <f ca="1">IF(LOG入力!BH225&gt;0,"",IF(COUNTIF($GD$19:$GD225,GD225)=1,GD225,""))</f>
        <v/>
      </c>
      <c r="GG225" s="6">
        <f ca="1">IF(LOG入力!BH225&gt;0,0,IF((FZ225=1),IF(($GF225=""),0,1),0))</f>
        <v>0</v>
      </c>
      <c r="GH225" s="6" t="str">
        <f ca="1">IF(LOG入力!BH225&gt;0,"",IF(COUNTIF($GE$19:GE225,GE225)=1,GE225,""))</f>
        <v/>
      </c>
      <c r="GI225" s="72">
        <f ca="1">IF(LOG入力!BH225&gt;0,0,IF((FZ225=1),IF(($GH225=""),0,1),0))</f>
        <v>0</v>
      </c>
      <c r="GK225" s="455" t="str">
        <f ca="1">IF(V225=1,"",IF(LEN(LOG入力!AS225)=0,"",LOG入力!AS225))</f>
        <v/>
      </c>
      <c r="GL225" s="378" t="str">
        <f t="shared" ca="1" si="540"/>
        <v/>
      </c>
      <c r="GM225" s="378" t="str">
        <f t="shared" ca="1" si="541"/>
        <v/>
      </c>
      <c r="GN225" s="74" t="str">
        <f t="shared" ca="1" si="542"/>
        <v/>
      </c>
      <c r="GO225" s="74" t="str">
        <f t="shared" ca="1" si="543"/>
        <v/>
      </c>
      <c r="GQ225" s="74" t="str">
        <f t="shared" ca="1" si="544"/>
        <v/>
      </c>
      <c r="GR225" s="74" t="str">
        <f t="shared" ca="1" si="545"/>
        <v/>
      </c>
      <c r="GS225" s="74" t="str">
        <f t="shared" ca="1" si="546"/>
        <v/>
      </c>
      <c r="GT225" s="74" t="str">
        <f t="shared" ca="1" si="547"/>
        <v/>
      </c>
      <c r="GU225" s="74" t="str">
        <f t="shared" ca="1" si="548"/>
        <v/>
      </c>
      <c r="GV225" s="74" t="str">
        <f t="shared" ca="1" si="549"/>
        <v/>
      </c>
      <c r="GX225" s="74" t="str">
        <f t="shared" ca="1" si="550"/>
        <v/>
      </c>
      <c r="GY225" s="74" t="str">
        <f t="shared" ca="1" si="551"/>
        <v/>
      </c>
      <c r="GZ225" s="74" t="str">
        <f ca="1">IF(V225=1,"",IF(LOG入力!BH225&gt;0,0,IF(GY225=0,0,IF((VALUE((TYPE(VALUE(J225)))))=16,0,IF(VALUE(J225)&lt;60,1,IF(VALUE(J225)&lt;100,0,IF(VALUE(J225)&lt;600,2,0)))))))</f>
        <v/>
      </c>
      <c r="HA225" s="74" t="str">
        <f t="shared" ca="1" si="552"/>
        <v/>
      </c>
      <c r="HB225" s="74" t="str">
        <f ca="1">IF(V225=1,"",IF(LOG入力!BH225&gt;0,0,IF(HA225=0,0,IF((VALUE((TYPE(VALUE(L225)))))=16,0,IF(VALUE(L225)&lt;60,1,IF(VALUE(L225)&lt;100,0,IF(VALUE(L225)&lt;600,2,0)))))))</f>
        <v/>
      </c>
      <c r="HD225" s="74" t="str">
        <f t="shared" ca="1" si="553"/>
        <v/>
      </c>
      <c r="HF225" s="74" t="str">
        <f t="shared" ca="1" si="554"/>
        <v/>
      </c>
      <c r="HG225" s="74" t="str">
        <f t="shared" ca="1" si="555"/>
        <v/>
      </c>
      <c r="HH225" s="74" t="str">
        <f t="shared" ca="1" si="556"/>
        <v/>
      </c>
      <c r="HI225" s="74" t="str">
        <f t="shared" ca="1" si="557"/>
        <v/>
      </c>
      <c r="HJ225" s="74" t="str">
        <f t="shared" ca="1" si="558"/>
        <v/>
      </c>
      <c r="HK225" s="74" t="str">
        <f t="shared" ca="1" si="559"/>
        <v/>
      </c>
      <c r="HL225" s="74" t="str">
        <f t="shared" ca="1" si="560"/>
        <v/>
      </c>
      <c r="HM225" s="74" t="str">
        <f t="shared" ca="1" si="561"/>
        <v/>
      </c>
      <c r="HN225" s="74" t="str">
        <f t="shared" ca="1" si="562"/>
        <v/>
      </c>
      <c r="HO225" s="529" t="str">
        <f t="shared" ca="1" si="563"/>
        <v/>
      </c>
      <c r="HP225" s="74" t="str">
        <f t="shared" ca="1" si="564"/>
        <v/>
      </c>
      <c r="HQ225" s="74" t="str">
        <f t="shared" ca="1" si="565"/>
        <v/>
      </c>
      <c r="HR225" s="74" t="str">
        <f t="shared" ca="1" si="566"/>
        <v/>
      </c>
      <c r="HS225" s="74" t="str">
        <f t="shared" ca="1" si="567"/>
        <v/>
      </c>
      <c r="HT225" s="74" t="str">
        <f ca="1">IF(V225=1,"",IF(LOG入力!BH225&gt;0,0,IF(DV225=1,0,IF(N225="0",0,IF(SUM(HD225:HS225)&gt;0,1,0)))))</f>
        <v/>
      </c>
    </row>
    <row r="226" spans="1:228" x14ac:dyDescent="0.15">
      <c r="A226" s="5"/>
      <c r="B226" s="532" t="str">
        <f t="shared" ca="1" si="426"/>
        <v/>
      </c>
      <c r="C226" s="570" t="str">
        <f ca="1">LOG入力!AP226</f>
        <v/>
      </c>
      <c r="D226" s="534" t="str">
        <f ca="1">LOG入力!AQ226</f>
        <v/>
      </c>
      <c r="E226" s="570" t="str">
        <f ca="1">LOG入力!AR226</f>
        <v/>
      </c>
      <c r="F226" s="594" t="str">
        <f t="shared" ca="1" si="427"/>
        <v/>
      </c>
      <c r="G226" s="585" t="str">
        <f ca="1">LOG入力!AT226</f>
        <v/>
      </c>
      <c r="H226" s="537" t="str">
        <f ca="1">LOG入力!AU226</f>
        <v/>
      </c>
      <c r="I226" s="537" t="str">
        <f ca="1">LOG入力!AV226</f>
        <v/>
      </c>
      <c r="J226" s="593" t="str">
        <f ca="1">LOG入力!AW226</f>
        <v/>
      </c>
      <c r="K226" s="595" t="str">
        <f ca="1">LOG入力!BJ226</f>
        <v/>
      </c>
      <c r="L226" s="593" t="str">
        <f ca="1">LOG入力!AY226</f>
        <v/>
      </c>
      <c r="M226" s="545" t="str">
        <f ca="1">LOG入力!BK226</f>
        <v/>
      </c>
      <c r="N226" s="512" t="str">
        <f ca="1">IF(V226=1,"",IF(LOG入力!AJ226=1,"1",LOG入力!BA226))</f>
        <v/>
      </c>
      <c r="O226" s="538" t="str">
        <f ca="1">IF(V226=1,"",IF(LEN(LOG入力!O226)=0,"",LOG入力!O226))</f>
        <v/>
      </c>
      <c r="P226" s="291" t="str">
        <f ca="1">IF(V226=1,"",IF($AA$4=1,"",IF(LOG入力!BG226=1,"",CONCATENATE($ER226,$FB226,$FL226,$FV226,$GF226))))</f>
        <v/>
      </c>
      <c r="Q226" s="291" t="str">
        <f ca="1">IF(V226=1,"",IF($AA$4=1,"",IF(LOG入力!BG226=1,"",CONCATENATE($ET226,$FD226,$FN226,$FX226,$GH226))))</f>
        <v/>
      </c>
      <c r="R226" s="573" t="str">
        <f ca="1">IF(V226=1,"",IF($AA$4=1,"",IF(LOG入力!BH226&gt;0,0,AA226)))</f>
        <v/>
      </c>
      <c r="S226" s="293" t="str">
        <f t="shared" ca="1" si="428"/>
        <v/>
      </c>
      <c r="T226" s="681"/>
      <c r="U226" s="38"/>
      <c r="V226" s="196">
        <f ca="1">LOG入力!AN226</f>
        <v>1</v>
      </c>
      <c r="W226" s="38"/>
      <c r="X226" s="516" t="str">
        <f t="shared" ca="1" si="429"/>
        <v/>
      </c>
      <c r="Y226" s="515" t="str">
        <f t="shared" ca="1" si="430"/>
        <v/>
      </c>
      <c r="Z226" s="518" t="str">
        <f t="shared" ca="1" si="431"/>
        <v/>
      </c>
      <c r="AA226" s="574" t="str">
        <f t="shared" ca="1" si="432"/>
        <v/>
      </c>
      <c r="AC226" s="6" t="str">
        <f t="shared" ca="1" si="433"/>
        <v/>
      </c>
      <c r="AD226" s="6" t="str">
        <f t="shared" ca="1" si="434"/>
        <v/>
      </c>
      <c r="AE226" s="6" t="str">
        <f t="shared" ca="1" si="435"/>
        <v/>
      </c>
      <c r="AF226" s="6" t="str">
        <f t="shared" ca="1" si="436"/>
        <v/>
      </c>
      <c r="AG226" s="6" t="str">
        <f t="shared" ca="1" si="437"/>
        <v/>
      </c>
      <c r="AH226" s="6" t="str">
        <f t="shared" ca="1" si="438"/>
        <v/>
      </c>
      <c r="AI226" s="6" t="str">
        <f t="shared" ca="1" si="439"/>
        <v/>
      </c>
      <c r="AJ226" s="6" t="str">
        <f t="shared" ca="1" si="440"/>
        <v/>
      </c>
      <c r="AK226" s="6" t="str">
        <f t="shared" ca="1" si="441"/>
        <v/>
      </c>
      <c r="AL226" s="6" t="str">
        <f t="shared" ca="1" si="442"/>
        <v/>
      </c>
      <c r="AM226" s="6" t="str">
        <f t="shared" ca="1" si="443"/>
        <v/>
      </c>
      <c r="AN226" s="6" t="str">
        <f t="shared" ca="1" si="444"/>
        <v/>
      </c>
      <c r="AO226" s="6" t="str">
        <f t="shared" ca="1" si="445"/>
        <v/>
      </c>
      <c r="AP226" s="6" t="str">
        <f t="shared" ca="1" si="446"/>
        <v/>
      </c>
      <c r="AQ226" s="6" t="str">
        <f t="shared" ca="1" si="447"/>
        <v/>
      </c>
      <c r="AR226" s="6" t="str">
        <f t="shared" ca="1" si="448"/>
        <v/>
      </c>
      <c r="AS226" s="6" t="str">
        <f t="shared" ca="1" si="449"/>
        <v/>
      </c>
      <c r="AT226" s="6" t="str">
        <f t="shared" ca="1" si="450"/>
        <v/>
      </c>
      <c r="AU226" s="6" t="str">
        <f t="shared" ca="1" si="451"/>
        <v/>
      </c>
      <c r="AV226" s="6" t="str">
        <f t="shared" ca="1" si="452"/>
        <v/>
      </c>
      <c r="AW226" s="6" t="str">
        <f t="shared" ca="1" si="453"/>
        <v/>
      </c>
      <c r="AY226" s="6" t="str">
        <f t="shared" ca="1" si="454"/>
        <v/>
      </c>
      <c r="AZ226" s="6" t="str">
        <f t="shared" ca="1" si="455"/>
        <v/>
      </c>
      <c r="BA226" s="6" t="str">
        <f t="shared" ca="1" si="456"/>
        <v/>
      </c>
      <c r="BB226" s="6" t="str">
        <f t="shared" ca="1" si="457"/>
        <v/>
      </c>
      <c r="BC226" s="6" t="str">
        <f t="shared" ca="1" si="458"/>
        <v/>
      </c>
      <c r="BD226" s="6" t="str">
        <f t="shared" ca="1" si="459"/>
        <v/>
      </c>
      <c r="BE226" s="6" t="str">
        <f t="shared" ca="1" si="460"/>
        <v/>
      </c>
      <c r="BF226" s="6" t="str">
        <f t="shared" ca="1" si="461"/>
        <v/>
      </c>
      <c r="BG226" s="6" t="str">
        <f t="shared" ca="1" si="462"/>
        <v/>
      </c>
      <c r="BH226" s="6" t="str">
        <f t="shared" ca="1" si="463"/>
        <v/>
      </c>
      <c r="BI226" s="6" t="str">
        <f t="shared" ca="1" si="464"/>
        <v/>
      </c>
      <c r="BJ226" s="6" t="str">
        <f t="shared" ca="1" si="465"/>
        <v/>
      </c>
      <c r="BK226" s="6" t="str">
        <f t="shared" ca="1" si="466"/>
        <v/>
      </c>
      <c r="BL226" s="6" t="str">
        <f t="shared" ca="1" si="467"/>
        <v/>
      </c>
      <c r="BM226" s="6" t="str">
        <f t="shared" ca="1" si="468"/>
        <v/>
      </c>
      <c r="BN226" s="6" t="str">
        <f t="shared" ca="1" si="469"/>
        <v/>
      </c>
      <c r="BO226" s="6" t="str">
        <f t="shared" ca="1" si="470"/>
        <v/>
      </c>
      <c r="BP226" s="6" t="str">
        <f t="shared" ca="1" si="471"/>
        <v/>
      </c>
      <c r="BQ226" s="6" t="str">
        <f t="shared" ca="1" si="472"/>
        <v/>
      </c>
      <c r="BR226" s="6" t="str">
        <f t="shared" ca="1" si="473"/>
        <v/>
      </c>
      <c r="BS226" s="6" t="str">
        <f t="shared" ca="1" si="474"/>
        <v/>
      </c>
      <c r="BU226" s="6" t="str">
        <f t="shared" ca="1" si="475"/>
        <v/>
      </c>
      <c r="BW226" s="515" t="str">
        <f t="shared" ca="1" si="476"/>
        <v/>
      </c>
      <c r="BX226" s="515">
        <f t="shared" ca="1" si="477"/>
        <v>0</v>
      </c>
      <c r="BY226" s="515" t="str">
        <f t="shared" ca="1" si="478"/>
        <v/>
      </c>
      <c r="CA226" s="6">
        <f t="shared" ca="1" si="479"/>
        <v>1</v>
      </c>
      <c r="CC226" s="523" t="str">
        <f t="shared" ca="1" si="480"/>
        <v/>
      </c>
      <c r="CE226" s="6" t="str">
        <f t="shared" ca="1" si="481"/>
        <v/>
      </c>
      <c r="CG226" s="524" t="str">
        <f ca="1">IF(V226=1,"",IF($AA$4=1,"",IF(LOG入力!BH226&gt;0,"",IF(N226=0,"",IF(HT226=0,"","★")))))</f>
        <v/>
      </c>
      <c r="CI226" s="74" t="str">
        <f t="shared" ca="1" si="482"/>
        <v/>
      </c>
      <c r="CK226" s="525" t="str">
        <f ca="1">IF(V226=1,"",IF(LOG入力!BH226&gt;0,1,0))</f>
        <v/>
      </c>
      <c r="CL226" s="74" t="str">
        <f t="shared" ca="1" si="483"/>
        <v/>
      </c>
      <c r="CN226" s="74" t="str">
        <f t="shared" ca="1" si="484"/>
        <v/>
      </c>
      <c r="CO226" s="74" t="str">
        <f t="shared" ca="1" si="485"/>
        <v/>
      </c>
      <c r="CQ226" s="74" t="str">
        <f t="shared" ca="1" si="486"/>
        <v/>
      </c>
      <c r="CR226" s="74" t="str">
        <f t="shared" ca="1" si="487"/>
        <v/>
      </c>
      <c r="CS226" s="74" t="str">
        <f t="shared" ca="1" si="488"/>
        <v/>
      </c>
      <c r="CT226" s="74" t="str">
        <f t="shared" ca="1" si="489"/>
        <v/>
      </c>
      <c r="CU226" s="74" t="str">
        <f t="shared" ca="1" si="490"/>
        <v/>
      </c>
      <c r="CV226" s="74" t="str">
        <f t="shared" ca="1" si="491"/>
        <v/>
      </c>
      <c r="CW226" s="74" t="str">
        <f t="shared" ca="1" si="492"/>
        <v/>
      </c>
      <c r="CX226" s="74" t="str">
        <f t="shared" ca="1" si="493"/>
        <v/>
      </c>
      <c r="CY226" s="74" t="str">
        <f t="shared" ca="1" si="494"/>
        <v/>
      </c>
      <c r="CZ226" s="74" t="str">
        <f t="shared" ca="1" si="495"/>
        <v/>
      </c>
      <c r="DA226" s="74" t="str">
        <f t="shared" ca="1" si="496"/>
        <v/>
      </c>
      <c r="DB226" s="74" t="str">
        <f t="shared" ca="1" si="497"/>
        <v/>
      </c>
      <c r="DD226" s="74" t="str">
        <f t="shared" ca="1" si="498"/>
        <v/>
      </c>
      <c r="DE226" s="74" t="str">
        <f t="shared" ca="1" si="499"/>
        <v/>
      </c>
      <c r="DF226" s="74" t="str">
        <f t="shared" ca="1" si="500"/>
        <v/>
      </c>
      <c r="DG226" s="74" t="str">
        <f t="shared" ca="1" si="501"/>
        <v/>
      </c>
      <c r="DH226" s="74" t="str">
        <f t="shared" ca="1" si="502"/>
        <v/>
      </c>
      <c r="DI226" s="74" t="str">
        <f t="shared" ca="1" si="503"/>
        <v/>
      </c>
      <c r="DJ226" s="74" t="str">
        <f t="shared" ca="1" si="504"/>
        <v/>
      </c>
      <c r="DK226" s="74" t="str">
        <f t="shared" ca="1" si="505"/>
        <v/>
      </c>
      <c r="DL226" s="74" t="str">
        <f t="shared" ca="1" si="506"/>
        <v/>
      </c>
      <c r="DM226" s="74" t="str">
        <f t="shared" ca="1" si="507"/>
        <v/>
      </c>
      <c r="DN226" s="74" t="str">
        <f t="shared" ca="1" si="508"/>
        <v/>
      </c>
      <c r="DO226" s="74" t="str">
        <f t="shared" ca="1" si="509"/>
        <v/>
      </c>
      <c r="DQ226" s="74" t="str">
        <f t="shared" ca="1" si="510"/>
        <v/>
      </c>
      <c r="DS226" s="74" t="str">
        <f t="shared" ca="1" si="511"/>
        <v/>
      </c>
      <c r="DT226" s="74" t="str">
        <f t="shared" ca="1" si="512"/>
        <v/>
      </c>
      <c r="DV226" s="525" t="str">
        <f t="shared" ca="1" si="513"/>
        <v/>
      </c>
      <c r="DW226" s="74" t="str">
        <f t="shared" ca="1" si="514"/>
        <v/>
      </c>
      <c r="DX226" s="485" t="str">
        <f t="shared" ca="1" si="515"/>
        <v/>
      </c>
      <c r="DY226" s="74" t="str">
        <f t="shared" ca="1" si="516"/>
        <v/>
      </c>
      <c r="DZ226" s="74" t="str">
        <f t="shared" ca="1" si="517"/>
        <v/>
      </c>
      <c r="EA226" s="74" t="str">
        <f t="shared" ca="1" si="518"/>
        <v/>
      </c>
      <c r="EC226" s="74" t="str">
        <f t="shared" ca="1" si="519"/>
        <v/>
      </c>
      <c r="ED226" s="74" t="str">
        <f t="shared" ca="1" si="520"/>
        <v/>
      </c>
      <c r="EE226" s="74" t="str">
        <f t="shared" ca="1" si="521"/>
        <v/>
      </c>
      <c r="EG226" s="479" t="str">
        <f ca="1">IF(V226=1,"",IF(LOG入力!BH226&gt;0,0,IF(CG226="★",0,IF(R226=1,0,IF(N226=0,0,1)))))</f>
        <v/>
      </c>
      <c r="EH226" s="483" t="str">
        <f t="shared" ca="1" si="522"/>
        <v/>
      </c>
      <c r="EI226" s="483" t="str">
        <f t="shared" ca="1" si="523"/>
        <v/>
      </c>
      <c r="EJ226" s="483" t="str">
        <f t="shared" ca="1" si="524"/>
        <v/>
      </c>
      <c r="EL226" s="71">
        <f t="shared" ca="1" si="525"/>
        <v>0</v>
      </c>
      <c r="EM226" s="6">
        <f t="shared" ca="1" si="526"/>
        <v>0</v>
      </c>
      <c r="EN226" s="6" t="str">
        <f t="shared" ca="1" si="527"/>
        <v/>
      </c>
      <c r="EO226" s="6">
        <f ca="1">IF(LOG入力!BH226&gt;0,0,IF(EM226=0,0,(IF(COUNTIF($EN$19:EN226,EN226)=1,IF($FS$3="N",1,IF(EH226=1,1,0))))))</f>
        <v>0</v>
      </c>
      <c r="EP226" s="6" t="str">
        <f ca="1">IF(LOG入力!BH226&gt;0,"",IF(EO226=1,$X226,""))</f>
        <v/>
      </c>
      <c r="EQ226" s="6" t="str">
        <f ca="1">IF(LOG入力!BH226&gt;0,"",IF(EO226=1,$Y226,""))</f>
        <v/>
      </c>
      <c r="ER226" s="520" t="str">
        <f ca="1">IF(LOG入力!BH226&gt;0,"",IF(COUNTIF($EP$19:$EP226,EP226)=1,EP226,""))</f>
        <v/>
      </c>
      <c r="ES226" s="520">
        <f ca="1">IF(LOG入力!BH226&gt;0,0,IF((EL226=1),IF(($ER226=""),0,1),0))</f>
        <v>0</v>
      </c>
      <c r="ET226" s="520" t="str">
        <f ca="1">IF(LOG入力!BH226&gt;0,"",IF(COUNTIF($EQ$19:EQ226,EQ226)=1,EQ226,""))</f>
        <v/>
      </c>
      <c r="EU226" s="539">
        <f ca="1">IF(LOG入力!BH226&gt;0,0,IF((EL226=1),IF(($ET226=""),0,1),0))</f>
        <v>0</v>
      </c>
      <c r="EV226" s="71">
        <f t="shared" ca="1" si="528"/>
        <v>0</v>
      </c>
      <c r="EW226" s="6">
        <f t="shared" ca="1" si="529"/>
        <v>0</v>
      </c>
      <c r="EX226" s="6" t="str">
        <f t="shared" ca="1" si="530"/>
        <v/>
      </c>
      <c r="EY226" s="6">
        <f ca="1">IF(LOG入力!BH226&gt;0,0,IF(EW226=0,0,(IF(COUNTIF($EX$19:EX226,EX226)=1,IF($FS$3="N",1,IF(EH226=1,1,0))))))</f>
        <v>0</v>
      </c>
      <c r="EZ226" s="6" t="str">
        <f ca="1">IF(LOG入力!BH226&gt;0,"",IF(EY226=1,$X226,""))</f>
        <v/>
      </c>
      <c r="FA226" s="6" t="str">
        <f ca="1">IF(LOG入力!BH226&gt;0,"",IF(EY226=1,$Y226,""))</f>
        <v/>
      </c>
      <c r="FB226" s="6" t="str">
        <f ca="1">IF(LOG入力!BH226&gt;0,"",IF(COUNTIF($EZ$19:$EZ226,EZ226)=1,EZ226,""))</f>
        <v/>
      </c>
      <c r="FC226" s="6">
        <f ca="1">IF(LOG入力!BH226&gt;0,0,IF((EV226=1),IF(($FB226=""),0,1),0))</f>
        <v>0</v>
      </c>
      <c r="FD226" s="6" t="str">
        <f ca="1">IF(LOG入力!BH226&gt;0,"",IF(COUNTIF($FA$19:FA226,FA226)=1,FA226,""))</f>
        <v/>
      </c>
      <c r="FE226" s="72">
        <f ca="1">IF(LOG入力!BH226&gt;0,0,IF((EV226=1),IF(($FD226=""),0,1),0))</f>
        <v>0</v>
      </c>
      <c r="FF226" s="71">
        <f t="shared" ca="1" si="531"/>
        <v>0</v>
      </c>
      <c r="FG226" s="6">
        <f t="shared" ca="1" si="532"/>
        <v>0</v>
      </c>
      <c r="FH226" s="6" t="str">
        <f t="shared" ca="1" si="533"/>
        <v/>
      </c>
      <c r="FI226" s="6">
        <f ca="1">IF(LOG入力!BH226&gt;0,0,IF(FG226=0,0,(IF(COUNTIF($FH$19:FH226,FH226)=1,IF($FS$3="N",1,IF(EH226=1,1,0))))))</f>
        <v>0</v>
      </c>
      <c r="FJ226" s="6" t="str">
        <f ca="1">IF(LOG入力!BH226&gt;0,"",IF(FI226=1,$X226,""))</f>
        <v/>
      </c>
      <c r="FK226" s="6" t="str">
        <f ca="1">IF(LOG入力!BH226&gt;0,"",IF(FI226=1,$Y226,""))</f>
        <v/>
      </c>
      <c r="FL226" s="6" t="str">
        <f ca="1">IF(LOG入力!BH226&gt;0,"",IF(COUNTIF($FJ$19:$FJ226,FJ226)=1,FJ226,""))</f>
        <v/>
      </c>
      <c r="FM226" s="6">
        <f ca="1">IF(LOG入力!BH226&gt;0,0,IF((FF226=1),IF(($FL226=""),0,1),0))</f>
        <v>0</v>
      </c>
      <c r="FN226" s="6" t="str">
        <f ca="1">IF(LOG入力!BH226&gt;0,"",IF(COUNTIF($FK$19:FK226,FK226)=1,FK226,""))</f>
        <v/>
      </c>
      <c r="FO226" s="72">
        <f ca="1">IF(LOG入力!BH226&gt;0,0,IF((FF226=1),IF(($FN226=""),0,1),0))</f>
        <v>0</v>
      </c>
      <c r="FP226" s="71">
        <f t="shared" ca="1" si="534"/>
        <v>0</v>
      </c>
      <c r="FQ226" s="6">
        <f t="shared" ca="1" si="535"/>
        <v>0</v>
      </c>
      <c r="FR226" s="6" t="str">
        <f t="shared" ca="1" si="536"/>
        <v/>
      </c>
      <c r="FS226" s="6">
        <f ca="1">IF(LOG入力!BH226&gt;0,0,IF(FQ226=0,0,(IF(COUNTIF($FR$19:FR226,FR226)=1,IF($FS$3="N",1,IF(EH226=1,1,0))))))</f>
        <v>0</v>
      </c>
      <c r="FT226" s="6" t="str">
        <f ca="1">IF(LOG入力!BH226&gt;0,"",IF(FS226=1,$X226,""))</f>
        <v/>
      </c>
      <c r="FU226" s="6" t="str">
        <f ca="1">IF(LOG入力!BH226&gt;0,"",IF(FS226=1,$Y226,""))</f>
        <v/>
      </c>
      <c r="FV226" s="6" t="str">
        <f ca="1">IF(LOG入力!BH226&gt;0,"",IF(COUNTIF($FT$19:$FT226,FT226)=1,FT226,""))</f>
        <v/>
      </c>
      <c r="FW226" s="6">
        <f ca="1">IF(LOG入力!BH226&gt;0,0,IF((FP226=1),IF(($FV226=""),0,1),0))</f>
        <v>0</v>
      </c>
      <c r="FX226" s="6" t="str">
        <f ca="1">IF(LOG入力!BH226&gt;0,"",IF(COUNTIF($FU$19:FU226,FU226)=1,FU226,""))</f>
        <v/>
      </c>
      <c r="FY226" s="72">
        <f ca="1">IF(LOG入力!BH226&gt;0,0,IF((FP226=1),IF(($FX226=""),0,1),0))</f>
        <v>0</v>
      </c>
      <c r="FZ226" s="71">
        <f t="shared" ca="1" si="537"/>
        <v>0</v>
      </c>
      <c r="GA226" s="6">
        <f t="shared" ca="1" si="538"/>
        <v>0</v>
      </c>
      <c r="GB226" s="6" t="str">
        <f t="shared" ca="1" si="539"/>
        <v/>
      </c>
      <c r="GC226" s="6">
        <f ca="1">IF(LOG入力!BH226&gt;0,0,IF(GA226=0,0,(IF(COUNTIF($GB$19:GB226,GB226)=1,IF($FS$3="N",1,IF(EH226=1,1,0))))))</f>
        <v>0</v>
      </c>
      <c r="GD226" s="6" t="str">
        <f ca="1">IF(LOG入力!BH226&gt;0,"",IF(GC226=1,$X226,""))</f>
        <v/>
      </c>
      <c r="GE226" s="6" t="str">
        <f ca="1">IF(LOG入力!BH226&gt;0,"",IF(GC226=1,$Y226,""))</f>
        <v/>
      </c>
      <c r="GF226" s="6" t="str">
        <f ca="1">IF(LOG入力!BH226&gt;0,"",IF(COUNTIF($GD$19:$GD226,GD226)=1,GD226,""))</f>
        <v/>
      </c>
      <c r="GG226" s="6">
        <f ca="1">IF(LOG入力!BH226&gt;0,0,IF((FZ226=1),IF(($GF226=""),0,1),0))</f>
        <v>0</v>
      </c>
      <c r="GH226" s="6" t="str">
        <f ca="1">IF(LOG入力!BH226&gt;0,"",IF(COUNTIF($GE$19:GE226,GE226)=1,GE226,""))</f>
        <v/>
      </c>
      <c r="GI226" s="72">
        <f ca="1">IF(LOG入力!BH226&gt;0,0,IF((FZ226=1),IF(($GH226=""),0,1),0))</f>
        <v>0</v>
      </c>
      <c r="GK226" s="455" t="str">
        <f ca="1">IF(V226=1,"",IF(LEN(LOG入力!AS226)=0,"",LOG入力!AS226))</f>
        <v/>
      </c>
      <c r="GL226" s="378" t="str">
        <f t="shared" ca="1" si="540"/>
        <v/>
      </c>
      <c r="GM226" s="378" t="str">
        <f t="shared" ca="1" si="541"/>
        <v/>
      </c>
      <c r="GN226" s="74" t="str">
        <f t="shared" ca="1" si="542"/>
        <v/>
      </c>
      <c r="GO226" s="74" t="str">
        <f t="shared" ca="1" si="543"/>
        <v/>
      </c>
      <c r="GQ226" s="74" t="str">
        <f t="shared" ca="1" si="544"/>
        <v/>
      </c>
      <c r="GR226" s="74" t="str">
        <f t="shared" ca="1" si="545"/>
        <v/>
      </c>
      <c r="GS226" s="74" t="str">
        <f t="shared" ca="1" si="546"/>
        <v/>
      </c>
      <c r="GT226" s="74" t="str">
        <f t="shared" ca="1" si="547"/>
        <v/>
      </c>
      <c r="GU226" s="74" t="str">
        <f t="shared" ca="1" si="548"/>
        <v/>
      </c>
      <c r="GV226" s="74" t="str">
        <f t="shared" ca="1" si="549"/>
        <v/>
      </c>
      <c r="GX226" s="74" t="str">
        <f t="shared" ca="1" si="550"/>
        <v/>
      </c>
      <c r="GY226" s="74" t="str">
        <f t="shared" ca="1" si="551"/>
        <v/>
      </c>
      <c r="GZ226" s="74" t="str">
        <f ca="1">IF(V226=1,"",IF(LOG入力!BH226&gt;0,0,IF(GY226=0,0,IF((VALUE((TYPE(VALUE(J226)))))=16,0,IF(VALUE(J226)&lt;60,1,IF(VALUE(J226)&lt;100,0,IF(VALUE(J226)&lt;600,2,0)))))))</f>
        <v/>
      </c>
      <c r="HA226" s="74" t="str">
        <f t="shared" ca="1" si="552"/>
        <v/>
      </c>
      <c r="HB226" s="74" t="str">
        <f ca="1">IF(V226=1,"",IF(LOG入力!BH226&gt;0,0,IF(HA226=0,0,IF((VALUE((TYPE(VALUE(L226)))))=16,0,IF(VALUE(L226)&lt;60,1,IF(VALUE(L226)&lt;100,0,IF(VALUE(L226)&lt;600,2,0)))))))</f>
        <v/>
      </c>
      <c r="HD226" s="74" t="str">
        <f t="shared" ca="1" si="553"/>
        <v/>
      </c>
      <c r="HF226" s="74" t="str">
        <f t="shared" ca="1" si="554"/>
        <v/>
      </c>
      <c r="HG226" s="74" t="str">
        <f t="shared" ca="1" si="555"/>
        <v/>
      </c>
      <c r="HH226" s="74" t="str">
        <f t="shared" ca="1" si="556"/>
        <v/>
      </c>
      <c r="HI226" s="74" t="str">
        <f t="shared" ca="1" si="557"/>
        <v/>
      </c>
      <c r="HJ226" s="74" t="str">
        <f t="shared" ca="1" si="558"/>
        <v/>
      </c>
      <c r="HK226" s="74" t="str">
        <f t="shared" ca="1" si="559"/>
        <v/>
      </c>
      <c r="HL226" s="74" t="str">
        <f t="shared" ca="1" si="560"/>
        <v/>
      </c>
      <c r="HM226" s="74" t="str">
        <f t="shared" ca="1" si="561"/>
        <v/>
      </c>
      <c r="HN226" s="74" t="str">
        <f t="shared" ca="1" si="562"/>
        <v/>
      </c>
      <c r="HO226" s="529" t="str">
        <f t="shared" ca="1" si="563"/>
        <v/>
      </c>
      <c r="HP226" s="74" t="str">
        <f t="shared" ca="1" si="564"/>
        <v/>
      </c>
      <c r="HQ226" s="74" t="str">
        <f t="shared" ca="1" si="565"/>
        <v/>
      </c>
      <c r="HR226" s="74" t="str">
        <f t="shared" ca="1" si="566"/>
        <v/>
      </c>
      <c r="HS226" s="74" t="str">
        <f t="shared" ca="1" si="567"/>
        <v/>
      </c>
      <c r="HT226" s="74" t="str">
        <f ca="1">IF(V226=1,"",IF(LOG入力!BH226&gt;0,0,IF(DV226=1,0,IF(N226="0",0,IF(SUM(HD226:HS226)&gt;0,1,0)))))</f>
        <v/>
      </c>
    </row>
    <row r="227" spans="1:228" x14ac:dyDescent="0.15">
      <c r="A227" s="5"/>
      <c r="B227" s="532" t="str">
        <f t="shared" ca="1" si="426"/>
        <v/>
      </c>
      <c r="C227" s="534" t="str">
        <f ca="1">LOG入力!AP227</f>
        <v/>
      </c>
      <c r="D227" s="534" t="str">
        <f ca="1">LOG入力!AQ227</f>
        <v/>
      </c>
      <c r="E227" s="534" t="str">
        <f ca="1">LOG入力!AR227</f>
        <v/>
      </c>
      <c r="F227" s="535" t="str">
        <f t="shared" ca="1" si="427"/>
        <v/>
      </c>
      <c r="G227" s="585" t="str">
        <f ca="1">LOG入力!AT227</f>
        <v/>
      </c>
      <c r="H227" s="542" t="str">
        <f ca="1">LOG入力!AU227</f>
        <v/>
      </c>
      <c r="I227" s="542" t="str">
        <f ca="1">LOG入力!AV227</f>
        <v/>
      </c>
      <c r="J227" s="577" t="str">
        <f ca="1">LOG入力!AW227</f>
        <v/>
      </c>
      <c r="K227" s="578" t="str">
        <f ca="1">LOG入力!BJ227</f>
        <v/>
      </c>
      <c r="L227" s="577" t="str">
        <f ca="1">LOG入力!AY227</f>
        <v/>
      </c>
      <c r="M227" s="545" t="str">
        <f ca="1">LOG入力!BK227</f>
        <v/>
      </c>
      <c r="N227" s="512" t="str">
        <f ca="1">IF(V227=1,"",IF(LOG入力!AJ227=1,"1",LOG入力!BA227))</f>
        <v/>
      </c>
      <c r="O227" s="538" t="str">
        <f ca="1">IF(V227=1,"",IF(LEN(LOG入力!O227)=0,"",LOG入力!O227))</f>
        <v/>
      </c>
      <c r="P227" s="291" t="str">
        <f ca="1">IF(V227=1,"",IF($AA$4=1,"",IF(LOG入力!BG227=1,"",CONCATENATE($ER227,$FB227,$FL227,$FV227,$GF227))))</f>
        <v/>
      </c>
      <c r="Q227" s="291" t="str">
        <f ca="1">IF(V227=1,"",IF($AA$4=1,"",IF(LOG入力!BG227=1,"",CONCATENATE($ET227,$FD227,$FN227,$FX227,$GH227))))</f>
        <v/>
      </c>
      <c r="R227" s="573" t="str">
        <f ca="1">IF(V227=1,"",IF($AA$4=1,"",IF(LOG入力!BH227&gt;0,0,AA227)))</f>
        <v/>
      </c>
      <c r="S227" s="293" t="str">
        <f t="shared" ca="1" si="428"/>
        <v/>
      </c>
      <c r="T227" s="681"/>
      <c r="U227" s="38"/>
      <c r="V227" s="196">
        <f ca="1">LOG入力!AN227</f>
        <v>1</v>
      </c>
      <c r="W227" s="38"/>
      <c r="X227" s="516" t="str">
        <f t="shared" ca="1" si="429"/>
        <v/>
      </c>
      <c r="Y227" s="515" t="str">
        <f t="shared" ca="1" si="430"/>
        <v/>
      </c>
      <c r="Z227" s="518" t="str">
        <f t="shared" ca="1" si="431"/>
        <v/>
      </c>
      <c r="AA227" s="574" t="str">
        <f t="shared" ca="1" si="432"/>
        <v/>
      </c>
      <c r="AC227" s="6" t="str">
        <f t="shared" ca="1" si="433"/>
        <v/>
      </c>
      <c r="AD227" s="6" t="str">
        <f t="shared" ca="1" si="434"/>
        <v/>
      </c>
      <c r="AE227" s="6" t="str">
        <f t="shared" ca="1" si="435"/>
        <v/>
      </c>
      <c r="AF227" s="6" t="str">
        <f t="shared" ca="1" si="436"/>
        <v/>
      </c>
      <c r="AG227" s="6" t="str">
        <f t="shared" ca="1" si="437"/>
        <v/>
      </c>
      <c r="AH227" s="6" t="str">
        <f t="shared" ca="1" si="438"/>
        <v/>
      </c>
      <c r="AI227" s="6" t="str">
        <f t="shared" ca="1" si="439"/>
        <v/>
      </c>
      <c r="AJ227" s="6" t="str">
        <f t="shared" ca="1" si="440"/>
        <v/>
      </c>
      <c r="AK227" s="6" t="str">
        <f t="shared" ca="1" si="441"/>
        <v/>
      </c>
      <c r="AL227" s="6" t="str">
        <f t="shared" ca="1" si="442"/>
        <v/>
      </c>
      <c r="AM227" s="6" t="str">
        <f t="shared" ca="1" si="443"/>
        <v/>
      </c>
      <c r="AN227" s="6" t="str">
        <f t="shared" ca="1" si="444"/>
        <v/>
      </c>
      <c r="AO227" s="6" t="str">
        <f t="shared" ca="1" si="445"/>
        <v/>
      </c>
      <c r="AP227" s="6" t="str">
        <f t="shared" ca="1" si="446"/>
        <v/>
      </c>
      <c r="AQ227" s="6" t="str">
        <f t="shared" ca="1" si="447"/>
        <v/>
      </c>
      <c r="AR227" s="6" t="str">
        <f t="shared" ca="1" si="448"/>
        <v/>
      </c>
      <c r="AS227" s="6" t="str">
        <f t="shared" ca="1" si="449"/>
        <v/>
      </c>
      <c r="AT227" s="6" t="str">
        <f t="shared" ca="1" si="450"/>
        <v/>
      </c>
      <c r="AU227" s="6" t="str">
        <f t="shared" ca="1" si="451"/>
        <v/>
      </c>
      <c r="AV227" s="6" t="str">
        <f t="shared" ca="1" si="452"/>
        <v/>
      </c>
      <c r="AW227" s="6" t="str">
        <f t="shared" ca="1" si="453"/>
        <v/>
      </c>
      <c r="AY227" s="6" t="str">
        <f t="shared" ca="1" si="454"/>
        <v/>
      </c>
      <c r="AZ227" s="6" t="str">
        <f t="shared" ca="1" si="455"/>
        <v/>
      </c>
      <c r="BA227" s="6" t="str">
        <f t="shared" ca="1" si="456"/>
        <v/>
      </c>
      <c r="BB227" s="6" t="str">
        <f t="shared" ca="1" si="457"/>
        <v/>
      </c>
      <c r="BC227" s="6" t="str">
        <f t="shared" ca="1" si="458"/>
        <v/>
      </c>
      <c r="BD227" s="6" t="str">
        <f t="shared" ca="1" si="459"/>
        <v/>
      </c>
      <c r="BE227" s="6" t="str">
        <f t="shared" ca="1" si="460"/>
        <v/>
      </c>
      <c r="BF227" s="6" t="str">
        <f t="shared" ca="1" si="461"/>
        <v/>
      </c>
      <c r="BG227" s="6" t="str">
        <f t="shared" ca="1" si="462"/>
        <v/>
      </c>
      <c r="BH227" s="6" t="str">
        <f t="shared" ca="1" si="463"/>
        <v/>
      </c>
      <c r="BI227" s="6" t="str">
        <f t="shared" ca="1" si="464"/>
        <v/>
      </c>
      <c r="BJ227" s="6" t="str">
        <f t="shared" ca="1" si="465"/>
        <v/>
      </c>
      <c r="BK227" s="6" t="str">
        <f t="shared" ca="1" si="466"/>
        <v/>
      </c>
      <c r="BL227" s="6" t="str">
        <f t="shared" ca="1" si="467"/>
        <v/>
      </c>
      <c r="BM227" s="6" t="str">
        <f t="shared" ca="1" si="468"/>
        <v/>
      </c>
      <c r="BN227" s="6" t="str">
        <f t="shared" ca="1" si="469"/>
        <v/>
      </c>
      <c r="BO227" s="6" t="str">
        <f t="shared" ca="1" si="470"/>
        <v/>
      </c>
      <c r="BP227" s="6" t="str">
        <f t="shared" ca="1" si="471"/>
        <v/>
      </c>
      <c r="BQ227" s="6" t="str">
        <f t="shared" ca="1" si="472"/>
        <v/>
      </c>
      <c r="BR227" s="6" t="str">
        <f t="shared" ca="1" si="473"/>
        <v/>
      </c>
      <c r="BS227" s="6" t="str">
        <f t="shared" ca="1" si="474"/>
        <v/>
      </c>
      <c r="BU227" s="6" t="str">
        <f t="shared" ca="1" si="475"/>
        <v/>
      </c>
      <c r="BW227" s="515" t="str">
        <f t="shared" ca="1" si="476"/>
        <v/>
      </c>
      <c r="BX227" s="515">
        <f t="shared" ca="1" si="477"/>
        <v>0</v>
      </c>
      <c r="BY227" s="515" t="str">
        <f t="shared" ca="1" si="478"/>
        <v/>
      </c>
      <c r="CA227" s="6">
        <f t="shared" ca="1" si="479"/>
        <v>1</v>
      </c>
      <c r="CC227" s="523" t="str">
        <f t="shared" ca="1" si="480"/>
        <v/>
      </c>
      <c r="CE227" s="6" t="str">
        <f t="shared" ca="1" si="481"/>
        <v/>
      </c>
      <c r="CG227" s="524" t="str">
        <f ca="1">IF(V227=1,"",IF($AA$4=1,"",IF(LOG入力!BH227&gt;0,"",IF(N227=0,"",IF(HT227=0,"","★")))))</f>
        <v/>
      </c>
      <c r="CI227" s="74" t="str">
        <f t="shared" ca="1" si="482"/>
        <v/>
      </c>
      <c r="CK227" s="525" t="str">
        <f ca="1">IF(V227=1,"",IF(LOG入力!BH227&gt;0,1,0))</f>
        <v/>
      </c>
      <c r="CL227" s="74" t="str">
        <f t="shared" ca="1" si="483"/>
        <v/>
      </c>
      <c r="CN227" s="74" t="str">
        <f t="shared" ca="1" si="484"/>
        <v/>
      </c>
      <c r="CO227" s="74" t="str">
        <f t="shared" ca="1" si="485"/>
        <v/>
      </c>
      <c r="CQ227" s="74" t="str">
        <f t="shared" ca="1" si="486"/>
        <v/>
      </c>
      <c r="CR227" s="74" t="str">
        <f t="shared" ca="1" si="487"/>
        <v/>
      </c>
      <c r="CS227" s="74" t="str">
        <f t="shared" ca="1" si="488"/>
        <v/>
      </c>
      <c r="CT227" s="74" t="str">
        <f t="shared" ca="1" si="489"/>
        <v/>
      </c>
      <c r="CU227" s="74" t="str">
        <f t="shared" ca="1" si="490"/>
        <v/>
      </c>
      <c r="CV227" s="74" t="str">
        <f t="shared" ca="1" si="491"/>
        <v/>
      </c>
      <c r="CW227" s="74" t="str">
        <f t="shared" ca="1" si="492"/>
        <v/>
      </c>
      <c r="CX227" s="74" t="str">
        <f t="shared" ca="1" si="493"/>
        <v/>
      </c>
      <c r="CY227" s="74" t="str">
        <f t="shared" ca="1" si="494"/>
        <v/>
      </c>
      <c r="CZ227" s="74" t="str">
        <f t="shared" ca="1" si="495"/>
        <v/>
      </c>
      <c r="DA227" s="74" t="str">
        <f t="shared" ca="1" si="496"/>
        <v/>
      </c>
      <c r="DB227" s="74" t="str">
        <f t="shared" ca="1" si="497"/>
        <v/>
      </c>
      <c r="DD227" s="74" t="str">
        <f t="shared" ca="1" si="498"/>
        <v/>
      </c>
      <c r="DE227" s="74" t="str">
        <f t="shared" ca="1" si="499"/>
        <v/>
      </c>
      <c r="DF227" s="74" t="str">
        <f t="shared" ca="1" si="500"/>
        <v/>
      </c>
      <c r="DG227" s="74" t="str">
        <f t="shared" ca="1" si="501"/>
        <v/>
      </c>
      <c r="DH227" s="74" t="str">
        <f t="shared" ca="1" si="502"/>
        <v/>
      </c>
      <c r="DI227" s="74" t="str">
        <f t="shared" ca="1" si="503"/>
        <v/>
      </c>
      <c r="DJ227" s="74" t="str">
        <f t="shared" ca="1" si="504"/>
        <v/>
      </c>
      <c r="DK227" s="74" t="str">
        <f t="shared" ca="1" si="505"/>
        <v/>
      </c>
      <c r="DL227" s="74" t="str">
        <f t="shared" ca="1" si="506"/>
        <v/>
      </c>
      <c r="DM227" s="74" t="str">
        <f t="shared" ca="1" si="507"/>
        <v/>
      </c>
      <c r="DN227" s="74" t="str">
        <f t="shared" ca="1" si="508"/>
        <v/>
      </c>
      <c r="DO227" s="74" t="str">
        <f t="shared" ca="1" si="509"/>
        <v/>
      </c>
      <c r="DQ227" s="74" t="str">
        <f t="shared" ca="1" si="510"/>
        <v/>
      </c>
      <c r="DS227" s="74" t="str">
        <f t="shared" ca="1" si="511"/>
        <v/>
      </c>
      <c r="DT227" s="74" t="str">
        <f t="shared" ca="1" si="512"/>
        <v/>
      </c>
      <c r="DV227" s="525" t="str">
        <f t="shared" ca="1" si="513"/>
        <v/>
      </c>
      <c r="DW227" s="74" t="str">
        <f t="shared" ca="1" si="514"/>
        <v/>
      </c>
      <c r="DX227" s="485" t="str">
        <f t="shared" ca="1" si="515"/>
        <v/>
      </c>
      <c r="DY227" s="74" t="str">
        <f t="shared" ca="1" si="516"/>
        <v/>
      </c>
      <c r="DZ227" s="74" t="str">
        <f t="shared" ca="1" si="517"/>
        <v/>
      </c>
      <c r="EA227" s="74" t="str">
        <f t="shared" ca="1" si="518"/>
        <v/>
      </c>
      <c r="EC227" s="74" t="str">
        <f t="shared" ca="1" si="519"/>
        <v/>
      </c>
      <c r="ED227" s="74" t="str">
        <f t="shared" ca="1" si="520"/>
        <v/>
      </c>
      <c r="EE227" s="74" t="str">
        <f t="shared" ca="1" si="521"/>
        <v/>
      </c>
      <c r="EG227" s="479" t="str">
        <f ca="1">IF(V227=1,"",IF(LOG入力!BH227&gt;0,0,IF(CG227="★",0,IF(R227=1,0,IF(N227=0,0,1)))))</f>
        <v/>
      </c>
      <c r="EH227" s="483" t="str">
        <f t="shared" ca="1" si="522"/>
        <v/>
      </c>
      <c r="EI227" s="483" t="str">
        <f t="shared" ca="1" si="523"/>
        <v/>
      </c>
      <c r="EJ227" s="483" t="str">
        <f t="shared" ca="1" si="524"/>
        <v/>
      </c>
      <c r="EL227" s="71">
        <f t="shared" ca="1" si="525"/>
        <v>0</v>
      </c>
      <c r="EM227" s="6">
        <f t="shared" ca="1" si="526"/>
        <v>0</v>
      </c>
      <c r="EN227" s="6" t="str">
        <f t="shared" ca="1" si="527"/>
        <v/>
      </c>
      <c r="EO227" s="6">
        <f ca="1">IF(LOG入力!BH227&gt;0,0,IF(EM227=0,0,(IF(COUNTIF($EN$19:EN227,EN227)=1,IF($FS$3="N",1,IF(EH227=1,1,0))))))</f>
        <v>0</v>
      </c>
      <c r="EP227" s="6" t="str">
        <f ca="1">IF(LOG入力!BH227&gt;0,"",IF(EO227=1,$X227,""))</f>
        <v/>
      </c>
      <c r="EQ227" s="6" t="str">
        <f ca="1">IF(LOG入力!BH227&gt;0,"",IF(EO227=1,$Y227,""))</f>
        <v/>
      </c>
      <c r="ER227" s="520" t="str">
        <f ca="1">IF(LOG入力!BH227&gt;0,"",IF(COUNTIF($EP$19:$EP227,EP227)=1,EP227,""))</f>
        <v/>
      </c>
      <c r="ES227" s="520">
        <f ca="1">IF(LOG入力!BH227&gt;0,0,IF((EL227=1),IF(($ER227=""),0,1),0))</f>
        <v>0</v>
      </c>
      <c r="ET227" s="520" t="str">
        <f ca="1">IF(LOG入力!BH227&gt;0,"",IF(COUNTIF($EQ$19:EQ227,EQ227)=1,EQ227,""))</f>
        <v/>
      </c>
      <c r="EU227" s="539">
        <f ca="1">IF(LOG入力!BH227&gt;0,0,IF((EL227=1),IF(($ET227=""),0,1),0))</f>
        <v>0</v>
      </c>
      <c r="EV227" s="71">
        <f t="shared" ca="1" si="528"/>
        <v>0</v>
      </c>
      <c r="EW227" s="6">
        <f t="shared" ca="1" si="529"/>
        <v>0</v>
      </c>
      <c r="EX227" s="6" t="str">
        <f t="shared" ca="1" si="530"/>
        <v/>
      </c>
      <c r="EY227" s="6">
        <f ca="1">IF(LOG入力!BH227&gt;0,0,IF(EW227=0,0,(IF(COUNTIF($EX$19:EX227,EX227)=1,IF($FS$3="N",1,IF(EH227=1,1,0))))))</f>
        <v>0</v>
      </c>
      <c r="EZ227" s="6" t="str">
        <f ca="1">IF(LOG入力!BH227&gt;0,"",IF(EY227=1,$X227,""))</f>
        <v/>
      </c>
      <c r="FA227" s="6" t="str">
        <f ca="1">IF(LOG入力!BH227&gt;0,"",IF(EY227=1,$Y227,""))</f>
        <v/>
      </c>
      <c r="FB227" s="6" t="str">
        <f ca="1">IF(LOG入力!BH227&gt;0,"",IF(COUNTIF($EZ$19:$EZ227,EZ227)=1,EZ227,""))</f>
        <v/>
      </c>
      <c r="FC227" s="6">
        <f ca="1">IF(LOG入力!BH227&gt;0,0,IF((EV227=1),IF(($FB227=""),0,1),0))</f>
        <v>0</v>
      </c>
      <c r="FD227" s="6" t="str">
        <f ca="1">IF(LOG入力!BH227&gt;0,"",IF(COUNTIF($FA$19:FA227,FA227)=1,FA227,""))</f>
        <v/>
      </c>
      <c r="FE227" s="72">
        <f ca="1">IF(LOG入力!BH227&gt;0,0,IF((EV227=1),IF(($FD227=""),0,1),0))</f>
        <v>0</v>
      </c>
      <c r="FF227" s="71">
        <f t="shared" ca="1" si="531"/>
        <v>0</v>
      </c>
      <c r="FG227" s="6">
        <f t="shared" ca="1" si="532"/>
        <v>0</v>
      </c>
      <c r="FH227" s="6" t="str">
        <f t="shared" ca="1" si="533"/>
        <v/>
      </c>
      <c r="FI227" s="6">
        <f ca="1">IF(LOG入力!BH227&gt;0,0,IF(FG227=0,0,(IF(COUNTIF($FH$19:FH227,FH227)=1,IF($FS$3="N",1,IF(EH227=1,1,0))))))</f>
        <v>0</v>
      </c>
      <c r="FJ227" s="6" t="str">
        <f ca="1">IF(LOG入力!BH227&gt;0,"",IF(FI227=1,$X227,""))</f>
        <v/>
      </c>
      <c r="FK227" s="6" t="str">
        <f ca="1">IF(LOG入力!BH227&gt;0,"",IF(FI227=1,$Y227,""))</f>
        <v/>
      </c>
      <c r="FL227" s="6" t="str">
        <f ca="1">IF(LOG入力!BH227&gt;0,"",IF(COUNTIF($FJ$19:$FJ227,FJ227)=1,FJ227,""))</f>
        <v/>
      </c>
      <c r="FM227" s="6">
        <f ca="1">IF(LOG入力!BH227&gt;0,0,IF((FF227=1),IF(($FL227=""),0,1),0))</f>
        <v>0</v>
      </c>
      <c r="FN227" s="6" t="str">
        <f ca="1">IF(LOG入力!BH227&gt;0,"",IF(COUNTIF($FK$19:FK227,FK227)=1,FK227,""))</f>
        <v/>
      </c>
      <c r="FO227" s="72">
        <f ca="1">IF(LOG入力!BH227&gt;0,0,IF((FF227=1),IF(($FN227=""),0,1),0))</f>
        <v>0</v>
      </c>
      <c r="FP227" s="71">
        <f t="shared" ca="1" si="534"/>
        <v>0</v>
      </c>
      <c r="FQ227" s="6">
        <f t="shared" ca="1" si="535"/>
        <v>0</v>
      </c>
      <c r="FR227" s="6" t="str">
        <f t="shared" ca="1" si="536"/>
        <v/>
      </c>
      <c r="FS227" s="6">
        <f ca="1">IF(LOG入力!BH227&gt;0,0,IF(FQ227=0,0,(IF(COUNTIF($FR$19:FR227,FR227)=1,IF($FS$3="N",1,IF(EH227=1,1,0))))))</f>
        <v>0</v>
      </c>
      <c r="FT227" s="6" t="str">
        <f ca="1">IF(LOG入力!BH227&gt;0,"",IF(FS227=1,$X227,""))</f>
        <v/>
      </c>
      <c r="FU227" s="6" t="str">
        <f ca="1">IF(LOG入力!BH227&gt;0,"",IF(FS227=1,$Y227,""))</f>
        <v/>
      </c>
      <c r="FV227" s="6" t="str">
        <f ca="1">IF(LOG入力!BH227&gt;0,"",IF(COUNTIF($FT$19:$FT227,FT227)=1,FT227,""))</f>
        <v/>
      </c>
      <c r="FW227" s="6">
        <f ca="1">IF(LOG入力!BH227&gt;0,0,IF((FP227=1),IF(($FV227=""),0,1),0))</f>
        <v>0</v>
      </c>
      <c r="FX227" s="6" t="str">
        <f ca="1">IF(LOG入力!BH227&gt;0,"",IF(COUNTIF($FU$19:FU227,FU227)=1,FU227,""))</f>
        <v/>
      </c>
      <c r="FY227" s="72">
        <f ca="1">IF(LOG入力!BH227&gt;0,0,IF((FP227=1),IF(($FX227=""),0,1),0))</f>
        <v>0</v>
      </c>
      <c r="FZ227" s="71">
        <f t="shared" ca="1" si="537"/>
        <v>0</v>
      </c>
      <c r="GA227" s="6">
        <f t="shared" ca="1" si="538"/>
        <v>0</v>
      </c>
      <c r="GB227" s="6" t="str">
        <f t="shared" ca="1" si="539"/>
        <v/>
      </c>
      <c r="GC227" s="6">
        <f ca="1">IF(LOG入力!BH227&gt;0,0,IF(GA227=0,0,(IF(COUNTIF($GB$19:GB227,GB227)=1,IF($FS$3="N",1,IF(EH227=1,1,0))))))</f>
        <v>0</v>
      </c>
      <c r="GD227" s="6" t="str">
        <f ca="1">IF(LOG入力!BH227&gt;0,"",IF(GC227=1,$X227,""))</f>
        <v/>
      </c>
      <c r="GE227" s="6" t="str">
        <f ca="1">IF(LOG入力!BH227&gt;0,"",IF(GC227=1,$Y227,""))</f>
        <v/>
      </c>
      <c r="GF227" s="6" t="str">
        <f ca="1">IF(LOG入力!BH227&gt;0,"",IF(COUNTIF($GD$19:$GD227,GD227)=1,GD227,""))</f>
        <v/>
      </c>
      <c r="GG227" s="6">
        <f ca="1">IF(LOG入力!BH227&gt;0,0,IF((FZ227=1),IF(($GF227=""),0,1),0))</f>
        <v>0</v>
      </c>
      <c r="GH227" s="6" t="str">
        <f ca="1">IF(LOG入力!BH227&gt;0,"",IF(COUNTIF($GE$19:GE227,GE227)=1,GE227,""))</f>
        <v/>
      </c>
      <c r="GI227" s="72">
        <f ca="1">IF(LOG入力!BH227&gt;0,0,IF((FZ227=1),IF(($GH227=""),0,1),0))</f>
        <v>0</v>
      </c>
      <c r="GK227" s="455" t="str">
        <f ca="1">IF(V227=1,"",IF(LEN(LOG入力!AS227)=0,"",LOG入力!AS227))</f>
        <v/>
      </c>
      <c r="GL227" s="378" t="str">
        <f t="shared" ca="1" si="540"/>
        <v/>
      </c>
      <c r="GM227" s="378" t="str">
        <f t="shared" ca="1" si="541"/>
        <v/>
      </c>
      <c r="GN227" s="74" t="str">
        <f t="shared" ca="1" si="542"/>
        <v/>
      </c>
      <c r="GO227" s="74" t="str">
        <f t="shared" ca="1" si="543"/>
        <v/>
      </c>
      <c r="GQ227" s="74" t="str">
        <f t="shared" ca="1" si="544"/>
        <v/>
      </c>
      <c r="GR227" s="74" t="str">
        <f t="shared" ca="1" si="545"/>
        <v/>
      </c>
      <c r="GS227" s="74" t="str">
        <f t="shared" ca="1" si="546"/>
        <v/>
      </c>
      <c r="GT227" s="74" t="str">
        <f t="shared" ca="1" si="547"/>
        <v/>
      </c>
      <c r="GU227" s="74" t="str">
        <f t="shared" ca="1" si="548"/>
        <v/>
      </c>
      <c r="GV227" s="74" t="str">
        <f t="shared" ca="1" si="549"/>
        <v/>
      </c>
      <c r="GX227" s="74" t="str">
        <f t="shared" ca="1" si="550"/>
        <v/>
      </c>
      <c r="GY227" s="74" t="str">
        <f t="shared" ca="1" si="551"/>
        <v/>
      </c>
      <c r="GZ227" s="74" t="str">
        <f ca="1">IF(V227=1,"",IF(LOG入力!BH227&gt;0,0,IF(GY227=0,0,IF((VALUE((TYPE(VALUE(J227)))))=16,0,IF(VALUE(J227)&lt;60,1,IF(VALUE(J227)&lt;100,0,IF(VALUE(J227)&lt;600,2,0)))))))</f>
        <v/>
      </c>
      <c r="HA227" s="74" t="str">
        <f t="shared" ca="1" si="552"/>
        <v/>
      </c>
      <c r="HB227" s="74" t="str">
        <f ca="1">IF(V227=1,"",IF(LOG入力!BH227&gt;0,0,IF(HA227=0,0,IF((VALUE((TYPE(VALUE(L227)))))=16,0,IF(VALUE(L227)&lt;60,1,IF(VALUE(L227)&lt;100,0,IF(VALUE(L227)&lt;600,2,0)))))))</f>
        <v/>
      </c>
      <c r="HD227" s="74" t="str">
        <f t="shared" ca="1" si="553"/>
        <v/>
      </c>
      <c r="HF227" s="74" t="str">
        <f t="shared" ca="1" si="554"/>
        <v/>
      </c>
      <c r="HG227" s="74" t="str">
        <f t="shared" ca="1" si="555"/>
        <v/>
      </c>
      <c r="HH227" s="74" t="str">
        <f t="shared" ca="1" si="556"/>
        <v/>
      </c>
      <c r="HI227" s="74" t="str">
        <f t="shared" ca="1" si="557"/>
        <v/>
      </c>
      <c r="HJ227" s="74" t="str">
        <f t="shared" ca="1" si="558"/>
        <v/>
      </c>
      <c r="HK227" s="74" t="str">
        <f t="shared" ca="1" si="559"/>
        <v/>
      </c>
      <c r="HL227" s="74" t="str">
        <f t="shared" ca="1" si="560"/>
        <v/>
      </c>
      <c r="HM227" s="74" t="str">
        <f t="shared" ca="1" si="561"/>
        <v/>
      </c>
      <c r="HN227" s="74" t="str">
        <f t="shared" ca="1" si="562"/>
        <v/>
      </c>
      <c r="HO227" s="529" t="str">
        <f t="shared" ca="1" si="563"/>
        <v/>
      </c>
      <c r="HP227" s="74" t="str">
        <f t="shared" ca="1" si="564"/>
        <v/>
      </c>
      <c r="HQ227" s="74" t="str">
        <f t="shared" ca="1" si="565"/>
        <v/>
      </c>
      <c r="HR227" s="74" t="str">
        <f t="shared" ca="1" si="566"/>
        <v/>
      </c>
      <c r="HS227" s="74" t="str">
        <f t="shared" ca="1" si="567"/>
        <v/>
      </c>
      <c r="HT227" s="74" t="str">
        <f ca="1">IF(V227=1,"",IF(LOG入力!BH227&gt;0,0,IF(DV227=1,0,IF(N227="0",0,IF(SUM(HD227:HS227)&gt;0,1,0)))))</f>
        <v/>
      </c>
    </row>
    <row r="228" spans="1:228" x14ac:dyDescent="0.15">
      <c r="A228" s="5">
        <v>210</v>
      </c>
      <c r="B228" s="487" t="str">
        <f t="shared" ca="1" si="426"/>
        <v/>
      </c>
      <c r="C228" s="548" t="str">
        <f ca="1">LOG入力!AP228</f>
        <v/>
      </c>
      <c r="D228" s="548" t="str">
        <f ca="1">LOG入力!AQ228</f>
        <v/>
      </c>
      <c r="E228" s="548" t="str">
        <f ca="1">LOG入力!AR228</f>
        <v/>
      </c>
      <c r="F228" s="589" t="str">
        <f t="shared" ca="1" si="427"/>
        <v/>
      </c>
      <c r="G228" s="586" t="str">
        <f ca="1">LOG入力!AT228</f>
        <v/>
      </c>
      <c r="H228" s="553" t="str">
        <f ca="1">LOG入力!AU228</f>
        <v/>
      </c>
      <c r="I228" s="587" t="str">
        <f ca="1">LOG入力!AV228</f>
        <v/>
      </c>
      <c r="J228" s="590" t="str">
        <f ca="1">LOG入力!AW228</f>
        <v/>
      </c>
      <c r="K228" s="591" t="str">
        <f ca="1">LOG入力!BJ228</f>
        <v/>
      </c>
      <c r="L228" s="590" t="str">
        <f ca="1">LOG入力!AY228</f>
        <v/>
      </c>
      <c r="M228" s="556" t="str">
        <f ca="1">LOG入力!BK228</f>
        <v/>
      </c>
      <c r="N228" s="588" t="str">
        <f ca="1">IF(V228=1,"",IF(LOG入力!AJ228=1,"1",LOG入力!BA228))</f>
        <v/>
      </c>
      <c r="O228" s="557" t="str">
        <f ca="1">IF(V228=1,"",IF(LEN(LOG入力!O228)=0,"",LOG入力!O228))</f>
        <v/>
      </c>
      <c r="P228" s="336" t="str">
        <f ca="1">IF(V228=1,"",IF($AA$4=1,"",IF(LOG入力!BG228=1,"",CONCATENATE($ER228,$FB228,$FL228,$FV228,$GF228))))</f>
        <v/>
      </c>
      <c r="Q228" s="337" t="str">
        <f ca="1">IF(V228=1,"",IF($AA$4=1,"",IF(LOG入力!BG228=1,"",CONCATENATE($ET228,$FD228,$FN228,$FX228,$GH228))))</f>
        <v/>
      </c>
      <c r="R228" s="338" t="str">
        <f ca="1">IF(V228=1,"",IF($AA$4=1,"",IF(LOG入力!BH228&gt;0,0,AA228)))</f>
        <v/>
      </c>
      <c r="S228" s="558" t="str">
        <f t="shared" ca="1" si="428"/>
        <v/>
      </c>
      <c r="T228" s="681"/>
      <c r="U228" s="38"/>
      <c r="V228" s="196">
        <f ca="1">LOG入力!AN228</f>
        <v>1</v>
      </c>
      <c r="W228" s="38"/>
      <c r="X228" s="516" t="str">
        <f t="shared" ca="1" si="429"/>
        <v/>
      </c>
      <c r="Y228" s="515" t="str">
        <f t="shared" ca="1" si="430"/>
        <v/>
      </c>
      <c r="Z228" s="518" t="str">
        <f t="shared" ca="1" si="431"/>
        <v/>
      </c>
      <c r="AA228" s="574" t="str">
        <f t="shared" ca="1" si="432"/>
        <v/>
      </c>
      <c r="AC228" s="6" t="str">
        <f t="shared" ca="1" si="433"/>
        <v/>
      </c>
      <c r="AD228" s="6" t="str">
        <f t="shared" ca="1" si="434"/>
        <v/>
      </c>
      <c r="AE228" s="6" t="str">
        <f t="shared" ca="1" si="435"/>
        <v/>
      </c>
      <c r="AF228" s="6" t="str">
        <f t="shared" ca="1" si="436"/>
        <v/>
      </c>
      <c r="AG228" s="6" t="str">
        <f t="shared" ca="1" si="437"/>
        <v/>
      </c>
      <c r="AH228" s="6" t="str">
        <f t="shared" ca="1" si="438"/>
        <v/>
      </c>
      <c r="AI228" s="6" t="str">
        <f t="shared" ca="1" si="439"/>
        <v/>
      </c>
      <c r="AJ228" s="6" t="str">
        <f t="shared" ca="1" si="440"/>
        <v/>
      </c>
      <c r="AK228" s="6" t="str">
        <f t="shared" ca="1" si="441"/>
        <v/>
      </c>
      <c r="AL228" s="6" t="str">
        <f t="shared" ca="1" si="442"/>
        <v/>
      </c>
      <c r="AM228" s="6" t="str">
        <f t="shared" ca="1" si="443"/>
        <v/>
      </c>
      <c r="AN228" s="6" t="str">
        <f t="shared" ca="1" si="444"/>
        <v/>
      </c>
      <c r="AO228" s="6" t="str">
        <f t="shared" ca="1" si="445"/>
        <v/>
      </c>
      <c r="AP228" s="6" t="str">
        <f t="shared" ca="1" si="446"/>
        <v/>
      </c>
      <c r="AQ228" s="6" t="str">
        <f t="shared" ca="1" si="447"/>
        <v/>
      </c>
      <c r="AR228" s="6" t="str">
        <f t="shared" ca="1" si="448"/>
        <v/>
      </c>
      <c r="AS228" s="6" t="str">
        <f t="shared" ca="1" si="449"/>
        <v/>
      </c>
      <c r="AT228" s="6" t="str">
        <f t="shared" ca="1" si="450"/>
        <v/>
      </c>
      <c r="AU228" s="6" t="str">
        <f t="shared" ca="1" si="451"/>
        <v/>
      </c>
      <c r="AV228" s="6" t="str">
        <f t="shared" ca="1" si="452"/>
        <v/>
      </c>
      <c r="AW228" s="6" t="str">
        <f t="shared" ca="1" si="453"/>
        <v/>
      </c>
      <c r="AY228" s="6" t="str">
        <f t="shared" ca="1" si="454"/>
        <v/>
      </c>
      <c r="AZ228" s="6" t="str">
        <f t="shared" ca="1" si="455"/>
        <v/>
      </c>
      <c r="BA228" s="6" t="str">
        <f t="shared" ca="1" si="456"/>
        <v/>
      </c>
      <c r="BB228" s="6" t="str">
        <f t="shared" ca="1" si="457"/>
        <v/>
      </c>
      <c r="BC228" s="6" t="str">
        <f t="shared" ca="1" si="458"/>
        <v/>
      </c>
      <c r="BD228" s="6" t="str">
        <f t="shared" ca="1" si="459"/>
        <v/>
      </c>
      <c r="BE228" s="6" t="str">
        <f t="shared" ca="1" si="460"/>
        <v/>
      </c>
      <c r="BF228" s="6" t="str">
        <f t="shared" ca="1" si="461"/>
        <v/>
      </c>
      <c r="BG228" s="6" t="str">
        <f t="shared" ca="1" si="462"/>
        <v/>
      </c>
      <c r="BH228" s="6" t="str">
        <f t="shared" ca="1" si="463"/>
        <v/>
      </c>
      <c r="BI228" s="6" t="str">
        <f t="shared" ca="1" si="464"/>
        <v/>
      </c>
      <c r="BJ228" s="6" t="str">
        <f t="shared" ca="1" si="465"/>
        <v/>
      </c>
      <c r="BK228" s="6" t="str">
        <f t="shared" ca="1" si="466"/>
        <v/>
      </c>
      <c r="BL228" s="6" t="str">
        <f t="shared" ca="1" si="467"/>
        <v/>
      </c>
      <c r="BM228" s="6" t="str">
        <f t="shared" ca="1" si="468"/>
        <v/>
      </c>
      <c r="BN228" s="6" t="str">
        <f t="shared" ca="1" si="469"/>
        <v/>
      </c>
      <c r="BO228" s="6" t="str">
        <f t="shared" ca="1" si="470"/>
        <v/>
      </c>
      <c r="BP228" s="6" t="str">
        <f t="shared" ca="1" si="471"/>
        <v/>
      </c>
      <c r="BQ228" s="6" t="str">
        <f t="shared" ca="1" si="472"/>
        <v/>
      </c>
      <c r="BR228" s="6" t="str">
        <f t="shared" ca="1" si="473"/>
        <v/>
      </c>
      <c r="BS228" s="6" t="str">
        <f t="shared" ca="1" si="474"/>
        <v/>
      </c>
      <c r="BU228" s="6" t="str">
        <f t="shared" ca="1" si="475"/>
        <v/>
      </c>
      <c r="BW228" s="515" t="str">
        <f t="shared" ca="1" si="476"/>
        <v/>
      </c>
      <c r="BX228" s="515">
        <f t="shared" ca="1" si="477"/>
        <v>0</v>
      </c>
      <c r="BY228" s="515" t="str">
        <f t="shared" ca="1" si="478"/>
        <v/>
      </c>
      <c r="CA228" s="6">
        <f t="shared" ca="1" si="479"/>
        <v>1</v>
      </c>
      <c r="CC228" s="523" t="str">
        <f t="shared" ca="1" si="480"/>
        <v/>
      </c>
      <c r="CE228" s="6" t="str">
        <f t="shared" ca="1" si="481"/>
        <v/>
      </c>
      <c r="CG228" s="524" t="str">
        <f ca="1">IF(V228=1,"",IF($AA$4=1,"",IF(LOG入力!BH228&gt;0,"",IF(N228=0,"",IF(HT228=0,"","★")))))</f>
        <v/>
      </c>
      <c r="CI228" s="74" t="str">
        <f t="shared" ca="1" si="482"/>
        <v/>
      </c>
      <c r="CK228" s="525" t="str">
        <f ca="1">IF(V228=1,"",IF(LOG入力!BH228&gt;0,1,0))</f>
        <v/>
      </c>
      <c r="CL228" s="74" t="str">
        <f t="shared" ca="1" si="483"/>
        <v/>
      </c>
      <c r="CN228" s="74" t="str">
        <f t="shared" ca="1" si="484"/>
        <v/>
      </c>
      <c r="CO228" s="74" t="str">
        <f t="shared" ca="1" si="485"/>
        <v/>
      </c>
      <c r="CQ228" s="74" t="str">
        <f t="shared" ca="1" si="486"/>
        <v/>
      </c>
      <c r="CR228" s="74" t="str">
        <f t="shared" ca="1" si="487"/>
        <v/>
      </c>
      <c r="CS228" s="74" t="str">
        <f t="shared" ca="1" si="488"/>
        <v/>
      </c>
      <c r="CT228" s="74" t="str">
        <f t="shared" ca="1" si="489"/>
        <v/>
      </c>
      <c r="CU228" s="74" t="str">
        <f t="shared" ca="1" si="490"/>
        <v/>
      </c>
      <c r="CV228" s="74" t="str">
        <f t="shared" ca="1" si="491"/>
        <v/>
      </c>
      <c r="CW228" s="74" t="str">
        <f t="shared" ca="1" si="492"/>
        <v/>
      </c>
      <c r="CX228" s="74" t="str">
        <f t="shared" ca="1" si="493"/>
        <v/>
      </c>
      <c r="CY228" s="74" t="str">
        <f t="shared" ca="1" si="494"/>
        <v/>
      </c>
      <c r="CZ228" s="74" t="str">
        <f t="shared" ca="1" si="495"/>
        <v/>
      </c>
      <c r="DA228" s="74" t="str">
        <f t="shared" ca="1" si="496"/>
        <v/>
      </c>
      <c r="DB228" s="74" t="str">
        <f t="shared" ca="1" si="497"/>
        <v/>
      </c>
      <c r="DD228" s="74" t="str">
        <f t="shared" ca="1" si="498"/>
        <v/>
      </c>
      <c r="DE228" s="74" t="str">
        <f t="shared" ca="1" si="499"/>
        <v/>
      </c>
      <c r="DF228" s="74" t="str">
        <f t="shared" ca="1" si="500"/>
        <v/>
      </c>
      <c r="DG228" s="74" t="str">
        <f t="shared" ca="1" si="501"/>
        <v/>
      </c>
      <c r="DH228" s="74" t="str">
        <f t="shared" ca="1" si="502"/>
        <v/>
      </c>
      <c r="DI228" s="74" t="str">
        <f t="shared" ca="1" si="503"/>
        <v/>
      </c>
      <c r="DJ228" s="74" t="str">
        <f t="shared" ca="1" si="504"/>
        <v/>
      </c>
      <c r="DK228" s="74" t="str">
        <f t="shared" ca="1" si="505"/>
        <v/>
      </c>
      <c r="DL228" s="74" t="str">
        <f t="shared" ca="1" si="506"/>
        <v/>
      </c>
      <c r="DM228" s="74" t="str">
        <f t="shared" ca="1" si="507"/>
        <v/>
      </c>
      <c r="DN228" s="74" t="str">
        <f t="shared" ca="1" si="508"/>
        <v/>
      </c>
      <c r="DO228" s="74" t="str">
        <f t="shared" ca="1" si="509"/>
        <v/>
      </c>
      <c r="DQ228" s="74" t="str">
        <f t="shared" ca="1" si="510"/>
        <v/>
      </c>
      <c r="DS228" s="74" t="str">
        <f t="shared" ca="1" si="511"/>
        <v/>
      </c>
      <c r="DT228" s="74" t="str">
        <f t="shared" ca="1" si="512"/>
        <v/>
      </c>
      <c r="DV228" s="525" t="str">
        <f t="shared" ca="1" si="513"/>
        <v/>
      </c>
      <c r="DW228" s="74" t="str">
        <f t="shared" ca="1" si="514"/>
        <v/>
      </c>
      <c r="DX228" s="485" t="str">
        <f t="shared" ca="1" si="515"/>
        <v/>
      </c>
      <c r="DY228" s="74" t="str">
        <f t="shared" ca="1" si="516"/>
        <v/>
      </c>
      <c r="DZ228" s="74" t="str">
        <f t="shared" ca="1" si="517"/>
        <v/>
      </c>
      <c r="EA228" s="74" t="str">
        <f t="shared" ca="1" si="518"/>
        <v/>
      </c>
      <c r="EC228" s="74" t="str">
        <f t="shared" ca="1" si="519"/>
        <v/>
      </c>
      <c r="ED228" s="74" t="str">
        <f t="shared" ca="1" si="520"/>
        <v/>
      </c>
      <c r="EE228" s="74" t="str">
        <f t="shared" ca="1" si="521"/>
        <v/>
      </c>
      <c r="EG228" s="479" t="str">
        <f ca="1">IF(V228=1,"",IF(LOG入力!BH228&gt;0,0,IF(CG228="★",0,IF(R228=1,0,IF(N228=0,0,1)))))</f>
        <v/>
      </c>
      <c r="EH228" s="483" t="str">
        <f t="shared" ca="1" si="522"/>
        <v/>
      </c>
      <c r="EI228" s="483" t="str">
        <f t="shared" ca="1" si="523"/>
        <v/>
      </c>
      <c r="EJ228" s="483" t="str">
        <f t="shared" ca="1" si="524"/>
        <v/>
      </c>
      <c r="EL228" s="71">
        <f t="shared" ca="1" si="525"/>
        <v>0</v>
      </c>
      <c r="EM228" s="6">
        <f t="shared" ca="1" si="526"/>
        <v>0</v>
      </c>
      <c r="EN228" s="6" t="str">
        <f t="shared" ca="1" si="527"/>
        <v/>
      </c>
      <c r="EO228" s="6">
        <f ca="1">IF(LOG入力!BH228&gt;0,0,IF(EM228=0,0,(IF(COUNTIF($EN$19:EN228,EN228)=1,IF($FS$3="N",1,IF(EH228=1,1,0))))))</f>
        <v>0</v>
      </c>
      <c r="EP228" s="6" t="str">
        <f ca="1">IF(LOG入力!BH228&gt;0,"",IF(EO228=1,$X228,""))</f>
        <v/>
      </c>
      <c r="EQ228" s="6" t="str">
        <f ca="1">IF(LOG入力!BH228&gt;0,"",IF(EO228=1,$Y228,""))</f>
        <v/>
      </c>
      <c r="ER228" s="520" t="str">
        <f ca="1">IF(LOG入力!BH228&gt;0,"",IF(COUNTIF($EP$19:$EP228,EP228)=1,EP228,""))</f>
        <v/>
      </c>
      <c r="ES228" s="520">
        <f ca="1">IF(LOG入力!BH228&gt;0,0,IF((EL228=1),IF(($ER228=""),0,1),0))</f>
        <v>0</v>
      </c>
      <c r="ET228" s="520" t="str">
        <f ca="1">IF(LOG入力!BH228&gt;0,"",IF(COUNTIF($EQ$19:EQ228,EQ228)=1,EQ228,""))</f>
        <v/>
      </c>
      <c r="EU228" s="539">
        <f ca="1">IF(LOG入力!BH228&gt;0,0,IF((EL228=1),IF(($ET228=""),0,1),0))</f>
        <v>0</v>
      </c>
      <c r="EV228" s="71">
        <f t="shared" ca="1" si="528"/>
        <v>0</v>
      </c>
      <c r="EW228" s="6">
        <f t="shared" ca="1" si="529"/>
        <v>0</v>
      </c>
      <c r="EX228" s="6" t="str">
        <f t="shared" ca="1" si="530"/>
        <v/>
      </c>
      <c r="EY228" s="6">
        <f ca="1">IF(LOG入力!BH228&gt;0,0,IF(EW228=0,0,(IF(COUNTIF($EX$19:EX228,EX228)=1,IF($FS$3="N",1,IF(EH228=1,1,0))))))</f>
        <v>0</v>
      </c>
      <c r="EZ228" s="6" t="str">
        <f ca="1">IF(LOG入力!BH228&gt;0,"",IF(EY228=1,$X228,""))</f>
        <v/>
      </c>
      <c r="FA228" s="6" t="str">
        <f ca="1">IF(LOG入力!BH228&gt;0,"",IF(EY228=1,$Y228,""))</f>
        <v/>
      </c>
      <c r="FB228" s="6" t="str">
        <f ca="1">IF(LOG入力!BH228&gt;0,"",IF(COUNTIF($EZ$19:$EZ228,EZ228)=1,EZ228,""))</f>
        <v/>
      </c>
      <c r="FC228" s="6">
        <f ca="1">IF(LOG入力!BH228&gt;0,0,IF((EV228=1),IF(($FB228=""),0,1),0))</f>
        <v>0</v>
      </c>
      <c r="FD228" s="6" t="str">
        <f ca="1">IF(LOG入力!BH228&gt;0,"",IF(COUNTIF($FA$19:FA228,FA228)=1,FA228,""))</f>
        <v/>
      </c>
      <c r="FE228" s="72">
        <f ca="1">IF(LOG入力!BH228&gt;0,0,IF((EV228=1),IF(($FD228=""),0,1),0))</f>
        <v>0</v>
      </c>
      <c r="FF228" s="71">
        <f t="shared" ca="1" si="531"/>
        <v>0</v>
      </c>
      <c r="FG228" s="6">
        <f t="shared" ca="1" si="532"/>
        <v>0</v>
      </c>
      <c r="FH228" s="6" t="str">
        <f t="shared" ca="1" si="533"/>
        <v/>
      </c>
      <c r="FI228" s="6">
        <f ca="1">IF(LOG入力!BH228&gt;0,0,IF(FG228=0,0,(IF(COUNTIF($FH$19:FH228,FH228)=1,IF($FS$3="N",1,IF(EH228=1,1,0))))))</f>
        <v>0</v>
      </c>
      <c r="FJ228" s="6" t="str">
        <f ca="1">IF(LOG入力!BH228&gt;0,"",IF(FI228=1,$X228,""))</f>
        <v/>
      </c>
      <c r="FK228" s="6" t="str">
        <f ca="1">IF(LOG入力!BH228&gt;0,"",IF(FI228=1,$Y228,""))</f>
        <v/>
      </c>
      <c r="FL228" s="6" t="str">
        <f ca="1">IF(LOG入力!BH228&gt;0,"",IF(COUNTIF($FJ$19:$FJ228,FJ228)=1,FJ228,""))</f>
        <v/>
      </c>
      <c r="FM228" s="6">
        <f ca="1">IF(LOG入力!BH228&gt;0,0,IF((FF228=1),IF(($FL228=""),0,1),0))</f>
        <v>0</v>
      </c>
      <c r="FN228" s="6" t="str">
        <f ca="1">IF(LOG入力!BH228&gt;0,"",IF(COUNTIF($FK$19:FK228,FK228)=1,FK228,""))</f>
        <v/>
      </c>
      <c r="FO228" s="72">
        <f ca="1">IF(LOG入力!BH228&gt;0,0,IF((FF228=1),IF(($FN228=""),0,1),0))</f>
        <v>0</v>
      </c>
      <c r="FP228" s="71">
        <f t="shared" ca="1" si="534"/>
        <v>0</v>
      </c>
      <c r="FQ228" s="6">
        <f t="shared" ca="1" si="535"/>
        <v>0</v>
      </c>
      <c r="FR228" s="6" t="str">
        <f t="shared" ca="1" si="536"/>
        <v/>
      </c>
      <c r="FS228" s="6">
        <f ca="1">IF(LOG入力!BH228&gt;0,0,IF(FQ228=0,0,(IF(COUNTIF($FR$19:FR228,FR228)=1,IF($FS$3="N",1,IF(EH228=1,1,0))))))</f>
        <v>0</v>
      </c>
      <c r="FT228" s="6" t="str">
        <f ca="1">IF(LOG入力!BH228&gt;0,"",IF(FS228=1,$X228,""))</f>
        <v/>
      </c>
      <c r="FU228" s="6" t="str">
        <f ca="1">IF(LOG入力!BH228&gt;0,"",IF(FS228=1,$Y228,""))</f>
        <v/>
      </c>
      <c r="FV228" s="6" t="str">
        <f ca="1">IF(LOG入力!BH228&gt;0,"",IF(COUNTIF($FT$19:$FT228,FT228)=1,FT228,""))</f>
        <v/>
      </c>
      <c r="FW228" s="6">
        <f ca="1">IF(LOG入力!BH228&gt;0,0,IF((FP228=1),IF(($FV228=""),0,1),0))</f>
        <v>0</v>
      </c>
      <c r="FX228" s="6" t="str">
        <f ca="1">IF(LOG入力!BH228&gt;0,"",IF(COUNTIF($FU$19:FU228,FU228)=1,FU228,""))</f>
        <v/>
      </c>
      <c r="FY228" s="72">
        <f ca="1">IF(LOG入力!BH228&gt;0,0,IF((FP228=1),IF(($FX228=""),0,1),0))</f>
        <v>0</v>
      </c>
      <c r="FZ228" s="71">
        <f t="shared" ca="1" si="537"/>
        <v>0</v>
      </c>
      <c r="GA228" s="6">
        <f t="shared" ca="1" si="538"/>
        <v>0</v>
      </c>
      <c r="GB228" s="6" t="str">
        <f t="shared" ca="1" si="539"/>
        <v/>
      </c>
      <c r="GC228" s="6">
        <f ca="1">IF(LOG入力!BH228&gt;0,0,IF(GA228=0,0,(IF(COUNTIF($GB$19:GB228,GB228)=1,IF($FS$3="N",1,IF(EH228=1,1,0))))))</f>
        <v>0</v>
      </c>
      <c r="GD228" s="6" t="str">
        <f ca="1">IF(LOG入力!BH228&gt;0,"",IF(GC228=1,$X228,""))</f>
        <v/>
      </c>
      <c r="GE228" s="6" t="str">
        <f ca="1">IF(LOG入力!BH228&gt;0,"",IF(GC228=1,$Y228,""))</f>
        <v/>
      </c>
      <c r="GF228" s="6" t="str">
        <f ca="1">IF(LOG入力!BH228&gt;0,"",IF(COUNTIF($GD$19:$GD228,GD228)=1,GD228,""))</f>
        <v/>
      </c>
      <c r="GG228" s="6">
        <f ca="1">IF(LOG入力!BH228&gt;0,0,IF((FZ228=1),IF(($GF228=""),0,1),0))</f>
        <v>0</v>
      </c>
      <c r="GH228" s="6" t="str">
        <f ca="1">IF(LOG入力!BH228&gt;0,"",IF(COUNTIF($GE$19:GE228,GE228)=1,GE228,""))</f>
        <v/>
      </c>
      <c r="GI228" s="72">
        <f ca="1">IF(LOG入力!BH228&gt;0,0,IF((FZ228=1),IF(($GH228=""),0,1),0))</f>
        <v>0</v>
      </c>
      <c r="GK228" s="455" t="str">
        <f ca="1">IF(V228=1,"",IF(LEN(LOG入力!AS228)=0,"",LOG入力!AS228))</f>
        <v/>
      </c>
      <c r="GL228" s="378" t="str">
        <f t="shared" ca="1" si="540"/>
        <v/>
      </c>
      <c r="GM228" s="378" t="str">
        <f t="shared" ca="1" si="541"/>
        <v/>
      </c>
      <c r="GN228" s="74" t="str">
        <f t="shared" ca="1" si="542"/>
        <v/>
      </c>
      <c r="GO228" s="74" t="str">
        <f t="shared" ca="1" si="543"/>
        <v/>
      </c>
      <c r="GQ228" s="74" t="str">
        <f t="shared" ca="1" si="544"/>
        <v/>
      </c>
      <c r="GR228" s="74" t="str">
        <f t="shared" ca="1" si="545"/>
        <v/>
      </c>
      <c r="GS228" s="74" t="str">
        <f t="shared" ca="1" si="546"/>
        <v/>
      </c>
      <c r="GT228" s="74" t="str">
        <f t="shared" ca="1" si="547"/>
        <v/>
      </c>
      <c r="GU228" s="74" t="str">
        <f t="shared" ca="1" si="548"/>
        <v/>
      </c>
      <c r="GV228" s="74" t="str">
        <f t="shared" ca="1" si="549"/>
        <v/>
      </c>
      <c r="GX228" s="74" t="str">
        <f t="shared" ca="1" si="550"/>
        <v/>
      </c>
      <c r="GY228" s="74" t="str">
        <f t="shared" ca="1" si="551"/>
        <v/>
      </c>
      <c r="GZ228" s="74" t="str">
        <f ca="1">IF(V228=1,"",IF(LOG入力!BH228&gt;0,0,IF(GY228=0,0,IF((VALUE((TYPE(VALUE(J228)))))=16,0,IF(VALUE(J228)&lt;60,1,IF(VALUE(J228)&lt;100,0,IF(VALUE(J228)&lt;600,2,0)))))))</f>
        <v/>
      </c>
      <c r="HA228" s="74" t="str">
        <f t="shared" ca="1" si="552"/>
        <v/>
      </c>
      <c r="HB228" s="74" t="str">
        <f ca="1">IF(V228=1,"",IF(LOG入力!BH228&gt;0,0,IF(HA228=0,0,IF((VALUE((TYPE(VALUE(L228)))))=16,0,IF(VALUE(L228)&lt;60,1,IF(VALUE(L228)&lt;100,0,IF(VALUE(L228)&lt;600,2,0)))))))</f>
        <v/>
      </c>
      <c r="HD228" s="74" t="str">
        <f t="shared" ca="1" si="553"/>
        <v/>
      </c>
      <c r="HF228" s="74" t="str">
        <f t="shared" ca="1" si="554"/>
        <v/>
      </c>
      <c r="HG228" s="74" t="str">
        <f t="shared" ca="1" si="555"/>
        <v/>
      </c>
      <c r="HH228" s="74" t="str">
        <f t="shared" ca="1" si="556"/>
        <v/>
      </c>
      <c r="HI228" s="74" t="str">
        <f t="shared" ca="1" si="557"/>
        <v/>
      </c>
      <c r="HJ228" s="74" t="str">
        <f t="shared" ca="1" si="558"/>
        <v/>
      </c>
      <c r="HK228" s="74" t="str">
        <f t="shared" ca="1" si="559"/>
        <v/>
      </c>
      <c r="HL228" s="74" t="str">
        <f t="shared" ca="1" si="560"/>
        <v/>
      </c>
      <c r="HM228" s="74" t="str">
        <f t="shared" ca="1" si="561"/>
        <v/>
      </c>
      <c r="HN228" s="74" t="str">
        <f t="shared" ca="1" si="562"/>
        <v/>
      </c>
      <c r="HO228" s="529" t="str">
        <f t="shared" ca="1" si="563"/>
        <v/>
      </c>
      <c r="HP228" s="74" t="str">
        <f t="shared" ca="1" si="564"/>
        <v/>
      </c>
      <c r="HQ228" s="74" t="str">
        <f t="shared" ca="1" si="565"/>
        <v/>
      </c>
      <c r="HR228" s="74" t="str">
        <f t="shared" ca="1" si="566"/>
        <v/>
      </c>
      <c r="HS228" s="74" t="str">
        <f t="shared" ca="1" si="567"/>
        <v/>
      </c>
      <c r="HT228" s="74" t="str">
        <f ca="1">IF(V228=1,"",IF(LOG入力!BH228&gt;0,0,IF(DV228=1,0,IF(N228="0",0,IF(SUM(HD228:HS228)&gt;0,1,0)))))</f>
        <v/>
      </c>
    </row>
    <row r="229" spans="1:228" x14ac:dyDescent="0.15">
      <c r="A229" s="5"/>
      <c r="B229" s="560" t="str">
        <f t="shared" ca="1" si="426"/>
        <v/>
      </c>
      <c r="C229" s="561" t="str">
        <f ca="1">LOG入力!AP229</f>
        <v/>
      </c>
      <c r="D229" s="562" t="str">
        <f ca="1">LOG入力!AQ229</f>
        <v/>
      </c>
      <c r="E229" s="562" t="str">
        <f ca="1">LOG入力!AR229</f>
        <v/>
      </c>
      <c r="F229" s="563" t="str">
        <f t="shared" ca="1" si="427"/>
        <v/>
      </c>
      <c r="G229" s="582" t="str">
        <f ca="1">LOG入力!AT229</f>
        <v/>
      </c>
      <c r="H229" s="507" t="str">
        <f ca="1">LOG入力!AU229</f>
        <v/>
      </c>
      <c r="I229" s="507" t="str">
        <f ca="1">LOG入力!AV229</f>
        <v/>
      </c>
      <c r="J229" s="583" t="str">
        <f ca="1">LOG入力!AW229</f>
        <v/>
      </c>
      <c r="K229" s="584" t="str">
        <f ca="1">LOG入力!BJ229</f>
        <v/>
      </c>
      <c r="L229" s="583" t="str">
        <f ca="1">LOG入力!AY229</f>
        <v/>
      </c>
      <c r="M229" s="566" t="str">
        <f ca="1">LOG入力!BK229</f>
        <v/>
      </c>
      <c r="N229" s="567" t="str">
        <f ca="1">IF(V229=1,"",IF(LOG入力!AJ229=1,"1",LOG入力!BA229))</f>
        <v/>
      </c>
      <c r="O229" s="568" t="str">
        <f ca="1">IF(V229=1,"",IF(LEN(LOG入力!O229)=0,"",LOG入力!O229))</f>
        <v/>
      </c>
      <c r="P229" s="569" t="str">
        <f ca="1">IF(V229=1,"",IF($AA$4=1,"",IF(LOG入力!BG229=1,"",CONCATENATE($ER229,$FB229,$FL229,$FV229,$GF229))))</f>
        <v/>
      </c>
      <c r="Q229" s="569" t="str">
        <f ca="1">IF(V229=1,"",IF($AA$4=1,"",IF(LOG入力!BG229=1,"",CONCATENATE($ET229,$FD229,$FN229,$FX229,$GH229))))</f>
        <v/>
      </c>
      <c r="R229" s="292" t="str">
        <f ca="1">IF(V229=1,"",IF($AA$4=1,"",IF(LOG入力!BH229&gt;0,0,AA229)))</f>
        <v/>
      </c>
      <c r="S229" s="293" t="str">
        <f t="shared" ca="1" si="428"/>
        <v/>
      </c>
      <c r="T229" s="681"/>
      <c r="U229" s="38"/>
      <c r="V229" s="196">
        <f ca="1">LOG入力!AN229</f>
        <v>1</v>
      </c>
      <c r="W229" s="38"/>
      <c r="X229" s="516" t="str">
        <f t="shared" ca="1" si="429"/>
        <v/>
      </c>
      <c r="Y229" s="515" t="str">
        <f t="shared" ca="1" si="430"/>
        <v/>
      </c>
      <c r="Z229" s="518" t="str">
        <f t="shared" ca="1" si="431"/>
        <v/>
      </c>
      <c r="AA229" s="574" t="str">
        <f t="shared" ca="1" si="432"/>
        <v/>
      </c>
      <c r="AC229" s="6" t="str">
        <f t="shared" ca="1" si="433"/>
        <v/>
      </c>
      <c r="AD229" s="6" t="str">
        <f t="shared" ca="1" si="434"/>
        <v/>
      </c>
      <c r="AE229" s="6" t="str">
        <f t="shared" ca="1" si="435"/>
        <v/>
      </c>
      <c r="AF229" s="6" t="str">
        <f t="shared" ca="1" si="436"/>
        <v/>
      </c>
      <c r="AG229" s="6" t="str">
        <f t="shared" ca="1" si="437"/>
        <v/>
      </c>
      <c r="AH229" s="6" t="str">
        <f t="shared" ca="1" si="438"/>
        <v/>
      </c>
      <c r="AI229" s="6" t="str">
        <f t="shared" ca="1" si="439"/>
        <v/>
      </c>
      <c r="AJ229" s="6" t="str">
        <f t="shared" ca="1" si="440"/>
        <v/>
      </c>
      <c r="AK229" s="6" t="str">
        <f t="shared" ca="1" si="441"/>
        <v/>
      </c>
      <c r="AL229" s="6" t="str">
        <f t="shared" ca="1" si="442"/>
        <v/>
      </c>
      <c r="AM229" s="6" t="str">
        <f t="shared" ca="1" si="443"/>
        <v/>
      </c>
      <c r="AN229" s="6" t="str">
        <f t="shared" ca="1" si="444"/>
        <v/>
      </c>
      <c r="AO229" s="6" t="str">
        <f t="shared" ca="1" si="445"/>
        <v/>
      </c>
      <c r="AP229" s="6" t="str">
        <f t="shared" ca="1" si="446"/>
        <v/>
      </c>
      <c r="AQ229" s="6" t="str">
        <f t="shared" ca="1" si="447"/>
        <v/>
      </c>
      <c r="AR229" s="6" t="str">
        <f t="shared" ca="1" si="448"/>
        <v/>
      </c>
      <c r="AS229" s="6" t="str">
        <f t="shared" ca="1" si="449"/>
        <v/>
      </c>
      <c r="AT229" s="6" t="str">
        <f t="shared" ca="1" si="450"/>
        <v/>
      </c>
      <c r="AU229" s="6" t="str">
        <f t="shared" ca="1" si="451"/>
        <v/>
      </c>
      <c r="AV229" s="6" t="str">
        <f t="shared" ca="1" si="452"/>
        <v/>
      </c>
      <c r="AW229" s="6" t="str">
        <f t="shared" ca="1" si="453"/>
        <v/>
      </c>
      <c r="AY229" s="6" t="str">
        <f t="shared" ca="1" si="454"/>
        <v/>
      </c>
      <c r="AZ229" s="6" t="str">
        <f t="shared" ca="1" si="455"/>
        <v/>
      </c>
      <c r="BA229" s="6" t="str">
        <f t="shared" ca="1" si="456"/>
        <v/>
      </c>
      <c r="BB229" s="6" t="str">
        <f t="shared" ca="1" si="457"/>
        <v/>
      </c>
      <c r="BC229" s="6" t="str">
        <f t="shared" ca="1" si="458"/>
        <v/>
      </c>
      <c r="BD229" s="6" t="str">
        <f t="shared" ca="1" si="459"/>
        <v/>
      </c>
      <c r="BE229" s="6" t="str">
        <f t="shared" ca="1" si="460"/>
        <v/>
      </c>
      <c r="BF229" s="6" t="str">
        <f t="shared" ca="1" si="461"/>
        <v/>
      </c>
      <c r="BG229" s="6" t="str">
        <f t="shared" ca="1" si="462"/>
        <v/>
      </c>
      <c r="BH229" s="6" t="str">
        <f t="shared" ca="1" si="463"/>
        <v/>
      </c>
      <c r="BI229" s="6" t="str">
        <f t="shared" ca="1" si="464"/>
        <v/>
      </c>
      <c r="BJ229" s="6" t="str">
        <f t="shared" ca="1" si="465"/>
        <v/>
      </c>
      <c r="BK229" s="6" t="str">
        <f t="shared" ca="1" si="466"/>
        <v/>
      </c>
      <c r="BL229" s="6" t="str">
        <f t="shared" ca="1" si="467"/>
        <v/>
      </c>
      <c r="BM229" s="6" t="str">
        <f t="shared" ca="1" si="468"/>
        <v/>
      </c>
      <c r="BN229" s="6" t="str">
        <f t="shared" ca="1" si="469"/>
        <v/>
      </c>
      <c r="BO229" s="6" t="str">
        <f t="shared" ca="1" si="470"/>
        <v/>
      </c>
      <c r="BP229" s="6" t="str">
        <f t="shared" ca="1" si="471"/>
        <v/>
      </c>
      <c r="BQ229" s="6" t="str">
        <f t="shared" ca="1" si="472"/>
        <v/>
      </c>
      <c r="BR229" s="6" t="str">
        <f t="shared" ca="1" si="473"/>
        <v/>
      </c>
      <c r="BS229" s="6" t="str">
        <f t="shared" ca="1" si="474"/>
        <v/>
      </c>
      <c r="BU229" s="6" t="str">
        <f t="shared" ca="1" si="475"/>
        <v/>
      </c>
      <c r="BW229" s="515" t="str">
        <f t="shared" ca="1" si="476"/>
        <v/>
      </c>
      <c r="BX229" s="515">
        <f t="shared" ca="1" si="477"/>
        <v>0</v>
      </c>
      <c r="BY229" s="515" t="str">
        <f t="shared" ca="1" si="478"/>
        <v/>
      </c>
      <c r="CA229" s="6">
        <f t="shared" ca="1" si="479"/>
        <v>1</v>
      </c>
      <c r="CC229" s="523" t="str">
        <f t="shared" ca="1" si="480"/>
        <v/>
      </c>
      <c r="CE229" s="6" t="str">
        <f t="shared" ca="1" si="481"/>
        <v/>
      </c>
      <c r="CG229" s="524" t="str">
        <f ca="1">IF(V229=1,"",IF($AA$4=1,"",IF(LOG入力!BH229&gt;0,"",IF(N229=0,"",IF(HT229=0,"","★")))))</f>
        <v/>
      </c>
      <c r="CI229" s="74" t="str">
        <f t="shared" ca="1" si="482"/>
        <v/>
      </c>
      <c r="CK229" s="525" t="str">
        <f ca="1">IF(V229=1,"",IF(LOG入力!BH229&gt;0,1,0))</f>
        <v/>
      </c>
      <c r="CL229" s="74" t="str">
        <f t="shared" ca="1" si="483"/>
        <v/>
      </c>
      <c r="CN229" s="74" t="str">
        <f t="shared" ca="1" si="484"/>
        <v/>
      </c>
      <c r="CO229" s="74" t="str">
        <f t="shared" ca="1" si="485"/>
        <v/>
      </c>
      <c r="CQ229" s="74" t="str">
        <f t="shared" ca="1" si="486"/>
        <v/>
      </c>
      <c r="CR229" s="74" t="str">
        <f t="shared" ca="1" si="487"/>
        <v/>
      </c>
      <c r="CS229" s="74" t="str">
        <f t="shared" ca="1" si="488"/>
        <v/>
      </c>
      <c r="CT229" s="74" t="str">
        <f t="shared" ca="1" si="489"/>
        <v/>
      </c>
      <c r="CU229" s="74" t="str">
        <f t="shared" ca="1" si="490"/>
        <v/>
      </c>
      <c r="CV229" s="74" t="str">
        <f t="shared" ca="1" si="491"/>
        <v/>
      </c>
      <c r="CW229" s="74" t="str">
        <f t="shared" ca="1" si="492"/>
        <v/>
      </c>
      <c r="CX229" s="74" t="str">
        <f t="shared" ca="1" si="493"/>
        <v/>
      </c>
      <c r="CY229" s="74" t="str">
        <f t="shared" ca="1" si="494"/>
        <v/>
      </c>
      <c r="CZ229" s="74" t="str">
        <f t="shared" ca="1" si="495"/>
        <v/>
      </c>
      <c r="DA229" s="74" t="str">
        <f t="shared" ca="1" si="496"/>
        <v/>
      </c>
      <c r="DB229" s="74" t="str">
        <f t="shared" ca="1" si="497"/>
        <v/>
      </c>
      <c r="DD229" s="74" t="str">
        <f t="shared" ca="1" si="498"/>
        <v/>
      </c>
      <c r="DE229" s="74" t="str">
        <f t="shared" ca="1" si="499"/>
        <v/>
      </c>
      <c r="DF229" s="74" t="str">
        <f t="shared" ca="1" si="500"/>
        <v/>
      </c>
      <c r="DG229" s="74" t="str">
        <f t="shared" ca="1" si="501"/>
        <v/>
      </c>
      <c r="DH229" s="74" t="str">
        <f t="shared" ca="1" si="502"/>
        <v/>
      </c>
      <c r="DI229" s="74" t="str">
        <f t="shared" ca="1" si="503"/>
        <v/>
      </c>
      <c r="DJ229" s="74" t="str">
        <f t="shared" ca="1" si="504"/>
        <v/>
      </c>
      <c r="DK229" s="74" t="str">
        <f t="shared" ca="1" si="505"/>
        <v/>
      </c>
      <c r="DL229" s="74" t="str">
        <f t="shared" ca="1" si="506"/>
        <v/>
      </c>
      <c r="DM229" s="74" t="str">
        <f t="shared" ca="1" si="507"/>
        <v/>
      </c>
      <c r="DN229" s="74" t="str">
        <f t="shared" ca="1" si="508"/>
        <v/>
      </c>
      <c r="DO229" s="74" t="str">
        <f t="shared" ca="1" si="509"/>
        <v/>
      </c>
      <c r="DQ229" s="74" t="str">
        <f t="shared" ca="1" si="510"/>
        <v/>
      </c>
      <c r="DS229" s="74" t="str">
        <f t="shared" ca="1" si="511"/>
        <v/>
      </c>
      <c r="DT229" s="74" t="str">
        <f t="shared" ca="1" si="512"/>
        <v/>
      </c>
      <c r="DV229" s="525" t="str">
        <f t="shared" ca="1" si="513"/>
        <v/>
      </c>
      <c r="DW229" s="74" t="str">
        <f t="shared" ca="1" si="514"/>
        <v/>
      </c>
      <c r="DX229" s="485" t="str">
        <f t="shared" ca="1" si="515"/>
        <v/>
      </c>
      <c r="DY229" s="74" t="str">
        <f t="shared" ca="1" si="516"/>
        <v/>
      </c>
      <c r="DZ229" s="74" t="str">
        <f t="shared" ca="1" si="517"/>
        <v/>
      </c>
      <c r="EA229" s="74" t="str">
        <f t="shared" ca="1" si="518"/>
        <v/>
      </c>
      <c r="EC229" s="74" t="str">
        <f t="shared" ca="1" si="519"/>
        <v/>
      </c>
      <c r="ED229" s="74" t="str">
        <f t="shared" ca="1" si="520"/>
        <v/>
      </c>
      <c r="EE229" s="74" t="str">
        <f t="shared" ca="1" si="521"/>
        <v/>
      </c>
      <c r="EG229" s="479" t="str">
        <f ca="1">IF(V229=1,"",IF(LOG入力!BH229&gt;0,0,IF(CG229="★",0,IF(R229=1,0,IF(N229=0,0,1)))))</f>
        <v/>
      </c>
      <c r="EH229" s="483" t="str">
        <f t="shared" ca="1" si="522"/>
        <v/>
      </c>
      <c r="EI229" s="483" t="str">
        <f t="shared" ca="1" si="523"/>
        <v/>
      </c>
      <c r="EJ229" s="483" t="str">
        <f t="shared" ca="1" si="524"/>
        <v/>
      </c>
      <c r="EL229" s="71">
        <f t="shared" ca="1" si="525"/>
        <v>0</v>
      </c>
      <c r="EM229" s="6">
        <f t="shared" ca="1" si="526"/>
        <v>0</v>
      </c>
      <c r="EN229" s="6" t="str">
        <f t="shared" ca="1" si="527"/>
        <v/>
      </c>
      <c r="EO229" s="6">
        <f ca="1">IF(LOG入力!BH229&gt;0,0,IF(EM229=0,0,(IF(COUNTIF($EN$19:EN229,EN229)=1,IF($FS$3="N",1,IF(EH229=1,1,0))))))</f>
        <v>0</v>
      </c>
      <c r="EP229" s="6" t="str">
        <f ca="1">IF(LOG入力!BH229&gt;0,"",IF(EO229=1,$X229,""))</f>
        <v/>
      </c>
      <c r="EQ229" s="6" t="str">
        <f ca="1">IF(LOG入力!BH229&gt;0,"",IF(EO229=1,$Y229,""))</f>
        <v/>
      </c>
      <c r="ER229" s="520" t="str">
        <f ca="1">IF(LOG入力!BH229&gt;0,"",IF(COUNTIF($EP$19:$EP229,EP229)=1,EP229,""))</f>
        <v/>
      </c>
      <c r="ES229" s="520">
        <f ca="1">IF(LOG入力!BH229&gt;0,0,IF((EL229=1),IF(($ER229=""),0,1),0))</f>
        <v>0</v>
      </c>
      <c r="ET229" s="520" t="str">
        <f ca="1">IF(LOG入力!BH229&gt;0,"",IF(COUNTIF($EQ$19:EQ229,EQ229)=1,EQ229,""))</f>
        <v/>
      </c>
      <c r="EU229" s="539">
        <f ca="1">IF(LOG入力!BH229&gt;0,0,IF((EL229=1),IF(($ET229=""),0,1),0))</f>
        <v>0</v>
      </c>
      <c r="EV229" s="71">
        <f t="shared" ca="1" si="528"/>
        <v>0</v>
      </c>
      <c r="EW229" s="6">
        <f t="shared" ca="1" si="529"/>
        <v>0</v>
      </c>
      <c r="EX229" s="6" t="str">
        <f t="shared" ca="1" si="530"/>
        <v/>
      </c>
      <c r="EY229" s="6">
        <f ca="1">IF(LOG入力!BH229&gt;0,0,IF(EW229=0,0,(IF(COUNTIF($EX$19:EX229,EX229)=1,IF($FS$3="N",1,IF(EH229=1,1,0))))))</f>
        <v>0</v>
      </c>
      <c r="EZ229" s="6" t="str">
        <f ca="1">IF(LOG入力!BH229&gt;0,"",IF(EY229=1,$X229,""))</f>
        <v/>
      </c>
      <c r="FA229" s="6" t="str">
        <f ca="1">IF(LOG入力!BH229&gt;0,"",IF(EY229=1,$Y229,""))</f>
        <v/>
      </c>
      <c r="FB229" s="6" t="str">
        <f ca="1">IF(LOG入力!BH229&gt;0,"",IF(COUNTIF($EZ$19:$EZ229,EZ229)=1,EZ229,""))</f>
        <v/>
      </c>
      <c r="FC229" s="6">
        <f ca="1">IF(LOG入力!BH229&gt;0,0,IF((EV229=1),IF(($FB229=""),0,1),0))</f>
        <v>0</v>
      </c>
      <c r="FD229" s="6" t="str">
        <f ca="1">IF(LOG入力!BH229&gt;0,"",IF(COUNTIF($FA$19:FA229,FA229)=1,FA229,""))</f>
        <v/>
      </c>
      <c r="FE229" s="72">
        <f ca="1">IF(LOG入力!BH229&gt;0,0,IF((EV229=1),IF(($FD229=""),0,1),0))</f>
        <v>0</v>
      </c>
      <c r="FF229" s="71">
        <f t="shared" ca="1" si="531"/>
        <v>0</v>
      </c>
      <c r="FG229" s="6">
        <f t="shared" ca="1" si="532"/>
        <v>0</v>
      </c>
      <c r="FH229" s="6" t="str">
        <f t="shared" ca="1" si="533"/>
        <v/>
      </c>
      <c r="FI229" s="6">
        <f ca="1">IF(LOG入力!BH229&gt;0,0,IF(FG229=0,0,(IF(COUNTIF($FH$19:FH229,FH229)=1,IF($FS$3="N",1,IF(EH229=1,1,0))))))</f>
        <v>0</v>
      </c>
      <c r="FJ229" s="6" t="str">
        <f ca="1">IF(LOG入力!BH229&gt;0,"",IF(FI229=1,$X229,""))</f>
        <v/>
      </c>
      <c r="FK229" s="6" t="str">
        <f ca="1">IF(LOG入力!BH229&gt;0,"",IF(FI229=1,$Y229,""))</f>
        <v/>
      </c>
      <c r="FL229" s="6" t="str">
        <f ca="1">IF(LOG入力!BH229&gt;0,"",IF(COUNTIF($FJ$19:$FJ229,FJ229)=1,FJ229,""))</f>
        <v/>
      </c>
      <c r="FM229" s="6">
        <f ca="1">IF(LOG入力!BH229&gt;0,0,IF((FF229=1),IF(($FL229=""),0,1),0))</f>
        <v>0</v>
      </c>
      <c r="FN229" s="6" t="str">
        <f ca="1">IF(LOG入力!BH229&gt;0,"",IF(COUNTIF($FK$19:FK229,FK229)=1,FK229,""))</f>
        <v/>
      </c>
      <c r="FO229" s="72">
        <f ca="1">IF(LOG入力!BH229&gt;0,0,IF((FF229=1),IF(($FN229=""),0,1),0))</f>
        <v>0</v>
      </c>
      <c r="FP229" s="71">
        <f t="shared" ca="1" si="534"/>
        <v>0</v>
      </c>
      <c r="FQ229" s="6">
        <f t="shared" ca="1" si="535"/>
        <v>0</v>
      </c>
      <c r="FR229" s="6" t="str">
        <f t="shared" ca="1" si="536"/>
        <v/>
      </c>
      <c r="FS229" s="6">
        <f ca="1">IF(LOG入力!BH229&gt;0,0,IF(FQ229=0,0,(IF(COUNTIF($FR$19:FR229,FR229)=1,IF($FS$3="N",1,IF(EH229=1,1,0))))))</f>
        <v>0</v>
      </c>
      <c r="FT229" s="6" t="str">
        <f ca="1">IF(LOG入力!BH229&gt;0,"",IF(FS229=1,$X229,""))</f>
        <v/>
      </c>
      <c r="FU229" s="6" t="str">
        <f ca="1">IF(LOG入力!BH229&gt;0,"",IF(FS229=1,$Y229,""))</f>
        <v/>
      </c>
      <c r="FV229" s="6" t="str">
        <f ca="1">IF(LOG入力!BH229&gt;0,"",IF(COUNTIF($FT$19:$FT229,FT229)=1,FT229,""))</f>
        <v/>
      </c>
      <c r="FW229" s="6">
        <f ca="1">IF(LOG入力!BH229&gt;0,0,IF((FP229=1),IF(($FV229=""),0,1),0))</f>
        <v>0</v>
      </c>
      <c r="FX229" s="6" t="str">
        <f ca="1">IF(LOG入力!BH229&gt;0,"",IF(COUNTIF($FU$19:FU229,FU229)=1,FU229,""))</f>
        <v/>
      </c>
      <c r="FY229" s="72">
        <f ca="1">IF(LOG入力!BH229&gt;0,0,IF((FP229=1),IF(($FX229=""),0,1),0))</f>
        <v>0</v>
      </c>
      <c r="FZ229" s="71">
        <f t="shared" ca="1" si="537"/>
        <v>0</v>
      </c>
      <c r="GA229" s="6">
        <f t="shared" ca="1" si="538"/>
        <v>0</v>
      </c>
      <c r="GB229" s="6" t="str">
        <f t="shared" ca="1" si="539"/>
        <v/>
      </c>
      <c r="GC229" s="6">
        <f ca="1">IF(LOG入力!BH229&gt;0,0,IF(GA229=0,0,(IF(COUNTIF($GB$19:GB229,GB229)=1,IF($FS$3="N",1,IF(EH229=1,1,0))))))</f>
        <v>0</v>
      </c>
      <c r="GD229" s="6" t="str">
        <f ca="1">IF(LOG入力!BH229&gt;0,"",IF(GC229=1,$X229,""))</f>
        <v/>
      </c>
      <c r="GE229" s="6" t="str">
        <f ca="1">IF(LOG入力!BH229&gt;0,"",IF(GC229=1,$Y229,""))</f>
        <v/>
      </c>
      <c r="GF229" s="6" t="str">
        <f ca="1">IF(LOG入力!BH229&gt;0,"",IF(COUNTIF($GD$19:$GD229,GD229)=1,GD229,""))</f>
        <v/>
      </c>
      <c r="GG229" s="6">
        <f ca="1">IF(LOG入力!BH229&gt;0,0,IF((FZ229=1),IF(($GF229=""),0,1),0))</f>
        <v>0</v>
      </c>
      <c r="GH229" s="6" t="str">
        <f ca="1">IF(LOG入力!BH229&gt;0,"",IF(COUNTIF($GE$19:GE229,GE229)=1,GE229,""))</f>
        <v/>
      </c>
      <c r="GI229" s="72">
        <f ca="1">IF(LOG入力!BH229&gt;0,0,IF((FZ229=1),IF(($GH229=""),0,1),0))</f>
        <v>0</v>
      </c>
      <c r="GK229" s="455" t="str">
        <f ca="1">IF(V229=1,"",IF(LEN(LOG入力!AS229)=0,"",LOG入力!AS229))</f>
        <v/>
      </c>
      <c r="GL229" s="378" t="str">
        <f t="shared" ca="1" si="540"/>
        <v/>
      </c>
      <c r="GM229" s="378" t="str">
        <f t="shared" ca="1" si="541"/>
        <v/>
      </c>
      <c r="GN229" s="74" t="str">
        <f t="shared" ca="1" si="542"/>
        <v/>
      </c>
      <c r="GO229" s="74" t="str">
        <f t="shared" ca="1" si="543"/>
        <v/>
      </c>
      <c r="GQ229" s="74" t="str">
        <f t="shared" ca="1" si="544"/>
        <v/>
      </c>
      <c r="GR229" s="74" t="str">
        <f t="shared" ca="1" si="545"/>
        <v/>
      </c>
      <c r="GS229" s="74" t="str">
        <f t="shared" ca="1" si="546"/>
        <v/>
      </c>
      <c r="GT229" s="74" t="str">
        <f t="shared" ca="1" si="547"/>
        <v/>
      </c>
      <c r="GU229" s="74" t="str">
        <f t="shared" ca="1" si="548"/>
        <v/>
      </c>
      <c r="GV229" s="74" t="str">
        <f t="shared" ca="1" si="549"/>
        <v/>
      </c>
      <c r="GX229" s="74" t="str">
        <f t="shared" ca="1" si="550"/>
        <v/>
      </c>
      <c r="GY229" s="74" t="str">
        <f t="shared" ca="1" si="551"/>
        <v/>
      </c>
      <c r="GZ229" s="74" t="str">
        <f ca="1">IF(V229=1,"",IF(LOG入力!BH229&gt;0,0,IF(GY229=0,0,IF((VALUE((TYPE(VALUE(J229)))))=16,0,IF(VALUE(J229)&lt;60,1,IF(VALUE(J229)&lt;100,0,IF(VALUE(J229)&lt;600,2,0)))))))</f>
        <v/>
      </c>
      <c r="HA229" s="74" t="str">
        <f t="shared" ca="1" si="552"/>
        <v/>
      </c>
      <c r="HB229" s="74" t="str">
        <f ca="1">IF(V229=1,"",IF(LOG入力!BH229&gt;0,0,IF(HA229=0,0,IF((VALUE((TYPE(VALUE(L229)))))=16,0,IF(VALUE(L229)&lt;60,1,IF(VALUE(L229)&lt;100,0,IF(VALUE(L229)&lt;600,2,0)))))))</f>
        <v/>
      </c>
      <c r="HD229" s="74" t="str">
        <f t="shared" ca="1" si="553"/>
        <v/>
      </c>
      <c r="HF229" s="74" t="str">
        <f t="shared" ca="1" si="554"/>
        <v/>
      </c>
      <c r="HG229" s="74" t="str">
        <f t="shared" ca="1" si="555"/>
        <v/>
      </c>
      <c r="HH229" s="74" t="str">
        <f t="shared" ca="1" si="556"/>
        <v/>
      </c>
      <c r="HI229" s="74" t="str">
        <f t="shared" ca="1" si="557"/>
        <v/>
      </c>
      <c r="HJ229" s="74" t="str">
        <f t="shared" ca="1" si="558"/>
        <v/>
      </c>
      <c r="HK229" s="74" t="str">
        <f t="shared" ca="1" si="559"/>
        <v/>
      </c>
      <c r="HL229" s="74" t="str">
        <f t="shared" ca="1" si="560"/>
        <v/>
      </c>
      <c r="HM229" s="74" t="str">
        <f t="shared" ca="1" si="561"/>
        <v/>
      </c>
      <c r="HN229" s="74" t="str">
        <f t="shared" ca="1" si="562"/>
        <v/>
      </c>
      <c r="HO229" s="529" t="str">
        <f t="shared" ca="1" si="563"/>
        <v/>
      </c>
      <c r="HP229" s="74" t="str">
        <f t="shared" ca="1" si="564"/>
        <v/>
      </c>
      <c r="HQ229" s="74" t="str">
        <f t="shared" ca="1" si="565"/>
        <v/>
      </c>
      <c r="HR229" s="74" t="str">
        <f t="shared" ca="1" si="566"/>
        <v/>
      </c>
      <c r="HS229" s="74" t="str">
        <f t="shared" ca="1" si="567"/>
        <v/>
      </c>
      <c r="HT229" s="74" t="str">
        <f ca="1">IF(V229=1,"",IF(LOG入力!BH229&gt;0,0,IF(DV229=1,0,IF(N229="0",0,IF(SUM(HD229:HS229)&gt;0,1,0)))))</f>
        <v/>
      </c>
    </row>
    <row r="230" spans="1:228" x14ac:dyDescent="0.15">
      <c r="A230" s="5"/>
      <c r="B230" s="532" t="str">
        <f t="shared" ca="1" si="426"/>
        <v/>
      </c>
      <c r="C230" s="570" t="str">
        <f ca="1">LOG入力!AP230</f>
        <v/>
      </c>
      <c r="D230" s="534" t="str">
        <f ca="1">LOG入力!AQ230</f>
        <v/>
      </c>
      <c r="E230" s="534" t="str">
        <f ca="1">LOG入力!AR230</f>
        <v/>
      </c>
      <c r="F230" s="535" t="str">
        <f t="shared" ca="1" si="427"/>
        <v/>
      </c>
      <c r="G230" s="585" t="str">
        <f ca="1">LOG入力!AT230</f>
        <v/>
      </c>
      <c r="H230" s="542" t="str">
        <f ca="1">LOG入力!AU230</f>
        <v/>
      </c>
      <c r="I230" s="542" t="str">
        <f ca="1">LOG入力!AV230</f>
        <v/>
      </c>
      <c r="J230" s="577" t="str">
        <f ca="1">LOG入力!AW230</f>
        <v/>
      </c>
      <c r="K230" s="578" t="str">
        <f ca="1">LOG入力!BJ230</f>
        <v/>
      </c>
      <c r="L230" s="577" t="str">
        <f ca="1">LOG入力!AY230</f>
        <v/>
      </c>
      <c r="M230" s="545" t="str">
        <f ca="1">LOG入力!BK230</f>
        <v/>
      </c>
      <c r="N230" s="512" t="str">
        <f ca="1">IF(V230=1,"",IF(LOG入力!AJ230=1,"1",LOG入力!BA230))</f>
        <v/>
      </c>
      <c r="O230" s="538" t="str">
        <f ca="1">IF(V230=1,"",IF(LEN(LOG入力!O230)=0,"",LOG入力!O230))</f>
        <v/>
      </c>
      <c r="P230" s="291" t="str">
        <f ca="1">IF(V230=1,"",IF($AA$4=1,"",IF(LOG入力!BG230=1,"",CONCATENATE($ER230,$FB230,$FL230,$FV230,$GF230))))</f>
        <v/>
      </c>
      <c r="Q230" s="291" t="str">
        <f ca="1">IF(V230=1,"",IF($AA$4=1,"",IF(LOG入力!BG230=1,"",CONCATENATE($ET230,$FD230,$FN230,$FX230,$GH230))))</f>
        <v/>
      </c>
      <c r="R230" s="573" t="str">
        <f ca="1">IF(V230=1,"",IF($AA$4=1,"",IF(LOG入力!BH230&gt;0,0,AA230)))</f>
        <v/>
      </c>
      <c r="S230" s="293" t="str">
        <f t="shared" ca="1" si="428"/>
        <v/>
      </c>
      <c r="T230" s="681"/>
      <c r="U230" s="38"/>
      <c r="V230" s="196">
        <f ca="1">LOG入力!AN230</f>
        <v>1</v>
      </c>
      <c r="W230" s="38"/>
      <c r="X230" s="516" t="str">
        <f t="shared" ca="1" si="429"/>
        <v/>
      </c>
      <c r="Y230" s="515" t="str">
        <f t="shared" ca="1" si="430"/>
        <v/>
      </c>
      <c r="Z230" s="518" t="str">
        <f t="shared" ca="1" si="431"/>
        <v/>
      </c>
      <c r="AA230" s="574" t="str">
        <f t="shared" ca="1" si="432"/>
        <v/>
      </c>
      <c r="AC230" s="6" t="str">
        <f t="shared" ca="1" si="433"/>
        <v/>
      </c>
      <c r="AD230" s="6" t="str">
        <f t="shared" ca="1" si="434"/>
        <v/>
      </c>
      <c r="AE230" s="6" t="str">
        <f t="shared" ca="1" si="435"/>
        <v/>
      </c>
      <c r="AF230" s="6" t="str">
        <f t="shared" ca="1" si="436"/>
        <v/>
      </c>
      <c r="AG230" s="6" t="str">
        <f t="shared" ca="1" si="437"/>
        <v/>
      </c>
      <c r="AH230" s="6" t="str">
        <f t="shared" ca="1" si="438"/>
        <v/>
      </c>
      <c r="AI230" s="6" t="str">
        <f t="shared" ca="1" si="439"/>
        <v/>
      </c>
      <c r="AJ230" s="6" t="str">
        <f t="shared" ca="1" si="440"/>
        <v/>
      </c>
      <c r="AK230" s="6" t="str">
        <f t="shared" ca="1" si="441"/>
        <v/>
      </c>
      <c r="AL230" s="6" t="str">
        <f t="shared" ca="1" si="442"/>
        <v/>
      </c>
      <c r="AM230" s="6" t="str">
        <f t="shared" ca="1" si="443"/>
        <v/>
      </c>
      <c r="AN230" s="6" t="str">
        <f t="shared" ca="1" si="444"/>
        <v/>
      </c>
      <c r="AO230" s="6" t="str">
        <f t="shared" ca="1" si="445"/>
        <v/>
      </c>
      <c r="AP230" s="6" t="str">
        <f t="shared" ca="1" si="446"/>
        <v/>
      </c>
      <c r="AQ230" s="6" t="str">
        <f t="shared" ca="1" si="447"/>
        <v/>
      </c>
      <c r="AR230" s="6" t="str">
        <f t="shared" ca="1" si="448"/>
        <v/>
      </c>
      <c r="AS230" s="6" t="str">
        <f t="shared" ca="1" si="449"/>
        <v/>
      </c>
      <c r="AT230" s="6" t="str">
        <f t="shared" ca="1" si="450"/>
        <v/>
      </c>
      <c r="AU230" s="6" t="str">
        <f t="shared" ca="1" si="451"/>
        <v/>
      </c>
      <c r="AV230" s="6" t="str">
        <f t="shared" ca="1" si="452"/>
        <v/>
      </c>
      <c r="AW230" s="6" t="str">
        <f t="shared" ca="1" si="453"/>
        <v/>
      </c>
      <c r="AY230" s="6" t="str">
        <f t="shared" ca="1" si="454"/>
        <v/>
      </c>
      <c r="AZ230" s="6" t="str">
        <f t="shared" ca="1" si="455"/>
        <v/>
      </c>
      <c r="BA230" s="6" t="str">
        <f t="shared" ca="1" si="456"/>
        <v/>
      </c>
      <c r="BB230" s="6" t="str">
        <f t="shared" ca="1" si="457"/>
        <v/>
      </c>
      <c r="BC230" s="6" t="str">
        <f t="shared" ca="1" si="458"/>
        <v/>
      </c>
      <c r="BD230" s="6" t="str">
        <f t="shared" ca="1" si="459"/>
        <v/>
      </c>
      <c r="BE230" s="6" t="str">
        <f t="shared" ca="1" si="460"/>
        <v/>
      </c>
      <c r="BF230" s="6" t="str">
        <f t="shared" ca="1" si="461"/>
        <v/>
      </c>
      <c r="BG230" s="6" t="str">
        <f t="shared" ca="1" si="462"/>
        <v/>
      </c>
      <c r="BH230" s="6" t="str">
        <f t="shared" ca="1" si="463"/>
        <v/>
      </c>
      <c r="BI230" s="6" t="str">
        <f t="shared" ca="1" si="464"/>
        <v/>
      </c>
      <c r="BJ230" s="6" t="str">
        <f t="shared" ca="1" si="465"/>
        <v/>
      </c>
      <c r="BK230" s="6" t="str">
        <f t="shared" ca="1" si="466"/>
        <v/>
      </c>
      <c r="BL230" s="6" t="str">
        <f t="shared" ca="1" si="467"/>
        <v/>
      </c>
      <c r="BM230" s="6" t="str">
        <f t="shared" ca="1" si="468"/>
        <v/>
      </c>
      <c r="BN230" s="6" t="str">
        <f t="shared" ca="1" si="469"/>
        <v/>
      </c>
      <c r="BO230" s="6" t="str">
        <f t="shared" ca="1" si="470"/>
        <v/>
      </c>
      <c r="BP230" s="6" t="str">
        <f t="shared" ca="1" si="471"/>
        <v/>
      </c>
      <c r="BQ230" s="6" t="str">
        <f t="shared" ca="1" si="472"/>
        <v/>
      </c>
      <c r="BR230" s="6" t="str">
        <f t="shared" ca="1" si="473"/>
        <v/>
      </c>
      <c r="BS230" s="6" t="str">
        <f t="shared" ca="1" si="474"/>
        <v/>
      </c>
      <c r="BU230" s="6" t="str">
        <f t="shared" ca="1" si="475"/>
        <v/>
      </c>
      <c r="BW230" s="515" t="str">
        <f t="shared" ca="1" si="476"/>
        <v/>
      </c>
      <c r="BX230" s="515">
        <f t="shared" ca="1" si="477"/>
        <v>0</v>
      </c>
      <c r="BY230" s="515" t="str">
        <f t="shared" ca="1" si="478"/>
        <v/>
      </c>
      <c r="CA230" s="6">
        <f t="shared" ca="1" si="479"/>
        <v>1</v>
      </c>
      <c r="CC230" s="523" t="str">
        <f t="shared" ca="1" si="480"/>
        <v/>
      </c>
      <c r="CE230" s="6" t="str">
        <f t="shared" ca="1" si="481"/>
        <v/>
      </c>
      <c r="CG230" s="524" t="str">
        <f ca="1">IF(V230=1,"",IF($AA$4=1,"",IF(LOG入力!BH230&gt;0,"",IF(N230=0,"",IF(HT230=0,"","★")))))</f>
        <v/>
      </c>
      <c r="CI230" s="74" t="str">
        <f t="shared" ca="1" si="482"/>
        <v/>
      </c>
      <c r="CK230" s="525" t="str">
        <f ca="1">IF(V230=1,"",IF(LOG入力!BH230&gt;0,1,0))</f>
        <v/>
      </c>
      <c r="CL230" s="74" t="str">
        <f t="shared" ca="1" si="483"/>
        <v/>
      </c>
      <c r="CN230" s="74" t="str">
        <f t="shared" ca="1" si="484"/>
        <v/>
      </c>
      <c r="CO230" s="74" t="str">
        <f t="shared" ca="1" si="485"/>
        <v/>
      </c>
      <c r="CQ230" s="74" t="str">
        <f t="shared" ca="1" si="486"/>
        <v/>
      </c>
      <c r="CR230" s="74" t="str">
        <f t="shared" ca="1" si="487"/>
        <v/>
      </c>
      <c r="CS230" s="74" t="str">
        <f t="shared" ca="1" si="488"/>
        <v/>
      </c>
      <c r="CT230" s="74" t="str">
        <f t="shared" ca="1" si="489"/>
        <v/>
      </c>
      <c r="CU230" s="74" t="str">
        <f t="shared" ca="1" si="490"/>
        <v/>
      </c>
      <c r="CV230" s="74" t="str">
        <f t="shared" ca="1" si="491"/>
        <v/>
      </c>
      <c r="CW230" s="74" t="str">
        <f t="shared" ca="1" si="492"/>
        <v/>
      </c>
      <c r="CX230" s="74" t="str">
        <f t="shared" ca="1" si="493"/>
        <v/>
      </c>
      <c r="CY230" s="74" t="str">
        <f t="shared" ca="1" si="494"/>
        <v/>
      </c>
      <c r="CZ230" s="74" t="str">
        <f t="shared" ca="1" si="495"/>
        <v/>
      </c>
      <c r="DA230" s="74" t="str">
        <f t="shared" ca="1" si="496"/>
        <v/>
      </c>
      <c r="DB230" s="74" t="str">
        <f t="shared" ca="1" si="497"/>
        <v/>
      </c>
      <c r="DD230" s="74" t="str">
        <f t="shared" ca="1" si="498"/>
        <v/>
      </c>
      <c r="DE230" s="74" t="str">
        <f t="shared" ca="1" si="499"/>
        <v/>
      </c>
      <c r="DF230" s="74" t="str">
        <f t="shared" ca="1" si="500"/>
        <v/>
      </c>
      <c r="DG230" s="74" t="str">
        <f t="shared" ca="1" si="501"/>
        <v/>
      </c>
      <c r="DH230" s="74" t="str">
        <f t="shared" ca="1" si="502"/>
        <v/>
      </c>
      <c r="DI230" s="74" t="str">
        <f t="shared" ca="1" si="503"/>
        <v/>
      </c>
      <c r="DJ230" s="74" t="str">
        <f t="shared" ca="1" si="504"/>
        <v/>
      </c>
      <c r="DK230" s="74" t="str">
        <f t="shared" ca="1" si="505"/>
        <v/>
      </c>
      <c r="DL230" s="74" t="str">
        <f t="shared" ca="1" si="506"/>
        <v/>
      </c>
      <c r="DM230" s="74" t="str">
        <f t="shared" ca="1" si="507"/>
        <v/>
      </c>
      <c r="DN230" s="74" t="str">
        <f t="shared" ca="1" si="508"/>
        <v/>
      </c>
      <c r="DO230" s="74" t="str">
        <f t="shared" ca="1" si="509"/>
        <v/>
      </c>
      <c r="DQ230" s="74" t="str">
        <f t="shared" ca="1" si="510"/>
        <v/>
      </c>
      <c r="DS230" s="74" t="str">
        <f t="shared" ca="1" si="511"/>
        <v/>
      </c>
      <c r="DT230" s="74" t="str">
        <f t="shared" ca="1" si="512"/>
        <v/>
      </c>
      <c r="DV230" s="525" t="str">
        <f t="shared" ca="1" si="513"/>
        <v/>
      </c>
      <c r="DW230" s="74" t="str">
        <f t="shared" ca="1" si="514"/>
        <v/>
      </c>
      <c r="DX230" s="485" t="str">
        <f t="shared" ca="1" si="515"/>
        <v/>
      </c>
      <c r="DY230" s="74" t="str">
        <f t="shared" ca="1" si="516"/>
        <v/>
      </c>
      <c r="DZ230" s="74" t="str">
        <f t="shared" ca="1" si="517"/>
        <v/>
      </c>
      <c r="EA230" s="74" t="str">
        <f t="shared" ca="1" si="518"/>
        <v/>
      </c>
      <c r="EC230" s="74" t="str">
        <f t="shared" ca="1" si="519"/>
        <v/>
      </c>
      <c r="ED230" s="74" t="str">
        <f t="shared" ca="1" si="520"/>
        <v/>
      </c>
      <c r="EE230" s="74" t="str">
        <f t="shared" ca="1" si="521"/>
        <v/>
      </c>
      <c r="EG230" s="479" t="str">
        <f ca="1">IF(V230=1,"",IF(LOG入力!BH230&gt;0,0,IF(CG230="★",0,IF(R230=1,0,IF(N230=0,0,1)))))</f>
        <v/>
      </c>
      <c r="EH230" s="483" t="str">
        <f t="shared" ca="1" si="522"/>
        <v/>
      </c>
      <c r="EI230" s="483" t="str">
        <f t="shared" ca="1" si="523"/>
        <v/>
      </c>
      <c r="EJ230" s="483" t="str">
        <f t="shared" ca="1" si="524"/>
        <v/>
      </c>
      <c r="EL230" s="71">
        <f t="shared" ca="1" si="525"/>
        <v>0</v>
      </c>
      <c r="EM230" s="6">
        <f t="shared" ca="1" si="526"/>
        <v>0</v>
      </c>
      <c r="EN230" s="6" t="str">
        <f t="shared" ca="1" si="527"/>
        <v/>
      </c>
      <c r="EO230" s="6">
        <f ca="1">IF(LOG入力!BH230&gt;0,0,IF(EM230=0,0,(IF(COUNTIF($EN$19:EN230,EN230)=1,IF($FS$3="N",1,IF(EH230=1,1,0))))))</f>
        <v>0</v>
      </c>
      <c r="EP230" s="6" t="str">
        <f ca="1">IF(LOG入力!BH230&gt;0,"",IF(EO230=1,$X230,""))</f>
        <v/>
      </c>
      <c r="EQ230" s="6" t="str">
        <f ca="1">IF(LOG入力!BH230&gt;0,"",IF(EO230=1,$Y230,""))</f>
        <v/>
      </c>
      <c r="ER230" s="520" t="str">
        <f ca="1">IF(LOG入力!BH230&gt;0,"",IF(COUNTIF($EP$19:$EP230,EP230)=1,EP230,""))</f>
        <v/>
      </c>
      <c r="ES230" s="520">
        <f ca="1">IF(LOG入力!BH230&gt;0,0,IF((EL230=1),IF(($ER230=""),0,1),0))</f>
        <v>0</v>
      </c>
      <c r="ET230" s="520" t="str">
        <f ca="1">IF(LOG入力!BH230&gt;0,"",IF(COUNTIF($EQ$19:EQ230,EQ230)=1,EQ230,""))</f>
        <v/>
      </c>
      <c r="EU230" s="539">
        <f ca="1">IF(LOG入力!BH230&gt;0,0,IF((EL230=1),IF(($ET230=""),0,1),0))</f>
        <v>0</v>
      </c>
      <c r="EV230" s="71">
        <f t="shared" ca="1" si="528"/>
        <v>0</v>
      </c>
      <c r="EW230" s="6">
        <f t="shared" ca="1" si="529"/>
        <v>0</v>
      </c>
      <c r="EX230" s="6" t="str">
        <f t="shared" ca="1" si="530"/>
        <v/>
      </c>
      <c r="EY230" s="6">
        <f ca="1">IF(LOG入力!BH230&gt;0,0,IF(EW230=0,0,(IF(COUNTIF($EX$19:EX230,EX230)=1,IF($FS$3="N",1,IF(EH230=1,1,0))))))</f>
        <v>0</v>
      </c>
      <c r="EZ230" s="6" t="str">
        <f ca="1">IF(LOG入力!BH230&gt;0,"",IF(EY230=1,$X230,""))</f>
        <v/>
      </c>
      <c r="FA230" s="6" t="str">
        <f ca="1">IF(LOG入力!BH230&gt;0,"",IF(EY230=1,$Y230,""))</f>
        <v/>
      </c>
      <c r="FB230" s="6" t="str">
        <f ca="1">IF(LOG入力!BH230&gt;0,"",IF(COUNTIF($EZ$19:$EZ230,EZ230)=1,EZ230,""))</f>
        <v/>
      </c>
      <c r="FC230" s="6">
        <f ca="1">IF(LOG入力!BH230&gt;0,0,IF((EV230=1),IF(($FB230=""),0,1),0))</f>
        <v>0</v>
      </c>
      <c r="FD230" s="6" t="str">
        <f ca="1">IF(LOG入力!BH230&gt;0,"",IF(COUNTIF($FA$19:FA230,FA230)=1,FA230,""))</f>
        <v/>
      </c>
      <c r="FE230" s="72">
        <f ca="1">IF(LOG入力!BH230&gt;0,0,IF((EV230=1),IF(($FD230=""),0,1),0))</f>
        <v>0</v>
      </c>
      <c r="FF230" s="71">
        <f t="shared" ca="1" si="531"/>
        <v>0</v>
      </c>
      <c r="FG230" s="6">
        <f t="shared" ca="1" si="532"/>
        <v>0</v>
      </c>
      <c r="FH230" s="6" t="str">
        <f t="shared" ca="1" si="533"/>
        <v/>
      </c>
      <c r="FI230" s="6">
        <f ca="1">IF(LOG入力!BH230&gt;0,0,IF(FG230=0,0,(IF(COUNTIF($FH$19:FH230,FH230)=1,IF($FS$3="N",1,IF(EH230=1,1,0))))))</f>
        <v>0</v>
      </c>
      <c r="FJ230" s="6" t="str">
        <f ca="1">IF(LOG入力!BH230&gt;0,"",IF(FI230=1,$X230,""))</f>
        <v/>
      </c>
      <c r="FK230" s="6" t="str">
        <f ca="1">IF(LOG入力!BH230&gt;0,"",IF(FI230=1,$Y230,""))</f>
        <v/>
      </c>
      <c r="FL230" s="6" t="str">
        <f ca="1">IF(LOG入力!BH230&gt;0,"",IF(COUNTIF($FJ$19:$FJ230,FJ230)=1,FJ230,""))</f>
        <v/>
      </c>
      <c r="FM230" s="6">
        <f ca="1">IF(LOG入力!BH230&gt;0,0,IF((FF230=1),IF(($FL230=""),0,1),0))</f>
        <v>0</v>
      </c>
      <c r="FN230" s="6" t="str">
        <f ca="1">IF(LOG入力!BH230&gt;0,"",IF(COUNTIF($FK$19:FK230,FK230)=1,FK230,""))</f>
        <v/>
      </c>
      <c r="FO230" s="72">
        <f ca="1">IF(LOG入力!BH230&gt;0,0,IF((FF230=1),IF(($FN230=""),0,1),0))</f>
        <v>0</v>
      </c>
      <c r="FP230" s="71">
        <f t="shared" ca="1" si="534"/>
        <v>0</v>
      </c>
      <c r="FQ230" s="6">
        <f t="shared" ca="1" si="535"/>
        <v>0</v>
      </c>
      <c r="FR230" s="6" t="str">
        <f t="shared" ca="1" si="536"/>
        <v/>
      </c>
      <c r="FS230" s="6">
        <f ca="1">IF(LOG入力!BH230&gt;0,0,IF(FQ230=0,0,(IF(COUNTIF($FR$19:FR230,FR230)=1,IF($FS$3="N",1,IF(EH230=1,1,0))))))</f>
        <v>0</v>
      </c>
      <c r="FT230" s="6" t="str">
        <f ca="1">IF(LOG入力!BH230&gt;0,"",IF(FS230=1,$X230,""))</f>
        <v/>
      </c>
      <c r="FU230" s="6" t="str">
        <f ca="1">IF(LOG入力!BH230&gt;0,"",IF(FS230=1,$Y230,""))</f>
        <v/>
      </c>
      <c r="FV230" s="6" t="str">
        <f ca="1">IF(LOG入力!BH230&gt;0,"",IF(COUNTIF($FT$19:$FT230,FT230)=1,FT230,""))</f>
        <v/>
      </c>
      <c r="FW230" s="6">
        <f ca="1">IF(LOG入力!BH230&gt;0,0,IF((FP230=1),IF(($FV230=""),0,1),0))</f>
        <v>0</v>
      </c>
      <c r="FX230" s="6" t="str">
        <f ca="1">IF(LOG入力!BH230&gt;0,"",IF(COUNTIF($FU$19:FU230,FU230)=1,FU230,""))</f>
        <v/>
      </c>
      <c r="FY230" s="72">
        <f ca="1">IF(LOG入力!BH230&gt;0,0,IF((FP230=1),IF(($FX230=""),0,1),0))</f>
        <v>0</v>
      </c>
      <c r="FZ230" s="71">
        <f t="shared" ca="1" si="537"/>
        <v>0</v>
      </c>
      <c r="GA230" s="6">
        <f t="shared" ca="1" si="538"/>
        <v>0</v>
      </c>
      <c r="GB230" s="6" t="str">
        <f t="shared" ca="1" si="539"/>
        <v/>
      </c>
      <c r="GC230" s="6">
        <f ca="1">IF(LOG入力!BH230&gt;0,0,IF(GA230=0,0,(IF(COUNTIF($GB$19:GB230,GB230)=1,IF($FS$3="N",1,IF(EH230=1,1,0))))))</f>
        <v>0</v>
      </c>
      <c r="GD230" s="6" t="str">
        <f ca="1">IF(LOG入力!BH230&gt;0,"",IF(GC230=1,$X230,""))</f>
        <v/>
      </c>
      <c r="GE230" s="6" t="str">
        <f ca="1">IF(LOG入力!BH230&gt;0,"",IF(GC230=1,$Y230,""))</f>
        <v/>
      </c>
      <c r="GF230" s="6" t="str">
        <f ca="1">IF(LOG入力!BH230&gt;0,"",IF(COUNTIF($GD$19:$GD230,GD230)=1,GD230,""))</f>
        <v/>
      </c>
      <c r="GG230" s="6">
        <f ca="1">IF(LOG入力!BH230&gt;0,0,IF((FZ230=1),IF(($GF230=""),0,1),0))</f>
        <v>0</v>
      </c>
      <c r="GH230" s="6" t="str">
        <f ca="1">IF(LOG入力!BH230&gt;0,"",IF(COUNTIF($GE$19:GE230,GE230)=1,GE230,""))</f>
        <v/>
      </c>
      <c r="GI230" s="72">
        <f ca="1">IF(LOG入力!BH230&gt;0,0,IF((FZ230=1),IF(($GH230=""),0,1),0))</f>
        <v>0</v>
      </c>
      <c r="GK230" s="455" t="str">
        <f ca="1">IF(V230=1,"",IF(LEN(LOG入力!AS230)=0,"",LOG入力!AS230))</f>
        <v/>
      </c>
      <c r="GL230" s="378" t="str">
        <f t="shared" ca="1" si="540"/>
        <v/>
      </c>
      <c r="GM230" s="378" t="str">
        <f t="shared" ca="1" si="541"/>
        <v/>
      </c>
      <c r="GN230" s="74" t="str">
        <f t="shared" ca="1" si="542"/>
        <v/>
      </c>
      <c r="GO230" s="74" t="str">
        <f t="shared" ca="1" si="543"/>
        <v/>
      </c>
      <c r="GQ230" s="74" t="str">
        <f t="shared" ca="1" si="544"/>
        <v/>
      </c>
      <c r="GR230" s="74" t="str">
        <f t="shared" ca="1" si="545"/>
        <v/>
      </c>
      <c r="GS230" s="74" t="str">
        <f t="shared" ca="1" si="546"/>
        <v/>
      </c>
      <c r="GT230" s="74" t="str">
        <f t="shared" ca="1" si="547"/>
        <v/>
      </c>
      <c r="GU230" s="74" t="str">
        <f t="shared" ca="1" si="548"/>
        <v/>
      </c>
      <c r="GV230" s="74" t="str">
        <f t="shared" ca="1" si="549"/>
        <v/>
      </c>
      <c r="GX230" s="74" t="str">
        <f t="shared" ca="1" si="550"/>
        <v/>
      </c>
      <c r="GY230" s="74" t="str">
        <f t="shared" ca="1" si="551"/>
        <v/>
      </c>
      <c r="GZ230" s="74" t="str">
        <f ca="1">IF(V230=1,"",IF(LOG入力!BH230&gt;0,0,IF(GY230=0,0,IF((VALUE((TYPE(VALUE(J230)))))=16,0,IF(VALUE(J230)&lt;60,1,IF(VALUE(J230)&lt;100,0,IF(VALUE(J230)&lt;600,2,0)))))))</f>
        <v/>
      </c>
      <c r="HA230" s="74" t="str">
        <f t="shared" ca="1" si="552"/>
        <v/>
      </c>
      <c r="HB230" s="74" t="str">
        <f ca="1">IF(V230=1,"",IF(LOG入力!BH230&gt;0,0,IF(HA230=0,0,IF((VALUE((TYPE(VALUE(L230)))))=16,0,IF(VALUE(L230)&lt;60,1,IF(VALUE(L230)&lt;100,0,IF(VALUE(L230)&lt;600,2,0)))))))</f>
        <v/>
      </c>
      <c r="HD230" s="74" t="str">
        <f t="shared" ca="1" si="553"/>
        <v/>
      </c>
      <c r="HF230" s="74" t="str">
        <f t="shared" ca="1" si="554"/>
        <v/>
      </c>
      <c r="HG230" s="74" t="str">
        <f t="shared" ca="1" si="555"/>
        <v/>
      </c>
      <c r="HH230" s="74" t="str">
        <f t="shared" ca="1" si="556"/>
        <v/>
      </c>
      <c r="HI230" s="74" t="str">
        <f t="shared" ca="1" si="557"/>
        <v/>
      </c>
      <c r="HJ230" s="74" t="str">
        <f t="shared" ca="1" si="558"/>
        <v/>
      </c>
      <c r="HK230" s="74" t="str">
        <f t="shared" ca="1" si="559"/>
        <v/>
      </c>
      <c r="HL230" s="74" t="str">
        <f t="shared" ca="1" si="560"/>
        <v/>
      </c>
      <c r="HM230" s="74" t="str">
        <f t="shared" ca="1" si="561"/>
        <v/>
      </c>
      <c r="HN230" s="74" t="str">
        <f t="shared" ca="1" si="562"/>
        <v/>
      </c>
      <c r="HO230" s="529" t="str">
        <f t="shared" ca="1" si="563"/>
        <v/>
      </c>
      <c r="HP230" s="74" t="str">
        <f t="shared" ca="1" si="564"/>
        <v/>
      </c>
      <c r="HQ230" s="74" t="str">
        <f t="shared" ca="1" si="565"/>
        <v/>
      </c>
      <c r="HR230" s="74" t="str">
        <f t="shared" ca="1" si="566"/>
        <v/>
      </c>
      <c r="HS230" s="74" t="str">
        <f t="shared" ca="1" si="567"/>
        <v/>
      </c>
      <c r="HT230" s="74" t="str">
        <f ca="1">IF(V230=1,"",IF(LOG入力!BH230&gt;0,0,IF(DV230=1,0,IF(N230="0",0,IF(SUM(HD230:HS230)&gt;0,1,0)))))</f>
        <v/>
      </c>
    </row>
    <row r="231" spans="1:228" x14ac:dyDescent="0.15">
      <c r="A231" s="5"/>
      <c r="B231" s="532" t="str">
        <f t="shared" ca="1" si="426"/>
        <v/>
      </c>
      <c r="C231" s="534" t="str">
        <f ca="1">LOG入力!AP231</f>
        <v/>
      </c>
      <c r="D231" s="534" t="str">
        <f ca="1">LOG入力!AQ231</f>
        <v/>
      </c>
      <c r="E231" s="534" t="str">
        <f ca="1">LOG入力!AR231</f>
        <v/>
      </c>
      <c r="F231" s="535" t="str">
        <f t="shared" ca="1" si="427"/>
        <v/>
      </c>
      <c r="G231" s="585" t="str">
        <f ca="1">LOG入力!AT231</f>
        <v/>
      </c>
      <c r="H231" s="542" t="str">
        <f ca="1">LOG入力!AU231</f>
        <v/>
      </c>
      <c r="I231" s="542" t="str">
        <f ca="1">LOG入力!AV231</f>
        <v/>
      </c>
      <c r="J231" s="577" t="str">
        <f ca="1">LOG入力!AW231</f>
        <v/>
      </c>
      <c r="K231" s="578" t="str">
        <f ca="1">LOG入力!BJ231</f>
        <v/>
      </c>
      <c r="L231" s="577" t="str">
        <f ca="1">LOG入力!AY231</f>
        <v/>
      </c>
      <c r="M231" s="545" t="str">
        <f ca="1">LOG入力!BK231</f>
        <v/>
      </c>
      <c r="N231" s="512" t="str">
        <f ca="1">IF(V231=1,"",IF(LOG入力!AJ231=1,"1",LOG入力!BA231))</f>
        <v/>
      </c>
      <c r="O231" s="538" t="str">
        <f ca="1">IF(V231=1,"",IF(LEN(LOG入力!O231)=0,"",LOG入力!O231))</f>
        <v/>
      </c>
      <c r="P231" s="291" t="str">
        <f ca="1">IF(V231=1,"",IF($AA$4=1,"",IF(LOG入力!BG231=1,"",CONCATENATE($ER231,$FB231,$FL231,$FV231,$GF231))))</f>
        <v/>
      </c>
      <c r="Q231" s="291" t="str">
        <f ca="1">IF(V231=1,"",IF($AA$4=1,"",IF(LOG入力!BG231=1,"",CONCATENATE($ET231,$FD231,$FN231,$FX231,$GH231))))</f>
        <v/>
      </c>
      <c r="R231" s="573" t="str">
        <f ca="1">IF(V231=1,"",IF($AA$4=1,"",IF(LOG入力!BH231&gt;0,0,AA231)))</f>
        <v/>
      </c>
      <c r="S231" s="293" t="str">
        <f t="shared" ca="1" si="428"/>
        <v/>
      </c>
      <c r="T231" s="681"/>
      <c r="U231" s="38"/>
      <c r="V231" s="196">
        <f ca="1">LOG入力!AN231</f>
        <v>1</v>
      </c>
      <c r="W231" s="38"/>
      <c r="X231" s="516" t="str">
        <f t="shared" ca="1" si="429"/>
        <v/>
      </c>
      <c r="Y231" s="515" t="str">
        <f t="shared" ca="1" si="430"/>
        <v/>
      </c>
      <c r="Z231" s="518" t="str">
        <f t="shared" ca="1" si="431"/>
        <v/>
      </c>
      <c r="AA231" s="574" t="str">
        <f t="shared" ca="1" si="432"/>
        <v/>
      </c>
      <c r="AC231" s="6" t="str">
        <f t="shared" ca="1" si="433"/>
        <v/>
      </c>
      <c r="AD231" s="6" t="str">
        <f t="shared" ca="1" si="434"/>
        <v/>
      </c>
      <c r="AE231" s="6" t="str">
        <f t="shared" ca="1" si="435"/>
        <v/>
      </c>
      <c r="AF231" s="6" t="str">
        <f t="shared" ca="1" si="436"/>
        <v/>
      </c>
      <c r="AG231" s="6" t="str">
        <f t="shared" ca="1" si="437"/>
        <v/>
      </c>
      <c r="AH231" s="6" t="str">
        <f t="shared" ca="1" si="438"/>
        <v/>
      </c>
      <c r="AI231" s="6" t="str">
        <f t="shared" ca="1" si="439"/>
        <v/>
      </c>
      <c r="AJ231" s="6" t="str">
        <f t="shared" ca="1" si="440"/>
        <v/>
      </c>
      <c r="AK231" s="6" t="str">
        <f t="shared" ca="1" si="441"/>
        <v/>
      </c>
      <c r="AL231" s="6" t="str">
        <f t="shared" ca="1" si="442"/>
        <v/>
      </c>
      <c r="AM231" s="6" t="str">
        <f t="shared" ca="1" si="443"/>
        <v/>
      </c>
      <c r="AN231" s="6" t="str">
        <f t="shared" ca="1" si="444"/>
        <v/>
      </c>
      <c r="AO231" s="6" t="str">
        <f t="shared" ca="1" si="445"/>
        <v/>
      </c>
      <c r="AP231" s="6" t="str">
        <f t="shared" ca="1" si="446"/>
        <v/>
      </c>
      <c r="AQ231" s="6" t="str">
        <f t="shared" ca="1" si="447"/>
        <v/>
      </c>
      <c r="AR231" s="6" t="str">
        <f t="shared" ca="1" si="448"/>
        <v/>
      </c>
      <c r="AS231" s="6" t="str">
        <f t="shared" ca="1" si="449"/>
        <v/>
      </c>
      <c r="AT231" s="6" t="str">
        <f t="shared" ca="1" si="450"/>
        <v/>
      </c>
      <c r="AU231" s="6" t="str">
        <f t="shared" ca="1" si="451"/>
        <v/>
      </c>
      <c r="AV231" s="6" t="str">
        <f t="shared" ca="1" si="452"/>
        <v/>
      </c>
      <c r="AW231" s="6" t="str">
        <f t="shared" ca="1" si="453"/>
        <v/>
      </c>
      <c r="AY231" s="6" t="str">
        <f t="shared" ca="1" si="454"/>
        <v/>
      </c>
      <c r="AZ231" s="6" t="str">
        <f t="shared" ca="1" si="455"/>
        <v/>
      </c>
      <c r="BA231" s="6" t="str">
        <f t="shared" ca="1" si="456"/>
        <v/>
      </c>
      <c r="BB231" s="6" t="str">
        <f t="shared" ca="1" si="457"/>
        <v/>
      </c>
      <c r="BC231" s="6" t="str">
        <f t="shared" ca="1" si="458"/>
        <v/>
      </c>
      <c r="BD231" s="6" t="str">
        <f t="shared" ca="1" si="459"/>
        <v/>
      </c>
      <c r="BE231" s="6" t="str">
        <f t="shared" ca="1" si="460"/>
        <v/>
      </c>
      <c r="BF231" s="6" t="str">
        <f t="shared" ca="1" si="461"/>
        <v/>
      </c>
      <c r="BG231" s="6" t="str">
        <f t="shared" ca="1" si="462"/>
        <v/>
      </c>
      <c r="BH231" s="6" t="str">
        <f t="shared" ca="1" si="463"/>
        <v/>
      </c>
      <c r="BI231" s="6" t="str">
        <f t="shared" ca="1" si="464"/>
        <v/>
      </c>
      <c r="BJ231" s="6" t="str">
        <f t="shared" ca="1" si="465"/>
        <v/>
      </c>
      <c r="BK231" s="6" t="str">
        <f t="shared" ca="1" si="466"/>
        <v/>
      </c>
      <c r="BL231" s="6" t="str">
        <f t="shared" ca="1" si="467"/>
        <v/>
      </c>
      <c r="BM231" s="6" t="str">
        <f t="shared" ca="1" si="468"/>
        <v/>
      </c>
      <c r="BN231" s="6" t="str">
        <f t="shared" ca="1" si="469"/>
        <v/>
      </c>
      <c r="BO231" s="6" t="str">
        <f t="shared" ca="1" si="470"/>
        <v/>
      </c>
      <c r="BP231" s="6" t="str">
        <f t="shared" ca="1" si="471"/>
        <v/>
      </c>
      <c r="BQ231" s="6" t="str">
        <f t="shared" ca="1" si="472"/>
        <v/>
      </c>
      <c r="BR231" s="6" t="str">
        <f t="shared" ca="1" si="473"/>
        <v/>
      </c>
      <c r="BS231" s="6" t="str">
        <f t="shared" ca="1" si="474"/>
        <v/>
      </c>
      <c r="BU231" s="6" t="str">
        <f t="shared" ca="1" si="475"/>
        <v/>
      </c>
      <c r="BW231" s="515" t="str">
        <f t="shared" ca="1" si="476"/>
        <v/>
      </c>
      <c r="BX231" s="515">
        <f t="shared" ca="1" si="477"/>
        <v>0</v>
      </c>
      <c r="BY231" s="515" t="str">
        <f t="shared" ca="1" si="478"/>
        <v/>
      </c>
      <c r="CA231" s="6">
        <f t="shared" ca="1" si="479"/>
        <v>1</v>
      </c>
      <c r="CC231" s="523" t="str">
        <f t="shared" ca="1" si="480"/>
        <v/>
      </c>
      <c r="CE231" s="6" t="str">
        <f t="shared" ca="1" si="481"/>
        <v/>
      </c>
      <c r="CG231" s="524" t="str">
        <f ca="1">IF(V231=1,"",IF($AA$4=1,"",IF(LOG入力!BH231&gt;0,"",IF(N231=0,"",IF(HT231=0,"","★")))))</f>
        <v/>
      </c>
      <c r="CI231" s="74" t="str">
        <f t="shared" ca="1" si="482"/>
        <v/>
      </c>
      <c r="CK231" s="525" t="str">
        <f ca="1">IF(V231=1,"",IF(LOG入力!BH231&gt;0,1,0))</f>
        <v/>
      </c>
      <c r="CL231" s="74" t="str">
        <f t="shared" ca="1" si="483"/>
        <v/>
      </c>
      <c r="CN231" s="74" t="str">
        <f t="shared" ca="1" si="484"/>
        <v/>
      </c>
      <c r="CO231" s="74" t="str">
        <f t="shared" ca="1" si="485"/>
        <v/>
      </c>
      <c r="CQ231" s="74" t="str">
        <f t="shared" ca="1" si="486"/>
        <v/>
      </c>
      <c r="CR231" s="74" t="str">
        <f t="shared" ca="1" si="487"/>
        <v/>
      </c>
      <c r="CS231" s="74" t="str">
        <f t="shared" ca="1" si="488"/>
        <v/>
      </c>
      <c r="CT231" s="74" t="str">
        <f t="shared" ca="1" si="489"/>
        <v/>
      </c>
      <c r="CU231" s="74" t="str">
        <f t="shared" ca="1" si="490"/>
        <v/>
      </c>
      <c r="CV231" s="74" t="str">
        <f t="shared" ca="1" si="491"/>
        <v/>
      </c>
      <c r="CW231" s="74" t="str">
        <f t="shared" ca="1" si="492"/>
        <v/>
      </c>
      <c r="CX231" s="74" t="str">
        <f t="shared" ca="1" si="493"/>
        <v/>
      </c>
      <c r="CY231" s="74" t="str">
        <f t="shared" ca="1" si="494"/>
        <v/>
      </c>
      <c r="CZ231" s="74" t="str">
        <f t="shared" ca="1" si="495"/>
        <v/>
      </c>
      <c r="DA231" s="74" t="str">
        <f t="shared" ca="1" si="496"/>
        <v/>
      </c>
      <c r="DB231" s="74" t="str">
        <f t="shared" ca="1" si="497"/>
        <v/>
      </c>
      <c r="DD231" s="74" t="str">
        <f t="shared" ca="1" si="498"/>
        <v/>
      </c>
      <c r="DE231" s="74" t="str">
        <f t="shared" ca="1" si="499"/>
        <v/>
      </c>
      <c r="DF231" s="74" t="str">
        <f t="shared" ca="1" si="500"/>
        <v/>
      </c>
      <c r="DG231" s="74" t="str">
        <f t="shared" ca="1" si="501"/>
        <v/>
      </c>
      <c r="DH231" s="74" t="str">
        <f t="shared" ca="1" si="502"/>
        <v/>
      </c>
      <c r="DI231" s="74" t="str">
        <f t="shared" ca="1" si="503"/>
        <v/>
      </c>
      <c r="DJ231" s="74" t="str">
        <f t="shared" ca="1" si="504"/>
        <v/>
      </c>
      <c r="DK231" s="74" t="str">
        <f t="shared" ca="1" si="505"/>
        <v/>
      </c>
      <c r="DL231" s="74" t="str">
        <f t="shared" ca="1" si="506"/>
        <v/>
      </c>
      <c r="DM231" s="74" t="str">
        <f t="shared" ca="1" si="507"/>
        <v/>
      </c>
      <c r="DN231" s="74" t="str">
        <f t="shared" ca="1" si="508"/>
        <v/>
      </c>
      <c r="DO231" s="74" t="str">
        <f t="shared" ca="1" si="509"/>
        <v/>
      </c>
      <c r="DQ231" s="74" t="str">
        <f t="shared" ca="1" si="510"/>
        <v/>
      </c>
      <c r="DS231" s="74" t="str">
        <f t="shared" ca="1" si="511"/>
        <v/>
      </c>
      <c r="DT231" s="74" t="str">
        <f t="shared" ca="1" si="512"/>
        <v/>
      </c>
      <c r="DV231" s="525" t="str">
        <f t="shared" ca="1" si="513"/>
        <v/>
      </c>
      <c r="DW231" s="74" t="str">
        <f t="shared" ca="1" si="514"/>
        <v/>
      </c>
      <c r="DX231" s="485" t="str">
        <f t="shared" ca="1" si="515"/>
        <v/>
      </c>
      <c r="DY231" s="74" t="str">
        <f t="shared" ca="1" si="516"/>
        <v/>
      </c>
      <c r="DZ231" s="74" t="str">
        <f t="shared" ca="1" si="517"/>
        <v/>
      </c>
      <c r="EA231" s="74" t="str">
        <f t="shared" ca="1" si="518"/>
        <v/>
      </c>
      <c r="EC231" s="74" t="str">
        <f t="shared" ca="1" si="519"/>
        <v/>
      </c>
      <c r="ED231" s="74" t="str">
        <f t="shared" ca="1" si="520"/>
        <v/>
      </c>
      <c r="EE231" s="74" t="str">
        <f t="shared" ca="1" si="521"/>
        <v/>
      </c>
      <c r="EG231" s="479" t="str">
        <f ca="1">IF(V231=1,"",IF(LOG入力!BH231&gt;0,0,IF(CG231="★",0,IF(R231=1,0,IF(N231=0,0,1)))))</f>
        <v/>
      </c>
      <c r="EH231" s="483" t="str">
        <f t="shared" ca="1" si="522"/>
        <v/>
      </c>
      <c r="EI231" s="483" t="str">
        <f t="shared" ca="1" si="523"/>
        <v/>
      </c>
      <c r="EJ231" s="483" t="str">
        <f t="shared" ca="1" si="524"/>
        <v/>
      </c>
      <c r="EL231" s="71">
        <f t="shared" ca="1" si="525"/>
        <v>0</v>
      </c>
      <c r="EM231" s="6">
        <f t="shared" ca="1" si="526"/>
        <v>0</v>
      </c>
      <c r="EN231" s="6" t="str">
        <f t="shared" ca="1" si="527"/>
        <v/>
      </c>
      <c r="EO231" s="6">
        <f ca="1">IF(LOG入力!BH231&gt;0,0,IF(EM231=0,0,(IF(COUNTIF($EN$19:EN231,EN231)=1,IF($FS$3="N",1,IF(EH231=1,1,0))))))</f>
        <v>0</v>
      </c>
      <c r="EP231" s="6" t="str">
        <f ca="1">IF(LOG入力!BH231&gt;0,"",IF(EO231=1,$X231,""))</f>
        <v/>
      </c>
      <c r="EQ231" s="6" t="str">
        <f ca="1">IF(LOG入力!BH231&gt;0,"",IF(EO231=1,$Y231,""))</f>
        <v/>
      </c>
      <c r="ER231" s="520" t="str">
        <f ca="1">IF(LOG入力!BH231&gt;0,"",IF(COUNTIF($EP$19:$EP231,EP231)=1,EP231,""))</f>
        <v/>
      </c>
      <c r="ES231" s="520">
        <f ca="1">IF(LOG入力!BH231&gt;0,0,IF((EL231=1),IF(($ER231=""),0,1),0))</f>
        <v>0</v>
      </c>
      <c r="ET231" s="520" t="str">
        <f ca="1">IF(LOG入力!BH231&gt;0,"",IF(COUNTIF($EQ$19:EQ231,EQ231)=1,EQ231,""))</f>
        <v/>
      </c>
      <c r="EU231" s="539">
        <f ca="1">IF(LOG入力!BH231&gt;0,0,IF((EL231=1),IF(($ET231=""),0,1),0))</f>
        <v>0</v>
      </c>
      <c r="EV231" s="71">
        <f t="shared" ca="1" si="528"/>
        <v>0</v>
      </c>
      <c r="EW231" s="6">
        <f t="shared" ca="1" si="529"/>
        <v>0</v>
      </c>
      <c r="EX231" s="6" t="str">
        <f t="shared" ca="1" si="530"/>
        <v/>
      </c>
      <c r="EY231" s="6">
        <f ca="1">IF(LOG入力!BH231&gt;0,0,IF(EW231=0,0,(IF(COUNTIF($EX$19:EX231,EX231)=1,IF($FS$3="N",1,IF(EH231=1,1,0))))))</f>
        <v>0</v>
      </c>
      <c r="EZ231" s="6" t="str">
        <f ca="1">IF(LOG入力!BH231&gt;0,"",IF(EY231=1,$X231,""))</f>
        <v/>
      </c>
      <c r="FA231" s="6" t="str">
        <f ca="1">IF(LOG入力!BH231&gt;0,"",IF(EY231=1,$Y231,""))</f>
        <v/>
      </c>
      <c r="FB231" s="6" t="str">
        <f ca="1">IF(LOG入力!BH231&gt;0,"",IF(COUNTIF($EZ$19:$EZ231,EZ231)=1,EZ231,""))</f>
        <v/>
      </c>
      <c r="FC231" s="6">
        <f ca="1">IF(LOG入力!BH231&gt;0,0,IF((EV231=1),IF(($FB231=""),0,1),0))</f>
        <v>0</v>
      </c>
      <c r="FD231" s="6" t="str">
        <f ca="1">IF(LOG入力!BH231&gt;0,"",IF(COUNTIF($FA$19:FA231,FA231)=1,FA231,""))</f>
        <v/>
      </c>
      <c r="FE231" s="72">
        <f ca="1">IF(LOG入力!BH231&gt;0,0,IF((EV231=1),IF(($FD231=""),0,1),0))</f>
        <v>0</v>
      </c>
      <c r="FF231" s="71">
        <f t="shared" ca="1" si="531"/>
        <v>0</v>
      </c>
      <c r="FG231" s="6">
        <f t="shared" ca="1" si="532"/>
        <v>0</v>
      </c>
      <c r="FH231" s="6" t="str">
        <f t="shared" ca="1" si="533"/>
        <v/>
      </c>
      <c r="FI231" s="6">
        <f ca="1">IF(LOG入力!BH231&gt;0,0,IF(FG231=0,0,(IF(COUNTIF($FH$19:FH231,FH231)=1,IF($FS$3="N",1,IF(EH231=1,1,0))))))</f>
        <v>0</v>
      </c>
      <c r="FJ231" s="6" t="str">
        <f ca="1">IF(LOG入力!BH231&gt;0,"",IF(FI231=1,$X231,""))</f>
        <v/>
      </c>
      <c r="FK231" s="6" t="str">
        <f ca="1">IF(LOG入力!BH231&gt;0,"",IF(FI231=1,$Y231,""))</f>
        <v/>
      </c>
      <c r="FL231" s="6" t="str">
        <f ca="1">IF(LOG入力!BH231&gt;0,"",IF(COUNTIF($FJ$19:$FJ231,FJ231)=1,FJ231,""))</f>
        <v/>
      </c>
      <c r="FM231" s="6">
        <f ca="1">IF(LOG入力!BH231&gt;0,0,IF((FF231=1),IF(($FL231=""),0,1),0))</f>
        <v>0</v>
      </c>
      <c r="FN231" s="6" t="str">
        <f ca="1">IF(LOG入力!BH231&gt;0,"",IF(COUNTIF($FK$19:FK231,FK231)=1,FK231,""))</f>
        <v/>
      </c>
      <c r="FO231" s="72">
        <f ca="1">IF(LOG入力!BH231&gt;0,0,IF((FF231=1),IF(($FN231=""),0,1),0))</f>
        <v>0</v>
      </c>
      <c r="FP231" s="71">
        <f t="shared" ca="1" si="534"/>
        <v>0</v>
      </c>
      <c r="FQ231" s="6">
        <f t="shared" ca="1" si="535"/>
        <v>0</v>
      </c>
      <c r="FR231" s="6" t="str">
        <f t="shared" ca="1" si="536"/>
        <v/>
      </c>
      <c r="FS231" s="6">
        <f ca="1">IF(LOG入力!BH231&gt;0,0,IF(FQ231=0,0,(IF(COUNTIF($FR$19:FR231,FR231)=1,IF($FS$3="N",1,IF(EH231=1,1,0))))))</f>
        <v>0</v>
      </c>
      <c r="FT231" s="6" t="str">
        <f ca="1">IF(LOG入力!BH231&gt;0,"",IF(FS231=1,$X231,""))</f>
        <v/>
      </c>
      <c r="FU231" s="6" t="str">
        <f ca="1">IF(LOG入力!BH231&gt;0,"",IF(FS231=1,$Y231,""))</f>
        <v/>
      </c>
      <c r="FV231" s="6" t="str">
        <f ca="1">IF(LOG入力!BH231&gt;0,"",IF(COUNTIF($FT$19:$FT231,FT231)=1,FT231,""))</f>
        <v/>
      </c>
      <c r="FW231" s="6">
        <f ca="1">IF(LOG入力!BH231&gt;0,0,IF((FP231=1),IF(($FV231=""),0,1),0))</f>
        <v>0</v>
      </c>
      <c r="FX231" s="6" t="str">
        <f ca="1">IF(LOG入力!BH231&gt;0,"",IF(COUNTIF($FU$19:FU231,FU231)=1,FU231,""))</f>
        <v/>
      </c>
      <c r="FY231" s="72">
        <f ca="1">IF(LOG入力!BH231&gt;0,0,IF((FP231=1),IF(($FX231=""),0,1),0))</f>
        <v>0</v>
      </c>
      <c r="FZ231" s="71">
        <f t="shared" ca="1" si="537"/>
        <v>0</v>
      </c>
      <c r="GA231" s="6">
        <f t="shared" ca="1" si="538"/>
        <v>0</v>
      </c>
      <c r="GB231" s="6" t="str">
        <f t="shared" ca="1" si="539"/>
        <v/>
      </c>
      <c r="GC231" s="6">
        <f ca="1">IF(LOG入力!BH231&gt;0,0,IF(GA231=0,0,(IF(COUNTIF($GB$19:GB231,GB231)=1,IF($FS$3="N",1,IF(EH231=1,1,0))))))</f>
        <v>0</v>
      </c>
      <c r="GD231" s="6" t="str">
        <f ca="1">IF(LOG入力!BH231&gt;0,"",IF(GC231=1,$X231,""))</f>
        <v/>
      </c>
      <c r="GE231" s="6" t="str">
        <f ca="1">IF(LOG入力!BH231&gt;0,"",IF(GC231=1,$Y231,""))</f>
        <v/>
      </c>
      <c r="GF231" s="6" t="str">
        <f ca="1">IF(LOG入力!BH231&gt;0,"",IF(COUNTIF($GD$19:$GD231,GD231)=1,GD231,""))</f>
        <v/>
      </c>
      <c r="GG231" s="6">
        <f ca="1">IF(LOG入力!BH231&gt;0,0,IF((FZ231=1),IF(($GF231=""),0,1),0))</f>
        <v>0</v>
      </c>
      <c r="GH231" s="6" t="str">
        <f ca="1">IF(LOG入力!BH231&gt;0,"",IF(COUNTIF($GE$19:GE231,GE231)=1,GE231,""))</f>
        <v/>
      </c>
      <c r="GI231" s="72">
        <f ca="1">IF(LOG入力!BH231&gt;0,0,IF((FZ231=1),IF(($GH231=""),0,1),0))</f>
        <v>0</v>
      </c>
      <c r="GK231" s="455" t="str">
        <f ca="1">IF(V231=1,"",IF(LEN(LOG入力!AS231)=0,"",LOG入力!AS231))</f>
        <v/>
      </c>
      <c r="GL231" s="378" t="str">
        <f t="shared" ca="1" si="540"/>
        <v/>
      </c>
      <c r="GM231" s="378" t="str">
        <f t="shared" ca="1" si="541"/>
        <v/>
      </c>
      <c r="GN231" s="74" t="str">
        <f t="shared" ca="1" si="542"/>
        <v/>
      </c>
      <c r="GO231" s="74" t="str">
        <f t="shared" ca="1" si="543"/>
        <v/>
      </c>
      <c r="GQ231" s="74" t="str">
        <f t="shared" ca="1" si="544"/>
        <v/>
      </c>
      <c r="GR231" s="74" t="str">
        <f t="shared" ca="1" si="545"/>
        <v/>
      </c>
      <c r="GS231" s="74" t="str">
        <f t="shared" ca="1" si="546"/>
        <v/>
      </c>
      <c r="GT231" s="74" t="str">
        <f t="shared" ca="1" si="547"/>
        <v/>
      </c>
      <c r="GU231" s="74" t="str">
        <f t="shared" ca="1" si="548"/>
        <v/>
      </c>
      <c r="GV231" s="74" t="str">
        <f t="shared" ca="1" si="549"/>
        <v/>
      </c>
      <c r="GX231" s="74" t="str">
        <f t="shared" ca="1" si="550"/>
        <v/>
      </c>
      <c r="GY231" s="74" t="str">
        <f t="shared" ca="1" si="551"/>
        <v/>
      </c>
      <c r="GZ231" s="74" t="str">
        <f ca="1">IF(V231=1,"",IF(LOG入力!BH231&gt;0,0,IF(GY231=0,0,IF((VALUE((TYPE(VALUE(J231)))))=16,0,IF(VALUE(J231)&lt;60,1,IF(VALUE(J231)&lt;100,0,IF(VALUE(J231)&lt;600,2,0)))))))</f>
        <v/>
      </c>
      <c r="HA231" s="74" t="str">
        <f t="shared" ca="1" si="552"/>
        <v/>
      </c>
      <c r="HB231" s="74" t="str">
        <f ca="1">IF(V231=1,"",IF(LOG入力!BH231&gt;0,0,IF(HA231=0,0,IF((VALUE((TYPE(VALUE(L231)))))=16,0,IF(VALUE(L231)&lt;60,1,IF(VALUE(L231)&lt;100,0,IF(VALUE(L231)&lt;600,2,0)))))))</f>
        <v/>
      </c>
      <c r="HD231" s="74" t="str">
        <f t="shared" ca="1" si="553"/>
        <v/>
      </c>
      <c r="HF231" s="74" t="str">
        <f t="shared" ca="1" si="554"/>
        <v/>
      </c>
      <c r="HG231" s="74" t="str">
        <f t="shared" ca="1" si="555"/>
        <v/>
      </c>
      <c r="HH231" s="74" t="str">
        <f t="shared" ca="1" si="556"/>
        <v/>
      </c>
      <c r="HI231" s="74" t="str">
        <f t="shared" ca="1" si="557"/>
        <v/>
      </c>
      <c r="HJ231" s="74" t="str">
        <f t="shared" ca="1" si="558"/>
        <v/>
      </c>
      <c r="HK231" s="74" t="str">
        <f t="shared" ca="1" si="559"/>
        <v/>
      </c>
      <c r="HL231" s="74" t="str">
        <f t="shared" ca="1" si="560"/>
        <v/>
      </c>
      <c r="HM231" s="74" t="str">
        <f t="shared" ca="1" si="561"/>
        <v/>
      </c>
      <c r="HN231" s="74" t="str">
        <f t="shared" ca="1" si="562"/>
        <v/>
      </c>
      <c r="HO231" s="529" t="str">
        <f t="shared" ca="1" si="563"/>
        <v/>
      </c>
      <c r="HP231" s="74" t="str">
        <f t="shared" ca="1" si="564"/>
        <v/>
      </c>
      <c r="HQ231" s="74" t="str">
        <f t="shared" ca="1" si="565"/>
        <v/>
      </c>
      <c r="HR231" s="74" t="str">
        <f t="shared" ca="1" si="566"/>
        <v/>
      </c>
      <c r="HS231" s="74" t="str">
        <f t="shared" ca="1" si="567"/>
        <v/>
      </c>
      <c r="HT231" s="74" t="str">
        <f ca="1">IF(V231=1,"",IF(LOG入力!BH231&gt;0,0,IF(DV231=1,0,IF(N231="0",0,IF(SUM(HD231:HS231)&gt;0,1,0)))))</f>
        <v/>
      </c>
    </row>
    <row r="232" spans="1:228" x14ac:dyDescent="0.15">
      <c r="A232" s="5"/>
      <c r="B232" s="532" t="str">
        <f t="shared" ca="1" si="426"/>
        <v/>
      </c>
      <c r="C232" s="570" t="str">
        <f ca="1">LOG入力!AP232</f>
        <v/>
      </c>
      <c r="D232" s="534" t="str">
        <f ca="1">LOG入力!AQ232</f>
        <v/>
      </c>
      <c r="E232" s="534" t="str">
        <f ca="1">LOG入力!AR232</f>
        <v/>
      </c>
      <c r="F232" s="535" t="str">
        <f t="shared" ca="1" si="427"/>
        <v/>
      </c>
      <c r="G232" s="585" t="str">
        <f ca="1">LOG入力!AT232</f>
        <v/>
      </c>
      <c r="H232" s="542" t="str">
        <f ca="1">LOG入力!AU232</f>
        <v/>
      </c>
      <c r="I232" s="542" t="str">
        <f ca="1">LOG入力!AV232</f>
        <v/>
      </c>
      <c r="J232" s="577" t="str">
        <f ca="1">LOG入力!AW232</f>
        <v/>
      </c>
      <c r="K232" s="578" t="str">
        <f ca="1">LOG入力!BJ232</f>
        <v/>
      </c>
      <c r="L232" s="577" t="str">
        <f ca="1">LOG入力!AY232</f>
        <v/>
      </c>
      <c r="M232" s="545" t="str">
        <f ca="1">LOG入力!BK232</f>
        <v/>
      </c>
      <c r="N232" s="512" t="str">
        <f ca="1">IF(V232=1,"",IF(LOG入力!AJ232=1,"1",LOG入力!BA232))</f>
        <v/>
      </c>
      <c r="O232" s="538" t="str">
        <f ca="1">IF(V232=1,"",IF(LEN(LOG入力!O232)=0,"",LOG入力!O232))</f>
        <v/>
      </c>
      <c r="P232" s="291" t="str">
        <f ca="1">IF(V232=1,"",IF($AA$4=1,"",IF(LOG入力!BG232=1,"",CONCATENATE($ER232,$FB232,$FL232,$FV232,$GF232))))</f>
        <v/>
      </c>
      <c r="Q232" s="291" t="str">
        <f ca="1">IF(V232=1,"",IF($AA$4=1,"",IF(LOG入力!BG232=1,"",CONCATENATE($ET232,$FD232,$FN232,$FX232,$GH232))))</f>
        <v/>
      </c>
      <c r="R232" s="573" t="str">
        <f ca="1">IF(V232=1,"",IF($AA$4=1,"",IF(LOG入力!BH232&gt;0,0,AA232)))</f>
        <v/>
      </c>
      <c r="S232" s="293" t="str">
        <f t="shared" ca="1" si="428"/>
        <v/>
      </c>
      <c r="T232" s="681"/>
      <c r="U232" s="38"/>
      <c r="V232" s="196">
        <f ca="1">LOG入力!AN232</f>
        <v>1</v>
      </c>
      <c r="W232" s="38"/>
      <c r="X232" s="516" t="str">
        <f t="shared" ca="1" si="429"/>
        <v/>
      </c>
      <c r="Y232" s="515" t="str">
        <f t="shared" ca="1" si="430"/>
        <v/>
      </c>
      <c r="Z232" s="518" t="str">
        <f t="shared" ca="1" si="431"/>
        <v/>
      </c>
      <c r="AA232" s="574" t="str">
        <f t="shared" ca="1" si="432"/>
        <v/>
      </c>
      <c r="AC232" s="6" t="str">
        <f t="shared" ca="1" si="433"/>
        <v/>
      </c>
      <c r="AD232" s="6" t="str">
        <f t="shared" ca="1" si="434"/>
        <v/>
      </c>
      <c r="AE232" s="6" t="str">
        <f t="shared" ca="1" si="435"/>
        <v/>
      </c>
      <c r="AF232" s="6" t="str">
        <f t="shared" ca="1" si="436"/>
        <v/>
      </c>
      <c r="AG232" s="6" t="str">
        <f t="shared" ca="1" si="437"/>
        <v/>
      </c>
      <c r="AH232" s="6" t="str">
        <f t="shared" ca="1" si="438"/>
        <v/>
      </c>
      <c r="AI232" s="6" t="str">
        <f t="shared" ca="1" si="439"/>
        <v/>
      </c>
      <c r="AJ232" s="6" t="str">
        <f t="shared" ca="1" si="440"/>
        <v/>
      </c>
      <c r="AK232" s="6" t="str">
        <f t="shared" ca="1" si="441"/>
        <v/>
      </c>
      <c r="AL232" s="6" t="str">
        <f t="shared" ca="1" si="442"/>
        <v/>
      </c>
      <c r="AM232" s="6" t="str">
        <f t="shared" ca="1" si="443"/>
        <v/>
      </c>
      <c r="AN232" s="6" t="str">
        <f t="shared" ca="1" si="444"/>
        <v/>
      </c>
      <c r="AO232" s="6" t="str">
        <f t="shared" ca="1" si="445"/>
        <v/>
      </c>
      <c r="AP232" s="6" t="str">
        <f t="shared" ca="1" si="446"/>
        <v/>
      </c>
      <c r="AQ232" s="6" t="str">
        <f t="shared" ca="1" si="447"/>
        <v/>
      </c>
      <c r="AR232" s="6" t="str">
        <f t="shared" ca="1" si="448"/>
        <v/>
      </c>
      <c r="AS232" s="6" t="str">
        <f t="shared" ca="1" si="449"/>
        <v/>
      </c>
      <c r="AT232" s="6" t="str">
        <f t="shared" ca="1" si="450"/>
        <v/>
      </c>
      <c r="AU232" s="6" t="str">
        <f t="shared" ca="1" si="451"/>
        <v/>
      </c>
      <c r="AV232" s="6" t="str">
        <f t="shared" ca="1" si="452"/>
        <v/>
      </c>
      <c r="AW232" s="6" t="str">
        <f t="shared" ca="1" si="453"/>
        <v/>
      </c>
      <c r="AY232" s="6" t="str">
        <f t="shared" ca="1" si="454"/>
        <v/>
      </c>
      <c r="AZ232" s="6" t="str">
        <f t="shared" ca="1" si="455"/>
        <v/>
      </c>
      <c r="BA232" s="6" t="str">
        <f t="shared" ca="1" si="456"/>
        <v/>
      </c>
      <c r="BB232" s="6" t="str">
        <f t="shared" ca="1" si="457"/>
        <v/>
      </c>
      <c r="BC232" s="6" t="str">
        <f t="shared" ca="1" si="458"/>
        <v/>
      </c>
      <c r="BD232" s="6" t="str">
        <f t="shared" ca="1" si="459"/>
        <v/>
      </c>
      <c r="BE232" s="6" t="str">
        <f t="shared" ca="1" si="460"/>
        <v/>
      </c>
      <c r="BF232" s="6" t="str">
        <f t="shared" ca="1" si="461"/>
        <v/>
      </c>
      <c r="BG232" s="6" t="str">
        <f t="shared" ca="1" si="462"/>
        <v/>
      </c>
      <c r="BH232" s="6" t="str">
        <f t="shared" ca="1" si="463"/>
        <v/>
      </c>
      <c r="BI232" s="6" t="str">
        <f t="shared" ca="1" si="464"/>
        <v/>
      </c>
      <c r="BJ232" s="6" t="str">
        <f t="shared" ca="1" si="465"/>
        <v/>
      </c>
      <c r="BK232" s="6" t="str">
        <f t="shared" ca="1" si="466"/>
        <v/>
      </c>
      <c r="BL232" s="6" t="str">
        <f t="shared" ca="1" si="467"/>
        <v/>
      </c>
      <c r="BM232" s="6" t="str">
        <f t="shared" ca="1" si="468"/>
        <v/>
      </c>
      <c r="BN232" s="6" t="str">
        <f t="shared" ca="1" si="469"/>
        <v/>
      </c>
      <c r="BO232" s="6" t="str">
        <f t="shared" ca="1" si="470"/>
        <v/>
      </c>
      <c r="BP232" s="6" t="str">
        <f t="shared" ca="1" si="471"/>
        <v/>
      </c>
      <c r="BQ232" s="6" t="str">
        <f t="shared" ca="1" si="472"/>
        <v/>
      </c>
      <c r="BR232" s="6" t="str">
        <f t="shared" ca="1" si="473"/>
        <v/>
      </c>
      <c r="BS232" s="6" t="str">
        <f t="shared" ca="1" si="474"/>
        <v/>
      </c>
      <c r="BU232" s="6" t="str">
        <f t="shared" ca="1" si="475"/>
        <v/>
      </c>
      <c r="BW232" s="515" t="str">
        <f t="shared" ca="1" si="476"/>
        <v/>
      </c>
      <c r="BX232" s="515">
        <f t="shared" ca="1" si="477"/>
        <v>0</v>
      </c>
      <c r="BY232" s="515" t="str">
        <f t="shared" ca="1" si="478"/>
        <v/>
      </c>
      <c r="CA232" s="6">
        <f t="shared" ca="1" si="479"/>
        <v>1</v>
      </c>
      <c r="CC232" s="523" t="str">
        <f t="shared" ca="1" si="480"/>
        <v/>
      </c>
      <c r="CE232" s="6" t="str">
        <f t="shared" ca="1" si="481"/>
        <v/>
      </c>
      <c r="CG232" s="524" t="str">
        <f ca="1">IF(V232=1,"",IF($AA$4=1,"",IF(LOG入力!BH232&gt;0,"",IF(N232=0,"",IF(HT232=0,"","★")))))</f>
        <v/>
      </c>
      <c r="CI232" s="74" t="str">
        <f t="shared" ca="1" si="482"/>
        <v/>
      </c>
      <c r="CK232" s="525" t="str">
        <f ca="1">IF(V232=1,"",IF(LOG入力!BH232&gt;0,1,0))</f>
        <v/>
      </c>
      <c r="CL232" s="74" t="str">
        <f t="shared" ca="1" si="483"/>
        <v/>
      </c>
      <c r="CN232" s="74" t="str">
        <f t="shared" ca="1" si="484"/>
        <v/>
      </c>
      <c r="CO232" s="74" t="str">
        <f t="shared" ca="1" si="485"/>
        <v/>
      </c>
      <c r="CQ232" s="74" t="str">
        <f t="shared" ca="1" si="486"/>
        <v/>
      </c>
      <c r="CR232" s="74" t="str">
        <f t="shared" ca="1" si="487"/>
        <v/>
      </c>
      <c r="CS232" s="74" t="str">
        <f t="shared" ca="1" si="488"/>
        <v/>
      </c>
      <c r="CT232" s="74" t="str">
        <f t="shared" ca="1" si="489"/>
        <v/>
      </c>
      <c r="CU232" s="74" t="str">
        <f t="shared" ca="1" si="490"/>
        <v/>
      </c>
      <c r="CV232" s="74" t="str">
        <f t="shared" ca="1" si="491"/>
        <v/>
      </c>
      <c r="CW232" s="74" t="str">
        <f t="shared" ca="1" si="492"/>
        <v/>
      </c>
      <c r="CX232" s="74" t="str">
        <f t="shared" ca="1" si="493"/>
        <v/>
      </c>
      <c r="CY232" s="74" t="str">
        <f t="shared" ca="1" si="494"/>
        <v/>
      </c>
      <c r="CZ232" s="74" t="str">
        <f t="shared" ca="1" si="495"/>
        <v/>
      </c>
      <c r="DA232" s="74" t="str">
        <f t="shared" ca="1" si="496"/>
        <v/>
      </c>
      <c r="DB232" s="74" t="str">
        <f t="shared" ca="1" si="497"/>
        <v/>
      </c>
      <c r="DD232" s="74" t="str">
        <f t="shared" ca="1" si="498"/>
        <v/>
      </c>
      <c r="DE232" s="74" t="str">
        <f t="shared" ca="1" si="499"/>
        <v/>
      </c>
      <c r="DF232" s="74" t="str">
        <f t="shared" ca="1" si="500"/>
        <v/>
      </c>
      <c r="DG232" s="74" t="str">
        <f t="shared" ca="1" si="501"/>
        <v/>
      </c>
      <c r="DH232" s="74" t="str">
        <f t="shared" ca="1" si="502"/>
        <v/>
      </c>
      <c r="DI232" s="74" t="str">
        <f t="shared" ca="1" si="503"/>
        <v/>
      </c>
      <c r="DJ232" s="74" t="str">
        <f t="shared" ca="1" si="504"/>
        <v/>
      </c>
      <c r="DK232" s="74" t="str">
        <f t="shared" ca="1" si="505"/>
        <v/>
      </c>
      <c r="DL232" s="74" t="str">
        <f t="shared" ca="1" si="506"/>
        <v/>
      </c>
      <c r="DM232" s="74" t="str">
        <f t="shared" ca="1" si="507"/>
        <v/>
      </c>
      <c r="DN232" s="74" t="str">
        <f t="shared" ca="1" si="508"/>
        <v/>
      </c>
      <c r="DO232" s="74" t="str">
        <f t="shared" ca="1" si="509"/>
        <v/>
      </c>
      <c r="DQ232" s="74" t="str">
        <f t="shared" ca="1" si="510"/>
        <v/>
      </c>
      <c r="DS232" s="74" t="str">
        <f t="shared" ca="1" si="511"/>
        <v/>
      </c>
      <c r="DT232" s="74" t="str">
        <f t="shared" ca="1" si="512"/>
        <v/>
      </c>
      <c r="DV232" s="525" t="str">
        <f t="shared" ca="1" si="513"/>
        <v/>
      </c>
      <c r="DW232" s="74" t="str">
        <f t="shared" ca="1" si="514"/>
        <v/>
      </c>
      <c r="DX232" s="485" t="str">
        <f t="shared" ca="1" si="515"/>
        <v/>
      </c>
      <c r="DY232" s="74" t="str">
        <f t="shared" ca="1" si="516"/>
        <v/>
      </c>
      <c r="DZ232" s="74" t="str">
        <f t="shared" ca="1" si="517"/>
        <v/>
      </c>
      <c r="EA232" s="74" t="str">
        <f t="shared" ca="1" si="518"/>
        <v/>
      </c>
      <c r="EC232" s="74" t="str">
        <f t="shared" ca="1" si="519"/>
        <v/>
      </c>
      <c r="ED232" s="74" t="str">
        <f t="shared" ca="1" si="520"/>
        <v/>
      </c>
      <c r="EE232" s="74" t="str">
        <f t="shared" ca="1" si="521"/>
        <v/>
      </c>
      <c r="EG232" s="479" t="str">
        <f ca="1">IF(V232=1,"",IF(LOG入力!BH232&gt;0,0,IF(CG232="★",0,IF(R232=1,0,IF(N232=0,0,1)))))</f>
        <v/>
      </c>
      <c r="EH232" s="483" t="str">
        <f t="shared" ca="1" si="522"/>
        <v/>
      </c>
      <c r="EI232" s="483" t="str">
        <f t="shared" ca="1" si="523"/>
        <v/>
      </c>
      <c r="EJ232" s="483" t="str">
        <f t="shared" ca="1" si="524"/>
        <v/>
      </c>
      <c r="EL232" s="71">
        <f t="shared" ca="1" si="525"/>
        <v>0</v>
      </c>
      <c r="EM232" s="6">
        <f t="shared" ca="1" si="526"/>
        <v>0</v>
      </c>
      <c r="EN232" s="6" t="str">
        <f t="shared" ca="1" si="527"/>
        <v/>
      </c>
      <c r="EO232" s="6">
        <f ca="1">IF(LOG入力!BH232&gt;0,0,IF(EM232=0,0,(IF(COUNTIF($EN$19:EN232,EN232)=1,IF($FS$3="N",1,IF(EH232=1,1,0))))))</f>
        <v>0</v>
      </c>
      <c r="EP232" s="6" t="str">
        <f ca="1">IF(LOG入力!BH232&gt;0,"",IF(EO232=1,$X232,""))</f>
        <v/>
      </c>
      <c r="EQ232" s="6" t="str">
        <f ca="1">IF(LOG入力!BH232&gt;0,"",IF(EO232=1,$Y232,""))</f>
        <v/>
      </c>
      <c r="ER232" s="520" t="str">
        <f ca="1">IF(LOG入力!BH232&gt;0,"",IF(COUNTIF($EP$19:$EP232,EP232)=1,EP232,""))</f>
        <v/>
      </c>
      <c r="ES232" s="520">
        <f ca="1">IF(LOG入力!BH232&gt;0,0,IF((EL232=1),IF(($ER232=""),0,1),0))</f>
        <v>0</v>
      </c>
      <c r="ET232" s="520" t="str">
        <f ca="1">IF(LOG入力!BH232&gt;0,"",IF(COUNTIF($EQ$19:EQ232,EQ232)=1,EQ232,""))</f>
        <v/>
      </c>
      <c r="EU232" s="539">
        <f ca="1">IF(LOG入力!BH232&gt;0,0,IF((EL232=1),IF(($ET232=""),0,1),0))</f>
        <v>0</v>
      </c>
      <c r="EV232" s="71">
        <f t="shared" ca="1" si="528"/>
        <v>0</v>
      </c>
      <c r="EW232" s="6">
        <f t="shared" ca="1" si="529"/>
        <v>0</v>
      </c>
      <c r="EX232" s="6" t="str">
        <f t="shared" ca="1" si="530"/>
        <v/>
      </c>
      <c r="EY232" s="6">
        <f ca="1">IF(LOG入力!BH232&gt;0,0,IF(EW232=0,0,(IF(COUNTIF($EX$19:EX232,EX232)=1,IF($FS$3="N",1,IF(EH232=1,1,0))))))</f>
        <v>0</v>
      </c>
      <c r="EZ232" s="6" t="str">
        <f ca="1">IF(LOG入力!BH232&gt;0,"",IF(EY232=1,$X232,""))</f>
        <v/>
      </c>
      <c r="FA232" s="6" t="str">
        <f ca="1">IF(LOG入力!BH232&gt;0,"",IF(EY232=1,$Y232,""))</f>
        <v/>
      </c>
      <c r="FB232" s="6" t="str">
        <f ca="1">IF(LOG入力!BH232&gt;0,"",IF(COUNTIF($EZ$19:$EZ232,EZ232)=1,EZ232,""))</f>
        <v/>
      </c>
      <c r="FC232" s="6">
        <f ca="1">IF(LOG入力!BH232&gt;0,0,IF((EV232=1),IF(($FB232=""),0,1),0))</f>
        <v>0</v>
      </c>
      <c r="FD232" s="6" t="str">
        <f ca="1">IF(LOG入力!BH232&gt;0,"",IF(COUNTIF($FA$19:FA232,FA232)=1,FA232,""))</f>
        <v/>
      </c>
      <c r="FE232" s="72">
        <f ca="1">IF(LOG入力!BH232&gt;0,0,IF((EV232=1),IF(($FD232=""),0,1),0))</f>
        <v>0</v>
      </c>
      <c r="FF232" s="71">
        <f t="shared" ca="1" si="531"/>
        <v>0</v>
      </c>
      <c r="FG232" s="6">
        <f t="shared" ca="1" si="532"/>
        <v>0</v>
      </c>
      <c r="FH232" s="6" t="str">
        <f t="shared" ca="1" si="533"/>
        <v/>
      </c>
      <c r="FI232" s="6">
        <f ca="1">IF(LOG入力!BH232&gt;0,0,IF(FG232=0,0,(IF(COUNTIF($FH$19:FH232,FH232)=1,IF($FS$3="N",1,IF(EH232=1,1,0))))))</f>
        <v>0</v>
      </c>
      <c r="FJ232" s="6" t="str">
        <f ca="1">IF(LOG入力!BH232&gt;0,"",IF(FI232=1,$X232,""))</f>
        <v/>
      </c>
      <c r="FK232" s="6" t="str">
        <f ca="1">IF(LOG入力!BH232&gt;0,"",IF(FI232=1,$Y232,""))</f>
        <v/>
      </c>
      <c r="FL232" s="6" t="str">
        <f ca="1">IF(LOG入力!BH232&gt;0,"",IF(COUNTIF($FJ$19:$FJ232,FJ232)=1,FJ232,""))</f>
        <v/>
      </c>
      <c r="FM232" s="6">
        <f ca="1">IF(LOG入力!BH232&gt;0,0,IF((FF232=1),IF(($FL232=""),0,1),0))</f>
        <v>0</v>
      </c>
      <c r="FN232" s="6" t="str">
        <f ca="1">IF(LOG入力!BH232&gt;0,"",IF(COUNTIF($FK$19:FK232,FK232)=1,FK232,""))</f>
        <v/>
      </c>
      <c r="FO232" s="72">
        <f ca="1">IF(LOG入力!BH232&gt;0,0,IF((FF232=1),IF(($FN232=""),0,1),0))</f>
        <v>0</v>
      </c>
      <c r="FP232" s="71">
        <f t="shared" ca="1" si="534"/>
        <v>0</v>
      </c>
      <c r="FQ232" s="6">
        <f t="shared" ca="1" si="535"/>
        <v>0</v>
      </c>
      <c r="FR232" s="6" t="str">
        <f t="shared" ca="1" si="536"/>
        <v/>
      </c>
      <c r="FS232" s="6">
        <f ca="1">IF(LOG入力!BH232&gt;0,0,IF(FQ232=0,0,(IF(COUNTIF($FR$19:FR232,FR232)=1,IF($FS$3="N",1,IF(EH232=1,1,0))))))</f>
        <v>0</v>
      </c>
      <c r="FT232" s="6" t="str">
        <f ca="1">IF(LOG入力!BH232&gt;0,"",IF(FS232=1,$X232,""))</f>
        <v/>
      </c>
      <c r="FU232" s="6" t="str">
        <f ca="1">IF(LOG入力!BH232&gt;0,"",IF(FS232=1,$Y232,""))</f>
        <v/>
      </c>
      <c r="FV232" s="6" t="str">
        <f ca="1">IF(LOG入力!BH232&gt;0,"",IF(COUNTIF($FT$19:$FT232,FT232)=1,FT232,""))</f>
        <v/>
      </c>
      <c r="FW232" s="6">
        <f ca="1">IF(LOG入力!BH232&gt;0,0,IF((FP232=1),IF(($FV232=""),0,1),0))</f>
        <v>0</v>
      </c>
      <c r="FX232" s="6" t="str">
        <f ca="1">IF(LOG入力!BH232&gt;0,"",IF(COUNTIF($FU$19:FU232,FU232)=1,FU232,""))</f>
        <v/>
      </c>
      <c r="FY232" s="72">
        <f ca="1">IF(LOG入力!BH232&gt;0,0,IF((FP232=1),IF(($FX232=""),0,1),0))</f>
        <v>0</v>
      </c>
      <c r="FZ232" s="71">
        <f t="shared" ca="1" si="537"/>
        <v>0</v>
      </c>
      <c r="GA232" s="6">
        <f t="shared" ca="1" si="538"/>
        <v>0</v>
      </c>
      <c r="GB232" s="6" t="str">
        <f t="shared" ca="1" si="539"/>
        <v/>
      </c>
      <c r="GC232" s="6">
        <f ca="1">IF(LOG入力!BH232&gt;0,0,IF(GA232=0,0,(IF(COUNTIF($GB$19:GB232,GB232)=1,IF($FS$3="N",1,IF(EH232=1,1,0))))))</f>
        <v>0</v>
      </c>
      <c r="GD232" s="6" t="str">
        <f ca="1">IF(LOG入力!BH232&gt;0,"",IF(GC232=1,$X232,""))</f>
        <v/>
      </c>
      <c r="GE232" s="6" t="str">
        <f ca="1">IF(LOG入力!BH232&gt;0,"",IF(GC232=1,$Y232,""))</f>
        <v/>
      </c>
      <c r="GF232" s="6" t="str">
        <f ca="1">IF(LOG入力!BH232&gt;0,"",IF(COUNTIF($GD$19:$GD232,GD232)=1,GD232,""))</f>
        <v/>
      </c>
      <c r="GG232" s="6">
        <f ca="1">IF(LOG入力!BH232&gt;0,0,IF((FZ232=1),IF(($GF232=""),0,1),0))</f>
        <v>0</v>
      </c>
      <c r="GH232" s="6" t="str">
        <f ca="1">IF(LOG入力!BH232&gt;0,"",IF(COUNTIF($GE$19:GE232,GE232)=1,GE232,""))</f>
        <v/>
      </c>
      <c r="GI232" s="72">
        <f ca="1">IF(LOG入力!BH232&gt;0,0,IF((FZ232=1),IF(($GH232=""),0,1),0))</f>
        <v>0</v>
      </c>
      <c r="GK232" s="455" t="str">
        <f ca="1">IF(V232=1,"",IF(LEN(LOG入力!AS232)=0,"",LOG入力!AS232))</f>
        <v/>
      </c>
      <c r="GL232" s="378" t="str">
        <f t="shared" ca="1" si="540"/>
        <v/>
      </c>
      <c r="GM232" s="378" t="str">
        <f t="shared" ca="1" si="541"/>
        <v/>
      </c>
      <c r="GN232" s="74" t="str">
        <f t="shared" ca="1" si="542"/>
        <v/>
      </c>
      <c r="GO232" s="74" t="str">
        <f t="shared" ca="1" si="543"/>
        <v/>
      </c>
      <c r="GQ232" s="74" t="str">
        <f t="shared" ca="1" si="544"/>
        <v/>
      </c>
      <c r="GR232" s="74" t="str">
        <f t="shared" ca="1" si="545"/>
        <v/>
      </c>
      <c r="GS232" s="74" t="str">
        <f t="shared" ca="1" si="546"/>
        <v/>
      </c>
      <c r="GT232" s="74" t="str">
        <f t="shared" ca="1" si="547"/>
        <v/>
      </c>
      <c r="GU232" s="74" t="str">
        <f t="shared" ca="1" si="548"/>
        <v/>
      </c>
      <c r="GV232" s="74" t="str">
        <f t="shared" ca="1" si="549"/>
        <v/>
      </c>
      <c r="GX232" s="74" t="str">
        <f t="shared" ca="1" si="550"/>
        <v/>
      </c>
      <c r="GY232" s="74" t="str">
        <f t="shared" ca="1" si="551"/>
        <v/>
      </c>
      <c r="GZ232" s="74" t="str">
        <f ca="1">IF(V232=1,"",IF(LOG入力!BH232&gt;0,0,IF(GY232=0,0,IF((VALUE((TYPE(VALUE(J232)))))=16,0,IF(VALUE(J232)&lt;60,1,IF(VALUE(J232)&lt;100,0,IF(VALUE(J232)&lt;600,2,0)))))))</f>
        <v/>
      </c>
      <c r="HA232" s="74" t="str">
        <f t="shared" ca="1" si="552"/>
        <v/>
      </c>
      <c r="HB232" s="74" t="str">
        <f ca="1">IF(V232=1,"",IF(LOG入力!BH232&gt;0,0,IF(HA232=0,0,IF((VALUE((TYPE(VALUE(L232)))))=16,0,IF(VALUE(L232)&lt;60,1,IF(VALUE(L232)&lt;100,0,IF(VALUE(L232)&lt;600,2,0)))))))</f>
        <v/>
      </c>
      <c r="HD232" s="74" t="str">
        <f t="shared" ca="1" si="553"/>
        <v/>
      </c>
      <c r="HF232" s="74" t="str">
        <f t="shared" ca="1" si="554"/>
        <v/>
      </c>
      <c r="HG232" s="74" t="str">
        <f t="shared" ca="1" si="555"/>
        <v/>
      </c>
      <c r="HH232" s="74" t="str">
        <f t="shared" ca="1" si="556"/>
        <v/>
      </c>
      <c r="HI232" s="74" t="str">
        <f t="shared" ca="1" si="557"/>
        <v/>
      </c>
      <c r="HJ232" s="74" t="str">
        <f t="shared" ca="1" si="558"/>
        <v/>
      </c>
      <c r="HK232" s="74" t="str">
        <f t="shared" ca="1" si="559"/>
        <v/>
      </c>
      <c r="HL232" s="74" t="str">
        <f t="shared" ca="1" si="560"/>
        <v/>
      </c>
      <c r="HM232" s="74" t="str">
        <f t="shared" ca="1" si="561"/>
        <v/>
      </c>
      <c r="HN232" s="74" t="str">
        <f t="shared" ca="1" si="562"/>
        <v/>
      </c>
      <c r="HO232" s="529" t="str">
        <f t="shared" ca="1" si="563"/>
        <v/>
      </c>
      <c r="HP232" s="74" t="str">
        <f t="shared" ca="1" si="564"/>
        <v/>
      </c>
      <c r="HQ232" s="74" t="str">
        <f t="shared" ca="1" si="565"/>
        <v/>
      </c>
      <c r="HR232" s="74" t="str">
        <f t="shared" ca="1" si="566"/>
        <v/>
      </c>
      <c r="HS232" s="74" t="str">
        <f t="shared" ca="1" si="567"/>
        <v/>
      </c>
      <c r="HT232" s="74" t="str">
        <f ca="1">IF(V232=1,"",IF(LOG入力!BH232&gt;0,0,IF(DV232=1,0,IF(N232="0",0,IF(SUM(HD232:HS232)&gt;0,1,0)))))</f>
        <v/>
      </c>
    </row>
    <row r="233" spans="1:228" x14ac:dyDescent="0.15">
      <c r="A233" s="5"/>
      <c r="B233" s="532" t="str">
        <f t="shared" ca="1" si="426"/>
        <v/>
      </c>
      <c r="C233" s="534" t="str">
        <f ca="1">LOG入力!AP233</f>
        <v/>
      </c>
      <c r="D233" s="534" t="str">
        <f ca="1">LOG入力!AQ233</f>
        <v/>
      </c>
      <c r="E233" s="534" t="str">
        <f ca="1">LOG入力!AR233</f>
        <v/>
      </c>
      <c r="F233" s="535" t="str">
        <f t="shared" ca="1" si="427"/>
        <v/>
      </c>
      <c r="G233" s="585" t="str">
        <f ca="1">LOG入力!AT233</f>
        <v/>
      </c>
      <c r="H233" s="542" t="str">
        <f ca="1">LOG入力!AU233</f>
        <v/>
      </c>
      <c r="I233" s="542" t="str">
        <f ca="1">LOG入力!AV233</f>
        <v/>
      </c>
      <c r="J233" s="577" t="str">
        <f ca="1">LOG入力!AW233</f>
        <v/>
      </c>
      <c r="K233" s="578" t="str">
        <f ca="1">LOG入力!BJ233</f>
        <v/>
      </c>
      <c r="L233" s="577" t="str">
        <f ca="1">LOG入力!AY233</f>
        <v/>
      </c>
      <c r="M233" s="545" t="str">
        <f ca="1">LOG入力!BK233</f>
        <v/>
      </c>
      <c r="N233" s="512" t="str">
        <f ca="1">IF(V233=1,"",IF(LOG入力!AJ233=1,"1",LOG入力!BA233))</f>
        <v/>
      </c>
      <c r="O233" s="538" t="str">
        <f ca="1">IF(V233=1,"",IF(LEN(LOG入力!O233)=0,"",LOG入力!O233))</f>
        <v/>
      </c>
      <c r="P233" s="291" t="str">
        <f ca="1">IF(V233=1,"",IF($AA$4=1,"",IF(LOG入力!BG233=1,"",CONCATENATE($ER233,$FB233,$FL233,$FV233,$GF233))))</f>
        <v/>
      </c>
      <c r="Q233" s="291" t="str">
        <f ca="1">IF(V233=1,"",IF($AA$4=1,"",IF(LOG入力!BG233=1,"",CONCATENATE($ET233,$FD233,$FN233,$FX233,$GH233))))</f>
        <v/>
      </c>
      <c r="R233" s="573" t="str">
        <f ca="1">IF(V233=1,"",IF($AA$4=1,"",IF(LOG入力!BH233&gt;0,0,AA233)))</f>
        <v/>
      </c>
      <c r="S233" s="293" t="str">
        <f t="shared" ca="1" si="428"/>
        <v/>
      </c>
      <c r="T233" s="681"/>
      <c r="U233" s="38"/>
      <c r="V233" s="196">
        <f ca="1">LOG入力!AN233</f>
        <v>1</v>
      </c>
      <c r="W233" s="38"/>
      <c r="X233" s="516" t="str">
        <f t="shared" ca="1" si="429"/>
        <v/>
      </c>
      <c r="Y233" s="515" t="str">
        <f t="shared" ca="1" si="430"/>
        <v/>
      </c>
      <c r="Z233" s="518" t="str">
        <f t="shared" ca="1" si="431"/>
        <v/>
      </c>
      <c r="AA233" s="574" t="str">
        <f t="shared" ca="1" si="432"/>
        <v/>
      </c>
      <c r="AC233" s="6" t="str">
        <f t="shared" ca="1" si="433"/>
        <v/>
      </c>
      <c r="AD233" s="6" t="str">
        <f t="shared" ca="1" si="434"/>
        <v/>
      </c>
      <c r="AE233" s="6" t="str">
        <f t="shared" ca="1" si="435"/>
        <v/>
      </c>
      <c r="AF233" s="6" t="str">
        <f t="shared" ca="1" si="436"/>
        <v/>
      </c>
      <c r="AG233" s="6" t="str">
        <f t="shared" ca="1" si="437"/>
        <v/>
      </c>
      <c r="AH233" s="6" t="str">
        <f t="shared" ca="1" si="438"/>
        <v/>
      </c>
      <c r="AI233" s="6" t="str">
        <f t="shared" ca="1" si="439"/>
        <v/>
      </c>
      <c r="AJ233" s="6" t="str">
        <f t="shared" ca="1" si="440"/>
        <v/>
      </c>
      <c r="AK233" s="6" t="str">
        <f t="shared" ca="1" si="441"/>
        <v/>
      </c>
      <c r="AL233" s="6" t="str">
        <f t="shared" ca="1" si="442"/>
        <v/>
      </c>
      <c r="AM233" s="6" t="str">
        <f t="shared" ca="1" si="443"/>
        <v/>
      </c>
      <c r="AN233" s="6" t="str">
        <f t="shared" ca="1" si="444"/>
        <v/>
      </c>
      <c r="AO233" s="6" t="str">
        <f t="shared" ca="1" si="445"/>
        <v/>
      </c>
      <c r="AP233" s="6" t="str">
        <f t="shared" ca="1" si="446"/>
        <v/>
      </c>
      <c r="AQ233" s="6" t="str">
        <f t="shared" ca="1" si="447"/>
        <v/>
      </c>
      <c r="AR233" s="6" t="str">
        <f t="shared" ca="1" si="448"/>
        <v/>
      </c>
      <c r="AS233" s="6" t="str">
        <f t="shared" ca="1" si="449"/>
        <v/>
      </c>
      <c r="AT233" s="6" t="str">
        <f t="shared" ca="1" si="450"/>
        <v/>
      </c>
      <c r="AU233" s="6" t="str">
        <f t="shared" ca="1" si="451"/>
        <v/>
      </c>
      <c r="AV233" s="6" t="str">
        <f t="shared" ca="1" si="452"/>
        <v/>
      </c>
      <c r="AW233" s="6" t="str">
        <f t="shared" ca="1" si="453"/>
        <v/>
      </c>
      <c r="AY233" s="6" t="str">
        <f t="shared" ca="1" si="454"/>
        <v/>
      </c>
      <c r="AZ233" s="6" t="str">
        <f t="shared" ca="1" si="455"/>
        <v/>
      </c>
      <c r="BA233" s="6" t="str">
        <f t="shared" ca="1" si="456"/>
        <v/>
      </c>
      <c r="BB233" s="6" t="str">
        <f t="shared" ca="1" si="457"/>
        <v/>
      </c>
      <c r="BC233" s="6" t="str">
        <f t="shared" ca="1" si="458"/>
        <v/>
      </c>
      <c r="BD233" s="6" t="str">
        <f t="shared" ca="1" si="459"/>
        <v/>
      </c>
      <c r="BE233" s="6" t="str">
        <f t="shared" ca="1" si="460"/>
        <v/>
      </c>
      <c r="BF233" s="6" t="str">
        <f t="shared" ca="1" si="461"/>
        <v/>
      </c>
      <c r="BG233" s="6" t="str">
        <f t="shared" ca="1" si="462"/>
        <v/>
      </c>
      <c r="BH233" s="6" t="str">
        <f t="shared" ca="1" si="463"/>
        <v/>
      </c>
      <c r="BI233" s="6" t="str">
        <f t="shared" ca="1" si="464"/>
        <v/>
      </c>
      <c r="BJ233" s="6" t="str">
        <f t="shared" ca="1" si="465"/>
        <v/>
      </c>
      <c r="BK233" s="6" t="str">
        <f t="shared" ca="1" si="466"/>
        <v/>
      </c>
      <c r="BL233" s="6" t="str">
        <f t="shared" ca="1" si="467"/>
        <v/>
      </c>
      <c r="BM233" s="6" t="str">
        <f t="shared" ca="1" si="468"/>
        <v/>
      </c>
      <c r="BN233" s="6" t="str">
        <f t="shared" ca="1" si="469"/>
        <v/>
      </c>
      <c r="BO233" s="6" t="str">
        <f t="shared" ca="1" si="470"/>
        <v/>
      </c>
      <c r="BP233" s="6" t="str">
        <f t="shared" ca="1" si="471"/>
        <v/>
      </c>
      <c r="BQ233" s="6" t="str">
        <f t="shared" ca="1" si="472"/>
        <v/>
      </c>
      <c r="BR233" s="6" t="str">
        <f t="shared" ca="1" si="473"/>
        <v/>
      </c>
      <c r="BS233" s="6" t="str">
        <f t="shared" ca="1" si="474"/>
        <v/>
      </c>
      <c r="BU233" s="6" t="str">
        <f t="shared" ca="1" si="475"/>
        <v/>
      </c>
      <c r="BW233" s="515" t="str">
        <f t="shared" ca="1" si="476"/>
        <v/>
      </c>
      <c r="BX233" s="515">
        <f t="shared" ca="1" si="477"/>
        <v>0</v>
      </c>
      <c r="BY233" s="515" t="str">
        <f t="shared" ca="1" si="478"/>
        <v/>
      </c>
      <c r="CA233" s="6">
        <f t="shared" ca="1" si="479"/>
        <v>1</v>
      </c>
      <c r="CC233" s="523" t="str">
        <f t="shared" ca="1" si="480"/>
        <v/>
      </c>
      <c r="CE233" s="6" t="str">
        <f t="shared" ca="1" si="481"/>
        <v/>
      </c>
      <c r="CG233" s="524" t="str">
        <f ca="1">IF(V233=1,"",IF($AA$4=1,"",IF(LOG入力!BH233&gt;0,"",IF(N233=0,"",IF(HT233=0,"","★")))))</f>
        <v/>
      </c>
      <c r="CI233" s="74" t="str">
        <f t="shared" ca="1" si="482"/>
        <v/>
      </c>
      <c r="CK233" s="525" t="str">
        <f ca="1">IF(V233=1,"",IF(LOG入力!BH233&gt;0,1,0))</f>
        <v/>
      </c>
      <c r="CL233" s="74" t="str">
        <f t="shared" ca="1" si="483"/>
        <v/>
      </c>
      <c r="CN233" s="74" t="str">
        <f t="shared" ca="1" si="484"/>
        <v/>
      </c>
      <c r="CO233" s="74" t="str">
        <f t="shared" ca="1" si="485"/>
        <v/>
      </c>
      <c r="CQ233" s="74" t="str">
        <f t="shared" ca="1" si="486"/>
        <v/>
      </c>
      <c r="CR233" s="74" t="str">
        <f t="shared" ca="1" si="487"/>
        <v/>
      </c>
      <c r="CS233" s="74" t="str">
        <f t="shared" ca="1" si="488"/>
        <v/>
      </c>
      <c r="CT233" s="74" t="str">
        <f t="shared" ca="1" si="489"/>
        <v/>
      </c>
      <c r="CU233" s="74" t="str">
        <f t="shared" ca="1" si="490"/>
        <v/>
      </c>
      <c r="CV233" s="74" t="str">
        <f t="shared" ca="1" si="491"/>
        <v/>
      </c>
      <c r="CW233" s="74" t="str">
        <f t="shared" ca="1" si="492"/>
        <v/>
      </c>
      <c r="CX233" s="74" t="str">
        <f t="shared" ca="1" si="493"/>
        <v/>
      </c>
      <c r="CY233" s="74" t="str">
        <f t="shared" ca="1" si="494"/>
        <v/>
      </c>
      <c r="CZ233" s="74" t="str">
        <f t="shared" ca="1" si="495"/>
        <v/>
      </c>
      <c r="DA233" s="74" t="str">
        <f t="shared" ca="1" si="496"/>
        <v/>
      </c>
      <c r="DB233" s="74" t="str">
        <f t="shared" ca="1" si="497"/>
        <v/>
      </c>
      <c r="DD233" s="74" t="str">
        <f t="shared" ca="1" si="498"/>
        <v/>
      </c>
      <c r="DE233" s="74" t="str">
        <f t="shared" ca="1" si="499"/>
        <v/>
      </c>
      <c r="DF233" s="74" t="str">
        <f t="shared" ca="1" si="500"/>
        <v/>
      </c>
      <c r="DG233" s="74" t="str">
        <f t="shared" ca="1" si="501"/>
        <v/>
      </c>
      <c r="DH233" s="74" t="str">
        <f t="shared" ca="1" si="502"/>
        <v/>
      </c>
      <c r="DI233" s="74" t="str">
        <f t="shared" ca="1" si="503"/>
        <v/>
      </c>
      <c r="DJ233" s="74" t="str">
        <f t="shared" ca="1" si="504"/>
        <v/>
      </c>
      <c r="DK233" s="74" t="str">
        <f t="shared" ca="1" si="505"/>
        <v/>
      </c>
      <c r="DL233" s="74" t="str">
        <f t="shared" ca="1" si="506"/>
        <v/>
      </c>
      <c r="DM233" s="74" t="str">
        <f t="shared" ca="1" si="507"/>
        <v/>
      </c>
      <c r="DN233" s="74" t="str">
        <f t="shared" ca="1" si="508"/>
        <v/>
      </c>
      <c r="DO233" s="74" t="str">
        <f t="shared" ca="1" si="509"/>
        <v/>
      </c>
      <c r="DQ233" s="74" t="str">
        <f t="shared" ca="1" si="510"/>
        <v/>
      </c>
      <c r="DS233" s="74" t="str">
        <f t="shared" ca="1" si="511"/>
        <v/>
      </c>
      <c r="DT233" s="74" t="str">
        <f t="shared" ca="1" si="512"/>
        <v/>
      </c>
      <c r="DV233" s="525" t="str">
        <f t="shared" ca="1" si="513"/>
        <v/>
      </c>
      <c r="DW233" s="74" t="str">
        <f t="shared" ca="1" si="514"/>
        <v/>
      </c>
      <c r="DX233" s="485" t="str">
        <f t="shared" ca="1" si="515"/>
        <v/>
      </c>
      <c r="DY233" s="74" t="str">
        <f t="shared" ca="1" si="516"/>
        <v/>
      </c>
      <c r="DZ233" s="74" t="str">
        <f t="shared" ca="1" si="517"/>
        <v/>
      </c>
      <c r="EA233" s="74" t="str">
        <f t="shared" ca="1" si="518"/>
        <v/>
      </c>
      <c r="EC233" s="74" t="str">
        <f t="shared" ca="1" si="519"/>
        <v/>
      </c>
      <c r="ED233" s="74" t="str">
        <f t="shared" ca="1" si="520"/>
        <v/>
      </c>
      <c r="EE233" s="74" t="str">
        <f t="shared" ca="1" si="521"/>
        <v/>
      </c>
      <c r="EG233" s="479" t="str">
        <f ca="1">IF(V233=1,"",IF(LOG入力!BH233&gt;0,0,IF(CG233="★",0,IF(R233=1,0,IF(N233=0,0,1)))))</f>
        <v/>
      </c>
      <c r="EH233" s="483" t="str">
        <f t="shared" ca="1" si="522"/>
        <v/>
      </c>
      <c r="EI233" s="483" t="str">
        <f t="shared" ca="1" si="523"/>
        <v/>
      </c>
      <c r="EJ233" s="483" t="str">
        <f t="shared" ca="1" si="524"/>
        <v/>
      </c>
      <c r="EL233" s="71">
        <f t="shared" ca="1" si="525"/>
        <v>0</v>
      </c>
      <c r="EM233" s="6">
        <f t="shared" ca="1" si="526"/>
        <v>0</v>
      </c>
      <c r="EN233" s="6" t="str">
        <f t="shared" ca="1" si="527"/>
        <v/>
      </c>
      <c r="EO233" s="6">
        <f ca="1">IF(LOG入力!BH233&gt;0,0,IF(EM233=0,0,(IF(COUNTIF($EN$19:EN233,EN233)=1,IF($FS$3="N",1,IF(EH233=1,1,0))))))</f>
        <v>0</v>
      </c>
      <c r="EP233" s="6" t="str">
        <f ca="1">IF(LOG入力!BH233&gt;0,"",IF(EO233=1,$X233,""))</f>
        <v/>
      </c>
      <c r="EQ233" s="6" t="str">
        <f ca="1">IF(LOG入力!BH233&gt;0,"",IF(EO233=1,$Y233,""))</f>
        <v/>
      </c>
      <c r="ER233" s="520" t="str">
        <f ca="1">IF(LOG入力!BH233&gt;0,"",IF(COUNTIF($EP$19:$EP233,EP233)=1,EP233,""))</f>
        <v/>
      </c>
      <c r="ES233" s="520">
        <f ca="1">IF(LOG入力!BH233&gt;0,0,IF((EL233=1),IF(($ER233=""),0,1),0))</f>
        <v>0</v>
      </c>
      <c r="ET233" s="520" t="str">
        <f ca="1">IF(LOG入力!BH233&gt;0,"",IF(COUNTIF($EQ$19:EQ233,EQ233)=1,EQ233,""))</f>
        <v/>
      </c>
      <c r="EU233" s="539">
        <f ca="1">IF(LOG入力!BH233&gt;0,0,IF((EL233=1),IF(($ET233=""),0,1),0))</f>
        <v>0</v>
      </c>
      <c r="EV233" s="71">
        <f t="shared" ca="1" si="528"/>
        <v>0</v>
      </c>
      <c r="EW233" s="6">
        <f t="shared" ca="1" si="529"/>
        <v>0</v>
      </c>
      <c r="EX233" s="6" t="str">
        <f t="shared" ca="1" si="530"/>
        <v/>
      </c>
      <c r="EY233" s="6">
        <f ca="1">IF(LOG入力!BH233&gt;0,0,IF(EW233=0,0,(IF(COUNTIF($EX$19:EX233,EX233)=1,IF($FS$3="N",1,IF(EH233=1,1,0))))))</f>
        <v>0</v>
      </c>
      <c r="EZ233" s="6" t="str">
        <f ca="1">IF(LOG入力!BH233&gt;0,"",IF(EY233=1,$X233,""))</f>
        <v/>
      </c>
      <c r="FA233" s="6" t="str">
        <f ca="1">IF(LOG入力!BH233&gt;0,"",IF(EY233=1,$Y233,""))</f>
        <v/>
      </c>
      <c r="FB233" s="6" t="str">
        <f ca="1">IF(LOG入力!BH233&gt;0,"",IF(COUNTIF($EZ$19:$EZ233,EZ233)=1,EZ233,""))</f>
        <v/>
      </c>
      <c r="FC233" s="6">
        <f ca="1">IF(LOG入力!BH233&gt;0,0,IF((EV233=1),IF(($FB233=""),0,1),0))</f>
        <v>0</v>
      </c>
      <c r="FD233" s="6" t="str">
        <f ca="1">IF(LOG入力!BH233&gt;0,"",IF(COUNTIF($FA$19:FA233,FA233)=1,FA233,""))</f>
        <v/>
      </c>
      <c r="FE233" s="72">
        <f ca="1">IF(LOG入力!BH233&gt;0,0,IF((EV233=1),IF(($FD233=""),0,1),0))</f>
        <v>0</v>
      </c>
      <c r="FF233" s="71">
        <f t="shared" ca="1" si="531"/>
        <v>0</v>
      </c>
      <c r="FG233" s="6">
        <f t="shared" ca="1" si="532"/>
        <v>0</v>
      </c>
      <c r="FH233" s="6" t="str">
        <f t="shared" ca="1" si="533"/>
        <v/>
      </c>
      <c r="FI233" s="6">
        <f ca="1">IF(LOG入力!BH233&gt;0,0,IF(FG233=0,0,(IF(COUNTIF($FH$19:FH233,FH233)=1,IF($FS$3="N",1,IF(EH233=1,1,0))))))</f>
        <v>0</v>
      </c>
      <c r="FJ233" s="6" t="str">
        <f ca="1">IF(LOG入力!BH233&gt;0,"",IF(FI233=1,$X233,""))</f>
        <v/>
      </c>
      <c r="FK233" s="6" t="str">
        <f ca="1">IF(LOG入力!BH233&gt;0,"",IF(FI233=1,$Y233,""))</f>
        <v/>
      </c>
      <c r="FL233" s="6" t="str">
        <f ca="1">IF(LOG入力!BH233&gt;0,"",IF(COUNTIF($FJ$19:$FJ233,FJ233)=1,FJ233,""))</f>
        <v/>
      </c>
      <c r="FM233" s="6">
        <f ca="1">IF(LOG入力!BH233&gt;0,0,IF((FF233=1),IF(($FL233=""),0,1),0))</f>
        <v>0</v>
      </c>
      <c r="FN233" s="6" t="str">
        <f ca="1">IF(LOG入力!BH233&gt;0,"",IF(COUNTIF($FK$19:FK233,FK233)=1,FK233,""))</f>
        <v/>
      </c>
      <c r="FO233" s="72">
        <f ca="1">IF(LOG入力!BH233&gt;0,0,IF((FF233=1),IF(($FN233=""),0,1),0))</f>
        <v>0</v>
      </c>
      <c r="FP233" s="71">
        <f t="shared" ca="1" si="534"/>
        <v>0</v>
      </c>
      <c r="FQ233" s="6">
        <f t="shared" ca="1" si="535"/>
        <v>0</v>
      </c>
      <c r="FR233" s="6" t="str">
        <f t="shared" ca="1" si="536"/>
        <v/>
      </c>
      <c r="FS233" s="6">
        <f ca="1">IF(LOG入力!BH233&gt;0,0,IF(FQ233=0,0,(IF(COUNTIF($FR$19:FR233,FR233)=1,IF($FS$3="N",1,IF(EH233=1,1,0))))))</f>
        <v>0</v>
      </c>
      <c r="FT233" s="6" t="str">
        <f ca="1">IF(LOG入力!BH233&gt;0,"",IF(FS233=1,$X233,""))</f>
        <v/>
      </c>
      <c r="FU233" s="6" t="str">
        <f ca="1">IF(LOG入力!BH233&gt;0,"",IF(FS233=1,$Y233,""))</f>
        <v/>
      </c>
      <c r="FV233" s="6" t="str">
        <f ca="1">IF(LOG入力!BH233&gt;0,"",IF(COUNTIF($FT$19:$FT233,FT233)=1,FT233,""))</f>
        <v/>
      </c>
      <c r="FW233" s="6">
        <f ca="1">IF(LOG入力!BH233&gt;0,0,IF((FP233=1),IF(($FV233=""),0,1),0))</f>
        <v>0</v>
      </c>
      <c r="FX233" s="6" t="str">
        <f ca="1">IF(LOG入力!BH233&gt;0,"",IF(COUNTIF($FU$19:FU233,FU233)=1,FU233,""))</f>
        <v/>
      </c>
      <c r="FY233" s="72">
        <f ca="1">IF(LOG入力!BH233&gt;0,0,IF((FP233=1),IF(($FX233=""),0,1),0))</f>
        <v>0</v>
      </c>
      <c r="FZ233" s="71">
        <f t="shared" ca="1" si="537"/>
        <v>0</v>
      </c>
      <c r="GA233" s="6">
        <f t="shared" ca="1" si="538"/>
        <v>0</v>
      </c>
      <c r="GB233" s="6" t="str">
        <f t="shared" ca="1" si="539"/>
        <v/>
      </c>
      <c r="GC233" s="6">
        <f ca="1">IF(LOG入力!BH233&gt;0,0,IF(GA233=0,0,(IF(COUNTIF($GB$19:GB233,GB233)=1,IF($FS$3="N",1,IF(EH233=1,1,0))))))</f>
        <v>0</v>
      </c>
      <c r="GD233" s="6" t="str">
        <f ca="1">IF(LOG入力!BH233&gt;0,"",IF(GC233=1,$X233,""))</f>
        <v/>
      </c>
      <c r="GE233" s="6" t="str">
        <f ca="1">IF(LOG入力!BH233&gt;0,"",IF(GC233=1,$Y233,""))</f>
        <v/>
      </c>
      <c r="GF233" s="6" t="str">
        <f ca="1">IF(LOG入力!BH233&gt;0,"",IF(COUNTIF($GD$19:$GD233,GD233)=1,GD233,""))</f>
        <v/>
      </c>
      <c r="GG233" s="6">
        <f ca="1">IF(LOG入力!BH233&gt;0,0,IF((FZ233=1),IF(($GF233=""),0,1),0))</f>
        <v>0</v>
      </c>
      <c r="GH233" s="6" t="str">
        <f ca="1">IF(LOG入力!BH233&gt;0,"",IF(COUNTIF($GE$19:GE233,GE233)=1,GE233,""))</f>
        <v/>
      </c>
      <c r="GI233" s="72">
        <f ca="1">IF(LOG入力!BH233&gt;0,0,IF((FZ233=1),IF(($GH233=""),0,1),0))</f>
        <v>0</v>
      </c>
      <c r="GK233" s="455" t="str">
        <f ca="1">IF(V233=1,"",IF(LEN(LOG入力!AS233)=0,"",LOG入力!AS233))</f>
        <v/>
      </c>
      <c r="GL233" s="378" t="str">
        <f t="shared" ca="1" si="540"/>
        <v/>
      </c>
      <c r="GM233" s="378" t="str">
        <f t="shared" ca="1" si="541"/>
        <v/>
      </c>
      <c r="GN233" s="74" t="str">
        <f t="shared" ca="1" si="542"/>
        <v/>
      </c>
      <c r="GO233" s="74" t="str">
        <f t="shared" ca="1" si="543"/>
        <v/>
      </c>
      <c r="GQ233" s="74" t="str">
        <f t="shared" ca="1" si="544"/>
        <v/>
      </c>
      <c r="GR233" s="74" t="str">
        <f t="shared" ca="1" si="545"/>
        <v/>
      </c>
      <c r="GS233" s="74" t="str">
        <f t="shared" ca="1" si="546"/>
        <v/>
      </c>
      <c r="GT233" s="74" t="str">
        <f t="shared" ca="1" si="547"/>
        <v/>
      </c>
      <c r="GU233" s="74" t="str">
        <f t="shared" ca="1" si="548"/>
        <v/>
      </c>
      <c r="GV233" s="74" t="str">
        <f t="shared" ca="1" si="549"/>
        <v/>
      </c>
      <c r="GX233" s="74" t="str">
        <f t="shared" ca="1" si="550"/>
        <v/>
      </c>
      <c r="GY233" s="74" t="str">
        <f t="shared" ca="1" si="551"/>
        <v/>
      </c>
      <c r="GZ233" s="74" t="str">
        <f ca="1">IF(V233=1,"",IF(LOG入力!BH233&gt;0,0,IF(GY233=0,0,IF((VALUE((TYPE(VALUE(J233)))))=16,0,IF(VALUE(J233)&lt;60,1,IF(VALUE(J233)&lt;100,0,IF(VALUE(J233)&lt;600,2,0)))))))</f>
        <v/>
      </c>
      <c r="HA233" s="74" t="str">
        <f t="shared" ca="1" si="552"/>
        <v/>
      </c>
      <c r="HB233" s="74" t="str">
        <f ca="1">IF(V233=1,"",IF(LOG入力!BH233&gt;0,0,IF(HA233=0,0,IF((VALUE((TYPE(VALUE(L233)))))=16,0,IF(VALUE(L233)&lt;60,1,IF(VALUE(L233)&lt;100,0,IF(VALUE(L233)&lt;600,2,0)))))))</f>
        <v/>
      </c>
      <c r="HD233" s="74" t="str">
        <f t="shared" ca="1" si="553"/>
        <v/>
      </c>
      <c r="HF233" s="74" t="str">
        <f t="shared" ca="1" si="554"/>
        <v/>
      </c>
      <c r="HG233" s="74" t="str">
        <f t="shared" ca="1" si="555"/>
        <v/>
      </c>
      <c r="HH233" s="74" t="str">
        <f t="shared" ca="1" si="556"/>
        <v/>
      </c>
      <c r="HI233" s="74" t="str">
        <f t="shared" ca="1" si="557"/>
        <v/>
      </c>
      <c r="HJ233" s="74" t="str">
        <f t="shared" ca="1" si="558"/>
        <v/>
      </c>
      <c r="HK233" s="74" t="str">
        <f t="shared" ca="1" si="559"/>
        <v/>
      </c>
      <c r="HL233" s="74" t="str">
        <f t="shared" ca="1" si="560"/>
        <v/>
      </c>
      <c r="HM233" s="74" t="str">
        <f t="shared" ca="1" si="561"/>
        <v/>
      </c>
      <c r="HN233" s="74" t="str">
        <f t="shared" ca="1" si="562"/>
        <v/>
      </c>
      <c r="HO233" s="529" t="str">
        <f t="shared" ca="1" si="563"/>
        <v/>
      </c>
      <c r="HP233" s="74" t="str">
        <f t="shared" ca="1" si="564"/>
        <v/>
      </c>
      <c r="HQ233" s="74" t="str">
        <f t="shared" ca="1" si="565"/>
        <v/>
      </c>
      <c r="HR233" s="74" t="str">
        <f t="shared" ca="1" si="566"/>
        <v/>
      </c>
      <c r="HS233" s="74" t="str">
        <f t="shared" ca="1" si="567"/>
        <v/>
      </c>
      <c r="HT233" s="74" t="str">
        <f ca="1">IF(V233=1,"",IF(LOG入力!BH233&gt;0,0,IF(DV233=1,0,IF(N233="0",0,IF(SUM(HD233:HS233)&gt;0,1,0)))))</f>
        <v/>
      </c>
    </row>
    <row r="234" spans="1:228" x14ac:dyDescent="0.15">
      <c r="A234" s="5"/>
      <c r="B234" s="532" t="str">
        <f t="shared" ca="1" si="426"/>
        <v/>
      </c>
      <c r="C234" s="534" t="str">
        <f ca="1">LOG入力!AP234</f>
        <v/>
      </c>
      <c r="D234" s="534" t="str">
        <f ca="1">LOG入力!AQ234</f>
        <v/>
      </c>
      <c r="E234" s="534" t="str">
        <f ca="1">LOG入力!AR234</f>
        <v/>
      </c>
      <c r="F234" s="535" t="str">
        <f t="shared" ca="1" si="427"/>
        <v/>
      </c>
      <c r="G234" s="585" t="str">
        <f ca="1">LOG入力!AT234</f>
        <v/>
      </c>
      <c r="H234" s="542" t="str">
        <f ca="1">LOG入力!AU234</f>
        <v/>
      </c>
      <c r="I234" s="542" t="str">
        <f ca="1">LOG入力!AV234</f>
        <v/>
      </c>
      <c r="J234" s="577" t="str">
        <f ca="1">LOG入力!AW234</f>
        <v/>
      </c>
      <c r="K234" s="578" t="str">
        <f ca="1">LOG入力!BJ234</f>
        <v/>
      </c>
      <c r="L234" s="577" t="str">
        <f ca="1">LOG入力!AY234</f>
        <v/>
      </c>
      <c r="M234" s="545" t="str">
        <f ca="1">LOG入力!BK234</f>
        <v/>
      </c>
      <c r="N234" s="512" t="str">
        <f ca="1">IF(V234=1,"",IF(LOG入力!AJ234=1,"1",LOG入力!BA234))</f>
        <v/>
      </c>
      <c r="O234" s="538" t="str">
        <f ca="1">IF(V234=1,"",IF(LEN(LOG入力!O234)=0,"",LOG入力!O234))</f>
        <v/>
      </c>
      <c r="P234" s="291" t="str">
        <f ca="1">IF(V234=1,"",IF($AA$4=1,"",IF(LOG入力!BG234=1,"",CONCATENATE($ER234,$FB234,$FL234,$FV234,$GF234))))</f>
        <v/>
      </c>
      <c r="Q234" s="291" t="str">
        <f ca="1">IF(V234=1,"",IF($AA$4=1,"",IF(LOG入力!BG234=1,"",CONCATENATE($ET234,$FD234,$FN234,$FX234,$GH234))))</f>
        <v/>
      </c>
      <c r="R234" s="573" t="str">
        <f ca="1">IF(V234=1,"",IF($AA$4=1,"",IF(LOG入力!BH234&gt;0,0,AA234)))</f>
        <v/>
      </c>
      <c r="S234" s="293" t="str">
        <f t="shared" ca="1" si="428"/>
        <v/>
      </c>
      <c r="T234" s="681"/>
      <c r="U234" s="38"/>
      <c r="V234" s="196">
        <f ca="1">LOG入力!AN234</f>
        <v>1</v>
      </c>
      <c r="W234" s="38"/>
      <c r="X234" s="516" t="str">
        <f t="shared" ca="1" si="429"/>
        <v/>
      </c>
      <c r="Y234" s="515" t="str">
        <f t="shared" ca="1" si="430"/>
        <v/>
      </c>
      <c r="Z234" s="518" t="str">
        <f t="shared" ca="1" si="431"/>
        <v/>
      </c>
      <c r="AA234" s="574" t="str">
        <f t="shared" ca="1" si="432"/>
        <v/>
      </c>
      <c r="AC234" s="6" t="str">
        <f t="shared" ca="1" si="433"/>
        <v/>
      </c>
      <c r="AD234" s="6" t="str">
        <f t="shared" ca="1" si="434"/>
        <v/>
      </c>
      <c r="AE234" s="6" t="str">
        <f t="shared" ca="1" si="435"/>
        <v/>
      </c>
      <c r="AF234" s="6" t="str">
        <f t="shared" ca="1" si="436"/>
        <v/>
      </c>
      <c r="AG234" s="6" t="str">
        <f t="shared" ca="1" si="437"/>
        <v/>
      </c>
      <c r="AH234" s="6" t="str">
        <f t="shared" ca="1" si="438"/>
        <v/>
      </c>
      <c r="AI234" s="6" t="str">
        <f t="shared" ca="1" si="439"/>
        <v/>
      </c>
      <c r="AJ234" s="6" t="str">
        <f t="shared" ca="1" si="440"/>
        <v/>
      </c>
      <c r="AK234" s="6" t="str">
        <f t="shared" ca="1" si="441"/>
        <v/>
      </c>
      <c r="AL234" s="6" t="str">
        <f t="shared" ca="1" si="442"/>
        <v/>
      </c>
      <c r="AM234" s="6" t="str">
        <f t="shared" ca="1" si="443"/>
        <v/>
      </c>
      <c r="AN234" s="6" t="str">
        <f t="shared" ca="1" si="444"/>
        <v/>
      </c>
      <c r="AO234" s="6" t="str">
        <f t="shared" ca="1" si="445"/>
        <v/>
      </c>
      <c r="AP234" s="6" t="str">
        <f t="shared" ca="1" si="446"/>
        <v/>
      </c>
      <c r="AQ234" s="6" t="str">
        <f t="shared" ca="1" si="447"/>
        <v/>
      </c>
      <c r="AR234" s="6" t="str">
        <f t="shared" ca="1" si="448"/>
        <v/>
      </c>
      <c r="AS234" s="6" t="str">
        <f t="shared" ca="1" si="449"/>
        <v/>
      </c>
      <c r="AT234" s="6" t="str">
        <f t="shared" ca="1" si="450"/>
        <v/>
      </c>
      <c r="AU234" s="6" t="str">
        <f t="shared" ca="1" si="451"/>
        <v/>
      </c>
      <c r="AV234" s="6" t="str">
        <f t="shared" ca="1" si="452"/>
        <v/>
      </c>
      <c r="AW234" s="6" t="str">
        <f t="shared" ca="1" si="453"/>
        <v/>
      </c>
      <c r="AY234" s="6" t="str">
        <f t="shared" ca="1" si="454"/>
        <v/>
      </c>
      <c r="AZ234" s="6" t="str">
        <f t="shared" ca="1" si="455"/>
        <v/>
      </c>
      <c r="BA234" s="6" t="str">
        <f t="shared" ca="1" si="456"/>
        <v/>
      </c>
      <c r="BB234" s="6" t="str">
        <f t="shared" ca="1" si="457"/>
        <v/>
      </c>
      <c r="BC234" s="6" t="str">
        <f t="shared" ca="1" si="458"/>
        <v/>
      </c>
      <c r="BD234" s="6" t="str">
        <f t="shared" ca="1" si="459"/>
        <v/>
      </c>
      <c r="BE234" s="6" t="str">
        <f t="shared" ca="1" si="460"/>
        <v/>
      </c>
      <c r="BF234" s="6" t="str">
        <f t="shared" ca="1" si="461"/>
        <v/>
      </c>
      <c r="BG234" s="6" t="str">
        <f t="shared" ca="1" si="462"/>
        <v/>
      </c>
      <c r="BH234" s="6" t="str">
        <f t="shared" ca="1" si="463"/>
        <v/>
      </c>
      <c r="BI234" s="6" t="str">
        <f t="shared" ca="1" si="464"/>
        <v/>
      </c>
      <c r="BJ234" s="6" t="str">
        <f t="shared" ca="1" si="465"/>
        <v/>
      </c>
      <c r="BK234" s="6" t="str">
        <f t="shared" ca="1" si="466"/>
        <v/>
      </c>
      <c r="BL234" s="6" t="str">
        <f t="shared" ca="1" si="467"/>
        <v/>
      </c>
      <c r="BM234" s="6" t="str">
        <f t="shared" ca="1" si="468"/>
        <v/>
      </c>
      <c r="BN234" s="6" t="str">
        <f t="shared" ca="1" si="469"/>
        <v/>
      </c>
      <c r="BO234" s="6" t="str">
        <f t="shared" ca="1" si="470"/>
        <v/>
      </c>
      <c r="BP234" s="6" t="str">
        <f t="shared" ca="1" si="471"/>
        <v/>
      </c>
      <c r="BQ234" s="6" t="str">
        <f t="shared" ca="1" si="472"/>
        <v/>
      </c>
      <c r="BR234" s="6" t="str">
        <f t="shared" ca="1" si="473"/>
        <v/>
      </c>
      <c r="BS234" s="6" t="str">
        <f t="shared" ca="1" si="474"/>
        <v/>
      </c>
      <c r="BU234" s="6" t="str">
        <f t="shared" ca="1" si="475"/>
        <v/>
      </c>
      <c r="BW234" s="515" t="str">
        <f t="shared" ca="1" si="476"/>
        <v/>
      </c>
      <c r="BX234" s="515">
        <f t="shared" ca="1" si="477"/>
        <v>0</v>
      </c>
      <c r="BY234" s="515" t="str">
        <f t="shared" ca="1" si="478"/>
        <v/>
      </c>
      <c r="CA234" s="6">
        <f t="shared" ca="1" si="479"/>
        <v>1</v>
      </c>
      <c r="CC234" s="523" t="str">
        <f t="shared" ca="1" si="480"/>
        <v/>
      </c>
      <c r="CE234" s="6" t="str">
        <f t="shared" ca="1" si="481"/>
        <v/>
      </c>
      <c r="CG234" s="524" t="str">
        <f ca="1">IF(V234=1,"",IF($AA$4=1,"",IF(LOG入力!BH234&gt;0,"",IF(N234=0,"",IF(HT234=0,"","★")))))</f>
        <v/>
      </c>
      <c r="CI234" s="74" t="str">
        <f t="shared" ca="1" si="482"/>
        <v/>
      </c>
      <c r="CK234" s="525" t="str">
        <f ca="1">IF(V234=1,"",IF(LOG入力!BH234&gt;0,1,0))</f>
        <v/>
      </c>
      <c r="CL234" s="74" t="str">
        <f t="shared" ca="1" si="483"/>
        <v/>
      </c>
      <c r="CN234" s="74" t="str">
        <f t="shared" ca="1" si="484"/>
        <v/>
      </c>
      <c r="CO234" s="74" t="str">
        <f t="shared" ca="1" si="485"/>
        <v/>
      </c>
      <c r="CQ234" s="74" t="str">
        <f t="shared" ca="1" si="486"/>
        <v/>
      </c>
      <c r="CR234" s="74" t="str">
        <f t="shared" ca="1" si="487"/>
        <v/>
      </c>
      <c r="CS234" s="74" t="str">
        <f t="shared" ca="1" si="488"/>
        <v/>
      </c>
      <c r="CT234" s="74" t="str">
        <f t="shared" ca="1" si="489"/>
        <v/>
      </c>
      <c r="CU234" s="74" t="str">
        <f t="shared" ca="1" si="490"/>
        <v/>
      </c>
      <c r="CV234" s="74" t="str">
        <f t="shared" ca="1" si="491"/>
        <v/>
      </c>
      <c r="CW234" s="74" t="str">
        <f t="shared" ca="1" si="492"/>
        <v/>
      </c>
      <c r="CX234" s="74" t="str">
        <f t="shared" ca="1" si="493"/>
        <v/>
      </c>
      <c r="CY234" s="74" t="str">
        <f t="shared" ca="1" si="494"/>
        <v/>
      </c>
      <c r="CZ234" s="74" t="str">
        <f t="shared" ca="1" si="495"/>
        <v/>
      </c>
      <c r="DA234" s="74" t="str">
        <f t="shared" ca="1" si="496"/>
        <v/>
      </c>
      <c r="DB234" s="74" t="str">
        <f t="shared" ca="1" si="497"/>
        <v/>
      </c>
      <c r="DD234" s="74" t="str">
        <f t="shared" ca="1" si="498"/>
        <v/>
      </c>
      <c r="DE234" s="74" t="str">
        <f t="shared" ca="1" si="499"/>
        <v/>
      </c>
      <c r="DF234" s="74" t="str">
        <f t="shared" ca="1" si="500"/>
        <v/>
      </c>
      <c r="DG234" s="74" t="str">
        <f t="shared" ca="1" si="501"/>
        <v/>
      </c>
      <c r="DH234" s="74" t="str">
        <f t="shared" ca="1" si="502"/>
        <v/>
      </c>
      <c r="DI234" s="74" t="str">
        <f t="shared" ca="1" si="503"/>
        <v/>
      </c>
      <c r="DJ234" s="74" t="str">
        <f t="shared" ca="1" si="504"/>
        <v/>
      </c>
      <c r="DK234" s="74" t="str">
        <f t="shared" ca="1" si="505"/>
        <v/>
      </c>
      <c r="DL234" s="74" t="str">
        <f t="shared" ca="1" si="506"/>
        <v/>
      </c>
      <c r="DM234" s="74" t="str">
        <f t="shared" ca="1" si="507"/>
        <v/>
      </c>
      <c r="DN234" s="74" t="str">
        <f t="shared" ca="1" si="508"/>
        <v/>
      </c>
      <c r="DO234" s="74" t="str">
        <f t="shared" ca="1" si="509"/>
        <v/>
      </c>
      <c r="DQ234" s="74" t="str">
        <f t="shared" ca="1" si="510"/>
        <v/>
      </c>
      <c r="DS234" s="74" t="str">
        <f t="shared" ca="1" si="511"/>
        <v/>
      </c>
      <c r="DT234" s="74" t="str">
        <f t="shared" ca="1" si="512"/>
        <v/>
      </c>
      <c r="DV234" s="525" t="str">
        <f t="shared" ca="1" si="513"/>
        <v/>
      </c>
      <c r="DW234" s="74" t="str">
        <f t="shared" ca="1" si="514"/>
        <v/>
      </c>
      <c r="DX234" s="485" t="str">
        <f t="shared" ca="1" si="515"/>
        <v/>
      </c>
      <c r="DY234" s="74" t="str">
        <f t="shared" ca="1" si="516"/>
        <v/>
      </c>
      <c r="DZ234" s="74" t="str">
        <f t="shared" ca="1" si="517"/>
        <v/>
      </c>
      <c r="EA234" s="74" t="str">
        <f t="shared" ca="1" si="518"/>
        <v/>
      </c>
      <c r="EC234" s="74" t="str">
        <f t="shared" ca="1" si="519"/>
        <v/>
      </c>
      <c r="ED234" s="74" t="str">
        <f t="shared" ca="1" si="520"/>
        <v/>
      </c>
      <c r="EE234" s="74" t="str">
        <f t="shared" ca="1" si="521"/>
        <v/>
      </c>
      <c r="EG234" s="479" t="str">
        <f ca="1">IF(V234=1,"",IF(LOG入力!BH234&gt;0,0,IF(CG234="★",0,IF(R234=1,0,IF(N234=0,0,1)))))</f>
        <v/>
      </c>
      <c r="EH234" s="483" t="str">
        <f t="shared" ca="1" si="522"/>
        <v/>
      </c>
      <c r="EI234" s="483" t="str">
        <f t="shared" ca="1" si="523"/>
        <v/>
      </c>
      <c r="EJ234" s="483" t="str">
        <f t="shared" ca="1" si="524"/>
        <v/>
      </c>
      <c r="EL234" s="71">
        <f t="shared" ca="1" si="525"/>
        <v>0</v>
      </c>
      <c r="EM234" s="6">
        <f t="shared" ca="1" si="526"/>
        <v>0</v>
      </c>
      <c r="EN234" s="6" t="str">
        <f t="shared" ca="1" si="527"/>
        <v/>
      </c>
      <c r="EO234" s="6">
        <f ca="1">IF(LOG入力!BH234&gt;0,0,IF(EM234=0,0,(IF(COUNTIF($EN$19:EN234,EN234)=1,IF($FS$3="N",1,IF(EH234=1,1,0))))))</f>
        <v>0</v>
      </c>
      <c r="EP234" s="6" t="str">
        <f ca="1">IF(LOG入力!BH234&gt;0,"",IF(EO234=1,$X234,""))</f>
        <v/>
      </c>
      <c r="EQ234" s="6" t="str">
        <f ca="1">IF(LOG入力!BH234&gt;0,"",IF(EO234=1,$Y234,""))</f>
        <v/>
      </c>
      <c r="ER234" s="520" t="str">
        <f ca="1">IF(LOG入力!BH234&gt;0,"",IF(COUNTIF($EP$19:$EP234,EP234)=1,EP234,""))</f>
        <v/>
      </c>
      <c r="ES234" s="520">
        <f ca="1">IF(LOG入力!BH234&gt;0,0,IF((EL234=1),IF(($ER234=""),0,1),0))</f>
        <v>0</v>
      </c>
      <c r="ET234" s="520" t="str">
        <f ca="1">IF(LOG入力!BH234&gt;0,"",IF(COUNTIF($EQ$19:EQ234,EQ234)=1,EQ234,""))</f>
        <v/>
      </c>
      <c r="EU234" s="539">
        <f ca="1">IF(LOG入力!BH234&gt;0,0,IF((EL234=1),IF(($ET234=""),0,1),0))</f>
        <v>0</v>
      </c>
      <c r="EV234" s="71">
        <f t="shared" ca="1" si="528"/>
        <v>0</v>
      </c>
      <c r="EW234" s="6">
        <f t="shared" ca="1" si="529"/>
        <v>0</v>
      </c>
      <c r="EX234" s="6" t="str">
        <f t="shared" ca="1" si="530"/>
        <v/>
      </c>
      <c r="EY234" s="6">
        <f ca="1">IF(LOG入力!BH234&gt;0,0,IF(EW234=0,0,(IF(COUNTIF($EX$19:EX234,EX234)=1,IF($FS$3="N",1,IF(EH234=1,1,0))))))</f>
        <v>0</v>
      </c>
      <c r="EZ234" s="6" t="str">
        <f ca="1">IF(LOG入力!BH234&gt;0,"",IF(EY234=1,$X234,""))</f>
        <v/>
      </c>
      <c r="FA234" s="6" t="str">
        <f ca="1">IF(LOG入力!BH234&gt;0,"",IF(EY234=1,$Y234,""))</f>
        <v/>
      </c>
      <c r="FB234" s="6" t="str">
        <f ca="1">IF(LOG入力!BH234&gt;0,"",IF(COUNTIF($EZ$19:$EZ234,EZ234)=1,EZ234,""))</f>
        <v/>
      </c>
      <c r="FC234" s="6">
        <f ca="1">IF(LOG入力!BH234&gt;0,0,IF((EV234=1),IF(($FB234=""),0,1),0))</f>
        <v>0</v>
      </c>
      <c r="FD234" s="6" t="str">
        <f ca="1">IF(LOG入力!BH234&gt;0,"",IF(COUNTIF($FA$19:FA234,FA234)=1,FA234,""))</f>
        <v/>
      </c>
      <c r="FE234" s="72">
        <f ca="1">IF(LOG入力!BH234&gt;0,0,IF((EV234=1),IF(($FD234=""),0,1),0))</f>
        <v>0</v>
      </c>
      <c r="FF234" s="71">
        <f t="shared" ca="1" si="531"/>
        <v>0</v>
      </c>
      <c r="FG234" s="6">
        <f t="shared" ca="1" si="532"/>
        <v>0</v>
      </c>
      <c r="FH234" s="6" t="str">
        <f t="shared" ca="1" si="533"/>
        <v/>
      </c>
      <c r="FI234" s="6">
        <f ca="1">IF(LOG入力!BH234&gt;0,0,IF(FG234=0,0,(IF(COUNTIF($FH$19:FH234,FH234)=1,IF($FS$3="N",1,IF(EH234=1,1,0))))))</f>
        <v>0</v>
      </c>
      <c r="FJ234" s="6" t="str">
        <f ca="1">IF(LOG入力!BH234&gt;0,"",IF(FI234=1,$X234,""))</f>
        <v/>
      </c>
      <c r="FK234" s="6" t="str">
        <f ca="1">IF(LOG入力!BH234&gt;0,"",IF(FI234=1,$Y234,""))</f>
        <v/>
      </c>
      <c r="FL234" s="6" t="str">
        <f ca="1">IF(LOG入力!BH234&gt;0,"",IF(COUNTIF($FJ$19:$FJ234,FJ234)=1,FJ234,""))</f>
        <v/>
      </c>
      <c r="FM234" s="6">
        <f ca="1">IF(LOG入力!BH234&gt;0,0,IF((FF234=1),IF(($FL234=""),0,1),0))</f>
        <v>0</v>
      </c>
      <c r="FN234" s="6" t="str">
        <f ca="1">IF(LOG入力!BH234&gt;0,"",IF(COUNTIF($FK$19:FK234,FK234)=1,FK234,""))</f>
        <v/>
      </c>
      <c r="FO234" s="72">
        <f ca="1">IF(LOG入力!BH234&gt;0,0,IF((FF234=1),IF(($FN234=""),0,1),0))</f>
        <v>0</v>
      </c>
      <c r="FP234" s="71">
        <f t="shared" ca="1" si="534"/>
        <v>0</v>
      </c>
      <c r="FQ234" s="6">
        <f t="shared" ca="1" si="535"/>
        <v>0</v>
      </c>
      <c r="FR234" s="6" t="str">
        <f t="shared" ca="1" si="536"/>
        <v/>
      </c>
      <c r="FS234" s="6">
        <f ca="1">IF(LOG入力!BH234&gt;0,0,IF(FQ234=0,0,(IF(COUNTIF($FR$19:FR234,FR234)=1,IF($FS$3="N",1,IF(EH234=1,1,0))))))</f>
        <v>0</v>
      </c>
      <c r="FT234" s="6" t="str">
        <f ca="1">IF(LOG入力!BH234&gt;0,"",IF(FS234=1,$X234,""))</f>
        <v/>
      </c>
      <c r="FU234" s="6" t="str">
        <f ca="1">IF(LOG入力!BH234&gt;0,"",IF(FS234=1,$Y234,""))</f>
        <v/>
      </c>
      <c r="FV234" s="6" t="str">
        <f ca="1">IF(LOG入力!BH234&gt;0,"",IF(COUNTIF($FT$19:$FT234,FT234)=1,FT234,""))</f>
        <v/>
      </c>
      <c r="FW234" s="6">
        <f ca="1">IF(LOG入力!BH234&gt;0,0,IF((FP234=1),IF(($FV234=""),0,1),0))</f>
        <v>0</v>
      </c>
      <c r="FX234" s="6" t="str">
        <f ca="1">IF(LOG入力!BH234&gt;0,"",IF(COUNTIF($FU$19:FU234,FU234)=1,FU234,""))</f>
        <v/>
      </c>
      <c r="FY234" s="72">
        <f ca="1">IF(LOG入力!BH234&gt;0,0,IF((FP234=1),IF(($FX234=""),0,1),0))</f>
        <v>0</v>
      </c>
      <c r="FZ234" s="71">
        <f t="shared" ca="1" si="537"/>
        <v>0</v>
      </c>
      <c r="GA234" s="6">
        <f t="shared" ca="1" si="538"/>
        <v>0</v>
      </c>
      <c r="GB234" s="6" t="str">
        <f t="shared" ca="1" si="539"/>
        <v/>
      </c>
      <c r="GC234" s="6">
        <f ca="1">IF(LOG入力!BH234&gt;0,0,IF(GA234=0,0,(IF(COUNTIF($GB$19:GB234,GB234)=1,IF($FS$3="N",1,IF(EH234=1,1,0))))))</f>
        <v>0</v>
      </c>
      <c r="GD234" s="6" t="str">
        <f ca="1">IF(LOG入力!BH234&gt;0,"",IF(GC234=1,$X234,""))</f>
        <v/>
      </c>
      <c r="GE234" s="6" t="str">
        <f ca="1">IF(LOG入力!BH234&gt;0,"",IF(GC234=1,$Y234,""))</f>
        <v/>
      </c>
      <c r="GF234" s="6" t="str">
        <f ca="1">IF(LOG入力!BH234&gt;0,"",IF(COUNTIF($GD$19:$GD234,GD234)=1,GD234,""))</f>
        <v/>
      </c>
      <c r="GG234" s="6">
        <f ca="1">IF(LOG入力!BH234&gt;0,0,IF((FZ234=1),IF(($GF234=""),0,1),0))</f>
        <v>0</v>
      </c>
      <c r="GH234" s="6" t="str">
        <f ca="1">IF(LOG入力!BH234&gt;0,"",IF(COUNTIF($GE$19:GE234,GE234)=1,GE234,""))</f>
        <v/>
      </c>
      <c r="GI234" s="72">
        <f ca="1">IF(LOG入力!BH234&gt;0,0,IF((FZ234=1),IF(($GH234=""),0,1),0))</f>
        <v>0</v>
      </c>
      <c r="GK234" s="455" t="str">
        <f ca="1">IF(V234=1,"",IF(LEN(LOG入力!AS234)=0,"",LOG入力!AS234))</f>
        <v/>
      </c>
      <c r="GL234" s="378" t="str">
        <f t="shared" ca="1" si="540"/>
        <v/>
      </c>
      <c r="GM234" s="378" t="str">
        <f t="shared" ca="1" si="541"/>
        <v/>
      </c>
      <c r="GN234" s="74" t="str">
        <f t="shared" ca="1" si="542"/>
        <v/>
      </c>
      <c r="GO234" s="74" t="str">
        <f t="shared" ca="1" si="543"/>
        <v/>
      </c>
      <c r="GQ234" s="74" t="str">
        <f t="shared" ca="1" si="544"/>
        <v/>
      </c>
      <c r="GR234" s="74" t="str">
        <f t="shared" ca="1" si="545"/>
        <v/>
      </c>
      <c r="GS234" s="74" t="str">
        <f t="shared" ca="1" si="546"/>
        <v/>
      </c>
      <c r="GT234" s="74" t="str">
        <f t="shared" ca="1" si="547"/>
        <v/>
      </c>
      <c r="GU234" s="74" t="str">
        <f t="shared" ca="1" si="548"/>
        <v/>
      </c>
      <c r="GV234" s="74" t="str">
        <f t="shared" ca="1" si="549"/>
        <v/>
      </c>
      <c r="GX234" s="74" t="str">
        <f t="shared" ca="1" si="550"/>
        <v/>
      </c>
      <c r="GY234" s="74" t="str">
        <f t="shared" ca="1" si="551"/>
        <v/>
      </c>
      <c r="GZ234" s="74" t="str">
        <f ca="1">IF(V234=1,"",IF(LOG入力!BH234&gt;0,0,IF(GY234=0,0,IF((VALUE((TYPE(VALUE(J234)))))=16,0,IF(VALUE(J234)&lt;60,1,IF(VALUE(J234)&lt;100,0,IF(VALUE(J234)&lt;600,2,0)))))))</f>
        <v/>
      </c>
      <c r="HA234" s="74" t="str">
        <f t="shared" ca="1" si="552"/>
        <v/>
      </c>
      <c r="HB234" s="74" t="str">
        <f ca="1">IF(V234=1,"",IF(LOG入力!BH234&gt;0,0,IF(HA234=0,0,IF((VALUE((TYPE(VALUE(L234)))))=16,0,IF(VALUE(L234)&lt;60,1,IF(VALUE(L234)&lt;100,0,IF(VALUE(L234)&lt;600,2,0)))))))</f>
        <v/>
      </c>
      <c r="HD234" s="74" t="str">
        <f t="shared" ca="1" si="553"/>
        <v/>
      </c>
      <c r="HF234" s="74" t="str">
        <f t="shared" ca="1" si="554"/>
        <v/>
      </c>
      <c r="HG234" s="74" t="str">
        <f t="shared" ca="1" si="555"/>
        <v/>
      </c>
      <c r="HH234" s="74" t="str">
        <f t="shared" ca="1" si="556"/>
        <v/>
      </c>
      <c r="HI234" s="74" t="str">
        <f t="shared" ca="1" si="557"/>
        <v/>
      </c>
      <c r="HJ234" s="74" t="str">
        <f t="shared" ca="1" si="558"/>
        <v/>
      </c>
      <c r="HK234" s="74" t="str">
        <f t="shared" ca="1" si="559"/>
        <v/>
      </c>
      <c r="HL234" s="74" t="str">
        <f t="shared" ca="1" si="560"/>
        <v/>
      </c>
      <c r="HM234" s="74" t="str">
        <f t="shared" ca="1" si="561"/>
        <v/>
      </c>
      <c r="HN234" s="74" t="str">
        <f t="shared" ca="1" si="562"/>
        <v/>
      </c>
      <c r="HO234" s="529" t="str">
        <f t="shared" ca="1" si="563"/>
        <v/>
      </c>
      <c r="HP234" s="74" t="str">
        <f t="shared" ca="1" si="564"/>
        <v/>
      </c>
      <c r="HQ234" s="74" t="str">
        <f t="shared" ca="1" si="565"/>
        <v/>
      </c>
      <c r="HR234" s="74" t="str">
        <f t="shared" ca="1" si="566"/>
        <v/>
      </c>
      <c r="HS234" s="74" t="str">
        <f t="shared" ca="1" si="567"/>
        <v/>
      </c>
      <c r="HT234" s="74" t="str">
        <f ca="1">IF(V234=1,"",IF(LOG入力!BH234&gt;0,0,IF(DV234=1,0,IF(N234="0",0,IF(SUM(HD234:HS234)&gt;0,1,0)))))</f>
        <v/>
      </c>
    </row>
    <row r="235" spans="1:228" x14ac:dyDescent="0.15">
      <c r="A235" s="5"/>
      <c r="B235" s="532" t="str">
        <f t="shared" ca="1" si="426"/>
        <v/>
      </c>
      <c r="C235" s="534" t="str">
        <f ca="1">LOG入力!AP235</f>
        <v/>
      </c>
      <c r="D235" s="534" t="str">
        <f ca="1">LOG入力!AQ235</f>
        <v/>
      </c>
      <c r="E235" s="534" t="str">
        <f ca="1">LOG入力!AR235</f>
        <v/>
      </c>
      <c r="F235" s="535" t="str">
        <f t="shared" ca="1" si="427"/>
        <v/>
      </c>
      <c r="G235" s="585" t="str">
        <f ca="1">LOG入力!AT235</f>
        <v/>
      </c>
      <c r="H235" s="542" t="str">
        <f ca="1">LOG入力!AU235</f>
        <v/>
      </c>
      <c r="I235" s="542" t="str">
        <f ca="1">LOG入力!AV235</f>
        <v/>
      </c>
      <c r="J235" s="577" t="str">
        <f ca="1">LOG入力!AW235</f>
        <v/>
      </c>
      <c r="K235" s="578" t="str">
        <f ca="1">LOG入力!BJ235</f>
        <v/>
      </c>
      <c r="L235" s="577" t="str">
        <f ca="1">LOG入力!AY235</f>
        <v/>
      </c>
      <c r="M235" s="545" t="str">
        <f ca="1">LOG入力!BK235</f>
        <v/>
      </c>
      <c r="N235" s="512" t="str">
        <f ca="1">IF(V235=1,"",IF(LOG入力!AJ235=1,"1",LOG入力!BA235))</f>
        <v/>
      </c>
      <c r="O235" s="538" t="str">
        <f ca="1">IF(V235=1,"",IF(LEN(LOG入力!O235)=0,"",LOG入力!O235))</f>
        <v/>
      </c>
      <c r="P235" s="291" t="str">
        <f ca="1">IF(V235=1,"",IF($AA$4=1,"",IF(LOG入力!BG235=1,"",CONCATENATE($ER235,$FB235,$FL235,$FV235,$GF235))))</f>
        <v/>
      </c>
      <c r="Q235" s="291" t="str">
        <f ca="1">IF(V235=1,"",IF($AA$4=1,"",IF(LOG入力!BG235=1,"",CONCATENATE($ET235,$FD235,$FN235,$FX235,$GH235))))</f>
        <v/>
      </c>
      <c r="R235" s="573" t="str">
        <f ca="1">IF(V235=1,"",IF($AA$4=1,"",IF(LOG入力!BH235&gt;0,0,AA235)))</f>
        <v/>
      </c>
      <c r="S235" s="293" t="str">
        <f t="shared" ca="1" si="428"/>
        <v/>
      </c>
      <c r="T235" s="681"/>
      <c r="U235" s="38"/>
      <c r="V235" s="196">
        <f ca="1">LOG入力!AN235</f>
        <v>1</v>
      </c>
      <c r="W235" s="38"/>
      <c r="X235" s="516" t="str">
        <f t="shared" ca="1" si="429"/>
        <v/>
      </c>
      <c r="Y235" s="515" t="str">
        <f t="shared" ca="1" si="430"/>
        <v/>
      </c>
      <c r="Z235" s="518" t="str">
        <f t="shared" ca="1" si="431"/>
        <v/>
      </c>
      <c r="AA235" s="574" t="str">
        <f t="shared" ca="1" si="432"/>
        <v/>
      </c>
      <c r="AC235" s="6" t="str">
        <f t="shared" ca="1" si="433"/>
        <v/>
      </c>
      <c r="AD235" s="6" t="str">
        <f t="shared" ca="1" si="434"/>
        <v/>
      </c>
      <c r="AE235" s="6" t="str">
        <f t="shared" ca="1" si="435"/>
        <v/>
      </c>
      <c r="AF235" s="6" t="str">
        <f t="shared" ca="1" si="436"/>
        <v/>
      </c>
      <c r="AG235" s="6" t="str">
        <f t="shared" ca="1" si="437"/>
        <v/>
      </c>
      <c r="AH235" s="6" t="str">
        <f t="shared" ca="1" si="438"/>
        <v/>
      </c>
      <c r="AI235" s="6" t="str">
        <f t="shared" ca="1" si="439"/>
        <v/>
      </c>
      <c r="AJ235" s="6" t="str">
        <f t="shared" ca="1" si="440"/>
        <v/>
      </c>
      <c r="AK235" s="6" t="str">
        <f t="shared" ca="1" si="441"/>
        <v/>
      </c>
      <c r="AL235" s="6" t="str">
        <f t="shared" ca="1" si="442"/>
        <v/>
      </c>
      <c r="AM235" s="6" t="str">
        <f t="shared" ca="1" si="443"/>
        <v/>
      </c>
      <c r="AN235" s="6" t="str">
        <f t="shared" ca="1" si="444"/>
        <v/>
      </c>
      <c r="AO235" s="6" t="str">
        <f t="shared" ca="1" si="445"/>
        <v/>
      </c>
      <c r="AP235" s="6" t="str">
        <f t="shared" ca="1" si="446"/>
        <v/>
      </c>
      <c r="AQ235" s="6" t="str">
        <f t="shared" ca="1" si="447"/>
        <v/>
      </c>
      <c r="AR235" s="6" t="str">
        <f t="shared" ca="1" si="448"/>
        <v/>
      </c>
      <c r="AS235" s="6" t="str">
        <f t="shared" ca="1" si="449"/>
        <v/>
      </c>
      <c r="AT235" s="6" t="str">
        <f t="shared" ca="1" si="450"/>
        <v/>
      </c>
      <c r="AU235" s="6" t="str">
        <f t="shared" ca="1" si="451"/>
        <v/>
      </c>
      <c r="AV235" s="6" t="str">
        <f t="shared" ca="1" si="452"/>
        <v/>
      </c>
      <c r="AW235" s="6" t="str">
        <f t="shared" ca="1" si="453"/>
        <v/>
      </c>
      <c r="AY235" s="6" t="str">
        <f t="shared" ca="1" si="454"/>
        <v/>
      </c>
      <c r="AZ235" s="6" t="str">
        <f t="shared" ca="1" si="455"/>
        <v/>
      </c>
      <c r="BA235" s="6" t="str">
        <f t="shared" ca="1" si="456"/>
        <v/>
      </c>
      <c r="BB235" s="6" t="str">
        <f t="shared" ca="1" si="457"/>
        <v/>
      </c>
      <c r="BC235" s="6" t="str">
        <f t="shared" ca="1" si="458"/>
        <v/>
      </c>
      <c r="BD235" s="6" t="str">
        <f t="shared" ca="1" si="459"/>
        <v/>
      </c>
      <c r="BE235" s="6" t="str">
        <f t="shared" ca="1" si="460"/>
        <v/>
      </c>
      <c r="BF235" s="6" t="str">
        <f t="shared" ca="1" si="461"/>
        <v/>
      </c>
      <c r="BG235" s="6" t="str">
        <f t="shared" ca="1" si="462"/>
        <v/>
      </c>
      <c r="BH235" s="6" t="str">
        <f t="shared" ca="1" si="463"/>
        <v/>
      </c>
      <c r="BI235" s="6" t="str">
        <f t="shared" ca="1" si="464"/>
        <v/>
      </c>
      <c r="BJ235" s="6" t="str">
        <f t="shared" ca="1" si="465"/>
        <v/>
      </c>
      <c r="BK235" s="6" t="str">
        <f t="shared" ca="1" si="466"/>
        <v/>
      </c>
      <c r="BL235" s="6" t="str">
        <f t="shared" ca="1" si="467"/>
        <v/>
      </c>
      <c r="BM235" s="6" t="str">
        <f t="shared" ca="1" si="468"/>
        <v/>
      </c>
      <c r="BN235" s="6" t="str">
        <f t="shared" ca="1" si="469"/>
        <v/>
      </c>
      <c r="BO235" s="6" t="str">
        <f t="shared" ca="1" si="470"/>
        <v/>
      </c>
      <c r="BP235" s="6" t="str">
        <f t="shared" ca="1" si="471"/>
        <v/>
      </c>
      <c r="BQ235" s="6" t="str">
        <f t="shared" ca="1" si="472"/>
        <v/>
      </c>
      <c r="BR235" s="6" t="str">
        <f t="shared" ca="1" si="473"/>
        <v/>
      </c>
      <c r="BS235" s="6" t="str">
        <f t="shared" ca="1" si="474"/>
        <v/>
      </c>
      <c r="BU235" s="6" t="str">
        <f t="shared" ca="1" si="475"/>
        <v/>
      </c>
      <c r="BW235" s="515" t="str">
        <f t="shared" ca="1" si="476"/>
        <v/>
      </c>
      <c r="BX235" s="515">
        <f t="shared" ca="1" si="477"/>
        <v>0</v>
      </c>
      <c r="BY235" s="515" t="str">
        <f t="shared" ca="1" si="478"/>
        <v/>
      </c>
      <c r="CA235" s="6">
        <f t="shared" ca="1" si="479"/>
        <v>1</v>
      </c>
      <c r="CC235" s="523" t="str">
        <f t="shared" ca="1" si="480"/>
        <v/>
      </c>
      <c r="CE235" s="6" t="str">
        <f t="shared" ca="1" si="481"/>
        <v/>
      </c>
      <c r="CG235" s="524" t="str">
        <f ca="1">IF(V235=1,"",IF($AA$4=1,"",IF(LOG入力!BH235&gt;0,"",IF(N235=0,"",IF(HT235=0,"","★")))))</f>
        <v/>
      </c>
      <c r="CI235" s="74" t="str">
        <f t="shared" ca="1" si="482"/>
        <v/>
      </c>
      <c r="CK235" s="525" t="str">
        <f ca="1">IF(V235=1,"",IF(LOG入力!BH235&gt;0,1,0))</f>
        <v/>
      </c>
      <c r="CL235" s="74" t="str">
        <f t="shared" ca="1" si="483"/>
        <v/>
      </c>
      <c r="CN235" s="74" t="str">
        <f t="shared" ca="1" si="484"/>
        <v/>
      </c>
      <c r="CO235" s="74" t="str">
        <f t="shared" ca="1" si="485"/>
        <v/>
      </c>
      <c r="CQ235" s="74" t="str">
        <f t="shared" ca="1" si="486"/>
        <v/>
      </c>
      <c r="CR235" s="74" t="str">
        <f t="shared" ca="1" si="487"/>
        <v/>
      </c>
      <c r="CS235" s="74" t="str">
        <f t="shared" ca="1" si="488"/>
        <v/>
      </c>
      <c r="CT235" s="74" t="str">
        <f t="shared" ca="1" si="489"/>
        <v/>
      </c>
      <c r="CU235" s="74" t="str">
        <f t="shared" ca="1" si="490"/>
        <v/>
      </c>
      <c r="CV235" s="74" t="str">
        <f t="shared" ca="1" si="491"/>
        <v/>
      </c>
      <c r="CW235" s="74" t="str">
        <f t="shared" ca="1" si="492"/>
        <v/>
      </c>
      <c r="CX235" s="74" t="str">
        <f t="shared" ca="1" si="493"/>
        <v/>
      </c>
      <c r="CY235" s="74" t="str">
        <f t="shared" ca="1" si="494"/>
        <v/>
      </c>
      <c r="CZ235" s="74" t="str">
        <f t="shared" ca="1" si="495"/>
        <v/>
      </c>
      <c r="DA235" s="74" t="str">
        <f t="shared" ca="1" si="496"/>
        <v/>
      </c>
      <c r="DB235" s="74" t="str">
        <f t="shared" ca="1" si="497"/>
        <v/>
      </c>
      <c r="DD235" s="74" t="str">
        <f t="shared" ca="1" si="498"/>
        <v/>
      </c>
      <c r="DE235" s="74" t="str">
        <f t="shared" ca="1" si="499"/>
        <v/>
      </c>
      <c r="DF235" s="74" t="str">
        <f t="shared" ca="1" si="500"/>
        <v/>
      </c>
      <c r="DG235" s="74" t="str">
        <f t="shared" ca="1" si="501"/>
        <v/>
      </c>
      <c r="DH235" s="74" t="str">
        <f t="shared" ca="1" si="502"/>
        <v/>
      </c>
      <c r="DI235" s="74" t="str">
        <f t="shared" ca="1" si="503"/>
        <v/>
      </c>
      <c r="DJ235" s="74" t="str">
        <f t="shared" ca="1" si="504"/>
        <v/>
      </c>
      <c r="DK235" s="74" t="str">
        <f t="shared" ca="1" si="505"/>
        <v/>
      </c>
      <c r="DL235" s="74" t="str">
        <f t="shared" ca="1" si="506"/>
        <v/>
      </c>
      <c r="DM235" s="74" t="str">
        <f t="shared" ca="1" si="507"/>
        <v/>
      </c>
      <c r="DN235" s="74" t="str">
        <f t="shared" ca="1" si="508"/>
        <v/>
      </c>
      <c r="DO235" s="74" t="str">
        <f t="shared" ca="1" si="509"/>
        <v/>
      </c>
      <c r="DQ235" s="74" t="str">
        <f t="shared" ca="1" si="510"/>
        <v/>
      </c>
      <c r="DS235" s="74" t="str">
        <f t="shared" ca="1" si="511"/>
        <v/>
      </c>
      <c r="DT235" s="74" t="str">
        <f t="shared" ca="1" si="512"/>
        <v/>
      </c>
      <c r="DV235" s="525" t="str">
        <f t="shared" ca="1" si="513"/>
        <v/>
      </c>
      <c r="DW235" s="74" t="str">
        <f t="shared" ca="1" si="514"/>
        <v/>
      </c>
      <c r="DX235" s="485" t="str">
        <f t="shared" ca="1" si="515"/>
        <v/>
      </c>
      <c r="DY235" s="74" t="str">
        <f t="shared" ca="1" si="516"/>
        <v/>
      </c>
      <c r="DZ235" s="74" t="str">
        <f t="shared" ca="1" si="517"/>
        <v/>
      </c>
      <c r="EA235" s="74" t="str">
        <f t="shared" ca="1" si="518"/>
        <v/>
      </c>
      <c r="EC235" s="74" t="str">
        <f t="shared" ca="1" si="519"/>
        <v/>
      </c>
      <c r="ED235" s="74" t="str">
        <f t="shared" ca="1" si="520"/>
        <v/>
      </c>
      <c r="EE235" s="74" t="str">
        <f t="shared" ca="1" si="521"/>
        <v/>
      </c>
      <c r="EG235" s="479" t="str">
        <f ca="1">IF(V235=1,"",IF(LOG入力!BH235&gt;0,0,IF(CG235="★",0,IF(R235=1,0,IF(N235=0,0,1)))))</f>
        <v/>
      </c>
      <c r="EH235" s="483" t="str">
        <f t="shared" ca="1" si="522"/>
        <v/>
      </c>
      <c r="EI235" s="483" t="str">
        <f t="shared" ca="1" si="523"/>
        <v/>
      </c>
      <c r="EJ235" s="483" t="str">
        <f t="shared" ca="1" si="524"/>
        <v/>
      </c>
      <c r="EL235" s="71">
        <f t="shared" ca="1" si="525"/>
        <v>0</v>
      </c>
      <c r="EM235" s="6">
        <f t="shared" ca="1" si="526"/>
        <v>0</v>
      </c>
      <c r="EN235" s="6" t="str">
        <f t="shared" ca="1" si="527"/>
        <v/>
      </c>
      <c r="EO235" s="6">
        <f ca="1">IF(LOG入力!BH235&gt;0,0,IF(EM235=0,0,(IF(COUNTIF($EN$19:EN235,EN235)=1,IF($FS$3="N",1,IF(EH235=1,1,0))))))</f>
        <v>0</v>
      </c>
      <c r="EP235" s="6" t="str">
        <f ca="1">IF(LOG入力!BH235&gt;0,"",IF(EO235=1,$X235,""))</f>
        <v/>
      </c>
      <c r="EQ235" s="6" t="str">
        <f ca="1">IF(LOG入力!BH235&gt;0,"",IF(EO235=1,$Y235,""))</f>
        <v/>
      </c>
      <c r="ER235" s="520" t="str">
        <f ca="1">IF(LOG入力!BH235&gt;0,"",IF(COUNTIF($EP$19:$EP235,EP235)=1,EP235,""))</f>
        <v/>
      </c>
      <c r="ES235" s="520">
        <f ca="1">IF(LOG入力!BH235&gt;0,0,IF((EL235=1),IF(($ER235=""),0,1),0))</f>
        <v>0</v>
      </c>
      <c r="ET235" s="520" t="str">
        <f ca="1">IF(LOG入力!BH235&gt;0,"",IF(COUNTIF($EQ$19:EQ235,EQ235)=1,EQ235,""))</f>
        <v/>
      </c>
      <c r="EU235" s="539">
        <f ca="1">IF(LOG入力!BH235&gt;0,0,IF((EL235=1),IF(($ET235=""),0,1),0))</f>
        <v>0</v>
      </c>
      <c r="EV235" s="71">
        <f t="shared" ca="1" si="528"/>
        <v>0</v>
      </c>
      <c r="EW235" s="6">
        <f t="shared" ca="1" si="529"/>
        <v>0</v>
      </c>
      <c r="EX235" s="6" t="str">
        <f t="shared" ca="1" si="530"/>
        <v/>
      </c>
      <c r="EY235" s="6">
        <f ca="1">IF(LOG入力!BH235&gt;0,0,IF(EW235=0,0,(IF(COUNTIF($EX$19:EX235,EX235)=1,IF($FS$3="N",1,IF(EH235=1,1,0))))))</f>
        <v>0</v>
      </c>
      <c r="EZ235" s="6" t="str">
        <f ca="1">IF(LOG入力!BH235&gt;0,"",IF(EY235=1,$X235,""))</f>
        <v/>
      </c>
      <c r="FA235" s="6" t="str">
        <f ca="1">IF(LOG入力!BH235&gt;0,"",IF(EY235=1,$Y235,""))</f>
        <v/>
      </c>
      <c r="FB235" s="6" t="str">
        <f ca="1">IF(LOG入力!BH235&gt;0,"",IF(COUNTIF($EZ$19:$EZ235,EZ235)=1,EZ235,""))</f>
        <v/>
      </c>
      <c r="FC235" s="6">
        <f ca="1">IF(LOG入力!BH235&gt;0,0,IF((EV235=1),IF(($FB235=""),0,1),0))</f>
        <v>0</v>
      </c>
      <c r="FD235" s="6" t="str">
        <f ca="1">IF(LOG入力!BH235&gt;0,"",IF(COUNTIF($FA$19:FA235,FA235)=1,FA235,""))</f>
        <v/>
      </c>
      <c r="FE235" s="72">
        <f ca="1">IF(LOG入力!BH235&gt;0,0,IF((EV235=1),IF(($FD235=""),0,1),0))</f>
        <v>0</v>
      </c>
      <c r="FF235" s="71">
        <f t="shared" ca="1" si="531"/>
        <v>0</v>
      </c>
      <c r="FG235" s="6">
        <f t="shared" ca="1" si="532"/>
        <v>0</v>
      </c>
      <c r="FH235" s="6" t="str">
        <f t="shared" ca="1" si="533"/>
        <v/>
      </c>
      <c r="FI235" s="6">
        <f ca="1">IF(LOG入力!BH235&gt;0,0,IF(FG235=0,0,(IF(COUNTIF($FH$19:FH235,FH235)=1,IF($FS$3="N",1,IF(EH235=1,1,0))))))</f>
        <v>0</v>
      </c>
      <c r="FJ235" s="6" t="str">
        <f ca="1">IF(LOG入力!BH235&gt;0,"",IF(FI235=1,$X235,""))</f>
        <v/>
      </c>
      <c r="FK235" s="6" t="str">
        <f ca="1">IF(LOG入力!BH235&gt;0,"",IF(FI235=1,$Y235,""))</f>
        <v/>
      </c>
      <c r="FL235" s="6" t="str">
        <f ca="1">IF(LOG入力!BH235&gt;0,"",IF(COUNTIF($FJ$19:$FJ235,FJ235)=1,FJ235,""))</f>
        <v/>
      </c>
      <c r="FM235" s="6">
        <f ca="1">IF(LOG入力!BH235&gt;0,0,IF((FF235=1),IF(($FL235=""),0,1),0))</f>
        <v>0</v>
      </c>
      <c r="FN235" s="6" t="str">
        <f ca="1">IF(LOG入力!BH235&gt;0,"",IF(COUNTIF($FK$19:FK235,FK235)=1,FK235,""))</f>
        <v/>
      </c>
      <c r="FO235" s="72">
        <f ca="1">IF(LOG入力!BH235&gt;0,0,IF((FF235=1),IF(($FN235=""),0,1),0))</f>
        <v>0</v>
      </c>
      <c r="FP235" s="71">
        <f t="shared" ca="1" si="534"/>
        <v>0</v>
      </c>
      <c r="FQ235" s="6">
        <f t="shared" ca="1" si="535"/>
        <v>0</v>
      </c>
      <c r="FR235" s="6" t="str">
        <f t="shared" ca="1" si="536"/>
        <v/>
      </c>
      <c r="FS235" s="6">
        <f ca="1">IF(LOG入力!BH235&gt;0,0,IF(FQ235=0,0,(IF(COUNTIF($FR$19:FR235,FR235)=1,IF($FS$3="N",1,IF(EH235=1,1,0))))))</f>
        <v>0</v>
      </c>
      <c r="FT235" s="6" t="str">
        <f ca="1">IF(LOG入力!BH235&gt;0,"",IF(FS235=1,$X235,""))</f>
        <v/>
      </c>
      <c r="FU235" s="6" t="str">
        <f ca="1">IF(LOG入力!BH235&gt;0,"",IF(FS235=1,$Y235,""))</f>
        <v/>
      </c>
      <c r="FV235" s="6" t="str">
        <f ca="1">IF(LOG入力!BH235&gt;0,"",IF(COUNTIF($FT$19:$FT235,FT235)=1,FT235,""))</f>
        <v/>
      </c>
      <c r="FW235" s="6">
        <f ca="1">IF(LOG入力!BH235&gt;0,0,IF((FP235=1),IF(($FV235=""),0,1),0))</f>
        <v>0</v>
      </c>
      <c r="FX235" s="6" t="str">
        <f ca="1">IF(LOG入力!BH235&gt;0,"",IF(COUNTIF($FU$19:FU235,FU235)=1,FU235,""))</f>
        <v/>
      </c>
      <c r="FY235" s="72">
        <f ca="1">IF(LOG入力!BH235&gt;0,0,IF((FP235=1),IF(($FX235=""),0,1),0))</f>
        <v>0</v>
      </c>
      <c r="FZ235" s="71">
        <f t="shared" ca="1" si="537"/>
        <v>0</v>
      </c>
      <c r="GA235" s="6">
        <f t="shared" ca="1" si="538"/>
        <v>0</v>
      </c>
      <c r="GB235" s="6" t="str">
        <f t="shared" ca="1" si="539"/>
        <v/>
      </c>
      <c r="GC235" s="6">
        <f ca="1">IF(LOG入力!BH235&gt;0,0,IF(GA235=0,0,(IF(COUNTIF($GB$19:GB235,GB235)=1,IF($FS$3="N",1,IF(EH235=1,1,0))))))</f>
        <v>0</v>
      </c>
      <c r="GD235" s="6" t="str">
        <f ca="1">IF(LOG入力!BH235&gt;0,"",IF(GC235=1,$X235,""))</f>
        <v/>
      </c>
      <c r="GE235" s="6" t="str">
        <f ca="1">IF(LOG入力!BH235&gt;0,"",IF(GC235=1,$Y235,""))</f>
        <v/>
      </c>
      <c r="GF235" s="6" t="str">
        <f ca="1">IF(LOG入力!BH235&gt;0,"",IF(COUNTIF($GD$19:$GD235,GD235)=1,GD235,""))</f>
        <v/>
      </c>
      <c r="GG235" s="6">
        <f ca="1">IF(LOG入力!BH235&gt;0,0,IF((FZ235=1),IF(($GF235=""),0,1),0))</f>
        <v>0</v>
      </c>
      <c r="GH235" s="6" t="str">
        <f ca="1">IF(LOG入力!BH235&gt;0,"",IF(COUNTIF($GE$19:GE235,GE235)=1,GE235,""))</f>
        <v/>
      </c>
      <c r="GI235" s="72">
        <f ca="1">IF(LOG入力!BH235&gt;0,0,IF((FZ235=1),IF(($GH235=""),0,1),0))</f>
        <v>0</v>
      </c>
      <c r="GK235" s="455" t="str">
        <f ca="1">IF(V235=1,"",IF(LEN(LOG入力!AS235)=0,"",LOG入力!AS235))</f>
        <v/>
      </c>
      <c r="GL235" s="378" t="str">
        <f t="shared" ca="1" si="540"/>
        <v/>
      </c>
      <c r="GM235" s="378" t="str">
        <f t="shared" ca="1" si="541"/>
        <v/>
      </c>
      <c r="GN235" s="74" t="str">
        <f t="shared" ca="1" si="542"/>
        <v/>
      </c>
      <c r="GO235" s="74" t="str">
        <f t="shared" ca="1" si="543"/>
        <v/>
      </c>
      <c r="GQ235" s="74" t="str">
        <f t="shared" ca="1" si="544"/>
        <v/>
      </c>
      <c r="GR235" s="74" t="str">
        <f t="shared" ca="1" si="545"/>
        <v/>
      </c>
      <c r="GS235" s="74" t="str">
        <f t="shared" ca="1" si="546"/>
        <v/>
      </c>
      <c r="GT235" s="74" t="str">
        <f t="shared" ca="1" si="547"/>
        <v/>
      </c>
      <c r="GU235" s="74" t="str">
        <f t="shared" ca="1" si="548"/>
        <v/>
      </c>
      <c r="GV235" s="74" t="str">
        <f t="shared" ca="1" si="549"/>
        <v/>
      </c>
      <c r="GX235" s="74" t="str">
        <f t="shared" ca="1" si="550"/>
        <v/>
      </c>
      <c r="GY235" s="74" t="str">
        <f t="shared" ca="1" si="551"/>
        <v/>
      </c>
      <c r="GZ235" s="74" t="str">
        <f ca="1">IF(V235=1,"",IF(LOG入力!BH235&gt;0,0,IF(GY235=0,0,IF((VALUE((TYPE(VALUE(J235)))))=16,0,IF(VALUE(J235)&lt;60,1,IF(VALUE(J235)&lt;100,0,IF(VALUE(J235)&lt;600,2,0)))))))</f>
        <v/>
      </c>
      <c r="HA235" s="74" t="str">
        <f t="shared" ca="1" si="552"/>
        <v/>
      </c>
      <c r="HB235" s="74" t="str">
        <f ca="1">IF(V235=1,"",IF(LOG入力!BH235&gt;0,0,IF(HA235=0,0,IF((VALUE((TYPE(VALUE(L235)))))=16,0,IF(VALUE(L235)&lt;60,1,IF(VALUE(L235)&lt;100,0,IF(VALUE(L235)&lt;600,2,0)))))))</f>
        <v/>
      </c>
      <c r="HD235" s="74" t="str">
        <f t="shared" ca="1" si="553"/>
        <v/>
      </c>
      <c r="HF235" s="74" t="str">
        <f t="shared" ca="1" si="554"/>
        <v/>
      </c>
      <c r="HG235" s="74" t="str">
        <f t="shared" ca="1" si="555"/>
        <v/>
      </c>
      <c r="HH235" s="74" t="str">
        <f t="shared" ca="1" si="556"/>
        <v/>
      </c>
      <c r="HI235" s="74" t="str">
        <f t="shared" ca="1" si="557"/>
        <v/>
      </c>
      <c r="HJ235" s="74" t="str">
        <f t="shared" ca="1" si="558"/>
        <v/>
      </c>
      <c r="HK235" s="74" t="str">
        <f t="shared" ca="1" si="559"/>
        <v/>
      </c>
      <c r="HL235" s="74" t="str">
        <f t="shared" ca="1" si="560"/>
        <v/>
      </c>
      <c r="HM235" s="74" t="str">
        <f t="shared" ca="1" si="561"/>
        <v/>
      </c>
      <c r="HN235" s="74" t="str">
        <f t="shared" ca="1" si="562"/>
        <v/>
      </c>
      <c r="HO235" s="529" t="str">
        <f t="shared" ca="1" si="563"/>
        <v/>
      </c>
      <c r="HP235" s="74" t="str">
        <f t="shared" ca="1" si="564"/>
        <v/>
      </c>
      <c r="HQ235" s="74" t="str">
        <f t="shared" ca="1" si="565"/>
        <v/>
      </c>
      <c r="HR235" s="74" t="str">
        <f t="shared" ca="1" si="566"/>
        <v/>
      </c>
      <c r="HS235" s="74" t="str">
        <f t="shared" ca="1" si="567"/>
        <v/>
      </c>
      <c r="HT235" s="74" t="str">
        <f ca="1">IF(V235=1,"",IF(LOG入力!BH235&gt;0,0,IF(DV235=1,0,IF(N235="0",0,IF(SUM(HD235:HS235)&gt;0,1,0)))))</f>
        <v/>
      </c>
    </row>
    <row r="236" spans="1:228" x14ac:dyDescent="0.15">
      <c r="A236" s="5"/>
      <c r="B236" s="532" t="str">
        <f t="shared" ca="1" si="426"/>
        <v/>
      </c>
      <c r="C236" s="534" t="str">
        <f ca="1">LOG入力!AP236</f>
        <v/>
      </c>
      <c r="D236" s="534" t="str">
        <f ca="1">LOG入力!AQ236</f>
        <v/>
      </c>
      <c r="E236" s="534" t="str">
        <f ca="1">LOG入力!AR236</f>
        <v/>
      </c>
      <c r="F236" s="535" t="str">
        <f t="shared" ca="1" si="427"/>
        <v/>
      </c>
      <c r="G236" s="585" t="str">
        <f ca="1">LOG入力!AT236</f>
        <v/>
      </c>
      <c r="H236" s="542" t="str">
        <f ca="1">LOG入力!AU236</f>
        <v/>
      </c>
      <c r="I236" s="542" t="str">
        <f ca="1">LOG入力!AV236</f>
        <v/>
      </c>
      <c r="J236" s="577" t="str">
        <f ca="1">LOG入力!AW236</f>
        <v/>
      </c>
      <c r="K236" s="578" t="str">
        <f ca="1">LOG入力!BJ236</f>
        <v/>
      </c>
      <c r="L236" s="577" t="str">
        <f ca="1">LOG入力!AY236</f>
        <v/>
      </c>
      <c r="M236" s="545" t="str">
        <f ca="1">LOG入力!BK236</f>
        <v/>
      </c>
      <c r="N236" s="512" t="str">
        <f ca="1">IF(V236=1,"",IF(LOG入力!AJ236=1,"1",LOG入力!BA236))</f>
        <v/>
      </c>
      <c r="O236" s="538" t="str">
        <f ca="1">IF(V236=1,"",IF(LEN(LOG入力!O236)=0,"",LOG入力!O236))</f>
        <v/>
      </c>
      <c r="P236" s="291" t="str">
        <f ca="1">IF(V236=1,"",IF($AA$4=1,"",IF(LOG入力!BG236=1,"",CONCATENATE($ER236,$FB236,$FL236,$FV236,$GF236))))</f>
        <v/>
      </c>
      <c r="Q236" s="291" t="str">
        <f ca="1">IF(V236=1,"",IF($AA$4=1,"",IF(LOG入力!BG236=1,"",CONCATENATE($ET236,$FD236,$FN236,$FX236,$GH236))))</f>
        <v/>
      </c>
      <c r="R236" s="573" t="str">
        <f ca="1">IF(V236=1,"",IF($AA$4=1,"",IF(LOG入力!BH236&gt;0,0,AA236)))</f>
        <v/>
      </c>
      <c r="S236" s="293" t="str">
        <f t="shared" ca="1" si="428"/>
        <v/>
      </c>
      <c r="T236" s="681"/>
      <c r="U236" s="38"/>
      <c r="V236" s="196">
        <f ca="1">LOG入力!AN236</f>
        <v>1</v>
      </c>
      <c r="W236" s="38"/>
      <c r="X236" s="516" t="str">
        <f t="shared" ca="1" si="429"/>
        <v/>
      </c>
      <c r="Y236" s="515" t="str">
        <f t="shared" ca="1" si="430"/>
        <v/>
      </c>
      <c r="Z236" s="518" t="str">
        <f t="shared" ca="1" si="431"/>
        <v/>
      </c>
      <c r="AA236" s="574" t="str">
        <f t="shared" ca="1" si="432"/>
        <v/>
      </c>
      <c r="AC236" s="6" t="str">
        <f t="shared" ca="1" si="433"/>
        <v/>
      </c>
      <c r="AD236" s="6" t="str">
        <f t="shared" ca="1" si="434"/>
        <v/>
      </c>
      <c r="AE236" s="6" t="str">
        <f t="shared" ca="1" si="435"/>
        <v/>
      </c>
      <c r="AF236" s="6" t="str">
        <f t="shared" ca="1" si="436"/>
        <v/>
      </c>
      <c r="AG236" s="6" t="str">
        <f t="shared" ca="1" si="437"/>
        <v/>
      </c>
      <c r="AH236" s="6" t="str">
        <f t="shared" ca="1" si="438"/>
        <v/>
      </c>
      <c r="AI236" s="6" t="str">
        <f t="shared" ca="1" si="439"/>
        <v/>
      </c>
      <c r="AJ236" s="6" t="str">
        <f t="shared" ca="1" si="440"/>
        <v/>
      </c>
      <c r="AK236" s="6" t="str">
        <f t="shared" ca="1" si="441"/>
        <v/>
      </c>
      <c r="AL236" s="6" t="str">
        <f t="shared" ca="1" si="442"/>
        <v/>
      </c>
      <c r="AM236" s="6" t="str">
        <f t="shared" ca="1" si="443"/>
        <v/>
      </c>
      <c r="AN236" s="6" t="str">
        <f t="shared" ca="1" si="444"/>
        <v/>
      </c>
      <c r="AO236" s="6" t="str">
        <f t="shared" ca="1" si="445"/>
        <v/>
      </c>
      <c r="AP236" s="6" t="str">
        <f t="shared" ca="1" si="446"/>
        <v/>
      </c>
      <c r="AQ236" s="6" t="str">
        <f t="shared" ca="1" si="447"/>
        <v/>
      </c>
      <c r="AR236" s="6" t="str">
        <f t="shared" ca="1" si="448"/>
        <v/>
      </c>
      <c r="AS236" s="6" t="str">
        <f t="shared" ca="1" si="449"/>
        <v/>
      </c>
      <c r="AT236" s="6" t="str">
        <f t="shared" ca="1" si="450"/>
        <v/>
      </c>
      <c r="AU236" s="6" t="str">
        <f t="shared" ca="1" si="451"/>
        <v/>
      </c>
      <c r="AV236" s="6" t="str">
        <f t="shared" ca="1" si="452"/>
        <v/>
      </c>
      <c r="AW236" s="6" t="str">
        <f t="shared" ca="1" si="453"/>
        <v/>
      </c>
      <c r="AY236" s="6" t="str">
        <f t="shared" ca="1" si="454"/>
        <v/>
      </c>
      <c r="AZ236" s="6" t="str">
        <f t="shared" ca="1" si="455"/>
        <v/>
      </c>
      <c r="BA236" s="6" t="str">
        <f t="shared" ca="1" si="456"/>
        <v/>
      </c>
      <c r="BB236" s="6" t="str">
        <f t="shared" ca="1" si="457"/>
        <v/>
      </c>
      <c r="BC236" s="6" t="str">
        <f t="shared" ca="1" si="458"/>
        <v/>
      </c>
      <c r="BD236" s="6" t="str">
        <f t="shared" ca="1" si="459"/>
        <v/>
      </c>
      <c r="BE236" s="6" t="str">
        <f t="shared" ca="1" si="460"/>
        <v/>
      </c>
      <c r="BF236" s="6" t="str">
        <f t="shared" ca="1" si="461"/>
        <v/>
      </c>
      <c r="BG236" s="6" t="str">
        <f t="shared" ca="1" si="462"/>
        <v/>
      </c>
      <c r="BH236" s="6" t="str">
        <f t="shared" ca="1" si="463"/>
        <v/>
      </c>
      <c r="BI236" s="6" t="str">
        <f t="shared" ca="1" si="464"/>
        <v/>
      </c>
      <c r="BJ236" s="6" t="str">
        <f t="shared" ca="1" si="465"/>
        <v/>
      </c>
      <c r="BK236" s="6" t="str">
        <f t="shared" ca="1" si="466"/>
        <v/>
      </c>
      <c r="BL236" s="6" t="str">
        <f t="shared" ca="1" si="467"/>
        <v/>
      </c>
      <c r="BM236" s="6" t="str">
        <f t="shared" ca="1" si="468"/>
        <v/>
      </c>
      <c r="BN236" s="6" t="str">
        <f t="shared" ca="1" si="469"/>
        <v/>
      </c>
      <c r="BO236" s="6" t="str">
        <f t="shared" ca="1" si="470"/>
        <v/>
      </c>
      <c r="BP236" s="6" t="str">
        <f t="shared" ca="1" si="471"/>
        <v/>
      </c>
      <c r="BQ236" s="6" t="str">
        <f t="shared" ca="1" si="472"/>
        <v/>
      </c>
      <c r="BR236" s="6" t="str">
        <f t="shared" ca="1" si="473"/>
        <v/>
      </c>
      <c r="BS236" s="6" t="str">
        <f t="shared" ca="1" si="474"/>
        <v/>
      </c>
      <c r="BU236" s="6" t="str">
        <f t="shared" ca="1" si="475"/>
        <v/>
      </c>
      <c r="BW236" s="515" t="str">
        <f t="shared" ca="1" si="476"/>
        <v/>
      </c>
      <c r="BX236" s="515">
        <f t="shared" ca="1" si="477"/>
        <v>0</v>
      </c>
      <c r="BY236" s="515" t="str">
        <f t="shared" ca="1" si="478"/>
        <v/>
      </c>
      <c r="CA236" s="6">
        <f t="shared" ca="1" si="479"/>
        <v>1</v>
      </c>
      <c r="CC236" s="523" t="str">
        <f t="shared" ca="1" si="480"/>
        <v/>
      </c>
      <c r="CE236" s="6" t="str">
        <f t="shared" ca="1" si="481"/>
        <v/>
      </c>
      <c r="CG236" s="524" t="str">
        <f ca="1">IF(V236=1,"",IF($AA$4=1,"",IF(LOG入力!BH236&gt;0,"",IF(N236=0,"",IF(HT236=0,"","★")))))</f>
        <v/>
      </c>
      <c r="CI236" s="74" t="str">
        <f t="shared" ca="1" si="482"/>
        <v/>
      </c>
      <c r="CK236" s="525" t="str">
        <f ca="1">IF(V236=1,"",IF(LOG入力!BH236&gt;0,1,0))</f>
        <v/>
      </c>
      <c r="CL236" s="74" t="str">
        <f t="shared" ca="1" si="483"/>
        <v/>
      </c>
      <c r="CN236" s="74" t="str">
        <f t="shared" ca="1" si="484"/>
        <v/>
      </c>
      <c r="CO236" s="74" t="str">
        <f t="shared" ca="1" si="485"/>
        <v/>
      </c>
      <c r="CQ236" s="74" t="str">
        <f t="shared" ca="1" si="486"/>
        <v/>
      </c>
      <c r="CR236" s="74" t="str">
        <f t="shared" ca="1" si="487"/>
        <v/>
      </c>
      <c r="CS236" s="74" t="str">
        <f t="shared" ca="1" si="488"/>
        <v/>
      </c>
      <c r="CT236" s="74" t="str">
        <f t="shared" ca="1" si="489"/>
        <v/>
      </c>
      <c r="CU236" s="74" t="str">
        <f t="shared" ca="1" si="490"/>
        <v/>
      </c>
      <c r="CV236" s="74" t="str">
        <f t="shared" ca="1" si="491"/>
        <v/>
      </c>
      <c r="CW236" s="74" t="str">
        <f t="shared" ca="1" si="492"/>
        <v/>
      </c>
      <c r="CX236" s="74" t="str">
        <f t="shared" ca="1" si="493"/>
        <v/>
      </c>
      <c r="CY236" s="74" t="str">
        <f t="shared" ca="1" si="494"/>
        <v/>
      </c>
      <c r="CZ236" s="74" t="str">
        <f t="shared" ca="1" si="495"/>
        <v/>
      </c>
      <c r="DA236" s="74" t="str">
        <f t="shared" ca="1" si="496"/>
        <v/>
      </c>
      <c r="DB236" s="74" t="str">
        <f t="shared" ca="1" si="497"/>
        <v/>
      </c>
      <c r="DD236" s="74" t="str">
        <f t="shared" ca="1" si="498"/>
        <v/>
      </c>
      <c r="DE236" s="74" t="str">
        <f t="shared" ca="1" si="499"/>
        <v/>
      </c>
      <c r="DF236" s="74" t="str">
        <f t="shared" ca="1" si="500"/>
        <v/>
      </c>
      <c r="DG236" s="74" t="str">
        <f t="shared" ca="1" si="501"/>
        <v/>
      </c>
      <c r="DH236" s="74" t="str">
        <f t="shared" ca="1" si="502"/>
        <v/>
      </c>
      <c r="DI236" s="74" t="str">
        <f t="shared" ca="1" si="503"/>
        <v/>
      </c>
      <c r="DJ236" s="74" t="str">
        <f t="shared" ca="1" si="504"/>
        <v/>
      </c>
      <c r="DK236" s="74" t="str">
        <f t="shared" ca="1" si="505"/>
        <v/>
      </c>
      <c r="DL236" s="74" t="str">
        <f t="shared" ca="1" si="506"/>
        <v/>
      </c>
      <c r="DM236" s="74" t="str">
        <f t="shared" ca="1" si="507"/>
        <v/>
      </c>
      <c r="DN236" s="74" t="str">
        <f t="shared" ca="1" si="508"/>
        <v/>
      </c>
      <c r="DO236" s="74" t="str">
        <f t="shared" ca="1" si="509"/>
        <v/>
      </c>
      <c r="DQ236" s="74" t="str">
        <f t="shared" ca="1" si="510"/>
        <v/>
      </c>
      <c r="DS236" s="74" t="str">
        <f t="shared" ca="1" si="511"/>
        <v/>
      </c>
      <c r="DT236" s="74" t="str">
        <f t="shared" ca="1" si="512"/>
        <v/>
      </c>
      <c r="DV236" s="525" t="str">
        <f t="shared" ca="1" si="513"/>
        <v/>
      </c>
      <c r="DW236" s="74" t="str">
        <f t="shared" ca="1" si="514"/>
        <v/>
      </c>
      <c r="DX236" s="485" t="str">
        <f t="shared" ca="1" si="515"/>
        <v/>
      </c>
      <c r="DY236" s="74" t="str">
        <f t="shared" ca="1" si="516"/>
        <v/>
      </c>
      <c r="DZ236" s="74" t="str">
        <f t="shared" ca="1" si="517"/>
        <v/>
      </c>
      <c r="EA236" s="74" t="str">
        <f t="shared" ca="1" si="518"/>
        <v/>
      </c>
      <c r="EC236" s="74" t="str">
        <f t="shared" ca="1" si="519"/>
        <v/>
      </c>
      <c r="ED236" s="74" t="str">
        <f t="shared" ca="1" si="520"/>
        <v/>
      </c>
      <c r="EE236" s="74" t="str">
        <f t="shared" ca="1" si="521"/>
        <v/>
      </c>
      <c r="EG236" s="479" t="str">
        <f ca="1">IF(V236=1,"",IF(LOG入力!BH236&gt;0,0,IF(CG236="★",0,IF(R236=1,0,IF(N236=0,0,1)))))</f>
        <v/>
      </c>
      <c r="EH236" s="483" t="str">
        <f t="shared" ca="1" si="522"/>
        <v/>
      </c>
      <c r="EI236" s="483" t="str">
        <f t="shared" ca="1" si="523"/>
        <v/>
      </c>
      <c r="EJ236" s="483" t="str">
        <f t="shared" ca="1" si="524"/>
        <v/>
      </c>
      <c r="EL236" s="71">
        <f t="shared" ca="1" si="525"/>
        <v>0</v>
      </c>
      <c r="EM236" s="6">
        <f t="shared" ca="1" si="526"/>
        <v>0</v>
      </c>
      <c r="EN236" s="6" t="str">
        <f t="shared" ca="1" si="527"/>
        <v/>
      </c>
      <c r="EO236" s="6">
        <f ca="1">IF(LOG入力!BH236&gt;0,0,IF(EM236=0,0,(IF(COUNTIF($EN$19:EN236,EN236)=1,IF($FS$3="N",1,IF(EH236=1,1,0))))))</f>
        <v>0</v>
      </c>
      <c r="EP236" s="6" t="str">
        <f ca="1">IF(LOG入力!BH236&gt;0,"",IF(EO236=1,$X236,""))</f>
        <v/>
      </c>
      <c r="EQ236" s="6" t="str">
        <f ca="1">IF(LOG入力!BH236&gt;0,"",IF(EO236=1,$Y236,""))</f>
        <v/>
      </c>
      <c r="ER236" s="520" t="str">
        <f ca="1">IF(LOG入力!BH236&gt;0,"",IF(COUNTIF($EP$19:$EP236,EP236)=1,EP236,""))</f>
        <v/>
      </c>
      <c r="ES236" s="520">
        <f ca="1">IF(LOG入力!BH236&gt;0,0,IF((EL236=1),IF(($ER236=""),0,1),0))</f>
        <v>0</v>
      </c>
      <c r="ET236" s="520" t="str">
        <f ca="1">IF(LOG入力!BH236&gt;0,"",IF(COUNTIF($EQ$19:EQ236,EQ236)=1,EQ236,""))</f>
        <v/>
      </c>
      <c r="EU236" s="539">
        <f ca="1">IF(LOG入力!BH236&gt;0,0,IF((EL236=1),IF(($ET236=""),0,1),0))</f>
        <v>0</v>
      </c>
      <c r="EV236" s="71">
        <f t="shared" ca="1" si="528"/>
        <v>0</v>
      </c>
      <c r="EW236" s="6">
        <f t="shared" ca="1" si="529"/>
        <v>0</v>
      </c>
      <c r="EX236" s="6" t="str">
        <f t="shared" ca="1" si="530"/>
        <v/>
      </c>
      <c r="EY236" s="6">
        <f ca="1">IF(LOG入力!BH236&gt;0,0,IF(EW236=0,0,(IF(COUNTIF($EX$19:EX236,EX236)=1,IF($FS$3="N",1,IF(EH236=1,1,0))))))</f>
        <v>0</v>
      </c>
      <c r="EZ236" s="6" t="str">
        <f ca="1">IF(LOG入力!BH236&gt;0,"",IF(EY236=1,$X236,""))</f>
        <v/>
      </c>
      <c r="FA236" s="6" t="str">
        <f ca="1">IF(LOG入力!BH236&gt;0,"",IF(EY236=1,$Y236,""))</f>
        <v/>
      </c>
      <c r="FB236" s="6" t="str">
        <f ca="1">IF(LOG入力!BH236&gt;0,"",IF(COUNTIF($EZ$19:$EZ236,EZ236)=1,EZ236,""))</f>
        <v/>
      </c>
      <c r="FC236" s="6">
        <f ca="1">IF(LOG入力!BH236&gt;0,0,IF((EV236=1),IF(($FB236=""),0,1),0))</f>
        <v>0</v>
      </c>
      <c r="FD236" s="6" t="str">
        <f ca="1">IF(LOG入力!BH236&gt;0,"",IF(COUNTIF($FA$19:FA236,FA236)=1,FA236,""))</f>
        <v/>
      </c>
      <c r="FE236" s="72">
        <f ca="1">IF(LOG入力!BH236&gt;0,0,IF((EV236=1),IF(($FD236=""),0,1),0))</f>
        <v>0</v>
      </c>
      <c r="FF236" s="71">
        <f t="shared" ca="1" si="531"/>
        <v>0</v>
      </c>
      <c r="FG236" s="6">
        <f t="shared" ca="1" si="532"/>
        <v>0</v>
      </c>
      <c r="FH236" s="6" t="str">
        <f t="shared" ca="1" si="533"/>
        <v/>
      </c>
      <c r="FI236" s="6">
        <f ca="1">IF(LOG入力!BH236&gt;0,0,IF(FG236=0,0,(IF(COUNTIF($FH$19:FH236,FH236)=1,IF($FS$3="N",1,IF(EH236=1,1,0))))))</f>
        <v>0</v>
      </c>
      <c r="FJ236" s="6" t="str">
        <f ca="1">IF(LOG入力!BH236&gt;0,"",IF(FI236=1,$X236,""))</f>
        <v/>
      </c>
      <c r="FK236" s="6" t="str">
        <f ca="1">IF(LOG入力!BH236&gt;0,"",IF(FI236=1,$Y236,""))</f>
        <v/>
      </c>
      <c r="FL236" s="6" t="str">
        <f ca="1">IF(LOG入力!BH236&gt;0,"",IF(COUNTIF($FJ$19:$FJ236,FJ236)=1,FJ236,""))</f>
        <v/>
      </c>
      <c r="FM236" s="6">
        <f ca="1">IF(LOG入力!BH236&gt;0,0,IF((FF236=1),IF(($FL236=""),0,1),0))</f>
        <v>0</v>
      </c>
      <c r="FN236" s="6" t="str">
        <f ca="1">IF(LOG入力!BH236&gt;0,"",IF(COUNTIF($FK$19:FK236,FK236)=1,FK236,""))</f>
        <v/>
      </c>
      <c r="FO236" s="72">
        <f ca="1">IF(LOG入力!BH236&gt;0,0,IF((FF236=1),IF(($FN236=""),0,1),0))</f>
        <v>0</v>
      </c>
      <c r="FP236" s="71">
        <f t="shared" ca="1" si="534"/>
        <v>0</v>
      </c>
      <c r="FQ236" s="6">
        <f t="shared" ca="1" si="535"/>
        <v>0</v>
      </c>
      <c r="FR236" s="6" t="str">
        <f t="shared" ca="1" si="536"/>
        <v/>
      </c>
      <c r="FS236" s="6">
        <f ca="1">IF(LOG入力!BH236&gt;0,0,IF(FQ236=0,0,(IF(COUNTIF($FR$19:FR236,FR236)=1,IF($FS$3="N",1,IF(EH236=1,1,0))))))</f>
        <v>0</v>
      </c>
      <c r="FT236" s="6" t="str">
        <f ca="1">IF(LOG入力!BH236&gt;0,"",IF(FS236=1,$X236,""))</f>
        <v/>
      </c>
      <c r="FU236" s="6" t="str">
        <f ca="1">IF(LOG入力!BH236&gt;0,"",IF(FS236=1,$Y236,""))</f>
        <v/>
      </c>
      <c r="FV236" s="6" t="str">
        <f ca="1">IF(LOG入力!BH236&gt;0,"",IF(COUNTIF($FT$19:$FT236,FT236)=1,FT236,""))</f>
        <v/>
      </c>
      <c r="FW236" s="6">
        <f ca="1">IF(LOG入力!BH236&gt;0,0,IF((FP236=1),IF(($FV236=""),0,1),0))</f>
        <v>0</v>
      </c>
      <c r="FX236" s="6" t="str">
        <f ca="1">IF(LOG入力!BH236&gt;0,"",IF(COUNTIF($FU$19:FU236,FU236)=1,FU236,""))</f>
        <v/>
      </c>
      <c r="FY236" s="72">
        <f ca="1">IF(LOG入力!BH236&gt;0,0,IF((FP236=1),IF(($FX236=""),0,1),0))</f>
        <v>0</v>
      </c>
      <c r="FZ236" s="71">
        <f t="shared" ca="1" si="537"/>
        <v>0</v>
      </c>
      <c r="GA236" s="6">
        <f t="shared" ca="1" si="538"/>
        <v>0</v>
      </c>
      <c r="GB236" s="6" t="str">
        <f t="shared" ca="1" si="539"/>
        <v/>
      </c>
      <c r="GC236" s="6">
        <f ca="1">IF(LOG入力!BH236&gt;0,0,IF(GA236=0,0,(IF(COUNTIF($GB$19:GB236,GB236)=1,IF($FS$3="N",1,IF(EH236=1,1,0))))))</f>
        <v>0</v>
      </c>
      <c r="GD236" s="6" t="str">
        <f ca="1">IF(LOG入力!BH236&gt;0,"",IF(GC236=1,$X236,""))</f>
        <v/>
      </c>
      <c r="GE236" s="6" t="str">
        <f ca="1">IF(LOG入力!BH236&gt;0,"",IF(GC236=1,$Y236,""))</f>
        <v/>
      </c>
      <c r="GF236" s="6" t="str">
        <f ca="1">IF(LOG入力!BH236&gt;0,"",IF(COUNTIF($GD$19:$GD236,GD236)=1,GD236,""))</f>
        <v/>
      </c>
      <c r="GG236" s="6">
        <f ca="1">IF(LOG入力!BH236&gt;0,0,IF((FZ236=1),IF(($GF236=""),0,1),0))</f>
        <v>0</v>
      </c>
      <c r="GH236" s="6" t="str">
        <f ca="1">IF(LOG入力!BH236&gt;0,"",IF(COUNTIF($GE$19:GE236,GE236)=1,GE236,""))</f>
        <v/>
      </c>
      <c r="GI236" s="72">
        <f ca="1">IF(LOG入力!BH236&gt;0,0,IF((FZ236=1),IF(($GH236=""),0,1),0))</f>
        <v>0</v>
      </c>
      <c r="GK236" s="455" t="str">
        <f ca="1">IF(V236=1,"",IF(LEN(LOG入力!AS236)=0,"",LOG入力!AS236))</f>
        <v/>
      </c>
      <c r="GL236" s="378" t="str">
        <f t="shared" ca="1" si="540"/>
        <v/>
      </c>
      <c r="GM236" s="378" t="str">
        <f t="shared" ca="1" si="541"/>
        <v/>
      </c>
      <c r="GN236" s="74" t="str">
        <f t="shared" ca="1" si="542"/>
        <v/>
      </c>
      <c r="GO236" s="74" t="str">
        <f t="shared" ca="1" si="543"/>
        <v/>
      </c>
      <c r="GQ236" s="74" t="str">
        <f t="shared" ca="1" si="544"/>
        <v/>
      </c>
      <c r="GR236" s="74" t="str">
        <f t="shared" ca="1" si="545"/>
        <v/>
      </c>
      <c r="GS236" s="74" t="str">
        <f t="shared" ca="1" si="546"/>
        <v/>
      </c>
      <c r="GT236" s="74" t="str">
        <f t="shared" ca="1" si="547"/>
        <v/>
      </c>
      <c r="GU236" s="74" t="str">
        <f t="shared" ca="1" si="548"/>
        <v/>
      </c>
      <c r="GV236" s="74" t="str">
        <f t="shared" ca="1" si="549"/>
        <v/>
      </c>
      <c r="GX236" s="74" t="str">
        <f t="shared" ca="1" si="550"/>
        <v/>
      </c>
      <c r="GY236" s="74" t="str">
        <f t="shared" ca="1" si="551"/>
        <v/>
      </c>
      <c r="GZ236" s="74" t="str">
        <f ca="1">IF(V236=1,"",IF(LOG入力!BH236&gt;0,0,IF(GY236=0,0,IF((VALUE((TYPE(VALUE(J236)))))=16,0,IF(VALUE(J236)&lt;60,1,IF(VALUE(J236)&lt;100,0,IF(VALUE(J236)&lt;600,2,0)))))))</f>
        <v/>
      </c>
      <c r="HA236" s="74" t="str">
        <f t="shared" ca="1" si="552"/>
        <v/>
      </c>
      <c r="HB236" s="74" t="str">
        <f ca="1">IF(V236=1,"",IF(LOG入力!BH236&gt;0,0,IF(HA236=0,0,IF((VALUE((TYPE(VALUE(L236)))))=16,0,IF(VALUE(L236)&lt;60,1,IF(VALUE(L236)&lt;100,0,IF(VALUE(L236)&lt;600,2,0)))))))</f>
        <v/>
      </c>
      <c r="HD236" s="74" t="str">
        <f t="shared" ca="1" si="553"/>
        <v/>
      </c>
      <c r="HF236" s="74" t="str">
        <f t="shared" ca="1" si="554"/>
        <v/>
      </c>
      <c r="HG236" s="74" t="str">
        <f t="shared" ca="1" si="555"/>
        <v/>
      </c>
      <c r="HH236" s="74" t="str">
        <f t="shared" ca="1" si="556"/>
        <v/>
      </c>
      <c r="HI236" s="74" t="str">
        <f t="shared" ca="1" si="557"/>
        <v/>
      </c>
      <c r="HJ236" s="74" t="str">
        <f t="shared" ca="1" si="558"/>
        <v/>
      </c>
      <c r="HK236" s="74" t="str">
        <f t="shared" ca="1" si="559"/>
        <v/>
      </c>
      <c r="HL236" s="74" t="str">
        <f t="shared" ca="1" si="560"/>
        <v/>
      </c>
      <c r="HM236" s="74" t="str">
        <f t="shared" ca="1" si="561"/>
        <v/>
      </c>
      <c r="HN236" s="74" t="str">
        <f t="shared" ca="1" si="562"/>
        <v/>
      </c>
      <c r="HO236" s="529" t="str">
        <f t="shared" ca="1" si="563"/>
        <v/>
      </c>
      <c r="HP236" s="74" t="str">
        <f t="shared" ca="1" si="564"/>
        <v/>
      </c>
      <c r="HQ236" s="74" t="str">
        <f t="shared" ca="1" si="565"/>
        <v/>
      </c>
      <c r="HR236" s="74" t="str">
        <f t="shared" ca="1" si="566"/>
        <v/>
      </c>
      <c r="HS236" s="74" t="str">
        <f t="shared" ca="1" si="567"/>
        <v/>
      </c>
      <c r="HT236" s="74" t="str">
        <f ca="1">IF(V236=1,"",IF(LOG入力!BH236&gt;0,0,IF(DV236=1,0,IF(N236="0",0,IF(SUM(HD236:HS236)&gt;0,1,0)))))</f>
        <v/>
      </c>
    </row>
    <row r="237" spans="1:228" x14ac:dyDescent="0.15">
      <c r="A237" s="5"/>
      <c r="B237" s="532" t="str">
        <f t="shared" ca="1" si="426"/>
        <v/>
      </c>
      <c r="C237" s="534" t="str">
        <f ca="1">LOG入力!AP237</f>
        <v/>
      </c>
      <c r="D237" s="534" t="str">
        <f ca="1">LOG入力!AQ237</f>
        <v/>
      </c>
      <c r="E237" s="534" t="str">
        <f ca="1">LOG入力!AR237</f>
        <v/>
      </c>
      <c r="F237" s="535" t="str">
        <f t="shared" ca="1" si="427"/>
        <v/>
      </c>
      <c r="G237" s="585" t="str">
        <f ca="1">LOG入力!AT237</f>
        <v/>
      </c>
      <c r="H237" s="542" t="str">
        <f ca="1">LOG入力!AU237</f>
        <v/>
      </c>
      <c r="I237" s="542" t="str">
        <f ca="1">LOG入力!AV237</f>
        <v/>
      </c>
      <c r="J237" s="577" t="str">
        <f ca="1">LOG入力!AW237</f>
        <v/>
      </c>
      <c r="K237" s="578" t="str">
        <f ca="1">LOG入力!BJ237</f>
        <v/>
      </c>
      <c r="L237" s="577" t="str">
        <f ca="1">LOG入力!AY237</f>
        <v/>
      </c>
      <c r="M237" s="545" t="str">
        <f ca="1">LOG入力!BK237</f>
        <v/>
      </c>
      <c r="N237" s="512" t="str">
        <f ca="1">IF(V237=1,"",IF(LOG入力!AJ237=1,"1",LOG入力!BA237))</f>
        <v/>
      </c>
      <c r="O237" s="538" t="str">
        <f ca="1">IF(V237=1,"",IF(LEN(LOG入力!O237)=0,"",LOG入力!O237))</f>
        <v/>
      </c>
      <c r="P237" s="291" t="str">
        <f ca="1">IF(V237=1,"",IF($AA$4=1,"",IF(LOG入力!BG237=1,"",CONCATENATE($ER237,$FB237,$FL237,$FV237,$GF237))))</f>
        <v/>
      </c>
      <c r="Q237" s="291" t="str">
        <f ca="1">IF(V237=1,"",IF($AA$4=1,"",IF(LOG入力!BG237=1,"",CONCATENATE($ET237,$FD237,$FN237,$FX237,$GH237))))</f>
        <v/>
      </c>
      <c r="R237" s="573" t="str">
        <f ca="1">IF(V237=1,"",IF($AA$4=1,"",IF(LOG入力!BH237&gt;0,0,AA237)))</f>
        <v/>
      </c>
      <c r="S237" s="293" t="str">
        <f t="shared" ca="1" si="428"/>
        <v/>
      </c>
      <c r="T237" s="681"/>
      <c r="U237" s="38"/>
      <c r="V237" s="196">
        <f ca="1">LOG入力!AN237</f>
        <v>1</v>
      </c>
      <c r="W237" s="38"/>
      <c r="X237" s="516" t="str">
        <f t="shared" ca="1" si="429"/>
        <v/>
      </c>
      <c r="Y237" s="515" t="str">
        <f t="shared" ca="1" si="430"/>
        <v/>
      </c>
      <c r="Z237" s="518" t="str">
        <f t="shared" ca="1" si="431"/>
        <v/>
      </c>
      <c r="AA237" s="574" t="str">
        <f t="shared" ca="1" si="432"/>
        <v/>
      </c>
      <c r="AC237" s="6" t="str">
        <f t="shared" ca="1" si="433"/>
        <v/>
      </c>
      <c r="AD237" s="6" t="str">
        <f t="shared" ca="1" si="434"/>
        <v/>
      </c>
      <c r="AE237" s="6" t="str">
        <f t="shared" ca="1" si="435"/>
        <v/>
      </c>
      <c r="AF237" s="6" t="str">
        <f t="shared" ca="1" si="436"/>
        <v/>
      </c>
      <c r="AG237" s="6" t="str">
        <f t="shared" ca="1" si="437"/>
        <v/>
      </c>
      <c r="AH237" s="6" t="str">
        <f t="shared" ca="1" si="438"/>
        <v/>
      </c>
      <c r="AI237" s="6" t="str">
        <f t="shared" ca="1" si="439"/>
        <v/>
      </c>
      <c r="AJ237" s="6" t="str">
        <f t="shared" ca="1" si="440"/>
        <v/>
      </c>
      <c r="AK237" s="6" t="str">
        <f t="shared" ca="1" si="441"/>
        <v/>
      </c>
      <c r="AL237" s="6" t="str">
        <f t="shared" ca="1" si="442"/>
        <v/>
      </c>
      <c r="AM237" s="6" t="str">
        <f t="shared" ca="1" si="443"/>
        <v/>
      </c>
      <c r="AN237" s="6" t="str">
        <f t="shared" ca="1" si="444"/>
        <v/>
      </c>
      <c r="AO237" s="6" t="str">
        <f t="shared" ca="1" si="445"/>
        <v/>
      </c>
      <c r="AP237" s="6" t="str">
        <f t="shared" ca="1" si="446"/>
        <v/>
      </c>
      <c r="AQ237" s="6" t="str">
        <f t="shared" ca="1" si="447"/>
        <v/>
      </c>
      <c r="AR237" s="6" t="str">
        <f t="shared" ca="1" si="448"/>
        <v/>
      </c>
      <c r="AS237" s="6" t="str">
        <f t="shared" ca="1" si="449"/>
        <v/>
      </c>
      <c r="AT237" s="6" t="str">
        <f t="shared" ca="1" si="450"/>
        <v/>
      </c>
      <c r="AU237" s="6" t="str">
        <f t="shared" ca="1" si="451"/>
        <v/>
      </c>
      <c r="AV237" s="6" t="str">
        <f t="shared" ca="1" si="452"/>
        <v/>
      </c>
      <c r="AW237" s="6" t="str">
        <f t="shared" ca="1" si="453"/>
        <v/>
      </c>
      <c r="AY237" s="6" t="str">
        <f t="shared" ca="1" si="454"/>
        <v/>
      </c>
      <c r="AZ237" s="6" t="str">
        <f t="shared" ca="1" si="455"/>
        <v/>
      </c>
      <c r="BA237" s="6" t="str">
        <f t="shared" ca="1" si="456"/>
        <v/>
      </c>
      <c r="BB237" s="6" t="str">
        <f t="shared" ca="1" si="457"/>
        <v/>
      </c>
      <c r="BC237" s="6" t="str">
        <f t="shared" ca="1" si="458"/>
        <v/>
      </c>
      <c r="BD237" s="6" t="str">
        <f t="shared" ca="1" si="459"/>
        <v/>
      </c>
      <c r="BE237" s="6" t="str">
        <f t="shared" ca="1" si="460"/>
        <v/>
      </c>
      <c r="BF237" s="6" t="str">
        <f t="shared" ca="1" si="461"/>
        <v/>
      </c>
      <c r="BG237" s="6" t="str">
        <f t="shared" ca="1" si="462"/>
        <v/>
      </c>
      <c r="BH237" s="6" t="str">
        <f t="shared" ca="1" si="463"/>
        <v/>
      </c>
      <c r="BI237" s="6" t="str">
        <f t="shared" ca="1" si="464"/>
        <v/>
      </c>
      <c r="BJ237" s="6" t="str">
        <f t="shared" ca="1" si="465"/>
        <v/>
      </c>
      <c r="BK237" s="6" t="str">
        <f t="shared" ca="1" si="466"/>
        <v/>
      </c>
      <c r="BL237" s="6" t="str">
        <f t="shared" ca="1" si="467"/>
        <v/>
      </c>
      <c r="BM237" s="6" t="str">
        <f t="shared" ca="1" si="468"/>
        <v/>
      </c>
      <c r="BN237" s="6" t="str">
        <f t="shared" ca="1" si="469"/>
        <v/>
      </c>
      <c r="BO237" s="6" t="str">
        <f t="shared" ca="1" si="470"/>
        <v/>
      </c>
      <c r="BP237" s="6" t="str">
        <f t="shared" ca="1" si="471"/>
        <v/>
      </c>
      <c r="BQ237" s="6" t="str">
        <f t="shared" ca="1" si="472"/>
        <v/>
      </c>
      <c r="BR237" s="6" t="str">
        <f t="shared" ca="1" si="473"/>
        <v/>
      </c>
      <c r="BS237" s="6" t="str">
        <f t="shared" ca="1" si="474"/>
        <v/>
      </c>
      <c r="BU237" s="6" t="str">
        <f t="shared" ca="1" si="475"/>
        <v/>
      </c>
      <c r="BW237" s="515" t="str">
        <f t="shared" ca="1" si="476"/>
        <v/>
      </c>
      <c r="BX237" s="515">
        <f t="shared" ca="1" si="477"/>
        <v>0</v>
      </c>
      <c r="BY237" s="515" t="str">
        <f t="shared" ca="1" si="478"/>
        <v/>
      </c>
      <c r="CA237" s="6">
        <f t="shared" ca="1" si="479"/>
        <v>1</v>
      </c>
      <c r="CC237" s="523" t="str">
        <f t="shared" ca="1" si="480"/>
        <v/>
      </c>
      <c r="CE237" s="6" t="str">
        <f t="shared" ca="1" si="481"/>
        <v/>
      </c>
      <c r="CG237" s="524" t="str">
        <f ca="1">IF(V237=1,"",IF($AA$4=1,"",IF(LOG入力!BH237&gt;0,"",IF(N237=0,"",IF(HT237=0,"","★")))))</f>
        <v/>
      </c>
      <c r="CI237" s="74" t="str">
        <f t="shared" ca="1" si="482"/>
        <v/>
      </c>
      <c r="CK237" s="525" t="str">
        <f ca="1">IF(V237=1,"",IF(LOG入力!BH237&gt;0,1,0))</f>
        <v/>
      </c>
      <c r="CL237" s="74" t="str">
        <f t="shared" ca="1" si="483"/>
        <v/>
      </c>
      <c r="CN237" s="74" t="str">
        <f t="shared" ca="1" si="484"/>
        <v/>
      </c>
      <c r="CO237" s="74" t="str">
        <f t="shared" ca="1" si="485"/>
        <v/>
      </c>
      <c r="CQ237" s="74" t="str">
        <f t="shared" ca="1" si="486"/>
        <v/>
      </c>
      <c r="CR237" s="74" t="str">
        <f t="shared" ca="1" si="487"/>
        <v/>
      </c>
      <c r="CS237" s="74" t="str">
        <f t="shared" ca="1" si="488"/>
        <v/>
      </c>
      <c r="CT237" s="74" t="str">
        <f t="shared" ca="1" si="489"/>
        <v/>
      </c>
      <c r="CU237" s="74" t="str">
        <f t="shared" ca="1" si="490"/>
        <v/>
      </c>
      <c r="CV237" s="74" t="str">
        <f t="shared" ca="1" si="491"/>
        <v/>
      </c>
      <c r="CW237" s="74" t="str">
        <f t="shared" ca="1" si="492"/>
        <v/>
      </c>
      <c r="CX237" s="74" t="str">
        <f t="shared" ca="1" si="493"/>
        <v/>
      </c>
      <c r="CY237" s="74" t="str">
        <f t="shared" ca="1" si="494"/>
        <v/>
      </c>
      <c r="CZ237" s="74" t="str">
        <f t="shared" ca="1" si="495"/>
        <v/>
      </c>
      <c r="DA237" s="74" t="str">
        <f t="shared" ca="1" si="496"/>
        <v/>
      </c>
      <c r="DB237" s="74" t="str">
        <f t="shared" ca="1" si="497"/>
        <v/>
      </c>
      <c r="DD237" s="74" t="str">
        <f t="shared" ca="1" si="498"/>
        <v/>
      </c>
      <c r="DE237" s="74" t="str">
        <f t="shared" ca="1" si="499"/>
        <v/>
      </c>
      <c r="DF237" s="74" t="str">
        <f t="shared" ca="1" si="500"/>
        <v/>
      </c>
      <c r="DG237" s="74" t="str">
        <f t="shared" ca="1" si="501"/>
        <v/>
      </c>
      <c r="DH237" s="74" t="str">
        <f t="shared" ca="1" si="502"/>
        <v/>
      </c>
      <c r="DI237" s="74" t="str">
        <f t="shared" ca="1" si="503"/>
        <v/>
      </c>
      <c r="DJ237" s="74" t="str">
        <f t="shared" ca="1" si="504"/>
        <v/>
      </c>
      <c r="DK237" s="74" t="str">
        <f t="shared" ca="1" si="505"/>
        <v/>
      </c>
      <c r="DL237" s="74" t="str">
        <f t="shared" ca="1" si="506"/>
        <v/>
      </c>
      <c r="DM237" s="74" t="str">
        <f t="shared" ca="1" si="507"/>
        <v/>
      </c>
      <c r="DN237" s="74" t="str">
        <f t="shared" ca="1" si="508"/>
        <v/>
      </c>
      <c r="DO237" s="74" t="str">
        <f t="shared" ca="1" si="509"/>
        <v/>
      </c>
      <c r="DQ237" s="74" t="str">
        <f t="shared" ca="1" si="510"/>
        <v/>
      </c>
      <c r="DS237" s="74" t="str">
        <f t="shared" ca="1" si="511"/>
        <v/>
      </c>
      <c r="DT237" s="74" t="str">
        <f t="shared" ca="1" si="512"/>
        <v/>
      </c>
      <c r="DV237" s="525" t="str">
        <f t="shared" ca="1" si="513"/>
        <v/>
      </c>
      <c r="DW237" s="74" t="str">
        <f t="shared" ca="1" si="514"/>
        <v/>
      </c>
      <c r="DX237" s="485" t="str">
        <f t="shared" ca="1" si="515"/>
        <v/>
      </c>
      <c r="DY237" s="74" t="str">
        <f t="shared" ca="1" si="516"/>
        <v/>
      </c>
      <c r="DZ237" s="74" t="str">
        <f t="shared" ca="1" si="517"/>
        <v/>
      </c>
      <c r="EA237" s="74" t="str">
        <f t="shared" ca="1" si="518"/>
        <v/>
      </c>
      <c r="EC237" s="74" t="str">
        <f t="shared" ca="1" si="519"/>
        <v/>
      </c>
      <c r="ED237" s="74" t="str">
        <f t="shared" ca="1" si="520"/>
        <v/>
      </c>
      <c r="EE237" s="74" t="str">
        <f t="shared" ca="1" si="521"/>
        <v/>
      </c>
      <c r="EG237" s="479" t="str">
        <f ca="1">IF(V237=1,"",IF(LOG入力!BH237&gt;0,0,IF(CG237="★",0,IF(R237=1,0,IF(N237=0,0,1)))))</f>
        <v/>
      </c>
      <c r="EH237" s="483" t="str">
        <f t="shared" ca="1" si="522"/>
        <v/>
      </c>
      <c r="EI237" s="483" t="str">
        <f t="shared" ca="1" si="523"/>
        <v/>
      </c>
      <c r="EJ237" s="483" t="str">
        <f t="shared" ca="1" si="524"/>
        <v/>
      </c>
      <c r="EL237" s="71">
        <f t="shared" ca="1" si="525"/>
        <v>0</v>
      </c>
      <c r="EM237" s="6">
        <f t="shared" ca="1" si="526"/>
        <v>0</v>
      </c>
      <c r="EN237" s="6" t="str">
        <f t="shared" ca="1" si="527"/>
        <v/>
      </c>
      <c r="EO237" s="6">
        <f ca="1">IF(LOG入力!BH237&gt;0,0,IF(EM237=0,0,(IF(COUNTIF($EN$19:EN237,EN237)=1,IF($FS$3="N",1,IF(EH237=1,1,0))))))</f>
        <v>0</v>
      </c>
      <c r="EP237" s="6" t="str">
        <f ca="1">IF(LOG入力!BH237&gt;0,"",IF(EO237=1,$X237,""))</f>
        <v/>
      </c>
      <c r="EQ237" s="6" t="str">
        <f ca="1">IF(LOG入力!BH237&gt;0,"",IF(EO237=1,$Y237,""))</f>
        <v/>
      </c>
      <c r="ER237" s="520" t="str">
        <f ca="1">IF(LOG入力!BH237&gt;0,"",IF(COUNTIF($EP$19:$EP237,EP237)=1,EP237,""))</f>
        <v/>
      </c>
      <c r="ES237" s="520">
        <f ca="1">IF(LOG入力!BH237&gt;0,0,IF((EL237=1),IF(($ER237=""),0,1),0))</f>
        <v>0</v>
      </c>
      <c r="ET237" s="520" t="str">
        <f ca="1">IF(LOG入力!BH237&gt;0,"",IF(COUNTIF($EQ$19:EQ237,EQ237)=1,EQ237,""))</f>
        <v/>
      </c>
      <c r="EU237" s="539">
        <f ca="1">IF(LOG入力!BH237&gt;0,0,IF((EL237=1),IF(($ET237=""),0,1),0))</f>
        <v>0</v>
      </c>
      <c r="EV237" s="71">
        <f t="shared" ca="1" si="528"/>
        <v>0</v>
      </c>
      <c r="EW237" s="6">
        <f t="shared" ca="1" si="529"/>
        <v>0</v>
      </c>
      <c r="EX237" s="6" t="str">
        <f t="shared" ca="1" si="530"/>
        <v/>
      </c>
      <c r="EY237" s="6">
        <f ca="1">IF(LOG入力!BH237&gt;0,0,IF(EW237=0,0,(IF(COUNTIF($EX$19:EX237,EX237)=1,IF($FS$3="N",1,IF(EH237=1,1,0))))))</f>
        <v>0</v>
      </c>
      <c r="EZ237" s="6" t="str">
        <f ca="1">IF(LOG入力!BH237&gt;0,"",IF(EY237=1,$X237,""))</f>
        <v/>
      </c>
      <c r="FA237" s="6" t="str">
        <f ca="1">IF(LOG入力!BH237&gt;0,"",IF(EY237=1,$Y237,""))</f>
        <v/>
      </c>
      <c r="FB237" s="6" t="str">
        <f ca="1">IF(LOG入力!BH237&gt;0,"",IF(COUNTIF($EZ$19:$EZ237,EZ237)=1,EZ237,""))</f>
        <v/>
      </c>
      <c r="FC237" s="6">
        <f ca="1">IF(LOG入力!BH237&gt;0,0,IF((EV237=1),IF(($FB237=""),0,1),0))</f>
        <v>0</v>
      </c>
      <c r="FD237" s="6" t="str">
        <f ca="1">IF(LOG入力!BH237&gt;0,"",IF(COUNTIF($FA$19:FA237,FA237)=1,FA237,""))</f>
        <v/>
      </c>
      <c r="FE237" s="72">
        <f ca="1">IF(LOG入力!BH237&gt;0,0,IF((EV237=1),IF(($FD237=""),0,1),0))</f>
        <v>0</v>
      </c>
      <c r="FF237" s="71">
        <f t="shared" ca="1" si="531"/>
        <v>0</v>
      </c>
      <c r="FG237" s="6">
        <f t="shared" ca="1" si="532"/>
        <v>0</v>
      </c>
      <c r="FH237" s="6" t="str">
        <f t="shared" ca="1" si="533"/>
        <v/>
      </c>
      <c r="FI237" s="6">
        <f ca="1">IF(LOG入力!BH237&gt;0,0,IF(FG237=0,0,(IF(COUNTIF($FH$19:FH237,FH237)=1,IF($FS$3="N",1,IF(EH237=1,1,0))))))</f>
        <v>0</v>
      </c>
      <c r="FJ237" s="6" t="str">
        <f ca="1">IF(LOG入力!BH237&gt;0,"",IF(FI237=1,$X237,""))</f>
        <v/>
      </c>
      <c r="FK237" s="6" t="str">
        <f ca="1">IF(LOG入力!BH237&gt;0,"",IF(FI237=1,$Y237,""))</f>
        <v/>
      </c>
      <c r="FL237" s="6" t="str">
        <f ca="1">IF(LOG入力!BH237&gt;0,"",IF(COUNTIF($FJ$19:$FJ237,FJ237)=1,FJ237,""))</f>
        <v/>
      </c>
      <c r="FM237" s="6">
        <f ca="1">IF(LOG入力!BH237&gt;0,0,IF((FF237=1),IF(($FL237=""),0,1),0))</f>
        <v>0</v>
      </c>
      <c r="FN237" s="6" t="str">
        <f ca="1">IF(LOG入力!BH237&gt;0,"",IF(COUNTIF($FK$19:FK237,FK237)=1,FK237,""))</f>
        <v/>
      </c>
      <c r="FO237" s="72">
        <f ca="1">IF(LOG入力!BH237&gt;0,0,IF((FF237=1),IF(($FN237=""),0,1),0))</f>
        <v>0</v>
      </c>
      <c r="FP237" s="71">
        <f t="shared" ca="1" si="534"/>
        <v>0</v>
      </c>
      <c r="FQ237" s="6">
        <f t="shared" ca="1" si="535"/>
        <v>0</v>
      </c>
      <c r="FR237" s="6" t="str">
        <f t="shared" ca="1" si="536"/>
        <v/>
      </c>
      <c r="FS237" s="6">
        <f ca="1">IF(LOG入力!BH237&gt;0,0,IF(FQ237=0,0,(IF(COUNTIF($FR$19:FR237,FR237)=1,IF($FS$3="N",1,IF(EH237=1,1,0))))))</f>
        <v>0</v>
      </c>
      <c r="FT237" s="6" t="str">
        <f ca="1">IF(LOG入力!BH237&gt;0,"",IF(FS237=1,$X237,""))</f>
        <v/>
      </c>
      <c r="FU237" s="6" t="str">
        <f ca="1">IF(LOG入力!BH237&gt;0,"",IF(FS237=1,$Y237,""))</f>
        <v/>
      </c>
      <c r="FV237" s="6" t="str">
        <f ca="1">IF(LOG入力!BH237&gt;0,"",IF(COUNTIF($FT$19:$FT237,FT237)=1,FT237,""))</f>
        <v/>
      </c>
      <c r="FW237" s="6">
        <f ca="1">IF(LOG入力!BH237&gt;0,0,IF((FP237=1),IF(($FV237=""),0,1),0))</f>
        <v>0</v>
      </c>
      <c r="FX237" s="6" t="str">
        <f ca="1">IF(LOG入力!BH237&gt;0,"",IF(COUNTIF($FU$19:FU237,FU237)=1,FU237,""))</f>
        <v/>
      </c>
      <c r="FY237" s="72">
        <f ca="1">IF(LOG入力!BH237&gt;0,0,IF((FP237=1),IF(($FX237=""),0,1),0))</f>
        <v>0</v>
      </c>
      <c r="FZ237" s="71">
        <f t="shared" ca="1" si="537"/>
        <v>0</v>
      </c>
      <c r="GA237" s="6">
        <f t="shared" ca="1" si="538"/>
        <v>0</v>
      </c>
      <c r="GB237" s="6" t="str">
        <f t="shared" ca="1" si="539"/>
        <v/>
      </c>
      <c r="GC237" s="6">
        <f ca="1">IF(LOG入力!BH237&gt;0,0,IF(GA237=0,0,(IF(COUNTIF($GB$19:GB237,GB237)=1,IF($FS$3="N",1,IF(EH237=1,1,0))))))</f>
        <v>0</v>
      </c>
      <c r="GD237" s="6" t="str">
        <f ca="1">IF(LOG入力!BH237&gt;0,"",IF(GC237=1,$X237,""))</f>
        <v/>
      </c>
      <c r="GE237" s="6" t="str">
        <f ca="1">IF(LOG入力!BH237&gt;0,"",IF(GC237=1,$Y237,""))</f>
        <v/>
      </c>
      <c r="GF237" s="6" t="str">
        <f ca="1">IF(LOG入力!BH237&gt;0,"",IF(COUNTIF($GD$19:$GD237,GD237)=1,GD237,""))</f>
        <v/>
      </c>
      <c r="GG237" s="6">
        <f ca="1">IF(LOG入力!BH237&gt;0,0,IF((FZ237=1),IF(($GF237=""),0,1),0))</f>
        <v>0</v>
      </c>
      <c r="GH237" s="6" t="str">
        <f ca="1">IF(LOG入力!BH237&gt;0,"",IF(COUNTIF($GE$19:GE237,GE237)=1,GE237,""))</f>
        <v/>
      </c>
      <c r="GI237" s="72">
        <f ca="1">IF(LOG入力!BH237&gt;0,0,IF((FZ237=1),IF(($GH237=""),0,1),0))</f>
        <v>0</v>
      </c>
      <c r="GK237" s="455" t="str">
        <f ca="1">IF(V237=1,"",IF(LEN(LOG入力!AS237)=0,"",LOG入力!AS237))</f>
        <v/>
      </c>
      <c r="GL237" s="378" t="str">
        <f t="shared" ca="1" si="540"/>
        <v/>
      </c>
      <c r="GM237" s="378" t="str">
        <f t="shared" ca="1" si="541"/>
        <v/>
      </c>
      <c r="GN237" s="74" t="str">
        <f t="shared" ca="1" si="542"/>
        <v/>
      </c>
      <c r="GO237" s="74" t="str">
        <f t="shared" ca="1" si="543"/>
        <v/>
      </c>
      <c r="GQ237" s="74" t="str">
        <f t="shared" ca="1" si="544"/>
        <v/>
      </c>
      <c r="GR237" s="74" t="str">
        <f t="shared" ca="1" si="545"/>
        <v/>
      </c>
      <c r="GS237" s="74" t="str">
        <f t="shared" ca="1" si="546"/>
        <v/>
      </c>
      <c r="GT237" s="74" t="str">
        <f t="shared" ca="1" si="547"/>
        <v/>
      </c>
      <c r="GU237" s="74" t="str">
        <f t="shared" ca="1" si="548"/>
        <v/>
      </c>
      <c r="GV237" s="74" t="str">
        <f t="shared" ca="1" si="549"/>
        <v/>
      </c>
      <c r="GX237" s="74" t="str">
        <f t="shared" ca="1" si="550"/>
        <v/>
      </c>
      <c r="GY237" s="74" t="str">
        <f t="shared" ca="1" si="551"/>
        <v/>
      </c>
      <c r="GZ237" s="74" t="str">
        <f ca="1">IF(V237=1,"",IF(LOG入力!BH237&gt;0,0,IF(GY237=0,0,IF((VALUE((TYPE(VALUE(J237)))))=16,0,IF(VALUE(J237)&lt;60,1,IF(VALUE(J237)&lt;100,0,IF(VALUE(J237)&lt;600,2,0)))))))</f>
        <v/>
      </c>
      <c r="HA237" s="74" t="str">
        <f t="shared" ca="1" si="552"/>
        <v/>
      </c>
      <c r="HB237" s="74" t="str">
        <f ca="1">IF(V237=1,"",IF(LOG入力!BH237&gt;0,0,IF(HA237=0,0,IF((VALUE((TYPE(VALUE(L237)))))=16,0,IF(VALUE(L237)&lt;60,1,IF(VALUE(L237)&lt;100,0,IF(VALUE(L237)&lt;600,2,0)))))))</f>
        <v/>
      </c>
      <c r="HD237" s="74" t="str">
        <f t="shared" ca="1" si="553"/>
        <v/>
      </c>
      <c r="HF237" s="74" t="str">
        <f t="shared" ca="1" si="554"/>
        <v/>
      </c>
      <c r="HG237" s="74" t="str">
        <f t="shared" ca="1" si="555"/>
        <v/>
      </c>
      <c r="HH237" s="74" t="str">
        <f t="shared" ca="1" si="556"/>
        <v/>
      </c>
      <c r="HI237" s="74" t="str">
        <f t="shared" ca="1" si="557"/>
        <v/>
      </c>
      <c r="HJ237" s="74" t="str">
        <f t="shared" ca="1" si="558"/>
        <v/>
      </c>
      <c r="HK237" s="74" t="str">
        <f t="shared" ca="1" si="559"/>
        <v/>
      </c>
      <c r="HL237" s="74" t="str">
        <f t="shared" ca="1" si="560"/>
        <v/>
      </c>
      <c r="HM237" s="74" t="str">
        <f t="shared" ca="1" si="561"/>
        <v/>
      </c>
      <c r="HN237" s="74" t="str">
        <f t="shared" ca="1" si="562"/>
        <v/>
      </c>
      <c r="HO237" s="529" t="str">
        <f t="shared" ca="1" si="563"/>
        <v/>
      </c>
      <c r="HP237" s="74" t="str">
        <f t="shared" ca="1" si="564"/>
        <v/>
      </c>
      <c r="HQ237" s="74" t="str">
        <f t="shared" ca="1" si="565"/>
        <v/>
      </c>
      <c r="HR237" s="74" t="str">
        <f t="shared" ca="1" si="566"/>
        <v/>
      </c>
      <c r="HS237" s="74" t="str">
        <f t="shared" ca="1" si="567"/>
        <v/>
      </c>
      <c r="HT237" s="74" t="str">
        <f ca="1">IF(V237=1,"",IF(LOG入力!BH237&gt;0,0,IF(DV237=1,0,IF(N237="0",0,IF(SUM(HD237:HS237)&gt;0,1,0)))))</f>
        <v/>
      </c>
    </row>
    <row r="238" spans="1:228" x14ac:dyDescent="0.15">
      <c r="A238" s="5">
        <v>220</v>
      </c>
      <c r="B238" s="487" t="str">
        <f t="shared" ca="1" si="426"/>
        <v/>
      </c>
      <c r="C238" s="548" t="str">
        <f ca="1">LOG入力!AP238</f>
        <v/>
      </c>
      <c r="D238" s="548" t="str">
        <f ca="1">LOG入力!AQ238</f>
        <v/>
      </c>
      <c r="E238" s="548" t="str">
        <f ca="1">LOG入力!AR238</f>
        <v/>
      </c>
      <c r="F238" s="589" t="str">
        <f t="shared" ca="1" si="427"/>
        <v/>
      </c>
      <c r="G238" s="586" t="str">
        <f ca="1">LOG入力!AT238</f>
        <v/>
      </c>
      <c r="H238" s="553" t="str">
        <f ca="1">LOG入力!AU238</f>
        <v/>
      </c>
      <c r="I238" s="587" t="str">
        <f ca="1">LOG入力!AV238</f>
        <v/>
      </c>
      <c r="J238" s="590" t="str">
        <f ca="1">LOG入力!AW238</f>
        <v/>
      </c>
      <c r="K238" s="591" t="str">
        <f ca="1">LOG入力!BJ238</f>
        <v/>
      </c>
      <c r="L238" s="590" t="str">
        <f ca="1">LOG入力!AY238</f>
        <v/>
      </c>
      <c r="M238" s="556" t="str">
        <f ca="1">LOG入力!BK238</f>
        <v/>
      </c>
      <c r="N238" s="588" t="str">
        <f ca="1">IF(V238=1,"",IF(LOG入力!AJ238=1,"1",LOG入力!BA238))</f>
        <v/>
      </c>
      <c r="O238" s="557" t="str">
        <f ca="1">IF(V238=1,"",IF(LEN(LOG入力!O238)=0,"",LOG入力!O238))</f>
        <v/>
      </c>
      <c r="P238" s="336" t="str">
        <f ca="1">IF(V238=1,"",IF($AA$4=1,"",IF(LOG入力!BG238=1,"",CONCATENATE($ER238,$FB238,$FL238,$FV238,$GF238))))</f>
        <v/>
      </c>
      <c r="Q238" s="337" t="str">
        <f ca="1">IF(V238=1,"",IF($AA$4=1,"",IF(LOG入力!BG238=1,"",CONCATENATE($ET238,$FD238,$FN238,$FX238,$GH238))))</f>
        <v/>
      </c>
      <c r="R238" s="338" t="str">
        <f ca="1">IF(V238=1,"",IF($AA$4=1,"",IF(LOG入力!BH238&gt;0,0,AA238)))</f>
        <v/>
      </c>
      <c r="S238" s="558" t="str">
        <f t="shared" ca="1" si="428"/>
        <v/>
      </c>
      <c r="T238" s="681"/>
      <c r="U238" s="38"/>
      <c r="V238" s="196">
        <f ca="1">LOG入力!AN238</f>
        <v>1</v>
      </c>
      <c r="W238" s="38"/>
      <c r="X238" s="516" t="str">
        <f t="shared" ca="1" si="429"/>
        <v/>
      </c>
      <c r="Y238" s="515" t="str">
        <f t="shared" ca="1" si="430"/>
        <v/>
      </c>
      <c r="Z238" s="518" t="str">
        <f t="shared" ca="1" si="431"/>
        <v/>
      </c>
      <c r="AA238" s="574" t="str">
        <f t="shared" ca="1" si="432"/>
        <v/>
      </c>
      <c r="AC238" s="6" t="str">
        <f t="shared" ca="1" si="433"/>
        <v/>
      </c>
      <c r="AD238" s="6" t="str">
        <f t="shared" ca="1" si="434"/>
        <v/>
      </c>
      <c r="AE238" s="6" t="str">
        <f t="shared" ca="1" si="435"/>
        <v/>
      </c>
      <c r="AF238" s="6" t="str">
        <f t="shared" ca="1" si="436"/>
        <v/>
      </c>
      <c r="AG238" s="6" t="str">
        <f t="shared" ca="1" si="437"/>
        <v/>
      </c>
      <c r="AH238" s="6" t="str">
        <f t="shared" ca="1" si="438"/>
        <v/>
      </c>
      <c r="AI238" s="6" t="str">
        <f t="shared" ca="1" si="439"/>
        <v/>
      </c>
      <c r="AJ238" s="6" t="str">
        <f t="shared" ca="1" si="440"/>
        <v/>
      </c>
      <c r="AK238" s="6" t="str">
        <f t="shared" ca="1" si="441"/>
        <v/>
      </c>
      <c r="AL238" s="6" t="str">
        <f t="shared" ca="1" si="442"/>
        <v/>
      </c>
      <c r="AM238" s="6" t="str">
        <f t="shared" ca="1" si="443"/>
        <v/>
      </c>
      <c r="AN238" s="6" t="str">
        <f t="shared" ca="1" si="444"/>
        <v/>
      </c>
      <c r="AO238" s="6" t="str">
        <f t="shared" ca="1" si="445"/>
        <v/>
      </c>
      <c r="AP238" s="6" t="str">
        <f t="shared" ca="1" si="446"/>
        <v/>
      </c>
      <c r="AQ238" s="6" t="str">
        <f t="shared" ca="1" si="447"/>
        <v/>
      </c>
      <c r="AR238" s="6" t="str">
        <f t="shared" ca="1" si="448"/>
        <v/>
      </c>
      <c r="AS238" s="6" t="str">
        <f t="shared" ca="1" si="449"/>
        <v/>
      </c>
      <c r="AT238" s="6" t="str">
        <f t="shared" ca="1" si="450"/>
        <v/>
      </c>
      <c r="AU238" s="6" t="str">
        <f t="shared" ca="1" si="451"/>
        <v/>
      </c>
      <c r="AV238" s="6" t="str">
        <f t="shared" ca="1" si="452"/>
        <v/>
      </c>
      <c r="AW238" s="6" t="str">
        <f t="shared" ca="1" si="453"/>
        <v/>
      </c>
      <c r="AY238" s="6" t="str">
        <f t="shared" ca="1" si="454"/>
        <v/>
      </c>
      <c r="AZ238" s="6" t="str">
        <f t="shared" ca="1" si="455"/>
        <v/>
      </c>
      <c r="BA238" s="6" t="str">
        <f t="shared" ca="1" si="456"/>
        <v/>
      </c>
      <c r="BB238" s="6" t="str">
        <f t="shared" ca="1" si="457"/>
        <v/>
      </c>
      <c r="BC238" s="6" t="str">
        <f t="shared" ca="1" si="458"/>
        <v/>
      </c>
      <c r="BD238" s="6" t="str">
        <f t="shared" ca="1" si="459"/>
        <v/>
      </c>
      <c r="BE238" s="6" t="str">
        <f t="shared" ca="1" si="460"/>
        <v/>
      </c>
      <c r="BF238" s="6" t="str">
        <f t="shared" ca="1" si="461"/>
        <v/>
      </c>
      <c r="BG238" s="6" t="str">
        <f t="shared" ca="1" si="462"/>
        <v/>
      </c>
      <c r="BH238" s="6" t="str">
        <f t="shared" ca="1" si="463"/>
        <v/>
      </c>
      <c r="BI238" s="6" t="str">
        <f t="shared" ca="1" si="464"/>
        <v/>
      </c>
      <c r="BJ238" s="6" t="str">
        <f t="shared" ca="1" si="465"/>
        <v/>
      </c>
      <c r="BK238" s="6" t="str">
        <f t="shared" ca="1" si="466"/>
        <v/>
      </c>
      <c r="BL238" s="6" t="str">
        <f t="shared" ca="1" si="467"/>
        <v/>
      </c>
      <c r="BM238" s="6" t="str">
        <f t="shared" ca="1" si="468"/>
        <v/>
      </c>
      <c r="BN238" s="6" t="str">
        <f t="shared" ca="1" si="469"/>
        <v/>
      </c>
      <c r="BO238" s="6" t="str">
        <f t="shared" ca="1" si="470"/>
        <v/>
      </c>
      <c r="BP238" s="6" t="str">
        <f t="shared" ca="1" si="471"/>
        <v/>
      </c>
      <c r="BQ238" s="6" t="str">
        <f t="shared" ca="1" si="472"/>
        <v/>
      </c>
      <c r="BR238" s="6" t="str">
        <f t="shared" ca="1" si="473"/>
        <v/>
      </c>
      <c r="BS238" s="6" t="str">
        <f t="shared" ca="1" si="474"/>
        <v/>
      </c>
      <c r="BU238" s="6" t="str">
        <f t="shared" ca="1" si="475"/>
        <v/>
      </c>
      <c r="BW238" s="515" t="str">
        <f t="shared" ca="1" si="476"/>
        <v/>
      </c>
      <c r="BX238" s="515">
        <f t="shared" ca="1" si="477"/>
        <v>0</v>
      </c>
      <c r="BY238" s="515" t="str">
        <f t="shared" ca="1" si="478"/>
        <v/>
      </c>
      <c r="CA238" s="6">
        <f t="shared" ca="1" si="479"/>
        <v>1</v>
      </c>
      <c r="CC238" s="523" t="str">
        <f t="shared" ca="1" si="480"/>
        <v/>
      </c>
      <c r="CE238" s="6" t="str">
        <f t="shared" ca="1" si="481"/>
        <v/>
      </c>
      <c r="CG238" s="524" t="str">
        <f ca="1">IF(V238=1,"",IF($AA$4=1,"",IF(LOG入力!BH238&gt;0,"",IF(N238=0,"",IF(HT238=0,"","★")))))</f>
        <v/>
      </c>
      <c r="CI238" s="74" t="str">
        <f t="shared" ca="1" si="482"/>
        <v/>
      </c>
      <c r="CK238" s="525" t="str">
        <f ca="1">IF(V238=1,"",IF(LOG入力!BH238&gt;0,1,0))</f>
        <v/>
      </c>
      <c r="CL238" s="74" t="str">
        <f t="shared" ca="1" si="483"/>
        <v/>
      </c>
      <c r="CN238" s="74" t="str">
        <f t="shared" ca="1" si="484"/>
        <v/>
      </c>
      <c r="CO238" s="74" t="str">
        <f t="shared" ca="1" si="485"/>
        <v/>
      </c>
      <c r="CQ238" s="74" t="str">
        <f t="shared" ca="1" si="486"/>
        <v/>
      </c>
      <c r="CR238" s="74" t="str">
        <f t="shared" ca="1" si="487"/>
        <v/>
      </c>
      <c r="CS238" s="74" t="str">
        <f t="shared" ca="1" si="488"/>
        <v/>
      </c>
      <c r="CT238" s="74" t="str">
        <f t="shared" ca="1" si="489"/>
        <v/>
      </c>
      <c r="CU238" s="74" t="str">
        <f t="shared" ca="1" si="490"/>
        <v/>
      </c>
      <c r="CV238" s="74" t="str">
        <f t="shared" ca="1" si="491"/>
        <v/>
      </c>
      <c r="CW238" s="74" t="str">
        <f t="shared" ca="1" si="492"/>
        <v/>
      </c>
      <c r="CX238" s="74" t="str">
        <f t="shared" ca="1" si="493"/>
        <v/>
      </c>
      <c r="CY238" s="74" t="str">
        <f t="shared" ca="1" si="494"/>
        <v/>
      </c>
      <c r="CZ238" s="74" t="str">
        <f t="shared" ca="1" si="495"/>
        <v/>
      </c>
      <c r="DA238" s="74" t="str">
        <f t="shared" ca="1" si="496"/>
        <v/>
      </c>
      <c r="DB238" s="74" t="str">
        <f t="shared" ca="1" si="497"/>
        <v/>
      </c>
      <c r="DD238" s="74" t="str">
        <f t="shared" ca="1" si="498"/>
        <v/>
      </c>
      <c r="DE238" s="74" t="str">
        <f t="shared" ca="1" si="499"/>
        <v/>
      </c>
      <c r="DF238" s="74" t="str">
        <f t="shared" ca="1" si="500"/>
        <v/>
      </c>
      <c r="DG238" s="74" t="str">
        <f t="shared" ca="1" si="501"/>
        <v/>
      </c>
      <c r="DH238" s="74" t="str">
        <f t="shared" ca="1" si="502"/>
        <v/>
      </c>
      <c r="DI238" s="74" t="str">
        <f t="shared" ca="1" si="503"/>
        <v/>
      </c>
      <c r="DJ238" s="74" t="str">
        <f t="shared" ca="1" si="504"/>
        <v/>
      </c>
      <c r="DK238" s="74" t="str">
        <f t="shared" ca="1" si="505"/>
        <v/>
      </c>
      <c r="DL238" s="74" t="str">
        <f t="shared" ca="1" si="506"/>
        <v/>
      </c>
      <c r="DM238" s="74" t="str">
        <f t="shared" ca="1" si="507"/>
        <v/>
      </c>
      <c r="DN238" s="74" t="str">
        <f t="shared" ca="1" si="508"/>
        <v/>
      </c>
      <c r="DO238" s="74" t="str">
        <f t="shared" ca="1" si="509"/>
        <v/>
      </c>
      <c r="DQ238" s="74" t="str">
        <f t="shared" ca="1" si="510"/>
        <v/>
      </c>
      <c r="DS238" s="74" t="str">
        <f t="shared" ca="1" si="511"/>
        <v/>
      </c>
      <c r="DT238" s="74" t="str">
        <f t="shared" ca="1" si="512"/>
        <v/>
      </c>
      <c r="DV238" s="525" t="str">
        <f t="shared" ca="1" si="513"/>
        <v/>
      </c>
      <c r="DW238" s="74" t="str">
        <f t="shared" ca="1" si="514"/>
        <v/>
      </c>
      <c r="DX238" s="485" t="str">
        <f t="shared" ca="1" si="515"/>
        <v/>
      </c>
      <c r="DY238" s="74" t="str">
        <f t="shared" ca="1" si="516"/>
        <v/>
      </c>
      <c r="DZ238" s="74" t="str">
        <f t="shared" ca="1" si="517"/>
        <v/>
      </c>
      <c r="EA238" s="74" t="str">
        <f t="shared" ca="1" si="518"/>
        <v/>
      </c>
      <c r="EC238" s="74" t="str">
        <f t="shared" ca="1" si="519"/>
        <v/>
      </c>
      <c r="ED238" s="74" t="str">
        <f t="shared" ca="1" si="520"/>
        <v/>
      </c>
      <c r="EE238" s="74" t="str">
        <f t="shared" ca="1" si="521"/>
        <v/>
      </c>
      <c r="EG238" s="479" t="str">
        <f ca="1">IF(V238=1,"",IF(LOG入力!BH238&gt;0,0,IF(CG238="★",0,IF(R238=1,0,IF(N238=0,0,1)))))</f>
        <v/>
      </c>
      <c r="EH238" s="483" t="str">
        <f t="shared" ca="1" si="522"/>
        <v/>
      </c>
      <c r="EI238" s="483" t="str">
        <f t="shared" ca="1" si="523"/>
        <v/>
      </c>
      <c r="EJ238" s="483" t="str">
        <f t="shared" ca="1" si="524"/>
        <v/>
      </c>
      <c r="EL238" s="71">
        <f t="shared" ca="1" si="525"/>
        <v>0</v>
      </c>
      <c r="EM238" s="6">
        <f t="shared" ca="1" si="526"/>
        <v>0</v>
      </c>
      <c r="EN238" s="6" t="str">
        <f t="shared" ca="1" si="527"/>
        <v/>
      </c>
      <c r="EO238" s="6">
        <f ca="1">IF(LOG入力!BH238&gt;0,0,IF(EM238=0,0,(IF(COUNTIF($EN$19:EN238,EN238)=1,IF($FS$3="N",1,IF(EH238=1,1,0))))))</f>
        <v>0</v>
      </c>
      <c r="EP238" s="6" t="str">
        <f ca="1">IF(LOG入力!BH238&gt;0,"",IF(EO238=1,$X238,""))</f>
        <v/>
      </c>
      <c r="EQ238" s="6" t="str">
        <f ca="1">IF(LOG入力!BH238&gt;0,"",IF(EO238=1,$Y238,""))</f>
        <v/>
      </c>
      <c r="ER238" s="520" t="str">
        <f ca="1">IF(LOG入力!BH238&gt;0,"",IF(COUNTIF($EP$19:$EP238,EP238)=1,EP238,""))</f>
        <v/>
      </c>
      <c r="ES238" s="520">
        <f ca="1">IF(LOG入力!BH238&gt;0,0,IF((EL238=1),IF(($ER238=""),0,1),0))</f>
        <v>0</v>
      </c>
      <c r="ET238" s="520" t="str">
        <f ca="1">IF(LOG入力!BH238&gt;0,"",IF(COUNTIF($EQ$19:EQ238,EQ238)=1,EQ238,""))</f>
        <v/>
      </c>
      <c r="EU238" s="539">
        <f ca="1">IF(LOG入力!BH238&gt;0,0,IF((EL238=1),IF(($ET238=""),0,1),0))</f>
        <v>0</v>
      </c>
      <c r="EV238" s="71">
        <f t="shared" ca="1" si="528"/>
        <v>0</v>
      </c>
      <c r="EW238" s="6">
        <f t="shared" ca="1" si="529"/>
        <v>0</v>
      </c>
      <c r="EX238" s="6" t="str">
        <f t="shared" ca="1" si="530"/>
        <v/>
      </c>
      <c r="EY238" s="6">
        <f ca="1">IF(LOG入力!BH238&gt;0,0,IF(EW238=0,0,(IF(COUNTIF($EX$19:EX238,EX238)=1,IF($FS$3="N",1,IF(EH238=1,1,0))))))</f>
        <v>0</v>
      </c>
      <c r="EZ238" s="6" t="str">
        <f ca="1">IF(LOG入力!BH238&gt;0,"",IF(EY238=1,$X238,""))</f>
        <v/>
      </c>
      <c r="FA238" s="6" t="str">
        <f ca="1">IF(LOG入力!BH238&gt;0,"",IF(EY238=1,$Y238,""))</f>
        <v/>
      </c>
      <c r="FB238" s="6" t="str">
        <f ca="1">IF(LOG入力!BH238&gt;0,"",IF(COUNTIF($EZ$19:$EZ238,EZ238)=1,EZ238,""))</f>
        <v/>
      </c>
      <c r="FC238" s="6">
        <f ca="1">IF(LOG入力!BH238&gt;0,0,IF((EV238=1),IF(($FB238=""),0,1),0))</f>
        <v>0</v>
      </c>
      <c r="FD238" s="6" t="str">
        <f ca="1">IF(LOG入力!BH238&gt;0,"",IF(COUNTIF($FA$19:FA238,FA238)=1,FA238,""))</f>
        <v/>
      </c>
      <c r="FE238" s="72">
        <f ca="1">IF(LOG入力!BH238&gt;0,0,IF((EV238=1),IF(($FD238=""),0,1),0))</f>
        <v>0</v>
      </c>
      <c r="FF238" s="71">
        <f t="shared" ca="1" si="531"/>
        <v>0</v>
      </c>
      <c r="FG238" s="6">
        <f t="shared" ca="1" si="532"/>
        <v>0</v>
      </c>
      <c r="FH238" s="6" t="str">
        <f t="shared" ca="1" si="533"/>
        <v/>
      </c>
      <c r="FI238" s="6">
        <f ca="1">IF(LOG入力!BH238&gt;0,0,IF(FG238=0,0,(IF(COUNTIF($FH$19:FH238,FH238)=1,IF($FS$3="N",1,IF(EH238=1,1,0))))))</f>
        <v>0</v>
      </c>
      <c r="FJ238" s="6" t="str">
        <f ca="1">IF(LOG入力!BH238&gt;0,"",IF(FI238=1,$X238,""))</f>
        <v/>
      </c>
      <c r="FK238" s="6" t="str">
        <f ca="1">IF(LOG入力!BH238&gt;0,"",IF(FI238=1,$Y238,""))</f>
        <v/>
      </c>
      <c r="FL238" s="6" t="str">
        <f ca="1">IF(LOG入力!BH238&gt;0,"",IF(COUNTIF($FJ$19:$FJ238,FJ238)=1,FJ238,""))</f>
        <v/>
      </c>
      <c r="FM238" s="6">
        <f ca="1">IF(LOG入力!BH238&gt;0,0,IF((FF238=1),IF(($FL238=""),0,1),0))</f>
        <v>0</v>
      </c>
      <c r="FN238" s="6" t="str">
        <f ca="1">IF(LOG入力!BH238&gt;0,"",IF(COUNTIF($FK$19:FK238,FK238)=1,FK238,""))</f>
        <v/>
      </c>
      <c r="FO238" s="72">
        <f ca="1">IF(LOG入力!BH238&gt;0,0,IF((FF238=1),IF(($FN238=""),0,1),0))</f>
        <v>0</v>
      </c>
      <c r="FP238" s="71">
        <f t="shared" ca="1" si="534"/>
        <v>0</v>
      </c>
      <c r="FQ238" s="6">
        <f t="shared" ca="1" si="535"/>
        <v>0</v>
      </c>
      <c r="FR238" s="6" t="str">
        <f t="shared" ca="1" si="536"/>
        <v/>
      </c>
      <c r="FS238" s="6">
        <f ca="1">IF(LOG入力!BH238&gt;0,0,IF(FQ238=0,0,(IF(COUNTIF($FR$19:FR238,FR238)=1,IF($FS$3="N",1,IF(EH238=1,1,0))))))</f>
        <v>0</v>
      </c>
      <c r="FT238" s="6" t="str">
        <f ca="1">IF(LOG入力!BH238&gt;0,"",IF(FS238=1,$X238,""))</f>
        <v/>
      </c>
      <c r="FU238" s="6" t="str">
        <f ca="1">IF(LOG入力!BH238&gt;0,"",IF(FS238=1,$Y238,""))</f>
        <v/>
      </c>
      <c r="FV238" s="6" t="str">
        <f ca="1">IF(LOG入力!BH238&gt;0,"",IF(COUNTIF($FT$19:$FT238,FT238)=1,FT238,""))</f>
        <v/>
      </c>
      <c r="FW238" s="6">
        <f ca="1">IF(LOG入力!BH238&gt;0,0,IF((FP238=1),IF(($FV238=""),0,1),0))</f>
        <v>0</v>
      </c>
      <c r="FX238" s="6" t="str">
        <f ca="1">IF(LOG入力!BH238&gt;0,"",IF(COUNTIF($FU$19:FU238,FU238)=1,FU238,""))</f>
        <v/>
      </c>
      <c r="FY238" s="72">
        <f ca="1">IF(LOG入力!BH238&gt;0,0,IF((FP238=1),IF(($FX238=""),0,1),0))</f>
        <v>0</v>
      </c>
      <c r="FZ238" s="71">
        <f t="shared" ca="1" si="537"/>
        <v>0</v>
      </c>
      <c r="GA238" s="6">
        <f t="shared" ca="1" si="538"/>
        <v>0</v>
      </c>
      <c r="GB238" s="6" t="str">
        <f t="shared" ca="1" si="539"/>
        <v/>
      </c>
      <c r="GC238" s="6">
        <f ca="1">IF(LOG入力!BH238&gt;0,0,IF(GA238=0,0,(IF(COUNTIF($GB$19:GB238,GB238)=1,IF($FS$3="N",1,IF(EH238=1,1,0))))))</f>
        <v>0</v>
      </c>
      <c r="GD238" s="6" t="str">
        <f ca="1">IF(LOG入力!BH238&gt;0,"",IF(GC238=1,$X238,""))</f>
        <v/>
      </c>
      <c r="GE238" s="6" t="str">
        <f ca="1">IF(LOG入力!BH238&gt;0,"",IF(GC238=1,$Y238,""))</f>
        <v/>
      </c>
      <c r="GF238" s="6" t="str">
        <f ca="1">IF(LOG入力!BH238&gt;0,"",IF(COUNTIF($GD$19:$GD238,GD238)=1,GD238,""))</f>
        <v/>
      </c>
      <c r="GG238" s="6">
        <f ca="1">IF(LOG入力!BH238&gt;0,0,IF((FZ238=1),IF(($GF238=""),0,1),0))</f>
        <v>0</v>
      </c>
      <c r="GH238" s="6" t="str">
        <f ca="1">IF(LOG入力!BH238&gt;0,"",IF(COUNTIF($GE$19:GE238,GE238)=1,GE238,""))</f>
        <v/>
      </c>
      <c r="GI238" s="72">
        <f ca="1">IF(LOG入力!BH238&gt;0,0,IF((FZ238=1),IF(($GH238=""),0,1),0))</f>
        <v>0</v>
      </c>
      <c r="GK238" s="455" t="str">
        <f ca="1">IF(V238=1,"",IF(LEN(LOG入力!AS238)=0,"",LOG入力!AS238))</f>
        <v/>
      </c>
      <c r="GL238" s="378" t="str">
        <f t="shared" ca="1" si="540"/>
        <v/>
      </c>
      <c r="GM238" s="378" t="str">
        <f t="shared" ca="1" si="541"/>
        <v/>
      </c>
      <c r="GN238" s="74" t="str">
        <f t="shared" ca="1" si="542"/>
        <v/>
      </c>
      <c r="GO238" s="74" t="str">
        <f t="shared" ca="1" si="543"/>
        <v/>
      </c>
      <c r="GQ238" s="74" t="str">
        <f t="shared" ca="1" si="544"/>
        <v/>
      </c>
      <c r="GR238" s="74" t="str">
        <f t="shared" ca="1" si="545"/>
        <v/>
      </c>
      <c r="GS238" s="74" t="str">
        <f t="shared" ca="1" si="546"/>
        <v/>
      </c>
      <c r="GT238" s="74" t="str">
        <f t="shared" ca="1" si="547"/>
        <v/>
      </c>
      <c r="GU238" s="74" t="str">
        <f t="shared" ca="1" si="548"/>
        <v/>
      </c>
      <c r="GV238" s="74" t="str">
        <f t="shared" ca="1" si="549"/>
        <v/>
      </c>
      <c r="GX238" s="74" t="str">
        <f t="shared" ca="1" si="550"/>
        <v/>
      </c>
      <c r="GY238" s="74" t="str">
        <f t="shared" ca="1" si="551"/>
        <v/>
      </c>
      <c r="GZ238" s="74" t="str">
        <f ca="1">IF(V238=1,"",IF(LOG入力!BH238&gt;0,0,IF(GY238=0,0,IF((VALUE((TYPE(VALUE(J238)))))=16,0,IF(VALUE(J238)&lt;60,1,IF(VALUE(J238)&lt;100,0,IF(VALUE(J238)&lt;600,2,0)))))))</f>
        <v/>
      </c>
      <c r="HA238" s="74" t="str">
        <f t="shared" ca="1" si="552"/>
        <v/>
      </c>
      <c r="HB238" s="74" t="str">
        <f ca="1">IF(V238=1,"",IF(LOG入力!BH238&gt;0,0,IF(HA238=0,0,IF((VALUE((TYPE(VALUE(L238)))))=16,0,IF(VALUE(L238)&lt;60,1,IF(VALUE(L238)&lt;100,0,IF(VALUE(L238)&lt;600,2,0)))))))</f>
        <v/>
      </c>
      <c r="HD238" s="74" t="str">
        <f t="shared" ca="1" si="553"/>
        <v/>
      </c>
      <c r="HF238" s="74" t="str">
        <f t="shared" ca="1" si="554"/>
        <v/>
      </c>
      <c r="HG238" s="74" t="str">
        <f t="shared" ca="1" si="555"/>
        <v/>
      </c>
      <c r="HH238" s="74" t="str">
        <f t="shared" ca="1" si="556"/>
        <v/>
      </c>
      <c r="HI238" s="74" t="str">
        <f t="shared" ca="1" si="557"/>
        <v/>
      </c>
      <c r="HJ238" s="74" t="str">
        <f t="shared" ca="1" si="558"/>
        <v/>
      </c>
      <c r="HK238" s="74" t="str">
        <f t="shared" ca="1" si="559"/>
        <v/>
      </c>
      <c r="HL238" s="74" t="str">
        <f t="shared" ca="1" si="560"/>
        <v/>
      </c>
      <c r="HM238" s="74" t="str">
        <f t="shared" ca="1" si="561"/>
        <v/>
      </c>
      <c r="HN238" s="74" t="str">
        <f t="shared" ca="1" si="562"/>
        <v/>
      </c>
      <c r="HO238" s="529" t="str">
        <f t="shared" ca="1" si="563"/>
        <v/>
      </c>
      <c r="HP238" s="74" t="str">
        <f t="shared" ca="1" si="564"/>
        <v/>
      </c>
      <c r="HQ238" s="74" t="str">
        <f t="shared" ca="1" si="565"/>
        <v/>
      </c>
      <c r="HR238" s="74" t="str">
        <f t="shared" ca="1" si="566"/>
        <v/>
      </c>
      <c r="HS238" s="74" t="str">
        <f t="shared" ca="1" si="567"/>
        <v/>
      </c>
      <c r="HT238" s="74" t="str">
        <f ca="1">IF(V238=1,"",IF(LOG入力!BH238&gt;0,0,IF(DV238=1,0,IF(N238="0",0,IF(SUM(HD238:HS238)&gt;0,1,0)))))</f>
        <v/>
      </c>
    </row>
    <row r="239" spans="1:228" x14ac:dyDescent="0.15">
      <c r="A239" s="5"/>
      <c r="B239" s="560" t="str">
        <f t="shared" ca="1" si="426"/>
        <v/>
      </c>
      <c r="C239" s="562" t="str">
        <f ca="1">LOG入力!AP239</f>
        <v/>
      </c>
      <c r="D239" s="562" t="str">
        <f ca="1">LOG入力!AQ239</f>
        <v/>
      </c>
      <c r="E239" s="562" t="str">
        <f ca="1">LOG入力!AR239</f>
        <v/>
      </c>
      <c r="F239" s="563" t="str">
        <f t="shared" ca="1" si="427"/>
        <v/>
      </c>
      <c r="G239" s="582" t="str">
        <f ca="1">LOG入力!AT239</f>
        <v/>
      </c>
      <c r="H239" s="507" t="str">
        <f ca="1">LOG入力!AU239</f>
        <v/>
      </c>
      <c r="I239" s="507" t="str">
        <f ca="1">LOG入力!AV239</f>
        <v/>
      </c>
      <c r="J239" s="583" t="str">
        <f ca="1">LOG入力!AW239</f>
        <v/>
      </c>
      <c r="K239" s="584" t="str">
        <f ca="1">LOG入力!BJ239</f>
        <v/>
      </c>
      <c r="L239" s="583" t="str">
        <f ca="1">LOG入力!AY239</f>
        <v/>
      </c>
      <c r="M239" s="566" t="str">
        <f ca="1">LOG入力!BK239</f>
        <v/>
      </c>
      <c r="N239" s="567" t="str">
        <f ca="1">IF(V239=1,"",IF(LOG入力!AJ239=1,"1",LOG入力!BA239))</f>
        <v/>
      </c>
      <c r="O239" s="568" t="str">
        <f ca="1">IF(V239=1,"",IF(LEN(LOG入力!O239)=0,"",LOG入力!O239))</f>
        <v/>
      </c>
      <c r="P239" s="569" t="str">
        <f ca="1">IF(V239=1,"",IF($AA$4=1,"",IF(LOG入力!BG239=1,"",CONCATENATE($ER239,$FB239,$FL239,$FV239,$GF239))))</f>
        <v/>
      </c>
      <c r="Q239" s="569" t="str">
        <f ca="1">IF(V239=1,"",IF($AA$4=1,"",IF(LOG入力!BG239=1,"",CONCATENATE($ET239,$FD239,$FN239,$FX239,$GH239))))</f>
        <v/>
      </c>
      <c r="R239" s="292" t="str">
        <f ca="1">IF(V239=1,"",IF($AA$4=1,"",IF(LOG入力!BH239&gt;0,0,AA239)))</f>
        <v/>
      </c>
      <c r="S239" s="293" t="str">
        <f t="shared" ca="1" si="428"/>
        <v/>
      </c>
      <c r="T239" s="681"/>
      <c r="U239" s="38"/>
      <c r="V239" s="196">
        <f ca="1">LOG入力!AN239</f>
        <v>1</v>
      </c>
      <c r="W239" s="38"/>
      <c r="X239" s="516" t="str">
        <f t="shared" ca="1" si="429"/>
        <v/>
      </c>
      <c r="Y239" s="515" t="str">
        <f t="shared" ca="1" si="430"/>
        <v/>
      </c>
      <c r="Z239" s="518" t="str">
        <f t="shared" ca="1" si="431"/>
        <v/>
      </c>
      <c r="AA239" s="574" t="str">
        <f t="shared" ca="1" si="432"/>
        <v/>
      </c>
      <c r="AC239" s="6" t="str">
        <f t="shared" ca="1" si="433"/>
        <v/>
      </c>
      <c r="AD239" s="6" t="str">
        <f t="shared" ca="1" si="434"/>
        <v/>
      </c>
      <c r="AE239" s="6" t="str">
        <f t="shared" ca="1" si="435"/>
        <v/>
      </c>
      <c r="AF239" s="6" t="str">
        <f t="shared" ca="1" si="436"/>
        <v/>
      </c>
      <c r="AG239" s="6" t="str">
        <f t="shared" ca="1" si="437"/>
        <v/>
      </c>
      <c r="AH239" s="6" t="str">
        <f t="shared" ca="1" si="438"/>
        <v/>
      </c>
      <c r="AI239" s="6" t="str">
        <f t="shared" ca="1" si="439"/>
        <v/>
      </c>
      <c r="AJ239" s="6" t="str">
        <f t="shared" ca="1" si="440"/>
        <v/>
      </c>
      <c r="AK239" s="6" t="str">
        <f t="shared" ca="1" si="441"/>
        <v/>
      </c>
      <c r="AL239" s="6" t="str">
        <f t="shared" ca="1" si="442"/>
        <v/>
      </c>
      <c r="AM239" s="6" t="str">
        <f t="shared" ca="1" si="443"/>
        <v/>
      </c>
      <c r="AN239" s="6" t="str">
        <f t="shared" ca="1" si="444"/>
        <v/>
      </c>
      <c r="AO239" s="6" t="str">
        <f t="shared" ca="1" si="445"/>
        <v/>
      </c>
      <c r="AP239" s="6" t="str">
        <f t="shared" ca="1" si="446"/>
        <v/>
      </c>
      <c r="AQ239" s="6" t="str">
        <f t="shared" ca="1" si="447"/>
        <v/>
      </c>
      <c r="AR239" s="6" t="str">
        <f t="shared" ca="1" si="448"/>
        <v/>
      </c>
      <c r="AS239" s="6" t="str">
        <f t="shared" ca="1" si="449"/>
        <v/>
      </c>
      <c r="AT239" s="6" t="str">
        <f t="shared" ca="1" si="450"/>
        <v/>
      </c>
      <c r="AU239" s="6" t="str">
        <f t="shared" ca="1" si="451"/>
        <v/>
      </c>
      <c r="AV239" s="6" t="str">
        <f t="shared" ca="1" si="452"/>
        <v/>
      </c>
      <c r="AW239" s="6" t="str">
        <f t="shared" ca="1" si="453"/>
        <v/>
      </c>
      <c r="AY239" s="6" t="str">
        <f t="shared" ca="1" si="454"/>
        <v/>
      </c>
      <c r="AZ239" s="6" t="str">
        <f t="shared" ca="1" si="455"/>
        <v/>
      </c>
      <c r="BA239" s="6" t="str">
        <f t="shared" ca="1" si="456"/>
        <v/>
      </c>
      <c r="BB239" s="6" t="str">
        <f t="shared" ca="1" si="457"/>
        <v/>
      </c>
      <c r="BC239" s="6" t="str">
        <f t="shared" ca="1" si="458"/>
        <v/>
      </c>
      <c r="BD239" s="6" t="str">
        <f t="shared" ca="1" si="459"/>
        <v/>
      </c>
      <c r="BE239" s="6" t="str">
        <f t="shared" ca="1" si="460"/>
        <v/>
      </c>
      <c r="BF239" s="6" t="str">
        <f t="shared" ca="1" si="461"/>
        <v/>
      </c>
      <c r="BG239" s="6" t="str">
        <f t="shared" ca="1" si="462"/>
        <v/>
      </c>
      <c r="BH239" s="6" t="str">
        <f t="shared" ca="1" si="463"/>
        <v/>
      </c>
      <c r="BI239" s="6" t="str">
        <f t="shared" ca="1" si="464"/>
        <v/>
      </c>
      <c r="BJ239" s="6" t="str">
        <f t="shared" ca="1" si="465"/>
        <v/>
      </c>
      <c r="BK239" s="6" t="str">
        <f t="shared" ca="1" si="466"/>
        <v/>
      </c>
      <c r="BL239" s="6" t="str">
        <f t="shared" ca="1" si="467"/>
        <v/>
      </c>
      <c r="BM239" s="6" t="str">
        <f t="shared" ca="1" si="468"/>
        <v/>
      </c>
      <c r="BN239" s="6" t="str">
        <f t="shared" ca="1" si="469"/>
        <v/>
      </c>
      <c r="BO239" s="6" t="str">
        <f t="shared" ca="1" si="470"/>
        <v/>
      </c>
      <c r="BP239" s="6" t="str">
        <f t="shared" ca="1" si="471"/>
        <v/>
      </c>
      <c r="BQ239" s="6" t="str">
        <f t="shared" ca="1" si="472"/>
        <v/>
      </c>
      <c r="BR239" s="6" t="str">
        <f t="shared" ca="1" si="473"/>
        <v/>
      </c>
      <c r="BS239" s="6" t="str">
        <f t="shared" ca="1" si="474"/>
        <v/>
      </c>
      <c r="BU239" s="6" t="str">
        <f t="shared" ca="1" si="475"/>
        <v/>
      </c>
      <c r="BW239" s="515" t="str">
        <f t="shared" ca="1" si="476"/>
        <v/>
      </c>
      <c r="BX239" s="515">
        <f t="shared" ca="1" si="477"/>
        <v>0</v>
      </c>
      <c r="BY239" s="515" t="str">
        <f t="shared" ca="1" si="478"/>
        <v/>
      </c>
      <c r="CA239" s="6">
        <f t="shared" ca="1" si="479"/>
        <v>1</v>
      </c>
      <c r="CC239" s="523" t="str">
        <f t="shared" ca="1" si="480"/>
        <v/>
      </c>
      <c r="CE239" s="6" t="str">
        <f t="shared" ca="1" si="481"/>
        <v/>
      </c>
      <c r="CG239" s="524" t="str">
        <f ca="1">IF(V239=1,"",IF($AA$4=1,"",IF(LOG入力!BH239&gt;0,"",IF(N239=0,"",IF(HT239=0,"","★")))))</f>
        <v/>
      </c>
      <c r="CI239" s="74" t="str">
        <f t="shared" ca="1" si="482"/>
        <v/>
      </c>
      <c r="CK239" s="525" t="str">
        <f ca="1">IF(V239=1,"",IF(LOG入力!BH239&gt;0,1,0))</f>
        <v/>
      </c>
      <c r="CL239" s="74" t="str">
        <f t="shared" ca="1" si="483"/>
        <v/>
      </c>
      <c r="CN239" s="74" t="str">
        <f t="shared" ca="1" si="484"/>
        <v/>
      </c>
      <c r="CO239" s="74" t="str">
        <f t="shared" ca="1" si="485"/>
        <v/>
      </c>
      <c r="CQ239" s="74" t="str">
        <f t="shared" ca="1" si="486"/>
        <v/>
      </c>
      <c r="CR239" s="74" t="str">
        <f t="shared" ca="1" si="487"/>
        <v/>
      </c>
      <c r="CS239" s="74" t="str">
        <f t="shared" ca="1" si="488"/>
        <v/>
      </c>
      <c r="CT239" s="74" t="str">
        <f t="shared" ca="1" si="489"/>
        <v/>
      </c>
      <c r="CU239" s="74" t="str">
        <f t="shared" ca="1" si="490"/>
        <v/>
      </c>
      <c r="CV239" s="74" t="str">
        <f t="shared" ca="1" si="491"/>
        <v/>
      </c>
      <c r="CW239" s="74" t="str">
        <f t="shared" ca="1" si="492"/>
        <v/>
      </c>
      <c r="CX239" s="74" t="str">
        <f t="shared" ca="1" si="493"/>
        <v/>
      </c>
      <c r="CY239" s="74" t="str">
        <f t="shared" ca="1" si="494"/>
        <v/>
      </c>
      <c r="CZ239" s="74" t="str">
        <f t="shared" ca="1" si="495"/>
        <v/>
      </c>
      <c r="DA239" s="74" t="str">
        <f t="shared" ca="1" si="496"/>
        <v/>
      </c>
      <c r="DB239" s="74" t="str">
        <f t="shared" ca="1" si="497"/>
        <v/>
      </c>
      <c r="DD239" s="74" t="str">
        <f t="shared" ca="1" si="498"/>
        <v/>
      </c>
      <c r="DE239" s="74" t="str">
        <f t="shared" ca="1" si="499"/>
        <v/>
      </c>
      <c r="DF239" s="74" t="str">
        <f t="shared" ca="1" si="500"/>
        <v/>
      </c>
      <c r="DG239" s="74" t="str">
        <f t="shared" ca="1" si="501"/>
        <v/>
      </c>
      <c r="DH239" s="74" t="str">
        <f t="shared" ca="1" si="502"/>
        <v/>
      </c>
      <c r="DI239" s="74" t="str">
        <f t="shared" ca="1" si="503"/>
        <v/>
      </c>
      <c r="DJ239" s="74" t="str">
        <f t="shared" ca="1" si="504"/>
        <v/>
      </c>
      <c r="DK239" s="74" t="str">
        <f t="shared" ca="1" si="505"/>
        <v/>
      </c>
      <c r="DL239" s="74" t="str">
        <f t="shared" ca="1" si="506"/>
        <v/>
      </c>
      <c r="DM239" s="74" t="str">
        <f t="shared" ca="1" si="507"/>
        <v/>
      </c>
      <c r="DN239" s="74" t="str">
        <f t="shared" ca="1" si="508"/>
        <v/>
      </c>
      <c r="DO239" s="74" t="str">
        <f t="shared" ca="1" si="509"/>
        <v/>
      </c>
      <c r="DQ239" s="74" t="str">
        <f t="shared" ca="1" si="510"/>
        <v/>
      </c>
      <c r="DS239" s="74" t="str">
        <f t="shared" ca="1" si="511"/>
        <v/>
      </c>
      <c r="DT239" s="74" t="str">
        <f t="shared" ca="1" si="512"/>
        <v/>
      </c>
      <c r="DV239" s="525" t="str">
        <f t="shared" ca="1" si="513"/>
        <v/>
      </c>
      <c r="DW239" s="74" t="str">
        <f t="shared" ca="1" si="514"/>
        <v/>
      </c>
      <c r="DX239" s="485" t="str">
        <f t="shared" ca="1" si="515"/>
        <v/>
      </c>
      <c r="DY239" s="74" t="str">
        <f t="shared" ca="1" si="516"/>
        <v/>
      </c>
      <c r="DZ239" s="74" t="str">
        <f t="shared" ca="1" si="517"/>
        <v/>
      </c>
      <c r="EA239" s="74" t="str">
        <f t="shared" ca="1" si="518"/>
        <v/>
      </c>
      <c r="EC239" s="74" t="str">
        <f t="shared" ca="1" si="519"/>
        <v/>
      </c>
      <c r="ED239" s="74" t="str">
        <f t="shared" ca="1" si="520"/>
        <v/>
      </c>
      <c r="EE239" s="74" t="str">
        <f t="shared" ca="1" si="521"/>
        <v/>
      </c>
      <c r="EG239" s="479" t="str">
        <f ca="1">IF(V239=1,"",IF(LOG入力!BH239&gt;0,0,IF(CG239="★",0,IF(R239=1,0,IF(N239=0,0,1)))))</f>
        <v/>
      </c>
      <c r="EH239" s="483" t="str">
        <f t="shared" ca="1" si="522"/>
        <v/>
      </c>
      <c r="EI239" s="483" t="str">
        <f t="shared" ca="1" si="523"/>
        <v/>
      </c>
      <c r="EJ239" s="483" t="str">
        <f t="shared" ca="1" si="524"/>
        <v/>
      </c>
      <c r="EL239" s="71">
        <f t="shared" ca="1" si="525"/>
        <v>0</v>
      </c>
      <c r="EM239" s="6">
        <f t="shared" ca="1" si="526"/>
        <v>0</v>
      </c>
      <c r="EN239" s="6" t="str">
        <f t="shared" ca="1" si="527"/>
        <v/>
      </c>
      <c r="EO239" s="6">
        <f ca="1">IF(LOG入力!BH239&gt;0,0,IF(EM239=0,0,(IF(COUNTIF($EN$19:EN239,EN239)=1,IF($FS$3="N",1,IF(EH239=1,1,0))))))</f>
        <v>0</v>
      </c>
      <c r="EP239" s="6" t="str">
        <f ca="1">IF(LOG入力!BH239&gt;0,"",IF(EO239=1,$X239,""))</f>
        <v/>
      </c>
      <c r="EQ239" s="6" t="str">
        <f ca="1">IF(LOG入力!BH239&gt;0,"",IF(EO239=1,$Y239,""))</f>
        <v/>
      </c>
      <c r="ER239" s="520" t="str">
        <f ca="1">IF(LOG入力!BH239&gt;0,"",IF(COUNTIF($EP$19:$EP239,EP239)=1,EP239,""))</f>
        <v/>
      </c>
      <c r="ES239" s="520">
        <f ca="1">IF(LOG入力!BH239&gt;0,0,IF((EL239=1),IF(($ER239=""),0,1),0))</f>
        <v>0</v>
      </c>
      <c r="ET239" s="520" t="str">
        <f ca="1">IF(LOG入力!BH239&gt;0,"",IF(COUNTIF($EQ$19:EQ239,EQ239)=1,EQ239,""))</f>
        <v/>
      </c>
      <c r="EU239" s="539">
        <f ca="1">IF(LOG入力!BH239&gt;0,0,IF((EL239=1),IF(($ET239=""),0,1),0))</f>
        <v>0</v>
      </c>
      <c r="EV239" s="71">
        <f t="shared" ca="1" si="528"/>
        <v>0</v>
      </c>
      <c r="EW239" s="6">
        <f t="shared" ca="1" si="529"/>
        <v>0</v>
      </c>
      <c r="EX239" s="6" t="str">
        <f t="shared" ca="1" si="530"/>
        <v/>
      </c>
      <c r="EY239" s="6">
        <f ca="1">IF(LOG入力!BH239&gt;0,0,IF(EW239=0,0,(IF(COUNTIF($EX$19:EX239,EX239)=1,IF($FS$3="N",1,IF(EH239=1,1,0))))))</f>
        <v>0</v>
      </c>
      <c r="EZ239" s="6" t="str">
        <f ca="1">IF(LOG入力!BH239&gt;0,"",IF(EY239=1,$X239,""))</f>
        <v/>
      </c>
      <c r="FA239" s="6" t="str">
        <f ca="1">IF(LOG入力!BH239&gt;0,"",IF(EY239=1,$Y239,""))</f>
        <v/>
      </c>
      <c r="FB239" s="6" t="str">
        <f ca="1">IF(LOG入力!BH239&gt;0,"",IF(COUNTIF($EZ$19:$EZ239,EZ239)=1,EZ239,""))</f>
        <v/>
      </c>
      <c r="FC239" s="6">
        <f ca="1">IF(LOG入力!BH239&gt;0,0,IF((EV239=1),IF(($FB239=""),0,1),0))</f>
        <v>0</v>
      </c>
      <c r="FD239" s="6" t="str">
        <f ca="1">IF(LOG入力!BH239&gt;0,"",IF(COUNTIF($FA$19:FA239,FA239)=1,FA239,""))</f>
        <v/>
      </c>
      <c r="FE239" s="72">
        <f ca="1">IF(LOG入力!BH239&gt;0,0,IF((EV239=1),IF(($FD239=""),0,1),0))</f>
        <v>0</v>
      </c>
      <c r="FF239" s="71">
        <f t="shared" ca="1" si="531"/>
        <v>0</v>
      </c>
      <c r="FG239" s="6">
        <f t="shared" ca="1" si="532"/>
        <v>0</v>
      </c>
      <c r="FH239" s="6" t="str">
        <f t="shared" ca="1" si="533"/>
        <v/>
      </c>
      <c r="FI239" s="6">
        <f ca="1">IF(LOG入力!BH239&gt;0,0,IF(FG239=0,0,(IF(COUNTIF($FH$19:FH239,FH239)=1,IF($FS$3="N",1,IF(EH239=1,1,0))))))</f>
        <v>0</v>
      </c>
      <c r="FJ239" s="6" t="str">
        <f ca="1">IF(LOG入力!BH239&gt;0,"",IF(FI239=1,$X239,""))</f>
        <v/>
      </c>
      <c r="FK239" s="6" t="str">
        <f ca="1">IF(LOG入力!BH239&gt;0,"",IF(FI239=1,$Y239,""))</f>
        <v/>
      </c>
      <c r="FL239" s="6" t="str">
        <f ca="1">IF(LOG入力!BH239&gt;0,"",IF(COUNTIF($FJ$19:$FJ239,FJ239)=1,FJ239,""))</f>
        <v/>
      </c>
      <c r="FM239" s="6">
        <f ca="1">IF(LOG入力!BH239&gt;0,0,IF((FF239=1),IF(($FL239=""),0,1),0))</f>
        <v>0</v>
      </c>
      <c r="FN239" s="6" t="str">
        <f ca="1">IF(LOG入力!BH239&gt;0,"",IF(COUNTIF($FK$19:FK239,FK239)=1,FK239,""))</f>
        <v/>
      </c>
      <c r="FO239" s="72">
        <f ca="1">IF(LOG入力!BH239&gt;0,0,IF((FF239=1),IF(($FN239=""),0,1),0))</f>
        <v>0</v>
      </c>
      <c r="FP239" s="71">
        <f t="shared" ca="1" si="534"/>
        <v>0</v>
      </c>
      <c r="FQ239" s="6">
        <f t="shared" ca="1" si="535"/>
        <v>0</v>
      </c>
      <c r="FR239" s="6" t="str">
        <f t="shared" ca="1" si="536"/>
        <v/>
      </c>
      <c r="FS239" s="6">
        <f ca="1">IF(LOG入力!BH239&gt;0,0,IF(FQ239=0,0,(IF(COUNTIF($FR$19:FR239,FR239)=1,IF($FS$3="N",1,IF(EH239=1,1,0))))))</f>
        <v>0</v>
      </c>
      <c r="FT239" s="6" t="str">
        <f ca="1">IF(LOG入力!BH239&gt;0,"",IF(FS239=1,$X239,""))</f>
        <v/>
      </c>
      <c r="FU239" s="6" t="str">
        <f ca="1">IF(LOG入力!BH239&gt;0,"",IF(FS239=1,$Y239,""))</f>
        <v/>
      </c>
      <c r="FV239" s="6" t="str">
        <f ca="1">IF(LOG入力!BH239&gt;0,"",IF(COUNTIF($FT$19:$FT239,FT239)=1,FT239,""))</f>
        <v/>
      </c>
      <c r="FW239" s="6">
        <f ca="1">IF(LOG入力!BH239&gt;0,0,IF((FP239=1),IF(($FV239=""),0,1),0))</f>
        <v>0</v>
      </c>
      <c r="FX239" s="6" t="str">
        <f ca="1">IF(LOG入力!BH239&gt;0,"",IF(COUNTIF($FU$19:FU239,FU239)=1,FU239,""))</f>
        <v/>
      </c>
      <c r="FY239" s="72">
        <f ca="1">IF(LOG入力!BH239&gt;0,0,IF((FP239=1),IF(($FX239=""),0,1),0))</f>
        <v>0</v>
      </c>
      <c r="FZ239" s="71">
        <f t="shared" ca="1" si="537"/>
        <v>0</v>
      </c>
      <c r="GA239" s="6">
        <f t="shared" ca="1" si="538"/>
        <v>0</v>
      </c>
      <c r="GB239" s="6" t="str">
        <f t="shared" ca="1" si="539"/>
        <v/>
      </c>
      <c r="GC239" s="6">
        <f ca="1">IF(LOG入力!BH239&gt;0,0,IF(GA239=0,0,(IF(COUNTIF($GB$19:GB239,GB239)=1,IF($FS$3="N",1,IF(EH239=1,1,0))))))</f>
        <v>0</v>
      </c>
      <c r="GD239" s="6" t="str">
        <f ca="1">IF(LOG入力!BH239&gt;0,"",IF(GC239=1,$X239,""))</f>
        <v/>
      </c>
      <c r="GE239" s="6" t="str">
        <f ca="1">IF(LOG入力!BH239&gt;0,"",IF(GC239=1,$Y239,""))</f>
        <v/>
      </c>
      <c r="GF239" s="6" t="str">
        <f ca="1">IF(LOG入力!BH239&gt;0,"",IF(COUNTIF($GD$19:$GD239,GD239)=1,GD239,""))</f>
        <v/>
      </c>
      <c r="GG239" s="6">
        <f ca="1">IF(LOG入力!BH239&gt;0,0,IF((FZ239=1),IF(($GF239=""),0,1),0))</f>
        <v>0</v>
      </c>
      <c r="GH239" s="6" t="str">
        <f ca="1">IF(LOG入力!BH239&gt;0,"",IF(COUNTIF($GE$19:GE239,GE239)=1,GE239,""))</f>
        <v/>
      </c>
      <c r="GI239" s="72">
        <f ca="1">IF(LOG入力!BH239&gt;0,0,IF((FZ239=1),IF(($GH239=""),0,1),0))</f>
        <v>0</v>
      </c>
      <c r="GK239" s="455" t="str">
        <f ca="1">IF(V239=1,"",IF(LEN(LOG入力!AS239)=0,"",LOG入力!AS239))</f>
        <v/>
      </c>
      <c r="GL239" s="378" t="str">
        <f t="shared" ca="1" si="540"/>
        <v/>
      </c>
      <c r="GM239" s="378" t="str">
        <f t="shared" ca="1" si="541"/>
        <v/>
      </c>
      <c r="GN239" s="74" t="str">
        <f t="shared" ca="1" si="542"/>
        <v/>
      </c>
      <c r="GO239" s="74" t="str">
        <f t="shared" ca="1" si="543"/>
        <v/>
      </c>
      <c r="GQ239" s="74" t="str">
        <f t="shared" ca="1" si="544"/>
        <v/>
      </c>
      <c r="GR239" s="74" t="str">
        <f t="shared" ca="1" si="545"/>
        <v/>
      </c>
      <c r="GS239" s="74" t="str">
        <f t="shared" ca="1" si="546"/>
        <v/>
      </c>
      <c r="GT239" s="74" t="str">
        <f t="shared" ca="1" si="547"/>
        <v/>
      </c>
      <c r="GU239" s="74" t="str">
        <f t="shared" ca="1" si="548"/>
        <v/>
      </c>
      <c r="GV239" s="74" t="str">
        <f t="shared" ca="1" si="549"/>
        <v/>
      </c>
      <c r="GX239" s="74" t="str">
        <f t="shared" ca="1" si="550"/>
        <v/>
      </c>
      <c r="GY239" s="74" t="str">
        <f t="shared" ca="1" si="551"/>
        <v/>
      </c>
      <c r="GZ239" s="74" t="str">
        <f ca="1">IF(V239=1,"",IF(LOG入力!BH239&gt;0,0,IF(GY239=0,0,IF((VALUE((TYPE(VALUE(J239)))))=16,0,IF(VALUE(J239)&lt;60,1,IF(VALUE(J239)&lt;100,0,IF(VALUE(J239)&lt;600,2,0)))))))</f>
        <v/>
      </c>
      <c r="HA239" s="74" t="str">
        <f t="shared" ca="1" si="552"/>
        <v/>
      </c>
      <c r="HB239" s="74" t="str">
        <f ca="1">IF(V239=1,"",IF(LOG入力!BH239&gt;0,0,IF(HA239=0,0,IF((VALUE((TYPE(VALUE(L239)))))=16,0,IF(VALUE(L239)&lt;60,1,IF(VALUE(L239)&lt;100,0,IF(VALUE(L239)&lt;600,2,0)))))))</f>
        <v/>
      </c>
      <c r="HD239" s="74" t="str">
        <f t="shared" ca="1" si="553"/>
        <v/>
      </c>
      <c r="HF239" s="74" t="str">
        <f t="shared" ca="1" si="554"/>
        <v/>
      </c>
      <c r="HG239" s="74" t="str">
        <f t="shared" ca="1" si="555"/>
        <v/>
      </c>
      <c r="HH239" s="74" t="str">
        <f t="shared" ca="1" si="556"/>
        <v/>
      </c>
      <c r="HI239" s="74" t="str">
        <f t="shared" ca="1" si="557"/>
        <v/>
      </c>
      <c r="HJ239" s="74" t="str">
        <f t="shared" ca="1" si="558"/>
        <v/>
      </c>
      <c r="HK239" s="74" t="str">
        <f t="shared" ca="1" si="559"/>
        <v/>
      </c>
      <c r="HL239" s="74" t="str">
        <f t="shared" ca="1" si="560"/>
        <v/>
      </c>
      <c r="HM239" s="74" t="str">
        <f t="shared" ca="1" si="561"/>
        <v/>
      </c>
      <c r="HN239" s="74" t="str">
        <f t="shared" ca="1" si="562"/>
        <v/>
      </c>
      <c r="HO239" s="529" t="str">
        <f t="shared" ca="1" si="563"/>
        <v/>
      </c>
      <c r="HP239" s="74" t="str">
        <f t="shared" ca="1" si="564"/>
        <v/>
      </c>
      <c r="HQ239" s="74" t="str">
        <f t="shared" ca="1" si="565"/>
        <v/>
      </c>
      <c r="HR239" s="74" t="str">
        <f t="shared" ca="1" si="566"/>
        <v/>
      </c>
      <c r="HS239" s="74" t="str">
        <f t="shared" ca="1" si="567"/>
        <v/>
      </c>
      <c r="HT239" s="74" t="str">
        <f ca="1">IF(V239=1,"",IF(LOG入力!BH239&gt;0,0,IF(DV239=1,0,IF(N239="0",0,IF(SUM(HD239:HS239)&gt;0,1,0)))))</f>
        <v/>
      </c>
    </row>
    <row r="240" spans="1:228" x14ac:dyDescent="0.15">
      <c r="A240" s="5"/>
      <c r="B240" s="532" t="str">
        <f t="shared" ca="1" si="426"/>
        <v/>
      </c>
      <c r="C240" s="534" t="str">
        <f ca="1">LOG入力!AP240</f>
        <v/>
      </c>
      <c r="D240" s="534" t="str">
        <f ca="1">LOG入力!AQ240</f>
        <v/>
      </c>
      <c r="E240" s="534" t="str">
        <f ca="1">LOG入力!AR240</f>
        <v/>
      </c>
      <c r="F240" s="535" t="str">
        <f t="shared" ca="1" si="427"/>
        <v/>
      </c>
      <c r="G240" s="585" t="str">
        <f ca="1">LOG入力!AT240</f>
        <v/>
      </c>
      <c r="H240" s="542" t="str">
        <f ca="1">LOG入力!AU240</f>
        <v/>
      </c>
      <c r="I240" s="542" t="str">
        <f ca="1">LOG入力!AV240</f>
        <v/>
      </c>
      <c r="J240" s="577" t="str">
        <f ca="1">LOG入力!AW240</f>
        <v/>
      </c>
      <c r="K240" s="578" t="str">
        <f ca="1">LOG入力!BJ240</f>
        <v/>
      </c>
      <c r="L240" s="577" t="str">
        <f ca="1">LOG入力!AY240</f>
        <v/>
      </c>
      <c r="M240" s="545" t="str">
        <f ca="1">LOG入力!BK240</f>
        <v/>
      </c>
      <c r="N240" s="512" t="str">
        <f ca="1">IF(V240=1,"",IF(LOG入力!AJ240=1,"1",LOG入力!BA240))</f>
        <v/>
      </c>
      <c r="O240" s="538" t="str">
        <f ca="1">IF(V240=1,"",IF(LEN(LOG入力!O240)=0,"",LOG入力!O240))</f>
        <v/>
      </c>
      <c r="P240" s="291" t="str">
        <f ca="1">IF(V240=1,"",IF($AA$4=1,"",IF(LOG入力!BG240=1,"",CONCATENATE($ER240,$FB240,$FL240,$FV240,$GF240))))</f>
        <v/>
      </c>
      <c r="Q240" s="291" t="str">
        <f ca="1">IF(V240=1,"",IF($AA$4=1,"",IF(LOG入力!BG240=1,"",CONCATENATE($ET240,$FD240,$FN240,$FX240,$GH240))))</f>
        <v/>
      </c>
      <c r="R240" s="573" t="str">
        <f ca="1">IF(V240=1,"",IF($AA$4=1,"",IF(LOG入力!BH240&gt;0,0,AA240)))</f>
        <v/>
      </c>
      <c r="S240" s="293" t="str">
        <f t="shared" ca="1" si="428"/>
        <v/>
      </c>
      <c r="T240" s="681"/>
      <c r="U240" s="38"/>
      <c r="V240" s="196">
        <f ca="1">LOG入力!AN240</f>
        <v>1</v>
      </c>
      <c r="W240" s="38"/>
      <c r="X240" s="516" t="str">
        <f t="shared" ca="1" si="429"/>
        <v/>
      </c>
      <c r="Y240" s="515" t="str">
        <f t="shared" ca="1" si="430"/>
        <v/>
      </c>
      <c r="Z240" s="518" t="str">
        <f t="shared" ca="1" si="431"/>
        <v/>
      </c>
      <c r="AA240" s="574" t="str">
        <f t="shared" ca="1" si="432"/>
        <v/>
      </c>
      <c r="AC240" s="6" t="str">
        <f t="shared" ca="1" si="433"/>
        <v/>
      </c>
      <c r="AD240" s="6" t="str">
        <f t="shared" ca="1" si="434"/>
        <v/>
      </c>
      <c r="AE240" s="6" t="str">
        <f t="shared" ca="1" si="435"/>
        <v/>
      </c>
      <c r="AF240" s="6" t="str">
        <f t="shared" ca="1" si="436"/>
        <v/>
      </c>
      <c r="AG240" s="6" t="str">
        <f t="shared" ca="1" si="437"/>
        <v/>
      </c>
      <c r="AH240" s="6" t="str">
        <f t="shared" ca="1" si="438"/>
        <v/>
      </c>
      <c r="AI240" s="6" t="str">
        <f t="shared" ca="1" si="439"/>
        <v/>
      </c>
      <c r="AJ240" s="6" t="str">
        <f t="shared" ca="1" si="440"/>
        <v/>
      </c>
      <c r="AK240" s="6" t="str">
        <f t="shared" ca="1" si="441"/>
        <v/>
      </c>
      <c r="AL240" s="6" t="str">
        <f t="shared" ca="1" si="442"/>
        <v/>
      </c>
      <c r="AM240" s="6" t="str">
        <f t="shared" ca="1" si="443"/>
        <v/>
      </c>
      <c r="AN240" s="6" t="str">
        <f t="shared" ca="1" si="444"/>
        <v/>
      </c>
      <c r="AO240" s="6" t="str">
        <f t="shared" ca="1" si="445"/>
        <v/>
      </c>
      <c r="AP240" s="6" t="str">
        <f t="shared" ca="1" si="446"/>
        <v/>
      </c>
      <c r="AQ240" s="6" t="str">
        <f t="shared" ca="1" si="447"/>
        <v/>
      </c>
      <c r="AR240" s="6" t="str">
        <f t="shared" ca="1" si="448"/>
        <v/>
      </c>
      <c r="AS240" s="6" t="str">
        <f t="shared" ca="1" si="449"/>
        <v/>
      </c>
      <c r="AT240" s="6" t="str">
        <f t="shared" ca="1" si="450"/>
        <v/>
      </c>
      <c r="AU240" s="6" t="str">
        <f t="shared" ca="1" si="451"/>
        <v/>
      </c>
      <c r="AV240" s="6" t="str">
        <f t="shared" ca="1" si="452"/>
        <v/>
      </c>
      <c r="AW240" s="6" t="str">
        <f t="shared" ca="1" si="453"/>
        <v/>
      </c>
      <c r="AY240" s="6" t="str">
        <f t="shared" ca="1" si="454"/>
        <v/>
      </c>
      <c r="AZ240" s="6" t="str">
        <f t="shared" ca="1" si="455"/>
        <v/>
      </c>
      <c r="BA240" s="6" t="str">
        <f t="shared" ca="1" si="456"/>
        <v/>
      </c>
      <c r="BB240" s="6" t="str">
        <f t="shared" ca="1" si="457"/>
        <v/>
      </c>
      <c r="BC240" s="6" t="str">
        <f t="shared" ca="1" si="458"/>
        <v/>
      </c>
      <c r="BD240" s="6" t="str">
        <f t="shared" ca="1" si="459"/>
        <v/>
      </c>
      <c r="BE240" s="6" t="str">
        <f t="shared" ca="1" si="460"/>
        <v/>
      </c>
      <c r="BF240" s="6" t="str">
        <f t="shared" ca="1" si="461"/>
        <v/>
      </c>
      <c r="BG240" s="6" t="str">
        <f t="shared" ca="1" si="462"/>
        <v/>
      </c>
      <c r="BH240" s="6" t="str">
        <f t="shared" ca="1" si="463"/>
        <v/>
      </c>
      <c r="BI240" s="6" t="str">
        <f t="shared" ca="1" si="464"/>
        <v/>
      </c>
      <c r="BJ240" s="6" t="str">
        <f t="shared" ca="1" si="465"/>
        <v/>
      </c>
      <c r="BK240" s="6" t="str">
        <f t="shared" ca="1" si="466"/>
        <v/>
      </c>
      <c r="BL240" s="6" t="str">
        <f t="shared" ca="1" si="467"/>
        <v/>
      </c>
      <c r="BM240" s="6" t="str">
        <f t="shared" ca="1" si="468"/>
        <v/>
      </c>
      <c r="BN240" s="6" t="str">
        <f t="shared" ca="1" si="469"/>
        <v/>
      </c>
      <c r="BO240" s="6" t="str">
        <f t="shared" ca="1" si="470"/>
        <v/>
      </c>
      <c r="BP240" s="6" t="str">
        <f t="shared" ca="1" si="471"/>
        <v/>
      </c>
      <c r="BQ240" s="6" t="str">
        <f t="shared" ca="1" si="472"/>
        <v/>
      </c>
      <c r="BR240" s="6" t="str">
        <f t="shared" ca="1" si="473"/>
        <v/>
      </c>
      <c r="BS240" s="6" t="str">
        <f t="shared" ca="1" si="474"/>
        <v/>
      </c>
      <c r="BU240" s="6" t="str">
        <f t="shared" ca="1" si="475"/>
        <v/>
      </c>
      <c r="BW240" s="515" t="str">
        <f t="shared" ca="1" si="476"/>
        <v/>
      </c>
      <c r="BX240" s="515">
        <f t="shared" ca="1" si="477"/>
        <v>0</v>
      </c>
      <c r="BY240" s="515" t="str">
        <f t="shared" ca="1" si="478"/>
        <v/>
      </c>
      <c r="CA240" s="6">
        <f t="shared" ca="1" si="479"/>
        <v>1</v>
      </c>
      <c r="CC240" s="523" t="str">
        <f t="shared" ca="1" si="480"/>
        <v/>
      </c>
      <c r="CE240" s="6" t="str">
        <f t="shared" ca="1" si="481"/>
        <v/>
      </c>
      <c r="CG240" s="524" t="str">
        <f ca="1">IF(V240=1,"",IF($AA$4=1,"",IF(LOG入力!BH240&gt;0,"",IF(N240=0,"",IF(HT240=0,"","★")))))</f>
        <v/>
      </c>
      <c r="CI240" s="74" t="str">
        <f t="shared" ca="1" si="482"/>
        <v/>
      </c>
      <c r="CK240" s="525" t="str">
        <f ca="1">IF(V240=1,"",IF(LOG入力!BH240&gt;0,1,0))</f>
        <v/>
      </c>
      <c r="CL240" s="74" t="str">
        <f t="shared" ca="1" si="483"/>
        <v/>
      </c>
      <c r="CN240" s="74" t="str">
        <f t="shared" ca="1" si="484"/>
        <v/>
      </c>
      <c r="CO240" s="74" t="str">
        <f t="shared" ca="1" si="485"/>
        <v/>
      </c>
      <c r="CQ240" s="74" t="str">
        <f t="shared" ca="1" si="486"/>
        <v/>
      </c>
      <c r="CR240" s="74" t="str">
        <f t="shared" ca="1" si="487"/>
        <v/>
      </c>
      <c r="CS240" s="74" t="str">
        <f t="shared" ca="1" si="488"/>
        <v/>
      </c>
      <c r="CT240" s="74" t="str">
        <f t="shared" ca="1" si="489"/>
        <v/>
      </c>
      <c r="CU240" s="74" t="str">
        <f t="shared" ca="1" si="490"/>
        <v/>
      </c>
      <c r="CV240" s="74" t="str">
        <f t="shared" ca="1" si="491"/>
        <v/>
      </c>
      <c r="CW240" s="74" t="str">
        <f t="shared" ca="1" si="492"/>
        <v/>
      </c>
      <c r="CX240" s="74" t="str">
        <f t="shared" ca="1" si="493"/>
        <v/>
      </c>
      <c r="CY240" s="74" t="str">
        <f t="shared" ca="1" si="494"/>
        <v/>
      </c>
      <c r="CZ240" s="74" t="str">
        <f t="shared" ca="1" si="495"/>
        <v/>
      </c>
      <c r="DA240" s="74" t="str">
        <f t="shared" ca="1" si="496"/>
        <v/>
      </c>
      <c r="DB240" s="74" t="str">
        <f t="shared" ca="1" si="497"/>
        <v/>
      </c>
      <c r="DD240" s="74" t="str">
        <f t="shared" ca="1" si="498"/>
        <v/>
      </c>
      <c r="DE240" s="74" t="str">
        <f t="shared" ca="1" si="499"/>
        <v/>
      </c>
      <c r="DF240" s="74" t="str">
        <f t="shared" ca="1" si="500"/>
        <v/>
      </c>
      <c r="DG240" s="74" t="str">
        <f t="shared" ca="1" si="501"/>
        <v/>
      </c>
      <c r="DH240" s="74" t="str">
        <f t="shared" ca="1" si="502"/>
        <v/>
      </c>
      <c r="DI240" s="74" t="str">
        <f t="shared" ca="1" si="503"/>
        <v/>
      </c>
      <c r="DJ240" s="74" t="str">
        <f t="shared" ca="1" si="504"/>
        <v/>
      </c>
      <c r="DK240" s="74" t="str">
        <f t="shared" ca="1" si="505"/>
        <v/>
      </c>
      <c r="DL240" s="74" t="str">
        <f t="shared" ca="1" si="506"/>
        <v/>
      </c>
      <c r="DM240" s="74" t="str">
        <f t="shared" ca="1" si="507"/>
        <v/>
      </c>
      <c r="DN240" s="74" t="str">
        <f t="shared" ca="1" si="508"/>
        <v/>
      </c>
      <c r="DO240" s="74" t="str">
        <f t="shared" ca="1" si="509"/>
        <v/>
      </c>
      <c r="DQ240" s="74" t="str">
        <f t="shared" ca="1" si="510"/>
        <v/>
      </c>
      <c r="DS240" s="74" t="str">
        <f t="shared" ca="1" si="511"/>
        <v/>
      </c>
      <c r="DT240" s="74" t="str">
        <f t="shared" ca="1" si="512"/>
        <v/>
      </c>
      <c r="DV240" s="525" t="str">
        <f t="shared" ca="1" si="513"/>
        <v/>
      </c>
      <c r="DW240" s="74" t="str">
        <f t="shared" ca="1" si="514"/>
        <v/>
      </c>
      <c r="DX240" s="485" t="str">
        <f t="shared" ca="1" si="515"/>
        <v/>
      </c>
      <c r="DY240" s="74" t="str">
        <f t="shared" ca="1" si="516"/>
        <v/>
      </c>
      <c r="DZ240" s="74" t="str">
        <f t="shared" ca="1" si="517"/>
        <v/>
      </c>
      <c r="EA240" s="74" t="str">
        <f t="shared" ca="1" si="518"/>
        <v/>
      </c>
      <c r="EC240" s="74" t="str">
        <f t="shared" ca="1" si="519"/>
        <v/>
      </c>
      <c r="ED240" s="74" t="str">
        <f t="shared" ca="1" si="520"/>
        <v/>
      </c>
      <c r="EE240" s="74" t="str">
        <f t="shared" ca="1" si="521"/>
        <v/>
      </c>
      <c r="EG240" s="479" t="str">
        <f ca="1">IF(V240=1,"",IF(LOG入力!BH240&gt;0,0,IF(CG240="★",0,IF(R240=1,0,IF(N240=0,0,1)))))</f>
        <v/>
      </c>
      <c r="EH240" s="483" t="str">
        <f t="shared" ca="1" si="522"/>
        <v/>
      </c>
      <c r="EI240" s="483" t="str">
        <f t="shared" ca="1" si="523"/>
        <v/>
      </c>
      <c r="EJ240" s="483" t="str">
        <f t="shared" ca="1" si="524"/>
        <v/>
      </c>
      <c r="EL240" s="71">
        <f t="shared" ca="1" si="525"/>
        <v>0</v>
      </c>
      <c r="EM240" s="6">
        <f t="shared" ca="1" si="526"/>
        <v>0</v>
      </c>
      <c r="EN240" s="6" t="str">
        <f t="shared" ca="1" si="527"/>
        <v/>
      </c>
      <c r="EO240" s="6">
        <f ca="1">IF(LOG入力!BH240&gt;0,0,IF(EM240=0,0,(IF(COUNTIF($EN$19:EN240,EN240)=1,IF($FS$3="N",1,IF(EH240=1,1,0))))))</f>
        <v>0</v>
      </c>
      <c r="EP240" s="6" t="str">
        <f ca="1">IF(LOG入力!BH240&gt;0,"",IF(EO240=1,$X240,""))</f>
        <v/>
      </c>
      <c r="EQ240" s="6" t="str">
        <f ca="1">IF(LOG入力!BH240&gt;0,"",IF(EO240=1,$Y240,""))</f>
        <v/>
      </c>
      <c r="ER240" s="520" t="str">
        <f ca="1">IF(LOG入力!BH240&gt;0,"",IF(COUNTIF($EP$19:$EP240,EP240)=1,EP240,""))</f>
        <v/>
      </c>
      <c r="ES240" s="520">
        <f ca="1">IF(LOG入力!BH240&gt;0,0,IF((EL240=1),IF(($ER240=""),0,1),0))</f>
        <v>0</v>
      </c>
      <c r="ET240" s="520" t="str">
        <f ca="1">IF(LOG入力!BH240&gt;0,"",IF(COUNTIF($EQ$19:EQ240,EQ240)=1,EQ240,""))</f>
        <v/>
      </c>
      <c r="EU240" s="539">
        <f ca="1">IF(LOG入力!BH240&gt;0,0,IF((EL240=1),IF(($ET240=""),0,1),0))</f>
        <v>0</v>
      </c>
      <c r="EV240" s="71">
        <f t="shared" ca="1" si="528"/>
        <v>0</v>
      </c>
      <c r="EW240" s="6">
        <f t="shared" ca="1" si="529"/>
        <v>0</v>
      </c>
      <c r="EX240" s="6" t="str">
        <f t="shared" ca="1" si="530"/>
        <v/>
      </c>
      <c r="EY240" s="6">
        <f ca="1">IF(LOG入力!BH240&gt;0,0,IF(EW240=0,0,(IF(COUNTIF($EX$19:EX240,EX240)=1,IF($FS$3="N",1,IF(EH240=1,1,0))))))</f>
        <v>0</v>
      </c>
      <c r="EZ240" s="6" t="str">
        <f ca="1">IF(LOG入力!BH240&gt;0,"",IF(EY240=1,$X240,""))</f>
        <v/>
      </c>
      <c r="FA240" s="6" t="str">
        <f ca="1">IF(LOG入力!BH240&gt;0,"",IF(EY240=1,$Y240,""))</f>
        <v/>
      </c>
      <c r="FB240" s="6" t="str">
        <f ca="1">IF(LOG入力!BH240&gt;0,"",IF(COUNTIF($EZ$19:$EZ240,EZ240)=1,EZ240,""))</f>
        <v/>
      </c>
      <c r="FC240" s="6">
        <f ca="1">IF(LOG入力!BH240&gt;0,0,IF((EV240=1),IF(($FB240=""),0,1),0))</f>
        <v>0</v>
      </c>
      <c r="FD240" s="6" t="str">
        <f ca="1">IF(LOG入力!BH240&gt;0,"",IF(COUNTIF($FA$19:FA240,FA240)=1,FA240,""))</f>
        <v/>
      </c>
      <c r="FE240" s="72">
        <f ca="1">IF(LOG入力!BH240&gt;0,0,IF((EV240=1),IF(($FD240=""),0,1),0))</f>
        <v>0</v>
      </c>
      <c r="FF240" s="71">
        <f t="shared" ca="1" si="531"/>
        <v>0</v>
      </c>
      <c r="FG240" s="6">
        <f t="shared" ca="1" si="532"/>
        <v>0</v>
      </c>
      <c r="FH240" s="6" t="str">
        <f t="shared" ca="1" si="533"/>
        <v/>
      </c>
      <c r="FI240" s="6">
        <f ca="1">IF(LOG入力!BH240&gt;0,0,IF(FG240=0,0,(IF(COUNTIF($FH$19:FH240,FH240)=1,IF($FS$3="N",1,IF(EH240=1,1,0))))))</f>
        <v>0</v>
      </c>
      <c r="FJ240" s="6" t="str">
        <f ca="1">IF(LOG入力!BH240&gt;0,"",IF(FI240=1,$X240,""))</f>
        <v/>
      </c>
      <c r="FK240" s="6" t="str">
        <f ca="1">IF(LOG入力!BH240&gt;0,"",IF(FI240=1,$Y240,""))</f>
        <v/>
      </c>
      <c r="FL240" s="6" t="str">
        <f ca="1">IF(LOG入力!BH240&gt;0,"",IF(COUNTIF($FJ$19:$FJ240,FJ240)=1,FJ240,""))</f>
        <v/>
      </c>
      <c r="FM240" s="6">
        <f ca="1">IF(LOG入力!BH240&gt;0,0,IF((FF240=1),IF(($FL240=""),0,1),0))</f>
        <v>0</v>
      </c>
      <c r="FN240" s="6" t="str">
        <f ca="1">IF(LOG入力!BH240&gt;0,"",IF(COUNTIF($FK$19:FK240,FK240)=1,FK240,""))</f>
        <v/>
      </c>
      <c r="FO240" s="72">
        <f ca="1">IF(LOG入力!BH240&gt;0,0,IF((FF240=1),IF(($FN240=""),0,1),0))</f>
        <v>0</v>
      </c>
      <c r="FP240" s="71">
        <f t="shared" ca="1" si="534"/>
        <v>0</v>
      </c>
      <c r="FQ240" s="6">
        <f t="shared" ca="1" si="535"/>
        <v>0</v>
      </c>
      <c r="FR240" s="6" t="str">
        <f t="shared" ca="1" si="536"/>
        <v/>
      </c>
      <c r="FS240" s="6">
        <f ca="1">IF(LOG入力!BH240&gt;0,0,IF(FQ240=0,0,(IF(COUNTIF($FR$19:FR240,FR240)=1,IF($FS$3="N",1,IF(EH240=1,1,0))))))</f>
        <v>0</v>
      </c>
      <c r="FT240" s="6" t="str">
        <f ca="1">IF(LOG入力!BH240&gt;0,"",IF(FS240=1,$X240,""))</f>
        <v/>
      </c>
      <c r="FU240" s="6" t="str">
        <f ca="1">IF(LOG入力!BH240&gt;0,"",IF(FS240=1,$Y240,""))</f>
        <v/>
      </c>
      <c r="FV240" s="6" t="str">
        <f ca="1">IF(LOG入力!BH240&gt;0,"",IF(COUNTIF($FT$19:$FT240,FT240)=1,FT240,""))</f>
        <v/>
      </c>
      <c r="FW240" s="6">
        <f ca="1">IF(LOG入力!BH240&gt;0,0,IF((FP240=1),IF(($FV240=""),0,1),0))</f>
        <v>0</v>
      </c>
      <c r="FX240" s="6" t="str">
        <f ca="1">IF(LOG入力!BH240&gt;0,"",IF(COUNTIF($FU$19:FU240,FU240)=1,FU240,""))</f>
        <v/>
      </c>
      <c r="FY240" s="72">
        <f ca="1">IF(LOG入力!BH240&gt;0,0,IF((FP240=1),IF(($FX240=""),0,1),0))</f>
        <v>0</v>
      </c>
      <c r="FZ240" s="71">
        <f t="shared" ca="1" si="537"/>
        <v>0</v>
      </c>
      <c r="GA240" s="6">
        <f t="shared" ca="1" si="538"/>
        <v>0</v>
      </c>
      <c r="GB240" s="6" t="str">
        <f t="shared" ca="1" si="539"/>
        <v/>
      </c>
      <c r="GC240" s="6">
        <f ca="1">IF(LOG入力!BH240&gt;0,0,IF(GA240=0,0,(IF(COUNTIF($GB$19:GB240,GB240)=1,IF($FS$3="N",1,IF(EH240=1,1,0))))))</f>
        <v>0</v>
      </c>
      <c r="GD240" s="6" t="str">
        <f ca="1">IF(LOG入力!BH240&gt;0,"",IF(GC240=1,$X240,""))</f>
        <v/>
      </c>
      <c r="GE240" s="6" t="str">
        <f ca="1">IF(LOG入力!BH240&gt;0,"",IF(GC240=1,$Y240,""))</f>
        <v/>
      </c>
      <c r="GF240" s="6" t="str">
        <f ca="1">IF(LOG入力!BH240&gt;0,"",IF(COUNTIF($GD$19:$GD240,GD240)=1,GD240,""))</f>
        <v/>
      </c>
      <c r="GG240" s="6">
        <f ca="1">IF(LOG入力!BH240&gt;0,0,IF((FZ240=1),IF(($GF240=""),0,1),0))</f>
        <v>0</v>
      </c>
      <c r="GH240" s="6" t="str">
        <f ca="1">IF(LOG入力!BH240&gt;0,"",IF(COUNTIF($GE$19:GE240,GE240)=1,GE240,""))</f>
        <v/>
      </c>
      <c r="GI240" s="72">
        <f ca="1">IF(LOG入力!BH240&gt;0,0,IF((FZ240=1),IF(($GH240=""),0,1),0))</f>
        <v>0</v>
      </c>
      <c r="GK240" s="455" t="str">
        <f ca="1">IF(V240=1,"",IF(LEN(LOG入力!AS240)=0,"",LOG入力!AS240))</f>
        <v/>
      </c>
      <c r="GL240" s="378" t="str">
        <f t="shared" ca="1" si="540"/>
        <v/>
      </c>
      <c r="GM240" s="378" t="str">
        <f t="shared" ca="1" si="541"/>
        <v/>
      </c>
      <c r="GN240" s="74" t="str">
        <f t="shared" ca="1" si="542"/>
        <v/>
      </c>
      <c r="GO240" s="74" t="str">
        <f t="shared" ca="1" si="543"/>
        <v/>
      </c>
      <c r="GQ240" s="74" t="str">
        <f t="shared" ca="1" si="544"/>
        <v/>
      </c>
      <c r="GR240" s="74" t="str">
        <f t="shared" ca="1" si="545"/>
        <v/>
      </c>
      <c r="GS240" s="74" t="str">
        <f t="shared" ca="1" si="546"/>
        <v/>
      </c>
      <c r="GT240" s="74" t="str">
        <f t="shared" ca="1" si="547"/>
        <v/>
      </c>
      <c r="GU240" s="74" t="str">
        <f t="shared" ca="1" si="548"/>
        <v/>
      </c>
      <c r="GV240" s="74" t="str">
        <f t="shared" ca="1" si="549"/>
        <v/>
      </c>
      <c r="GX240" s="74" t="str">
        <f t="shared" ca="1" si="550"/>
        <v/>
      </c>
      <c r="GY240" s="74" t="str">
        <f t="shared" ca="1" si="551"/>
        <v/>
      </c>
      <c r="GZ240" s="74" t="str">
        <f ca="1">IF(V240=1,"",IF(LOG入力!BH240&gt;0,0,IF(GY240=0,0,IF((VALUE((TYPE(VALUE(J240)))))=16,0,IF(VALUE(J240)&lt;60,1,IF(VALUE(J240)&lt;100,0,IF(VALUE(J240)&lt;600,2,0)))))))</f>
        <v/>
      </c>
      <c r="HA240" s="74" t="str">
        <f t="shared" ca="1" si="552"/>
        <v/>
      </c>
      <c r="HB240" s="74" t="str">
        <f ca="1">IF(V240=1,"",IF(LOG入力!BH240&gt;0,0,IF(HA240=0,0,IF((VALUE((TYPE(VALUE(L240)))))=16,0,IF(VALUE(L240)&lt;60,1,IF(VALUE(L240)&lt;100,0,IF(VALUE(L240)&lt;600,2,0)))))))</f>
        <v/>
      </c>
      <c r="HD240" s="74" t="str">
        <f t="shared" ca="1" si="553"/>
        <v/>
      </c>
      <c r="HF240" s="74" t="str">
        <f t="shared" ca="1" si="554"/>
        <v/>
      </c>
      <c r="HG240" s="74" t="str">
        <f t="shared" ca="1" si="555"/>
        <v/>
      </c>
      <c r="HH240" s="74" t="str">
        <f t="shared" ca="1" si="556"/>
        <v/>
      </c>
      <c r="HI240" s="74" t="str">
        <f t="shared" ca="1" si="557"/>
        <v/>
      </c>
      <c r="HJ240" s="74" t="str">
        <f t="shared" ca="1" si="558"/>
        <v/>
      </c>
      <c r="HK240" s="74" t="str">
        <f t="shared" ca="1" si="559"/>
        <v/>
      </c>
      <c r="HL240" s="74" t="str">
        <f t="shared" ca="1" si="560"/>
        <v/>
      </c>
      <c r="HM240" s="74" t="str">
        <f t="shared" ca="1" si="561"/>
        <v/>
      </c>
      <c r="HN240" s="74" t="str">
        <f t="shared" ca="1" si="562"/>
        <v/>
      </c>
      <c r="HO240" s="529" t="str">
        <f t="shared" ca="1" si="563"/>
        <v/>
      </c>
      <c r="HP240" s="74" t="str">
        <f t="shared" ca="1" si="564"/>
        <v/>
      </c>
      <c r="HQ240" s="74" t="str">
        <f t="shared" ca="1" si="565"/>
        <v/>
      </c>
      <c r="HR240" s="74" t="str">
        <f t="shared" ca="1" si="566"/>
        <v/>
      </c>
      <c r="HS240" s="74" t="str">
        <f t="shared" ca="1" si="567"/>
        <v/>
      </c>
      <c r="HT240" s="74" t="str">
        <f ca="1">IF(V240=1,"",IF(LOG入力!BH240&gt;0,0,IF(DV240=1,0,IF(N240="0",0,IF(SUM(HD240:HS240)&gt;0,1,0)))))</f>
        <v/>
      </c>
    </row>
    <row r="241" spans="1:228" x14ac:dyDescent="0.15">
      <c r="A241" s="5"/>
      <c r="B241" s="532" t="str">
        <f t="shared" ca="1" si="426"/>
        <v/>
      </c>
      <c r="C241" s="534" t="str">
        <f ca="1">LOG入力!AP241</f>
        <v/>
      </c>
      <c r="D241" s="534" t="str">
        <f ca="1">LOG入力!AQ241</f>
        <v/>
      </c>
      <c r="E241" s="534" t="str">
        <f ca="1">LOG入力!AR241</f>
        <v/>
      </c>
      <c r="F241" s="535" t="str">
        <f t="shared" ca="1" si="427"/>
        <v/>
      </c>
      <c r="G241" s="585" t="str">
        <f ca="1">LOG入力!AT241</f>
        <v/>
      </c>
      <c r="H241" s="542" t="str">
        <f ca="1">LOG入力!AU241</f>
        <v/>
      </c>
      <c r="I241" s="542" t="str">
        <f ca="1">LOG入力!AV241</f>
        <v/>
      </c>
      <c r="J241" s="577" t="str">
        <f ca="1">LOG入力!AW241</f>
        <v/>
      </c>
      <c r="K241" s="578" t="str">
        <f ca="1">LOG入力!BJ241</f>
        <v/>
      </c>
      <c r="L241" s="577" t="str">
        <f ca="1">LOG入力!AY241</f>
        <v/>
      </c>
      <c r="M241" s="545" t="str">
        <f ca="1">LOG入力!BK241</f>
        <v/>
      </c>
      <c r="N241" s="512" t="str">
        <f ca="1">IF(V241=1,"",IF(LOG入力!AJ241=1,"1",LOG入力!BA241))</f>
        <v/>
      </c>
      <c r="O241" s="538" t="str">
        <f ca="1">IF(V241=1,"",IF(LEN(LOG入力!O241)=0,"",LOG入力!O241))</f>
        <v/>
      </c>
      <c r="P241" s="291" t="str">
        <f ca="1">IF(V241=1,"",IF($AA$4=1,"",IF(LOG入力!BG241=1,"",CONCATENATE($ER241,$FB241,$FL241,$FV241,$GF241))))</f>
        <v/>
      </c>
      <c r="Q241" s="291" t="str">
        <f ca="1">IF(V241=1,"",IF($AA$4=1,"",IF(LOG入力!BG241=1,"",CONCATENATE($ET241,$FD241,$FN241,$FX241,$GH241))))</f>
        <v/>
      </c>
      <c r="R241" s="573" t="str">
        <f ca="1">IF(V241=1,"",IF($AA$4=1,"",IF(LOG入力!BH241&gt;0,0,AA241)))</f>
        <v/>
      </c>
      <c r="S241" s="293" t="str">
        <f t="shared" ca="1" si="428"/>
        <v/>
      </c>
      <c r="T241" s="681"/>
      <c r="U241" s="38"/>
      <c r="V241" s="196">
        <f ca="1">LOG入力!AN241</f>
        <v>1</v>
      </c>
      <c r="W241" s="38"/>
      <c r="X241" s="516" t="str">
        <f t="shared" ca="1" si="429"/>
        <v/>
      </c>
      <c r="Y241" s="515" t="str">
        <f t="shared" ca="1" si="430"/>
        <v/>
      </c>
      <c r="Z241" s="518" t="str">
        <f t="shared" ca="1" si="431"/>
        <v/>
      </c>
      <c r="AA241" s="574" t="str">
        <f t="shared" ca="1" si="432"/>
        <v/>
      </c>
      <c r="AC241" s="6" t="str">
        <f t="shared" ca="1" si="433"/>
        <v/>
      </c>
      <c r="AD241" s="6" t="str">
        <f t="shared" ca="1" si="434"/>
        <v/>
      </c>
      <c r="AE241" s="6" t="str">
        <f t="shared" ca="1" si="435"/>
        <v/>
      </c>
      <c r="AF241" s="6" t="str">
        <f t="shared" ca="1" si="436"/>
        <v/>
      </c>
      <c r="AG241" s="6" t="str">
        <f t="shared" ca="1" si="437"/>
        <v/>
      </c>
      <c r="AH241" s="6" t="str">
        <f t="shared" ca="1" si="438"/>
        <v/>
      </c>
      <c r="AI241" s="6" t="str">
        <f t="shared" ca="1" si="439"/>
        <v/>
      </c>
      <c r="AJ241" s="6" t="str">
        <f t="shared" ca="1" si="440"/>
        <v/>
      </c>
      <c r="AK241" s="6" t="str">
        <f t="shared" ca="1" si="441"/>
        <v/>
      </c>
      <c r="AL241" s="6" t="str">
        <f t="shared" ca="1" si="442"/>
        <v/>
      </c>
      <c r="AM241" s="6" t="str">
        <f t="shared" ca="1" si="443"/>
        <v/>
      </c>
      <c r="AN241" s="6" t="str">
        <f t="shared" ca="1" si="444"/>
        <v/>
      </c>
      <c r="AO241" s="6" t="str">
        <f t="shared" ca="1" si="445"/>
        <v/>
      </c>
      <c r="AP241" s="6" t="str">
        <f t="shared" ca="1" si="446"/>
        <v/>
      </c>
      <c r="AQ241" s="6" t="str">
        <f t="shared" ca="1" si="447"/>
        <v/>
      </c>
      <c r="AR241" s="6" t="str">
        <f t="shared" ca="1" si="448"/>
        <v/>
      </c>
      <c r="AS241" s="6" t="str">
        <f t="shared" ca="1" si="449"/>
        <v/>
      </c>
      <c r="AT241" s="6" t="str">
        <f t="shared" ca="1" si="450"/>
        <v/>
      </c>
      <c r="AU241" s="6" t="str">
        <f t="shared" ca="1" si="451"/>
        <v/>
      </c>
      <c r="AV241" s="6" t="str">
        <f t="shared" ca="1" si="452"/>
        <v/>
      </c>
      <c r="AW241" s="6" t="str">
        <f t="shared" ca="1" si="453"/>
        <v/>
      </c>
      <c r="AY241" s="6" t="str">
        <f t="shared" ca="1" si="454"/>
        <v/>
      </c>
      <c r="AZ241" s="6" t="str">
        <f t="shared" ca="1" si="455"/>
        <v/>
      </c>
      <c r="BA241" s="6" t="str">
        <f t="shared" ca="1" si="456"/>
        <v/>
      </c>
      <c r="BB241" s="6" t="str">
        <f t="shared" ca="1" si="457"/>
        <v/>
      </c>
      <c r="BC241" s="6" t="str">
        <f t="shared" ca="1" si="458"/>
        <v/>
      </c>
      <c r="BD241" s="6" t="str">
        <f t="shared" ca="1" si="459"/>
        <v/>
      </c>
      <c r="BE241" s="6" t="str">
        <f t="shared" ca="1" si="460"/>
        <v/>
      </c>
      <c r="BF241" s="6" t="str">
        <f t="shared" ca="1" si="461"/>
        <v/>
      </c>
      <c r="BG241" s="6" t="str">
        <f t="shared" ca="1" si="462"/>
        <v/>
      </c>
      <c r="BH241" s="6" t="str">
        <f t="shared" ca="1" si="463"/>
        <v/>
      </c>
      <c r="BI241" s="6" t="str">
        <f t="shared" ca="1" si="464"/>
        <v/>
      </c>
      <c r="BJ241" s="6" t="str">
        <f t="shared" ca="1" si="465"/>
        <v/>
      </c>
      <c r="BK241" s="6" t="str">
        <f t="shared" ca="1" si="466"/>
        <v/>
      </c>
      <c r="BL241" s="6" t="str">
        <f t="shared" ca="1" si="467"/>
        <v/>
      </c>
      <c r="BM241" s="6" t="str">
        <f t="shared" ca="1" si="468"/>
        <v/>
      </c>
      <c r="BN241" s="6" t="str">
        <f t="shared" ca="1" si="469"/>
        <v/>
      </c>
      <c r="BO241" s="6" t="str">
        <f t="shared" ca="1" si="470"/>
        <v/>
      </c>
      <c r="BP241" s="6" t="str">
        <f t="shared" ca="1" si="471"/>
        <v/>
      </c>
      <c r="BQ241" s="6" t="str">
        <f t="shared" ca="1" si="472"/>
        <v/>
      </c>
      <c r="BR241" s="6" t="str">
        <f t="shared" ca="1" si="473"/>
        <v/>
      </c>
      <c r="BS241" s="6" t="str">
        <f t="shared" ca="1" si="474"/>
        <v/>
      </c>
      <c r="BU241" s="6" t="str">
        <f t="shared" ca="1" si="475"/>
        <v/>
      </c>
      <c r="BW241" s="515" t="str">
        <f t="shared" ca="1" si="476"/>
        <v/>
      </c>
      <c r="BX241" s="515">
        <f t="shared" ca="1" si="477"/>
        <v>0</v>
      </c>
      <c r="BY241" s="515" t="str">
        <f t="shared" ca="1" si="478"/>
        <v/>
      </c>
      <c r="CA241" s="6">
        <f t="shared" ca="1" si="479"/>
        <v>1</v>
      </c>
      <c r="CC241" s="523" t="str">
        <f t="shared" ca="1" si="480"/>
        <v/>
      </c>
      <c r="CE241" s="6" t="str">
        <f t="shared" ca="1" si="481"/>
        <v/>
      </c>
      <c r="CG241" s="524" t="str">
        <f ca="1">IF(V241=1,"",IF($AA$4=1,"",IF(LOG入力!BH241&gt;0,"",IF(N241=0,"",IF(HT241=0,"","★")))))</f>
        <v/>
      </c>
      <c r="CI241" s="74" t="str">
        <f t="shared" ca="1" si="482"/>
        <v/>
      </c>
      <c r="CK241" s="525" t="str">
        <f ca="1">IF(V241=1,"",IF(LOG入力!BH241&gt;0,1,0))</f>
        <v/>
      </c>
      <c r="CL241" s="74" t="str">
        <f t="shared" ca="1" si="483"/>
        <v/>
      </c>
      <c r="CN241" s="74" t="str">
        <f t="shared" ca="1" si="484"/>
        <v/>
      </c>
      <c r="CO241" s="74" t="str">
        <f t="shared" ca="1" si="485"/>
        <v/>
      </c>
      <c r="CQ241" s="74" t="str">
        <f t="shared" ca="1" si="486"/>
        <v/>
      </c>
      <c r="CR241" s="74" t="str">
        <f t="shared" ca="1" si="487"/>
        <v/>
      </c>
      <c r="CS241" s="74" t="str">
        <f t="shared" ca="1" si="488"/>
        <v/>
      </c>
      <c r="CT241" s="74" t="str">
        <f t="shared" ca="1" si="489"/>
        <v/>
      </c>
      <c r="CU241" s="74" t="str">
        <f t="shared" ca="1" si="490"/>
        <v/>
      </c>
      <c r="CV241" s="74" t="str">
        <f t="shared" ca="1" si="491"/>
        <v/>
      </c>
      <c r="CW241" s="74" t="str">
        <f t="shared" ca="1" si="492"/>
        <v/>
      </c>
      <c r="CX241" s="74" t="str">
        <f t="shared" ca="1" si="493"/>
        <v/>
      </c>
      <c r="CY241" s="74" t="str">
        <f t="shared" ca="1" si="494"/>
        <v/>
      </c>
      <c r="CZ241" s="74" t="str">
        <f t="shared" ca="1" si="495"/>
        <v/>
      </c>
      <c r="DA241" s="74" t="str">
        <f t="shared" ca="1" si="496"/>
        <v/>
      </c>
      <c r="DB241" s="74" t="str">
        <f t="shared" ca="1" si="497"/>
        <v/>
      </c>
      <c r="DD241" s="74" t="str">
        <f t="shared" ca="1" si="498"/>
        <v/>
      </c>
      <c r="DE241" s="74" t="str">
        <f t="shared" ca="1" si="499"/>
        <v/>
      </c>
      <c r="DF241" s="74" t="str">
        <f t="shared" ca="1" si="500"/>
        <v/>
      </c>
      <c r="DG241" s="74" t="str">
        <f t="shared" ca="1" si="501"/>
        <v/>
      </c>
      <c r="DH241" s="74" t="str">
        <f t="shared" ca="1" si="502"/>
        <v/>
      </c>
      <c r="DI241" s="74" t="str">
        <f t="shared" ca="1" si="503"/>
        <v/>
      </c>
      <c r="DJ241" s="74" t="str">
        <f t="shared" ca="1" si="504"/>
        <v/>
      </c>
      <c r="DK241" s="74" t="str">
        <f t="shared" ca="1" si="505"/>
        <v/>
      </c>
      <c r="DL241" s="74" t="str">
        <f t="shared" ca="1" si="506"/>
        <v/>
      </c>
      <c r="DM241" s="74" t="str">
        <f t="shared" ca="1" si="507"/>
        <v/>
      </c>
      <c r="DN241" s="74" t="str">
        <f t="shared" ca="1" si="508"/>
        <v/>
      </c>
      <c r="DO241" s="74" t="str">
        <f t="shared" ca="1" si="509"/>
        <v/>
      </c>
      <c r="DQ241" s="74" t="str">
        <f t="shared" ca="1" si="510"/>
        <v/>
      </c>
      <c r="DS241" s="74" t="str">
        <f t="shared" ca="1" si="511"/>
        <v/>
      </c>
      <c r="DT241" s="74" t="str">
        <f t="shared" ca="1" si="512"/>
        <v/>
      </c>
      <c r="DV241" s="525" t="str">
        <f t="shared" ca="1" si="513"/>
        <v/>
      </c>
      <c r="DW241" s="74" t="str">
        <f t="shared" ca="1" si="514"/>
        <v/>
      </c>
      <c r="DX241" s="485" t="str">
        <f t="shared" ca="1" si="515"/>
        <v/>
      </c>
      <c r="DY241" s="74" t="str">
        <f t="shared" ca="1" si="516"/>
        <v/>
      </c>
      <c r="DZ241" s="74" t="str">
        <f t="shared" ca="1" si="517"/>
        <v/>
      </c>
      <c r="EA241" s="74" t="str">
        <f t="shared" ca="1" si="518"/>
        <v/>
      </c>
      <c r="EC241" s="74" t="str">
        <f t="shared" ca="1" si="519"/>
        <v/>
      </c>
      <c r="ED241" s="74" t="str">
        <f t="shared" ca="1" si="520"/>
        <v/>
      </c>
      <c r="EE241" s="74" t="str">
        <f t="shared" ca="1" si="521"/>
        <v/>
      </c>
      <c r="EG241" s="479" t="str">
        <f ca="1">IF(V241=1,"",IF(LOG入力!BH241&gt;0,0,IF(CG241="★",0,IF(R241=1,0,IF(N241=0,0,1)))))</f>
        <v/>
      </c>
      <c r="EH241" s="483" t="str">
        <f t="shared" ca="1" si="522"/>
        <v/>
      </c>
      <c r="EI241" s="483" t="str">
        <f t="shared" ca="1" si="523"/>
        <v/>
      </c>
      <c r="EJ241" s="483" t="str">
        <f t="shared" ca="1" si="524"/>
        <v/>
      </c>
      <c r="EL241" s="71">
        <f t="shared" ca="1" si="525"/>
        <v>0</v>
      </c>
      <c r="EM241" s="6">
        <f t="shared" ca="1" si="526"/>
        <v>0</v>
      </c>
      <c r="EN241" s="6" t="str">
        <f t="shared" ca="1" si="527"/>
        <v/>
      </c>
      <c r="EO241" s="6">
        <f ca="1">IF(LOG入力!BH241&gt;0,0,IF(EM241=0,0,(IF(COUNTIF($EN$19:EN241,EN241)=1,IF($FS$3="N",1,IF(EH241=1,1,0))))))</f>
        <v>0</v>
      </c>
      <c r="EP241" s="6" t="str">
        <f ca="1">IF(LOG入力!BH241&gt;0,"",IF(EO241=1,$X241,""))</f>
        <v/>
      </c>
      <c r="EQ241" s="6" t="str">
        <f ca="1">IF(LOG入力!BH241&gt;0,"",IF(EO241=1,$Y241,""))</f>
        <v/>
      </c>
      <c r="ER241" s="520" t="str">
        <f ca="1">IF(LOG入力!BH241&gt;0,"",IF(COUNTIF($EP$19:$EP241,EP241)=1,EP241,""))</f>
        <v/>
      </c>
      <c r="ES241" s="520">
        <f ca="1">IF(LOG入力!BH241&gt;0,0,IF((EL241=1),IF(($ER241=""),0,1),0))</f>
        <v>0</v>
      </c>
      <c r="ET241" s="520" t="str">
        <f ca="1">IF(LOG入力!BH241&gt;0,"",IF(COUNTIF($EQ$19:EQ241,EQ241)=1,EQ241,""))</f>
        <v/>
      </c>
      <c r="EU241" s="539">
        <f ca="1">IF(LOG入力!BH241&gt;0,0,IF((EL241=1),IF(($ET241=""),0,1),0))</f>
        <v>0</v>
      </c>
      <c r="EV241" s="71">
        <f t="shared" ca="1" si="528"/>
        <v>0</v>
      </c>
      <c r="EW241" s="6">
        <f t="shared" ca="1" si="529"/>
        <v>0</v>
      </c>
      <c r="EX241" s="6" t="str">
        <f t="shared" ca="1" si="530"/>
        <v/>
      </c>
      <c r="EY241" s="6">
        <f ca="1">IF(LOG入力!BH241&gt;0,0,IF(EW241=0,0,(IF(COUNTIF($EX$19:EX241,EX241)=1,IF($FS$3="N",1,IF(EH241=1,1,0))))))</f>
        <v>0</v>
      </c>
      <c r="EZ241" s="6" t="str">
        <f ca="1">IF(LOG入力!BH241&gt;0,"",IF(EY241=1,$X241,""))</f>
        <v/>
      </c>
      <c r="FA241" s="6" t="str">
        <f ca="1">IF(LOG入力!BH241&gt;0,"",IF(EY241=1,$Y241,""))</f>
        <v/>
      </c>
      <c r="FB241" s="6" t="str">
        <f ca="1">IF(LOG入力!BH241&gt;0,"",IF(COUNTIF($EZ$19:$EZ241,EZ241)=1,EZ241,""))</f>
        <v/>
      </c>
      <c r="FC241" s="6">
        <f ca="1">IF(LOG入力!BH241&gt;0,0,IF((EV241=1),IF(($FB241=""),0,1),0))</f>
        <v>0</v>
      </c>
      <c r="FD241" s="6" t="str">
        <f ca="1">IF(LOG入力!BH241&gt;0,"",IF(COUNTIF($FA$19:FA241,FA241)=1,FA241,""))</f>
        <v/>
      </c>
      <c r="FE241" s="72">
        <f ca="1">IF(LOG入力!BH241&gt;0,0,IF((EV241=1),IF(($FD241=""),0,1),0))</f>
        <v>0</v>
      </c>
      <c r="FF241" s="71">
        <f t="shared" ca="1" si="531"/>
        <v>0</v>
      </c>
      <c r="FG241" s="6">
        <f t="shared" ca="1" si="532"/>
        <v>0</v>
      </c>
      <c r="FH241" s="6" t="str">
        <f t="shared" ca="1" si="533"/>
        <v/>
      </c>
      <c r="FI241" s="6">
        <f ca="1">IF(LOG入力!BH241&gt;0,0,IF(FG241=0,0,(IF(COUNTIF($FH$19:FH241,FH241)=1,IF($FS$3="N",1,IF(EH241=1,1,0))))))</f>
        <v>0</v>
      </c>
      <c r="FJ241" s="6" t="str">
        <f ca="1">IF(LOG入力!BH241&gt;0,"",IF(FI241=1,$X241,""))</f>
        <v/>
      </c>
      <c r="FK241" s="6" t="str">
        <f ca="1">IF(LOG入力!BH241&gt;0,"",IF(FI241=1,$Y241,""))</f>
        <v/>
      </c>
      <c r="FL241" s="6" t="str">
        <f ca="1">IF(LOG入力!BH241&gt;0,"",IF(COUNTIF($FJ$19:$FJ241,FJ241)=1,FJ241,""))</f>
        <v/>
      </c>
      <c r="FM241" s="6">
        <f ca="1">IF(LOG入力!BH241&gt;0,0,IF((FF241=1),IF(($FL241=""),0,1),0))</f>
        <v>0</v>
      </c>
      <c r="FN241" s="6" t="str">
        <f ca="1">IF(LOG入力!BH241&gt;0,"",IF(COUNTIF($FK$19:FK241,FK241)=1,FK241,""))</f>
        <v/>
      </c>
      <c r="FO241" s="72">
        <f ca="1">IF(LOG入力!BH241&gt;0,0,IF((FF241=1),IF(($FN241=""),0,1),0))</f>
        <v>0</v>
      </c>
      <c r="FP241" s="71">
        <f t="shared" ca="1" si="534"/>
        <v>0</v>
      </c>
      <c r="FQ241" s="6">
        <f t="shared" ca="1" si="535"/>
        <v>0</v>
      </c>
      <c r="FR241" s="6" t="str">
        <f t="shared" ca="1" si="536"/>
        <v/>
      </c>
      <c r="FS241" s="6">
        <f ca="1">IF(LOG入力!BH241&gt;0,0,IF(FQ241=0,0,(IF(COUNTIF($FR$19:FR241,FR241)=1,IF($FS$3="N",1,IF(EH241=1,1,0))))))</f>
        <v>0</v>
      </c>
      <c r="FT241" s="6" t="str">
        <f ca="1">IF(LOG入力!BH241&gt;0,"",IF(FS241=1,$X241,""))</f>
        <v/>
      </c>
      <c r="FU241" s="6" t="str">
        <f ca="1">IF(LOG入力!BH241&gt;0,"",IF(FS241=1,$Y241,""))</f>
        <v/>
      </c>
      <c r="FV241" s="6" t="str">
        <f ca="1">IF(LOG入力!BH241&gt;0,"",IF(COUNTIF($FT$19:$FT241,FT241)=1,FT241,""))</f>
        <v/>
      </c>
      <c r="FW241" s="6">
        <f ca="1">IF(LOG入力!BH241&gt;0,0,IF((FP241=1),IF(($FV241=""),0,1),0))</f>
        <v>0</v>
      </c>
      <c r="FX241" s="6" t="str">
        <f ca="1">IF(LOG入力!BH241&gt;0,"",IF(COUNTIF($FU$19:FU241,FU241)=1,FU241,""))</f>
        <v/>
      </c>
      <c r="FY241" s="72">
        <f ca="1">IF(LOG入力!BH241&gt;0,0,IF((FP241=1),IF(($FX241=""),0,1),0))</f>
        <v>0</v>
      </c>
      <c r="FZ241" s="71">
        <f t="shared" ca="1" si="537"/>
        <v>0</v>
      </c>
      <c r="GA241" s="6">
        <f t="shared" ca="1" si="538"/>
        <v>0</v>
      </c>
      <c r="GB241" s="6" t="str">
        <f t="shared" ca="1" si="539"/>
        <v/>
      </c>
      <c r="GC241" s="6">
        <f ca="1">IF(LOG入力!BH241&gt;0,0,IF(GA241=0,0,(IF(COUNTIF($GB$19:GB241,GB241)=1,IF($FS$3="N",1,IF(EH241=1,1,0))))))</f>
        <v>0</v>
      </c>
      <c r="GD241" s="6" t="str">
        <f ca="1">IF(LOG入力!BH241&gt;0,"",IF(GC241=1,$X241,""))</f>
        <v/>
      </c>
      <c r="GE241" s="6" t="str">
        <f ca="1">IF(LOG入力!BH241&gt;0,"",IF(GC241=1,$Y241,""))</f>
        <v/>
      </c>
      <c r="GF241" s="6" t="str">
        <f ca="1">IF(LOG入力!BH241&gt;0,"",IF(COUNTIF($GD$19:$GD241,GD241)=1,GD241,""))</f>
        <v/>
      </c>
      <c r="GG241" s="6">
        <f ca="1">IF(LOG入力!BH241&gt;0,0,IF((FZ241=1),IF(($GF241=""),0,1),0))</f>
        <v>0</v>
      </c>
      <c r="GH241" s="6" t="str">
        <f ca="1">IF(LOG入力!BH241&gt;0,"",IF(COUNTIF($GE$19:GE241,GE241)=1,GE241,""))</f>
        <v/>
      </c>
      <c r="GI241" s="72">
        <f ca="1">IF(LOG入力!BH241&gt;0,0,IF((FZ241=1),IF(($GH241=""),0,1),0))</f>
        <v>0</v>
      </c>
      <c r="GK241" s="455" t="str">
        <f ca="1">IF(V241=1,"",IF(LEN(LOG入力!AS241)=0,"",LOG入力!AS241))</f>
        <v/>
      </c>
      <c r="GL241" s="378" t="str">
        <f t="shared" ca="1" si="540"/>
        <v/>
      </c>
      <c r="GM241" s="378" t="str">
        <f t="shared" ca="1" si="541"/>
        <v/>
      </c>
      <c r="GN241" s="74" t="str">
        <f t="shared" ca="1" si="542"/>
        <v/>
      </c>
      <c r="GO241" s="74" t="str">
        <f t="shared" ca="1" si="543"/>
        <v/>
      </c>
      <c r="GQ241" s="74" t="str">
        <f t="shared" ca="1" si="544"/>
        <v/>
      </c>
      <c r="GR241" s="74" t="str">
        <f t="shared" ca="1" si="545"/>
        <v/>
      </c>
      <c r="GS241" s="74" t="str">
        <f t="shared" ca="1" si="546"/>
        <v/>
      </c>
      <c r="GT241" s="74" t="str">
        <f t="shared" ca="1" si="547"/>
        <v/>
      </c>
      <c r="GU241" s="74" t="str">
        <f t="shared" ca="1" si="548"/>
        <v/>
      </c>
      <c r="GV241" s="74" t="str">
        <f t="shared" ca="1" si="549"/>
        <v/>
      </c>
      <c r="GX241" s="74" t="str">
        <f t="shared" ca="1" si="550"/>
        <v/>
      </c>
      <c r="GY241" s="74" t="str">
        <f t="shared" ca="1" si="551"/>
        <v/>
      </c>
      <c r="GZ241" s="74" t="str">
        <f ca="1">IF(V241=1,"",IF(LOG入力!BH241&gt;0,0,IF(GY241=0,0,IF((VALUE((TYPE(VALUE(J241)))))=16,0,IF(VALUE(J241)&lt;60,1,IF(VALUE(J241)&lt;100,0,IF(VALUE(J241)&lt;600,2,0)))))))</f>
        <v/>
      </c>
      <c r="HA241" s="74" t="str">
        <f t="shared" ca="1" si="552"/>
        <v/>
      </c>
      <c r="HB241" s="74" t="str">
        <f ca="1">IF(V241=1,"",IF(LOG入力!BH241&gt;0,0,IF(HA241=0,0,IF((VALUE((TYPE(VALUE(L241)))))=16,0,IF(VALUE(L241)&lt;60,1,IF(VALUE(L241)&lt;100,0,IF(VALUE(L241)&lt;600,2,0)))))))</f>
        <v/>
      </c>
      <c r="HD241" s="74" t="str">
        <f t="shared" ca="1" si="553"/>
        <v/>
      </c>
      <c r="HF241" s="74" t="str">
        <f t="shared" ca="1" si="554"/>
        <v/>
      </c>
      <c r="HG241" s="74" t="str">
        <f t="shared" ca="1" si="555"/>
        <v/>
      </c>
      <c r="HH241" s="74" t="str">
        <f t="shared" ca="1" si="556"/>
        <v/>
      </c>
      <c r="HI241" s="74" t="str">
        <f t="shared" ca="1" si="557"/>
        <v/>
      </c>
      <c r="HJ241" s="74" t="str">
        <f t="shared" ca="1" si="558"/>
        <v/>
      </c>
      <c r="HK241" s="74" t="str">
        <f t="shared" ca="1" si="559"/>
        <v/>
      </c>
      <c r="HL241" s="74" t="str">
        <f t="shared" ca="1" si="560"/>
        <v/>
      </c>
      <c r="HM241" s="74" t="str">
        <f t="shared" ca="1" si="561"/>
        <v/>
      </c>
      <c r="HN241" s="74" t="str">
        <f t="shared" ca="1" si="562"/>
        <v/>
      </c>
      <c r="HO241" s="529" t="str">
        <f t="shared" ca="1" si="563"/>
        <v/>
      </c>
      <c r="HP241" s="74" t="str">
        <f t="shared" ca="1" si="564"/>
        <v/>
      </c>
      <c r="HQ241" s="74" t="str">
        <f t="shared" ca="1" si="565"/>
        <v/>
      </c>
      <c r="HR241" s="74" t="str">
        <f t="shared" ca="1" si="566"/>
        <v/>
      </c>
      <c r="HS241" s="74" t="str">
        <f t="shared" ca="1" si="567"/>
        <v/>
      </c>
      <c r="HT241" s="74" t="str">
        <f ca="1">IF(V241=1,"",IF(LOG入力!BH241&gt;0,0,IF(DV241=1,0,IF(N241="0",0,IF(SUM(HD241:HS241)&gt;0,1,0)))))</f>
        <v/>
      </c>
    </row>
    <row r="242" spans="1:228" x14ac:dyDescent="0.15">
      <c r="A242" s="5"/>
      <c r="B242" s="532" t="str">
        <f t="shared" ca="1" si="426"/>
        <v/>
      </c>
      <c r="C242" s="534" t="str">
        <f ca="1">LOG入力!AP242</f>
        <v/>
      </c>
      <c r="D242" s="534" t="str">
        <f ca="1">LOG入力!AQ242</f>
        <v/>
      </c>
      <c r="E242" s="534" t="str">
        <f ca="1">LOG入力!AR242</f>
        <v/>
      </c>
      <c r="F242" s="535" t="str">
        <f t="shared" ca="1" si="427"/>
        <v/>
      </c>
      <c r="G242" s="585" t="str">
        <f ca="1">LOG入力!AT242</f>
        <v/>
      </c>
      <c r="H242" s="542" t="str">
        <f ca="1">LOG入力!AU242</f>
        <v/>
      </c>
      <c r="I242" s="542" t="str">
        <f ca="1">LOG入力!AV242</f>
        <v/>
      </c>
      <c r="J242" s="577" t="str">
        <f ca="1">LOG入力!AW242</f>
        <v/>
      </c>
      <c r="K242" s="578" t="str">
        <f ca="1">LOG入力!BJ242</f>
        <v/>
      </c>
      <c r="L242" s="577" t="str">
        <f ca="1">LOG入力!AY242</f>
        <v/>
      </c>
      <c r="M242" s="545" t="str">
        <f ca="1">LOG入力!BK242</f>
        <v/>
      </c>
      <c r="N242" s="512" t="str">
        <f ca="1">IF(V242=1,"",IF(LOG入力!AJ242=1,"1",LOG入力!BA242))</f>
        <v/>
      </c>
      <c r="O242" s="538" t="str">
        <f ca="1">IF(V242=1,"",IF(LEN(LOG入力!O242)=0,"",LOG入力!O242))</f>
        <v/>
      </c>
      <c r="P242" s="291" t="str">
        <f ca="1">IF(V242=1,"",IF($AA$4=1,"",IF(LOG入力!BG242=1,"",CONCATENATE($ER242,$FB242,$FL242,$FV242,$GF242))))</f>
        <v/>
      </c>
      <c r="Q242" s="291" t="str">
        <f ca="1">IF(V242=1,"",IF($AA$4=1,"",IF(LOG入力!BG242=1,"",CONCATENATE($ET242,$FD242,$FN242,$FX242,$GH242))))</f>
        <v/>
      </c>
      <c r="R242" s="573" t="str">
        <f ca="1">IF(V242=1,"",IF($AA$4=1,"",IF(LOG入力!BH242&gt;0,0,AA242)))</f>
        <v/>
      </c>
      <c r="S242" s="293" t="str">
        <f t="shared" ca="1" si="428"/>
        <v/>
      </c>
      <c r="T242" s="681"/>
      <c r="U242" s="38"/>
      <c r="V242" s="196">
        <f ca="1">LOG入力!AN242</f>
        <v>1</v>
      </c>
      <c r="W242" s="38"/>
      <c r="X242" s="516" t="str">
        <f t="shared" ca="1" si="429"/>
        <v/>
      </c>
      <c r="Y242" s="515" t="str">
        <f t="shared" ca="1" si="430"/>
        <v/>
      </c>
      <c r="Z242" s="518" t="str">
        <f t="shared" ca="1" si="431"/>
        <v/>
      </c>
      <c r="AA242" s="574" t="str">
        <f t="shared" ca="1" si="432"/>
        <v/>
      </c>
      <c r="AC242" s="6" t="str">
        <f t="shared" ca="1" si="433"/>
        <v/>
      </c>
      <c r="AD242" s="6" t="str">
        <f t="shared" ca="1" si="434"/>
        <v/>
      </c>
      <c r="AE242" s="6" t="str">
        <f t="shared" ca="1" si="435"/>
        <v/>
      </c>
      <c r="AF242" s="6" t="str">
        <f t="shared" ca="1" si="436"/>
        <v/>
      </c>
      <c r="AG242" s="6" t="str">
        <f t="shared" ca="1" si="437"/>
        <v/>
      </c>
      <c r="AH242" s="6" t="str">
        <f t="shared" ca="1" si="438"/>
        <v/>
      </c>
      <c r="AI242" s="6" t="str">
        <f t="shared" ca="1" si="439"/>
        <v/>
      </c>
      <c r="AJ242" s="6" t="str">
        <f t="shared" ca="1" si="440"/>
        <v/>
      </c>
      <c r="AK242" s="6" t="str">
        <f t="shared" ca="1" si="441"/>
        <v/>
      </c>
      <c r="AL242" s="6" t="str">
        <f t="shared" ca="1" si="442"/>
        <v/>
      </c>
      <c r="AM242" s="6" t="str">
        <f t="shared" ca="1" si="443"/>
        <v/>
      </c>
      <c r="AN242" s="6" t="str">
        <f t="shared" ca="1" si="444"/>
        <v/>
      </c>
      <c r="AO242" s="6" t="str">
        <f t="shared" ca="1" si="445"/>
        <v/>
      </c>
      <c r="AP242" s="6" t="str">
        <f t="shared" ca="1" si="446"/>
        <v/>
      </c>
      <c r="AQ242" s="6" t="str">
        <f t="shared" ca="1" si="447"/>
        <v/>
      </c>
      <c r="AR242" s="6" t="str">
        <f t="shared" ca="1" si="448"/>
        <v/>
      </c>
      <c r="AS242" s="6" t="str">
        <f t="shared" ca="1" si="449"/>
        <v/>
      </c>
      <c r="AT242" s="6" t="str">
        <f t="shared" ca="1" si="450"/>
        <v/>
      </c>
      <c r="AU242" s="6" t="str">
        <f t="shared" ca="1" si="451"/>
        <v/>
      </c>
      <c r="AV242" s="6" t="str">
        <f t="shared" ca="1" si="452"/>
        <v/>
      </c>
      <c r="AW242" s="6" t="str">
        <f t="shared" ca="1" si="453"/>
        <v/>
      </c>
      <c r="AY242" s="6" t="str">
        <f t="shared" ca="1" si="454"/>
        <v/>
      </c>
      <c r="AZ242" s="6" t="str">
        <f t="shared" ca="1" si="455"/>
        <v/>
      </c>
      <c r="BA242" s="6" t="str">
        <f t="shared" ca="1" si="456"/>
        <v/>
      </c>
      <c r="BB242" s="6" t="str">
        <f t="shared" ca="1" si="457"/>
        <v/>
      </c>
      <c r="BC242" s="6" t="str">
        <f t="shared" ca="1" si="458"/>
        <v/>
      </c>
      <c r="BD242" s="6" t="str">
        <f t="shared" ca="1" si="459"/>
        <v/>
      </c>
      <c r="BE242" s="6" t="str">
        <f t="shared" ca="1" si="460"/>
        <v/>
      </c>
      <c r="BF242" s="6" t="str">
        <f t="shared" ca="1" si="461"/>
        <v/>
      </c>
      <c r="BG242" s="6" t="str">
        <f t="shared" ca="1" si="462"/>
        <v/>
      </c>
      <c r="BH242" s="6" t="str">
        <f t="shared" ca="1" si="463"/>
        <v/>
      </c>
      <c r="BI242" s="6" t="str">
        <f t="shared" ca="1" si="464"/>
        <v/>
      </c>
      <c r="BJ242" s="6" t="str">
        <f t="shared" ca="1" si="465"/>
        <v/>
      </c>
      <c r="BK242" s="6" t="str">
        <f t="shared" ca="1" si="466"/>
        <v/>
      </c>
      <c r="BL242" s="6" t="str">
        <f t="shared" ca="1" si="467"/>
        <v/>
      </c>
      <c r="BM242" s="6" t="str">
        <f t="shared" ca="1" si="468"/>
        <v/>
      </c>
      <c r="BN242" s="6" t="str">
        <f t="shared" ca="1" si="469"/>
        <v/>
      </c>
      <c r="BO242" s="6" t="str">
        <f t="shared" ca="1" si="470"/>
        <v/>
      </c>
      <c r="BP242" s="6" t="str">
        <f t="shared" ca="1" si="471"/>
        <v/>
      </c>
      <c r="BQ242" s="6" t="str">
        <f t="shared" ca="1" si="472"/>
        <v/>
      </c>
      <c r="BR242" s="6" t="str">
        <f t="shared" ca="1" si="473"/>
        <v/>
      </c>
      <c r="BS242" s="6" t="str">
        <f t="shared" ca="1" si="474"/>
        <v/>
      </c>
      <c r="BU242" s="6" t="str">
        <f t="shared" ca="1" si="475"/>
        <v/>
      </c>
      <c r="BW242" s="515" t="str">
        <f t="shared" ca="1" si="476"/>
        <v/>
      </c>
      <c r="BX242" s="515">
        <f t="shared" ca="1" si="477"/>
        <v>0</v>
      </c>
      <c r="BY242" s="515" t="str">
        <f t="shared" ca="1" si="478"/>
        <v/>
      </c>
      <c r="CA242" s="6">
        <f t="shared" ca="1" si="479"/>
        <v>1</v>
      </c>
      <c r="CC242" s="523" t="str">
        <f t="shared" ca="1" si="480"/>
        <v/>
      </c>
      <c r="CE242" s="6" t="str">
        <f t="shared" ca="1" si="481"/>
        <v/>
      </c>
      <c r="CG242" s="524" t="str">
        <f ca="1">IF(V242=1,"",IF($AA$4=1,"",IF(LOG入力!BH242&gt;0,"",IF(N242=0,"",IF(HT242=0,"","★")))))</f>
        <v/>
      </c>
      <c r="CI242" s="74" t="str">
        <f t="shared" ca="1" si="482"/>
        <v/>
      </c>
      <c r="CK242" s="525" t="str">
        <f ca="1">IF(V242=1,"",IF(LOG入力!BH242&gt;0,1,0))</f>
        <v/>
      </c>
      <c r="CL242" s="74" t="str">
        <f t="shared" ca="1" si="483"/>
        <v/>
      </c>
      <c r="CN242" s="74" t="str">
        <f t="shared" ca="1" si="484"/>
        <v/>
      </c>
      <c r="CO242" s="74" t="str">
        <f t="shared" ca="1" si="485"/>
        <v/>
      </c>
      <c r="CQ242" s="74" t="str">
        <f t="shared" ca="1" si="486"/>
        <v/>
      </c>
      <c r="CR242" s="74" t="str">
        <f t="shared" ca="1" si="487"/>
        <v/>
      </c>
      <c r="CS242" s="74" t="str">
        <f t="shared" ca="1" si="488"/>
        <v/>
      </c>
      <c r="CT242" s="74" t="str">
        <f t="shared" ca="1" si="489"/>
        <v/>
      </c>
      <c r="CU242" s="74" t="str">
        <f t="shared" ca="1" si="490"/>
        <v/>
      </c>
      <c r="CV242" s="74" t="str">
        <f t="shared" ca="1" si="491"/>
        <v/>
      </c>
      <c r="CW242" s="74" t="str">
        <f t="shared" ca="1" si="492"/>
        <v/>
      </c>
      <c r="CX242" s="74" t="str">
        <f t="shared" ca="1" si="493"/>
        <v/>
      </c>
      <c r="CY242" s="74" t="str">
        <f t="shared" ca="1" si="494"/>
        <v/>
      </c>
      <c r="CZ242" s="74" t="str">
        <f t="shared" ca="1" si="495"/>
        <v/>
      </c>
      <c r="DA242" s="74" t="str">
        <f t="shared" ca="1" si="496"/>
        <v/>
      </c>
      <c r="DB242" s="74" t="str">
        <f t="shared" ca="1" si="497"/>
        <v/>
      </c>
      <c r="DD242" s="74" t="str">
        <f t="shared" ca="1" si="498"/>
        <v/>
      </c>
      <c r="DE242" s="74" t="str">
        <f t="shared" ca="1" si="499"/>
        <v/>
      </c>
      <c r="DF242" s="74" t="str">
        <f t="shared" ca="1" si="500"/>
        <v/>
      </c>
      <c r="DG242" s="74" t="str">
        <f t="shared" ca="1" si="501"/>
        <v/>
      </c>
      <c r="DH242" s="74" t="str">
        <f t="shared" ca="1" si="502"/>
        <v/>
      </c>
      <c r="DI242" s="74" t="str">
        <f t="shared" ca="1" si="503"/>
        <v/>
      </c>
      <c r="DJ242" s="74" t="str">
        <f t="shared" ca="1" si="504"/>
        <v/>
      </c>
      <c r="DK242" s="74" t="str">
        <f t="shared" ca="1" si="505"/>
        <v/>
      </c>
      <c r="DL242" s="74" t="str">
        <f t="shared" ca="1" si="506"/>
        <v/>
      </c>
      <c r="DM242" s="74" t="str">
        <f t="shared" ca="1" si="507"/>
        <v/>
      </c>
      <c r="DN242" s="74" t="str">
        <f t="shared" ca="1" si="508"/>
        <v/>
      </c>
      <c r="DO242" s="74" t="str">
        <f t="shared" ca="1" si="509"/>
        <v/>
      </c>
      <c r="DQ242" s="74" t="str">
        <f t="shared" ca="1" si="510"/>
        <v/>
      </c>
      <c r="DS242" s="74" t="str">
        <f t="shared" ca="1" si="511"/>
        <v/>
      </c>
      <c r="DT242" s="74" t="str">
        <f t="shared" ca="1" si="512"/>
        <v/>
      </c>
      <c r="DV242" s="525" t="str">
        <f t="shared" ca="1" si="513"/>
        <v/>
      </c>
      <c r="DW242" s="74" t="str">
        <f t="shared" ca="1" si="514"/>
        <v/>
      </c>
      <c r="DX242" s="485" t="str">
        <f t="shared" ca="1" si="515"/>
        <v/>
      </c>
      <c r="DY242" s="74" t="str">
        <f t="shared" ca="1" si="516"/>
        <v/>
      </c>
      <c r="DZ242" s="74" t="str">
        <f t="shared" ca="1" si="517"/>
        <v/>
      </c>
      <c r="EA242" s="74" t="str">
        <f t="shared" ca="1" si="518"/>
        <v/>
      </c>
      <c r="EC242" s="74" t="str">
        <f t="shared" ca="1" si="519"/>
        <v/>
      </c>
      <c r="ED242" s="74" t="str">
        <f t="shared" ca="1" si="520"/>
        <v/>
      </c>
      <c r="EE242" s="74" t="str">
        <f t="shared" ca="1" si="521"/>
        <v/>
      </c>
      <c r="EG242" s="479" t="str">
        <f ca="1">IF(V242=1,"",IF(LOG入力!BH242&gt;0,0,IF(CG242="★",0,IF(R242=1,0,IF(N242=0,0,1)))))</f>
        <v/>
      </c>
      <c r="EH242" s="483" t="str">
        <f t="shared" ca="1" si="522"/>
        <v/>
      </c>
      <c r="EI242" s="483" t="str">
        <f t="shared" ca="1" si="523"/>
        <v/>
      </c>
      <c r="EJ242" s="483" t="str">
        <f t="shared" ca="1" si="524"/>
        <v/>
      </c>
      <c r="EL242" s="71">
        <f t="shared" ca="1" si="525"/>
        <v>0</v>
      </c>
      <c r="EM242" s="6">
        <f t="shared" ca="1" si="526"/>
        <v>0</v>
      </c>
      <c r="EN242" s="6" t="str">
        <f t="shared" ca="1" si="527"/>
        <v/>
      </c>
      <c r="EO242" s="6">
        <f ca="1">IF(LOG入力!BH242&gt;0,0,IF(EM242=0,0,(IF(COUNTIF($EN$19:EN242,EN242)=1,IF($FS$3="N",1,IF(EH242=1,1,0))))))</f>
        <v>0</v>
      </c>
      <c r="EP242" s="6" t="str">
        <f ca="1">IF(LOG入力!BH242&gt;0,"",IF(EO242=1,$X242,""))</f>
        <v/>
      </c>
      <c r="EQ242" s="6" t="str">
        <f ca="1">IF(LOG入力!BH242&gt;0,"",IF(EO242=1,$Y242,""))</f>
        <v/>
      </c>
      <c r="ER242" s="520" t="str">
        <f ca="1">IF(LOG入力!BH242&gt;0,"",IF(COUNTIF($EP$19:$EP242,EP242)=1,EP242,""))</f>
        <v/>
      </c>
      <c r="ES242" s="520">
        <f ca="1">IF(LOG入力!BH242&gt;0,0,IF((EL242=1),IF(($ER242=""),0,1),0))</f>
        <v>0</v>
      </c>
      <c r="ET242" s="520" t="str">
        <f ca="1">IF(LOG入力!BH242&gt;0,"",IF(COUNTIF($EQ$19:EQ242,EQ242)=1,EQ242,""))</f>
        <v/>
      </c>
      <c r="EU242" s="539">
        <f ca="1">IF(LOG入力!BH242&gt;0,0,IF((EL242=1),IF(($ET242=""),0,1),0))</f>
        <v>0</v>
      </c>
      <c r="EV242" s="71">
        <f t="shared" ca="1" si="528"/>
        <v>0</v>
      </c>
      <c r="EW242" s="6">
        <f t="shared" ca="1" si="529"/>
        <v>0</v>
      </c>
      <c r="EX242" s="6" t="str">
        <f t="shared" ca="1" si="530"/>
        <v/>
      </c>
      <c r="EY242" s="6">
        <f ca="1">IF(LOG入力!BH242&gt;0,0,IF(EW242=0,0,(IF(COUNTIF($EX$19:EX242,EX242)=1,IF($FS$3="N",1,IF(EH242=1,1,0))))))</f>
        <v>0</v>
      </c>
      <c r="EZ242" s="6" t="str">
        <f ca="1">IF(LOG入力!BH242&gt;0,"",IF(EY242=1,$X242,""))</f>
        <v/>
      </c>
      <c r="FA242" s="6" t="str">
        <f ca="1">IF(LOG入力!BH242&gt;0,"",IF(EY242=1,$Y242,""))</f>
        <v/>
      </c>
      <c r="FB242" s="6" t="str">
        <f ca="1">IF(LOG入力!BH242&gt;0,"",IF(COUNTIF($EZ$19:$EZ242,EZ242)=1,EZ242,""))</f>
        <v/>
      </c>
      <c r="FC242" s="6">
        <f ca="1">IF(LOG入力!BH242&gt;0,0,IF((EV242=1),IF(($FB242=""),0,1),0))</f>
        <v>0</v>
      </c>
      <c r="FD242" s="6" t="str">
        <f ca="1">IF(LOG入力!BH242&gt;0,"",IF(COUNTIF($FA$19:FA242,FA242)=1,FA242,""))</f>
        <v/>
      </c>
      <c r="FE242" s="72">
        <f ca="1">IF(LOG入力!BH242&gt;0,0,IF((EV242=1),IF(($FD242=""),0,1),0))</f>
        <v>0</v>
      </c>
      <c r="FF242" s="71">
        <f t="shared" ca="1" si="531"/>
        <v>0</v>
      </c>
      <c r="FG242" s="6">
        <f t="shared" ca="1" si="532"/>
        <v>0</v>
      </c>
      <c r="FH242" s="6" t="str">
        <f t="shared" ca="1" si="533"/>
        <v/>
      </c>
      <c r="FI242" s="6">
        <f ca="1">IF(LOG入力!BH242&gt;0,0,IF(FG242=0,0,(IF(COUNTIF($FH$19:FH242,FH242)=1,IF($FS$3="N",1,IF(EH242=1,1,0))))))</f>
        <v>0</v>
      </c>
      <c r="FJ242" s="6" t="str">
        <f ca="1">IF(LOG入力!BH242&gt;0,"",IF(FI242=1,$X242,""))</f>
        <v/>
      </c>
      <c r="FK242" s="6" t="str">
        <f ca="1">IF(LOG入力!BH242&gt;0,"",IF(FI242=1,$Y242,""))</f>
        <v/>
      </c>
      <c r="FL242" s="6" t="str">
        <f ca="1">IF(LOG入力!BH242&gt;0,"",IF(COUNTIF($FJ$19:$FJ242,FJ242)=1,FJ242,""))</f>
        <v/>
      </c>
      <c r="FM242" s="6">
        <f ca="1">IF(LOG入力!BH242&gt;0,0,IF((FF242=1),IF(($FL242=""),0,1),0))</f>
        <v>0</v>
      </c>
      <c r="FN242" s="6" t="str">
        <f ca="1">IF(LOG入力!BH242&gt;0,"",IF(COUNTIF($FK$19:FK242,FK242)=1,FK242,""))</f>
        <v/>
      </c>
      <c r="FO242" s="72">
        <f ca="1">IF(LOG入力!BH242&gt;0,0,IF((FF242=1),IF(($FN242=""),0,1),0))</f>
        <v>0</v>
      </c>
      <c r="FP242" s="71">
        <f t="shared" ca="1" si="534"/>
        <v>0</v>
      </c>
      <c r="FQ242" s="6">
        <f t="shared" ca="1" si="535"/>
        <v>0</v>
      </c>
      <c r="FR242" s="6" t="str">
        <f t="shared" ca="1" si="536"/>
        <v/>
      </c>
      <c r="FS242" s="6">
        <f ca="1">IF(LOG入力!BH242&gt;0,0,IF(FQ242=0,0,(IF(COUNTIF($FR$19:FR242,FR242)=1,IF($FS$3="N",1,IF(EH242=1,1,0))))))</f>
        <v>0</v>
      </c>
      <c r="FT242" s="6" t="str">
        <f ca="1">IF(LOG入力!BH242&gt;0,"",IF(FS242=1,$X242,""))</f>
        <v/>
      </c>
      <c r="FU242" s="6" t="str">
        <f ca="1">IF(LOG入力!BH242&gt;0,"",IF(FS242=1,$Y242,""))</f>
        <v/>
      </c>
      <c r="FV242" s="6" t="str">
        <f ca="1">IF(LOG入力!BH242&gt;0,"",IF(COUNTIF($FT$19:$FT242,FT242)=1,FT242,""))</f>
        <v/>
      </c>
      <c r="FW242" s="6">
        <f ca="1">IF(LOG入力!BH242&gt;0,0,IF((FP242=1),IF(($FV242=""),0,1),0))</f>
        <v>0</v>
      </c>
      <c r="FX242" s="6" t="str">
        <f ca="1">IF(LOG入力!BH242&gt;0,"",IF(COUNTIF($FU$19:FU242,FU242)=1,FU242,""))</f>
        <v/>
      </c>
      <c r="FY242" s="72">
        <f ca="1">IF(LOG入力!BH242&gt;0,0,IF((FP242=1),IF(($FX242=""),0,1),0))</f>
        <v>0</v>
      </c>
      <c r="FZ242" s="71">
        <f t="shared" ca="1" si="537"/>
        <v>0</v>
      </c>
      <c r="GA242" s="6">
        <f t="shared" ca="1" si="538"/>
        <v>0</v>
      </c>
      <c r="GB242" s="6" t="str">
        <f t="shared" ca="1" si="539"/>
        <v/>
      </c>
      <c r="GC242" s="6">
        <f ca="1">IF(LOG入力!BH242&gt;0,0,IF(GA242=0,0,(IF(COUNTIF($GB$19:GB242,GB242)=1,IF($FS$3="N",1,IF(EH242=1,1,0))))))</f>
        <v>0</v>
      </c>
      <c r="GD242" s="6" t="str">
        <f ca="1">IF(LOG入力!BH242&gt;0,"",IF(GC242=1,$X242,""))</f>
        <v/>
      </c>
      <c r="GE242" s="6" t="str">
        <f ca="1">IF(LOG入力!BH242&gt;0,"",IF(GC242=1,$Y242,""))</f>
        <v/>
      </c>
      <c r="GF242" s="6" t="str">
        <f ca="1">IF(LOG入力!BH242&gt;0,"",IF(COUNTIF($GD$19:$GD242,GD242)=1,GD242,""))</f>
        <v/>
      </c>
      <c r="GG242" s="6">
        <f ca="1">IF(LOG入力!BH242&gt;0,0,IF((FZ242=1),IF(($GF242=""),0,1),0))</f>
        <v>0</v>
      </c>
      <c r="GH242" s="6" t="str">
        <f ca="1">IF(LOG入力!BH242&gt;0,"",IF(COUNTIF($GE$19:GE242,GE242)=1,GE242,""))</f>
        <v/>
      </c>
      <c r="GI242" s="72">
        <f ca="1">IF(LOG入力!BH242&gt;0,0,IF((FZ242=1),IF(($GH242=""),0,1),0))</f>
        <v>0</v>
      </c>
      <c r="GK242" s="455" t="str">
        <f ca="1">IF(V242=1,"",IF(LEN(LOG入力!AS242)=0,"",LOG入力!AS242))</f>
        <v/>
      </c>
      <c r="GL242" s="378" t="str">
        <f t="shared" ca="1" si="540"/>
        <v/>
      </c>
      <c r="GM242" s="378" t="str">
        <f t="shared" ca="1" si="541"/>
        <v/>
      </c>
      <c r="GN242" s="74" t="str">
        <f t="shared" ca="1" si="542"/>
        <v/>
      </c>
      <c r="GO242" s="74" t="str">
        <f t="shared" ca="1" si="543"/>
        <v/>
      </c>
      <c r="GQ242" s="74" t="str">
        <f t="shared" ca="1" si="544"/>
        <v/>
      </c>
      <c r="GR242" s="74" t="str">
        <f t="shared" ca="1" si="545"/>
        <v/>
      </c>
      <c r="GS242" s="74" t="str">
        <f t="shared" ca="1" si="546"/>
        <v/>
      </c>
      <c r="GT242" s="74" t="str">
        <f t="shared" ca="1" si="547"/>
        <v/>
      </c>
      <c r="GU242" s="74" t="str">
        <f t="shared" ca="1" si="548"/>
        <v/>
      </c>
      <c r="GV242" s="74" t="str">
        <f t="shared" ca="1" si="549"/>
        <v/>
      </c>
      <c r="GX242" s="74" t="str">
        <f t="shared" ca="1" si="550"/>
        <v/>
      </c>
      <c r="GY242" s="74" t="str">
        <f t="shared" ca="1" si="551"/>
        <v/>
      </c>
      <c r="GZ242" s="74" t="str">
        <f ca="1">IF(V242=1,"",IF(LOG入力!BH242&gt;0,0,IF(GY242=0,0,IF((VALUE((TYPE(VALUE(J242)))))=16,0,IF(VALUE(J242)&lt;60,1,IF(VALUE(J242)&lt;100,0,IF(VALUE(J242)&lt;600,2,0)))))))</f>
        <v/>
      </c>
      <c r="HA242" s="74" t="str">
        <f t="shared" ca="1" si="552"/>
        <v/>
      </c>
      <c r="HB242" s="74" t="str">
        <f ca="1">IF(V242=1,"",IF(LOG入力!BH242&gt;0,0,IF(HA242=0,0,IF((VALUE((TYPE(VALUE(L242)))))=16,0,IF(VALUE(L242)&lt;60,1,IF(VALUE(L242)&lt;100,0,IF(VALUE(L242)&lt;600,2,0)))))))</f>
        <v/>
      </c>
      <c r="HD242" s="74" t="str">
        <f t="shared" ca="1" si="553"/>
        <v/>
      </c>
      <c r="HF242" s="74" t="str">
        <f t="shared" ca="1" si="554"/>
        <v/>
      </c>
      <c r="HG242" s="74" t="str">
        <f t="shared" ca="1" si="555"/>
        <v/>
      </c>
      <c r="HH242" s="74" t="str">
        <f t="shared" ca="1" si="556"/>
        <v/>
      </c>
      <c r="HI242" s="74" t="str">
        <f t="shared" ca="1" si="557"/>
        <v/>
      </c>
      <c r="HJ242" s="74" t="str">
        <f t="shared" ca="1" si="558"/>
        <v/>
      </c>
      <c r="HK242" s="74" t="str">
        <f t="shared" ca="1" si="559"/>
        <v/>
      </c>
      <c r="HL242" s="74" t="str">
        <f t="shared" ca="1" si="560"/>
        <v/>
      </c>
      <c r="HM242" s="74" t="str">
        <f t="shared" ca="1" si="561"/>
        <v/>
      </c>
      <c r="HN242" s="74" t="str">
        <f t="shared" ca="1" si="562"/>
        <v/>
      </c>
      <c r="HO242" s="529" t="str">
        <f t="shared" ca="1" si="563"/>
        <v/>
      </c>
      <c r="HP242" s="74" t="str">
        <f t="shared" ca="1" si="564"/>
        <v/>
      </c>
      <c r="HQ242" s="74" t="str">
        <f t="shared" ca="1" si="565"/>
        <v/>
      </c>
      <c r="HR242" s="74" t="str">
        <f t="shared" ca="1" si="566"/>
        <v/>
      </c>
      <c r="HS242" s="74" t="str">
        <f t="shared" ca="1" si="567"/>
        <v/>
      </c>
      <c r="HT242" s="74" t="str">
        <f ca="1">IF(V242=1,"",IF(LOG入力!BH242&gt;0,0,IF(DV242=1,0,IF(N242="0",0,IF(SUM(HD242:HS242)&gt;0,1,0)))))</f>
        <v/>
      </c>
    </row>
    <row r="243" spans="1:228" x14ac:dyDescent="0.15">
      <c r="A243" s="5"/>
      <c r="B243" s="532" t="str">
        <f t="shared" ca="1" si="426"/>
        <v/>
      </c>
      <c r="C243" s="534" t="str">
        <f ca="1">LOG入力!AP243</f>
        <v/>
      </c>
      <c r="D243" s="534" t="str">
        <f ca="1">LOG入力!AQ243</f>
        <v/>
      </c>
      <c r="E243" s="534" t="str">
        <f ca="1">LOG入力!AR243</f>
        <v/>
      </c>
      <c r="F243" s="535" t="str">
        <f t="shared" ca="1" si="427"/>
        <v/>
      </c>
      <c r="G243" s="585" t="str">
        <f ca="1">LOG入力!AT243</f>
        <v/>
      </c>
      <c r="H243" s="542" t="str">
        <f ca="1">LOG入力!AU243</f>
        <v/>
      </c>
      <c r="I243" s="542" t="str">
        <f ca="1">LOG入力!AV243</f>
        <v/>
      </c>
      <c r="J243" s="577" t="str">
        <f ca="1">LOG入力!AW243</f>
        <v/>
      </c>
      <c r="K243" s="578" t="str">
        <f ca="1">LOG入力!BJ243</f>
        <v/>
      </c>
      <c r="L243" s="577" t="str">
        <f ca="1">LOG入力!AY243</f>
        <v/>
      </c>
      <c r="M243" s="545" t="str">
        <f ca="1">LOG入力!BK243</f>
        <v/>
      </c>
      <c r="N243" s="512" t="str">
        <f ca="1">IF(V243=1,"",IF(LOG入力!AJ243=1,"1",LOG入力!BA243))</f>
        <v/>
      </c>
      <c r="O243" s="538" t="str">
        <f ca="1">IF(V243=1,"",IF(LEN(LOG入力!O243)=0,"",LOG入力!O243))</f>
        <v/>
      </c>
      <c r="P243" s="291" t="str">
        <f ca="1">IF(V243=1,"",IF($AA$4=1,"",IF(LOG入力!BG243=1,"",CONCATENATE($ER243,$FB243,$FL243,$FV243,$GF243))))</f>
        <v/>
      </c>
      <c r="Q243" s="291" t="str">
        <f ca="1">IF(V243=1,"",IF($AA$4=1,"",IF(LOG入力!BG243=1,"",CONCATENATE($ET243,$FD243,$FN243,$FX243,$GH243))))</f>
        <v/>
      </c>
      <c r="R243" s="573" t="str">
        <f ca="1">IF(V243=1,"",IF($AA$4=1,"",IF(LOG入力!BH243&gt;0,0,AA243)))</f>
        <v/>
      </c>
      <c r="S243" s="293" t="str">
        <f t="shared" ca="1" si="428"/>
        <v/>
      </c>
      <c r="T243" s="681"/>
      <c r="U243" s="38"/>
      <c r="V243" s="196">
        <f ca="1">LOG入力!AN243</f>
        <v>1</v>
      </c>
      <c r="W243" s="38"/>
      <c r="X243" s="516" t="str">
        <f t="shared" ca="1" si="429"/>
        <v/>
      </c>
      <c r="Y243" s="515" t="str">
        <f t="shared" ca="1" si="430"/>
        <v/>
      </c>
      <c r="Z243" s="518" t="str">
        <f t="shared" ca="1" si="431"/>
        <v/>
      </c>
      <c r="AA243" s="574" t="str">
        <f t="shared" ca="1" si="432"/>
        <v/>
      </c>
      <c r="AC243" s="6" t="str">
        <f t="shared" ca="1" si="433"/>
        <v/>
      </c>
      <c r="AD243" s="6" t="str">
        <f t="shared" ca="1" si="434"/>
        <v/>
      </c>
      <c r="AE243" s="6" t="str">
        <f t="shared" ca="1" si="435"/>
        <v/>
      </c>
      <c r="AF243" s="6" t="str">
        <f t="shared" ca="1" si="436"/>
        <v/>
      </c>
      <c r="AG243" s="6" t="str">
        <f t="shared" ca="1" si="437"/>
        <v/>
      </c>
      <c r="AH243" s="6" t="str">
        <f t="shared" ca="1" si="438"/>
        <v/>
      </c>
      <c r="AI243" s="6" t="str">
        <f t="shared" ca="1" si="439"/>
        <v/>
      </c>
      <c r="AJ243" s="6" t="str">
        <f t="shared" ca="1" si="440"/>
        <v/>
      </c>
      <c r="AK243" s="6" t="str">
        <f t="shared" ca="1" si="441"/>
        <v/>
      </c>
      <c r="AL243" s="6" t="str">
        <f t="shared" ca="1" si="442"/>
        <v/>
      </c>
      <c r="AM243" s="6" t="str">
        <f t="shared" ca="1" si="443"/>
        <v/>
      </c>
      <c r="AN243" s="6" t="str">
        <f t="shared" ca="1" si="444"/>
        <v/>
      </c>
      <c r="AO243" s="6" t="str">
        <f t="shared" ca="1" si="445"/>
        <v/>
      </c>
      <c r="AP243" s="6" t="str">
        <f t="shared" ca="1" si="446"/>
        <v/>
      </c>
      <c r="AQ243" s="6" t="str">
        <f t="shared" ca="1" si="447"/>
        <v/>
      </c>
      <c r="AR243" s="6" t="str">
        <f t="shared" ca="1" si="448"/>
        <v/>
      </c>
      <c r="AS243" s="6" t="str">
        <f t="shared" ca="1" si="449"/>
        <v/>
      </c>
      <c r="AT243" s="6" t="str">
        <f t="shared" ca="1" si="450"/>
        <v/>
      </c>
      <c r="AU243" s="6" t="str">
        <f t="shared" ca="1" si="451"/>
        <v/>
      </c>
      <c r="AV243" s="6" t="str">
        <f t="shared" ca="1" si="452"/>
        <v/>
      </c>
      <c r="AW243" s="6" t="str">
        <f t="shared" ca="1" si="453"/>
        <v/>
      </c>
      <c r="AY243" s="6" t="str">
        <f t="shared" ca="1" si="454"/>
        <v/>
      </c>
      <c r="AZ243" s="6" t="str">
        <f t="shared" ca="1" si="455"/>
        <v/>
      </c>
      <c r="BA243" s="6" t="str">
        <f t="shared" ca="1" si="456"/>
        <v/>
      </c>
      <c r="BB243" s="6" t="str">
        <f t="shared" ca="1" si="457"/>
        <v/>
      </c>
      <c r="BC243" s="6" t="str">
        <f t="shared" ca="1" si="458"/>
        <v/>
      </c>
      <c r="BD243" s="6" t="str">
        <f t="shared" ca="1" si="459"/>
        <v/>
      </c>
      <c r="BE243" s="6" t="str">
        <f t="shared" ca="1" si="460"/>
        <v/>
      </c>
      <c r="BF243" s="6" t="str">
        <f t="shared" ca="1" si="461"/>
        <v/>
      </c>
      <c r="BG243" s="6" t="str">
        <f t="shared" ca="1" si="462"/>
        <v/>
      </c>
      <c r="BH243" s="6" t="str">
        <f t="shared" ca="1" si="463"/>
        <v/>
      </c>
      <c r="BI243" s="6" t="str">
        <f t="shared" ca="1" si="464"/>
        <v/>
      </c>
      <c r="BJ243" s="6" t="str">
        <f t="shared" ca="1" si="465"/>
        <v/>
      </c>
      <c r="BK243" s="6" t="str">
        <f t="shared" ca="1" si="466"/>
        <v/>
      </c>
      <c r="BL243" s="6" t="str">
        <f t="shared" ca="1" si="467"/>
        <v/>
      </c>
      <c r="BM243" s="6" t="str">
        <f t="shared" ca="1" si="468"/>
        <v/>
      </c>
      <c r="BN243" s="6" t="str">
        <f t="shared" ca="1" si="469"/>
        <v/>
      </c>
      <c r="BO243" s="6" t="str">
        <f t="shared" ca="1" si="470"/>
        <v/>
      </c>
      <c r="BP243" s="6" t="str">
        <f t="shared" ca="1" si="471"/>
        <v/>
      </c>
      <c r="BQ243" s="6" t="str">
        <f t="shared" ca="1" si="472"/>
        <v/>
      </c>
      <c r="BR243" s="6" t="str">
        <f t="shared" ca="1" si="473"/>
        <v/>
      </c>
      <c r="BS243" s="6" t="str">
        <f t="shared" ca="1" si="474"/>
        <v/>
      </c>
      <c r="BU243" s="6" t="str">
        <f t="shared" ca="1" si="475"/>
        <v/>
      </c>
      <c r="BW243" s="515" t="str">
        <f t="shared" ca="1" si="476"/>
        <v/>
      </c>
      <c r="BX243" s="515">
        <f t="shared" ca="1" si="477"/>
        <v>0</v>
      </c>
      <c r="BY243" s="515" t="str">
        <f t="shared" ca="1" si="478"/>
        <v/>
      </c>
      <c r="CA243" s="6">
        <f t="shared" ca="1" si="479"/>
        <v>1</v>
      </c>
      <c r="CC243" s="523" t="str">
        <f t="shared" ca="1" si="480"/>
        <v/>
      </c>
      <c r="CE243" s="6" t="str">
        <f t="shared" ca="1" si="481"/>
        <v/>
      </c>
      <c r="CG243" s="524" t="str">
        <f ca="1">IF(V243=1,"",IF($AA$4=1,"",IF(LOG入力!BH243&gt;0,"",IF(N243=0,"",IF(HT243=0,"","★")))))</f>
        <v/>
      </c>
      <c r="CI243" s="74" t="str">
        <f t="shared" ca="1" si="482"/>
        <v/>
      </c>
      <c r="CK243" s="525" t="str">
        <f ca="1">IF(V243=1,"",IF(LOG入力!BH243&gt;0,1,0))</f>
        <v/>
      </c>
      <c r="CL243" s="74" t="str">
        <f t="shared" ca="1" si="483"/>
        <v/>
      </c>
      <c r="CN243" s="74" t="str">
        <f t="shared" ca="1" si="484"/>
        <v/>
      </c>
      <c r="CO243" s="74" t="str">
        <f t="shared" ca="1" si="485"/>
        <v/>
      </c>
      <c r="CQ243" s="74" t="str">
        <f t="shared" ca="1" si="486"/>
        <v/>
      </c>
      <c r="CR243" s="74" t="str">
        <f t="shared" ca="1" si="487"/>
        <v/>
      </c>
      <c r="CS243" s="74" t="str">
        <f t="shared" ca="1" si="488"/>
        <v/>
      </c>
      <c r="CT243" s="74" t="str">
        <f t="shared" ca="1" si="489"/>
        <v/>
      </c>
      <c r="CU243" s="74" t="str">
        <f t="shared" ca="1" si="490"/>
        <v/>
      </c>
      <c r="CV243" s="74" t="str">
        <f t="shared" ca="1" si="491"/>
        <v/>
      </c>
      <c r="CW243" s="74" t="str">
        <f t="shared" ca="1" si="492"/>
        <v/>
      </c>
      <c r="CX243" s="74" t="str">
        <f t="shared" ca="1" si="493"/>
        <v/>
      </c>
      <c r="CY243" s="74" t="str">
        <f t="shared" ca="1" si="494"/>
        <v/>
      </c>
      <c r="CZ243" s="74" t="str">
        <f t="shared" ca="1" si="495"/>
        <v/>
      </c>
      <c r="DA243" s="74" t="str">
        <f t="shared" ca="1" si="496"/>
        <v/>
      </c>
      <c r="DB243" s="74" t="str">
        <f t="shared" ca="1" si="497"/>
        <v/>
      </c>
      <c r="DD243" s="74" t="str">
        <f t="shared" ca="1" si="498"/>
        <v/>
      </c>
      <c r="DE243" s="74" t="str">
        <f t="shared" ca="1" si="499"/>
        <v/>
      </c>
      <c r="DF243" s="74" t="str">
        <f t="shared" ca="1" si="500"/>
        <v/>
      </c>
      <c r="DG243" s="74" t="str">
        <f t="shared" ca="1" si="501"/>
        <v/>
      </c>
      <c r="DH243" s="74" t="str">
        <f t="shared" ca="1" si="502"/>
        <v/>
      </c>
      <c r="DI243" s="74" t="str">
        <f t="shared" ca="1" si="503"/>
        <v/>
      </c>
      <c r="DJ243" s="74" t="str">
        <f t="shared" ca="1" si="504"/>
        <v/>
      </c>
      <c r="DK243" s="74" t="str">
        <f t="shared" ca="1" si="505"/>
        <v/>
      </c>
      <c r="DL243" s="74" t="str">
        <f t="shared" ca="1" si="506"/>
        <v/>
      </c>
      <c r="DM243" s="74" t="str">
        <f t="shared" ca="1" si="507"/>
        <v/>
      </c>
      <c r="DN243" s="74" t="str">
        <f t="shared" ca="1" si="508"/>
        <v/>
      </c>
      <c r="DO243" s="74" t="str">
        <f t="shared" ca="1" si="509"/>
        <v/>
      </c>
      <c r="DQ243" s="74" t="str">
        <f t="shared" ca="1" si="510"/>
        <v/>
      </c>
      <c r="DS243" s="74" t="str">
        <f t="shared" ca="1" si="511"/>
        <v/>
      </c>
      <c r="DT243" s="74" t="str">
        <f t="shared" ca="1" si="512"/>
        <v/>
      </c>
      <c r="DV243" s="525" t="str">
        <f t="shared" ca="1" si="513"/>
        <v/>
      </c>
      <c r="DW243" s="74" t="str">
        <f t="shared" ca="1" si="514"/>
        <v/>
      </c>
      <c r="DX243" s="485" t="str">
        <f t="shared" ca="1" si="515"/>
        <v/>
      </c>
      <c r="DY243" s="74" t="str">
        <f t="shared" ca="1" si="516"/>
        <v/>
      </c>
      <c r="DZ243" s="74" t="str">
        <f t="shared" ca="1" si="517"/>
        <v/>
      </c>
      <c r="EA243" s="74" t="str">
        <f t="shared" ca="1" si="518"/>
        <v/>
      </c>
      <c r="EC243" s="74" t="str">
        <f t="shared" ca="1" si="519"/>
        <v/>
      </c>
      <c r="ED243" s="74" t="str">
        <f t="shared" ca="1" si="520"/>
        <v/>
      </c>
      <c r="EE243" s="74" t="str">
        <f t="shared" ca="1" si="521"/>
        <v/>
      </c>
      <c r="EG243" s="479" t="str">
        <f ca="1">IF(V243=1,"",IF(LOG入力!BH243&gt;0,0,IF(CG243="★",0,IF(R243=1,0,IF(N243=0,0,1)))))</f>
        <v/>
      </c>
      <c r="EH243" s="483" t="str">
        <f t="shared" ca="1" si="522"/>
        <v/>
      </c>
      <c r="EI243" s="483" t="str">
        <f t="shared" ca="1" si="523"/>
        <v/>
      </c>
      <c r="EJ243" s="483" t="str">
        <f t="shared" ca="1" si="524"/>
        <v/>
      </c>
      <c r="EL243" s="71">
        <f t="shared" ca="1" si="525"/>
        <v>0</v>
      </c>
      <c r="EM243" s="6">
        <f t="shared" ca="1" si="526"/>
        <v>0</v>
      </c>
      <c r="EN243" s="6" t="str">
        <f t="shared" ca="1" si="527"/>
        <v/>
      </c>
      <c r="EO243" s="6">
        <f ca="1">IF(LOG入力!BH243&gt;0,0,IF(EM243=0,0,(IF(COUNTIF($EN$19:EN243,EN243)=1,IF($FS$3="N",1,IF(EH243=1,1,0))))))</f>
        <v>0</v>
      </c>
      <c r="EP243" s="6" t="str">
        <f ca="1">IF(LOG入力!BH243&gt;0,"",IF(EO243=1,$X243,""))</f>
        <v/>
      </c>
      <c r="EQ243" s="6" t="str">
        <f ca="1">IF(LOG入力!BH243&gt;0,"",IF(EO243=1,$Y243,""))</f>
        <v/>
      </c>
      <c r="ER243" s="520" t="str">
        <f ca="1">IF(LOG入力!BH243&gt;0,"",IF(COUNTIF($EP$19:$EP243,EP243)=1,EP243,""))</f>
        <v/>
      </c>
      <c r="ES243" s="520">
        <f ca="1">IF(LOG入力!BH243&gt;0,0,IF((EL243=1),IF(($ER243=""),0,1),0))</f>
        <v>0</v>
      </c>
      <c r="ET243" s="520" t="str">
        <f ca="1">IF(LOG入力!BH243&gt;0,"",IF(COUNTIF($EQ$19:EQ243,EQ243)=1,EQ243,""))</f>
        <v/>
      </c>
      <c r="EU243" s="539">
        <f ca="1">IF(LOG入力!BH243&gt;0,0,IF((EL243=1),IF(($ET243=""),0,1),0))</f>
        <v>0</v>
      </c>
      <c r="EV243" s="71">
        <f t="shared" ca="1" si="528"/>
        <v>0</v>
      </c>
      <c r="EW243" s="6">
        <f t="shared" ca="1" si="529"/>
        <v>0</v>
      </c>
      <c r="EX243" s="6" t="str">
        <f t="shared" ca="1" si="530"/>
        <v/>
      </c>
      <c r="EY243" s="6">
        <f ca="1">IF(LOG入力!BH243&gt;0,0,IF(EW243=0,0,(IF(COUNTIF($EX$19:EX243,EX243)=1,IF($FS$3="N",1,IF(EH243=1,1,0))))))</f>
        <v>0</v>
      </c>
      <c r="EZ243" s="6" t="str">
        <f ca="1">IF(LOG入力!BH243&gt;0,"",IF(EY243=1,$X243,""))</f>
        <v/>
      </c>
      <c r="FA243" s="6" t="str">
        <f ca="1">IF(LOG入力!BH243&gt;0,"",IF(EY243=1,$Y243,""))</f>
        <v/>
      </c>
      <c r="FB243" s="6" t="str">
        <f ca="1">IF(LOG入力!BH243&gt;0,"",IF(COUNTIF($EZ$19:$EZ243,EZ243)=1,EZ243,""))</f>
        <v/>
      </c>
      <c r="FC243" s="6">
        <f ca="1">IF(LOG入力!BH243&gt;0,0,IF((EV243=1),IF(($FB243=""),0,1),0))</f>
        <v>0</v>
      </c>
      <c r="FD243" s="6" t="str">
        <f ca="1">IF(LOG入力!BH243&gt;0,"",IF(COUNTIF($FA$19:FA243,FA243)=1,FA243,""))</f>
        <v/>
      </c>
      <c r="FE243" s="72">
        <f ca="1">IF(LOG入力!BH243&gt;0,0,IF((EV243=1),IF(($FD243=""),0,1),0))</f>
        <v>0</v>
      </c>
      <c r="FF243" s="71">
        <f t="shared" ca="1" si="531"/>
        <v>0</v>
      </c>
      <c r="FG243" s="6">
        <f t="shared" ca="1" si="532"/>
        <v>0</v>
      </c>
      <c r="FH243" s="6" t="str">
        <f t="shared" ca="1" si="533"/>
        <v/>
      </c>
      <c r="FI243" s="6">
        <f ca="1">IF(LOG入力!BH243&gt;0,0,IF(FG243=0,0,(IF(COUNTIF($FH$19:FH243,FH243)=1,IF($FS$3="N",1,IF(EH243=1,1,0))))))</f>
        <v>0</v>
      </c>
      <c r="FJ243" s="6" t="str">
        <f ca="1">IF(LOG入力!BH243&gt;0,"",IF(FI243=1,$X243,""))</f>
        <v/>
      </c>
      <c r="FK243" s="6" t="str">
        <f ca="1">IF(LOG入力!BH243&gt;0,"",IF(FI243=1,$Y243,""))</f>
        <v/>
      </c>
      <c r="FL243" s="6" t="str">
        <f ca="1">IF(LOG入力!BH243&gt;0,"",IF(COUNTIF($FJ$19:$FJ243,FJ243)=1,FJ243,""))</f>
        <v/>
      </c>
      <c r="FM243" s="6">
        <f ca="1">IF(LOG入力!BH243&gt;0,0,IF((FF243=1),IF(($FL243=""),0,1),0))</f>
        <v>0</v>
      </c>
      <c r="FN243" s="6" t="str">
        <f ca="1">IF(LOG入力!BH243&gt;0,"",IF(COUNTIF($FK$19:FK243,FK243)=1,FK243,""))</f>
        <v/>
      </c>
      <c r="FO243" s="72">
        <f ca="1">IF(LOG入力!BH243&gt;0,0,IF((FF243=1),IF(($FN243=""),0,1),0))</f>
        <v>0</v>
      </c>
      <c r="FP243" s="71">
        <f t="shared" ca="1" si="534"/>
        <v>0</v>
      </c>
      <c r="FQ243" s="6">
        <f t="shared" ca="1" si="535"/>
        <v>0</v>
      </c>
      <c r="FR243" s="6" t="str">
        <f t="shared" ca="1" si="536"/>
        <v/>
      </c>
      <c r="FS243" s="6">
        <f ca="1">IF(LOG入力!BH243&gt;0,0,IF(FQ243=0,0,(IF(COUNTIF($FR$19:FR243,FR243)=1,IF($FS$3="N",1,IF(EH243=1,1,0))))))</f>
        <v>0</v>
      </c>
      <c r="FT243" s="6" t="str">
        <f ca="1">IF(LOG入力!BH243&gt;0,"",IF(FS243=1,$X243,""))</f>
        <v/>
      </c>
      <c r="FU243" s="6" t="str">
        <f ca="1">IF(LOG入力!BH243&gt;0,"",IF(FS243=1,$Y243,""))</f>
        <v/>
      </c>
      <c r="FV243" s="6" t="str">
        <f ca="1">IF(LOG入力!BH243&gt;0,"",IF(COUNTIF($FT$19:$FT243,FT243)=1,FT243,""))</f>
        <v/>
      </c>
      <c r="FW243" s="6">
        <f ca="1">IF(LOG入力!BH243&gt;0,0,IF((FP243=1),IF(($FV243=""),0,1),0))</f>
        <v>0</v>
      </c>
      <c r="FX243" s="6" t="str">
        <f ca="1">IF(LOG入力!BH243&gt;0,"",IF(COUNTIF($FU$19:FU243,FU243)=1,FU243,""))</f>
        <v/>
      </c>
      <c r="FY243" s="72">
        <f ca="1">IF(LOG入力!BH243&gt;0,0,IF((FP243=1),IF(($FX243=""),0,1),0))</f>
        <v>0</v>
      </c>
      <c r="FZ243" s="71">
        <f t="shared" ca="1" si="537"/>
        <v>0</v>
      </c>
      <c r="GA243" s="6">
        <f t="shared" ca="1" si="538"/>
        <v>0</v>
      </c>
      <c r="GB243" s="6" t="str">
        <f t="shared" ca="1" si="539"/>
        <v/>
      </c>
      <c r="GC243" s="6">
        <f ca="1">IF(LOG入力!BH243&gt;0,0,IF(GA243=0,0,(IF(COUNTIF($GB$19:GB243,GB243)=1,IF($FS$3="N",1,IF(EH243=1,1,0))))))</f>
        <v>0</v>
      </c>
      <c r="GD243" s="6" t="str">
        <f ca="1">IF(LOG入力!BH243&gt;0,"",IF(GC243=1,$X243,""))</f>
        <v/>
      </c>
      <c r="GE243" s="6" t="str">
        <f ca="1">IF(LOG入力!BH243&gt;0,"",IF(GC243=1,$Y243,""))</f>
        <v/>
      </c>
      <c r="GF243" s="6" t="str">
        <f ca="1">IF(LOG入力!BH243&gt;0,"",IF(COUNTIF($GD$19:$GD243,GD243)=1,GD243,""))</f>
        <v/>
      </c>
      <c r="GG243" s="6">
        <f ca="1">IF(LOG入力!BH243&gt;0,0,IF((FZ243=1),IF(($GF243=""),0,1),0))</f>
        <v>0</v>
      </c>
      <c r="GH243" s="6" t="str">
        <f ca="1">IF(LOG入力!BH243&gt;0,"",IF(COUNTIF($GE$19:GE243,GE243)=1,GE243,""))</f>
        <v/>
      </c>
      <c r="GI243" s="72">
        <f ca="1">IF(LOG入力!BH243&gt;0,0,IF((FZ243=1),IF(($GH243=""),0,1),0))</f>
        <v>0</v>
      </c>
      <c r="GK243" s="455" t="str">
        <f ca="1">IF(V243=1,"",IF(LEN(LOG入力!AS243)=0,"",LOG入力!AS243))</f>
        <v/>
      </c>
      <c r="GL243" s="378" t="str">
        <f t="shared" ca="1" si="540"/>
        <v/>
      </c>
      <c r="GM243" s="378" t="str">
        <f t="shared" ca="1" si="541"/>
        <v/>
      </c>
      <c r="GN243" s="74" t="str">
        <f t="shared" ca="1" si="542"/>
        <v/>
      </c>
      <c r="GO243" s="74" t="str">
        <f t="shared" ca="1" si="543"/>
        <v/>
      </c>
      <c r="GQ243" s="74" t="str">
        <f t="shared" ca="1" si="544"/>
        <v/>
      </c>
      <c r="GR243" s="74" t="str">
        <f t="shared" ca="1" si="545"/>
        <v/>
      </c>
      <c r="GS243" s="74" t="str">
        <f t="shared" ca="1" si="546"/>
        <v/>
      </c>
      <c r="GT243" s="74" t="str">
        <f t="shared" ca="1" si="547"/>
        <v/>
      </c>
      <c r="GU243" s="74" t="str">
        <f t="shared" ca="1" si="548"/>
        <v/>
      </c>
      <c r="GV243" s="74" t="str">
        <f t="shared" ca="1" si="549"/>
        <v/>
      </c>
      <c r="GX243" s="74" t="str">
        <f t="shared" ca="1" si="550"/>
        <v/>
      </c>
      <c r="GY243" s="74" t="str">
        <f t="shared" ca="1" si="551"/>
        <v/>
      </c>
      <c r="GZ243" s="74" t="str">
        <f ca="1">IF(V243=1,"",IF(LOG入力!BH243&gt;0,0,IF(GY243=0,0,IF((VALUE((TYPE(VALUE(J243)))))=16,0,IF(VALUE(J243)&lt;60,1,IF(VALUE(J243)&lt;100,0,IF(VALUE(J243)&lt;600,2,0)))))))</f>
        <v/>
      </c>
      <c r="HA243" s="74" t="str">
        <f t="shared" ca="1" si="552"/>
        <v/>
      </c>
      <c r="HB243" s="74" t="str">
        <f ca="1">IF(V243=1,"",IF(LOG入力!BH243&gt;0,0,IF(HA243=0,0,IF((VALUE((TYPE(VALUE(L243)))))=16,0,IF(VALUE(L243)&lt;60,1,IF(VALUE(L243)&lt;100,0,IF(VALUE(L243)&lt;600,2,0)))))))</f>
        <v/>
      </c>
      <c r="HD243" s="74" t="str">
        <f t="shared" ca="1" si="553"/>
        <v/>
      </c>
      <c r="HF243" s="74" t="str">
        <f t="shared" ca="1" si="554"/>
        <v/>
      </c>
      <c r="HG243" s="74" t="str">
        <f t="shared" ca="1" si="555"/>
        <v/>
      </c>
      <c r="HH243" s="74" t="str">
        <f t="shared" ca="1" si="556"/>
        <v/>
      </c>
      <c r="HI243" s="74" t="str">
        <f t="shared" ca="1" si="557"/>
        <v/>
      </c>
      <c r="HJ243" s="74" t="str">
        <f t="shared" ca="1" si="558"/>
        <v/>
      </c>
      <c r="HK243" s="74" t="str">
        <f t="shared" ca="1" si="559"/>
        <v/>
      </c>
      <c r="HL243" s="74" t="str">
        <f t="shared" ca="1" si="560"/>
        <v/>
      </c>
      <c r="HM243" s="74" t="str">
        <f t="shared" ca="1" si="561"/>
        <v/>
      </c>
      <c r="HN243" s="74" t="str">
        <f t="shared" ca="1" si="562"/>
        <v/>
      </c>
      <c r="HO243" s="529" t="str">
        <f t="shared" ca="1" si="563"/>
        <v/>
      </c>
      <c r="HP243" s="74" t="str">
        <f t="shared" ca="1" si="564"/>
        <v/>
      </c>
      <c r="HQ243" s="74" t="str">
        <f t="shared" ca="1" si="565"/>
        <v/>
      </c>
      <c r="HR243" s="74" t="str">
        <f t="shared" ca="1" si="566"/>
        <v/>
      </c>
      <c r="HS243" s="74" t="str">
        <f t="shared" ca="1" si="567"/>
        <v/>
      </c>
      <c r="HT243" s="74" t="str">
        <f ca="1">IF(V243=1,"",IF(LOG入力!BH243&gt;0,0,IF(DV243=1,0,IF(N243="0",0,IF(SUM(HD243:HS243)&gt;0,1,0)))))</f>
        <v/>
      </c>
    </row>
    <row r="244" spans="1:228" x14ac:dyDescent="0.15">
      <c r="A244" s="5"/>
      <c r="B244" s="532" t="str">
        <f t="shared" ca="1" si="426"/>
        <v/>
      </c>
      <c r="C244" s="534" t="str">
        <f ca="1">LOG入力!AP244</f>
        <v/>
      </c>
      <c r="D244" s="534" t="str">
        <f ca="1">LOG入力!AQ244</f>
        <v/>
      </c>
      <c r="E244" s="534" t="str">
        <f ca="1">LOG入力!AR244</f>
        <v/>
      </c>
      <c r="F244" s="535" t="str">
        <f t="shared" ca="1" si="427"/>
        <v/>
      </c>
      <c r="G244" s="585" t="str">
        <f ca="1">LOG入力!AT244</f>
        <v/>
      </c>
      <c r="H244" s="542" t="str">
        <f ca="1">LOG入力!AU244</f>
        <v/>
      </c>
      <c r="I244" s="542" t="str">
        <f ca="1">LOG入力!AV244</f>
        <v/>
      </c>
      <c r="J244" s="577" t="str">
        <f ca="1">LOG入力!AW244</f>
        <v/>
      </c>
      <c r="K244" s="578" t="str">
        <f ca="1">LOG入力!BJ244</f>
        <v/>
      </c>
      <c r="L244" s="577" t="str">
        <f ca="1">LOG入力!AY244</f>
        <v/>
      </c>
      <c r="M244" s="545" t="str">
        <f ca="1">LOG入力!BK244</f>
        <v/>
      </c>
      <c r="N244" s="512" t="str">
        <f ca="1">IF(V244=1,"",IF(LOG入力!AJ244=1,"1",LOG入力!BA244))</f>
        <v/>
      </c>
      <c r="O244" s="538" t="str">
        <f ca="1">IF(V244=1,"",IF(LEN(LOG入力!O244)=0,"",LOG入力!O244))</f>
        <v/>
      </c>
      <c r="P244" s="291" t="str">
        <f ca="1">IF(V244=1,"",IF($AA$4=1,"",IF(LOG入力!BG244=1,"",CONCATENATE($ER244,$FB244,$FL244,$FV244,$GF244))))</f>
        <v/>
      </c>
      <c r="Q244" s="291" t="str">
        <f ca="1">IF(V244=1,"",IF($AA$4=1,"",IF(LOG入力!BG244=1,"",CONCATENATE($ET244,$FD244,$FN244,$FX244,$GH244))))</f>
        <v/>
      </c>
      <c r="R244" s="573" t="str">
        <f ca="1">IF(V244=1,"",IF($AA$4=1,"",IF(LOG入力!BH244&gt;0,0,AA244)))</f>
        <v/>
      </c>
      <c r="S244" s="293" t="str">
        <f t="shared" ca="1" si="428"/>
        <v/>
      </c>
      <c r="T244" s="681"/>
      <c r="U244" s="38"/>
      <c r="V244" s="196">
        <f ca="1">LOG入力!AN244</f>
        <v>1</v>
      </c>
      <c r="W244" s="38"/>
      <c r="X244" s="516" t="str">
        <f t="shared" ca="1" si="429"/>
        <v/>
      </c>
      <c r="Y244" s="515" t="str">
        <f t="shared" ca="1" si="430"/>
        <v/>
      </c>
      <c r="Z244" s="518" t="str">
        <f t="shared" ca="1" si="431"/>
        <v/>
      </c>
      <c r="AA244" s="574" t="str">
        <f t="shared" ca="1" si="432"/>
        <v/>
      </c>
      <c r="AC244" s="6" t="str">
        <f t="shared" ca="1" si="433"/>
        <v/>
      </c>
      <c r="AD244" s="6" t="str">
        <f t="shared" ca="1" si="434"/>
        <v/>
      </c>
      <c r="AE244" s="6" t="str">
        <f t="shared" ca="1" si="435"/>
        <v/>
      </c>
      <c r="AF244" s="6" t="str">
        <f t="shared" ca="1" si="436"/>
        <v/>
      </c>
      <c r="AG244" s="6" t="str">
        <f t="shared" ca="1" si="437"/>
        <v/>
      </c>
      <c r="AH244" s="6" t="str">
        <f t="shared" ca="1" si="438"/>
        <v/>
      </c>
      <c r="AI244" s="6" t="str">
        <f t="shared" ca="1" si="439"/>
        <v/>
      </c>
      <c r="AJ244" s="6" t="str">
        <f t="shared" ca="1" si="440"/>
        <v/>
      </c>
      <c r="AK244" s="6" t="str">
        <f t="shared" ca="1" si="441"/>
        <v/>
      </c>
      <c r="AL244" s="6" t="str">
        <f t="shared" ca="1" si="442"/>
        <v/>
      </c>
      <c r="AM244" s="6" t="str">
        <f t="shared" ca="1" si="443"/>
        <v/>
      </c>
      <c r="AN244" s="6" t="str">
        <f t="shared" ca="1" si="444"/>
        <v/>
      </c>
      <c r="AO244" s="6" t="str">
        <f t="shared" ca="1" si="445"/>
        <v/>
      </c>
      <c r="AP244" s="6" t="str">
        <f t="shared" ca="1" si="446"/>
        <v/>
      </c>
      <c r="AQ244" s="6" t="str">
        <f t="shared" ca="1" si="447"/>
        <v/>
      </c>
      <c r="AR244" s="6" t="str">
        <f t="shared" ca="1" si="448"/>
        <v/>
      </c>
      <c r="AS244" s="6" t="str">
        <f t="shared" ca="1" si="449"/>
        <v/>
      </c>
      <c r="AT244" s="6" t="str">
        <f t="shared" ca="1" si="450"/>
        <v/>
      </c>
      <c r="AU244" s="6" t="str">
        <f t="shared" ca="1" si="451"/>
        <v/>
      </c>
      <c r="AV244" s="6" t="str">
        <f t="shared" ca="1" si="452"/>
        <v/>
      </c>
      <c r="AW244" s="6" t="str">
        <f t="shared" ca="1" si="453"/>
        <v/>
      </c>
      <c r="AY244" s="6" t="str">
        <f t="shared" ca="1" si="454"/>
        <v/>
      </c>
      <c r="AZ244" s="6" t="str">
        <f t="shared" ca="1" si="455"/>
        <v/>
      </c>
      <c r="BA244" s="6" t="str">
        <f t="shared" ca="1" si="456"/>
        <v/>
      </c>
      <c r="BB244" s="6" t="str">
        <f t="shared" ca="1" si="457"/>
        <v/>
      </c>
      <c r="BC244" s="6" t="str">
        <f t="shared" ca="1" si="458"/>
        <v/>
      </c>
      <c r="BD244" s="6" t="str">
        <f t="shared" ca="1" si="459"/>
        <v/>
      </c>
      <c r="BE244" s="6" t="str">
        <f t="shared" ca="1" si="460"/>
        <v/>
      </c>
      <c r="BF244" s="6" t="str">
        <f t="shared" ca="1" si="461"/>
        <v/>
      </c>
      <c r="BG244" s="6" t="str">
        <f t="shared" ca="1" si="462"/>
        <v/>
      </c>
      <c r="BH244" s="6" t="str">
        <f t="shared" ca="1" si="463"/>
        <v/>
      </c>
      <c r="BI244" s="6" t="str">
        <f t="shared" ca="1" si="464"/>
        <v/>
      </c>
      <c r="BJ244" s="6" t="str">
        <f t="shared" ca="1" si="465"/>
        <v/>
      </c>
      <c r="BK244" s="6" t="str">
        <f t="shared" ca="1" si="466"/>
        <v/>
      </c>
      <c r="BL244" s="6" t="str">
        <f t="shared" ca="1" si="467"/>
        <v/>
      </c>
      <c r="BM244" s="6" t="str">
        <f t="shared" ca="1" si="468"/>
        <v/>
      </c>
      <c r="BN244" s="6" t="str">
        <f t="shared" ca="1" si="469"/>
        <v/>
      </c>
      <c r="BO244" s="6" t="str">
        <f t="shared" ca="1" si="470"/>
        <v/>
      </c>
      <c r="BP244" s="6" t="str">
        <f t="shared" ca="1" si="471"/>
        <v/>
      </c>
      <c r="BQ244" s="6" t="str">
        <f t="shared" ca="1" si="472"/>
        <v/>
      </c>
      <c r="BR244" s="6" t="str">
        <f t="shared" ca="1" si="473"/>
        <v/>
      </c>
      <c r="BS244" s="6" t="str">
        <f t="shared" ca="1" si="474"/>
        <v/>
      </c>
      <c r="BU244" s="6" t="str">
        <f t="shared" ca="1" si="475"/>
        <v/>
      </c>
      <c r="BW244" s="515" t="str">
        <f t="shared" ca="1" si="476"/>
        <v/>
      </c>
      <c r="BX244" s="515">
        <f t="shared" ca="1" si="477"/>
        <v>0</v>
      </c>
      <c r="BY244" s="515" t="str">
        <f t="shared" ca="1" si="478"/>
        <v/>
      </c>
      <c r="CA244" s="6">
        <f t="shared" ca="1" si="479"/>
        <v>1</v>
      </c>
      <c r="CC244" s="523" t="str">
        <f t="shared" ca="1" si="480"/>
        <v/>
      </c>
      <c r="CE244" s="6" t="str">
        <f t="shared" ca="1" si="481"/>
        <v/>
      </c>
      <c r="CG244" s="524" t="str">
        <f ca="1">IF(V244=1,"",IF($AA$4=1,"",IF(LOG入力!BH244&gt;0,"",IF(N244=0,"",IF(HT244=0,"","★")))))</f>
        <v/>
      </c>
      <c r="CI244" s="74" t="str">
        <f t="shared" ca="1" si="482"/>
        <v/>
      </c>
      <c r="CK244" s="525" t="str">
        <f ca="1">IF(V244=1,"",IF(LOG入力!BH244&gt;0,1,0))</f>
        <v/>
      </c>
      <c r="CL244" s="74" t="str">
        <f t="shared" ca="1" si="483"/>
        <v/>
      </c>
      <c r="CN244" s="74" t="str">
        <f t="shared" ca="1" si="484"/>
        <v/>
      </c>
      <c r="CO244" s="74" t="str">
        <f t="shared" ca="1" si="485"/>
        <v/>
      </c>
      <c r="CQ244" s="74" t="str">
        <f t="shared" ca="1" si="486"/>
        <v/>
      </c>
      <c r="CR244" s="74" t="str">
        <f t="shared" ca="1" si="487"/>
        <v/>
      </c>
      <c r="CS244" s="74" t="str">
        <f t="shared" ca="1" si="488"/>
        <v/>
      </c>
      <c r="CT244" s="74" t="str">
        <f t="shared" ca="1" si="489"/>
        <v/>
      </c>
      <c r="CU244" s="74" t="str">
        <f t="shared" ca="1" si="490"/>
        <v/>
      </c>
      <c r="CV244" s="74" t="str">
        <f t="shared" ca="1" si="491"/>
        <v/>
      </c>
      <c r="CW244" s="74" t="str">
        <f t="shared" ca="1" si="492"/>
        <v/>
      </c>
      <c r="CX244" s="74" t="str">
        <f t="shared" ca="1" si="493"/>
        <v/>
      </c>
      <c r="CY244" s="74" t="str">
        <f t="shared" ca="1" si="494"/>
        <v/>
      </c>
      <c r="CZ244" s="74" t="str">
        <f t="shared" ca="1" si="495"/>
        <v/>
      </c>
      <c r="DA244" s="74" t="str">
        <f t="shared" ca="1" si="496"/>
        <v/>
      </c>
      <c r="DB244" s="74" t="str">
        <f t="shared" ca="1" si="497"/>
        <v/>
      </c>
      <c r="DD244" s="74" t="str">
        <f t="shared" ca="1" si="498"/>
        <v/>
      </c>
      <c r="DE244" s="74" t="str">
        <f t="shared" ca="1" si="499"/>
        <v/>
      </c>
      <c r="DF244" s="74" t="str">
        <f t="shared" ca="1" si="500"/>
        <v/>
      </c>
      <c r="DG244" s="74" t="str">
        <f t="shared" ca="1" si="501"/>
        <v/>
      </c>
      <c r="DH244" s="74" t="str">
        <f t="shared" ca="1" si="502"/>
        <v/>
      </c>
      <c r="DI244" s="74" t="str">
        <f t="shared" ca="1" si="503"/>
        <v/>
      </c>
      <c r="DJ244" s="74" t="str">
        <f t="shared" ca="1" si="504"/>
        <v/>
      </c>
      <c r="DK244" s="74" t="str">
        <f t="shared" ca="1" si="505"/>
        <v/>
      </c>
      <c r="DL244" s="74" t="str">
        <f t="shared" ca="1" si="506"/>
        <v/>
      </c>
      <c r="DM244" s="74" t="str">
        <f t="shared" ca="1" si="507"/>
        <v/>
      </c>
      <c r="DN244" s="74" t="str">
        <f t="shared" ca="1" si="508"/>
        <v/>
      </c>
      <c r="DO244" s="74" t="str">
        <f t="shared" ca="1" si="509"/>
        <v/>
      </c>
      <c r="DQ244" s="74" t="str">
        <f t="shared" ca="1" si="510"/>
        <v/>
      </c>
      <c r="DS244" s="74" t="str">
        <f t="shared" ca="1" si="511"/>
        <v/>
      </c>
      <c r="DT244" s="74" t="str">
        <f t="shared" ca="1" si="512"/>
        <v/>
      </c>
      <c r="DV244" s="525" t="str">
        <f t="shared" ca="1" si="513"/>
        <v/>
      </c>
      <c r="DW244" s="74" t="str">
        <f t="shared" ca="1" si="514"/>
        <v/>
      </c>
      <c r="DX244" s="485" t="str">
        <f t="shared" ca="1" si="515"/>
        <v/>
      </c>
      <c r="DY244" s="74" t="str">
        <f t="shared" ca="1" si="516"/>
        <v/>
      </c>
      <c r="DZ244" s="74" t="str">
        <f t="shared" ca="1" si="517"/>
        <v/>
      </c>
      <c r="EA244" s="74" t="str">
        <f t="shared" ca="1" si="518"/>
        <v/>
      </c>
      <c r="EC244" s="74" t="str">
        <f t="shared" ca="1" si="519"/>
        <v/>
      </c>
      <c r="ED244" s="74" t="str">
        <f t="shared" ca="1" si="520"/>
        <v/>
      </c>
      <c r="EE244" s="74" t="str">
        <f t="shared" ca="1" si="521"/>
        <v/>
      </c>
      <c r="EG244" s="479" t="str">
        <f ca="1">IF(V244=1,"",IF(LOG入力!BH244&gt;0,0,IF(CG244="★",0,IF(R244=1,0,IF(N244=0,0,1)))))</f>
        <v/>
      </c>
      <c r="EH244" s="483" t="str">
        <f t="shared" ca="1" si="522"/>
        <v/>
      </c>
      <c r="EI244" s="483" t="str">
        <f t="shared" ca="1" si="523"/>
        <v/>
      </c>
      <c r="EJ244" s="483" t="str">
        <f t="shared" ca="1" si="524"/>
        <v/>
      </c>
      <c r="EL244" s="71">
        <f t="shared" ca="1" si="525"/>
        <v>0</v>
      </c>
      <c r="EM244" s="6">
        <f t="shared" ca="1" si="526"/>
        <v>0</v>
      </c>
      <c r="EN244" s="6" t="str">
        <f t="shared" ca="1" si="527"/>
        <v/>
      </c>
      <c r="EO244" s="6">
        <f ca="1">IF(LOG入力!BH244&gt;0,0,IF(EM244=0,0,(IF(COUNTIF($EN$19:EN244,EN244)=1,IF($FS$3="N",1,IF(EH244=1,1,0))))))</f>
        <v>0</v>
      </c>
      <c r="EP244" s="6" t="str">
        <f ca="1">IF(LOG入力!BH244&gt;0,"",IF(EO244=1,$X244,""))</f>
        <v/>
      </c>
      <c r="EQ244" s="6" t="str">
        <f ca="1">IF(LOG入力!BH244&gt;0,"",IF(EO244=1,$Y244,""))</f>
        <v/>
      </c>
      <c r="ER244" s="520" t="str">
        <f ca="1">IF(LOG入力!BH244&gt;0,"",IF(COUNTIF($EP$19:$EP244,EP244)=1,EP244,""))</f>
        <v/>
      </c>
      <c r="ES244" s="520">
        <f ca="1">IF(LOG入力!BH244&gt;0,0,IF((EL244=1),IF(($ER244=""),0,1),0))</f>
        <v>0</v>
      </c>
      <c r="ET244" s="520" t="str">
        <f ca="1">IF(LOG入力!BH244&gt;0,"",IF(COUNTIF($EQ$19:EQ244,EQ244)=1,EQ244,""))</f>
        <v/>
      </c>
      <c r="EU244" s="539">
        <f ca="1">IF(LOG入力!BH244&gt;0,0,IF((EL244=1),IF(($ET244=""),0,1),0))</f>
        <v>0</v>
      </c>
      <c r="EV244" s="71">
        <f t="shared" ca="1" si="528"/>
        <v>0</v>
      </c>
      <c r="EW244" s="6">
        <f t="shared" ca="1" si="529"/>
        <v>0</v>
      </c>
      <c r="EX244" s="6" t="str">
        <f t="shared" ca="1" si="530"/>
        <v/>
      </c>
      <c r="EY244" s="6">
        <f ca="1">IF(LOG入力!BH244&gt;0,0,IF(EW244=0,0,(IF(COUNTIF($EX$19:EX244,EX244)=1,IF($FS$3="N",1,IF(EH244=1,1,0))))))</f>
        <v>0</v>
      </c>
      <c r="EZ244" s="6" t="str">
        <f ca="1">IF(LOG入力!BH244&gt;0,"",IF(EY244=1,$X244,""))</f>
        <v/>
      </c>
      <c r="FA244" s="6" t="str">
        <f ca="1">IF(LOG入力!BH244&gt;0,"",IF(EY244=1,$Y244,""))</f>
        <v/>
      </c>
      <c r="FB244" s="6" t="str">
        <f ca="1">IF(LOG入力!BH244&gt;0,"",IF(COUNTIF($EZ$19:$EZ244,EZ244)=1,EZ244,""))</f>
        <v/>
      </c>
      <c r="FC244" s="6">
        <f ca="1">IF(LOG入力!BH244&gt;0,0,IF((EV244=1),IF(($FB244=""),0,1),0))</f>
        <v>0</v>
      </c>
      <c r="FD244" s="6" t="str">
        <f ca="1">IF(LOG入力!BH244&gt;0,"",IF(COUNTIF($FA$19:FA244,FA244)=1,FA244,""))</f>
        <v/>
      </c>
      <c r="FE244" s="72">
        <f ca="1">IF(LOG入力!BH244&gt;0,0,IF((EV244=1),IF(($FD244=""),0,1),0))</f>
        <v>0</v>
      </c>
      <c r="FF244" s="71">
        <f t="shared" ca="1" si="531"/>
        <v>0</v>
      </c>
      <c r="FG244" s="6">
        <f t="shared" ca="1" si="532"/>
        <v>0</v>
      </c>
      <c r="FH244" s="6" t="str">
        <f t="shared" ca="1" si="533"/>
        <v/>
      </c>
      <c r="FI244" s="6">
        <f ca="1">IF(LOG入力!BH244&gt;0,0,IF(FG244=0,0,(IF(COUNTIF($FH$19:FH244,FH244)=1,IF($FS$3="N",1,IF(EH244=1,1,0))))))</f>
        <v>0</v>
      </c>
      <c r="FJ244" s="6" t="str">
        <f ca="1">IF(LOG入力!BH244&gt;0,"",IF(FI244=1,$X244,""))</f>
        <v/>
      </c>
      <c r="FK244" s="6" t="str">
        <f ca="1">IF(LOG入力!BH244&gt;0,"",IF(FI244=1,$Y244,""))</f>
        <v/>
      </c>
      <c r="FL244" s="6" t="str">
        <f ca="1">IF(LOG入力!BH244&gt;0,"",IF(COUNTIF($FJ$19:$FJ244,FJ244)=1,FJ244,""))</f>
        <v/>
      </c>
      <c r="FM244" s="6">
        <f ca="1">IF(LOG入力!BH244&gt;0,0,IF((FF244=1),IF(($FL244=""),0,1),0))</f>
        <v>0</v>
      </c>
      <c r="FN244" s="6" t="str">
        <f ca="1">IF(LOG入力!BH244&gt;0,"",IF(COUNTIF($FK$19:FK244,FK244)=1,FK244,""))</f>
        <v/>
      </c>
      <c r="FO244" s="72">
        <f ca="1">IF(LOG入力!BH244&gt;0,0,IF((FF244=1),IF(($FN244=""),0,1),0))</f>
        <v>0</v>
      </c>
      <c r="FP244" s="71">
        <f t="shared" ca="1" si="534"/>
        <v>0</v>
      </c>
      <c r="FQ244" s="6">
        <f t="shared" ca="1" si="535"/>
        <v>0</v>
      </c>
      <c r="FR244" s="6" t="str">
        <f t="shared" ca="1" si="536"/>
        <v/>
      </c>
      <c r="FS244" s="6">
        <f ca="1">IF(LOG入力!BH244&gt;0,0,IF(FQ244=0,0,(IF(COUNTIF($FR$19:FR244,FR244)=1,IF($FS$3="N",1,IF(EH244=1,1,0))))))</f>
        <v>0</v>
      </c>
      <c r="FT244" s="6" t="str">
        <f ca="1">IF(LOG入力!BH244&gt;0,"",IF(FS244=1,$X244,""))</f>
        <v/>
      </c>
      <c r="FU244" s="6" t="str">
        <f ca="1">IF(LOG入力!BH244&gt;0,"",IF(FS244=1,$Y244,""))</f>
        <v/>
      </c>
      <c r="FV244" s="6" t="str">
        <f ca="1">IF(LOG入力!BH244&gt;0,"",IF(COUNTIF($FT$19:$FT244,FT244)=1,FT244,""))</f>
        <v/>
      </c>
      <c r="FW244" s="6">
        <f ca="1">IF(LOG入力!BH244&gt;0,0,IF((FP244=1),IF(($FV244=""),0,1),0))</f>
        <v>0</v>
      </c>
      <c r="FX244" s="6" t="str">
        <f ca="1">IF(LOG入力!BH244&gt;0,"",IF(COUNTIF($FU$19:FU244,FU244)=1,FU244,""))</f>
        <v/>
      </c>
      <c r="FY244" s="72">
        <f ca="1">IF(LOG入力!BH244&gt;0,0,IF((FP244=1),IF(($FX244=""),0,1),0))</f>
        <v>0</v>
      </c>
      <c r="FZ244" s="71">
        <f t="shared" ca="1" si="537"/>
        <v>0</v>
      </c>
      <c r="GA244" s="6">
        <f t="shared" ca="1" si="538"/>
        <v>0</v>
      </c>
      <c r="GB244" s="6" t="str">
        <f t="shared" ca="1" si="539"/>
        <v/>
      </c>
      <c r="GC244" s="6">
        <f ca="1">IF(LOG入力!BH244&gt;0,0,IF(GA244=0,0,(IF(COUNTIF($GB$19:GB244,GB244)=1,IF($FS$3="N",1,IF(EH244=1,1,0))))))</f>
        <v>0</v>
      </c>
      <c r="GD244" s="6" t="str">
        <f ca="1">IF(LOG入力!BH244&gt;0,"",IF(GC244=1,$X244,""))</f>
        <v/>
      </c>
      <c r="GE244" s="6" t="str">
        <f ca="1">IF(LOG入力!BH244&gt;0,"",IF(GC244=1,$Y244,""))</f>
        <v/>
      </c>
      <c r="GF244" s="6" t="str">
        <f ca="1">IF(LOG入力!BH244&gt;0,"",IF(COUNTIF($GD$19:$GD244,GD244)=1,GD244,""))</f>
        <v/>
      </c>
      <c r="GG244" s="6">
        <f ca="1">IF(LOG入力!BH244&gt;0,0,IF((FZ244=1),IF(($GF244=""),0,1),0))</f>
        <v>0</v>
      </c>
      <c r="GH244" s="6" t="str">
        <f ca="1">IF(LOG入力!BH244&gt;0,"",IF(COUNTIF($GE$19:GE244,GE244)=1,GE244,""))</f>
        <v/>
      </c>
      <c r="GI244" s="72">
        <f ca="1">IF(LOG入力!BH244&gt;0,0,IF((FZ244=1),IF(($GH244=""),0,1),0))</f>
        <v>0</v>
      </c>
      <c r="GK244" s="455" t="str">
        <f ca="1">IF(V244=1,"",IF(LEN(LOG入力!AS244)=0,"",LOG入力!AS244))</f>
        <v/>
      </c>
      <c r="GL244" s="378" t="str">
        <f t="shared" ca="1" si="540"/>
        <v/>
      </c>
      <c r="GM244" s="378" t="str">
        <f t="shared" ca="1" si="541"/>
        <v/>
      </c>
      <c r="GN244" s="74" t="str">
        <f t="shared" ca="1" si="542"/>
        <v/>
      </c>
      <c r="GO244" s="74" t="str">
        <f t="shared" ca="1" si="543"/>
        <v/>
      </c>
      <c r="GQ244" s="74" t="str">
        <f t="shared" ca="1" si="544"/>
        <v/>
      </c>
      <c r="GR244" s="74" t="str">
        <f t="shared" ca="1" si="545"/>
        <v/>
      </c>
      <c r="GS244" s="74" t="str">
        <f t="shared" ca="1" si="546"/>
        <v/>
      </c>
      <c r="GT244" s="74" t="str">
        <f t="shared" ca="1" si="547"/>
        <v/>
      </c>
      <c r="GU244" s="74" t="str">
        <f t="shared" ca="1" si="548"/>
        <v/>
      </c>
      <c r="GV244" s="74" t="str">
        <f t="shared" ca="1" si="549"/>
        <v/>
      </c>
      <c r="GX244" s="74" t="str">
        <f t="shared" ca="1" si="550"/>
        <v/>
      </c>
      <c r="GY244" s="74" t="str">
        <f t="shared" ca="1" si="551"/>
        <v/>
      </c>
      <c r="GZ244" s="74" t="str">
        <f ca="1">IF(V244=1,"",IF(LOG入力!BH244&gt;0,0,IF(GY244=0,0,IF((VALUE((TYPE(VALUE(J244)))))=16,0,IF(VALUE(J244)&lt;60,1,IF(VALUE(J244)&lt;100,0,IF(VALUE(J244)&lt;600,2,0)))))))</f>
        <v/>
      </c>
      <c r="HA244" s="74" t="str">
        <f t="shared" ca="1" si="552"/>
        <v/>
      </c>
      <c r="HB244" s="74" t="str">
        <f ca="1">IF(V244=1,"",IF(LOG入力!BH244&gt;0,0,IF(HA244=0,0,IF((VALUE((TYPE(VALUE(L244)))))=16,0,IF(VALUE(L244)&lt;60,1,IF(VALUE(L244)&lt;100,0,IF(VALUE(L244)&lt;600,2,0)))))))</f>
        <v/>
      </c>
      <c r="HD244" s="74" t="str">
        <f t="shared" ca="1" si="553"/>
        <v/>
      </c>
      <c r="HF244" s="74" t="str">
        <f t="shared" ca="1" si="554"/>
        <v/>
      </c>
      <c r="HG244" s="74" t="str">
        <f t="shared" ca="1" si="555"/>
        <v/>
      </c>
      <c r="HH244" s="74" t="str">
        <f t="shared" ca="1" si="556"/>
        <v/>
      </c>
      <c r="HI244" s="74" t="str">
        <f t="shared" ca="1" si="557"/>
        <v/>
      </c>
      <c r="HJ244" s="74" t="str">
        <f t="shared" ca="1" si="558"/>
        <v/>
      </c>
      <c r="HK244" s="74" t="str">
        <f t="shared" ca="1" si="559"/>
        <v/>
      </c>
      <c r="HL244" s="74" t="str">
        <f t="shared" ca="1" si="560"/>
        <v/>
      </c>
      <c r="HM244" s="74" t="str">
        <f t="shared" ca="1" si="561"/>
        <v/>
      </c>
      <c r="HN244" s="74" t="str">
        <f t="shared" ca="1" si="562"/>
        <v/>
      </c>
      <c r="HO244" s="529" t="str">
        <f t="shared" ca="1" si="563"/>
        <v/>
      </c>
      <c r="HP244" s="74" t="str">
        <f t="shared" ca="1" si="564"/>
        <v/>
      </c>
      <c r="HQ244" s="74" t="str">
        <f t="shared" ca="1" si="565"/>
        <v/>
      </c>
      <c r="HR244" s="74" t="str">
        <f t="shared" ca="1" si="566"/>
        <v/>
      </c>
      <c r="HS244" s="74" t="str">
        <f t="shared" ca="1" si="567"/>
        <v/>
      </c>
      <c r="HT244" s="74" t="str">
        <f ca="1">IF(V244=1,"",IF(LOG入力!BH244&gt;0,0,IF(DV244=1,0,IF(N244="0",0,IF(SUM(HD244:HS244)&gt;0,1,0)))))</f>
        <v/>
      </c>
    </row>
    <row r="245" spans="1:228" x14ac:dyDescent="0.15">
      <c r="A245" s="5"/>
      <c r="B245" s="532" t="str">
        <f t="shared" ca="1" si="426"/>
        <v/>
      </c>
      <c r="C245" s="534" t="str">
        <f ca="1">LOG入力!AP245</f>
        <v/>
      </c>
      <c r="D245" s="534" t="str">
        <f ca="1">LOG入力!AQ245</f>
        <v/>
      </c>
      <c r="E245" s="534" t="str">
        <f ca="1">LOG入力!AR245</f>
        <v/>
      </c>
      <c r="F245" s="535" t="str">
        <f t="shared" ca="1" si="427"/>
        <v/>
      </c>
      <c r="G245" s="585" t="str">
        <f ca="1">LOG入力!AT245</f>
        <v/>
      </c>
      <c r="H245" s="542" t="str">
        <f ca="1">LOG入力!AU245</f>
        <v/>
      </c>
      <c r="I245" s="542" t="str">
        <f ca="1">LOG入力!AV245</f>
        <v/>
      </c>
      <c r="J245" s="577" t="str">
        <f ca="1">LOG入力!AW245</f>
        <v/>
      </c>
      <c r="K245" s="578" t="str">
        <f ca="1">LOG入力!BJ245</f>
        <v/>
      </c>
      <c r="L245" s="577" t="str">
        <f ca="1">LOG入力!AY245</f>
        <v/>
      </c>
      <c r="M245" s="545" t="str">
        <f ca="1">LOG入力!BK245</f>
        <v/>
      </c>
      <c r="N245" s="512" t="str">
        <f ca="1">IF(V245=1,"",IF(LOG入力!AJ245=1,"1",LOG入力!BA245))</f>
        <v/>
      </c>
      <c r="O245" s="538" t="str">
        <f ca="1">IF(V245=1,"",IF(LEN(LOG入力!O245)=0,"",LOG入力!O245))</f>
        <v/>
      </c>
      <c r="P245" s="291" t="str">
        <f ca="1">IF(V245=1,"",IF($AA$4=1,"",IF(LOG入力!BG245=1,"",CONCATENATE($ER245,$FB245,$FL245,$FV245,$GF245))))</f>
        <v/>
      </c>
      <c r="Q245" s="291" t="str">
        <f ca="1">IF(V245=1,"",IF($AA$4=1,"",IF(LOG入力!BG245=1,"",CONCATENATE($ET245,$FD245,$FN245,$FX245,$GH245))))</f>
        <v/>
      </c>
      <c r="R245" s="573" t="str">
        <f ca="1">IF(V245=1,"",IF($AA$4=1,"",IF(LOG入力!BH245&gt;0,0,AA245)))</f>
        <v/>
      </c>
      <c r="S245" s="293" t="str">
        <f t="shared" ca="1" si="428"/>
        <v/>
      </c>
      <c r="T245" s="681"/>
      <c r="U245" s="38"/>
      <c r="V245" s="196">
        <f ca="1">LOG入力!AN245</f>
        <v>1</v>
      </c>
      <c r="W245" s="38"/>
      <c r="X245" s="516" t="str">
        <f t="shared" ca="1" si="429"/>
        <v/>
      </c>
      <c r="Y245" s="515" t="str">
        <f t="shared" ca="1" si="430"/>
        <v/>
      </c>
      <c r="Z245" s="518" t="str">
        <f t="shared" ca="1" si="431"/>
        <v/>
      </c>
      <c r="AA245" s="574" t="str">
        <f t="shared" ca="1" si="432"/>
        <v/>
      </c>
      <c r="AC245" s="6" t="str">
        <f t="shared" ca="1" si="433"/>
        <v/>
      </c>
      <c r="AD245" s="6" t="str">
        <f t="shared" ca="1" si="434"/>
        <v/>
      </c>
      <c r="AE245" s="6" t="str">
        <f t="shared" ca="1" si="435"/>
        <v/>
      </c>
      <c r="AF245" s="6" t="str">
        <f t="shared" ca="1" si="436"/>
        <v/>
      </c>
      <c r="AG245" s="6" t="str">
        <f t="shared" ca="1" si="437"/>
        <v/>
      </c>
      <c r="AH245" s="6" t="str">
        <f t="shared" ca="1" si="438"/>
        <v/>
      </c>
      <c r="AI245" s="6" t="str">
        <f t="shared" ca="1" si="439"/>
        <v/>
      </c>
      <c r="AJ245" s="6" t="str">
        <f t="shared" ca="1" si="440"/>
        <v/>
      </c>
      <c r="AK245" s="6" t="str">
        <f t="shared" ca="1" si="441"/>
        <v/>
      </c>
      <c r="AL245" s="6" t="str">
        <f t="shared" ca="1" si="442"/>
        <v/>
      </c>
      <c r="AM245" s="6" t="str">
        <f t="shared" ca="1" si="443"/>
        <v/>
      </c>
      <c r="AN245" s="6" t="str">
        <f t="shared" ca="1" si="444"/>
        <v/>
      </c>
      <c r="AO245" s="6" t="str">
        <f t="shared" ca="1" si="445"/>
        <v/>
      </c>
      <c r="AP245" s="6" t="str">
        <f t="shared" ca="1" si="446"/>
        <v/>
      </c>
      <c r="AQ245" s="6" t="str">
        <f t="shared" ca="1" si="447"/>
        <v/>
      </c>
      <c r="AR245" s="6" t="str">
        <f t="shared" ca="1" si="448"/>
        <v/>
      </c>
      <c r="AS245" s="6" t="str">
        <f t="shared" ca="1" si="449"/>
        <v/>
      </c>
      <c r="AT245" s="6" t="str">
        <f t="shared" ca="1" si="450"/>
        <v/>
      </c>
      <c r="AU245" s="6" t="str">
        <f t="shared" ca="1" si="451"/>
        <v/>
      </c>
      <c r="AV245" s="6" t="str">
        <f t="shared" ca="1" si="452"/>
        <v/>
      </c>
      <c r="AW245" s="6" t="str">
        <f t="shared" ca="1" si="453"/>
        <v/>
      </c>
      <c r="AY245" s="6" t="str">
        <f t="shared" ca="1" si="454"/>
        <v/>
      </c>
      <c r="AZ245" s="6" t="str">
        <f t="shared" ca="1" si="455"/>
        <v/>
      </c>
      <c r="BA245" s="6" t="str">
        <f t="shared" ca="1" si="456"/>
        <v/>
      </c>
      <c r="BB245" s="6" t="str">
        <f t="shared" ca="1" si="457"/>
        <v/>
      </c>
      <c r="BC245" s="6" t="str">
        <f t="shared" ca="1" si="458"/>
        <v/>
      </c>
      <c r="BD245" s="6" t="str">
        <f t="shared" ca="1" si="459"/>
        <v/>
      </c>
      <c r="BE245" s="6" t="str">
        <f t="shared" ca="1" si="460"/>
        <v/>
      </c>
      <c r="BF245" s="6" t="str">
        <f t="shared" ca="1" si="461"/>
        <v/>
      </c>
      <c r="BG245" s="6" t="str">
        <f t="shared" ca="1" si="462"/>
        <v/>
      </c>
      <c r="BH245" s="6" t="str">
        <f t="shared" ca="1" si="463"/>
        <v/>
      </c>
      <c r="BI245" s="6" t="str">
        <f t="shared" ca="1" si="464"/>
        <v/>
      </c>
      <c r="BJ245" s="6" t="str">
        <f t="shared" ca="1" si="465"/>
        <v/>
      </c>
      <c r="BK245" s="6" t="str">
        <f t="shared" ca="1" si="466"/>
        <v/>
      </c>
      <c r="BL245" s="6" t="str">
        <f t="shared" ca="1" si="467"/>
        <v/>
      </c>
      <c r="BM245" s="6" t="str">
        <f t="shared" ca="1" si="468"/>
        <v/>
      </c>
      <c r="BN245" s="6" t="str">
        <f t="shared" ca="1" si="469"/>
        <v/>
      </c>
      <c r="BO245" s="6" t="str">
        <f t="shared" ca="1" si="470"/>
        <v/>
      </c>
      <c r="BP245" s="6" t="str">
        <f t="shared" ca="1" si="471"/>
        <v/>
      </c>
      <c r="BQ245" s="6" t="str">
        <f t="shared" ca="1" si="472"/>
        <v/>
      </c>
      <c r="BR245" s="6" t="str">
        <f t="shared" ca="1" si="473"/>
        <v/>
      </c>
      <c r="BS245" s="6" t="str">
        <f t="shared" ca="1" si="474"/>
        <v/>
      </c>
      <c r="BU245" s="6" t="str">
        <f t="shared" ca="1" si="475"/>
        <v/>
      </c>
      <c r="BW245" s="515" t="str">
        <f t="shared" ca="1" si="476"/>
        <v/>
      </c>
      <c r="BX245" s="515">
        <f t="shared" ca="1" si="477"/>
        <v>0</v>
      </c>
      <c r="BY245" s="515" t="str">
        <f t="shared" ca="1" si="478"/>
        <v/>
      </c>
      <c r="CA245" s="6">
        <f t="shared" ca="1" si="479"/>
        <v>1</v>
      </c>
      <c r="CC245" s="523" t="str">
        <f t="shared" ca="1" si="480"/>
        <v/>
      </c>
      <c r="CE245" s="6" t="str">
        <f t="shared" ca="1" si="481"/>
        <v/>
      </c>
      <c r="CG245" s="524" t="str">
        <f ca="1">IF(V245=1,"",IF($AA$4=1,"",IF(LOG入力!BH245&gt;0,"",IF(N245=0,"",IF(HT245=0,"","★")))))</f>
        <v/>
      </c>
      <c r="CI245" s="74" t="str">
        <f t="shared" ca="1" si="482"/>
        <v/>
      </c>
      <c r="CK245" s="525" t="str">
        <f ca="1">IF(V245=1,"",IF(LOG入力!BH245&gt;0,1,0))</f>
        <v/>
      </c>
      <c r="CL245" s="74" t="str">
        <f t="shared" ca="1" si="483"/>
        <v/>
      </c>
      <c r="CN245" s="74" t="str">
        <f t="shared" ca="1" si="484"/>
        <v/>
      </c>
      <c r="CO245" s="74" t="str">
        <f t="shared" ca="1" si="485"/>
        <v/>
      </c>
      <c r="CQ245" s="74" t="str">
        <f t="shared" ca="1" si="486"/>
        <v/>
      </c>
      <c r="CR245" s="74" t="str">
        <f t="shared" ca="1" si="487"/>
        <v/>
      </c>
      <c r="CS245" s="74" t="str">
        <f t="shared" ca="1" si="488"/>
        <v/>
      </c>
      <c r="CT245" s="74" t="str">
        <f t="shared" ca="1" si="489"/>
        <v/>
      </c>
      <c r="CU245" s="74" t="str">
        <f t="shared" ca="1" si="490"/>
        <v/>
      </c>
      <c r="CV245" s="74" t="str">
        <f t="shared" ca="1" si="491"/>
        <v/>
      </c>
      <c r="CW245" s="74" t="str">
        <f t="shared" ca="1" si="492"/>
        <v/>
      </c>
      <c r="CX245" s="74" t="str">
        <f t="shared" ca="1" si="493"/>
        <v/>
      </c>
      <c r="CY245" s="74" t="str">
        <f t="shared" ca="1" si="494"/>
        <v/>
      </c>
      <c r="CZ245" s="74" t="str">
        <f t="shared" ca="1" si="495"/>
        <v/>
      </c>
      <c r="DA245" s="74" t="str">
        <f t="shared" ca="1" si="496"/>
        <v/>
      </c>
      <c r="DB245" s="74" t="str">
        <f t="shared" ca="1" si="497"/>
        <v/>
      </c>
      <c r="DD245" s="74" t="str">
        <f t="shared" ca="1" si="498"/>
        <v/>
      </c>
      <c r="DE245" s="74" t="str">
        <f t="shared" ca="1" si="499"/>
        <v/>
      </c>
      <c r="DF245" s="74" t="str">
        <f t="shared" ca="1" si="500"/>
        <v/>
      </c>
      <c r="DG245" s="74" t="str">
        <f t="shared" ca="1" si="501"/>
        <v/>
      </c>
      <c r="DH245" s="74" t="str">
        <f t="shared" ca="1" si="502"/>
        <v/>
      </c>
      <c r="DI245" s="74" t="str">
        <f t="shared" ca="1" si="503"/>
        <v/>
      </c>
      <c r="DJ245" s="74" t="str">
        <f t="shared" ca="1" si="504"/>
        <v/>
      </c>
      <c r="DK245" s="74" t="str">
        <f t="shared" ca="1" si="505"/>
        <v/>
      </c>
      <c r="DL245" s="74" t="str">
        <f t="shared" ca="1" si="506"/>
        <v/>
      </c>
      <c r="DM245" s="74" t="str">
        <f t="shared" ca="1" si="507"/>
        <v/>
      </c>
      <c r="DN245" s="74" t="str">
        <f t="shared" ca="1" si="508"/>
        <v/>
      </c>
      <c r="DO245" s="74" t="str">
        <f t="shared" ca="1" si="509"/>
        <v/>
      </c>
      <c r="DQ245" s="74" t="str">
        <f t="shared" ca="1" si="510"/>
        <v/>
      </c>
      <c r="DS245" s="74" t="str">
        <f t="shared" ca="1" si="511"/>
        <v/>
      </c>
      <c r="DT245" s="74" t="str">
        <f t="shared" ca="1" si="512"/>
        <v/>
      </c>
      <c r="DV245" s="525" t="str">
        <f t="shared" ca="1" si="513"/>
        <v/>
      </c>
      <c r="DW245" s="74" t="str">
        <f t="shared" ca="1" si="514"/>
        <v/>
      </c>
      <c r="DX245" s="485" t="str">
        <f t="shared" ca="1" si="515"/>
        <v/>
      </c>
      <c r="DY245" s="74" t="str">
        <f t="shared" ca="1" si="516"/>
        <v/>
      </c>
      <c r="DZ245" s="74" t="str">
        <f t="shared" ca="1" si="517"/>
        <v/>
      </c>
      <c r="EA245" s="74" t="str">
        <f t="shared" ca="1" si="518"/>
        <v/>
      </c>
      <c r="EC245" s="74" t="str">
        <f t="shared" ca="1" si="519"/>
        <v/>
      </c>
      <c r="ED245" s="74" t="str">
        <f t="shared" ca="1" si="520"/>
        <v/>
      </c>
      <c r="EE245" s="74" t="str">
        <f t="shared" ca="1" si="521"/>
        <v/>
      </c>
      <c r="EG245" s="479" t="str">
        <f ca="1">IF(V245=1,"",IF(LOG入力!BH245&gt;0,0,IF(CG245="★",0,IF(R245=1,0,IF(N245=0,0,1)))))</f>
        <v/>
      </c>
      <c r="EH245" s="483" t="str">
        <f t="shared" ca="1" si="522"/>
        <v/>
      </c>
      <c r="EI245" s="483" t="str">
        <f t="shared" ca="1" si="523"/>
        <v/>
      </c>
      <c r="EJ245" s="483" t="str">
        <f t="shared" ca="1" si="524"/>
        <v/>
      </c>
      <c r="EL245" s="71">
        <f t="shared" ca="1" si="525"/>
        <v>0</v>
      </c>
      <c r="EM245" s="6">
        <f t="shared" ca="1" si="526"/>
        <v>0</v>
      </c>
      <c r="EN245" s="6" t="str">
        <f t="shared" ca="1" si="527"/>
        <v/>
      </c>
      <c r="EO245" s="6">
        <f ca="1">IF(LOG入力!BH245&gt;0,0,IF(EM245=0,0,(IF(COUNTIF($EN$19:EN245,EN245)=1,IF($FS$3="N",1,IF(EH245=1,1,0))))))</f>
        <v>0</v>
      </c>
      <c r="EP245" s="6" t="str">
        <f ca="1">IF(LOG入力!BH245&gt;0,"",IF(EO245=1,$X245,""))</f>
        <v/>
      </c>
      <c r="EQ245" s="6" t="str">
        <f ca="1">IF(LOG入力!BH245&gt;0,"",IF(EO245=1,$Y245,""))</f>
        <v/>
      </c>
      <c r="ER245" s="520" t="str">
        <f ca="1">IF(LOG入力!BH245&gt;0,"",IF(COUNTIF($EP$19:$EP245,EP245)=1,EP245,""))</f>
        <v/>
      </c>
      <c r="ES245" s="520">
        <f ca="1">IF(LOG入力!BH245&gt;0,0,IF((EL245=1),IF(($ER245=""),0,1),0))</f>
        <v>0</v>
      </c>
      <c r="ET245" s="520" t="str">
        <f ca="1">IF(LOG入力!BH245&gt;0,"",IF(COUNTIF($EQ$19:EQ245,EQ245)=1,EQ245,""))</f>
        <v/>
      </c>
      <c r="EU245" s="539">
        <f ca="1">IF(LOG入力!BH245&gt;0,0,IF((EL245=1),IF(($ET245=""),0,1),0))</f>
        <v>0</v>
      </c>
      <c r="EV245" s="71">
        <f t="shared" ca="1" si="528"/>
        <v>0</v>
      </c>
      <c r="EW245" s="6">
        <f t="shared" ca="1" si="529"/>
        <v>0</v>
      </c>
      <c r="EX245" s="6" t="str">
        <f t="shared" ca="1" si="530"/>
        <v/>
      </c>
      <c r="EY245" s="6">
        <f ca="1">IF(LOG入力!BH245&gt;0,0,IF(EW245=0,0,(IF(COUNTIF($EX$19:EX245,EX245)=1,IF($FS$3="N",1,IF(EH245=1,1,0))))))</f>
        <v>0</v>
      </c>
      <c r="EZ245" s="6" t="str">
        <f ca="1">IF(LOG入力!BH245&gt;0,"",IF(EY245=1,$X245,""))</f>
        <v/>
      </c>
      <c r="FA245" s="6" t="str">
        <f ca="1">IF(LOG入力!BH245&gt;0,"",IF(EY245=1,$Y245,""))</f>
        <v/>
      </c>
      <c r="FB245" s="6" t="str">
        <f ca="1">IF(LOG入力!BH245&gt;0,"",IF(COUNTIF($EZ$19:$EZ245,EZ245)=1,EZ245,""))</f>
        <v/>
      </c>
      <c r="FC245" s="6">
        <f ca="1">IF(LOG入力!BH245&gt;0,0,IF((EV245=1),IF(($FB245=""),0,1),0))</f>
        <v>0</v>
      </c>
      <c r="FD245" s="6" t="str">
        <f ca="1">IF(LOG入力!BH245&gt;0,"",IF(COUNTIF($FA$19:FA245,FA245)=1,FA245,""))</f>
        <v/>
      </c>
      <c r="FE245" s="72">
        <f ca="1">IF(LOG入力!BH245&gt;0,0,IF((EV245=1),IF(($FD245=""),0,1),0))</f>
        <v>0</v>
      </c>
      <c r="FF245" s="71">
        <f t="shared" ca="1" si="531"/>
        <v>0</v>
      </c>
      <c r="FG245" s="6">
        <f t="shared" ca="1" si="532"/>
        <v>0</v>
      </c>
      <c r="FH245" s="6" t="str">
        <f t="shared" ca="1" si="533"/>
        <v/>
      </c>
      <c r="FI245" s="6">
        <f ca="1">IF(LOG入力!BH245&gt;0,0,IF(FG245=0,0,(IF(COUNTIF($FH$19:FH245,FH245)=1,IF($FS$3="N",1,IF(EH245=1,1,0))))))</f>
        <v>0</v>
      </c>
      <c r="FJ245" s="6" t="str">
        <f ca="1">IF(LOG入力!BH245&gt;0,"",IF(FI245=1,$X245,""))</f>
        <v/>
      </c>
      <c r="FK245" s="6" t="str">
        <f ca="1">IF(LOG入力!BH245&gt;0,"",IF(FI245=1,$Y245,""))</f>
        <v/>
      </c>
      <c r="FL245" s="6" t="str">
        <f ca="1">IF(LOG入力!BH245&gt;0,"",IF(COUNTIF($FJ$19:$FJ245,FJ245)=1,FJ245,""))</f>
        <v/>
      </c>
      <c r="FM245" s="6">
        <f ca="1">IF(LOG入力!BH245&gt;0,0,IF((FF245=1),IF(($FL245=""),0,1),0))</f>
        <v>0</v>
      </c>
      <c r="FN245" s="6" t="str">
        <f ca="1">IF(LOG入力!BH245&gt;0,"",IF(COUNTIF($FK$19:FK245,FK245)=1,FK245,""))</f>
        <v/>
      </c>
      <c r="FO245" s="72">
        <f ca="1">IF(LOG入力!BH245&gt;0,0,IF((FF245=1),IF(($FN245=""),0,1),0))</f>
        <v>0</v>
      </c>
      <c r="FP245" s="71">
        <f t="shared" ca="1" si="534"/>
        <v>0</v>
      </c>
      <c r="FQ245" s="6">
        <f t="shared" ca="1" si="535"/>
        <v>0</v>
      </c>
      <c r="FR245" s="6" t="str">
        <f t="shared" ca="1" si="536"/>
        <v/>
      </c>
      <c r="FS245" s="6">
        <f ca="1">IF(LOG入力!BH245&gt;0,0,IF(FQ245=0,0,(IF(COUNTIF($FR$19:FR245,FR245)=1,IF($FS$3="N",1,IF(EH245=1,1,0))))))</f>
        <v>0</v>
      </c>
      <c r="FT245" s="6" t="str">
        <f ca="1">IF(LOG入力!BH245&gt;0,"",IF(FS245=1,$X245,""))</f>
        <v/>
      </c>
      <c r="FU245" s="6" t="str">
        <f ca="1">IF(LOG入力!BH245&gt;0,"",IF(FS245=1,$Y245,""))</f>
        <v/>
      </c>
      <c r="FV245" s="6" t="str">
        <f ca="1">IF(LOG入力!BH245&gt;0,"",IF(COUNTIF($FT$19:$FT245,FT245)=1,FT245,""))</f>
        <v/>
      </c>
      <c r="FW245" s="6">
        <f ca="1">IF(LOG入力!BH245&gt;0,0,IF((FP245=1),IF(($FV245=""),0,1),0))</f>
        <v>0</v>
      </c>
      <c r="FX245" s="6" t="str">
        <f ca="1">IF(LOG入力!BH245&gt;0,"",IF(COUNTIF($FU$19:FU245,FU245)=1,FU245,""))</f>
        <v/>
      </c>
      <c r="FY245" s="72">
        <f ca="1">IF(LOG入力!BH245&gt;0,0,IF((FP245=1),IF(($FX245=""),0,1),0))</f>
        <v>0</v>
      </c>
      <c r="FZ245" s="71">
        <f t="shared" ca="1" si="537"/>
        <v>0</v>
      </c>
      <c r="GA245" s="6">
        <f t="shared" ca="1" si="538"/>
        <v>0</v>
      </c>
      <c r="GB245" s="6" t="str">
        <f t="shared" ca="1" si="539"/>
        <v/>
      </c>
      <c r="GC245" s="6">
        <f ca="1">IF(LOG入力!BH245&gt;0,0,IF(GA245=0,0,(IF(COUNTIF($GB$19:GB245,GB245)=1,IF($FS$3="N",1,IF(EH245=1,1,0))))))</f>
        <v>0</v>
      </c>
      <c r="GD245" s="6" t="str">
        <f ca="1">IF(LOG入力!BH245&gt;0,"",IF(GC245=1,$X245,""))</f>
        <v/>
      </c>
      <c r="GE245" s="6" t="str">
        <f ca="1">IF(LOG入力!BH245&gt;0,"",IF(GC245=1,$Y245,""))</f>
        <v/>
      </c>
      <c r="GF245" s="6" t="str">
        <f ca="1">IF(LOG入力!BH245&gt;0,"",IF(COUNTIF($GD$19:$GD245,GD245)=1,GD245,""))</f>
        <v/>
      </c>
      <c r="GG245" s="6">
        <f ca="1">IF(LOG入力!BH245&gt;0,0,IF((FZ245=1),IF(($GF245=""),0,1),0))</f>
        <v>0</v>
      </c>
      <c r="GH245" s="6" t="str">
        <f ca="1">IF(LOG入力!BH245&gt;0,"",IF(COUNTIF($GE$19:GE245,GE245)=1,GE245,""))</f>
        <v/>
      </c>
      <c r="GI245" s="72">
        <f ca="1">IF(LOG入力!BH245&gt;0,0,IF((FZ245=1),IF(($GH245=""),0,1),0))</f>
        <v>0</v>
      </c>
      <c r="GK245" s="455" t="str">
        <f ca="1">IF(V245=1,"",IF(LEN(LOG入力!AS245)=0,"",LOG入力!AS245))</f>
        <v/>
      </c>
      <c r="GL245" s="378" t="str">
        <f t="shared" ca="1" si="540"/>
        <v/>
      </c>
      <c r="GM245" s="378" t="str">
        <f t="shared" ca="1" si="541"/>
        <v/>
      </c>
      <c r="GN245" s="74" t="str">
        <f t="shared" ca="1" si="542"/>
        <v/>
      </c>
      <c r="GO245" s="74" t="str">
        <f t="shared" ca="1" si="543"/>
        <v/>
      </c>
      <c r="GQ245" s="74" t="str">
        <f t="shared" ca="1" si="544"/>
        <v/>
      </c>
      <c r="GR245" s="74" t="str">
        <f t="shared" ca="1" si="545"/>
        <v/>
      </c>
      <c r="GS245" s="74" t="str">
        <f t="shared" ca="1" si="546"/>
        <v/>
      </c>
      <c r="GT245" s="74" t="str">
        <f t="shared" ca="1" si="547"/>
        <v/>
      </c>
      <c r="GU245" s="74" t="str">
        <f t="shared" ca="1" si="548"/>
        <v/>
      </c>
      <c r="GV245" s="74" t="str">
        <f t="shared" ca="1" si="549"/>
        <v/>
      </c>
      <c r="GX245" s="74" t="str">
        <f t="shared" ca="1" si="550"/>
        <v/>
      </c>
      <c r="GY245" s="74" t="str">
        <f t="shared" ca="1" si="551"/>
        <v/>
      </c>
      <c r="GZ245" s="74" t="str">
        <f ca="1">IF(V245=1,"",IF(LOG入力!BH245&gt;0,0,IF(GY245=0,0,IF((VALUE((TYPE(VALUE(J245)))))=16,0,IF(VALUE(J245)&lt;60,1,IF(VALUE(J245)&lt;100,0,IF(VALUE(J245)&lt;600,2,0)))))))</f>
        <v/>
      </c>
      <c r="HA245" s="74" t="str">
        <f t="shared" ca="1" si="552"/>
        <v/>
      </c>
      <c r="HB245" s="74" t="str">
        <f ca="1">IF(V245=1,"",IF(LOG入力!BH245&gt;0,0,IF(HA245=0,0,IF((VALUE((TYPE(VALUE(L245)))))=16,0,IF(VALUE(L245)&lt;60,1,IF(VALUE(L245)&lt;100,0,IF(VALUE(L245)&lt;600,2,0)))))))</f>
        <v/>
      </c>
      <c r="HD245" s="74" t="str">
        <f t="shared" ca="1" si="553"/>
        <v/>
      </c>
      <c r="HF245" s="74" t="str">
        <f t="shared" ca="1" si="554"/>
        <v/>
      </c>
      <c r="HG245" s="74" t="str">
        <f t="shared" ca="1" si="555"/>
        <v/>
      </c>
      <c r="HH245" s="74" t="str">
        <f t="shared" ca="1" si="556"/>
        <v/>
      </c>
      <c r="HI245" s="74" t="str">
        <f t="shared" ca="1" si="557"/>
        <v/>
      </c>
      <c r="HJ245" s="74" t="str">
        <f t="shared" ca="1" si="558"/>
        <v/>
      </c>
      <c r="HK245" s="74" t="str">
        <f t="shared" ca="1" si="559"/>
        <v/>
      </c>
      <c r="HL245" s="74" t="str">
        <f t="shared" ca="1" si="560"/>
        <v/>
      </c>
      <c r="HM245" s="74" t="str">
        <f t="shared" ca="1" si="561"/>
        <v/>
      </c>
      <c r="HN245" s="74" t="str">
        <f t="shared" ca="1" si="562"/>
        <v/>
      </c>
      <c r="HO245" s="529" t="str">
        <f t="shared" ca="1" si="563"/>
        <v/>
      </c>
      <c r="HP245" s="74" t="str">
        <f t="shared" ca="1" si="564"/>
        <v/>
      </c>
      <c r="HQ245" s="74" t="str">
        <f t="shared" ca="1" si="565"/>
        <v/>
      </c>
      <c r="HR245" s="74" t="str">
        <f t="shared" ca="1" si="566"/>
        <v/>
      </c>
      <c r="HS245" s="74" t="str">
        <f t="shared" ca="1" si="567"/>
        <v/>
      </c>
      <c r="HT245" s="74" t="str">
        <f ca="1">IF(V245=1,"",IF(LOG入力!BH245&gt;0,0,IF(DV245=1,0,IF(N245="0",0,IF(SUM(HD245:HS245)&gt;0,1,0)))))</f>
        <v/>
      </c>
    </row>
    <row r="246" spans="1:228" x14ac:dyDescent="0.15">
      <c r="A246" s="5"/>
      <c r="B246" s="532" t="str">
        <f t="shared" ca="1" si="426"/>
        <v/>
      </c>
      <c r="C246" s="534" t="str">
        <f ca="1">LOG入力!AP246</f>
        <v/>
      </c>
      <c r="D246" s="534" t="str">
        <f ca="1">LOG入力!AQ246</f>
        <v/>
      </c>
      <c r="E246" s="534" t="str">
        <f ca="1">LOG入力!AR246</f>
        <v/>
      </c>
      <c r="F246" s="535" t="str">
        <f t="shared" ca="1" si="427"/>
        <v/>
      </c>
      <c r="G246" s="585" t="str">
        <f ca="1">LOG入力!AT246</f>
        <v/>
      </c>
      <c r="H246" s="542" t="str">
        <f ca="1">LOG入力!AU246</f>
        <v/>
      </c>
      <c r="I246" s="542" t="str">
        <f ca="1">LOG入力!AV246</f>
        <v/>
      </c>
      <c r="J246" s="577" t="str">
        <f ca="1">LOG入力!AW246</f>
        <v/>
      </c>
      <c r="K246" s="578" t="str">
        <f ca="1">LOG入力!BJ246</f>
        <v/>
      </c>
      <c r="L246" s="577" t="str">
        <f ca="1">LOG入力!AY246</f>
        <v/>
      </c>
      <c r="M246" s="545" t="str">
        <f ca="1">LOG入力!BK246</f>
        <v/>
      </c>
      <c r="N246" s="512" t="str">
        <f ca="1">IF(V246=1,"",IF(LOG入力!AJ246=1,"1",LOG入力!BA246))</f>
        <v/>
      </c>
      <c r="O246" s="538" t="str">
        <f ca="1">IF(V246=1,"",IF(LEN(LOG入力!O246)=0,"",LOG入力!O246))</f>
        <v/>
      </c>
      <c r="P246" s="291" t="str">
        <f ca="1">IF(V246=1,"",IF($AA$4=1,"",IF(LOG入力!BG246=1,"",CONCATENATE($ER246,$FB246,$FL246,$FV246,$GF246))))</f>
        <v/>
      </c>
      <c r="Q246" s="291" t="str">
        <f ca="1">IF(V246=1,"",IF($AA$4=1,"",IF(LOG入力!BG246=1,"",CONCATENATE($ET246,$FD246,$FN246,$FX246,$GH246))))</f>
        <v/>
      </c>
      <c r="R246" s="573" t="str">
        <f ca="1">IF(V246=1,"",IF($AA$4=1,"",IF(LOG入力!BH246&gt;0,0,AA246)))</f>
        <v/>
      </c>
      <c r="S246" s="293" t="str">
        <f t="shared" ca="1" si="428"/>
        <v/>
      </c>
      <c r="T246" s="681"/>
      <c r="U246" s="38"/>
      <c r="V246" s="196">
        <f ca="1">LOG入力!AN246</f>
        <v>1</v>
      </c>
      <c r="W246" s="38"/>
      <c r="X246" s="516" t="str">
        <f t="shared" ca="1" si="429"/>
        <v/>
      </c>
      <c r="Y246" s="515" t="str">
        <f t="shared" ca="1" si="430"/>
        <v/>
      </c>
      <c r="Z246" s="518" t="str">
        <f t="shared" ca="1" si="431"/>
        <v/>
      </c>
      <c r="AA246" s="574" t="str">
        <f t="shared" ca="1" si="432"/>
        <v/>
      </c>
      <c r="AC246" s="6" t="str">
        <f t="shared" ca="1" si="433"/>
        <v/>
      </c>
      <c r="AD246" s="6" t="str">
        <f t="shared" ca="1" si="434"/>
        <v/>
      </c>
      <c r="AE246" s="6" t="str">
        <f t="shared" ca="1" si="435"/>
        <v/>
      </c>
      <c r="AF246" s="6" t="str">
        <f t="shared" ca="1" si="436"/>
        <v/>
      </c>
      <c r="AG246" s="6" t="str">
        <f t="shared" ca="1" si="437"/>
        <v/>
      </c>
      <c r="AH246" s="6" t="str">
        <f t="shared" ca="1" si="438"/>
        <v/>
      </c>
      <c r="AI246" s="6" t="str">
        <f t="shared" ca="1" si="439"/>
        <v/>
      </c>
      <c r="AJ246" s="6" t="str">
        <f t="shared" ca="1" si="440"/>
        <v/>
      </c>
      <c r="AK246" s="6" t="str">
        <f t="shared" ca="1" si="441"/>
        <v/>
      </c>
      <c r="AL246" s="6" t="str">
        <f t="shared" ca="1" si="442"/>
        <v/>
      </c>
      <c r="AM246" s="6" t="str">
        <f t="shared" ca="1" si="443"/>
        <v/>
      </c>
      <c r="AN246" s="6" t="str">
        <f t="shared" ca="1" si="444"/>
        <v/>
      </c>
      <c r="AO246" s="6" t="str">
        <f t="shared" ca="1" si="445"/>
        <v/>
      </c>
      <c r="AP246" s="6" t="str">
        <f t="shared" ca="1" si="446"/>
        <v/>
      </c>
      <c r="AQ246" s="6" t="str">
        <f t="shared" ca="1" si="447"/>
        <v/>
      </c>
      <c r="AR246" s="6" t="str">
        <f t="shared" ca="1" si="448"/>
        <v/>
      </c>
      <c r="AS246" s="6" t="str">
        <f t="shared" ca="1" si="449"/>
        <v/>
      </c>
      <c r="AT246" s="6" t="str">
        <f t="shared" ca="1" si="450"/>
        <v/>
      </c>
      <c r="AU246" s="6" t="str">
        <f t="shared" ca="1" si="451"/>
        <v/>
      </c>
      <c r="AV246" s="6" t="str">
        <f t="shared" ca="1" si="452"/>
        <v/>
      </c>
      <c r="AW246" s="6" t="str">
        <f t="shared" ca="1" si="453"/>
        <v/>
      </c>
      <c r="AY246" s="6" t="str">
        <f t="shared" ca="1" si="454"/>
        <v/>
      </c>
      <c r="AZ246" s="6" t="str">
        <f t="shared" ca="1" si="455"/>
        <v/>
      </c>
      <c r="BA246" s="6" t="str">
        <f t="shared" ca="1" si="456"/>
        <v/>
      </c>
      <c r="BB246" s="6" t="str">
        <f t="shared" ca="1" si="457"/>
        <v/>
      </c>
      <c r="BC246" s="6" t="str">
        <f t="shared" ca="1" si="458"/>
        <v/>
      </c>
      <c r="BD246" s="6" t="str">
        <f t="shared" ca="1" si="459"/>
        <v/>
      </c>
      <c r="BE246" s="6" t="str">
        <f t="shared" ca="1" si="460"/>
        <v/>
      </c>
      <c r="BF246" s="6" t="str">
        <f t="shared" ca="1" si="461"/>
        <v/>
      </c>
      <c r="BG246" s="6" t="str">
        <f t="shared" ca="1" si="462"/>
        <v/>
      </c>
      <c r="BH246" s="6" t="str">
        <f t="shared" ca="1" si="463"/>
        <v/>
      </c>
      <c r="BI246" s="6" t="str">
        <f t="shared" ca="1" si="464"/>
        <v/>
      </c>
      <c r="BJ246" s="6" t="str">
        <f t="shared" ca="1" si="465"/>
        <v/>
      </c>
      <c r="BK246" s="6" t="str">
        <f t="shared" ca="1" si="466"/>
        <v/>
      </c>
      <c r="BL246" s="6" t="str">
        <f t="shared" ca="1" si="467"/>
        <v/>
      </c>
      <c r="BM246" s="6" t="str">
        <f t="shared" ca="1" si="468"/>
        <v/>
      </c>
      <c r="BN246" s="6" t="str">
        <f t="shared" ca="1" si="469"/>
        <v/>
      </c>
      <c r="BO246" s="6" t="str">
        <f t="shared" ca="1" si="470"/>
        <v/>
      </c>
      <c r="BP246" s="6" t="str">
        <f t="shared" ca="1" si="471"/>
        <v/>
      </c>
      <c r="BQ246" s="6" t="str">
        <f t="shared" ca="1" si="472"/>
        <v/>
      </c>
      <c r="BR246" s="6" t="str">
        <f t="shared" ca="1" si="473"/>
        <v/>
      </c>
      <c r="BS246" s="6" t="str">
        <f t="shared" ca="1" si="474"/>
        <v/>
      </c>
      <c r="BU246" s="6" t="str">
        <f t="shared" ca="1" si="475"/>
        <v/>
      </c>
      <c r="BW246" s="515" t="str">
        <f t="shared" ca="1" si="476"/>
        <v/>
      </c>
      <c r="BX246" s="515">
        <f t="shared" ca="1" si="477"/>
        <v>0</v>
      </c>
      <c r="BY246" s="515" t="str">
        <f t="shared" ca="1" si="478"/>
        <v/>
      </c>
      <c r="CA246" s="6">
        <f t="shared" ca="1" si="479"/>
        <v>1</v>
      </c>
      <c r="CC246" s="523" t="str">
        <f t="shared" ca="1" si="480"/>
        <v/>
      </c>
      <c r="CE246" s="6" t="str">
        <f t="shared" ca="1" si="481"/>
        <v/>
      </c>
      <c r="CG246" s="524" t="str">
        <f ca="1">IF(V246=1,"",IF($AA$4=1,"",IF(LOG入力!BH246&gt;0,"",IF(N246=0,"",IF(HT246=0,"","★")))))</f>
        <v/>
      </c>
      <c r="CI246" s="74" t="str">
        <f t="shared" ca="1" si="482"/>
        <v/>
      </c>
      <c r="CK246" s="525" t="str">
        <f ca="1">IF(V246=1,"",IF(LOG入力!BH246&gt;0,1,0))</f>
        <v/>
      </c>
      <c r="CL246" s="74" t="str">
        <f t="shared" ca="1" si="483"/>
        <v/>
      </c>
      <c r="CN246" s="74" t="str">
        <f t="shared" ca="1" si="484"/>
        <v/>
      </c>
      <c r="CO246" s="74" t="str">
        <f t="shared" ca="1" si="485"/>
        <v/>
      </c>
      <c r="CQ246" s="74" t="str">
        <f t="shared" ca="1" si="486"/>
        <v/>
      </c>
      <c r="CR246" s="74" t="str">
        <f t="shared" ca="1" si="487"/>
        <v/>
      </c>
      <c r="CS246" s="74" t="str">
        <f t="shared" ca="1" si="488"/>
        <v/>
      </c>
      <c r="CT246" s="74" t="str">
        <f t="shared" ca="1" si="489"/>
        <v/>
      </c>
      <c r="CU246" s="74" t="str">
        <f t="shared" ca="1" si="490"/>
        <v/>
      </c>
      <c r="CV246" s="74" t="str">
        <f t="shared" ca="1" si="491"/>
        <v/>
      </c>
      <c r="CW246" s="74" t="str">
        <f t="shared" ca="1" si="492"/>
        <v/>
      </c>
      <c r="CX246" s="74" t="str">
        <f t="shared" ca="1" si="493"/>
        <v/>
      </c>
      <c r="CY246" s="74" t="str">
        <f t="shared" ca="1" si="494"/>
        <v/>
      </c>
      <c r="CZ246" s="74" t="str">
        <f t="shared" ca="1" si="495"/>
        <v/>
      </c>
      <c r="DA246" s="74" t="str">
        <f t="shared" ca="1" si="496"/>
        <v/>
      </c>
      <c r="DB246" s="74" t="str">
        <f t="shared" ca="1" si="497"/>
        <v/>
      </c>
      <c r="DD246" s="74" t="str">
        <f t="shared" ca="1" si="498"/>
        <v/>
      </c>
      <c r="DE246" s="74" t="str">
        <f t="shared" ca="1" si="499"/>
        <v/>
      </c>
      <c r="DF246" s="74" t="str">
        <f t="shared" ca="1" si="500"/>
        <v/>
      </c>
      <c r="DG246" s="74" t="str">
        <f t="shared" ca="1" si="501"/>
        <v/>
      </c>
      <c r="DH246" s="74" t="str">
        <f t="shared" ca="1" si="502"/>
        <v/>
      </c>
      <c r="DI246" s="74" t="str">
        <f t="shared" ca="1" si="503"/>
        <v/>
      </c>
      <c r="DJ246" s="74" t="str">
        <f t="shared" ca="1" si="504"/>
        <v/>
      </c>
      <c r="DK246" s="74" t="str">
        <f t="shared" ca="1" si="505"/>
        <v/>
      </c>
      <c r="DL246" s="74" t="str">
        <f t="shared" ca="1" si="506"/>
        <v/>
      </c>
      <c r="DM246" s="74" t="str">
        <f t="shared" ca="1" si="507"/>
        <v/>
      </c>
      <c r="DN246" s="74" t="str">
        <f t="shared" ca="1" si="508"/>
        <v/>
      </c>
      <c r="DO246" s="74" t="str">
        <f t="shared" ca="1" si="509"/>
        <v/>
      </c>
      <c r="DQ246" s="74" t="str">
        <f t="shared" ca="1" si="510"/>
        <v/>
      </c>
      <c r="DS246" s="74" t="str">
        <f t="shared" ca="1" si="511"/>
        <v/>
      </c>
      <c r="DT246" s="74" t="str">
        <f t="shared" ca="1" si="512"/>
        <v/>
      </c>
      <c r="DV246" s="525" t="str">
        <f t="shared" ca="1" si="513"/>
        <v/>
      </c>
      <c r="DW246" s="74" t="str">
        <f t="shared" ca="1" si="514"/>
        <v/>
      </c>
      <c r="DX246" s="485" t="str">
        <f t="shared" ca="1" si="515"/>
        <v/>
      </c>
      <c r="DY246" s="74" t="str">
        <f t="shared" ca="1" si="516"/>
        <v/>
      </c>
      <c r="DZ246" s="74" t="str">
        <f t="shared" ca="1" si="517"/>
        <v/>
      </c>
      <c r="EA246" s="74" t="str">
        <f t="shared" ca="1" si="518"/>
        <v/>
      </c>
      <c r="EC246" s="74" t="str">
        <f t="shared" ca="1" si="519"/>
        <v/>
      </c>
      <c r="ED246" s="74" t="str">
        <f t="shared" ca="1" si="520"/>
        <v/>
      </c>
      <c r="EE246" s="74" t="str">
        <f t="shared" ca="1" si="521"/>
        <v/>
      </c>
      <c r="EG246" s="479" t="str">
        <f ca="1">IF(V246=1,"",IF(LOG入力!BH246&gt;0,0,IF(CG246="★",0,IF(R246=1,0,IF(N246=0,0,1)))))</f>
        <v/>
      </c>
      <c r="EH246" s="483" t="str">
        <f t="shared" ca="1" si="522"/>
        <v/>
      </c>
      <c r="EI246" s="483" t="str">
        <f t="shared" ca="1" si="523"/>
        <v/>
      </c>
      <c r="EJ246" s="483" t="str">
        <f t="shared" ca="1" si="524"/>
        <v/>
      </c>
      <c r="EL246" s="71">
        <f t="shared" ca="1" si="525"/>
        <v>0</v>
      </c>
      <c r="EM246" s="6">
        <f t="shared" ca="1" si="526"/>
        <v>0</v>
      </c>
      <c r="EN246" s="6" t="str">
        <f t="shared" ca="1" si="527"/>
        <v/>
      </c>
      <c r="EO246" s="6">
        <f ca="1">IF(LOG入力!BH246&gt;0,0,IF(EM246=0,0,(IF(COUNTIF($EN$19:EN246,EN246)=1,IF($FS$3="N",1,IF(EH246=1,1,0))))))</f>
        <v>0</v>
      </c>
      <c r="EP246" s="6" t="str">
        <f ca="1">IF(LOG入力!BH246&gt;0,"",IF(EO246=1,$X246,""))</f>
        <v/>
      </c>
      <c r="EQ246" s="6" t="str">
        <f ca="1">IF(LOG入力!BH246&gt;0,"",IF(EO246=1,$Y246,""))</f>
        <v/>
      </c>
      <c r="ER246" s="520" t="str">
        <f ca="1">IF(LOG入力!BH246&gt;0,"",IF(COUNTIF($EP$19:$EP246,EP246)=1,EP246,""))</f>
        <v/>
      </c>
      <c r="ES246" s="520">
        <f ca="1">IF(LOG入力!BH246&gt;0,0,IF((EL246=1),IF(($ER246=""),0,1),0))</f>
        <v>0</v>
      </c>
      <c r="ET246" s="520" t="str">
        <f ca="1">IF(LOG入力!BH246&gt;0,"",IF(COUNTIF($EQ$19:EQ246,EQ246)=1,EQ246,""))</f>
        <v/>
      </c>
      <c r="EU246" s="539">
        <f ca="1">IF(LOG入力!BH246&gt;0,0,IF((EL246=1),IF(($ET246=""),0,1),0))</f>
        <v>0</v>
      </c>
      <c r="EV246" s="71">
        <f t="shared" ca="1" si="528"/>
        <v>0</v>
      </c>
      <c r="EW246" s="6">
        <f t="shared" ca="1" si="529"/>
        <v>0</v>
      </c>
      <c r="EX246" s="6" t="str">
        <f t="shared" ca="1" si="530"/>
        <v/>
      </c>
      <c r="EY246" s="6">
        <f ca="1">IF(LOG入力!BH246&gt;0,0,IF(EW246=0,0,(IF(COUNTIF($EX$19:EX246,EX246)=1,IF($FS$3="N",1,IF(EH246=1,1,0))))))</f>
        <v>0</v>
      </c>
      <c r="EZ246" s="6" t="str">
        <f ca="1">IF(LOG入力!BH246&gt;0,"",IF(EY246=1,$X246,""))</f>
        <v/>
      </c>
      <c r="FA246" s="6" t="str">
        <f ca="1">IF(LOG入力!BH246&gt;0,"",IF(EY246=1,$Y246,""))</f>
        <v/>
      </c>
      <c r="FB246" s="6" t="str">
        <f ca="1">IF(LOG入力!BH246&gt;0,"",IF(COUNTIF($EZ$19:$EZ246,EZ246)=1,EZ246,""))</f>
        <v/>
      </c>
      <c r="FC246" s="6">
        <f ca="1">IF(LOG入力!BH246&gt;0,0,IF((EV246=1),IF(($FB246=""),0,1),0))</f>
        <v>0</v>
      </c>
      <c r="FD246" s="6" t="str">
        <f ca="1">IF(LOG入力!BH246&gt;0,"",IF(COUNTIF($FA$19:FA246,FA246)=1,FA246,""))</f>
        <v/>
      </c>
      <c r="FE246" s="72">
        <f ca="1">IF(LOG入力!BH246&gt;0,0,IF((EV246=1),IF(($FD246=""),0,1),0))</f>
        <v>0</v>
      </c>
      <c r="FF246" s="71">
        <f t="shared" ca="1" si="531"/>
        <v>0</v>
      </c>
      <c r="FG246" s="6">
        <f t="shared" ca="1" si="532"/>
        <v>0</v>
      </c>
      <c r="FH246" s="6" t="str">
        <f t="shared" ca="1" si="533"/>
        <v/>
      </c>
      <c r="FI246" s="6">
        <f ca="1">IF(LOG入力!BH246&gt;0,0,IF(FG246=0,0,(IF(COUNTIF($FH$19:FH246,FH246)=1,IF($FS$3="N",1,IF(EH246=1,1,0))))))</f>
        <v>0</v>
      </c>
      <c r="FJ246" s="6" t="str">
        <f ca="1">IF(LOG入力!BH246&gt;0,"",IF(FI246=1,$X246,""))</f>
        <v/>
      </c>
      <c r="FK246" s="6" t="str">
        <f ca="1">IF(LOG入力!BH246&gt;0,"",IF(FI246=1,$Y246,""))</f>
        <v/>
      </c>
      <c r="FL246" s="6" t="str">
        <f ca="1">IF(LOG入力!BH246&gt;0,"",IF(COUNTIF($FJ$19:$FJ246,FJ246)=1,FJ246,""))</f>
        <v/>
      </c>
      <c r="FM246" s="6">
        <f ca="1">IF(LOG入力!BH246&gt;0,0,IF((FF246=1),IF(($FL246=""),0,1),0))</f>
        <v>0</v>
      </c>
      <c r="FN246" s="6" t="str">
        <f ca="1">IF(LOG入力!BH246&gt;0,"",IF(COUNTIF($FK$19:FK246,FK246)=1,FK246,""))</f>
        <v/>
      </c>
      <c r="FO246" s="72">
        <f ca="1">IF(LOG入力!BH246&gt;0,0,IF((FF246=1),IF(($FN246=""),0,1),0))</f>
        <v>0</v>
      </c>
      <c r="FP246" s="71">
        <f t="shared" ca="1" si="534"/>
        <v>0</v>
      </c>
      <c r="FQ246" s="6">
        <f t="shared" ca="1" si="535"/>
        <v>0</v>
      </c>
      <c r="FR246" s="6" t="str">
        <f t="shared" ca="1" si="536"/>
        <v/>
      </c>
      <c r="FS246" s="6">
        <f ca="1">IF(LOG入力!BH246&gt;0,0,IF(FQ246=0,0,(IF(COUNTIF($FR$19:FR246,FR246)=1,IF($FS$3="N",1,IF(EH246=1,1,0))))))</f>
        <v>0</v>
      </c>
      <c r="FT246" s="6" t="str">
        <f ca="1">IF(LOG入力!BH246&gt;0,"",IF(FS246=1,$X246,""))</f>
        <v/>
      </c>
      <c r="FU246" s="6" t="str">
        <f ca="1">IF(LOG入力!BH246&gt;0,"",IF(FS246=1,$Y246,""))</f>
        <v/>
      </c>
      <c r="FV246" s="6" t="str">
        <f ca="1">IF(LOG入力!BH246&gt;0,"",IF(COUNTIF($FT$19:$FT246,FT246)=1,FT246,""))</f>
        <v/>
      </c>
      <c r="FW246" s="6">
        <f ca="1">IF(LOG入力!BH246&gt;0,0,IF((FP246=1),IF(($FV246=""),0,1),0))</f>
        <v>0</v>
      </c>
      <c r="FX246" s="6" t="str">
        <f ca="1">IF(LOG入力!BH246&gt;0,"",IF(COUNTIF($FU$19:FU246,FU246)=1,FU246,""))</f>
        <v/>
      </c>
      <c r="FY246" s="72">
        <f ca="1">IF(LOG入力!BH246&gt;0,0,IF((FP246=1),IF(($FX246=""),0,1),0))</f>
        <v>0</v>
      </c>
      <c r="FZ246" s="71">
        <f t="shared" ca="1" si="537"/>
        <v>0</v>
      </c>
      <c r="GA246" s="6">
        <f t="shared" ca="1" si="538"/>
        <v>0</v>
      </c>
      <c r="GB246" s="6" t="str">
        <f t="shared" ca="1" si="539"/>
        <v/>
      </c>
      <c r="GC246" s="6">
        <f ca="1">IF(LOG入力!BH246&gt;0,0,IF(GA246=0,0,(IF(COUNTIF($GB$19:GB246,GB246)=1,IF($FS$3="N",1,IF(EH246=1,1,0))))))</f>
        <v>0</v>
      </c>
      <c r="GD246" s="6" t="str">
        <f ca="1">IF(LOG入力!BH246&gt;0,"",IF(GC246=1,$X246,""))</f>
        <v/>
      </c>
      <c r="GE246" s="6" t="str">
        <f ca="1">IF(LOG入力!BH246&gt;0,"",IF(GC246=1,$Y246,""))</f>
        <v/>
      </c>
      <c r="GF246" s="6" t="str">
        <f ca="1">IF(LOG入力!BH246&gt;0,"",IF(COUNTIF($GD$19:$GD246,GD246)=1,GD246,""))</f>
        <v/>
      </c>
      <c r="GG246" s="6">
        <f ca="1">IF(LOG入力!BH246&gt;0,0,IF((FZ246=1),IF(($GF246=""),0,1),0))</f>
        <v>0</v>
      </c>
      <c r="GH246" s="6" t="str">
        <f ca="1">IF(LOG入力!BH246&gt;0,"",IF(COUNTIF($GE$19:GE246,GE246)=1,GE246,""))</f>
        <v/>
      </c>
      <c r="GI246" s="72">
        <f ca="1">IF(LOG入力!BH246&gt;0,0,IF((FZ246=1),IF(($GH246=""),0,1),0))</f>
        <v>0</v>
      </c>
      <c r="GK246" s="455" t="str">
        <f ca="1">IF(V246=1,"",IF(LEN(LOG入力!AS246)=0,"",LOG入力!AS246))</f>
        <v/>
      </c>
      <c r="GL246" s="378" t="str">
        <f t="shared" ca="1" si="540"/>
        <v/>
      </c>
      <c r="GM246" s="378" t="str">
        <f t="shared" ca="1" si="541"/>
        <v/>
      </c>
      <c r="GN246" s="74" t="str">
        <f t="shared" ca="1" si="542"/>
        <v/>
      </c>
      <c r="GO246" s="74" t="str">
        <f t="shared" ca="1" si="543"/>
        <v/>
      </c>
      <c r="GQ246" s="74" t="str">
        <f t="shared" ca="1" si="544"/>
        <v/>
      </c>
      <c r="GR246" s="74" t="str">
        <f t="shared" ca="1" si="545"/>
        <v/>
      </c>
      <c r="GS246" s="74" t="str">
        <f t="shared" ca="1" si="546"/>
        <v/>
      </c>
      <c r="GT246" s="74" t="str">
        <f t="shared" ca="1" si="547"/>
        <v/>
      </c>
      <c r="GU246" s="74" t="str">
        <f t="shared" ca="1" si="548"/>
        <v/>
      </c>
      <c r="GV246" s="74" t="str">
        <f t="shared" ca="1" si="549"/>
        <v/>
      </c>
      <c r="GX246" s="74" t="str">
        <f t="shared" ca="1" si="550"/>
        <v/>
      </c>
      <c r="GY246" s="74" t="str">
        <f t="shared" ca="1" si="551"/>
        <v/>
      </c>
      <c r="GZ246" s="74" t="str">
        <f ca="1">IF(V246=1,"",IF(LOG入力!BH246&gt;0,0,IF(GY246=0,0,IF((VALUE((TYPE(VALUE(J246)))))=16,0,IF(VALUE(J246)&lt;60,1,IF(VALUE(J246)&lt;100,0,IF(VALUE(J246)&lt;600,2,0)))))))</f>
        <v/>
      </c>
      <c r="HA246" s="74" t="str">
        <f t="shared" ca="1" si="552"/>
        <v/>
      </c>
      <c r="HB246" s="74" t="str">
        <f ca="1">IF(V246=1,"",IF(LOG入力!BH246&gt;0,0,IF(HA246=0,0,IF((VALUE((TYPE(VALUE(L246)))))=16,0,IF(VALUE(L246)&lt;60,1,IF(VALUE(L246)&lt;100,0,IF(VALUE(L246)&lt;600,2,0)))))))</f>
        <v/>
      </c>
      <c r="HD246" s="74" t="str">
        <f t="shared" ca="1" si="553"/>
        <v/>
      </c>
      <c r="HF246" s="74" t="str">
        <f t="shared" ca="1" si="554"/>
        <v/>
      </c>
      <c r="HG246" s="74" t="str">
        <f t="shared" ca="1" si="555"/>
        <v/>
      </c>
      <c r="HH246" s="74" t="str">
        <f t="shared" ca="1" si="556"/>
        <v/>
      </c>
      <c r="HI246" s="74" t="str">
        <f t="shared" ca="1" si="557"/>
        <v/>
      </c>
      <c r="HJ246" s="74" t="str">
        <f t="shared" ca="1" si="558"/>
        <v/>
      </c>
      <c r="HK246" s="74" t="str">
        <f t="shared" ca="1" si="559"/>
        <v/>
      </c>
      <c r="HL246" s="74" t="str">
        <f t="shared" ca="1" si="560"/>
        <v/>
      </c>
      <c r="HM246" s="74" t="str">
        <f t="shared" ca="1" si="561"/>
        <v/>
      </c>
      <c r="HN246" s="74" t="str">
        <f t="shared" ca="1" si="562"/>
        <v/>
      </c>
      <c r="HO246" s="529" t="str">
        <f t="shared" ca="1" si="563"/>
        <v/>
      </c>
      <c r="HP246" s="74" t="str">
        <f t="shared" ca="1" si="564"/>
        <v/>
      </c>
      <c r="HQ246" s="74" t="str">
        <f t="shared" ca="1" si="565"/>
        <v/>
      </c>
      <c r="HR246" s="74" t="str">
        <f t="shared" ca="1" si="566"/>
        <v/>
      </c>
      <c r="HS246" s="74" t="str">
        <f t="shared" ca="1" si="567"/>
        <v/>
      </c>
      <c r="HT246" s="74" t="str">
        <f ca="1">IF(V246=1,"",IF(LOG入力!BH246&gt;0,0,IF(DV246=1,0,IF(N246="0",0,IF(SUM(HD246:HS246)&gt;0,1,0)))))</f>
        <v/>
      </c>
    </row>
    <row r="247" spans="1:228" x14ac:dyDescent="0.15">
      <c r="A247" s="5"/>
      <c r="B247" s="532" t="str">
        <f t="shared" ca="1" si="426"/>
        <v/>
      </c>
      <c r="C247" s="534" t="str">
        <f ca="1">LOG入力!AP247</f>
        <v/>
      </c>
      <c r="D247" s="534" t="str">
        <f ca="1">LOG入力!AQ247</f>
        <v/>
      </c>
      <c r="E247" s="534" t="str">
        <f ca="1">LOG入力!AR247</f>
        <v/>
      </c>
      <c r="F247" s="535" t="str">
        <f t="shared" ca="1" si="427"/>
        <v/>
      </c>
      <c r="G247" s="585" t="str">
        <f ca="1">LOG入力!AT247</f>
        <v/>
      </c>
      <c r="H247" s="542" t="str">
        <f ca="1">LOG入力!AU247</f>
        <v/>
      </c>
      <c r="I247" s="542" t="str">
        <f ca="1">LOG入力!AV247</f>
        <v/>
      </c>
      <c r="J247" s="577" t="str">
        <f ca="1">LOG入力!AW247</f>
        <v/>
      </c>
      <c r="K247" s="578" t="str">
        <f ca="1">LOG入力!BJ247</f>
        <v/>
      </c>
      <c r="L247" s="577" t="str">
        <f ca="1">LOG入力!AY247</f>
        <v/>
      </c>
      <c r="M247" s="545" t="str">
        <f ca="1">LOG入力!BK247</f>
        <v/>
      </c>
      <c r="N247" s="512" t="str">
        <f ca="1">IF(V247=1,"",IF(LOG入力!AJ247=1,"1",LOG入力!BA247))</f>
        <v/>
      </c>
      <c r="O247" s="538" t="str">
        <f ca="1">IF(V247=1,"",IF(LEN(LOG入力!O247)=0,"",LOG入力!O247))</f>
        <v/>
      </c>
      <c r="P247" s="291" t="str">
        <f ca="1">IF(V247=1,"",IF($AA$4=1,"",IF(LOG入力!BG247=1,"",CONCATENATE($ER247,$FB247,$FL247,$FV247,$GF247))))</f>
        <v/>
      </c>
      <c r="Q247" s="291" t="str">
        <f ca="1">IF(V247=1,"",IF($AA$4=1,"",IF(LOG入力!BG247=1,"",CONCATENATE($ET247,$FD247,$FN247,$FX247,$GH247))))</f>
        <v/>
      </c>
      <c r="R247" s="573" t="str">
        <f ca="1">IF(V247=1,"",IF($AA$4=1,"",IF(LOG入力!BH247&gt;0,0,AA247)))</f>
        <v/>
      </c>
      <c r="S247" s="293" t="str">
        <f t="shared" ca="1" si="428"/>
        <v/>
      </c>
      <c r="T247" s="681"/>
      <c r="U247" s="38"/>
      <c r="V247" s="196">
        <f ca="1">LOG入力!AN247</f>
        <v>1</v>
      </c>
      <c r="W247" s="38"/>
      <c r="X247" s="516" t="str">
        <f t="shared" ca="1" si="429"/>
        <v/>
      </c>
      <c r="Y247" s="515" t="str">
        <f t="shared" ca="1" si="430"/>
        <v/>
      </c>
      <c r="Z247" s="518" t="str">
        <f t="shared" ca="1" si="431"/>
        <v/>
      </c>
      <c r="AA247" s="574" t="str">
        <f t="shared" ca="1" si="432"/>
        <v/>
      </c>
      <c r="AC247" s="6" t="str">
        <f t="shared" ca="1" si="433"/>
        <v/>
      </c>
      <c r="AD247" s="6" t="str">
        <f t="shared" ca="1" si="434"/>
        <v/>
      </c>
      <c r="AE247" s="6" t="str">
        <f t="shared" ca="1" si="435"/>
        <v/>
      </c>
      <c r="AF247" s="6" t="str">
        <f t="shared" ca="1" si="436"/>
        <v/>
      </c>
      <c r="AG247" s="6" t="str">
        <f t="shared" ca="1" si="437"/>
        <v/>
      </c>
      <c r="AH247" s="6" t="str">
        <f t="shared" ca="1" si="438"/>
        <v/>
      </c>
      <c r="AI247" s="6" t="str">
        <f t="shared" ca="1" si="439"/>
        <v/>
      </c>
      <c r="AJ247" s="6" t="str">
        <f t="shared" ca="1" si="440"/>
        <v/>
      </c>
      <c r="AK247" s="6" t="str">
        <f t="shared" ca="1" si="441"/>
        <v/>
      </c>
      <c r="AL247" s="6" t="str">
        <f t="shared" ca="1" si="442"/>
        <v/>
      </c>
      <c r="AM247" s="6" t="str">
        <f t="shared" ca="1" si="443"/>
        <v/>
      </c>
      <c r="AN247" s="6" t="str">
        <f t="shared" ca="1" si="444"/>
        <v/>
      </c>
      <c r="AO247" s="6" t="str">
        <f t="shared" ca="1" si="445"/>
        <v/>
      </c>
      <c r="AP247" s="6" t="str">
        <f t="shared" ca="1" si="446"/>
        <v/>
      </c>
      <c r="AQ247" s="6" t="str">
        <f t="shared" ca="1" si="447"/>
        <v/>
      </c>
      <c r="AR247" s="6" t="str">
        <f t="shared" ca="1" si="448"/>
        <v/>
      </c>
      <c r="AS247" s="6" t="str">
        <f t="shared" ca="1" si="449"/>
        <v/>
      </c>
      <c r="AT247" s="6" t="str">
        <f t="shared" ca="1" si="450"/>
        <v/>
      </c>
      <c r="AU247" s="6" t="str">
        <f t="shared" ca="1" si="451"/>
        <v/>
      </c>
      <c r="AV247" s="6" t="str">
        <f t="shared" ca="1" si="452"/>
        <v/>
      </c>
      <c r="AW247" s="6" t="str">
        <f t="shared" ca="1" si="453"/>
        <v/>
      </c>
      <c r="AY247" s="6" t="str">
        <f t="shared" ca="1" si="454"/>
        <v/>
      </c>
      <c r="AZ247" s="6" t="str">
        <f t="shared" ca="1" si="455"/>
        <v/>
      </c>
      <c r="BA247" s="6" t="str">
        <f t="shared" ca="1" si="456"/>
        <v/>
      </c>
      <c r="BB247" s="6" t="str">
        <f t="shared" ca="1" si="457"/>
        <v/>
      </c>
      <c r="BC247" s="6" t="str">
        <f t="shared" ca="1" si="458"/>
        <v/>
      </c>
      <c r="BD247" s="6" t="str">
        <f t="shared" ca="1" si="459"/>
        <v/>
      </c>
      <c r="BE247" s="6" t="str">
        <f t="shared" ca="1" si="460"/>
        <v/>
      </c>
      <c r="BF247" s="6" t="str">
        <f t="shared" ca="1" si="461"/>
        <v/>
      </c>
      <c r="BG247" s="6" t="str">
        <f t="shared" ca="1" si="462"/>
        <v/>
      </c>
      <c r="BH247" s="6" t="str">
        <f t="shared" ca="1" si="463"/>
        <v/>
      </c>
      <c r="BI247" s="6" t="str">
        <f t="shared" ca="1" si="464"/>
        <v/>
      </c>
      <c r="BJ247" s="6" t="str">
        <f t="shared" ca="1" si="465"/>
        <v/>
      </c>
      <c r="BK247" s="6" t="str">
        <f t="shared" ca="1" si="466"/>
        <v/>
      </c>
      <c r="BL247" s="6" t="str">
        <f t="shared" ca="1" si="467"/>
        <v/>
      </c>
      <c r="BM247" s="6" t="str">
        <f t="shared" ca="1" si="468"/>
        <v/>
      </c>
      <c r="BN247" s="6" t="str">
        <f t="shared" ca="1" si="469"/>
        <v/>
      </c>
      <c r="BO247" s="6" t="str">
        <f t="shared" ca="1" si="470"/>
        <v/>
      </c>
      <c r="BP247" s="6" t="str">
        <f t="shared" ca="1" si="471"/>
        <v/>
      </c>
      <c r="BQ247" s="6" t="str">
        <f t="shared" ca="1" si="472"/>
        <v/>
      </c>
      <c r="BR247" s="6" t="str">
        <f t="shared" ca="1" si="473"/>
        <v/>
      </c>
      <c r="BS247" s="6" t="str">
        <f t="shared" ca="1" si="474"/>
        <v/>
      </c>
      <c r="BU247" s="6" t="str">
        <f t="shared" ca="1" si="475"/>
        <v/>
      </c>
      <c r="BW247" s="515" t="str">
        <f t="shared" ca="1" si="476"/>
        <v/>
      </c>
      <c r="BX247" s="515">
        <f t="shared" ca="1" si="477"/>
        <v>0</v>
      </c>
      <c r="BY247" s="515" t="str">
        <f t="shared" ca="1" si="478"/>
        <v/>
      </c>
      <c r="CA247" s="6">
        <f t="shared" ca="1" si="479"/>
        <v>1</v>
      </c>
      <c r="CC247" s="523" t="str">
        <f t="shared" ca="1" si="480"/>
        <v/>
      </c>
      <c r="CE247" s="6" t="str">
        <f t="shared" ca="1" si="481"/>
        <v/>
      </c>
      <c r="CG247" s="524" t="str">
        <f ca="1">IF(V247=1,"",IF($AA$4=1,"",IF(LOG入力!BH247&gt;0,"",IF(N247=0,"",IF(HT247=0,"","★")))))</f>
        <v/>
      </c>
      <c r="CI247" s="74" t="str">
        <f t="shared" ca="1" si="482"/>
        <v/>
      </c>
      <c r="CK247" s="525" t="str">
        <f ca="1">IF(V247=1,"",IF(LOG入力!BH247&gt;0,1,0))</f>
        <v/>
      </c>
      <c r="CL247" s="74" t="str">
        <f t="shared" ca="1" si="483"/>
        <v/>
      </c>
      <c r="CN247" s="74" t="str">
        <f t="shared" ca="1" si="484"/>
        <v/>
      </c>
      <c r="CO247" s="74" t="str">
        <f t="shared" ca="1" si="485"/>
        <v/>
      </c>
      <c r="CQ247" s="74" t="str">
        <f t="shared" ca="1" si="486"/>
        <v/>
      </c>
      <c r="CR247" s="74" t="str">
        <f t="shared" ca="1" si="487"/>
        <v/>
      </c>
      <c r="CS247" s="74" t="str">
        <f t="shared" ca="1" si="488"/>
        <v/>
      </c>
      <c r="CT247" s="74" t="str">
        <f t="shared" ca="1" si="489"/>
        <v/>
      </c>
      <c r="CU247" s="74" t="str">
        <f t="shared" ca="1" si="490"/>
        <v/>
      </c>
      <c r="CV247" s="74" t="str">
        <f t="shared" ca="1" si="491"/>
        <v/>
      </c>
      <c r="CW247" s="74" t="str">
        <f t="shared" ca="1" si="492"/>
        <v/>
      </c>
      <c r="CX247" s="74" t="str">
        <f t="shared" ca="1" si="493"/>
        <v/>
      </c>
      <c r="CY247" s="74" t="str">
        <f t="shared" ca="1" si="494"/>
        <v/>
      </c>
      <c r="CZ247" s="74" t="str">
        <f t="shared" ca="1" si="495"/>
        <v/>
      </c>
      <c r="DA247" s="74" t="str">
        <f t="shared" ca="1" si="496"/>
        <v/>
      </c>
      <c r="DB247" s="74" t="str">
        <f t="shared" ca="1" si="497"/>
        <v/>
      </c>
      <c r="DD247" s="74" t="str">
        <f t="shared" ca="1" si="498"/>
        <v/>
      </c>
      <c r="DE247" s="74" t="str">
        <f t="shared" ca="1" si="499"/>
        <v/>
      </c>
      <c r="DF247" s="74" t="str">
        <f t="shared" ca="1" si="500"/>
        <v/>
      </c>
      <c r="DG247" s="74" t="str">
        <f t="shared" ca="1" si="501"/>
        <v/>
      </c>
      <c r="DH247" s="74" t="str">
        <f t="shared" ca="1" si="502"/>
        <v/>
      </c>
      <c r="DI247" s="74" t="str">
        <f t="shared" ca="1" si="503"/>
        <v/>
      </c>
      <c r="DJ247" s="74" t="str">
        <f t="shared" ca="1" si="504"/>
        <v/>
      </c>
      <c r="DK247" s="74" t="str">
        <f t="shared" ca="1" si="505"/>
        <v/>
      </c>
      <c r="DL247" s="74" t="str">
        <f t="shared" ca="1" si="506"/>
        <v/>
      </c>
      <c r="DM247" s="74" t="str">
        <f t="shared" ca="1" si="507"/>
        <v/>
      </c>
      <c r="DN247" s="74" t="str">
        <f t="shared" ca="1" si="508"/>
        <v/>
      </c>
      <c r="DO247" s="74" t="str">
        <f t="shared" ca="1" si="509"/>
        <v/>
      </c>
      <c r="DQ247" s="74" t="str">
        <f t="shared" ca="1" si="510"/>
        <v/>
      </c>
      <c r="DS247" s="74" t="str">
        <f t="shared" ca="1" si="511"/>
        <v/>
      </c>
      <c r="DT247" s="74" t="str">
        <f t="shared" ca="1" si="512"/>
        <v/>
      </c>
      <c r="DV247" s="525" t="str">
        <f t="shared" ca="1" si="513"/>
        <v/>
      </c>
      <c r="DW247" s="74" t="str">
        <f t="shared" ca="1" si="514"/>
        <v/>
      </c>
      <c r="DX247" s="485" t="str">
        <f t="shared" ca="1" si="515"/>
        <v/>
      </c>
      <c r="DY247" s="74" t="str">
        <f t="shared" ca="1" si="516"/>
        <v/>
      </c>
      <c r="DZ247" s="74" t="str">
        <f t="shared" ca="1" si="517"/>
        <v/>
      </c>
      <c r="EA247" s="74" t="str">
        <f t="shared" ca="1" si="518"/>
        <v/>
      </c>
      <c r="EC247" s="74" t="str">
        <f t="shared" ca="1" si="519"/>
        <v/>
      </c>
      <c r="ED247" s="74" t="str">
        <f t="shared" ca="1" si="520"/>
        <v/>
      </c>
      <c r="EE247" s="74" t="str">
        <f t="shared" ca="1" si="521"/>
        <v/>
      </c>
      <c r="EG247" s="479" t="str">
        <f ca="1">IF(V247=1,"",IF(LOG入力!BH247&gt;0,0,IF(CG247="★",0,IF(R247=1,0,IF(N247=0,0,1)))))</f>
        <v/>
      </c>
      <c r="EH247" s="483" t="str">
        <f t="shared" ca="1" si="522"/>
        <v/>
      </c>
      <c r="EI247" s="483" t="str">
        <f t="shared" ca="1" si="523"/>
        <v/>
      </c>
      <c r="EJ247" s="483" t="str">
        <f t="shared" ca="1" si="524"/>
        <v/>
      </c>
      <c r="EL247" s="71">
        <f t="shared" ca="1" si="525"/>
        <v>0</v>
      </c>
      <c r="EM247" s="6">
        <f t="shared" ca="1" si="526"/>
        <v>0</v>
      </c>
      <c r="EN247" s="6" t="str">
        <f t="shared" ca="1" si="527"/>
        <v/>
      </c>
      <c r="EO247" s="6">
        <f ca="1">IF(LOG入力!BH247&gt;0,0,IF(EM247=0,0,(IF(COUNTIF($EN$19:EN247,EN247)=1,IF($FS$3="N",1,IF(EH247=1,1,0))))))</f>
        <v>0</v>
      </c>
      <c r="EP247" s="6" t="str">
        <f ca="1">IF(LOG入力!BH247&gt;0,"",IF(EO247=1,$X247,""))</f>
        <v/>
      </c>
      <c r="EQ247" s="6" t="str">
        <f ca="1">IF(LOG入力!BH247&gt;0,"",IF(EO247=1,$Y247,""))</f>
        <v/>
      </c>
      <c r="ER247" s="520" t="str">
        <f ca="1">IF(LOG入力!BH247&gt;0,"",IF(COUNTIF($EP$19:$EP247,EP247)=1,EP247,""))</f>
        <v/>
      </c>
      <c r="ES247" s="520">
        <f ca="1">IF(LOG入力!BH247&gt;0,0,IF((EL247=1),IF(($ER247=""),0,1),0))</f>
        <v>0</v>
      </c>
      <c r="ET247" s="520" t="str">
        <f ca="1">IF(LOG入力!BH247&gt;0,"",IF(COUNTIF($EQ$19:EQ247,EQ247)=1,EQ247,""))</f>
        <v/>
      </c>
      <c r="EU247" s="539">
        <f ca="1">IF(LOG入力!BH247&gt;0,0,IF((EL247=1),IF(($ET247=""),0,1),0))</f>
        <v>0</v>
      </c>
      <c r="EV247" s="71">
        <f t="shared" ca="1" si="528"/>
        <v>0</v>
      </c>
      <c r="EW247" s="6">
        <f t="shared" ca="1" si="529"/>
        <v>0</v>
      </c>
      <c r="EX247" s="6" t="str">
        <f t="shared" ca="1" si="530"/>
        <v/>
      </c>
      <c r="EY247" s="6">
        <f ca="1">IF(LOG入力!BH247&gt;0,0,IF(EW247=0,0,(IF(COUNTIF($EX$19:EX247,EX247)=1,IF($FS$3="N",1,IF(EH247=1,1,0))))))</f>
        <v>0</v>
      </c>
      <c r="EZ247" s="6" t="str">
        <f ca="1">IF(LOG入力!BH247&gt;0,"",IF(EY247=1,$X247,""))</f>
        <v/>
      </c>
      <c r="FA247" s="6" t="str">
        <f ca="1">IF(LOG入力!BH247&gt;0,"",IF(EY247=1,$Y247,""))</f>
        <v/>
      </c>
      <c r="FB247" s="6" t="str">
        <f ca="1">IF(LOG入力!BH247&gt;0,"",IF(COUNTIF($EZ$19:$EZ247,EZ247)=1,EZ247,""))</f>
        <v/>
      </c>
      <c r="FC247" s="6">
        <f ca="1">IF(LOG入力!BH247&gt;0,0,IF((EV247=1),IF(($FB247=""),0,1),0))</f>
        <v>0</v>
      </c>
      <c r="FD247" s="6" t="str">
        <f ca="1">IF(LOG入力!BH247&gt;0,"",IF(COUNTIF($FA$19:FA247,FA247)=1,FA247,""))</f>
        <v/>
      </c>
      <c r="FE247" s="72">
        <f ca="1">IF(LOG入力!BH247&gt;0,0,IF((EV247=1),IF(($FD247=""),0,1),0))</f>
        <v>0</v>
      </c>
      <c r="FF247" s="71">
        <f t="shared" ca="1" si="531"/>
        <v>0</v>
      </c>
      <c r="FG247" s="6">
        <f t="shared" ca="1" si="532"/>
        <v>0</v>
      </c>
      <c r="FH247" s="6" t="str">
        <f t="shared" ca="1" si="533"/>
        <v/>
      </c>
      <c r="FI247" s="6">
        <f ca="1">IF(LOG入力!BH247&gt;0,0,IF(FG247=0,0,(IF(COUNTIF($FH$19:FH247,FH247)=1,IF($FS$3="N",1,IF(EH247=1,1,0))))))</f>
        <v>0</v>
      </c>
      <c r="FJ247" s="6" t="str">
        <f ca="1">IF(LOG入力!BH247&gt;0,"",IF(FI247=1,$X247,""))</f>
        <v/>
      </c>
      <c r="FK247" s="6" t="str">
        <f ca="1">IF(LOG入力!BH247&gt;0,"",IF(FI247=1,$Y247,""))</f>
        <v/>
      </c>
      <c r="FL247" s="6" t="str">
        <f ca="1">IF(LOG入力!BH247&gt;0,"",IF(COUNTIF($FJ$19:$FJ247,FJ247)=1,FJ247,""))</f>
        <v/>
      </c>
      <c r="FM247" s="6">
        <f ca="1">IF(LOG入力!BH247&gt;0,0,IF((FF247=1),IF(($FL247=""),0,1),0))</f>
        <v>0</v>
      </c>
      <c r="FN247" s="6" t="str">
        <f ca="1">IF(LOG入力!BH247&gt;0,"",IF(COUNTIF($FK$19:FK247,FK247)=1,FK247,""))</f>
        <v/>
      </c>
      <c r="FO247" s="72">
        <f ca="1">IF(LOG入力!BH247&gt;0,0,IF((FF247=1),IF(($FN247=""),0,1),0))</f>
        <v>0</v>
      </c>
      <c r="FP247" s="71">
        <f t="shared" ca="1" si="534"/>
        <v>0</v>
      </c>
      <c r="FQ247" s="6">
        <f t="shared" ca="1" si="535"/>
        <v>0</v>
      </c>
      <c r="FR247" s="6" t="str">
        <f t="shared" ca="1" si="536"/>
        <v/>
      </c>
      <c r="FS247" s="6">
        <f ca="1">IF(LOG入力!BH247&gt;0,0,IF(FQ247=0,0,(IF(COUNTIF($FR$19:FR247,FR247)=1,IF($FS$3="N",1,IF(EH247=1,1,0))))))</f>
        <v>0</v>
      </c>
      <c r="FT247" s="6" t="str">
        <f ca="1">IF(LOG入力!BH247&gt;0,"",IF(FS247=1,$X247,""))</f>
        <v/>
      </c>
      <c r="FU247" s="6" t="str">
        <f ca="1">IF(LOG入力!BH247&gt;0,"",IF(FS247=1,$Y247,""))</f>
        <v/>
      </c>
      <c r="FV247" s="6" t="str">
        <f ca="1">IF(LOG入力!BH247&gt;0,"",IF(COUNTIF($FT$19:$FT247,FT247)=1,FT247,""))</f>
        <v/>
      </c>
      <c r="FW247" s="6">
        <f ca="1">IF(LOG入力!BH247&gt;0,0,IF((FP247=1),IF(($FV247=""),0,1),0))</f>
        <v>0</v>
      </c>
      <c r="FX247" s="6" t="str">
        <f ca="1">IF(LOG入力!BH247&gt;0,"",IF(COUNTIF($FU$19:FU247,FU247)=1,FU247,""))</f>
        <v/>
      </c>
      <c r="FY247" s="72">
        <f ca="1">IF(LOG入力!BH247&gt;0,0,IF((FP247=1),IF(($FX247=""),0,1),0))</f>
        <v>0</v>
      </c>
      <c r="FZ247" s="71">
        <f t="shared" ca="1" si="537"/>
        <v>0</v>
      </c>
      <c r="GA247" s="6">
        <f t="shared" ca="1" si="538"/>
        <v>0</v>
      </c>
      <c r="GB247" s="6" t="str">
        <f t="shared" ca="1" si="539"/>
        <v/>
      </c>
      <c r="GC247" s="6">
        <f ca="1">IF(LOG入力!BH247&gt;0,0,IF(GA247=0,0,(IF(COUNTIF($GB$19:GB247,GB247)=1,IF($FS$3="N",1,IF(EH247=1,1,0))))))</f>
        <v>0</v>
      </c>
      <c r="GD247" s="6" t="str">
        <f ca="1">IF(LOG入力!BH247&gt;0,"",IF(GC247=1,$X247,""))</f>
        <v/>
      </c>
      <c r="GE247" s="6" t="str">
        <f ca="1">IF(LOG入力!BH247&gt;0,"",IF(GC247=1,$Y247,""))</f>
        <v/>
      </c>
      <c r="GF247" s="6" t="str">
        <f ca="1">IF(LOG入力!BH247&gt;0,"",IF(COUNTIF($GD$19:$GD247,GD247)=1,GD247,""))</f>
        <v/>
      </c>
      <c r="GG247" s="6">
        <f ca="1">IF(LOG入力!BH247&gt;0,0,IF((FZ247=1),IF(($GF247=""),0,1),0))</f>
        <v>0</v>
      </c>
      <c r="GH247" s="6" t="str">
        <f ca="1">IF(LOG入力!BH247&gt;0,"",IF(COUNTIF($GE$19:GE247,GE247)=1,GE247,""))</f>
        <v/>
      </c>
      <c r="GI247" s="72">
        <f ca="1">IF(LOG入力!BH247&gt;0,0,IF((FZ247=1),IF(($GH247=""),0,1),0))</f>
        <v>0</v>
      </c>
      <c r="GK247" s="455" t="str">
        <f ca="1">IF(V247=1,"",IF(LEN(LOG入力!AS247)=0,"",LOG入力!AS247))</f>
        <v/>
      </c>
      <c r="GL247" s="378" t="str">
        <f t="shared" ca="1" si="540"/>
        <v/>
      </c>
      <c r="GM247" s="378" t="str">
        <f t="shared" ca="1" si="541"/>
        <v/>
      </c>
      <c r="GN247" s="74" t="str">
        <f t="shared" ca="1" si="542"/>
        <v/>
      </c>
      <c r="GO247" s="74" t="str">
        <f t="shared" ca="1" si="543"/>
        <v/>
      </c>
      <c r="GQ247" s="74" t="str">
        <f t="shared" ca="1" si="544"/>
        <v/>
      </c>
      <c r="GR247" s="74" t="str">
        <f t="shared" ca="1" si="545"/>
        <v/>
      </c>
      <c r="GS247" s="74" t="str">
        <f t="shared" ca="1" si="546"/>
        <v/>
      </c>
      <c r="GT247" s="74" t="str">
        <f t="shared" ca="1" si="547"/>
        <v/>
      </c>
      <c r="GU247" s="74" t="str">
        <f t="shared" ca="1" si="548"/>
        <v/>
      </c>
      <c r="GV247" s="74" t="str">
        <f t="shared" ca="1" si="549"/>
        <v/>
      </c>
      <c r="GX247" s="74" t="str">
        <f t="shared" ca="1" si="550"/>
        <v/>
      </c>
      <c r="GY247" s="74" t="str">
        <f t="shared" ca="1" si="551"/>
        <v/>
      </c>
      <c r="GZ247" s="74" t="str">
        <f ca="1">IF(V247=1,"",IF(LOG入力!BH247&gt;0,0,IF(GY247=0,0,IF((VALUE((TYPE(VALUE(J247)))))=16,0,IF(VALUE(J247)&lt;60,1,IF(VALUE(J247)&lt;100,0,IF(VALUE(J247)&lt;600,2,0)))))))</f>
        <v/>
      </c>
      <c r="HA247" s="74" t="str">
        <f t="shared" ca="1" si="552"/>
        <v/>
      </c>
      <c r="HB247" s="74" t="str">
        <f ca="1">IF(V247=1,"",IF(LOG入力!BH247&gt;0,0,IF(HA247=0,0,IF((VALUE((TYPE(VALUE(L247)))))=16,0,IF(VALUE(L247)&lt;60,1,IF(VALUE(L247)&lt;100,0,IF(VALUE(L247)&lt;600,2,0)))))))</f>
        <v/>
      </c>
      <c r="HD247" s="74" t="str">
        <f t="shared" ca="1" si="553"/>
        <v/>
      </c>
      <c r="HF247" s="74" t="str">
        <f t="shared" ca="1" si="554"/>
        <v/>
      </c>
      <c r="HG247" s="74" t="str">
        <f t="shared" ca="1" si="555"/>
        <v/>
      </c>
      <c r="HH247" s="74" t="str">
        <f t="shared" ca="1" si="556"/>
        <v/>
      </c>
      <c r="HI247" s="74" t="str">
        <f t="shared" ca="1" si="557"/>
        <v/>
      </c>
      <c r="HJ247" s="74" t="str">
        <f t="shared" ca="1" si="558"/>
        <v/>
      </c>
      <c r="HK247" s="74" t="str">
        <f t="shared" ca="1" si="559"/>
        <v/>
      </c>
      <c r="HL247" s="74" t="str">
        <f t="shared" ca="1" si="560"/>
        <v/>
      </c>
      <c r="HM247" s="74" t="str">
        <f t="shared" ca="1" si="561"/>
        <v/>
      </c>
      <c r="HN247" s="74" t="str">
        <f t="shared" ca="1" si="562"/>
        <v/>
      </c>
      <c r="HO247" s="529" t="str">
        <f t="shared" ca="1" si="563"/>
        <v/>
      </c>
      <c r="HP247" s="74" t="str">
        <f t="shared" ca="1" si="564"/>
        <v/>
      </c>
      <c r="HQ247" s="74" t="str">
        <f t="shared" ca="1" si="565"/>
        <v/>
      </c>
      <c r="HR247" s="74" t="str">
        <f t="shared" ca="1" si="566"/>
        <v/>
      </c>
      <c r="HS247" s="74" t="str">
        <f t="shared" ca="1" si="567"/>
        <v/>
      </c>
      <c r="HT247" s="74" t="str">
        <f ca="1">IF(V247=1,"",IF(LOG入力!BH247&gt;0,0,IF(DV247=1,0,IF(N247="0",0,IF(SUM(HD247:HS247)&gt;0,1,0)))))</f>
        <v/>
      </c>
    </row>
    <row r="248" spans="1:228" x14ac:dyDescent="0.15">
      <c r="A248" s="5">
        <v>230</v>
      </c>
      <c r="B248" s="487" t="str">
        <f t="shared" ca="1" si="426"/>
        <v/>
      </c>
      <c r="C248" s="548" t="str">
        <f ca="1">LOG入力!AP248</f>
        <v/>
      </c>
      <c r="D248" s="548" t="str">
        <f ca="1">LOG入力!AQ248</f>
        <v/>
      </c>
      <c r="E248" s="548" t="str">
        <f ca="1">LOG入力!AR248</f>
        <v/>
      </c>
      <c r="F248" s="589" t="str">
        <f t="shared" ca="1" si="427"/>
        <v/>
      </c>
      <c r="G248" s="586" t="str">
        <f ca="1">LOG入力!AT248</f>
        <v/>
      </c>
      <c r="H248" s="553" t="str">
        <f ca="1">LOG入力!AU248</f>
        <v/>
      </c>
      <c r="I248" s="587" t="str">
        <f ca="1">LOG入力!AV248</f>
        <v/>
      </c>
      <c r="J248" s="590" t="str">
        <f ca="1">LOG入力!AW248</f>
        <v/>
      </c>
      <c r="K248" s="591" t="str">
        <f ca="1">LOG入力!BJ248</f>
        <v/>
      </c>
      <c r="L248" s="590" t="str">
        <f ca="1">LOG入力!AY248</f>
        <v/>
      </c>
      <c r="M248" s="556" t="str">
        <f ca="1">LOG入力!BK248</f>
        <v/>
      </c>
      <c r="N248" s="588" t="str">
        <f ca="1">IF(V248=1,"",IF(LOG入力!AJ248=1,"1",LOG入力!BA248))</f>
        <v/>
      </c>
      <c r="O248" s="557" t="str">
        <f ca="1">IF(V248=1,"",IF(LEN(LOG入力!O248)=0,"",LOG入力!O248))</f>
        <v/>
      </c>
      <c r="P248" s="336" t="str">
        <f ca="1">IF(V248=1,"",IF($AA$4=1,"",IF(LOG入力!BG248=1,"",CONCATENATE($ER248,$FB248,$FL248,$FV248,$GF248))))</f>
        <v/>
      </c>
      <c r="Q248" s="337" t="str">
        <f ca="1">IF(V248=1,"",IF($AA$4=1,"",IF(LOG入力!BG248=1,"",CONCATENATE($ET248,$FD248,$FN248,$FX248,$GH248))))</f>
        <v/>
      </c>
      <c r="R248" s="338" t="str">
        <f ca="1">IF(V248=1,"",IF($AA$4=1,"",IF(LOG入力!BH248&gt;0,0,AA248)))</f>
        <v/>
      </c>
      <c r="S248" s="558" t="str">
        <f t="shared" ca="1" si="428"/>
        <v/>
      </c>
      <c r="T248" s="681"/>
      <c r="U248" s="38"/>
      <c r="V248" s="196">
        <f ca="1">LOG入力!AN248</f>
        <v>1</v>
      </c>
      <c r="W248" s="38"/>
      <c r="X248" s="516" t="str">
        <f t="shared" ca="1" si="429"/>
        <v/>
      </c>
      <c r="Y248" s="515" t="str">
        <f t="shared" ca="1" si="430"/>
        <v/>
      </c>
      <c r="Z248" s="518" t="str">
        <f t="shared" ca="1" si="431"/>
        <v/>
      </c>
      <c r="AA248" s="574" t="str">
        <f t="shared" ca="1" si="432"/>
        <v/>
      </c>
      <c r="AC248" s="6" t="str">
        <f t="shared" ca="1" si="433"/>
        <v/>
      </c>
      <c r="AD248" s="6" t="str">
        <f t="shared" ca="1" si="434"/>
        <v/>
      </c>
      <c r="AE248" s="6" t="str">
        <f t="shared" ca="1" si="435"/>
        <v/>
      </c>
      <c r="AF248" s="6" t="str">
        <f t="shared" ca="1" si="436"/>
        <v/>
      </c>
      <c r="AG248" s="6" t="str">
        <f t="shared" ca="1" si="437"/>
        <v/>
      </c>
      <c r="AH248" s="6" t="str">
        <f t="shared" ca="1" si="438"/>
        <v/>
      </c>
      <c r="AI248" s="6" t="str">
        <f t="shared" ca="1" si="439"/>
        <v/>
      </c>
      <c r="AJ248" s="6" t="str">
        <f t="shared" ca="1" si="440"/>
        <v/>
      </c>
      <c r="AK248" s="6" t="str">
        <f t="shared" ca="1" si="441"/>
        <v/>
      </c>
      <c r="AL248" s="6" t="str">
        <f t="shared" ca="1" si="442"/>
        <v/>
      </c>
      <c r="AM248" s="6" t="str">
        <f t="shared" ca="1" si="443"/>
        <v/>
      </c>
      <c r="AN248" s="6" t="str">
        <f t="shared" ca="1" si="444"/>
        <v/>
      </c>
      <c r="AO248" s="6" t="str">
        <f t="shared" ca="1" si="445"/>
        <v/>
      </c>
      <c r="AP248" s="6" t="str">
        <f t="shared" ca="1" si="446"/>
        <v/>
      </c>
      <c r="AQ248" s="6" t="str">
        <f t="shared" ca="1" si="447"/>
        <v/>
      </c>
      <c r="AR248" s="6" t="str">
        <f t="shared" ca="1" si="448"/>
        <v/>
      </c>
      <c r="AS248" s="6" t="str">
        <f t="shared" ca="1" si="449"/>
        <v/>
      </c>
      <c r="AT248" s="6" t="str">
        <f t="shared" ca="1" si="450"/>
        <v/>
      </c>
      <c r="AU248" s="6" t="str">
        <f t="shared" ca="1" si="451"/>
        <v/>
      </c>
      <c r="AV248" s="6" t="str">
        <f t="shared" ca="1" si="452"/>
        <v/>
      </c>
      <c r="AW248" s="6" t="str">
        <f t="shared" ca="1" si="453"/>
        <v/>
      </c>
      <c r="AY248" s="6" t="str">
        <f t="shared" ca="1" si="454"/>
        <v/>
      </c>
      <c r="AZ248" s="6" t="str">
        <f t="shared" ca="1" si="455"/>
        <v/>
      </c>
      <c r="BA248" s="6" t="str">
        <f t="shared" ca="1" si="456"/>
        <v/>
      </c>
      <c r="BB248" s="6" t="str">
        <f t="shared" ca="1" si="457"/>
        <v/>
      </c>
      <c r="BC248" s="6" t="str">
        <f t="shared" ca="1" si="458"/>
        <v/>
      </c>
      <c r="BD248" s="6" t="str">
        <f t="shared" ca="1" si="459"/>
        <v/>
      </c>
      <c r="BE248" s="6" t="str">
        <f t="shared" ca="1" si="460"/>
        <v/>
      </c>
      <c r="BF248" s="6" t="str">
        <f t="shared" ca="1" si="461"/>
        <v/>
      </c>
      <c r="BG248" s="6" t="str">
        <f t="shared" ca="1" si="462"/>
        <v/>
      </c>
      <c r="BH248" s="6" t="str">
        <f t="shared" ca="1" si="463"/>
        <v/>
      </c>
      <c r="BI248" s="6" t="str">
        <f t="shared" ca="1" si="464"/>
        <v/>
      </c>
      <c r="BJ248" s="6" t="str">
        <f t="shared" ca="1" si="465"/>
        <v/>
      </c>
      <c r="BK248" s="6" t="str">
        <f t="shared" ca="1" si="466"/>
        <v/>
      </c>
      <c r="BL248" s="6" t="str">
        <f t="shared" ca="1" si="467"/>
        <v/>
      </c>
      <c r="BM248" s="6" t="str">
        <f t="shared" ca="1" si="468"/>
        <v/>
      </c>
      <c r="BN248" s="6" t="str">
        <f t="shared" ca="1" si="469"/>
        <v/>
      </c>
      <c r="BO248" s="6" t="str">
        <f t="shared" ca="1" si="470"/>
        <v/>
      </c>
      <c r="BP248" s="6" t="str">
        <f t="shared" ca="1" si="471"/>
        <v/>
      </c>
      <c r="BQ248" s="6" t="str">
        <f t="shared" ca="1" si="472"/>
        <v/>
      </c>
      <c r="BR248" s="6" t="str">
        <f t="shared" ca="1" si="473"/>
        <v/>
      </c>
      <c r="BS248" s="6" t="str">
        <f t="shared" ca="1" si="474"/>
        <v/>
      </c>
      <c r="BU248" s="6" t="str">
        <f t="shared" ca="1" si="475"/>
        <v/>
      </c>
      <c r="BW248" s="515" t="str">
        <f t="shared" ca="1" si="476"/>
        <v/>
      </c>
      <c r="BX248" s="515">
        <f t="shared" ca="1" si="477"/>
        <v>0</v>
      </c>
      <c r="BY248" s="515" t="str">
        <f t="shared" ca="1" si="478"/>
        <v/>
      </c>
      <c r="CA248" s="6">
        <f t="shared" ca="1" si="479"/>
        <v>1</v>
      </c>
      <c r="CC248" s="523" t="str">
        <f t="shared" ca="1" si="480"/>
        <v/>
      </c>
      <c r="CE248" s="6" t="str">
        <f t="shared" ca="1" si="481"/>
        <v/>
      </c>
      <c r="CG248" s="524" t="str">
        <f ca="1">IF(V248=1,"",IF($AA$4=1,"",IF(LOG入力!BH248&gt;0,"",IF(N248=0,"",IF(HT248=0,"","★")))))</f>
        <v/>
      </c>
      <c r="CI248" s="74" t="str">
        <f t="shared" ca="1" si="482"/>
        <v/>
      </c>
      <c r="CK248" s="525" t="str">
        <f ca="1">IF(V248=1,"",IF(LOG入力!BH248&gt;0,1,0))</f>
        <v/>
      </c>
      <c r="CL248" s="74" t="str">
        <f t="shared" ca="1" si="483"/>
        <v/>
      </c>
      <c r="CN248" s="74" t="str">
        <f t="shared" ca="1" si="484"/>
        <v/>
      </c>
      <c r="CO248" s="74" t="str">
        <f t="shared" ca="1" si="485"/>
        <v/>
      </c>
      <c r="CQ248" s="74" t="str">
        <f t="shared" ca="1" si="486"/>
        <v/>
      </c>
      <c r="CR248" s="74" t="str">
        <f t="shared" ca="1" si="487"/>
        <v/>
      </c>
      <c r="CS248" s="74" t="str">
        <f t="shared" ca="1" si="488"/>
        <v/>
      </c>
      <c r="CT248" s="74" t="str">
        <f t="shared" ca="1" si="489"/>
        <v/>
      </c>
      <c r="CU248" s="74" t="str">
        <f t="shared" ca="1" si="490"/>
        <v/>
      </c>
      <c r="CV248" s="74" t="str">
        <f t="shared" ca="1" si="491"/>
        <v/>
      </c>
      <c r="CW248" s="74" t="str">
        <f t="shared" ca="1" si="492"/>
        <v/>
      </c>
      <c r="CX248" s="74" t="str">
        <f t="shared" ca="1" si="493"/>
        <v/>
      </c>
      <c r="CY248" s="74" t="str">
        <f t="shared" ca="1" si="494"/>
        <v/>
      </c>
      <c r="CZ248" s="74" t="str">
        <f t="shared" ca="1" si="495"/>
        <v/>
      </c>
      <c r="DA248" s="74" t="str">
        <f t="shared" ca="1" si="496"/>
        <v/>
      </c>
      <c r="DB248" s="74" t="str">
        <f t="shared" ca="1" si="497"/>
        <v/>
      </c>
      <c r="DD248" s="74" t="str">
        <f t="shared" ca="1" si="498"/>
        <v/>
      </c>
      <c r="DE248" s="74" t="str">
        <f t="shared" ca="1" si="499"/>
        <v/>
      </c>
      <c r="DF248" s="74" t="str">
        <f t="shared" ca="1" si="500"/>
        <v/>
      </c>
      <c r="DG248" s="74" t="str">
        <f t="shared" ca="1" si="501"/>
        <v/>
      </c>
      <c r="DH248" s="74" t="str">
        <f t="shared" ca="1" si="502"/>
        <v/>
      </c>
      <c r="DI248" s="74" t="str">
        <f t="shared" ca="1" si="503"/>
        <v/>
      </c>
      <c r="DJ248" s="74" t="str">
        <f t="shared" ca="1" si="504"/>
        <v/>
      </c>
      <c r="DK248" s="74" t="str">
        <f t="shared" ca="1" si="505"/>
        <v/>
      </c>
      <c r="DL248" s="74" t="str">
        <f t="shared" ca="1" si="506"/>
        <v/>
      </c>
      <c r="DM248" s="74" t="str">
        <f t="shared" ca="1" si="507"/>
        <v/>
      </c>
      <c r="DN248" s="74" t="str">
        <f t="shared" ca="1" si="508"/>
        <v/>
      </c>
      <c r="DO248" s="74" t="str">
        <f t="shared" ca="1" si="509"/>
        <v/>
      </c>
      <c r="DQ248" s="74" t="str">
        <f t="shared" ca="1" si="510"/>
        <v/>
      </c>
      <c r="DS248" s="74" t="str">
        <f t="shared" ca="1" si="511"/>
        <v/>
      </c>
      <c r="DT248" s="74" t="str">
        <f t="shared" ca="1" si="512"/>
        <v/>
      </c>
      <c r="DV248" s="525" t="str">
        <f t="shared" ca="1" si="513"/>
        <v/>
      </c>
      <c r="DW248" s="74" t="str">
        <f t="shared" ca="1" si="514"/>
        <v/>
      </c>
      <c r="DX248" s="485" t="str">
        <f t="shared" ca="1" si="515"/>
        <v/>
      </c>
      <c r="DY248" s="74" t="str">
        <f t="shared" ca="1" si="516"/>
        <v/>
      </c>
      <c r="DZ248" s="74" t="str">
        <f t="shared" ca="1" si="517"/>
        <v/>
      </c>
      <c r="EA248" s="74" t="str">
        <f t="shared" ca="1" si="518"/>
        <v/>
      </c>
      <c r="EC248" s="74" t="str">
        <f t="shared" ca="1" si="519"/>
        <v/>
      </c>
      <c r="ED248" s="74" t="str">
        <f t="shared" ca="1" si="520"/>
        <v/>
      </c>
      <c r="EE248" s="74" t="str">
        <f t="shared" ca="1" si="521"/>
        <v/>
      </c>
      <c r="EG248" s="479" t="str">
        <f ca="1">IF(V248=1,"",IF(LOG入力!BH248&gt;0,0,IF(CG248="★",0,IF(R248=1,0,IF(N248=0,0,1)))))</f>
        <v/>
      </c>
      <c r="EH248" s="483" t="str">
        <f t="shared" ca="1" si="522"/>
        <v/>
      </c>
      <c r="EI248" s="483" t="str">
        <f t="shared" ca="1" si="523"/>
        <v/>
      </c>
      <c r="EJ248" s="483" t="str">
        <f t="shared" ca="1" si="524"/>
        <v/>
      </c>
      <c r="EL248" s="71">
        <f t="shared" ca="1" si="525"/>
        <v>0</v>
      </c>
      <c r="EM248" s="6">
        <f t="shared" ca="1" si="526"/>
        <v>0</v>
      </c>
      <c r="EN248" s="6" t="str">
        <f t="shared" ca="1" si="527"/>
        <v/>
      </c>
      <c r="EO248" s="6">
        <f ca="1">IF(LOG入力!BH248&gt;0,0,IF(EM248=0,0,(IF(COUNTIF($EN$19:EN248,EN248)=1,IF($FS$3="N",1,IF(EH248=1,1,0))))))</f>
        <v>0</v>
      </c>
      <c r="EP248" s="6" t="str">
        <f ca="1">IF(LOG入力!BH248&gt;0,"",IF(EO248=1,$X248,""))</f>
        <v/>
      </c>
      <c r="EQ248" s="6" t="str">
        <f ca="1">IF(LOG入力!BH248&gt;0,"",IF(EO248=1,$Y248,""))</f>
        <v/>
      </c>
      <c r="ER248" s="520" t="str">
        <f ca="1">IF(LOG入力!BH248&gt;0,"",IF(COUNTIF($EP$19:$EP248,EP248)=1,EP248,""))</f>
        <v/>
      </c>
      <c r="ES248" s="520">
        <f ca="1">IF(LOG入力!BH248&gt;0,0,IF((EL248=1),IF(($ER248=""),0,1),0))</f>
        <v>0</v>
      </c>
      <c r="ET248" s="520" t="str">
        <f ca="1">IF(LOG入力!BH248&gt;0,"",IF(COUNTIF($EQ$19:EQ248,EQ248)=1,EQ248,""))</f>
        <v/>
      </c>
      <c r="EU248" s="539">
        <f ca="1">IF(LOG入力!BH248&gt;0,0,IF((EL248=1),IF(($ET248=""),0,1),0))</f>
        <v>0</v>
      </c>
      <c r="EV248" s="71">
        <f t="shared" ca="1" si="528"/>
        <v>0</v>
      </c>
      <c r="EW248" s="6">
        <f t="shared" ca="1" si="529"/>
        <v>0</v>
      </c>
      <c r="EX248" s="6" t="str">
        <f t="shared" ca="1" si="530"/>
        <v/>
      </c>
      <c r="EY248" s="6">
        <f ca="1">IF(LOG入力!BH248&gt;0,0,IF(EW248=0,0,(IF(COUNTIF($EX$19:EX248,EX248)=1,IF($FS$3="N",1,IF(EH248=1,1,0))))))</f>
        <v>0</v>
      </c>
      <c r="EZ248" s="6" t="str">
        <f ca="1">IF(LOG入力!BH248&gt;0,"",IF(EY248=1,$X248,""))</f>
        <v/>
      </c>
      <c r="FA248" s="6" t="str">
        <f ca="1">IF(LOG入力!BH248&gt;0,"",IF(EY248=1,$Y248,""))</f>
        <v/>
      </c>
      <c r="FB248" s="6" t="str">
        <f ca="1">IF(LOG入力!BH248&gt;0,"",IF(COUNTIF($EZ$19:$EZ248,EZ248)=1,EZ248,""))</f>
        <v/>
      </c>
      <c r="FC248" s="6">
        <f ca="1">IF(LOG入力!BH248&gt;0,0,IF((EV248=1),IF(($FB248=""),0,1),0))</f>
        <v>0</v>
      </c>
      <c r="FD248" s="6" t="str">
        <f ca="1">IF(LOG入力!BH248&gt;0,"",IF(COUNTIF($FA$19:FA248,FA248)=1,FA248,""))</f>
        <v/>
      </c>
      <c r="FE248" s="72">
        <f ca="1">IF(LOG入力!BH248&gt;0,0,IF((EV248=1),IF(($FD248=""),0,1),0))</f>
        <v>0</v>
      </c>
      <c r="FF248" s="71">
        <f t="shared" ca="1" si="531"/>
        <v>0</v>
      </c>
      <c r="FG248" s="6">
        <f t="shared" ca="1" si="532"/>
        <v>0</v>
      </c>
      <c r="FH248" s="6" t="str">
        <f t="shared" ca="1" si="533"/>
        <v/>
      </c>
      <c r="FI248" s="6">
        <f ca="1">IF(LOG入力!BH248&gt;0,0,IF(FG248=0,0,(IF(COUNTIF($FH$19:FH248,FH248)=1,IF($FS$3="N",1,IF(EH248=1,1,0))))))</f>
        <v>0</v>
      </c>
      <c r="FJ248" s="6" t="str">
        <f ca="1">IF(LOG入力!BH248&gt;0,"",IF(FI248=1,$X248,""))</f>
        <v/>
      </c>
      <c r="FK248" s="6" t="str">
        <f ca="1">IF(LOG入力!BH248&gt;0,"",IF(FI248=1,$Y248,""))</f>
        <v/>
      </c>
      <c r="FL248" s="6" t="str">
        <f ca="1">IF(LOG入力!BH248&gt;0,"",IF(COUNTIF($FJ$19:$FJ248,FJ248)=1,FJ248,""))</f>
        <v/>
      </c>
      <c r="FM248" s="6">
        <f ca="1">IF(LOG入力!BH248&gt;0,0,IF((FF248=1),IF(($FL248=""),0,1),0))</f>
        <v>0</v>
      </c>
      <c r="FN248" s="6" t="str">
        <f ca="1">IF(LOG入力!BH248&gt;0,"",IF(COUNTIF($FK$19:FK248,FK248)=1,FK248,""))</f>
        <v/>
      </c>
      <c r="FO248" s="72">
        <f ca="1">IF(LOG入力!BH248&gt;0,0,IF((FF248=1),IF(($FN248=""),0,1),0))</f>
        <v>0</v>
      </c>
      <c r="FP248" s="71">
        <f t="shared" ca="1" si="534"/>
        <v>0</v>
      </c>
      <c r="FQ248" s="6">
        <f t="shared" ca="1" si="535"/>
        <v>0</v>
      </c>
      <c r="FR248" s="6" t="str">
        <f t="shared" ca="1" si="536"/>
        <v/>
      </c>
      <c r="FS248" s="6">
        <f ca="1">IF(LOG入力!BH248&gt;0,0,IF(FQ248=0,0,(IF(COUNTIF($FR$19:FR248,FR248)=1,IF($FS$3="N",1,IF(EH248=1,1,0))))))</f>
        <v>0</v>
      </c>
      <c r="FT248" s="6" t="str">
        <f ca="1">IF(LOG入力!BH248&gt;0,"",IF(FS248=1,$X248,""))</f>
        <v/>
      </c>
      <c r="FU248" s="6" t="str">
        <f ca="1">IF(LOG入力!BH248&gt;0,"",IF(FS248=1,$Y248,""))</f>
        <v/>
      </c>
      <c r="FV248" s="6" t="str">
        <f ca="1">IF(LOG入力!BH248&gt;0,"",IF(COUNTIF($FT$19:$FT248,FT248)=1,FT248,""))</f>
        <v/>
      </c>
      <c r="FW248" s="6">
        <f ca="1">IF(LOG入力!BH248&gt;0,0,IF((FP248=1),IF(($FV248=""),0,1),0))</f>
        <v>0</v>
      </c>
      <c r="FX248" s="6" t="str">
        <f ca="1">IF(LOG入力!BH248&gt;0,"",IF(COUNTIF($FU$19:FU248,FU248)=1,FU248,""))</f>
        <v/>
      </c>
      <c r="FY248" s="72">
        <f ca="1">IF(LOG入力!BH248&gt;0,0,IF((FP248=1),IF(($FX248=""),0,1),0))</f>
        <v>0</v>
      </c>
      <c r="FZ248" s="71">
        <f t="shared" ca="1" si="537"/>
        <v>0</v>
      </c>
      <c r="GA248" s="6">
        <f t="shared" ca="1" si="538"/>
        <v>0</v>
      </c>
      <c r="GB248" s="6" t="str">
        <f t="shared" ca="1" si="539"/>
        <v/>
      </c>
      <c r="GC248" s="6">
        <f ca="1">IF(LOG入力!BH248&gt;0,0,IF(GA248=0,0,(IF(COUNTIF($GB$19:GB248,GB248)=1,IF($FS$3="N",1,IF(EH248=1,1,0))))))</f>
        <v>0</v>
      </c>
      <c r="GD248" s="6" t="str">
        <f ca="1">IF(LOG入力!BH248&gt;0,"",IF(GC248=1,$X248,""))</f>
        <v/>
      </c>
      <c r="GE248" s="6" t="str">
        <f ca="1">IF(LOG入力!BH248&gt;0,"",IF(GC248=1,$Y248,""))</f>
        <v/>
      </c>
      <c r="GF248" s="6" t="str">
        <f ca="1">IF(LOG入力!BH248&gt;0,"",IF(COUNTIF($GD$19:$GD248,GD248)=1,GD248,""))</f>
        <v/>
      </c>
      <c r="GG248" s="6">
        <f ca="1">IF(LOG入力!BH248&gt;0,0,IF((FZ248=1),IF(($GF248=""),0,1),0))</f>
        <v>0</v>
      </c>
      <c r="GH248" s="6" t="str">
        <f ca="1">IF(LOG入力!BH248&gt;0,"",IF(COUNTIF($GE$19:GE248,GE248)=1,GE248,""))</f>
        <v/>
      </c>
      <c r="GI248" s="72">
        <f ca="1">IF(LOG入力!BH248&gt;0,0,IF((FZ248=1),IF(($GH248=""),0,1),0))</f>
        <v>0</v>
      </c>
      <c r="GK248" s="455" t="str">
        <f ca="1">IF(V248=1,"",IF(LEN(LOG入力!AS248)=0,"",LOG入力!AS248))</f>
        <v/>
      </c>
      <c r="GL248" s="378" t="str">
        <f t="shared" ca="1" si="540"/>
        <v/>
      </c>
      <c r="GM248" s="378" t="str">
        <f t="shared" ca="1" si="541"/>
        <v/>
      </c>
      <c r="GN248" s="74" t="str">
        <f t="shared" ca="1" si="542"/>
        <v/>
      </c>
      <c r="GO248" s="74" t="str">
        <f t="shared" ca="1" si="543"/>
        <v/>
      </c>
      <c r="GQ248" s="74" t="str">
        <f t="shared" ca="1" si="544"/>
        <v/>
      </c>
      <c r="GR248" s="74" t="str">
        <f t="shared" ca="1" si="545"/>
        <v/>
      </c>
      <c r="GS248" s="74" t="str">
        <f t="shared" ca="1" si="546"/>
        <v/>
      </c>
      <c r="GT248" s="74" t="str">
        <f t="shared" ca="1" si="547"/>
        <v/>
      </c>
      <c r="GU248" s="74" t="str">
        <f t="shared" ca="1" si="548"/>
        <v/>
      </c>
      <c r="GV248" s="74" t="str">
        <f t="shared" ca="1" si="549"/>
        <v/>
      </c>
      <c r="GX248" s="74" t="str">
        <f t="shared" ca="1" si="550"/>
        <v/>
      </c>
      <c r="GY248" s="74" t="str">
        <f t="shared" ca="1" si="551"/>
        <v/>
      </c>
      <c r="GZ248" s="74" t="str">
        <f ca="1">IF(V248=1,"",IF(LOG入力!BH248&gt;0,0,IF(GY248=0,0,IF((VALUE((TYPE(VALUE(J248)))))=16,0,IF(VALUE(J248)&lt;60,1,IF(VALUE(J248)&lt;100,0,IF(VALUE(J248)&lt;600,2,0)))))))</f>
        <v/>
      </c>
      <c r="HA248" s="74" t="str">
        <f t="shared" ca="1" si="552"/>
        <v/>
      </c>
      <c r="HB248" s="74" t="str">
        <f ca="1">IF(V248=1,"",IF(LOG入力!BH248&gt;0,0,IF(HA248=0,0,IF((VALUE((TYPE(VALUE(L248)))))=16,0,IF(VALUE(L248)&lt;60,1,IF(VALUE(L248)&lt;100,0,IF(VALUE(L248)&lt;600,2,0)))))))</f>
        <v/>
      </c>
      <c r="HD248" s="74" t="str">
        <f t="shared" ca="1" si="553"/>
        <v/>
      </c>
      <c r="HF248" s="74" t="str">
        <f t="shared" ca="1" si="554"/>
        <v/>
      </c>
      <c r="HG248" s="74" t="str">
        <f t="shared" ca="1" si="555"/>
        <v/>
      </c>
      <c r="HH248" s="74" t="str">
        <f t="shared" ca="1" si="556"/>
        <v/>
      </c>
      <c r="HI248" s="74" t="str">
        <f t="shared" ca="1" si="557"/>
        <v/>
      </c>
      <c r="HJ248" s="74" t="str">
        <f t="shared" ca="1" si="558"/>
        <v/>
      </c>
      <c r="HK248" s="74" t="str">
        <f t="shared" ca="1" si="559"/>
        <v/>
      </c>
      <c r="HL248" s="74" t="str">
        <f t="shared" ca="1" si="560"/>
        <v/>
      </c>
      <c r="HM248" s="74" t="str">
        <f t="shared" ca="1" si="561"/>
        <v/>
      </c>
      <c r="HN248" s="74" t="str">
        <f t="shared" ca="1" si="562"/>
        <v/>
      </c>
      <c r="HO248" s="529" t="str">
        <f t="shared" ca="1" si="563"/>
        <v/>
      </c>
      <c r="HP248" s="74" t="str">
        <f t="shared" ca="1" si="564"/>
        <v/>
      </c>
      <c r="HQ248" s="74" t="str">
        <f t="shared" ca="1" si="565"/>
        <v/>
      </c>
      <c r="HR248" s="74" t="str">
        <f t="shared" ca="1" si="566"/>
        <v/>
      </c>
      <c r="HS248" s="74" t="str">
        <f t="shared" ca="1" si="567"/>
        <v/>
      </c>
      <c r="HT248" s="74" t="str">
        <f ca="1">IF(V248=1,"",IF(LOG入力!BH248&gt;0,0,IF(DV248=1,0,IF(N248="0",0,IF(SUM(HD248:HS248)&gt;0,1,0)))))</f>
        <v/>
      </c>
    </row>
    <row r="249" spans="1:228" x14ac:dyDescent="0.15">
      <c r="A249" s="5"/>
      <c r="B249" s="560" t="str">
        <f t="shared" ca="1" si="426"/>
        <v/>
      </c>
      <c r="C249" s="562" t="str">
        <f ca="1">LOG入力!AP249</f>
        <v/>
      </c>
      <c r="D249" s="562" t="str">
        <f ca="1">LOG入力!AQ249</f>
        <v/>
      </c>
      <c r="E249" s="562" t="str">
        <f ca="1">LOG入力!AR249</f>
        <v/>
      </c>
      <c r="F249" s="563" t="str">
        <f t="shared" ca="1" si="427"/>
        <v/>
      </c>
      <c r="G249" s="582" t="str">
        <f ca="1">LOG入力!AT249</f>
        <v/>
      </c>
      <c r="H249" s="507" t="str">
        <f ca="1">LOG入力!AU249</f>
        <v/>
      </c>
      <c r="I249" s="507" t="str">
        <f ca="1">LOG入力!AV249</f>
        <v/>
      </c>
      <c r="J249" s="583" t="str">
        <f ca="1">LOG入力!AW249</f>
        <v/>
      </c>
      <c r="K249" s="584" t="str">
        <f ca="1">LOG入力!BJ249</f>
        <v/>
      </c>
      <c r="L249" s="583" t="str">
        <f ca="1">LOG入力!AY249</f>
        <v/>
      </c>
      <c r="M249" s="566" t="str">
        <f ca="1">LOG入力!BK249</f>
        <v/>
      </c>
      <c r="N249" s="567" t="str">
        <f ca="1">IF(V249=1,"",IF(LOG入力!AJ249=1,"1",LOG入力!BA249))</f>
        <v/>
      </c>
      <c r="O249" s="568" t="str">
        <f ca="1">IF(V249=1,"",IF(LEN(LOG入力!O249)=0,"",LOG入力!O249))</f>
        <v/>
      </c>
      <c r="P249" s="569" t="str">
        <f ca="1">IF(V249=1,"",IF($AA$4=1,"",IF(LOG入力!BG249=1,"",CONCATENATE($ER249,$FB249,$FL249,$FV249,$GF249))))</f>
        <v/>
      </c>
      <c r="Q249" s="569" t="str">
        <f ca="1">IF(V249=1,"",IF($AA$4=1,"",IF(LOG入力!BG249=1,"",CONCATENATE($ET249,$FD249,$FN249,$FX249,$GH249))))</f>
        <v/>
      </c>
      <c r="R249" s="292" t="str">
        <f ca="1">IF(V249=1,"",IF($AA$4=1,"",IF(LOG入力!BH249&gt;0,0,AA249)))</f>
        <v/>
      </c>
      <c r="S249" s="293" t="str">
        <f t="shared" ca="1" si="428"/>
        <v/>
      </c>
      <c r="T249" s="681"/>
      <c r="U249" s="38"/>
      <c r="V249" s="196">
        <f ca="1">LOG入力!AN249</f>
        <v>1</v>
      </c>
      <c r="W249" s="38"/>
      <c r="X249" s="516" t="str">
        <f t="shared" ca="1" si="429"/>
        <v/>
      </c>
      <c r="Y249" s="515" t="str">
        <f t="shared" ca="1" si="430"/>
        <v/>
      </c>
      <c r="Z249" s="518" t="str">
        <f t="shared" ca="1" si="431"/>
        <v/>
      </c>
      <c r="AA249" s="574" t="str">
        <f t="shared" ca="1" si="432"/>
        <v/>
      </c>
      <c r="AC249" s="6" t="str">
        <f t="shared" ca="1" si="433"/>
        <v/>
      </c>
      <c r="AD249" s="6" t="str">
        <f t="shared" ca="1" si="434"/>
        <v/>
      </c>
      <c r="AE249" s="6" t="str">
        <f t="shared" ca="1" si="435"/>
        <v/>
      </c>
      <c r="AF249" s="6" t="str">
        <f t="shared" ca="1" si="436"/>
        <v/>
      </c>
      <c r="AG249" s="6" t="str">
        <f t="shared" ca="1" si="437"/>
        <v/>
      </c>
      <c r="AH249" s="6" t="str">
        <f t="shared" ca="1" si="438"/>
        <v/>
      </c>
      <c r="AI249" s="6" t="str">
        <f t="shared" ca="1" si="439"/>
        <v/>
      </c>
      <c r="AJ249" s="6" t="str">
        <f t="shared" ca="1" si="440"/>
        <v/>
      </c>
      <c r="AK249" s="6" t="str">
        <f t="shared" ca="1" si="441"/>
        <v/>
      </c>
      <c r="AL249" s="6" t="str">
        <f t="shared" ca="1" si="442"/>
        <v/>
      </c>
      <c r="AM249" s="6" t="str">
        <f t="shared" ca="1" si="443"/>
        <v/>
      </c>
      <c r="AN249" s="6" t="str">
        <f t="shared" ca="1" si="444"/>
        <v/>
      </c>
      <c r="AO249" s="6" t="str">
        <f t="shared" ca="1" si="445"/>
        <v/>
      </c>
      <c r="AP249" s="6" t="str">
        <f t="shared" ca="1" si="446"/>
        <v/>
      </c>
      <c r="AQ249" s="6" t="str">
        <f t="shared" ca="1" si="447"/>
        <v/>
      </c>
      <c r="AR249" s="6" t="str">
        <f t="shared" ca="1" si="448"/>
        <v/>
      </c>
      <c r="AS249" s="6" t="str">
        <f t="shared" ca="1" si="449"/>
        <v/>
      </c>
      <c r="AT249" s="6" t="str">
        <f t="shared" ca="1" si="450"/>
        <v/>
      </c>
      <c r="AU249" s="6" t="str">
        <f t="shared" ca="1" si="451"/>
        <v/>
      </c>
      <c r="AV249" s="6" t="str">
        <f t="shared" ca="1" si="452"/>
        <v/>
      </c>
      <c r="AW249" s="6" t="str">
        <f t="shared" ca="1" si="453"/>
        <v/>
      </c>
      <c r="AY249" s="6" t="str">
        <f t="shared" ca="1" si="454"/>
        <v/>
      </c>
      <c r="AZ249" s="6" t="str">
        <f t="shared" ca="1" si="455"/>
        <v/>
      </c>
      <c r="BA249" s="6" t="str">
        <f t="shared" ca="1" si="456"/>
        <v/>
      </c>
      <c r="BB249" s="6" t="str">
        <f t="shared" ca="1" si="457"/>
        <v/>
      </c>
      <c r="BC249" s="6" t="str">
        <f t="shared" ca="1" si="458"/>
        <v/>
      </c>
      <c r="BD249" s="6" t="str">
        <f t="shared" ca="1" si="459"/>
        <v/>
      </c>
      <c r="BE249" s="6" t="str">
        <f t="shared" ca="1" si="460"/>
        <v/>
      </c>
      <c r="BF249" s="6" t="str">
        <f t="shared" ca="1" si="461"/>
        <v/>
      </c>
      <c r="BG249" s="6" t="str">
        <f t="shared" ca="1" si="462"/>
        <v/>
      </c>
      <c r="BH249" s="6" t="str">
        <f t="shared" ca="1" si="463"/>
        <v/>
      </c>
      <c r="BI249" s="6" t="str">
        <f t="shared" ca="1" si="464"/>
        <v/>
      </c>
      <c r="BJ249" s="6" t="str">
        <f t="shared" ca="1" si="465"/>
        <v/>
      </c>
      <c r="BK249" s="6" t="str">
        <f t="shared" ca="1" si="466"/>
        <v/>
      </c>
      <c r="BL249" s="6" t="str">
        <f t="shared" ca="1" si="467"/>
        <v/>
      </c>
      <c r="BM249" s="6" t="str">
        <f t="shared" ca="1" si="468"/>
        <v/>
      </c>
      <c r="BN249" s="6" t="str">
        <f t="shared" ca="1" si="469"/>
        <v/>
      </c>
      <c r="BO249" s="6" t="str">
        <f t="shared" ca="1" si="470"/>
        <v/>
      </c>
      <c r="BP249" s="6" t="str">
        <f t="shared" ca="1" si="471"/>
        <v/>
      </c>
      <c r="BQ249" s="6" t="str">
        <f t="shared" ca="1" si="472"/>
        <v/>
      </c>
      <c r="BR249" s="6" t="str">
        <f t="shared" ca="1" si="473"/>
        <v/>
      </c>
      <c r="BS249" s="6" t="str">
        <f t="shared" ca="1" si="474"/>
        <v/>
      </c>
      <c r="BU249" s="6" t="str">
        <f t="shared" ca="1" si="475"/>
        <v/>
      </c>
      <c r="BW249" s="515" t="str">
        <f t="shared" ca="1" si="476"/>
        <v/>
      </c>
      <c r="BX249" s="515">
        <f t="shared" ca="1" si="477"/>
        <v>0</v>
      </c>
      <c r="BY249" s="515" t="str">
        <f t="shared" ca="1" si="478"/>
        <v/>
      </c>
      <c r="CA249" s="6">
        <f t="shared" ca="1" si="479"/>
        <v>1</v>
      </c>
      <c r="CC249" s="523" t="str">
        <f t="shared" ca="1" si="480"/>
        <v/>
      </c>
      <c r="CE249" s="6" t="str">
        <f t="shared" ca="1" si="481"/>
        <v/>
      </c>
      <c r="CG249" s="524" t="str">
        <f ca="1">IF(V249=1,"",IF($AA$4=1,"",IF(LOG入力!BH249&gt;0,"",IF(N249=0,"",IF(HT249=0,"","★")))))</f>
        <v/>
      </c>
      <c r="CI249" s="74" t="str">
        <f t="shared" ca="1" si="482"/>
        <v/>
      </c>
      <c r="CK249" s="525" t="str">
        <f ca="1">IF(V249=1,"",IF(LOG入力!BH249&gt;0,1,0))</f>
        <v/>
      </c>
      <c r="CL249" s="74" t="str">
        <f t="shared" ca="1" si="483"/>
        <v/>
      </c>
      <c r="CN249" s="74" t="str">
        <f t="shared" ca="1" si="484"/>
        <v/>
      </c>
      <c r="CO249" s="74" t="str">
        <f t="shared" ca="1" si="485"/>
        <v/>
      </c>
      <c r="CQ249" s="74" t="str">
        <f t="shared" ca="1" si="486"/>
        <v/>
      </c>
      <c r="CR249" s="74" t="str">
        <f t="shared" ca="1" si="487"/>
        <v/>
      </c>
      <c r="CS249" s="74" t="str">
        <f t="shared" ca="1" si="488"/>
        <v/>
      </c>
      <c r="CT249" s="74" t="str">
        <f t="shared" ca="1" si="489"/>
        <v/>
      </c>
      <c r="CU249" s="74" t="str">
        <f t="shared" ca="1" si="490"/>
        <v/>
      </c>
      <c r="CV249" s="74" t="str">
        <f t="shared" ca="1" si="491"/>
        <v/>
      </c>
      <c r="CW249" s="74" t="str">
        <f t="shared" ca="1" si="492"/>
        <v/>
      </c>
      <c r="CX249" s="74" t="str">
        <f t="shared" ca="1" si="493"/>
        <v/>
      </c>
      <c r="CY249" s="74" t="str">
        <f t="shared" ca="1" si="494"/>
        <v/>
      </c>
      <c r="CZ249" s="74" t="str">
        <f t="shared" ca="1" si="495"/>
        <v/>
      </c>
      <c r="DA249" s="74" t="str">
        <f t="shared" ca="1" si="496"/>
        <v/>
      </c>
      <c r="DB249" s="74" t="str">
        <f t="shared" ca="1" si="497"/>
        <v/>
      </c>
      <c r="DD249" s="74" t="str">
        <f t="shared" ca="1" si="498"/>
        <v/>
      </c>
      <c r="DE249" s="74" t="str">
        <f t="shared" ca="1" si="499"/>
        <v/>
      </c>
      <c r="DF249" s="74" t="str">
        <f t="shared" ca="1" si="500"/>
        <v/>
      </c>
      <c r="DG249" s="74" t="str">
        <f t="shared" ca="1" si="501"/>
        <v/>
      </c>
      <c r="DH249" s="74" t="str">
        <f t="shared" ca="1" si="502"/>
        <v/>
      </c>
      <c r="DI249" s="74" t="str">
        <f t="shared" ca="1" si="503"/>
        <v/>
      </c>
      <c r="DJ249" s="74" t="str">
        <f t="shared" ca="1" si="504"/>
        <v/>
      </c>
      <c r="DK249" s="74" t="str">
        <f t="shared" ca="1" si="505"/>
        <v/>
      </c>
      <c r="DL249" s="74" t="str">
        <f t="shared" ca="1" si="506"/>
        <v/>
      </c>
      <c r="DM249" s="74" t="str">
        <f t="shared" ca="1" si="507"/>
        <v/>
      </c>
      <c r="DN249" s="74" t="str">
        <f t="shared" ca="1" si="508"/>
        <v/>
      </c>
      <c r="DO249" s="74" t="str">
        <f t="shared" ca="1" si="509"/>
        <v/>
      </c>
      <c r="DQ249" s="74" t="str">
        <f t="shared" ca="1" si="510"/>
        <v/>
      </c>
      <c r="DS249" s="74" t="str">
        <f t="shared" ca="1" si="511"/>
        <v/>
      </c>
      <c r="DT249" s="74" t="str">
        <f t="shared" ca="1" si="512"/>
        <v/>
      </c>
      <c r="DV249" s="525" t="str">
        <f t="shared" ca="1" si="513"/>
        <v/>
      </c>
      <c r="DW249" s="74" t="str">
        <f t="shared" ca="1" si="514"/>
        <v/>
      </c>
      <c r="DX249" s="485" t="str">
        <f t="shared" ca="1" si="515"/>
        <v/>
      </c>
      <c r="DY249" s="74" t="str">
        <f t="shared" ca="1" si="516"/>
        <v/>
      </c>
      <c r="DZ249" s="74" t="str">
        <f t="shared" ca="1" si="517"/>
        <v/>
      </c>
      <c r="EA249" s="74" t="str">
        <f t="shared" ca="1" si="518"/>
        <v/>
      </c>
      <c r="EC249" s="74" t="str">
        <f t="shared" ca="1" si="519"/>
        <v/>
      </c>
      <c r="ED249" s="74" t="str">
        <f t="shared" ca="1" si="520"/>
        <v/>
      </c>
      <c r="EE249" s="74" t="str">
        <f t="shared" ca="1" si="521"/>
        <v/>
      </c>
      <c r="EG249" s="479" t="str">
        <f ca="1">IF(V249=1,"",IF(LOG入力!BH249&gt;0,0,IF(CG249="★",0,IF(R249=1,0,IF(N249=0,0,1)))))</f>
        <v/>
      </c>
      <c r="EH249" s="483" t="str">
        <f t="shared" ca="1" si="522"/>
        <v/>
      </c>
      <c r="EI249" s="483" t="str">
        <f t="shared" ca="1" si="523"/>
        <v/>
      </c>
      <c r="EJ249" s="483" t="str">
        <f t="shared" ca="1" si="524"/>
        <v/>
      </c>
      <c r="EL249" s="71">
        <f t="shared" ca="1" si="525"/>
        <v>0</v>
      </c>
      <c r="EM249" s="6">
        <f t="shared" ca="1" si="526"/>
        <v>0</v>
      </c>
      <c r="EN249" s="6" t="str">
        <f t="shared" ca="1" si="527"/>
        <v/>
      </c>
      <c r="EO249" s="6">
        <f ca="1">IF(LOG入力!BH249&gt;0,0,IF(EM249=0,0,(IF(COUNTIF($EN$19:EN249,EN249)=1,IF($FS$3="N",1,IF(EH249=1,1,0))))))</f>
        <v>0</v>
      </c>
      <c r="EP249" s="6" t="str">
        <f ca="1">IF(LOG入力!BH249&gt;0,"",IF(EO249=1,$X249,""))</f>
        <v/>
      </c>
      <c r="EQ249" s="6" t="str">
        <f ca="1">IF(LOG入力!BH249&gt;0,"",IF(EO249=1,$Y249,""))</f>
        <v/>
      </c>
      <c r="ER249" s="520" t="str">
        <f ca="1">IF(LOG入力!BH249&gt;0,"",IF(COUNTIF($EP$19:$EP249,EP249)=1,EP249,""))</f>
        <v/>
      </c>
      <c r="ES249" s="520">
        <f ca="1">IF(LOG入力!BH249&gt;0,0,IF((EL249=1),IF(($ER249=""),0,1),0))</f>
        <v>0</v>
      </c>
      <c r="ET249" s="520" t="str">
        <f ca="1">IF(LOG入力!BH249&gt;0,"",IF(COUNTIF($EQ$19:EQ249,EQ249)=1,EQ249,""))</f>
        <v/>
      </c>
      <c r="EU249" s="539">
        <f ca="1">IF(LOG入力!BH249&gt;0,0,IF((EL249=1),IF(($ET249=""),0,1),0))</f>
        <v>0</v>
      </c>
      <c r="EV249" s="71">
        <f t="shared" ca="1" si="528"/>
        <v>0</v>
      </c>
      <c r="EW249" s="6">
        <f t="shared" ca="1" si="529"/>
        <v>0</v>
      </c>
      <c r="EX249" s="6" t="str">
        <f t="shared" ca="1" si="530"/>
        <v/>
      </c>
      <c r="EY249" s="6">
        <f ca="1">IF(LOG入力!BH249&gt;0,0,IF(EW249=0,0,(IF(COUNTIF($EX$19:EX249,EX249)=1,IF($FS$3="N",1,IF(EH249=1,1,0))))))</f>
        <v>0</v>
      </c>
      <c r="EZ249" s="6" t="str">
        <f ca="1">IF(LOG入力!BH249&gt;0,"",IF(EY249=1,$X249,""))</f>
        <v/>
      </c>
      <c r="FA249" s="6" t="str">
        <f ca="1">IF(LOG入力!BH249&gt;0,"",IF(EY249=1,$Y249,""))</f>
        <v/>
      </c>
      <c r="FB249" s="6" t="str">
        <f ca="1">IF(LOG入力!BH249&gt;0,"",IF(COUNTIF($EZ$19:$EZ249,EZ249)=1,EZ249,""))</f>
        <v/>
      </c>
      <c r="FC249" s="6">
        <f ca="1">IF(LOG入力!BH249&gt;0,0,IF((EV249=1),IF(($FB249=""),0,1),0))</f>
        <v>0</v>
      </c>
      <c r="FD249" s="6" t="str">
        <f ca="1">IF(LOG入力!BH249&gt;0,"",IF(COUNTIF($FA$19:FA249,FA249)=1,FA249,""))</f>
        <v/>
      </c>
      <c r="FE249" s="72">
        <f ca="1">IF(LOG入力!BH249&gt;0,0,IF((EV249=1),IF(($FD249=""),0,1),0))</f>
        <v>0</v>
      </c>
      <c r="FF249" s="71">
        <f t="shared" ca="1" si="531"/>
        <v>0</v>
      </c>
      <c r="FG249" s="6">
        <f t="shared" ca="1" si="532"/>
        <v>0</v>
      </c>
      <c r="FH249" s="6" t="str">
        <f t="shared" ca="1" si="533"/>
        <v/>
      </c>
      <c r="FI249" s="6">
        <f ca="1">IF(LOG入力!BH249&gt;0,0,IF(FG249=0,0,(IF(COUNTIF($FH$19:FH249,FH249)=1,IF($FS$3="N",1,IF(EH249=1,1,0))))))</f>
        <v>0</v>
      </c>
      <c r="FJ249" s="6" t="str">
        <f ca="1">IF(LOG入力!BH249&gt;0,"",IF(FI249=1,$X249,""))</f>
        <v/>
      </c>
      <c r="FK249" s="6" t="str">
        <f ca="1">IF(LOG入力!BH249&gt;0,"",IF(FI249=1,$Y249,""))</f>
        <v/>
      </c>
      <c r="FL249" s="6" t="str">
        <f ca="1">IF(LOG入力!BH249&gt;0,"",IF(COUNTIF($FJ$19:$FJ249,FJ249)=1,FJ249,""))</f>
        <v/>
      </c>
      <c r="FM249" s="6">
        <f ca="1">IF(LOG入力!BH249&gt;0,0,IF((FF249=1),IF(($FL249=""),0,1),0))</f>
        <v>0</v>
      </c>
      <c r="FN249" s="6" t="str">
        <f ca="1">IF(LOG入力!BH249&gt;0,"",IF(COUNTIF($FK$19:FK249,FK249)=1,FK249,""))</f>
        <v/>
      </c>
      <c r="FO249" s="72">
        <f ca="1">IF(LOG入力!BH249&gt;0,0,IF((FF249=1),IF(($FN249=""),0,1),0))</f>
        <v>0</v>
      </c>
      <c r="FP249" s="71">
        <f t="shared" ca="1" si="534"/>
        <v>0</v>
      </c>
      <c r="FQ249" s="6">
        <f t="shared" ca="1" si="535"/>
        <v>0</v>
      </c>
      <c r="FR249" s="6" t="str">
        <f t="shared" ca="1" si="536"/>
        <v/>
      </c>
      <c r="FS249" s="6">
        <f ca="1">IF(LOG入力!BH249&gt;0,0,IF(FQ249=0,0,(IF(COUNTIF($FR$19:FR249,FR249)=1,IF($FS$3="N",1,IF(EH249=1,1,0))))))</f>
        <v>0</v>
      </c>
      <c r="FT249" s="6" t="str">
        <f ca="1">IF(LOG入力!BH249&gt;0,"",IF(FS249=1,$X249,""))</f>
        <v/>
      </c>
      <c r="FU249" s="6" t="str">
        <f ca="1">IF(LOG入力!BH249&gt;0,"",IF(FS249=1,$Y249,""))</f>
        <v/>
      </c>
      <c r="FV249" s="6" t="str">
        <f ca="1">IF(LOG入力!BH249&gt;0,"",IF(COUNTIF($FT$19:$FT249,FT249)=1,FT249,""))</f>
        <v/>
      </c>
      <c r="FW249" s="6">
        <f ca="1">IF(LOG入力!BH249&gt;0,0,IF((FP249=1),IF(($FV249=""),0,1),0))</f>
        <v>0</v>
      </c>
      <c r="FX249" s="6" t="str">
        <f ca="1">IF(LOG入力!BH249&gt;0,"",IF(COUNTIF($FU$19:FU249,FU249)=1,FU249,""))</f>
        <v/>
      </c>
      <c r="FY249" s="72">
        <f ca="1">IF(LOG入力!BH249&gt;0,0,IF((FP249=1),IF(($FX249=""),0,1),0))</f>
        <v>0</v>
      </c>
      <c r="FZ249" s="71">
        <f t="shared" ca="1" si="537"/>
        <v>0</v>
      </c>
      <c r="GA249" s="6">
        <f t="shared" ca="1" si="538"/>
        <v>0</v>
      </c>
      <c r="GB249" s="6" t="str">
        <f t="shared" ca="1" si="539"/>
        <v/>
      </c>
      <c r="GC249" s="6">
        <f ca="1">IF(LOG入力!BH249&gt;0,0,IF(GA249=0,0,(IF(COUNTIF($GB$19:GB249,GB249)=1,IF($FS$3="N",1,IF(EH249=1,1,0))))))</f>
        <v>0</v>
      </c>
      <c r="GD249" s="6" t="str">
        <f ca="1">IF(LOG入力!BH249&gt;0,"",IF(GC249=1,$X249,""))</f>
        <v/>
      </c>
      <c r="GE249" s="6" t="str">
        <f ca="1">IF(LOG入力!BH249&gt;0,"",IF(GC249=1,$Y249,""))</f>
        <v/>
      </c>
      <c r="GF249" s="6" t="str">
        <f ca="1">IF(LOG入力!BH249&gt;0,"",IF(COUNTIF($GD$19:$GD249,GD249)=1,GD249,""))</f>
        <v/>
      </c>
      <c r="GG249" s="6">
        <f ca="1">IF(LOG入力!BH249&gt;0,0,IF((FZ249=1),IF(($GF249=""),0,1),0))</f>
        <v>0</v>
      </c>
      <c r="GH249" s="6" t="str">
        <f ca="1">IF(LOG入力!BH249&gt;0,"",IF(COUNTIF($GE$19:GE249,GE249)=1,GE249,""))</f>
        <v/>
      </c>
      <c r="GI249" s="72">
        <f ca="1">IF(LOG入力!BH249&gt;0,0,IF((FZ249=1),IF(($GH249=""),0,1),0))</f>
        <v>0</v>
      </c>
      <c r="GK249" s="455" t="str">
        <f ca="1">IF(V249=1,"",IF(LEN(LOG入力!AS249)=0,"",LOG入力!AS249))</f>
        <v/>
      </c>
      <c r="GL249" s="378" t="str">
        <f t="shared" ca="1" si="540"/>
        <v/>
      </c>
      <c r="GM249" s="378" t="str">
        <f t="shared" ca="1" si="541"/>
        <v/>
      </c>
      <c r="GN249" s="74" t="str">
        <f t="shared" ca="1" si="542"/>
        <v/>
      </c>
      <c r="GO249" s="74" t="str">
        <f t="shared" ca="1" si="543"/>
        <v/>
      </c>
      <c r="GQ249" s="74" t="str">
        <f t="shared" ca="1" si="544"/>
        <v/>
      </c>
      <c r="GR249" s="74" t="str">
        <f t="shared" ca="1" si="545"/>
        <v/>
      </c>
      <c r="GS249" s="74" t="str">
        <f t="shared" ca="1" si="546"/>
        <v/>
      </c>
      <c r="GT249" s="74" t="str">
        <f t="shared" ca="1" si="547"/>
        <v/>
      </c>
      <c r="GU249" s="74" t="str">
        <f t="shared" ca="1" si="548"/>
        <v/>
      </c>
      <c r="GV249" s="74" t="str">
        <f t="shared" ca="1" si="549"/>
        <v/>
      </c>
      <c r="GX249" s="74" t="str">
        <f t="shared" ca="1" si="550"/>
        <v/>
      </c>
      <c r="GY249" s="74" t="str">
        <f t="shared" ca="1" si="551"/>
        <v/>
      </c>
      <c r="GZ249" s="74" t="str">
        <f ca="1">IF(V249=1,"",IF(LOG入力!BH249&gt;0,0,IF(GY249=0,0,IF((VALUE((TYPE(VALUE(J249)))))=16,0,IF(VALUE(J249)&lt;60,1,IF(VALUE(J249)&lt;100,0,IF(VALUE(J249)&lt;600,2,0)))))))</f>
        <v/>
      </c>
      <c r="HA249" s="74" t="str">
        <f t="shared" ca="1" si="552"/>
        <v/>
      </c>
      <c r="HB249" s="74" t="str">
        <f ca="1">IF(V249=1,"",IF(LOG入力!BH249&gt;0,0,IF(HA249=0,0,IF((VALUE((TYPE(VALUE(L249)))))=16,0,IF(VALUE(L249)&lt;60,1,IF(VALUE(L249)&lt;100,0,IF(VALUE(L249)&lt;600,2,0)))))))</f>
        <v/>
      </c>
      <c r="HD249" s="74" t="str">
        <f t="shared" ca="1" si="553"/>
        <v/>
      </c>
      <c r="HF249" s="74" t="str">
        <f t="shared" ca="1" si="554"/>
        <v/>
      </c>
      <c r="HG249" s="74" t="str">
        <f t="shared" ca="1" si="555"/>
        <v/>
      </c>
      <c r="HH249" s="74" t="str">
        <f t="shared" ca="1" si="556"/>
        <v/>
      </c>
      <c r="HI249" s="74" t="str">
        <f t="shared" ca="1" si="557"/>
        <v/>
      </c>
      <c r="HJ249" s="74" t="str">
        <f t="shared" ca="1" si="558"/>
        <v/>
      </c>
      <c r="HK249" s="74" t="str">
        <f t="shared" ca="1" si="559"/>
        <v/>
      </c>
      <c r="HL249" s="74" t="str">
        <f t="shared" ca="1" si="560"/>
        <v/>
      </c>
      <c r="HM249" s="74" t="str">
        <f t="shared" ca="1" si="561"/>
        <v/>
      </c>
      <c r="HN249" s="74" t="str">
        <f t="shared" ca="1" si="562"/>
        <v/>
      </c>
      <c r="HO249" s="529" t="str">
        <f t="shared" ca="1" si="563"/>
        <v/>
      </c>
      <c r="HP249" s="74" t="str">
        <f t="shared" ca="1" si="564"/>
        <v/>
      </c>
      <c r="HQ249" s="74" t="str">
        <f t="shared" ca="1" si="565"/>
        <v/>
      </c>
      <c r="HR249" s="74" t="str">
        <f t="shared" ca="1" si="566"/>
        <v/>
      </c>
      <c r="HS249" s="74" t="str">
        <f t="shared" ca="1" si="567"/>
        <v/>
      </c>
      <c r="HT249" s="74" t="str">
        <f ca="1">IF(V249=1,"",IF(LOG入力!BH249&gt;0,0,IF(DV249=1,0,IF(N249="0",0,IF(SUM(HD249:HS249)&gt;0,1,0)))))</f>
        <v/>
      </c>
    </row>
    <row r="250" spans="1:228" x14ac:dyDescent="0.15">
      <c r="A250" s="5"/>
      <c r="B250" s="532" t="str">
        <f t="shared" ca="1" si="426"/>
        <v/>
      </c>
      <c r="C250" s="534" t="str">
        <f ca="1">LOG入力!AP250</f>
        <v/>
      </c>
      <c r="D250" s="534" t="str">
        <f ca="1">LOG入力!AQ250</f>
        <v/>
      </c>
      <c r="E250" s="534" t="str">
        <f ca="1">LOG入力!AR250</f>
        <v/>
      </c>
      <c r="F250" s="535" t="str">
        <f t="shared" ca="1" si="427"/>
        <v/>
      </c>
      <c r="G250" s="585" t="str">
        <f ca="1">LOG入力!AT250</f>
        <v/>
      </c>
      <c r="H250" s="542" t="str">
        <f ca="1">LOG入力!AU250</f>
        <v/>
      </c>
      <c r="I250" s="542" t="str">
        <f ca="1">LOG入力!AV250</f>
        <v/>
      </c>
      <c r="J250" s="577" t="str">
        <f ca="1">LOG入力!AW250</f>
        <v/>
      </c>
      <c r="K250" s="578" t="str">
        <f ca="1">LOG入力!BJ250</f>
        <v/>
      </c>
      <c r="L250" s="577" t="str">
        <f ca="1">LOG入力!AY250</f>
        <v/>
      </c>
      <c r="M250" s="545" t="str">
        <f ca="1">LOG入力!BK250</f>
        <v/>
      </c>
      <c r="N250" s="512" t="str">
        <f ca="1">IF(V250=1,"",IF(LOG入力!AJ250=1,"1",LOG入力!BA250))</f>
        <v/>
      </c>
      <c r="O250" s="538" t="str">
        <f ca="1">IF(V250=1,"",IF(LEN(LOG入力!O250)=0,"",LOG入力!O250))</f>
        <v/>
      </c>
      <c r="P250" s="291" t="str">
        <f ca="1">IF(V250=1,"",IF($AA$4=1,"",IF(LOG入力!BG250=1,"",CONCATENATE($ER250,$FB250,$FL250,$FV250,$GF250))))</f>
        <v/>
      </c>
      <c r="Q250" s="291" t="str">
        <f ca="1">IF(V250=1,"",IF($AA$4=1,"",IF(LOG入力!BG250=1,"",CONCATENATE($ET250,$FD250,$FN250,$FX250,$GH250))))</f>
        <v/>
      </c>
      <c r="R250" s="573" t="str">
        <f ca="1">IF(V250=1,"",IF($AA$4=1,"",IF(LOG入力!BH250&gt;0,0,AA250)))</f>
        <v/>
      </c>
      <c r="S250" s="293" t="str">
        <f t="shared" ca="1" si="428"/>
        <v/>
      </c>
      <c r="T250" s="681"/>
      <c r="U250" s="38"/>
      <c r="V250" s="196">
        <f ca="1">LOG入力!AN250</f>
        <v>1</v>
      </c>
      <c r="W250" s="38"/>
      <c r="X250" s="516" t="str">
        <f t="shared" ca="1" si="429"/>
        <v/>
      </c>
      <c r="Y250" s="515" t="str">
        <f t="shared" ca="1" si="430"/>
        <v/>
      </c>
      <c r="Z250" s="518" t="str">
        <f t="shared" ca="1" si="431"/>
        <v/>
      </c>
      <c r="AA250" s="574" t="str">
        <f t="shared" ca="1" si="432"/>
        <v/>
      </c>
      <c r="AC250" s="6" t="str">
        <f t="shared" ca="1" si="433"/>
        <v/>
      </c>
      <c r="AD250" s="6" t="str">
        <f t="shared" ca="1" si="434"/>
        <v/>
      </c>
      <c r="AE250" s="6" t="str">
        <f t="shared" ca="1" si="435"/>
        <v/>
      </c>
      <c r="AF250" s="6" t="str">
        <f t="shared" ca="1" si="436"/>
        <v/>
      </c>
      <c r="AG250" s="6" t="str">
        <f t="shared" ca="1" si="437"/>
        <v/>
      </c>
      <c r="AH250" s="6" t="str">
        <f t="shared" ca="1" si="438"/>
        <v/>
      </c>
      <c r="AI250" s="6" t="str">
        <f t="shared" ca="1" si="439"/>
        <v/>
      </c>
      <c r="AJ250" s="6" t="str">
        <f t="shared" ca="1" si="440"/>
        <v/>
      </c>
      <c r="AK250" s="6" t="str">
        <f t="shared" ca="1" si="441"/>
        <v/>
      </c>
      <c r="AL250" s="6" t="str">
        <f t="shared" ca="1" si="442"/>
        <v/>
      </c>
      <c r="AM250" s="6" t="str">
        <f t="shared" ca="1" si="443"/>
        <v/>
      </c>
      <c r="AN250" s="6" t="str">
        <f t="shared" ca="1" si="444"/>
        <v/>
      </c>
      <c r="AO250" s="6" t="str">
        <f t="shared" ca="1" si="445"/>
        <v/>
      </c>
      <c r="AP250" s="6" t="str">
        <f t="shared" ca="1" si="446"/>
        <v/>
      </c>
      <c r="AQ250" s="6" t="str">
        <f t="shared" ca="1" si="447"/>
        <v/>
      </c>
      <c r="AR250" s="6" t="str">
        <f t="shared" ca="1" si="448"/>
        <v/>
      </c>
      <c r="AS250" s="6" t="str">
        <f t="shared" ca="1" si="449"/>
        <v/>
      </c>
      <c r="AT250" s="6" t="str">
        <f t="shared" ca="1" si="450"/>
        <v/>
      </c>
      <c r="AU250" s="6" t="str">
        <f t="shared" ca="1" si="451"/>
        <v/>
      </c>
      <c r="AV250" s="6" t="str">
        <f t="shared" ca="1" si="452"/>
        <v/>
      </c>
      <c r="AW250" s="6" t="str">
        <f t="shared" ca="1" si="453"/>
        <v/>
      </c>
      <c r="AY250" s="6" t="str">
        <f t="shared" ca="1" si="454"/>
        <v/>
      </c>
      <c r="AZ250" s="6" t="str">
        <f t="shared" ca="1" si="455"/>
        <v/>
      </c>
      <c r="BA250" s="6" t="str">
        <f t="shared" ca="1" si="456"/>
        <v/>
      </c>
      <c r="BB250" s="6" t="str">
        <f t="shared" ca="1" si="457"/>
        <v/>
      </c>
      <c r="BC250" s="6" t="str">
        <f t="shared" ca="1" si="458"/>
        <v/>
      </c>
      <c r="BD250" s="6" t="str">
        <f t="shared" ca="1" si="459"/>
        <v/>
      </c>
      <c r="BE250" s="6" t="str">
        <f t="shared" ca="1" si="460"/>
        <v/>
      </c>
      <c r="BF250" s="6" t="str">
        <f t="shared" ca="1" si="461"/>
        <v/>
      </c>
      <c r="BG250" s="6" t="str">
        <f t="shared" ca="1" si="462"/>
        <v/>
      </c>
      <c r="BH250" s="6" t="str">
        <f t="shared" ca="1" si="463"/>
        <v/>
      </c>
      <c r="BI250" s="6" t="str">
        <f t="shared" ca="1" si="464"/>
        <v/>
      </c>
      <c r="BJ250" s="6" t="str">
        <f t="shared" ca="1" si="465"/>
        <v/>
      </c>
      <c r="BK250" s="6" t="str">
        <f t="shared" ca="1" si="466"/>
        <v/>
      </c>
      <c r="BL250" s="6" t="str">
        <f t="shared" ca="1" si="467"/>
        <v/>
      </c>
      <c r="BM250" s="6" t="str">
        <f t="shared" ca="1" si="468"/>
        <v/>
      </c>
      <c r="BN250" s="6" t="str">
        <f t="shared" ca="1" si="469"/>
        <v/>
      </c>
      <c r="BO250" s="6" t="str">
        <f t="shared" ca="1" si="470"/>
        <v/>
      </c>
      <c r="BP250" s="6" t="str">
        <f t="shared" ca="1" si="471"/>
        <v/>
      </c>
      <c r="BQ250" s="6" t="str">
        <f t="shared" ca="1" si="472"/>
        <v/>
      </c>
      <c r="BR250" s="6" t="str">
        <f t="shared" ca="1" si="473"/>
        <v/>
      </c>
      <c r="BS250" s="6" t="str">
        <f t="shared" ca="1" si="474"/>
        <v/>
      </c>
      <c r="BU250" s="6" t="str">
        <f t="shared" ca="1" si="475"/>
        <v/>
      </c>
      <c r="BW250" s="515" t="str">
        <f t="shared" ca="1" si="476"/>
        <v/>
      </c>
      <c r="BX250" s="515">
        <f t="shared" ca="1" si="477"/>
        <v>0</v>
      </c>
      <c r="BY250" s="515" t="str">
        <f t="shared" ca="1" si="478"/>
        <v/>
      </c>
      <c r="CA250" s="6">
        <f t="shared" ca="1" si="479"/>
        <v>1</v>
      </c>
      <c r="CC250" s="523" t="str">
        <f t="shared" ca="1" si="480"/>
        <v/>
      </c>
      <c r="CE250" s="6" t="str">
        <f t="shared" ca="1" si="481"/>
        <v/>
      </c>
      <c r="CG250" s="524" t="str">
        <f ca="1">IF(V250=1,"",IF($AA$4=1,"",IF(LOG入力!BH250&gt;0,"",IF(N250=0,"",IF(HT250=0,"","★")))))</f>
        <v/>
      </c>
      <c r="CI250" s="74" t="str">
        <f t="shared" ca="1" si="482"/>
        <v/>
      </c>
      <c r="CK250" s="525" t="str">
        <f ca="1">IF(V250=1,"",IF(LOG入力!BH250&gt;0,1,0))</f>
        <v/>
      </c>
      <c r="CL250" s="74" t="str">
        <f t="shared" ca="1" si="483"/>
        <v/>
      </c>
      <c r="CN250" s="74" t="str">
        <f t="shared" ca="1" si="484"/>
        <v/>
      </c>
      <c r="CO250" s="74" t="str">
        <f t="shared" ca="1" si="485"/>
        <v/>
      </c>
      <c r="CQ250" s="74" t="str">
        <f t="shared" ca="1" si="486"/>
        <v/>
      </c>
      <c r="CR250" s="74" t="str">
        <f t="shared" ca="1" si="487"/>
        <v/>
      </c>
      <c r="CS250" s="74" t="str">
        <f t="shared" ca="1" si="488"/>
        <v/>
      </c>
      <c r="CT250" s="74" t="str">
        <f t="shared" ca="1" si="489"/>
        <v/>
      </c>
      <c r="CU250" s="74" t="str">
        <f t="shared" ca="1" si="490"/>
        <v/>
      </c>
      <c r="CV250" s="74" t="str">
        <f t="shared" ca="1" si="491"/>
        <v/>
      </c>
      <c r="CW250" s="74" t="str">
        <f t="shared" ca="1" si="492"/>
        <v/>
      </c>
      <c r="CX250" s="74" t="str">
        <f t="shared" ca="1" si="493"/>
        <v/>
      </c>
      <c r="CY250" s="74" t="str">
        <f t="shared" ca="1" si="494"/>
        <v/>
      </c>
      <c r="CZ250" s="74" t="str">
        <f t="shared" ca="1" si="495"/>
        <v/>
      </c>
      <c r="DA250" s="74" t="str">
        <f t="shared" ca="1" si="496"/>
        <v/>
      </c>
      <c r="DB250" s="74" t="str">
        <f t="shared" ca="1" si="497"/>
        <v/>
      </c>
      <c r="DD250" s="74" t="str">
        <f t="shared" ca="1" si="498"/>
        <v/>
      </c>
      <c r="DE250" s="74" t="str">
        <f t="shared" ca="1" si="499"/>
        <v/>
      </c>
      <c r="DF250" s="74" t="str">
        <f t="shared" ca="1" si="500"/>
        <v/>
      </c>
      <c r="DG250" s="74" t="str">
        <f t="shared" ca="1" si="501"/>
        <v/>
      </c>
      <c r="DH250" s="74" t="str">
        <f t="shared" ca="1" si="502"/>
        <v/>
      </c>
      <c r="DI250" s="74" t="str">
        <f t="shared" ca="1" si="503"/>
        <v/>
      </c>
      <c r="DJ250" s="74" t="str">
        <f t="shared" ca="1" si="504"/>
        <v/>
      </c>
      <c r="DK250" s="74" t="str">
        <f t="shared" ca="1" si="505"/>
        <v/>
      </c>
      <c r="DL250" s="74" t="str">
        <f t="shared" ca="1" si="506"/>
        <v/>
      </c>
      <c r="DM250" s="74" t="str">
        <f t="shared" ca="1" si="507"/>
        <v/>
      </c>
      <c r="DN250" s="74" t="str">
        <f t="shared" ca="1" si="508"/>
        <v/>
      </c>
      <c r="DO250" s="74" t="str">
        <f t="shared" ca="1" si="509"/>
        <v/>
      </c>
      <c r="DQ250" s="74" t="str">
        <f t="shared" ca="1" si="510"/>
        <v/>
      </c>
      <c r="DS250" s="74" t="str">
        <f t="shared" ca="1" si="511"/>
        <v/>
      </c>
      <c r="DT250" s="74" t="str">
        <f t="shared" ca="1" si="512"/>
        <v/>
      </c>
      <c r="DV250" s="525" t="str">
        <f t="shared" ca="1" si="513"/>
        <v/>
      </c>
      <c r="DW250" s="74" t="str">
        <f t="shared" ca="1" si="514"/>
        <v/>
      </c>
      <c r="DX250" s="485" t="str">
        <f t="shared" ca="1" si="515"/>
        <v/>
      </c>
      <c r="DY250" s="74" t="str">
        <f t="shared" ca="1" si="516"/>
        <v/>
      </c>
      <c r="DZ250" s="74" t="str">
        <f t="shared" ca="1" si="517"/>
        <v/>
      </c>
      <c r="EA250" s="74" t="str">
        <f t="shared" ca="1" si="518"/>
        <v/>
      </c>
      <c r="EC250" s="74" t="str">
        <f t="shared" ca="1" si="519"/>
        <v/>
      </c>
      <c r="ED250" s="74" t="str">
        <f t="shared" ca="1" si="520"/>
        <v/>
      </c>
      <c r="EE250" s="74" t="str">
        <f t="shared" ca="1" si="521"/>
        <v/>
      </c>
      <c r="EG250" s="479" t="str">
        <f ca="1">IF(V250=1,"",IF(LOG入力!BH250&gt;0,0,IF(CG250="★",0,IF(R250=1,0,IF(N250=0,0,1)))))</f>
        <v/>
      </c>
      <c r="EH250" s="483" t="str">
        <f t="shared" ca="1" si="522"/>
        <v/>
      </c>
      <c r="EI250" s="483" t="str">
        <f t="shared" ca="1" si="523"/>
        <v/>
      </c>
      <c r="EJ250" s="483" t="str">
        <f t="shared" ca="1" si="524"/>
        <v/>
      </c>
      <c r="EL250" s="71">
        <f t="shared" ca="1" si="525"/>
        <v>0</v>
      </c>
      <c r="EM250" s="6">
        <f t="shared" ca="1" si="526"/>
        <v>0</v>
      </c>
      <c r="EN250" s="6" t="str">
        <f t="shared" ca="1" si="527"/>
        <v/>
      </c>
      <c r="EO250" s="6">
        <f ca="1">IF(LOG入力!BH250&gt;0,0,IF(EM250=0,0,(IF(COUNTIF($EN$19:EN250,EN250)=1,IF($FS$3="N",1,IF(EH250=1,1,0))))))</f>
        <v>0</v>
      </c>
      <c r="EP250" s="6" t="str">
        <f ca="1">IF(LOG入力!BH250&gt;0,"",IF(EO250=1,$X250,""))</f>
        <v/>
      </c>
      <c r="EQ250" s="6" t="str">
        <f ca="1">IF(LOG入力!BH250&gt;0,"",IF(EO250=1,$Y250,""))</f>
        <v/>
      </c>
      <c r="ER250" s="520" t="str">
        <f ca="1">IF(LOG入力!BH250&gt;0,"",IF(COUNTIF($EP$19:$EP250,EP250)=1,EP250,""))</f>
        <v/>
      </c>
      <c r="ES250" s="520">
        <f ca="1">IF(LOG入力!BH250&gt;0,0,IF((EL250=1),IF(($ER250=""),0,1),0))</f>
        <v>0</v>
      </c>
      <c r="ET250" s="520" t="str">
        <f ca="1">IF(LOG入力!BH250&gt;0,"",IF(COUNTIF($EQ$19:EQ250,EQ250)=1,EQ250,""))</f>
        <v/>
      </c>
      <c r="EU250" s="539">
        <f ca="1">IF(LOG入力!BH250&gt;0,0,IF((EL250=1),IF(($ET250=""),0,1),0))</f>
        <v>0</v>
      </c>
      <c r="EV250" s="71">
        <f t="shared" ca="1" si="528"/>
        <v>0</v>
      </c>
      <c r="EW250" s="6">
        <f t="shared" ca="1" si="529"/>
        <v>0</v>
      </c>
      <c r="EX250" s="6" t="str">
        <f t="shared" ca="1" si="530"/>
        <v/>
      </c>
      <c r="EY250" s="6">
        <f ca="1">IF(LOG入力!BH250&gt;0,0,IF(EW250=0,0,(IF(COUNTIF($EX$19:EX250,EX250)=1,IF($FS$3="N",1,IF(EH250=1,1,0))))))</f>
        <v>0</v>
      </c>
      <c r="EZ250" s="6" t="str">
        <f ca="1">IF(LOG入力!BH250&gt;0,"",IF(EY250=1,$X250,""))</f>
        <v/>
      </c>
      <c r="FA250" s="6" t="str">
        <f ca="1">IF(LOG入力!BH250&gt;0,"",IF(EY250=1,$Y250,""))</f>
        <v/>
      </c>
      <c r="FB250" s="6" t="str">
        <f ca="1">IF(LOG入力!BH250&gt;0,"",IF(COUNTIF($EZ$19:$EZ250,EZ250)=1,EZ250,""))</f>
        <v/>
      </c>
      <c r="FC250" s="6">
        <f ca="1">IF(LOG入力!BH250&gt;0,0,IF((EV250=1),IF(($FB250=""),0,1),0))</f>
        <v>0</v>
      </c>
      <c r="FD250" s="6" t="str">
        <f ca="1">IF(LOG入力!BH250&gt;0,"",IF(COUNTIF($FA$19:FA250,FA250)=1,FA250,""))</f>
        <v/>
      </c>
      <c r="FE250" s="72">
        <f ca="1">IF(LOG入力!BH250&gt;0,0,IF((EV250=1),IF(($FD250=""),0,1),0))</f>
        <v>0</v>
      </c>
      <c r="FF250" s="71">
        <f t="shared" ca="1" si="531"/>
        <v>0</v>
      </c>
      <c r="FG250" s="6">
        <f t="shared" ca="1" si="532"/>
        <v>0</v>
      </c>
      <c r="FH250" s="6" t="str">
        <f t="shared" ca="1" si="533"/>
        <v/>
      </c>
      <c r="FI250" s="6">
        <f ca="1">IF(LOG入力!BH250&gt;0,0,IF(FG250=0,0,(IF(COUNTIF($FH$19:FH250,FH250)=1,IF($FS$3="N",1,IF(EH250=1,1,0))))))</f>
        <v>0</v>
      </c>
      <c r="FJ250" s="6" t="str">
        <f ca="1">IF(LOG入力!BH250&gt;0,"",IF(FI250=1,$X250,""))</f>
        <v/>
      </c>
      <c r="FK250" s="6" t="str">
        <f ca="1">IF(LOG入力!BH250&gt;0,"",IF(FI250=1,$Y250,""))</f>
        <v/>
      </c>
      <c r="FL250" s="6" t="str">
        <f ca="1">IF(LOG入力!BH250&gt;0,"",IF(COUNTIF($FJ$19:$FJ250,FJ250)=1,FJ250,""))</f>
        <v/>
      </c>
      <c r="FM250" s="6">
        <f ca="1">IF(LOG入力!BH250&gt;0,0,IF((FF250=1),IF(($FL250=""),0,1),0))</f>
        <v>0</v>
      </c>
      <c r="FN250" s="6" t="str">
        <f ca="1">IF(LOG入力!BH250&gt;0,"",IF(COUNTIF($FK$19:FK250,FK250)=1,FK250,""))</f>
        <v/>
      </c>
      <c r="FO250" s="72">
        <f ca="1">IF(LOG入力!BH250&gt;0,0,IF((FF250=1),IF(($FN250=""),0,1),0))</f>
        <v>0</v>
      </c>
      <c r="FP250" s="71">
        <f t="shared" ca="1" si="534"/>
        <v>0</v>
      </c>
      <c r="FQ250" s="6">
        <f t="shared" ca="1" si="535"/>
        <v>0</v>
      </c>
      <c r="FR250" s="6" t="str">
        <f t="shared" ca="1" si="536"/>
        <v/>
      </c>
      <c r="FS250" s="6">
        <f ca="1">IF(LOG入力!BH250&gt;0,0,IF(FQ250=0,0,(IF(COUNTIF($FR$19:FR250,FR250)=1,IF($FS$3="N",1,IF(EH250=1,1,0))))))</f>
        <v>0</v>
      </c>
      <c r="FT250" s="6" t="str">
        <f ca="1">IF(LOG入力!BH250&gt;0,"",IF(FS250=1,$X250,""))</f>
        <v/>
      </c>
      <c r="FU250" s="6" t="str">
        <f ca="1">IF(LOG入力!BH250&gt;0,"",IF(FS250=1,$Y250,""))</f>
        <v/>
      </c>
      <c r="FV250" s="6" t="str">
        <f ca="1">IF(LOG入力!BH250&gt;0,"",IF(COUNTIF($FT$19:$FT250,FT250)=1,FT250,""))</f>
        <v/>
      </c>
      <c r="FW250" s="6">
        <f ca="1">IF(LOG入力!BH250&gt;0,0,IF((FP250=1),IF(($FV250=""),0,1),0))</f>
        <v>0</v>
      </c>
      <c r="FX250" s="6" t="str">
        <f ca="1">IF(LOG入力!BH250&gt;0,"",IF(COUNTIF($FU$19:FU250,FU250)=1,FU250,""))</f>
        <v/>
      </c>
      <c r="FY250" s="72">
        <f ca="1">IF(LOG入力!BH250&gt;0,0,IF((FP250=1),IF(($FX250=""),0,1),0))</f>
        <v>0</v>
      </c>
      <c r="FZ250" s="71">
        <f t="shared" ca="1" si="537"/>
        <v>0</v>
      </c>
      <c r="GA250" s="6">
        <f t="shared" ca="1" si="538"/>
        <v>0</v>
      </c>
      <c r="GB250" s="6" t="str">
        <f t="shared" ca="1" si="539"/>
        <v/>
      </c>
      <c r="GC250" s="6">
        <f ca="1">IF(LOG入力!BH250&gt;0,0,IF(GA250=0,0,(IF(COUNTIF($GB$19:GB250,GB250)=1,IF($FS$3="N",1,IF(EH250=1,1,0))))))</f>
        <v>0</v>
      </c>
      <c r="GD250" s="6" t="str">
        <f ca="1">IF(LOG入力!BH250&gt;0,"",IF(GC250=1,$X250,""))</f>
        <v/>
      </c>
      <c r="GE250" s="6" t="str">
        <f ca="1">IF(LOG入力!BH250&gt;0,"",IF(GC250=1,$Y250,""))</f>
        <v/>
      </c>
      <c r="GF250" s="6" t="str">
        <f ca="1">IF(LOG入力!BH250&gt;0,"",IF(COUNTIF($GD$19:$GD250,GD250)=1,GD250,""))</f>
        <v/>
      </c>
      <c r="GG250" s="6">
        <f ca="1">IF(LOG入力!BH250&gt;0,0,IF((FZ250=1),IF(($GF250=""),0,1),0))</f>
        <v>0</v>
      </c>
      <c r="GH250" s="6" t="str">
        <f ca="1">IF(LOG入力!BH250&gt;0,"",IF(COUNTIF($GE$19:GE250,GE250)=1,GE250,""))</f>
        <v/>
      </c>
      <c r="GI250" s="72">
        <f ca="1">IF(LOG入力!BH250&gt;0,0,IF((FZ250=1),IF(($GH250=""),0,1),0))</f>
        <v>0</v>
      </c>
      <c r="GK250" s="455" t="str">
        <f ca="1">IF(V250=1,"",IF(LEN(LOG入力!AS250)=0,"",LOG入力!AS250))</f>
        <v/>
      </c>
      <c r="GL250" s="378" t="str">
        <f t="shared" ca="1" si="540"/>
        <v/>
      </c>
      <c r="GM250" s="378" t="str">
        <f t="shared" ca="1" si="541"/>
        <v/>
      </c>
      <c r="GN250" s="74" t="str">
        <f t="shared" ca="1" si="542"/>
        <v/>
      </c>
      <c r="GO250" s="74" t="str">
        <f t="shared" ca="1" si="543"/>
        <v/>
      </c>
      <c r="GQ250" s="74" t="str">
        <f t="shared" ca="1" si="544"/>
        <v/>
      </c>
      <c r="GR250" s="74" t="str">
        <f t="shared" ca="1" si="545"/>
        <v/>
      </c>
      <c r="GS250" s="74" t="str">
        <f t="shared" ca="1" si="546"/>
        <v/>
      </c>
      <c r="GT250" s="74" t="str">
        <f t="shared" ca="1" si="547"/>
        <v/>
      </c>
      <c r="GU250" s="74" t="str">
        <f t="shared" ca="1" si="548"/>
        <v/>
      </c>
      <c r="GV250" s="74" t="str">
        <f t="shared" ca="1" si="549"/>
        <v/>
      </c>
      <c r="GX250" s="74" t="str">
        <f t="shared" ca="1" si="550"/>
        <v/>
      </c>
      <c r="GY250" s="74" t="str">
        <f t="shared" ca="1" si="551"/>
        <v/>
      </c>
      <c r="GZ250" s="74" t="str">
        <f ca="1">IF(V250=1,"",IF(LOG入力!BH250&gt;0,0,IF(GY250=0,0,IF((VALUE((TYPE(VALUE(J250)))))=16,0,IF(VALUE(J250)&lt;60,1,IF(VALUE(J250)&lt;100,0,IF(VALUE(J250)&lt;600,2,0)))))))</f>
        <v/>
      </c>
      <c r="HA250" s="74" t="str">
        <f t="shared" ca="1" si="552"/>
        <v/>
      </c>
      <c r="HB250" s="74" t="str">
        <f ca="1">IF(V250=1,"",IF(LOG入力!BH250&gt;0,0,IF(HA250=0,0,IF((VALUE((TYPE(VALUE(L250)))))=16,0,IF(VALUE(L250)&lt;60,1,IF(VALUE(L250)&lt;100,0,IF(VALUE(L250)&lt;600,2,0)))))))</f>
        <v/>
      </c>
      <c r="HD250" s="74" t="str">
        <f t="shared" ca="1" si="553"/>
        <v/>
      </c>
      <c r="HF250" s="74" t="str">
        <f t="shared" ca="1" si="554"/>
        <v/>
      </c>
      <c r="HG250" s="74" t="str">
        <f t="shared" ca="1" si="555"/>
        <v/>
      </c>
      <c r="HH250" s="74" t="str">
        <f t="shared" ca="1" si="556"/>
        <v/>
      </c>
      <c r="HI250" s="74" t="str">
        <f t="shared" ca="1" si="557"/>
        <v/>
      </c>
      <c r="HJ250" s="74" t="str">
        <f t="shared" ca="1" si="558"/>
        <v/>
      </c>
      <c r="HK250" s="74" t="str">
        <f t="shared" ca="1" si="559"/>
        <v/>
      </c>
      <c r="HL250" s="74" t="str">
        <f t="shared" ca="1" si="560"/>
        <v/>
      </c>
      <c r="HM250" s="74" t="str">
        <f t="shared" ca="1" si="561"/>
        <v/>
      </c>
      <c r="HN250" s="74" t="str">
        <f t="shared" ca="1" si="562"/>
        <v/>
      </c>
      <c r="HO250" s="529" t="str">
        <f t="shared" ca="1" si="563"/>
        <v/>
      </c>
      <c r="HP250" s="74" t="str">
        <f t="shared" ca="1" si="564"/>
        <v/>
      </c>
      <c r="HQ250" s="74" t="str">
        <f t="shared" ca="1" si="565"/>
        <v/>
      </c>
      <c r="HR250" s="74" t="str">
        <f t="shared" ca="1" si="566"/>
        <v/>
      </c>
      <c r="HS250" s="74" t="str">
        <f t="shared" ca="1" si="567"/>
        <v/>
      </c>
      <c r="HT250" s="74" t="str">
        <f ca="1">IF(V250=1,"",IF(LOG入力!BH250&gt;0,0,IF(DV250=1,0,IF(N250="0",0,IF(SUM(HD250:HS250)&gt;0,1,0)))))</f>
        <v/>
      </c>
    </row>
    <row r="251" spans="1:228" x14ac:dyDescent="0.15">
      <c r="A251" s="5"/>
      <c r="B251" s="532" t="str">
        <f t="shared" ca="1" si="426"/>
        <v/>
      </c>
      <c r="C251" s="534" t="str">
        <f ca="1">LOG入力!AP251</f>
        <v/>
      </c>
      <c r="D251" s="534" t="str">
        <f ca="1">LOG入力!AQ251</f>
        <v/>
      </c>
      <c r="E251" s="534" t="str">
        <f ca="1">LOG入力!AR251</f>
        <v/>
      </c>
      <c r="F251" s="535" t="str">
        <f t="shared" ca="1" si="427"/>
        <v/>
      </c>
      <c r="G251" s="585" t="str">
        <f ca="1">LOG入力!AT251</f>
        <v/>
      </c>
      <c r="H251" s="542" t="str">
        <f ca="1">LOG入力!AU251</f>
        <v/>
      </c>
      <c r="I251" s="542" t="str">
        <f ca="1">LOG入力!AV251</f>
        <v/>
      </c>
      <c r="J251" s="577" t="str">
        <f ca="1">LOG入力!AW251</f>
        <v/>
      </c>
      <c r="K251" s="578" t="str">
        <f ca="1">LOG入力!BJ251</f>
        <v/>
      </c>
      <c r="L251" s="577" t="str">
        <f ca="1">LOG入力!AY251</f>
        <v/>
      </c>
      <c r="M251" s="545" t="str">
        <f ca="1">LOG入力!BK251</f>
        <v/>
      </c>
      <c r="N251" s="512" t="str">
        <f ca="1">IF(V251=1,"",IF(LOG入力!AJ251=1,"1",LOG入力!BA251))</f>
        <v/>
      </c>
      <c r="O251" s="538" t="str">
        <f ca="1">IF(V251=1,"",IF(LEN(LOG入力!O251)=0,"",LOG入力!O251))</f>
        <v/>
      </c>
      <c r="P251" s="291" t="str">
        <f ca="1">IF(V251=1,"",IF($AA$4=1,"",IF(LOG入力!BG251=1,"",CONCATENATE($ER251,$FB251,$FL251,$FV251,$GF251))))</f>
        <v/>
      </c>
      <c r="Q251" s="291" t="str">
        <f ca="1">IF(V251=1,"",IF($AA$4=1,"",IF(LOG入力!BG251=1,"",CONCATENATE($ET251,$FD251,$FN251,$FX251,$GH251))))</f>
        <v/>
      </c>
      <c r="R251" s="573" t="str">
        <f ca="1">IF(V251=1,"",IF($AA$4=1,"",IF(LOG入力!BH251&gt;0,0,AA251)))</f>
        <v/>
      </c>
      <c r="S251" s="293" t="str">
        <f t="shared" ca="1" si="428"/>
        <v/>
      </c>
      <c r="T251" s="681"/>
      <c r="U251" s="38"/>
      <c r="V251" s="196">
        <f ca="1">LOG入力!AN251</f>
        <v>1</v>
      </c>
      <c r="W251" s="38"/>
      <c r="X251" s="516" t="str">
        <f t="shared" ca="1" si="429"/>
        <v/>
      </c>
      <c r="Y251" s="515" t="str">
        <f t="shared" ca="1" si="430"/>
        <v/>
      </c>
      <c r="Z251" s="518" t="str">
        <f t="shared" ca="1" si="431"/>
        <v/>
      </c>
      <c r="AA251" s="574" t="str">
        <f t="shared" ca="1" si="432"/>
        <v/>
      </c>
      <c r="AC251" s="6" t="str">
        <f t="shared" ca="1" si="433"/>
        <v/>
      </c>
      <c r="AD251" s="6" t="str">
        <f t="shared" ca="1" si="434"/>
        <v/>
      </c>
      <c r="AE251" s="6" t="str">
        <f t="shared" ca="1" si="435"/>
        <v/>
      </c>
      <c r="AF251" s="6" t="str">
        <f t="shared" ca="1" si="436"/>
        <v/>
      </c>
      <c r="AG251" s="6" t="str">
        <f t="shared" ca="1" si="437"/>
        <v/>
      </c>
      <c r="AH251" s="6" t="str">
        <f t="shared" ca="1" si="438"/>
        <v/>
      </c>
      <c r="AI251" s="6" t="str">
        <f t="shared" ca="1" si="439"/>
        <v/>
      </c>
      <c r="AJ251" s="6" t="str">
        <f t="shared" ca="1" si="440"/>
        <v/>
      </c>
      <c r="AK251" s="6" t="str">
        <f t="shared" ca="1" si="441"/>
        <v/>
      </c>
      <c r="AL251" s="6" t="str">
        <f t="shared" ca="1" si="442"/>
        <v/>
      </c>
      <c r="AM251" s="6" t="str">
        <f t="shared" ca="1" si="443"/>
        <v/>
      </c>
      <c r="AN251" s="6" t="str">
        <f t="shared" ca="1" si="444"/>
        <v/>
      </c>
      <c r="AO251" s="6" t="str">
        <f t="shared" ca="1" si="445"/>
        <v/>
      </c>
      <c r="AP251" s="6" t="str">
        <f t="shared" ca="1" si="446"/>
        <v/>
      </c>
      <c r="AQ251" s="6" t="str">
        <f t="shared" ca="1" si="447"/>
        <v/>
      </c>
      <c r="AR251" s="6" t="str">
        <f t="shared" ca="1" si="448"/>
        <v/>
      </c>
      <c r="AS251" s="6" t="str">
        <f t="shared" ca="1" si="449"/>
        <v/>
      </c>
      <c r="AT251" s="6" t="str">
        <f t="shared" ca="1" si="450"/>
        <v/>
      </c>
      <c r="AU251" s="6" t="str">
        <f t="shared" ca="1" si="451"/>
        <v/>
      </c>
      <c r="AV251" s="6" t="str">
        <f t="shared" ca="1" si="452"/>
        <v/>
      </c>
      <c r="AW251" s="6" t="str">
        <f t="shared" ca="1" si="453"/>
        <v/>
      </c>
      <c r="AY251" s="6" t="str">
        <f t="shared" ca="1" si="454"/>
        <v/>
      </c>
      <c r="AZ251" s="6" t="str">
        <f t="shared" ca="1" si="455"/>
        <v/>
      </c>
      <c r="BA251" s="6" t="str">
        <f t="shared" ca="1" si="456"/>
        <v/>
      </c>
      <c r="BB251" s="6" t="str">
        <f t="shared" ca="1" si="457"/>
        <v/>
      </c>
      <c r="BC251" s="6" t="str">
        <f t="shared" ca="1" si="458"/>
        <v/>
      </c>
      <c r="BD251" s="6" t="str">
        <f t="shared" ca="1" si="459"/>
        <v/>
      </c>
      <c r="BE251" s="6" t="str">
        <f t="shared" ca="1" si="460"/>
        <v/>
      </c>
      <c r="BF251" s="6" t="str">
        <f t="shared" ca="1" si="461"/>
        <v/>
      </c>
      <c r="BG251" s="6" t="str">
        <f t="shared" ca="1" si="462"/>
        <v/>
      </c>
      <c r="BH251" s="6" t="str">
        <f t="shared" ca="1" si="463"/>
        <v/>
      </c>
      <c r="BI251" s="6" t="str">
        <f t="shared" ca="1" si="464"/>
        <v/>
      </c>
      <c r="BJ251" s="6" t="str">
        <f t="shared" ca="1" si="465"/>
        <v/>
      </c>
      <c r="BK251" s="6" t="str">
        <f t="shared" ca="1" si="466"/>
        <v/>
      </c>
      <c r="BL251" s="6" t="str">
        <f t="shared" ca="1" si="467"/>
        <v/>
      </c>
      <c r="BM251" s="6" t="str">
        <f t="shared" ca="1" si="468"/>
        <v/>
      </c>
      <c r="BN251" s="6" t="str">
        <f t="shared" ca="1" si="469"/>
        <v/>
      </c>
      <c r="BO251" s="6" t="str">
        <f t="shared" ca="1" si="470"/>
        <v/>
      </c>
      <c r="BP251" s="6" t="str">
        <f t="shared" ca="1" si="471"/>
        <v/>
      </c>
      <c r="BQ251" s="6" t="str">
        <f t="shared" ca="1" si="472"/>
        <v/>
      </c>
      <c r="BR251" s="6" t="str">
        <f t="shared" ca="1" si="473"/>
        <v/>
      </c>
      <c r="BS251" s="6" t="str">
        <f t="shared" ca="1" si="474"/>
        <v/>
      </c>
      <c r="BU251" s="6" t="str">
        <f t="shared" ca="1" si="475"/>
        <v/>
      </c>
      <c r="BW251" s="515" t="str">
        <f t="shared" ca="1" si="476"/>
        <v/>
      </c>
      <c r="BX251" s="515">
        <f t="shared" ca="1" si="477"/>
        <v>0</v>
      </c>
      <c r="BY251" s="515" t="str">
        <f t="shared" ca="1" si="478"/>
        <v/>
      </c>
      <c r="CA251" s="6">
        <f t="shared" ca="1" si="479"/>
        <v>1</v>
      </c>
      <c r="CC251" s="523" t="str">
        <f t="shared" ca="1" si="480"/>
        <v/>
      </c>
      <c r="CE251" s="6" t="str">
        <f t="shared" ca="1" si="481"/>
        <v/>
      </c>
      <c r="CG251" s="524" t="str">
        <f ca="1">IF(V251=1,"",IF($AA$4=1,"",IF(LOG入力!BH251&gt;0,"",IF(N251=0,"",IF(HT251=0,"","★")))))</f>
        <v/>
      </c>
      <c r="CI251" s="74" t="str">
        <f t="shared" ca="1" si="482"/>
        <v/>
      </c>
      <c r="CK251" s="525" t="str">
        <f ca="1">IF(V251=1,"",IF(LOG入力!BH251&gt;0,1,0))</f>
        <v/>
      </c>
      <c r="CL251" s="74" t="str">
        <f t="shared" ca="1" si="483"/>
        <v/>
      </c>
      <c r="CN251" s="74" t="str">
        <f t="shared" ca="1" si="484"/>
        <v/>
      </c>
      <c r="CO251" s="74" t="str">
        <f t="shared" ca="1" si="485"/>
        <v/>
      </c>
      <c r="CQ251" s="74" t="str">
        <f t="shared" ca="1" si="486"/>
        <v/>
      </c>
      <c r="CR251" s="74" t="str">
        <f t="shared" ca="1" si="487"/>
        <v/>
      </c>
      <c r="CS251" s="74" t="str">
        <f t="shared" ca="1" si="488"/>
        <v/>
      </c>
      <c r="CT251" s="74" t="str">
        <f t="shared" ca="1" si="489"/>
        <v/>
      </c>
      <c r="CU251" s="74" t="str">
        <f t="shared" ca="1" si="490"/>
        <v/>
      </c>
      <c r="CV251" s="74" t="str">
        <f t="shared" ca="1" si="491"/>
        <v/>
      </c>
      <c r="CW251" s="74" t="str">
        <f t="shared" ca="1" si="492"/>
        <v/>
      </c>
      <c r="CX251" s="74" t="str">
        <f t="shared" ca="1" si="493"/>
        <v/>
      </c>
      <c r="CY251" s="74" t="str">
        <f t="shared" ca="1" si="494"/>
        <v/>
      </c>
      <c r="CZ251" s="74" t="str">
        <f t="shared" ca="1" si="495"/>
        <v/>
      </c>
      <c r="DA251" s="74" t="str">
        <f t="shared" ca="1" si="496"/>
        <v/>
      </c>
      <c r="DB251" s="74" t="str">
        <f t="shared" ca="1" si="497"/>
        <v/>
      </c>
      <c r="DD251" s="74" t="str">
        <f t="shared" ca="1" si="498"/>
        <v/>
      </c>
      <c r="DE251" s="74" t="str">
        <f t="shared" ca="1" si="499"/>
        <v/>
      </c>
      <c r="DF251" s="74" t="str">
        <f t="shared" ca="1" si="500"/>
        <v/>
      </c>
      <c r="DG251" s="74" t="str">
        <f t="shared" ca="1" si="501"/>
        <v/>
      </c>
      <c r="DH251" s="74" t="str">
        <f t="shared" ca="1" si="502"/>
        <v/>
      </c>
      <c r="DI251" s="74" t="str">
        <f t="shared" ca="1" si="503"/>
        <v/>
      </c>
      <c r="DJ251" s="74" t="str">
        <f t="shared" ca="1" si="504"/>
        <v/>
      </c>
      <c r="DK251" s="74" t="str">
        <f t="shared" ca="1" si="505"/>
        <v/>
      </c>
      <c r="DL251" s="74" t="str">
        <f t="shared" ca="1" si="506"/>
        <v/>
      </c>
      <c r="DM251" s="74" t="str">
        <f t="shared" ca="1" si="507"/>
        <v/>
      </c>
      <c r="DN251" s="74" t="str">
        <f t="shared" ca="1" si="508"/>
        <v/>
      </c>
      <c r="DO251" s="74" t="str">
        <f t="shared" ca="1" si="509"/>
        <v/>
      </c>
      <c r="DQ251" s="74" t="str">
        <f t="shared" ca="1" si="510"/>
        <v/>
      </c>
      <c r="DS251" s="74" t="str">
        <f t="shared" ca="1" si="511"/>
        <v/>
      </c>
      <c r="DT251" s="74" t="str">
        <f t="shared" ca="1" si="512"/>
        <v/>
      </c>
      <c r="DV251" s="525" t="str">
        <f t="shared" ca="1" si="513"/>
        <v/>
      </c>
      <c r="DW251" s="74" t="str">
        <f t="shared" ca="1" si="514"/>
        <v/>
      </c>
      <c r="DX251" s="485" t="str">
        <f t="shared" ca="1" si="515"/>
        <v/>
      </c>
      <c r="DY251" s="74" t="str">
        <f t="shared" ca="1" si="516"/>
        <v/>
      </c>
      <c r="DZ251" s="74" t="str">
        <f t="shared" ca="1" si="517"/>
        <v/>
      </c>
      <c r="EA251" s="74" t="str">
        <f t="shared" ca="1" si="518"/>
        <v/>
      </c>
      <c r="EC251" s="74" t="str">
        <f t="shared" ca="1" si="519"/>
        <v/>
      </c>
      <c r="ED251" s="74" t="str">
        <f t="shared" ca="1" si="520"/>
        <v/>
      </c>
      <c r="EE251" s="74" t="str">
        <f t="shared" ca="1" si="521"/>
        <v/>
      </c>
      <c r="EG251" s="479" t="str">
        <f ca="1">IF(V251=1,"",IF(LOG入力!BH251&gt;0,0,IF(CG251="★",0,IF(R251=1,0,IF(N251=0,0,1)))))</f>
        <v/>
      </c>
      <c r="EH251" s="483" t="str">
        <f t="shared" ca="1" si="522"/>
        <v/>
      </c>
      <c r="EI251" s="483" t="str">
        <f t="shared" ca="1" si="523"/>
        <v/>
      </c>
      <c r="EJ251" s="483" t="str">
        <f t="shared" ca="1" si="524"/>
        <v/>
      </c>
      <c r="EL251" s="71">
        <f t="shared" ca="1" si="525"/>
        <v>0</v>
      </c>
      <c r="EM251" s="6">
        <f t="shared" ca="1" si="526"/>
        <v>0</v>
      </c>
      <c r="EN251" s="6" t="str">
        <f t="shared" ca="1" si="527"/>
        <v/>
      </c>
      <c r="EO251" s="6">
        <f ca="1">IF(LOG入力!BH251&gt;0,0,IF(EM251=0,0,(IF(COUNTIF($EN$19:EN251,EN251)=1,IF($FS$3="N",1,IF(EH251=1,1,0))))))</f>
        <v>0</v>
      </c>
      <c r="EP251" s="6" t="str">
        <f ca="1">IF(LOG入力!BH251&gt;0,"",IF(EO251=1,$X251,""))</f>
        <v/>
      </c>
      <c r="EQ251" s="6" t="str">
        <f ca="1">IF(LOG入力!BH251&gt;0,"",IF(EO251=1,$Y251,""))</f>
        <v/>
      </c>
      <c r="ER251" s="520" t="str">
        <f ca="1">IF(LOG入力!BH251&gt;0,"",IF(COUNTIF($EP$19:$EP251,EP251)=1,EP251,""))</f>
        <v/>
      </c>
      <c r="ES251" s="520">
        <f ca="1">IF(LOG入力!BH251&gt;0,0,IF((EL251=1),IF(($ER251=""),0,1),0))</f>
        <v>0</v>
      </c>
      <c r="ET251" s="520" t="str">
        <f ca="1">IF(LOG入力!BH251&gt;0,"",IF(COUNTIF($EQ$19:EQ251,EQ251)=1,EQ251,""))</f>
        <v/>
      </c>
      <c r="EU251" s="539">
        <f ca="1">IF(LOG入力!BH251&gt;0,0,IF((EL251=1),IF(($ET251=""),0,1),0))</f>
        <v>0</v>
      </c>
      <c r="EV251" s="71">
        <f t="shared" ca="1" si="528"/>
        <v>0</v>
      </c>
      <c r="EW251" s="6">
        <f t="shared" ca="1" si="529"/>
        <v>0</v>
      </c>
      <c r="EX251" s="6" t="str">
        <f t="shared" ca="1" si="530"/>
        <v/>
      </c>
      <c r="EY251" s="6">
        <f ca="1">IF(LOG入力!BH251&gt;0,0,IF(EW251=0,0,(IF(COUNTIF($EX$19:EX251,EX251)=1,IF($FS$3="N",1,IF(EH251=1,1,0))))))</f>
        <v>0</v>
      </c>
      <c r="EZ251" s="6" t="str">
        <f ca="1">IF(LOG入力!BH251&gt;0,"",IF(EY251=1,$X251,""))</f>
        <v/>
      </c>
      <c r="FA251" s="6" t="str">
        <f ca="1">IF(LOG入力!BH251&gt;0,"",IF(EY251=1,$Y251,""))</f>
        <v/>
      </c>
      <c r="FB251" s="6" t="str">
        <f ca="1">IF(LOG入力!BH251&gt;0,"",IF(COUNTIF($EZ$19:$EZ251,EZ251)=1,EZ251,""))</f>
        <v/>
      </c>
      <c r="FC251" s="6">
        <f ca="1">IF(LOG入力!BH251&gt;0,0,IF((EV251=1),IF(($FB251=""),0,1),0))</f>
        <v>0</v>
      </c>
      <c r="FD251" s="6" t="str">
        <f ca="1">IF(LOG入力!BH251&gt;0,"",IF(COUNTIF($FA$19:FA251,FA251)=1,FA251,""))</f>
        <v/>
      </c>
      <c r="FE251" s="72">
        <f ca="1">IF(LOG入力!BH251&gt;0,0,IF((EV251=1),IF(($FD251=""),0,1),0))</f>
        <v>0</v>
      </c>
      <c r="FF251" s="71">
        <f t="shared" ca="1" si="531"/>
        <v>0</v>
      </c>
      <c r="FG251" s="6">
        <f t="shared" ca="1" si="532"/>
        <v>0</v>
      </c>
      <c r="FH251" s="6" t="str">
        <f t="shared" ca="1" si="533"/>
        <v/>
      </c>
      <c r="FI251" s="6">
        <f ca="1">IF(LOG入力!BH251&gt;0,0,IF(FG251=0,0,(IF(COUNTIF($FH$19:FH251,FH251)=1,IF($FS$3="N",1,IF(EH251=1,1,0))))))</f>
        <v>0</v>
      </c>
      <c r="FJ251" s="6" t="str">
        <f ca="1">IF(LOG入力!BH251&gt;0,"",IF(FI251=1,$X251,""))</f>
        <v/>
      </c>
      <c r="FK251" s="6" t="str">
        <f ca="1">IF(LOG入力!BH251&gt;0,"",IF(FI251=1,$Y251,""))</f>
        <v/>
      </c>
      <c r="FL251" s="6" t="str">
        <f ca="1">IF(LOG入力!BH251&gt;0,"",IF(COUNTIF($FJ$19:$FJ251,FJ251)=1,FJ251,""))</f>
        <v/>
      </c>
      <c r="FM251" s="6">
        <f ca="1">IF(LOG入力!BH251&gt;0,0,IF((FF251=1),IF(($FL251=""),0,1),0))</f>
        <v>0</v>
      </c>
      <c r="FN251" s="6" t="str">
        <f ca="1">IF(LOG入力!BH251&gt;0,"",IF(COUNTIF($FK$19:FK251,FK251)=1,FK251,""))</f>
        <v/>
      </c>
      <c r="FO251" s="72">
        <f ca="1">IF(LOG入力!BH251&gt;0,0,IF((FF251=1),IF(($FN251=""),0,1),0))</f>
        <v>0</v>
      </c>
      <c r="FP251" s="71">
        <f t="shared" ca="1" si="534"/>
        <v>0</v>
      </c>
      <c r="FQ251" s="6">
        <f t="shared" ca="1" si="535"/>
        <v>0</v>
      </c>
      <c r="FR251" s="6" t="str">
        <f t="shared" ca="1" si="536"/>
        <v/>
      </c>
      <c r="FS251" s="6">
        <f ca="1">IF(LOG入力!BH251&gt;0,0,IF(FQ251=0,0,(IF(COUNTIF($FR$19:FR251,FR251)=1,IF($FS$3="N",1,IF(EH251=1,1,0))))))</f>
        <v>0</v>
      </c>
      <c r="FT251" s="6" t="str">
        <f ca="1">IF(LOG入力!BH251&gt;0,"",IF(FS251=1,$X251,""))</f>
        <v/>
      </c>
      <c r="FU251" s="6" t="str">
        <f ca="1">IF(LOG入力!BH251&gt;0,"",IF(FS251=1,$Y251,""))</f>
        <v/>
      </c>
      <c r="FV251" s="6" t="str">
        <f ca="1">IF(LOG入力!BH251&gt;0,"",IF(COUNTIF($FT$19:$FT251,FT251)=1,FT251,""))</f>
        <v/>
      </c>
      <c r="FW251" s="6">
        <f ca="1">IF(LOG入力!BH251&gt;0,0,IF((FP251=1),IF(($FV251=""),0,1),0))</f>
        <v>0</v>
      </c>
      <c r="FX251" s="6" t="str">
        <f ca="1">IF(LOG入力!BH251&gt;0,"",IF(COUNTIF($FU$19:FU251,FU251)=1,FU251,""))</f>
        <v/>
      </c>
      <c r="FY251" s="72">
        <f ca="1">IF(LOG入力!BH251&gt;0,0,IF((FP251=1),IF(($FX251=""),0,1),0))</f>
        <v>0</v>
      </c>
      <c r="FZ251" s="71">
        <f t="shared" ca="1" si="537"/>
        <v>0</v>
      </c>
      <c r="GA251" s="6">
        <f t="shared" ca="1" si="538"/>
        <v>0</v>
      </c>
      <c r="GB251" s="6" t="str">
        <f t="shared" ca="1" si="539"/>
        <v/>
      </c>
      <c r="GC251" s="6">
        <f ca="1">IF(LOG入力!BH251&gt;0,0,IF(GA251=0,0,(IF(COUNTIF($GB$19:GB251,GB251)=1,IF($FS$3="N",1,IF(EH251=1,1,0))))))</f>
        <v>0</v>
      </c>
      <c r="GD251" s="6" t="str">
        <f ca="1">IF(LOG入力!BH251&gt;0,"",IF(GC251=1,$X251,""))</f>
        <v/>
      </c>
      <c r="GE251" s="6" t="str">
        <f ca="1">IF(LOG入力!BH251&gt;0,"",IF(GC251=1,$Y251,""))</f>
        <v/>
      </c>
      <c r="GF251" s="6" t="str">
        <f ca="1">IF(LOG入力!BH251&gt;0,"",IF(COUNTIF($GD$19:$GD251,GD251)=1,GD251,""))</f>
        <v/>
      </c>
      <c r="GG251" s="6">
        <f ca="1">IF(LOG入力!BH251&gt;0,0,IF((FZ251=1),IF(($GF251=""),0,1),0))</f>
        <v>0</v>
      </c>
      <c r="GH251" s="6" t="str">
        <f ca="1">IF(LOG入力!BH251&gt;0,"",IF(COUNTIF($GE$19:GE251,GE251)=1,GE251,""))</f>
        <v/>
      </c>
      <c r="GI251" s="72">
        <f ca="1">IF(LOG入力!BH251&gt;0,0,IF((FZ251=1),IF(($GH251=""),0,1),0))</f>
        <v>0</v>
      </c>
      <c r="GK251" s="455" t="str">
        <f ca="1">IF(V251=1,"",IF(LEN(LOG入力!AS251)=0,"",LOG入力!AS251))</f>
        <v/>
      </c>
      <c r="GL251" s="378" t="str">
        <f t="shared" ca="1" si="540"/>
        <v/>
      </c>
      <c r="GM251" s="378" t="str">
        <f t="shared" ca="1" si="541"/>
        <v/>
      </c>
      <c r="GN251" s="74" t="str">
        <f t="shared" ca="1" si="542"/>
        <v/>
      </c>
      <c r="GO251" s="74" t="str">
        <f t="shared" ca="1" si="543"/>
        <v/>
      </c>
      <c r="GQ251" s="74" t="str">
        <f t="shared" ca="1" si="544"/>
        <v/>
      </c>
      <c r="GR251" s="74" t="str">
        <f t="shared" ca="1" si="545"/>
        <v/>
      </c>
      <c r="GS251" s="74" t="str">
        <f t="shared" ca="1" si="546"/>
        <v/>
      </c>
      <c r="GT251" s="74" t="str">
        <f t="shared" ca="1" si="547"/>
        <v/>
      </c>
      <c r="GU251" s="74" t="str">
        <f t="shared" ca="1" si="548"/>
        <v/>
      </c>
      <c r="GV251" s="74" t="str">
        <f t="shared" ca="1" si="549"/>
        <v/>
      </c>
      <c r="GX251" s="74" t="str">
        <f t="shared" ca="1" si="550"/>
        <v/>
      </c>
      <c r="GY251" s="74" t="str">
        <f t="shared" ca="1" si="551"/>
        <v/>
      </c>
      <c r="GZ251" s="74" t="str">
        <f ca="1">IF(V251=1,"",IF(LOG入力!BH251&gt;0,0,IF(GY251=0,0,IF((VALUE((TYPE(VALUE(J251)))))=16,0,IF(VALUE(J251)&lt;60,1,IF(VALUE(J251)&lt;100,0,IF(VALUE(J251)&lt;600,2,0)))))))</f>
        <v/>
      </c>
      <c r="HA251" s="74" t="str">
        <f t="shared" ca="1" si="552"/>
        <v/>
      </c>
      <c r="HB251" s="74" t="str">
        <f ca="1">IF(V251=1,"",IF(LOG入力!BH251&gt;0,0,IF(HA251=0,0,IF((VALUE((TYPE(VALUE(L251)))))=16,0,IF(VALUE(L251)&lt;60,1,IF(VALUE(L251)&lt;100,0,IF(VALUE(L251)&lt;600,2,0)))))))</f>
        <v/>
      </c>
      <c r="HD251" s="74" t="str">
        <f t="shared" ca="1" si="553"/>
        <v/>
      </c>
      <c r="HF251" s="74" t="str">
        <f t="shared" ca="1" si="554"/>
        <v/>
      </c>
      <c r="HG251" s="74" t="str">
        <f t="shared" ca="1" si="555"/>
        <v/>
      </c>
      <c r="HH251" s="74" t="str">
        <f t="shared" ca="1" si="556"/>
        <v/>
      </c>
      <c r="HI251" s="74" t="str">
        <f t="shared" ca="1" si="557"/>
        <v/>
      </c>
      <c r="HJ251" s="74" t="str">
        <f t="shared" ca="1" si="558"/>
        <v/>
      </c>
      <c r="HK251" s="74" t="str">
        <f t="shared" ca="1" si="559"/>
        <v/>
      </c>
      <c r="HL251" s="74" t="str">
        <f t="shared" ca="1" si="560"/>
        <v/>
      </c>
      <c r="HM251" s="74" t="str">
        <f t="shared" ca="1" si="561"/>
        <v/>
      </c>
      <c r="HN251" s="74" t="str">
        <f t="shared" ca="1" si="562"/>
        <v/>
      </c>
      <c r="HO251" s="529" t="str">
        <f t="shared" ca="1" si="563"/>
        <v/>
      </c>
      <c r="HP251" s="74" t="str">
        <f t="shared" ca="1" si="564"/>
        <v/>
      </c>
      <c r="HQ251" s="74" t="str">
        <f t="shared" ca="1" si="565"/>
        <v/>
      </c>
      <c r="HR251" s="74" t="str">
        <f t="shared" ca="1" si="566"/>
        <v/>
      </c>
      <c r="HS251" s="74" t="str">
        <f t="shared" ca="1" si="567"/>
        <v/>
      </c>
      <c r="HT251" s="74" t="str">
        <f ca="1">IF(V251=1,"",IF(LOG入力!BH251&gt;0,0,IF(DV251=1,0,IF(N251="0",0,IF(SUM(HD251:HS251)&gt;0,1,0)))))</f>
        <v/>
      </c>
    </row>
    <row r="252" spans="1:228" x14ac:dyDescent="0.15">
      <c r="A252" s="5"/>
      <c r="B252" s="532" t="str">
        <f t="shared" ca="1" si="426"/>
        <v/>
      </c>
      <c r="C252" s="534" t="str">
        <f ca="1">LOG入力!AP252</f>
        <v/>
      </c>
      <c r="D252" s="534" t="str">
        <f ca="1">LOG入力!AQ252</f>
        <v/>
      </c>
      <c r="E252" s="534" t="str">
        <f ca="1">LOG入力!AR252</f>
        <v/>
      </c>
      <c r="F252" s="535" t="str">
        <f t="shared" ca="1" si="427"/>
        <v/>
      </c>
      <c r="G252" s="585" t="str">
        <f ca="1">LOG入力!AT252</f>
        <v/>
      </c>
      <c r="H252" s="542" t="str">
        <f ca="1">LOG入力!AU252</f>
        <v/>
      </c>
      <c r="I252" s="542" t="str">
        <f ca="1">LOG入力!AV252</f>
        <v/>
      </c>
      <c r="J252" s="577" t="str">
        <f ca="1">LOG入力!AW252</f>
        <v/>
      </c>
      <c r="K252" s="578" t="str">
        <f ca="1">LOG入力!BJ252</f>
        <v/>
      </c>
      <c r="L252" s="577" t="str">
        <f ca="1">LOG入力!AY252</f>
        <v/>
      </c>
      <c r="M252" s="545" t="str">
        <f ca="1">LOG入力!BK252</f>
        <v/>
      </c>
      <c r="N252" s="512" t="str">
        <f ca="1">IF(V252=1,"",IF(LOG入力!AJ252=1,"1",LOG入力!BA252))</f>
        <v/>
      </c>
      <c r="O252" s="538" t="str">
        <f ca="1">IF(V252=1,"",IF(LEN(LOG入力!O252)=0,"",LOG入力!O252))</f>
        <v/>
      </c>
      <c r="P252" s="291" t="str">
        <f ca="1">IF(V252=1,"",IF($AA$4=1,"",IF(LOG入力!BG252=1,"",CONCATENATE($ER252,$FB252,$FL252,$FV252,$GF252))))</f>
        <v/>
      </c>
      <c r="Q252" s="291" t="str">
        <f ca="1">IF(V252=1,"",IF($AA$4=1,"",IF(LOG入力!BG252=1,"",CONCATENATE($ET252,$FD252,$FN252,$FX252,$GH252))))</f>
        <v/>
      </c>
      <c r="R252" s="573" t="str">
        <f ca="1">IF(V252=1,"",IF($AA$4=1,"",IF(LOG入力!BH252&gt;0,0,AA252)))</f>
        <v/>
      </c>
      <c r="S252" s="293" t="str">
        <f t="shared" ca="1" si="428"/>
        <v/>
      </c>
      <c r="T252" s="681"/>
      <c r="U252" s="38"/>
      <c r="V252" s="196">
        <f ca="1">LOG入力!AN252</f>
        <v>1</v>
      </c>
      <c r="W252" s="38"/>
      <c r="X252" s="516" t="str">
        <f t="shared" ca="1" si="429"/>
        <v/>
      </c>
      <c r="Y252" s="515" t="str">
        <f t="shared" ca="1" si="430"/>
        <v/>
      </c>
      <c r="Z252" s="518" t="str">
        <f t="shared" ca="1" si="431"/>
        <v/>
      </c>
      <c r="AA252" s="574" t="str">
        <f t="shared" ca="1" si="432"/>
        <v/>
      </c>
      <c r="AC252" s="6" t="str">
        <f t="shared" ca="1" si="433"/>
        <v/>
      </c>
      <c r="AD252" s="6" t="str">
        <f t="shared" ca="1" si="434"/>
        <v/>
      </c>
      <c r="AE252" s="6" t="str">
        <f t="shared" ca="1" si="435"/>
        <v/>
      </c>
      <c r="AF252" s="6" t="str">
        <f t="shared" ca="1" si="436"/>
        <v/>
      </c>
      <c r="AG252" s="6" t="str">
        <f t="shared" ca="1" si="437"/>
        <v/>
      </c>
      <c r="AH252" s="6" t="str">
        <f t="shared" ca="1" si="438"/>
        <v/>
      </c>
      <c r="AI252" s="6" t="str">
        <f t="shared" ca="1" si="439"/>
        <v/>
      </c>
      <c r="AJ252" s="6" t="str">
        <f t="shared" ca="1" si="440"/>
        <v/>
      </c>
      <c r="AK252" s="6" t="str">
        <f t="shared" ca="1" si="441"/>
        <v/>
      </c>
      <c r="AL252" s="6" t="str">
        <f t="shared" ca="1" si="442"/>
        <v/>
      </c>
      <c r="AM252" s="6" t="str">
        <f t="shared" ca="1" si="443"/>
        <v/>
      </c>
      <c r="AN252" s="6" t="str">
        <f t="shared" ca="1" si="444"/>
        <v/>
      </c>
      <c r="AO252" s="6" t="str">
        <f t="shared" ca="1" si="445"/>
        <v/>
      </c>
      <c r="AP252" s="6" t="str">
        <f t="shared" ca="1" si="446"/>
        <v/>
      </c>
      <c r="AQ252" s="6" t="str">
        <f t="shared" ca="1" si="447"/>
        <v/>
      </c>
      <c r="AR252" s="6" t="str">
        <f t="shared" ca="1" si="448"/>
        <v/>
      </c>
      <c r="AS252" s="6" t="str">
        <f t="shared" ca="1" si="449"/>
        <v/>
      </c>
      <c r="AT252" s="6" t="str">
        <f t="shared" ca="1" si="450"/>
        <v/>
      </c>
      <c r="AU252" s="6" t="str">
        <f t="shared" ca="1" si="451"/>
        <v/>
      </c>
      <c r="AV252" s="6" t="str">
        <f t="shared" ca="1" si="452"/>
        <v/>
      </c>
      <c r="AW252" s="6" t="str">
        <f t="shared" ca="1" si="453"/>
        <v/>
      </c>
      <c r="AY252" s="6" t="str">
        <f t="shared" ca="1" si="454"/>
        <v/>
      </c>
      <c r="AZ252" s="6" t="str">
        <f t="shared" ca="1" si="455"/>
        <v/>
      </c>
      <c r="BA252" s="6" t="str">
        <f t="shared" ca="1" si="456"/>
        <v/>
      </c>
      <c r="BB252" s="6" t="str">
        <f t="shared" ca="1" si="457"/>
        <v/>
      </c>
      <c r="BC252" s="6" t="str">
        <f t="shared" ca="1" si="458"/>
        <v/>
      </c>
      <c r="BD252" s="6" t="str">
        <f t="shared" ca="1" si="459"/>
        <v/>
      </c>
      <c r="BE252" s="6" t="str">
        <f t="shared" ca="1" si="460"/>
        <v/>
      </c>
      <c r="BF252" s="6" t="str">
        <f t="shared" ca="1" si="461"/>
        <v/>
      </c>
      <c r="BG252" s="6" t="str">
        <f t="shared" ca="1" si="462"/>
        <v/>
      </c>
      <c r="BH252" s="6" t="str">
        <f t="shared" ca="1" si="463"/>
        <v/>
      </c>
      <c r="BI252" s="6" t="str">
        <f t="shared" ca="1" si="464"/>
        <v/>
      </c>
      <c r="BJ252" s="6" t="str">
        <f t="shared" ca="1" si="465"/>
        <v/>
      </c>
      <c r="BK252" s="6" t="str">
        <f t="shared" ca="1" si="466"/>
        <v/>
      </c>
      <c r="BL252" s="6" t="str">
        <f t="shared" ca="1" si="467"/>
        <v/>
      </c>
      <c r="BM252" s="6" t="str">
        <f t="shared" ca="1" si="468"/>
        <v/>
      </c>
      <c r="BN252" s="6" t="str">
        <f t="shared" ca="1" si="469"/>
        <v/>
      </c>
      <c r="BO252" s="6" t="str">
        <f t="shared" ca="1" si="470"/>
        <v/>
      </c>
      <c r="BP252" s="6" t="str">
        <f t="shared" ca="1" si="471"/>
        <v/>
      </c>
      <c r="BQ252" s="6" t="str">
        <f t="shared" ca="1" si="472"/>
        <v/>
      </c>
      <c r="BR252" s="6" t="str">
        <f t="shared" ca="1" si="473"/>
        <v/>
      </c>
      <c r="BS252" s="6" t="str">
        <f t="shared" ca="1" si="474"/>
        <v/>
      </c>
      <c r="BU252" s="6" t="str">
        <f t="shared" ca="1" si="475"/>
        <v/>
      </c>
      <c r="BW252" s="515" t="str">
        <f t="shared" ca="1" si="476"/>
        <v/>
      </c>
      <c r="BX252" s="515">
        <f t="shared" ca="1" si="477"/>
        <v>0</v>
      </c>
      <c r="BY252" s="515" t="str">
        <f t="shared" ca="1" si="478"/>
        <v/>
      </c>
      <c r="CA252" s="6">
        <f t="shared" ca="1" si="479"/>
        <v>1</v>
      </c>
      <c r="CC252" s="523" t="str">
        <f t="shared" ca="1" si="480"/>
        <v/>
      </c>
      <c r="CE252" s="6" t="str">
        <f t="shared" ca="1" si="481"/>
        <v/>
      </c>
      <c r="CG252" s="524" t="str">
        <f ca="1">IF(V252=1,"",IF($AA$4=1,"",IF(LOG入力!BH252&gt;0,"",IF(N252=0,"",IF(HT252=0,"","★")))))</f>
        <v/>
      </c>
      <c r="CI252" s="74" t="str">
        <f t="shared" ca="1" si="482"/>
        <v/>
      </c>
      <c r="CK252" s="525" t="str">
        <f ca="1">IF(V252=1,"",IF(LOG入力!BH252&gt;0,1,0))</f>
        <v/>
      </c>
      <c r="CL252" s="74" t="str">
        <f t="shared" ca="1" si="483"/>
        <v/>
      </c>
      <c r="CN252" s="74" t="str">
        <f t="shared" ca="1" si="484"/>
        <v/>
      </c>
      <c r="CO252" s="74" t="str">
        <f t="shared" ca="1" si="485"/>
        <v/>
      </c>
      <c r="CQ252" s="74" t="str">
        <f t="shared" ca="1" si="486"/>
        <v/>
      </c>
      <c r="CR252" s="74" t="str">
        <f t="shared" ca="1" si="487"/>
        <v/>
      </c>
      <c r="CS252" s="74" t="str">
        <f t="shared" ca="1" si="488"/>
        <v/>
      </c>
      <c r="CT252" s="74" t="str">
        <f t="shared" ca="1" si="489"/>
        <v/>
      </c>
      <c r="CU252" s="74" t="str">
        <f t="shared" ca="1" si="490"/>
        <v/>
      </c>
      <c r="CV252" s="74" t="str">
        <f t="shared" ca="1" si="491"/>
        <v/>
      </c>
      <c r="CW252" s="74" t="str">
        <f t="shared" ca="1" si="492"/>
        <v/>
      </c>
      <c r="CX252" s="74" t="str">
        <f t="shared" ca="1" si="493"/>
        <v/>
      </c>
      <c r="CY252" s="74" t="str">
        <f t="shared" ca="1" si="494"/>
        <v/>
      </c>
      <c r="CZ252" s="74" t="str">
        <f t="shared" ca="1" si="495"/>
        <v/>
      </c>
      <c r="DA252" s="74" t="str">
        <f t="shared" ca="1" si="496"/>
        <v/>
      </c>
      <c r="DB252" s="74" t="str">
        <f t="shared" ca="1" si="497"/>
        <v/>
      </c>
      <c r="DD252" s="74" t="str">
        <f t="shared" ca="1" si="498"/>
        <v/>
      </c>
      <c r="DE252" s="74" t="str">
        <f t="shared" ca="1" si="499"/>
        <v/>
      </c>
      <c r="DF252" s="74" t="str">
        <f t="shared" ca="1" si="500"/>
        <v/>
      </c>
      <c r="DG252" s="74" t="str">
        <f t="shared" ca="1" si="501"/>
        <v/>
      </c>
      <c r="DH252" s="74" t="str">
        <f t="shared" ca="1" si="502"/>
        <v/>
      </c>
      <c r="DI252" s="74" t="str">
        <f t="shared" ca="1" si="503"/>
        <v/>
      </c>
      <c r="DJ252" s="74" t="str">
        <f t="shared" ca="1" si="504"/>
        <v/>
      </c>
      <c r="DK252" s="74" t="str">
        <f t="shared" ca="1" si="505"/>
        <v/>
      </c>
      <c r="DL252" s="74" t="str">
        <f t="shared" ca="1" si="506"/>
        <v/>
      </c>
      <c r="DM252" s="74" t="str">
        <f t="shared" ca="1" si="507"/>
        <v/>
      </c>
      <c r="DN252" s="74" t="str">
        <f t="shared" ca="1" si="508"/>
        <v/>
      </c>
      <c r="DO252" s="74" t="str">
        <f t="shared" ca="1" si="509"/>
        <v/>
      </c>
      <c r="DQ252" s="74" t="str">
        <f t="shared" ca="1" si="510"/>
        <v/>
      </c>
      <c r="DS252" s="74" t="str">
        <f t="shared" ca="1" si="511"/>
        <v/>
      </c>
      <c r="DT252" s="74" t="str">
        <f t="shared" ca="1" si="512"/>
        <v/>
      </c>
      <c r="DV252" s="525" t="str">
        <f t="shared" ca="1" si="513"/>
        <v/>
      </c>
      <c r="DW252" s="74" t="str">
        <f t="shared" ca="1" si="514"/>
        <v/>
      </c>
      <c r="DX252" s="485" t="str">
        <f t="shared" ca="1" si="515"/>
        <v/>
      </c>
      <c r="DY252" s="74" t="str">
        <f t="shared" ca="1" si="516"/>
        <v/>
      </c>
      <c r="DZ252" s="74" t="str">
        <f t="shared" ca="1" si="517"/>
        <v/>
      </c>
      <c r="EA252" s="74" t="str">
        <f t="shared" ca="1" si="518"/>
        <v/>
      </c>
      <c r="EC252" s="74" t="str">
        <f t="shared" ca="1" si="519"/>
        <v/>
      </c>
      <c r="ED252" s="74" t="str">
        <f t="shared" ca="1" si="520"/>
        <v/>
      </c>
      <c r="EE252" s="74" t="str">
        <f t="shared" ca="1" si="521"/>
        <v/>
      </c>
      <c r="EG252" s="479" t="str">
        <f ca="1">IF(V252=1,"",IF(LOG入力!BH252&gt;0,0,IF(CG252="★",0,IF(R252=1,0,IF(N252=0,0,1)))))</f>
        <v/>
      </c>
      <c r="EH252" s="483" t="str">
        <f t="shared" ca="1" si="522"/>
        <v/>
      </c>
      <c r="EI252" s="483" t="str">
        <f t="shared" ca="1" si="523"/>
        <v/>
      </c>
      <c r="EJ252" s="483" t="str">
        <f t="shared" ca="1" si="524"/>
        <v/>
      </c>
      <c r="EL252" s="71">
        <f t="shared" ca="1" si="525"/>
        <v>0</v>
      </c>
      <c r="EM252" s="6">
        <f t="shared" ca="1" si="526"/>
        <v>0</v>
      </c>
      <c r="EN252" s="6" t="str">
        <f t="shared" ca="1" si="527"/>
        <v/>
      </c>
      <c r="EO252" s="6">
        <f ca="1">IF(LOG入力!BH252&gt;0,0,IF(EM252=0,0,(IF(COUNTIF($EN$19:EN252,EN252)=1,IF($FS$3="N",1,IF(EH252=1,1,0))))))</f>
        <v>0</v>
      </c>
      <c r="EP252" s="6" t="str">
        <f ca="1">IF(LOG入力!BH252&gt;0,"",IF(EO252=1,$X252,""))</f>
        <v/>
      </c>
      <c r="EQ252" s="6" t="str">
        <f ca="1">IF(LOG入力!BH252&gt;0,"",IF(EO252=1,$Y252,""))</f>
        <v/>
      </c>
      <c r="ER252" s="520" t="str">
        <f ca="1">IF(LOG入力!BH252&gt;0,"",IF(COUNTIF($EP$19:$EP252,EP252)=1,EP252,""))</f>
        <v/>
      </c>
      <c r="ES252" s="520">
        <f ca="1">IF(LOG入力!BH252&gt;0,0,IF((EL252=1),IF(($ER252=""),0,1),0))</f>
        <v>0</v>
      </c>
      <c r="ET252" s="520" t="str">
        <f ca="1">IF(LOG入力!BH252&gt;0,"",IF(COUNTIF($EQ$19:EQ252,EQ252)=1,EQ252,""))</f>
        <v/>
      </c>
      <c r="EU252" s="539">
        <f ca="1">IF(LOG入力!BH252&gt;0,0,IF((EL252=1),IF(($ET252=""),0,1),0))</f>
        <v>0</v>
      </c>
      <c r="EV252" s="71">
        <f t="shared" ca="1" si="528"/>
        <v>0</v>
      </c>
      <c r="EW252" s="6">
        <f t="shared" ca="1" si="529"/>
        <v>0</v>
      </c>
      <c r="EX252" s="6" t="str">
        <f t="shared" ca="1" si="530"/>
        <v/>
      </c>
      <c r="EY252" s="6">
        <f ca="1">IF(LOG入力!BH252&gt;0,0,IF(EW252=0,0,(IF(COUNTIF($EX$19:EX252,EX252)=1,IF($FS$3="N",1,IF(EH252=1,1,0))))))</f>
        <v>0</v>
      </c>
      <c r="EZ252" s="6" t="str">
        <f ca="1">IF(LOG入力!BH252&gt;0,"",IF(EY252=1,$X252,""))</f>
        <v/>
      </c>
      <c r="FA252" s="6" t="str">
        <f ca="1">IF(LOG入力!BH252&gt;0,"",IF(EY252=1,$Y252,""))</f>
        <v/>
      </c>
      <c r="FB252" s="6" t="str">
        <f ca="1">IF(LOG入力!BH252&gt;0,"",IF(COUNTIF($EZ$19:$EZ252,EZ252)=1,EZ252,""))</f>
        <v/>
      </c>
      <c r="FC252" s="6">
        <f ca="1">IF(LOG入力!BH252&gt;0,0,IF((EV252=1),IF(($FB252=""),0,1),0))</f>
        <v>0</v>
      </c>
      <c r="FD252" s="6" t="str">
        <f ca="1">IF(LOG入力!BH252&gt;0,"",IF(COUNTIF($FA$19:FA252,FA252)=1,FA252,""))</f>
        <v/>
      </c>
      <c r="FE252" s="72">
        <f ca="1">IF(LOG入力!BH252&gt;0,0,IF((EV252=1),IF(($FD252=""),0,1),0))</f>
        <v>0</v>
      </c>
      <c r="FF252" s="71">
        <f t="shared" ca="1" si="531"/>
        <v>0</v>
      </c>
      <c r="FG252" s="6">
        <f t="shared" ca="1" si="532"/>
        <v>0</v>
      </c>
      <c r="FH252" s="6" t="str">
        <f t="shared" ca="1" si="533"/>
        <v/>
      </c>
      <c r="FI252" s="6">
        <f ca="1">IF(LOG入力!BH252&gt;0,0,IF(FG252=0,0,(IF(COUNTIF($FH$19:FH252,FH252)=1,IF($FS$3="N",1,IF(EH252=1,1,0))))))</f>
        <v>0</v>
      </c>
      <c r="FJ252" s="6" t="str">
        <f ca="1">IF(LOG入力!BH252&gt;0,"",IF(FI252=1,$X252,""))</f>
        <v/>
      </c>
      <c r="FK252" s="6" t="str">
        <f ca="1">IF(LOG入力!BH252&gt;0,"",IF(FI252=1,$Y252,""))</f>
        <v/>
      </c>
      <c r="FL252" s="6" t="str">
        <f ca="1">IF(LOG入力!BH252&gt;0,"",IF(COUNTIF($FJ$19:$FJ252,FJ252)=1,FJ252,""))</f>
        <v/>
      </c>
      <c r="FM252" s="6">
        <f ca="1">IF(LOG入力!BH252&gt;0,0,IF((FF252=1),IF(($FL252=""),0,1),0))</f>
        <v>0</v>
      </c>
      <c r="FN252" s="6" t="str">
        <f ca="1">IF(LOG入力!BH252&gt;0,"",IF(COUNTIF($FK$19:FK252,FK252)=1,FK252,""))</f>
        <v/>
      </c>
      <c r="FO252" s="72">
        <f ca="1">IF(LOG入力!BH252&gt;0,0,IF((FF252=1),IF(($FN252=""),0,1),0))</f>
        <v>0</v>
      </c>
      <c r="FP252" s="71">
        <f t="shared" ca="1" si="534"/>
        <v>0</v>
      </c>
      <c r="FQ252" s="6">
        <f t="shared" ca="1" si="535"/>
        <v>0</v>
      </c>
      <c r="FR252" s="6" t="str">
        <f t="shared" ca="1" si="536"/>
        <v/>
      </c>
      <c r="FS252" s="6">
        <f ca="1">IF(LOG入力!BH252&gt;0,0,IF(FQ252=0,0,(IF(COUNTIF($FR$19:FR252,FR252)=1,IF($FS$3="N",1,IF(EH252=1,1,0))))))</f>
        <v>0</v>
      </c>
      <c r="FT252" s="6" t="str">
        <f ca="1">IF(LOG入力!BH252&gt;0,"",IF(FS252=1,$X252,""))</f>
        <v/>
      </c>
      <c r="FU252" s="6" t="str">
        <f ca="1">IF(LOG入力!BH252&gt;0,"",IF(FS252=1,$Y252,""))</f>
        <v/>
      </c>
      <c r="FV252" s="6" t="str">
        <f ca="1">IF(LOG入力!BH252&gt;0,"",IF(COUNTIF($FT$19:$FT252,FT252)=1,FT252,""))</f>
        <v/>
      </c>
      <c r="FW252" s="6">
        <f ca="1">IF(LOG入力!BH252&gt;0,0,IF((FP252=1),IF(($FV252=""),0,1),0))</f>
        <v>0</v>
      </c>
      <c r="FX252" s="6" t="str">
        <f ca="1">IF(LOG入力!BH252&gt;0,"",IF(COUNTIF($FU$19:FU252,FU252)=1,FU252,""))</f>
        <v/>
      </c>
      <c r="FY252" s="72">
        <f ca="1">IF(LOG入力!BH252&gt;0,0,IF((FP252=1),IF(($FX252=""),0,1),0))</f>
        <v>0</v>
      </c>
      <c r="FZ252" s="71">
        <f t="shared" ca="1" si="537"/>
        <v>0</v>
      </c>
      <c r="GA252" s="6">
        <f t="shared" ca="1" si="538"/>
        <v>0</v>
      </c>
      <c r="GB252" s="6" t="str">
        <f t="shared" ca="1" si="539"/>
        <v/>
      </c>
      <c r="GC252" s="6">
        <f ca="1">IF(LOG入力!BH252&gt;0,0,IF(GA252=0,0,(IF(COUNTIF($GB$19:GB252,GB252)=1,IF($FS$3="N",1,IF(EH252=1,1,0))))))</f>
        <v>0</v>
      </c>
      <c r="GD252" s="6" t="str">
        <f ca="1">IF(LOG入力!BH252&gt;0,"",IF(GC252=1,$X252,""))</f>
        <v/>
      </c>
      <c r="GE252" s="6" t="str">
        <f ca="1">IF(LOG入力!BH252&gt;0,"",IF(GC252=1,$Y252,""))</f>
        <v/>
      </c>
      <c r="GF252" s="6" t="str">
        <f ca="1">IF(LOG入力!BH252&gt;0,"",IF(COUNTIF($GD$19:$GD252,GD252)=1,GD252,""))</f>
        <v/>
      </c>
      <c r="GG252" s="6">
        <f ca="1">IF(LOG入力!BH252&gt;0,0,IF((FZ252=1),IF(($GF252=""),0,1),0))</f>
        <v>0</v>
      </c>
      <c r="GH252" s="6" t="str">
        <f ca="1">IF(LOG入力!BH252&gt;0,"",IF(COUNTIF($GE$19:GE252,GE252)=1,GE252,""))</f>
        <v/>
      </c>
      <c r="GI252" s="72">
        <f ca="1">IF(LOG入力!BH252&gt;0,0,IF((FZ252=1),IF(($GH252=""),0,1),0))</f>
        <v>0</v>
      </c>
      <c r="GK252" s="455" t="str">
        <f ca="1">IF(V252=1,"",IF(LEN(LOG入力!AS252)=0,"",LOG入力!AS252))</f>
        <v/>
      </c>
      <c r="GL252" s="378" t="str">
        <f t="shared" ca="1" si="540"/>
        <v/>
      </c>
      <c r="GM252" s="378" t="str">
        <f t="shared" ca="1" si="541"/>
        <v/>
      </c>
      <c r="GN252" s="74" t="str">
        <f t="shared" ca="1" si="542"/>
        <v/>
      </c>
      <c r="GO252" s="74" t="str">
        <f t="shared" ca="1" si="543"/>
        <v/>
      </c>
      <c r="GQ252" s="74" t="str">
        <f t="shared" ca="1" si="544"/>
        <v/>
      </c>
      <c r="GR252" s="74" t="str">
        <f t="shared" ca="1" si="545"/>
        <v/>
      </c>
      <c r="GS252" s="74" t="str">
        <f t="shared" ca="1" si="546"/>
        <v/>
      </c>
      <c r="GT252" s="74" t="str">
        <f t="shared" ca="1" si="547"/>
        <v/>
      </c>
      <c r="GU252" s="74" t="str">
        <f t="shared" ca="1" si="548"/>
        <v/>
      </c>
      <c r="GV252" s="74" t="str">
        <f t="shared" ca="1" si="549"/>
        <v/>
      </c>
      <c r="GX252" s="74" t="str">
        <f t="shared" ca="1" si="550"/>
        <v/>
      </c>
      <c r="GY252" s="74" t="str">
        <f t="shared" ca="1" si="551"/>
        <v/>
      </c>
      <c r="GZ252" s="74" t="str">
        <f ca="1">IF(V252=1,"",IF(LOG入力!BH252&gt;0,0,IF(GY252=0,0,IF((VALUE((TYPE(VALUE(J252)))))=16,0,IF(VALUE(J252)&lt;60,1,IF(VALUE(J252)&lt;100,0,IF(VALUE(J252)&lt;600,2,0)))))))</f>
        <v/>
      </c>
      <c r="HA252" s="74" t="str">
        <f t="shared" ca="1" si="552"/>
        <v/>
      </c>
      <c r="HB252" s="74" t="str">
        <f ca="1">IF(V252=1,"",IF(LOG入力!BH252&gt;0,0,IF(HA252=0,0,IF((VALUE((TYPE(VALUE(L252)))))=16,0,IF(VALUE(L252)&lt;60,1,IF(VALUE(L252)&lt;100,0,IF(VALUE(L252)&lt;600,2,0)))))))</f>
        <v/>
      </c>
      <c r="HD252" s="74" t="str">
        <f t="shared" ca="1" si="553"/>
        <v/>
      </c>
      <c r="HF252" s="74" t="str">
        <f t="shared" ca="1" si="554"/>
        <v/>
      </c>
      <c r="HG252" s="74" t="str">
        <f t="shared" ca="1" si="555"/>
        <v/>
      </c>
      <c r="HH252" s="74" t="str">
        <f t="shared" ca="1" si="556"/>
        <v/>
      </c>
      <c r="HI252" s="74" t="str">
        <f t="shared" ca="1" si="557"/>
        <v/>
      </c>
      <c r="HJ252" s="74" t="str">
        <f t="shared" ca="1" si="558"/>
        <v/>
      </c>
      <c r="HK252" s="74" t="str">
        <f t="shared" ca="1" si="559"/>
        <v/>
      </c>
      <c r="HL252" s="74" t="str">
        <f t="shared" ca="1" si="560"/>
        <v/>
      </c>
      <c r="HM252" s="74" t="str">
        <f t="shared" ca="1" si="561"/>
        <v/>
      </c>
      <c r="HN252" s="74" t="str">
        <f t="shared" ca="1" si="562"/>
        <v/>
      </c>
      <c r="HO252" s="529" t="str">
        <f t="shared" ca="1" si="563"/>
        <v/>
      </c>
      <c r="HP252" s="74" t="str">
        <f t="shared" ca="1" si="564"/>
        <v/>
      </c>
      <c r="HQ252" s="74" t="str">
        <f t="shared" ca="1" si="565"/>
        <v/>
      </c>
      <c r="HR252" s="74" t="str">
        <f t="shared" ca="1" si="566"/>
        <v/>
      </c>
      <c r="HS252" s="74" t="str">
        <f t="shared" ca="1" si="567"/>
        <v/>
      </c>
      <c r="HT252" s="74" t="str">
        <f ca="1">IF(V252=1,"",IF(LOG入力!BH252&gt;0,0,IF(DV252=1,0,IF(N252="0",0,IF(SUM(HD252:HS252)&gt;0,1,0)))))</f>
        <v/>
      </c>
    </row>
    <row r="253" spans="1:228" x14ac:dyDescent="0.15">
      <c r="A253" s="5"/>
      <c r="B253" s="532" t="str">
        <f t="shared" ca="1" si="426"/>
        <v/>
      </c>
      <c r="C253" s="534" t="str">
        <f ca="1">LOG入力!AP253</f>
        <v/>
      </c>
      <c r="D253" s="534" t="str">
        <f ca="1">LOG入力!AQ253</f>
        <v/>
      </c>
      <c r="E253" s="534" t="str">
        <f ca="1">LOG入力!AR253</f>
        <v/>
      </c>
      <c r="F253" s="535" t="str">
        <f t="shared" ca="1" si="427"/>
        <v/>
      </c>
      <c r="G253" s="585" t="str">
        <f ca="1">LOG入力!AT253</f>
        <v/>
      </c>
      <c r="H253" s="542" t="str">
        <f ca="1">LOG入力!AU253</f>
        <v/>
      </c>
      <c r="I253" s="542" t="str">
        <f ca="1">LOG入力!AV253</f>
        <v/>
      </c>
      <c r="J253" s="577" t="str">
        <f ca="1">LOG入力!AW253</f>
        <v/>
      </c>
      <c r="K253" s="578" t="str">
        <f ca="1">LOG入力!BJ253</f>
        <v/>
      </c>
      <c r="L253" s="577" t="str">
        <f ca="1">LOG入力!AY253</f>
        <v/>
      </c>
      <c r="M253" s="545" t="str">
        <f ca="1">LOG入力!BK253</f>
        <v/>
      </c>
      <c r="N253" s="512" t="str">
        <f ca="1">IF(V253=1,"",IF(LOG入力!AJ253=1,"1",LOG入力!BA253))</f>
        <v/>
      </c>
      <c r="O253" s="538" t="str">
        <f ca="1">IF(V253=1,"",IF(LEN(LOG入力!O253)=0,"",LOG入力!O253))</f>
        <v/>
      </c>
      <c r="P253" s="291" t="str">
        <f ca="1">IF(V253=1,"",IF($AA$4=1,"",IF(LOG入力!BG253=1,"",CONCATENATE($ER253,$FB253,$FL253,$FV253,$GF253))))</f>
        <v/>
      </c>
      <c r="Q253" s="291" t="str">
        <f ca="1">IF(V253=1,"",IF($AA$4=1,"",IF(LOG入力!BG253=1,"",CONCATENATE($ET253,$FD253,$FN253,$FX253,$GH253))))</f>
        <v/>
      </c>
      <c r="R253" s="573" t="str">
        <f ca="1">IF(V253=1,"",IF($AA$4=1,"",IF(LOG入力!BH253&gt;0,0,AA253)))</f>
        <v/>
      </c>
      <c r="S253" s="293" t="str">
        <f t="shared" ca="1" si="428"/>
        <v/>
      </c>
      <c r="T253" s="681"/>
      <c r="U253" s="38"/>
      <c r="V253" s="196">
        <f ca="1">LOG入力!AN253</f>
        <v>1</v>
      </c>
      <c r="W253" s="38"/>
      <c r="X253" s="516" t="str">
        <f t="shared" ca="1" si="429"/>
        <v/>
      </c>
      <c r="Y253" s="515" t="str">
        <f t="shared" ca="1" si="430"/>
        <v/>
      </c>
      <c r="Z253" s="518" t="str">
        <f t="shared" ca="1" si="431"/>
        <v/>
      </c>
      <c r="AA253" s="574" t="str">
        <f t="shared" ca="1" si="432"/>
        <v/>
      </c>
      <c r="AC253" s="6" t="str">
        <f t="shared" ca="1" si="433"/>
        <v/>
      </c>
      <c r="AD253" s="6" t="str">
        <f t="shared" ca="1" si="434"/>
        <v/>
      </c>
      <c r="AE253" s="6" t="str">
        <f t="shared" ca="1" si="435"/>
        <v/>
      </c>
      <c r="AF253" s="6" t="str">
        <f t="shared" ca="1" si="436"/>
        <v/>
      </c>
      <c r="AG253" s="6" t="str">
        <f t="shared" ca="1" si="437"/>
        <v/>
      </c>
      <c r="AH253" s="6" t="str">
        <f t="shared" ca="1" si="438"/>
        <v/>
      </c>
      <c r="AI253" s="6" t="str">
        <f t="shared" ca="1" si="439"/>
        <v/>
      </c>
      <c r="AJ253" s="6" t="str">
        <f t="shared" ca="1" si="440"/>
        <v/>
      </c>
      <c r="AK253" s="6" t="str">
        <f t="shared" ca="1" si="441"/>
        <v/>
      </c>
      <c r="AL253" s="6" t="str">
        <f t="shared" ca="1" si="442"/>
        <v/>
      </c>
      <c r="AM253" s="6" t="str">
        <f t="shared" ca="1" si="443"/>
        <v/>
      </c>
      <c r="AN253" s="6" t="str">
        <f t="shared" ca="1" si="444"/>
        <v/>
      </c>
      <c r="AO253" s="6" t="str">
        <f t="shared" ca="1" si="445"/>
        <v/>
      </c>
      <c r="AP253" s="6" t="str">
        <f t="shared" ca="1" si="446"/>
        <v/>
      </c>
      <c r="AQ253" s="6" t="str">
        <f t="shared" ca="1" si="447"/>
        <v/>
      </c>
      <c r="AR253" s="6" t="str">
        <f t="shared" ca="1" si="448"/>
        <v/>
      </c>
      <c r="AS253" s="6" t="str">
        <f t="shared" ca="1" si="449"/>
        <v/>
      </c>
      <c r="AT253" s="6" t="str">
        <f t="shared" ca="1" si="450"/>
        <v/>
      </c>
      <c r="AU253" s="6" t="str">
        <f t="shared" ca="1" si="451"/>
        <v/>
      </c>
      <c r="AV253" s="6" t="str">
        <f t="shared" ca="1" si="452"/>
        <v/>
      </c>
      <c r="AW253" s="6" t="str">
        <f t="shared" ca="1" si="453"/>
        <v/>
      </c>
      <c r="AY253" s="6" t="str">
        <f t="shared" ca="1" si="454"/>
        <v/>
      </c>
      <c r="AZ253" s="6" t="str">
        <f t="shared" ca="1" si="455"/>
        <v/>
      </c>
      <c r="BA253" s="6" t="str">
        <f t="shared" ca="1" si="456"/>
        <v/>
      </c>
      <c r="BB253" s="6" t="str">
        <f t="shared" ca="1" si="457"/>
        <v/>
      </c>
      <c r="BC253" s="6" t="str">
        <f t="shared" ca="1" si="458"/>
        <v/>
      </c>
      <c r="BD253" s="6" t="str">
        <f t="shared" ca="1" si="459"/>
        <v/>
      </c>
      <c r="BE253" s="6" t="str">
        <f t="shared" ca="1" si="460"/>
        <v/>
      </c>
      <c r="BF253" s="6" t="str">
        <f t="shared" ca="1" si="461"/>
        <v/>
      </c>
      <c r="BG253" s="6" t="str">
        <f t="shared" ca="1" si="462"/>
        <v/>
      </c>
      <c r="BH253" s="6" t="str">
        <f t="shared" ca="1" si="463"/>
        <v/>
      </c>
      <c r="BI253" s="6" t="str">
        <f t="shared" ca="1" si="464"/>
        <v/>
      </c>
      <c r="BJ253" s="6" t="str">
        <f t="shared" ca="1" si="465"/>
        <v/>
      </c>
      <c r="BK253" s="6" t="str">
        <f t="shared" ca="1" si="466"/>
        <v/>
      </c>
      <c r="BL253" s="6" t="str">
        <f t="shared" ca="1" si="467"/>
        <v/>
      </c>
      <c r="BM253" s="6" t="str">
        <f t="shared" ca="1" si="468"/>
        <v/>
      </c>
      <c r="BN253" s="6" t="str">
        <f t="shared" ca="1" si="469"/>
        <v/>
      </c>
      <c r="BO253" s="6" t="str">
        <f t="shared" ca="1" si="470"/>
        <v/>
      </c>
      <c r="BP253" s="6" t="str">
        <f t="shared" ca="1" si="471"/>
        <v/>
      </c>
      <c r="BQ253" s="6" t="str">
        <f t="shared" ca="1" si="472"/>
        <v/>
      </c>
      <c r="BR253" s="6" t="str">
        <f t="shared" ca="1" si="473"/>
        <v/>
      </c>
      <c r="BS253" s="6" t="str">
        <f t="shared" ca="1" si="474"/>
        <v/>
      </c>
      <c r="BU253" s="6" t="str">
        <f t="shared" ca="1" si="475"/>
        <v/>
      </c>
      <c r="BW253" s="515" t="str">
        <f t="shared" ca="1" si="476"/>
        <v/>
      </c>
      <c r="BX253" s="515">
        <f t="shared" ca="1" si="477"/>
        <v>0</v>
      </c>
      <c r="BY253" s="515" t="str">
        <f t="shared" ca="1" si="478"/>
        <v/>
      </c>
      <c r="CA253" s="6">
        <f t="shared" ca="1" si="479"/>
        <v>1</v>
      </c>
      <c r="CC253" s="523" t="str">
        <f t="shared" ca="1" si="480"/>
        <v/>
      </c>
      <c r="CE253" s="6" t="str">
        <f t="shared" ca="1" si="481"/>
        <v/>
      </c>
      <c r="CG253" s="524" t="str">
        <f ca="1">IF(V253=1,"",IF($AA$4=1,"",IF(LOG入力!BH253&gt;0,"",IF(N253=0,"",IF(HT253=0,"","★")))))</f>
        <v/>
      </c>
      <c r="CI253" s="74" t="str">
        <f t="shared" ca="1" si="482"/>
        <v/>
      </c>
      <c r="CK253" s="525" t="str">
        <f ca="1">IF(V253=1,"",IF(LOG入力!BH253&gt;0,1,0))</f>
        <v/>
      </c>
      <c r="CL253" s="74" t="str">
        <f t="shared" ca="1" si="483"/>
        <v/>
      </c>
      <c r="CN253" s="74" t="str">
        <f t="shared" ca="1" si="484"/>
        <v/>
      </c>
      <c r="CO253" s="74" t="str">
        <f t="shared" ca="1" si="485"/>
        <v/>
      </c>
      <c r="CQ253" s="74" t="str">
        <f t="shared" ca="1" si="486"/>
        <v/>
      </c>
      <c r="CR253" s="74" t="str">
        <f t="shared" ca="1" si="487"/>
        <v/>
      </c>
      <c r="CS253" s="74" t="str">
        <f t="shared" ca="1" si="488"/>
        <v/>
      </c>
      <c r="CT253" s="74" t="str">
        <f t="shared" ca="1" si="489"/>
        <v/>
      </c>
      <c r="CU253" s="74" t="str">
        <f t="shared" ca="1" si="490"/>
        <v/>
      </c>
      <c r="CV253" s="74" t="str">
        <f t="shared" ca="1" si="491"/>
        <v/>
      </c>
      <c r="CW253" s="74" t="str">
        <f t="shared" ca="1" si="492"/>
        <v/>
      </c>
      <c r="CX253" s="74" t="str">
        <f t="shared" ca="1" si="493"/>
        <v/>
      </c>
      <c r="CY253" s="74" t="str">
        <f t="shared" ca="1" si="494"/>
        <v/>
      </c>
      <c r="CZ253" s="74" t="str">
        <f t="shared" ca="1" si="495"/>
        <v/>
      </c>
      <c r="DA253" s="74" t="str">
        <f t="shared" ca="1" si="496"/>
        <v/>
      </c>
      <c r="DB253" s="74" t="str">
        <f t="shared" ca="1" si="497"/>
        <v/>
      </c>
      <c r="DD253" s="74" t="str">
        <f t="shared" ca="1" si="498"/>
        <v/>
      </c>
      <c r="DE253" s="74" t="str">
        <f t="shared" ca="1" si="499"/>
        <v/>
      </c>
      <c r="DF253" s="74" t="str">
        <f t="shared" ca="1" si="500"/>
        <v/>
      </c>
      <c r="DG253" s="74" t="str">
        <f t="shared" ca="1" si="501"/>
        <v/>
      </c>
      <c r="DH253" s="74" t="str">
        <f t="shared" ca="1" si="502"/>
        <v/>
      </c>
      <c r="DI253" s="74" t="str">
        <f t="shared" ca="1" si="503"/>
        <v/>
      </c>
      <c r="DJ253" s="74" t="str">
        <f t="shared" ca="1" si="504"/>
        <v/>
      </c>
      <c r="DK253" s="74" t="str">
        <f t="shared" ca="1" si="505"/>
        <v/>
      </c>
      <c r="DL253" s="74" t="str">
        <f t="shared" ca="1" si="506"/>
        <v/>
      </c>
      <c r="DM253" s="74" t="str">
        <f t="shared" ca="1" si="507"/>
        <v/>
      </c>
      <c r="DN253" s="74" t="str">
        <f t="shared" ca="1" si="508"/>
        <v/>
      </c>
      <c r="DO253" s="74" t="str">
        <f t="shared" ca="1" si="509"/>
        <v/>
      </c>
      <c r="DQ253" s="74" t="str">
        <f t="shared" ca="1" si="510"/>
        <v/>
      </c>
      <c r="DS253" s="74" t="str">
        <f t="shared" ca="1" si="511"/>
        <v/>
      </c>
      <c r="DT253" s="74" t="str">
        <f t="shared" ca="1" si="512"/>
        <v/>
      </c>
      <c r="DV253" s="525" t="str">
        <f t="shared" ca="1" si="513"/>
        <v/>
      </c>
      <c r="DW253" s="74" t="str">
        <f t="shared" ca="1" si="514"/>
        <v/>
      </c>
      <c r="DX253" s="485" t="str">
        <f t="shared" ca="1" si="515"/>
        <v/>
      </c>
      <c r="DY253" s="74" t="str">
        <f t="shared" ca="1" si="516"/>
        <v/>
      </c>
      <c r="DZ253" s="74" t="str">
        <f t="shared" ca="1" si="517"/>
        <v/>
      </c>
      <c r="EA253" s="74" t="str">
        <f t="shared" ca="1" si="518"/>
        <v/>
      </c>
      <c r="EC253" s="74" t="str">
        <f t="shared" ca="1" si="519"/>
        <v/>
      </c>
      <c r="ED253" s="74" t="str">
        <f t="shared" ca="1" si="520"/>
        <v/>
      </c>
      <c r="EE253" s="74" t="str">
        <f t="shared" ca="1" si="521"/>
        <v/>
      </c>
      <c r="EG253" s="479" t="str">
        <f ca="1">IF(V253=1,"",IF(LOG入力!BH253&gt;0,0,IF(CG253="★",0,IF(R253=1,0,IF(N253=0,0,1)))))</f>
        <v/>
      </c>
      <c r="EH253" s="483" t="str">
        <f t="shared" ca="1" si="522"/>
        <v/>
      </c>
      <c r="EI253" s="483" t="str">
        <f t="shared" ca="1" si="523"/>
        <v/>
      </c>
      <c r="EJ253" s="483" t="str">
        <f t="shared" ca="1" si="524"/>
        <v/>
      </c>
      <c r="EL253" s="71">
        <f t="shared" ca="1" si="525"/>
        <v>0</v>
      </c>
      <c r="EM253" s="6">
        <f t="shared" ca="1" si="526"/>
        <v>0</v>
      </c>
      <c r="EN253" s="6" t="str">
        <f t="shared" ca="1" si="527"/>
        <v/>
      </c>
      <c r="EO253" s="6">
        <f ca="1">IF(LOG入力!BH253&gt;0,0,IF(EM253=0,0,(IF(COUNTIF($EN$19:EN253,EN253)=1,IF($FS$3="N",1,IF(EH253=1,1,0))))))</f>
        <v>0</v>
      </c>
      <c r="EP253" s="6" t="str">
        <f ca="1">IF(LOG入力!BH253&gt;0,"",IF(EO253=1,$X253,""))</f>
        <v/>
      </c>
      <c r="EQ253" s="6" t="str">
        <f ca="1">IF(LOG入力!BH253&gt;0,"",IF(EO253=1,$Y253,""))</f>
        <v/>
      </c>
      <c r="ER253" s="520" t="str">
        <f ca="1">IF(LOG入力!BH253&gt;0,"",IF(COUNTIF($EP$19:$EP253,EP253)=1,EP253,""))</f>
        <v/>
      </c>
      <c r="ES253" s="520">
        <f ca="1">IF(LOG入力!BH253&gt;0,0,IF((EL253=1),IF(($ER253=""),0,1),0))</f>
        <v>0</v>
      </c>
      <c r="ET253" s="520" t="str">
        <f ca="1">IF(LOG入力!BH253&gt;0,"",IF(COUNTIF($EQ$19:EQ253,EQ253)=1,EQ253,""))</f>
        <v/>
      </c>
      <c r="EU253" s="539">
        <f ca="1">IF(LOG入力!BH253&gt;0,0,IF((EL253=1),IF(($ET253=""),0,1),0))</f>
        <v>0</v>
      </c>
      <c r="EV253" s="71">
        <f t="shared" ca="1" si="528"/>
        <v>0</v>
      </c>
      <c r="EW253" s="6">
        <f t="shared" ca="1" si="529"/>
        <v>0</v>
      </c>
      <c r="EX253" s="6" t="str">
        <f t="shared" ca="1" si="530"/>
        <v/>
      </c>
      <c r="EY253" s="6">
        <f ca="1">IF(LOG入力!BH253&gt;0,0,IF(EW253=0,0,(IF(COUNTIF($EX$19:EX253,EX253)=1,IF($FS$3="N",1,IF(EH253=1,1,0))))))</f>
        <v>0</v>
      </c>
      <c r="EZ253" s="6" t="str">
        <f ca="1">IF(LOG入力!BH253&gt;0,"",IF(EY253=1,$X253,""))</f>
        <v/>
      </c>
      <c r="FA253" s="6" t="str">
        <f ca="1">IF(LOG入力!BH253&gt;0,"",IF(EY253=1,$Y253,""))</f>
        <v/>
      </c>
      <c r="FB253" s="6" t="str">
        <f ca="1">IF(LOG入力!BH253&gt;0,"",IF(COUNTIF($EZ$19:$EZ253,EZ253)=1,EZ253,""))</f>
        <v/>
      </c>
      <c r="FC253" s="6">
        <f ca="1">IF(LOG入力!BH253&gt;0,0,IF((EV253=1),IF(($FB253=""),0,1),0))</f>
        <v>0</v>
      </c>
      <c r="FD253" s="6" t="str">
        <f ca="1">IF(LOG入力!BH253&gt;0,"",IF(COUNTIF($FA$19:FA253,FA253)=1,FA253,""))</f>
        <v/>
      </c>
      <c r="FE253" s="72">
        <f ca="1">IF(LOG入力!BH253&gt;0,0,IF((EV253=1),IF(($FD253=""),0,1),0))</f>
        <v>0</v>
      </c>
      <c r="FF253" s="71">
        <f t="shared" ca="1" si="531"/>
        <v>0</v>
      </c>
      <c r="FG253" s="6">
        <f t="shared" ca="1" si="532"/>
        <v>0</v>
      </c>
      <c r="FH253" s="6" t="str">
        <f t="shared" ca="1" si="533"/>
        <v/>
      </c>
      <c r="FI253" s="6">
        <f ca="1">IF(LOG入力!BH253&gt;0,0,IF(FG253=0,0,(IF(COUNTIF($FH$19:FH253,FH253)=1,IF($FS$3="N",1,IF(EH253=1,1,0))))))</f>
        <v>0</v>
      </c>
      <c r="FJ253" s="6" t="str">
        <f ca="1">IF(LOG入力!BH253&gt;0,"",IF(FI253=1,$X253,""))</f>
        <v/>
      </c>
      <c r="FK253" s="6" t="str">
        <f ca="1">IF(LOG入力!BH253&gt;0,"",IF(FI253=1,$Y253,""))</f>
        <v/>
      </c>
      <c r="FL253" s="6" t="str">
        <f ca="1">IF(LOG入力!BH253&gt;0,"",IF(COUNTIF($FJ$19:$FJ253,FJ253)=1,FJ253,""))</f>
        <v/>
      </c>
      <c r="FM253" s="6">
        <f ca="1">IF(LOG入力!BH253&gt;0,0,IF((FF253=1),IF(($FL253=""),0,1),0))</f>
        <v>0</v>
      </c>
      <c r="FN253" s="6" t="str">
        <f ca="1">IF(LOG入力!BH253&gt;0,"",IF(COUNTIF($FK$19:FK253,FK253)=1,FK253,""))</f>
        <v/>
      </c>
      <c r="FO253" s="72">
        <f ca="1">IF(LOG入力!BH253&gt;0,0,IF((FF253=1),IF(($FN253=""),0,1),0))</f>
        <v>0</v>
      </c>
      <c r="FP253" s="71">
        <f t="shared" ca="1" si="534"/>
        <v>0</v>
      </c>
      <c r="FQ253" s="6">
        <f t="shared" ca="1" si="535"/>
        <v>0</v>
      </c>
      <c r="FR253" s="6" t="str">
        <f t="shared" ca="1" si="536"/>
        <v/>
      </c>
      <c r="FS253" s="6">
        <f ca="1">IF(LOG入力!BH253&gt;0,0,IF(FQ253=0,0,(IF(COUNTIF($FR$19:FR253,FR253)=1,IF($FS$3="N",1,IF(EH253=1,1,0))))))</f>
        <v>0</v>
      </c>
      <c r="FT253" s="6" t="str">
        <f ca="1">IF(LOG入力!BH253&gt;0,"",IF(FS253=1,$X253,""))</f>
        <v/>
      </c>
      <c r="FU253" s="6" t="str">
        <f ca="1">IF(LOG入力!BH253&gt;0,"",IF(FS253=1,$Y253,""))</f>
        <v/>
      </c>
      <c r="FV253" s="6" t="str">
        <f ca="1">IF(LOG入力!BH253&gt;0,"",IF(COUNTIF($FT$19:$FT253,FT253)=1,FT253,""))</f>
        <v/>
      </c>
      <c r="FW253" s="6">
        <f ca="1">IF(LOG入力!BH253&gt;0,0,IF((FP253=1),IF(($FV253=""),0,1),0))</f>
        <v>0</v>
      </c>
      <c r="FX253" s="6" t="str">
        <f ca="1">IF(LOG入力!BH253&gt;0,"",IF(COUNTIF($FU$19:FU253,FU253)=1,FU253,""))</f>
        <v/>
      </c>
      <c r="FY253" s="72">
        <f ca="1">IF(LOG入力!BH253&gt;0,0,IF((FP253=1),IF(($FX253=""),0,1),0))</f>
        <v>0</v>
      </c>
      <c r="FZ253" s="71">
        <f t="shared" ca="1" si="537"/>
        <v>0</v>
      </c>
      <c r="GA253" s="6">
        <f t="shared" ca="1" si="538"/>
        <v>0</v>
      </c>
      <c r="GB253" s="6" t="str">
        <f t="shared" ca="1" si="539"/>
        <v/>
      </c>
      <c r="GC253" s="6">
        <f ca="1">IF(LOG入力!BH253&gt;0,0,IF(GA253=0,0,(IF(COUNTIF($GB$19:GB253,GB253)=1,IF($FS$3="N",1,IF(EH253=1,1,0))))))</f>
        <v>0</v>
      </c>
      <c r="GD253" s="6" t="str">
        <f ca="1">IF(LOG入力!BH253&gt;0,"",IF(GC253=1,$X253,""))</f>
        <v/>
      </c>
      <c r="GE253" s="6" t="str">
        <f ca="1">IF(LOG入力!BH253&gt;0,"",IF(GC253=1,$Y253,""))</f>
        <v/>
      </c>
      <c r="GF253" s="6" t="str">
        <f ca="1">IF(LOG入力!BH253&gt;0,"",IF(COUNTIF($GD$19:$GD253,GD253)=1,GD253,""))</f>
        <v/>
      </c>
      <c r="GG253" s="6">
        <f ca="1">IF(LOG入力!BH253&gt;0,0,IF((FZ253=1),IF(($GF253=""),0,1),0))</f>
        <v>0</v>
      </c>
      <c r="GH253" s="6" t="str">
        <f ca="1">IF(LOG入力!BH253&gt;0,"",IF(COUNTIF($GE$19:GE253,GE253)=1,GE253,""))</f>
        <v/>
      </c>
      <c r="GI253" s="72">
        <f ca="1">IF(LOG入力!BH253&gt;0,0,IF((FZ253=1),IF(($GH253=""),0,1),0))</f>
        <v>0</v>
      </c>
      <c r="GK253" s="455" t="str">
        <f ca="1">IF(V253=1,"",IF(LEN(LOG入力!AS253)=0,"",LOG入力!AS253))</f>
        <v/>
      </c>
      <c r="GL253" s="378" t="str">
        <f t="shared" ca="1" si="540"/>
        <v/>
      </c>
      <c r="GM253" s="378" t="str">
        <f t="shared" ca="1" si="541"/>
        <v/>
      </c>
      <c r="GN253" s="74" t="str">
        <f t="shared" ca="1" si="542"/>
        <v/>
      </c>
      <c r="GO253" s="74" t="str">
        <f t="shared" ca="1" si="543"/>
        <v/>
      </c>
      <c r="GQ253" s="74" t="str">
        <f t="shared" ca="1" si="544"/>
        <v/>
      </c>
      <c r="GR253" s="74" t="str">
        <f t="shared" ca="1" si="545"/>
        <v/>
      </c>
      <c r="GS253" s="74" t="str">
        <f t="shared" ca="1" si="546"/>
        <v/>
      </c>
      <c r="GT253" s="74" t="str">
        <f t="shared" ca="1" si="547"/>
        <v/>
      </c>
      <c r="GU253" s="74" t="str">
        <f t="shared" ca="1" si="548"/>
        <v/>
      </c>
      <c r="GV253" s="74" t="str">
        <f t="shared" ca="1" si="549"/>
        <v/>
      </c>
      <c r="GX253" s="74" t="str">
        <f t="shared" ca="1" si="550"/>
        <v/>
      </c>
      <c r="GY253" s="74" t="str">
        <f t="shared" ca="1" si="551"/>
        <v/>
      </c>
      <c r="GZ253" s="74" t="str">
        <f ca="1">IF(V253=1,"",IF(LOG入力!BH253&gt;0,0,IF(GY253=0,0,IF((VALUE((TYPE(VALUE(J253)))))=16,0,IF(VALUE(J253)&lt;60,1,IF(VALUE(J253)&lt;100,0,IF(VALUE(J253)&lt;600,2,0)))))))</f>
        <v/>
      </c>
      <c r="HA253" s="74" t="str">
        <f t="shared" ca="1" si="552"/>
        <v/>
      </c>
      <c r="HB253" s="74" t="str">
        <f ca="1">IF(V253=1,"",IF(LOG入力!BH253&gt;0,0,IF(HA253=0,0,IF((VALUE((TYPE(VALUE(L253)))))=16,0,IF(VALUE(L253)&lt;60,1,IF(VALUE(L253)&lt;100,0,IF(VALUE(L253)&lt;600,2,0)))))))</f>
        <v/>
      </c>
      <c r="HD253" s="74" t="str">
        <f t="shared" ca="1" si="553"/>
        <v/>
      </c>
      <c r="HF253" s="74" t="str">
        <f t="shared" ca="1" si="554"/>
        <v/>
      </c>
      <c r="HG253" s="74" t="str">
        <f t="shared" ca="1" si="555"/>
        <v/>
      </c>
      <c r="HH253" s="74" t="str">
        <f t="shared" ca="1" si="556"/>
        <v/>
      </c>
      <c r="HI253" s="74" t="str">
        <f t="shared" ca="1" si="557"/>
        <v/>
      </c>
      <c r="HJ253" s="74" t="str">
        <f t="shared" ca="1" si="558"/>
        <v/>
      </c>
      <c r="HK253" s="74" t="str">
        <f t="shared" ca="1" si="559"/>
        <v/>
      </c>
      <c r="HL253" s="74" t="str">
        <f t="shared" ca="1" si="560"/>
        <v/>
      </c>
      <c r="HM253" s="74" t="str">
        <f t="shared" ca="1" si="561"/>
        <v/>
      </c>
      <c r="HN253" s="74" t="str">
        <f t="shared" ca="1" si="562"/>
        <v/>
      </c>
      <c r="HO253" s="529" t="str">
        <f t="shared" ca="1" si="563"/>
        <v/>
      </c>
      <c r="HP253" s="74" t="str">
        <f t="shared" ca="1" si="564"/>
        <v/>
      </c>
      <c r="HQ253" s="74" t="str">
        <f t="shared" ca="1" si="565"/>
        <v/>
      </c>
      <c r="HR253" s="74" t="str">
        <f t="shared" ca="1" si="566"/>
        <v/>
      </c>
      <c r="HS253" s="74" t="str">
        <f t="shared" ca="1" si="567"/>
        <v/>
      </c>
      <c r="HT253" s="74" t="str">
        <f ca="1">IF(V253=1,"",IF(LOG入力!BH253&gt;0,0,IF(DV253=1,0,IF(N253="0",0,IF(SUM(HD253:HS253)&gt;0,1,0)))))</f>
        <v/>
      </c>
    </row>
    <row r="254" spans="1:228" x14ac:dyDescent="0.15">
      <c r="A254" s="5"/>
      <c r="B254" s="532" t="str">
        <f t="shared" ca="1" si="426"/>
        <v/>
      </c>
      <c r="C254" s="534" t="str">
        <f ca="1">LOG入力!AP254</f>
        <v/>
      </c>
      <c r="D254" s="534" t="str">
        <f ca="1">LOG入力!AQ254</f>
        <v/>
      </c>
      <c r="E254" s="534" t="str">
        <f ca="1">LOG入力!AR254</f>
        <v/>
      </c>
      <c r="F254" s="535" t="str">
        <f t="shared" ca="1" si="427"/>
        <v/>
      </c>
      <c r="G254" s="585" t="str">
        <f ca="1">LOG入力!AT254</f>
        <v/>
      </c>
      <c r="H254" s="542" t="str">
        <f ca="1">LOG入力!AU254</f>
        <v/>
      </c>
      <c r="I254" s="542" t="str">
        <f ca="1">LOG入力!AV254</f>
        <v/>
      </c>
      <c r="J254" s="577" t="str">
        <f ca="1">LOG入力!AW254</f>
        <v/>
      </c>
      <c r="K254" s="578" t="str">
        <f ca="1">LOG入力!BJ254</f>
        <v/>
      </c>
      <c r="L254" s="577" t="str">
        <f ca="1">LOG入力!AY254</f>
        <v/>
      </c>
      <c r="M254" s="545" t="str">
        <f ca="1">LOG入力!BK254</f>
        <v/>
      </c>
      <c r="N254" s="512" t="str">
        <f ca="1">IF(V254=1,"",IF(LOG入力!AJ254=1,"1",LOG入力!BA254))</f>
        <v/>
      </c>
      <c r="O254" s="538" t="str">
        <f ca="1">IF(V254=1,"",IF(LEN(LOG入力!O254)=0,"",LOG入力!O254))</f>
        <v/>
      </c>
      <c r="P254" s="291" t="str">
        <f ca="1">IF(V254=1,"",IF($AA$4=1,"",IF(LOG入力!BG254=1,"",CONCATENATE($ER254,$FB254,$FL254,$FV254,$GF254))))</f>
        <v/>
      </c>
      <c r="Q254" s="291" t="str">
        <f ca="1">IF(V254=1,"",IF($AA$4=1,"",IF(LOG入力!BG254=1,"",CONCATENATE($ET254,$FD254,$FN254,$FX254,$GH254))))</f>
        <v/>
      </c>
      <c r="R254" s="573" t="str">
        <f ca="1">IF(V254=1,"",IF($AA$4=1,"",IF(LOG入力!BH254&gt;0,0,AA254)))</f>
        <v/>
      </c>
      <c r="S254" s="293" t="str">
        <f t="shared" ca="1" si="428"/>
        <v/>
      </c>
      <c r="T254" s="681"/>
      <c r="U254" s="38"/>
      <c r="V254" s="196">
        <f ca="1">LOG入力!AN254</f>
        <v>1</v>
      </c>
      <c r="W254" s="38"/>
      <c r="X254" s="516" t="str">
        <f t="shared" ca="1" si="429"/>
        <v/>
      </c>
      <c r="Y254" s="515" t="str">
        <f t="shared" ca="1" si="430"/>
        <v/>
      </c>
      <c r="Z254" s="518" t="str">
        <f t="shared" ca="1" si="431"/>
        <v/>
      </c>
      <c r="AA254" s="574" t="str">
        <f t="shared" ca="1" si="432"/>
        <v/>
      </c>
      <c r="AC254" s="6" t="str">
        <f t="shared" ca="1" si="433"/>
        <v/>
      </c>
      <c r="AD254" s="6" t="str">
        <f t="shared" ca="1" si="434"/>
        <v/>
      </c>
      <c r="AE254" s="6" t="str">
        <f t="shared" ca="1" si="435"/>
        <v/>
      </c>
      <c r="AF254" s="6" t="str">
        <f t="shared" ca="1" si="436"/>
        <v/>
      </c>
      <c r="AG254" s="6" t="str">
        <f t="shared" ca="1" si="437"/>
        <v/>
      </c>
      <c r="AH254" s="6" t="str">
        <f t="shared" ca="1" si="438"/>
        <v/>
      </c>
      <c r="AI254" s="6" t="str">
        <f t="shared" ca="1" si="439"/>
        <v/>
      </c>
      <c r="AJ254" s="6" t="str">
        <f t="shared" ca="1" si="440"/>
        <v/>
      </c>
      <c r="AK254" s="6" t="str">
        <f t="shared" ca="1" si="441"/>
        <v/>
      </c>
      <c r="AL254" s="6" t="str">
        <f t="shared" ca="1" si="442"/>
        <v/>
      </c>
      <c r="AM254" s="6" t="str">
        <f t="shared" ca="1" si="443"/>
        <v/>
      </c>
      <c r="AN254" s="6" t="str">
        <f t="shared" ca="1" si="444"/>
        <v/>
      </c>
      <c r="AO254" s="6" t="str">
        <f t="shared" ca="1" si="445"/>
        <v/>
      </c>
      <c r="AP254" s="6" t="str">
        <f t="shared" ca="1" si="446"/>
        <v/>
      </c>
      <c r="AQ254" s="6" t="str">
        <f t="shared" ca="1" si="447"/>
        <v/>
      </c>
      <c r="AR254" s="6" t="str">
        <f t="shared" ca="1" si="448"/>
        <v/>
      </c>
      <c r="AS254" s="6" t="str">
        <f t="shared" ca="1" si="449"/>
        <v/>
      </c>
      <c r="AT254" s="6" t="str">
        <f t="shared" ca="1" si="450"/>
        <v/>
      </c>
      <c r="AU254" s="6" t="str">
        <f t="shared" ca="1" si="451"/>
        <v/>
      </c>
      <c r="AV254" s="6" t="str">
        <f t="shared" ca="1" si="452"/>
        <v/>
      </c>
      <c r="AW254" s="6" t="str">
        <f t="shared" ca="1" si="453"/>
        <v/>
      </c>
      <c r="AY254" s="6" t="str">
        <f t="shared" ca="1" si="454"/>
        <v/>
      </c>
      <c r="AZ254" s="6" t="str">
        <f t="shared" ca="1" si="455"/>
        <v/>
      </c>
      <c r="BA254" s="6" t="str">
        <f t="shared" ca="1" si="456"/>
        <v/>
      </c>
      <c r="BB254" s="6" t="str">
        <f t="shared" ca="1" si="457"/>
        <v/>
      </c>
      <c r="BC254" s="6" t="str">
        <f t="shared" ca="1" si="458"/>
        <v/>
      </c>
      <c r="BD254" s="6" t="str">
        <f t="shared" ca="1" si="459"/>
        <v/>
      </c>
      <c r="BE254" s="6" t="str">
        <f t="shared" ca="1" si="460"/>
        <v/>
      </c>
      <c r="BF254" s="6" t="str">
        <f t="shared" ca="1" si="461"/>
        <v/>
      </c>
      <c r="BG254" s="6" t="str">
        <f t="shared" ca="1" si="462"/>
        <v/>
      </c>
      <c r="BH254" s="6" t="str">
        <f t="shared" ca="1" si="463"/>
        <v/>
      </c>
      <c r="BI254" s="6" t="str">
        <f t="shared" ca="1" si="464"/>
        <v/>
      </c>
      <c r="BJ254" s="6" t="str">
        <f t="shared" ca="1" si="465"/>
        <v/>
      </c>
      <c r="BK254" s="6" t="str">
        <f t="shared" ca="1" si="466"/>
        <v/>
      </c>
      <c r="BL254" s="6" t="str">
        <f t="shared" ca="1" si="467"/>
        <v/>
      </c>
      <c r="BM254" s="6" t="str">
        <f t="shared" ca="1" si="468"/>
        <v/>
      </c>
      <c r="BN254" s="6" t="str">
        <f t="shared" ca="1" si="469"/>
        <v/>
      </c>
      <c r="BO254" s="6" t="str">
        <f t="shared" ca="1" si="470"/>
        <v/>
      </c>
      <c r="BP254" s="6" t="str">
        <f t="shared" ca="1" si="471"/>
        <v/>
      </c>
      <c r="BQ254" s="6" t="str">
        <f t="shared" ca="1" si="472"/>
        <v/>
      </c>
      <c r="BR254" s="6" t="str">
        <f t="shared" ca="1" si="473"/>
        <v/>
      </c>
      <c r="BS254" s="6" t="str">
        <f t="shared" ca="1" si="474"/>
        <v/>
      </c>
      <c r="BU254" s="6" t="str">
        <f t="shared" ca="1" si="475"/>
        <v/>
      </c>
      <c r="BW254" s="515" t="str">
        <f t="shared" ca="1" si="476"/>
        <v/>
      </c>
      <c r="BX254" s="515">
        <f t="shared" ca="1" si="477"/>
        <v>0</v>
      </c>
      <c r="BY254" s="515" t="str">
        <f t="shared" ca="1" si="478"/>
        <v/>
      </c>
      <c r="CA254" s="6">
        <f t="shared" ca="1" si="479"/>
        <v>1</v>
      </c>
      <c r="CC254" s="523" t="str">
        <f t="shared" ca="1" si="480"/>
        <v/>
      </c>
      <c r="CE254" s="6" t="str">
        <f t="shared" ca="1" si="481"/>
        <v/>
      </c>
      <c r="CG254" s="524" t="str">
        <f ca="1">IF(V254=1,"",IF($AA$4=1,"",IF(LOG入力!BH254&gt;0,"",IF(N254=0,"",IF(HT254=0,"","★")))))</f>
        <v/>
      </c>
      <c r="CI254" s="74" t="str">
        <f t="shared" ca="1" si="482"/>
        <v/>
      </c>
      <c r="CK254" s="525" t="str">
        <f ca="1">IF(V254=1,"",IF(LOG入力!BH254&gt;0,1,0))</f>
        <v/>
      </c>
      <c r="CL254" s="74" t="str">
        <f t="shared" ca="1" si="483"/>
        <v/>
      </c>
      <c r="CN254" s="74" t="str">
        <f t="shared" ca="1" si="484"/>
        <v/>
      </c>
      <c r="CO254" s="74" t="str">
        <f t="shared" ca="1" si="485"/>
        <v/>
      </c>
      <c r="CQ254" s="74" t="str">
        <f t="shared" ca="1" si="486"/>
        <v/>
      </c>
      <c r="CR254" s="74" t="str">
        <f t="shared" ca="1" si="487"/>
        <v/>
      </c>
      <c r="CS254" s="74" t="str">
        <f t="shared" ca="1" si="488"/>
        <v/>
      </c>
      <c r="CT254" s="74" t="str">
        <f t="shared" ca="1" si="489"/>
        <v/>
      </c>
      <c r="CU254" s="74" t="str">
        <f t="shared" ca="1" si="490"/>
        <v/>
      </c>
      <c r="CV254" s="74" t="str">
        <f t="shared" ca="1" si="491"/>
        <v/>
      </c>
      <c r="CW254" s="74" t="str">
        <f t="shared" ca="1" si="492"/>
        <v/>
      </c>
      <c r="CX254" s="74" t="str">
        <f t="shared" ca="1" si="493"/>
        <v/>
      </c>
      <c r="CY254" s="74" t="str">
        <f t="shared" ca="1" si="494"/>
        <v/>
      </c>
      <c r="CZ254" s="74" t="str">
        <f t="shared" ca="1" si="495"/>
        <v/>
      </c>
      <c r="DA254" s="74" t="str">
        <f t="shared" ca="1" si="496"/>
        <v/>
      </c>
      <c r="DB254" s="74" t="str">
        <f t="shared" ca="1" si="497"/>
        <v/>
      </c>
      <c r="DD254" s="74" t="str">
        <f t="shared" ca="1" si="498"/>
        <v/>
      </c>
      <c r="DE254" s="74" t="str">
        <f t="shared" ca="1" si="499"/>
        <v/>
      </c>
      <c r="DF254" s="74" t="str">
        <f t="shared" ca="1" si="500"/>
        <v/>
      </c>
      <c r="DG254" s="74" t="str">
        <f t="shared" ca="1" si="501"/>
        <v/>
      </c>
      <c r="DH254" s="74" t="str">
        <f t="shared" ca="1" si="502"/>
        <v/>
      </c>
      <c r="DI254" s="74" t="str">
        <f t="shared" ca="1" si="503"/>
        <v/>
      </c>
      <c r="DJ254" s="74" t="str">
        <f t="shared" ca="1" si="504"/>
        <v/>
      </c>
      <c r="DK254" s="74" t="str">
        <f t="shared" ca="1" si="505"/>
        <v/>
      </c>
      <c r="DL254" s="74" t="str">
        <f t="shared" ca="1" si="506"/>
        <v/>
      </c>
      <c r="DM254" s="74" t="str">
        <f t="shared" ca="1" si="507"/>
        <v/>
      </c>
      <c r="DN254" s="74" t="str">
        <f t="shared" ca="1" si="508"/>
        <v/>
      </c>
      <c r="DO254" s="74" t="str">
        <f t="shared" ca="1" si="509"/>
        <v/>
      </c>
      <c r="DQ254" s="74" t="str">
        <f t="shared" ca="1" si="510"/>
        <v/>
      </c>
      <c r="DS254" s="74" t="str">
        <f t="shared" ca="1" si="511"/>
        <v/>
      </c>
      <c r="DT254" s="74" t="str">
        <f t="shared" ca="1" si="512"/>
        <v/>
      </c>
      <c r="DV254" s="525" t="str">
        <f t="shared" ca="1" si="513"/>
        <v/>
      </c>
      <c r="DW254" s="74" t="str">
        <f t="shared" ca="1" si="514"/>
        <v/>
      </c>
      <c r="DX254" s="485" t="str">
        <f t="shared" ca="1" si="515"/>
        <v/>
      </c>
      <c r="DY254" s="74" t="str">
        <f t="shared" ca="1" si="516"/>
        <v/>
      </c>
      <c r="DZ254" s="74" t="str">
        <f t="shared" ca="1" si="517"/>
        <v/>
      </c>
      <c r="EA254" s="74" t="str">
        <f t="shared" ca="1" si="518"/>
        <v/>
      </c>
      <c r="EC254" s="74" t="str">
        <f t="shared" ca="1" si="519"/>
        <v/>
      </c>
      <c r="ED254" s="74" t="str">
        <f t="shared" ca="1" si="520"/>
        <v/>
      </c>
      <c r="EE254" s="74" t="str">
        <f t="shared" ca="1" si="521"/>
        <v/>
      </c>
      <c r="EG254" s="479" t="str">
        <f ca="1">IF(V254=1,"",IF(LOG入力!BH254&gt;0,0,IF(CG254="★",0,IF(R254=1,0,IF(N254=0,0,1)))))</f>
        <v/>
      </c>
      <c r="EH254" s="483" t="str">
        <f t="shared" ca="1" si="522"/>
        <v/>
      </c>
      <c r="EI254" s="483" t="str">
        <f t="shared" ca="1" si="523"/>
        <v/>
      </c>
      <c r="EJ254" s="483" t="str">
        <f t="shared" ca="1" si="524"/>
        <v/>
      </c>
      <c r="EL254" s="71">
        <f t="shared" ca="1" si="525"/>
        <v>0</v>
      </c>
      <c r="EM254" s="6">
        <f t="shared" ca="1" si="526"/>
        <v>0</v>
      </c>
      <c r="EN254" s="6" t="str">
        <f t="shared" ca="1" si="527"/>
        <v/>
      </c>
      <c r="EO254" s="6">
        <f ca="1">IF(LOG入力!BH254&gt;0,0,IF(EM254=0,0,(IF(COUNTIF($EN$19:EN254,EN254)=1,IF($FS$3="N",1,IF(EH254=1,1,0))))))</f>
        <v>0</v>
      </c>
      <c r="EP254" s="6" t="str">
        <f ca="1">IF(LOG入力!BH254&gt;0,"",IF(EO254=1,$X254,""))</f>
        <v/>
      </c>
      <c r="EQ254" s="6" t="str">
        <f ca="1">IF(LOG入力!BH254&gt;0,"",IF(EO254=1,$Y254,""))</f>
        <v/>
      </c>
      <c r="ER254" s="520" t="str">
        <f ca="1">IF(LOG入力!BH254&gt;0,"",IF(COUNTIF($EP$19:$EP254,EP254)=1,EP254,""))</f>
        <v/>
      </c>
      <c r="ES254" s="520">
        <f ca="1">IF(LOG入力!BH254&gt;0,0,IF((EL254=1),IF(($ER254=""),0,1),0))</f>
        <v>0</v>
      </c>
      <c r="ET254" s="520" t="str">
        <f ca="1">IF(LOG入力!BH254&gt;0,"",IF(COUNTIF($EQ$19:EQ254,EQ254)=1,EQ254,""))</f>
        <v/>
      </c>
      <c r="EU254" s="539">
        <f ca="1">IF(LOG入力!BH254&gt;0,0,IF((EL254=1),IF(($ET254=""),0,1),0))</f>
        <v>0</v>
      </c>
      <c r="EV254" s="71">
        <f t="shared" ca="1" si="528"/>
        <v>0</v>
      </c>
      <c r="EW254" s="6">
        <f t="shared" ca="1" si="529"/>
        <v>0</v>
      </c>
      <c r="EX254" s="6" t="str">
        <f t="shared" ca="1" si="530"/>
        <v/>
      </c>
      <c r="EY254" s="6">
        <f ca="1">IF(LOG入力!BH254&gt;0,0,IF(EW254=0,0,(IF(COUNTIF($EX$19:EX254,EX254)=1,IF($FS$3="N",1,IF(EH254=1,1,0))))))</f>
        <v>0</v>
      </c>
      <c r="EZ254" s="6" t="str">
        <f ca="1">IF(LOG入力!BH254&gt;0,"",IF(EY254=1,$X254,""))</f>
        <v/>
      </c>
      <c r="FA254" s="6" t="str">
        <f ca="1">IF(LOG入力!BH254&gt;0,"",IF(EY254=1,$Y254,""))</f>
        <v/>
      </c>
      <c r="FB254" s="6" t="str">
        <f ca="1">IF(LOG入力!BH254&gt;0,"",IF(COUNTIF($EZ$19:$EZ254,EZ254)=1,EZ254,""))</f>
        <v/>
      </c>
      <c r="FC254" s="6">
        <f ca="1">IF(LOG入力!BH254&gt;0,0,IF((EV254=1),IF(($FB254=""),0,1),0))</f>
        <v>0</v>
      </c>
      <c r="FD254" s="6" t="str">
        <f ca="1">IF(LOG入力!BH254&gt;0,"",IF(COUNTIF($FA$19:FA254,FA254)=1,FA254,""))</f>
        <v/>
      </c>
      <c r="FE254" s="72">
        <f ca="1">IF(LOG入力!BH254&gt;0,0,IF((EV254=1),IF(($FD254=""),0,1),0))</f>
        <v>0</v>
      </c>
      <c r="FF254" s="71">
        <f t="shared" ca="1" si="531"/>
        <v>0</v>
      </c>
      <c r="FG254" s="6">
        <f t="shared" ca="1" si="532"/>
        <v>0</v>
      </c>
      <c r="FH254" s="6" t="str">
        <f t="shared" ca="1" si="533"/>
        <v/>
      </c>
      <c r="FI254" s="6">
        <f ca="1">IF(LOG入力!BH254&gt;0,0,IF(FG254=0,0,(IF(COUNTIF($FH$19:FH254,FH254)=1,IF($FS$3="N",1,IF(EH254=1,1,0))))))</f>
        <v>0</v>
      </c>
      <c r="FJ254" s="6" t="str">
        <f ca="1">IF(LOG入力!BH254&gt;0,"",IF(FI254=1,$X254,""))</f>
        <v/>
      </c>
      <c r="FK254" s="6" t="str">
        <f ca="1">IF(LOG入力!BH254&gt;0,"",IF(FI254=1,$Y254,""))</f>
        <v/>
      </c>
      <c r="FL254" s="6" t="str">
        <f ca="1">IF(LOG入力!BH254&gt;0,"",IF(COUNTIF($FJ$19:$FJ254,FJ254)=1,FJ254,""))</f>
        <v/>
      </c>
      <c r="FM254" s="6">
        <f ca="1">IF(LOG入力!BH254&gt;0,0,IF((FF254=1),IF(($FL254=""),0,1),0))</f>
        <v>0</v>
      </c>
      <c r="FN254" s="6" t="str">
        <f ca="1">IF(LOG入力!BH254&gt;0,"",IF(COUNTIF($FK$19:FK254,FK254)=1,FK254,""))</f>
        <v/>
      </c>
      <c r="FO254" s="72">
        <f ca="1">IF(LOG入力!BH254&gt;0,0,IF((FF254=1),IF(($FN254=""),0,1),0))</f>
        <v>0</v>
      </c>
      <c r="FP254" s="71">
        <f t="shared" ca="1" si="534"/>
        <v>0</v>
      </c>
      <c r="FQ254" s="6">
        <f t="shared" ca="1" si="535"/>
        <v>0</v>
      </c>
      <c r="FR254" s="6" t="str">
        <f t="shared" ca="1" si="536"/>
        <v/>
      </c>
      <c r="FS254" s="6">
        <f ca="1">IF(LOG入力!BH254&gt;0,0,IF(FQ254=0,0,(IF(COUNTIF($FR$19:FR254,FR254)=1,IF($FS$3="N",1,IF(EH254=1,1,0))))))</f>
        <v>0</v>
      </c>
      <c r="FT254" s="6" t="str">
        <f ca="1">IF(LOG入力!BH254&gt;0,"",IF(FS254=1,$X254,""))</f>
        <v/>
      </c>
      <c r="FU254" s="6" t="str">
        <f ca="1">IF(LOG入力!BH254&gt;0,"",IF(FS254=1,$Y254,""))</f>
        <v/>
      </c>
      <c r="FV254" s="6" t="str">
        <f ca="1">IF(LOG入力!BH254&gt;0,"",IF(COUNTIF($FT$19:$FT254,FT254)=1,FT254,""))</f>
        <v/>
      </c>
      <c r="FW254" s="6">
        <f ca="1">IF(LOG入力!BH254&gt;0,0,IF((FP254=1),IF(($FV254=""),0,1),0))</f>
        <v>0</v>
      </c>
      <c r="FX254" s="6" t="str">
        <f ca="1">IF(LOG入力!BH254&gt;0,"",IF(COUNTIF($FU$19:FU254,FU254)=1,FU254,""))</f>
        <v/>
      </c>
      <c r="FY254" s="72">
        <f ca="1">IF(LOG入力!BH254&gt;0,0,IF((FP254=1),IF(($FX254=""),0,1),0))</f>
        <v>0</v>
      </c>
      <c r="FZ254" s="71">
        <f t="shared" ca="1" si="537"/>
        <v>0</v>
      </c>
      <c r="GA254" s="6">
        <f t="shared" ca="1" si="538"/>
        <v>0</v>
      </c>
      <c r="GB254" s="6" t="str">
        <f t="shared" ca="1" si="539"/>
        <v/>
      </c>
      <c r="GC254" s="6">
        <f ca="1">IF(LOG入力!BH254&gt;0,0,IF(GA254=0,0,(IF(COUNTIF($GB$19:GB254,GB254)=1,IF($FS$3="N",1,IF(EH254=1,1,0))))))</f>
        <v>0</v>
      </c>
      <c r="GD254" s="6" t="str">
        <f ca="1">IF(LOG入力!BH254&gt;0,"",IF(GC254=1,$X254,""))</f>
        <v/>
      </c>
      <c r="GE254" s="6" t="str">
        <f ca="1">IF(LOG入力!BH254&gt;0,"",IF(GC254=1,$Y254,""))</f>
        <v/>
      </c>
      <c r="GF254" s="6" t="str">
        <f ca="1">IF(LOG入力!BH254&gt;0,"",IF(COUNTIF($GD$19:$GD254,GD254)=1,GD254,""))</f>
        <v/>
      </c>
      <c r="GG254" s="6">
        <f ca="1">IF(LOG入力!BH254&gt;0,0,IF((FZ254=1),IF(($GF254=""),0,1),0))</f>
        <v>0</v>
      </c>
      <c r="GH254" s="6" t="str">
        <f ca="1">IF(LOG入力!BH254&gt;0,"",IF(COUNTIF($GE$19:GE254,GE254)=1,GE254,""))</f>
        <v/>
      </c>
      <c r="GI254" s="72">
        <f ca="1">IF(LOG入力!BH254&gt;0,0,IF((FZ254=1),IF(($GH254=""),0,1),0))</f>
        <v>0</v>
      </c>
      <c r="GK254" s="455" t="str">
        <f ca="1">IF(V254=1,"",IF(LEN(LOG入力!AS254)=0,"",LOG入力!AS254))</f>
        <v/>
      </c>
      <c r="GL254" s="378" t="str">
        <f t="shared" ca="1" si="540"/>
        <v/>
      </c>
      <c r="GM254" s="378" t="str">
        <f t="shared" ca="1" si="541"/>
        <v/>
      </c>
      <c r="GN254" s="74" t="str">
        <f t="shared" ca="1" si="542"/>
        <v/>
      </c>
      <c r="GO254" s="74" t="str">
        <f t="shared" ca="1" si="543"/>
        <v/>
      </c>
      <c r="GQ254" s="74" t="str">
        <f t="shared" ca="1" si="544"/>
        <v/>
      </c>
      <c r="GR254" s="74" t="str">
        <f t="shared" ca="1" si="545"/>
        <v/>
      </c>
      <c r="GS254" s="74" t="str">
        <f t="shared" ca="1" si="546"/>
        <v/>
      </c>
      <c r="GT254" s="74" t="str">
        <f t="shared" ca="1" si="547"/>
        <v/>
      </c>
      <c r="GU254" s="74" t="str">
        <f t="shared" ca="1" si="548"/>
        <v/>
      </c>
      <c r="GV254" s="74" t="str">
        <f t="shared" ca="1" si="549"/>
        <v/>
      </c>
      <c r="GX254" s="74" t="str">
        <f t="shared" ca="1" si="550"/>
        <v/>
      </c>
      <c r="GY254" s="74" t="str">
        <f t="shared" ca="1" si="551"/>
        <v/>
      </c>
      <c r="GZ254" s="74" t="str">
        <f ca="1">IF(V254=1,"",IF(LOG入力!BH254&gt;0,0,IF(GY254=0,0,IF((VALUE((TYPE(VALUE(J254)))))=16,0,IF(VALUE(J254)&lt;60,1,IF(VALUE(J254)&lt;100,0,IF(VALUE(J254)&lt;600,2,0)))))))</f>
        <v/>
      </c>
      <c r="HA254" s="74" t="str">
        <f t="shared" ca="1" si="552"/>
        <v/>
      </c>
      <c r="HB254" s="74" t="str">
        <f ca="1">IF(V254=1,"",IF(LOG入力!BH254&gt;0,0,IF(HA254=0,0,IF((VALUE((TYPE(VALUE(L254)))))=16,0,IF(VALUE(L254)&lt;60,1,IF(VALUE(L254)&lt;100,0,IF(VALUE(L254)&lt;600,2,0)))))))</f>
        <v/>
      </c>
      <c r="HD254" s="74" t="str">
        <f t="shared" ca="1" si="553"/>
        <v/>
      </c>
      <c r="HF254" s="74" t="str">
        <f t="shared" ca="1" si="554"/>
        <v/>
      </c>
      <c r="HG254" s="74" t="str">
        <f t="shared" ca="1" si="555"/>
        <v/>
      </c>
      <c r="HH254" s="74" t="str">
        <f t="shared" ca="1" si="556"/>
        <v/>
      </c>
      <c r="HI254" s="74" t="str">
        <f t="shared" ca="1" si="557"/>
        <v/>
      </c>
      <c r="HJ254" s="74" t="str">
        <f t="shared" ca="1" si="558"/>
        <v/>
      </c>
      <c r="HK254" s="74" t="str">
        <f t="shared" ca="1" si="559"/>
        <v/>
      </c>
      <c r="HL254" s="74" t="str">
        <f t="shared" ca="1" si="560"/>
        <v/>
      </c>
      <c r="HM254" s="74" t="str">
        <f t="shared" ca="1" si="561"/>
        <v/>
      </c>
      <c r="HN254" s="74" t="str">
        <f t="shared" ca="1" si="562"/>
        <v/>
      </c>
      <c r="HO254" s="529" t="str">
        <f t="shared" ca="1" si="563"/>
        <v/>
      </c>
      <c r="HP254" s="74" t="str">
        <f t="shared" ca="1" si="564"/>
        <v/>
      </c>
      <c r="HQ254" s="74" t="str">
        <f t="shared" ca="1" si="565"/>
        <v/>
      </c>
      <c r="HR254" s="74" t="str">
        <f t="shared" ca="1" si="566"/>
        <v/>
      </c>
      <c r="HS254" s="74" t="str">
        <f t="shared" ca="1" si="567"/>
        <v/>
      </c>
      <c r="HT254" s="74" t="str">
        <f ca="1">IF(V254=1,"",IF(LOG入力!BH254&gt;0,0,IF(DV254=1,0,IF(N254="0",0,IF(SUM(HD254:HS254)&gt;0,1,0)))))</f>
        <v/>
      </c>
    </row>
    <row r="255" spans="1:228" x14ac:dyDescent="0.15">
      <c r="A255" s="5"/>
      <c r="B255" s="532" t="str">
        <f t="shared" ca="1" si="426"/>
        <v/>
      </c>
      <c r="C255" s="534" t="str">
        <f ca="1">LOG入力!AP255</f>
        <v/>
      </c>
      <c r="D255" s="534" t="str">
        <f ca="1">LOG入力!AQ255</f>
        <v/>
      </c>
      <c r="E255" s="534" t="str">
        <f ca="1">LOG入力!AR255</f>
        <v/>
      </c>
      <c r="F255" s="535" t="str">
        <f t="shared" ca="1" si="427"/>
        <v/>
      </c>
      <c r="G255" s="585" t="str">
        <f ca="1">LOG入力!AT255</f>
        <v/>
      </c>
      <c r="H255" s="542" t="str">
        <f ca="1">LOG入力!AU255</f>
        <v/>
      </c>
      <c r="I255" s="542" t="str">
        <f ca="1">LOG入力!AV255</f>
        <v/>
      </c>
      <c r="J255" s="577" t="str">
        <f ca="1">LOG入力!AW255</f>
        <v/>
      </c>
      <c r="K255" s="578" t="str">
        <f ca="1">LOG入力!BJ255</f>
        <v/>
      </c>
      <c r="L255" s="577" t="str">
        <f ca="1">LOG入力!AY255</f>
        <v/>
      </c>
      <c r="M255" s="545" t="str">
        <f ca="1">LOG入力!BK255</f>
        <v/>
      </c>
      <c r="N255" s="512" t="str">
        <f ca="1">IF(V255=1,"",IF(LOG入力!AJ255=1,"1",LOG入力!BA255))</f>
        <v/>
      </c>
      <c r="O255" s="538" t="str">
        <f ca="1">IF(V255=1,"",IF(LEN(LOG入力!O255)=0,"",LOG入力!O255))</f>
        <v/>
      </c>
      <c r="P255" s="291" t="str">
        <f ca="1">IF(V255=1,"",IF($AA$4=1,"",IF(LOG入力!BG255=1,"",CONCATENATE($ER255,$FB255,$FL255,$FV255,$GF255))))</f>
        <v/>
      </c>
      <c r="Q255" s="291" t="str">
        <f ca="1">IF(V255=1,"",IF($AA$4=1,"",IF(LOG入力!BG255=1,"",CONCATENATE($ET255,$FD255,$FN255,$FX255,$GH255))))</f>
        <v/>
      </c>
      <c r="R255" s="573" t="str">
        <f ca="1">IF(V255=1,"",IF($AA$4=1,"",IF(LOG入力!BH255&gt;0,0,AA255)))</f>
        <v/>
      </c>
      <c r="S255" s="293" t="str">
        <f t="shared" ca="1" si="428"/>
        <v/>
      </c>
      <c r="T255" s="681"/>
      <c r="U255" s="38"/>
      <c r="V255" s="196">
        <f ca="1">LOG入力!AN255</f>
        <v>1</v>
      </c>
      <c r="W255" s="38"/>
      <c r="X255" s="516" t="str">
        <f t="shared" ca="1" si="429"/>
        <v/>
      </c>
      <c r="Y255" s="515" t="str">
        <f t="shared" ca="1" si="430"/>
        <v/>
      </c>
      <c r="Z255" s="518" t="str">
        <f t="shared" ca="1" si="431"/>
        <v/>
      </c>
      <c r="AA255" s="574" t="str">
        <f t="shared" ca="1" si="432"/>
        <v/>
      </c>
      <c r="AC255" s="6" t="str">
        <f t="shared" ca="1" si="433"/>
        <v/>
      </c>
      <c r="AD255" s="6" t="str">
        <f t="shared" ca="1" si="434"/>
        <v/>
      </c>
      <c r="AE255" s="6" t="str">
        <f t="shared" ca="1" si="435"/>
        <v/>
      </c>
      <c r="AF255" s="6" t="str">
        <f t="shared" ca="1" si="436"/>
        <v/>
      </c>
      <c r="AG255" s="6" t="str">
        <f t="shared" ca="1" si="437"/>
        <v/>
      </c>
      <c r="AH255" s="6" t="str">
        <f t="shared" ca="1" si="438"/>
        <v/>
      </c>
      <c r="AI255" s="6" t="str">
        <f t="shared" ca="1" si="439"/>
        <v/>
      </c>
      <c r="AJ255" s="6" t="str">
        <f t="shared" ca="1" si="440"/>
        <v/>
      </c>
      <c r="AK255" s="6" t="str">
        <f t="shared" ca="1" si="441"/>
        <v/>
      </c>
      <c r="AL255" s="6" t="str">
        <f t="shared" ca="1" si="442"/>
        <v/>
      </c>
      <c r="AM255" s="6" t="str">
        <f t="shared" ca="1" si="443"/>
        <v/>
      </c>
      <c r="AN255" s="6" t="str">
        <f t="shared" ca="1" si="444"/>
        <v/>
      </c>
      <c r="AO255" s="6" t="str">
        <f t="shared" ca="1" si="445"/>
        <v/>
      </c>
      <c r="AP255" s="6" t="str">
        <f t="shared" ca="1" si="446"/>
        <v/>
      </c>
      <c r="AQ255" s="6" t="str">
        <f t="shared" ca="1" si="447"/>
        <v/>
      </c>
      <c r="AR255" s="6" t="str">
        <f t="shared" ca="1" si="448"/>
        <v/>
      </c>
      <c r="AS255" s="6" t="str">
        <f t="shared" ca="1" si="449"/>
        <v/>
      </c>
      <c r="AT255" s="6" t="str">
        <f t="shared" ca="1" si="450"/>
        <v/>
      </c>
      <c r="AU255" s="6" t="str">
        <f t="shared" ca="1" si="451"/>
        <v/>
      </c>
      <c r="AV255" s="6" t="str">
        <f t="shared" ca="1" si="452"/>
        <v/>
      </c>
      <c r="AW255" s="6" t="str">
        <f t="shared" ca="1" si="453"/>
        <v/>
      </c>
      <c r="AY255" s="6" t="str">
        <f t="shared" ca="1" si="454"/>
        <v/>
      </c>
      <c r="AZ255" s="6" t="str">
        <f t="shared" ca="1" si="455"/>
        <v/>
      </c>
      <c r="BA255" s="6" t="str">
        <f t="shared" ca="1" si="456"/>
        <v/>
      </c>
      <c r="BB255" s="6" t="str">
        <f t="shared" ca="1" si="457"/>
        <v/>
      </c>
      <c r="BC255" s="6" t="str">
        <f t="shared" ca="1" si="458"/>
        <v/>
      </c>
      <c r="BD255" s="6" t="str">
        <f t="shared" ca="1" si="459"/>
        <v/>
      </c>
      <c r="BE255" s="6" t="str">
        <f t="shared" ca="1" si="460"/>
        <v/>
      </c>
      <c r="BF255" s="6" t="str">
        <f t="shared" ca="1" si="461"/>
        <v/>
      </c>
      <c r="BG255" s="6" t="str">
        <f t="shared" ca="1" si="462"/>
        <v/>
      </c>
      <c r="BH255" s="6" t="str">
        <f t="shared" ca="1" si="463"/>
        <v/>
      </c>
      <c r="BI255" s="6" t="str">
        <f t="shared" ca="1" si="464"/>
        <v/>
      </c>
      <c r="BJ255" s="6" t="str">
        <f t="shared" ca="1" si="465"/>
        <v/>
      </c>
      <c r="BK255" s="6" t="str">
        <f t="shared" ca="1" si="466"/>
        <v/>
      </c>
      <c r="BL255" s="6" t="str">
        <f t="shared" ca="1" si="467"/>
        <v/>
      </c>
      <c r="BM255" s="6" t="str">
        <f t="shared" ca="1" si="468"/>
        <v/>
      </c>
      <c r="BN255" s="6" t="str">
        <f t="shared" ca="1" si="469"/>
        <v/>
      </c>
      <c r="BO255" s="6" t="str">
        <f t="shared" ca="1" si="470"/>
        <v/>
      </c>
      <c r="BP255" s="6" t="str">
        <f t="shared" ca="1" si="471"/>
        <v/>
      </c>
      <c r="BQ255" s="6" t="str">
        <f t="shared" ca="1" si="472"/>
        <v/>
      </c>
      <c r="BR255" s="6" t="str">
        <f t="shared" ca="1" si="473"/>
        <v/>
      </c>
      <c r="BS255" s="6" t="str">
        <f t="shared" ca="1" si="474"/>
        <v/>
      </c>
      <c r="BU255" s="6" t="str">
        <f t="shared" ca="1" si="475"/>
        <v/>
      </c>
      <c r="BW255" s="515" t="str">
        <f t="shared" ca="1" si="476"/>
        <v/>
      </c>
      <c r="BX255" s="515">
        <f t="shared" ca="1" si="477"/>
        <v>0</v>
      </c>
      <c r="BY255" s="515" t="str">
        <f t="shared" ca="1" si="478"/>
        <v/>
      </c>
      <c r="CA255" s="6">
        <f t="shared" ca="1" si="479"/>
        <v>1</v>
      </c>
      <c r="CC255" s="523" t="str">
        <f t="shared" ca="1" si="480"/>
        <v/>
      </c>
      <c r="CE255" s="6" t="str">
        <f t="shared" ca="1" si="481"/>
        <v/>
      </c>
      <c r="CG255" s="524" t="str">
        <f ca="1">IF(V255=1,"",IF($AA$4=1,"",IF(LOG入力!BH255&gt;0,"",IF(N255=0,"",IF(HT255=0,"","★")))))</f>
        <v/>
      </c>
      <c r="CI255" s="74" t="str">
        <f t="shared" ca="1" si="482"/>
        <v/>
      </c>
      <c r="CK255" s="525" t="str">
        <f ca="1">IF(V255=1,"",IF(LOG入力!BH255&gt;0,1,0))</f>
        <v/>
      </c>
      <c r="CL255" s="74" t="str">
        <f t="shared" ca="1" si="483"/>
        <v/>
      </c>
      <c r="CN255" s="74" t="str">
        <f t="shared" ca="1" si="484"/>
        <v/>
      </c>
      <c r="CO255" s="74" t="str">
        <f t="shared" ca="1" si="485"/>
        <v/>
      </c>
      <c r="CQ255" s="74" t="str">
        <f t="shared" ca="1" si="486"/>
        <v/>
      </c>
      <c r="CR255" s="74" t="str">
        <f t="shared" ca="1" si="487"/>
        <v/>
      </c>
      <c r="CS255" s="74" t="str">
        <f t="shared" ca="1" si="488"/>
        <v/>
      </c>
      <c r="CT255" s="74" t="str">
        <f t="shared" ca="1" si="489"/>
        <v/>
      </c>
      <c r="CU255" s="74" t="str">
        <f t="shared" ca="1" si="490"/>
        <v/>
      </c>
      <c r="CV255" s="74" t="str">
        <f t="shared" ca="1" si="491"/>
        <v/>
      </c>
      <c r="CW255" s="74" t="str">
        <f t="shared" ca="1" si="492"/>
        <v/>
      </c>
      <c r="CX255" s="74" t="str">
        <f t="shared" ca="1" si="493"/>
        <v/>
      </c>
      <c r="CY255" s="74" t="str">
        <f t="shared" ca="1" si="494"/>
        <v/>
      </c>
      <c r="CZ255" s="74" t="str">
        <f t="shared" ca="1" si="495"/>
        <v/>
      </c>
      <c r="DA255" s="74" t="str">
        <f t="shared" ca="1" si="496"/>
        <v/>
      </c>
      <c r="DB255" s="74" t="str">
        <f t="shared" ca="1" si="497"/>
        <v/>
      </c>
      <c r="DD255" s="74" t="str">
        <f t="shared" ca="1" si="498"/>
        <v/>
      </c>
      <c r="DE255" s="74" t="str">
        <f t="shared" ca="1" si="499"/>
        <v/>
      </c>
      <c r="DF255" s="74" t="str">
        <f t="shared" ca="1" si="500"/>
        <v/>
      </c>
      <c r="DG255" s="74" t="str">
        <f t="shared" ca="1" si="501"/>
        <v/>
      </c>
      <c r="DH255" s="74" t="str">
        <f t="shared" ca="1" si="502"/>
        <v/>
      </c>
      <c r="DI255" s="74" t="str">
        <f t="shared" ca="1" si="503"/>
        <v/>
      </c>
      <c r="DJ255" s="74" t="str">
        <f t="shared" ca="1" si="504"/>
        <v/>
      </c>
      <c r="DK255" s="74" t="str">
        <f t="shared" ca="1" si="505"/>
        <v/>
      </c>
      <c r="DL255" s="74" t="str">
        <f t="shared" ca="1" si="506"/>
        <v/>
      </c>
      <c r="DM255" s="74" t="str">
        <f t="shared" ca="1" si="507"/>
        <v/>
      </c>
      <c r="DN255" s="74" t="str">
        <f t="shared" ca="1" si="508"/>
        <v/>
      </c>
      <c r="DO255" s="74" t="str">
        <f t="shared" ca="1" si="509"/>
        <v/>
      </c>
      <c r="DQ255" s="74" t="str">
        <f t="shared" ca="1" si="510"/>
        <v/>
      </c>
      <c r="DS255" s="74" t="str">
        <f t="shared" ca="1" si="511"/>
        <v/>
      </c>
      <c r="DT255" s="74" t="str">
        <f t="shared" ca="1" si="512"/>
        <v/>
      </c>
      <c r="DV255" s="525" t="str">
        <f t="shared" ca="1" si="513"/>
        <v/>
      </c>
      <c r="DW255" s="74" t="str">
        <f t="shared" ca="1" si="514"/>
        <v/>
      </c>
      <c r="DX255" s="485" t="str">
        <f t="shared" ca="1" si="515"/>
        <v/>
      </c>
      <c r="DY255" s="74" t="str">
        <f t="shared" ca="1" si="516"/>
        <v/>
      </c>
      <c r="DZ255" s="74" t="str">
        <f t="shared" ca="1" si="517"/>
        <v/>
      </c>
      <c r="EA255" s="74" t="str">
        <f t="shared" ca="1" si="518"/>
        <v/>
      </c>
      <c r="EC255" s="74" t="str">
        <f t="shared" ca="1" si="519"/>
        <v/>
      </c>
      <c r="ED255" s="74" t="str">
        <f t="shared" ca="1" si="520"/>
        <v/>
      </c>
      <c r="EE255" s="74" t="str">
        <f t="shared" ca="1" si="521"/>
        <v/>
      </c>
      <c r="EG255" s="479" t="str">
        <f ca="1">IF(V255=1,"",IF(LOG入力!BH255&gt;0,0,IF(CG255="★",0,IF(R255=1,0,IF(N255=0,0,1)))))</f>
        <v/>
      </c>
      <c r="EH255" s="483" t="str">
        <f t="shared" ca="1" si="522"/>
        <v/>
      </c>
      <c r="EI255" s="483" t="str">
        <f t="shared" ca="1" si="523"/>
        <v/>
      </c>
      <c r="EJ255" s="483" t="str">
        <f t="shared" ca="1" si="524"/>
        <v/>
      </c>
      <c r="EL255" s="71">
        <f t="shared" ca="1" si="525"/>
        <v>0</v>
      </c>
      <c r="EM255" s="6">
        <f t="shared" ca="1" si="526"/>
        <v>0</v>
      </c>
      <c r="EN255" s="6" t="str">
        <f t="shared" ca="1" si="527"/>
        <v/>
      </c>
      <c r="EO255" s="6">
        <f ca="1">IF(LOG入力!BH255&gt;0,0,IF(EM255=0,0,(IF(COUNTIF($EN$19:EN255,EN255)=1,IF($FS$3="N",1,IF(EH255=1,1,0))))))</f>
        <v>0</v>
      </c>
      <c r="EP255" s="6" t="str">
        <f ca="1">IF(LOG入力!BH255&gt;0,"",IF(EO255=1,$X255,""))</f>
        <v/>
      </c>
      <c r="EQ255" s="6" t="str">
        <f ca="1">IF(LOG入力!BH255&gt;0,"",IF(EO255=1,$Y255,""))</f>
        <v/>
      </c>
      <c r="ER255" s="520" t="str">
        <f ca="1">IF(LOG入力!BH255&gt;0,"",IF(COUNTIF($EP$19:$EP255,EP255)=1,EP255,""))</f>
        <v/>
      </c>
      <c r="ES255" s="520">
        <f ca="1">IF(LOG入力!BH255&gt;0,0,IF((EL255=1),IF(($ER255=""),0,1),0))</f>
        <v>0</v>
      </c>
      <c r="ET255" s="520" t="str">
        <f ca="1">IF(LOG入力!BH255&gt;0,"",IF(COUNTIF($EQ$19:EQ255,EQ255)=1,EQ255,""))</f>
        <v/>
      </c>
      <c r="EU255" s="539">
        <f ca="1">IF(LOG入力!BH255&gt;0,0,IF((EL255=1),IF(($ET255=""),0,1),0))</f>
        <v>0</v>
      </c>
      <c r="EV255" s="71">
        <f t="shared" ca="1" si="528"/>
        <v>0</v>
      </c>
      <c r="EW255" s="6">
        <f t="shared" ca="1" si="529"/>
        <v>0</v>
      </c>
      <c r="EX255" s="6" t="str">
        <f t="shared" ca="1" si="530"/>
        <v/>
      </c>
      <c r="EY255" s="6">
        <f ca="1">IF(LOG入力!BH255&gt;0,0,IF(EW255=0,0,(IF(COUNTIF($EX$19:EX255,EX255)=1,IF($FS$3="N",1,IF(EH255=1,1,0))))))</f>
        <v>0</v>
      </c>
      <c r="EZ255" s="6" t="str">
        <f ca="1">IF(LOG入力!BH255&gt;0,"",IF(EY255=1,$X255,""))</f>
        <v/>
      </c>
      <c r="FA255" s="6" t="str">
        <f ca="1">IF(LOG入力!BH255&gt;0,"",IF(EY255=1,$Y255,""))</f>
        <v/>
      </c>
      <c r="FB255" s="6" t="str">
        <f ca="1">IF(LOG入力!BH255&gt;0,"",IF(COUNTIF($EZ$19:$EZ255,EZ255)=1,EZ255,""))</f>
        <v/>
      </c>
      <c r="FC255" s="6">
        <f ca="1">IF(LOG入力!BH255&gt;0,0,IF((EV255=1),IF(($FB255=""),0,1),0))</f>
        <v>0</v>
      </c>
      <c r="FD255" s="6" t="str">
        <f ca="1">IF(LOG入力!BH255&gt;0,"",IF(COUNTIF($FA$19:FA255,FA255)=1,FA255,""))</f>
        <v/>
      </c>
      <c r="FE255" s="72">
        <f ca="1">IF(LOG入力!BH255&gt;0,0,IF((EV255=1),IF(($FD255=""),0,1),0))</f>
        <v>0</v>
      </c>
      <c r="FF255" s="71">
        <f t="shared" ca="1" si="531"/>
        <v>0</v>
      </c>
      <c r="FG255" s="6">
        <f t="shared" ca="1" si="532"/>
        <v>0</v>
      </c>
      <c r="FH255" s="6" t="str">
        <f t="shared" ca="1" si="533"/>
        <v/>
      </c>
      <c r="FI255" s="6">
        <f ca="1">IF(LOG入力!BH255&gt;0,0,IF(FG255=0,0,(IF(COUNTIF($FH$19:FH255,FH255)=1,IF($FS$3="N",1,IF(EH255=1,1,0))))))</f>
        <v>0</v>
      </c>
      <c r="FJ255" s="6" t="str">
        <f ca="1">IF(LOG入力!BH255&gt;0,"",IF(FI255=1,$X255,""))</f>
        <v/>
      </c>
      <c r="FK255" s="6" t="str">
        <f ca="1">IF(LOG入力!BH255&gt;0,"",IF(FI255=1,$Y255,""))</f>
        <v/>
      </c>
      <c r="FL255" s="6" t="str">
        <f ca="1">IF(LOG入力!BH255&gt;0,"",IF(COUNTIF($FJ$19:$FJ255,FJ255)=1,FJ255,""))</f>
        <v/>
      </c>
      <c r="FM255" s="6">
        <f ca="1">IF(LOG入力!BH255&gt;0,0,IF((FF255=1),IF(($FL255=""),0,1),0))</f>
        <v>0</v>
      </c>
      <c r="FN255" s="6" t="str">
        <f ca="1">IF(LOG入力!BH255&gt;0,"",IF(COUNTIF($FK$19:FK255,FK255)=1,FK255,""))</f>
        <v/>
      </c>
      <c r="FO255" s="72">
        <f ca="1">IF(LOG入力!BH255&gt;0,0,IF((FF255=1),IF(($FN255=""),0,1),0))</f>
        <v>0</v>
      </c>
      <c r="FP255" s="71">
        <f t="shared" ca="1" si="534"/>
        <v>0</v>
      </c>
      <c r="FQ255" s="6">
        <f t="shared" ca="1" si="535"/>
        <v>0</v>
      </c>
      <c r="FR255" s="6" t="str">
        <f t="shared" ca="1" si="536"/>
        <v/>
      </c>
      <c r="FS255" s="6">
        <f ca="1">IF(LOG入力!BH255&gt;0,0,IF(FQ255=0,0,(IF(COUNTIF($FR$19:FR255,FR255)=1,IF($FS$3="N",1,IF(EH255=1,1,0))))))</f>
        <v>0</v>
      </c>
      <c r="FT255" s="6" t="str">
        <f ca="1">IF(LOG入力!BH255&gt;0,"",IF(FS255=1,$X255,""))</f>
        <v/>
      </c>
      <c r="FU255" s="6" t="str">
        <f ca="1">IF(LOG入力!BH255&gt;0,"",IF(FS255=1,$Y255,""))</f>
        <v/>
      </c>
      <c r="FV255" s="6" t="str">
        <f ca="1">IF(LOG入力!BH255&gt;0,"",IF(COUNTIF($FT$19:$FT255,FT255)=1,FT255,""))</f>
        <v/>
      </c>
      <c r="FW255" s="6">
        <f ca="1">IF(LOG入力!BH255&gt;0,0,IF((FP255=1),IF(($FV255=""),0,1),0))</f>
        <v>0</v>
      </c>
      <c r="FX255" s="6" t="str">
        <f ca="1">IF(LOG入力!BH255&gt;0,"",IF(COUNTIF($FU$19:FU255,FU255)=1,FU255,""))</f>
        <v/>
      </c>
      <c r="FY255" s="72">
        <f ca="1">IF(LOG入力!BH255&gt;0,0,IF((FP255=1),IF(($FX255=""),0,1),0))</f>
        <v>0</v>
      </c>
      <c r="FZ255" s="71">
        <f t="shared" ca="1" si="537"/>
        <v>0</v>
      </c>
      <c r="GA255" s="6">
        <f t="shared" ca="1" si="538"/>
        <v>0</v>
      </c>
      <c r="GB255" s="6" t="str">
        <f t="shared" ca="1" si="539"/>
        <v/>
      </c>
      <c r="GC255" s="6">
        <f ca="1">IF(LOG入力!BH255&gt;0,0,IF(GA255=0,0,(IF(COUNTIF($GB$19:GB255,GB255)=1,IF($FS$3="N",1,IF(EH255=1,1,0))))))</f>
        <v>0</v>
      </c>
      <c r="GD255" s="6" t="str">
        <f ca="1">IF(LOG入力!BH255&gt;0,"",IF(GC255=1,$X255,""))</f>
        <v/>
      </c>
      <c r="GE255" s="6" t="str">
        <f ca="1">IF(LOG入力!BH255&gt;0,"",IF(GC255=1,$Y255,""))</f>
        <v/>
      </c>
      <c r="GF255" s="6" t="str">
        <f ca="1">IF(LOG入力!BH255&gt;0,"",IF(COUNTIF($GD$19:$GD255,GD255)=1,GD255,""))</f>
        <v/>
      </c>
      <c r="GG255" s="6">
        <f ca="1">IF(LOG入力!BH255&gt;0,0,IF((FZ255=1),IF(($GF255=""),0,1),0))</f>
        <v>0</v>
      </c>
      <c r="GH255" s="6" t="str">
        <f ca="1">IF(LOG入力!BH255&gt;0,"",IF(COUNTIF($GE$19:GE255,GE255)=1,GE255,""))</f>
        <v/>
      </c>
      <c r="GI255" s="72">
        <f ca="1">IF(LOG入力!BH255&gt;0,0,IF((FZ255=1),IF(($GH255=""),0,1),0))</f>
        <v>0</v>
      </c>
      <c r="GK255" s="455" t="str">
        <f ca="1">IF(V255=1,"",IF(LEN(LOG入力!AS255)=0,"",LOG入力!AS255))</f>
        <v/>
      </c>
      <c r="GL255" s="378" t="str">
        <f t="shared" ca="1" si="540"/>
        <v/>
      </c>
      <c r="GM255" s="378" t="str">
        <f t="shared" ca="1" si="541"/>
        <v/>
      </c>
      <c r="GN255" s="74" t="str">
        <f t="shared" ca="1" si="542"/>
        <v/>
      </c>
      <c r="GO255" s="74" t="str">
        <f t="shared" ca="1" si="543"/>
        <v/>
      </c>
      <c r="GQ255" s="74" t="str">
        <f t="shared" ca="1" si="544"/>
        <v/>
      </c>
      <c r="GR255" s="74" t="str">
        <f t="shared" ca="1" si="545"/>
        <v/>
      </c>
      <c r="GS255" s="74" t="str">
        <f t="shared" ca="1" si="546"/>
        <v/>
      </c>
      <c r="GT255" s="74" t="str">
        <f t="shared" ca="1" si="547"/>
        <v/>
      </c>
      <c r="GU255" s="74" t="str">
        <f t="shared" ca="1" si="548"/>
        <v/>
      </c>
      <c r="GV255" s="74" t="str">
        <f t="shared" ca="1" si="549"/>
        <v/>
      </c>
      <c r="GX255" s="74" t="str">
        <f t="shared" ca="1" si="550"/>
        <v/>
      </c>
      <c r="GY255" s="74" t="str">
        <f t="shared" ca="1" si="551"/>
        <v/>
      </c>
      <c r="GZ255" s="74" t="str">
        <f ca="1">IF(V255=1,"",IF(LOG入力!BH255&gt;0,0,IF(GY255=0,0,IF((VALUE((TYPE(VALUE(J255)))))=16,0,IF(VALUE(J255)&lt;60,1,IF(VALUE(J255)&lt;100,0,IF(VALUE(J255)&lt;600,2,0)))))))</f>
        <v/>
      </c>
      <c r="HA255" s="74" t="str">
        <f t="shared" ca="1" si="552"/>
        <v/>
      </c>
      <c r="HB255" s="74" t="str">
        <f ca="1">IF(V255=1,"",IF(LOG入力!BH255&gt;0,0,IF(HA255=0,0,IF((VALUE((TYPE(VALUE(L255)))))=16,0,IF(VALUE(L255)&lt;60,1,IF(VALUE(L255)&lt;100,0,IF(VALUE(L255)&lt;600,2,0)))))))</f>
        <v/>
      </c>
      <c r="HD255" s="74" t="str">
        <f t="shared" ca="1" si="553"/>
        <v/>
      </c>
      <c r="HF255" s="74" t="str">
        <f t="shared" ca="1" si="554"/>
        <v/>
      </c>
      <c r="HG255" s="74" t="str">
        <f t="shared" ca="1" si="555"/>
        <v/>
      </c>
      <c r="HH255" s="74" t="str">
        <f t="shared" ca="1" si="556"/>
        <v/>
      </c>
      <c r="HI255" s="74" t="str">
        <f t="shared" ca="1" si="557"/>
        <v/>
      </c>
      <c r="HJ255" s="74" t="str">
        <f t="shared" ca="1" si="558"/>
        <v/>
      </c>
      <c r="HK255" s="74" t="str">
        <f t="shared" ca="1" si="559"/>
        <v/>
      </c>
      <c r="HL255" s="74" t="str">
        <f t="shared" ca="1" si="560"/>
        <v/>
      </c>
      <c r="HM255" s="74" t="str">
        <f t="shared" ca="1" si="561"/>
        <v/>
      </c>
      <c r="HN255" s="74" t="str">
        <f t="shared" ca="1" si="562"/>
        <v/>
      </c>
      <c r="HO255" s="529" t="str">
        <f t="shared" ca="1" si="563"/>
        <v/>
      </c>
      <c r="HP255" s="74" t="str">
        <f t="shared" ca="1" si="564"/>
        <v/>
      </c>
      <c r="HQ255" s="74" t="str">
        <f t="shared" ca="1" si="565"/>
        <v/>
      </c>
      <c r="HR255" s="74" t="str">
        <f t="shared" ca="1" si="566"/>
        <v/>
      </c>
      <c r="HS255" s="74" t="str">
        <f t="shared" ca="1" si="567"/>
        <v/>
      </c>
      <c r="HT255" s="74" t="str">
        <f ca="1">IF(V255=1,"",IF(LOG入力!BH255&gt;0,0,IF(DV255=1,0,IF(N255="0",0,IF(SUM(HD255:HS255)&gt;0,1,0)))))</f>
        <v/>
      </c>
    </row>
    <row r="256" spans="1:228" x14ac:dyDescent="0.15">
      <c r="A256" s="5"/>
      <c r="B256" s="532" t="str">
        <f t="shared" ca="1" si="426"/>
        <v/>
      </c>
      <c r="C256" s="534" t="str">
        <f ca="1">LOG入力!AP256</f>
        <v/>
      </c>
      <c r="D256" s="534" t="str">
        <f ca="1">LOG入力!AQ256</f>
        <v/>
      </c>
      <c r="E256" s="534" t="str">
        <f ca="1">LOG入力!AR256</f>
        <v/>
      </c>
      <c r="F256" s="535" t="str">
        <f t="shared" ca="1" si="427"/>
        <v/>
      </c>
      <c r="G256" s="585" t="str">
        <f ca="1">LOG入力!AT256</f>
        <v/>
      </c>
      <c r="H256" s="542" t="str">
        <f ca="1">LOG入力!AU256</f>
        <v/>
      </c>
      <c r="I256" s="542" t="str">
        <f ca="1">LOG入力!AV256</f>
        <v/>
      </c>
      <c r="J256" s="577" t="str">
        <f ca="1">LOG入力!AW256</f>
        <v/>
      </c>
      <c r="K256" s="578" t="str">
        <f ca="1">LOG入力!BJ256</f>
        <v/>
      </c>
      <c r="L256" s="577" t="str">
        <f ca="1">LOG入力!AY256</f>
        <v/>
      </c>
      <c r="M256" s="545" t="str">
        <f ca="1">LOG入力!BK256</f>
        <v/>
      </c>
      <c r="N256" s="512" t="str">
        <f ca="1">IF(V256=1,"",IF(LOG入力!AJ256=1,"1",LOG入力!BA256))</f>
        <v/>
      </c>
      <c r="O256" s="538" t="str">
        <f ca="1">IF(V256=1,"",IF(LEN(LOG入力!O256)=0,"",LOG入力!O256))</f>
        <v/>
      </c>
      <c r="P256" s="291" t="str">
        <f ca="1">IF(V256=1,"",IF($AA$4=1,"",IF(LOG入力!BG256=1,"",CONCATENATE($ER256,$FB256,$FL256,$FV256,$GF256))))</f>
        <v/>
      </c>
      <c r="Q256" s="291" t="str">
        <f ca="1">IF(V256=1,"",IF($AA$4=1,"",IF(LOG入力!BG256=1,"",CONCATENATE($ET256,$FD256,$FN256,$FX256,$GH256))))</f>
        <v/>
      </c>
      <c r="R256" s="573" t="str">
        <f ca="1">IF(V256=1,"",IF($AA$4=1,"",IF(LOG入力!BH256&gt;0,0,AA256)))</f>
        <v/>
      </c>
      <c r="S256" s="293" t="str">
        <f t="shared" ca="1" si="428"/>
        <v/>
      </c>
      <c r="T256" s="681"/>
      <c r="U256" s="38"/>
      <c r="V256" s="196">
        <f ca="1">LOG入力!AN256</f>
        <v>1</v>
      </c>
      <c r="W256" s="38"/>
      <c r="X256" s="516" t="str">
        <f t="shared" ca="1" si="429"/>
        <v/>
      </c>
      <c r="Y256" s="515" t="str">
        <f t="shared" ca="1" si="430"/>
        <v/>
      </c>
      <c r="Z256" s="518" t="str">
        <f t="shared" ca="1" si="431"/>
        <v/>
      </c>
      <c r="AA256" s="574" t="str">
        <f t="shared" ca="1" si="432"/>
        <v/>
      </c>
      <c r="AC256" s="6" t="str">
        <f t="shared" ca="1" si="433"/>
        <v/>
      </c>
      <c r="AD256" s="6" t="str">
        <f t="shared" ca="1" si="434"/>
        <v/>
      </c>
      <c r="AE256" s="6" t="str">
        <f t="shared" ca="1" si="435"/>
        <v/>
      </c>
      <c r="AF256" s="6" t="str">
        <f t="shared" ca="1" si="436"/>
        <v/>
      </c>
      <c r="AG256" s="6" t="str">
        <f t="shared" ca="1" si="437"/>
        <v/>
      </c>
      <c r="AH256" s="6" t="str">
        <f t="shared" ca="1" si="438"/>
        <v/>
      </c>
      <c r="AI256" s="6" t="str">
        <f t="shared" ca="1" si="439"/>
        <v/>
      </c>
      <c r="AJ256" s="6" t="str">
        <f t="shared" ca="1" si="440"/>
        <v/>
      </c>
      <c r="AK256" s="6" t="str">
        <f t="shared" ca="1" si="441"/>
        <v/>
      </c>
      <c r="AL256" s="6" t="str">
        <f t="shared" ca="1" si="442"/>
        <v/>
      </c>
      <c r="AM256" s="6" t="str">
        <f t="shared" ca="1" si="443"/>
        <v/>
      </c>
      <c r="AN256" s="6" t="str">
        <f t="shared" ca="1" si="444"/>
        <v/>
      </c>
      <c r="AO256" s="6" t="str">
        <f t="shared" ca="1" si="445"/>
        <v/>
      </c>
      <c r="AP256" s="6" t="str">
        <f t="shared" ca="1" si="446"/>
        <v/>
      </c>
      <c r="AQ256" s="6" t="str">
        <f t="shared" ca="1" si="447"/>
        <v/>
      </c>
      <c r="AR256" s="6" t="str">
        <f t="shared" ca="1" si="448"/>
        <v/>
      </c>
      <c r="AS256" s="6" t="str">
        <f t="shared" ca="1" si="449"/>
        <v/>
      </c>
      <c r="AT256" s="6" t="str">
        <f t="shared" ca="1" si="450"/>
        <v/>
      </c>
      <c r="AU256" s="6" t="str">
        <f t="shared" ca="1" si="451"/>
        <v/>
      </c>
      <c r="AV256" s="6" t="str">
        <f t="shared" ca="1" si="452"/>
        <v/>
      </c>
      <c r="AW256" s="6" t="str">
        <f t="shared" ca="1" si="453"/>
        <v/>
      </c>
      <c r="AY256" s="6" t="str">
        <f t="shared" ca="1" si="454"/>
        <v/>
      </c>
      <c r="AZ256" s="6" t="str">
        <f t="shared" ca="1" si="455"/>
        <v/>
      </c>
      <c r="BA256" s="6" t="str">
        <f t="shared" ca="1" si="456"/>
        <v/>
      </c>
      <c r="BB256" s="6" t="str">
        <f t="shared" ca="1" si="457"/>
        <v/>
      </c>
      <c r="BC256" s="6" t="str">
        <f t="shared" ca="1" si="458"/>
        <v/>
      </c>
      <c r="BD256" s="6" t="str">
        <f t="shared" ca="1" si="459"/>
        <v/>
      </c>
      <c r="BE256" s="6" t="str">
        <f t="shared" ca="1" si="460"/>
        <v/>
      </c>
      <c r="BF256" s="6" t="str">
        <f t="shared" ca="1" si="461"/>
        <v/>
      </c>
      <c r="BG256" s="6" t="str">
        <f t="shared" ca="1" si="462"/>
        <v/>
      </c>
      <c r="BH256" s="6" t="str">
        <f t="shared" ca="1" si="463"/>
        <v/>
      </c>
      <c r="BI256" s="6" t="str">
        <f t="shared" ca="1" si="464"/>
        <v/>
      </c>
      <c r="BJ256" s="6" t="str">
        <f t="shared" ca="1" si="465"/>
        <v/>
      </c>
      <c r="BK256" s="6" t="str">
        <f t="shared" ca="1" si="466"/>
        <v/>
      </c>
      <c r="BL256" s="6" t="str">
        <f t="shared" ca="1" si="467"/>
        <v/>
      </c>
      <c r="BM256" s="6" t="str">
        <f t="shared" ca="1" si="468"/>
        <v/>
      </c>
      <c r="BN256" s="6" t="str">
        <f t="shared" ca="1" si="469"/>
        <v/>
      </c>
      <c r="BO256" s="6" t="str">
        <f t="shared" ca="1" si="470"/>
        <v/>
      </c>
      <c r="BP256" s="6" t="str">
        <f t="shared" ca="1" si="471"/>
        <v/>
      </c>
      <c r="BQ256" s="6" t="str">
        <f t="shared" ca="1" si="472"/>
        <v/>
      </c>
      <c r="BR256" s="6" t="str">
        <f t="shared" ca="1" si="473"/>
        <v/>
      </c>
      <c r="BS256" s="6" t="str">
        <f t="shared" ca="1" si="474"/>
        <v/>
      </c>
      <c r="BU256" s="6" t="str">
        <f t="shared" ca="1" si="475"/>
        <v/>
      </c>
      <c r="BW256" s="515" t="str">
        <f t="shared" ca="1" si="476"/>
        <v/>
      </c>
      <c r="BX256" s="515">
        <f t="shared" ca="1" si="477"/>
        <v>0</v>
      </c>
      <c r="BY256" s="515" t="str">
        <f t="shared" ca="1" si="478"/>
        <v/>
      </c>
      <c r="CA256" s="6">
        <f t="shared" ca="1" si="479"/>
        <v>1</v>
      </c>
      <c r="CC256" s="523" t="str">
        <f t="shared" ca="1" si="480"/>
        <v/>
      </c>
      <c r="CE256" s="6" t="str">
        <f t="shared" ca="1" si="481"/>
        <v/>
      </c>
      <c r="CG256" s="524" t="str">
        <f ca="1">IF(V256=1,"",IF($AA$4=1,"",IF(LOG入力!BH256&gt;0,"",IF(N256=0,"",IF(HT256=0,"","★")))))</f>
        <v/>
      </c>
      <c r="CI256" s="74" t="str">
        <f t="shared" ca="1" si="482"/>
        <v/>
      </c>
      <c r="CK256" s="525" t="str">
        <f ca="1">IF(V256=1,"",IF(LOG入力!BH256&gt;0,1,0))</f>
        <v/>
      </c>
      <c r="CL256" s="74" t="str">
        <f t="shared" ca="1" si="483"/>
        <v/>
      </c>
      <c r="CN256" s="74" t="str">
        <f t="shared" ca="1" si="484"/>
        <v/>
      </c>
      <c r="CO256" s="74" t="str">
        <f t="shared" ca="1" si="485"/>
        <v/>
      </c>
      <c r="CQ256" s="74" t="str">
        <f t="shared" ca="1" si="486"/>
        <v/>
      </c>
      <c r="CR256" s="74" t="str">
        <f t="shared" ca="1" si="487"/>
        <v/>
      </c>
      <c r="CS256" s="74" t="str">
        <f t="shared" ca="1" si="488"/>
        <v/>
      </c>
      <c r="CT256" s="74" t="str">
        <f t="shared" ca="1" si="489"/>
        <v/>
      </c>
      <c r="CU256" s="74" t="str">
        <f t="shared" ca="1" si="490"/>
        <v/>
      </c>
      <c r="CV256" s="74" t="str">
        <f t="shared" ca="1" si="491"/>
        <v/>
      </c>
      <c r="CW256" s="74" t="str">
        <f t="shared" ca="1" si="492"/>
        <v/>
      </c>
      <c r="CX256" s="74" t="str">
        <f t="shared" ca="1" si="493"/>
        <v/>
      </c>
      <c r="CY256" s="74" t="str">
        <f t="shared" ca="1" si="494"/>
        <v/>
      </c>
      <c r="CZ256" s="74" t="str">
        <f t="shared" ca="1" si="495"/>
        <v/>
      </c>
      <c r="DA256" s="74" t="str">
        <f t="shared" ca="1" si="496"/>
        <v/>
      </c>
      <c r="DB256" s="74" t="str">
        <f t="shared" ca="1" si="497"/>
        <v/>
      </c>
      <c r="DD256" s="74" t="str">
        <f t="shared" ca="1" si="498"/>
        <v/>
      </c>
      <c r="DE256" s="74" t="str">
        <f t="shared" ca="1" si="499"/>
        <v/>
      </c>
      <c r="DF256" s="74" t="str">
        <f t="shared" ca="1" si="500"/>
        <v/>
      </c>
      <c r="DG256" s="74" t="str">
        <f t="shared" ca="1" si="501"/>
        <v/>
      </c>
      <c r="DH256" s="74" t="str">
        <f t="shared" ca="1" si="502"/>
        <v/>
      </c>
      <c r="DI256" s="74" t="str">
        <f t="shared" ca="1" si="503"/>
        <v/>
      </c>
      <c r="DJ256" s="74" t="str">
        <f t="shared" ca="1" si="504"/>
        <v/>
      </c>
      <c r="DK256" s="74" t="str">
        <f t="shared" ca="1" si="505"/>
        <v/>
      </c>
      <c r="DL256" s="74" t="str">
        <f t="shared" ca="1" si="506"/>
        <v/>
      </c>
      <c r="DM256" s="74" t="str">
        <f t="shared" ca="1" si="507"/>
        <v/>
      </c>
      <c r="DN256" s="74" t="str">
        <f t="shared" ca="1" si="508"/>
        <v/>
      </c>
      <c r="DO256" s="74" t="str">
        <f t="shared" ca="1" si="509"/>
        <v/>
      </c>
      <c r="DQ256" s="74" t="str">
        <f t="shared" ca="1" si="510"/>
        <v/>
      </c>
      <c r="DS256" s="74" t="str">
        <f t="shared" ca="1" si="511"/>
        <v/>
      </c>
      <c r="DT256" s="74" t="str">
        <f t="shared" ca="1" si="512"/>
        <v/>
      </c>
      <c r="DV256" s="525" t="str">
        <f t="shared" ca="1" si="513"/>
        <v/>
      </c>
      <c r="DW256" s="74" t="str">
        <f t="shared" ca="1" si="514"/>
        <v/>
      </c>
      <c r="DX256" s="485" t="str">
        <f t="shared" ca="1" si="515"/>
        <v/>
      </c>
      <c r="DY256" s="74" t="str">
        <f t="shared" ca="1" si="516"/>
        <v/>
      </c>
      <c r="DZ256" s="74" t="str">
        <f t="shared" ca="1" si="517"/>
        <v/>
      </c>
      <c r="EA256" s="74" t="str">
        <f t="shared" ca="1" si="518"/>
        <v/>
      </c>
      <c r="EC256" s="74" t="str">
        <f t="shared" ca="1" si="519"/>
        <v/>
      </c>
      <c r="ED256" s="74" t="str">
        <f t="shared" ca="1" si="520"/>
        <v/>
      </c>
      <c r="EE256" s="74" t="str">
        <f t="shared" ca="1" si="521"/>
        <v/>
      </c>
      <c r="EG256" s="479" t="str">
        <f ca="1">IF(V256=1,"",IF(LOG入力!BH256&gt;0,0,IF(CG256="★",0,IF(R256=1,0,IF(N256=0,0,1)))))</f>
        <v/>
      </c>
      <c r="EH256" s="483" t="str">
        <f t="shared" ca="1" si="522"/>
        <v/>
      </c>
      <c r="EI256" s="483" t="str">
        <f t="shared" ca="1" si="523"/>
        <v/>
      </c>
      <c r="EJ256" s="483" t="str">
        <f t="shared" ca="1" si="524"/>
        <v/>
      </c>
      <c r="EL256" s="71">
        <f t="shared" ca="1" si="525"/>
        <v>0</v>
      </c>
      <c r="EM256" s="6">
        <f t="shared" ca="1" si="526"/>
        <v>0</v>
      </c>
      <c r="EN256" s="6" t="str">
        <f t="shared" ca="1" si="527"/>
        <v/>
      </c>
      <c r="EO256" s="6">
        <f ca="1">IF(LOG入力!BH256&gt;0,0,IF(EM256=0,0,(IF(COUNTIF($EN$19:EN256,EN256)=1,IF($FS$3="N",1,IF(EH256=1,1,0))))))</f>
        <v>0</v>
      </c>
      <c r="EP256" s="6" t="str">
        <f ca="1">IF(LOG入力!BH256&gt;0,"",IF(EO256=1,$X256,""))</f>
        <v/>
      </c>
      <c r="EQ256" s="6" t="str">
        <f ca="1">IF(LOG入力!BH256&gt;0,"",IF(EO256=1,$Y256,""))</f>
        <v/>
      </c>
      <c r="ER256" s="520" t="str">
        <f ca="1">IF(LOG入力!BH256&gt;0,"",IF(COUNTIF($EP$19:$EP256,EP256)=1,EP256,""))</f>
        <v/>
      </c>
      <c r="ES256" s="520">
        <f ca="1">IF(LOG入力!BH256&gt;0,0,IF((EL256=1),IF(($ER256=""),0,1),0))</f>
        <v>0</v>
      </c>
      <c r="ET256" s="520" t="str">
        <f ca="1">IF(LOG入力!BH256&gt;0,"",IF(COUNTIF($EQ$19:EQ256,EQ256)=1,EQ256,""))</f>
        <v/>
      </c>
      <c r="EU256" s="539">
        <f ca="1">IF(LOG入力!BH256&gt;0,0,IF((EL256=1),IF(($ET256=""),0,1),0))</f>
        <v>0</v>
      </c>
      <c r="EV256" s="71">
        <f t="shared" ca="1" si="528"/>
        <v>0</v>
      </c>
      <c r="EW256" s="6">
        <f t="shared" ca="1" si="529"/>
        <v>0</v>
      </c>
      <c r="EX256" s="6" t="str">
        <f t="shared" ca="1" si="530"/>
        <v/>
      </c>
      <c r="EY256" s="6">
        <f ca="1">IF(LOG入力!BH256&gt;0,0,IF(EW256=0,0,(IF(COUNTIF($EX$19:EX256,EX256)=1,IF($FS$3="N",1,IF(EH256=1,1,0))))))</f>
        <v>0</v>
      </c>
      <c r="EZ256" s="6" t="str">
        <f ca="1">IF(LOG入力!BH256&gt;0,"",IF(EY256=1,$X256,""))</f>
        <v/>
      </c>
      <c r="FA256" s="6" t="str">
        <f ca="1">IF(LOG入力!BH256&gt;0,"",IF(EY256=1,$Y256,""))</f>
        <v/>
      </c>
      <c r="FB256" s="6" t="str">
        <f ca="1">IF(LOG入力!BH256&gt;0,"",IF(COUNTIF($EZ$19:$EZ256,EZ256)=1,EZ256,""))</f>
        <v/>
      </c>
      <c r="FC256" s="6">
        <f ca="1">IF(LOG入力!BH256&gt;0,0,IF((EV256=1),IF(($FB256=""),0,1),0))</f>
        <v>0</v>
      </c>
      <c r="FD256" s="6" t="str">
        <f ca="1">IF(LOG入力!BH256&gt;0,"",IF(COUNTIF($FA$19:FA256,FA256)=1,FA256,""))</f>
        <v/>
      </c>
      <c r="FE256" s="72">
        <f ca="1">IF(LOG入力!BH256&gt;0,0,IF((EV256=1),IF(($FD256=""),0,1),0))</f>
        <v>0</v>
      </c>
      <c r="FF256" s="71">
        <f t="shared" ca="1" si="531"/>
        <v>0</v>
      </c>
      <c r="FG256" s="6">
        <f t="shared" ca="1" si="532"/>
        <v>0</v>
      </c>
      <c r="FH256" s="6" t="str">
        <f t="shared" ca="1" si="533"/>
        <v/>
      </c>
      <c r="FI256" s="6">
        <f ca="1">IF(LOG入力!BH256&gt;0,0,IF(FG256=0,0,(IF(COUNTIF($FH$19:FH256,FH256)=1,IF($FS$3="N",1,IF(EH256=1,1,0))))))</f>
        <v>0</v>
      </c>
      <c r="FJ256" s="6" t="str">
        <f ca="1">IF(LOG入力!BH256&gt;0,"",IF(FI256=1,$X256,""))</f>
        <v/>
      </c>
      <c r="FK256" s="6" t="str">
        <f ca="1">IF(LOG入力!BH256&gt;0,"",IF(FI256=1,$Y256,""))</f>
        <v/>
      </c>
      <c r="FL256" s="6" t="str">
        <f ca="1">IF(LOG入力!BH256&gt;0,"",IF(COUNTIF($FJ$19:$FJ256,FJ256)=1,FJ256,""))</f>
        <v/>
      </c>
      <c r="FM256" s="6">
        <f ca="1">IF(LOG入力!BH256&gt;0,0,IF((FF256=1),IF(($FL256=""),0,1),0))</f>
        <v>0</v>
      </c>
      <c r="FN256" s="6" t="str">
        <f ca="1">IF(LOG入力!BH256&gt;0,"",IF(COUNTIF($FK$19:FK256,FK256)=1,FK256,""))</f>
        <v/>
      </c>
      <c r="FO256" s="72">
        <f ca="1">IF(LOG入力!BH256&gt;0,0,IF((FF256=1),IF(($FN256=""),0,1),0))</f>
        <v>0</v>
      </c>
      <c r="FP256" s="71">
        <f t="shared" ca="1" si="534"/>
        <v>0</v>
      </c>
      <c r="FQ256" s="6">
        <f t="shared" ca="1" si="535"/>
        <v>0</v>
      </c>
      <c r="FR256" s="6" t="str">
        <f t="shared" ca="1" si="536"/>
        <v/>
      </c>
      <c r="FS256" s="6">
        <f ca="1">IF(LOG入力!BH256&gt;0,0,IF(FQ256=0,0,(IF(COUNTIF($FR$19:FR256,FR256)=1,IF($FS$3="N",1,IF(EH256=1,1,0))))))</f>
        <v>0</v>
      </c>
      <c r="FT256" s="6" t="str">
        <f ca="1">IF(LOG入力!BH256&gt;0,"",IF(FS256=1,$X256,""))</f>
        <v/>
      </c>
      <c r="FU256" s="6" t="str">
        <f ca="1">IF(LOG入力!BH256&gt;0,"",IF(FS256=1,$Y256,""))</f>
        <v/>
      </c>
      <c r="FV256" s="6" t="str">
        <f ca="1">IF(LOG入力!BH256&gt;0,"",IF(COUNTIF($FT$19:$FT256,FT256)=1,FT256,""))</f>
        <v/>
      </c>
      <c r="FW256" s="6">
        <f ca="1">IF(LOG入力!BH256&gt;0,0,IF((FP256=1),IF(($FV256=""),0,1),0))</f>
        <v>0</v>
      </c>
      <c r="FX256" s="6" t="str">
        <f ca="1">IF(LOG入力!BH256&gt;0,"",IF(COUNTIF($FU$19:FU256,FU256)=1,FU256,""))</f>
        <v/>
      </c>
      <c r="FY256" s="72">
        <f ca="1">IF(LOG入力!BH256&gt;0,0,IF((FP256=1),IF(($FX256=""),0,1),0))</f>
        <v>0</v>
      </c>
      <c r="FZ256" s="71">
        <f t="shared" ca="1" si="537"/>
        <v>0</v>
      </c>
      <c r="GA256" s="6">
        <f t="shared" ca="1" si="538"/>
        <v>0</v>
      </c>
      <c r="GB256" s="6" t="str">
        <f t="shared" ca="1" si="539"/>
        <v/>
      </c>
      <c r="GC256" s="6">
        <f ca="1">IF(LOG入力!BH256&gt;0,0,IF(GA256=0,0,(IF(COUNTIF($GB$19:GB256,GB256)=1,IF($FS$3="N",1,IF(EH256=1,1,0))))))</f>
        <v>0</v>
      </c>
      <c r="GD256" s="6" t="str">
        <f ca="1">IF(LOG入力!BH256&gt;0,"",IF(GC256=1,$X256,""))</f>
        <v/>
      </c>
      <c r="GE256" s="6" t="str">
        <f ca="1">IF(LOG入力!BH256&gt;0,"",IF(GC256=1,$Y256,""))</f>
        <v/>
      </c>
      <c r="GF256" s="6" t="str">
        <f ca="1">IF(LOG入力!BH256&gt;0,"",IF(COUNTIF($GD$19:$GD256,GD256)=1,GD256,""))</f>
        <v/>
      </c>
      <c r="GG256" s="6">
        <f ca="1">IF(LOG入力!BH256&gt;0,0,IF((FZ256=1),IF(($GF256=""),0,1),0))</f>
        <v>0</v>
      </c>
      <c r="GH256" s="6" t="str">
        <f ca="1">IF(LOG入力!BH256&gt;0,"",IF(COUNTIF($GE$19:GE256,GE256)=1,GE256,""))</f>
        <v/>
      </c>
      <c r="GI256" s="72">
        <f ca="1">IF(LOG入力!BH256&gt;0,0,IF((FZ256=1),IF(($GH256=""),0,1),0))</f>
        <v>0</v>
      </c>
      <c r="GK256" s="455" t="str">
        <f ca="1">IF(V256=1,"",IF(LEN(LOG入力!AS256)=0,"",LOG入力!AS256))</f>
        <v/>
      </c>
      <c r="GL256" s="378" t="str">
        <f t="shared" ca="1" si="540"/>
        <v/>
      </c>
      <c r="GM256" s="378" t="str">
        <f t="shared" ca="1" si="541"/>
        <v/>
      </c>
      <c r="GN256" s="74" t="str">
        <f t="shared" ca="1" si="542"/>
        <v/>
      </c>
      <c r="GO256" s="74" t="str">
        <f t="shared" ca="1" si="543"/>
        <v/>
      </c>
      <c r="GQ256" s="74" t="str">
        <f t="shared" ca="1" si="544"/>
        <v/>
      </c>
      <c r="GR256" s="74" t="str">
        <f t="shared" ca="1" si="545"/>
        <v/>
      </c>
      <c r="GS256" s="74" t="str">
        <f t="shared" ca="1" si="546"/>
        <v/>
      </c>
      <c r="GT256" s="74" t="str">
        <f t="shared" ca="1" si="547"/>
        <v/>
      </c>
      <c r="GU256" s="74" t="str">
        <f t="shared" ca="1" si="548"/>
        <v/>
      </c>
      <c r="GV256" s="74" t="str">
        <f t="shared" ca="1" si="549"/>
        <v/>
      </c>
      <c r="GX256" s="74" t="str">
        <f t="shared" ca="1" si="550"/>
        <v/>
      </c>
      <c r="GY256" s="74" t="str">
        <f t="shared" ca="1" si="551"/>
        <v/>
      </c>
      <c r="GZ256" s="74" t="str">
        <f ca="1">IF(V256=1,"",IF(LOG入力!BH256&gt;0,0,IF(GY256=0,0,IF((VALUE((TYPE(VALUE(J256)))))=16,0,IF(VALUE(J256)&lt;60,1,IF(VALUE(J256)&lt;100,0,IF(VALUE(J256)&lt;600,2,0)))))))</f>
        <v/>
      </c>
      <c r="HA256" s="74" t="str">
        <f t="shared" ca="1" si="552"/>
        <v/>
      </c>
      <c r="HB256" s="74" t="str">
        <f ca="1">IF(V256=1,"",IF(LOG入力!BH256&gt;0,0,IF(HA256=0,0,IF((VALUE((TYPE(VALUE(L256)))))=16,0,IF(VALUE(L256)&lt;60,1,IF(VALUE(L256)&lt;100,0,IF(VALUE(L256)&lt;600,2,0)))))))</f>
        <v/>
      </c>
      <c r="HD256" s="74" t="str">
        <f t="shared" ca="1" si="553"/>
        <v/>
      </c>
      <c r="HF256" s="74" t="str">
        <f t="shared" ca="1" si="554"/>
        <v/>
      </c>
      <c r="HG256" s="74" t="str">
        <f t="shared" ca="1" si="555"/>
        <v/>
      </c>
      <c r="HH256" s="74" t="str">
        <f t="shared" ca="1" si="556"/>
        <v/>
      </c>
      <c r="HI256" s="74" t="str">
        <f t="shared" ca="1" si="557"/>
        <v/>
      </c>
      <c r="HJ256" s="74" t="str">
        <f t="shared" ca="1" si="558"/>
        <v/>
      </c>
      <c r="HK256" s="74" t="str">
        <f t="shared" ca="1" si="559"/>
        <v/>
      </c>
      <c r="HL256" s="74" t="str">
        <f t="shared" ca="1" si="560"/>
        <v/>
      </c>
      <c r="HM256" s="74" t="str">
        <f t="shared" ca="1" si="561"/>
        <v/>
      </c>
      <c r="HN256" s="74" t="str">
        <f t="shared" ca="1" si="562"/>
        <v/>
      </c>
      <c r="HO256" s="529" t="str">
        <f t="shared" ca="1" si="563"/>
        <v/>
      </c>
      <c r="HP256" s="74" t="str">
        <f t="shared" ca="1" si="564"/>
        <v/>
      </c>
      <c r="HQ256" s="74" t="str">
        <f t="shared" ca="1" si="565"/>
        <v/>
      </c>
      <c r="HR256" s="74" t="str">
        <f t="shared" ca="1" si="566"/>
        <v/>
      </c>
      <c r="HS256" s="74" t="str">
        <f t="shared" ca="1" si="567"/>
        <v/>
      </c>
      <c r="HT256" s="74" t="str">
        <f ca="1">IF(V256=1,"",IF(LOG入力!BH256&gt;0,0,IF(DV256=1,0,IF(N256="0",0,IF(SUM(HD256:HS256)&gt;0,1,0)))))</f>
        <v/>
      </c>
    </row>
    <row r="257" spans="1:228" x14ac:dyDescent="0.15">
      <c r="A257" s="5"/>
      <c r="B257" s="532" t="str">
        <f t="shared" ca="1" si="426"/>
        <v/>
      </c>
      <c r="C257" s="534" t="str">
        <f ca="1">LOG入力!AP257</f>
        <v/>
      </c>
      <c r="D257" s="534" t="str">
        <f ca="1">LOG入力!AQ257</f>
        <v/>
      </c>
      <c r="E257" s="534" t="str">
        <f ca="1">LOG入力!AR257</f>
        <v/>
      </c>
      <c r="F257" s="535" t="str">
        <f t="shared" ca="1" si="427"/>
        <v/>
      </c>
      <c r="G257" s="585" t="str">
        <f ca="1">LOG入力!AT257</f>
        <v/>
      </c>
      <c r="H257" s="542" t="str">
        <f ca="1">LOG入力!AU257</f>
        <v/>
      </c>
      <c r="I257" s="542" t="str">
        <f ca="1">LOG入力!AV257</f>
        <v/>
      </c>
      <c r="J257" s="577" t="str">
        <f ca="1">LOG入力!AW257</f>
        <v/>
      </c>
      <c r="K257" s="578" t="str">
        <f ca="1">LOG入力!BJ257</f>
        <v/>
      </c>
      <c r="L257" s="577" t="str">
        <f ca="1">LOG入力!AY257</f>
        <v/>
      </c>
      <c r="M257" s="545" t="str">
        <f ca="1">LOG入力!BK257</f>
        <v/>
      </c>
      <c r="N257" s="512" t="str">
        <f ca="1">IF(V257=1,"",IF(LOG入力!AJ257=1,"1",LOG入力!BA257))</f>
        <v/>
      </c>
      <c r="O257" s="538" t="str">
        <f ca="1">IF(V257=1,"",IF(LEN(LOG入力!O257)=0,"",LOG入力!O257))</f>
        <v/>
      </c>
      <c r="P257" s="291" t="str">
        <f ca="1">IF(V257=1,"",IF($AA$4=1,"",IF(LOG入力!BG257=1,"",CONCATENATE($ER257,$FB257,$FL257,$FV257,$GF257))))</f>
        <v/>
      </c>
      <c r="Q257" s="291" t="str">
        <f ca="1">IF(V257=1,"",IF($AA$4=1,"",IF(LOG入力!BG257=1,"",CONCATENATE($ET257,$FD257,$FN257,$FX257,$GH257))))</f>
        <v/>
      </c>
      <c r="R257" s="573" t="str">
        <f ca="1">IF(V257=1,"",IF($AA$4=1,"",IF(LOG入力!BH257&gt;0,0,AA257)))</f>
        <v/>
      </c>
      <c r="S257" s="293" t="str">
        <f t="shared" ca="1" si="428"/>
        <v/>
      </c>
      <c r="T257" s="681"/>
      <c r="U257" s="38"/>
      <c r="V257" s="196">
        <f ca="1">LOG入力!AN257</f>
        <v>1</v>
      </c>
      <c r="W257" s="38"/>
      <c r="X257" s="516" t="str">
        <f t="shared" ca="1" si="429"/>
        <v/>
      </c>
      <c r="Y257" s="515" t="str">
        <f t="shared" ca="1" si="430"/>
        <v/>
      </c>
      <c r="Z257" s="518" t="str">
        <f t="shared" ca="1" si="431"/>
        <v/>
      </c>
      <c r="AA257" s="574" t="str">
        <f t="shared" ca="1" si="432"/>
        <v/>
      </c>
      <c r="AC257" s="6" t="str">
        <f t="shared" ca="1" si="433"/>
        <v/>
      </c>
      <c r="AD257" s="6" t="str">
        <f t="shared" ca="1" si="434"/>
        <v/>
      </c>
      <c r="AE257" s="6" t="str">
        <f t="shared" ca="1" si="435"/>
        <v/>
      </c>
      <c r="AF257" s="6" t="str">
        <f t="shared" ca="1" si="436"/>
        <v/>
      </c>
      <c r="AG257" s="6" t="str">
        <f t="shared" ca="1" si="437"/>
        <v/>
      </c>
      <c r="AH257" s="6" t="str">
        <f t="shared" ca="1" si="438"/>
        <v/>
      </c>
      <c r="AI257" s="6" t="str">
        <f t="shared" ca="1" si="439"/>
        <v/>
      </c>
      <c r="AJ257" s="6" t="str">
        <f t="shared" ca="1" si="440"/>
        <v/>
      </c>
      <c r="AK257" s="6" t="str">
        <f t="shared" ca="1" si="441"/>
        <v/>
      </c>
      <c r="AL257" s="6" t="str">
        <f t="shared" ca="1" si="442"/>
        <v/>
      </c>
      <c r="AM257" s="6" t="str">
        <f t="shared" ca="1" si="443"/>
        <v/>
      </c>
      <c r="AN257" s="6" t="str">
        <f t="shared" ca="1" si="444"/>
        <v/>
      </c>
      <c r="AO257" s="6" t="str">
        <f t="shared" ca="1" si="445"/>
        <v/>
      </c>
      <c r="AP257" s="6" t="str">
        <f t="shared" ca="1" si="446"/>
        <v/>
      </c>
      <c r="AQ257" s="6" t="str">
        <f t="shared" ca="1" si="447"/>
        <v/>
      </c>
      <c r="AR257" s="6" t="str">
        <f t="shared" ca="1" si="448"/>
        <v/>
      </c>
      <c r="AS257" s="6" t="str">
        <f t="shared" ca="1" si="449"/>
        <v/>
      </c>
      <c r="AT257" s="6" t="str">
        <f t="shared" ca="1" si="450"/>
        <v/>
      </c>
      <c r="AU257" s="6" t="str">
        <f t="shared" ca="1" si="451"/>
        <v/>
      </c>
      <c r="AV257" s="6" t="str">
        <f t="shared" ca="1" si="452"/>
        <v/>
      </c>
      <c r="AW257" s="6" t="str">
        <f t="shared" ca="1" si="453"/>
        <v/>
      </c>
      <c r="AY257" s="6" t="str">
        <f t="shared" ca="1" si="454"/>
        <v/>
      </c>
      <c r="AZ257" s="6" t="str">
        <f t="shared" ca="1" si="455"/>
        <v/>
      </c>
      <c r="BA257" s="6" t="str">
        <f t="shared" ca="1" si="456"/>
        <v/>
      </c>
      <c r="BB257" s="6" t="str">
        <f t="shared" ca="1" si="457"/>
        <v/>
      </c>
      <c r="BC257" s="6" t="str">
        <f t="shared" ca="1" si="458"/>
        <v/>
      </c>
      <c r="BD257" s="6" t="str">
        <f t="shared" ca="1" si="459"/>
        <v/>
      </c>
      <c r="BE257" s="6" t="str">
        <f t="shared" ca="1" si="460"/>
        <v/>
      </c>
      <c r="BF257" s="6" t="str">
        <f t="shared" ca="1" si="461"/>
        <v/>
      </c>
      <c r="BG257" s="6" t="str">
        <f t="shared" ca="1" si="462"/>
        <v/>
      </c>
      <c r="BH257" s="6" t="str">
        <f t="shared" ca="1" si="463"/>
        <v/>
      </c>
      <c r="BI257" s="6" t="str">
        <f t="shared" ca="1" si="464"/>
        <v/>
      </c>
      <c r="BJ257" s="6" t="str">
        <f t="shared" ca="1" si="465"/>
        <v/>
      </c>
      <c r="BK257" s="6" t="str">
        <f t="shared" ca="1" si="466"/>
        <v/>
      </c>
      <c r="BL257" s="6" t="str">
        <f t="shared" ca="1" si="467"/>
        <v/>
      </c>
      <c r="BM257" s="6" t="str">
        <f t="shared" ca="1" si="468"/>
        <v/>
      </c>
      <c r="BN257" s="6" t="str">
        <f t="shared" ca="1" si="469"/>
        <v/>
      </c>
      <c r="BO257" s="6" t="str">
        <f t="shared" ca="1" si="470"/>
        <v/>
      </c>
      <c r="BP257" s="6" t="str">
        <f t="shared" ca="1" si="471"/>
        <v/>
      </c>
      <c r="BQ257" s="6" t="str">
        <f t="shared" ca="1" si="472"/>
        <v/>
      </c>
      <c r="BR257" s="6" t="str">
        <f t="shared" ca="1" si="473"/>
        <v/>
      </c>
      <c r="BS257" s="6" t="str">
        <f t="shared" ca="1" si="474"/>
        <v/>
      </c>
      <c r="BU257" s="6" t="str">
        <f t="shared" ca="1" si="475"/>
        <v/>
      </c>
      <c r="BW257" s="515" t="str">
        <f t="shared" ca="1" si="476"/>
        <v/>
      </c>
      <c r="BX257" s="515">
        <f t="shared" ca="1" si="477"/>
        <v>0</v>
      </c>
      <c r="BY257" s="515" t="str">
        <f t="shared" ca="1" si="478"/>
        <v/>
      </c>
      <c r="CA257" s="6">
        <f t="shared" ca="1" si="479"/>
        <v>1</v>
      </c>
      <c r="CC257" s="523" t="str">
        <f t="shared" ca="1" si="480"/>
        <v/>
      </c>
      <c r="CE257" s="6" t="str">
        <f t="shared" ca="1" si="481"/>
        <v/>
      </c>
      <c r="CG257" s="524" t="str">
        <f ca="1">IF(V257=1,"",IF($AA$4=1,"",IF(LOG入力!BH257&gt;0,"",IF(N257=0,"",IF(HT257=0,"","★")))))</f>
        <v/>
      </c>
      <c r="CI257" s="74" t="str">
        <f t="shared" ca="1" si="482"/>
        <v/>
      </c>
      <c r="CK257" s="525" t="str">
        <f ca="1">IF(V257=1,"",IF(LOG入力!BH257&gt;0,1,0))</f>
        <v/>
      </c>
      <c r="CL257" s="74" t="str">
        <f t="shared" ca="1" si="483"/>
        <v/>
      </c>
      <c r="CN257" s="74" t="str">
        <f t="shared" ca="1" si="484"/>
        <v/>
      </c>
      <c r="CO257" s="74" t="str">
        <f t="shared" ca="1" si="485"/>
        <v/>
      </c>
      <c r="CQ257" s="74" t="str">
        <f t="shared" ca="1" si="486"/>
        <v/>
      </c>
      <c r="CR257" s="74" t="str">
        <f t="shared" ca="1" si="487"/>
        <v/>
      </c>
      <c r="CS257" s="74" t="str">
        <f t="shared" ca="1" si="488"/>
        <v/>
      </c>
      <c r="CT257" s="74" t="str">
        <f t="shared" ca="1" si="489"/>
        <v/>
      </c>
      <c r="CU257" s="74" t="str">
        <f t="shared" ca="1" si="490"/>
        <v/>
      </c>
      <c r="CV257" s="74" t="str">
        <f t="shared" ca="1" si="491"/>
        <v/>
      </c>
      <c r="CW257" s="74" t="str">
        <f t="shared" ca="1" si="492"/>
        <v/>
      </c>
      <c r="CX257" s="74" t="str">
        <f t="shared" ca="1" si="493"/>
        <v/>
      </c>
      <c r="CY257" s="74" t="str">
        <f t="shared" ca="1" si="494"/>
        <v/>
      </c>
      <c r="CZ257" s="74" t="str">
        <f t="shared" ca="1" si="495"/>
        <v/>
      </c>
      <c r="DA257" s="74" t="str">
        <f t="shared" ca="1" si="496"/>
        <v/>
      </c>
      <c r="DB257" s="74" t="str">
        <f t="shared" ca="1" si="497"/>
        <v/>
      </c>
      <c r="DD257" s="74" t="str">
        <f t="shared" ca="1" si="498"/>
        <v/>
      </c>
      <c r="DE257" s="74" t="str">
        <f t="shared" ca="1" si="499"/>
        <v/>
      </c>
      <c r="DF257" s="74" t="str">
        <f t="shared" ca="1" si="500"/>
        <v/>
      </c>
      <c r="DG257" s="74" t="str">
        <f t="shared" ca="1" si="501"/>
        <v/>
      </c>
      <c r="DH257" s="74" t="str">
        <f t="shared" ca="1" si="502"/>
        <v/>
      </c>
      <c r="DI257" s="74" t="str">
        <f t="shared" ca="1" si="503"/>
        <v/>
      </c>
      <c r="DJ257" s="74" t="str">
        <f t="shared" ca="1" si="504"/>
        <v/>
      </c>
      <c r="DK257" s="74" t="str">
        <f t="shared" ca="1" si="505"/>
        <v/>
      </c>
      <c r="DL257" s="74" t="str">
        <f t="shared" ca="1" si="506"/>
        <v/>
      </c>
      <c r="DM257" s="74" t="str">
        <f t="shared" ca="1" si="507"/>
        <v/>
      </c>
      <c r="DN257" s="74" t="str">
        <f t="shared" ca="1" si="508"/>
        <v/>
      </c>
      <c r="DO257" s="74" t="str">
        <f t="shared" ca="1" si="509"/>
        <v/>
      </c>
      <c r="DQ257" s="74" t="str">
        <f t="shared" ca="1" si="510"/>
        <v/>
      </c>
      <c r="DS257" s="74" t="str">
        <f t="shared" ca="1" si="511"/>
        <v/>
      </c>
      <c r="DT257" s="74" t="str">
        <f t="shared" ca="1" si="512"/>
        <v/>
      </c>
      <c r="DV257" s="525" t="str">
        <f t="shared" ca="1" si="513"/>
        <v/>
      </c>
      <c r="DW257" s="74" t="str">
        <f t="shared" ca="1" si="514"/>
        <v/>
      </c>
      <c r="DX257" s="485" t="str">
        <f t="shared" ca="1" si="515"/>
        <v/>
      </c>
      <c r="DY257" s="74" t="str">
        <f t="shared" ca="1" si="516"/>
        <v/>
      </c>
      <c r="DZ257" s="74" t="str">
        <f t="shared" ca="1" si="517"/>
        <v/>
      </c>
      <c r="EA257" s="74" t="str">
        <f t="shared" ca="1" si="518"/>
        <v/>
      </c>
      <c r="EC257" s="74" t="str">
        <f t="shared" ca="1" si="519"/>
        <v/>
      </c>
      <c r="ED257" s="74" t="str">
        <f t="shared" ca="1" si="520"/>
        <v/>
      </c>
      <c r="EE257" s="74" t="str">
        <f t="shared" ca="1" si="521"/>
        <v/>
      </c>
      <c r="EG257" s="479" t="str">
        <f ca="1">IF(V257=1,"",IF(LOG入力!BH257&gt;0,0,IF(CG257="★",0,IF(R257=1,0,IF(N257=0,0,1)))))</f>
        <v/>
      </c>
      <c r="EH257" s="483" t="str">
        <f t="shared" ca="1" si="522"/>
        <v/>
      </c>
      <c r="EI257" s="483" t="str">
        <f t="shared" ca="1" si="523"/>
        <v/>
      </c>
      <c r="EJ257" s="483" t="str">
        <f t="shared" ca="1" si="524"/>
        <v/>
      </c>
      <c r="EL257" s="71">
        <f t="shared" ca="1" si="525"/>
        <v>0</v>
      </c>
      <c r="EM257" s="6">
        <f t="shared" ca="1" si="526"/>
        <v>0</v>
      </c>
      <c r="EN257" s="6" t="str">
        <f t="shared" ca="1" si="527"/>
        <v/>
      </c>
      <c r="EO257" s="6">
        <f ca="1">IF(LOG入力!BH257&gt;0,0,IF(EM257=0,0,(IF(COUNTIF($EN$19:EN257,EN257)=1,IF($FS$3="N",1,IF(EH257=1,1,0))))))</f>
        <v>0</v>
      </c>
      <c r="EP257" s="6" t="str">
        <f ca="1">IF(LOG入力!BH257&gt;0,"",IF(EO257=1,$X257,""))</f>
        <v/>
      </c>
      <c r="EQ257" s="6" t="str">
        <f ca="1">IF(LOG入力!BH257&gt;0,"",IF(EO257=1,$Y257,""))</f>
        <v/>
      </c>
      <c r="ER257" s="520" t="str">
        <f ca="1">IF(LOG入力!BH257&gt;0,"",IF(COUNTIF($EP$19:$EP257,EP257)=1,EP257,""))</f>
        <v/>
      </c>
      <c r="ES257" s="520">
        <f ca="1">IF(LOG入力!BH257&gt;0,0,IF((EL257=1),IF(($ER257=""),0,1),0))</f>
        <v>0</v>
      </c>
      <c r="ET257" s="520" t="str">
        <f ca="1">IF(LOG入力!BH257&gt;0,"",IF(COUNTIF($EQ$19:EQ257,EQ257)=1,EQ257,""))</f>
        <v/>
      </c>
      <c r="EU257" s="539">
        <f ca="1">IF(LOG入力!BH257&gt;0,0,IF((EL257=1),IF(($ET257=""),0,1),0))</f>
        <v>0</v>
      </c>
      <c r="EV257" s="71">
        <f t="shared" ca="1" si="528"/>
        <v>0</v>
      </c>
      <c r="EW257" s="6">
        <f t="shared" ca="1" si="529"/>
        <v>0</v>
      </c>
      <c r="EX257" s="6" t="str">
        <f t="shared" ca="1" si="530"/>
        <v/>
      </c>
      <c r="EY257" s="6">
        <f ca="1">IF(LOG入力!BH257&gt;0,0,IF(EW257=0,0,(IF(COUNTIF($EX$19:EX257,EX257)=1,IF($FS$3="N",1,IF(EH257=1,1,0))))))</f>
        <v>0</v>
      </c>
      <c r="EZ257" s="6" t="str">
        <f ca="1">IF(LOG入力!BH257&gt;0,"",IF(EY257=1,$X257,""))</f>
        <v/>
      </c>
      <c r="FA257" s="6" t="str">
        <f ca="1">IF(LOG入力!BH257&gt;0,"",IF(EY257=1,$Y257,""))</f>
        <v/>
      </c>
      <c r="FB257" s="6" t="str">
        <f ca="1">IF(LOG入力!BH257&gt;0,"",IF(COUNTIF($EZ$19:$EZ257,EZ257)=1,EZ257,""))</f>
        <v/>
      </c>
      <c r="FC257" s="6">
        <f ca="1">IF(LOG入力!BH257&gt;0,0,IF((EV257=1),IF(($FB257=""),0,1),0))</f>
        <v>0</v>
      </c>
      <c r="FD257" s="6" t="str">
        <f ca="1">IF(LOG入力!BH257&gt;0,"",IF(COUNTIF($FA$19:FA257,FA257)=1,FA257,""))</f>
        <v/>
      </c>
      <c r="FE257" s="72">
        <f ca="1">IF(LOG入力!BH257&gt;0,0,IF((EV257=1),IF(($FD257=""),0,1),0))</f>
        <v>0</v>
      </c>
      <c r="FF257" s="71">
        <f t="shared" ca="1" si="531"/>
        <v>0</v>
      </c>
      <c r="FG257" s="6">
        <f t="shared" ca="1" si="532"/>
        <v>0</v>
      </c>
      <c r="FH257" s="6" t="str">
        <f t="shared" ca="1" si="533"/>
        <v/>
      </c>
      <c r="FI257" s="6">
        <f ca="1">IF(LOG入力!BH257&gt;0,0,IF(FG257=0,0,(IF(COUNTIF($FH$19:FH257,FH257)=1,IF($FS$3="N",1,IF(EH257=1,1,0))))))</f>
        <v>0</v>
      </c>
      <c r="FJ257" s="6" t="str">
        <f ca="1">IF(LOG入力!BH257&gt;0,"",IF(FI257=1,$X257,""))</f>
        <v/>
      </c>
      <c r="FK257" s="6" t="str">
        <f ca="1">IF(LOG入力!BH257&gt;0,"",IF(FI257=1,$Y257,""))</f>
        <v/>
      </c>
      <c r="FL257" s="6" t="str">
        <f ca="1">IF(LOG入力!BH257&gt;0,"",IF(COUNTIF($FJ$19:$FJ257,FJ257)=1,FJ257,""))</f>
        <v/>
      </c>
      <c r="FM257" s="6">
        <f ca="1">IF(LOG入力!BH257&gt;0,0,IF((FF257=1),IF(($FL257=""),0,1),0))</f>
        <v>0</v>
      </c>
      <c r="FN257" s="6" t="str">
        <f ca="1">IF(LOG入力!BH257&gt;0,"",IF(COUNTIF($FK$19:FK257,FK257)=1,FK257,""))</f>
        <v/>
      </c>
      <c r="FO257" s="72">
        <f ca="1">IF(LOG入力!BH257&gt;0,0,IF((FF257=1),IF(($FN257=""),0,1),0))</f>
        <v>0</v>
      </c>
      <c r="FP257" s="71">
        <f t="shared" ca="1" si="534"/>
        <v>0</v>
      </c>
      <c r="FQ257" s="6">
        <f t="shared" ca="1" si="535"/>
        <v>0</v>
      </c>
      <c r="FR257" s="6" t="str">
        <f t="shared" ca="1" si="536"/>
        <v/>
      </c>
      <c r="FS257" s="6">
        <f ca="1">IF(LOG入力!BH257&gt;0,0,IF(FQ257=0,0,(IF(COUNTIF($FR$19:FR257,FR257)=1,IF($FS$3="N",1,IF(EH257=1,1,0))))))</f>
        <v>0</v>
      </c>
      <c r="FT257" s="6" t="str">
        <f ca="1">IF(LOG入力!BH257&gt;0,"",IF(FS257=1,$X257,""))</f>
        <v/>
      </c>
      <c r="FU257" s="6" t="str">
        <f ca="1">IF(LOG入力!BH257&gt;0,"",IF(FS257=1,$Y257,""))</f>
        <v/>
      </c>
      <c r="FV257" s="6" t="str">
        <f ca="1">IF(LOG入力!BH257&gt;0,"",IF(COUNTIF($FT$19:$FT257,FT257)=1,FT257,""))</f>
        <v/>
      </c>
      <c r="FW257" s="6">
        <f ca="1">IF(LOG入力!BH257&gt;0,0,IF((FP257=1),IF(($FV257=""),0,1),0))</f>
        <v>0</v>
      </c>
      <c r="FX257" s="6" t="str">
        <f ca="1">IF(LOG入力!BH257&gt;0,"",IF(COUNTIF($FU$19:FU257,FU257)=1,FU257,""))</f>
        <v/>
      </c>
      <c r="FY257" s="72">
        <f ca="1">IF(LOG入力!BH257&gt;0,0,IF((FP257=1),IF(($FX257=""),0,1),0))</f>
        <v>0</v>
      </c>
      <c r="FZ257" s="71">
        <f t="shared" ca="1" si="537"/>
        <v>0</v>
      </c>
      <c r="GA257" s="6">
        <f t="shared" ca="1" si="538"/>
        <v>0</v>
      </c>
      <c r="GB257" s="6" t="str">
        <f t="shared" ca="1" si="539"/>
        <v/>
      </c>
      <c r="GC257" s="6">
        <f ca="1">IF(LOG入力!BH257&gt;0,0,IF(GA257=0,0,(IF(COUNTIF($GB$19:GB257,GB257)=1,IF($FS$3="N",1,IF(EH257=1,1,0))))))</f>
        <v>0</v>
      </c>
      <c r="GD257" s="6" t="str">
        <f ca="1">IF(LOG入力!BH257&gt;0,"",IF(GC257=1,$X257,""))</f>
        <v/>
      </c>
      <c r="GE257" s="6" t="str">
        <f ca="1">IF(LOG入力!BH257&gt;0,"",IF(GC257=1,$Y257,""))</f>
        <v/>
      </c>
      <c r="GF257" s="6" t="str">
        <f ca="1">IF(LOG入力!BH257&gt;0,"",IF(COUNTIF($GD$19:$GD257,GD257)=1,GD257,""))</f>
        <v/>
      </c>
      <c r="GG257" s="6">
        <f ca="1">IF(LOG入力!BH257&gt;0,0,IF((FZ257=1),IF(($GF257=""),0,1),0))</f>
        <v>0</v>
      </c>
      <c r="GH257" s="6" t="str">
        <f ca="1">IF(LOG入力!BH257&gt;0,"",IF(COUNTIF($GE$19:GE257,GE257)=1,GE257,""))</f>
        <v/>
      </c>
      <c r="GI257" s="72">
        <f ca="1">IF(LOG入力!BH257&gt;0,0,IF((FZ257=1),IF(($GH257=""),0,1),0))</f>
        <v>0</v>
      </c>
      <c r="GK257" s="455" t="str">
        <f ca="1">IF(V257=1,"",IF(LEN(LOG入力!AS257)=0,"",LOG入力!AS257))</f>
        <v/>
      </c>
      <c r="GL257" s="378" t="str">
        <f t="shared" ca="1" si="540"/>
        <v/>
      </c>
      <c r="GM257" s="378" t="str">
        <f t="shared" ca="1" si="541"/>
        <v/>
      </c>
      <c r="GN257" s="74" t="str">
        <f t="shared" ca="1" si="542"/>
        <v/>
      </c>
      <c r="GO257" s="74" t="str">
        <f t="shared" ca="1" si="543"/>
        <v/>
      </c>
      <c r="GQ257" s="74" t="str">
        <f t="shared" ca="1" si="544"/>
        <v/>
      </c>
      <c r="GR257" s="74" t="str">
        <f t="shared" ca="1" si="545"/>
        <v/>
      </c>
      <c r="GS257" s="74" t="str">
        <f t="shared" ca="1" si="546"/>
        <v/>
      </c>
      <c r="GT257" s="74" t="str">
        <f t="shared" ca="1" si="547"/>
        <v/>
      </c>
      <c r="GU257" s="74" t="str">
        <f t="shared" ca="1" si="548"/>
        <v/>
      </c>
      <c r="GV257" s="74" t="str">
        <f t="shared" ca="1" si="549"/>
        <v/>
      </c>
      <c r="GX257" s="74" t="str">
        <f t="shared" ca="1" si="550"/>
        <v/>
      </c>
      <c r="GY257" s="74" t="str">
        <f t="shared" ca="1" si="551"/>
        <v/>
      </c>
      <c r="GZ257" s="74" t="str">
        <f ca="1">IF(V257=1,"",IF(LOG入力!BH257&gt;0,0,IF(GY257=0,0,IF((VALUE((TYPE(VALUE(J257)))))=16,0,IF(VALUE(J257)&lt;60,1,IF(VALUE(J257)&lt;100,0,IF(VALUE(J257)&lt;600,2,0)))))))</f>
        <v/>
      </c>
      <c r="HA257" s="74" t="str">
        <f t="shared" ca="1" si="552"/>
        <v/>
      </c>
      <c r="HB257" s="74" t="str">
        <f ca="1">IF(V257=1,"",IF(LOG入力!BH257&gt;0,0,IF(HA257=0,0,IF((VALUE((TYPE(VALUE(L257)))))=16,0,IF(VALUE(L257)&lt;60,1,IF(VALUE(L257)&lt;100,0,IF(VALUE(L257)&lt;600,2,0)))))))</f>
        <v/>
      </c>
      <c r="HD257" s="74" t="str">
        <f t="shared" ca="1" si="553"/>
        <v/>
      </c>
      <c r="HF257" s="74" t="str">
        <f t="shared" ca="1" si="554"/>
        <v/>
      </c>
      <c r="HG257" s="74" t="str">
        <f t="shared" ca="1" si="555"/>
        <v/>
      </c>
      <c r="HH257" s="74" t="str">
        <f t="shared" ca="1" si="556"/>
        <v/>
      </c>
      <c r="HI257" s="74" t="str">
        <f t="shared" ca="1" si="557"/>
        <v/>
      </c>
      <c r="HJ257" s="74" t="str">
        <f t="shared" ca="1" si="558"/>
        <v/>
      </c>
      <c r="HK257" s="74" t="str">
        <f t="shared" ca="1" si="559"/>
        <v/>
      </c>
      <c r="HL257" s="74" t="str">
        <f t="shared" ca="1" si="560"/>
        <v/>
      </c>
      <c r="HM257" s="74" t="str">
        <f t="shared" ca="1" si="561"/>
        <v/>
      </c>
      <c r="HN257" s="74" t="str">
        <f t="shared" ca="1" si="562"/>
        <v/>
      </c>
      <c r="HO257" s="529" t="str">
        <f t="shared" ca="1" si="563"/>
        <v/>
      </c>
      <c r="HP257" s="74" t="str">
        <f t="shared" ca="1" si="564"/>
        <v/>
      </c>
      <c r="HQ257" s="74" t="str">
        <f t="shared" ca="1" si="565"/>
        <v/>
      </c>
      <c r="HR257" s="74" t="str">
        <f t="shared" ca="1" si="566"/>
        <v/>
      </c>
      <c r="HS257" s="74" t="str">
        <f t="shared" ca="1" si="567"/>
        <v/>
      </c>
      <c r="HT257" s="74" t="str">
        <f ca="1">IF(V257=1,"",IF(LOG入力!BH257&gt;0,0,IF(DV257=1,0,IF(N257="0",0,IF(SUM(HD257:HS257)&gt;0,1,0)))))</f>
        <v/>
      </c>
    </row>
    <row r="258" spans="1:228" x14ac:dyDescent="0.15">
      <c r="A258" s="5">
        <v>240</v>
      </c>
      <c r="B258" s="487" t="str">
        <f t="shared" ca="1" si="426"/>
        <v/>
      </c>
      <c r="C258" s="548" t="str">
        <f ca="1">LOG入力!AP258</f>
        <v/>
      </c>
      <c r="D258" s="548" t="str">
        <f ca="1">LOG入力!AQ258</f>
        <v/>
      </c>
      <c r="E258" s="548" t="str">
        <f ca="1">LOG入力!AR258</f>
        <v/>
      </c>
      <c r="F258" s="589" t="str">
        <f t="shared" ca="1" si="427"/>
        <v/>
      </c>
      <c r="G258" s="586" t="str">
        <f ca="1">LOG入力!AT258</f>
        <v/>
      </c>
      <c r="H258" s="553" t="str">
        <f ca="1">LOG入力!AU258</f>
        <v/>
      </c>
      <c r="I258" s="587" t="str">
        <f ca="1">LOG入力!AV258</f>
        <v/>
      </c>
      <c r="J258" s="590" t="str">
        <f ca="1">LOG入力!AW258</f>
        <v/>
      </c>
      <c r="K258" s="591" t="str">
        <f ca="1">LOG入力!BJ258</f>
        <v/>
      </c>
      <c r="L258" s="590" t="str">
        <f ca="1">LOG入力!AY258</f>
        <v/>
      </c>
      <c r="M258" s="556" t="str">
        <f ca="1">LOG入力!BK258</f>
        <v/>
      </c>
      <c r="N258" s="588" t="str">
        <f ca="1">IF(V258=1,"",IF(LOG入力!AJ258=1,"1",LOG入力!BA258))</f>
        <v/>
      </c>
      <c r="O258" s="557" t="str">
        <f ca="1">IF(V258=1,"",IF(LEN(LOG入力!O258)=0,"",LOG入力!O258))</f>
        <v/>
      </c>
      <c r="P258" s="336" t="str">
        <f ca="1">IF(V258=1,"",IF($AA$4=1,"",IF(LOG入力!BG258=1,"",CONCATENATE($ER258,$FB258,$FL258,$FV258,$GF258))))</f>
        <v/>
      </c>
      <c r="Q258" s="337" t="str">
        <f ca="1">IF(V258=1,"",IF($AA$4=1,"",IF(LOG入力!BG258=1,"",CONCATENATE($ET258,$FD258,$FN258,$FX258,$GH258))))</f>
        <v/>
      </c>
      <c r="R258" s="338" t="str">
        <f ca="1">IF(V258=1,"",IF($AA$4=1,"",IF(LOG入力!BH258&gt;0,0,AA258)))</f>
        <v/>
      </c>
      <c r="S258" s="558" t="str">
        <f t="shared" ca="1" si="428"/>
        <v/>
      </c>
      <c r="T258" s="681"/>
      <c r="U258" s="38"/>
      <c r="V258" s="196">
        <f ca="1">LOG入力!AN258</f>
        <v>1</v>
      </c>
      <c r="W258" s="38"/>
      <c r="X258" s="516" t="str">
        <f t="shared" ca="1" si="429"/>
        <v/>
      </c>
      <c r="Y258" s="515" t="str">
        <f t="shared" ca="1" si="430"/>
        <v/>
      </c>
      <c r="Z258" s="518" t="str">
        <f t="shared" ca="1" si="431"/>
        <v/>
      </c>
      <c r="AA258" s="574" t="str">
        <f t="shared" ca="1" si="432"/>
        <v/>
      </c>
      <c r="AC258" s="6" t="str">
        <f t="shared" ca="1" si="433"/>
        <v/>
      </c>
      <c r="AD258" s="6" t="str">
        <f t="shared" ca="1" si="434"/>
        <v/>
      </c>
      <c r="AE258" s="6" t="str">
        <f t="shared" ca="1" si="435"/>
        <v/>
      </c>
      <c r="AF258" s="6" t="str">
        <f t="shared" ca="1" si="436"/>
        <v/>
      </c>
      <c r="AG258" s="6" t="str">
        <f t="shared" ca="1" si="437"/>
        <v/>
      </c>
      <c r="AH258" s="6" t="str">
        <f t="shared" ca="1" si="438"/>
        <v/>
      </c>
      <c r="AI258" s="6" t="str">
        <f t="shared" ca="1" si="439"/>
        <v/>
      </c>
      <c r="AJ258" s="6" t="str">
        <f t="shared" ca="1" si="440"/>
        <v/>
      </c>
      <c r="AK258" s="6" t="str">
        <f t="shared" ca="1" si="441"/>
        <v/>
      </c>
      <c r="AL258" s="6" t="str">
        <f t="shared" ca="1" si="442"/>
        <v/>
      </c>
      <c r="AM258" s="6" t="str">
        <f t="shared" ca="1" si="443"/>
        <v/>
      </c>
      <c r="AN258" s="6" t="str">
        <f t="shared" ca="1" si="444"/>
        <v/>
      </c>
      <c r="AO258" s="6" t="str">
        <f t="shared" ca="1" si="445"/>
        <v/>
      </c>
      <c r="AP258" s="6" t="str">
        <f t="shared" ca="1" si="446"/>
        <v/>
      </c>
      <c r="AQ258" s="6" t="str">
        <f t="shared" ca="1" si="447"/>
        <v/>
      </c>
      <c r="AR258" s="6" t="str">
        <f t="shared" ca="1" si="448"/>
        <v/>
      </c>
      <c r="AS258" s="6" t="str">
        <f t="shared" ca="1" si="449"/>
        <v/>
      </c>
      <c r="AT258" s="6" t="str">
        <f t="shared" ca="1" si="450"/>
        <v/>
      </c>
      <c r="AU258" s="6" t="str">
        <f t="shared" ca="1" si="451"/>
        <v/>
      </c>
      <c r="AV258" s="6" t="str">
        <f t="shared" ca="1" si="452"/>
        <v/>
      </c>
      <c r="AW258" s="6" t="str">
        <f t="shared" ca="1" si="453"/>
        <v/>
      </c>
      <c r="AY258" s="6" t="str">
        <f t="shared" ca="1" si="454"/>
        <v/>
      </c>
      <c r="AZ258" s="6" t="str">
        <f t="shared" ca="1" si="455"/>
        <v/>
      </c>
      <c r="BA258" s="6" t="str">
        <f t="shared" ca="1" si="456"/>
        <v/>
      </c>
      <c r="BB258" s="6" t="str">
        <f t="shared" ca="1" si="457"/>
        <v/>
      </c>
      <c r="BC258" s="6" t="str">
        <f t="shared" ca="1" si="458"/>
        <v/>
      </c>
      <c r="BD258" s="6" t="str">
        <f t="shared" ca="1" si="459"/>
        <v/>
      </c>
      <c r="BE258" s="6" t="str">
        <f t="shared" ca="1" si="460"/>
        <v/>
      </c>
      <c r="BF258" s="6" t="str">
        <f t="shared" ca="1" si="461"/>
        <v/>
      </c>
      <c r="BG258" s="6" t="str">
        <f t="shared" ca="1" si="462"/>
        <v/>
      </c>
      <c r="BH258" s="6" t="str">
        <f t="shared" ca="1" si="463"/>
        <v/>
      </c>
      <c r="BI258" s="6" t="str">
        <f t="shared" ca="1" si="464"/>
        <v/>
      </c>
      <c r="BJ258" s="6" t="str">
        <f t="shared" ca="1" si="465"/>
        <v/>
      </c>
      <c r="BK258" s="6" t="str">
        <f t="shared" ca="1" si="466"/>
        <v/>
      </c>
      <c r="BL258" s="6" t="str">
        <f t="shared" ca="1" si="467"/>
        <v/>
      </c>
      <c r="BM258" s="6" t="str">
        <f t="shared" ca="1" si="468"/>
        <v/>
      </c>
      <c r="BN258" s="6" t="str">
        <f t="shared" ca="1" si="469"/>
        <v/>
      </c>
      <c r="BO258" s="6" t="str">
        <f t="shared" ca="1" si="470"/>
        <v/>
      </c>
      <c r="BP258" s="6" t="str">
        <f t="shared" ca="1" si="471"/>
        <v/>
      </c>
      <c r="BQ258" s="6" t="str">
        <f t="shared" ca="1" si="472"/>
        <v/>
      </c>
      <c r="BR258" s="6" t="str">
        <f t="shared" ca="1" si="473"/>
        <v/>
      </c>
      <c r="BS258" s="6" t="str">
        <f t="shared" ca="1" si="474"/>
        <v/>
      </c>
      <c r="BU258" s="6" t="str">
        <f t="shared" ca="1" si="475"/>
        <v/>
      </c>
      <c r="BW258" s="515" t="str">
        <f t="shared" ca="1" si="476"/>
        <v/>
      </c>
      <c r="BX258" s="515">
        <f t="shared" ca="1" si="477"/>
        <v>0</v>
      </c>
      <c r="BY258" s="515" t="str">
        <f t="shared" ca="1" si="478"/>
        <v/>
      </c>
      <c r="CA258" s="6">
        <f t="shared" ca="1" si="479"/>
        <v>1</v>
      </c>
      <c r="CC258" s="523" t="str">
        <f t="shared" ca="1" si="480"/>
        <v/>
      </c>
      <c r="CE258" s="6" t="str">
        <f t="shared" ca="1" si="481"/>
        <v/>
      </c>
      <c r="CG258" s="524" t="str">
        <f ca="1">IF(V258=1,"",IF($AA$4=1,"",IF(LOG入力!BH258&gt;0,"",IF(N258=0,"",IF(HT258=0,"","★")))))</f>
        <v/>
      </c>
      <c r="CI258" s="74" t="str">
        <f t="shared" ca="1" si="482"/>
        <v/>
      </c>
      <c r="CK258" s="525" t="str">
        <f ca="1">IF(V258=1,"",IF(LOG入力!BH258&gt;0,1,0))</f>
        <v/>
      </c>
      <c r="CL258" s="74" t="str">
        <f t="shared" ca="1" si="483"/>
        <v/>
      </c>
      <c r="CN258" s="74" t="str">
        <f t="shared" ca="1" si="484"/>
        <v/>
      </c>
      <c r="CO258" s="74" t="str">
        <f t="shared" ca="1" si="485"/>
        <v/>
      </c>
      <c r="CQ258" s="74" t="str">
        <f t="shared" ca="1" si="486"/>
        <v/>
      </c>
      <c r="CR258" s="74" t="str">
        <f t="shared" ca="1" si="487"/>
        <v/>
      </c>
      <c r="CS258" s="74" t="str">
        <f t="shared" ca="1" si="488"/>
        <v/>
      </c>
      <c r="CT258" s="74" t="str">
        <f t="shared" ca="1" si="489"/>
        <v/>
      </c>
      <c r="CU258" s="74" t="str">
        <f t="shared" ca="1" si="490"/>
        <v/>
      </c>
      <c r="CV258" s="74" t="str">
        <f t="shared" ca="1" si="491"/>
        <v/>
      </c>
      <c r="CW258" s="74" t="str">
        <f t="shared" ca="1" si="492"/>
        <v/>
      </c>
      <c r="CX258" s="74" t="str">
        <f t="shared" ca="1" si="493"/>
        <v/>
      </c>
      <c r="CY258" s="74" t="str">
        <f t="shared" ca="1" si="494"/>
        <v/>
      </c>
      <c r="CZ258" s="74" t="str">
        <f t="shared" ca="1" si="495"/>
        <v/>
      </c>
      <c r="DA258" s="74" t="str">
        <f t="shared" ca="1" si="496"/>
        <v/>
      </c>
      <c r="DB258" s="74" t="str">
        <f t="shared" ca="1" si="497"/>
        <v/>
      </c>
      <c r="DD258" s="74" t="str">
        <f t="shared" ca="1" si="498"/>
        <v/>
      </c>
      <c r="DE258" s="74" t="str">
        <f t="shared" ca="1" si="499"/>
        <v/>
      </c>
      <c r="DF258" s="74" t="str">
        <f t="shared" ca="1" si="500"/>
        <v/>
      </c>
      <c r="DG258" s="74" t="str">
        <f t="shared" ca="1" si="501"/>
        <v/>
      </c>
      <c r="DH258" s="74" t="str">
        <f t="shared" ca="1" si="502"/>
        <v/>
      </c>
      <c r="DI258" s="74" t="str">
        <f t="shared" ca="1" si="503"/>
        <v/>
      </c>
      <c r="DJ258" s="74" t="str">
        <f t="shared" ca="1" si="504"/>
        <v/>
      </c>
      <c r="DK258" s="74" t="str">
        <f t="shared" ca="1" si="505"/>
        <v/>
      </c>
      <c r="DL258" s="74" t="str">
        <f t="shared" ca="1" si="506"/>
        <v/>
      </c>
      <c r="DM258" s="74" t="str">
        <f t="shared" ca="1" si="507"/>
        <v/>
      </c>
      <c r="DN258" s="74" t="str">
        <f t="shared" ca="1" si="508"/>
        <v/>
      </c>
      <c r="DO258" s="74" t="str">
        <f t="shared" ca="1" si="509"/>
        <v/>
      </c>
      <c r="DQ258" s="74" t="str">
        <f t="shared" ca="1" si="510"/>
        <v/>
      </c>
      <c r="DS258" s="74" t="str">
        <f t="shared" ca="1" si="511"/>
        <v/>
      </c>
      <c r="DT258" s="74" t="str">
        <f t="shared" ca="1" si="512"/>
        <v/>
      </c>
      <c r="DV258" s="525" t="str">
        <f t="shared" ca="1" si="513"/>
        <v/>
      </c>
      <c r="DW258" s="74" t="str">
        <f t="shared" ca="1" si="514"/>
        <v/>
      </c>
      <c r="DX258" s="485" t="str">
        <f t="shared" ca="1" si="515"/>
        <v/>
      </c>
      <c r="DY258" s="74" t="str">
        <f t="shared" ca="1" si="516"/>
        <v/>
      </c>
      <c r="DZ258" s="74" t="str">
        <f t="shared" ca="1" si="517"/>
        <v/>
      </c>
      <c r="EA258" s="74" t="str">
        <f t="shared" ca="1" si="518"/>
        <v/>
      </c>
      <c r="EC258" s="74" t="str">
        <f t="shared" ca="1" si="519"/>
        <v/>
      </c>
      <c r="ED258" s="74" t="str">
        <f t="shared" ca="1" si="520"/>
        <v/>
      </c>
      <c r="EE258" s="74" t="str">
        <f t="shared" ca="1" si="521"/>
        <v/>
      </c>
      <c r="EG258" s="479" t="str">
        <f ca="1">IF(V258=1,"",IF(LOG入力!BH258&gt;0,0,IF(CG258="★",0,IF(R258=1,0,IF(N258=0,0,1)))))</f>
        <v/>
      </c>
      <c r="EH258" s="483" t="str">
        <f t="shared" ca="1" si="522"/>
        <v/>
      </c>
      <c r="EI258" s="483" t="str">
        <f t="shared" ca="1" si="523"/>
        <v/>
      </c>
      <c r="EJ258" s="483" t="str">
        <f t="shared" ca="1" si="524"/>
        <v/>
      </c>
      <c r="EL258" s="71">
        <f t="shared" ca="1" si="525"/>
        <v>0</v>
      </c>
      <c r="EM258" s="6">
        <f t="shared" ca="1" si="526"/>
        <v>0</v>
      </c>
      <c r="EN258" s="6" t="str">
        <f t="shared" ca="1" si="527"/>
        <v/>
      </c>
      <c r="EO258" s="6">
        <f ca="1">IF(LOG入力!BH258&gt;0,0,IF(EM258=0,0,(IF(COUNTIF($EN$19:EN258,EN258)=1,IF($FS$3="N",1,IF(EH258=1,1,0))))))</f>
        <v>0</v>
      </c>
      <c r="EP258" s="6" t="str">
        <f ca="1">IF(LOG入力!BH258&gt;0,"",IF(EO258=1,$X258,""))</f>
        <v/>
      </c>
      <c r="EQ258" s="6" t="str">
        <f ca="1">IF(LOG入力!BH258&gt;0,"",IF(EO258=1,$Y258,""))</f>
        <v/>
      </c>
      <c r="ER258" s="520" t="str">
        <f ca="1">IF(LOG入力!BH258&gt;0,"",IF(COUNTIF($EP$19:$EP258,EP258)=1,EP258,""))</f>
        <v/>
      </c>
      <c r="ES258" s="520">
        <f ca="1">IF(LOG入力!BH258&gt;0,0,IF((EL258=1),IF(($ER258=""),0,1),0))</f>
        <v>0</v>
      </c>
      <c r="ET258" s="520" t="str">
        <f ca="1">IF(LOG入力!BH258&gt;0,"",IF(COUNTIF($EQ$19:EQ258,EQ258)=1,EQ258,""))</f>
        <v/>
      </c>
      <c r="EU258" s="539">
        <f ca="1">IF(LOG入力!BH258&gt;0,0,IF((EL258=1),IF(($ET258=""),0,1),0))</f>
        <v>0</v>
      </c>
      <c r="EV258" s="71">
        <f t="shared" ca="1" si="528"/>
        <v>0</v>
      </c>
      <c r="EW258" s="6">
        <f t="shared" ca="1" si="529"/>
        <v>0</v>
      </c>
      <c r="EX258" s="6" t="str">
        <f t="shared" ca="1" si="530"/>
        <v/>
      </c>
      <c r="EY258" s="6">
        <f ca="1">IF(LOG入力!BH258&gt;0,0,IF(EW258=0,0,(IF(COUNTIF($EX$19:EX258,EX258)=1,IF($FS$3="N",1,IF(EH258=1,1,0))))))</f>
        <v>0</v>
      </c>
      <c r="EZ258" s="6" t="str">
        <f ca="1">IF(LOG入力!BH258&gt;0,"",IF(EY258=1,$X258,""))</f>
        <v/>
      </c>
      <c r="FA258" s="6" t="str">
        <f ca="1">IF(LOG入力!BH258&gt;0,"",IF(EY258=1,$Y258,""))</f>
        <v/>
      </c>
      <c r="FB258" s="6" t="str">
        <f ca="1">IF(LOG入力!BH258&gt;0,"",IF(COUNTIF($EZ$19:$EZ258,EZ258)=1,EZ258,""))</f>
        <v/>
      </c>
      <c r="FC258" s="6">
        <f ca="1">IF(LOG入力!BH258&gt;0,0,IF((EV258=1),IF(($FB258=""),0,1),0))</f>
        <v>0</v>
      </c>
      <c r="FD258" s="6" t="str">
        <f ca="1">IF(LOG入力!BH258&gt;0,"",IF(COUNTIF($FA$19:FA258,FA258)=1,FA258,""))</f>
        <v/>
      </c>
      <c r="FE258" s="72">
        <f ca="1">IF(LOG入力!BH258&gt;0,0,IF((EV258=1),IF(($FD258=""),0,1),0))</f>
        <v>0</v>
      </c>
      <c r="FF258" s="71">
        <f t="shared" ca="1" si="531"/>
        <v>0</v>
      </c>
      <c r="FG258" s="6">
        <f t="shared" ca="1" si="532"/>
        <v>0</v>
      </c>
      <c r="FH258" s="6" t="str">
        <f t="shared" ca="1" si="533"/>
        <v/>
      </c>
      <c r="FI258" s="6">
        <f ca="1">IF(LOG入力!BH258&gt;0,0,IF(FG258=0,0,(IF(COUNTIF($FH$19:FH258,FH258)=1,IF($FS$3="N",1,IF(EH258=1,1,0))))))</f>
        <v>0</v>
      </c>
      <c r="FJ258" s="6" t="str">
        <f ca="1">IF(LOG入力!BH258&gt;0,"",IF(FI258=1,$X258,""))</f>
        <v/>
      </c>
      <c r="FK258" s="6" t="str">
        <f ca="1">IF(LOG入力!BH258&gt;0,"",IF(FI258=1,$Y258,""))</f>
        <v/>
      </c>
      <c r="FL258" s="6" t="str">
        <f ca="1">IF(LOG入力!BH258&gt;0,"",IF(COUNTIF($FJ$19:$FJ258,FJ258)=1,FJ258,""))</f>
        <v/>
      </c>
      <c r="FM258" s="6">
        <f ca="1">IF(LOG入力!BH258&gt;0,0,IF((FF258=1),IF(($FL258=""),0,1),0))</f>
        <v>0</v>
      </c>
      <c r="FN258" s="6" t="str">
        <f ca="1">IF(LOG入力!BH258&gt;0,"",IF(COUNTIF($FK$19:FK258,FK258)=1,FK258,""))</f>
        <v/>
      </c>
      <c r="FO258" s="72">
        <f ca="1">IF(LOG入力!BH258&gt;0,0,IF((FF258=1),IF(($FN258=""),0,1),0))</f>
        <v>0</v>
      </c>
      <c r="FP258" s="71">
        <f t="shared" ca="1" si="534"/>
        <v>0</v>
      </c>
      <c r="FQ258" s="6">
        <f t="shared" ca="1" si="535"/>
        <v>0</v>
      </c>
      <c r="FR258" s="6" t="str">
        <f t="shared" ca="1" si="536"/>
        <v/>
      </c>
      <c r="FS258" s="6">
        <f ca="1">IF(LOG入力!BH258&gt;0,0,IF(FQ258=0,0,(IF(COUNTIF($FR$19:FR258,FR258)=1,IF($FS$3="N",1,IF(EH258=1,1,0))))))</f>
        <v>0</v>
      </c>
      <c r="FT258" s="6" t="str">
        <f ca="1">IF(LOG入力!BH258&gt;0,"",IF(FS258=1,$X258,""))</f>
        <v/>
      </c>
      <c r="FU258" s="6" t="str">
        <f ca="1">IF(LOG入力!BH258&gt;0,"",IF(FS258=1,$Y258,""))</f>
        <v/>
      </c>
      <c r="FV258" s="6" t="str">
        <f ca="1">IF(LOG入力!BH258&gt;0,"",IF(COUNTIF($FT$19:$FT258,FT258)=1,FT258,""))</f>
        <v/>
      </c>
      <c r="FW258" s="6">
        <f ca="1">IF(LOG入力!BH258&gt;0,0,IF((FP258=1),IF(($FV258=""),0,1),0))</f>
        <v>0</v>
      </c>
      <c r="FX258" s="6" t="str">
        <f ca="1">IF(LOG入力!BH258&gt;0,"",IF(COUNTIF($FU$19:FU258,FU258)=1,FU258,""))</f>
        <v/>
      </c>
      <c r="FY258" s="72">
        <f ca="1">IF(LOG入力!BH258&gt;0,0,IF((FP258=1),IF(($FX258=""),0,1),0))</f>
        <v>0</v>
      </c>
      <c r="FZ258" s="71">
        <f t="shared" ca="1" si="537"/>
        <v>0</v>
      </c>
      <c r="GA258" s="6">
        <f t="shared" ca="1" si="538"/>
        <v>0</v>
      </c>
      <c r="GB258" s="6" t="str">
        <f t="shared" ca="1" si="539"/>
        <v/>
      </c>
      <c r="GC258" s="6">
        <f ca="1">IF(LOG入力!BH258&gt;0,0,IF(GA258=0,0,(IF(COUNTIF($GB$19:GB258,GB258)=1,IF($FS$3="N",1,IF(EH258=1,1,0))))))</f>
        <v>0</v>
      </c>
      <c r="GD258" s="6" t="str">
        <f ca="1">IF(LOG入力!BH258&gt;0,"",IF(GC258=1,$X258,""))</f>
        <v/>
      </c>
      <c r="GE258" s="6" t="str">
        <f ca="1">IF(LOG入力!BH258&gt;0,"",IF(GC258=1,$Y258,""))</f>
        <v/>
      </c>
      <c r="GF258" s="6" t="str">
        <f ca="1">IF(LOG入力!BH258&gt;0,"",IF(COUNTIF($GD$19:$GD258,GD258)=1,GD258,""))</f>
        <v/>
      </c>
      <c r="GG258" s="6">
        <f ca="1">IF(LOG入力!BH258&gt;0,0,IF((FZ258=1),IF(($GF258=""),0,1),0))</f>
        <v>0</v>
      </c>
      <c r="GH258" s="6" t="str">
        <f ca="1">IF(LOG入力!BH258&gt;0,"",IF(COUNTIF($GE$19:GE258,GE258)=1,GE258,""))</f>
        <v/>
      </c>
      <c r="GI258" s="72">
        <f ca="1">IF(LOG入力!BH258&gt;0,0,IF((FZ258=1),IF(($GH258=""),0,1),0))</f>
        <v>0</v>
      </c>
      <c r="GK258" s="455" t="str">
        <f ca="1">IF(V258=1,"",IF(LEN(LOG入力!AS258)=0,"",LOG入力!AS258))</f>
        <v/>
      </c>
      <c r="GL258" s="378" t="str">
        <f t="shared" ca="1" si="540"/>
        <v/>
      </c>
      <c r="GM258" s="378" t="str">
        <f t="shared" ca="1" si="541"/>
        <v/>
      </c>
      <c r="GN258" s="74" t="str">
        <f t="shared" ca="1" si="542"/>
        <v/>
      </c>
      <c r="GO258" s="74" t="str">
        <f t="shared" ca="1" si="543"/>
        <v/>
      </c>
      <c r="GQ258" s="74" t="str">
        <f t="shared" ca="1" si="544"/>
        <v/>
      </c>
      <c r="GR258" s="74" t="str">
        <f t="shared" ca="1" si="545"/>
        <v/>
      </c>
      <c r="GS258" s="74" t="str">
        <f t="shared" ca="1" si="546"/>
        <v/>
      </c>
      <c r="GT258" s="74" t="str">
        <f t="shared" ca="1" si="547"/>
        <v/>
      </c>
      <c r="GU258" s="74" t="str">
        <f t="shared" ca="1" si="548"/>
        <v/>
      </c>
      <c r="GV258" s="74" t="str">
        <f t="shared" ca="1" si="549"/>
        <v/>
      </c>
      <c r="GX258" s="74" t="str">
        <f t="shared" ca="1" si="550"/>
        <v/>
      </c>
      <c r="GY258" s="74" t="str">
        <f t="shared" ca="1" si="551"/>
        <v/>
      </c>
      <c r="GZ258" s="74" t="str">
        <f ca="1">IF(V258=1,"",IF(LOG入力!BH258&gt;0,0,IF(GY258=0,0,IF((VALUE((TYPE(VALUE(J258)))))=16,0,IF(VALUE(J258)&lt;60,1,IF(VALUE(J258)&lt;100,0,IF(VALUE(J258)&lt;600,2,0)))))))</f>
        <v/>
      </c>
      <c r="HA258" s="74" t="str">
        <f t="shared" ca="1" si="552"/>
        <v/>
      </c>
      <c r="HB258" s="74" t="str">
        <f ca="1">IF(V258=1,"",IF(LOG入力!BH258&gt;0,0,IF(HA258=0,0,IF((VALUE((TYPE(VALUE(L258)))))=16,0,IF(VALUE(L258)&lt;60,1,IF(VALUE(L258)&lt;100,0,IF(VALUE(L258)&lt;600,2,0)))))))</f>
        <v/>
      </c>
      <c r="HD258" s="74" t="str">
        <f t="shared" ca="1" si="553"/>
        <v/>
      </c>
      <c r="HF258" s="74" t="str">
        <f t="shared" ca="1" si="554"/>
        <v/>
      </c>
      <c r="HG258" s="74" t="str">
        <f t="shared" ca="1" si="555"/>
        <v/>
      </c>
      <c r="HH258" s="74" t="str">
        <f t="shared" ca="1" si="556"/>
        <v/>
      </c>
      <c r="HI258" s="74" t="str">
        <f t="shared" ca="1" si="557"/>
        <v/>
      </c>
      <c r="HJ258" s="74" t="str">
        <f t="shared" ca="1" si="558"/>
        <v/>
      </c>
      <c r="HK258" s="74" t="str">
        <f t="shared" ca="1" si="559"/>
        <v/>
      </c>
      <c r="HL258" s="74" t="str">
        <f t="shared" ca="1" si="560"/>
        <v/>
      </c>
      <c r="HM258" s="74" t="str">
        <f t="shared" ca="1" si="561"/>
        <v/>
      </c>
      <c r="HN258" s="74" t="str">
        <f t="shared" ca="1" si="562"/>
        <v/>
      </c>
      <c r="HO258" s="529" t="str">
        <f t="shared" ca="1" si="563"/>
        <v/>
      </c>
      <c r="HP258" s="74" t="str">
        <f t="shared" ca="1" si="564"/>
        <v/>
      </c>
      <c r="HQ258" s="74" t="str">
        <f t="shared" ca="1" si="565"/>
        <v/>
      </c>
      <c r="HR258" s="74" t="str">
        <f t="shared" ca="1" si="566"/>
        <v/>
      </c>
      <c r="HS258" s="74" t="str">
        <f t="shared" ca="1" si="567"/>
        <v/>
      </c>
      <c r="HT258" s="74" t="str">
        <f ca="1">IF(V258=1,"",IF(LOG入力!BH258&gt;0,0,IF(DV258=1,0,IF(N258="0",0,IF(SUM(HD258:HS258)&gt;0,1,0)))))</f>
        <v/>
      </c>
    </row>
    <row r="259" spans="1:228" x14ac:dyDescent="0.15">
      <c r="A259" s="5"/>
      <c r="B259" s="560" t="str">
        <f t="shared" ca="1" si="426"/>
        <v/>
      </c>
      <c r="C259" s="562" t="str">
        <f ca="1">LOG入力!AP259</f>
        <v/>
      </c>
      <c r="D259" s="562" t="str">
        <f ca="1">LOG入力!AQ259</f>
        <v/>
      </c>
      <c r="E259" s="562" t="str">
        <f ca="1">LOG入力!AR259</f>
        <v/>
      </c>
      <c r="F259" s="563" t="str">
        <f t="shared" ca="1" si="427"/>
        <v/>
      </c>
      <c r="G259" s="582" t="str">
        <f ca="1">LOG入力!AT259</f>
        <v/>
      </c>
      <c r="H259" s="507" t="str">
        <f ca="1">LOG入力!AU259</f>
        <v/>
      </c>
      <c r="I259" s="507" t="str">
        <f ca="1">LOG入力!AV259</f>
        <v/>
      </c>
      <c r="J259" s="583" t="str">
        <f ca="1">LOG入力!AW259</f>
        <v/>
      </c>
      <c r="K259" s="584" t="str">
        <f ca="1">LOG入力!BJ259</f>
        <v/>
      </c>
      <c r="L259" s="583" t="str">
        <f ca="1">LOG入力!AY259</f>
        <v/>
      </c>
      <c r="M259" s="566" t="str">
        <f ca="1">LOG入力!BK259</f>
        <v/>
      </c>
      <c r="N259" s="567" t="str">
        <f ca="1">IF(V259=1,"",IF(LOG入力!AJ259=1,"1",LOG入力!BA259))</f>
        <v/>
      </c>
      <c r="O259" s="568" t="str">
        <f ca="1">IF(V259=1,"",IF(LEN(LOG入力!O259)=0,"",LOG入力!O259))</f>
        <v/>
      </c>
      <c r="P259" s="569" t="str">
        <f ca="1">IF(V259=1,"",IF($AA$4=1,"",IF(LOG入力!BG259=1,"",CONCATENATE($ER259,$FB259,$FL259,$FV259,$GF259))))</f>
        <v/>
      </c>
      <c r="Q259" s="569" t="str">
        <f ca="1">IF(V259=1,"",IF($AA$4=1,"",IF(LOG入力!BG259=1,"",CONCATENATE($ET259,$FD259,$FN259,$FX259,$GH259))))</f>
        <v/>
      </c>
      <c r="R259" s="292" t="str">
        <f ca="1">IF(V259=1,"",IF($AA$4=1,"",IF(LOG入力!BH259&gt;0,0,AA259)))</f>
        <v/>
      </c>
      <c r="S259" s="293" t="str">
        <f t="shared" ca="1" si="428"/>
        <v/>
      </c>
      <c r="T259" s="29"/>
      <c r="U259" s="38"/>
      <c r="V259" s="196">
        <f ca="1">LOG入力!AN259</f>
        <v>1</v>
      </c>
      <c r="W259" s="38"/>
      <c r="X259" s="516" t="str">
        <f t="shared" ca="1" si="429"/>
        <v/>
      </c>
      <c r="Y259" s="515" t="str">
        <f t="shared" ca="1" si="430"/>
        <v/>
      </c>
      <c r="Z259" s="518" t="str">
        <f t="shared" ca="1" si="431"/>
        <v/>
      </c>
      <c r="AA259" s="574" t="str">
        <f t="shared" ca="1" si="432"/>
        <v/>
      </c>
      <c r="AC259" s="6" t="str">
        <f t="shared" ca="1" si="433"/>
        <v/>
      </c>
      <c r="AD259" s="6" t="str">
        <f t="shared" ca="1" si="434"/>
        <v/>
      </c>
      <c r="AE259" s="6" t="str">
        <f t="shared" ca="1" si="435"/>
        <v/>
      </c>
      <c r="AF259" s="6" t="str">
        <f t="shared" ca="1" si="436"/>
        <v/>
      </c>
      <c r="AG259" s="6" t="str">
        <f t="shared" ca="1" si="437"/>
        <v/>
      </c>
      <c r="AH259" s="6" t="str">
        <f t="shared" ca="1" si="438"/>
        <v/>
      </c>
      <c r="AI259" s="6" t="str">
        <f t="shared" ca="1" si="439"/>
        <v/>
      </c>
      <c r="AJ259" s="6" t="str">
        <f t="shared" ca="1" si="440"/>
        <v/>
      </c>
      <c r="AK259" s="6" t="str">
        <f t="shared" ca="1" si="441"/>
        <v/>
      </c>
      <c r="AL259" s="6" t="str">
        <f t="shared" ca="1" si="442"/>
        <v/>
      </c>
      <c r="AM259" s="6" t="str">
        <f t="shared" ca="1" si="443"/>
        <v/>
      </c>
      <c r="AN259" s="6" t="str">
        <f t="shared" ca="1" si="444"/>
        <v/>
      </c>
      <c r="AO259" s="6" t="str">
        <f t="shared" ca="1" si="445"/>
        <v/>
      </c>
      <c r="AP259" s="6" t="str">
        <f t="shared" ca="1" si="446"/>
        <v/>
      </c>
      <c r="AQ259" s="6" t="str">
        <f t="shared" ca="1" si="447"/>
        <v/>
      </c>
      <c r="AR259" s="6" t="str">
        <f t="shared" ca="1" si="448"/>
        <v/>
      </c>
      <c r="AS259" s="6" t="str">
        <f t="shared" ca="1" si="449"/>
        <v/>
      </c>
      <c r="AT259" s="6" t="str">
        <f t="shared" ca="1" si="450"/>
        <v/>
      </c>
      <c r="AU259" s="6" t="str">
        <f t="shared" ca="1" si="451"/>
        <v/>
      </c>
      <c r="AV259" s="6" t="str">
        <f t="shared" ca="1" si="452"/>
        <v/>
      </c>
      <c r="AW259" s="6" t="str">
        <f t="shared" ca="1" si="453"/>
        <v/>
      </c>
      <c r="AY259" s="6" t="str">
        <f t="shared" ca="1" si="454"/>
        <v/>
      </c>
      <c r="AZ259" s="6" t="str">
        <f t="shared" ca="1" si="455"/>
        <v/>
      </c>
      <c r="BA259" s="6" t="str">
        <f t="shared" ca="1" si="456"/>
        <v/>
      </c>
      <c r="BB259" s="6" t="str">
        <f t="shared" ca="1" si="457"/>
        <v/>
      </c>
      <c r="BC259" s="6" t="str">
        <f t="shared" ca="1" si="458"/>
        <v/>
      </c>
      <c r="BD259" s="6" t="str">
        <f t="shared" ca="1" si="459"/>
        <v/>
      </c>
      <c r="BE259" s="6" t="str">
        <f t="shared" ca="1" si="460"/>
        <v/>
      </c>
      <c r="BF259" s="6" t="str">
        <f t="shared" ca="1" si="461"/>
        <v/>
      </c>
      <c r="BG259" s="6" t="str">
        <f t="shared" ca="1" si="462"/>
        <v/>
      </c>
      <c r="BH259" s="6" t="str">
        <f t="shared" ca="1" si="463"/>
        <v/>
      </c>
      <c r="BI259" s="6" t="str">
        <f t="shared" ca="1" si="464"/>
        <v/>
      </c>
      <c r="BJ259" s="6" t="str">
        <f t="shared" ca="1" si="465"/>
        <v/>
      </c>
      <c r="BK259" s="6" t="str">
        <f t="shared" ca="1" si="466"/>
        <v/>
      </c>
      <c r="BL259" s="6" t="str">
        <f t="shared" ca="1" si="467"/>
        <v/>
      </c>
      <c r="BM259" s="6" t="str">
        <f t="shared" ca="1" si="468"/>
        <v/>
      </c>
      <c r="BN259" s="6" t="str">
        <f t="shared" ca="1" si="469"/>
        <v/>
      </c>
      <c r="BO259" s="6" t="str">
        <f t="shared" ca="1" si="470"/>
        <v/>
      </c>
      <c r="BP259" s="6" t="str">
        <f t="shared" ca="1" si="471"/>
        <v/>
      </c>
      <c r="BQ259" s="6" t="str">
        <f t="shared" ca="1" si="472"/>
        <v/>
      </c>
      <c r="BR259" s="6" t="str">
        <f t="shared" ca="1" si="473"/>
        <v/>
      </c>
      <c r="BS259" s="6" t="str">
        <f t="shared" ca="1" si="474"/>
        <v/>
      </c>
      <c r="BU259" s="6" t="str">
        <f t="shared" ca="1" si="475"/>
        <v/>
      </c>
      <c r="BW259" s="515" t="str">
        <f t="shared" ca="1" si="476"/>
        <v/>
      </c>
      <c r="BX259" s="515">
        <f t="shared" ca="1" si="477"/>
        <v>0</v>
      </c>
      <c r="BY259" s="515" t="str">
        <f t="shared" ca="1" si="478"/>
        <v/>
      </c>
      <c r="CA259" s="6">
        <f t="shared" ca="1" si="479"/>
        <v>1</v>
      </c>
      <c r="CC259" s="523" t="str">
        <f t="shared" ca="1" si="480"/>
        <v/>
      </c>
      <c r="CE259" s="6" t="str">
        <f t="shared" ca="1" si="481"/>
        <v/>
      </c>
      <c r="CG259" s="524" t="str">
        <f ca="1">IF(V259=1,"",IF($AA$4=1,"",IF(LOG入力!BH259&gt;0,"",IF(N259=0,"",IF(HT259=0,"","★")))))</f>
        <v/>
      </c>
      <c r="CI259" s="74" t="str">
        <f t="shared" ca="1" si="482"/>
        <v/>
      </c>
      <c r="CK259" s="525" t="str">
        <f ca="1">IF(V259=1,"",IF(LOG入力!BH259&gt;0,1,0))</f>
        <v/>
      </c>
      <c r="CL259" s="74" t="str">
        <f t="shared" ca="1" si="483"/>
        <v/>
      </c>
      <c r="CN259" s="74" t="str">
        <f t="shared" ca="1" si="484"/>
        <v/>
      </c>
      <c r="CO259" s="74" t="str">
        <f t="shared" ca="1" si="485"/>
        <v/>
      </c>
      <c r="CQ259" s="74" t="str">
        <f t="shared" ca="1" si="486"/>
        <v/>
      </c>
      <c r="CR259" s="74" t="str">
        <f t="shared" ca="1" si="487"/>
        <v/>
      </c>
      <c r="CS259" s="74" t="str">
        <f t="shared" ca="1" si="488"/>
        <v/>
      </c>
      <c r="CT259" s="74" t="str">
        <f t="shared" ca="1" si="489"/>
        <v/>
      </c>
      <c r="CU259" s="74" t="str">
        <f t="shared" ca="1" si="490"/>
        <v/>
      </c>
      <c r="CV259" s="74" t="str">
        <f t="shared" ca="1" si="491"/>
        <v/>
      </c>
      <c r="CW259" s="74" t="str">
        <f t="shared" ca="1" si="492"/>
        <v/>
      </c>
      <c r="CX259" s="74" t="str">
        <f t="shared" ca="1" si="493"/>
        <v/>
      </c>
      <c r="CY259" s="74" t="str">
        <f t="shared" ca="1" si="494"/>
        <v/>
      </c>
      <c r="CZ259" s="74" t="str">
        <f t="shared" ca="1" si="495"/>
        <v/>
      </c>
      <c r="DA259" s="74" t="str">
        <f t="shared" ca="1" si="496"/>
        <v/>
      </c>
      <c r="DB259" s="74" t="str">
        <f t="shared" ca="1" si="497"/>
        <v/>
      </c>
      <c r="DD259" s="74" t="str">
        <f t="shared" ca="1" si="498"/>
        <v/>
      </c>
      <c r="DE259" s="74" t="str">
        <f t="shared" ca="1" si="499"/>
        <v/>
      </c>
      <c r="DF259" s="74" t="str">
        <f t="shared" ca="1" si="500"/>
        <v/>
      </c>
      <c r="DG259" s="74" t="str">
        <f t="shared" ca="1" si="501"/>
        <v/>
      </c>
      <c r="DH259" s="74" t="str">
        <f t="shared" ca="1" si="502"/>
        <v/>
      </c>
      <c r="DI259" s="74" t="str">
        <f t="shared" ca="1" si="503"/>
        <v/>
      </c>
      <c r="DJ259" s="74" t="str">
        <f t="shared" ca="1" si="504"/>
        <v/>
      </c>
      <c r="DK259" s="74" t="str">
        <f t="shared" ca="1" si="505"/>
        <v/>
      </c>
      <c r="DL259" s="74" t="str">
        <f t="shared" ca="1" si="506"/>
        <v/>
      </c>
      <c r="DM259" s="74" t="str">
        <f t="shared" ca="1" si="507"/>
        <v/>
      </c>
      <c r="DN259" s="74" t="str">
        <f t="shared" ca="1" si="508"/>
        <v/>
      </c>
      <c r="DO259" s="74" t="str">
        <f t="shared" ca="1" si="509"/>
        <v/>
      </c>
      <c r="DQ259" s="74" t="str">
        <f t="shared" ca="1" si="510"/>
        <v/>
      </c>
      <c r="DS259" s="74" t="str">
        <f t="shared" ca="1" si="511"/>
        <v/>
      </c>
      <c r="DT259" s="74" t="str">
        <f t="shared" ca="1" si="512"/>
        <v/>
      </c>
      <c r="DV259" s="525" t="str">
        <f t="shared" ca="1" si="513"/>
        <v/>
      </c>
      <c r="DW259" s="74" t="str">
        <f t="shared" ca="1" si="514"/>
        <v/>
      </c>
      <c r="DX259" s="485" t="str">
        <f t="shared" ca="1" si="515"/>
        <v/>
      </c>
      <c r="DY259" s="74" t="str">
        <f t="shared" ca="1" si="516"/>
        <v/>
      </c>
      <c r="DZ259" s="74" t="str">
        <f t="shared" ca="1" si="517"/>
        <v/>
      </c>
      <c r="EA259" s="74" t="str">
        <f t="shared" ca="1" si="518"/>
        <v/>
      </c>
      <c r="EC259" s="74" t="str">
        <f t="shared" ca="1" si="519"/>
        <v/>
      </c>
      <c r="ED259" s="74" t="str">
        <f t="shared" ca="1" si="520"/>
        <v/>
      </c>
      <c r="EE259" s="74" t="str">
        <f t="shared" ca="1" si="521"/>
        <v/>
      </c>
      <c r="EG259" s="479" t="str">
        <f ca="1">IF(V259=1,"",IF(LOG入力!BH259&gt;0,0,IF(CG259="★",0,IF(R259=1,0,IF(N259=0,0,1)))))</f>
        <v/>
      </c>
      <c r="EH259" s="483" t="str">
        <f t="shared" ca="1" si="522"/>
        <v/>
      </c>
      <c r="EI259" s="483" t="str">
        <f t="shared" ca="1" si="523"/>
        <v/>
      </c>
      <c r="EJ259" s="483" t="str">
        <f t="shared" ca="1" si="524"/>
        <v/>
      </c>
      <c r="EL259" s="71">
        <f t="shared" ca="1" si="525"/>
        <v>0</v>
      </c>
      <c r="EM259" s="6">
        <f t="shared" ca="1" si="526"/>
        <v>0</v>
      </c>
      <c r="EN259" s="6" t="str">
        <f t="shared" ca="1" si="527"/>
        <v/>
      </c>
      <c r="EO259" s="6">
        <f ca="1">IF(LOG入力!BH259&gt;0,0,IF(EM259=0,0,(IF(COUNTIF($EN$19:EN259,EN259)=1,IF($FS$3="N",1,IF(EH259=1,1,0))))))</f>
        <v>0</v>
      </c>
      <c r="EP259" s="6" t="str">
        <f ca="1">IF(LOG入力!BH259&gt;0,"",IF(EO259=1,$X259,""))</f>
        <v/>
      </c>
      <c r="EQ259" s="6" t="str">
        <f ca="1">IF(LOG入力!BH259&gt;0,"",IF(EO259=1,$Y259,""))</f>
        <v/>
      </c>
      <c r="ER259" s="520" t="str">
        <f ca="1">IF(LOG入力!BH259&gt;0,"",IF(COUNTIF($EP$19:$EP259,EP259)=1,EP259,""))</f>
        <v/>
      </c>
      <c r="ES259" s="520">
        <f ca="1">IF(LOG入力!BH259&gt;0,0,IF((EL259=1),IF(($ER259=""),0,1),0))</f>
        <v>0</v>
      </c>
      <c r="ET259" s="520" t="str">
        <f ca="1">IF(LOG入力!BH259&gt;0,"",IF(COUNTIF($EQ$19:EQ259,EQ259)=1,EQ259,""))</f>
        <v/>
      </c>
      <c r="EU259" s="539">
        <f ca="1">IF(LOG入力!BH259&gt;0,0,IF((EL259=1),IF(($ET259=""),0,1),0))</f>
        <v>0</v>
      </c>
      <c r="EV259" s="71">
        <f t="shared" ca="1" si="528"/>
        <v>0</v>
      </c>
      <c r="EW259" s="6">
        <f t="shared" ca="1" si="529"/>
        <v>0</v>
      </c>
      <c r="EX259" s="6" t="str">
        <f t="shared" ca="1" si="530"/>
        <v/>
      </c>
      <c r="EY259" s="6">
        <f ca="1">IF(LOG入力!BH259&gt;0,0,IF(EW259=0,0,(IF(COUNTIF($EX$19:EX259,EX259)=1,IF($FS$3="N",1,IF(EH259=1,1,0))))))</f>
        <v>0</v>
      </c>
      <c r="EZ259" s="6" t="str">
        <f ca="1">IF(LOG入力!BH259&gt;0,"",IF(EY259=1,$X259,""))</f>
        <v/>
      </c>
      <c r="FA259" s="6" t="str">
        <f ca="1">IF(LOG入力!BH259&gt;0,"",IF(EY259=1,$Y259,""))</f>
        <v/>
      </c>
      <c r="FB259" s="6" t="str">
        <f ca="1">IF(LOG入力!BH259&gt;0,"",IF(COUNTIF($EZ$19:$EZ259,EZ259)=1,EZ259,""))</f>
        <v/>
      </c>
      <c r="FC259" s="6">
        <f ca="1">IF(LOG入力!BH259&gt;0,0,IF((EV259=1),IF(($FB259=""),0,1),0))</f>
        <v>0</v>
      </c>
      <c r="FD259" s="6" t="str">
        <f ca="1">IF(LOG入力!BH259&gt;0,"",IF(COUNTIF($FA$19:FA259,FA259)=1,FA259,""))</f>
        <v/>
      </c>
      <c r="FE259" s="72">
        <f ca="1">IF(LOG入力!BH259&gt;0,0,IF((EV259=1),IF(($FD259=""),0,1),0))</f>
        <v>0</v>
      </c>
      <c r="FF259" s="71">
        <f t="shared" ca="1" si="531"/>
        <v>0</v>
      </c>
      <c r="FG259" s="6">
        <f t="shared" ca="1" si="532"/>
        <v>0</v>
      </c>
      <c r="FH259" s="6" t="str">
        <f t="shared" ca="1" si="533"/>
        <v/>
      </c>
      <c r="FI259" s="6">
        <f ca="1">IF(LOG入力!BH259&gt;0,0,IF(FG259=0,0,(IF(COUNTIF($FH$19:FH259,FH259)=1,IF($FS$3="N",1,IF(EH259=1,1,0))))))</f>
        <v>0</v>
      </c>
      <c r="FJ259" s="6" t="str">
        <f ca="1">IF(LOG入力!BH259&gt;0,"",IF(FI259=1,$X259,""))</f>
        <v/>
      </c>
      <c r="FK259" s="6" t="str">
        <f ca="1">IF(LOG入力!BH259&gt;0,"",IF(FI259=1,$Y259,""))</f>
        <v/>
      </c>
      <c r="FL259" s="6" t="str">
        <f ca="1">IF(LOG入力!BH259&gt;0,"",IF(COUNTIF($FJ$19:$FJ259,FJ259)=1,FJ259,""))</f>
        <v/>
      </c>
      <c r="FM259" s="6">
        <f ca="1">IF(LOG入力!BH259&gt;0,0,IF((FF259=1),IF(($FL259=""),0,1),0))</f>
        <v>0</v>
      </c>
      <c r="FN259" s="6" t="str">
        <f ca="1">IF(LOG入力!BH259&gt;0,"",IF(COUNTIF($FK$19:FK259,FK259)=1,FK259,""))</f>
        <v/>
      </c>
      <c r="FO259" s="72">
        <f ca="1">IF(LOG入力!BH259&gt;0,0,IF((FF259=1),IF(($FN259=""),0,1),0))</f>
        <v>0</v>
      </c>
      <c r="FP259" s="71">
        <f t="shared" ca="1" si="534"/>
        <v>0</v>
      </c>
      <c r="FQ259" s="6">
        <f t="shared" ca="1" si="535"/>
        <v>0</v>
      </c>
      <c r="FR259" s="6" t="str">
        <f t="shared" ca="1" si="536"/>
        <v/>
      </c>
      <c r="FS259" s="6">
        <f ca="1">IF(LOG入力!BH259&gt;0,0,IF(FQ259=0,0,(IF(COUNTIF($FR$19:FR259,FR259)=1,IF($FS$3="N",1,IF(EH259=1,1,0))))))</f>
        <v>0</v>
      </c>
      <c r="FT259" s="6" t="str">
        <f ca="1">IF(LOG入力!BH259&gt;0,"",IF(FS259=1,$X259,""))</f>
        <v/>
      </c>
      <c r="FU259" s="6" t="str">
        <f ca="1">IF(LOG入力!BH259&gt;0,"",IF(FS259=1,$Y259,""))</f>
        <v/>
      </c>
      <c r="FV259" s="6" t="str">
        <f ca="1">IF(LOG入力!BH259&gt;0,"",IF(COUNTIF($FT$19:$FT259,FT259)=1,FT259,""))</f>
        <v/>
      </c>
      <c r="FW259" s="6">
        <f ca="1">IF(LOG入力!BH259&gt;0,0,IF((FP259=1),IF(($FV259=""),0,1),0))</f>
        <v>0</v>
      </c>
      <c r="FX259" s="6" t="str">
        <f ca="1">IF(LOG入力!BH259&gt;0,"",IF(COUNTIF($FU$19:FU259,FU259)=1,FU259,""))</f>
        <v/>
      </c>
      <c r="FY259" s="72">
        <f ca="1">IF(LOG入力!BH259&gt;0,0,IF((FP259=1),IF(($FX259=""),0,1),0))</f>
        <v>0</v>
      </c>
      <c r="FZ259" s="71">
        <f t="shared" ca="1" si="537"/>
        <v>0</v>
      </c>
      <c r="GA259" s="6">
        <f t="shared" ca="1" si="538"/>
        <v>0</v>
      </c>
      <c r="GB259" s="6" t="str">
        <f t="shared" ca="1" si="539"/>
        <v/>
      </c>
      <c r="GC259" s="6">
        <f ca="1">IF(LOG入力!BH259&gt;0,0,IF(GA259=0,0,(IF(COUNTIF($GB$19:GB259,GB259)=1,IF($FS$3="N",1,IF(EH259=1,1,0))))))</f>
        <v>0</v>
      </c>
      <c r="GD259" s="6" t="str">
        <f ca="1">IF(LOG入力!BH259&gt;0,"",IF(GC259=1,$X259,""))</f>
        <v/>
      </c>
      <c r="GE259" s="6" t="str">
        <f ca="1">IF(LOG入力!BH259&gt;0,"",IF(GC259=1,$Y259,""))</f>
        <v/>
      </c>
      <c r="GF259" s="6" t="str">
        <f ca="1">IF(LOG入力!BH259&gt;0,"",IF(COUNTIF($GD$19:$GD259,GD259)=1,GD259,""))</f>
        <v/>
      </c>
      <c r="GG259" s="6">
        <f ca="1">IF(LOG入力!BH259&gt;0,0,IF((FZ259=1),IF(($GF259=""),0,1),0))</f>
        <v>0</v>
      </c>
      <c r="GH259" s="6" t="str">
        <f ca="1">IF(LOG入力!BH259&gt;0,"",IF(COUNTIF($GE$19:GE259,GE259)=1,GE259,""))</f>
        <v/>
      </c>
      <c r="GI259" s="72">
        <f ca="1">IF(LOG入力!BH259&gt;0,0,IF((FZ259=1),IF(($GH259=""),0,1),0))</f>
        <v>0</v>
      </c>
      <c r="GK259" s="455" t="str">
        <f ca="1">IF(V259=1,"",IF(LEN(LOG入力!AS259)=0,"",LOG入力!AS259))</f>
        <v/>
      </c>
      <c r="GL259" s="378" t="str">
        <f t="shared" ca="1" si="540"/>
        <v/>
      </c>
      <c r="GM259" s="378" t="str">
        <f t="shared" ca="1" si="541"/>
        <v/>
      </c>
      <c r="GN259" s="74" t="str">
        <f t="shared" ca="1" si="542"/>
        <v/>
      </c>
      <c r="GO259" s="74" t="str">
        <f t="shared" ca="1" si="543"/>
        <v/>
      </c>
      <c r="GQ259" s="74" t="str">
        <f t="shared" ca="1" si="544"/>
        <v/>
      </c>
      <c r="GR259" s="74" t="str">
        <f t="shared" ca="1" si="545"/>
        <v/>
      </c>
      <c r="GS259" s="74" t="str">
        <f t="shared" ca="1" si="546"/>
        <v/>
      </c>
      <c r="GT259" s="74" t="str">
        <f t="shared" ca="1" si="547"/>
        <v/>
      </c>
      <c r="GU259" s="74" t="str">
        <f t="shared" ca="1" si="548"/>
        <v/>
      </c>
      <c r="GV259" s="74" t="str">
        <f t="shared" ca="1" si="549"/>
        <v/>
      </c>
      <c r="GX259" s="74" t="str">
        <f t="shared" ca="1" si="550"/>
        <v/>
      </c>
      <c r="GY259" s="74" t="str">
        <f t="shared" ca="1" si="551"/>
        <v/>
      </c>
      <c r="GZ259" s="74" t="str">
        <f ca="1">IF(V259=1,"",IF(LOG入力!BH259&gt;0,0,IF(GY259=0,0,IF((VALUE((TYPE(VALUE(J259)))))=16,0,IF(VALUE(J259)&lt;60,1,IF(VALUE(J259)&lt;100,0,IF(VALUE(J259)&lt;600,2,0)))))))</f>
        <v/>
      </c>
      <c r="HA259" s="74" t="str">
        <f t="shared" ca="1" si="552"/>
        <v/>
      </c>
      <c r="HB259" s="74" t="str">
        <f ca="1">IF(V259=1,"",IF(LOG入力!BH259&gt;0,0,IF(HA259=0,0,IF((VALUE((TYPE(VALUE(L259)))))=16,0,IF(VALUE(L259)&lt;60,1,IF(VALUE(L259)&lt;100,0,IF(VALUE(L259)&lt;600,2,0)))))))</f>
        <v/>
      </c>
      <c r="HD259" s="74" t="str">
        <f t="shared" ca="1" si="553"/>
        <v/>
      </c>
      <c r="HF259" s="74" t="str">
        <f t="shared" ca="1" si="554"/>
        <v/>
      </c>
      <c r="HG259" s="74" t="str">
        <f t="shared" ca="1" si="555"/>
        <v/>
      </c>
      <c r="HH259" s="74" t="str">
        <f t="shared" ca="1" si="556"/>
        <v/>
      </c>
      <c r="HI259" s="74" t="str">
        <f t="shared" ca="1" si="557"/>
        <v/>
      </c>
      <c r="HJ259" s="74" t="str">
        <f t="shared" ca="1" si="558"/>
        <v/>
      </c>
      <c r="HK259" s="74" t="str">
        <f t="shared" ca="1" si="559"/>
        <v/>
      </c>
      <c r="HL259" s="74" t="str">
        <f t="shared" ca="1" si="560"/>
        <v/>
      </c>
      <c r="HM259" s="74" t="str">
        <f t="shared" ca="1" si="561"/>
        <v/>
      </c>
      <c r="HN259" s="74" t="str">
        <f t="shared" ca="1" si="562"/>
        <v/>
      </c>
      <c r="HO259" s="529" t="str">
        <f t="shared" ca="1" si="563"/>
        <v/>
      </c>
      <c r="HP259" s="74" t="str">
        <f t="shared" ca="1" si="564"/>
        <v/>
      </c>
      <c r="HQ259" s="74" t="str">
        <f t="shared" ca="1" si="565"/>
        <v/>
      </c>
      <c r="HR259" s="74" t="str">
        <f t="shared" ca="1" si="566"/>
        <v/>
      </c>
      <c r="HS259" s="74" t="str">
        <f t="shared" ca="1" si="567"/>
        <v/>
      </c>
      <c r="HT259" s="74" t="str">
        <f ca="1">IF(V259=1,"",IF(LOG入力!BH259&gt;0,0,IF(DV259=1,0,IF(N259="0",0,IF(SUM(HD259:HS259)&gt;0,1,0)))))</f>
        <v/>
      </c>
    </row>
    <row r="260" spans="1:228" x14ac:dyDescent="0.15">
      <c r="A260" s="5"/>
      <c r="B260" s="532" t="str">
        <f t="shared" ca="1" si="426"/>
        <v/>
      </c>
      <c r="C260" s="534" t="str">
        <f ca="1">LOG入力!AP260</f>
        <v/>
      </c>
      <c r="D260" s="534" t="str">
        <f ca="1">LOG入力!AQ260</f>
        <v/>
      </c>
      <c r="E260" s="534" t="str">
        <f ca="1">LOG入力!AR260</f>
        <v/>
      </c>
      <c r="F260" s="535" t="str">
        <f t="shared" ca="1" si="427"/>
        <v/>
      </c>
      <c r="G260" s="585" t="str">
        <f ca="1">LOG入力!AT260</f>
        <v/>
      </c>
      <c r="H260" s="542" t="str">
        <f ca="1">LOG入力!AU260</f>
        <v/>
      </c>
      <c r="I260" s="542" t="str">
        <f ca="1">LOG入力!AV260</f>
        <v/>
      </c>
      <c r="J260" s="577" t="str">
        <f ca="1">LOG入力!AW260</f>
        <v/>
      </c>
      <c r="K260" s="578" t="str">
        <f ca="1">LOG入力!BJ260</f>
        <v/>
      </c>
      <c r="L260" s="577" t="str">
        <f ca="1">LOG入力!AY260</f>
        <v/>
      </c>
      <c r="M260" s="545" t="str">
        <f ca="1">LOG入力!BK260</f>
        <v/>
      </c>
      <c r="N260" s="512" t="str">
        <f ca="1">IF(V260=1,"",IF(LOG入力!AJ260=1,"1",LOG入力!BA260))</f>
        <v/>
      </c>
      <c r="O260" s="538" t="str">
        <f ca="1">IF(V260=1,"",IF(LEN(LOG入力!O260)=0,"",LOG入力!O260))</f>
        <v/>
      </c>
      <c r="P260" s="291" t="str">
        <f ca="1">IF(V260=1,"",IF($AA$4=1,"",IF(LOG入力!BG260=1,"",CONCATENATE($ER260,$FB260,$FL260,$FV260,$GF260))))</f>
        <v/>
      </c>
      <c r="Q260" s="291" t="str">
        <f ca="1">IF(V260=1,"",IF($AA$4=1,"",IF(LOG入力!BG260=1,"",CONCATENATE($ET260,$FD260,$FN260,$FX260,$GH260))))</f>
        <v/>
      </c>
      <c r="R260" s="573" t="str">
        <f ca="1">IF(V260=1,"",IF($AA$4=1,"",IF(LOG入力!BH260&gt;0,0,AA260)))</f>
        <v/>
      </c>
      <c r="S260" s="293" t="str">
        <f t="shared" ca="1" si="428"/>
        <v/>
      </c>
      <c r="T260" s="29"/>
      <c r="U260" s="38"/>
      <c r="V260" s="196">
        <f ca="1">LOG入力!AN260</f>
        <v>1</v>
      </c>
      <c r="W260" s="38"/>
      <c r="X260" s="516" t="str">
        <f t="shared" ca="1" si="429"/>
        <v/>
      </c>
      <c r="Y260" s="515" t="str">
        <f t="shared" ca="1" si="430"/>
        <v/>
      </c>
      <c r="Z260" s="518" t="str">
        <f t="shared" ca="1" si="431"/>
        <v/>
      </c>
      <c r="AA260" s="574" t="str">
        <f t="shared" ca="1" si="432"/>
        <v/>
      </c>
      <c r="AC260" s="6" t="str">
        <f t="shared" ca="1" si="433"/>
        <v/>
      </c>
      <c r="AD260" s="6" t="str">
        <f t="shared" ca="1" si="434"/>
        <v/>
      </c>
      <c r="AE260" s="6" t="str">
        <f t="shared" ca="1" si="435"/>
        <v/>
      </c>
      <c r="AF260" s="6" t="str">
        <f t="shared" ca="1" si="436"/>
        <v/>
      </c>
      <c r="AG260" s="6" t="str">
        <f t="shared" ca="1" si="437"/>
        <v/>
      </c>
      <c r="AH260" s="6" t="str">
        <f t="shared" ca="1" si="438"/>
        <v/>
      </c>
      <c r="AI260" s="6" t="str">
        <f t="shared" ca="1" si="439"/>
        <v/>
      </c>
      <c r="AJ260" s="6" t="str">
        <f t="shared" ca="1" si="440"/>
        <v/>
      </c>
      <c r="AK260" s="6" t="str">
        <f t="shared" ca="1" si="441"/>
        <v/>
      </c>
      <c r="AL260" s="6" t="str">
        <f t="shared" ca="1" si="442"/>
        <v/>
      </c>
      <c r="AM260" s="6" t="str">
        <f t="shared" ca="1" si="443"/>
        <v/>
      </c>
      <c r="AN260" s="6" t="str">
        <f t="shared" ca="1" si="444"/>
        <v/>
      </c>
      <c r="AO260" s="6" t="str">
        <f t="shared" ca="1" si="445"/>
        <v/>
      </c>
      <c r="AP260" s="6" t="str">
        <f t="shared" ca="1" si="446"/>
        <v/>
      </c>
      <c r="AQ260" s="6" t="str">
        <f t="shared" ca="1" si="447"/>
        <v/>
      </c>
      <c r="AR260" s="6" t="str">
        <f t="shared" ca="1" si="448"/>
        <v/>
      </c>
      <c r="AS260" s="6" t="str">
        <f t="shared" ca="1" si="449"/>
        <v/>
      </c>
      <c r="AT260" s="6" t="str">
        <f t="shared" ca="1" si="450"/>
        <v/>
      </c>
      <c r="AU260" s="6" t="str">
        <f t="shared" ca="1" si="451"/>
        <v/>
      </c>
      <c r="AV260" s="6" t="str">
        <f t="shared" ca="1" si="452"/>
        <v/>
      </c>
      <c r="AW260" s="6" t="str">
        <f t="shared" ca="1" si="453"/>
        <v/>
      </c>
      <c r="AY260" s="6" t="str">
        <f t="shared" ca="1" si="454"/>
        <v/>
      </c>
      <c r="AZ260" s="6" t="str">
        <f t="shared" ca="1" si="455"/>
        <v/>
      </c>
      <c r="BA260" s="6" t="str">
        <f t="shared" ca="1" si="456"/>
        <v/>
      </c>
      <c r="BB260" s="6" t="str">
        <f t="shared" ca="1" si="457"/>
        <v/>
      </c>
      <c r="BC260" s="6" t="str">
        <f t="shared" ca="1" si="458"/>
        <v/>
      </c>
      <c r="BD260" s="6" t="str">
        <f t="shared" ca="1" si="459"/>
        <v/>
      </c>
      <c r="BE260" s="6" t="str">
        <f t="shared" ca="1" si="460"/>
        <v/>
      </c>
      <c r="BF260" s="6" t="str">
        <f t="shared" ca="1" si="461"/>
        <v/>
      </c>
      <c r="BG260" s="6" t="str">
        <f t="shared" ca="1" si="462"/>
        <v/>
      </c>
      <c r="BH260" s="6" t="str">
        <f t="shared" ca="1" si="463"/>
        <v/>
      </c>
      <c r="BI260" s="6" t="str">
        <f t="shared" ca="1" si="464"/>
        <v/>
      </c>
      <c r="BJ260" s="6" t="str">
        <f t="shared" ca="1" si="465"/>
        <v/>
      </c>
      <c r="BK260" s="6" t="str">
        <f t="shared" ca="1" si="466"/>
        <v/>
      </c>
      <c r="BL260" s="6" t="str">
        <f t="shared" ca="1" si="467"/>
        <v/>
      </c>
      <c r="BM260" s="6" t="str">
        <f t="shared" ca="1" si="468"/>
        <v/>
      </c>
      <c r="BN260" s="6" t="str">
        <f t="shared" ca="1" si="469"/>
        <v/>
      </c>
      <c r="BO260" s="6" t="str">
        <f t="shared" ca="1" si="470"/>
        <v/>
      </c>
      <c r="BP260" s="6" t="str">
        <f t="shared" ca="1" si="471"/>
        <v/>
      </c>
      <c r="BQ260" s="6" t="str">
        <f t="shared" ca="1" si="472"/>
        <v/>
      </c>
      <c r="BR260" s="6" t="str">
        <f t="shared" ca="1" si="473"/>
        <v/>
      </c>
      <c r="BS260" s="6" t="str">
        <f t="shared" ca="1" si="474"/>
        <v/>
      </c>
      <c r="BU260" s="6" t="str">
        <f t="shared" ca="1" si="475"/>
        <v/>
      </c>
      <c r="BW260" s="515" t="str">
        <f t="shared" ca="1" si="476"/>
        <v/>
      </c>
      <c r="BX260" s="515">
        <f t="shared" ca="1" si="477"/>
        <v>0</v>
      </c>
      <c r="BY260" s="515" t="str">
        <f t="shared" ca="1" si="478"/>
        <v/>
      </c>
      <c r="CA260" s="6">
        <f t="shared" ca="1" si="479"/>
        <v>1</v>
      </c>
      <c r="CC260" s="523" t="str">
        <f t="shared" ca="1" si="480"/>
        <v/>
      </c>
      <c r="CE260" s="6" t="str">
        <f t="shared" ca="1" si="481"/>
        <v/>
      </c>
      <c r="CG260" s="524" t="str">
        <f ca="1">IF(V260=1,"",IF($AA$4=1,"",IF(LOG入力!BH260&gt;0,"",IF(N260=0,"",IF(HT260=0,"","★")))))</f>
        <v/>
      </c>
      <c r="CI260" s="74" t="str">
        <f t="shared" ca="1" si="482"/>
        <v/>
      </c>
      <c r="CK260" s="525" t="str">
        <f ca="1">IF(V260=1,"",IF(LOG入力!BH260&gt;0,1,0))</f>
        <v/>
      </c>
      <c r="CL260" s="74" t="str">
        <f t="shared" ca="1" si="483"/>
        <v/>
      </c>
      <c r="CN260" s="74" t="str">
        <f t="shared" ca="1" si="484"/>
        <v/>
      </c>
      <c r="CO260" s="74" t="str">
        <f t="shared" ca="1" si="485"/>
        <v/>
      </c>
      <c r="CQ260" s="74" t="str">
        <f t="shared" ca="1" si="486"/>
        <v/>
      </c>
      <c r="CR260" s="74" t="str">
        <f t="shared" ca="1" si="487"/>
        <v/>
      </c>
      <c r="CS260" s="74" t="str">
        <f t="shared" ca="1" si="488"/>
        <v/>
      </c>
      <c r="CT260" s="74" t="str">
        <f t="shared" ca="1" si="489"/>
        <v/>
      </c>
      <c r="CU260" s="74" t="str">
        <f t="shared" ca="1" si="490"/>
        <v/>
      </c>
      <c r="CV260" s="74" t="str">
        <f t="shared" ca="1" si="491"/>
        <v/>
      </c>
      <c r="CW260" s="74" t="str">
        <f t="shared" ca="1" si="492"/>
        <v/>
      </c>
      <c r="CX260" s="74" t="str">
        <f t="shared" ca="1" si="493"/>
        <v/>
      </c>
      <c r="CY260" s="74" t="str">
        <f t="shared" ca="1" si="494"/>
        <v/>
      </c>
      <c r="CZ260" s="74" t="str">
        <f t="shared" ca="1" si="495"/>
        <v/>
      </c>
      <c r="DA260" s="74" t="str">
        <f t="shared" ca="1" si="496"/>
        <v/>
      </c>
      <c r="DB260" s="74" t="str">
        <f t="shared" ca="1" si="497"/>
        <v/>
      </c>
      <c r="DD260" s="74" t="str">
        <f t="shared" ca="1" si="498"/>
        <v/>
      </c>
      <c r="DE260" s="74" t="str">
        <f t="shared" ca="1" si="499"/>
        <v/>
      </c>
      <c r="DF260" s="74" t="str">
        <f t="shared" ca="1" si="500"/>
        <v/>
      </c>
      <c r="DG260" s="74" t="str">
        <f t="shared" ca="1" si="501"/>
        <v/>
      </c>
      <c r="DH260" s="74" t="str">
        <f t="shared" ca="1" si="502"/>
        <v/>
      </c>
      <c r="DI260" s="74" t="str">
        <f t="shared" ca="1" si="503"/>
        <v/>
      </c>
      <c r="DJ260" s="74" t="str">
        <f t="shared" ca="1" si="504"/>
        <v/>
      </c>
      <c r="DK260" s="74" t="str">
        <f t="shared" ca="1" si="505"/>
        <v/>
      </c>
      <c r="DL260" s="74" t="str">
        <f t="shared" ca="1" si="506"/>
        <v/>
      </c>
      <c r="DM260" s="74" t="str">
        <f t="shared" ca="1" si="507"/>
        <v/>
      </c>
      <c r="DN260" s="74" t="str">
        <f t="shared" ca="1" si="508"/>
        <v/>
      </c>
      <c r="DO260" s="74" t="str">
        <f t="shared" ca="1" si="509"/>
        <v/>
      </c>
      <c r="DQ260" s="74" t="str">
        <f t="shared" ca="1" si="510"/>
        <v/>
      </c>
      <c r="DS260" s="74" t="str">
        <f t="shared" ca="1" si="511"/>
        <v/>
      </c>
      <c r="DT260" s="74" t="str">
        <f t="shared" ca="1" si="512"/>
        <v/>
      </c>
      <c r="DV260" s="525" t="str">
        <f t="shared" ca="1" si="513"/>
        <v/>
      </c>
      <c r="DW260" s="74" t="str">
        <f t="shared" ca="1" si="514"/>
        <v/>
      </c>
      <c r="DX260" s="485" t="str">
        <f t="shared" ca="1" si="515"/>
        <v/>
      </c>
      <c r="DY260" s="74" t="str">
        <f t="shared" ca="1" si="516"/>
        <v/>
      </c>
      <c r="DZ260" s="74" t="str">
        <f t="shared" ca="1" si="517"/>
        <v/>
      </c>
      <c r="EA260" s="74" t="str">
        <f t="shared" ca="1" si="518"/>
        <v/>
      </c>
      <c r="EC260" s="74" t="str">
        <f t="shared" ca="1" si="519"/>
        <v/>
      </c>
      <c r="ED260" s="74" t="str">
        <f t="shared" ca="1" si="520"/>
        <v/>
      </c>
      <c r="EE260" s="74" t="str">
        <f t="shared" ca="1" si="521"/>
        <v/>
      </c>
      <c r="EG260" s="479" t="str">
        <f ca="1">IF(V260=1,"",IF(LOG入力!BH260&gt;0,0,IF(CG260="★",0,IF(R260=1,0,IF(N260=0,0,1)))))</f>
        <v/>
      </c>
      <c r="EH260" s="483" t="str">
        <f t="shared" ca="1" si="522"/>
        <v/>
      </c>
      <c r="EI260" s="483" t="str">
        <f t="shared" ca="1" si="523"/>
        <v/>
      </c>
      <c r="EJ260" s="483" t="str">
        <f t="shared" ca="1" si="524"/>
        <v/>
      </c>
      <c r="EL260" s="71">
        <f t="shared" ca="1" si="525"/>
        <v>0</v>
      </c>
      <c r="EM260" s="6">
        <f t="shared" ca="1" si="526"/>
        <v>0</v>
      </c>
      <c r="EN260" s="6" t="str">
        <f t="shared" ca="1" si="527"/>
        <v/>
      </c>
      <c r="EO260" s="6">
        <f ca="1">IF(LOG入力!BH260&gt;0,0,IF(EM260=0,0,(IF(COUNTIF($EN$19:EN260,EN260)=1,IF($FS$3="N",1,IF(EH260=1,1,0))))))</f>
        <v>0</v>
      </c>
      <c r="EP260" s="6" t="str">
        <f ca="1">IF(LOG入力!BH260&gt;0,"",IF(EO260=1,$X260,""))</f>
        <v/>
      </c>
      <c r="EQ260" s="6" t="str">
        <f ca="1">IF(LOG入力!BH260&gt;0,"",IF(EO260=1,$Y260,""))</f>
        <v/>
      </c>
      <c r="ER260" s="520" t="str">
        <f ca="1">IF(LOG入力!BH260&gt;0,"",IF(COUNTIF($EP$19:$EP260,EP260)=1,EP260,""))</f>
        <v/>
      </c>
      <c r="ES260" s="520">
        <f ca="1">IF(LOG入力!BH260&gt;0,0,IF((EL260=1),IF(($ER260=""),0,1),0))</f>
        <v>0</v>
      </c>
      <c r="ET260" s="520" t="str">
        <f ca="1">IF(LOG入力!BH260&gt;0,"",IF(COUNTIF($EQ$19:EQ260,EQ260)=1,EQ260,""))</f>
        <v/>
      </c>
      <c r="EU260" s="539">
        <f ca="1">IF(LOG入力!BH260&gt;0,0,IF((EL260=1),IF(($ET260=""),0,1),0))</f>
        <v>0</v>
      </c>
      <c r="EV260" s="71">
        <f t="shared" ca="1" si="528"/>
        <v>0</v>
      </c>
      <c r="EW260" s="6">
        <f t="shared" ca="1" si="529"/>
        <v>0</v>
      </c>
      <c r="EX260" s="6" t="str">
        <f t="shared" ca="1" si="530"/>
        <v/>
      </c>
      <c r="EY260" s="6">
        <f ca="1">IF(LOG入力!BH260&gt;0,0,IF(EW260=0,0,(IF(COUNTIF($EX$19:EX260,EX260)=1,IF($FS$3="N",1,IF(EH260=1,1,0))))))</f>
        <v>0</v>
      </c>
      <c r="EZ260" s="6" t="str">
        <f ca="1">IF(LOG入力!BH260&gt;0,"",IF(EY260=1,$X260,""))</f>
        <v/>
      </c>
      <c r="FA260" s="6" t="str">
        <f ca="1">IF(LOG入力!BH260&gt;0,"",IF(EY260=1,$Y260,""))</f>
        <v/>
      </c>
      <c r="FB260" s="6" t="str">
        <f ca="1">IF(LOG入力!BH260&gt;0,"",IF(COUNTIF($EZ$19:$EZ260,EZ260)=1,EZ260,""))</f>
        <v/>
      </c>
      <c r="FC260" s="6">
        <f ca="1">IF(LOG入力!BH260&gt;0,0,IF((EV260=1),IF(($FB260=""),0,1),0))</f>
        <v>0</v>
      </c>
      <c r="FD260" s="6" t="str">
        <f ca="1">IF(LOG入力!BH260&gt;0,"",IF(COUNTIF($FA$19:FA260,FA260)=1,FA260,""))</f>
        <v/>
      </c>
      <c r="FE260" s="72">
        <f ca="1">IF(LOG入力!BH260&gt;0,0,IF((EV260=1),IF(($FD260=""),0,1),0))</f>
        <v>0</v>
      </c>
      <c r="FF260" s="71">
        <f t="shared" ca="1" si="531"/>
        <v>0</v>
      </c>
      <c r="FG260" s="6">
        <f t="shared" ca="1" si="532"/>
        <v>0</v>
      </c>
      <c r="FH260" s="6" t="str">
        <f t="shared" ca="1" si="533"/>
        <v/>
      </c>
      <c r="FI260" s="6">
        <f ca="1">IF(LOG入力!BH260&gt;0,0,IF(FG260=0,0,(IF(COUNTIF($FH$19:FH260,FH260)=1,IF($FS$3="N",1,IF(EH260=1,1,0))))))</f>
        <v>0</v>
      </c>
      <c r="FJ260" s="6" t="str">
        <f ca="1">IF(LOG入力!BH260&gt;0,"",IF(FI260=1,$X260,""))</f>
        <v/>
      </c>
      <c r="FK260" s="6" t="str">
        <f ca="1">IF(LOG入力!BH260&gt;0,"",IF(FI260=1,$Y260,""))</f>
        <v/>
      </c>
      <c r="FL260" s="6" t="str">
        <f ca="1">IF(LOG入力!BH260&gt;0,"",IF(COUNTIF($FJ$19:$FJ260,FJ260)=1,FJ260,""))</f>
        <v/>
      </c>
      <c r="FM260" s="6">
        <f ca="1">IF(LOG入力!BH260&gt;0,0,IF((FF260=1),IF(($FL260=""),0,1),0))</f>
        <v>0</v>
      </c>
      <c r="FN260" s="6" t="str">
        <f ca="1">IF(LOG入力!BH260&gt;0,"",IF(COUNTIF($FK$19:FK260,FK260)=1,FK260,""))</f>
        <v/>
      </c>
      <c r="FO260" s="72">
        <f ca="1">IF(LOG入力!BH260&gt;0,0,IF((FF260=1),IF(($FN260=""),0,1),0))</f>
        <v>0</v>
      </c>
      <c r="FP260" s="71">
        <f t="shared" ca="1" si="534"/>
        <v>0</v>
      </c>
      <c r="FQ260" s="6">
        <f t="shared" ca="1" si="535"/>
        <v>0</v>
      </c>
      <c r="FR260" s="6" t="str">
        <f t="shared" ca="1" si="536"/>
        <v/>
      </c>
      <c r="FS260" s="6">
        <f ca="1">IF(LOG入力!BH260&gt;0,0,IF(FQ260=0,0,(IF(COUNTIF($FR$19:FR260,FR260)=1,IF($FS$3="N",1,IF(EH260=1,1,0))))))</f>
        <v>0</v>
      </c>
      <c r="FT260" s="6" t="str">
        <f ca="1">IF(LOG入力!BH260&gt;0,"",IF(FS260=1,$X260,""))</f>
        <v/>
      </c>
      <c r="FU260" s="6" t="str">
        <f ca="1">IF(LOG入力!BH260&gt;0,"",IF(FS260=1,$Y260,""))</f>
        <v/>
      </c>
      <c r="FV260" s="6" t="str">
        <f ca="1">IF(LOG入力!BH260&gt;0,"",IF(COUNTIF($FT$19:$FT260,FT260)=1,FT260,""))</f>
        <v/>
      </c>
      <c r="FW260" s="6">
        <f ca="1">IF(LOG入力!BH260&gt;0,0,IF((FP260=1),IF(($FV260=""),0,1),0))</f>
        <v>0</v>
      </c>
      <c r="FX260" s="6" t="str">
        <f ca="1">IF(LOG入力!BH260&gt;0,"",IF(COUNTIF($FU$19:FU260,FU260)=1,FU260,""))</f>
        <v/>
      </c>
      <c r="FY260" s="72">
        <f ca="1">IF(LOG入力!BH260&gt;0,0,IF((FP260=1),IF(($FX260=""),0,1),0))</f>
        <v>0</v>
      </c>
      <c r="FZ260" s="71">
        <f t="shared" ca="1" si="537"/>
        <v>0</v>
      </c>
      <c r="GA260" s="6">
        <f t="shared" ca="1" si="538"/>
        <v>0</v>
      </c>
      <c r="GB260" s="6" t="str">
        <f t="shared" ca="1" si="539"/>
        <v/>
      </c>
      <c r="GC260" s="6">
        <f ca="1">IF(LOG入力!BH260&gt;0,0,IF(GA260=0,0,(IF(COUNTIF($GB$19:GB260,GB260)=1,IF($FS$3="N",1,IF(EH260=1,1,0))))))</f>
        <v>0</v>
      </c>
      <c r="GD260" s="6" t="str">
        <f ca="1">IF(LOG入力!BH260&gt;0,"",IF(GC260=1,$X260,""))</f>
        <v/>
      </c>
      <c r="GE260" s="6" t="str">
        <f ca="1">IF(LOG入力!BH260&gt;0,"",IF(GC260=1,$Y260,""))</f>
        <v/>
      </c>
      <c r="GF260" s="6" t="str">
        <f ca="1">IF(LOG入力!BH260&gt;0,"",IF(COUNTIF($GD$19:$GD260,GD260)=1,GD260,""))</f>
        <v/>
      </c>
      <c r="GG260" s="6">
        <f ca="1">IF(LOG入力!BH260&gt;0,0,IF((FZ260=1),IF(($GF260=""),0,1),0))</f>
        <v>0</v>
      </c>
      <c r="GH260" s="6" t="str">
        <f ca="1">IF(LOG入力!BH260&gt;0,"",IF(COUNTIF($GE$19:GE260,GE260)=1,GE260,""))</f>
        <v/>
      </c>
      <c r="GI260" s="72">
        <f ca="1">IF(LOG入力!BH260&gt;0,0,IF((FZ260=1),IF(($GH260=""),0,1),0))</f>
        <v>0</v>
      </c>
      <c r="GK260" s="455" t="str">
        <f ca="1">IF(V260=1,"",IF(LEN(LOG入力!AS260)=0,"",LOG入力!AS260))</f>
        <v/>
      </c>
      <c r="GL260" s="378" t="str">
        <f t="shared" ca="1" si="540"/>
        <v/>
      </c>
      <c r="GM260" s="378" t="str">
        <f t="shared" ca="1" si="541"/>
        <v/>
      </c>
      <c r="GN260" s="74" t="str">
        <f t="shared" ca="1" si="542"/>
        <v/>
      </c>
      <c r="GO260" s="74" t="str">
        <f t="shared" ca="1" si="543"/>
        <v/>
      </c>
      <c r="GQ260" s="74" t="str">
        <f t="shared" ca="1" si="544"/>
        <v/>
      </c>
      <c r="GR260" s="74" t="str">
        <f t="shared" ca="1" si="545"/>
        <v/>
      </c>
      <c r="GS260" s="74" t="str">
        <f t="shared" ca="1" si="546"/>
        <v/>
      </c>
      <c r="GT260" s="74" t="str">
        <f t="shared" ca="1" si="547"/>
        <v/>
      </c>
      <c r="GU260" s="74" t="str">
        <f t="shared" ca="1" si="548"/>
        <v/>
      </c>
      <c r="GV260" s="74" t="str">
        <f t="shared" ca="1" si="549"/>
        <v/>
      </c>
      <c r="GX260" s="74" t="str">
        <f t="shared" ca="1" si="550"/>
        <v/>
      </c>
      <c r="GY260" s="74" t="str">
        <f t="shared" ca="1" si="551"/>
        <v/>
      </c>
      <c r="GZ260" s="74" t="str">
        <f ca="1">IF(V260=1,"",IF(LOG入力!BH260&gt;0,0,IF(GY260=0,0,IF((VALUE((TYPE(VALUE(J260)))))=16,0,IF(VALUE(J260)&lt;60,1,IF(VALUE(J260)&lt;100,0,IF(VALUE(J260)&lt;600,2,0)))))))</f>
        <v/>
      </c>
      <c r="HA260" s="74" t="str">
        <f t="shared" ca="1" si="552"/>
        <v/>
      </c>
      <c r="HB260" s="74" t="str">
        <f ca="1">IF(V260=1,"",IF(LOG入力!BH260&gt;0,0,IF(HA260=0,0,IF((VALUE((TYPE(VALUE(L260)))))=16,0,IF(VALUE(L260)&lt;60,1,IF(VALUE(L260)&lt;100,0,IF(VALUE(L260)&lt;600,2,0)))))))</f>
        <v/>
      </c>
      <c r="HD260" s="74" t="str">
        <f t="shared" ca="1" si="553"/>
        <v/>
      </c>
      <c r="HF260" s="74" t="str">
        <f t="shared" ca="1" si="554"/>
        <v/>
      </c>
      <c r="HG260" s="74" t="str">
        <f t="shared" ca="1" si="555"/>
        <v/>
      </c>
      <c r="HH260" s="74" t="str">
        <f t="shared" ca="1" si="556"/>
        <v/>
      </c>
      <c r="HI260" s="74" t="str">
        <f t="shared" ca="1" si="557"/>
        <v/>
      </c>
      <c r="HJ260" s="74" t="str">
        <f t="shared" ca="1" si="558"/>
        <v/>
      </c>
      <c r="HK260" s="74" t="str">
        <f t="shared" ca="1" si="559"/>
        <v/>
      </c>
      <c r="HL260" s="74" t="str">
        <f t="shared" ca="1" si="560"/>
        <v/>
      </c>
      <c r="HM260" s="74" t="str">
        <f t="shared" ca="1" si="561"/>
        <v/>
      </c>
      <c r="HN260" s="74" t="str">
        <f t="shared" ca="1" si="562"/>
        <v/>
      </c>
      <c r="HO260" s="529" t="str">
        <f t="shared" ca="1" si="563"/>
        <v/>
      </c>
      <c r="HP260" s="74" t="str">
        <f t="shared" ca="1" si="564"/>
        <v/>
      </c>
      <c r="HQ260" s="74" t="str">
        <f t="shared" ca="1" si="565"/>
        <v/>
      </c>
      <c r="HR260" s="74" t="str">
        <f t="shared" ca="1" si="566"/>
        <v/>
      </c>
      <c r="HS260" s="74" t="str">
        <f t="shared" ca="1" si="567"/>
        <v/>
      </c>
      <c r="HT260" s="74" t="str">
        <f ca="1">IF(V260=1,"",IF(LOG入力!BH260&gt;0,0,IF(DV260=1,0,IF(N260="0",0,IF(SUM(HD260:HS260)&gt;0,1,0)))))</f>
        <v/>
      </c>
    </row>
    <row r="261" spans="1:228" x14ac:dyDescent="0.15">
      <c r="A261" s="5"/>
      <c r="B261" s="532" t="str">
        <f t="shared" ca="1" si="426"/>
        <v/>
      </c>
      <c r="C261" s="534" t="str">
        <f ca="1">LOG入力!AP261</f>
        <v/>
      </c>
      <c r="D261" s="534" t="str">
        <f ca="1">LOG入力!AQ261</f>
        <v/>
      </c>
      <c r="E261" s="534" t="str">
        <f ca="1">LOG入力!AR261</f>
        <v/>
      </c>
      <c r="F261" s="535" t="str">
        <f t="shared" ca="1" si="427"/>
        <v/>
      </c>
      <c r="G261" s="585" t="str">
        <f ca="1">LOG入力!AT261</f>
        <v/>
      </c>
      <c r="H261" s="542" t="str">
        <f ca="1">LOG入力!AU261</f>
        <v/>
      </c>
      <c r="I261" s="542" t="str">
        <f ca="1">LOG入力!AV261</f>
        <v/>
      </c>
      <c r="J261" s="577" t="str">
        <f ca="1">LOG入力!AW261</f>
        <v/>
      </c>
      <c r="K261" s="578" t="str">
        <f ca="1">LOG入力!BJ261</f>
        <v/>
      </c>
      <c r="L261" s="577" t="str">
        <f ca="1">LOG入力!AY261</f>
        <v/>
      </c>
      <c r="M261" s="545" t="str">
        <f ca="1">LOG入力!BK261</f>
        <v/>
      </c>
      <c r="N261" s="512" t="str">
        <f ca="1">IF(V261=1,"",IF(LOG入力!AJ261=1,"1",LOG入力!BA261))</f>
        <v/>
      </c>
      <c r="O261" s="538" t="str">
        <f ca="1">IF(V261=1,"",IF(LEN(LOG入力!O261)=0,"",LOG入力!O261))</f>
        <v/>
      </c>
      <c r="P261" s="291" t="str">
        <f ca="1">IF(V261=1,"",IF($AA$4=1,"",IF(LOG入力!BG261=1,"",CONCATENATE($ER261,$FB261,$FL261,$FV261,$GF261))))</f>
        <v/>
      </c>
      <c r="Q261" s="291" t="str">
        <f ca="1">IF(V261=1,"",IF($AA$4=1,"",IF(LOG入力!BG261=1,"",CONCATENATE($ET261,$FD261,$FN261,$FX261,$GH261))))</f>
        <v/>
      </c>
      <c r="R261" s="573" t="str">
        <f ca="1">IF(V261=1,"",IF($AA$4=1,"",IF(LOG入力!BH261&gt;0,0,AA261)))</f>
        <v/>
      </c>
      <c r="S261" s="293" t="str">
        <f t="shared" ca="1" si="428"/>
        <v/>
      </c>
      <c r="T261" s="29"/>
      <c r="U261" s="38"/>
      <c r="V261" s="196">
        <f ca="1">LOG入力!AN261</f>
        <v>1</v>
      </c>
      <c r="W261" s="38"/>
      <c r="X261" s="516" t="str">
        <f t="shared" ca="1" si="429"/>
        <v/>
      </c>
      <c r="Y261" s="515" t="str">
        <f t="shared" ca="1" si="430"/>
        <v/>
      </c>
      <c r="Z261" s="518" t="str">
        <f t="shared" ca="1" si="431"/>
        <v/>
      </c>
      <c r="AA261" s="574" t="str">
        <f t="shared" ca="1" si="432"/>
        <v/>
      </c>
      <c r="AC261" s="6" t="str">
        <f t="shared" ca="1" si="433"/>
        <v/>
      </c>
      <c r="AD261" s="6" t="str">
        <f t="shared" ca="1" si="434"/>
        <v/>
      </c>
      <c r="AE261" s="6" t="str">
        <f t="shared" ca="1" si="435"/>
        <v/>
      </c>
      <c r="AF261" s="6" t="str">
        <f t="shared" ca="1" si="436"/>
        <v/>
      </c>
      <c r="AG261" s="6" t="str">
        <f t="shared" ca="1" si="437"/>
        <v/>
      </c>
      <c r="AH261" s="6" t="str">
        <f t="shared" ca="1" si="438"/>
        <v/>
      </c>
      <c r="AI261" s="6" t="str">
        <f t="shared" ca="1" si="439"/>
        <v/>
      </c>
      <c r="AJ261" s="6" t="str">
        <f t="shared" ca="1" si="440"/>
        <v/>
      </c>
      <c r="AK261" s="6" t="str">
        <f t="shared" ca="1" si="441"/>
        <v/>
      </c>
      <c r="AL261" s="6" t="str">
        <f t="shared" ca="1" si="442"/>
        <v/>
      </c>
      <c r="AM261" s="6" t="str">
        <f t="shared" ca="1" si="443"/>
        <v/>
      </c>
      <c r="AN261" s="6" t="str">
        <f t="shared" ca="1" si="444"/>
        <v/>
      </c>
      <c r="AO261" s="6" t="str">
        <f t="shared" ca="1" si="445"/>
        <v/>
      </c>
      <c r="AP261" s="6" t="str">
        <f t="shared" ca="1" si="446"/>
        <v/>
      </c>
      <c r="AQ261" s="6" t="str">
        <f t="shared" ca="1" si="447"/>
        <v/>
      </c>
      <c r="AR261" s="6" t="str">
        <f t="shared" ca="1" si="448"/>
        <v/>
      </c>
      <c r="AS261" s="6" t="str">
        <f t="shared" ca="1" si="449"/>
        <v/>
      </c>
      <c r="AT261" s="6" t="str">
        <f t="shared" ca="1" si="450"/>
        <v/>
      </c>
      <c r="AU261" s="6" t="str">
        <f t="shared" ca="1" si="451"/>
        <v/>
      </c>
      <c r="AV261" s="6" t="str">
        <f t="shared" ca="1" si="452"/>
        <v/>
      </c>
      <c r="AW261" s="6" t="str">
        <f t="shared" ca="1" si="453"/>
        <v/>
      </c>
      <c r="AY261" s="6" t="str">
        <f t="shared" ca="1" si="454"/>
        <v/>
      </c>
      <c r="AZ261" s="6" t="str">
        <f t="shared" ca="1" si="455"/>
        <v/>
      </c>
      <c r="BA261" s="6" t="str">
        <f t="shared" ca="1" si="456"/>
        <v/>
      </c>
      <c r="BB261" s="6" t="str">
        <f t="shared" ca="1" si="457"/>
        <v/>
      </c>
      <c r="BC261" s="6" t="str">
        <f t="shared" ca="1" si="458"/>
        <v/>
      </c>
      <c r="BD261" s="6" t="str">
        <f t="shared" ca="1" si="459"/>
        <v/>
      </c>
      <c r="BE261" s="6" t="str">
        <f t="shared" ca="1" si="460"/>
        <v/>
      </c>
      <c r="BF261" s="6" t="str">
        <f t="shared" ca="1" si="461"/>
        <v/>
      </c>
      <c r="BG261" s="6" t="str">
        <f t="shared" ca="1" si="462"/>
        <v/>
      </c>
      <c r="BH261" s="6" t="str">
        <f t="shared" ca="1" si="463"/>
        <v/>
      </c>
      <c r="BI261" s="6" t="str">
        <f t="shared" ca="1" si="464"/>
        <v/>
      </c>
      <c r="BJ261" s="6" t="str">
        <f t="shared" ca="1" si="465"/>
        <v/>
      </c>
      <c r="BK261" s="6" t="str">
        <f t="shared" ca="1" si="466"/>
        <v/>
      </c>
      <c r="BL261" s="6" t="str">
        <f t="shared" ca="1" si="467"/>
        <v/>
      </c>
      <c r="BM261" s="6" t="str">
        <f t="shared" ca="1" si="468"/>
        <v/>
      </c>
      <c r="BN261" s="6" t="str">
        <f t="shared" ca="1" si="469"/>
        <v/>
      </c>
      <c r="BO261" s="6" t="str">
        <f t="shared" ca="1" si="470"/>
        <v/>
      </c>
      <c r="BP261" s="6" t="str">
        <f t="shared" ca="1" si="471"/>
        <v/>
      </c>
      <c r="BQ261" s="6" t="str">
        <f t="shared" ca="1" si="472"/>
        <v/>
      </c>
      <c r="BR261" s="6" t="str">
        <f t="shared" ca="1" si="473"/>
        <v/>
      </c>
      <c r="BS261" s="6" t="str">
        <f t="shared" ca="1" si="474"/>
        <v/>
      </c>
      <c r="BU261" s="6" t="str">
        <f t="shared" ca="1" si="475"/>
        <v/>
      </c>
      <c r="BW261" s="515" t="str">
        <f t="shared" ca="1" si="476"/>
        <v/>
      </c>
      <c r="BX261" s="515">
        <f t="shared" ca="1" si="477"/>
        <v>0</v>
      </c>
      <c r="BY261" s="515" t="str">
        <f t="shared" ca="1" si="478"/>
        <v/>
      </c>
      <c r="CA261" s="6">
        <f t="shared" ca="1" si="479"/>
        <v>1</v>
      </c>
      <c r="CC261" s="523" t="str">
        <f t="shared" ca="1" si="480"/>
        <v/>
      </c>
      <c r="CE261" s="6" t="str">
        <f t="shared" ca="1" si="481"/>
        <v/>
      </c>
      <c r="CG261" s="524" t="str">
        <f ca="1">IF(V261=1,"",IF($AA$4=1,"",IF(LOG入力!BH261&gt;0,"",IF(N261=0,"",IF(HT261=0,"","★")))))</f>
        <v/>
      </c>
      <c r="CI261" s="74" t="str">
        <f t="shared" ca="1" si="482"/>
        <v/>
      </c>
      <c r="CK261" s="525" t="str">
        <f ca="1">IF(V261=1,"",IF(LOG入力!BH261&gt;0,1,0))</f>
        <v/>
      </c>
      <c r="CL261" s="74" t="str">
        <f t="shared" ca="1" si="483"/>
        <v/>
      </c>
      <c r="CN261" s="74" t="str">
        <f t="shared" ca="1" si="484"/>
        <v/>
      </c>
      <c r="CO261" s="74" t="str">
        <f t="shared" ca="1" si="485"/>
        <v/>
      </c>
      <c r="CQ261" s="74" t="str">
        <f t="shared" ca="1" si="486"/>
        <v/>
      </c>
      <c r="CR261" s="74" t="str">
        <f t="shared" ca="1" si="487"/>
        <v/>
      </c>
      <c r="CS261" s="74" t="str">
        <f t="shared" ca="1" si="488"/>
        <v/>
      </c>
      <c r="CT261" s="74" t="str">
        <f t="shared" ca="1" si="489"/>
        <v/>
      </c>
      <c r="CU261" s="74" t="str">
        <f t="shared" ca="1" si="490"/>
        <v/>
      </c>
      <c r="CV261" s="74" t="str">
        <f t="shared" ca="1" si="491"/>
        <v/>
      </c>
      <c r="CW261" s="74" t="str">
        <f t="shared" ca="1" si="492"/>
        <v/>
      </c>
      <c r="CX261" s="74" t="str">
        <f t="shared" ca="1" si="493"/>
        <v/>
      </c>
      <c r="CY261" s="74" t="str">
        <f t="shared" ca="1" si="494"/>
        <v/>
      </c>
      <c r="CZ261" s="74" t="str">
        <f t="shared" ca="1" si="495"/>
        <v/>
      </c>
      <c r="DA261" s="74" t="str">
        <f t="shared" ca="1" si="496"/>
        <v/>
      </c>
      <c r="DB261" s="74" t="str">
        <f t="shared" ca="1" si="497"/>
        <v/>
      </c>
      <c r="DD261" s="74" t="str">
        <f t="shared" ca="1" si="498"/>
        <v/>
      </c>
      <c r="DE261" s="74" t="str">
        <f t="shared" ca="1" si="499"/>
        <v/>
      </c>
      <c r="DF261" s="74" t="str">
        <f t="shared" ca="1" si="500"/>
        <v/>
      </c>
      <c r="DG261" s="74" t="str">
        <f t="shared" ca="1" si="501"/>
        <v/>
      </c>
      <c r="DH261" s="74" t="str">
        <f t="shared" ca="1" si="502"/>
        <v/>
      </c>
      <c r="DI261" s="74" t="str">
        <f t="shared" ca="1" si="503"/>
        <v/>
      </c>
      <c r="DJ261" s="74" t="str">
        <f t="shared" ca="1" si="504"/>
        <v/>
      </c>
      <c r="DK261" s="74" t="str">
        <f t="shared" ca="1" si="505"/>
        <v/>
      </c>
      <c r="DL261" s="74" t="str">
        <f t="shared" ca="1" si="506"/>
        <v/>
      </c>
      <c r="DM261" s="74" t="str">
        <f t="shared" ca="1" si="507"/>
        <v/>
      </c>
      <c r="DN261" s="74" t="str">
        <f t="shared" ca="1" si="508"/>
        <v/>
      </c>
      <c r="DO261" s="74" t="str">
        <f t="shared" ca="1" si="509"/>
        <v/>
      </c>
      <c r="DQ261" s="74" t="str">
        <f t="shared" ca="1" si="510"/>
        <v/>
      </c>
      <c r="DS261" s="74" t="str">
        <f t="shared" ca="1" si="511"/>
        <v/>
      </c>
      <c r="DT261" s="74" t="str">
        <f t="shared" ca="1" si="512"/>
        <v/>
      </c>
      <c r="DV261" s="525" t="str">
        <f t="shared" ca="1" si="513"/>
        <v/>
      </c>
      <c r="DW261" s="74" t="str">
        <f t="shared" ca="1" si="514"/>
        <v/>
      </c>
      <c r="DX261" s="485" t="str">
        <f t="shared" ca="1" si="515"/>
        <v/>
      </c>
      <c r="DY261" s="74" t="str">
        <f t="shared" ca="1" si="516"/>
        <v/>
      </c>
      <c r="DZ261" s="74" t="str">
        <f t="shared" ca="1" si="517"/>
        <v/>
      </c>
      <c r="EA261" s="74" t="str">
        <f t="shared" ca="1" si="518"/>
        <v/>
      </c>
      <c r="EC261" s="74" t="str">
        <f t="shared" ca="1" si="519"/>
        <v/>
      </c>
      <c r="ED261" s="74" t="str">
        <f t="shared" ca="1" si="520"/>
        <v/>
      </c>
      <c r="EE261" s="74" t="str">
        <f t="shared" ca="1" si="521"/>
        <v/>
      </c>
      <c r="EG261" s="479" t="str">
        <f ca="1">IF(V261=1,"",IF(LOG入力!BH261&gt;0,0,IF(CG261="★",0,IF(R261=1,0,IF(N261=0,0,1)))))</f>
        <v/>
      </c>
      <c r="EH261" s="483" t="str">
        <f t="shared" ca="1" si="522"/>
        <v/>
      </c>
      <c r="EI261" s="483" t="str">
        <f t="shared" ca="1" si="523"/>
        <v/>
      </c>
      <c r="EJ261" s="483" t="str">
        <f t="shared" ca="1" si="524"/>
        <v/>
      </c>
      <c r="EL261" s="71">
        <f t="shared" ca="1" si="525"/>
        <v>0</v>
      </c>
      <c r="EM261" s="6">
        <f t="shared" ca="1" si="526"/>
        <v>0</v>
      </c>
      <c r="EN261" s="6" t="str">
        <f t="shared" ca="1" si="527"/>
        <v/>
      </c>
      <c r="EO261" s="6">
        <f ca="1">IF(LOG入力!BH261&gt;0,0,IF(EM261=0,0,(IF(COUNTIF($EN$19:EN261,EN261)=1,IF($FS$3="N",1,IF(EH261=1,1,0))))))</f>
        <v>0</v>
      </c>
      <c r="EP261" s="6" t="str">
        <f ca="1">IF(LOG入力!BH261&gt;0,"",IF(EO261=1,$X261,""))</f>
        <v/>
      </c>
      <c r="EQ261" s="6" t="str">
        <f ca="1">IF(LOG入力!BH261&gt;0,"",IF(EO261=1,$Y261,""))</f>
        <v/>
      </c>
      <c r="ER261" s="520" t="str">
        <f ca="1">IF(LOG入力!BH261&gt;0,"",IF(COUNTIF($EP$19:$EP261,EP261)=1,EP261,""))</f>
        <v/>
      </c>
      <c r="ES261" s="520">
        <f ca="1">IF(LOG入力!BH261&gt;0,0,IF((EL261=1),IF(($ER261=""),0,1),0))</f>
        <v>0</v>
      </c>
      <c r="ET261" s="520" t="str">
        <f ca="1">IF(LOG入力!BH261&gt;0,"",IF(COUNTIF($EQ$19:EQ261,EQ261)=1,EQ261,""))</f>
        <v/>
      </c>
      <c r="EU261" s="539">
        <f ca="1">IF(LOG入力!BH261&gt;0,0,IF((EL261=1),IF(($ET261=""),0,1),0))</f>
        <v>0</v>
      </c>
      <c r="EV261" s="71">
        <f t="shared" ca="1" si="528"/>
        <v>0</v>
      </c>
      <c r="EW261" s="6">
        <f t="shared" ca="1" si="529"/>
        <v>0</v>
      </c>
      <c r="EX261" s="6" t="str">
        <f t="shared" ca="1" si="530"/>
        <v/>
      </c>
      <c r="EY261" s="6">
        <f ca="1">IF(LOG入力!BH261&gt;0,0,IF(EW261=0,0,(IF(COUNTIF($EX$19:EX261,EX261)=1,IF($FS$3="N",1,IF(EH261=1,1,0))))))</f>
        <v>0</v>
      </c>
      <c r="EZ261" s="6" t="str">
        <f ca="1">IF(LOG入力!BH261&gt;0,"",IF(EY261=1,$X261,""))</f>
        <v/>
      </c>
      <c r="FA261" s="6" t="str">
        <f ca="1">IF(LOG入力!BH261&gt;0,"",IF(EY261=1,$Y261,""))</f>
        <v/>
      </c>
      <c r="FB261" s="6" t="str">
        <f ca="1">IF(LOG入力!BH261&gt;0,"",IF(COUNTIF($EZ$19:$EZ261,EZ261)=1,EZ261,""))</f>
        <v/>
      </c>
      <c r="FC261" s="6">
        <f ca="1">IF(LOG入力!BH261&gt;0,0,IF((EV261=1),IF(($FB261=""),0,1),0))</f>
        <v>0</v>
      </c>
      <c r="FD261" s="6" t="str">
        <f ca="1">IF(LOG入力!BH261&gt;0,"",IF(COUNTIF($FA$19:FA261,FA261)=1,FA261,""))</f>
        <v/>
      </c>
      <c r="FE261" s="72">
        <f ca="1">IF(LOG入力!BH261&gt;0,0,IF((EV261=1),IF(($FD261=""),0,1),0))</f>
        <v>0</v>
      </c>
      <c r="FF261" s="71">
        <f t="shared" ca="1" si="531"/>
        <v>0</v>
      </c>
      <c r="FG261" s="6">
        <f t="shared" ca="1" si="532"/>
        <v>0</v>
      </c>
      <c r="FH261" s="6" t="str">
        <f t="shared" ca="1" si="533"/>
        <v/>
      </c>
      <c r="FI261" s="6">
        <f ca="1">IF(LOG入力!BH261&gt;0,0,IF(FG261=0,0,(IF(COUNTIF($FH$19:FH261,FH261)=1,IF($FS$3="N",1,IF(EH261=1,1,0))))))</f>
        <v>0</v>
      </c>
      <c r="FJ261" s="6" t="str">
        <f ca="1">IF(LOG入力!BH261&gt;0,"",IF(FI261=1,$X261,""))</f>
        <v/>
      </c>
      <c r="FK261" s="6" t="str">
        <f ca="1">IF(LOG入力!BH261&gt;0,"",IF(FI261=1,$Y261,""))</f>
        <v/>
      </c>
      <c r="FL261" s="6" t="str">
        <f ca="1">IF(LOG入力!BH261&gt;0,"",IF(COUNTIF($FJ$19:$FJ261,FJ261)=1,FJ261,""))</f>
        <v/>
      </c>
      <c r="FM261" s="6">
        <f ca="1">IF(LOG入力!BH261&gt;0,0,IF((FF261=1),IF(($FL261=""),0,1),0))</f>
        <v>0</v>
      </c>
      <c r="FN261" s="6" t="str">
        <f ca="1">IF(LOG入力!BH261&gt;0,"",IF(COUNTIF($FK$19:FK261,FK261)=1,FK261,""))</f>
        <v/>
      </c>
      <c r="FO261" s="72">
        <f ca="1">IF(LOG入力!BH261&gt;0,0,IF((FF261=1),IF(($FN261=""),0,1),0))</f>
        <v>0</v>
      </c>
      <c r="FP261" s="71">
        <f t="shared" ca="1" si="534"/>
        <v>0</v>
      </c>
      <c r="FQ261" s="6">
        <f t="shared" ca="1" si="535"/>
        <v>0</v>
      </c>
      <c r="FR261" s="6" t="str">
        <f t="shared" ca="1" si="536"/>
        <v/>
      </c>
      <c r="FS261" s="6">
        <f ca="1">IF(LOG入力!BH261&gt;0,0,IF(FQ261=0,0,(IF(COUNTIF($FR$19:FR261,FR261)=1,IF($FS$3="N",1,IF(EH261=1,1,0))))))</f>
        <v>0</v>
      </c>
      <c r="FT261" s="6" t="str">
        <f ca="1">IF(LOG入力!BH261&gt;0,"",IF(FS261=1,$X261,""))</f>
        <v/>
      </c>
      <c r="FU261" s="6" t="str">
        <f ca="1">IF(LOG入力!BH261&gt;0,"",IF(FS261=1,$Y261,""))</f>
        <v/>
      </c>
      <c r="FV261" s="6" t="str">
        <f ca="1">IF(LOG入力!BH261&gt;0,"",IF(COUNTIF($FT$19:$FT261,FT261)=1,FT261,""))</f>
        <v/>
      </c>
      <c r="FW261" s="6">
        <f ca="1">IF(LOG入力!BH261&gt;0,0,IF((FP261=1),IF(($FV261=""),0,1),0))</f>
        <v>0</v>
      </c>
      <c r="FX261" s="6" t="str">
        <f ca="1">IF(LOG入力!BH261&gt;0,"",IF(COUNTIF($FU$19:FU261,FU261)=1,FU261,""))</f>
        <v/>
      </c>
      <c r="FY261" s="72">
        <f ca="1">IF(LOG入力!BH261&gt;0,0,IF((FP261=1),IF(($FX261=""),0,1),0))</f>
        <v>0</v>
      </c>
      <c r="FZ261" s="71">
        <f t="shared" ca="1" si="537"/>
        <v>0</v>
      </c>
      <c r="GA261" s="6">
        <f t="shared" ca="1" si="538"/>
        <v>0</v>
      </c>
      <c r="GB261" s="6" t="str">
        <f t="shared" ca="1" si="539"/>
        <v/>
      </c>
      <c r="GC261" s="6">
        <f ca="1">IF(LOG入力!BH261&gt;0,0,IF(GA261=0,0,(IF(COUNTIF($GB$19:GB261,GB261)=1,IF($FS$3="N",1,IF(EH261=1,1,0))))))</f>
        <v>0</v>
      </c>
      <c r="GD261" s="6" t="str">
        <f ca="1">IF(LOG入力!BH261&gt;0,"",IF(GC261=1,$X261,""))</f>
        <v/>
      </c>
      <c r="GE261" s="6" t="str">
        <f ca="1">IF(LOG入力!BH261&gt;0,"",IF(GC261=1,$Y261,""))</f>
        <v/>
      </c>
      <c r="GF261" s="6" t="str">
        <f ca="1">IF(LOG入力!BH261&gt;0,"",IF(COUNTIF($GD$19:$GD261,GD261)=1,GD261,""))</f>
        <v/>
      </c>
      <c r="GG261" s="6">
        <f ca="1">IF(LOG入力!BH261&gt;0,0,IF((FZ261=1),IF(($GF261=""),0,1),0))</f>
        <v>0</v>
      </c>
      <c r="GH261" s="6" t="str">
        <f ca="1">IF(LOG入力!BH261&gt;0,"",IF(COUNTIF($GE$19:GE261,GE261)=1,GE261,""))</f>
        <v/>
      </c>
      <c r="GI261" s="72">
        <f ca="1">IF(LOG入力!BH261&gt;0,0,IF((FZ261=1),IF(($GH261=""),0,1),0))</f>
        <v>0</v>
      </c>
      <c r="GK261" s="455" t="str">
        <f ca="1">IF(V261=1,"",IF(LEN(LOG入力!AS261)=0,"",LOG入力!AS261))</f>
        <v/>
      </c>
      <c r="GL261" s="378" t="str">
        <f t="shared" ca="1" si="540"/>
        <v/>
      </c>
      <c r="GM261" s="378" t="str">
        <f t="shared" ca="1" si="541"/>
        <v/>
      </c>
      <c r="GN261" s="74" t="str">
        <f t="shared" ca="1" si="542"/>
        <v/>
      </c>
      <c r="GO261" s="74" t="str">
        <f t="shared" ca="1" si="543"/>
        <v/>
      </c>
      <c r="GQ261" s="74" t="str">
        <f t="shared" ca="1" si="544"/>
        <v/>
      </c>
      <c r="GR261" s="74" t="str">
        <f t="shared" ca="1" si="545"/>
        <v/>
      </c>
      <c r="GS261" s="74" t="str">
        <f t="shared" ca="1" si="546"/>
        <v/>
      </c>
      <c r="GT261" s="74" t="str">
        <f t="shared" ca="1" si="547"/>
        <v/>
      </c>
      <c r="GU261" s="74" t="str">
        <f t="shared" ca="1" si="548"/>
        <v/>
      </c>
      <c r="GV261" s="74" t="str">
        <f t="shared" ca="1" si="549"/>
        <v/>
      </c>
      <c r="GX261" s="74" t="str">
        <f t="shared" ca="1" si="550"/>
        <v/>
      </c>
      <c r="GY261" s="74" t="str">
        <f t="shared" ca="1" si="551"/>
        <v/>
      </c>
      <c r="GZ261" s="74" t="str">
        <f ca="1">IF(V261=1,"",IF(LOG入力!BH261&gt;0,0,IF(GY261=0,0,IF((VALUE((TYPE(VALUE(J261)))))=16,0,IF(VALUE(J261)&lt;60,1,IF(VALUE(J261)&lt;100,0,IF(VALUE(J261)&lt;600,2,0)))))))</f>
        <v/>
      </c>
      <c r="HA261" s="74" t="str">
        <f t="shared" ca="1" si="552"/>
        <v/>
      </c>
      <c r="HB261" s="74" t="str">
        <f ca="1">IF(V261=1,"",IF(LOG入力!BH261&gt;0,0,IF(HA261=0,0,IF((VALUE((TYPE(VALUE(L261)))))=16,0,IF(VALUE(L261)&lt;60,1,IF(VALUE(L261)&lt;100,0,IF(VALUE(L261)&lt;600,2,0)))))))</f>
        <v/>
      </c>
      <c r="HD261" s="74" t="str">
        <f t="shared" ca="1" si="553"/>
        <v/>
      </c>
      <c r="HF261" s="74" t="str">
        <f t="shared" ca="1" si="554"/>
        <v/>
      </c>
      <c r="HG261" s="74" t="str">
        <f t="shared" ca="1" si="555"/>
        <v/>
      </c>
      <c r="HH261" s="74" t="str">
        <f t="shared" ca="1" si="556"/>
        <v/>
      </c>
      <c r="HI261" s="74" t="str">
        <f t="shared" ca="1" si="557"/>
        <v/>
      </c>
      <c r="HJ261" s="74" t="str">
        <f t="shared" ca="1" si="558"/>
        <v/>
      </c>
      <c r="HK261" s="74" t="str">
        <f t="shared" ca="1" si="559"/>
        <v/>
      </c>
      <c r="HL261" s="74" t="str">
        <f t="shared" ca="1" si="560"/>
        <v/>
      </c>
      <c r="HM261" s="74" t="str">
        <f t="shared" ca="1" si="561"/>
        <v/>
      </c>
      <c r="HN261" s="74" t="str">
        <f t="shared" ca="1" si="562"/>
        <v/>
      </c>
      <c r="HO261" s="529" t="str">
        <f t="shared" ca="1" si="563"/>
        <v/>
      </c>
      <c r="HP261" s="74" t="str">
        <f t="shared" ca="1" si="564"/>
        <v/>
      </c>
      <c r="HQ261" s="74" t="str">
        <f t="shared" ca="1" si="565"/>
        <v/>
      </c>
      <c r="HR261" s="74" t="str">
        <f t="shared" ca="1" si="566"/>
        <v/>
      </c>
      <c r="HS261" s="74" t="str">
        <f t="shared" ca="1" si="567"/>
        <v/>
      </c>
      <c r="HT261" s="74" t="str">
        <f ca="1">IF(V261=1,"",IF(LOG入力!BH261&gt;0,0,IF(DV261=1,0,IF(N261="0",0,IF(SUM(HD261:HS261)&gt;0,1,0)))))</f>
        <v/>
      </c>
    </row>
    <row r="262" spans="1:228" x14ac:dyDescent="0.15">
      <c r="A262" s="5"/>
      <c r="B262" s="532" t="str">
        <f t="shared" ca="1" si="426"/>
        <v/>
      </c>
      <c r="C262" s="534" t="str">
        <f ca="1">LOG入力!AP262</f>
        <v/>
      </c>
      <c r="D262" s="534" t="str">
        <f ca="1">LOG入力!AQ262</f>
        <v/>
      </c>
      <c r="E262" s="534" t="str">
        <f ca="1">LOG入力!AR262</f>
        <v/>
      </c>
      <c r="F262" s="535" t="str">
        <f t="shared" ca="1" si="427"/>
        <v/>
      </c>
      <c r="G262" s="585" t="str">
        <f ca="1">LOG入力!AT262</f>
        <v/>
      </c>
      <c r="H262" s="542" t="str">
        <f ca="1">LOG入力!AU262</f>
        <v/>
      </c>
      <c r="I262" s="542" t="str">
        <f ca="1">LOG入力!AV262</f>
        <v/>
      </c>
      <c r="J262" s="577" t="str">
        <f ca="1">LOG入力!AW262</f>
        <v/>
      </c>
      <c r="K262" s="578" t="str">
        <f ca="1">LOG入力!BJ262</f>
        <v/>
      </c>
      <c r="L262" s="577" t="str">
        <f ca="1">LOG入力!AY262</f>
        <v/>
      </c>
      <c r="M262" s="545" t="str">
        <f ca="1">LOG入力!BK262</f>
        <v/>
      </c>
      <c r="N262" s="512" t="str">
        <f ca="1">IF(V262=1,"",IF(LOG入力!AJ262=1,"1",LOG入力!BA262))</f>
        <v/>
      </c>
      <c r="O262" s="538" t="str">
        <f ca="1">IF(V262=1,"",IF(LEN(LOG入力!O262)=0,"",LOG入力!O262))</f>
        <v/>
      </c>
      <c r="P262" s="291" t="str">
        <f ca="1">IF(V262=1,"",IF($AA$4=1,"",IF(LOG入力!BG262=1,"",CONCATENATE($ER262,$FB262,$FL262,$FV262,$GF262))))</f>
        <v/>
      </c>
      <c r="Q262" s="291" t="str">
        <f ca="1">IF(V262=1,"",IF($AA$4=1,"",IF(LOG入力!BG262=1,"",CONCATENATE($ET262,$FD262,$FN262,$FX262,$GH262))))</f>
        <v/>
      </c>
      <c r="R262" s="573" t="str">
        <f ca="1">IF(V262=1,"",IF($AA$4=1,"",IF(LOG入力!BH262&gt;0,0,AA262)))</f>
        <v/>
      </c>
      <c r="S262" s="293" t="str">
        <f t="shared" ca="1" si="428"/>
        <v/>
      </c>
      <c r="T262" s="29"/>
      <c r="U262" s="38"/>
      <c r="V262" s="196">
        <f ca="1">LOG入力!AN262</f>
        <v>1</v>
      </c>
      <c r="W262" s="38"/>
      <c r="X262" s="516" t="str">
        <f t="shared" ca="1" si="429"/>
        <v/>
      </c>
      <c r="Y262" s="515" t="str">
        <f t="shared" ca="1" si="430"/>
        <v/>
      </c>
      <c r="Z262" s="518" t="str">
        <f t="shared" ca="1" si="431"/>
        <v/>
      </c>
      <c r="AA262" s="574" t="str">
        <f t="shared" ca="1" si="432"/>
        <v/>
      </c>
      <c r="AC262" s="6" t="str">
        <f t="shared" ca="1" si="433"/>
        <v/>
      </c>
      <c r="AD262" s="6" t="str">
        <f t="shared" ca="1" si="434"/>
        <v/>
      </c>
      <c r="AE262" s="6" t="str">
        <f t="shared" ca="1" si="435"/>
        <v/>
      </c>
      <c r="AF262" s="6" t="str">
        <f t="shared" ca="1" si="436"/>
        <v/>
      </c>
      <c r="AG262" s="6" t="str">
        <f t="shared" ca="1" si="437"/>
        <v/>
      </c>
      <c r="AH262" s="6" t="str">
        <f t="shared" ca="1" si="438"/>
        <v/>
      </c>
      <c r="AI262" s="6" t="str">
        <f t="shared" ca="1" si="439"/>
        <v/>
      </c>
      <c r="AJ262" s="6" t="str">
        <f t="shared" ca="1" si="440"/>
        <v/>
      </c>
      <c r="AK262" s="6" t="str">
        <f t="shared" ca="1" si="441"/>
        <v/>
      </c>
      <c r="AL262" s="6" t="str">
        <f t="shared" ca="1" si="442"/>
        <v/>
      </c>
      <c r="AM262" s="6" t="str">
        <f t="shared" ca="1" si="443"/>
        <v/>
      </c>
      <c r="AN262" s="6" t="str">
        <f t="shared" ca="1" si="444"/>
        <v/>
      </c>
      <c r="AO262" s="6" t="str">
        <f t="shared" ca="1" si="445"/>
        <v/>
      </c>
      <c r="AP262" s="6" t="str">
        <f t="shared" ca="1" si="446"/>
        <v/>
      </c>
      <c r="AQ262" s="6" t="str">
        <f t="shared" ca="1" si="447"/>
        <v/>
      </c>
      <c r="AR262" s="6" t="str">
        <f t="shared" ca="1" si="448"/>
        <v/>
      </c>
      <c r="AS262" s="6" t="str">
        <f t="shared" ca="1" si="449"/>
        <v/>
      </c>
      <c r="AT262" s="6" t="str">
        <f t="shared" ca="1" si="450"/>
        <v/>
      </c>
      <c r="AU262" s="6" t="str">
        <f t="shared" ca="1" si="451"/>
        <v/>
      </c>
      <c r="AV262" s="6" t="str">
        <f t="shared" ca="1" si="452"/>
        <v/>
      </c>
      <c r="AW262" s="6" t="str">
        <f t="shared" ca="1" si="453"/>
        <v/>
      </c>
      <c r="AY262" s="6" t="str">
        <f t="shared" ca="1" si="454"/>
        <v/>
      </c>
      <c r="AZ262" s="6" t="str">
        <f t="shared" ca="1" si="455"/>
        <v/>
      </c>
      <c r="BA262" s="6" t="str">
        <f t="shared" ca="1" si="456"/>
        <v/>
      </c>
      <c r="BB262" s="6" t="str">
        <f t="shared" ca="1" si="457"/>
        <v/>
      </c>
      <c r="BC262" s="6" t="str">
        <f t="shared" ca="1" si="458"/>
        <v/>
      </c>
      <c r="BD262" s="6" t="str">
        <f t="shared" ca="1" si="459"/>
        <v/>
      </c>
      <c r="BE262" s="6" t="str">
        <f t="shared" ca="1" si="460"/>
        <v/>
      </c>
      <c r="BF262" s="6" t="str">
        <f t="shared" ca="1" si="461"/>
        <v/>
      </c>
      <c r="BG262" s="6" t="str">
        <f t="shared" ca="1" si="462"/>
        <v/>
      </c>
      <c r="BH262" s="6" t="str">
        <f t="shared" ca="1" si="463"/>
        <v/>
      </c>
      <c r="BI262" s="6" t="str">
        <f t="shared" ca="1" si="464"/>
        <v/>
      </c>
      <c r="BJ262" s="6" t="str">
        <f t="shared" ca="1" si="465"/>
        <v/>
      </c>
      <c r="BK262" s="6" t="str">
        <f t="shared" ca="1" si="466"/>
        <v/>
      </c>
      <c r="BL262" s="6" t="str">
        <f t="shared" ca="1" si="467"/>
        <v/>
      </c>
      <c r="BM262" s="6" t="str">
        <f t="shared" ca="1" si="468"/>
        <v/>
      </c>
      <c r="BN262" s="6" t="str">
        <f t="shared" ca="1" si="469"/>
        <v/>
      </c>
      <c r="BO262" s="6" t="str">
        <f t="shared" ca="1" si="470"/>
        <v/>
      </c>
      <c r="BP262" s="6" t="str">
        <f t="shared" ca="1" si="471"/>
        <v/>
      </c>
      <c r="BQ262" s="6" t="str">
        <f t="shared" ca="1" si="472"/>
        <v/>
      </c>
      <c r="BR262" s="6" t="str">
        <f t="shared" ca="1" si="473"/>
        <v/>
      </c>
      <c r="BS262" s="6" t="str">
        <f t="shared" ca="1" si="474"/>
        <v/>
      </c>
      <c r="BU262" s="6" t="str">
        <f t="shared" ca="1" si="475"/>
        <v/>
      </c>
      <c r="BW262" s="515" t="str">
        <f t="shared" ca="1" si="476"/>
        <v/>
      </c>
      <c r="BX262" s="515">
        <f t="shared" ca="1" si="477"/>
        <v>0</v>
      </c>
      <c r="BY262" s="515" t="str">
        <f t="shared" ca="1" si="478"/>
        <v/>
      </c>
      <c r="CA262" s="6">
        <f t="shared" ca="1" si="479"/>
        <v>1</v>
      </c>
      <c r="CC262" s="523" t="str">
        <f t="shared" ca="1" si="480"/>
        <v/>
      </c>
      <c r="CE262" s="6" t="str">
        <f t="shared" ca="1" si="481"/>
        <v/>
      </c>
      <c r="CG262" s="524" t="str">
        <f ca="1">IF(V262=1,"",IF($AA$4=1,"",IF(LOG入力!BH262&gt;0,"",IF(N262=0,"",IF(HT262=0,"","★")))))</f>
        <v/>
      </c>
      <c r="CI262" s="74" t="str">
        <f t="shared" ca="1" si="482"/>
        <v/>
      </c>
      <c r="CK262" s="525" t="str">
        <f ca="1">IF(V262=1,"",IF(LOG入力!BH262&gt;0,1,0))</f>
        <v/>
      </c>
      <c r="CL262" s="74" t="str">
        <f t="shared" ca="1" si="483"/>
        <v/>
      </c>
      <c r="CN262" s="74" t="str">
        <f t="shared" ca="1" si="484"/>
        <v/>
      </c>
      <c r="CO262" s="74" t="str">
        <f t="shared" ca="1" si="485"/>
        <v/>
      </c>
      <c r="CQ262" s="74" t="str">
        <f t="shared" ca="1" si="486"/>
        <v/>
      </c>
      <c r="CR262" s="74" t="str">
        <f t="shared" ca="1" si="487"/>
        <v/>
      </c>
      <c r="CS262" s="74" t="str">
        <f t="shared" ca="1" si="488"/>
        <v/>
      </c>
      <c r="CT262" s="74" t="str">
        <f t="shared" ca="1" si="489"/>
        <v/>
      </c>
      <c r="CU262" s="74" t="str">
        <f t="shared" ca="1" si="490"/>
        <v/>
      </c>
      <c r="CV262" s="74" t="str">
        <f t="shared" ca="1" si="491"/>
        <v/>
      </c>
      <c r="CW262" s="74" t="str">
        <f t="shared" ca="1" si="492"/>
        <v/>
      </c>
      <c r="CX262" s="74" t="str">
        <f t="shared" ca="1" si="493"/>
        <v/>
      </c>
      <c r="CY262" s="74" t="str">
        <f t="shared" ca="1" si="494"/>
        <v/>
      </c>
      <c r="CZ262" s="74" t="str">
        <f t="shared" ca="1" si="495"/>
        <v/>
      </c>
      <c r="DA262" s="74" t="str">
        <f t="shared" ca="1" si="496"/>
        <v/>
      </c>
      <c r="DB262" s="74" t="str">
        <f t="shared" ca="1" si="497"/>
        <v/>
      </c>
      <c r="DD262" s="74" t="str">
        <f t="shared" ca="1" si="498"/>
        <v/>
      </c>
      <c r="DE262" s="74" t="str">
        <f t="shared" ca="1" si="499"/>
        <v/>
      </c>
      <c r="DF262" s="74" t="str">
        <f t="shared" ca="1" si="500"/>
        <v/>
      </c>
      <c r="DG262" s="74" t="str">
        <f t="shared" ca="1" si="501"/>
        <v/>
      </c>
      <c r="DH262" s="74" t="str">
        <f t="shared" ca="1" si="502"/>
        <v/>
      </c>
      <c r="DI262" s="74" t="str">
        <f t="shared" ca="1" si="503"/>
        <v/>
      </c>
      <c r="DJ262" s="74" t="str">
        <f t="shared" ca="1" si="504"/>
        <v/>
      </c>
      <c r="DK262" s="74" t="str">
        <f t="shared" ca="1" si="505"/>
        <v/>
      </c>
      <c r="DL262" s="74" t="str">
        <f t="shared" ca="1" si="506"/>
        <v/>
      </c>
      <c r="DM262" s="74" t="str">
        <f t="shared" ca="1" si="507"/>
        <v/>
      </c>
      <c r="DN262" s="74" t="str">
        <f t="shared" ca="1" si="508"/>
        <v/>
      </c>
      <c r="DO262" s="74" t="str">
        <f t="shared" ca="1" si="509"/>
        <v/>
      </c>
      <c r="DQ262" s="74" t="str">
        <f t="shared" ca="1" si="510"/>
        <v/>
      </c>
      <c r="DS262" s="74" t="str">
        <f t="shared" ca="1" si="511"/>
        <v/>
      </c>
      <c r="DT262" s="74" t="str">
        <f t="shared" ca="1" si="512"/>
        <v/>
      </c>
      <c r="DV262" s="525" t="str">
        <f t="shared" ca="1" si="513"/>
        <v/>
      </c>
      <c r="DW262" s="74" t="str">
        <f t="shared" ca="1" si="514"/>
        <v/>
      </c>
      <c r="DX262" s="485" t="str">
        <f t="shared" ca="1" si="515"/>
        <v/>
      </c>
      <c r="DY262" s="74" t="str">
        <f t="shared" ca="1" si="516"/>
        <v/>
      </c>
      <c r="DZ262" s="74" t="str">
        <f t="shared" ca="1" si="517"/>
        <v/>
      </c>
      <c r="EA262" s="74" t="str">
        <f t="shared" ca="1" si="518"/>
        <v/>
      </c>
      <c r="EC262" s="74" t="str">
        <f t="shared" ca="1" si="519"/>
        <v/>
      </c>
      <c r="ED262" s="74" t="str">
        <f t="shared" ca="1" si="520"/>
        <v/>
      </c>
      <c r="EE262" s="74" t="str">
        <f t="shared" ca="1" si="521"/>
        <v/>
      </c>
      <c r="EG262" s="479" t="str">
        <f ca="1">IF(V262=1,"",IF(LOG入力!BH262&gt;0,0,IF(CG262="★",0,IF(R262=1,0,IF(N262=0,0,1)))))</f>
        <v/>
      </c>
      <c r="EH262" s="483" t="str">
        <f t="shared" ca="1" si="522"/>
        <v/>
      </c>
      <c r="EI262" s="483" t="str">
        <f t="shared" ca="1" si="523"/>
        <v/>
      </c>
      <c r="EJ262" s="483" t="str">
        <f t="shared" ca="1" si="524"/>
        <v/>
      </c>
      <c r="EL262" s="71">
        <f t="shared" ca="1" si="525"/>
        <v>0</v>
      </c>
      <c r="EM262" s="6">
        <f t="shared" ca="1" si="526"/>
        <v>0</v>
      </c>
      <c r="EN262" s="6" t="str">
        <f t="shared" ca="1" si="527"/>
        <v/>
      </c>
      <c r="EO262" s="6">
        <f ca="1">IF(LOG入力!BH262&gt;0,0,IF(EM262=0,0,(IF(COUNTIF($EN$19:EN262,EN262)=1,IF($FS$3="N",1,IF(EH262=1,1,0))))))</f>
        <v>0</v>
      </c>
      <c r="EP262" s="6" t="str">
        <f ca="1">IF(LOG入力!BH262&gt;0,"",IF(EO262=1,$X262,""))</f>
        <v/>
      </c>
      <c r="EQ262" s="6" t="str">
        <f ca="1">IF(LOG入力!BH262&gt;0,"",IF(EO262=1,$Y262,""))</f>
        <v/>
      </c>
      <c r="ER262" s="520" t="str">
        <f ca="1">IF(LOG入力!BH262&gt;0,"",IF(COUNTIF($EP$19:$EP262,EP262)=1,EP262,""))</f>
        <v/>
      </c>
      <c r="ES262" s="520">
        <f ca="1">IF(LOG入力!BH262&gt;0,0,IF((EL262=1),IF(($ER262=""),0,1),0))</f>
        <v>0</v>
      </c>
      <c r="ET262" s="520" t="str">
        <f ca="1">IF(LOG入力!BH262&gt;0,"",IF(COUNTIF($EQ$19:EQ262,EQ262)=1,EQ262,""))</f>
        <v/>
      </c>
      <c r="EU262" s="539">
        <f ca="1">IF(LOG入力!BH262&gt;0,0,IF((EL262=1),IF(($ET262=""),0,1),0))</f>
        <v>0</v>
      </c>
      <c r="EV262" s="71">
        <f t="shared" ca="1" si="528"/>
        <v>0</v>
      </c>
      <c r="EW262" s="6">
        <f t="shared" ca="1" si="529"/>
        <v>0</v>
      </c>
      <c r="EX262" s="6" t="str">
        <f t="shared" ca="1" si="530"/>
        <v/>
      </c>
      <c r="EY262" s="6">
        <f ca="1">IF(LOG入力!BH262&gt;0,0,IF(EW262=0,0,(IF(COUNTIF($EX$19:EX262,EX262)=1,IF($FS$3="N",1,IF(EH262=1,1,0))))))</f>
        <v>0</v>
      </c>
      <c r="EZ262" s="6" t="str">
        <f ca="1">IF(LOG入力!BH262&gt;0,"",IF(EY262=1,$X262,""))</f>
        <v/>
      </c>
      <c r="FA262" s="6" t="str">
        <f ca="1">IF(LOG入力!BH262&gt;0,"",IF(EY262=1,$Y262,""))</f>
        <v/>
      </c>
      <c r="FB262" s="6" t="str">
        <f ca="1">IF(LOG入力!BH262&gt;0,"",IF(COUNTIF($EZ$19:$EZ262,EZ262)=1,EZ262,""))</f>
        <v/>
      </c>
      <c r="FC262" s="6">
        <f ca="1">IF(LOG入力!BH262&gt;0,0,IF((EV262=1),IF(($FB262=""),0,1),0))</f>
        <v>0</v>
      </c>
      <c r="FD262" s="6" t="str">
        <f ca="1">IF(LOG入力!BH262&gt;0,"",IF(COUNTIF($FA$19:FA262,FA262)=1,FA262,""))</f>
        <v/>
      </c>
      <c r="FE262" s="72">
        <f ca="1">IF(LOG入力!BH262&gt;0,0,IF((EV262=1),IF(($FD262=""),0,1),0))</f>
        <v>0</v>
      </c>
      <c r="FF262" s="71">
        <f t="shared" ca="1" si="531"/>
        <v>0</v>
      </c>
      <c r="FG262" s="6">
        <f t="shared" ca="1" si="532"/>
        <v>0</v>
      </c>
      <c r="FH262" s="6" t="str">
        <f t="shared" ca="1" si="533"/>
        <v/>
      </c>
      <c r="FI262" s="6">
        <f ca="1">IF(LOG入力!BH262&gt;0,0,IF(FG262=0,0,(IF(COUNTIF($FH$19:FH262,FH262)=1,IF($FS$3="N",1,IF(EH262=1,1,0))))))</f>
        <v>0</v>
      </c>
      <c r="FJ262" s="6" t="str">
        <f ca="1">IF(LOG入力!BH262&gt;0,"",IF(FI262=1,$X262,""))</f>
        <v/>
      </c>
      <c r="FK262" s="6" t="str">
        <f ca="1">IF(LOG入力!BH262&gt;0,"",IF(FI262=1,$Y262,""))</f>
        <v/>
      </c>
      <c r="FL262" s="6" t="str">
        <f ca="1">IF(LOG入力!BH262&gt;0,"",IF(COUNTIF($FJ$19:$FJ262,FJ262)=1,FJ262,""))</f>
        <v/>
      </c>
      <c r="FM262" s="6">
        <f ca="1">IF(LOG入力!BH262&gt;0,0,IF((FF262=1),IF(($FL262=""),0,1),0))</f>
        <v>0</v>
      </c>
      <c r="FN262" s="6" t="str">
        <f ca="1">IF(LOG入力!BH262&gt;0,"",IF(COUNTIF($FK$19:FK262,FK262)=1,FK262,""))</f>
        <v/>
      </c>
      <c r="FO262" s="72">
        <f ca="1">IF(LOG入力!BH262&gt;0,0,IF((FF262=1),IF(($FN262=""),0,1),0))</f>
        <v>0</v>
      </c>
      <c r="FP262" s="71">
        <f t="shared" ca="1" si="534"/>
        <v>0</v>
      </c>
      <c r="FQ262" s="6">
        <f t="shared" ca="1" si="535"/>
        <v>0</v>
      </c>
      <c r="FR262" s="6" t="str">
        <f t="shared" ca="1" si="536"/>
        <v/>
      </c>
      <c r="FS262" s="6">
        <f ca="1">IF(LOG入力!BH262&gt;0,0,IF(FQ262=0,0,(IF(COUNTIF($FR$19:FR262,FR262)=1,IF($FS$3="N",1,IF(EH262=1,1,0))))))</f>
        <v>0</v>
      </c>
      <c r="FT262" s="6" t="str">
        <f ca="1">IF(LOG入力!BH262&gt;0,"",IF(FS262=1,$X262,""))</f>
        <v/>
      </c>
      <c r="FU262" s="6" t="str">
        <f ca="1">IF(LOG入力!BH262&gt;0,"",IF(FS262=1,$Y262,""))</f>
        <v/>
      </c>
      <c r="FV262" s="6" t="str">
        <f ca="1">IF(LOG入力!BH262&gt;0,"",IF(COUNTIF($FT$19:$FT262,FT262)=1,FT262,""))</f>
        <v/>
      </c>
      <c r="FW262" s="6">
        <f ca="1">IF(LOG入力!BH262&gt;0,0,IF((FP262=1),IF(($FV262=""),0,1),0))</f>
        <v>0</v>
      </c>
      <c r="FX262" s="6" t="str">
        <f ca="1">IF(LOG入力!BH262&gt;0,"",IF(COUNTIF($FU$19:FU262,FU262)=1,FU262,""))</f>
        <v/>
      </c>
      <c r="FY262" s="72">
        <f ca="1">IF(LOG入力!BH262&gt;0,0,IF((FP262=1),IF(($FX262=""),0,1),0))</f>
        <v>0</v>
      </c>
      <c r="FZ262" s="71">
        <f t="shared" ca="1" si="537"/>
        <v>0</v>
      </c>
      <c r="GA262" s="6">
        <f t="shared" ca="1" si="538"/>
        <v>0</v>
      </c>
      <c r="GB262" s="6" t="str">
        <f t="shared" ca="1" si="539"/>
        <v/>
      </c>
      <c r="GC262" s="6">
        <f ca="1">IF(LOG入力!BH262&gt;0,0,IF(GA262=0,0,(IF(COUNTIF($GB$19:GB262,GB262)=1,IF($FS$3="N",1,IF(EH262=1,1,0))))))</f>
        <v>0</v>
      </c>
      <c r="GD262" s="6" t="str">
        <f ca="1">IF(LOG入力!BH262&gt;0,"",IF(GC262=1,$X262,""))</f>
        <v/>
      </c>
      <c r="GE262" s="6" t="str">
        <f ca="1">IF(LOG入力!BH262&gt;0,"",IF(GC262=1,$Y262,""))</f>
        <v/>
      </c>
      <c r="GF262" s="6" t="str">
        <f ca="1">IF(LOG入力!BH262&gt;0,"",IF(COUNTIF($GD$19:$GD262,GD262)=1,GD262,""))</f>
        <v/>
      </c>
      <c r="GG262" s="6">
        <f ca="1">IF(LOG入力!BH262&gt;0,0,IF((FZ262=1),IF(($GF262=""),0,1),0))</f>
        <v>0</v>
      </c>
      <c r="GH262" s="6" t="str">
        <f ca="1">IF(LOG入力!BH262&gt;0,"",IF(COUNTIF($GE$19:GE262,GE262)=1,GE262,""))</f>
        <v/>
      </c>
      <c r="GI262" s="72">
        <f ca="1">IF(LOG入力!BH262&gt;0,0,IF((FZ262=1),IF(($GH262=""),0,1),0))</f>
        <v>0</v>
      </c>
      <c r="GK262" s="455" t="str">
        <f ca="1">IF(V262=1,"",IF(LEN(LOG入力!AS262)=0,"",LOG入力!AS262))</f>
        <v/>
      </c>
      <c r="GL262" s="378" t="str">
        <f t="shared" ca="1" si="540"/>
        <v/>
      </c>
      <c r="GM262" s="378" t="str">
        <f t="shared" ca="1" si="541"/>
        <v/>
      </c>
      <c r="GN262" s="74" t="str">
        <f t="shared" ca="1" si="542"/>
        <v/>
      </c>
      <c r="GO262" s="74" t="str">
        <f t="shared" ca="1" si="543"/>
        <v/>
      </c>
      <c r="GQ262" s="74" t="str">
        <f t="shared" ca="1" si="544"/>
        <v/>
      </c>
      <c r="GR262" s="74" t="str">
        <f t="shared" ca="1" si="545"/>
        <v/>
      </c>
      <c r="GS262" s="74" t="str">
        <f t="shared" ca="1" si="546"/>
        <v/>
      </c>
      <c r="GT262" s="74" t="str">
        <f t="shared" ca="1" si="547"/>
        <v/>
      </c>
      <c r="GU262" s="74" t="str">
        <f t="shared" ca="1" si="548"/>
        <v/>
      </c>
      <c r="GV262" s="74" t="str">
        <f t="shared" ca="1" si="549"/>
        <v/>
      </c>
      <c r="GX262" s="74" t="str">
        <f t="shared" ca="1" si="550"/>
        <v/>
      </c>
      <c r="GY262" s="74" t="str">
        <f t="shared" ca="1" si="551"/>
        <v/>
      </c>
      <c r="GZ262" s="74" t="str">
        <f ca="1">IF(V262=1,"",IF(LOG入力!BH262&gt;0,0,IF(GY262=0,0,IF((VALUE((TYPE(VALUE(J262)))))=16,0,IF(VALUE(J262)&lt;60,1,IF(VALUE(J262)&lt;100,0,IF(VALUE(J262)&lt;600,2,0)))))))</f>
        <v/>
      </c>
      <c r="HA262" s="74" t="str">
        <f t="shared" ca="1" si="552"/>
        <v/>
      </c>
      <c r="HB262" s="74" t="str">
        <f ca="1">IF(V262=1,"",IF(LOG入力!BH262&gt;0,0,IF(HA262=0,0,IF((VALUE((TYPE(VALUE(L262)))))=16,0,IF(VALUE(L262)&lt;60,1,IF(VALUE(L262)&lt;100,0,IF(VALUE(L262)&lt;600,2,0)))))))</f>
        <v/>
      </c>
      <c r="HD262" s="74" t="str">
        <f t="shared" ca="1" si="553"/>
        <v/>
      </c>
      <c r="HF262" s="74" t="str">
        <f t="shared" ca="1" si="554"/>
        <v/>
      </c>
      <c r="HG262" s="74" t="str">
        <f t="shared" ca="1" si="555"/>
        <v/>
      </c>
      <c r="HH262" s="74" t="str">
        <f t="shared" ca="1" si="556"/>
        <v/>
      </c>
      <c r="HI262" s="74" t="str">
        <f t="shared" ca="1" si="557"/>
        <v/>
      </c>
      <c r="HJ262" s="74" t="str">
        <f t="shared" ca="1" si="558"/>
        <v/>
      </c>
      <c r="HK262" s="74" t="str">
        <f t="shared" ca="1" si="559"/>
        <v/>
      </c>
      <c r="HL262" s="74" t="str">
        <f t="shared" ca="1" si="560"/>
        <v/>
      </c>
      <c r="HM262" s="74" t="str">
        <f t="shared" ca="1" si="561"/>
        <v/>
      </c>
      <c r="HN262" s="74" t="str">
        <f t="shared" ca="1" si="562"/>
        <v/>
      </c>
      <c r="HO262" s="529" t="str">
        <f t="shared" ca="1" si="563"/>
        <v/>
      </c>
      <c r="HP262" s="74" t="str">
        <f t="shared" ca="1" si="564"/>
        <v/>
      </c>
      <c r="HQ262" s="74" t="str">
        <f t="shared" ca="1" si="565"/>
        <v/>
      </c>
      <c r="HR262" s="74" t="str">
        <f t="shared" ca="1" si="566"/>
        <v/>
      </c>
      <c r="HS262" s="74" t="str">
        <f t="shared" ca="1" si="567"/>
        <v/>
      </c>
      <c r="HT262" s="74" t="str">
        <f ca="1">IF(V262=1,"",IF(LOG入力!BH262&gt;0,0,IF(DV262=1,0,IF(N262="0",0,IF(SUM(HD262:HS262)&gt;0,1,0)))))</f>
        <v/>
      </c>
    </row>
    <row r="263" spans="1:228" x14ac:dyDescent="0.15">
      <c r="A263" s="5"/>
      <c r="B263" s="532" t="str">
        <f t="shared" ca="1" si="426"/>
        <v/>
      </c>
      <c r="C263" s="534" t="str">
        <f ca="1">LOG入力!AP263</f>
        <v/>
      </c>
      <c r="D263" s="534" t="str">
        <f ca="1">LOG入力!AQ263</f>
        <v/>
      </c>
      <c r="E263" s="534" t="str">
        <f ca="1">LOG入力!AR263</f>
        <v/>
      </c>
      <c r="F263" s="535" t="str">
        <f t="shared" ca="1" si="427"/>
        <v/>
      </c>
      <c r="G263" s="585" t="str">
        <f ca="1">LOG入力!AT263</f>
        <v/>
      </c>
      <c r="H263" s="542" t="str">
        <f ca="1">LOG入力!AU263</f>
        <v/>
      </c>
      <c r="I263" s="542" t="str">
        <f ca="1">LOG入力!AV263</f>
        <v/>
      </c>
      <c r="J263" s="577" t="str">
        <f ca="1">LOG入力!AW263</f>
        <v/>
      </c>
      <c r="K263" s="578" t="str">
        <f ca="1">LOG入力!BJ263</f>
        <v/>
      </c>
      <c r="L263" s="577" t="str">
        <f ca="1">LOG入力!AY263</f>
        <v/>
      </c>
      <c r="M263" s="545" t="str">
        <f ca="1">LOG入力!BK263</f>
        <v/>
      </c>
      <c r="N263" s="512" t="str">
        <f ca="1">IF(V263=1,"",IF(LOG入力!AJ263=1,"1",LOG入力!BA263))</f>
        <v/>
      </c>
      <c r="O263" s="538" t="str">
        <f ca="1">IF(V263=1,"",IF(LEN(LOG入力!O263)=0,"",LOG入力!O263))</f>
        <v/>
      </c>
      <c r="P263" s="291" t="str">
        <f ca="1">IF(V263=1,"",IF($AA$4=1,"",IF(LOG入力!BG263=1,"",CONCATENATE($ER263,$FB263,$FL263,$FV263,$GF263))))</f>
        <v/>
      </c>
      <c r="Q263" s="291" t="str">
        <f ca="1">IF(V263=1,"",IF($AA$4=1,"",IF(LOG入力!BG263=1,"",CONCATENATE($ET263,$FD263,$FN263,$FX263,$GH263))))</f>
        <v/>
      </c>
      <c r="R263" s="573" t="str">
        <f ca="1">IF(V263=1,"",IF($AA$4=1,"",IF(LOG入力!BH263&gt;0,0,AA263)))</f>
        <v/>
      </c>
      <c r="S263" s="293" t="str">
        <f t="shared" ca="1" si="428"/>
        <v/>
      </c>
      <c r="T263" s="29"/>
      <c r="U263" s="38"/>
      <c r="V263" s="196">
        <f ca="1">LOG入力!AN263</f>
        <v>1</v>
      </c>
      <c r="W263" s="38"/>
      <c r="X263" s="516" t="str">
        <f t="shared" ca="1" si="429"/>
        <v/>
      </c>
      <c r="Y263" s="515" t="str">
        <f t="shared" ca="1" si="430"/>
        <v/>
      </c>
      <c r="Z263" s="518" t="str">
        <f t="shared" ca="1" si="431"/>
        <v/>
      </c>
      <c r="AA263" s="574" t="str">
        <f t="shared" ca="1" si="432"/>
        <v/>
      </c>
      <c r="AC263" s="6" t="str">
        <f t="shared" ca="1" si="433"/>
        <v/>
      </c>
      <c r="AD263" s="6" t="str">
        <f t="shared" ca="1" si="434"/>
        <v/>
      </c>
      <c r="AE263" s="6" t="str">
        <f t="shared" ca="1" si="435"/>
        <v/>
      </c>
      <c r="AF263" s="6" t="str">
        <f t="shared" ca="1" si="436"/>
        <v/>
      </c>
      <c r="AG263" s="6" t="str">
        <f t="shared" ca="1" si="437"/>
        <v/>
      </c>
      <c r="AH263" s="6" t="str">
        <f t="shared" ca="1" si="438"/>
        <v/>
      </c>
      <c r="AI263" s="6" t="str">
        <f t="shared" ca="1" si="439"/>
        <v/>
      </c>
      <c r="AJ263" s="6" t="str">
        <f t="shared" ca="1" si="440"/>
        <v/>
      </c>
      <c r="AK263" s="6" t="str">
        <f t="shared" ca="1" si="441"/>
        <v/>
      </c>
      <c r="AL263" s="6" t="str">
        <f t="shared" ca="1" si="442"/>
        <v/>
      </c>
      <c r="AM263" s="6" t="str">
        <f t="shared" ca="1" si="443"/>
        <v/>
      </c>
      <c r="AN263" s="6" t="str">
        <f t="shared" ca="1" si="444"/>
        <v/>
      </c>
      <c r="AO263" s="6" t="str">
        <f t="shared" ca="1" si="445"/>
        <v/>
      </c>
      <c r="AP263" s="6" t="str">
        <f t="shared" ca="1" si="446"/>
        <v/>
      </c>
      <c r="AQ263" s="6" t="str">
        <f t="shared" ca="1" si="447"/>
        <v/>
      </c>
      <c r="AR263" s="6" t="str">
        <f t="shared" ca="1" si="448"/>
        <v/>
      </c>
      <c r="AS263" s="6" t="str">
        <f t="shared" ca="1" si="449"/>
        <v/>
      </c>
      <c r="AT263" s="6" t="str">
        <f t="shared" ca="1" si="450"/>
        <v/>
      </c>
      <c r="AU263" s="6" t="str">
        <f t="shared" ca="1" si="451"/>
        <v/>
      </c>
      <c r="AV263" s="6" t="str">
        <f t="shared" ca="1" si="452"/>
        <v/>
      </c>
      <c r="AW263" s="6" t="str">
        <f t="shared" ca="1" si="453"/>
        <v/>
      </c>
      <c r="AY263" s="6" t="str">
        <f t="shared" ca="1" si="454"/>
        <v/>
      </c>
      <c r="AZ263" s="6" t="str">
        <f t="shared" ca="1" si="455"/>
        <v/>
      </c>
      <c r="BA263" s="6" t="str">
        <f t="shared" ca="1" si="456"/>
        <v/>
      </c>
      <c r="BB263" s="6" t="str">
        <f t="shared" ca="1" si="457"/>
        <v/>
      </c>
      <c r="BC263" s="6" t="str">
        <f t="shared" ca="1" si="458"/>
        <v/>
      </c>
      <c r="BD263" s="6" t="str">
        <f t="shared" ca="1" si="459"/>
        <v/>
      </c>
      <c r="BE263" s="6" t="str">
        <f t="shared" ca="1" si="460"/>
        <v/>
      </c>
      <c r="BF263" s="6" t="str">
        <f t="shared" ca="1" si="461"/>
        <v/>
      </c>
      <c r="BG263" s="6" t="str">
        <f t="shared" ca="1" si="462"/>
        <v/>
      </c>
      <c r="BH263" s="6" t="str">
        <f t="shared" ca="1" si="463"/>
        <v/>
      </c>
      <c r="BI263" s="6" t="str">
        <f t="shared" ca="1" si="464"/>
        <v/>
      </c>
      <c r="BJ263" s="6" t="str">
        <f t="shared" ca="1" si="465"/>
        <v/>
      </c>
      <c r="BK263" s="6" t="str">
        <f t="shared" ca="1" si="466"/>
        <v/>
      </c>
      <c r="BL263" s="6" t="str">
        <f t="shared" ca="1" si="467"/>
        <v/>
      </c>
      <c r="BM263" s="6" t="str">
        <f t="shared" ca="1" si="468"/>
        <v/>
      </c>
      <c r="BN263" s="6" t="str">
        <f t="shared" ca="1" si="469"/>
        <v/>
      </c>
      <c r="BO263" s="6" t="str">
        <f t="shared" ca="1" si="470"/>
        <v/>
      </c>
      <c r="BP263" s="6" t="str">
        <f t="shared" ca="1" si="471"/>
        <v/>
      </c>
      <c r="BQ263" s="6" t="str">
        <f t="shared" ca="1" si="472"/>
        <v/>
      </c>
      <c r="BR263" s="6" t="str">
        <f t="shared" ca="1" si="473"/>
        <v/>
      </c>
      <c r="BS263" s="6" t="str">
        <f t="shared" ca="1" si="474"/>
        <v/>
      </c>
      <c r="BU263" s="6" t="str">
        <f t="shared" ca="1" si="475"/>
        <v/>
      </c>
      <c r="BW263" s="515" t="str">
        <f t="shared" ca="1" si="476"/>
        <v/>
      </c>
      <c r="BX263" s="515">
        <f t="shared" ca="1" si="477"/>
        <v>0</v>
      </c>
      <c r="BY263" s="515" t="str">
        <f t="shared" ca="1" si="478"/>
        <v/>
      </c>
      <c r="CA263" s="6">
        <f t="shared" ca="1" si="479"/>
        <v>1</v>
      </c>
      <c r="CC263" s="523" t="str">
        <f t="shared" ca="1" si="480"/>
        <v/>
      </c>
      <c r="CE263" s="6" t="str">
        <f t="shared" ca="1" si="481"/>
        <v/>
      </c>
      <c r="CG263" s="524" t="str">
        <f ca="1">IF(V263=1,"",IF($AA$4=1,"",IF(LOG入力!BH263&gt;0,"",IF(N263=0,"",IF(HT263=0,"","★")))))</f>
        <v/>
      </c>
      <c r="CI263" s="74" t="str">
        <f t="shared" ca="1" si="482"/>
        <v/>
      </c>
      <c r="CK263" s="525" t="str">
        <f ca="1">IF(V263=1,"",IF(LOG入力!BH263&gt;0,1,0))</f>
        <v/>
      </c>
      <c r="CL263" s="74" t="str">
        <f t="shared" ca="1" si="483"/>
        <v/>
      </c>
      <c r="CN263" s="74" t="str">
        <f t="shared" ca="1" si="484"/>
        <v/>
      </c>
      <c r="CO263" s="74" t="str">
        <f t="shared" ca="1" si="485"/>
        <v/>
      </c>
      <c r="CQ263" s="74" t="str">
        <f t="shared" ca="1" si="486"/>
        <v/>
      </c>
      <c r="CR263" s="74" t="str">
        <f t="shared" ca="1" si="487"/>
        <v/>
      </c>
      <c r="CS263" s="74" t="str">
        <f t="shared" ca="1" si="488"/>
        <v/>
      </c>
      <c r="CT263" s="74" t="str">
        <f t="shared" ca="1" si="489"/>
        <v/>
      </c>
      <c r="CU263" s="74" t="str">
        <f t="shared" ca="1" si="490"/>
        <v/>
      </c>
      <c r="CV263" s="74" t="str">
        <f t="shared" ca="1" si="491"/>
        <v/>
      </c>
      <c r="CW263" s="74" t="str">
        <f t="shared" ca="1" si="492"/>
        <v/>
      </c>
      <c r="CX263" s="74" t="str">
        <f t="shared" ca="1" si="493"/>
        <v/>
      </c>
      <c r="CY263" s="74" t="str">
        <f t="shared" ca="1" si="494"/>
        <v/>
      </c>
      <c r="CZ263" s="74" t="str">
        <f t="shared" ca="1" si="495"/>
        <v/>
      </c>
      <c r="DA263" s="74" t="str">
        <f t="shared" ca="1" si="496"/>
        <v/>
      </c>
      <c r="DB263" s="74" t="str">
        <f t="shared" ca="1" si="497"/>
        <v/>
      </c>
      <c r="DD263" s="74" t="str">
        <f t="shared" ca="1" si="498"/>
        <v/>
      </c>
      <c r="DE263" s="74" t="str">
        <f t="shared" ca="1" si="499"/>
        <v/>
      </c>
      <c r="DF263" s="74" t="str">
        <f t="shared" ca="1" si="500"/>
        <v/>
      </c>
      <c r="DG263" s="74" t="str">
        <f t="shared" ca="1" si="501"/>
        <v/>
      </c>
      <c r="DH263" s="74" t="str">
        <f t="shared" ca="1" si="502"/>
        <v/>
      </c>
      <c r="DI263" s="74" t="str">
        <f t="shared" ca="1" si="503"/>
        <v/>
      </c>
      <c r="DJ263" s="74" t="str">
        <f t="shared" ca="1" si="504"/>
        <v/>
      </c>
      <c r="DK263" s="74" t="str">
        <f t="shared" ca="1" si="505"/>
        <v/>
      </c>
      <c r="DL263" s="74" t="str">
        <f t="shared" ca="1" si="506"/>
        <v/>
      </c>
      <c r="DM263" s="74" t="str">
        <f t="shared" ca="1" si="507"/>
        <v/>
      </c>
      <c r="DN263" s="74" t="str">
        <f t="shared" ca="1" si="508"/>
        <v/>
      </c>
      <c r="DO263" s="74" t="str">
        <f t="shared" ca="1" si="509"/>
        <v/>
      </c>
      <c r="DQ263" s="74" t="str">
        <f t="shared" ca="1" si="510"/>
        <v/>
      </c>
      <c r="DS263" s="74" t="str">
        <f t="shared" ca="1" si="511"/>
        <v/>
      </c>
      <c r="DT263" s="74" t="str">
        <f t="shared" ca="1" si="512"/>
        <v/>
      </c>
      <c r="DV263" s="525" t="str">
        <f t="shared" ca="1" si="513"/>
        <v/>
      </c>
      <c r="DW263" s="74" t="str">
        <f t="shared" ca="1" si="514"/>
        <v/>
      </c>
      <c r="DX263" s="485" t="str">
        <f t="shared" ca="1" si="515"/>
        <v/>
      </c>
      <c r="DY263" s="74" t="str">
        <f t="shared" ca="1" si="516"/>
        <v/>
      </c>
      <c r="DZ263" s="74" t="str">
        <f t="shared" ca="1" si="517"/>
        <v/>
      </c>
      <c r="EA263" s="74" t="str">
        <f t="shared" ca="1" si="518"/>
        <v/>
      </c>
      <c r="EC263" s="74" t="str">
        <f t="shared" ca="1" si="519"/>
        <v/>
      </c>
      <c r="ED263" s="74" t="str">
        <f t="shared" ca="1" si="520"/>
        <v/>
      </c>
      <c r="EE263" s="74" t="str">
        <f t="shared" ca="1" si="521"/>
        <v/>
      </c>
      <c r="EG263" s="479" t="str">
        <f ca="1">IF(V263=1,"",IF(LOG入力!BH263&gt;0,0,IF(CG263="★",0,IF(R263=1,0,IF(N263=0,0,1)))))</f>
        <v/>
      </c>
      <c r="EH263" s="483" t="str">
        <f t="shared" ca="1" si="522"/>
        <v/>
      </c>
      <c r="EI263" s="483" t="str">
        <f t="shared" ca="1" si="523"/>
        <v/>
      </c>
      <c r="EJ263" s="483" t="str">
        <f t="shared" ca="1" si="524"/>
        <v/>
      </c>
      <c r="EL263" s="71">
        <f t="shared" ca="1" si="525"/>
        <v>0</v>
      </c>
      <c r="EM263" s="6">
        <f t="shared" ca="1" si="526"/>
        <v>0</v>
      </c>
      <c r="EN263" s="6" t="str">
        <f t="shared" ca="1" si="527"/>
        <v/>
      </c>
      <c r="EO263" s="6">
        <f ca="1">IF(LOG入力!BH263&gt;0,0,IF(EM263=0,0,(IF(COUNTIF($EN$19:EN263,EN263)=1,IF($FS$3="N",1,IF(EH263=1,1,0))))))</f>
        <v>0</v>
      </c>
      <c r="EP263" s="6" t="str">
        <f ca="1">IF(LOG入力!BH263&gt;0,"",IF(EO263=1,$X263,""))</f>
        <v/>
      </c>
      <c r="EQ263" s="6" t="str">
        <f ca="1">IF(LOG入力!BH263&gt;0,"",IF(EO263=1,$Y263,""))</f>
        <v/>
      </c>
      <c r="ER263" s="520" t="str">
        <f ca="1">IF(LOG入力!BH263&gt;0,"",IF(COUNTIF($EP$19:$EP263,EP263)=1,EP263,""))</f>
        <v/>
      </c>
      <c r="ES263" s="520">
        <f ca="1">IF(LOG入力!BH263&gt;0,0,IF((EL263=1),IF(($ER263=""),0,1),0))</f>
        <v>0</v>
      </c>
      <c r="ET263" s="520" t="str">
        <f ca="1">IF(LOG入力!BH263&gt;0,"",IF(COUNTIF($EQ$19:EQ263,EQ263)=1,EQ263,""))</f>
        <v/>
      </c>
      <c r="EU263" s="539">
        <f ca="1">IF(LOG入力!BH263&gt;0,0,IF((EL263=1),IF(($ET263=""),0,1),0))</f>
        <v>0</v>
      </c>
      <c r="EV263" s="71">
        <f t="shared" ca="1" si="528"/>
        <v>0</v>
      </c>
      <c r="EW263" s="6">
        <f t="shared" ca="1" si="529"/>
        <v>0</v>
      </c>
      <c r="EX263" s="6" t="str">
        <f t="shared" ca="1" si="530"/>
        <v/>
      </c>
      <c r="EY263" s="6">
        <f ca="1">IF(LOG入力!BH263&gt;0,0,IF(EW263=0,0,(IF(COUNTIF($EX$19:EX263,EX263)=1,IF($FS$3="N",1,IF(EH263=1,1,0))))))</f>
        <v>0</v>
      </c>
      <c r="EZ263" s="6" t="str">
        <f ca="1">IF(LOG入力!BH263&gt;0,"",IF(EY263=1,$X263,""))</f>
        <v/>
      </c>
      <c r="FA263" s="6" t="str">
        <f ca="1">IF(LOG入力!BH263&gt;0,"",IF(EY263=1,$Y263,""))</f>
        <v/>
      </c>
      <c r="FB263" s="6" t="str">
        <f ca="1">IF(LOG入力!BH263&gt;0,"",IF(COUNTIF($EZ$19:$EZ263,EZ263)=1,EZ263,""))</f>
        <v/>
      </c>
      <c r="FC263" s="6">
        <f ca="1">IF(LOG入力!BH263&gt;0,0,IF((EV263=1),IF(($FB263=""),0,1),0))</f>
        <v>0</v>
      </c>
      <c r="FD263" s="6" t="str">
        <f ca="1">IF(LOG入力!BH263&gt;0,"",IF(COUNTIF($FA$19:FA263,FA263)=1,FA263,""))</f>
        <v/>
      </c>
      <c r="FE263" s="72">
        <f ca="1">IF(LOG入力!BH263&gt;0,0,IF((EV263=1),IF(($FD263=""),0,1),0))</f>
        <v>0</v>
      </c>
      <c r="FF263" s="71">
        <f t="shared" ca="1" si="531"/>
        <v>0</v>
      </c>
      <c r="FG263" s="6">
        <f t="shared" ca="1" si="532"/>
        <v>0</v>
      </c>
      <c r="FH263" s="6" t="str">
        <f t="shared" ca="1" si="533"/>
        <v/>
      </c>
      <c r="FI263" s="6">
        <f ca="1">IF(LOG入力!BH263&gt;0,0,IF(FG263=0,0,(IF(COUNTIF($FH$19:FH263,FH263)=1,IF($FS$3="N",1,IF(EH263=1,1,0))))))</f>
        <v>0</v>
      </c>
      <c r="FJ263" s="6" t="str">
        <f ca="1">IF(LOG入力!BH263&gt;0,"",IF(FI263=1,$X263,""))</f>
        <v/>
      </c>
      <c r="FK263" s="6" t="str">
        <f ca="1">IF(LOG入力!BH263&gt;0,"",IF(FI263=1,$Y263,""))</f>
        <v/>
      </c>
      <c r="FL263" s="6" t="str">
        <f ca="1">IF(LOG入力!BH263&gt;0,"",IF(COUNTIF($FJ$19:$FJ263,FJ263)=1,FJ263,""))</f>
        <v/>
      </c>
      <c r="FM263" s="6">
        <f ca="1">IF(LOG入力!BH263&gt;0,0,IF((FF263=1),IF(($FL263=""),0,1),0))</f>
        <v>0</v>
      </c>
      <c r="FN263" s="6" t="str">
        <f ca="1">IF(LOG入力!BH263&gt;0,"",IF(COUNTIF($FK$19:FK263,FK263)=1,FK263,""))</f>
        <v/>
      </c>
      <c r="FO263" s="72">
        <f ca="1">IF(LOG入力!BH263&gt;0,0,IF((FF263=1),IF(($FN263=""),0,1),0))</f>
        <v>0</v>
      </c>
      <c r="FP263" s="71">
        <f t="shared" ca="1" si="534"/>
        <v>0</v>
      </c>
      <c r="FQ263" s="6">
        <f t="shared" ca="1" si="535"/>
        <v>0</v>
      </c>
      <c r="FR263" s="6" t="str">
        <f t="shared" ca="1" si="536"/>
        <v/>
      </c>
      <c r="FS263" s="6">
        <f ca="1">IF(LOG入力!BH263&gt;0,0,IF(FQ263=0,0,(IF(COUNTIF($FR$19:FR263,FR263)=1,IF($FS$3="N",1,IF(EH263=1,1,0))))))</f>
        <v>0</v>
      </c>
      <c r="FT263" s="6" t="str">
        <f ca="1">IF(LOG入力!BH263&gt;0,"",IF(FS263=1,$X263,""))</f>
        <v/>
      </c>
      <c r="FU263" s="6" t="str">
        <f ca="1">IF(LOG入力!BH263&gt;0,"",IF(FS263=1,$Y263,""))</f>
        <v/>
      </c>
      <c r="FV263" s="6" t="str">
        <f ca="1">IF(LOG入力!BH263&gt;0,"",IF(COUNTIF($FT$19:$FT263,FT263)=1,FT263,""))</f>
        <v/>
      </c>
      <c r="FW263" s="6">
        <f ca="1">IF(LOG入力!BH263&gt;0,0,IF((FP263=1),IF(($FV263=""),0,1),0))</f>
        <v>0</v>
      </c>
      <c r="FX263" s="6" t="str">
        <f ca="1">IF(LOG入力!BH263&gt;0,"",IF(COUNTIF($FU$19:FU263,FU263)=1,FU263,""))</f>
        <v/>
      </c>
      <c r="FY263" s="72">
        <f ca="1">IF(LOG入力!BH263&gt;0,0,IF((FP263=1),IF(($FX263=""),0,1),0))</f>
        <v>0</v>
      </c>
      <c r="FZ263" s="71">
        <f t="shared" ca="1" si="537"/>
        <v>0</v>
      </c>
      <c r="GA263" s="6">
        <f t="shared" ca="1" si="538"/>
        <v>0</v>
      </c>
      <c r="GB263" s="6" t="str">
        <f t="shared" ca="1" si="539"/>
        <v/>
      </c>
      <c r="GC263" s="6">
        <f ca="1">IF(LOG入力!BH263&gt;0,0,IF(GA263=0,0,(IF(COUNTIF($GB$19:GB263,GB263)=1,IF($FS$3="N",1,IF(EH263=1,1,0))))))</f>
        <v>0</v>
      </c>
      <c r="GD263" s="6" t="str">
        <f ca="1">IF(LOG入力!BH263&gt;0,"",IF(GC263=1,$X263,""))</f>
        <v/>
      </c>
      <c r="GE263" s="6" t="str">
        <f ca="1">IF(LOG入力!BH263&gt;0,"",IF(GC263=1,$Y263,""))</f>
        <v/>
      </c>
      <c r="GF263" s="6" t="str">
        <f ca="1">IF(LOG入力!BH263&gt;0,"",IF(COUNTIF($GD$19:$GD263,GD263)=1,GD263,""))</f>
        <v/>
      </c>
      <c r="GG263" s="6">
        <f ca="1">IF(LOG入力!BH263&gt;0,0,IF((FZ263=1),IF(($GF263=""),0,1),0))</f>
        <v>0</v>
      </c>
      <c r="GH263" s="6" t="str">
        <f ca="1">IF(LOG入力!BH263&gt;0,"",IF(COUNTIF($GE$19:GE263,GE263)=1,GE263,""))</f>
        <v/>
      </c>
      <c r="GI263" s="72">
        <f ca="1">IF(LOG入力!BH263&gt;0,0,IF((FZ263=1),IF(($GH263=""),0,1),0))</f>
        <v>0</v>
      </c>
      <c r="GK263" s="455" t="str">
        <f ca="1">IF(V263=1,"",IF(LEN(LOG入力!AS263)=0,"",LOG入力!AS263))</f>
        <v/>
      </c>
      <c r="GL263" s="378" t="str">
        <f t="shared" ca="1" si="540"/>
        <v/>
      </c>
      <c r="GM263" s="378" t="str">
        <f t="shared" ca="1" si="541"/>
        <v/>
      </c>
      <c r="GN263" s="74" t="str">
        <f t="shared" ca="1" si="542"/>
        <v/>
      </c>
      <c r="GO263" s="74" t="str">
        <f t="shared" ca="1" si="543"/>
        <v/>
      </c>
      <c r="GQ263" s="74" t="str">
        <f t="shared" ca="1" si="544"/>
        <v/>
      </c>
      <c r="GR263" s="74" t="str">
        <f t="shared" ca="1" si="545"/>
        <v/>
      </c>
      <c r="GS263" s="74" t="str">
        <f t="shared" ca="1" si="546"/>
        <v/>
      </c>
      <c r="GT263" s="74" t="str">
        <f t="shared" ca="1" si="547"/>
        <v/>
      </c>
      <c r="GU263" s="74" t="str">
        <f t="shared" ca="1" si="548"/>
        <v/>
      </c>
      <c r="GV263" s="74" t="str">
        <f t="shared" ca="1" si="549"/>
        <v/>
      </c>
      <c r="GX263" s="74" t="str">
        <f t="shared" ca="1" si="550"/>
        <v/>
      </c>
      <c r="GY263" s="74" t="str">
        <f t="shared" ca="1" si="551"/>
        <v/>
      </c>
      <c r="GZ263" s="74" t="str">
        <f ca="1">IF(V263=1,"",IF(LOG入力!BH263&gt;0,0,IF(GY263=0,0,IF((VALUE((TYPE(VALUE(J263)))))=16,0,IF(VALUE(J263)&lt;60,1,IF(VALUE(J263)&lt;100,0,IF(VALUE(J263)&lt;600,2,0)))))))</f>
        <v/>
      </c>
      <c r="HA263" s="74" t="str">
        <f t="shared" ca="1" si="552"/>
        <v/>
      </c>
      <c r="HB263" s="74" t="str">
        <f ca="1">IF(V263=1,"",IF(LOG入力!BH263&gt;0,0,IF(HA263=0,0,IF((VALUE((TYPE(VALUE(L263)))))=16,0,IF(VALUE(L263)&lt;60,1,IF(VALUE(L263)&lt;100,0,IF(VALUE(L263)&lt;600,2,0)))))))</f>
        <v/>
      </c>
      <c r="HD263" s="74" t="str">
        <f t="shared" ca="1" si="553"/>
        <v/>
      </c>
      <c r="HF263" s="74" t="str">
        <f t="shared" ca="1" si="554"/>
        <v/>
      </c>
      <c r="HG263" s="74" t="str">
        <f t="shared" ca="1" si="555"/>
        <v/>
      </c>
      <c r="HH263" s="74" t="str">
        <f t="shared" ca="1" si="556"/>
        <v/>
      </c>
      <c r="HI263" s="74" t="str">
        <f t="shared" ca="1" si="557"/>
        <v/>
      </c>
      <c r="HJ263" s="74" t="str">
        <f t="shared" ca="1" si="558"/>
        <v/>
      </c>
      <c r="HK263" s="74" t="str">
        <f t="shared" ca="1" si="559"/>
        <v/>
      </c>
      <c r="HL263" s="74" t="str">
        <f t="shared" ca="1" si="560"/>
        <v/>
      </c>
      <c r="HM263" s="74" t="str">
        <f t="shared" ca="1" si="561"/>
        <v/>
      </c>
      <c r="HN263" s="74" t="str">
        <f t="shared" ca="1" si="562"/>
        <v/>
      </c>
      <c r="HO263" s="529" t="str">
        <f t="shared" ca="1" si="563"/>
        <v/>
      </c>
      <c r="HP263" s="74" t="str">
        <f t="shared" ca="1" si="564"/>
        <v/>
      </c>
      <c r="HQ263" s="74" t="str">
        <f t="shared" ca="1" si="565"/>
        <v/>
      </c>
      <c r="HR263" s="74" t="str">
        <f t="shared" ca="1" si="566"/>
        <v/>
      </c>
      <c r="HS263" s="74" t="str">
        <f t="shared" ca="1" si="567"/>
        <v/>
      </c>
      <c r="HT263" s="74" t="str">
        <f ca="1">IF(V263=1,"",IF(LOG入力!BH263&gt;0,0,IF(DV263=1,0,IF(N263="0",0,IF(SUM(HD263:HS263)&gt;0,1,0)))))</f>
        <v/>
      </c>
    </row>
    <row r="264" spans="1:228" x14ac:dyDescent="0.15">
      <c r="A264" s="5"/>
      <c r="B264" s="532" t="str">
        <f t="shared" ca="1" si="426"/>
        <v/>
      </c>
      <c r="C264" s="534" t="str">
        <f ca="1">LOG入力!AP264</f>
        <v/>
      </c>
      <c r="D264" s="534" t="str">
        <f ca="1">LOG入力!AQ264</f>
        <v/>
      </c>
      <c r="E264" s="534" t="str">
        <f ca="1">LOG入力!AR264</f>
        <v/>
      </c>
      <c r="F264" s="535" t="str">
        <f t="shared" ca="1" si="427"/>
        <v/>
      </c>
      <c r="G264" s="585" t="str">
        <f ca="1">LOG入力!AT264</f>
        <v/>
      </c>
      <c r="H264" s="542" t="str">
        <f ca="1">LOG入力!AU264</f>
        <v/>
      </c>
      <c r="I264" s="542" t="str">
        <f ca="1">LOG入力!AV264</f>
        <v/>
      </c>
      <c r="J264" s="577" t="str">
        <f ca="1">LOG入力!AW264</f>
        <v/>
      </c>
      <c r="K264" s="578" t="str">
        <f ca="1">LOG入力!BJ264</f>
        <v/>
      </c>
      <c r="L264" s="577" t="str">
        <f ca="1">LOG入力!AY264</f>
        <v/>
      </c>
      <c r="M264" s="545" t="str">
        <f ca="1">LOG入力!BK264</f>
        <v/>
      </c>
      <c r="N264" s="512" t="str">
        <f ca="1">IF(V264=1,"",IF(LOG入力!AJ264=1,"1",LOG入力!BA264))</f>
        <v/>
      </c>
      <c r="O264" s="538" t="str">
        <f ca="1">IF(V264=1,"",IF(LEN(LOG入力!O264)=0,"",LOG入力!O264))</f>
        <v/>
      </c>
      <c r="P264" s="291" t="str">
        <f ca="1">IF(V264=1,"",IF($AA$4=1,"",IF(LOG入力!BG264=1,"",CONCATENATE($ER264,$FB264,$FL264,$FV264,$GF264))))</f>
        <v/>
      </c>
      <c r="Q264" s="291" t="str">
        <f ca="1">IF(V264=1,"",IF($AA$4=1,"",IF(LOG入力!BG264=1,"",CONCATENATE($ET264,$FD264,$FN264,$FX264,$GH264))))</f>
        <v/>
      </c>
      <c r="R264" s="573" t="str">
        <f ca="1">IF(V264=1,"",IF($AA$4=1,"",IF(LOG入力!BH264&gt;0,0,AA264)))</f>
        <v/>
      </c>
      <c r="S264" s="293" t="str">
        <f t="shared" ca="1" si="428"/>
        <v/>
      </c>
      <c r="T264" s="29"/>
      <c r="U264" s="38"/>
      <c r="V264" s="196">
        <f ca="1">LOG入力!AN264</f>
        <v>1</v>
      </c>
      <c r="W264" s="38"/>
      <c r="X264" s="516" t="str">
        <f t="shared" ca="1" si="429"/>
        <v/>
      </c>
      <c r="Y264" s="515" t="str">
        <f t="shared" ca="1" si="430"/>
        <v/>
      </c>
      <c r="Z264" s="518" t="str">
        <f t="shared" ca="1" si="431"/>
        <v/>
      </c>
      <c r="AA264" s="574" t="str">
        <f t="shared" ca="1" si="432"/>
        <v/>
      </c>
      <c r="AC264" s="6" t="str">
        <f t="shared" ca="1" si="433"/>
        <v/>
      </c>
      <c r="AD264" s="6" t="str">
        <f t="shared" ca="1" si="434"/>
        <v/>
      </c>
      <c r="AE264" s="6" t="str">
        <f t="shared" ca="1" si="435"/>
        <v/>
      </c>
      <c r="AF264" s="6" t="str">
        <f t="shared" ca="1" si="436"/>
        <v/>
      </c>
      <c r="AG264" s="6" t="str">
        <f t="shared" ca="1" si="437"/>
        <v/>
      </c>
      <c r="AH264" s="6" t="str">
        <f t="shared" ca="1" si="438"/>
        <v/>
      </c>
      <c r="AI264" s="6" t="str">
        <f t="shared" ca="1" si="439"/>
        <v/>
      </c>
      <c r="AJ264" s="6" t="str">
        <f t="shared" ca="1" si="440"/>
        <v/>
      </c>
      <c r="AK264" s="6" t="str">
        <f t="shared" ca="1" si="441"/>
        <v/>
      </c>
      <c r="AL264" s="6" t="str">
        <f t="shared" ca="1" si="442"/>
        <v/>
      </c>
      <c r="AM264" s="6" t="str">
        <f t="shared" ca="1" si="443"/>
        <v/>
      </c>
      <c r="AN264" s="6" t="str">
        <f t="shared" ca="1" si="444"/>
        <v/>
      </c>
      <c r="AO264" s="6" t="str">
        <f t="shared" ca="1" si="445"/>
        <v/>
      </c>
      <c r="AP264" s="6" t="str">
        <f t="shared" ca="1" si="446"/>
        <v/>
      </c>
      <c r="AQ264" s="6" t="str">
        <f t="shared" ca="1" si="447"/>
        <v/>
      </c>
      <c r="AR264" s="6" t="str">
        <f t="shared" ca="1" si="448"/>
        <v/>
      </c>
      <c r="AS264" s="6" t="str">
        <f t="shared" ca="1" si="449"/>
        <v/>
      </c>
      <c r="AT264" s="6" t="str">
        <f t="shared" ca="1" si="450"/>
        <v/>
      </c>
      <c r="AU264" s="6" t="str">
        <f t="shared" ca="1" si="451"/>
        <v/>
      </c>
      <c r="AV264" s="6" t="str">
        <f t="shared" ca="1" si="452"/>
        <v/>
      </c>
      <c r="AW264" s="6" t="str">
        <f t="shared" ca="1" si="453"/>
        <v/>
      </c>
      <c r="AY264" s="6" t="str">
        <f t="shared" ca="1" si="454"/>
        <v/>
      </c>
      <c r="AZ264" s="6" t="str">
        <f t="shared" ca="1" si="455"/>
        <v/>
      </c>
      <c r="BA264" s="6" t="str">
        <f t="shared" ca="1" si="456"/>
        <v/>
      </c>
      <c r="BB264" s="6" t="str">
        <f t="shared" ca="1" si="457"/>
        <v/>
      </c>
      <c r="BC264" s="6" t="str">
        <f t="shared" ca="1" si="458"/>
        <v/>
      </c>
      <c r="BD264" s="6" t="str">
        <f t="shared" ca="1" si="459"/>
        <v/>
      </c>
      <c r="BE264" s="6" t="str">
        <f t="shared" ca="1" si="460"/>
        <v/>
      </c>
      <c r="BF264" s="6" t="str">
        <f t="shared" ca="1" si="461"/>
        <v/>
      </c>
      <c r="BG264" s="6" t="str">
        <f t="shared" ca="1" si="462"/>
        <v/>
      </c>
      <c r="BH264" s="6" t="str">
        <f t="shared" ca="1" si="463"/>
        <v/>
      </c>
      <c r="BI264" s="6" t="str">
        <f t="shared" ca="1" si="464"/>
        <v/>
      </c>
      <c r="BJ264" s="6" t="str">
        <f t="shared" ca="1" si="465"/>
        <v/>
      </c>
      <c r="BK264" s="6" t="str">
        <f t="shared" ca="1" si="466"/>
        <v/>
      </c>
      <c r="BL264" s="6" t="str">
        <f t="shared" ca="1" si="467"/>
        <v/>
      </c>
      <c r="BM264" s="6" t="str">
        <f t="shared" ca="1" si="468"/>
        <v/>
      </c>
      <c r="BN264" s="6" t="str">
        <f t="shared" ca="1" si="469"/>
        <v/>
      </c>
      <c r="BO264" s="6" t="str">
        <f t="shared" ca="1" si="470"/>
        <v/>
      </c>
      <c r="BP264" s="6" t="str">
        <f t="shared" ca="1" si="471"/>
        <v/>
      </c>
      <c r="BQ264" s="6" t="str">
        <f t="shared" ca="1" si="472"/>
        <v/>
      </c>
      <c r="BR264" s="6" t="str">
        <f t="shared" ca="1" si="473"/>
        <v/>
      </c>
      <c r="BS264" s="6" t="str">
        <f t="shared" ca="1" si="474"/>
        <v/>
      </c>
      <c r="BU264" s="6" t="str">
        <f t="shared" ca="1" si="475"/>
        <v/>
      </c>
      <c r="BW264" s="515" t="str">
        <f t="shared" ca="1" si="476"/>
        <v/>
      </c>
      <c r="BX264" s="515">
        <f t="shared" ca="1" si="477"/>
        <v>0</v>
      </c>
      <c r="BY264" s="515" t="str">
        <f t="shared" ca="1" si="478"/>
        <v/>
      </c>
      <c r="CA264" s="6">
        <f t="shared" ca="1" si="479"/>
        <v>1</v>
      </c>
      <c r="CC264" s="523" t="str">
        <f t="shared" ca="1" si="480"/>
        <v/>
      </c>
      <c r="CE264" s="6" t="str">
        <f t="shared" ca="1" si="481"/>
        <v/>
      </c>
      <c r="CG264" s="524" t="str">
        <f ca="1">IF(V264=1,"",IF($AA$4=1,"",IF(LOG入力!BH264&gt;0,"",IF(N264=0,"",IF(HT264=0,"","★")))))</f>
        <v/>
      </c>
      <c r="CI264" s="74" t="str">
        <f t="shared" ca="1" si="482"/>
        <v/>
      </c>
      <c r="CK264" s="525" t="str">
        <f ca="1">IF(V264=1,"",IF(LOG入力!BH264&gt;0,1,0))</f>
        <v/>
      </c>
      <c r="CL264" s="74" t="str">
        <f t="shared" ca="1" si="483"/>
        <v/>
      </c>
      <c r="CN264" s="74" t="str">
        <f t="shared" ca="1" si="484"/>
        <v/>
      </c>
      <c r="CO264" s="74" t="str">
        <f t="shared" ca="1" si="485"/>
        <v/>
      </c>
      <c r="CQ264" s="74" t="str">
        <f t="shared" ca="1" si="486"/>
        <v/>
      </c>
      <c r="CR264" s="74" t="str">
        <f t="shared" ca="1" si="487"/>
        <v/>
      </c>
      <c r="CS264" s="74" t="str">
        <f t="shared" ca="1" si="488"/>
        <v/>
      </c>
      <c r="CT264" s="74" t="str">
        <f t="shared" ca="1" si="489"/>
        <v/>
      </c>
      <c r="CU264" s="74" t="str">
        <f t="shared" ca="1" si="490"/>
        <v/>
      </c>
      <c r="CV264" s="74" t="str">
        <f t="shared" ca="1" si="491"/>
        <v/>
      </c>
      <c r="CW264" s="74" t="str">
        <f t="shared" ca="1" si="492"/>
        <v/>
      </c>
      <c r="CX264" s="74" t="str">
        <f t="shared" ca="1" si="493"/>
        <v/>
      </c>
      <c r="CY264" s="74" t="str">
        <f t="shared" ca="1" si="494"/>
        <v/>
      </c>
      <c r="CZ264" s="74" t="str">
        <f t="shared" ca="1" si="495"/>
        <v/>
      </c>
      <c r="DA264" s="74" t="str">
        <f t="shared" ca="1" si="496"/>
        <v/>
      </c>
      <c r="DB264" s="74" t="str">
        <f t="shared" ca="1" si="497"/>
        <v/>
      </c>
      <c r="DD264" s="74" t="str">
        <f t="shared" ca="1" si="498"/>
        <v/>
      </c>
      <c r="DE264" s="74" t="str">
        <f t="shared" ca="1" si="499"/>
        <v/>
      </c>
      <c r="DF264" s="74" t="str">
        <f t="shared" ca="1" si="500"/>
        <v/>
      </c>
      <c r="DG264" s="74" t="str">
        <f t="shared" ca="1" si="501"/>
        <v/>
      </c>
      <c r="DH264" s="74" t="str">
        <f t="shared" ca="1" si="502"/>
        <v/>
      </c>
      <c r="DI264" s="74" t="str">
        <f t="shared" ca="1" si="503"/>
        <v/>
      </c>
      <c r="DJ264" s="74" t="str">
        <f t="shared" ca="1" si="504"/>
        <v/>
      </c>
      <c r="DK264" s="74" t="str">
        <f t="shared" ca="1" si="505"/>
        <v/>
      </c>
      <c r="DL264" s="74" t="str">
        <f t="shared" ca="1" si="506"/>
        <v/>
      </c>
      <c r="DM264" s="74" t="str">
        <f t="shared" ca="1" si="507"/>
        <v/>
      </c>
      <c r="DN264" s="74" t="str">
        <f t="shared" ca="1" si="508"/>
        <v/>
      </c>
      <c r="DO264" s="74" t="str">
        <f t="shared" ca="1" si="509"/>
        <v/>
      </c>
      <c r="DQ264" s="74" t="str">
        <f t="shared" ca="1" si="510"/>
        <v/>
      </c>
      <c r="DS264" s="74" t="str">
        <f t="shared" ca="1" si="511"/>
        <v/>
      </c>
      <c r="DT264" s="74" t="str">
        <f t="shared" ca="1" si="512"/>
        <v/>
      </c>
      <c r="DV264" s="525" t="str">
        <f t="shared" ca="1" si="513"/>
        <v/>
      </c>
      <c r="DW264" s="74" t="str">
        <f t="shared" ca="1" si="514"/>
        <v/>
      </c>
      <c r="DX264" s="485" t="str">
        <f t="shared" ca="1" si="515"/>
        <v/>
      </c>
      <c r="DY264" s="74" t="str">
        <f t="shared" ca="1" si="516"/>
        <v/>
      </c>
      <c r="DZ264" s="74" t="str">
        <f t="shared" ca="1" si="517"/>
        <v/>
      </c>
      <c r="EA264" s="74" t="str">
        <f t="shared" ca="1" si="518"/>
        <v/>
      </c>
      <c r="EC264" s="74" t="str">
        <f t="shared" ca="1" si="519"/>
        <v/>
      </c>
      <c r="ED264" s="74" t="str">
        <f t="shared" ca="1" si="520"/>
        <v/>
      </c>
      <c r="EE264" s="74" t="str">
        <f t="shared" ca="1" si="521"/>
        <v/>
      </c>
      <c r="EG264" s="479" t="str">
        <f ca="1">IF(V264=1,"",IF(LOG入力!BH264&gt;0,0,IF(CG264="★",0,IF(R264=1,0,IF(N264=0,0,1)))))</f>
        <v/>
      </c>
      <c r="EH264" s="483" t="str">
        <f t="shared" ca="1" si="522"/>
        <v/>
      </c>
      <c r="EI264" s="483" t="str">
        <f t="shared" ca="1" si="523"/>
        <v/>
      </c>
      <c r="EJ264" s="483" t="str">
        <f t="shared" ca="1" si="524"/>
        <v/>
      </c>
      <c r="EL264" s="71">
        <f t="shared" ca="1" si="525"/>
        <v>0</v>
      </c>
      <c r="EM264" s="6">
        <f t="shared" ca="1" si="526"/>
        <v>0</v>
      </c>
      <c r="EN264" s="6" t="str">
        <f t="shared" ca="1" si="527"/>
        <v/>
      </c>
      <c r="EO264" s="6">
        <f ca="1">IF(LOG入力!BH264&gt;0,0,IF(EM264=0,0,(IF(COUNTIF($EN$19:EN264,EN264)=1,IF($FS$3="N",1,IF(EH264=1,1,0))))))</f>
        <v>0</v>
      </c>
      <c r="EP264" s="6" t="str">
        <f ca="1">IF(LOG入力!BH264&gt;0,"",IF(EO264=1,$X264,""))</f>
        <v/>
      </c>
      <c r="EQ264" s="6" t="str">
        <f ca="1">IF(LOG入力!BH264&gt;0,"",IF(EO264=1,$Y264,""))</f>
        <v/>
      </c>
      <c r="ER264" s="520" t="str">
        <f ca="1">IF(LOG入力!BH264&gt;0,"",IF(COUNTIF($EP$19:$EP264,EP264)=1,EP264,""))</f>
        <v/>
      </c>
      <c r="ES264" s="520">
        <f ca="1">IF(LOG入力!BH264&gt;0,0,IF((EL264=1),IF(($ER264=""),0,1),0))</f>
        <v>0</v>
      </c>
      <c r="ET264" s="520" t="str">
        <f ca="1">IF(LOG入力!BH264&gt;0,"",IF(COUNTIF($EQ$19:EQ264,EQ264)=1,EQ264,""))</f>
        <v/>
      </c>
      <c r="EU264" s="539">
        <f ca="1">IF(LOG入力!BH264&gt;0,0,IF((EL264=1),IF(($ET264=""),0,1),0))</f>
        <v>0</v>
      </c>
      <c r="EV264" s="71">
        <f t="shared" ca="1" si="528"/>
        <v>0</v>
      </c>
      <c r="EW264" s="6">
        <f t="shared" ca="1" si="529"/>
        <v>0</v>
      </c>
      <c r="EX264" s="6" t="str">
        <f t="shared" ca="1" si="530"/>
        <v/>
      </c>
      <c r="EY264" s="6">
        <f ca="1">IF(LOG入力!BH264&gt;0,0,IF(EW264=0,0,(IF(COUNTIF($EX$19:EX264,EX264)=1,IF($FS$3="N",1,IF(EH264=1,1,0))))))</f>
        <v>0</v>
      </c>
      <c r="EZ264" s="6" t="str">
        <f ca="1">IF(LOG入力!BH264&gt;0,"",IF(EY264=1,$X264,""))</f>
        <v/>
      </c>
      <c r="FA264" s="6" t="str">
        <f ca="1">IF(LOG入力!BH264&gt;0,"",IF(EY264=1,$Y264,""))</f>
        <v/>
      </c>
      <c r="FB264" s="6" t="str">
        <f ca="1">IF(LOG入力!BH264&gt;0,"",IF(COUNTIF($EZ$19:$EZ264,EZ264)=1,EZ264,""))</f>
        <v/>
      </c>
      <c r="FC264" s="6">
        <f ca="1">IF(LOG入力!BH264&gt;0,0,IF((EV264=1),IF(($FB264=""),0,1),0))</f>
        <v>0</v>
      </c>
      <c r="FD264" s="6" t="str">
        <f ca="1">IF(LOG入力!BH264&gt;0,"",IF(COUNTIF($FA$19:FA264,FA264)=1,FA264,""))</f>
        <v/>
      </c>
      <c r="FE264" s="72">
        <f ca="1">IF(LOG入力!BH264&gt;0,0,IF((EV264=1),IF(($FD264=""),0,1),0))</f>
        <v>0</v>
      </c>
      <c r="FF264" s="71">
        <f t="shared" ca="1" si="531"/>
        <v>0</v>
      </c>
      <c r="FG264" s="6">
        <f t="shared" ca="1" si="532"/>
        <v>0</v>
      </c>
      <c r="FH264" s="6" t="str">
        <f t="shared" ca="1" si="533"/>
        <v/>
      </c>
      <c r="FI264" s="6">
        <f ca="1">IF(LOG入力!BH264&gt;0,0,IF(FG264=0,0,(IF(COUNTIF($FH$19:FH264,FH264)=1,IF($FS$3="N",1,IF(EH264=1,1,0))))))</f>
        <v>0</v>
      </c>
      <c r="FJ264" s="6" t="str">
        <f ca="1">IF(LOG入力!BH264&gt;0,"",IF(FI264=1,$X264,""))</f>
        <v/>
      </c>
      <c r="FK264" s="6" t="str">
        <f ca="1">IF(LOG入力!BH264&gt;0,"",IF(FI264=1,$Y264,""))</f>
        <v/>
      </c>
      <c r="FL264" s="6" t="str">
        <f ca="1">IF(LOG入力!BH264&gt;0,"",IF(COUNTIF($FJ$19:$FJ264,FJ264)=1,FJ264,""))</f>
        <v/>
      </c>
      <c r="FM264" s="6">
        <f ca="1">IF(LOG入力!BH264&gt;0,0,IF((FF264=1),IF(($FL264=""),0,1),0))</f>
        <v>0</v>
      </c>
      <c r="FN264" s="6" t="str">
        <f ca="1">IF(LOG入力!BH264&gt;0,"",IF(COUNTIF($FK$19:FK264,FK264)=1,FK264,""))</f>
        <v/>
      </c>
      <c r="FO264" s="72">
        <f ca="1">IF(LOG入力!BH264&gt;0,0,IF((FF264=1),IF(($FN264=""),0,1),0))</f>
        <v>0</v>
      </c>
      <c r="FP264" s="71">
        <f t="shared" ca="1" si="534"/>
        <v>0</v>
      </c>
      <c r="FQ264" s="6">
        <f t="shared" ca="1" si="535"/>
        <v>0</v>
      </c>
      <c r="FR264" s="6" t="str">
        <f t="shared" ca="1" si="536"/>
        <v/>
      </c>
      <c r="FS264" s="6">
        <f ca="1">IF(LOG入力!BH264&gt;0,0,IF(FQ264=0,0,(IF(COUNTIF($FR$19:FR264,FR264)=1,IF($FS$3="N",1,IF(EH264=1,1,0))))))</f>
        <v>0</v>
      </c>
      <c r="FT264" s="6" t="str">
        <f ca="1">IF(LOG入力!BH264&gt;0,"",IF(FS264=1,$X264,""))</f>
        <v/>
      </c>
      <c r="FU264" s="6" t="str">
        <f ca="1">IF(LOG入力!BH264&gt;0,"",IF(FS264=1,$Y264,""))</f>
        <v/>
      </c>
      <c r="FV264" s="6" t="str">
        <f ca="1">IF(LOG入力!BH264&gt;0,"",IF(COUNTIF($FT$19:$FT264,FT264)=1,FT264,""))</f>
        <v/>
      </c>
      <c r="FW264" s="6">
        <f ca="1">IF(LOG入力!BH264&gt;0,0,IF((FP264=1),IF(($FV264=""),0,1),0))</f>
        <v>0</v>
      </c>
      <c r="FX264" s="6" t="str">
        <f ca="1">IF(LOG入力!BH264&gt;0,"",IF(COUNTIF($FU$19:FU264,FU264)=1,FU264,""))</f>
        <v/>
      </c>
      <c r="FY264" s="72">
        <f ca="1">IF(LOG入力!BH264&gt;0,0,IF((FP264=1),IF(($FX264=""),0,1),0))</f>
        <v>0</v>
      </c>
      <c r="FZ264" s="71">
        <f t="shared" ca="1" si="537"/>
        <v>0</v>
      </c>
      <c r="GA264" s="6">
        <f t="shared" ca="1" si="538"/>
        <v>0</v>
      </c>
      <c r="GB264" s="6" t="str">
        <f t="shared" ca="1" si="539"/>
        <v/>
      </c>
      <c r="GC264" s="6">
        <f ca="1">IF(LOG入力!BH264&gt;0,0,IF(GA264=0,0,(IF(COUNTIF($GB$19:GB264,GB264)=1,IF($FS$3="N",1,IF(EH264=1,1,0))))))</f>
        <v>0</v>
      </c>
      <c r="GD264" s="6" t="str">
        <f ca="1">IF(LOG入力!BH264&gt;0,"",IF(GC264=1,$X264,""))</f>
        <v/>
      </c>
      <c r="GE264" s="6" t="str">
        <f ca="1">IF(LOG入力!BH264&gt;0,"",IF(GC264=1,$Y264,""))</f>
        <v/>
      </c>
      <c r="GF264" s="6" t="str">
        <f ca="1">IF(LOG入力!BH264&gt;0,"",IF(COUNTIF($GD$19:$GD264,GD264)=1,GD264,""))</f>
        <v/>
      </c>
      <c r="GG264" s="6">
        <f ca="1">IF(LOG入力!BH264&gt;0,0,IF((FZ264=1),IF(($GF264=""),0,1),0))</f>
        <v>0</v>
      </c>
      <c r="GH264" s="6" t="str">
        <f ca="1">IF(LOG入力!BH264&gt;0,"",IF(COUNTIF($GE$19:GE264,GE264)=1,GE264,""))</f>
        <v/>
      </c>
      <c r="GI264" s="72">
        <f ca="1">IF(LOG入力!BH264&gt;0,0,IF((FZ264=1),IF(($GH264=""),0,1),0))</f>
        <v>0</v>
      </c>
      <c r="GK264" s="455" t="str">
        <f ca="1">IF(V264=1,"",IF(LEN(LOG入力!AS264)=0,"",LOG入力!AS264))</f>
        <v/>
      </c>
      <c r="GL264" s="378" t="str">
        <f t="shared" ca="1" si="540"/>
        <v/>
      </c>
      <c r="GM264" s="378" t="str">
        <f t="shared" ca="1" si="541"/>
        <v/>
      </c>
      <c r="GN264" s="74" t="str">
        <f t="shared" ca="1" si="542"/>
        <v/>
      </c>
      <c r="GO264" s="74" t="str">
        <f t="shared" ca="1" si="543"/>
        <v/>
      </c>
      <c r="GQ264" s="74" t="str">
        <f t="shared" ca="1" si="544"/>
        <v/>
      </c>
      <c r="GR264" s="74" t="str">
        <f t="shared" ca="1" si="545"/>
        <v/>
      </c>
      <c r="GS264" s="74" t="str">
        <f t="shared" ca="1" si="546"/>
        <v/>
      </c>
      <c r="GT264" s="74" t="str">
        <f t="shared" ca="1" si="547"/>
        <v/>
      </c>
      <c r="GU264" s="74" t="str">
        <f t="shared" ca="1" si="548"/>
        <v/>
      </c>
      <c r="GV264" s="74" t="str">
        <f t="shared" ca="1" si="549"/>
        <v/>
      </c>
      <c r="GX264" s="74" t="str">
        <f t="shared" ca="1" si="550"/>
        <v/>
      </c>
      <c r="GY264" s="74" t="str">
        <f t="shared" ca="1" si="551"/>
        <v/>
      </c>
      <c r="GZ264" s="74" t="str">
        <f ca="1">IF(V264=1,"",IF(LOG入力!BH264&gt;0,0,IF(GY264=0,0,IF((VALUE((TYPE(VALUE(J264)))))=16,0,IF(VALUE(J264)&lt;60,1,IF(VALUE(J264)&lt;100,0,IF(VALUE(J264)&lt;600,2,0)))))))</f>
        <v/>
      </c>
      <c r="HA264" s="74" t="str">
        <f t="shared" ca="1" si="552"/>
        <v/>
      </c>
      <c r="HB264" s="74" t="str">
        <f ca="1">IF(V264=1,"",IF(LOG入力!BH264&gt;0,0,IF(HA264=0,0,IF((VALUE((TYPE(VALUE(L264)))))=16,0,IF(VALUE(L264)&lt;60,1,IF(VALUE(L264)&lt;100,0,IF(VALUE(L264)&lt;600,2,0)))))))</f>
        <v/>
      </c>
      <c r="HD264" s="74" t="str">
        <f t="shared" ca="1" si="553"/>
        <v/>
      </c>
      <c r="HF264" s="74" t="str">
        <f t="shared" ca="1" si="554"/>
        <v/>
      </c>
      <c r="HG264" s="74" t="str">
        <f t="shared" ca="1" si="555"/>
        <v/>
      </c>
      <c r="HH264" s="74" t="str">
        <f t="shared" ca="1" si="556"/>
        <v/>
      </c>
      <c r="HI264" s="74" t="str">
        <f t="shared" ca="1" si="557"/>
        <v/>
      </c>
      <c r="HJ264" s="74" t="str">
        <f t="shared" ca="1" si="558"/>
        <v/>
      </c>
      <c r="HK264" s="74" t="str">
        <f t="shared" ca="1" si="559"/>
        <v/>
      </c>
      <c r="HL264" s="74" t="str">
        <f t="shared" ca="1" si="560"/>
        <v/>
      </c>
      <c r="HM264" s="74" t="str">
        <f t="shared" ca="1" si="561"/>
        <v/>
      </c>
      <c r="HN264" s="74" t="str">
        <f t="shared" ca="1" si="562"/>
        <v/>
      </c>
      <c r="HO264" s="529" t="str">
        <f t="shared" ca="1" si="563"/>
        <v/>
      </c>
      <c r="HP264" s="74" t="str">
        <f t="shared" ca="1" si="564"/>
        <v/>
      </c>
      <c r="HQ264" s="74" t="str">
        <f t="shared" ca="1" si="565"/>
        <v/>
      </c>
      <c r="HR264" s="74" t="str">
        <f t="shared" ca="1" si="566"/>
        <v/>
      </c>
      <c r="HS264" s="74" t="str">
        <f t="shared" ca="1" si="567"/>
        <v/>
      </c>
      <c r="HT264" s="74" t="str">
        <f ca="1">IF(V264=1,"",IF(LOG入力!BH264&gt;0,0,IF(DV264=1,0,IF(N264="0",0,IF(SUM(HD264:HS264)&gt;0,1,0)))))</f>
        <v/>
      </c>
    </row>
    <row r="265" spans="1:228" x14ac:dyDescent="0.15">
      <c r="A265" s="5"/>
      <c r="B265" s="532" t="str">
        <f t="shared" ca="1" si="426"/>
        <v/>
      </c>
      <c r="C265" s="534" t="str">
        <f ca="1">LOG入力!AP265</f>
        <v/>
      </c>
      <c r="D265" s="534" t="str">
        <f ca="1">LOG入力!AQ265</f>
        <v/>
      </c>
      <c r="E265" s="534" t="str">
        <f ca="1">LOG入力!AR265</f>
        <v/>
      </c>
      <c r="F265" s="535" t="str">
        <f t="shared" ca="1" si="427"/>
        <v/>
      </c>
      <c r="G265" s="585" t="str">
        <f ca="1">LOG入力!AT265</f>
        <v/>
      </c>
      <c r="H265" s="542" t="str">
        <f ca="1">LOG入力!AU265</f>
        <v/>
      </c>
      <c r="I265" s="542" t="str">
        <f ca="1">LOG入力!AV265</f>
        <v/>
      </c>
      <c r="J265" s="577" t="str">
        <f ca="1">LOG入力!AW265</f>
        <v/>
      </c>
      <c r="K265" s="578" t="str">
        <f ca="1">LOG入力!BJ265</f>
        <v/>
      </c>
      <c r="L265" s="577" t="str">
        <f ca="1">LOG入力!AY265</f>
        <v/>
      </c>
      <c r="M265" s="545" t="str">
        <f ca="1">LOG入力!BK265</f>
        <v/>
      </c>
      <c r="N265" s="512" t="str">
        <f ca="1">IF(V265=1,"",IF(LOG入力!AJ265=1,"1",LOG入力!BA265))</f>
        <v/>
      </c>
      <c r="O265" s="538" t="str">
        <f ca="1">IF(V265=1,"",IF(LEN(LOG入力!O265)=0,"",LOG入力!O265))</f>
        <v/>
      </c>
      <c r="P265" s="291" t="str">
        <f ca="1">IF(V265=1,"",IF($AA$4=1,"",IF(LOG入力!BG265=1,"",CONCATENATE($ER265,$FB265,$FL265,$FV265,$GF265))))</f>
        <v/>
      </c>
      <c r="Q265" s="291" t="str">
        <f ca="1">IF(V265=1,"",IF($AA$4=1,"",IF(LOG入力!BG265=1,"",CONCATENATE($ET265,$FD265,$FN265,$FX265,$GH265))))</f>
        <v/>
      </c>
      <c r="R265" s="573" t="str">
        <f ca="1">IF(V265=1,"",IF($AA$4=1,"",IF(LOG入力!BH265&gt;0,0,AA265)))</f>
        <v/>
      </c>
      <c r="S265" s="293" t="str">
        <f t="shared" ca="1" si="428"/>
        <v/>
      </c>
      <c r="T265" s="29"/>
      <c r="U265" s="38"/>
      <c r="V265" s="196">
        <f ca="1">LOG入力!AN265</f>
        <v>1</v>
      </c>
      <c r="W265" s="38"/>
      <c r="X265" s="516" t="str">
        <f t="shared" ca="1" si="429"/>
        <v/>
      </c>
      <c r="Y265" s="515" t="str">
        <f t="shared" ca="1" si="430"/>
        <v/>
      </c>
      <c r="Z265" s="518" t="str">
        <f t="shared" ca="1" si="431"/>
        <v/>
      </c>
      <c r="AA265" s="574" t="str">
        <f t="shared" ca="1" si="432"/>
        <v/>
      </c>
      <c r="AC265" s="6" t="str">
        <f t="shared" ca="1" si="433"/>
        <v/>
      </c>
      <c r="AD265" s="6" t="str">
        <f t="shared" ca="1" si="434"/>
        <v/>
      </c>
      <c r="AE265" s="6" t="str">
        <f t="shared" ca="1" si="435"/>
        <v/>
      </c>
      <c r="AF265" s="6" t="str">
        <f t="shared" ca="1" si="436"/>
        <v/>
      </c>
      <c r="AG265" s="6" t="str">
        <f t="shared" ca="1" si="437"/>
        <v/>
      </c>
      <c r="AH265" s="6" t="str">
        <f t="shared" ca="1" si="438"/>
        <v/>
      </c>
      <c r="AI265" s="6" t="str">
        <f t="shared" ca="1" si="439"/>
        <v/>
      </c>
      <c r="AJ265" s="6" t="str">
        <f t="shared" ca="1" si="440"/>
        <v/>
      </c>
      <c r="AK265" s="6" t="str">
        <f t="shared" ca="1" si="441"/>
        <v/>
      </c>
      <c r="AL265" s="6" t="str">
        <f t="shared" ca="1" si="442"/>
        <v/>
      </c>
      <c r="AM265" s="6" t="str">
        <f t="shared" ca="1" si="443"/>
        <v/>
      </c>
      <c r="AN265" s="6" t="str">
        <f t="shared" ca="1" si="444"/>
        <v/>
      </c>
      <c r="AO265" s="6" t="str">
        <f t="shared" ca="1" si="445"/>
        <v/>
      </c>
      <c r="AP265" s="6" t="str">
        <f t="shared" ca="1" si="446"/>
        <v/>
      </c>
      <c r="AQ265" s="6" t="str">
        <f t="shared" ca="1" si="447"/>
        <v/>
      </c>
      <c r="AR265" s="6" t="str">
        <f t="shared" ca="1" si="448"/>
        <v/>
      </c>
      <c r="AS265" s="6" t="str">
        <f t="shared" ca="1" si="449"/>
        <v/>
      </c>
      <c r="AT265" s="6" t="str">
        <f t="shared" ca="1" si="450"/>
        <v/>
      </c>
      <c r="AU265" s="6" t="str">
        <f t="shared" ca="1" si="451"/>
        <v/>
      </c>
      <c r="AV265" s="6" t="str">
        <f t="shared" ca="1" si="452"/>
        <v/>
      </c>
      <c r="AW265" s="6" t="str">
        <f t="shared" ca="1" si="453"/>
        <v/>
      </c>
      <c r="AY265" s="6" t="str">
        <f t="shared" ca="1" si="454"/>
        <v/>
      </c>
      <c r="AZ265" s="6" t="str">
        <f t="shared" ca="1" si="455"/>
        <v/>
      </c>
      <c r="BA265" s="6" t="str">
        <f t="shared" ca="1" si="456"/>
        <v/>
      </c>
      <c r="BB265" s="6" t="str">
        <f t="shared" ca="1" si="457"/>
        <v/>
      </c>
      <c r="BC265" s="6" t="str">
        <f t="shared" ca="1" si="458"/>
        <v/>
      </c>
      <c r="BD265" s="6" t="str">
        <f t="shared" ca="1" si="459"/>
        <v/>
      </c>
      <c r="BE265" s="6" t="str">
        <f t="shared" ca="1" si="460"/>
        <v/>
      </c>
      <c r="BF265" s="6" t="str">
        <f t="shared" ca="1" si="461"/>
        <v/>
      </c>
      <c r="BG265" s="6" t="str">
        <f t="shared" ca="1" si="462"/>
        <v/>
      </c>
      <c r="BH265" s="6" t="str">
        <f t="shared" ca="1" si="463"/>
        <v/>
      </c>
      <c r="BI265" s="6" t="str">
        <f t="shared" ca="1" si="464"/>
        <v/>
      </c>
      <c r="BJ265" s="6" t="str">
        <f t="shared" ca="1" si="465"/>
        <v/>
      </c>
      <c r="BK265" s="6" t="str">
        <f t="shared" ca="1" si="466"/>
        <v/>
      </c>
      <c r="BL265" s="6" t="str">
        <f t="shared" ca="1" si="467"/>
        <v/>
      </c>
      <c r="BM265" s="6" t="str">
        <f t="shared" ca="1" si="468"/>
        <v/>
      </c>
      <c r="BN265" s="6" t="str">
        <f t="shared" ca="1" si="469"/>
        <v/>
      </c>
      <c r="BO265" s="6" t="str">
        <f t="shared" ca="1" si="470"/>
        <v/>
      </c>
      <c r="BP265" s="6" t="str">
        <f t="shared" ca="1" si="471"/>
        <v/>
      </c>
      <c r="BQ265" s="6" t="str">
        <f t="shared" ca="1" si="472"/>
        <v/>
      </c>
      <c r="BR265" s="6" t="str">
        <f t="shared" ca="1" si="473"/>
        <v/>
      </c>
      <c r="BS265" s="6" t="str">
        <f t="shared" ca="1" si="474"/>
        <v/>
      </c>
      <c r="BU265" s="6" t="str">
        <f t="shared" ca="1" si="475"/>
        <v/>
      </c>
      <c r="BW265" s="515" t="str">
        <f t="shared" ca="1" si="476"/>
        <v/>
      </c>
      <c r="BX265" s="515">
        <f t="shared" ca="1" si="477"/>
        <v>0</v>
      </c>
      <c r="BY265" s="515" t="str">
        <f t="shared" ca="1" si="478"/>
        <v/>
      </c>
      <c r="CA265" s="6">
        <f t="shared" ca="1" si="479"/>
        <v>1</v>
      </c>
      <c r="CC265" s="523" t="str">
        <f t="shared" ca="1" si="480"/>
        <v/>
      </c>
      <c r="CE265" s="6" t="str">
        <f t="shared" ca="1" si="481"/>
        <v/>
      </c>
      <c r="CG265" s="524" t="str">
        <f ca="1">IF(V265=1,"",IF($AA$4=1,"",IF(LOG入力!BH265&gt;0,"",IF(N265=0,"",IF(HT265=0,"","★")))))</f>
        <v/>
      </c>
      <c r="CI265" s="74" t="str">
        <f t="shared" ca="1" si="482"/>
        <v/>
      </c>
      <c r="CK265" s="525" t="str">
        <f ca="1">IF(V265=1,"",IF(LOG入力!BH265&gt;0,1,0))</f>
        <v/>
      </c>
      <c r="CL265" s="74" t="str">
        <f t="shared" ca="1" si="483"/>
        <v/>
      </c>
      <c r="CN265" s="74" t="str">
        <f t="shared" ca="1" si="484"/>
        <v/>
      </c>
      <c r="CO265" s="74" t="str">
        <f t="shared" ca="1" si="485"/>
        <v/>
      </c>
      <c r="CQ265" s="74" t="str">
        <f t="shared" ca="1" si="486"/>
        <v/>
      </c>
      <c r="CR265" s="74" t="str">
        <f t="shared" ca="1" si="487"/>
        <v/>
      </c>
      <c r="CS265" s="74" t="str">
        <f t="shared" ca="1" si="488"/>
        <v/>
      </c>
      <c r="CT265" s="74" t="str">
        <f t="shared" ca="1" si="489"/>
        <v/>
      </c>
      <c r="CU265" s="74" t="str">
        <f t="shared" ca="1" si="490"/>
        <v/>
      </c>
      <c r="CV265" s="74" t="str">
        <f t="shared" ca="1" si="491"/>
        <v/>
      </c>
      <c r="CW265" s="74" t="str">
        <f t="shared" ca="1" si="492"/>
        <v/>
      </c>
      <c r="CX265" s="74" t="str">
        <f t="shared" ca="1" si="493"/>
        <v/>
      </c>
      <c r="CY265" s="74" t="str">
        <f t="shared" ca="1" si="494"/>
        <v/>
      </c>
      <c r="CZ265" s="74" t="str">
        <f t="shared" ca="1" si="495"/>
        <v/>
      </c>
      <c r="DA265" s="74" t="str">
        <f t="shared" ca="1" si="496"/>
        <v/>
      </c>
      <c r="DB265" s="74" t="str">
        <f t="shared" ca="1" si="497"/>
        <v/>
      </c>
      <c r="DD265" s="74" t="str">
        <f t="shared" ca="1" si="498"/>
        <v/>
      </c>
      <c r="DE265" s="74" t="str">
        <f t="shared" ca="1" si="499"/>
        <v/>
      </c>
      <c r="DF265" s="74" t="str">
        <f t="shared" ca="1" si="500"/>
        <v/>
      </c>
      <c r="DG265" s="74" t="str">
        <f t="shared" ca="1" si="501"/>
        <v/>
      </c>
      <c r="DH265" s="74" t="str">
        <f t="shared" ca="1" si="502"/>
        <v/>
      </c>
      <c r="DI265" s="74" t="str">
        <f t="shared" ca="1" si="503"/>
        <v/>
      </c>
      <c r="DJ265" s="74" t="str">
        <f t="shared" ca="1" si="504"/>
        <v/>
      </c>
      <c r="DK265" s="74" t="str">
        <f t="shared" ca="1" si="505"/>
        <v/>
      </c>
      <c r="DL265" s="74" t="str">
        <f t="shared" ca="1" si="506"/>
        <v/>
      </c>
      <c r="DM265" s="74" t="str">
        <f t="shared" ca="1" si="507"/>
        <v/>
      </c>
      <c r="DN265" s="74" t="str">
        <f t="shared" ca="1" si="508"/>
        <v/>
      </c>
      <c r="DO265" s="74" t="str">
        <f t="shared" ca="1" si="509"/>
        <v/>
      </c>
      <c r="DQ265" s="74" t="str">
        <f t="shared" ca="1" si="510"/>
        <v/>
      </c>
      <c r="DS265" s="74" t="str">
        <f t="shared" ca="1" si="511"/>
        <v/>
      </c>
      <c r="DT265" s="74" t="str">
        <f t="shared" ca="1" si="512"/>
        <v/>
      </c>
      <c r="DV265" s="525" t="str">
        <f t="shared" ca="1" si="513"/>
        <v/>
      </c>
      <c r="DW265" s="74" t="str">
        <f t="shared" ca="1" si="514"/>
        <v/>
      </c>
      <c r="DX265" s="485" t="str">
        <f t="shared" ca="1" si="515"/>
        <v/>
      </c>
      <c r="DY265" s="74" t="str">
        <f t="shared" ca="1" si="516"/>
        <v/>
      </c>
      <c r="DZ265" s="74" t="str">
        <f t="shared" ca="1" si="517"/>
        <v/>
      </c>
      <c r="EA265" s="74" t="str">
        <f t="shared" ca="1" si="518"/>
        <v/>
      </c>
      <c r="EC265" s="74" t="str">
        <f t="shared" ca="1" si="519"/>
        <v/>
      </c>
      <c r="ED265" s="74" t="str">
        <f t="shared" ca="1" si="520"/>
        <v/>
      </c>
      <c r="EE265" s="74" t="str">
        <f t="shared" ca="1" si="521"/>
        <v/>
      </c>
      <c r="EG265" s="479" t="str">
        <f ca="1">IF(V265=1,"",IF(LOG入力!BH265&gt;0,0,IF(CG265="★",0,IF(R265=1,0,IF(N265=0,0,1)))))</f>
        <v/>
      </c>
      <c r="EH265" s="483" t="str">
        <f t="shared" ca="1" si="522"/>
        <v/>
      </c>
      <c r="EI265" s="483" t="str">
        <f t="shared" ca="1" si="523"/>
        <v/>
      </c>
      <c r="EJ265" s="483" t="str">
        <f t="shared" ca="1" si="524"/>
        <v/>
      </c>
      <c r="EL265" s="71">
        <f t="shared" ca="1" si="525"/>
        <v>0</v>
      </c>
      <c r="EM265" s="6">
        <f t="shared" ca="1" si="526"/>
        <v>0</v>
      </c>
      <c r="EN265" s="6" t="str">
        <f t="shared" ca="1" si="527"/>
        <v/>
      </c>
      <c r="EO265" s="6">
        <f ca="1">IF(LOG入力!BH265&gt;0,0,IF(EM265=0,0,(IF(COUNTIF($EN$19:EN265,EN265)=1,IF($FS$3="N",1,IF(EH265=1,1,0))))))</f>
        <v>0</v>
      </c>
      <c r="EP265" s="6" t="str">
        <f ca="1">IF(LOG入力!BH265&gt;0,"",IF(EO265=1,$X265,""))</f>
        <v/>
      </c>
      <c r="EQ265" s="6" t="str">
        <f ca="1">IF(LOG入力!BH265&gt;0,"",IF(EO265=1,$Y265,""))</f>
        <v/>
      </c>
      <c r="ER265" s="520" t="str">
        <f ca="1">IF(LOG入力!BH265&gt;0,"",IF(COUNTIF($EP$19:$EP265,EP265)=1,EP265,""))</f>
        <v/>
      </c>
      <c r="ES265" s="520">
        <f ca="1">IF(LOG入力!BH265&gt;0,0,IF((EL265=1),IF(($ER265=""),0,1),0))</f>
        <v>0</v>
      </c>
      <c r="ET265" s="520" t="str">
        <f ca="1">IF(LOG入力!BH265&gt;0,"",IF(COUNTIF($EQ$19:EQ265,EQ265)=1,EQ265,""))</f>
        <v/>
      </c>
      <c r="EU265" s="539">
        <f ca="1">IF(LOG入力!BH265&gt;0,0,IF((EL265=1),IF(($ET265=""),0,1),0))</f>
        <v>0</v>
      </c>
      <c r="EV265" s="71">
        <f t="shared" ca="1" si="528"/>
        <v>0</v>
      </c>
      <c r="EW265" s="6">
        <f t="shared" ca="1" si="529"/>
        <v>0</v>
      </c>
      <c r="EX265" s="6" t="str">
        <f t="shared" ca="1" si="530"/>
        <v/>
      </c>
      <c r="EY265" s="6">
        <f ca="1">IF(LOG入力!BH265&gt;0,0,IF(EW265=0,0,(IF(COUNTIF($EX$19:EX265,EX265)=1,IF($FS$3="N",1,IF(EH265=1,1,0))))))</f>
        <v>0</v>
      </c>
      <c r="EZ265" s="6" t="str">
        <f ca="1">IF(LOG入力!BH265&gt;0,"",IF(EY265=1,$X265,""))</f>
        <v/>
      </c>
      <c r="FA265" s="6" t="str">
        <f ca="1">IF(LOG入力!BH265&gt;0,"",IF(EY265=1,$Y265,""))</f>
        <v/>
      </c>
      <c r="FB265" s="6" t="str">
        <f ca="1">IF(LOG入力!BH265&gt;0,"",IF(COUNTIF($EZ$19:$EZ265,EZ265)=1,EZ265,""))</f>
        <v/>
      </c>
      <c r="FC265" s="6">
        <f ca="1">IF(LOG入力!BH265&gt;0,0,IF((EV265=1),IF(($FB265=""),0,1),0))</f>
        <v>0</v>
      </c>
      <c r="FD265" s="6" t="str">
        <f ca="1">IF(LOG入力!BH265&gt;0,"",IF(COUNTIF($FA$19:FA265,FA265)=1,FA265,""))</f>
        <v/>
      </c>
      <c r="FE265" s="72">
        <f ca="1">IF(LOG入力!BH265&gt;0,0,IF((EV265=1),IF(($FD265=""),0,1),0))</f>
        <v>0</v>
      </c>
      <c r="FF265" s="71">
        <f t="shared" ca="1" si="531"/>
        <v>0</v>
      </c>
      <c r="FG265" s="6">
        <f t="shared" ca="1" si="532"/>
        <v>0</v>
      </c>
      <c r="FH265" s="6" t="str">
        <f t="shared" ca="1" si="533"/>
        <v/>
      </c>
      <c r="FI265" s="6">
        <f ca="1">IF(LOG入力!BH265&gt;0,0,IF(FG265=0,0,(IF(COUNTIF($FH$19:FH265,FH265)=1,IF($FS$3="N",1,IF(EH265=1,1,0))))))</f>
        <v>0</v>
      </c>
      <c r="FJ265" s="6" t="str">
        <f ca="1">IF(LOG入力!BH265&gt;0,"",IF(FI265=1,$X265,""))</f>
        <v/>
      </c>
      <c r="FK265" s="6" t="str">
        <f ca="1">IF(LOG入力!BH265&gt;0,"",IF(FI265=1,$Y265,""))</f>
        <v/>
      </c>
      <c r="FL265" s="6" t="str">
        <f ca="1">IF(LOG入力!BH265&gt;0,"",IF(COUNTIF($FJ$19:$FJ265,FJ265)=1,FJ265,""))</f>
        <v/>
      </c>
      <c r="FM265" s="6">
        <f ca="1">IF(LOG入力!BH265&gt;0,0,IF((FF265=1),IF(($FL265=""),0,1),0))</f>
        <v>0</v>
      </c>
      <c r="FN265" s="6" t="str">
        <f ca="1">IF(LOG入力!BH265&gt;0,"",IF(COUNTIF($FK$19:FK265,FK265)=1,FK265,""))</f>
        <v/>
      </c>
      <c r="FO265" s="72">
        <f ca="1">IF(LOG入力!BH265&gt;0,0,IF((FF265=1),IF(($FN265=""),0,1),0))</f>
        <v>0</v>
      </c>
      <c r="FP265" s="71">
        <f t="shared" ca="1" si="534"/>
        <v>0</v>
      </c>
      <c r="FQ265" s="6">
        <f t="shared" ca="1" si="535"/>
        <v>0</v>
      </c>
      <c r="FR265" s="6" t="str">
        <f t="shared" ca="1" si="536"/>
        <v/>
      </c>
      <c r="FS265" s="6">
        <f ca="1">IF(LOG入力!BH265&gt;0,0,IF(FQ265=0,0,(IF(COUNTIF($FR$19:FR265,FR265)=1,IF($FS$3="N",1,IF(EH265=1,1,0))))))</f>
        <v>0</v>
      </c>
      <c r="FT265" s="6" t="str">
        <f ca="1">IF(LOG入力!BH265&gt;0,"",IF(FS265=1,$X265,""))</f>
        <v/>
      </c>
      <c r="FU265" s="6" t="str">
        <f ca="1">IF(LOG入力!BH265&gt;0,"",IF(FS265=1,$Y265,""))</f>
        <v/>
      </c>
      <c r="FV265" s="6" t="str">
        <f ca="1">IF(LOG入力!BH265&gt;0,"",IF(COUNTIF($FT$19:$FT265,FT265)=1,FT265,""))</f>
        <v/>
      </c>
      <c r="FW265" s="6">
        <f ca="1">IF(LOG入力!BH265&gt;0,0,IF((FP265=1),IF(($FV265=""),0,1),0))</f>
        <v>0</v>
      </c>
      <c r="FX265" s="6" t="str">
        <f ca="1">IF(LOG入力!BH265&gt;0,"",IF(COUNTIF($FU$19:FU265,FU265)=1,FU265,""))</f>
        <v/>
      </c>
      <c r="FY265" s="72">
        <f ca="1">IF(LOG入力!BH265&gt;0,0,IF((FP265=1),IF(($FX265=""),0,1),0))</f>
        <v>0</v>
      </c>
      <c r="FZ265" s="71">
        <f t="shared" ca="1" si="537"/>
        <v>0</v>
      </c>
      <c r="GA265" s="6">
        <f t="shared" ca="1" si="538"/>
        <v>0</v>
      </c>
      <c r="GB265" s="6" t="str">
        <f t="shared" ca="1" si="539"/>
        <v/>
      </c>
      <c r="GC265" s="6">
        <f ca="1">IF(LOG入力!BH265&gt;0,0,IF(GA265=0,0,(IF(COUNTIF($GB$19:GB265,GB265)=1,IF($FS$3="N",1,IF(EH265=1,1,0))))))</f>
        <v>0</v>
      </c>
      <c r="GD265" s="6" t="str">
        <f ca="1">IF(LOG入力!BH265&gt;0,"",IF(GC265=1,$X265,""))</f>
        <v/>
      </c>
      <c r="GE265" s="6" t="str">
        <f ca="1">IF(LOG入力!BH265&gt;0,"",IF(GC265=1,$Y265,""))</f>
        <v/>
      </c>
      <c r="GF265" s="6" t="str">
        <f ca="1">IF(LOG入力!BH265&gt;0,"",IF(COUNTIF($GD$19:$GD265,GD265)=1,GD265,""))</f>
        <v/>
      </c>
      <c r="GG265" s="6">
        <f ca="1">IF(LOG入力!BH265&gt;0,0,IF((FZ265=1),IF(($GF265=""),0,1),0))</f>
        <v>0</v>
      </c>
      <c r="GH265" s="6" t="str">
        <f ca="1">IF(LOG入力!BH265&gt;0,"",IF(COUNTIF($GE$19:GE265,GE265)=1,GE265,""))</f>
        <v/>
      </c>
      <c r="GI265" s="72">
        <f ca="1">IF(LOG入力!BH265&gt;0,0,IF((FZ265=1),IF(($GH265=""),0,1),0))</f>
        <v>0</v>
      </c>
      <c r="GK265" s="455" t="str">
        <f ca="1">IF(V265=1,"",IF(LEN(LOG入力!AS265)=0,"",LOG入力!AS265))</f>
        <v/>
      </c>
      <c r="GL265" s="378" t="str">
        <f t="shared" ca="1" si="540"/>
        <v/>
      </c>
      <c r="GM265" s="378" t="str">
        <f t="shared" ca="1" si="541"/>
        <v/>
      </c>
      <c r="GN265" s="74" t="str">
        <f t="shared" ca="1" si="542"/>
        <v/>
      </c>
      <c r="GO265" s="74" t="str">
        <f t="shared" ca="1" si="543"/>
        <v/>
      </c>
      <c r="GQ265" s="74" t="str">
        <f t="shared" ca="1" si="544"/>
        <v/>
      </c>
      <c r="GR265" s="74" t="str">
        <f t="shared" ca="1" si="545"/>
        <v/>
      </c>
      <c r="GS265" s="74" t="str">
        <f t="shared" ca="1" si="546"/>
        <v/>
      </c>
      <c r="GT265" s="74" t="str">
        <f t="shared" ca="1" si="547"/>
        <v/>
      </c>
      <c r="GU265" s="74" t="str">
        <f t="shared" ca="1" si="548"/>
        <v/>
      </c>
      <c r="GV265" s="74" t="str">
        <f t="shared" ca="1" si="549"/>
        <v/>
      </c>
      <c r="GX265" s="74" t="str">
        <f t="shared" ca="1" si="550"/>
        <v/>
      </c>
      <c r="GY265" s="74" t="str">
        <f t="shared" ca="1" si="551"/>
        <v/>
      </c>
      <c r="GZ265" s="74" t="str">
        <f ca="1">IF(V265=1,"",IF(LOG入力!BH265&gt;0,0,IF(GY265=0,0,IF((VALUE((TYPE(VALUE(J265)))))=16,0,IF(VALUE(J265)&lt;60,1,IF(VALUE(J265)&lt;100,0,IF(VALUE(J265)&lt;600,2,0)))))))</f>
        <v/>
      </c>
      <c r="HA265" s="74" t="str">
        <f t="shared" ca="1" si="552"/>
        <v/>
      </c>
      <c r="HB265" s="74" t="str">
        <f ca="1">IF(V265=1,"",IF(LOG入力!BH265&gt;0,0,IF(HA265=0,0,IF((VALUE((TYPE(VALUE(L265)))))=16,0,IF(VALUE(L265)&lt;60,1,IF(VALUE(L265)&lt;100,0,IF(VALUE(L265)&lt;600,2,0)))))))</f>
        <v/>
      </c>
      <c r="HD265" s="74" t="str">
        <f t="shared" ca="1" si="553"/>
        <v/>
      </c>
      <c r="HF265" s="74" t="str">
        <f t="shared" ca="1" si="554"/>
        <v/>
      </c>
      <c r="HG265" s="74" t="str">
        <f t="shared" ca="1" si="555"/>
        <v/>
      </c>
      <c r="HH265" s="74" t="str">
        <f t="shared" ca="1" si="556"/>
        <v/>
      </c>
      <c r="HI265" s="74" t="str">
        <f t="shared" ca="1" si="557"/>
        <v/>
      </c>
      <c r="HJ265" s="74" t="str">
        <f t="shared" ca="1" si="558"/>
        <v/>
      </c>
      <c r="HK265" s="74" t="str">
        <f t="shared" ca="1" si="559"/>
        <v/>
      </c>
      <c r="HL265" s="74" t="str">
        <f t="shared" ca="1" si="560"/>
        <v/>
      </c>
      <c r="HM265" s="74" t="str">
        <f t="shared" ca="1" si="561"/>
        <v/>
      </c>
      <c r="HN265" s="74" t="str">
        <f t="shared" ca="1" si="562"/>
        <v/>
      </c>
      <c r="HO265" s="529" t="str">
        <f t="shared" ca="1" si="563"/>
        <v/>
      </c>
      <c r="HP265" s="74" t="str">
        <f t="shared" ca="1" si="564"/>
        <v/>
      </c>
      <c r="HQ265" s="74" t="str">
        <f t="shared" ca="1" si="565"/>
        <v/>
      </c>
      <c r="HR265" s="74" t="str">
        <f t="shared" ca="1" si="566"/>
        <v/>
      </c>
      <c r="HS265" s="74" t="str">
        <f t="shared" ca="1" si="567"/>
        <v/>
      </c>
      <c r="HT265" s="74" t="str">
        <f ca="1">IF(V265=1,"",IF(LOG入力!BH265&gt;0,0,IF(DV265=1,0,IF(N265="0",0,IF(SUM(HD265:HS265)&gt;0,1,0)))))</f>
        <v/>
      </c>
    </row>
    <row r="266" spans="1:228" x14ac:dyDescent="0.15">
      <c r="A266" s="5"/>
      <c r="B266" s="532" t="str">
        <f t="shared" ca="1" si="426"/>
        <v/>
      </c>
      <c r="C266" s="534" t="str">
        <f ca="1">LOG入力!AP266</f>
        <v/>
      </c>
      <c r="D266" s="534" t="str">
        <f ca="1">LOG入力!AQ266</f>
        <v/>
      </c>
      <c r="E266" s="534" t="str">
        <f ca="1">LOG入力!AR266</f>
        <v/>
      </c>
      <c r="F266" s="535" t="str">
        <f t="shared" ca="1" si="427"/>
        <v/>
      </c>
      <c r="G266" s="585" t="str">
        <f ca="1">LOG入力!AT266</f>
        <v/>
      </c>
      <c r="H266" s="542" t="str">
        <f ca="1">LOG入力!AU266</f>
        <v/>
      </c>
      <c r="I266" s="542" t="str">
        <f ca="1">LOG入力!AV266</f>
        <v/>
      </c>
      <c r="J266" s="577" t="str">
        <f ca="1">LOG入力!AW266</f>
        <v/>
      </c>
      <c r="K266" s="578" t="str">
        <f ca="1">LOG入力!BJ266</f>
        <v/>
      </c>
      <c r="L266" s="577" t="str">
        <f ca="1">LOG入力!AY266</f>
        <v/>
      </c>
      <c r="M266" s="545" t="str">
        <f ca="1">LOG入力!BK266</f>
        <v/>
      </c>
      <c r="N266" s="512" t="str">
        <f ca="1">IF(V266=1,"",IF(LOG入力!AJ266=1,"1",LOG入力!BA266))</f>
        <v/>
      </c>
      <c r="O266" s="538" t="str">
        <f ca="1">IF(V266=1,"",IF(LEN(LOG入力!O266)=0,"",LOG入力!O266))</f>
        <v/>
      </c>
      <c r="P266" s="291" t="str">
        <f ca="1">IF(V266=1,"",IF($AA$4=1,"",IF(LOG入力!BG266=1,"",CONCATENATE($ER266,$FB266,$FL266,$FV266,$GF266))))</f>
        <v/>
      </c>
      <c r="Q266" s="291" t="str">
        <f ca="1">IF(V266=1,"",IF($AA$4=1,"",IF(LOG入力!BG266=1,"",CONCATENATE($ET266,$FD266,$FN266,$FX266,$GH266))))</f>
        <v/>
      </c>
      <c r="R266" s="573" t="str">
        <f ca="1">IF(V266=1,"",IF($AA$4=1,"",IF(LOG入力!BH266&gt;0,0,AA266)))</f>
        <v/>
      </c>
      <c r="S266" s="293" t="str">
        <f t="shared" ca="1" si="428"/>
        <v/>
      </c>
      <c r="T266" s="29"/>
      <c r="U266" s="38"/>
      <c r="V266" s="196">
        <f ca="1">LOG入力!AN266</f>
        <v>1</v>
      </c>
      <c r="W266" s="38"/>
      <c r="X266" s="516" t="str">
        <f t="shared" ca="1" si="429"/>
        <v/>
      </c>
      <c r="Y266" s="515" t="str">
        <f t="shared" ca="1" si="430"/>
        <v/>
      </c>
      <c r="Z266" s="518" t="str">
        <f t="shared" ca="1" si="431"/>
        <v/>
      </c>
      <c r="AA266" s="574" t="str">
        <f t="shared" ca="1" si="432"/>
        <v/>
      </c>
      <c r="AC266" s="6" t="str">
        <f t="shared" ca="1" si="433"/>
        <v/>
      </c>
      <c r="AD266" s="6" t="str">
        <f t="shared" ca="1" si="434"/>
        <v/>
      </c>
      <c r="AE266" s="6" t="str">
        <f t="shared" ca="1" si="435"/>
        <v/>
      </c>
      <c r="AF266" s="6" t="str">
        <f t="shared" ca="1" si="436"/>
        <v/>
      </c>
      <c r="AG266" s="6" t="str">
        <f t="shared" ca="1" si="437"/>
        <v/>
      </c>
      <c r="AH266" s="6" t="str">
        <f t="shared" ca="1" si="438"/>
        <v/>
      </c>
      <c r="AI266" s="6" t="str">
        <f t="shared" ca="1" si="439"/>
        <v/>
      </c>
      <c r="AJ266" s="6" t="str">
        <f t="shared" ca="1" si="440"/>
        <v/>
      </c>
      <c r="AK266" s="6" t="str">
        <f t="shared" ca="1" si="441"/>
        <v/>
      </c>
      <c r="AL266" s="6" t="str">
        <f t="shared" ca="1" si="442"/>
        <v/>
      </c>
      <c r="AM266" s="6" t="str">
        <f t="shared" ca="1" si="443"/>
        <v/>
      </c>
      <c r="AN266" s="6" t="str">
        <f t="shared" ca="1" si="444"/>
        <v/>
      </c>
      <c r="AO266" s="6" t="str">
        <f t="shared" ca="1" si="445"/>
        <v/>
      </c>
      <c r="AP266" s="6" t="str">
        <f t="shared" ca="1" si="446"/>
        <v/>
      </c>
      <c r="AQ266" s="6" t="str">
        <f t="shared" ca="1" si="447"/>
        <v/>
      </c>
      <c r="AR266" s="6" t="str">
        <f t="shared" ca="1" si="448"/>
        <v/>
      </c>
      <c r="AS266" s="6" t="str">
        <f t="shared" ca="1" si="449"/>
        <v/>
      </c>
      <c r="AT266" s="6" t="str">
        <f t="shared" ca="1" si="450"/>
        <v/>
      </c>
      <c r="AU266" s="6" t="str">
        <f t="shared" ca="1" si="451"/>
        <v/>
      </c>
      <c r="AV266" s="6" t="str">
        <f t="shared" ca="1" si="452"/>
        <v/>
      </c>
      <c r="AW266" s="6" t="str">
        <f t="shared" ca="1" si="453"/>
        <v/>
      </c>
      <c r="AY266" s="6" t="str">
        <f t="shared" ca="1" si="454"/>
        <v/>
      </c>
      <c r="AZ266" s="6" t="str">
        <f t="shared" ca="1" si="455"/>
        <v/>
      </c>
      <c r="BA266" s="6" t="str">
        <f t="shared" ca="1" si="456"/>
        <v/>
      </c>
      <c r="BB266" s="6" t="str">
        <f t="shared" ca="1" si="457"/>
        <v/>
      </c>
      <c r="BC266" s="6" t="str">
        <f t="shared" ca="1" si="458"/>
        <v/>
      </c>
      <c r="BD266" s="6" t="str">
        <f t="shared" ca="1" si="459"/>
        <v/>
      </c>
      <c r="BE266" s="6" t="str">
        <f t="shared" ca="1" si="460"/>
        <v/>
      </c>
      <c r="BF266" s="6" t="str">
        <f t="shared" ca="1" si="461"/>
        <v/>
      </c>
      <c r="BG266" s="6" t="str">
        <f t="shared" ca="1" si="462"/>
        <v/>
      </c>
      <c r="BH266" s="6" t="str">
        <f t="shared" ca="1" si="463"/>
        <v/>
      </c>
      <c r="BI266" s="6" t="str">
        <f t="shared" ca="1" si="464"/>
        <v/>
      </c>
      <c r="BJ266" s="6" t="str">
        <f t="shared" ca="1" si="465"/>
        <v/>
      </c>
      <c r="BK266" s="6" t="str">
        <f t="shared" ca="1" si="466"/>
        <v/>
      </c>
      <c r="BL266" s="6" t="str">
        <f t="shared" ca="1" si="467"/>
        <v/>
      </c>
      <c r="BM266" s="6" t="str">
        <f t="shared" ca="1" si="468"/>
        <v/>
      </c>
      <c r="BN266" s="6" t="str">
        <f t="shared" ca="1" si="469"/>
        <v/>
      </c>
      <c r="BO266" s="6" t="str">
        <f t="shared" ca="1" si="470"/>
        <v/>
      </c>
      <c r="BP266" s="6" t="str">
        <f t="shared" ca="1" si="471"/>
        <v/>
      </c>
      <c r="BQ266" s="6" t="str">
        <f t="shared" ca="1" si="472"/>
        <v/>
      </c>
      <c r="BR266" s="6" t="str">
        <f t="shared" ca="1" si="473"/>
        <v/>
      </c>
      <c r="BS266" s="6" t="str">
        <f t="shared" ca="1" si="474"/>
        <v/>
      </c>
      <c r="BU266" s="6" t="str">
        <f t="shared" ca="1" si="475"/>
        <v/>
      </c>
      <c r="BW266" s="515" t="str">
        <f t="shared" ca="1" si="476"/>
        <v/>
      </c>
      <c r="BX266" s="515">
        <f t="shared" ca="1" si="477"/>
        <v>0</v>
      </c>
      <c r="BY266" s="515" t="str">
        <f t="shared" ca="1" si="478"/>
        <v/>
      </c>
      <c r="CA266" s="6">
        <f t="shared" ca="1" si="479"/>
        <v>1</v>
      </c>
      <c r="CC266" s="523" t="str">
        <f t="shared" ca="1" si="480"/>
        <v/>
      </c>
      <c r="CE266" s="6" t="str">
        <f t="shared" ca="1" si="481"/>
        <v/>
      </c>
      <c r="CG266" s="524" t="str">
        <f ca="1">IF(V266=1,"",IF($AA$4=1,"",IF(LOG入力!BH266&gt;0,"",IF(N266=0,"",IF(HT266=0,"","★")))))</f>
        <v/>
      </c>
      <c r="CI266" s="74" t="str">
        <f t="shared" ca="1" si="482"/>
        <v/>
      </c>
      <c r="CK266" s="525" t="str">
        <f ca="1">IF(V266=1,"",IF(LOG入力!BH266&gt;0,1,0))</f>
        <v/>
      </c>
      <c r="CL266" s="74" t="str">
        <f t="shared" ca="1" si="483"/>
        <v/>
      </c>
      <c r="CN266" s="74" t="str">
        <f t="shared" ca="1" si="484"/>
        <v/>
      </c>
      <c r="CO266" s="74" t="str">
        <f t="shared" ca="1" si="485"/>
        <v/>
      </c>
      <c r="CQ266" s="74" t="str">
        <f t="shared" ca="1" si="486"/>
        <v/>
      </c>
      <c r="CR266" s="74" t="str">
        <f t="shared" ca="1" si="487"/>
        <v/>
      </c>
      <c r="CS266" s="74" t="str">
        <f t="shared" ca="1" si="488"/>
        <v/>
      </c>
      <c r="CT266" s="74" t="str">
        <f t="shared" ca="1" si="489"/>
        <v/>
      </c>
      <c r="CU266" s="74" t="str">
        <f t="shared" ca="1" si="490"/>
        <v/>
      </c>
      <c r="CV266" s="74" t="str">
        <f t="shared" ca="1" si="491"/>
        <v/>
      </c>
      <c r="CW266" s="74" t="str">
        <f t="shared" ca="1" si="492"/>
        <v/>
      </c>
      <c r="CX266" s="74" t="str">
        <f t="shared" ca="1" si="493"/>
        <v/>
      </c>
      <c r="CY266" s="74" t="str">
        <f t="shared" ca="1" si="494"/>
        <v/>
      </c>
      <c r="CZ266" s="74" t="str">
        <f t="shared" ca="1" si="495"/>
        <v/>
      </c>
      <c r="DA266" s="74" t="str">
        <f t="shared" ca="1" si="496"/>
        <v/>
      </c>
      <c r="DB266" s="74" t="str">
        <f t="shared" ca="1" si="497"/>
        <v/>
      </c>
      <c r="DD266" s="74" t="str">
        <f t="shared" ca="1" si="498"/>
        <v/>
      </c>
      <c r="DE266" s="74" t="str">
        <f t="shared" ca="1" si="499"/>
        <v/>
      </c>
      <c r="DF266" s="74" t="str">
        <f t="shared" ca="1" si="500"/>
        <v/>
      </c>
      <c r="DG266" s="74" t="str">
        <f t="shared" ca="1" si="501"/>
        <v/>
      </c>
      <c r="DH266" s="74" t="str">
        <f t="shared" ca="1" si="502"/>
        <v/>
      </c>
      <c r="DI266" s="74" t="str">
        <f t="shared" ca="1" si="503"/>
        <v/>
      </c>
      <c r="DJ266" s="74" t="str">
        <f t="shared" ca="1" si="504"/>
        <v/>
      </c>
      <c r="DK266" s="74" t="str">
        <f t="shared" ca="1" si="505"/>
        <v/>
      </c>
      <c r="DL266" s="74" t="str">
        <f t="shared" ca="1" si="506"/>
        <v/>
      </c>
      <c r="DM266" s="74" t="str">
        <f t="shared" ca="1" si="507"/>
        <v/>
      </c>
      <c r="DN266" s="74" t="str">
        <f t="shared" ca="1" si="508"/>
        <v/>
      </c>
      <c r="DO266" s="74" t="str">
        <f t="shared" ca="1" si="509"/>
        <v/>
      </c>
      <c r="DQ266" s="74" t="str">
        <f t="shared" ca="1" si="510"/>
        <v/>
      </c>
      <c r="DS266" s="74" t="str">
        <f t="shared" ca="1" si="511"/>
        <v/>
      </c>
      <c r="DT266" s="74" t="str">
        <f t="shared" ca="1" si="512"/>
        <v/>
      </c>
      <c r="DV266" s="525" t="str">
        <f t="shared" ca="1" si="513"/>
        <v/>
      </c>
      <c r="DW266" s="74" t="str">
        <f t="shared" ca="1" si="514"/>
        <v/>
      </c>
      <c r="DX266" s="485" t="str">
        <f t="shared" ca="1" si="515"/>
        <v/>
      </c>
      <c r="DY266" s="74" t="str">
        <f t="shared" ca="1" si="516"/>
        <v/>
      </c>
      <c r="DZ266" s="74" t="str">
        <f t="shared" ca="1" si="517"/>
        <v/>
      </c>
      <c r="EA266" s="74" t="str">
        <f t="shared" ca="1" si="518"/>
        <v/>
      </c>
      <c r="EC266" s="74" t="str">
        <f t="shared" ca="1" si="519"/>
        <v/>
      </c>
      <c r="ED266" s="74" t="str">
        <f t="shared" ca="1" si="520"/>
        <v/>
      </c>
      <c r="EE266" s="74" t="str">
        <f t="shared" ca="1" si="521"/>
        <v/>
      </c>
      <c r="EG266" s="479" t="str">
        <f ca="1">IF(V266=1,"",IF(LOG入力!BH266&gt;0,0,IF(CG266="★",0,IF(R266=1,0,IF(N266=0,0,1)))))</f>
        <v/>
      </c>
      <c r="EH266" s="483" t="str">
        <f t="shared" ca="1" si="522"/>
        <v/>
      </c>
      <c r="EI266" s="483" t="str">
        <f t="shared" ca="1" si="523"/>
        <v/>
      </c>
      <c r="EJ266" s="483" t="str">
        <f t="shared" ca="1" si="524"/>
        <v/>
      </c>
      <c r="EL266" s="71">
        <f t="shared" ca="1" si="525"/>
        <v>0</v>
      </c>
      <c r="EM266" s="6">
        <f t="shared" ca="1" si="526"/>
        <v>0</v>
      </c>
      <c r="EN266" s="6" t="str">
        <f t="shared" ca="1" si="527"/>
        <v/>
      </c>
      <c r="EO266" s="6">
        <f ca="1">IF(LOG入力!BH266&gt;0,0,IF(EM266=0,0,(IF(COUNTIF($EN$19:EN266,EN266)=1,IF($FS$3="N",1,IF(EH266=1,1,0))))))</f>
        <v>0</v>
      </c>
      <c r="EP266" s="6" t="str">
        <f ca="1">IF(LOG入力!BH266&gt;0,"",IF(EO266=1,$X266,""))</f>
        <v/>
      </c>
      <c r="EQ266" s="6" t="str">
        <f ca="1">IF(LOG入力!BH266&gt;0,"",IF(EO266=1,$Y266,""))</f>
        <v/>
      </c>
      <c r="ER266" s="520" t="str">
        <f ca="1">IF(LOG入力!BH266&gt;0,"",IF(COUNTIF($EP$19:$EP266,EP266)=1,EP266,""))</f>
        <v/>
      </c>
      <c r="ES266" s="520">
        <f ca="1">IF(LOG入力!BH266&gt;0,0,IF((EL266=1),IF(($ER266=""),0,1),0))</f>
        <v>0</v>
      </c>
      <c r="ET266" s="520" t="str">
        <f ca="1">IF(LOG入力!BH266&gt;0,"",IF(COUNTIF($EQ$19:EQ266,EQ266)=1,EQ266,""))</f>
        <v/>
      </c>
      <c r="EU266" s="539">
        <f ca="1">IF(LOG入力!BH266&gt;0,0,IF((EL266=1),IF(($ET266=""),0,1),0))</f>
        <v>0</v>
      </c>
      <c r="EV266" s="71">
        <f t="shared" ca="1" si="528"/>
        <v>0</v>
      </c>
      <c r="EW266" s="6">
        <f t="shared" ca="1" si="529"/>
        <v>0</v>
      </c>
      <c r="EX266" s="6" t="str">
        <f t="shared" ca="1" si="530"/>
        <v/>
      </c>
      <c r="EY266" s="6">
        <f ca="1">IF(LOG入力!BH266&gt;0,0,IF(EW266=0,0,(IF(COUNTIF($EX$19:EX266,EX266)=1,IF($FS$3="N",1,IF(EH266=1,1,0))))))</f>
        <v>0</v>
      </c>
      <c r="EZ266" s="6" t="str">
        <f ca="1">IF(LOG入力!BH266&gt;0,"",IF(EY266=1,$X266,""))</f>
        <v/>
      </c>
      <c r="FA266" s="6" t="str">
        <f ca="1">IF(LOG入力!BH266&gt;0,"",IF(EY266=1,$Y266,""))</f>
        <v/>
      </c>
      <c r="FB266" s="6" t="str">
        <f ca="1">IF(LOG入力!BH266&gt;0,"",IF(COUNTIF($EZ$19:$EZ266,EZ266)=1,EZ266,""))</f>
        <v/>
      </c>
      <c r="FC266" s="6">
        <f ca="1">IF(LOG入力!BH266&gt;0,0,IF((EV266=1),IF(($FB266=""),0,1),0))</f>
        <v>0</v>
      </c>
      <c r="FD266" s="6" t="str">
        <f ca="1">IF(LOG入力!BH266&gt;0,"",IF(COUNTIF($FA$19:FA266,FA266)=1,FA266,""))</f>
        <v/>
      </c>
      <c r="FE266" s="72">
        <f ca="1">IF(LOG入力!BH266&gt;0,0,IF((EV266=1),IF(($FD266=""),0,1),0))</f>
        <v>0</v>
      </c>
      <c r="FF266" s="71">
        <f t="shared" ca="1" si="531"/>
        <v>0</v>
      </c>
      <c r="FG266" s="6">
        <f t="shared" ca="1" si="532"/>
        <v>0</v>
      </c>
      <c r="FH266" s="6" t="str">
        <f t="shared" ca="1" si="533"/>
        <v/>
      </c>
      <c r="FI266" s="6">
        <f ca="1">IF(LOG入力!BH266&gt;0,0,IF(FG266=0,0,(IF(COUNTIF($FH$19:FH266,FH266)=1,IF($FS$3="N",1,IF(EH266=1,1,0))))))</f>
        <v>0</v>
      </c>
      <c r="FJ266" s="6" t="str">
        <f ca="1">IF(LOG入力!BH266&gt;0,"",IF(FI266=1,$X266,""))</f>
        <v/>
      </c>
      <c r="FK266" s="6" t="str">
        <f ca="1">IF(LOG入力!BH266&gt;0,"",IF(FI266=1,$Y266,""))</f>
        <v/>
      </c>
      <c r="FL266" s="6" t="str">
        <f ca="1">IF(LOG入力!BH266&gt;0,"",IF(COUNTIF($FJ$19:$FJ266,FJ266)=1,FJ266,""))</f>
        <v/>
      </c>
      <c r="FM266" s="6">
        <f ca="1">IF(LOG入力!BH266&gt;0,0,IF((FF266=1),IF(($FL266=""),0,1),0))</f>
        <v>0</v>
      </c>
      <c r="FN266" s="6" t="str">
        <f ca="1">IF(LOG入力!BH266&gt;0,"",IF(COUNTIF($FK$19:FK266,FK266)=1,FK266,""))</f>
        <v/>
      </c>
      <c r="FO266" s="72">
        <f ca="1">IF(LOG入力!BH266&gt;0,0,IF((FF266=1),IF(($FN266=""),0,1),0))</f>
        <v>0</v>
      </c>
      <c r="FP266" s="71">
        <f t="shared" ca="1" si="534"/>
        <v>0</v>
      </c>
      <c r="FQ266" s="6">
        <f t="shared" ca="1" si="535"/>
        <v>0</v>
      </c>
      <c r="FR266" s="6" t="str">
        <f t="shared" ca="1" si="536"/>
        <v/>
      </c>
      <c r="FS266" s="6">
        <f ca="1">IF(LOG入力!BH266&gt;0,0,IF(FQ266=0,0,(IF(COUNTIF($FR$19:FR266,FR266)=1,IF($FS$3="N",1,IF(EH266=1,1,0))))))</f>
        <v>0</v>
      </c>
      <c r="FT266" s="6" t="str">
        <f ca="1">IF(LOG入力!BH266&gt;0,"",IF(FS266=1,$X266,""))</f>
        <v/>
      </c>
      <c r="FU266" s="6" t="str">
        <f ca="1">IF(LOG入力!BH266&gt;0,"",IF(FS266=1,$Y266,""))</f>
        <v/>
      </c>
      <c r="FV266" s="6" t="str">
        <f ca="1">IF(LOG入力!BH266&gt;0,"",IF(COUNTIF($FT$19:$FT266,FT266)=1,FT266,""))</f>
        <v/>
      </c>
      <c r="FW266" s="6">
        <f ca="1">IF(LOG入力!BH266&gt;0,0,IF((FP266=1),IF(($FV266=""),0,1),0))</f>
        <v>0</v>
      </c>
      <c r="FX266" s="6" t="str">
        <f ca="1">IF(LOG入力!BH266&gt;0,"",IF(COUNTIF($FU$19:FU266,FU266)=1,FU266,""))</f>
        <v/>
      </c>
      <c r="FY266" s="72">
        <f ca="1">IF(LOG入力!BH266&gt;0,0,IF((FP266=1),IF(($FX266=""),0,1),0))</f>
        <v>0</v>
      </c>
      <c r="FZ266" s="71">
        <f t="shared" ca="1" si="537"/>
        <v>0</v>
      </c>
      <c r="GA266" s="6">
        <f t="shared" ca="1" si="538"/>
        <v>0</v>
      </c>
      <c r="GB266" s="6" t="str">
        <f t="shared" ca="1" si="539"/>
        <v/>
      </c>
      <c r="GC266" s="6">
        <f ca="1">IF(LOG入力!BH266&gt;0,0,IF(GA266=0,0,(IF(COUNTIF($GB$19:GB266,GB266)=1,IF($FS$3="N",1,IF(EH266=1,1,0))))))</f>
        <v>0</v>
      </c>
      <c r="GD266" s="6" t="str">
        <f ca="1">IF(LOG入力!BH266&gt;0,"",IF(GC266=1,$X266,""))</f>
        <v/>
      </c>
      <c r="GE266" s="6" t="str">
        <f ca="1">IF(LOG入力!BH266&gt;0,"",IF(GC266=1,$Y266,""))</f>
        <v/>
      </c>
      <c r="GF266" s="6" t="str">
        <f ca="1">IF(LOG入力!BH266&gt;0,"",IF(COUNTIF($GD$19:$GD266,GD266)=1,GD266,""))</f>
        <v/>
      </c>
      <c r="GG266" s="6">
        <f ca="1">IF(LOG入力!BH266&gt;0,0,IF((FZ266=1),IF(($GF266=""),0,1),0))</f>
        <v>0</v>
      </c>
      <c r="GH266" s="6" t="str">
        <f ca="1">IF(LOG入力!BH266&gt;0,"",IF(COUNTIF($GE$19:GE266,GE266)=1,GE266,""))</f>
        <v/>
      </c>
      <c r="GI266" s="72">
        <f ca="1">IF(LOG入力!BH266&gt;0,0,IF((FZ266=1),IF(($GH266=""),0,1),0))</f>
        <v>0</v>
      </c>
      <c r="GK266" s="455" t="str">
        <f ca="1">IF(V266=1,"",IF(LEN(LOG入力!AS266)=0,"",LOG入力!AS266))</f>
        <v/>
      </c>
      <c r="GL266" s="378" t="str">
        <f t="shared" ca="1" si="540"/>
        <v/>
      </c>
      <c r="GM266" s="378" t="str">
        <f t="shared" ca="1" si="541"/>
        <v/>
      </c>
      <c r="GN266" s="74" t="str">
        <f t="shared" ca="1" si="542"/>
        <v/>
      </c>
      <c r="GO266" s="74" t="str">
        <f t="shared" ca="1" si="543"/>
        <v/>
      </c>
      <c r="GQ266" s="74" t="str">
        <f t="shared" ca="1" si="544"/>
        <v/>
      </c>
      <c r="GR266" s="74" t="str">
        <f t="shared" ca="1" si="545"/>
        <v/>
      </c>
      <c r="GS266" s="74" t="str">
        <f t="shared" ca="1" si="546"/>
        <v/>
      </c>
      <c r="GT266" s="74" t="str">
        <f t="shared" ca="1" si="547"/>
        <v/>
      </c>
      <c r="GU266" s="74" t="str">
        <f t="shared" ca="1" si="548"/>
        <v/>
      </c>
      <c r="GV266" s="74" t="str">
        <f t="shared" ca="1" si="549"/>
        <v/>
      </c>
      <c r="GX266" s="74" t="str">
        <f t="shared" ca="1" si="550"/>
        <v/>
      </c>
      <c r="GY266" s="74" t="str">
        <f t="shared" ca="1" si="551"/>
        <v/>
      </c>
      <c r="GZ266" s="74" t="str">
        <f ca="1">IF(V266=1,"",IF(LOG入力!BH266&gt;0,0,IF(GY266=0,0,IF((VALUE((TYPE(VALUE(J266)))))=16,0,IF(VALUE(J266)&lt;60,1,IF(VALUE(J266)&lt;100,0,IF(VALUE(J266)&lt;600,2,0)))))))</f>
        <v/>
      </c>
      <c r="HA266" s="74" t="str">
        <f t="shared" ca="1" si="552"/>
        <v/>
      </c>
      <c r="HB266" s="74" t="str">
        <f ca="1">IF(V266=1,"",IF(LOG入力!BH266&gt;0,0,IF(HA266=0,0,IF((VALUE((TYPE(VALUE(L266)))))=16,0,IF(VALUE(L266)&lt;60,1,IF(VALUE(L266)&lt;100,0,IF(VALUE(L266)&lt;600,2,0)))))))</f>
        <v/>
      </c>
      <c r="HD266" s="74" t="str">
        <f t="shared" ca="1" si="553"/>
        <v/>
      </c>
      <c r="HF266" s="74" t="str">
        <f t="shared" ca="1" si="554"/>
        <v/>
      </c>
      <c r="HG266" s="74" t="str">
        <f t="shared" ca="1" si="555"/>
        <v/>
      </c>
      <c r="HH266" s="74" t="str">
        <f t="shared" ca="1" si="556"/>
        <v/>
      </c>
      <c r="HI266" s="74" t="str">
        <f t="shared" ca="1" si="557"/>
        <v/>
      </c>
      <c r="HJ266" s="74" t="str">
        <f t="shared" ca="1" si="558"/>
        <v/>
      </c>
      <c r="HK266" s="74" t="str">
        <f t="shared" ca="1" si="559"/>
        <v/>
      </c>
      <c r="HL266" s="74" t="str">
        <f t="shared" ca="1" si="560"/>
        <v/>
      </c>
      <c r="HM266" s="74" t="str">
        <f t="shared" ca="1" si="561"/>
        <v/>
      </c>
      <c r="HN266" s="74" t="str">
        <f t="shared" ca="1" si="562"/>
        <v/>
      </c>
      <c r="HO266" s="529" t="str">
        <f t="shared" ca="1" si="563"/>
        <v/>
      </c>
      <c r="HP266" s="74" t="str">
        <f t="shared" ca="1" si="564"/>
        <v/>
      </c>
      <c r="HQ266" s="74" t="str">
        <f t="shared" ca="1" si="565"/>
        <v/>
      </c>
      <c r="HR266" s="74" t="str">
        <f t="shared" ca="1" si="566"/>
        <v/>
      </c>
      <c r="HS266" s="74" t="str">
        <f t="shared" ca="1" si="567"/>
        <v/>
      </c>
      <c r="HT266" s="74" t="str">
        <f ca="1">IF(V266=1,"",IF(LOG入力!BH266&gt;0,0,IF(DV266=1,0,IF(N266="0",0,IF(SUM(HD266:HS266)&gt;0,1,0)))))</f>
        <v/>
      </c>
    </row>
    <row r="267" spans="1:228" x14ac:dyDescent="0.15">
      <c r="A267" s="5"/>
      <c r="B267" s="532" t="str">
        <f t="shared" ca="1" si="426"/>
        <v/>
      </c>
      <c r="C267" s="534" t="str">
        <f ca="1">LOG入力!AP267</f>
        <v/>
      </c>
      <c r="D267" s="534" t="str">
        <f ca="1">LOG入力!AQ267</f>
        <v/>
      </c>
      <c r="E267" s="534" t="str">
        <f ca="1">LOG入力!AR267</f>
        <v/>
      </c>
      <c r="F267" s="535" t="str">
        <f t="shared" ca="1" si="427"/>
        <v/>
      </c>
      <c r="G267" s="585" t="str">
        <f ca="1">LOG入力!AT267</f>
        <v/>
      </c>
      <c r="H267" s="542" t="str">
        <f ca="1">LOG入力!AU267</f>
        <v/>
      </c>
      <c r="I267" s="542" t="str">
        <f ca="1">LOG入力!AV267</f>
        <v/>
      </c>
      <c r="J267" s="577" t="str">
        <f ca="1">LOG入力!AW267</f>
        <v/>
      </c>
      <c r="K267" s="578" t="str">
        <f ca="1">LOG入力!BJ267</f>
        <v/>
      </c>
      <c r="L267" s="577" t="str">
        <f ca="1">LOG入力!AY267</f>
        <v/>
      </c>
      <c r="M267" s="545" t="str">
        <f ca="1">LOG入力!BK267</f>
        <v/>
      </c>
      <c r="N267" s="512" t="str">
        <f ca="1">IF(V267=1,"",IF(LOG入力!AJ267=1,"1",LOG入力!BA267))</f>
        <v/>
      </c>
      <c r="O267" s="538" t="str">
        <f ca="1">IF(V267=1,"",IF(LEN(LOG入力!O267)=0,"",LOG入力!O267))</f>
        <v/>
      </c>
      <c r="P267" s="291" t="str">
        <f ca="1">IF(V267=1,"",IF($AA$4=1,"",IF(LOG入力!BG267=1,"",CONCATENATE($ER267,$FB267,$FL267,$FV267,$GF267))))</f>
        <v/>
      </c>
      <c r="Q267" s="291" t="str">
        <f ca="1">IF(V267=1,"",IF($AA$4=1,"",IF(LOG入力!BG267=1,"",CONCATENATE($ET267,$FD267,$FN267,$FX267,$GH267))))</f>
        <v/>
      </c>
      <c r="R267" s="573" t="str">
        <f ca="1">IF(V267=1,"",IF($AA$4=1,"",IF(LOG入力!BH267&gt;0,0,AA267)))</f>
        <v/>
      </c>
      <c r="S267" s="293" t="str">
        <f t="shared" ca="1" si="428"/>
        <v/>
      </c>
      <c r="T267" s="29"/>
      <c r="U267" s="38"/>
      <c r="V267" s="196">
        <f ca="1">LOG入力!AN267</f>
        <v>1</v>
      </c>
      <c r="W267" s="38"/>
      <c r="X267" s="516" t="str">
        <f t="shared" ca="1" si="429"/>
        <v/>
      </c>
      <c r="Y267" s="515" t="str">
        <f t="shared" ca="1" si="430"/>
        <v/>
      </c>
      <c r="Z267" s="518" t="str">
        <f t="shared" ca="1" si="431"/>
        <v/>
      </c>
      <c r="AA267" s="574" t="str">
        <f t="shared" ca="1" si="432"/>
        <v/>
      </c>
      <c r="AC267" s="6" t="str">
        <f t="shared" ca="1" si="433"/>
        <v/>
      </c>
      <c r="AD267" s="6" t="str">
        <f t="shared" ca="1" si="434"/>
        <v/>
      </c>
      <c r="AE267" s="6" t="str">
        <f t="shared" ca="1" si="435"/>
        <v/>
      </c>
      <c r="AF267" s="6" t="str">
        <f t="shared" ca="1" si="436"/>
        <v/>
      </c>
      <c r="AG267" s="6" t="str">
        <f t="shared" ca="1" si="437"/>
        <v/>
      </c>
      <c r="AH267" s="6" t="str">
        <f t="shared" ca="1" si="438"/>
        <v/>
      </c>
      <c r="AI267" s="6" t="str">
        <f t="shared" ca="1" si="439"/>
        <v/>
      </c>
      <c r="AJ267" s="6" t="str">
        <f t="shared" ca="1" si="440"/>
        <v/>
      </c>
      <c r="AK267" s="6" t="str">
        <f t="shared" ca="1" si="441"/>
        <v/>
      </c>
      <c r="AL267" s="6" t="str">
        <f t="shared" ca="1" si="442"/>
        <v/>
      </c>
      <c r="AM267" s="6" t="str">
        <f t="shared" ca="1" si="443"/>
        <v/>
      </c>
      <c r="AN267" s="6" t="str">
        <f t="shared" ca="1" si="444"/>
        <v/>
      </c>
      <c r="AO267" s="6" t="str">
        <f t="shared" ca="1" si="445"/>
        <v/>
      </c>
      <c r="AP267" s="6" t="str">
        <f t="shared" ca="1" si="446"/>
        <v/>
      </c>
      <c r="AQ267" s="6" t="str">
        <f t="shared" ca="1" si="447"/>
        <v/>
      </c>
      <c r="AR267" s="6" t="str">
        <f t="shared" ca="1" si="448"/>
        <v/>
      </c>
      <c r="AS267" s="6" t="str">
        <f t="shared" ca="1" si="449"/>
        <v/>
      </c>
      <c r="AT267" s="6" t="str">
        <f t="shared" ca="1" si="450"/>
        <v/>
      </c>
      <c r="AU267" s="6" t="str">
        <f t="shared" ca="1" si="451"/>
        <v/>
      </c>
      <c r="AV267" s="6" t="str">
        <f t="shared" ca="1" si="452"/>
        <v/>
      </c>
      <c r="AW267" s="6" t="str">
        <f t="shared" ca="1" si="453"/>
        <v/>
      </c>
      <c r="AY267" s="6" t="str">
        <f t="shared" ca="1" si="454"/>
        <v/>
      </c>
      <c r="AZ267" s="6" t="str">
        <f t="shared" ca="1" si="455"/>
        <v/>
      </c>
      <c r="BA267" s="6" t="str">
        <f t="shared" ca="1" si="456"/>
        <v/>
      </c>
      <c r="BB267" s="6" t="str">
        <f t="shared" ca="1" si="457"/>
        <v/>
      </c>
      <c r="BC267" s="6" t="str">
        <f t="shared" ca="1" si="458"/>
        <v/>
      </c>
      <c r="BD267" s="6" t="str">
        <f t="shared" ca="1" si="459"/>
        <v/>
      </c>
      <c r="BE267" s="6" t="str">
        <f t="shared" ca="1" si="460"/>
        <v/>
      </c>
      <c r="BF267" s="6" t="str">
        <f t="shared" ca="1" si="461"/>
        <v/>
      </c>
      <c r="BG267" s="6" t="str">
        <f t="shared" ca="1" si="462"/>
        <v/>
      </c>
      <c r="BH267" s="6" t="str">
        <f t="shared" ca="1" si="463"/>
        <v/>
      </c>
      <c r="BI267" s="6" t="str">
        <f t="shared" ca="1" si="464"/>
        <v/>
      </c>
      <c r="BJ267" s="6" t="str">
        <f t="shared" ca="1" si="465"/>
        <v/>
      </c>
      <c r="BK267" s="6" t="str">
        <f t="shared" ca="1" si="466"/>
        <v/>
      </c>
      <c r="BL267" s="6" t="str">
        <f t="shared" ca="1" si="467"/>
        <v/>
      </c>
      <c r="BM267" s="6" t="str">
        <f t="shared" ca="1" si="468"/>
        <v/>
      </c>
      <c r="BN267" s="6" t="str">
        <f t="shared" ca="1" si="469"/>
        <v/>
      </c>
      <c r="BO267" s="6" t="str">
        <f t="shared" ca="1" si="470"/>
        <v/>
      </c>
      <c r="BP267" s="6" t="str">
        <f t="shared" ca="1" si="471"/>
        <v/>
      </c>
      <c r="BQ267" s="6" t="str">
        <f t="shared" ca="1" si="472"/>
        <v/>
      </c>
      <c r="BR267" s="6" t="str">
        <f t="shared" ca="1" si="473"/>
        <v/>
      </c>
      <c r="BS267" s="6" t="str">
        <f t="shared" ca="1" si="474"/>
        <v/>
      </c>
      <c r="BU267" s="6" t="str">
        <f t="shared" ca="1" si="475"/>
        <v/>
      </c>
      <c r="BW267" s="515" t="str">
        <f t="shared" ca="1" si="476"/>
        <v/>
      </c>
      <c r="BX267" s="515">
        <f t="shared" ca="1" si="477"/>
        <v>0</v>
      </c>
      <c r="BY267" s="515" t="str">
        <f t="shared" ca="1" si="478"/>
        <v/>
      </c>
      <c r="CA267" s="6">
        <f t="shared" ca="1" si="479"/>
        <v>1</v>
      </c>
      <c r="CC267" s="523" t="str">
        <f t="shared" ca="1" si="480"/>
        <v/>
      </c>
      <c r="CE267" s="6" t="str">
        <f t="shared" ca="1" si="481"/>
        <v/>
      </c>
      <c r="CG267" s="524" t="str">
        <f ca="1">IF(V267=1,"",IF($AA$4=1,"",IF(LOG入力!BH267&gt;0,"",IF(N267=0,"",IF(HT267=0,"","★")))))</f>
        <v/>
      </c>
      <c r="CI267" s="74" t="str">
        <f t="shared" ca="1" si="482"/>
        <v/>
      </c>
      <c r="CK267" s="525" t="str">
        <f ca="1">IF(V267=1,"",IF(LOG入力!BH267&gt;0,1,0))</f>
        <v/>
      </c>
      <c r="CL267" s="74" t="str">
        <f t="shared" ca="1" si="483"/>
        <v/>
      </c>
      <c r="CN267" s="74" t="str">
        <f t="shared" ca="1" si="484"/>
        <v/>
      </c>
      <c r="CO267" s="74" t="str">
        <f t="shared" ca="1" si="485"/>
        <v/>
      </c>
      <c r="CQ267" s="74" t="str">
        <f t="shared" ca="1" si="486"/>
        <v/>
      </c>
      <c r="CR267" s="74" t="str">
        <f t="shared" ca="1" si="487"/>
        <v/>
      </c>
      <c r="CS267" s="74" t="str">
        <f t="shared" ca="1" si="488"/>
        <v/>
      </c>
      <c r="CT267" s="74" t="str">
        <f t="shared" ca="1" si="489"/>
        <v/>
      </c>
      <c r="CU267" s="74" t="str">
        <f t="shared" ca="1" si="490"/>
        <v/>
      </c>
      <c r="CV267" s="74" t="str">
        <f t="shared" ca="1" si="491"/>
        <v/>
      </c>
      <c r="CW267" s="74" t="str">
        <f t="shared" ca="1" si="492"/>
        <v/>
      </c>
      <c r="CX267" s="74" t="str">
        <f t="shared" ca="1" si="493"/>
        <v/>
      </c>
      <c r="CY267" s="74" t="str">
        <f t="shared" ca="1" si="494"/>
        <v/>
      </c>
      <c r="CZ267" s="74" t="str">
        <f t="shared" ca="1" si="495"/>
        <v/>
      </c>
      <c r="DA267" s="74" t="str">
        <f t="shared" ca="1" si="496"/>
        <v/>
      </c>
      <c r="DB267" s="74" t="str">
        <f t="shared" ca="1" si="497"/>
        <v/>
      </c>
      <c r="DD267" s="74" t="str">
        <f t="shared" ca="1" si="498"/>
        <v/>
      </c>
      <c r="DE267" s="74" t="str">
        <f t="shared" ca="1" si="499"/>
        <v/>
      </c>
      <c r="DF267" s="74" t="str">
        <f t="shared" ca="1" si="500"/>
        <v/>
      </c>
      <c r="DG267" s="74" t="str">
        <f t="shared" ca="1" si="501"/>
        <v/>
      </c>
      <c r="DH267" s="74" t="str">
        <f t="shared" ca="1" si="502"/>
        <v/>
      </c>
      <c r="DI267" s="74" t="str">
        <f t="shared" ca="1" si="503"/>
        <v/>
      </c>
      <c r="DJ267" s="74" t="str">
        <f t="shared" ca="1" si="504"/>
        <v/>
      </c>
      <c r="DK267" s="74" t="str">
        <f t="shared" ca="1" si="505"/>
        <v/>
      </c>
      <c r="DL267" s="74" t="str">
        <f t="shared" ca="1" si="506"/>
        <v/>
      </c>
      <c r="DM267" s="74" t="str">
        <f t="shared" ca="1" si="507"/>
        <v/>
      </c>
      <c r="DN267" s="74" t="str">
        <f t="shared" ca="1" si="508"/>
        <v/>
      </c>
      <c r="DO267" s="74" t="str">
        <f t="shared" ca="1" si="509"/>
        <v/>
      </c>
      <c r="DQ267" s="74" t="str">
        <f t="shared" ca="1" si="510"/>
        <v/>
      </c>
      <c r="DS267" s="74" t="str">
        <f t="shared" ca="1" si="511"/>
        <v/>
      </c>
      <c r="DT267" s="74" t="str">
        <f t="shared" ca="1" si="512"/>
        <v/>
      </c>
      <c r="DV267" s="525" t="str">
        <f t="shared" ca="1" si="513"/>
        <v/>
      </c>
      <c r="DW267" s="74" t="str">
        <f t="shared" ca="1" si="514"/>
        <v/>
      </c>
      <c r="DX267" s="485" t="str">
        <f t="shared" ca="1" si="515"/>
        <v/>
      </c>
      <c r="DY267" s="74" t="str">
        <f t="shared" ca="1" si="516"/>
        <v/>
      </c>
      <c r="DZ267" s="74" t="str">
        <f t="shared" ca="1" si="517"/>
        <v/>
      </c>
      <c r="EA267" s="74" t="str">
        <f t="shared" ca="1" si="518"/>
        <v/>
      </c>
      <c r="EC267" s="74" t="str">
        <f t="shared" ca="1" si="519"/>
        <v/>
      </c>
      <c r="ED267" s="74" t="str">
        <f t="shared" ca="1" si="520"/>
        <v/>
      </c>
      <c r="EE267" s="74" t="str">
        <f t="shared" ca="1" si="521"/>
        <v/>
      </c>
      <c r="EG267" s="479" t="str">
        <f ca="1">IF(V267=1,"",IF(LOG入力!BH267&gt;0,0,IF(CG267="★",0,IF(R267=1,0,IF(N267=0,0,1)))))</f>
        <v/>
      </c>
      <c r="EH267" s="483" t="str">
        <f t="shared" ca="1" si="522"/>
        <v/>
      </c>
      <c r="EI267" s="483" t="str">
        <f t="shared" ca="1" si="523"/>
        <v/>
      </c>
      <c r="EJ267" s="483" t="str">
        <f t="shared" ca="1" si="524"/>
        <v/>
      </c>
      <c r="EL267" s="71">
        <f t="shared" ca="1" si="525"/>
        <v>0</v>
      </c>
      <c r="EM267" s="6">
        <f t="shared" ca="1" si="526"/>
        <v>0</v>
      </c>
      <c r="EN267" s="6" t="str">
        <f t="shared" ca="1" si="527"/>
        <v/>
      </c>
      <c r="EO267" s="6">
        <f ca="1">IF(LOG入力!BH267&gt;0,0,IF(EM267=0,0,(IF(COUNTIF($EN$19:EN267,EN267)=1,IF($FS$3="N",1,IF(EH267=1,1,0))))))</f>
        <v>0</v>
      </c>
      <c r="EP267" s="6" t="str">
        <f ca="1">IF(LOG入力!BH267&gt;0,"",IF(EO267=1,$X267,""))</f>
        <v/>
      </c>
      <c r="EQ267" s="6" t="str">
        <f ca="1">IF(LOG入力!BH267&gt;0,"",IF(EO267=1,$Y267,""))</f>
        <v/>
      </c>
      <c r="ER267" s="520" t="str">
        <f ca="1">IF(LOG入力!BH267&gt;0,"",IF(COUNTIF($EP$19:$EP267,EP267)=1,EP267,""))</f>
        <v/>
      </c>
      <c r="ES267" s="520">
        <f ca="1">IF(LOG入力!BH267&gt;0,0,IF((EL267=1),IF(($ER267=""),0,1),0))</f>
        <v>0</v>
      </c>
      <c r="ET267" s="520" t="str">
        <f ca="1">IF(LOG入力!BH267&gt;0,"",IF(COUNTIF($EQ$19:EQ267,EQ267)=1,EQ267,""))</f>
        <v/>
      </c>
      <c r="EU267" s="539">
        <f ca="1">IF(LOG入力!BH267&gt;0,0,IF((EL267=1),IF(($ET267=""),0,1),0))</f>
        <v>0</v>
      </c>
      <c r="EV267" s="71">
        <f t="shared" ca="1" si="528"/>
        <v>0</v>
      </c>
      <c r="EW267" s="6">
        <f t="shared" ca="1" si="529"/>
        <v>0</v>
      </c>
      <c r="EX267" s="6" t="str">
        <f t="shared" ca="1" si="530"/>
        <v/>
      </c>
      <c r="EY267" s="6">
        <f ca="1">IF(LOG入力!BH267&gt;0,0,IF(EW267=0,0,(IF(COUNTIF($EX$19:EX267,EX267)=1,IF($FS$3="N",1,IF(EH267=1,1,0))))))</f>
        <v>0</v>
      </c>
      <c r="EZ267" s="6" t="str">
        <f ca="1">IF(LOG入力!BH267&gt;0,"",IF(EY267=1,$X267,""))</f>
        <v/>
      </c>
      <c r="FA267" s="6" t="str">
        <f ca="1">IF(LOG入力!BH267&gt;0,"",IF(EY267=1,$Y267,""))</f>
        <v/>
      </c>
      <c r="FB267" s="6" t="str">
        <f ca="1">IF(LOG入力!BH267&gt;0,"",IF(COUNTIF($EZ$19:$EZ267,EZ267)=1,EZ267,""))</f>
        <v/>
      </c>
      <c r="FC267" s="6">
        <f ca="1">IF(LOG入力!BH267&gt;0,0,IF((EV267=1),IF(($FB267=""),0,1),0))</f>
        <v>0</v>
      </c>
      <c r="FD267" s="6" t="str">
        <f ca="1">IF(LOG入力!BH267&gt;0,"",IF(COUNTIF($FA$19:FA267,FA267)=1,FA267,""))</f>
        <v/>
      </c>
      <c r="FE267" s="72">
        <f ca="1">IF(LOG入力!BH267&gt;0,0,IF((EV267=1),IF(($FD267=""),0,1),0))</f>
        <v>0</v>
      </c>
      <c r="FF267" s="71">
        <f t="shared" ca="1" si="531"/>
        <v>0</v>
      </c>
      <c r="FG267" s="6">
        <f t="shared" ca="1" si="532"/>
        <v>0</v>
      </c>
      <c r="FH267" s="6" t="str">
        <f t="shared" ca="1" si="533"/>
        <v/>
      </c>
      <c r="FI267" s="6">
        <f ca="1">IF(LOG入力!BH267&gt;0,0,IF(FG267=0,0,(IF(COUNTIF($FH$19:FH267,FH267)=1,IF($FS$3="N",1,IF(EH267=1,1,0))))))</f>
        <v>0</v>
      </c>
      <c r="FJ267" s="6" t="str">
        <f ca="1">IF(LOG入力!BH267&gt;0,"",IF(FI267=1,$X267,""))</f>
        <v/>
      </c>
      <c r="FK267" s="6" t="str">
        <f ca="1">IF(LOG入力!BH267&gt;0,"",IF(FI267=1,$Y267,""))</f>
        <v/>
      </c>
      <c r="FL267" s="6" t="str">
        <f ca="1">IF(LOG入力!BH267&gt;0,"",IF(COUNTIF($FJ$19:$FJ267,FJ267)=1,FJ267,""))</f>
        <v/>
      </c>
      <c r="FM267" s="6">
        <f ca="1">IF(LOG入力!BH267&gt;0,0,IF((FF267=1),IF(($FL267=""),0,1),0))</f>
        <v>0</v>
      </c>
      <c r="FN267" s="6" t="str">
        <f ca="1">IF(LOG入力!BH267&gt;0,"",IF(COUNTIF($FK$19:FK267,FK267)=1,FK267,""))</f>
        <v/>
      </c>
      <c r="FO267" s="72">
        <f ca="1">IF(LOG入力!BH267&gt;0,0,IF((FF267=1),IF(($FN267=""),0,1),0))</f>
        <v>0</v>
      </c>
      <c r="FP267" s="71">
        <f t="shared" ca="1" si="534"/>
        <v>0</v>
      </c>
      <c r="FQ267" s="6">
        <f t="shared" ca="1" si="535"/>
        <v>0</v>
      </c>
      <c r="FR267" s="6" t="str">
        <f t="shared" ca="1" si="536"/>
        <v/>
      </c>
      <c r="FS267" s="6">
        <f ca="1">IF(LOG入力!BH267&gt;0,0,IF(FQ267=0,0,(IF(COUNTIF($FR$19:FR267,FR267)=1,IF($FS$3="N",1,IF(EH267=1,1,0))))))</f>
        <v>0</v>
      </c>
      <c r="FT267" s="6" t="str">
        <f ca="1">IF(LOG入力!BH267&gt;0,"",IF(FS267=1,$X267,""))</f>
        <v/>
      </c>
      <c r="FU267" s="6" t="str">
        <f ca="1">IF(LOG入力!BH267&gt;0,"",IF(FS267=1,$Y267,""))</f>
        <v/>
      </c>
      <c r="FV267" s="6" t="str">
        <f ca="1">IF(LOG入力!BH267&gt;0,"",IF(COUNTIF($FT$19:$FT267,FT267)=1,FT267,""))</f>
        <v/>
      </c>
      <c r="FW267" s="6">
        <f ca="1">IF(LOG入力!BH267&gt;0,0,IF((FP267=1),IF(($FV267=""),0,1),0))</f>
        <v>0</v>
      </c>
      <c r="FX267" s="6" t="str">
        <f ca="1">IF(LOG入力!BH267&gt;0,"",IF(COUNTIF($FU$19:FU267,FU267)=1,FU267,""))</f>
        <v/>
      </c>
      <c r="FY267" s="72">
        <f ca="1">IF(LOG入力!BH267&gt;0,0,IF((FP267=1),IF(($FX267=""),0,1),0))</f>
        <v>0</v>
      </c>
      <c r="FZ267" s="71">
        <f t="shared" ca="1" si="537"/>
        <v>0</v>
      </c>
      <c r="GA267" s="6">
        <f t="shared" ca="1" si="538"/>
        <v>0</v>
      </c>
      <c r="GB267" s="6" t="str">
        <f t="shared" ca="1" si="539"/>
        <v/>
      </c>
      <c r="GC267" s="6">
        <f ca="1">IF(LOG入力!BH267&gt;0,0,IF(GA267=0,0,(IF(COUNTIF($GB$19:GB267,GB267)=1,IF($FS$3="N",1,IF(EH267=1,1,0))))))</f>
        <v>0</v>
      </c>
      <c r="GD267" s="6" t="str">
        <f ca="1">IF(LOG入力!BH267&gt;0,"",IF(GC267=1,$X267,""))</f>
        <v/>
      </c>
      <c r="GE267" s="6" t="str">
        <f ca="1">IF(LOG入力!BH267&gt;0,"",IF(GC267=1,$Y267,""))</f>
        <v/>
      </c>
      <c r="GF267" s="6" t="str">
        <f ca="1">IF(LOG入力!BH267&gt;0,"",IF(COUNTIF($GD$19:$GD267,GD267)=1,GD267,""))</f>
        <v/>
      </c>
      <c r="GG267" s="6">
        <f ca="1">IF(LOG入力!BH267&gt;0,0,IF((FZ267=1),IF(($GF267=""),0,1),0))</f>
        <v>0</v>
      </c>
      <c r="GH267" s="6" t="str">
        <f ca="1">IF(LOG入力!BH267&gt;0,"",IF(COUNTIF($GE$19:GE267,GE267)=1,GE267,""))</f>
        <v/>
      </c>
      <c r="GI267" s="72">
        <f ca="1">IF(LOG入力!BH267&gt;0,0,IF((FZ267=1),IF(($GH267=""),0,1),0))</f>
        <v>0</v>
      </c>
      <c r="GK267" s="455" t="str">
        <f ca="1">IF(V267=1,"",IF(LEN(LOG入力!AS267)=0,"",LOG入力!AS267))</f>
        <v/>
      </c>
      <c r="GL267" s="378" t="str">
        <f t="shared" ca="1" si="540"/>
        <v/>
      </c>
      <c r="GM267" s="378" t="str">
        <f t="shared" ca="1" si="541"/>
        <v/>
      </c>
      <c r="GN267" s="74" t="str">
        <f t="shared" ca="1" si="542"/>
        <v/>
      </c>
      <c r="GO267" s="74" t="str">
        <f t="shared" ca="1" si="543"/>
        <v/>
      </c>
      <c r="GQ267" s="74" t="str">
        <f t="shared" ca="1" si="544"/>
        <v/>
      </c>
      <c r="GR267" s="74" t="str">
        <f t="shared" ca="1" si="545"/>
        <v/>
      </c>
      <c r="GS267" s="74" t="str">
        <f t="shared" ca="1" si="546"/>
        <v/>
      </c>
      <c r="GT267" s="74" t="str">
        <f t="shared" ca="1" si="547"/>
        <v/>
      </c>
      <c r="GU267" s="74" t="str">
        <f t="shared" ca="1" si="548"/>
        <v/>
      </c>
      <c r="GV267" s="74" t="str">
        <f t="shared" ca="1" si="549"/>
        <v/>
      </c>
      <c r="GX267" s="74" t="str">
        <f t="shared" ca="1" si="550"/>
        <v/>
      </c>
      <c r="GY267" s="74" t="str">
        <f t="shared" ca="1" si="551"/>
        <v/>
      </c>
      <c r="GZ267" s="74" t="str">
        <f ca="1">IF(V267=1,"",IF(LOG入力!BH267&gt;0,0,IF(GY267=0,0,IF((VALUE((TYPE(VALUE(J267)))))=16,0,IF(VALUE(J267)&lt;60,1,IF(VALUE(J267)&lt;100,0,IF(VALUE(J267)&lt;600,2,0)))))))</f>
        <v/>
      </c>
      <c r="HA267" s="74" t="str">
        <f t="shared" ca="1" si="552"/>
        <v/>
      </c>
      <c r="HB267" s="74" t="str">
        <f ca="1">IF(V267=1,"",IF(LOG入力!BH267&gt;0,0,IF(HA267=0,0,IF((VALUE((TYPE(VALUE(L267)))))=16,0,IF(VALUE(L267)&lt;60,1,IF(VALUE(L267)&lt;100,0,IF(VALUE(L267)&lt;600,2,0)))))))</f>
        <v/>
      </c>
      <c r="HD267" s="74" t="str">
        <f t="shared" ca="1" si="553"/>
        <v/>
      </c>
      <c r="HF267" s="74" t="str">
        <f t="shared" ca="1" si="554"/>
        <v/>
      </c>
      <c r="HG267" s="74" t="str">
        <f t="shared" ca="1" si="555"/>
        <v/>
      </c>
      <c r="HH267" s="74" t="str">
        <f t="shared" ca="1" si="556"/>
        <v/>
      </c>
      <c r="HI267" s="74" t="str">
        <f t="shared" ca="1" si="557"/>
        <v/>
      </c>
      <c r="HJ267" s="74" t="str">
        <f t="shared" ca="1" si="558"/>
        <v/>
      </c>
      <c r="HK267" s="74" t="str">
        <f t="shared" ca="1" si="559"/>
        <v/>
      </c>
      <c r="HL267" s="74" t="str">
        <f t="shared" ca="1" si="560"/>
        <v/>
      </c>
      <c r="HM267" s="74" t="str">
        <f t="shared" ca="1" si="561"/>
        <v/>
      </c>
      <c r="HN267" s="74" t="str">
        <f t="shared" ca="1" si="562"/>
        <v/>
      </c>
      <c r="HO267" s="529" t="str">
        <f t="shared" ca="1" si="563"/>
        <v/>
      </c>
      <c r="HP267" s="74" t="str">
        <f t="shared" ca="1" si="564"/>
        <v/>
      </c>
      <c r="HQ267" s="74" t="str">
        <f t="shared" ca="1" si="565"/>
        <v/>
      </c>
      <c r="HR267" s="74" t="str">
        <f t="shared" ca="1" si="566"/>
        <v/>
      </c>
      <c r="HS267" s="74" t="str">
        <f t="shared" ca="1" si="567"/>
        <v/>
      </c>
      <c r="HT267" s="74" t="str">
        <f ca="1">IF(V267=1,"",IF(LOG入力!BH267&gt;0,0,IF(DV267=1,0,IF(N267="0",0,IF(SUM(HD267:HS267)&gt;0,1,0)))))</f>
        <v/>
      </c>
    </row>
    <row r="268" spans="1:228" x14ac:dyDescent="0.15">
      <c r="A268" s="5">
        <v>250</v>
      </c>
      <c r="B268" s="487" t="str">
        <f t="shared" ca="1" si="426"/>
        <v/>
      </c>
      <c r="C268" s="548" t="str">
        <f ca="1">LOG入力!AP268</f>
        <v/>
      </c>
      <c r="D268" s="548" t="str">
        <f ca="1">LOG入力!AQ268</f>
        <v/>
      </c>
      <c r="E268" s="548" t="str">
        <f ca="1">LOG入力!AR268</f>
        <v/>
      </c>
      <c r="F268" s="589" t="str">
        <f t="shared" ca="1" si="427"/>
        <v/>
      </c>
      <c r="G268" s="586" t="str">
        <f ca="1">LOG入力!AT268</f>
        <v/>
      </c>
      <c r="H268" s="553" t="str">
        <f ca="1">LOG入力!AU268</f>
        <v/>
      </c>
      <c r="I268" s="587" t="str">
        <f ca="1">LOG入力!AV268</f>
        <v/>
      </c>
      <c r="J268" s="590" t="str">
        <f ca="1">LOG入力!AW268</f>
        <v/>
      </c>
      <c r="K268" s="591" t="str">
        <f ca="1">LOG入力!BJ268</f>
        <v/>
      </c>
      <c r="L268" s="590" t="str">
        <f ca="1">LOG入力!AY268</f>
        <v/>
      </c>
      <c r="M268" s="556" t="str">
        <f ca="1">LOG入力!BK268</f>
        <v/>
      </c>
      <c r="N268" s="588" t="str">
        <f ca="1">IF(V268=1,"",IF(LOG入力!AJ268=1,"1",LOG入力!BA268))</f>
        <v/>
      </c>
      <c r="O268" s="557" t="str">
        <f ca="1">IF(V268=1,"",IF(LEN(LOG入力!O268)=0,"",LOG入力!O268))</f>
        <v/>
      </c>
      <c r="P268" s="336" t="str">
        <f ca="1">IF(V268=1,"",IF($AA$4=1,"",IF(LOG入力!BG268=1,"",CONCATENATE($ER268,$FB268,$FL268,$FV268,$GF268))))</f>
        <v/>
      </c>
      <c r="Q268" s="337" t="str">
        <f ca="1">IF(V268=1,"",IF($AA$4=1,"",IF(LOG入力!BG268=1,"",CONCATENATE($ET268,$FD268,$FN268,$FX268,$GH268))))</f>
        <v/>
      </c>
      <c r="R268" s="338" t="str">
        <f ca="1">IF(V268=1,"",IF($AA$4=1,"",IF(LOG入力!BH268&gt;0,0,AA268)))</f>
        <v/>
      </c>
      <c r="S268" s="293" t="str">
        <f t="shared" ca="1" si="428"/>
        <v/>
      </c>
      <c r="T268" s="29"/>
      <c r="U268" s="38"/>
      <c r="V268" s="196">
        <f ca="1">LOG入力!AN268</f>
        <v>1</v>
      </c>
      <c r="W268" s="38"/>
      <c r="X268" s="516" t="str">
        <f t="shared" ca="1" si="429"/>
        <v/>
      </c>
      <c r="Y268" s="515" t="str">
        <f t="shared" ca="1" si="430"/>
        <v/>
      </c>
      <c r="Z268" s="518" t="str">
        <f t="shared" ca="1" si="431"/>
        <v/>
      </c>
      <c r="AA268" s="574" t="str">
        <f t="shared" ca="1" si="432"/>
        <v/>
      </c>
      <c r="AC268" s="6" t="str">
        <f t="shared" ca="1" si="433"/>
        <v/>
      </c>
      <c r="AD268" s="6" t="str">
        <f t="shared" ca="1" si="434"/>
        <v/>
      </c>
      <c r="AE268" s="6" t="str">
        <f t="shared" ca="1" si="435"/>
        <v/>
      </c>
      <c r="AF268" s="6" t="str">
        <f t="shared" ca="1" si="436"/>
        <v/>
      </c>
      <c r="AG268" s="6" t="str">
        <f t="shared" ca="1" si="437"/>
        <v/>
      </c>
      <c r="AH268" s="6" t="str">
        <f t="shared" ca="1" si="438"/>
        <v/>
      </c>
      <c r="AI268" s="6" t="str">
        <f t="shared" ca="1" si="439"/>
        <v/>
      </c>
      <c r="AJ268" s="6" t="str">
        <f t="shared" ca="1" si="440"/>
        <v/>
      </c>
      <c r="AK268" s="6" t="str">
        <f t="shared" ca="1" si="441"/>
        <v/>
      </c>
      <c r="AL268" s="6" t="str">
        <f t="shared" ca="1" si="442"/>
        <v/>
      </c>
      <c r="AM268" s="6" t="str">
        <f t="shared" ca="1" si="443"/>
        <v/>
      </c>
      <c r="AN268" s="6" t="str">
        <f t="shared" ca="1" si="444"/>
        <v/>
      </c>
      <c r="AO268" s="6" t="str">
        <f t="shared" ca="1" si="445"/>
        <v/>
      </c>
      <c r="AP268" s="6" t="str">
        <f t="shared" ca="1" si="446"/>
        <v/>
      </c>
      <c r="AQ268" s="6" t="str">
        <f t="shared" ca="1" si="447"/>
        <v/>
      </c>
      <c r="AR268" s="6" t="str">
        <f t="shared" ca="1" si="448"/>
        <v/>
      </c>
      <c r="AS268" s="6" t="str">
        <f t="shared" ca="1" si="449"/>
        <v/>
      </c>
      <c r="AT268" s="6" t="str">
        <f t="shared" ca="1" si="450"/>
        <v/>
      </c>
      <c r="AU268" s="6" t="str">
        <f t="shared" ca="1" si="451"/>
        <v/>
      </c>
      <c r="AV268" s="6" t="str">
        <f t="shared" ca="1" si="452"/>
        <v/>
      </c>
      <c r="AW268" s="6" t="str">
        <f t="shared" ca="1" si="453"/>
        <v/>
      </c>
      <c r="AY268" s="6" t="str">
        <f t="shared" ca="1" si="454"/>
        <v/>
      </c>
      <c r="AZ268" s="6" t="str">
        <f t="shared" ca="1" si="455"/>
        <v/>
      </c>
      <c r="BA268" s="6" t="str">
        <f t="shared" ca="1" si="456"/>
        <v/>
      </c>
      <c r="BB268" s="6" t="str">
        <f t="shared" ca="1" si="457"/>
        <v/>
      </c>
      <c r="BC268" s="6" t="str">
        <f t="shared" ca="1" si="458"/>
        <v/>
      </c>
      <c r="BD268" s="6" t="str">
        <f t="shared" ca="1" si="459"/>
        <v/>
      </c>
      <c r="BE268" s="6" t="str">
        <f t="shared" ca="1" si="460"/>
        <v/>
      </c>
      <c r="BF268" s="6" t="str">
        <f t="shared" ca="1" si="461"/>
        <v/>
      </c>
      <c r="BG268" s="6" t="str">
        <f t="shared" ca="1" si="462"/>
        <v/>
      </c>
      <c r="BH268" s="6" t="str">
        <f t="shared" ca="1" si="463"/>
        <v/>
      </c>
      <c r="BI268" s="6" t="str">
        <f t="shared" ca="1" si="464"/>
        <v/>
      </c>
      <c r="BJ268" s="6" t="str">
        <f t="shared" ca="1" si="465"/>
        <v/>
      </c>
      <c r="BK268" s="6" t="str">
        <f t="shared" ca="1" si="466"/>
        <v/>
      </c>
      <c r="BL268" s="6" t="str">
        <f t="shared" ca="1" si="467"/>
        <v/>
      </c>
      <c r="BM268" s="6" t="str">
        <f t="shared" ca="1" si="468"/>
        <v/>
      </c>
      <c r="BN268" s="6" t="str">
        <f t="shared" ca="1" si="469"/>
        <v/>
      </c>
      <c r="BO268" s="6" t="str">
        <f t="shared" ca="1" si="470"/>
        <v/>
      </c>
      <c r="BP268" s="6" t="str">
        <f t="shared" ca="1" si="471"/>
        <v/>
      </c>
      <c r="BQ268" s="6" t="str">
        <f t="shared" ca="1" si="472"/>
        <v/>
      </c>
      <c r="BR268" s="6" t="str">
        <f t="shared" ca="1" si="473"/>
        <v/>
      </c>
      <c r="BS268" s="6" t="str">
        <f t="shared" ca="1" si="474"/>
        <v/>
      </c>
      <c r="BU268" s="6" t="str">
        <f t="shared" ca="1" si="475"/>
        <v/>
      </c>
      <c r="BW268" s="515" t="str">
        <f t="shared" ca="1" si="476"/>
        <v/>
      </c>
      <c r="BX268" s="515">
        <f t="shared" ca="1" si="477"/>
        <v>0</v>
      </c>
      <c r="BY268" s="515" t="str">
        <f t="shared" ca="1" si="478"/>
        <v/>
      </c>
      <c r="CA268" s="6">
        <f t="shared" ca="1" si="479"/>
        <v>1</v>
      </c>
      <c r="CC268" s="523" t="str">
        <f t="shared" ca="1" si="480"/>
        <v/>
      </c>
      <c r="CE268" s="6" t="str">
        <f t="shared" ca="1" si="481"/>
        <v/>
      </c>
      <c r="CG268" s="524" t="str">
        <f ca="1">IF(V268=1,"",IF($AA$4=1,"",IF(LOG入力!BH268&gt;0,"",IF(N268=0,"",IF(HT268=0,"","★")))))</f>
        <v/>
      </c>
      <c r="CI268" s="74" t="str">
        <f t="shared" ca="1" si="482"/>
        <v/>
      </c>
      <c r="CK268" s="525" t="str">
        <f ca="1">IF(V268=1,"",IF(LOG入力!BH268&gt;0,1,0))</f>
        <v/>
      </c>
      <c r="CL268" s="74" t="str">
        <f t="shared" ca="1" si="483"/>
        <v/>
      </c>
      <c r="CN268" s="74" t="str">
        <f t="shared" ca="1" si="484"/>
        <v/>
      </c>
      <c r="CO268" s="74" t="str">
        <f t="shared" ca="1" si="485"/>
        <v/>
      </c>
      <c r="CQ268" s="74" t="str">
        <f t="shared" ca="1" si="486"/>
        <v/>
      </c>
      <c r="CR268" s="74" t="str">
        <f t="shared" ca="1" si="487"/>
        <v/>
      </c>
      <c r="CS268" s="74" t="str">
        <f t="shared" ca="1" si="488"/>
        <v/>
      </c>
      <c r="CT268" s="74" t="str">
        <f t="shared" ca="1" si="489"/>
        <v/>
      </c>
      <c r="CU268" s="74" t="str">
        <f t="shared" ca="1" si="490"/>
        <v/>
      </c>
      <c r="CV268" s="74" t="str">
        <f t="shared" ca="1" si="491"/>
        <v/>
      </c>
      <c r="CW268" s="74" t="str">
        <f t="shared" ca="1" si="492"/>
        <v/>
      </c>
      <c r="CX268" s="74" t="str">
        <f t="shared" ca="1" si="493"/>
        <v/>
      </c>
      <c r="CY268" s="74" t="str">
        <f t="shared" ca="1" si="494"/>
        <v/>
      </c>
      <c r="CZ268" s="74" t="str">
        <f t="shared" ca="1" si="495"/>
        <v/>
      </c>
      <c r="DA268" s="74" t="str">
        <f t="shared" ca="1" si="496"/>
        <v/>
      </c>
      <c r="DB268" s="74" t="str">
        <f t="shared" ca="1" si="497"/>
        <v/>
      </c>
      <c r="DD268" s="74" t="str">
        <f t="shared" ca="1" si="498"/>
        <v/>
      </c>
      <c r="DE268" s="74" t="str">
        <f t="shared" ca="1" si="499"/>
        <v/>
      </c>
      <c r="DF268" s="74" t="str">
        <f t="shared" ca="1" si="500"/>
        <v/>
      </c>
      <c r="DG268" s="74" t="str">
        <f t="shared" ca="1" si="501"/>
        <v/>
      </c>
      <c r="DH268" s="74" t="str">
        <f t="shared" ca="1" si="502"/>
        <v/>
      </c>
      <c r="DI268" s="74" t="str">
        <f t="shared" ca="1" si="503"/>
        <v/>
      </c>
      <c r="DJ268" s="74" t="str">
        <f t="shared" ca="1" si="504"/>
        <v/>
      </c>
      <c r="DK268" s="74" t="str">
        <f t="shared" ca="1" si="505"/>
        <v/>
      </c>
      <c r="DL268" s="74" t="str">
        <f t="shared" ca="1" si="506"/>
        <v/>
      </c>
      <c r="DM268" s="74" t="str">
        <f t="shared" ca="1" si="507"/>
        <v/>
      </c>
      <c r="DN268" s="74" t="str">
        <f t="shared" ca="1" si="508"/>
        <v/>
      </c>
      <c r="DO268" s="74" t="str">
        <f t="shared" ca="1" si="509"/>
        <v/>
      </c>
      <c r="DQ268" s="74" t="str">
        <f t="shared" ca="1" si="510"/>
        <v/>
      </c>
      <c r="DS268" s="74" t="str">
        <f t="shared" ca="1" si="511"/>
        <v/>
      </c>
      <c r="DT268" s="74" t="str">
        <f t="shared" ca="1" si="512"/>
        <v/>
      </c>
      <c r="DV268" s="525" t="str">
        <f t="shared" ca="1" si="513"/>
        <v/>
      </c>
      <c r="DW268" s="74" t="str">
        <f t="shared" ca="1" si="514"/>
        <v/>
      </c>
      <c r="DX268" s="485" t="str">
        <f t="shared" ca="1" si="515"/>
        <v/>
      </c>
      <c r="DY268" s="74" t="str">
        <f t="shared" ca="1" si="516"/>
        <v/>
      </c>
      <c r="DZ268" s="74" t="str">
        <f t="shared" ca="1" si="517"/>
        <v/>
      </c>
      <c r="EA268" s="74" t="str">
        <f t="shared" ca="1" si="518"/>
        <v/>
      </c>
      <c r="EC268" s="74" t="str">
        <f t="shared" ca="1" si="519"/>
        <v/>
      </c>
      <c r="ED268" s="74" t="str">
        <f t="shared" ca="1" si="520"/>
        <v/>
      </c>
      <c r="EE268" s="74" t="str">
        <f t="shared" ca="1" si="521"/>
        <v/>
      </c>
      <c r="EG268" s="479" t="str">
        <f ca="1">IF(V268=1,"",IF(LOG入力!BH268&gt;0,0,IF(CG268="★",0,IF(R268=1,0,IF(N268=0,0,1)))))</f>
        <v/>
      </c>
      <c r="EH268" s="483" t="str">
        <f t="shared" ca="1" si="522"/>
        <v/>
      </c>
      <c r="EI268" s="483" t="str">
        <f t="shared" ca="1" si="523"/>
        <v/>
      </c>
      <c r="EJ268" s="483" t="str">
        <f t="shared" ca="1" si="524"/>
        <v/>
      </c>
      <c r="EL268" s="71">
        <f t="shared" ca="1" si="525"/>
        <v>0</v>
      </c>
      <c r="EM268" s="6">
        <f t="shared" ca="1" si="526"/>
        <v>0</v>
      </c>
      <c r="EN268" s="6" t="str">
        <f t="shared" ca="1" si="527"/>
        <v/>
      </c>
      <c r="EO268" s="6">
        <f ca="1">IF(LOG入力!BH268&gt;0,0,IF(EM268=0,0,(IF(COUNTIF($EN$19:EN268,EN268)=1,IF($FS$3="N",1,IF(EH268=1,1,0))))))</f>
        <v>0</v>
      </c>
      <c r="EP268" s="6" t="str">
        <f ca="1">IF(LOG入力!BH268&gt;0,"",IF(EO268=1,$X268,""))</f>
        <v/>
      </c>
      <c r="EQ268" s="6" t="str">
        <f ca="1">IF(LOG入力!BH268&gt;0,"",IF(EO268=1,$Y268,""))</f>
        <v/>
      </c>
      <c r="ER268" s="520" t="str">
        <f ca="1">IF(LOG入力!BH268&gt;0,"",IF(COUNTIF($EP$19:$EP268,EP268)=1,EP268,""))</f>
        <v/>
      </c>
      <c r="ES268" s="520">
        <f ca="1">IF(LOG入力!BH268&gt;0,0,IF((EL268=1),IF(($ER268=""),0,1),0))</f>
        <v>0</v>
      </c>
      <c r="ET268" s="520" t="str">
        <f ca="1">IF(LOG入力!BH268&gt;0,"",IF(COUNTIF($EQ$19:EQ268,EQ268)=1,EQ268,""))</f>
        <v/>
      </c>
      <c r="EU268" s="539">
        <f ca="1">IF(LOG入力!BH268&gt;0,0,IF((EL268=1),IF(($ET268=""),0,1),0))</f>
        <v>0</v>
      </c>
      <c r="EV268" s="71">
        <f t="shared" ca="1" si="528"/>
        <v>0</v>
      </c>
      <c r="EW268" s="6">
        <f t="shared" ca="1" si="529"/>
        <v>0</v>
      </c>
      <c r="EX268" s="6" t="str">
        <f t="shared" ca="1" si="530"/>
        <v/>
      </c>
      <c r="EY268" s="6">
        <f ca="1">IF(LOG入力!BH268&gt;0,0,IF(EW268=0,0,(IF(COUNTIF($EX$19:EX268,EX268)=1,IF($FS$3="N",1,IF(EH268=1,1,0))))))</f>
        <v>0</v>
      </c>
      <c r="EZ268" s="6" t="str">
        <f ca="1">IF(LOG入力!BH268&gt;0,"",IF(EY268=1,$X268,""))</f>
        <v/>
      </c>
      <c r="FA268" s="6" t="str">
        <f ca="1">IF(LOG入力!BH268&gt;0,"",IF(EY268=1,$Y268,""))</f>
        <v/>
      </c>
      <c r="FB268" s="6" t="str">
        <f ca="1">IF(LOG入力!BH268&gt;0,"",IF(COUNTIF($EZ$19:$EZ268,EZ268)=1,EZ268,""))</f>
        <v/>
      </c>
      <c r="FC268" s="6">
        <f ca="1">IF(LOG入力!BH268&gt;0,0,IF((EV268=1),IF(($FB268=""),0,1),0))</f>
        <v>0</v>
      </c>
      <c r="FD268" s="6" t="str">
        <f ca="1">IF(LOG入力!BH268&gt;0,"",IF(COUNTIF($FA$19:FA268,FA268)=1,FA268,""))</f>
        <v/>
      </c>
      <c r="FE268" s="72">
        <f ca="1">IF(LOG入力!BH268&gt;0,0,IF((EV268=1),IF(($FD268=""),0,1),0))</f>
        <v>0</v>
      </c>
      <c r="FF268" s="71">
        <f t="shared" ca="1" si="531"/>
        <v>0</v>
      </c>
      <c r="FG268" s="6">
        <f t="shared" ca="1" si="532"/>
        <v>0</v>
      </c>
      <c r="FH268" s="6" t="str">
        <f t="shared" ca="1" si="533"/>
        <v/>
      </c>
      <c r="FI268" s="6">
        <f ca="1">IF(LOG入力!BH268&gt;0,0,IF(FG268=0,0,(IF(COUNTIF($FH$19:FH268,FH268)=1,IF($FS$3="N",1,IF(EH268=1,1,0))))))</f>
        <v>0</v>
      </c>
      <c r="FJ268" s="6" t="str">
        <f ca="1">IF(LOG入力!BH268&gt;0,"",IF(FI268=1,$X268,""))</f>
        <v/>
      </c>
      <c r="FK268" s="6" t="str">
        <f ca="1">IF(LOG入力!BH268&gt;0,"",IF(FI268=1,$Y268,""))</f>
        <v/>
      </c>
      <c r="FL268" s="6" t="str">
        <f ca="1">IF(LOG入力!BH268&gt;0,"",IF(COUNTIF($FJ$19:$FJ268,FJ268)=1,FJ268,""))</f>
        <v/>
      </c>
      <c r="FM268" s="6">
        <f ca="1">IF(LOG入力!BH268&gt;0,0,IF((FF268=1),IF(($FL268=""),0,1),0))</f>
        <v>0</v>
      </c>
      <c r="FN268" s="6" t="str">
        <f ca="1">IF(LOG入力!BH268&gt;0,"",IF(COUNTIF($FK$19:FK268,FK268)=1,FK268,""))</f>
        <v/>
      </c>
      <c r="FO268" s="72">
        <f ca="1">IF(LOG入力!BH268&gt;0,0,IF((FF268=1),IF(($FN268=""),0,1),0))</f>
        <v>0</v>
      </c>
      <c r="FP268" s="71">
        <f t="shared" ca="1" si="534"/>
        <v>0</v>
      </c>
      <c r="FQ268" s="6">
        <f t="shared" ca="1" si="535"/>
        <v>0</v>
      </c>
      <c r="FR268" s="6" t="str">
        <f t="shared" ca="1" si="536"/>
        <v/>
      </c>
      <c r="FS268" s="6">
        <f ca="1">IF(LOG入力!BH268&gt;0,0,IF(FQ268=0,0,(IF(COUNTIF($FR$19:FR268,FR268)=1,IF($FS$3="N",1,IF(EH268=1,1,0))))))</f>
        <v>0</v>
      </c>
      <c r="FT268" s="6" t="str">
        <f ca="1">IF(LOG入力!BH268&gt;0,"",IF(FS268=1,$X268,""))</f>
        <v/>
      </c>
      <c r="FU268" s="6" t="str">
        <f ca="1">IF(LOG入力!BH268&gt;0,"",IF(FS268=1,$Y268,""))</f>
        <v/>
      </c>
      <c r="FV268" s="6" t="str">
        <f ca="1">IF(LOG入力!BH268&gt;0,"",IF(COUNTIF($FT$19:$FT268,FT268)=1,FT268,""))</f>
        <v/>
      </c>
      <c r="FW268" s="6">
        <f ca="1">IF(LOG入力!BH268&gt;0,0,IF((FP268=1),IF(($FV268=""),0,1),0))</f>
        <v>0</v>
      </c>
      <c r="FX268" s="6" t="str">
        <f ca="1">IF(LOG入力!BH268&gt;0,"",IF(COUNTIF($FU$19:FU268,FU268)=1,FU268,""))</f>
        <v/>
      </c>
      <c r="FY268" s="72">
        <f ca="1">IF(LOG入力!BH268&gt;0,0,IF((FP268=1),IF(($FX268=""),0,1),0))</f>
        <v>0</v>
      </c>
      <c r="FZ268" s="71">
        <f t="shared" ca="1" si="537"/>
        <v>0</v>
      </c>
      <c r="GA268" s="6">
        <f t="shared" ca="1" si="538"/>
        <v>0</v>
      </c>
      <c r="GB268" s="6" t="str">
        <f t="shared" ca="1" si="539"/>
        <v/>
      </c>
      <c r="GC268" s="6">
        <f ca="1">IF(LOG入力!BH268&gt;0,0,IF(GA268=0,0,(IF(COUNTIF($GB$19:GB268,GB268)=1,IF($FS$3="N",1,IF(EH268=1,1,0))))))</f>
        <v>0</v>
      </c>
      <c r="GD268" s="6" t="str">
        <f ca="1">IF(LOG入力!BH268&gt;0,"",IF(GC268=1,$X268,""))</f>
        <v/>
      </c>
      <c r="GE268" s="6" t="str">
        <f ca="1">IF(LOG入力!BH268&gt;0,"",IF(GC268=1,$Y268,""))</f>
        <v/>
      </c>
      <c r="GF268" s="6" t="str">
        <f ca="1">IF(LOG入力!BH268&gt;0,"",IF(COUNTIF($GD$19:$GD268,GD268)=1,GD268,""))</f>
        <v/>
      </c>
      <c r="GG268" s="6">
        <f ca="1">IF(LOG入力!BH268&gt;0,0,IF((FZ268=1),IF(($GF268=""),0,1),0))</f>
        <v>0</v>
      </c>
      <c r="GH268" s="6" t="str">
        <f ca="1">IF(LOG入力!BH268&gt;0,"",IF(COUNTIF($GE$19:GE268,GE268)=1,GE268,""))</f>
        <v/>
      </c>
      <c r="GI268" s="72">
        <f ca="1">IF(LOG入力!BH268&gt;0,0,IF((FZ268=1),IF(($GH268=""),0,1),0))</f>
        <v>0</v>
      </c>
      <c r="GK268" s="455" t="str">
        <f ca="1">IF(V268=1,"",IF(LEN(LOG入力!AS268)=0,"",LOG入力!AS268))</f>
        <v/>
      </c>
      <c r="GL268" s="378" t="str">
        <f t="shared" ca="1" si="540"/>
        <v/>
      </c>
      <c r="GM268" s="378" t="str">
        <f t="shared" ca="1" si="541"/>
        <v/>
      </c>
      <c r="GN268" s="74" t="str">
        <f t="shared" ca="1" si="542"/>
        <v/>
      </c>
      <c r="GO268" s="74" t="str">
        <f t="shared" ca="1" si="543"/>
        <v/>
      </c>
      <c r="GQ268" s="74" t="str">
        <f t="shared" ca="1" si="544"/>
        <v/>
      </c>
      <c r="GR268" s="74" t="str">
        <f t="shared" ca="1" si="545"/>
        <v/>
      </c>
      <c r="GS268" s="74" t="str">
        <f t="shared" ca="1" si="546"/>
        <v/>
      </c>
      <c r="GT268" s="74" t="str">
        <f t="shared" ca="1" si="547"/>
        <v/>
      </c>
      <c r="GU268" s="74" t="str">
        <f t="shared" ca="1" si="548"/>
        <v/>
      </c>
      <c r="GV268" s="74" t="str">
        <f t="shared" ca="1" si="549"/>
        <v/>
      </c>
      <c r="GX268" s="74" t="str">
        <f t="shared" ca="1" si="550"/>
        <v/>
      </c>
      <c r="GY268" s="74" t="str">
        <f t="shared" ca="1" si="551"/>
        <v/>
      </c>
      <c r="GZ268" s="74" t="str">
        <f ca="1">IF(V268=1,"",IF(LOG入力!BH268&gt;0,0,IF(GY268=0,0,IF((VALUE((TYPE(VALUE(J268)))))=16,0,IF(VALUE(J268)&lt;60,1,IF(VALUE(J268)&lt;100,0,IF(VALUE(J268)&lt;600,2,0)))))))</f>
        <v/>
      </c>
      <c r="HA268" s="74" t="str">
        <f t="shared" ca="1" si="552"/>
        <v/>
      </c>
      <c r="HB268" s="74" t="str">
        <f ca="1">IF(V268=1,"",IF(LOG入力!BH268&gt;0,0,IF(HA268=0,0,IF((VALUE((TYPE(VALUE(L268)))))=16,0,IF(VALUE(L268)&lt;60,1,IF(VALUE(L268)&lt;100,0,IF(VALUE(L268)&lt;600,2,0)))))))</f>
        <v/>
      </c>
      <c r="HD268" s="74" t="str">
        <f t="shared" ca="1" si="553"/>
        <v/>
      </c>
      <c r="HF268" s="74" t="str">
        <f t="shared" ca="1" si="554"/>
        <v/>
      </c>
      <c r="HG268" s="74" t="str">
        <f t="shared" ca="1" si="555"/>
        <v/>
      </c>
      <c r="HH268" s="74" t="str">
        <f t="shared" ca="1" si="556"/>
        <v/>
      </c>
      <c r="HI268" s="74" t="str">
        <f t="shared" ca="1" si="557"/>
        <v/>
      </c>
      <c r="HJ268" s="74" t="str">
        <f t="shared" ca="1" si="558"/>
        <v/>
      </c>
      <c r="HK268" s="74" t="str">
        <f t="shared" ca="1" si="559"/>
        <v/>
      </c>
      <c r="HL268" s="74" t="str">
        <f t="shared" ca="1" si="560"/>
        <v/>
      </c>
      <c r="HM268" s="74" t="str">
        <f t="shared" ca="1" si="561"/>
        <v/>
      </c>
      <c r="HN268" s="74" t="str">
        <f t="shared" ca="1" si="562"/>
        <v/>
      </c>
      <c r="HO268" s="529" t="str">
        <f t="shared" ca="1" si="563"/>
        <v/>
      </c>
      <c r="HP268" s="74" t="str">
        <f t="shared" ca="1" si="564"/>
        <v/>
      </c>
      <c r="HQ268" s="74" t="str">
        <f t="shared" ca="1" si="565"/>
        <v/>
      </c>
      <c r="HR268" s="74" t="str">
        <f t="shared" ca="1" si="566"/>
        <v/>
      </c>
      <c r="HS268" s="74" t="str">
        <f t="shared" ca="1" si="567"/>
        <v/>
      </c>
      <c r="HT268" s="74" t="str">
        <f ca="1">IF(V268=1,"",IF(LOG入力!BH268&gt;0,0,IF(DV268=1,0,IF(N268="0",0,IF(SUM(HD268:HS268)&gt;0,1,0)))))</f>
        <v/>
      </c>
    </row>
    <row r="269" spans="1:228" ht="13.5" customHeight="1" x14ac:dyDescent="0.15">
      <c r="A269" s="5"/>
      <c r="B269" s="560" t="str">
        <f t="shared" ca="1" si="426"/>
        <v/>
      </c>
      <c r="C269" s="561" t="str">
        <f ca="1">LOG入力!AP269</f>
        <v/>
      </c>
      <c r="D269" s="562" t="str">
        <f ca="1">LOG入力!AQ269</f>
        <v/>
      </c>
      <c r="E269" s="562" t="str">
        <f ca="1">LOG入力!AR269</f>
        <v/>
      </c>
      <c r="F269" s="563" t="str">
        <f t="shared" ca="1" si="427"/>
        <v/>
      </c>
      <c r="G269" s="582" t="str">
        <f ca="1">LOG入力!AT269</f>
        <v/>
      </c>
      <c r="H269" s="507" t="str">
        <f ca="1">LOG入力!AU269</f>
        <v/>
      </c>
      <c r="I269" s="507" t="str">
        <f ca="1">LOG入力!AV269</f>
        <v/>
      </c>
      <c r="J269" s="583" t="str">
        <f ca="1">LOG入力!AW269</f>
        <v/>
      </c>
      <c r="K269" s="584" t="str">
        <f ca="1">LOG入力!BJ269</f>
        <v/>
      </c>
      <c r="L269" s="583" t="str">
        <f ca="1">LOG入力!AY269</f>
        <v/>
      </c>
      <c r="M269" s="566" t="str">
        <f ca="1">LOG入力!BK269</f>
        <v/>
      </c>
      <c r="N269" s="567" t="str">
        <f ca="1">IF(V269=1,"",IF(LOG入力!AJ269=1,"1",LOG入力!BA269))</f>
        <v/>
      </c>
      <c r="O269" s="568" t="str">
        <f ca="1">IF(V269=1,"",IF(LEN(LOG入力!O269)=0,"",LOG入力!O269))</f>
        <v/>
      </c>
      <c r="P269" s="569" t="str">
        <f ca="1">IF(V269=1,"",IF($AA$4=1,"",IF(LOG入力!BG269=1,"",CONCATENATE($ER269,$FB269,$FL269,$FV269,$GF269))))</f>
        <v/>
      </c>
      <c r="Q269" s="569" t="str">
        <f ca="1">IF(V269=1,"",IF($AA$4=1,"",IF(LOG入力!BG269=1,"",CONCATENATE($ET269,$FD269,$FN269,$FX269,$GH269))))</f>
        <v/>
      </c>
      <c r="R269" s="292" t="str">
        <f ca="1">IF(V269=1,"",IF($AA$4=1,"",IF(LOG入力!BH269&gt;0,0,AA269)))</f>
        <v/>
      </c>
      <c r="S269" s="293" t="str">
        <f t="shared" ca="1" si="428"/>
        <v/>
      </c>
      <c r="T269" s="681" t="str">
        <f ca="1">$GM$14</f>
        <v>★サマリｌにエラｌがあります確認してください</v>
      </c>
      <c r="U269" s="38"/>
      <c r="V269" s="196">
        <f ca="1">LOG入力!AN269</f>
        <v>1</v>
      </c>
      <c r="W269" s="38"/>
      <c r="X269" s="516" t="str">
        <f t="shared" ca="1" si="429"/>
        <v/>
      </c>
      <c r="Y269" s="515" t="str">
        <f t="shared" ca="1" si="430"/>
        <v/>
      </c>
      <c r="Z269" s="518" t="str">
        <f t="shared" ca="1" si="431"/>
        <v/>
      </c>
      <c r="AA269" s="574" t="str">
        <f t="shared" ca="1" si="432"/>
        <v/>
      </c>
      <c r="AC269" s="6" t="str">
        <f t="shared" ca="1" si="433"/>
        <v/>
      </c>
      <c r="AD269" s="6" t="str">
        <f t="shared" ca="1" si="434"/>
        <v/>
      </c>
      <c r="AE269" s="6" t="str">
        <f t="shared" ca="1" si="435"/>
        <v/>
      </c>
      <c r="AF269" s="6" t="str">
        <f t="shared" ca="1" si="436"/>
        <v/>
      </c>
      <c r="AG269" s="6" t="str">
        <f t="shared" ca="1" si="437"/>
        <v/>
      </c>
      <c r="AH269" s="6" t="str">
        <f t="shared" ca="1" si="438"/>
        <v/>
      </c>
      <c r="AI269" s="6" t="str">
        <f t="shared" ca="1" si="439"/>
        <v/>
      </c>
      <c r="AJ269" s="6" t="str">
        <f t="shared" ca="1" si="440"/>
        <v/>
      </c>
      <c r="AK269" s="6" t="str">
        <f t="shared" ca="1" si="441"/>
        <v/>
      </c>
      <c r="AL269" s="6" t="str">
        <f t="shared" ca="1" si="442"/>
        <v/>
      </c>
      <c r="AM269" s="6" t="str">
        <f t="shared" ca="1" si="443"/>
        <v/>
      </c>
      <c r="AN269" s="6" t="str">
        <f t="shared" ca="1" si="444"/>
        <v/>
      </c>
      <c r="AO269" s="6" t="str">
        <f t="shared" ca="1" si="445"/>
        <v/>
      </c>
      <c r="AP269" s="6" t="str">
        <f t="shared" ca="1" si="446"/>
        <v/>
      </c>
      <c r="AQ269" s="6" t="str">
        <f t="shared" ca="1" si="447"/>
        <v/>
      </c>
      <c r="AR269" s="6" t="str">
        <f t="shared" ca="1" si="448"/>
        <v/>
      </c>
      <c r="AS269" s="6" t="str">
        <f t="shared" ca="1" si="449"/>
        <v/>
      </c>
      <c r="AT269" s="6" t="str">
        <f t="shared" ca="1" si="450"/>
        <v/>
      </c>
      <c r="AU269" s="6" t="str">
        <f t="shared" ca="1" si="451"/>
        <v/>
      </c>
      <c r="AV269" s="6" t="str">
        <f t="shared" ca="1" si="452"/>
        <v/>
      </c>
      <c r="AW269" s="6" t="str">
        <f t="shared" ca="1" si="453"/>
        <v/>
      </c>
      <c r="AY269" s="6" t="str">
        <f t="shared" ca="1" si="454"/>
        <v/>
      </c>
      <c r="AZ269" s="6" t="str">
        <f t="shared" ca="1" si="455"/>
        <v/>
      </c>
      <c r="BA269" s="6" t="str">
        <f t="shared" ca="1" si="456"/>
        <v/>
      </c>
      <c r="BB269" s="6" t="str">
        <f t="shared" ca="1" si="457"/>
        <v/>
      </c>
      <c r="BC269" s="6" t="str">
        <f t="shared" ca="1" si="458"/>
        <v/>
      </c>
      <c r="BD269" s="6" t="str">
        <f t="shared" ca="1" si="459"/>
        <v/>
      </c>
      <c r="BE269" s="6" t="str">
        <f t="shared" ca="1" si="460"/>
        <v/>
      </c>
      <c r="BF269" s="6" t="str">
        <f t="shared" ca="1" si="461"/>
        <v/>
      </c>
      <c r="BG269" s="6" t="str">
        <f t="shared" ca="1" si="462"/>
        <v/>
      </c>
      <c r="BH269" s="6" t="str">
        <f t="shared" ca="1" si="463"/>
        <v/>
      </c>
      <c r="BI269" s="6" t="str">
        <f t="shared" ca="1" si="464"/>
        <v/>
      </c>
      <c r="BJ269" s="6" t="str">
        <f t="shared" ca="1" si="465"/>
        <v/>
      </c>
      <c r="BK269" s="6" t="str">
        <f t="shared" ca="1" si="466"/>
        <v/>
      </c>
      <c r="BL269" s="6" t="str">
        <f t="shared" ca="1" si="467"/>
        <v/>
      </c>
      <c r="BM269" s="6" t="str">
        <f t="shared" ca="1" si="468"/>
        <v/>
      </c>
      <c r="BN269" s="6" t="str">
        <f t="shared" ca="1" si="469"/>
        <v/>
      </c>
      <c r="BO269" s="6" t="str">
        <f t="shared" ca="1" si="470"/>
        <v/>
      </c>
      <c r="BP269" s="6" t="str">
        <f t="shared" ca="1" si="471"/>
        <v/>
      </c>
      <c r="BQ269" s="6" t="str">
        <f t="shared" ca="1" si="472"/>
        <v/>
      </c>
      <c r="BR269" s="6" t="str">
        <f t="shared" ca="1" si="473"/>
        <v/>
      </c>
      <c r="BS269" s="6" t="str">
        <f t="shared" ca="1" si="474"/>
        <v/>
      </c>
      <c r="BU269" s="6" t="str">
        <f t="shared" ca="1" si="475"/>
        <v/>
      </c>
      <c r="BW269" s="515" t="str">
        <f t="shared" ca="1" si="476"/>
        <v/>
      </c>
      <c r="BX269" s="515">
        <f t="shared" ca="1" si="477"/>
        <v>0</v>
      </c>
      <c r="BY269" s="515" t="str">
        <f t="shared" ca="1" si="478"/>
        <v/>
      </c>
      <c r="CA269" s="6">
        <f t="shared" ca="1" si="479"/>
        <v>1</v>
      </c>
      <c r="CC269" s="523" t="str">
        <f t="shared" ca="1" si="480"/>
        <v/>
      </c>
      <c r="CE269" s="6" t="str">
        <f t="shared" ca="1" si="481"/>
        <v/>
      </c>
      <c r="CG269" s="524" t="str">
        <f ca="1">IF(V269=1,"",IF($AA$4=1,"",IF(LOG入力!BH269&gt;0,"",IF(N269=0,"",IF(HT269=0,"","★")))))</f>
        <v/>
      </c>
      <c r="CI269" s="74" t="str">
        <f t="shared" ca="1" si="482"/>
        <v/>
      </c>
      <c r="CK269" s="525" t="str">
        <f ca="1">IF(V269=1,"",IF(LOG入力!BH269&gt;0,1,0))</f>
        <v/>
      </c>
      <c r="CL269" s="74" t="str">
        <f t="shared" ca="1" si="483"/>
        <v/>
      </c>
      <c r="CN269" s="74" t="str">
        <f t="shared" ca="1" si="484"/>
        <v/>
      </c>
      <c r="CO269" s="74" t="str">
        <f t="shared" ca="1" si="485"/>
        <v/>
      </c>
      <c r="CQ269" s="74" t="str">
        <f t="shared" ca="1" si="486"/>
        <v/>
      </c>
      <c r="CR269" s="74" t="str">
        <f t="shared" ca="1" si="487"/>
        <v/>
      </c>
      <c r="CS269" s="74" t="str">
        <f t="shared" ca="1" si="488"/>
        <v/>
      </c>
      <c r="CT269" s="74" t="str">
        <f t="shared" ca="1" si="489"/>
        <v/>
      </c>
      <c r="CU269" s="74" t="str">
        <f t="shared" ca="1" si="490"/>
        <v/>
      </c>
      <c r="CV269" s="74" t="str">
        <f t="shared" ca="1" si="491"/>
        <v/>
      </c>
      <c r="CW269" s="74" t="str">
        <f t="shared" ca="1" si="492"/>
        <v/>
      </c>
      <c r="CX269" s="74" t="str">
        <f t="shared" ca="1" si="493"/>
        <v/>
      </c>
      <c r="CY269" s="74" t="str">
        <f t="shared" ca="1" si="494"/>
        <v/>
      </c>
      <c r="CZ269" s="74" t="str">
        <f t="shared" ca="1" si="495"/>
        <v/>
      </c>
      <c r="DA269" s="74" t="str">
        <f t="shared" ca="1" si="496"/>
        <v/>
      </c>
      <c r="DB269" s="74" t="str">
        <f t="shared" ca="1" si="497"/>
        <v/>
      </c>
      <c r="DD269" s="74" t="str">
        <f t="shared" ca="1" si="498"/>
        <v/>
      </c>
      <c r="DE269" s="74" t="str">
        <f t="shared" ca="1" si="499"/>
        <v/>
      </c>
      <c r="DF269" s="74" t="str">
        <f t="shared" ca="1" si="500"/>
        <v/>
      </c>
      <c r="DG269" s="74" t="str">
        <f t="shared" ca="1" si="501"/>
        <v/>
      </c>
      <c r="DH269" s="74" t="str">
        <f t="shared" ca="1" si="502"/>
        <v/>
      </c>
      <c r="DI269" s="74" t="str">
        <f t="shared" ca="1" si="503"/>
        <v/>
      </c>
      <c r="DJ269" s="74" t="str">
        <f t="shared" ca="1" si="504"/>
        <v/>
      </c>
      <c r="DK269" s="74" t="str">
        <f t="shared" ca="1" si="505"/>
        <v/>
      </c>
      <c r="DL269" s="74" t="str">
        <f t="shared" ca="1" si="506"/>
        <v/>
      </c>
      <c r="DM269" s="74" t="str">
        <f t="shared" ca="1" si="507"/>
        <v/>
      </c>
      <c r="DN269" s="74" t="str">
        <f t="shared" ca="1" si="508"/>
        <v/>
      </c>
      <c r="DO269" s="74" t="str">
        <f t="shared" ca="1" si="509"/>
        <v/>
      </c>
      <c r="DQ269" s="74" t="str">
        <f t="shared" ca="1" si="510"/>
        <v/>
      </c>
      <c r="DS269" s="74" t="str">
        <f t="shared" ca="1" si="511"/>
        <v/>
      </c>
      <c r="DT269" s="74" t="str">
        <f t="shared" ca="1" si="512"/>
        <v/>
      </c>
      <c r="DV269" s="525" t="str">
        <f t="shared" ca="1" si="513"/>
        <v/>
      </c>
      <c r="DW269" s="74" t="str">
        <f t="shared" ca="1" si="514"/>
        <v/>
      </c>
      <c r="DX269" s="485" t="str">
        <f t="shared" ca="1" si="515"/>
        <v/>
      </c>
      <c r="DY269" s="74" t="str">
        <f t="shared" ca="1" si="516"/>
        <v/>
      </c>
      <c r="DZ269" s="74" t="str">
        <f t="shared" ca="1" si="517"/>
        <v/>
      </c>
      <c r="EA269" s="74" t="str">
        <f t="shared" ca="1" si="518"/>
        <v/>
      </c>
      <c r="EC269" s="74" t="str">
        <f t="shared" ca="1" si="519"/>
        <v/>
      </c>
      <c r="ED269" s="74" t="str">
        <f t="shared" ca="1" si="520"/>
        <v/>
      </c>
      <c r="EE269" s="74" t="str">
        <f t="shared" ca="1" si="521"/>
        <v/>
      </c>
      <c r="EG269" s="479" t="str">
        <f ca="1">IF(V269=1,"",IF(LOG入力!BH269&gt;0,0,IF(CG269="★",0,IF(R269=1,0,IF(N269=0,0,1)))))</f>
        <v/>
      </c>
      <c r="EH269" s="483" t="str">
        <f t="shared" ca="1" si="522"/>
        <v/>
      </c>
      <c r="EI269" s="483" t="str">
        <f t="shared" ca="1" si="523"/>
        <v/>
      </c>
      <c r="EJ269" s="483" t="str">
        <f t="shared" ca="1" si="524"/>
        <v/>
      </c>
      <c r="EL269" s="71">
        <f t="shared" ca="1" si="525"/>
        <v>0</v>
      </c>
      <c r="EM269" s="6">
        <f t="shared" ca="1" si="526"/>
        <v>0</v>
      </c>
      <c r="EN269" s="6" t="str">
        <f t="shared" ca="1" si="527"/>
        <v/>
      </c>
      <c r="EO269" s="6">
        <f ca="1">IF(LOG入力!BH269&gt;0,0,IF(EM269=0,0,(IF(COUNTIF($EN$19:EN269,EN269)=1,IF($FS$3="N",1,IF(EH269=1,1,0))))))</f>
        <v>0</v>
      </c>
      <c r="EP269" s="6" t="str">
        <f ca="1">IF(LOG入力!BH269&gt;0,"",IF(EO269=1,$X269,""))</f>
        <v/>
      </c>
      <c r="EQ269" s="6" t="str">
        <f ca="1">IF(LOG入力!BH269&gt;0,"",IF(EO269=1,$Y269,""))</f>
        <v/>
      </c>
      <c r="ER269" s="520" t="str">
        <f ca="1">IF(LOG入力!BH269&gt;0,"",IF(COUNTIF($EP$19:$EP269,EP269)=1,EP269,""))</f>
        <v/>
      </c>
      <c r="ES269" s="520">
        <f ca="1">IF(LOG入力!BH269&gt;0,0,IF((EL269=1),IF(($ER269=""),0,1),0))</f>
        <v>0</v>
      </c>
      <c r="ET269" s="520" t="str">
        <f ca="1">IF(LOG入力!BH269&gt;0,"",IF(COUNTIF($EQ$19:EQ269,EQ269)=1,EQ269,""))</f>
        <v/>
      </c>
      <c r="EU269" s="539">
        <f ca="1">IF(LOG入力!BH269&gt;0,0,IF((EL269=1),IF(($ET269=""),0,1),0))</f>
        <v>0</v>
      </c>
      <c r="EV269" s="71">
        <f t="shared" ca="1" si="528"/>
        <v>0</v>
      </c>
      <c r="EW269" s="6">
        <f t="shared" ca="1" si="529"/>
        <v>0</v>
      </c>
      <c r="EX269" s="6" t="str">
        <f t="shared" ca="1" si="530"/>
        <v/>
      </c>
      <c r="EY269" s="6">
        <f ca="1">IF(LOG入力!BH269&gt;0,0,IF(EW269=0,0,(IF(COUNTIF($EX$19:EX269,EX269)=1,IF($FS$3="N",1,IF(EH269=1,1,0))))))</f>
        <v>0</v>
      </c>
      <c r="EZ269" s="6" t="str">
        <f ca="1">IF(LOG入力!BH269&gt;0,"",IF(EY269=1,$X269,""))</f>
        <v/>
      </c>
      <c r="FA269" s="6" t="str">
        <f ca="1">IF(LOG入力!BH269&gt;0,"",IF(EY269=1,$Y269,""))</f>
        <v/>
      </c>
      <c r="FB269" s="6" t="str">
        <f ca="1">IF(LOG入力!BH269&gt;0,"",IF(COUNTIF($EZ$19:$EZ269,EZ269)=1,EZ269,""))</f>
        <v/>
      </c>
      <c r="FC269" s="6">
        <f ca="1">IF(LOG入力!BH269&gt;0,0,IF((EV269=1),IF(($FB269=""),0,1),0))</f>
        <v>0</v>
      </c>
      <c r="FD269" s="6" t="str">
        <f ca="1">IF(LOG入力!BH269&gt;0,"",IF(COUNTIF($FA$19:FA269,FA269)=1,FA269,""))</f>
        <v/>
      </c>
      <c r="FE269" s="72">
        <f ca="1">IF(LOG入力!BH269&gt;0,0,IF((EV269=1),IF(($FD269=""),0,1),0))</f>
        <v>0</v>
      </c>
      <c r="FF269" s="71">
        <f t="shared" ca="1" si="531"/>
        <v>0</v>
      </c>
      <c r="FG269" s="6">
        <f t="shared" ca="1" si="532"/>
        <v>0</v>
      </c>
      <c r="FH269" s="6" t="str">
        <f t="shared" ca="1" si="533"/>
        <v/>
      </c>
      <c r="FI269" s="6">
        <f ca="1">IF(LOG入力!BH269&gt;0,0,IF(FG269=0,0,(IF(COUNTIF($FH$19:FH269,FH269)=1,IF($FS$3="N",1,IF(EH269=1,1,0))))))</f>
        <v>0</v>
      </c>
      <c r="FJ269" s="6" t="str">
        <f ca="1">IF(LOG入力!BH269&gt;0,"",IF(FI269=1,$X269,""))</f>
        <v/>
      </c>
      <c r="FK269" s="6" t="str">
        <f ca="1">IF(LOG入力!BH269&gt;0,"",IF(FI269=1,$Y269,""))</f>
        <v/>
      </c>
      <c r="FL269" s="6" t="str">
        <f ca="1">IF(LOG入力!BH269&gt;0,"",IF(COUNTIF($FJ$19:$FJ269,FJ269)=1,FJ269,""))</f>
        <v/>
      </c>
      <c r="FM269" s="6">
        <f ca="1">IF(LOG入力!BH269&gt;0,0,IF((FF269=1),IF(($FL269=""),0,1),0))</f>
        <v>0</v>
      </c>
      <c r="FN269" s="6" t="str">
        <f ca="1">IF(LOG入力!BH269&gt;0,"",IF(COUNTIF($FK$19:FK269,FK269)=1,FK269,""))</f>
        <v/>
      </c>
      <c r="FO269" s="72">
        <f ca="1">IF(LOG入力!BH269&gt;0,0,IF((FF269=1),IF(($FN269=""),0,1),0))</f>
        <v>0</v>
      </c>
      <c r="FP269" s="71">
        <f t="shared" ca="1" si="534"/>
        <v>0</v>
      </c>
      <c r="FQ269" s="6">
        <f t="shared" ca="1" si="535"/>
        <v>0</v>
      </c>
      <c r="FR269" s="6" t="str">
        <f t="shared" ca="1" si="536"/>
        <v/>
      </c>
      <c r="FS269" s="6">
        <f ca="1">IF(LOG入力!BH269&gt;0,0,IF(FQ269=0,0,(IF(COUNTIF($FR$19:FR269,FR269)=1,IF($FS$3="N",1,IF(EH269=1,1,0))))))</f>
        <v>0</v>
      </c>
      <c r="FT269" s="6" t="str">
        <f ca="1">IF(LOG入力!BH269&gt;0,"",IF(FS269=1,$X269,""))</f>
        <v/>
      </c>
      <c r="FU269" s="6" t="str">
        <f ca="1">IF(LOG入力!BH269&gt;0,"",IF(FS269=1,$Y269,""))</f>
        <v/>
      </c>
      <c r="FV269" s="6" t="str">
        <f ca="1">IF(LOG入力!BH269&gt;0,"",IF(COUNTIF($FT$19:$FT269,FT269)=1,FT269,""))</f>
        <v/>
      </c>
      <c r="FW269" s="6">
        <f ca="1">IF(LOG入力!BH269&gt;0,0,IF((FP269=1),IF(($FV269=""),0,1),0))</f>
        <v>0</v>
      </c>
      <c r="FX269" s="6" t="str">
        <f ca="1">IF(LOG入力!BH269&gt;0,"",IF(COUNTIF($FU$19:FU269,FU269)=1,FU269,""))</f>
        <v/>
      </c>
      <c r="FY269" s="72">
        <f ca="1">IF(LOG入力!BH269&gt;0,0,IF((FP269=1),IF(($FX269=""),0,1),0))</f>
        <v>0</v>
      </c>
      <c r="FZ269" s="71">
        <f t="shared" ca="1" si="537"/>
        <v>0</v>
      </c>
      <c r="GA269" s="6">
        <f t="shared" ca="1" si="538"/>
        <v>0</v>
      </c>
      <c r="GB269" s="6" t="str">
        <f t="shared" ca="1" si="539"/>
        <v/>
      </c>
      <c r="GC269" s="6">
        <f ca="1">IF(LOG入力!BH269&gt;0,0,IF(GA269=0,0,(IF(COUNTIF($GB$19:GB269,GB269)=1,IF($FS$3="N",1,IF(EH269=1,1,0))))))</f>
        <v>0</v>
      </c>
      <c r="GD269" s="6" t="str">
        <f ca="1">IF(LOG入力!BH269&gt;0,"",IF(GC269=1,$X269,""))</f>
        <v/>
      </c>
      <c r="GE269" s="6" t="str">
        <f ca="1">IF(LOG入力!BH269&gt;0,"",IF(GC269=1,$Y269,""))</f>
        <v/>
      </c>
      <c r="GF269" s="6" t="str">
        <f ca="1">IF(LOG入力!BH269&gt;0,"",IF(COUNTIF($GD$19:$GD269,GD269)=1,GD269,""))</f>
        <v/>
      </c>
      <c r="GG269" s="6">
        <f ca="1">IF(LOG入力!BH269&gt;0,0,IF((FZ269=1),IF(($GF269=""),0,1),0))</f>
        <v>0</v>
      </c>
      <c r="GH269" s="6" t="str">
        <f ca="1">IF(LOG入力!BH269&gt;0,"",IF(COUNTIF($GE$19:GE269,GE269)=1,GE269,""))</f>
        <v/>
      </c>
      <c r="GI269" s="72">
        <f ca="1">IF(LOG入力!BH269&gt;0,0,IF((FZ269=1),IF(($GH269=""),0,1),0))</f>
        <v>0</v>
      </c>
      <c r="GK269" s="455" t="str">
        <f ca="1">IF(V269=1,"",IF(LEN(LOG入力!AS269)=0,"",LOG入力!AS269))</f>
        <v/>
      </c>
      <c r="GL269" s="378" t="str">
        <f t="shared" ca="1" si="540"/>
        <v/>
      </c>
      <c r="GM269" s="378" t="str">
        <f t="shared" ca="1" si="541"/>
        <v/>
      </c>
      <c r="GN269" s="74" t="str">
        <f t="shared" ca="1" si="542"/>
        <v/>
      </c>
      <c r="GO269" s="74" t="str">
        <f t="shared" ca="1" si="543"/>
        <v/>
      </c>
      <c r="GQ269" s="74" t="str">
        <f t="shared" ca="1" si="544"/>
        <v/>
      </c>
      <c r="GR269" s="74" t="str">
        <f t="shared" ca="1" si="545"/>
        <v/>
      </c>
      <c r="GS269" s="74" t="str">
        <f t="shared" ca="1" si="546"/>
        <v/>
      </c>
      <c r="GT269" s="74" t="str">
        <f t="shared" ca="1" si="547"/>
        <v/>
      </c>
      <c r="GU269" s="74" t="str">
        <f t="shared" ca="1" si="548"/>
        <v/>
      </c>
      <c r="GV269" s="74" t="str">
        <f t="shared" ca="1" si="549"/>
        <v/>
      </c>
      <c r="GX269" s="74" t="str">
        <f t="shared" ca="1" si="550"/>
        <v/>
      </c>
      <c r="GY269" s="74" t="str">
        <f t="shared" ca="1" si="551"/>
        <v/>
      </c>
      <c r="GZ269" s="74" t="str">
        <f ca="1">IF(V269=1,"",IF(LOG入力!BH269&gt;0,0,IF(GY269=0,0,IF((VALUE((TYPE(VALUE(J269)))))=16,0,IF(VALUE(J269)&lt;60,1,IF(VALUE(J269)&lt;100,0,IF(VALUE(J269)&lt;600,2,0)))))))</f>
        <v/>
      </c>
      <c r="HA269" s="74" t="str">
        <f t="shared" ca="1" si="552"/>
        <v/>
      </c>
      <c r="HB269" s="74" t="str">
        <f ca="1">IF(V269=1,"",IF(LOG入力!BH269&gt;0,0,IF(HA269=0,0,IF((VALUE((TYPE(VALUE(L269)))))=16,0,IF(VALUE(L269)&lt;60,1,IF(VALUE(L269)&lt;100,0,IF(VALUE(L269)&lt;600,2,0)))))))</f>
        <v/>
      </c>
      <c r="HD269" s="74" t="str">
        <f t="shared" ca="1" si="553"/>
        <v/>
      </c>
      <c r="HF269" s="74" t="str">
        <f t="shared" ca="1" si="554"/>
        <v/>
      </c>
      <c r="HG269" s="74" t="str">
        <f t="shared" ca="1" si="555"/>
        <v/>
      </c>
      <c r="HH269" s="74" t="str">
        <f t="shared" ca="1" si="556"/>
        <v/>
      </c>
      <c r="HI269" s="74" t="str">
        <f t="shared" ca="1" si="557"/>
        <v/>
      </c>
      <c r="HJ269" s="74" t="str">
        <f t="shared" ca="1" si="558"/>
        <v/>
      </c>
      <c r="HK269" s="74" t="str">
        <f t="shared" ca="1" si="559"/>
        <v/>
      </c>
      <c r="HL269" s="74" t="str">
        <f t="shared" ca="1" si="560"/>
        <v/>
      </c>
      <c r="HM269" s="74" t="str">
        <f t="shared" ca="1" si="561"/>
        <v/>
      </c>
      <c r="HN269" s="74" t="str">
        <f t="shared" ca="1" si="562"/>
        <v/>
      </c>
      <c r="HO269" s="529" t="str">
        <f t="shared" ca="1" si="563"/>
        <v/>
      </c>
      <c r="HP269" s="74" t="str">
        <f t="shared" ca="1" si="564"/>
        <v/>
      </c>
      <c r="HQ269" s="74" t="str">
        <f t="shared" ca="1" si="565"/>
        <v/>
      </c>
      <c r="HR269" s="74" t="str">
        <f t="shared" ca="1" si="566"/>
        <v/>
      </c>
      <c r="HS269" s="74" t="str">
        <f t="shared" ca="1" si="567"/>
        <v/>
      </c>
      <c r="HT269" s="74" t="str">
        <f ca="1">IF(V269=1,"",IF(LOG入力!BH269&gt;0,0,IF(DV269=1,0,IF(N269="0",0,IF(SUM(HD269:HS269)&gt;0,1,0)))))</f>
        <v/>
      </c>
    </row>
    <row r="270" spans="1:228" x14ac:dyDescent="0.15">
      <c r="A270" s="5"/>
      <c r="B270" s="532" t="str">
        <f t="shared" ca="1" si="426"/>
        <v/>
      </c>
      <c r="C270" s="570" t="str">
        <f ca="1">LOG入力!AP270</f>
        <v/>
      </c>
      <c r="D270" s="534" t="str">
        <f ca="1">LOG入力!AQ270</f>
        <v/>
      </c>
      <c r="E270" s="570" t="str">
        <f ca="1">LOG入力!AR270</f>
        <v/>
      </c>
      <c r="F270" s="535" t="str">
        <f t="shared" ca="1" si="427"/>
        <v/>
      </c>
      <c r="G270" s="585" t="str">
        <f ca="1">LOG入力!AT270</f>
        <v/>
      </c>
      <c r="H270" s="542" t="str">
        <f ca="1">LOG入力!AU270</f>
        <v/>
      </c>
      <c r="I270" s="537" t="str">
        <f ca="1">LOG入力!AV270</f>
        <v/>
      </c>
      <c r="J270" s="577" t="str">
        <f ca="1">LOG入力!AW270</f>
        <v/>
      </c>
      <c r="K270" s="578" t="str">
        <f ca="1">LOG入力!BJ270</f>
        <v/>
      </c>
      <c r="L270" s="577" t="str">
        <f ca="1">LOG入力!AY270</f>
        <v/>
      </c>
      <c r="M270" s="545" t="str">
        <f ca="1">LOG入力!BK270</f>
        <v/>
      </c>
      <c r="N270" s="512" t="str">
        <f ca="1">IF(V270=1,"",IF(LOG入力!AJ270=1,"1",LOG入力!BA270))</f>
        <v/>
      </c>
      <c r="O270" s="538" t="str">
        <f ca="1">IF(V270=1,"",IF(LEN(LOG入力!O270)=0,"",LOG入力!O270))</f>
        <v/>
      </c>
      <c r="P270" s="291" t="str">
        <f ca="1">IF(V270=1,"",IF($AA$4=1,"",IF(LOG入力!BG270=1,"",CONCATENATE($ER270,$FB270,$FL270,$FV270,$GF270))))</f>
        <v/>
      </c>
      <c r="Q270" s="291" t="str">
        <f ca="1">IF(V270=1,"",IF($AA$4=1,"",IF(LOG入力!BG270=1,"",CONCATENATE($ET270,$FD270,$FN270,$FX270,$GH270))))</f>
        <v/>
      </c>
      <c r="R270" s="573" t="str">
        <f ca="1">IF(V270=1,"",IF($AA$4=1,"",IF(LOG入力!BH270&gt;0,0,AA270)))</f>
        <v/>
      </c>
      <c r="S270" s="293" t="str">
        <f t="shared" ca="1" si="428"/>
        <v/>
      </c>
      <c r="T270" s="681"/>
      <c r="U270" s="38"/>
      <c r="V270" s="196">
        <f ca="1">LOG入力!AN270</f>
        <v>1</v>
      </c>
      <c r="W270" s="38"/>
      <c r="X270" s="516" t="str">
        <f t="shared" ca="1" si="429"/>
        <v/>
      </c>
      <c r="Y270" s="515" t="str">
        <f t="shared" ca="1" si="430"/>
        <v/>
      </c>
      <c r="Z270" s="518" t="str">
        <f t="shared" ca="1" si="431"/>
        <v/>
      </c>
      <c r="AA270" s="574" t="str">
        <f t="shared" ca="1" si="432"/>
        <v/>
      </c>
      <c r="AC270" s="6" t="str">
        <f t="shared" ca="1" si="433"/>
        <v/>
      </c>
      <c r="AD270" s="6" t="str">
        <f t="shared" ca="1" si="434"/>
        <v/>
      </c>
      <c r="AE270" s="6" t="str">
        <f t="shared" ca="1" si="435"/>
        <v/>
      </c>
      <c r="AF270" s="6" t="str">
        <f t="shared" ca="1" si="436"/>
        <v/>
      </c>
      <c r="AG270" s="6" t="str">
        <f t="shared" ca="1" si="437"/>
        <v/>
      </c>
      <c r="AH270" s="6" t="str">
        <f t="shared" ca="1" si="438"/>
        <v/>
      </c>
      <c r="AI270" s="6" t="str">
        <f t="shared" ca="1" si="439"/>
        <v/>
      </c>
      <c r="AJ270" s="6" t="str">
        <f t="shared" ca="1" si="440"/>
        <v/>
      </c>
      <c r="AK270" s="6" t="str">
        <f t="shared" ca="1" si="441"/>
        <v/>
      </c>
      <c r="AL270" s="6" t="str">
        <f t="shared" ca="1" si="442"/>
        <v/>
      </c>
      <c r="AM270" s="6" t="str">
        <f t="shared" ca="1" si="443"/>
        <v/>
      </c>
      <c r="AN270" s="6" t="str">
        <f t="shared" ca="1" si="444"/>
        <v/>
      </c>
      <c r="AO270" s="6" t="str">
        <f t="shared" ca="1" si="445"/>
        <v/>
      </c>
      <c r="AP270" s="6" t="str">
        <f t="shared" ca="1" si="446"/>
        <v/>
      </c>
      <c r="AQ270" s="6" t="str">
        <f t="shared" ca="1" si="447"/>
        <v/>
      </c>
      <c r="AR270" s="6" t="str">
        <f t="shared" ca="1" si="448"/>
        <v/>
      </c>
      <c r="AS270" s="6" t="str">
        <f t="shared" ca="1" si="449"/>
        <v/>
      </c>
      <c r="AT270" s="6" t="str">
        <f t="shared" ca="1" si="450"/>
        <v/>
      </c>
      <c r="AU270" s="6" t="str">
        <f t="shared" ca="1" si="451"/>
        <v/>
      </c>
      <c r="AV270" s="6" t="str">
        <f t="shared" ca="1" si="452"/>
        <v/>
      </c>
      <c r="AW270" s="6" t="str">
        <f t="shared" ca="1" si="453"/>
        <v/>
      </c>
      <c r="AY270" s="6" t="str">
        <f t="shared" ca="1" si="454"/>
        <v/>
      </c>
      <c r="AZ270" s="6" t="str">
        <f t="shared" ca="1" si="455"/>
        <v/>
      </c>
      <c r="BA270" s="6" t="str">
        <f t="shared" ca="1" si="456"/>
        <v/>
      </c>
      <c r="BB270" s="6" t="str">
        <f t="shared" ca="1" si="457"/>
        <v/>
      </c>
      <c r="BC270" s="6" t="str">
        <f t="shared" ca="1" si="458"/>
        <v/>
      </c>
      <c r="BD270" s="6" t="str">
        <f t="shared" ca="1" si="459"/>
        <v/>
      </c>
      <c r="BE270" s="6" t="str">
        <f t="shared" ca="1" si="460"/>
        <v/>
      </c>
      <c r="BF270" s="6" t="str">
        <f t="shared" ca="1" si="461"/>
        <v/>
      </c>
      <c r="BG270" s="6" t="str">
        <f t="shared" ca="1" si="462"/>
        <v/>
      </c>
      <c r="BH270" s="6" t="str">
        <f t="shared" ca="1" si="463"/>
        <v/>
      </c>
      <c r="BI270" s="6" t="str">
        <f t="shared" ca="1" si="464"/>
        <v/>
      </c>
      <c r="BJ270" s="6" t="str">
        <f t="shared" ca="1" si="465"/>
        <v/>
      </c>
      <c r="BK270" s="6" t="str">
        <f t="shared" ca="1" si="466"/>
        <v/>
      </c>
      <c r="BL270" s="6" t="str">
        <f t="shared" ca="1" si="467"/>
        <v/>
      </c>
      <c r="BM270" s="6" t="str">
        <f t="shared" ca="1" si="468"/>
        <v/>
      </c>
      <c r="BN270" s="6" t="str">
        <f t="shared" ca="1" si="469"/>
        <v/>
      </c>
      <c r="BO270" s="6" t="str">
        <f t="shared" ca="1" si="470"/>
        <v/>
      </c>
      <c r="BP270" s="6" t="str">
        <f t="shared" ca="1" si="471"/>
        <v/>
      </c>
      <c r="BQ270" s="6" t="str">
        <f t="shared" ca="1" si="472"/>
        <v/>
      </c>
      <c r="BR270" s="6" t="str">
        <f t="shared" ca="1" si="473"/>
        <v/>
      </c>
      <c r="BS270" s="6" t="str">
        <f t="shared" ca="1" si="474"/>
        <v/>
      </c>
      <c r="BU270" s="6" t="str">
        <f t="shared" ca="1" si="475"/>
        <v/>
      </c>
      <c r="BW270" s="515" t="str">
        <f t="shared" ca="1" si="476"/>
        <v/>
      </c>
      <c r="BX270" s="515">
        <f t="shared" ca="1" si="477"/>
        <v>0</v>
      </c>
      <c r="BY270" s="515" t="str">
        <f t="shared" ca="1" si="478"/>
        <v/>
      </c>
      <c r="CA270" s="6">
        <f t="shared" ca="1" si="479"/>
        <v>1</v>
      </c>
      <c r="CC270" s="523" t="str">
        <f t="shared" ca="1" si="480"/>
        <v/>
      </c>
      <c r="CE270" s="6" t="str">
        <f t="shared" ca="1" si="481"/>
        <v/>
      </c>
      <c r="CG270" s="524" t="str">
        <f ca="1">IF(V270=1,"",IF($AA$4=1,"",IF(LOG入力!BH270&gt;0,"",IF(N270=0,"",IF(HT270=0,"","★")))))</f>
        <v/>
      </c>
      <c r="CI270" s="74" t="str">
        <f t="shared" ca="1" si="482"/>
        <v/>
      </c>
      <c r="CK270" s="525" t="str">
        <f ca="1">IF(V270=1,"",IF(LOG入力!BH270&gt;0,1,0))</f>
        <v/>
      </c>
      <c r="CL270" s="74" t="str">
        <f t="shared" ca="1" si="483"/>
        <v/>
      </c>
      <c r="CN270" s="74" t="str">
        <f t="shared" ca="1" si="484"/>
        <v/>
      </c>
      <c r="CO270" s="74" t="str">
        <f t="shared" ca="1" si="485"/>
        <v/>
      </c>
      <c r="CQ270" s="74" t="str">
        <f t="shared" ca="1" si="486"/>
        <v/>
      </c>
      <c r="CR270" s="74" t="str">
        <f t="shared" ca="1" si="487"/>
        <v/>
      </c>
      <c r="CS270" s="74" t="str">
        <f t="shared" ca="1" si="488"/>
        <v/>
      </c>
      <c r="CT270" s="74" t="str">
        <f t="shared" ca="1" si="489"/>
        <v/>
      </c>
      <c r="CU270" s="74" t="str">
        <f t="shared" ca="1" si="490"/>
        <v/>
      </c>
      <c r="CV270" s="74" t="str">
        <f t="shared" ca="1" si="491"/>
        <v/>
      </c>
      <c r="CW270" s="74" t="str">
        <f t="shared" ca="1" si="492"/>
        <v/>
      </c>
      <c r="CX270" s="74" t="str">
        <f t="shared" ca="1" si="493"/>
        <v/>
      </c>
      <c r="CY270" s="74" t="str">
        <f t="shared" ca="1" si="494"/>
        <v/>
      </c>
      <c r="CZ270" s="74" t="str">
        <f t="shared" ca="1" si="495"/>
        <v/>
      </c>
      <c r="DA270" s="74" t="str">
        <f t="shared" ca="1" si="496"/>
        <v/>
      </c>
      <c r="DB270" s="74" t="str">
        <f t="shared" ca="1" si="497"/>
        <v/>
      </c>
      <c r="DD270" s="74" t="str">
        <f t="shared" ca="1" si="498"/>
        <v/>
      </c>
      <c r="DE270" s="74" t="str">
        <f t="shared" ca="1" si="499"/>
        <v/>
      </c>
      <c r="DF270" s="74" t="str">
        <f t="shared" ca="1" si="500"/>
        <v/>
      </c>
      <c r="DG270" s="74" t="str">
        <f t="shared" ca="1" si="501"/>
        <v/>
      </c>
      <c r="DH270" s="74" t="str">
        <f t="shared" ca="1" si="502"/>
        <v/>
      </c>
      <c r="DI270" s="74" t="str">
        <f t="shared" ca="1" si="503"/>
        <v/>
      </c>
      <c r="DJ270" s="74" t="str">
        <f t="shared" ca="1" si="504"/>
        <v/>
      </c>
      <c r="DK270" s="74" t="str">
        <f t="shared" ca="1" si="505"/>
        <v/>
      </c>
      <c r="DL270" s="74" t="str">
        <f t="shared" ca="1" si="506"/>
        <v/>
      </c>
      <c r="DM270" s="74" t="str">
        <f t="shared" ca="1" si="507"/>
        <v/>
      </c>
      <c r="DN270" s="74" t="str">
        <f t="shared" ca="1" si="508"/>
        <v/>
      </c>
      <c r="DO270" s="74" t="str">
        <f t="shared" ca="1" si="509"/>
        <v/>
      </c>
      <c r="DQ270" s="74" t="str">
        <f t="shared" ca="1" si="510"/>
        <v/>
      </c>
      <c r="DS270" s="74" t="str">
        <f t="shared" ca="1" si="511"/>
        <v/>
      </c>
      <c r="DT270" s="74" t="str">
        <f t="shared" ca="1" si="512"/>
        <v/>
      </c>
      <c r="DV270" s="525" t="str">
        <f t="shared" ca="1" si="513"/>
        <v/>
      </c>
      <c r="DW270" s="74" t="str">
        <f t="shared" ca="1" si="514"/>
        <v/>
      </c>
      <c r="DX270" s="485" t="str">
        <f t="shared" ca="1" si="515"/>
        <v/>
      </c>
      <c r="DY270" s="74" t="str">
        <f t="shared" ca="1" si="516"/>
        <v/>
      </c>
      <c r="DZ270" s="74" t="str">
        <f t="shared" ca="1" si="517"/>
        <v/>
      </c>
      <c r="EA270" s="74" t="str">
        <f t="shared" ca="1" si="518"/>
        <v/>
      </c>
      <c r="EC270" s="74" t="str">
        <f t="shared" ca="1" si="519"/>
        <v/>
      </c>
      <c r="ED270" s="74" t="str">
        <f t="shared" ca="1" si="520"/>
        <v/>
      </c>
      <c r="EE270" s="74" t="str">
        <f t="shared" ca="1" si="521"/>
        <v/>
      </c>
      <c r="EG270" s="479" t="str">
        <f ca="1">IF(V270=1,"",IF(LOG入力!BH270&gt;0,0,IF(CG270="★",0,IF(R270=1,0,IF(N270=0,0,1)))))</f>
        <v/>
      </c>
      <c r="EH270" s="483" t="str">
        <f t="shared" ca="1" si="522"/>
        <v/>
      </c>
      <c r="EI270" s="483" t="str">
        <f t="shared" ca="1" si="523"/>
        <v/>
      </c>
      <c r="EJ270" s="483" t="str">
        <f t="shared" ca="1" si="524"/>
        <v/>
      </c>
      <c r="EL270" s="71">
        <f t="shared" ca="1" si="525"/>
        <v>0</v>
      </c>
      <c r="EM270" s="6">
        <f t="shared" ca="1" si="526"/>
        <v>0</v>
      </c>
      <c r="EN270" s="6" t="str">
        <f t="shared" ca="1" si="527"/>
        <v/>
      </c>
      <c r="EO270" s="6">
        <f ca="1">IF(LOG入力!BH270&gt;0,0,IF(EM270=0,0,(IF(COUNTIF($EN$19:EN270,EN270)=1,IF($FS$3="N",1,IF(EH270=1,1,0))))))</f>
        <v>0</v>
      </c>
      <c r="EP270" s="6" t="str">
        <f ca="1">IF(LOG入力!BH270&gt;0,"",IF(EO270=1,$X270,""))</f>
        <v/>
      </c>
      <c r="EQ270" s="6" t="str">
        <f ca="1">IF(LOG入力!BH270&gt;0,"",IF(EO270=1,$Y270,""))</f>
        <v/>
      </c>
      <c r="ER270" s="520" t="str">
        <f ca="1">IF(LOG入力!BH270&gt;0,"",IF(COUNTIF($EP$19:$EP270,EP270)=1,EP270,""))</f>
        <v/>
      </c>
      <c r="ES270" s="520">
        <f ca="1">IF(LOG入力!BH270&gt;0,0,IF((EL270=1),IF(($ER270=""),0,1),0))</f>
        <v>0</v>
      </c>
      <c r="ET270" s="520" t="str">
        <f ca="1">IF(LOG入力!BH270&gt;0,"",IF(COUNTIF($EQ$19:EQ270,EQ270)=1,EQ270,""))</f>
        <v/>
      </c>
      <c r="EU270" s="539">
        <f ca="1">IF(LOG入力!BH270&gt;0,0,IF((EL270=1),IF(($ET270=""),0,1),0))</f>
        <v>0</v>
      </c>
      <c r="EV270" s="71">
        <f t="shared" ca="1" si="528"/>
        <v>0</v>
      </c>
      <c r="EW270" s="6">
        <f t="shared" ca="1" si="529"/>
        <v>0</v>
      </c>
      <c r="EX270" s="6" t="str">
        <f t="shared" ca="1" si="530"/>
        <v/>
      </c>
      <c r="EY270" s="6">
        <f ca="1">IF(LOG入力!BH270&gt;0,0,IF(EW270=0,0,(IF(COUNTIF($EX$19:EX270,EX270)=1,IF($FS$3="N",1,IF(EH270=1,1,0))))))</f>
        <v>0</v>
      </c>
      <c r="EZ270" s="6" t="str">
        <f ca="1">IF(LOG入力!BH270&gt;0,"",IF(EY270=1,$X270,""))</f>
        <v/>
      </c>
      <c r="FA270" s="6" t="str">
        <f ca="1">IF(LOG入力!BH270&gt;0,"",IF(EY270=1,$Y270,""))</f>
        <v/>
      </c>
      <c r="FB270" s="6" t="str">
        <f ca="1">IF(LOG入力!BH270&gt;0,"",IF(COUNTIF($EZ$19:$EZ270,EZ270)=1,EZ270,""))</f>
        <v/>
      </c>
      <c r="FC270" s="6">
        <f ca="1">IF(LOG入力!BH270&gt;0,0,IF((EV270=1),IF(($FB270=""),0,1),0))</f>
        <v>0</v>
      </c>
      <c r="FD270" s="6" t="str">
        <f ca="1">IF(LOG入力!BH270&gt;0,"",IF(COUNTIF($FA$19:FA270,FA270)=1,FA270,""))</f>
        <v/>
      </c>
      <c r="FE270" s="72">
        <f ca="1">IF(LOG入力!BH270&gt;0,0,IF((EV270=1),IF(($FD270=""),0,1),0))</f>
        <v>0</v>
      </c>
      <c r="FF270" s="71">
        <f t="shared" ca="1" si="531"/>
        <v>0</v>
      </c>
      <c r="FG270" s="6">
        <f t="shared" ca="1" si="532"/>
        <v>0</v>
      </c>
      <c r="FH270" s="6" t="str">
        <f t="shared" ca="1" si="533"/>
        <v/>
      </c>
      <c r="FI270" s="6">
        <f ca="1">IF(LOG入力!BH270&gt;0,0,IF(FG270=0,0,(IF(COUNTIF($FH$19:FH270,FH270)=1,IF($FS$3="N",1,IF(EH270=1,1,0))))))</f>
        <v>0</v>
      </c>
      <c r="FJ270" s="6" t="str">
        <f ca="1">IF(LOG入力!BH270&gt;0,"",IF(FI270=1,$X270,""))</f>
        <v/>
      </c>
      <c r="FK270" s="6" t="str">
        <f ca="1">IF(LOG入力!BH270&gt;0,"",IF(FI270=1,$Y270,""))</f>
        <v/>
      </c>
      <c r="FL270" s="6" t="str">
        <f ca="1">IF(LOG入力!BH270&gt;0,"",IF(COUNTIF($FJ$19:$FJ270,FJ270)=1,FJ270,""))</f>
        <v/>
      </c>
      <c r="FM270" s="6">
        <f ca="1">IF(LOG入力!BH270&gt;0,0,IF((FF270=1),IF(($FL270=""),0,1),0))</f>
        <v>0</v>
      </c>
      <c r="FN270" s="6" t="str">
        <f ca="1">IF(LOG入力!BH270&gt;0,"",IF(COUNTIF($FK$19:FK270,FK270)=1,FK270,""))</f>
        <v/>
      </c>
      <c r="FO270" s="72">
        <f ca="1">IF(LOG入力!BH270&gt;0,0,IF((FF270=1),IF(($FN270=""),0,1),0))</f>
        <v>0</v>
      </c>
      <c r="FP270" s="71">
        <f t="shared" ca="1" si="534"/>
        <v>0</v>
      </c>
      <c r="FQ270" s="6">
        <f t="shared" ca="1" si="535"/>
        <v>0</v>
      </c>
      <c r="FR270" s="6" t="str">
        <f t="shared" ca="1" si="536"/>
        <v/>
      </c>
      <c r="FS270" s="6">
        <f ca="1">IF(LOG入力!BH270&gt;0,0,IF(FQ270=0,0,(IF(COUNTIF($FR$19:FR270,FR270)=1,IF($FS$3="N",1,IF(EH270=1,1,0))))))</f>
        <v>0</v>
      </c>
      <c r="FT270" s="6" t="str">
        <f ca="1">IF(LOG入力!BH270&gt;0,"",IF(FS270=1,$X270,""))</f>
        <v/>
      </c>
      <c r="FU270" s="6" t="str">
        <f ca="1">IF(LOG入力!BH270&gt;0,"",IF(FS270=1,$Y270,""))</f>
        <v/>
      </c>
      <c r="FV270" s="6" t="str">
        <f ca="1">IF(LOG入力!BH270&gt;0,"",IF(COUNTIF($FT$19:$FT270,FT270)=1,FT270,""))</f>
        <v/>
      </c>
      <c r="FW270" s="6">
        <f ca="1">IF(LOG入力!BH270&gt;0,0,IF((FP270=1),IF(($FV270=""),0,1),0))</f>
        <v>0</v>
      </c>
      <c r="FX270" s="6" t="str">
        <f ca="1">IF(LOG入力!BH270&gt;0,"",IF(COUNTIF($FU$19:FU270,FU270)=1,FU270,""))</f>
        <v/>
      </c>
      <c r="FY270" s="72">
        <f ca="1">IF(LOG入力!BH270&gt;0,0,IF((FP270=1),IF(($FX270=""),0,1),0))</f>
        <v>0</v>
      </c>
      <c r="FZ270" s="71">
        <f t="shared" ca="1" si="537"/>
        <v>0</v>
      </c>
      <c r="GA270" s="6">
        <f t="shared" ca="1" si="538"/>
        <v>0</v>
      </c>
      <c r="GB270" s="6" t="str">
        <f t="shared" ca="1" si="539"/>
        <v/>
      </c>
      <c r="GC270" s="6">
        <f ca="1">IF(LOG入力!BH270&gt;0,0,IF(GA270=0,0,(IF(COUNTIF($GB$19:GB270,GB270)=1,IF($FS$3="N",1,IF(EH270=1,1,0))))))</f>
        <v>0</v>
      </c>
      <c r="GD270" s="6" t="str">
        <f ca="1">IF(LOG入力!BH270&gt;0,"",IF(GC270=1,$X270,""))</f>
        <v/>
      </c>
      <c r="GE270" s="6" t="str">
        <f ca="1">IF(LOG入力!BH270&gt;0,"",IF(GC270=1,$Y270,""))</f>
        <v/>
      </c>
      <c r="GF270" s="6" t="str">
        <f ca="1">IF(LOG入力!BH270&gt;0,"",IF(COUNTIF($GD$19:$GD270,GD270)=1,GD270,""))</f>
        <v/>
      </c>
      <c r="GG270" s="6">
        <f ca="1">IF(LOG入力!BH270&gt;0,0,IF((FZ270=1),IF(($GF270=""),0,1),0))</f>
        <v>0</v>
      </c>
      <c r="GH270" s="6" t="str">
        <f ca="1">IF(LOG入力!BH270&gt;0,"",IF(COUNTIF($GE$19:GE270,GE270)=1,GE270,""))</f>
        <v/>
      </c>
      <c r="GI270" s="72">
        <f ca="1">IF(LOG入力!BH270&gt;0,0,IF((FZ270=1),IF(($GH270=""),0,1),0))</f>
        <v>0</v>
      </c>
      <c r="GK270" s="455" t="str">
        <f ca="1">IF(V270=1,"",IF(LEN(LOG入力!AS270)=0,"",LOG入力!AS270))</f>
        <v/>
      </c>
      <c r="GL270" s="378" t="str">
        <f t="shared" ca="1" si="540"/>
        <v/>
      </c>
      <c r="GM270" s="378" t="str">
        <f t="shared" ca="1" si="541"/>
        <v/>
      </c>
      <c r="GN270" s="74" t="str">
        <f t="shared" ca="1" si="542"/>
        <v/>
      </c>
      <c r="GO270" s="74" t="str">
        <f t="shared" ca="1" si="543"/>
        <v/>
      </c>
      <c r="GQ270" s="74" t="str">
        <f t="shared" ca="1" si="544"/>
        <v/>
      </c>
      <c r="GR270" s="74" t="str">
        <f t="shared" ca="1" si="545"/>
        <v/>
      </c>
      <c r="GS270" s="74" t="str">
        <f t="shared" ca="1" si="546"/>
        <v/>
      </c>
      <c r="GT270" s="74" t="str">
        <f t="shared" ca="1" si="547"/>
        <v/>
      </c>
      <c r="GU270" s="74" t="str">
        <f t="shared" ca="1" si="548"/>
        <v/>
      </c>
      <c r="GV270" s="74" t="str">
        <f t="shared" ca="1" si="549"/>
        <v/>
      </c>
      <c r="GX270" s="74" t="str">
        <f t="shared" ca="1" si="550"/>
        <v/>
      </c>
      <c r="GY270" s="74" t="str">
        <f t="shared" ca="1" si="551"/>
        <v/>
      </c>
      <c r="GZ270" s="74" t="str">
        <f ca="1">IF(V270=1,"",IF(LOG入力!BH270&gt;0,0,IF(GY270=0,0,IF((VALUE((TYPE(VALUE(J270)))))=16,0,IF(VALUE(J270)&lt;60,1,IF(VALUE(J270)&lt;100,0,IF(VALUE(J270)&lt;600,2,0)))))))</f>
        <v/>
      </c>
      <c r="HA270" s="74" t="str">
        <f t="shared" ca="1" si="552"/>
        <v/>
      </c>
      <c r="HB270" s="74" t="str">
        <f ca="1">IF(V270=1,"",IF(LOG入力!BH270&gt;0,0,IF(HA270=0,0,IF((VALUE((TYPE(VALUE(L270)))))=16,0,IF(VALUE(L270)&lt;60,1,IF(VALUE(L270)&lt;100,0,IF(VALUE(L270)&lt;600,2,0)))))))</f>
        <v/>
      </c>
      <c r="HD270" s="74" t="str">
        <f t="shared" ca="1" si="553"/>
        <v/>
      </c>
      <c r="HF270" s="74" t="str">
        <f t="shared" ca="1" si="554"/>
        <v/>
      </c>
      <c r="HG270" s="74" t="str">
        <f t="shared" ca="1" si="555"/>
        <v/>
      </c>
      <c r="HH270" s="74" t="str">
        <f t="shared" ca="1" si="556"/>
        <v/>
      </c>
      <c r="HI270" s="74" t="str">
        <f t="shared" ca="1" si="557"/>
        <v/>
      </c>
      <c r="HJ270" s="74" t="str">
        <f t="shared" ca="1" si="558"/>
        <v/>
      </c>
      <c r="HK270" s="74" t="str">
        <f t="shared" ca="1" si="559"/>
        <v/>
      </c>
      <c r="HL270" s="74" t="str">
        <f t="shared" ca="1" si="560"/>
        <v/>
      </c>
      <c r="HM270" s="74" t="str">
        <f t="shared" ca="1" si="561"/>
        <v/>
      </c>
      <c r="HN270" s="74" t="str">
        <f t="shared" ca="1" si="562"/>
        <v/>
      </c>
      <c r="HO270" s="529" t="str">
        <f t="shared" ca="1" si="563"/>
        <v/>
      </c>
      <c r="HP270" s="74" t="str">
        <f t="shared" ca="1" si="564"/>
        <v/>
      </c>
      <c r="HQ270" s="74" t="str">
        <f t="shared" ca="1" si="565"/>
        <v/>
      </c>
      <c r="HR270" s="74" t="str">
        <f t="shared" ca="1" si="566"/>
        <v/>
      </c>
      <c r="HS270" s="74" t="str">
        <f t="shared" ca="1" si="567"/>
        <v/>
      </c>
      <c r="HT270" s="74" t="str">
        <f ca="1">IF(V270=1,"",IF(LOG入力!BH270&gt;0,0,IF(DV270=1,0,IF(N270="0",0,IF(SUM(HD270:HS270)&gt;0,1,0)))))</f>
        <v/>
      </c>
    </row>
    <row r="271" spans="1:228" x14ac:dyDescent="0.15">
      <c r="A271" s="5"/>
      <c r="B271" s="532" t="str">
        <f t="shared" ca="1" si="426"/>
        <v/>
      </c>
      <c r="C271" s="561" t="str">
        <f ca="1">LOG入力!AP271</f>
        <v/>
      </c>
      <c r="D271" s="534" t="str">
        <f ca="1">LOG入力!AQ271</f>
        <v/>
      </c>
      <c r="E271" s="570" t="str">
        <f ca="1">LOG入力!AR271</f>
        <v/>
      </c>
      <c r="F271" s="535" t="str">
        <f t="shared" ca="1" si="427"/>
        <v/>
      </c>
      <c r="G271" s="585" t="str">
        <f ca="1">LOG入力!AT271</f>
        <v/>
      </c>
      <c r="H271" s="542" t="str">
        <f ca="1">LOG入力!AU271</f>
        <v/>
      </c>
      <c r="I271" s="537" t="str">
        <f ca="1">LOG入力!AV271</f>
        <v/>
      </c>
      <c r="J271" s="577" t="str">
        <f ca="1">LOG入力!AW271</f>
        <v/>
      </c>
      <c r="K271" s="578" t="str">
        <f ca="1">LOG入力!BJ271</f>
        <v/>
      </c>
      <c r="L271" s="577" t="str">
        <f ca="1">LOG入力!AY271</f>
        <v/>
      </c>
      <c r="M271" s="545" t="str">
        <f ca="1">LOG入力!BK271</f>
        <v/>
      </c>
      <c r="N271" s="512" t="str">
        <f ca="1">IF(V271=1,"",IF(LOG入力!AJ271=1,"1",LOG入力!BA271))</f>
        <v/>
      </c>
      <c r="O271" s="538" t="str">
        <f ca="1">IF(V271=1,"",IF(LEN(LOG入力!O271)=0,"",LOG入力!O271))</f>
        <v/>
      </c>
      <c r="P271" s="291" t="str">
        <f ca="1">IF(V271=1,"",IF($AA$4=1,"",IF(LOG入力!BG271=1,"",CONCATENATE($ER271,$FB271,$FL271,$FV271,$GF271))))</f>
        <v/>
      </c>
      <c r="Q271" s="291" t="str">
        <f ca="1">IF(V271=1,"",IF($AA$4=1,"",IF(LOG入力!BG271=1,"",CONCATENATE($ET271,$FD271,$FN271,$FX271,$GH271))))</f>
        <v/>
      </c>
      <c r="R271" s="573" t="str">
        <f ca="1">IF(V271=1,"",IF($AA$4=1,"",IF(LOG入力!BH271&gt;0,0,AA271)))</f>
        <v/>
      </c>
      <c r="S271" s="293" t="str">
        <f t="shared" ca="1" si="428"/>
        <v/>
      </c>
      <c r="T271" s="681"/>
      <c r="U271" s="38"/>
      <c r="V271" s="196">
        <f ca="1">LOG入力!AN271</f>
        <v>1</v>
      </c>
      <c r="W271" s="38"/>
      <c r="X271" s="516" t="str">
        <f t="shared" ca="1" si="429"/>
        <v/>
      </c>
      <c r="Y271" s="515" t="str">
        <f t="shared" ca="1" si="430"/>
        <v/>
      </c>
      <c r="Z271" s="518" t="str">
        <f t="shared" ca="1" si="431"/>
        <v/>
      </c>
      <c r="AA271" s="574" t="str">
        <f t="shared" ca="1" si="432"/>
        <v/>
      </c>
      <c r="AC271" s="6" t="str">
        <f t="shared" ca="1" si="433"/>
        <v/>
      </c>
      <c r="AD271" s="6" t="str">
        <f t="shared" ca="1" si="434"/>
        <v/>
      </c>
      <c r="AE271" s="6" t="str">
        <f t="shared" ca="1" si="435"/>
        <v/>
      </c>
      <c r="AF271" s="6" t="str">
        <f t="shared" ca="1" si="436"/>
        <v/>
      </c>
      <c r="AG271" s="6" t="str">
        <f t="shared" ca="1" si="437"/>
        <v/>
      </c>
      <c r="AH271" s="6" t="str">
        <f t="shared" ca="1" si="438"/>
        <v/>
      </c>
      <c r="AI271" s="6" t="str">
        <f t="shared" ca="1" si="439"/>
        <v/>
      </c>
      <c r="AJ271" s="6" t="str">
        <f t="shared" ca="1" si="440"/>
        <v/>
      </c>
      <c r="AK271" s="6" t="str">
        <f t="shared" ca="1" si="441"/>
        <v/>
      </c>
      <c r="AL271" s="6" t="str">
        <f t="shared" ca="1" si="442"/>
        <v/>
      </c>
      <c r="AM271" s="6" t="str">
        <f t="shared" ca="1" si="443"/>
        <v/>
      </c>
      <c r="AN271" s="6" t="str">
        <f t="shared" ca="1" si="444"/>
        <v/>
      </c>
      <c r="AO271" s="6" t="str">
        <f t="shared" ca="1" si="445"/>
        <v/>
      </c>
      <c r="AP271" s="6" t="str">
        <f t="shared" ca="1" si="446"/>
        <v/>
      </c>
      <c r="AQ271" s="6" t="str">
        <f t="shared" ca="1" si="447"/>
        <v/>
      </c>
      <c r="AR271" s="6" t="str">
        <f t="shared" ca="1" si="448"/>
        <v/>
      </c>
      <c r="AS271" s="6" t="str">
        <f t="shared" ca="1" si="449"/>
        <v/>
      </c>
      <c r="AT271" s="6" t="str">
        <f t="shared" ca="1" si="450"/>
        <v/>
      </c>
      <c r="AU271" s="6" t="str">
        <f t="shared" ca="1" si="451"/>
        <v/>
      </c>
      <c r="AV271" s="6" t="str">
        <f t="shared" ca="1" si="452"/>
        <v/>
      </c>
      <c r="AW271" s="6" t="str">
        <f t="shared" ca="1" si="453"/>
        <v/>
      </c>
      <c r="AY271" s="6" t="str">
        <f t="shared" ca="1" si="454"/>
        <v/>
      </c>
      <c r="AZ271" s="6" t="str">
        <f t="shared" ca="1" si="455"/>
        <v/>
      </c>
      <c r="BA271" s="6" t="str">
        <f t="shared" ca="1" si="456"/>
        <v/>
      </c>
      <c r="BB271" s="6" t="str">
        <f t="shared" ca="1" si="457"/>
        <v/>
      </c>
      <c r="BC271" s="6" t="str">
        <f t="shared" ca="1" si="458"/>
        <v/>
      </c>
      <c r="BD271" s="6" t="str">
        <f t="shared" ca="1" si="459"/>
        <v/>
      </c>
      <c r="BE271" s="6" t="str">
        <f t="shared" ca="1" si="460"/>
        <v/>
      </c>
      <c r="BF271" s="6" t="str">
        <f t="shared" ca="1" si="461"/>
        <v/>
      </c>
      <c r="BG271" s="6" t="str">
        <f t="shared" ca="1" si="462"/>
        <v/>
      </c>
      <c r="BH271" s="6" t="str">
        <f t="shared" ca="1" si="463"/>
        <v/>
      </c>
      <c r="BI271" s="6" t="str">
        <f t="shared" ca="1" si="464"/>
        <v/>
      </c>
      <c r="BJ271" s="6" t="str">
        <f t="shared" ca="1" si="465"/>
        <v/>
      </c>
      <c r="BK271" s="6" t="str">
        <f t="shared" ca="1" si="466"/>
        <v/>
      </c>
      <c r="BL271" s="6" t="str">
        <f t="shared" ca="1" si="467"/>
        <v/>
      </c>
      <c r="BM271" s="6" t="str">
        <f t="shared" ca="1" si="468"/>
        <v/>
      </c>
      <c r="BN271" s="6" t="str">
        <f t="shared" ca="1" si="469"/>
        <v/>
      </c>
      <c r="BO271" s="6" t="str">
        <f t="shared" ca="1" si="470"/>
        <v/>
      </c>
      <c r="BP271" s="6" t="str">
        <f t="shared" ca="1" si="471"/>
        <v/>
      </c>
      <c r="BQ271" s="6" t="str">
        <f t="shared" ca="1" si="472"/>
        <v/>
      </c>
      <c r="BR271" s="6" t="str">
        <f t="shared" ca="1" si="473"/>
        <v/>
      </c>
      <c r="BS271" s="6" t="str">
        <f t="shared" ca="1" si="474"/>
        <v/>
      </c>
      <c r="BU271" s="6" t="str">
        <f t="shared" ca="1" si="475"/>
        <v/>
      </c>
      <c r="BW271" s="515" t="str">
        <f t="shared" ca="1" si="476"/>
        <v/>
      </c>
      <c r="BX271" s="515">
        <f t="shared" ca="1" si="477"/>
        <v>0</v>
      </c>
      <c r="BY271" s="515" t="str">
        <f t="shared" ca="1" si="478"/>
        <v/>
      </c>
      <c r="CA271" s="6">
        <f t="shared" ca="1" si="479"/>
        <v>1</v>
      </c>
      <c r="CC271" s="523" t="str">
        <f t="shared" ca="1" si="480"/>
        <v/>
      </c>
      <c r="CE271" s="6" t="str">
        <f t="shared" ca="1" si="481"/>
        <v/>
      </c>
      <c r="CG271" s="524" t="str">
        <f ca="1">IF(V271=1,"",IF($AA$4=1,"",IF(LOG入力!BH271&gt;0,"",IF(N271=0,"",IF(HT271=0,"","★")))))</f>
        <v/>
      </c>
      <c r="CI271" s="74" t="str">
        <f t="shared" ca="1" si="482"/>
        <v/>
      </c>
      <c r="CK271" s="525" t="str">
        <f ca="1">IF(V271=1,"",IF(LOG入力!BH271&gt;0,1,0))</f>
        <v/>
      </c>
      <c r="CL271" s="74" t="str">
        <f t="shared" ca="1" si="483"/>
        <v/>
      </c>
      <c r="CN271" s="74" t="str">
        <f t="shared" ca="1" si="484"/>
        <v/>
      </c>
      <c r="CO271" s="74" t="str">
        <f t="shared" ca="1" si="485"/>
        <v/>
      </c>
      <c r="CQ271" s="74" t="str">
        <f t="shared" ca="1" si="486"/>
        <v/>
      </c>
      <c r="CR271" s="74" t="str">
        <f t="shared" ca="1" si="487"/>
        <v/>
      </c>
      <c r="CS271" s="74" t="str">
        <f t="shared" ca="1" si="488"/>
        <v/>
      </c>
      <c r="CT271" s="74" t="str">
        <f t="shared" ca="1" si="489"/>
        <v/>
      </c>
      <c r="CU271" s="74" t="str">
        <f t="shared" ca="1" si="490"/>
        <v/>
      </c>
      <c r="CV271" s="74" t="str">
        <f t="shared" ca="1" si="491"/>
        <v/>
      </c>
      <c r="CW271" s="74" t="str">
        <f t="shared" ca="1" si="492"/>
        <v/>
      </c>
      <c r="CX271" s="74" t="str">
        <f t="shared" ca="1" si="493"/>
        <v/>
      </c>
      <c r="CY271" s="74" t="str">
        <f t="shared" ca="1" si="494"/>
        <v/>
      </c>
      <c r="CZ271" s="74" t="str">
        <f t="shared" ca="1" si="495"/>
        <v/>
      </c>
      <c r="DA271" s="74" t="str">
        <f t="shared" ca="1" si="496"/>
        <v/>
      </c>
      <c r="DB271" s="74" t="str">
        <f t="shared" ca="1" si="497"/>
        <v/>
      </c>
      <c r="DD271" s="74" t="str">
        <f t="shared" ca="1" si="498"/>
        <v/>
      </c>
      <c r="DE271" s="74" t="str">
        <f t="shared" ca="1" si="499"/>
        <v/>
      </c>
      <c r="DF271" s="74" t="str">
        <f t="shared" ca="1" si="500"/>
        <v/>
      </c>
      <c r="DG271" s="74" t="str">
        <f t="shared" ca="1" si="501"/>
        <v/>
      </c>
      <c r="DH271" s="74" t="str">
        <f t="shared" ca="1" si="502"/>
        <v/>
      </c>
      <c r="DI271" s="74" t="str">
        <f t="shared" ca="1" si="503"/>
        <v/>
      </c>
      <c r="DJ271" s="74" t="str">
        <f t="shared" ca="1" si="504"/>
        <v/>
      </c>
      <c r="DK271" s="74" t="str">
        <f t="shared" ca="1" si="505"/>
        <v/>
      </c>
      <c r="DL271" s="74" t="str">
        <f t="shared" ca="1" si="506"/>
        <v/>
      </c>
      <c r="DM271" s="74" t="str">
        <f t="shared" ca="1" si="507"/>
        <v/>
      </c>
      <c r="DN271" s="74" t="str">
        <f t="shared" ca="1" si="508"/>
        <v/>
      </c>
      <c r="DO271" s="74" t="str">
        <f t="shared" ca="1" si="509"/>
        <v/>
      </c>
      <c r="DQ271" s="74" t="str">
        <f t="shared" ca="1" si="510"/>
        <v/>
      </c>
      <c r="DS271" s="74" t="str">
        <f t="shared" ca="1" si="511"/>
        <v/>
      </c>
      <c r="DT271" s="74" t="str">
        <f t="shared" ca="1" si="512"/>
        <v/>
      </c>
      <c r="DV271" s="525" t="str">
        <f t="shared" ca="1" si="513"/>
        <v/>
      </c>
      <c r="DW271" s="74" t="str">
        <f t="shared" ca="1" si="514"/>
        <v/>
      </c>
      <c r="DX271" s="485" t="str">
        <f t="shared" ca="1" si="515"/>
        <v/>
      </c>
      <c r="DY271" s="74" t="str">
        <f t="shared" ca="1" si="516"/>
        <v/>
      </c>
      <c r="DZ271" s="74" t="str">
        <f t="shared" ca="1" si="517"/>
        <v/>
      </c>
      <c r="EA271" s="74" t="str">
        <f t="shared" ca="1" si="518"/>
        <v/>
      </c>
      <c r="EC271" s="74" t="str">
        <f t="shared" ca="1" si="519"/>
        <v/>
      </c>
      <c r="ED271" s="74" t="str">
        <f t="shared" ca="1" si="520"/>
        <v/>
      </c>
      <c r="EE271" s="74" t="str">
        <f t="shared" ca="1" si="521"/>
        <v/>
      </c>
      <c r="EG271" s="479" t="str">
        <f ca="1">IF(V271=1,"",IF(LOG入力!BH271&gt;0,0,IF(CG271="★",0,IF(R271=1,0,IF(N271=0,0,1)))))</f>
        <v/>
      </c>
      <c r="EH271" s="483" t="str">
        <f t="shared" ca="1" si="522"/>
        <v/>
      </c>
      <c r="EI271" s="483" t="str">
        <f t="shared" ca="1" si="523"/>
        <v/>
      </c>
      <c r="EJ271" s="483" t="str">
        <f t="shared" ca="1" si="524"/>
        <v/>
      </c>
      <c r="EL271" s="71">
        <f t="shared" ca="1" si="525"/>
        <v>0</v>
      </c>
      <c r="EM271" s="6">
        <f t="shared" ca="1" si="526"/>
        <v>0</v>
      </c>
      <c r="EN271" s="6" t="str">
        <f t="shared" ca="1" si="527"/>
        <v/>
      </c>
      <c r="EO271" s="6">
        <f ca="1">IF(LOG入力!BH271&gt;0,0,IF(EM271=0,0,(IF(COUNTIF($EN$19:EN271,EN271)=1,IF($FS$3="N",1,IF(EH271=1,1,0))))))</f>
        <v>0</v>
      </c>
      <c r="EP271" s="6" t="str">
        <f ca="1">IF(LOG入力!BH271&gt;0,"",IF(EO271=1,$X271,""))</f>
        <v/>
      </c>
      <c r="EQ271" s="6" t="str">
        <f ca="1">IF(LOG入力!BH271&gt;0,"",IF(EO271=1,$Y271,""))</f>
        <v/>
      </c>
      <c r="ER271" s="520" t="str">
        <f ca="1">IF(LOG入力!BH271&gt;0,"",IF(COUNTIF($EP$19:$EP271,EP271)=1,EP271,""))</f>
        <v/>
      </c>
      <c r="ES271" s="520">
        <f ca="1">IF(LOG入力!BH271&gt;0,0,IF((EL271=1),IF(($ER271=""),0,1),0))</f>
        <v>0</v>
      </c>
      <c r="ET271" s="520" t="str">
        <f ca="1">IF(LOG入力!BH271&gt;0,"",IF(COUNTIF($EQ$19:EQ271,EQ271)=1,EQ271,""))</f>
        <v/>
      </c>
      <c r="EU271" s="539">
        <f ca="1">IF(LOG入力!BH271&gt;0,0,IF((EL271=1),IF(($ET271=""),0,1),0))</f>
        <v>0</v>
      </c>
      <c r="EV271" s="71">
        <f t="shared" ca="1" si="528"/>
        <v>0</v>
      </c>
      <c r="EW271" s="6">
        <f t="shared" ca="1" si="529"/>
        <v>0</v>
      </c>
      <c r="EX271" s="6" t="str">
        <f t="shared" ca="1" si="530"/>
        <v/>
      </c>
      <c r="EY271" s="6">
        <f ca="1">IF(LOG入力!BH271&gt;0,0,IF(EW271=0,0,(IF(COUNTIF($EX$19:EX271,EX271)=1,IF($FS$3="N",1,IF(EH271=1,1,0))))))</f>
        <v>0</v>
      </c>
      <c r="EZ271" s="6" t="str">
        <f ca="1">IF(LOG入力!BH271&gt;0,"",IF(EY271=1,$X271,""))</f>
        <v/>
      </c>
      <c r="FA271" s="6" t="str">
        <f ca="1">IF(LOG入力!BH271&gt;0,"",IF(EY271=1,$Y271,""))</f>
        <v/>
      </c>
      <c r="FB271" s="6" t="str">
        <f ca="1">IF(LOG入力!BH271&gt;0,"",IF(COUNTIF($EZ$19:$EZ271,EZ271)=1,EZ271,""))</f>
        <v/>
      </c>
      <c r="FC271" s="6">
        <f ca="1">IF(LOG入力!BH271&gt;0,0,IF((EV271=1),IF(($FB271=""),0,1),0))</f>
        <v>0</v>
      </c>
      <c r="FD271" s="6" t="str">
        <f ca="1">IF(LOG入力!BH271&gt;0,"",IF(COUNTIF($FA$19:FA271,FA271)=1,FA271,""))</f>
        <v/>
      </c>
      <c r="FE271" s="72">
        <f ca="1">IF(LOG入力!BH271&gt;0,0,IF((EV271=1),IF(($FD271=""),0,1),0))</f>
        <v>0</v>
      </c>
      <c r="FF271" s="71">
        <f t="shared" ca="1" si="531"/>
        <v>0</v>
      </c>
      <c r="FG271" s="6">
        <f t="shared" ca="1" si="532"/>
        <v>0</v>
      </c>
      <c r="FH271" s="6" t="str">
        <f t="shared" ca="1" si="533"/>
        <v/>
      </c>
      <c r="FI271" s="6">
        <f ca="1">IF(LOG入力!BH271&gt;0,0,IF(FG271=0,0,(IF(COUNTIF($FH$19:FH271,FH271)=1,IF($FS$3="N",1,IF(EH271=1,1,0))))))</f>
        <v>0</v>
      </c>
      <c r="FJ271" s="6" t="str">
        <f ca="1">IF(LOG入力!BH271&gt;0,"",IF(FI271=1,$X271,""))</f>
        <v/>
      </c>
      <c r="FK271" s="6" t="str">
        <f ca="1">IF(LOG入力!BH271&gt;0,"",IF(FI271=1,$Y271,""))</f>
        <v/>
      </c>
      <c r="FL271" s="6" t="str">
        <f ca="1">IF(LOG入力!BH271&gt;0,"",IF(COUNTIF($FJ$19:$FJ271,FJ271)=1,FJ271,""))</f>
        <v/>
      </c>
      <c r="FM271" s="6">
        <f ca="1">IF(LOG入力!BH271&gt;0,0,IF((FF271=1),IF(($FL271=""),0,1),0))</f>
        <v>0</v>
      </c>
      <c r="FN271" s="6" t="str">
        <f ca="1">IF(LOG入力!BH271&gt;0,"",IF(COUNTIF($FK$19:FK271,FK271)=1,FK271,""))</f>
        <v/>
      </c>
      <c r="FO271" s="72">
        <f ca="1">IF(LOG入力!BH271&gt;0,0,IF((FF271=1),IF(($FN271=""),0,1),0))</f>
        <v>0</v>
      </c>
      <c r="FP271" s="71">
        <f t="shared" ca="1" si="534"/>
        <v>0</v>
      </c>
      <c r="FQ271" s="6">
        <f t="shared" ca="1" si="535"/>
        <v>0</v>
      </c>
      <c r="FR271" s="6" t="str">
        <f t="shared" ca="1" si="536"/>
        <v/>
      </c>
      <c r="FS271" s="6">
        <f ca="1">IF(LOG入力!BH271&gt;0,0,IF(FQ271=0,0,(IF(COUNTIF($FR$19:FR271,FR271)=1,IF($FS$3="N",1,IF(EH271=1,1,0))))))</f>
        <v>0</v>
      </c>
      <c r="FT271" s="6" t="str">
        <f ca="1">IF(LOG入力!BH271&gt;0,"",IF(FS271=1,$X271,""))</f>
        <v/>
      </c>
      <c r="FU271" s="6" t="str">
        <f ca="1">IF(LOG入力!BH271&gt;0,"",IF(FS271=1,$Y271,""))</f>
        <v/>
      </c>
      <c r="FV271" s="6" t="str">
        <f ca="1">IF(LOG入力!BH271&gt;0,"",IF(COUNTIF($FT$19:$FT271,FT271)=1,FT271,""))</f>
        <v/>
      </c>
      <c r="FW271" s="6">
        <f ca="1">IF(LOG入力!BH271&gt;0,0,IF((FP271=1),IF(($FV271=""),0,1),0))</f>
        <v>0</v>
      </c>
      <c r="FX271" s="6" t="str">
        <f ca="1">IF(LOG入力!BH271&gt;0,"",IF(COUNTIF($FU$19:FU271,FU271)=1,FU271,""))</f>
        <v/>
      </c>
      <c r="FY271" s="72">
        <f ca="1">IF(LOG入力!BH271&gt;0,0,IF((FP271=1),IF(($FX271=""),0,1),0))</f>
        <v>0</v>
      </c>
      <c r="FZ271" s="71">
        <f t="shared" ca="1" si="537"/>
        <v>0</v>
      </c>
      <c r="GA271" s="6">
        <f t="shared" ca="1" si="538"/>
        <v>0</v>
      </c>
      <c r="GB271" s="6" t="str">
        <f t="shared" ca="1" si="539"/>
        <v/>
      </c>
      <c r="GC271" s="6">
        <f ca="1">IF(LOG入力!BH271&gt;0,0,IF(GA271=0,0,(IF(COUNTIF($GB$19:GB271,GB271)=1,IF($FS$3="N",1,IF(EH271=1,1,0))))))</f>
        <v>0</v>
      </c>
      <c r="GD271" s="6" t="str">
        <f ca="1">IF(LOG入力!BH271&gt;0,"",IF(GC271=1,$X271,""))</f>
        <v/>
      </c>
      <c r="GE271" s="6" t="str">
        <f ca="1">IF(LOG入力!BH271&gt;0,"",IF(GC271=1,$Y271,""))</f>
        <v/>
      </c>
      <c r="GF271" s="6" t="str">
        <f ca="1">IF(LOG入力!BH271&gt;0,"",IF(COUNTIF($GD$19:$GD271,GD271)=1,GD271,""))</f>
        <v/>
      </c>
      <c r="GG271" s="6">
        <f ca="1">IF(LOG入力!BH271&gt;0,0,IF((FZ271=1),IF(($GF271=""),0,1),0))</f>
        <v>0</v>
      </c>
      <c r="GH271" s="6" t="str">
        <f ca="1">IF(LOG入力!BH271&gt;0,"",IF(COUNTIF($GE$19:GE271,GE271)=1,GE271,""))</f>
        <v/>
      </c>
      <c r="GI271" s="72">
        <f ca="1">IF(LOG入力!BH271&gt;0,0,IF((FZ271=1),IF(($GH271=""),0,1),0))</f>
        <v>0</v>
      </c>
      <c r="GK271" s="455" t="str">
        <f ca="1">IF(V271=1,"",IF(LEN(LOG入力!AS271)=0,"",LOG入力!AS271))</f>
        <v/>
      </c>
      <c r="GL271" s="378" t="str">
        <f t="shared" ca="1" si="540"/>
        <v/>
      </c>
      <c r="GM271" s="378" t="str">
        <f t="shared" ca="1" si="541"/>
        <v/>
      </c>
      <c r="GN271" s="74" t="str">
        <f t="shared" ca="1" si="542"/>
        <v/>
      </c>
      <c r="GO271" s="74" t="str">
        <f t="shared" ca="1" si="543"/>
        <v/>
      </c>
      <c r="GQ271" s="74" t="str">
        <f t="shared" ca="1" si="544"/>
        <v/>
      </c>
      <c r="GR271" s="74" t="str">
        <f t="shared" ca="1" si="545"/>
        <v/>
      </c>
      <c r="GS271" s="74" t="str">
        <f t="shared" ca="1" si="546"/>
        <v/>
      </c>
      <c r="GT271" s="74" t="str">
        <f t="shared" ca="1" si="547"/>
        <v/>
      </c>
      <c r="GU271" s="74" t="str">
        <f t="shared" ca="1" si="548"/>
        <v/>
      </c>
      <c r="GV271" s="74" t="str">
        <f t="shared" ca="1" si="549"/>
        <v/>
      </c>
      <c r="GX271" s="74" t="str">
        <f t="shared" ca="1" si="550"/>
        <v/>
      </c>
      <c r="GY271" s="74" t="str">
        <f t="shared" ca="1" si="551"/>
        <v/>
      </c>
      <c r="GZ271" s="74" t="str">
        <f ca="1">IF(V271=1,"",IF(LOG入力!BH271&gt;0,0,IF(GY271=0,0,IF((VALUE((TYPE(VALUE(J271)))))=16,0,IF(VALUE(J271)&lt;60,1,IF(VALUE(J271)&lt;100,0,IF(VALUE(J271)&lt;600,2,0)))))))</f>
        <v/>
      </c>
      <c r="HA271" s="74" t="str">
        <f t="shared" ca="1" si="552"/>
        <v/>
      </c>
      <c r="HB271" s="74" t="str">
        <f ca="1">IF(V271=1,"",IF(LOG入力!BH271&gt;0,0,IF(HA271=0,0,IF((VALUE((TYPE(VALUE(L271)))))=16,0,IF(VALUE(L271)&lt;60,1,IF(VALUE(L271)&lt;100,0,IF(VALUE(L271)&lt;600,2,0)))))))</f>
        <v/>
      </c>
      <c r="HD271" s="74" t="str">
        <f t="shared" ca="1" si="553"/>
        <v/>
      </c>
      <c r="HF271" s="74" t="str">
        <f t="shared" ca="1" si="554"/>
        <v/>
      </c>
      <c r="HG271" s="74" t="str">
        <f t="shared" ca="1" si="555"/>
        <v/>
      </c>
      <c r="HH271" s="74" t="str">
        <f t="shared" ca="1" si="556"/>
        <v/>
      </c>
      <c r="HI271" s="74" t="str">
        <f t="shared" ca="1" si="557"/>
        <v/>
      </c>
      <c r="HJ271" s="74" t="str">
        <f t="shared" ca="1" si="558"/>
        <v/>
      </c>
      <c r="HK271" s="74" t="str">
        <f t="shared" ca="1" si="559"/>
        <v/>
      </c>
      <c r="HL271" s="74" t="str">
        <f t="shared" ca="1" si="560"/>
        <v/>
      </c>
      <c r="HM271" s="74" t="str">
        <f t="shared" ca="1" si="561"/>
        <v/>
      </c>
      <c r="HN271" s="74" t="str">
        <f t="shared" ca="1" si="562"/>
        <v/>
      </c>
      <c r="HO271" s="529" t="str">
        <f t="shared" ca="1" si="563"/>
        <v/>
      </c>
      <c r="HP271" s="74" t="str">
        <f t="shared" ca="1" si="564"/>
        <v/>
      </c>
      <c r="HQ271" s="74" t="str">
        <f t="shared" ca="1" si="565"/>
        <v/>
      </c>
      <c r="HR271" s="74" t="str">
        <f t="shared" ca="1" si="566"/>
        <v/>
      </c>
      <c r="HS271" s="74" t="str">
        <f t="shared" ca="1" si="567"/>
        <v/>
      </c>
      <c r="HT271" s="74" t="str">
        <f ca="1">IF(V271=1,"",IF(LOG入力!BH271&gt;0,0,IF(DV271=1,0,IF(N271="0",0,IF(SUM(HD271:HS271)&gt;0,1,0)))))</f>
        <v/>
      </c>
    </row>
    <row r="272" spans="1:228" x14ac:dyDescent="0.15">
      <c r="A272" s="5"/>
      <c r="B272" s="532" t="str">
        <f t="shared" ca="1" si="426"/>
        <v/>
      </c>
      <c r="C272" s="570" t="str">
        <f ca="1">LOG入力!AP272</f>
        <v/>
      </c>
      <c r="D272" s="534" t="str">
        <f ca="1">LOG入力!AQ272</f>
        <v/>
      </c>
      <c r="E272" s="570" t="str">
        <f ca="1">LOG入力!AR272</f>
        <v/>
      </c>
      <c r="F272" s="535" t="str">
        <f t="shared" ca="1" si="427"/>
        <v/>
      </c>
      <c r="G272" s="585" t="str">
        <f ca="1">LOG入力!AT272</f>
        <v/>
      </c>
      <c r="H272" s="542" t="str">
        <f ca="1">LOG入力!AU272</f>
        <v/>
      </c>
      <c r="I272" s="537" t="str">
        <f ca="1">LOG入力!AV272</f>
        <v/>
      </c>
      <c r="J272" s="577" t="str">
        <f ca="1">LOG入力!AW272</f>
        <v/>
      </c>
      <c r="K272" s="578" t="str">
        <f ca="1">LOG入力!BJ272</f>
        <v/>
      </c>
      <c r="L272" s="577" t="str">
        <f ca="1">LOG入力!AY272</f>
        <v/>
      </c>
      <c r="M272" s="545" t="str">
        <f ca="1">LOG入力!BK272</f>
        <v/>
      </c>
      <c r="N272" s="512" t="str">
        <f ca="1">IF(V272=1,"",IF(LOG入力!AJ272=1,"1",LOG入力!BA272))</f>
        <v/>
      </c>
      <c r="O272" s="538" t="str">
        <f ca="1">IF(V272=1,"",IF(LEN(LOG入力!O272)=0,"",LOG入力!O272))</f>
        <v/>
      </c>
      <c r="P272" s="291" t="str">
        <f ca="1">IF(V272=1,"",IF($AA$4=1,"",IF(LOG入力!BG272=1,"",CONCATENATE($ER272,$FB272,$FL272,$FV272,$GF272))))</f>
        <v/>
      </c>
      <c r="Q272" s="291" t="str">
        <f ca="1">IF(V272=1,"",IF($AA$4=1,"",IF(LOG入力!BG272=1,"",CONCATENATE($ET272,$FD272,$FN272,$FX272,$GH272))))</f>
        <v/>
      </c>
      <c r="R272" s="573" t="str">
        <f ca="1">IF(V272=1,"",IF($AA$4=1,"",IF(LOG入力!BH272&gt;0,0,AA272)))</f>
        <v/>
      </c>
      <c r="S272" s="293" t="str">
        <f t="shared" ca="1" si="428"/>
        <v/>
      </c>
      <c r="T272" s="681"/>
      <c r="U272" s="38"/>
      <c r="V272" s="196">
        <f ca="1">LOG入力!AN272</f>
        <v>1</v>
      </c>
      <c r="W272" s="38"/>
      <c r="X272" s="516" t="str">
        <f t="shared" ca="1" si="429"/>
        <v/>
      </c>
      <c r="Y272" s="515" t="str">
        <f t="shared" ca="1" si="430"/>
        <v/>
      </c>
      <c r="Z272" s="518" t="str">
        <f t="shared" ca="1" si="431"/>
        <v/>
      </c>
      <c r="AA272" s="574" t="str">
        <f t="shared" ca="1" si="432"/>
        <v/>
      </c>
      <c r="AC272" s="6" t="str">
        <f t="shared" ca="1" si="433"/>
        <v/>
      </c>
      <c r="AD272" s="6" t="str">
        <f t="shared" ca="1" si="434"/>
        <v/>
      </c>
      <c r="AE272" s="6" t="str">
        <f t="shared" ca="1" si="435"/>
        <v/>
      </c>
      <c r="AF272" s="6" t="str">
        <f t="shared" ca="1" si="436"/>
        <v/>
      </c>
      <c r="AG272" s="6" t="str">
        <f t="shared" ca="1" si="437"/>
        <v/>
      </c>
      <c r="AH272" s="6" t="str">
        <f t="shared" ca="1" si="438"/>
        <v/>
      </c>
      <c r="AI272" s="6" t="str">
        <f t="shared" ca="1" si="439"/>
        <v/>
      </c>
      <c r="AJ272" s="6" t="str">
        <f t="shared" ca="1" si="440"/>
        <v/>
      </c>
      <c r="AK272" s="6" t="str">
        <f t="shared" ca="1" si="441"/>
        <v/>
      </c>
      <c r="AL272" s="6" t="str">
        <f t="shared" ca="1" si="442"/>
        <v/>
      </c>
      <c r="AM272" s="6" t="str">
        <f t="shared" ca="1" si="443"/>
        <v/>
      </c>
      <c r="AN272" s="6" t="str">
        <f t="shared" ca="1" si="444"/>
        <v/>
      </c>
      <c r="AO272" s="6" t="str">
        <f t="shared" ca="1" si="445"/>
        <v/>
      </c>
      <c r="AP272" s="6" t="str">
        <f t="shared" ca="1" si="446"/>
        <v/>
      </c>
      <c r="AQ272" s="6" t="str">
        <f t="shared" ca="1" si="447"/>
        <v/>
      </c>
      <c r="AR272" s="6" t="str">
        <f t="shared" ca="1" si="448"/>
        <v/>
      </c>
      <c r="AS272" s="6" t="str">
        <f t="shared" ca="1" si="449"/>
        <v/>
      </c>
      <c r="AT272" s="6" t="str">
        <f t="shared" ca="1" si="450"/>
        <v/>
      </c>
      <c r="AU272" s="6" t="str">
        <f t="shared" ca="1" si="451"/>
        <v/>
      </c>
      <c r="AV272" s="6" t="str">
        <f t="shared" ca="1" si="452"/>
        <v/>
      </c>
      <c r="AW272" s="6" t="str">
        <f t="shared" ca="1" si="453"/>
        <v/>
      </c>
      <c r="AY272" s="6" t="str">
        <f t="shared" ca="1" si="454"/>
        <v/>
      </c>
      <c r="AZ272" s="6" t="str">
        <f t="shared" ca="1" si="455"/>
        <v/>
      </c>
      <c r="BA272" s="6" t="str">
        <f t="shared" ca="1" si="456"/>
        <v/>
      </c>
      <c r="BB272" s="6" t="str">
        <f t="shared" ca="1" si="457"/>
        <v/>
      </c>
      <c r="BC272" s="6" t="str">
        <f t="shared" ca="1" si="458"/>
        <v/>
      </c>
      <c r="BD272" s="6" t="str">
        <f t="shared" ca="1" si="459"/>
        <v/>
      </c>
      <c r="BE272" s="6" t="str">
        <f t="shared" ca="1" si="460"/>
        <v/>
      </c>
      <c r="BF272" s="6" t="str">
        <f t="shared" ca="1" si="461"/>
        <v/>
      </c>
      <c r="BG272" s="6" t="str">
        <f t="shared" ca="1" si="462"/>
        <v/>
      </c>
      <c r="BH272" s="6" t="str">
        <f t="shared" ca="1" si="463"/>
        <v/>
      </c>
      <c r="BI272" s="6" t="str">
        <f t="shared" ca="1" si="464"/>
        <v/>
      </c>
      <c r="BJ272" s="6" t="str">
        <f t="shared" ca="1" si="465"/>
        <v/>
      </c>
      <c r="BK272" s="6" t="str">
        <f t="shared" ca="1" si="466"/>
        <v/>
      </c>
      <c r="BL272" s="6" t="str">
        <f t="shared" ca="1" si="467"/>
        <v/>
      </c>
      <c r="BM272" s="6" t="str">
        <f t="shared" ca="1" si="468"/>
        <v/>
      </c>
      <c r="BN272" s="6" t="str">
        <f t="shared" ca="1" si="469"/>
        <v/>
      </c>
      <c r="BO272" s="6" t="str">
        <f t="shared" ca="1" si="470"/>
        <v/>
      </c>
      <c r="BP272" s="6" t="str">
        <f t="shared" ca="1" si="471"/>
        <v/>
      </c>
      <c r="BQ272" s="6" t="str">
        <f t="shared" ca="1" si="472"/>
        <v/>
      </c>
      <c r="BR272" s="6" t="str">
        <f t="shared" ca="1" si="473"/>
        <v/>
      </c>
      <c r="BS272" s="6" t="str">
        <f t="shared" ca="1" si="474"/>
        <v/>
      </c>
      <c r="BU272" s="6" t="str">
        <f t="shared" ca="1" si="475"/>
        <v/>
      </c>
      <c r="BW272" s="515" t="str">
        <f t="shared" ca="1" si="476"/>
        <v/>
      </c>
      <c r="BX272" s="515">
        <f t="shared" ca="1" si="477"/>
        <v>0</v>
      </c>
      <c r="BY272" s="515" t="str">
        <f t="shared" ca="1" si="478"/>
        <v/>
      </c>
      <c r="CA272" s="6">
        <f t="shared" ca="1" si="479"/>
        <v>1</v>
      </c>
      <c r="CC272" s="523" t="str">
        <f t="shared" ca="1" si="480"/>
        <v/>
      </c>
      <c r="CE272" s="6" t="str">
        <f t="shared" ca="1" si="481"/>
        <v/>
      </c>
      <c r="CG272" s="524" t="str">
        <f ca="1">IF(V272=1,"",IF($AA$4=1,"",IF(LOG入力!BH272&gt;0,"",IF(N272=0,"",IF(HT272=0,"","★")))))</f>
        <v/>
      </c>
      <c r="CI272" s="74" t="str">
        <f t="shared" ca="1" si="482"/>
        <v/>
      </c>
      <c r="CK272" s="525" t="str">
        <f ca="1">IF(V272=1,"",IF(LOG入力!BH272&gt;0,1,0))</f>
        <v/>
      </c>
      <c r="CL272" s="74" t="str">
        <f t="shared" ca="1" si="483"/>
        <v/>
      </c>
      <c r="CN272" s="74" t="str">
        <f t="shared" ca="1" si="484"/>
        <v/>
      </c>
      <c r="CO272" s="74" t="str">
        <f t="shared" ca="1" si="485"/>
        <v/>
      </c>
      <c r="CQ272" s="74" t="str">
        <f t="shared" ca="1" si="486"/>
        <v/>
      </c>
      <c r="CR272" s="74" t="str">
        <f t="shared" ca="1" si="487"/>
        <v/>
      </c>
      <c r="CS272" s="74" t="str">
        <f t="shared" ca="1" si="488"/>
        <v/>
      </c>
      <c r="CT272" s="74" t="str">
        <f t="shared" ca="1" si="489"/>
        <v/>
      </c>
      <c r="CU272" s="74" t="str">
        <f t="shared" ca="1" si="490"/>
        <v/>
      </c>
      <c r="CV272" s="74" t="str">
        <f t="shared" ca="1" si="491"/>
        <v/>
      </c>
      <c r="CW272" s="74" t="str">
        <f t="shared" ca="1" si="492"/>
        <v/>
      </c>
      <c r="CX272" s="74" t="str">
        <f t="shared" ca="1" si="493"/>
        <v/>
      </c>
      <c r="CY272" s="74" t="str">
        <f t="shared" ca="1" si="494"/>
        <v/>
      </c>
      <c r="CZ272" s="74" t="str">
        <f t="shared" ca="1" si="495"/>
        <v/>
      </c>
      <c r="DA272" s="74" t="str">
        <f t="shared" ca="1" si="496"/>
        <v/>
      </c>
      <c r="DB272" s="74" t="str">
        <f t="shared" ca="1" si="497"/>
        <v/>
      </c>
      <c r="DD272" s="74" t="str">
        <f t="shared" ca="1" si="498"/>
        <v/>
      </c>
      <c r="DE272" s="74" t="str">
        <f t="shared" ca="1" si="499"/>
        <v/>
      </c>
      <c r="DF272" s="74" t="str">
        <f t="shared" ca="1" si="500"/>
        <v/>
      </c>
      <c r="DG272" s="74" t="str">
        <f t="shared" ca="1" si="501"/>
        <v/>
      </c>
      <c r="DH272" s="74" t="str">
        <f t="shared" ca="1" si="502"/>
        <v/>
      </c>
      <c r="DI272" s="74" t="str">
        <f t="shared" ca="1" si="503"/>
        <v/>
      </c>
      <c r="DJ272" s="74" t="str">
        <f t="shared" ca="1" si="504"/>
        <v/>
      </c>
      <c r="DK272" s="74" t="str">
        <f t="shared" ca="1" si="505"/>
        <v/>
      </c>
      <c r="DL272" s="74" t="str">
        <f t="shared" ca="1" si="506"/>
        <v/>
      </c>
      <c r="DM272" s="74" t="str">
        <f t="shared" ca="1" si="507"/>
        <v/>
      </c>
      <c r="DN272" s="74" t="str">
        <f t="shared" ca="1" si="508"/>
        <v/>
      </c>
      <c r="DO272" s="74" t="str">
        <f t="shared" ca="1" si="509"/>
        <v/>
      </c>
      <c r="DQ272" s="74" t="str">
        <f t="shared" ca="1" si="510"/>
        <v/>
      </c>
      <c r="DS272" s="74" t="str">
        <f t="shared" ca="1" si="511"/>
        <v/>
      </c>
      <c r="DT272" s="74" t="str">
        <f t="shared" ca="1" si="512"/>
        <v/>
      </c>
      <c r="DV272" s="525" t="str">
        <f t="shared" ca="1" si="513"/>
        <v/>
      </c>
      <c r="DW272" s="74" t="str">
        <f t="shared" ca="1" si="514"/>
        <v/>
      </c>
      <c r="DX272" s="485" t="str">
        <f t="shared" ca="1" si="515"/>
        <v/>
      </c>
      <c r="DY272" s="74" t="str">
        <f t="shared" ca="1" si="516"/>
        <v/>
      </c>
      <c r="DZ272" s="74" t="str">
        <f t="shared" ca="1" si="517"/>
        <v/>
      </c>
      <c r="EA272" s="74" t="str">
        <f t="shared" ca="1" si="518"/>
        <v/>
      </c>
      <c r="EC272" s="74" t="str">
        <f t="shared" ca="1" si="519"/>
        <v/>
      </c>
      <c r="ED272" s="74" t="str">
        <f t="shared" ca="1" si="520"/>
        <v/>
      </c>
      <c r="EE272" s="74" t="str">
        <f t="shared" ca="1" si="521"/>
        <v/>
      </c>
      <c r="EG272" s="479" t="str">
        <f ca="1">IF(V272=1,"",IF(LOG入力!BH272&gt;0,0,IF(CG272="★",0,IF(R272=1,0,IF(N272=0,0,1)))))</f>
        <v/>
      </c>
      <c r="EH272" s="483" t="str">
        <f t="shared" ca="1" si="522"/>
        <v/>
      </c>
      <c r="EI272" s="483" t="str">
        <f t="shared" ca="1" si="523"/>
        <v/>
      </c>
      <c r="EJ272" s="483" t="str">
        <f t="shared" ca="1" si="524"/>
        <v/>
      </c>
      <c r="EL272" s="71">
        <f t="shared" ca="1" si="525"/>
        <v>0</v>
      </c>
      <c r="EM272" s="6">
        <f t="shared" ca="1" si="526"/>
        <v>0</v>
      </c>
      <c r="EN272" s="6" t="str">
        <f t="shared" ca="1" si="527"/>
        <v/>
      </c>
      <c r="EO272" s="6">
        <f ca="1">IF(LOG入力!BH272&gt;0,0,IF(EM272=0,0,(IF(COUNTIF($EN$19:EN272,EN272)=1,IF($FS$3="N",1,IF(EH272=1,1,0))))))</f>
        <v>0</v>
      </c>
      <c r="EP272" s="6" t="str">
        <f ca="1">IF(LOG入力!BH272&gt;0,"",IF(EO272=1,$X272,""))</f>
        <v/>
      </c>
      <c r="EQ272" s="6" t="str">
        <f ca="1">IF(LOG入力!BH272&gt;0,"",IF(EO272=1,$Y272,""))</f>
        <v/>
      </c>
      <c r="ER272" s="520" t="str">
        <f ca="1">IF(LOG入力!BH272&gt;0,"",IF(COUNTIF($EP$19:$EP272,EP272)=1,EP272,""))</f>
        <v/>
      </c>
      <c r="ES272" s="520">
        <f ca="1">IF(LOG入力!BH272&gt;0,0,IF((EL272=1),IF(($ER272=""),0,1),0))</f>
        <v>0</v>
      </c>
      <c r="ET272" s="520" t="str">
        <f ca="1">IF(LOG入力!BH272&gt;0,"",IF(COUNTIF($EQ$19:EQ272,EQ272)=1,EQ272,""))</f>
        <v/>
      </c>
      <c r="EU272" s="539">
        <f ca="1">IF(LOG入力!BH272&gt;0,0,IF((EL272=1),IF(($ET272=""),0,1),0))</f>
        <v>0</v>
      </c>
      <c r="EV272" s="71">
        <f t="shared" ca="1" si="528"/>
        <v>0</v>
      </c>
      <c r="EW272" s="6">
        <f t="shared" ca="1" si="529"/>
        <v>0</v>
      </c>
      <c r="EX272" s="6" t="str">
        <f t="shared" ca="1" si="530"/>
        <v/>
      </c>
      <c r="EY272" s="6">
        <f ca="1">IF(LOG入力!BH272&gt;0,0,IF(EW272=0,0,(IF(COUNTIF($EX$19:EX272,EX272)=1,IF($FS$3="N",1,IF(EH272=1,1,0))))))</f>
        <v>0</v>
      </c>
      <c r="EZ272" s="6" t="str">
        <f ca="1">IF(LOG入力!BH272&gt;0,"",IF(EY272=1,$X272,""))</f>
        <v/>
      </c>
      <c r="FA272" s="6" t="str">
        <f ca="1">IF(LOG入力!BH272&gt;0,"",IF(EY272=1,$Y272,""))</f>
        <v/>
      </c>
      <c r="FB272" s="6" t="str">
        <f ca="1">IF(LOG入力!BH272&gt;0,"",IF(COUNTIF($EZ$19:$EZ272,EZ272)=1,EZ272,""))</f>
        <v/>
      </c>
      <c r="FC272" s="6">
        <f ca="1">IF(LOG入力!BH272&gt;0,0,IF((EV272=1),IF(($FB272=""),0,1),0))</f>
        <v>0</v>
      </c>
      <c r="FD272" s="6" t="str">
        <f ca="1">IF(LOG入力!BH272&gt;0,"",IF(COUNTIF($FA$19:FA272,FA272)=1,FA272,""))</f>
        <v/>
      </c>
      <c r="FE272" s="72">
        <f ca="1">IF(LOG入力!BH272&gt;0,0,IF((EV272=1),IF(($FD272=""),0,1),0))</f>
        <v>0</v>
      </c>
      <c r="FF272" s="71">
        <f t="shared" ca="1" si="531"/>
        <v>0</v>
      </c>
      <c r="FG272" s="6">
        <f t="shared" ca="1" si="532"/>
        <v>0</v>
      </c>
      <c r="FH272" s="6" t="str">
        <f t="shared" ca="1" si="533"/>
        <v/>
      </c>
      <c r="FI272" s="6">
        <f ca="1">IF(LOG入力!BH272&gt;0,0,IF(FG272=0,0,(IF(COUNTIF($FH$19:FH272,FH272)=1,IF($FS$3="N",1,IF(EH272=1,1,0))))))</f>
        <v>0</v>
      </c>
      <c r="FJ272" s="6" t="str">
        <f ca="1">IF(LOG入力!BH272&gt;0,"",IF(FI272=1,$X272,""))</f>
        <v/>
      </c>
      <c r="FK272" s="6" t="str">
        <f ca="1">IF(LOG入力!BH272&gt;0,"",IF(FI272=1,$Y272,""))</f>
        <v/>
      </c>
      <c r="FL272" s="6" t="str">
        <f ca="1">IF(LOG入力!BH272&gt;0,"",IF(COUNTIF($FJ$19:$FJ272,FJ272)=1,FJ272,""))</f>
        <v/>
      </c>
      <c r="FM272" s="6">
        <f ca="1">IF(LOG入力!BH272&gt;0,0,IF((FF272=1),IF(($FL272=""),0,1),0))</f>
        <v>0</v>
      </c>
      <c r="FN272" s="6" t="str">
        <f ca="1">IF(LOG入力!BH272&gt;0,"",IF(COUNTIF($FK$19:FK272,FK272)=1,FK272,""))</f>
        <v/>
      </c>
      <c r="FO272" s="72">
        <f ca="1">IF(LOG入力!BH272&gt;0,0,IF((FF272=1),IF(($FN272=""),0,1),0))</f>
        <v>0</v>
      </c>
      <c r="FP272" s="71">
        <f t="shared" ca="1" si="534"/>
        <v>0</v>
      </c>
      <c r="FQ272" s="6">
        <f t="shared" ca="1" si="535"/>
        <v>0</v>
      </c>
      <c r="FR272" s="6" t="str">
        <f t="shared" ca="1" si="536"/>
        <v/>
      </c>
      <c r="FS272" s="6">
        <f ca="1">IF(LOG入力!BH272&gt;0,0,IF(FQ272=0,0,(IF(COUNTIF($FR$19:FR272,FR272)=1,IF($FS$3="N",1,IF(EH272=1,1,0))))))</f>
        <v>0</v>
      </c>
      <c r="FT272" s="6" t="str">
        <f ca="1">IF(LOG入力!BH272&gt;0,"",IF(FS272=1,$X272,""))</f>
        <v/>
      </c>
      <c r="FU272" s="6" t="str">
        <f ca="1">IF(LOG入力!BH272&gt;0,"",IF(FS272=1,$Y272,""))</f>
        <v/>
      </c>
      <c r="FV272" s="6" t="str">
        <f ca="1">IF(LOG入力!BH272&gt;0,"",IF(COUNTIF($FT$19:$FT272,FT272)=1,FT272,""))</f>
        <v/>
      </c>
      <c r="FW272" s="6">
        <f ca="1">IF(LOG入力!BH272&gt;0,0,IF((FP272=1),IF(($FV272=""),0,1),0))</f>
        <v>0</v>
      </c>
      <c r="FX272" s="6" t="str">
        <f ca="1">IF(LOG入力!BH272&gt;0,"",IF(COUNTIF($FU$19:FU272,FU272)=1,FU272,""))</f>
        <v/>
      </c>
      <c r="FY272" s="72">
        <f ca="1">IF(LOG入力!BH272&gt;0,0,IF((FP272=1),IF(($FX272=""),0,1),0))</f>
        <v>0</v>
      </c>
      <c r="FZ272" s="71">
        <f t="shared" ca="1" si="537"/>
        <v>0</v>
      </c>
      <c r="GA272" s="6">
        <f t="shared" ca="1" si="538"/>
        <v>0</v>
      </c>
      <c r="GB272" s="6" t="str">
        <f t="shared" ca="1" si="539"/>
        <v/>
      </c>
      <c r="GC272" s="6">
        <f ca="1">IF(LOG入力!BH272&gt;0,0,IF(GA272=0,0,(IF(COUNTIF($GB$19:GB272,GB272)=1,IF($FS$3="N",1,IF(EH272=1,1,0))))))</f>
        <v>0</v>
      </c>
      <c r="GD272" s="6" t="str">
        <f ca="1">IF(LOG入力!BH272&gt;0,"",IF(GC272=1,$X272,""))</f>
        <v/>
      </c>
      <c r="GE272" s="6" t="str">
        <f ca="1">IF(LOG入力!BH272&gt;0,"",IF(GC272=1,$Y272,""))</f>
        <v/>
      </c>
      <c r="GF272" s="6" t="str">
        <f ca="1">IF(LOG入力!BH272&gt;0,"",IF(COUNTIF($GD$19:$GD272,GD272)=1,GD272,""))</f>
        <v/>
      </c>
      <c r="GG272" s="6">
        <f ca="1">IF(LOG入力!BH272&gt;0,0,IF((FZ272=1),IF(($GF272=""),0,1),0))</f>
        <v>0</v>
      </c>
      <c r="GH272" s="6" t="str">
        <f ca="1">IF(LOG入力!BH272&gt;0,"",IF(COUNTIF($GE$19:GE272,GE272)=1,GE272,""))</f>
        <v/>
      </c>
      <c r="GI272" s="72">
        <f ca="1">IF(LOG入力!BH272&gt;0,0,IF((FZ272=1),IF(($GH272=""),0,1),0))</f>
        <v>0</v>
      </c>
      <c r="GK272" s="455" t="str">
        <f ca="1">IF(V272=1,"",IF(LEN(LOG入力!AS272)=0,"",LOG入力!AS272))</f>
        <v/>
      </c>
      <c r="GL272" s="378" t="str">
        <f t="shared" ca="1" si="540"/>
        <v/>
      </c>
      <c r="GM272" s="378" t="str">
        <f t="shared" ca="1" si="541"/>
        <v/>
      </c>
      <c r="GN272" s="74" t="str">
        <f t="shared" ca="1" si="542"/>
        <v/>
      </c>
      <c r="GO272" s="74" t="str">
        <f t="shared" ca="1" si="543"/>
        <v/>
      </c>
      <c r="GQ272" s="74" t="str">
        <f t="shared" ca="1" si="544"/>
        <v/>
      </c>
      <c r="GR272" s="74" t="str">
        <f t="shared" ca="1" si="545"/>
        <v/>
      </c>
      <c r="GS272" s="74" t="str">
        <f t="shared" ca="1" si="546"/>
        <v/>
      </c>
      <c r="GT272" s="74" t="str">
        <f t="shared" ca="1" si="547"/>
        <v/>
      </c>
      <c r="GU272" s="74" t="str">
        <f t="shared" ca="1" si="548"/>
        <v/>
      </c>
      <c r="GV272" s="74" t="str">
        <f t="shared" ca="1" si="549"/>
        <v/>
      </c>
      <c r="GX272" s="74" t="str">
        <f t="shared" ca="1" si="550"/>
        <v/>
      </c>
      <c r="GY272" s="74" t="str">
        <f t="shared" ca="1" si="551"/>
        <v/>
      </c>
      <c r="GZ272" s="74" t="str">
        <f ca="1">IF(V272=1,"",IF(LOG入力!BH272&gt;0,0,IF(GY272=0,0,IF((VALUE((TYPE(VALUE(J272)))))=16,0,IF(VALUE(J272)&lt;60,1,IF(VALUE(J272)&lt;100,0,IF(VALUE(J272)&lt;600,2,0)))))))</f>
        <v/>
      </c>
      <c r="HA272" s="74" t="str">
        <f t="shared" ca="1" si="552"/>
        <v/>
      </c>
      <c r="HB272" s="74" t="str">
        <f ca="1">IF(V272=1,"",IF(LOG入力!BH272&gt;0,0,IF(HA272=0,0,IF((VALUE((TYPE(VALUE(L272)))))=16,0,IF(VALUE(L272)&lt;60,1,IF(VALUE(L272)&lt;100,0,IF(VALUE(L272)&lt;600,2,0)))))))</f>
        <v/>
      </c>
      <c r="HD272" s="74" t="str">
        <f t="shared" ca="1" si="553"/>
        <v/>
      </c>
      <c r="HF272" s="74" t="str">
        <f t="shared" ca="1" si="554"/>
        <v/>
      </c>
      <c r="HG272" s="74" t="str">
        <f t="shared" ca="1" si="555"/>
        <v/>
      </c>
      <c r="HH272" s="74" t="str">
        <f t="shared" ca="1" si="556"/>
        <v/>
      </c>
      <c r="HI272" s="74" t="str">
        <f t="shared" ca="1" si="557"/>
        <v/>
      </c>
      <c r="HJ272" s="74" t="str">
        <f t="shared" ca="1" si="558"/>
        <v/>
      </c>
      <c r="HK272" s="74" t="str">
        <f t="shared" ca="1" si="559"/>
        <v/>
      </c>
      <c r="HL272" s="74" t="str">
        <f t="shared" ca="1" si="560"/>
        <v/>
      </c>
      <c r="HM272" s="74" t="str">
        <f t="shared" ca="1" si="561"/>
        <v/>
      </c>
      <c r="HN272" s="74" t="str">
        <f t="shared" ca="1" si="562"/>
        <v/>
      </c>
      <c r="HO272" s="529" t="str">
        <f t="shared" ca="1" si="563"/>
        <v/>
      </c>
      <c r="HP272" s="74" t="str">
        <f t="shared" ca="1" si="564"/>
        <v/>
      </c>
      <c r="HQ272" s="74" t="str">
        <f t="shared" ca="1" si="565"/>
        <v/>
      </c>
      <c r="HR272" s="74" t="str">
        <f t="shared" ca="1" si="566"/>
        <v/>
      </c>
      <c r="HS272" s="74" t="str">
        <f t="shared" ca="1" si="567"/>
        <v/>
      </c>
      <c r="HT272" s="74" t="str">
        <f ca="1">IF(V272=1,"",IF(LOG入力!BH272&gt;0,0,IF(DV272=1,0,IF(N272="0",0,IF(SUM(HD272:HS272)&gt;0,1,0)))))</f>
        <v/>
      </c>
    </row>
    <row r="273" spans="1:228" x14ac:dyDescent="0.15">
      <c r="A273" s="5"/>
      <c r="B273" s="532" t="str">
        <f t="shared" ca="1" si="426"/>
        <v/>
      </c>
      <c r="C273" s="561" t="str">
        <f ca="1">LOG入力!AP273</f>
        <v/>
      </c>
      <c r="D273" s="534" t="str">
        <f ca="1">LOG入力!AQ273</f>
        <v/>
      </c>
      <c r="E273" s="570" t="str">
        <f ca="1">LOG入力!AR273</f>
        <v/>
      </c>
      <c r="F273" s="535" t="str">
        <f t="shared" ca="1" si="427"/>
        <v/>
      </c>
      <c r="G273" s="585" t="str">
        <f ca="1">LOG入力!AT273</f>
        <v/>
      </c>
      <c r="H273" s="542" t="str">
        <f ca="1">LOG入力!AU273</f>
        <v/>
      </c>
      <c r="I273" s="537" t="str">
        <f ca="1">LOG入力!AV273</f>
        <v/>
      </c>
      <c r="J273" s="577" t="str">
        <f ca="1">LOG入力!AW273</f>
        <v/>
      </c>
      <c r="K273" s="578" t="str">
        <f ca="1">LOG入力!BJ273</f>
        <v/>
      </c>
      <c r="L273" s="577" t="str">
        <f ca="1">LOG入力!AY273</f>
        <v/>
      </c>
      <c r="M273" s="545" t="str">
        <f ca="1">LOG入力!BK273</f>
        <v/>
      </c>
      <c r="N273" s="512" t="str">
        <f ca="1">IF(V273=1,"",IF(LOG入力!AJ273=1,"1",LOG入力!BA273))</f>
        <v/>
      </c>
      <c r="O273" s="538" t="str">
        <f ca="1">IF(V273=1,"",IF(LEN(LOG入力!O273)=0,"",LOG入力!O273))</f>
        <v/>
      </c>
      <c r="P273" s="291" t="str">
        <f ca="1">IF(V273=1,"",IF($AA$4=1,"",IF(LOG入力!BG273=1,"",CONCATENATE($ER273,$FB273,$FL273,$FV273,$GF273))))</f>
        <v/>
      </c>
      <c r="Q273" s="291" t="str">
        <f ca="1">IF(V273=1,"",IF($AA$4=1,"",IF(LOG入力!BG273=1,"",CONCATENATE($ET273,$FD273,$FN273,$FX273,$GH273))))</f>
        <v/>
      </c>
      <c r="R273" s="573" t="str">
        <f ca="1">IF(V273=1,"",IF($AA$4=1,"",IF(LOG入力!BH273&gt;0,0,AA273)))</f>
        <v/>
      </c>
      <c r="S273" s="293" t="str">
        <f t="shared" ca="1" si="428"/>
        <v/>
      </c>
      <c r="T273" s="681"/>
      <c r="U273" s="38"/>
      <c r="V273" s="196">
        <f ca="1">LOG入力!AN273</f>
        <v>1</v>
      </c>
      <c r="W273" s="38"/>
      <c r="X273" s="516" t="str">
        <f t="shared" ca="1" si="429"/>
        <v/>
      </c>
      <c r="Y273" s="515" t="str">
        <f t="shared" ca="1" si="430"/>
        <v/>
      </c>
      <c r="Z273" s="518" t="str">
        <f t="shared" ca="1" si="431"/>
        <v/>
      </c>
      <c r="AA273" s="574" t="str">
        <f t="shared" ca="1" si="432"/>
        <v/>
      </c>
      <c r="AC273" s="6" t="str">
        <f t="shared" ca="1" si="433"/>
        <v/>
      </c>
      <c r="AD273" s="6" t="str">
        <f t="shared" ca="1" si="434"/>
        <v/>
      </c>
      <c r="AE273" s="6" t="str">
        <f t="shared" ca="1" si="435"/>
        <v/>
      </c>
      <c r="AF273" s="6" t="str">
        <f t="shared" ca="1" si="436"/>
        <v/>
      </c>
      <c r="AG273" s="6" t="str">
        <f t="shared" ca="1" si="437"/>
        <v/>
      </c>
      <c r="AH273" s="6" t="str">
        <f t="shared" ca="1" si="438"/>
        <v/>
      </c>
      <c r="AI273" s="6" t="str">
        <f t="shared" ca="1" si="439"/>
        <v/>
      </c>
      <c r="AJ273" s="6" t="str">
        <f t="shared" ca="1" si="440"/>
        <v/>
      </c>
      <c r="AK273" s="6" t="str">
        <f t="shared" ca="1" si="441"/>
        <v/>
      </c>
      <c r="AL273" s="6" t="str">
        <f t="shared" ca="1" si="442"/>
        <v/>
      </c>
      <c r="AM273" s="6" t="str">
        <f t="shared" ca="1" si="443"/>
        <v/>
      </c>
      <c r="AN273" s="6" t="str">
        <f t="shared" ca="1" si="444"/>
        <v/>
      </c>
      <c r="AO273" s="6" t="str">
        <f t="shared" ca="1" si="445"/>
        <v/>
      </c>
      <c r="AP273" s="6" t="str">
        <f t="shared" ca="1" si="446"/>
        <v/>
      </c>
      <c r="AQ273" s="6" t="str">
        <f t="shared" ca="1" si="447"/>
        <v/>
      </c>
      <c r="AR273" s="6" t="str">
        <f t="shared" ca="1" si="448"/>
        <v/>
      </c>
      <c r="AS273" s="6" t="str">
        <f t="shared" ca="1" si="449"/>
        <v/>
      </c>
      <c r="AT273" s="6" t="str">
        <f t="shared" ca="1" si="450"/>
        <v/>
      </c>
      <c r="AU273" s="6" t="str">
        <f t="shared" ca="1" si="451"/>
        <v/>
      </c>
      <c r="AV273" s="6" t="str">
        <f t="shared" ca="1" si="452"/>
        <v/>
      </c>
      <c r="AW273" s="6" t="str">
        <f t="shared" ca="1" si="453"/>
        <v/>
      </c>
      <c r="AY273" s="6" t="str">
        <f t="shared" ca="1" si="454"/>
        <v/>
      </c>
      <c r="AZ273" s="6" t="str">
        <f t="shared" ca="1" si="455"/>
        <v/>
      </c>
      <c r="BA273" s="6" t="str">
        <f t="shared" ca="1" si="456"/>
        <v/>
      </c>
      <c r="BB273" s="6" t="str">
        <f t="shared" ca="1" si="457"/>
        <v/>
      </c>
      <c r="BC273" s="6" t="str">
        <f t="shared" ca="1" si="458"/>
        <v/>
      </c>
      <c r="BD273" s="6" t="str">
        <f t="shared" ca="1" si="459"/>
        <v/>
      </c>
      <c r="BE273" s="6" t="str">
        <f t="shared" ca="1" si="460"/>
        <v/>
      </c>
      <c r="BF273" s="6" t="str">
        <f t="shared" ca="1" si="461"/>
        <v/>
      </c>
      <c r="BG273" s="6" t="str">
        <f t="shared" ca="1" si="462"/>
        <v/>
      </c>
      <c r="BH273" s="6" t="str">
        <f t="shared" ca="1" si="463"/>
        <v/>
      </c>
      <c r="BI273" s="6" t="str">
        <f t="shared" ca="1" si="464"/>
        <v/>
      </c>
      <c r="BJ273" s="6" t="str">
        <f t="shared" ca="1" si="465"/>
        <v/>
      </c>
      <c r="BK273" s="6" t="str">
        <f t="shared" ca="1" si="466"/>
        <v/>
      </c>
      <c r="BL273" s="6" t="str">
        <f t="shared" ca="1" si="467"/>
        <v/>
      </c>
      <c r="BM273" s="6" t="str">
        <f t="shared" ca="1" si="468"/>
        <v/>
      </c>
      <c r="BN273" s="6" t="str">
        <f t="shared" ca="1" si="469"/>
        <v/>
      </c>
      <c r="BO273" s="6" t="str">
        <f t="shared" ca="1" si="470"/>
        <v/>
      </c>
      <c r="BP273" s="6" t="str">
        <f t="shared" ca="1" si="471"/>
        <v/>
      </c>
      <c r="BQ273" s="6" t="str">
        <f t="shared" ca="1" si="472"/>
        <v/>
      </c>
      <c r="BR273" s="6" t="str">
        <f t="shared" ca="1" si="473"/>
        <v/>
      </c>
      <c r="BS273" s="6" t="str">
        <f t="shared" ca="1" si="474"/>
        <v/>
      </c>
      <c r="BU273" s="6" t="str">
        <f t="shared" ca="1" si="475"/>
        <v/>
      </c>
      <c r="BW273" s="515" t="str">
        <f t="shared" ca="1" si="476"/>
        <v/>
      </c>
      <c r="BX273" s="515">
        <f t="shared" ca="1" si="477"/>
        <v>0</v>
      </c>
      <c r="BY273" s="515" t="str">
        <f t="shared" ca="1" si="478"/>
        <v/>
      </c>
      <c r="CA273" s="6">
        <f t="shared" ca="1" si="479"/>
        <v>1</v>
      </c>
      <c r="CC273" s="523" t="str">
        <f t="shared" ca="1" si="480"/>
        <v/>
      </c>
      <c r="CE273" s="6" t="str">
        <f t="shared" ca="1" si="481"/>
        <v/>
      </c>
      <c r="CG273" s="524" t="str">
        <f ca="1">IF(V273=1,"",IF($AA$4=1,"",IF(LOG入力!BH273&gt;0,"",IF(N273=0,"",IF(HT273=0,"","★")))))</f>
        <v/>
      </c>
      <c r="CI273" s="74" t="str">
        <f t="shared" ca="1" si="482"/>
        <v/>
      </c>
      <c r="CK273" s="525" t="str">
        <f ca="1">IF(V273=1,"",IF(LOG入力!BH273&gt;0,1,0))</f>
        <v/>
      </c>
      <c r="CL273" s="74" t="str">
        <f t="shared" ca="1" si="483"/>
        <v/>
      </c>
      <c r="CN273" s="74" t="str">
        <f t="shared" ca="1" si="484"/>
        <v/>
      </c>
      <c r="CO273" s="74" t="str">
        <f t="shared" ca="1" si="485"/>
        <v/>
      </c>
      <c r="CQ273" s="74" t="str">
        <f t="shared" ca="1" si="486"/>
        <v/>
      </c>
      <c r="CR273" s="74" t="str">
        <f t="shared" ca="1" si="487"/>
        <v/>
      </c>
      <c r="CS273" s="74" t="str">
        <f t="shared" ca="1" si="488"/>
        <v/>
      </c>
      <c r="CT273" s="74" t="str">
        <f t="shared" ca="1" si="489"/>
        <v/>
      </c>
      <c r="CU273" s="74" t="str">
        <f t="shared" ca="1" si="490"/>
        <v/>
      </c>
      <c r="CV273" s="74" t="str">
        <f t="shared" ca="1" si="491"/>
        <v/>
      </c>
      <c r="CW273" s="74" t="str">
        <f t="shared" ca="1" si="492"/>
        <v/>
      </c>
      <c r="CX273" s="74" t="str">
        <f t="shared" ca="1" si="493"/>
        <v/>
      </c>
      <c r="CY273" s="74" t="str">
        <f t="shared" ca="1" si="494"/>
        <v/>
      </c>
      <c r="CZ273" s="74" t="str">
        <f t="shared" ca="1" si="495"/>
        <v/>
      </c>
      <c r="DA273" s="74" t="str">
        <f t="shared" ca="1" si="496"/>
        <v/>
      </c>
      <c r="DB273" s="74" t="str">
        <f t="shared" ca="1" si="497"/>
        <v/>
      </c>
      <c r="DD273" s="74" t="str">
        <f t="shared" ca="1" si="498"/>
        <v/>
      </c>
      <c r="DE273" s="74" t="str">
        <f t="shared" ca="1" si="499"/>
        <v/>
      </c>
      <c r="DF273" s="74" t="str">
        <f t="shared" ca="1" si="500"/>
        <v/>
      </c>
      <c r="DG273" s="74" t="str">
        <f t="shared" ca="1" si="501"/>
        <v/>
      </c>
      <c r="DH273" s="74" t="str">
        <f t="shared" ca="1" si="502"/>
        <v/>
      </c>
      <c r="DI273" s="74" t="str">
        <f t="shared" ca="1" si="503"/>
        <v/>
      </c>
      <c r="DJ273" s="74" t="str">
        <f t="shared" ca="1" si="504"/>
        <v/>
      </c>
      <c r="DK273" s="74" t="str">
        <f t="shared" ca="1" si="505"/>
        <v/>
      </c>
      <c r="DL273" s="74" t="str">
        <f t="shared" ca="1" si="506"/>
        <v/>
      </c>
      <c r="DM273" s="74" t="str">
        <f t="shared" ca="1" si="507"/>
        <v/>
      </c>
      <c r="DN273" s="74" t="str">
        <f t="shared" ca="1" si="508"/>
        <v/>
      </c>
      <c r="DO273" s="74" t="str">
        <f t="shared" ca="1" si="509"/>
        <v/>
      </c>
      <c r="DQ273" s="74" t="str">
        <f t="shared" ca="1" si="510"/>
        <v/>
      </c>
      <c r="DS273" s="74" t="str">
        <f t="shared" ca="1" si="511"/>
        <v/>
      </c>
      <c r="DT273" s="74" t="str">
        <f t="shared" ca="1" si="512"/>
        <v/>
      </c>
      <c r="DV273" s="525" t="str">
        <f t="shared" ca="1" si="513"/>
        <v/>
      </c>
      <c r="DW273" s="74" t="str">
        <f t="shared" ca="1" si="514"/>
        <v/>
      </c>
      <c r="DX273" s="485" t="str">
        <f t="shared" ca="1" si="515"/>
        <v/>
      </c>
      <c r="DY273" s="74" t="str">
        <f t="shared" ca="1" si="516"/>
        <v/>
      </c>
      <c r="DZ273" s="74" t="str">
        <f t="shared" ca="1" si="517"/>
        <v/>
      </c>
      <c r="EA273" s="74" t="str">
        <f t="shared" ca="1" si="518"/>
        <v/>
      </c>
      <c r="EC273" s="74" t="str">
        <f t="shared" ca="1" si="519"/>
        <v/>
      </c>
      <c r="ED273" s="74" t="str">
        <f t="shared" ca="1" si="520"/>
        <v/>
      </c>
      <c r="EE273" s="74" t="str">
        <f t="shared" ca="1" si="521"/>
        <v/>
      </c>
      <c r="EG273" s="479" t="str">
        <f ca="1">IF(V273=1,"",IF(LOG入力!BH273&gt;0,0,IF(CG273="★",0,IF(R273=1,0,IF(N273=0,0,1)))))</f>
        <v/>
      </c>
      <c r="EH273" s="483" t="str">
        <f t="shared" ca="1" si="522"/>
        <v/>
      </c>
      <c r="EI273" s="483" t="str">
        <f t="shared" ca="1" si="523"/>
        <v/>
      </c>
      <c r="EJ273" s="483" t="str">
        <f t="shared" ca="1" si="524"/>
        <v/>
      </c>
      <c r="EL273" s="71">
        <f t="shared" ca="1" si="525"/>
        <v>0</v>
      </c>
      <c r="EM273" s="6">
        <f t="shared" ca="1" si="526"/>
        <v>0</v>
      </c>
      <c r="EN273" s="6" t="str">
        <f t="shared" ca="1" si="527"/>
        <v/>
      </c>
      <c r="EO273" s="6">
        <f ca="1">IF(LOG入力!BH273&gt;0,0,IF(EM273=0,0,(IF(COUNTIF($EN$19:EN273,EN273)=1,IF($FS$3="N",1,IF(EH273=1,1,0))))))</f>
        <v>0</v>
      </c>
      <c r="EP273" s="6" t="str">
        <f ca="1">IF(LOG入力!BH273&gt;0,"",IF(EO273=1,$X273,""))</f>
        <v/>
      </c>
      <c r="EQ273" s="6" t="str">
        <f ca="1">IF(LOG入力!BH273&gt;0,"",IF(EO273=1,$Y273,""))</f>
        <v/>
      </c>
      <c r="ER273" s="520" t="str">
        <f ca="1">IF(LOG入力!BH273&gt;0,"",IF(COUNTIF($EP$19:$EP273,EP273)=1,EP273,""))</f>
        <v/>
      </c>
      <c r="ES273" s="520">
        <f ca="1">IF(LOG入力!BH273&gt;0,0,IF((EL273=1),IF(($ER273=""),0,1),0))</f>
        <v>0</v>
      </c>
      <c r="ET273" s="520" t="str">
        <f ca="1">IF(LOG入力!BH273&gt;0,"",IF(COUNTIF($EQ$19:EQ273,EQ273)=1,EQ273,""))</f>
        <v/>
      </c>
      <c r="EU273" s="539">
        <f ca="1">IF(LOG入力!BH273&gt;0,0,IF((EL273=1),IF(($ET273=""),0,1),0))</f>
        <v>0</v>
      </c>
      <c r="EV273" s="71">
        <f t="shared" ca="1" si="528"/>
        <v>0</v>
      </c>
      <c r="EW273" s="6">
        <f t="shared" ca="1" si="529"/>
        <v>0</v>
      </c>
      <c r="EX273" s="6" t="str">
        <f t="shared" ca="1" si="530"/>
        <v/>
      </c>
      <c r="EY273" s="6">
        <f ca="1">IF(LOG入力!BH273&gt;0,0,IF(EW273=0,0,(IF(COUNTIF($EX$19:EX273,EX273)=1,IF($FS$3="N",1,IF(EH273=1,1,0))))))</f>
        <v>0</v>
      </c>
      <c r="EZ273" s="6" t="str">
        <f ca="1">IF(LOG入力!BH273&gt;0,"",IF(EY273=1,$X273,""))</f>
        <v/>
      </c>
      <c r="FA273" s="6" t="str">
        <f ca="1">IF(LOG入力!BH273&gt;0,"",IF(EY273=1,$Y273,""))</f>
        <v/>
      </c>
      <c r="FB273" s="6" t="str">
        <f ca="1">IF(LOG入力!BH273&gt;0,"",IF(COUNTIF($EZ$19:$EZ273,EZ273)=1,EZ273,""))</f>
        <v/>
      </c>
      <c r="FC273" s="6">
        <f ca="1">IF(LOG入力!BH273&gt;0,0,IF((EV273=1),IF(($FB273=""),0,1),0))</f>
        <v>0</v>
      </c>
      <c r="FD273" s="6" t="str">
        <f ca="1">IF(LOG入力!BH273&gt;0,"",IF(COUNTIF($FA$19:FA273,FA273)=1,FA273,""))</f>
        <v/>
      </c>
      <c r="FE273" s="72">
        <f ca="1">IF(LOG入力!BH273&gt;0,0,IF((EV273=1),IF(($FD273=""),0,1),0))</f>
        <v>0</v>
      </c>
      <c r="FF273" s="71">
        <f t="shared" ca="1" si="531"/>
        <v>0</v>
      </c>
      <c r="FG273" s="6">
        <f t="shared" ca="1" si="532"/>
        <v>0</v>
      </c>
      <c r="FH273" s="6" t="str">
        <f t="shared" ca="1" si="533"/>
        <v/>
      </c>
      <c r="FI273" s="6">
        <f ca="1">IF(LOG入力!BH273&gt;0,0,IF(FG273=0,0,(IF(COUNTIF($FH$19:FH273,FH273)=1,IF($FS$3="N",1,IF(EH273=1,1,0))))))</f>
        <v>0</v>
      </c>
      <c r="FJ273" s="6" t="str">
        <f ca="1">IF(LOG入力!BH273&gt;0,"",IF(FI273=1,$X273,""))</f>
        <v/>
      </c>
      <c r="FK273" s="6" t="str">
        <f ca="1">IF(LOG入力!BH273&gt;0,"",IF(FI273=1,$Y273,""))</f>
        <v/>
      </c>
      <c r="FL273" s="6" t="str">
        <f ca="1">IF(LOG入力!BH273&gt;0,"",IF(COUNTIF($FJ$19:$FJ273,FJ273)=1,FJ273,""))</f>
        <v/>
      </c>
      <c r="FM273" s="6">
        <f ca="1">IF(LOG入力!BH273&gt;0,0,IF((FF273=1),IF(($FL273=""),0,1),0))</f>
        <v>0</v>
      </c>
      <c r="FN273" s="6" t="str">
        <f ca="1">IF(LOG入力!BH273&gt;0,"",IF(COUNTIF($FK$19:FK273,FK273)=1,FK273,""))</f>
        <v/>
      </c>
      <c r="FO273" s="72">
        <f ca="1">IF(LOG入力!BH273&gt;0,0,IF((FF273=1),IF(($FN273=""),0,1),0))</f>
        <v>0</v>
      </c>
      <c r="FP273" s="71">
        <f t="shared" ca="1" si="534"/>
        <v>0</v>
      </c>
      <c r="FQ273" s="6">
        <f t="shared" ca="1" si="535"/>
        <v>0</v>
      </c>
      <c r="FR273" s="6" t="str">
        <f t="shared" ca="1" si="536"/>
        <v/>
      </c>
      <c r="FS273" s="6">
        <f ca="1">IF(LOG入力!BH273&gt;0,0,IF(FQ273=0,0,(IF(COUNTIF($FR$19:FR273,FR273)=1,IF($FS$3="N",1,IF(EH273=1,1,0))))))</f>
        <v>0</v>
      </c>
      <c r="FT273" s="6" t="str">
        <f ca="1">IF(LOG入力!BH273&gt;0,"",IF(FS273=1,$X273,""))</f>
        <v/>
      </c>
      <c r="FU273" s="6" t="str">
        <f ca="1">IF(LOG入力!BH273&gt;0,"",IF(FS273=1,$Y273,""))</f>
        <v/>
      </c>
      <c r="FV273" s="6" t="str">
        <f ca="1">IF(LOG入力!BH273&gt;0,"",IF(COUNTIF($FT$19:$FT273,FT273)=1,FT273,""))</f>
        <v/>
      </c>
      <c r="FW273" s="6">
        <f ca="1">IF(LOG入力!BH273&gt;0,0,IF((FP273=1),IF(($FV273=""),0,1),0))</f>
        <v>0</v>
      </c>
      <c r="FX273" s="6" t="str">
        <f ca="1">IF(LOG入力!BH273&gt;0,"",IF(COUNTIF($FU$19:FU273,FU273)=1,FU273,""))</f>
        <v/>
      </c>
      <c r="FY273" s="72">
        <f ca="1">IF(LOG入力!BH273&gt;0,0,IF((FP273=1),IF(($FX273=""),0,1),0))</f>
        <v>0</v>
      </c>
      <c r="FZ273" s="71">
        <f t="shared" ca="1" si="537"/>
        <v>0</v>
      </c>
      <c r="GA273" s="6">
        <f t="shared" ca="1" si="538"/>
        <v>0</v>
      </c>
      <c r="GB273" s="6" t="str">
        <f t="shared" ca="1" si="539"/>
        <v/>
      </c>
      <c r="GC273" s="6">
        <f ca="1">IF(LOG入力!BH273&gt;0,0,IF(GA273=0,0,(IF(COUNTIF($GB$19:GB273,GB273)=1,IF($FS$3="N",1,IF(EH273=1,1,0))))))</f>
        <v>0</v>
      </c>
      <c r="GD273" s="6" t="str">
        <f ca="1">IF(LOG入力!BH273&gt;0,"",IF(GC273=1,$X273,""))</f>
        <v/>
      </c>
      <c r="GE273" s="6" t="str">
        <f ca="1">IF(LOG入力!BH273&gt;0,"",IF(GC273=1,$Y273,""))</f>
        <v/>
      </c>
      <c r="GF273" s="6" t="str">
        <f ca="1">IF(LOG入力!BH273&gt;0,"",IF(COUNTIF($GD$19:$GD273,GD273)=1,GD273,""))</f>
        <v/>
      </c>
      <c r="GG273" s="6">
        <f ca="1">IF(LOG入力!BH273&gt;0,0,IF((FZ273=1),IF(($GF273=""),0,1),0))</f>
        <v>0</v>
      </c>
      <c r="GH273" s="6" t="str">
        <f ca="1">IF(LOG入力!BH273&gt;0,"",IF(COUNTIF($GE$19:GE273,GE273)=1,GE273,""))</f>
        <v/>
      </c>
      <c r="GI273" s="72">
        <f ca="1">IF(LOG入力!BH273&gt;0,0,IF((FZ273=1),IF(($GH273=""),0,1),0))</f>
        <v>0</v>
      </c>
      <c r="GK273" s="455" t="str">
        <f ca="1">IF(V273=1,"",IF(LEN(LOG入力!AS273)=0,"",LOG入力!AS273))</f>
        <v/>
      </c>
      <c r="GL273" s="378" t="str">
        <f t="shared" ca="1" si="540"/>
        <v/>
      </c>
      <c r="GM273" s="378" t="str">
        <f t="shared" ca="1" si="541"/>
        <v/>
      </c>
      <c r="GN273" s="74" t="str">
        <f t="shared" ca="1" si="542"/>
        <v/>
      </c>
      <c r="GO273" s="74" t="str">
        <f t="shared" ca="1" si="543"/>
        <v/>
      </c>
      <c r="GQ273" s="74" t="str">
        <f t="shared" ca="1" si="544"/>
        <v/>
      </c>
      <c r="GR273" s="74" t="str">
        <f t="shared" ca="1" si="545"/>
        <v/>
      </c>
      <c r="GS273" s="74" t="str">
        <f t="shared" ca="1" si="546"/>
        <v/>
      </c>
      <c r="GT273" s="74" t="str">
        <f t="shared" ca="1" si="547"/>
        <v/>
      </c>
      <c r="GU273" s="74" t="str">
        <f t="shared" ca="1" si="548"/>
        <v/>
      </c>
      <c r="GV273" s="74" t="str">
        <f t="shared" ca="1" si="549"/>
        <v/>
      </c>
      <c r="GX273" s="74" t="str">
        <f t="shared" ca="1" si="550"/>
        <v/>
      </c>
      <c r="GY273" s="74" t="str">
        <f t="shared" ca="1" si="551"/>
        <v/>
      </c>
      <c r="GZ273" s="74" t="str">
        <f ca="1">IF(V273=1,"",IF(LOG入力!BH273&gt;0,0,IF(GY273=0,0,IF((VALUE((TYPE(VALUE(J273)))))=16,0,IF(VALUE(J273)&lt;60,1,IF(VALUE(J273)&lt;100,0,IF(VALUE(J273)&lt;600,2,0)))))))</f>
        <v/>
      </c>
      <c r="HA273" s="74" t="str">
        <f t="shared" ca="1" si="552"/>
        <v/>
      </c>
      <c r="HB273" s="74" t="str">
        <f ca="1">IF(V273=1,"",IF(LOG入力!BH273&gt;0,0,IF(HA273=0,0,IF((VALUE((TYPE(VALUE(L273)))))=16,0,IF(VALUE(L273)&lt;60,1,IF(VALUE(L273)&lt;100,0,IF(VALUE(L273)&lt;600,2,0)))))))</f>
        <v/>
      </c>
      <c r="HD273" s="74" t="str">
        <f t="shared" ca="1" si="553"/>
        <v/>
      </c>
      <c r="HF273" s="74" t="str">
        <f t="shared" ca="1" si="554"/>
        <v/>
      </c>
      <c r="HG273" s="74" t="str">
        <f t="shared" ca="1" si="555"/>
        <v/>
      </c>
      <c r="HH273" s="74" t="str">
        <f t="shared" ca="1" si="556"/>
        <v/>
      </c>
      <c r="HI273" s="74" t="str">
        <f t="shared" ca="1" si="557"/>
        <v/>
      </c>
      <c r="HJ273" s="74" t="str">
        <f t="shared" ca="1" si="558"/>
        <v/>
      </c>
      <c r="HK273" s="74" t="str">
        <f t="shared" ca="1" si="559"/>
        <v/>
      </c>
      <c r="HL273" s="74" t="str">
        <f t="shared" ca="1" si="560"/>
        <v/>
      </c>
      <c r="HM273" s="74" t="str">
        <f t="shared" ca="1" si="561"/>
        <v/>
      </c>
      <c r="HN273" s="74" t="str">
        <f t="shared" ca="1" si="562"/>
        <v/>
      </c>
      <c r="HO273" s="529" t="str">
        <f t="shared" ca="1" si="563"/>
        <v/>
      </c>
      <c r="HP273" s="74" t="str">
        <f t="shared" ca="1" si="564"/>
        <v/>
      </c>
      <c r="HQ273" s="74" t="str">
        <f t="shared" ca="1" si="565"/>
        <v/>
      </c>
      <c r="HR273" s="74" t="str">
        <f t="shared" ca="1" si="566"/>
        <v/>
      </c>
      <c r="HS273" s="74" t="str">
        <f t="shared" ca="1" si="567"/>
        <v/>
      </c>
      <c r="HT273" s="74" t="str">
        <f ca="1">IF(V273=1,"",IF(LOG入力!BH273&gt;0,0,IF(DV273=1,0,IF(N273="0",0,IF(SUM(HD273:HS273)&gt;0,1,0)))))</f>
        <v/>
      </c>
    </row>
    <row r="274" spans="1:228" x14ac:dyDescent="0.15">
      <c r="A274" s="5"/>
      <c r="B274" s="532" t="str">
        <f t="shared" ca="1" si="426"/>
        <v/>
      </c>
      <c r="C274" s="570" t="str">
        <f ca="1">LOG入力!AP274</f>
        <v/>
      </c>
      <c r="D274" s="534" t="str">
        <f ca="1">LOG入力!AQ274</f>
        <v/>
      </c>
      <c r="E274" s="570" t="str">
        <f ca="1">LOG入力!AR274</f>
        <v/>
      </c>
      <c r="F274" s="535" t="str">
        <f t="shared" ca="1" si="427"/>
        <v/>
      </c>
      <c r="G274" s="585" t="str">
        <f ca="1">LOG入力!AT274</f>
        <v/>
      </c>
      <c r="H274" s="542" t="str">
        <f ca="1">LOG入力!AU274</f>
        <v/>
      </c>
      <c r="I274" s="537" t="str">
        <f ca="1">LOG入力!AV274</f>
        <v/>
      </c>
      <c r="J274" s="577" t="str">
        <f ca="1">LOG入力!AW274</f>
        <v/>
      </c>
      <c r="K274" s="578" t="str">
        <f ca="1">LOG入力!BJ274</f>
        <v/>
      </c>
      <c r="L274" s="577" t="str">
        <f ca="1">LOG入力!AY274</f>
        <v/>
      </c>
      <c r="M274" s="545" t="str">
        <f ca="1">LOG入力!BK274</f>
        <v/>
      </c>
      <c r="N274" s="512" t="str">
        <f ca="1">IF(V274=1,"",IF(LOG入力!AJ274=1,"1",LOG入力!BA274))</f>
        <v/>
      </c>
      <c r="O274" s="538" t="str">
        <f ca="1">IF(V274=1,"",IF(LEN(LOG入力!O274)=0,"",LOG入力!O274))</f>
        <v/>
      </c>
      <c r="P274" s="291" t="str">
        <f ca="1">IF(V274=1,"",IF($AA$4=1,"",IF(LOG入力!BG274=1,"",CONCATENATE($ER274,$FB274,$FL274,$FV274,$GF274))))</f>
        <v/>
      </c>
      <c r="Q274" s="291" t="str">
        <f ca="1">IF(V274=1,"",IF($AA$4=1,"",IF(LOG入力!BG274=1,"",CONCATENATE($ET274,$FD274,$FN274,$FX274,$GH274))))</f>
        <v/>
      </c>
      <c r="R274" s="573" t="str">
        <f ca="1">IF(V274=1,"",IF($AA$4=1,"",IF(LOG入力!BH274&gt;0,0,AA274)))</f>
        <v/>
      </c>
      <c r="S274" s="293" t="str">
        <f t="shared" ca="1" si="428"/>
        <v/>
      </c>
      <c r="T274" s="681"/>
      <c r="U274" s="38"/>
      <c r="V274" s="196">
        <f ca="1">LOG入力!AN274</f>
        <v>1</v>
      </c>
      <c r="W274" s="38"/>
      <c r="X274" s="516" t="str">
        <f t="shared" ca="1" si="429"/>
        <v/>
      </c>
      <c r="Y274" s="515" t="str">
        <f t="shared" ca="1" si="430"/>
        <v/>
      </c>
      <c r="Z274" s="518" t="str">
        <f t="shared" ca="1" si="431"/>
        <v/>
      </c>
      <c r="AA274" s="574" t="str">
        <f t="shared" ca="1" si="432"/>
        <v/>
      </c>
      <c r="AC274" s="6" t="str">
        <f t="shared" ca="1" si="433"/>
        <v/>
      </c>
      <c r="AD274" s="6" t="str">
        <f t="shared" ca="1" si="434"/>
        <v/>
      </c>
      <c r="AE274" s="6" t="str">
        <f t="shared" ca="1" si="435"/>
        <v/>
      </c>
      <c r="AF274" s="6" t="str">
        <f t="shared" ca="1" si="436"/>
        <v/>
      </c>
      <c r="AG274" s="6" t="str">
        <f t="shared" ca="1" si="437"/>
        <v/>
      </c>
      <c r="AH274" s="6" t="str">
        <f t="shared" ca="1" si="438"/>
        <v/>
      </c>
      <c r="AI274" s="6" t="str">
        <f t="shared" ca="1" si="439"/>
        <v/>
      </c>
      <c r="AJ274" s="6" t="str">
        <f t="shared" ca="1" si="440"/>
        <v/>
      </c>
      <c r="AK274" s="6" t="str">
        <f t="shared" ca="1" si="441"/>
        <v/>
      </c>
      <c r="AL274" s="6" t="str">
        <f t="shared" ca="1" si="442"/>
        <v/>
      </c>
      <c r="AM274" s="6" t="str">
        <f t="shared" ca="1" si="443"/>
        <v/>
      </c>
      <c r="AN274" s="6" t="str">
        <f t="shared" ca="1" si="444"/>
        <v/>
      </c>
      <c r="AO274" s="6" t="str">
        <f t="shared" ca="1" si="445"/>
        <v/>
      </c>
      <c r="AP274" s="6" t="str">
        <f t="shared" ca="1" si="446"/>
        <v/>
      </c>
      <c r="AQ274" s="6" t="str">
        <f t="shared" ca="1" si="447"/>
        <v/>
      </c>
      <c r="AR274" s="6" t="str">
        <f t="shared" ca="1" si="448"/>
        <v/>
      </c>
      <c r="AS274" s="6" t="str">
        <f t="shared" ca="1" si="449"/>
        <v/>
      </c>
      <c r="AT274" s="6" t="str">
        <f t="shared" ca="1" si="450"/>
        <v/>
      </c>
      <c r="AU274" s="6" t="str">
        <f t="shared" ca="1" si="451"/>
        <v/>
      </c>
      <c r="AV274" s="6" t="str">
        <f t="shared" ca="1" si="452"/>
        <v/>
      </c>
      <c r="AW274" s="6" t="str">
        <f t="shared" ca="1" si="453"/>
        <v/>
      </c>
      <c r="AY274" s="6" t="str">
        <f t="shared" ca="1" si="454"/>
        <v/>
      </c>
      <c r="AZ274" s="6" t="str">
        <f t="shared" ca="1" si="455"/>
        <v/>
      </c>
      <c r="BA274" s="6" t="str">
        <f t="shared" ca="1" si="456"/>
        <v/>
      </c>
      <c r="BB274" s="6" t="str">
        <f t="shared" ca="1" si="457"/>
        <v/>
      </c>
      <c r="BC274" s="6" t="str">
        <f t="shared" ca="1" si="458"/>
        <v/>
      </c>
      <c r="BD274" s="6" t="str">
        <f t="shared" ca="1" si="459"/>
        <v/>
      </c>
      <c r="BE274" s="6" t="str">
        <f t="shared" ca="1" si="460"/>
        <v/>
      </c>
      <c r="BF274" s="6" t="str">
        <f t="shared" ca="1" si="461"/>
        <v/>
      </c>
      <c r="BG274" s="6" t="str">
        <f t="shared" ca="1" si="462"/>
        <v/>
      </c>
      <c r="BH274" s="6" t="str">
        <f t="shared" ca="1" si="463"/>
        <v/>
      </c>
      <c r="BI274" s="6" t="str">
        <f t="shared" ca="1" si="464"/>
        <v/>
      </c>
      <c r="BJ274" s="6" t="str">
        <f t="shared" ca="1" si="465"/>
        <v/>
      </c>
      <c r="BK274" s="6" t="str">
        <f t="shared" ca="1" si="466"/>
        <v/>
      </c>
      <c r="BL274" s="6" t="str">
        <f t="shared" ca="1" si="467"/>
        <v/>
      </c>
      <c r="BM274" s="6" t="str">
        <f t="shared" ca="1" si="468"/>
        <v/>
      </c>
      <c r="BN274" s="6" t="str">
        <f t="shared" ca="1" si="469"/>
        <v/>
      </c>
      <c r="BO274" s="6" t="str">
        <f t="shared" ca="1" si="470"/>
        <v/>
      </c>
      <c r="BP274" s="6" t="str">
        <f t="shared" ca="1" si="471"/>
        <v/>
      </c>
      <c r="BQ274" s="6" t="str">
        <f t="shared" ca="1" si="472"/>
        <v/>
      </c>
      <c r="BR274" s="6" t="str">
        <f t="shared" ca="1" si="473"/>
        <v/>
      </c>
      <c r="BS274" s="6" t="str">
        <f t="shared" ca="1" si="474"/>
        <v/>
      </c>
      <c r="BU274" s="6" t="str">
        <f t="shared" ca="1" si="475"/>
        <v/>
      </c>
      <c r="BW274" s="515" t="str">
        <f t="shared" ca="1" si="476"/>
        <v/>
      </c>
      <c r="BX274" s="515">
        <f t="shared" ca="1" si="477"/>
        <v>0</v>
      </c>
      <c r="BY274" s="515" t="str">
        <f t="shared" ca="1" si="478"/>
        <v/>
      </c>
      <c r="CA274" s="6">
        <f t="shared" ca="1" si="479"/>
        <v>1</v>
      </c>
      <c r="CC274" s="523" t="str">
        <f t="shared" ca="1" si="480"/>
        <v/>
      </c>
      <c r="CE274" s="6" t="str">
        <f t="shared" ca="1" si="481"/>
        <v/>
      </c>
      <c r="CG274" s="524" t="str">
        <f ca="1">IF(V274=1,"",IF($AA$4=1,"",IF(LOG入力!BH274&gt;0,"",IF(N274=0,"",IF(HT274=0,"","★")))))</f>
        <v/>
      </c>
      <c r="CI274" s="74" t="str">
        <f t="shared" ca="1" si="482"/>
        <v/>
      </c>
      <c r="CK274" s="525" t="str">
        <f ca="1">IF(V274=1,"",IF(LOG入力!BH274&gt;0,1,0))</f>
        <v/>
      </c>
      <c r="CL274" s="74" t="str">
        <f t="shared" ca="1" si="483"/>
        <v/>
      </c>
      <c r="CN274" s="74" t="str">
        <f t="shared" ca="1" si="484"/>
        <v/>
      </c>
      <c r="CO274" s="74" t="str">
        <f t="shared" ca="1" si="485"/>
        <v/>
      </c>
      <c r="CQ274" s="74" t="str">
        <f t="shared" ca="1" si="486"/>
        <v/>
      </c>
      <c r="CR274" s="74" t="str">
        <f t="shared" ca="1" si="487"/>
        <v/>
      </c>
      <c r="CS274" s="74" t="str">
        <f t="shared" ca="1" si="488"/>
        <v/>
      </c>
      <c r="CT274" s="74" t="str">
        <f t="shared" ca="1" si="489"/>
        <v/>
      </c>
      <c r="CU274" s="74" t="str">
        <f t="shared" ca="1" si="490"/>
        <v/>
      </c>
      <c r="CV274" s="74" t="str">
        <f t="shared" ca="1" si="491"/>
        <v/>
      </c>
      <c r="CW274" s="74" t="str">
        <f t="shared" ca="1" si="492"/>
        <v/>
      </c>
      <c r="CX274" s="74" t="str">
        <f t="shared" ca="1" si="493"/>
        <v/>
      </c>
      <c r="CY274" s="74" t="str">
        <f t="shared" ca="1" si="494"/>
        <v/>
      </c>
      <c r="CZ274" s="74" t="str">
        <f t="shared" ca="1" si="495"/>
        <v/>
      </c>
      <c r="DA274" s="74" t="str">
        <f t="shared" ca="1" si="496"/>
        <v/>
      </c>
      <c r="DB274" s="74" t="str">
        <f t="shared" ca="1" si="497"/>
        <v/>
      </c>
      <c r="DD274" s="74" t="str">
        <f t="shared" ca="1" si="498"/>
        <v/>
      </c>
      <c r="DE274" s="74" t="str">
        <f t="shared" ca="1" si="499"/>
        <v/>
      </c>
      <c r="DF274" s="74" t="str">
        <f t="shared" ca="1" si="500"/>
        <v/>
      </c>
      <c r="DG274" s="74" t="str">
        <f t="shared" ca="1" si="501"/>
        <v/>
      </c>
      <c r="DH274" s="74" t="str">
        <f t="shared" ca="1" si="502"/>
        <v/>
      </c>
      <c r="DI274" s="74" t="str">
        <f t="shared" ca="1" si="503"/>
        <v/>
      </c>
      <c r="DJ274" s="74" t="str">
        <f t="shared" ca="1" si="504"/>
        <v/>
      </c>
      <c r="DK274" s="74" t="str">
        <f t="shared" ca="1" si="505"/>
        <v/>
      </c>
      <c r="DL274" s="74" t="str">
        <f t="shared" ca="1" si="506"/>
        <v/>
      </c>
      <c r="DM274" s="74" t="str">
        <f t="shared" ca="1" si="507"/>
        <v/>
      </c>
      <c r="DN274" s="74" t="str">
        <f t="shared" ca="1" si="508"/>
        <v/>
      </c>
      <c r="DO274" s="74" t="str">
        <f t="shared" ca="1" si="509"/>
        <v/>
      </c>
      <c r="DQ274" s="74" t="str">
        <f t="shared" ca="1" si="510"/>
        <v/>
      </c>
      <c r="DS274" s="74" t="str">
        <f t="shared" ca="1" si="511"/>
        <v/>
      </c>
      <c r="DT274" s="74" t="str">
        <f t="shared" ca="1" si="512"/>
        <v/>
      </c>
      <c r="DV274" s="525" t="str">
        <f t="shared" ca="1" si="513"/>
        <v/>
      </c>
      <c r="DW274" s="74" t="str">
        <f t="shared" ca="1" si="514"/>
        <v/>
      </c>
      <c r="DX274" s="485" t="str">
        <f t="shared" ca="1" si="515"/>
        <v/>
      </c>
      <c r="DY274" s="74" t="str">
        <f t="shared" ca="1" si="516"/>
        <v/>
      </c>
      <c r="DZ274" s="74" t="str">
        <f t="shared" ca="1" si="517"/>
        <v/>
      </c>
      <c r="EA274" s="74" t="str">
        <f t="shared" ca="1" si="518"/>
        <v/>
      </c>
      <c r="EC274" s="74" t="str">
        <f t="shared" ca="1" si="519"/>
        <v/>
      </c>
      <c r="ED274" s="74" t="str">
        <f t="shared" ca="1" si="520"/>
        <v/>
      </c>
      <c r="EE274" s="74" t="str">
        <f t="shared" ca="1" si="521"/>
        <v/>
      </c>
      <c r="EG274" s="479" t="str">
        <f ca="1">IF(V274=1,"",IF(LOG入力!BH274&gt;0,0,IF(CG274="★",0,IF(R274=1,0,IF(N274=0,0,1)))))</f>
        <v/>
      </c>
      <c r="EH274" s="483" t="str">
        <f t="shared" ca="1" si="522"/>
        <v/>
      </c>
      <c r="EI274" s="483" t="str">
        <f t="shared" ca="1" si="523"/>
        <v/>
      </c>
      <c r="EJ274" s="483" t="str">
        <f t="shared" ca="1" si="524"/>
        <v/>
      </c>
      <c r="EL274" s="71">
        <f t="shared" ca="1" si="525"/>
        <v>0</v>
      </c>
      <c r="EM274" s="6">
        <f t="shared" ca="1" si="526"/>
        <v>0</v>
      </c>
      <c r="EN274" s="6" t="str">
        <f t="shared" ca="1" si="527"/>
        <v/>
      </c>
      <c r="EO274" s="6">
        <f ca="1">IF(LOG入力!BH274&gt;0,0,IF(EM274=0,0,(IF(COUNTIF($EN$19:EN274,EN274)=1,IF($FS$3="N",1,IF(EH274=1,1,0))))))</f>
        <v>0</v>
      </c>
      <c r="EP274" s="6" t="str">
        <f ca="1">IF(LOG入力!BH274&gt;0,"",IF(EO274=1,$X274,""))</f>
        <v/>
      </c>
      <c r="EQ274" s="6" t="str">
        <f ca="1">IF(LOG入力!BH274&gt;0,"",IF(EO274=1,$Y274,""))</f>
        <v/>
      </c>
      <c r="ER274" s="520" t="str">
        <f ca="1">IF(LOG入力!BH274&gt;0,"",IF(COUNTIF($EP$19:$EP274,EP274)=1,EP274,""))</f>
        <v/>
      </c>
      <c r="ES274" s="520">
        <f ca="1">IF(LOG入力!BH274&gt;0,0,IF((EL274=1),IF(($ER274=""),0,1),0))</f>
        <v>0</v>
      </c>
      <c r="ET274" s="520" t="str">
        <f ca="1">IF(LOG入力!BH274&gt;0,"",IF(COUNTIF($EQ$19:EQ274,EQ274)=1,EQ274,""))</f>
        <v/>
      </c>
      <c r="EU274" s="539">
        <f ca="1">IF(LOG入力!BH274&gt;0,0,IF((EL274=1),IF(($ET274=""),0,1),0))</f>
        <v>0</v>
      </c>
      <c r="EV274" s="71">
        <f t="shared" ca="1" si="528"/>
        <v>0</v>
      </c>
      <c r="EW274" s="6">
        <f t="shared" ca="1" si="529"/>
        <v>0</v>
      </c>
      <c r="EX274" s="6" t="str">
        <f t="shared" ca="1" si="530"/>
        <v/>
      </c>
      <c r="EY274" s="6">
        <f ca="1">IF(LOG入力!BH274&gt;0,0,IF(EW274=0,0,(IF(COUNTIF($EX$19:EX274,EX274)=1,IF($FS$3="N",1,IF(EH274=1,1,0))))))</f>
        <v>0</v>
      </c>
      <c r="EZ274" s="6" t="str">
        <f ca="1">IF(LOG入力!BH274&gt;0,"",IF(EY274=1,$X274,""))</f>
        <v/>
      </c>
      <c r="FA274" s="6" t="str">
        <f ca="1">IF(LOG入力!BH274&gt;0,"",IF(EY274=1,$Y274,""))</f>
        <v/>
      </c>
      <c r="FB274" s="6" t="str">
        <f ca="1">IF(LOG入力!BH274&gt;0,"",IF(COUNTIF($EZ$19:$EZ274,EZ274)=1,EZ274,""))</f>
        <v/>
      </c>
      <c r="FC274" s="6">
        <f ca="1">IF(LOG入力!BH274&gt;0,0,IF((EV274=1),IF(($FB274=""),0,1),0))</f>
        <v>0</v>
      </c>
      <c r="FD274" s="6" t="str">
        <f ca="1">IF(LOG入力!BH274&gt;0,"",IF(COUNTIF($FA$19:FA274,FA274)=1,FA274,""))</f>
        <v/>
      </c>
      <c r="FE274" s="72">
        <f ca="1">IF(LOG入力!BH274&gt;0,0,IF((EV274=1),IF(($FD274=""),0,1),0))</f>
        <v>0</v>
      </c>
      <c r="FF274" s="71">
        <f t="shared" ca="1" si="531"/>
        <v>0</v>
      </c>
      <c r="FG274" s="6">
        <f t="shared" ca="1" si="532"/>
        <v>0</v>
      </c>
      <c r="FH274" s="6" t="str">
        <f t="shared" ca="1" si="533"/>
        <v/>
      </c>
      <c r="FI274" s="6">
        <f ca="1">IF(LOG入力!BH274&gt;0,0,IF(FG274=0,0,(IF(COUNTIF($FH$19:FH274,FH274)=1,IF($FS$3="N",1,IF(EH274=1,1,0))))))</f>
        <v>0</v>
      </c>
      <c r="FJ274" s="6" t="str">
        <f ca="1">IF(LOG入力!BH274&gt;0,"",IF(FI274=1,$X274,""))</f>
        <v/>
      </c>
      <c r="FK274" s="6" t="str">
        <f ca="1">IF(LOG入力!BH274&gt;0,"",IF(FI274=1,$Y274,""))</f>
        <v/>
      </c>
      <c r="FL274" s="6" t="str">
        <f ca="1">IF(LOG入力!BH274&gt;0,"",IF(COUNTIF($FJ$19:$FJ274,FJ274)=1,FJ274,""))</f>
        <v/>
      </c>
      <c r="FM274" s="6">
        <f ca="1">IF(LOG入力!BH274&gt;0,0,IF((FF274=1),IF(($FL274=""),0,1),0))</f>
        <v>0</v>
      </c>
      <c r="FN274" s="6" t="str">
        <f ca="1">IF(LOG入力!BH274&gt;0,"",IF(COUNTIF($FK$19:FK274,FK274)=1,FK274,""))</f>
        <v/>
      </c>
      <c r="FO274" s="72">
        <f ca="1">IF(LOG入力!BH274&gt;0,0,IF((FF274=1),IF(($FN274=""),0,1),0))</f>
        <v>0</v>
      </c>
      <c r="FP274" s="71">
        <f t="shared" ca="1" si="534"/>
        <v>0</v>
      </c>
      <c r="FQ274" s="6">
        <f t="shared" ca="1" si="535"/>
        <v>0</v>
      </c>
      <c r="FR274" s="6" t="str">
        <f t="shared" ca="1" si="536"/>
        <v/>
      </c>
      <c r="FS274" s="6">
        <f ca="1">IF(LOG入力!BH274&gt;0,0,IF(FQ274=0,0,(IF(COUNTIF($FR$19:FR274,FR274)=1,IF($FS$3="N",1,IF(EH274=1,1,0))))))</f>
        <v>0</v>
      </c>
      <c r="FT274" s="6" t="str">
        <f ca="1">IF(LOG入力!BH274&gt;0,"",IF(FS274=1,$X274,""))</f>
        <v/>
      </c>
      <c r="FU274" s="6" t="str">
        <f ca="1">IF(LOG入力!BH274&gt;0,"",IF(FS274=1,$Y274,""))</f>
        <v/>
      </c>
      <c r="FV274" s="6" t="str">
        <f ca="1">IF(LOG入力!BH274&gt;0,"",IF(COUNTIF($FT$19:$FT274,FT274)=1,FT274,""))</f>
        <v/>
      </c>
      <c r="FW274" s="6">
        <f ca="1">IF(LOG入力!BH274&gt;0,0,IF((FP274=1),IF(($FV274=""),0,1),0))</f>
        <v>0</v>
      </c>
      <c r="FX274" s="6" t="str">
        <f ca="1">IF(LOG入力!BH274&gt;0,"",IF(COUNTIF($FU$19:FU274,FU274)=1,FU274,""))</f>
        <v/>
      </c>
      <c r="FY274" s="72">
        <f ca="1">IF(LOG入力!BH274&gt;0,0,IF((FP274=1),IF(($FX274=""),0,1),0))</f>
        <v>0</v>
      </c>
      <c r="FZ274" s="71">
        <f t="shared" ca="1" si="537"/>
        <v>0</v>
      </c>
      <c r="GA274" s="6">
        <f t="shared" ca="1" si="538"/>
        <v>0</v>
      </c>
      <c r="GB274" s="6" t="str">
        <f t="shared" ca="1" si="539"/>
        <v/>
      </c>
      <c r="GC274" s="6">
        <f ca="1">IF(LOG入力!BH274&gt;0,0,IF(GA274=0,0,(IF(COUNTIF($GB$19:GB274,GB274)=1,IF($FS$3="N",1,IF(EH274=1,1,0))))))</f>
        <v>0</v>
      </c>
      <c r="GD274" s="6" t="str">
        <f ca="1">IF(LOG入力!BH274&gt;0,"",IF(GC274=1,$X274,""))</f>
        <v/>
      </c>
      <c r="GE274" s="6" t="str">
        <f ca="1">IF(LOG入力!BH274&gt;0,"",IF(GC274=1,$Y274,""))</f>
        <v/>
      </c>
      <c r="GF274" s="6" t="str">
        <f ca="1">IF(LOG入力!BH274&gt;0,"",IF(COUNTIF($GD$19:$GD274,GD274)=1,GD274,""))</f>
        <v/>
      </c>
      <c r="GG274" s="6">
        <f ca="1">IF(LOG入力!BH274&gt;0,0,IF((FZ274=1),IF(($GF274=""),0,1),0))</f>
        <v>0</v>
      </c>
      <c r="GH274" s="6" t="str">
        <f ca="1">IF(LOG入力!BH274&gt;0,"",IF(COUNTIF($GE$19:GE274,GE274)=1,GE274,""))</f>
        <v/>
      </c>
      <c r="GI274" s="72">
        <f ca="1">IF(LOG入力!BH274&gt;0,0,IF((FZ274=1),IF(($GH274=""),0,1),0))</f>
        <v>0</v>
      </c>
      <c r="GK274" s="455" t="str">
        <f ca="1">IF(V274=1,"",IF(LEN(LOG入力!AS274)=0,"",LOG入力!AS274))</f>
        <v/>
      </c>
      <c r="GL274" s="378" t="str">
        <f t="shared" ca="1" si="540"/>
        <v/>
      </c>
      <c r="GM274" s="378" t="str">
        <f t="shared" ca="1" si="541"/>
        <v/>
      </c>
      <c r="GN274" s="74" t="str">
        <f t="shared" ca="1" si="542"/>
        <v/>
      </c>
      <c r="GO274" s="74" t="str">
        <f t="shared" ca="1" si="543"/>
        <v/>
      </c>
      <c r="GQ274" s="74" t="str">
        <f t="shared" ca="1" si="544"/>
        <v/>
      </c>
      <c r="GR274" s="74" t="str">
        <f t="shared" ca="1" si="545"/>
        <v/>
      </c>
      <c r="GS274" s="74" t="str">
        <f t="shared" ca="1" si="546"/>
        <v/>
      </c>
      <c r="GT274" s="74" t="str">
        <f t="shared" ca="1" si="547"/>
        <v/>
      </c>
      <c r="GU274" s="74" t="str">
        <f t="shared" ca="1" si="548"/>
        <v/>
      </c>
      <c r="GV274" s="74" t="str">
        <f t="shared" ca="1" si="549"/>
        <v/>
      </c>
      <c r="GX274" s="74" t="str">
        <f t="shared" ca="1" si="550"/>
        <v/>
      </c>
      <c r="GY274" s="74" t="str">
        <f t="shared" ca="1" si="551"/>
        <v/>
      </c>
      <c r="GZ274" s="74" t="str">
        <f ca="1">IF(V274=1,"",IF(LOG入力!BH274&gt;0,0,IF(GY274=0,0,IF((VALUE((TYPE(VALUE(J274)))))=16,0,IF(VALUE(J274)&lt;60,1,IF(VALUE(J274)&lt;100,0,IF(VALUE(J274)&lt;600,2,0)))))))</f>
        <v/>
      </c>
      <c r="HA274" s="74" t="str">
        <f t="shared" ca="1" si="552"/>
        <v/>
      </c>
      <c r="HB274" s="74" t="str">
        <f ca="1">IF(V274=1,"",IF(LOG入力!BH274&gt;0,0,IF(HA274=0,0,IF((VALUE((TYPE(VALUE(L274)))))=16,0,IF(VALUE(L274)&lt;60,1,IF(VALUE(L274)&lt;100,0,IF(VALUE(L274)&lt;600,2,0)))))))</f>
        <v/>
      </c>
      <c r="HD274" s="74" t="str">
        <f t="shared" ca="1" si="553"/>
        <v/>
      </c>
      <c r="HF274" s="74" t="str">
        <f t="shared" ca="1" si="554"/>
        <v/>
      </c>
      <c r="HG274" s="74" t="str">
        <f t="shared" ca="1" si="555"/>
        <v/>
      </c>
      <c r="HH274" s="74" t="str">
        <f t="shared" ca="1" si="556"/>
        <v/>
      </c>
      <c r="HI274" s="74" t="str">
        <f t="shared" ca="1" si="557"/>
        <v/>
      </c>
      <c r="HJ274" s="74" t="str">
        <f t="shared" ca="1" si="558"/>
        <v/>
      </c>
      <c r="HK274" s="74" t="str">
        <f t="shared" ca="1" si="559"/>
        <v/>
      </c>
      <c r="HL274" s="74" t="str">
        <f t="shared" ca="1" si="560"/>
        <v/>
      </c>
      <c r="HM274" s="74" t="str">
        <f t="shared" ca="1" si="561"/>
        <v/>
      </c>
      <c r="HN274" s="74" t="str">
        <f t="shared" ca="1" si="562"/>
        <v/>
      </c>
      <c r="HO274" s="529" t="str">
        <f t="shared" ca="1" si="563"/>
        <v/>
      </c>
      <c r="HP274" s="74" t="str">
        <f t="shared" ca="1" si="564"/>
        <v/>
      </c>
      <c r="HQ274" s="74" t="str">
        <f t="shared" ca="1" si="565"/>
        <v/>
      </c>
      <c r="HR274" s="74" t="str">
        <f t="shared" ca="1" si="566"/>
        <v/>
      </c>
      <c r="HS274" s="74" t="str">
        <f t="shared" ca="1" si="567"/>
        <v/>
      </c>
      <c r="HT274" s="74" t="str">
        <f ca="1">IF(V274=1,"",IF(LOG入力!BH274&gt;0,0,IF(DV274=1,0,IF(N274="0",0,IF(SUM(HD274:HS274)&gt;0,1,0)))))</f>
        <v/>
      </c>
    </row>
    <row r="275" spans="1:228" x14ac:dyDescent="0.15">
      <c r="A275" s="5"/>
      <c r="B275" s="592" t="str">
        <f t="shared" ref="B275:B338" ca="1" si="568">CG275</f>
        <v/>
      </c>
      <c r="C275" s="561" t="str">
        <f ca="1">LOG入力!AP275</f>
        <v/>
      </c>
      <c r="D275" s="534" t="str">
        <f ca="1">LOG入力!AQ275</f>
        <v/>
      </c>
      <c r="E275" s="570" t="str">
        <f ca="1">LOG入力!AR275</f>
        <v/>
      </c>
      <c r="F275" s="535" t="str">
        <f t="shared" ref="F275:F338" ca="1" si="569">GO275</f>
        <v/>
      </c>
      <c r="G275" s="585" t="str">
        <f ca="1">LOG入力!AT275</f>
        <v/>
      </c>
      <c r="H275" s="542" t="str">
        <f ca="1">LOG入力!AU275</f>
        <v/>
      </c>
      <c r="I275" s="537" t="str">
        <f ca="1">LOG入力!AV275</f>
        <v/>
      </c>
      <c r="J275" s="593" t="str">
        <f ca="1">LOG入力!AW275</f>
        <v/>
      </c>
      <c r="K275" s="578" t="str">
        <f ca="1">LOG入力!BJ275</f>
        <v/>
      </c>
      <c r="L275" s="593" t="str">
        <f ca="1">LOG入力!AY275</f>
        <v/>
      </c>
      <c r="M275" s="545" t="str">
        <f ca="1">LOG入力!BK275</f>
        <v/>
      </c>
      <c r="N275" s="512" t="str">
        <f ca="1">IF(V275=1,"",IF(LOG入力!AJ275=1,"1",LOG入力!BA275))</f>
        <v/>
      </c>
      <c r="O275" s="538" t="str">
        <f ca="1">IF(V275=1,"",IF(LEN(LOG入力!O275)=0,"",LOG入力!O275))</f>
        <v/>
      </c>
      <c r="P275" s="291" t="str">
        <f ca="1">IF(V275=1,"",IF($AA$4=1,"",IF(LOG入力!BG275=1,"",CONCATENATE($ER275,$FB275,$FL275,$FV275,$GF275))))</f>
        <v/>
      </c>
      <c r="Q275" s="291" t="str">
        <f ca="1">IF(V275=1,"",IF($AA$4=1,"",IF(LOG入力!BG275=1,"",CONCATENATE($ET275,$FD275,$FN275,$FX275,$GH275))))</f>
        <v/>
      </c>
      <c r="R275" s="573" t="str">
        <f ca="1">IF(V275=1,"",IF($AA$4=1,"",IF(LOG入力!BH275&gt;0,0,AA275)))</f>
        <v/>
      </c>
      <c r="S275" s="293" t="str">
        <f t="shared" ref="S275:S338" ca="1" si="570">IF(V275=1,"",IF($AA$4=1,"",IF(N275="0","",CI275)))</f>
        <v/>
      </c>
      <c r="T275" s="681"/>
      <c r="U275" s="38"/>
      <c r="V275" s="196">
        <f ca="1">LOG入力!AN275</f>
        <v>1</v>
      </c>
      <c r="W275" s="38"/>
      <c r="X275" s="516" t="str">
        <f t="shared" ref="X275:X338" ca="1" si="571">IF(ISERROR(SEARCH("/",I275))=TRUE,RIGHT(I275,1),MID(I275,SEARCH("/",I275)-1,1))</f>
        <v/>
      </c>
      <c r="Y275" s="515" t="str">
        <f t="shared" ref="Y275:Y338" ca="1" si="572">LEFT(M275,2)</f>
        <v/>
      </c>
      <c r="Z275" s="518" t="str">
        <f t="shared" ref="Z275:Z338" ca="1" si="573">IF(ISERROR(SEARCH("/",I275))=TRUE,I275,LEFT(I275,SEARCH("/",I275)-1))</f>
        <v/>
      </c>
      <c r="AA275" s="574" t="str">
        <f t="shared" ref="AA275:AA338" ca="1" si="574">IF(V275=1,"",EO275+EY275+FI275+FS275+GC275)</f>
        <v/>
      </c>
      <c r="AC275" s="6" t="str">
        <f t="shared" ref="AC275:AC338" ca="1" si="575">IF(V275=1,"",IF(ASC(ISERROR(VLOOKUP(LEFT(I275,1),$HV$19:$HV$66,1,FALSE)))="TRUE",1,0))</f>
        <v/>
      </c>
      <c r="AD275" s="6" t="str">
        <f t="shared" ref="AD275:AD338" ca="1" si="576">IF(V275=1,"",IF(ASC(ISERROR(VLOOKUP(MID($I275,2,1),$HV$19:$HV$66,1,FALSE)))="TRUE",1,0))</f>
        <v/>
      </c>
      <c r="AE275" s="6" t="str">
        <f t="shared" ref="AE275:AE338" ca="1" si="577">IF(V275=1,"",IF(ASC(ISERROR(VLOOKUP(MID($I275,3,1),$HV$19:$HV$66,1,FALSE)))="TRUE",1,0))</f>
        <v/>
      </c>
      <c r="AF275" s="6" t="str">
        <f t="shared" ref="AF275:AF338" ca="1" si="578">IF(V275=1,"",IF(ASC(ISERROR(VLOOKUP(MID($I275,4,1),$HV$19:$HV$66,1,FALSE)))="TRUE",1,0))</f>
        <v/>
      </c>
      <c r="AG275" s="6" t="str">
        <f t="shared" ref="AG275:AG338" ca="1" si="579">IF(V275=1,"",IF(ASC(ISERROR(VLOOKUP(MID($I275,5,1),$HV$19:$HV$66,1,FALSE)))="TRUE",1,0))</f>
        <v/>
      </c>
      <c r="AH275" s="6" t="str">
        <f t="shared" ref="AH275:AH338" ca="1" si="580">IF(V275=1,"",IF(ASC(ISERROR(VLOOKUP(MID($I275,6,1),$HV$19:$HV$66,1,FALSE)))="TRUE",1,0))</f>
        <v/>
      </c>
      <c r="AI275" s="6" t="str">
        <f t="shared" ref="AI275:AI338" ca="1" si="581">IF(V275=1,"",IF(ASC(ISERROR(VLOOKUP(MID($I275,7,1),$HV$19:$HV$66,1,FALSE)))="TRUE",1,0))</f>
        <v/>
      </c>
      <c r="AJ275" s="6" t="str">
        <f t="shared" ref="AJ275:AJ338" ca="1" si="582">IF(V275=1,"",IF(ASC(ISERROR(VLOOKUP(MID($I275,8,1),$HV$19:$HV$66,1,FALSE)))="TRUE",1,0))</f>
        <v/>
      </c>
      <c r="AK275" s="6" t="str">
        <f t="shared" ref="AK275:AK338" ca="1" si="583">IF(V275=1,"",IF(ASC(ISERROR(VLOOKUP(MID($I275,9,1),$HV$19:$HV$66,1,FALSE)))="TRUE",1,0))</f>
        <v/>
      </c>
      <c r="AL275" s="6" t="str">
        <f t="shared" ref="AL275:AL338" ca="1" si="584">IF(V275=1,"",IF(ASC(ISERROR(VLOOKUP(MID($I275,10,1),$HV$19:$HV$66,1,FALSE)))="TRUE",1,0))</f>
        <v/>
      </c>
      <c r="AM275" s="6" t="str">
        <f t="shared" ref="AM275:AM338" ca="1" si="585">IF(V275=1,"",IF(ASC(ISERROR(VLOOKUP(MID($I275,11,1),$HV$19:$HV$66,1,FALSE)))="TRUE",1,0))</f>
        <v/>
      </c>
      <c r="AN275" s="6" t="str">
        <f t="shared" ref="AN275:AN338" ca="1" si="586">IF(V275=1,"",IF(ASC(ISERROR(VLOOKUP(MID($I275,12,1),$HV$19:$HV$66,1,FALSE)))="TRUE",1,0))</f>
        <v/>
      </c>
      <c r="AO275" s="6" t="str">
        <f t="shared" ref="AO275:AO338" ca="1" si="587">IF(V275=1,"",IF(ASC(ISERROR(VLOOKUP(MID($I275,13,1),$HV$19:$HV$66,1,FALSE)))="TRUE",1,0))</f>
        <v/>
      </c>
      <c r="AP275" s="6" t="str">
        <f t="shared" ref="AP275:AP338" ca="1" si="588">IF(V275=1,"",IF(ASC(ISERROR(VLOOKUP(MID($I275,14,1),$HV$19:$HV$66,1,FALSE)))="TRUE",1,0))</f>
        <v/>
      </c>
      <c r="AQ275" s="6" t="str">
        <f t="shared" ref="AQ275:AQ338" ca="1" si="589">IF(V275=1,"",IF(ASC(ISERROR(VLOOKUP(MID($I275,15,1),$HV$19:$HV$66,1,FALSE)))="TRUE",1,0))</f>
        <v/>
      </c>
      <c r="AR275" s="6" t="str">
        <f t="shared" ref="AR275:AR338" ca="1" si="590">IF(V275=1,"",IF(ASC(ISERROR(VLOOKUP(MID($I275,16,1),$HV$19:$HV$66,1,FALSE)))="TRUE",1,0))</f>
        <v/>
      </c>
      <c r="AS275" s="6" t="str">
        <f t="shared" ref="AS275:AS338" ca="1" si="591">IF(V275=1,"",IF(ASC(ISERROR(VLOOKUP(MID($I275,17,1),$HV$19:$HV$66,1,FALSE)))="TRUE",1,0))</f>
        <v/>
      </c>
      <c r="AT275" s="6" t="str">
        <f t="shared" ref="AT275:AT338" ca="1" si="592">IF(V275=1,"",IF(ASC(ISERROR(VLOOKUP(MID($I275,18,1),$HV$19:$HV$66,1,FALSE)))="TRUE",1,0))</f>
        <v/>
      </c>
      <c r="AU275" s="6" t="str">
        <f t="shared" ref="AU275:AU338" ca="1" si="593">IF(V275=1,"",IF(ASC(ISERROR(VLOOKUP(MID($I275,19,1),$HV$19:$HV$66,1,FALSE)))="TRUE",1,0))</f>
        <v/>
      </c>
      <c r="AV275" s="6" t="str">
        <f t="shared" ref="AV275:AV338" ca="1" si="594">IF(V275=1,"",IF(ASC(ISERROR(VLOOKUP(MID($I275,20,1),$HV$19:$HV$66,1,FALSE)))="TRUE",1,0))</f>
        <v/>
      </c>
      <c r="AW275" s="6" t="str">
        <f t="shared" ref="AW275:AW338" ca="1" si="595">IF(V275=1,"",IF(COUNTA(AC275:AV275)-SUM(AC275:AV275)=LEN(I275),0,1))</f>
        <v/>
      </c>
      <c r="AY275" s="6" t="str">
        <f t="shared" ref="AY275:AY338" ca="1" si="596">IF(V275=1,"",VALUE(ASC(ISERROR(VLOOKUP(LEFT(I275,1),$HV$19:$HV$66,1,FALSE)))))</f>
        <v/>
      </c>
      <c r="AZ275" s="6" t="str">
        <f t="shared" ref="AZ275:AZ338" ca="1" si="597">IF(V275=1,"",VALUE(ASC(ISERROR(VLOOKUP(MID($I275,2,1),$HV$19:$HV$66,1,FALSE)))))</f>
        <v/>
      </c>
      <c r="BA275" s="6" t="str">
        <f t="shared" ref="BA275:BA338" ca="1" si="598">IF(V275=1,"",VALUE(ASC(ISERROR(VLOOKUP(MID($I275,3,1),$HV$19:$HV$66,1,FALSE)))))</f>
        <v/>
      </c>
      <c r="BB275" s="6" t="str">
        <f t="shared" ref="BB275:BB338" ca="1" si="599">IF(V275=1,"",VALUE(ASC(ISERROR(VLOOKUP(MID($I275,4,1),$HV$19:$HV$66,1,FALSE)))))</f>
        <v/>
      </c>
      <c r="BC275" s="6" t="str">
        <f t="shared" ref="BC275:BC338" ca="1" si="600">IF(V275=1,"",VALUE(ASC(ISERROR(VLOOKUP(MID($I275,5,1),$HV$19:$HV$66,1,FALSE)))))</f>
        <v/>
      </c>
      <c r="BD275" s="6" t="str">
        <f t="shared" ref="BD275:BD338" ca="1" si="601">IF(V275=1,"",VALUE(ASC(ISERROR(VLOOKUP(MID($I275,6,1),$HV$19:$HV$66,1,FALSE)))))</f>
        <v/>
      </c>
      <c r="BE275" s="6" t="str">
        <f t="shared" ref="BE275:BE338" ca="1" si="602">IF(V275=1,"",VALUE(ASC(ISERROR(VLOOKUP(MID($I275,7,1),$HV$19:$HV$66,1,FALSE)))))</f>
        <v/>
      </c>
      <c r="BF275" s="6" t="str">
        <f t="shared" ref="BF275:BF338" ca="1" si="603">IF(V275=1,"",VALUE(ASC(ISERROR(VLOOKUP(MID($I275,8,1),$HV$19:$HV$66,1,FALSE)))))</f>
        <v/>
      </c>
      <c r="BG275" s="6" t="str">
        <f t="shared" ref="BG275:BG338" ca="1" si="604">IF(V275=1,"",VALUE(ASC(ISERROR(VLOOKUP(MID($I275,9,1),$HV$19:$HV$66,1,FALSE)))))</f>
        <v/>
      </c>
      <c r="BH275" s="6" t="str">
        <f t="shared" ref="BH275:BH338" ca="1" si="605">IF(V275=1,"",VALUE(ASC(ISERROR(VLOOKUP(MID($I275,10,1),$HV$19:$HV$66,1,FALSE)))))</f>
        <v/>
      </c>
      <c r="BI275" s="6" t="str">
        <f t="shared" ref="BI275:BI338" ca="1" si="606">IF(V275=1,"",VALUE(ASC(ISERROR(VLOOKUP(MID($I275,11,1),$HV$19:$HV$66,1,FALSE)))))</f>
        <v/>
      </c>
      <c r="BJ275" s="6" t="str">
        <f t="shared" ref="BJ275:BJ338" ca="1" si="607">IF(V275=1,"",VALUE(ASC(ISERROR(VLOOKUP(MID($I275,12,1),$HV$19:$HV$66,1,FALSE)))))</f>
        <v/>
      </c>
      <c r="BK275" s="6" t="str">
        <f t="shared" ref="BK275:BK338" ca="1" si="608">IF(V275=1,"",VALUE(ASC(ISERROR(VLOOKUP(MID($I275,13,1),$HV$19:$HV$66,1,FALSE)))))</f>
        <v/>
      </c>
      <c r="BL275" s="6" t="str">
        <f t="shared" ref="BL275:BL338" ca="1" si="609">IF(V275=1,"",VALUE(ASC(ISERROR(VLOOKUP(MID($I275,14,1),$HV$19:$HV$66,1,FALSE)))))</f>
        <v/>
      </c>
      <c r="BM275" s="6" t="str">
        <f t="shared" ref="BM275:BM338" ca="1" si="610">IF(V275=1,"",VALUE(ASC(ISERROR(VLOOKUP(MID($I275,15,1),$HV$19:$HV$66,1,FALSE)))))</f>
        <v/>
      </c>
      <c r="BN275" s="6" t="str">
        <f t="shared" ref="BN275:BN338" ca="1" si="611">IF(V275=1,"",VALUE(ASC(ISERROR(VLOOKUP(MID($I275,16,1),$HV$19:$HV$66,1,FALSE)))))</f>
        <v/>
      </c>
      <c r="BO275" s="6" t="str">
        <f t="shared" ref="BO275:BO338" ca="1" si="612">IF(V275=1,"",VALUE(ASC(ISERROR(VLOOKUP(MID($I275,17,1),$HV$19:$HV$66,1,FALSE)))))</f>
        <v/>
      </c>
      <c r="BP275" s="6" t="str">
        <f t="shared" ref="BP275:BP338" ca="1" si="613">IF(V275=1,"",VALUE(ASC(ISERROR(VLOOKUP(MID($I275,18,1),$HV$19:$HV$66,1,FALSE)))))</f>
        <v/>
      </c>
      <c r="BQ275" s="6" t="str">
        <f t="shared" ref="BQ275:BQ338" ca="1" si="614">IF(V275=1,"",VALUE(ASC(ISERROR(VLOOKUP(MID($I275,19,1),$HV$19:$HV$66,1,FALSE)))))</f>
        <v/>
      </c>
      <c r="BR275" s="6" t="str">
        <f t="shared" ref="BR275:BR338" ca="1" si="615">IF(V275=1,"",VALUE(ASC(ISERROR(VLOOKUP(MID($I275,20,1),$HV$19:$HV$66,1,FALSE)))))</f>
        <v/>
      </c>
      <c r="BS275" s="6" t="str">
        <f t="shared" ref="BS275:BS338" ca="1" si="616">IF(V275=1,"",IF(COUNTA(AY275:BR275)-SUM(AY275:BR275)=LEN(I275),0,1))</f>
        <v/>
      </c>
      <c r="BU275" s="6" t="str">
        <f t="shared" ref="BU275:BU338" ca="1" si="617">IF(V275=1,"",IF($AI$6=1,AW275,BS275))</f>
        <v/>
      </c>
      <c r="BW275" s="515" t="str">
        <f t="shared" ref="BW275:BW338" ca="1" si="618">LEFT(K275,2)</f>
        <v/>
      </c>
      <c r="BX275" s="515">
        <f t="shared" ref="BX275:BX338" ca="1" si="619">IF(LEN(K275)&lt;=1,0,1)</f>
        <v>0</v>
      </c>
      <c r="BY275" s="515" t="str">
        <f t="shared" ref="BY275:BY338" ca="1" si="620">K275</f>
        <v/>
      </c>
      <c r="CA275" s="6">
        <f t="shared" ref="CA275:CA338" ca="1" si="621">IF(I275="",1,IF(I275=" ",1,IF(I275="　",1,IF((VALUE((TYPE(VALUE(I275)))))=16,0,IF(VALUE(I275)=0,1,0)))))</f>
        <v>1</v>
      </c>
      <c r="CC275" s="523" t="str">
        <f t="shared" ref="CC275:CC338" ca="1" si="622">IF($AA$4=1,N275,R275)</f>
        <v/>
      </c>
      <c r="CE275" s="6" t="str">
        <f t="shared" ref="CE275:CE338" ca="1" si="623">IF(V275,"",IF(IF(O275=" ",0,IF(O275="　",0,IF(LEN(O275)=0,0,1)))=1,O275,S275))</f>
        <v/>
      </c>
      <c r="CG275" s="524" t="str">
        <f ca="1">IF(V275=1,"",IF($AA$4=1,"",IF(LOG入力!BH275&gt;0,"",IF(N275=0,"",IF(HT275=0,"","★")))))</f>
        <v/>
      </c>
      <c r="CI275" s="74" t="str">
        <f t="shared" ref="CI275:CI338" ca="1" si="624">IF(V275=1,"",IF($AA$4=1,"",IF(CK275=1,CL275,IF(DS275=1,DT275,IF(CN275=1,CO275,"")))))</f>
        <v/>
      </c>
      <c r="CK275" s="525" t="str">
        <f ca="1">IF(V275=1,"",IF(LOG入力!BH275&gt;0,1,0))</f>
        <v/>
      </c>
      <c r="CL275" s="74" t="str">
        <f t="shared" ref="CL275:CL338" ca="1" si="625">IF(V275=1,"",IF(CK275=1,CL$18,""))</f>
        <v/>
      </c>
      <c r="CN275" s="74" t="str">
        <f t="shared" ref="CN275:CN338" ca="1" si="626">IF(V275=1,"",IF(CQ275+CS275+CU275+CW275+CY275+DA275&gt;0,1,0))</f>
        <v/>
      </c>
      <c r="CO275" s="74" t="str">
        <f t="shared" ref="CO275:CO338" ca="1" si="627">IF(V275=1,"",IF(CR275="",IF(CT275="",IF(CV275="",IF(CX275="",IF(CZ275="",IF(DB275="","",DB275),CZ275),CX275),CV275),CT275),CR275))</f>
        <v/>
      </c>
      <c r="CQ275" s="74" t="str">
        <f t="shared" ref="CQ275:CQ338" ca="1" si="628">IF(V275=1,"",IF(HF275=1,1,IF(HG275=1,1,IF(HH275=1,1,0))))</f>
        <v/>
      </c>
      <c r="CR275" s="74" t="str">
        <f t="shared" ref="CR275:CR338" ca="1" si="629">IF($V275=1,"",IF(CQ275=1,CR$18,""))</f>
        <v/>
      </c>
      <c r="CS275" s="74" t="str">
        <f t="shared" ref="CS275:CS338" ca="1" si="630">IF(V275=1,"",IF(GN275="00:00",1,0))</f>
        <v/>
      </c>
      <c r="CT275" s="74" t="str">
        <f t="shared" ref="CT275:CT338" ca="1" si="631">IF($V275=1,"",IF(CS275=1,CT$18,""))</f>
        <v/>
      </c>
      <c r="CU275" s="74" t="str">
        <f t="shared" ref="CU275:CU338" ca="1" si="632">IF(V275=1,"",IF(ASC(ISERROR(VLOOKUP(G275,$IB$19:$IB$28,1,FALSE)))="TRUE",1,0))</f>
        <v/>
      </c>
      <c r="CV275" s="74" t="str">
        <f t="shared" ref="CV275:CV338" ca="1" si="633">IF($V275=1,"",IF(CU275=1,CV$18,""))</f>
        <v/>
      </c>
      <c r="CW275" s="74" t="str">
        <f t="shared" ref="CW275:CW338" ca="1" si="634">IF(V275=1,"",IF(ASC(ISERROR(VLOOKUP(H275,$IE$19:$IE$22,1,FALSE)))="TRUE",1,0))</f>
        <v/>
      </c>
      <c r="CX275" s="74" t="str">
        <f t="shared" ref="CX275:CX338" ca="1" si="635">IF($V275=1,"",IF(CW275=1,CX$18,""))</f>
        <v/>
      </c>
      <c r="CY275" s="74" t="str">
        <f t="shared" ref="CY275:CY338" ca="1" si="636">IF(V275=1,"",IF(HI275=1,1,0))</f>
        <v/>
      </c>
      <c r="CZ275" s="74" t="str">
        <f t="shared" ref="CZ275:CZ338" ca="1" si="637">IF($V275=1,"",IF(CY275=1,CZ$18,""))</f>
        <v/>
      </c>
      <c r="DA275" s="74" t="str">
        <f t="shared" ref="DA275:DA338" ca="1" si="638">IF(V275=1,"",IF(DD275+DF275+DH275+DJ275+DL275+DN275&gt;0,1,0))</f>
        <v/>
      </c>
      <c r="DB275" s="74" t="str">
        <f t="shared" ref="DB275:DB338" ca="1" si="639">IF(V275=1,"",IF(DE275="",IF(DG275="",IF(DI275="",IF(DK275="",IF(DM275="",IF(DO275="","",DO275),DM275),DK275),DI275),DG275),DE275))</f>
        <v/>
      </c>
      <c r="DD275" s="74" t="str">
        <f t="shared" ref="DD275:DD338" ca="1" si="640">IF(V275=1,"",IF(CW275=1,0,IF(HJ275=1,1,IF(HK275=1,1,0))))</f>
        <v/>
      </c>
      <c r="DE275" s="74" t="str">
        <f t="shared" ref="DE275:DE338" ca="1" si="641">IF($V275=1,"",IF(DD275=1,DE$18,""))</f>
        <v/>
      </c>
      <c r="DF275" s="74" t="str">
        <f t="shared" ref="DF275:DF338" ca="1" si="642">IF(V275=1,"",IF(HL275=1,1,IF(HM275=1,1,IF(HN275=1,1,IF(HO275=1,1,0)))))</f>
        <v/>
      </c>
      <c r="DG275" s="74" t="str">
        <f t="shared" ref="DG275:DG338" ca="1" si="643">IF($V275=1,"",IF(DF275=1,DG$18,""))</f>
        <v/>
      </c>
      <c r="DH275" s="74" t="str">
        <f t="shared" ref="DH275:DH338" ca="1" si="644">IF(V275=1,"",IF(CW275=1,0,IF(HP275=1,1,IF(HQ275=1,1,0))))</f>
        <v/>
      </c>
      <c r="DI275" s="74" t="str">
        <f t="shared" ref="DI275:DI338" ca="1" si="645">IF($V275=1,"",IF(DH275=1,DI$18,""))</f>
        <v/>
      </c>
      <c r="DJ275" s="74" t="str">
        <f t="shared" ref="DJ275:DJ338" ca="1" si="646">IF(V275=1,"",IF(HR275=1,1,IF(HS275=1,1,0)))</f>
        <v/>
      </c>
      <c r="DK275" s="74" t="str">
        <f t="shared" ref="DK275:DK338" ca="1" si="647">IF($V275=1,"",IF(DJ275=1,DK$18,""))</f>
        <v/>
      </c>
      <c r="DL275" s="74" t="str">
        <f t="shared" ref="DL275:DL338" ca="1" si="648">IF(V275=1,"",IF(N275="0",0,IF(N275="1",0,1)))</f>
        <v/>
      </c>
      <c r="DM275" s="74" t="str">
        <f t="shared" ref="DM275:DM338" ca="1" si="649">IF($V275=1,"",IF(DL275=1,DM$18,""))</f>
        <v/>
      </c>
      <c r="DN275" s="74" t="str">
        <f t="shared" ref="DN275:DN338" ca="1" si="650">IF(V275=1,"",IF(CS275=1,0,IF(GV275=1,0,1)))</f>
        <v/>
      </c>
      <c r="DO275" s="74" t="str">
        <f t="shared" ref="DO275:DO338" ca="1" si="651">IF(V275=1,"",IF(DN275=1,$DO$18,""))</f>
        <v/>
      </c>
      <c r="DQ275" s="74" t="str">
        <f t="shared" ref="DQ275:DQ338" ca="1" si="652">IF(V275=1,"",IF((CQ275+CS275+DN275+CU275+CW275+CY275+DD275+DF275+DH275+DJ275+DL275)&gt;0,1,0))</f>
        <v/>
      </c>
      <c r="DS275" s="74" t="str">
        <f t="shared" ref="DS275:DS338" ca="1" si="653">IF(V275=1,"",IF(DV275+DX275+DZ275&gt;0,1,0))</f>
        <v/>
      </c>
      <c r="DT275" s="74" t="str">
        <f t="shared" ref="DT275:DT338" ca="1" si="654">IF(V275=1,"",IF(N275=0,"",IF(DW275="",IF(DY275="",IF(EA275=22,IF(DO275="","",DO275),EA275),DY275),DW275)))</f>
        <v/>
      </c>
      <c r="DV275" s="525" t="str">
        <f t="shared" ref="DV275:DV338" ca="1" si="655">IF(V275=1,"",IF(EE275=0,1,IF(EC275=1,0,1)))</f>
        <v/>
      </c>
      <c r="DW275" s="74" t="str">
        <f t="shared" ref="DW275:DW338" ca="1" si="656">IF(V275=1,"",IF(DV275=1,DW$18,""))</f>
        <v/>
      </c>
      <c r="DX275" s="485" t="str">
        <f t="shared" ref="DX275:DX338" ca="1" si="657">IF(V275=1,"",IF($FS$3="N",0,IF(EH275=1,0,1)))</f>
        <v/>
      </c>
      <c r="DY275" s="74" t="str">
        <f t="shared" ref="DY275:DY338" ca="1" si="658">IF(V275=1,"",IF(DX275=1,DY$18,""))</f>
        <v/>
      </c>
      <c r="DZ275" s="74" t="str">
        <f t="shared" ref="DZ275:DZ338" ca="1" si="659">IF(V275=1,"",IF(EG275=0,0,1))</f>
        <v/>
      </c>
      <c r="EA275" s="74" t="str">
        <f t="shared" ref="EA275:EA338" ca="1" si="660">IF(V275=1,"",IF(DZ275=1,EA$18,""))</f>
        <v/>
      </c>
      <c r="EC275" s="74" t="str">
        <f t="shared" ref="EC275:EC338" ca="1" si="661">IF(V275=1,"",IF($FS$4="C",IF(H275="CW",1,0),1))</f>
        <v/>
      </c>
      <c r="ED275" s="74" t="str">
        <f t="shared" ref="ED275:ED338" ca="1" si="662">IF(V275=1,"",IF((VALUE((TYPE(VALUE(G275)))))=16,0,IF(LEN(G275)=0,0,VALUE(G275))))</f>
        <v/>
      </c>
      <c r="EE275" s="74" t="str">
        <f t="shared" ref="EE275:EE338" ca="1" si="663">IF(V275=1,"",IF($FS$5="M",1,IF($AA$4=1,1,IF($FT$5=ED275,1,0))))</f>
        <v/>
      </c>
      <c r="EG275" s="479" t="str">
        <f ca="1">IF(V275=1,"",IF(LOG入力!BH275&gt;0,0,IF(CG275="★",0,IF(R275=1,0,IF(N275=0,0,1)))))</f>
        <v/>
      </c>
      <c r="EH275" s="483" t="str">
        <f t="shared" ref="EH275:EH338" ca="1" si="664">IF(V275=1,"",IF(RIGHT(M275,1)="N",1,0))</f>
        <v/>
      </c>
      <c r="EI275" s="483" t="str">
        <f t="shared" ref="EI275:EI338" ca="1" si="665">IF(V275=1,"",IF($CG275="★",0,(IF($FS$3="N",N275,IF(RIGHT(M275,1)="N",N275,0)))))</f>
        <v/>
      </c>
      <c r="EJ275" s="483" t="str">
        <f t="shared" ref="EJ275:EJ338" ca="1" si="666">IF(V275=1,"",IF($CG275="★",0,(IF(EC275=0,0,IF(EE275=0,0,IF(EI275="0",0,1))))))</f>
        <v/>
      </c>
      <c r="EL275" s="71">
        <f t="shared" ref="EL275:EL338" ca="1" si="667">IF((VALUE((TYPE(VALUE(G275)))))=16,0,IF(VALUE(G275)=28,1,0))</f>
        <v>0</v>
      </c>
      <c r="EM275" s="6">
        <f t="shared" ref="EM275:EM338" ca="1" si="668">IF(EL275=1,IF($CG275="★",0,$EJ275),0)</f>
        <v>0</v>
      </c>
      <c r="EN275" s="6" t="str">
        <f t="shared" ref="EN275:EN338" ca="1" si="669">IF(EM275=1,$Z275,"")</f>
        <v/>
      </c>
      <c r="EO275" s="6">
        <f ca="1">IF(LOG入力!BH275&gt;0,0,IF(EM275=0,0,(IF(COUNTIF($EN$19:EN275,EN275)=1,IF($FS$3="N",1,IF(EH275=1,1,0))))))</f>
        <v>0</v>
      </c>
      <c r="EP275" s="6" t="str">
        <f ca="1">IF(LOG入力!BH275&gt;0,"",IF(EO275=1,$X275,""))</f>
        <v/>
      </c>
      <c r="EQ275" s="6" t="str">
        <f ca="1">IF(LOG入力!BH275&gt;0,"",IF(EO275=1,$Y275,""))</f>
        <v/>
      </c>
      <c r="ER275" s="520" t="str">
        <f ca="1">IF(LOG入力!BH275&gt;0,"",IF(COUNTIF($EP$19:$EP275,EP275)=1,EP275,""))</f>
        <v/>
      </c>
      <c r="ES275" s="520">
        <f ca="1">IF(LOG入力!BH275&gt;0,0,IF((EL275=1),IF(($ER275=""),0,1),0))</f>
        <v>0</v>
      </c>
      <c r="ET275" s="520" t="str">
        <f ca="1">IF(LOG入力!BH275&gt;0,"",IF(COUNTIF($EQ$19:EQ275,EQ275)=1,EQ275,""))</f>
        <v/>
      </c>
      <c r="EU275" s="539">
        <f ca="1">IF(LOG入力!BH275&gt;0,0,IF((EL275=1),IF(($ET275=""),0,1),0))</f>
        <v>0</v>
      </c>
      <c r="EV275" s="71">
        <f t="shared" ref="EV275:EV338" ca="1" si="670">IF((VALUE((TYPE(VALUE(G275)))))=16,0,IF(VALUE(G275)=50,1,0))</f>
        <v>0</v>
      </c>
      <c r="EW275" s="6">
        <f t="shared" ref="EW275:EW338" ca="1" si="671">IF(EV275=1,IF($CG275="★",0,$EJ275),0)</f>
        <v>0</v>
      </c>
      <c r="EX275" s="6" t="str">
        <f t="shared" ref="EX275:EX338" ca="1" si="672">IF(EW275=1,$Z275,"")</f>
        <v/>
      </c>
      <c r="EY275" s="6">
        <f ca="1">IF(LOG入力!BH275&gt;0,0,IF(EW275=0,0,(IF(COUNTIF($EX$19:EX275,EX275)=1,IF($FS$3="N",1,IF(EH275=1,1,0))))))</f>
        <v>0</v>
      </c>
      <c r="EZ275" s="6" t="str">
        <f ca="1">IF(LOG入力!BH275&gt;0,"",IF(EY275=1,$X275,""))</f>
        <v/>
      </c>
      <c r="FA275" s="6" t="str">
        <f ca="1">IF(LOG入力!BH275&gt;0,"",IF(EY275=1,$Y275,""))</f>
        <v/>
      </c>
      <c r="FB275" s="6" t="str">
        <f ca="1">IF(LOG入力!BH275&gt;0,"",IF(COUNTIF($EZ$19:$EZ275,EZ275)=1,EZ275,""))</f>
        <v/>
      </c>
      <c r="FC275" s="6">
        <f ca="1">IF(LOG入力!BH275&gt;0,0,IF((EV275=1),IF(($FB275=""),0,1),0))</f>
        <v>0</v>
      </c>
      <c r="FD275" s="6" t="str">
        <f ca="1">IF(LOG入力!BH275&gt;0,"",IF(COUNTIF($FA$19:FA275,FA275)=1,FA275,""))</f>
        <v/>
      </c>
      <c r="FE275" s="72">
        <f ca="1">IF(LOG入力!BH275&gt;0,0,IF((EV275=1),IF(($FD275=""),0,1),0))</f>
        <v>0</v>
      </c>
      <c r="FF275" s="71">
        <f t="shared" ref="FF275:FF338" ca="1" si="673">IF((VALUE((TYPE(VALUE(G275)))))=16,0,IF(VALUE(G275)=144,1,0))</f>
        <v>0</v>
      </c>
      <c r="FG275" s="6">
        <f t="shared" ref="FG275:FG338" ca="1" si="674">IF(FF275=1,IF($CG275="★",0,$EJ275),0)</f>
        <v>0</v>
      </c>
      <c r="FH275" s="6" t="str">
        <f t="shared" ref="FH275:FH338" ca="1" si="675">IF(FG275=1,$Z275,"")</f>
        <v/>
      </c>
      <c r="FI275" s="6">
        <f ca="1">IF(LOG入力!BH275&gt;0,0,IF(FG275=0,0,(IF(COUNTIF($FH$19:FH275,FH275)=1,IF($FS$3="N",1,IF(EH275=1,1,0))))))</f>
        <v>0</v>
      </c>
      <c r="FJ275" s="6" t="str">
        <f ca="1">IF(LOG入力!BH275&gt;0,"",IF(FI275=1,$X275,""))</f>
        <v/>
      </c>
      <c r="FK275" s="6" t="str">
        <f ca="1">IF(LOG入力!BH275&gt;0,"",IF(FI275=1,$Y275,""))</f>
        <v/>
      </c>
      <c r="FL275" s="6" t="str">
        <f ca="1">IF(LOG入力!BH275&gt;0,"",IF(COUNTIF($FJ$19:$FJ275,FJ275)=1,FJ275,""))</f>
        <v/>
      </c>
      <c r="FM275" s="6">
        <f ca="1">IF(LOG入力!BH275&gt;0,0,IF((FF275=1),IF(($FL275=""),0,1),0))</f>
        <v>0</v>
      </c>
      <c r="FN275" s="6" t="str">
        <f ca="1">IF(LOG入力!BH275&gt;0,"",IF(COUNTIF($FK$19:FK275,FK275)=1,FK275,""))</f>
        <v/>
      </c>
      <c r="FO275" s="72">
        <f ca="1">IF(LOG入力!BH275&gt;0,0,IF((FF275=1),IF(($FN275=""),0,1),0))</f>
        <v>0</v>
      </c>
      <c r="FP275" s="71">
        <f t="shared" ref="FP275:FP338" ca="1" si="676">IF((VALUE((TYPE(VALUE(G275)))))=16,0,IF(VALUE(G275)=430,1,0))</f>
        <v>0</v>
      </c>
      <c r="FQ275" s="6">
        <f t="shared" ref="FQ275:FQ338" ca="1" si="677">IF(FP275=1,IF($CG275="★",0,$EJ275),0)</f>
        <v>0</v>
      </c>
      <c r="FR275" s="6" t="str">
        <f t="shared" ref="FR275:FR338" ca="1" si="678">IF(FQ275=1,$Z275,"")</f>
        <v/>
      </c>
      <c r="FS275" s="6">
        <f ca="1">IF(LOG入力!BH275&gt;0,0,IF(FQ275=0,0,(IF(COUNTIF($FR$19:FR275,FR275)=1,IF($FS$3="N",1,IF(EH275=1,1,0))))))</f>
        <v>0</v>
      </c>
      <c r="FT275" s="6" t="str">
        <f ca="1">IF(LOG入力!BH275&gt;0,"",IF(FS275=1,$X275,""))</f>
        <v/>
      </c>
      <c r="FU275" s="6" t="str">
        <f ca="1">IF(LOG入力!BH275&gt;0,"",IF(FS275=1,$Y275,""))</f>
        <v/>
      </c>
      <c r="FV275" s="6" t="str">
        <f ca="1">IF(LOG入力!BH275&gt;0,"",IF(COUNTIF($FT$19:$FT275,FT275)=1,FT275,""))</f>
        <v/>
      </c>
      <c r="FW275" s="6">
        <f ca="1">IF(LOG入力!BH275&gt;0,0,IF((FP275=1),IF(($FV275=""),0,1),0))</f>
        <v>0</v>
      </c>
      <c r="FX275" s="6" t="str">
        <f ca="1">IF(LOG入力!BH275&gt;0,"",IF(COUNTIF($FU$19:FU275,FU275)=1,FU275,""))</f>
        <v/>
      </c>
      <c r="FY275" s="72">
        <f ca="1">IF(LOG入力!BH275&gt;0,0,IF((FP275=1),IF(($FX275=""),0,1),0))</f>
        <v>0</v>
      </c>
      <c r="FZ275" s="71">
        <f t="shared" ref="FZ275:FZ338" ca="1" si="679">IF((VALUE((TYPE(VALUE(G275)))))=16,0,IF(VALUE(G275)=1200,1,0))</f>
        <v>0</v>
      </c>
      <c r="GA275" s="6">
        <f t="shared" ref="GA275:GA338" ca="1" si="680">IF(FZ275=1,IF($CG275="★",0,$EJ275),0)</f>
        <v>0</v>
      </c>
      <c r="GB275" s="6" t="str">
        <f t="shared" ref="GB275:GB338" ca="1" si="681">IF(GA275=1,$Z275,"")</f>
        <v/>
      </c>
      <c r="GC275" s="6">
        <f ca="1">IF(LOG入力!BH275&gt;0,0,IF(GA275=0,0,(IF(COUNTIF($GB$19:GB275,GB275)=1,IF($FS$3="N",1,IF(EH275=1,1,0))))))</f>
        <v>0</v>
      </c>
      <c r="GD275" s="6" t="str">
        <f ca="1">IF(LOG入力!BH275&gt;0,"",IF(GC275=1,$X275,""))</f>
        <v/>
      </c>
      <c r="GE275" s="6" t="str">
        <f ca="1">IF(LOG入力!BH275&gt;0,"",IF(GC275=1,$Y275,""))</f>
        <v/>
      </c>
      <c r="GF275" s="6" t="str">
        <f ca="1">IF(LOG入力!BH275&gt;0,"",IF(COUNTIF($GD$19:$GD275,GD275)=1,GD275,""))</f>
        <v/>
      </c>
      <c r="GG275" s="6">
        <f ca="1">IF(LOG入力!BH275&gt;0,0,IF((FZ275=1),IF(($GF275=""),0,1),0))</f>
        <v>0</v>
      </c>
      <c r="GH275" s="6" t="str">
        <f ca="1">IF(LOG入力!BH275&gt;0,"",IF(COUNTIF($GE$19:GE275,GE275)=1,GE275,""))</f>
        <v/>
      </c>
      <c r="GI275" s="72">
        <f ca="1">IF(LOG入力!BH275&gt;0,0,IF((FZ275=1),IF(($GH275=""),0,1),0))</f>
        <v>0</v>
      </c>
      <c r="GK275" s="455" t="str">
        <f ca="1">IF(V275=1,"",IF(LEN(LOG入力!AS275)=0,"",LOG入力!AS275))</f>
        <v/>
      </c>
      <c r="GL275" s="378" t="str">
        <f t="shared" ref="GL275:GL338" ca="1" si="682">IF(V275=1,"",IF((VALUE((TYPE(VALUE(GK275)))))=16,IF(LEN(GK275)=6,IF(RIGHT(SUBSTITUTE(GK275,"j","J"),1)="J",LEFT(GK275,5),"00:00"),GK275),IF(VALUE(GK275)&lt;1,TEXT(GK275,"hh:mm"),GK275)))</f>
        <v/>
      </c>
      <c r="GM275" s="378" t="str">
        <f t="shared" ref="GM275:GM338" ca="1" si="683">IF(V275=1,"",IF(VALUE(LEN(GL275))=5,IF(MID(GL275,3,1)=":",GL275,"00:00"),CONCATENATE(LEFT(GL275,2),":",(MID(GL275,3,2)))))</f>
        <v/>
      </c>
      <c r="GN275" s="74" t="str">
        <f t="shared" ref="GN275:GN338" ca="1" si="684">IF(V275=1,"",IF((VALUE((TYPE(VALUE(LEFT(GM275,2))))))=16,"00:00",IF((VALUE((TYPE(VALUE(MID(GM275,4,2))))))=16,"00:00",IF(VALUE(LEFT(GM275,2))&gt;23,"00:00",(IF(VALUE(RIGHT(GM275,2))&gt;59,"00:00",GM275))))))</f>
        <v/>
      </c>
      <c r="GO275" s="74" t="str">
        <f t="shared" ref="GO275:GO338" ca="1" si="685">IF(GN275="00:00",GK275,GN275)</f>
        <v/>
      </c>
      <c r="GQ275" s="74" t="str">
        <f t="shared" ref="GQ275:GQ338" ca="1" si="686">IF(V275=1,"",IF($ED275=GQ$9,IF(LEFT($GN275,2)=GQ$10,1,IF(LEFT($GN275,2)=GQ$11,1,0)),0))</f>
        <v/>
      </c>
      <c r="GR275" s="74" t="str">
        <f t="shared" ref="GR275:GR338" ca="1" si="687">IF(V275=1,"",IF($ED275=GR$9,IF(LEFT($GN275,2)=GR$10,1,IF(LEFT($GN275,2)=GR$11,1,0)),0))</f>
        <v/>
      </c>
      <c r="GS275" s="74" t="str">
        <f t="shared" ref="GS275:GS338" ca="1" si="688">IF(V275=1,"",IF($ED275=GS$9,IF(LEFT($GN275,2)=GS$10,1,IF(LEFT($GN275,2)=GS$11,1,0)),0))</f>
        <v/>
      </c>
      <c r="GT275" s="74" t="str">
        <f t="shared" ref="GT275:GT338" ca="1" si="689">IF(V275=1,"",IF($ED275=GT$9,IF(LEFT($GN275,2)=GT$10,1,IF(LEFT($GN275,2)=GT$11,1,0)),0))</f>
        <v/>
      </c>
      <c r="GU275" s="74" t="str">
        <f t="shared" ref="GU275:GU338" ca="1" si="690">IF(V275=1,"",IF($ED275=GU$9,IF(LEFT($GN275,2)=GU$10,1,IF(LEFT($GN275,2)=GU$11,1,0)),0))</f>
        <v/>
      </c>
      <c r="GV275" s="74" t="str">
        <f t="shared" ref="GV275:GV338" ca="1" si="691">IF(V275=1,"",SUM(GQ275:GU275))</f>
        <v/>
      </c>
      <c r="GX275" s="74" t="str">
        <f t="shared" ref="GX275:GX338" ca="1" si="692">IF(V275=1,"",IF(H275="CW",2,1))</f>
        <v/>
      </c>
      <c r="GY275" s="74" t="str">
        <f t="shared" ref="GY275:GY338" ca="1" si="693">IF(V275=1,"",LEN(K275))</f>
        <v/>
      </c>
      <c r="GZ275" s="74" t="str">
        <f ca="1">IF(V275=1,"",IF(LOG入力!BH275&gt;0,0,IF(GY275=0,0,IF((VALUE((TYPE(VALUE(J275)))))=16,0,IF(VALUE(J275)&lt;60,1,IF(VALUE(J275)&lt;100,0,IF(VALUE(J275)&lt;600,2,0)))))))</f>
        <v/>
      </c>
      <c r="HA275" s="74" t="str">
        <f t="shared" ref="HA275:HA338" ca="1" si="694">IF(V275=1,"",LEN(M275))</f>
        <v/>
      </c>
      <c r="HB275" s="74" t="str">
        <f ca="1">IF(V275=1,"",IF(LOG入力!BH275&gt;0,0,IF(HA275=0,0,IF((VALUE((TYPE(VALUE(L275)))))=16,0,IF(VALUE(L275)&lt;60,1,IF(VALUE(L275)&lt;100,0,IF(VALUE(L275)&lt;600,2,0)))))))</f>
        <v/>
      </c>
      <c r="HD275" s="74" t="str">
        <f t="shared" ref="HD275:HD338" ca="1" si="695">IF(V275=1,"",DQ275)</f>
        <v/>
      </c>
      <c r="HF275" s="74" t="str">
        <f t="shared" ref="HF275:HF338" ca="1" si="696">IF(V275=1,"",IF((VALUE((TYPE(VALUE(C275)))))=16,1,IF(VALUE(C275)&lt;1,1,IF(LEN(C275)&gt;4,1,0))))</f>
        <v/>
      </c>
      <c r="HG275" s="74" t="str">
        <f t="shared" ref="HG275:HG338" ca="1" si="697">IF(V275=1,"",IF((VALUE((TYPE(VALUE(D275)))))=16,1,IF(VALUE(D275)&lt;1,1,IF(VALUE(D275)&gt;12,1,0))))</f>
        <v/>
      </c>
      <c r="HH275" s="74" t="str">
        <f t="shared" ref="HH275:HH338" ca="1" si="698">IF(V275=1,"",IF((VALUE((TYPE(VALUE(E275)))))=16,1,IF(VALUE(E275)&lt;1,1,IF(VALUE(E275)&gt;31,1,0))))</f>
        <v/>
      </c>
      <c r="HI275" s="74" t="str">
        <f t="shared" ref="HI275:HI338" ca="1" si="699">IF(V275=1,"",IF(CA275=1,1,IF(LEN(I275)-LEN(SUBSTITUTE(I275,"/",""))&gt;1,1,IF(RIGHT(I275,1)="/",1,IF(ASC(ISERROR(VLOOKUP(X275,$HV$40:$HV$66,1,FALSE)))="TRUE",1,IF(BU275=1,1,0))))))</f>
        <v/>
      </c>
      <c r="HJ275" s="74" t="str">
        <f t="shared" ref="HJ275:HJ338" ca="1" si="700">IF(V275=1,"",IF((VALUE((TYPE(VALUE(J275)))))=16,1,IF(GX275=2,IF(LEN(J275)=3,0,1),IF(LEN(J275)=2,0,1))))</f>
        <v/>
      </c>
      <c r="HK275" s="74" t="str">
        <f t="shared" ref="HK275:HK338" ca="1" si="701">IF(V275=1,"",IF((VALUE((TYPE(VALUE(J275)))))=16,1,IF(GX275=2,IF(VALUE(J275)&lt;111,1,IF(VALUE(J275)&gt;599,1,0)),IF(VALUE(J275)&lt;11,1,IF(VALUE(J275)&gt;59,1,0)))))</f>
        <v/>
      </c>
      <c r="HL275" s="74" t="str">
        <f t="shared" ref="HL275:HL338" ca="1" si="702">IF(V275=1,"",IF($FR$9&gt;=2051,0,IF((VALUE((TYPE(VALUE(BW275)))))=16,1,IF(VALUE(LEFT(K275,2))&lt;=VALUE($FS$9),0,(IF(VALUE(LEFT(K275,2))&gt;=52,0,1))))))</f>
        <v/>
      </c>
      <c r="HM275" s="74" t="str">
        <f t="shared" ref="HM275:HM338" ca="1" si="703">IF(V275=1,"",IF($FS$3="N",IF(RIGHT(K275,1)="N",0,1),IF(RIGHT(K275,1)="N",1,0)))</f>
        <v/>
      </c>
      <c r="HN275" s="74" t="str">
        <f t="shared" ref="HN275:HN338" ca="1" si="704">IF(V275=1,"",IF(RIGHT(K275,1)="N",IF(LEN(K275)=3,0,1),IF(LEN(K275)=2,0,1)))</f>
        <v/>
      </c>
      <c r="HO275" s="529" t="str">
        <f t="shared" ref="HO275:HO338" ca="1" si="705">IF(V275=1,"",IF($BY$18=BY275,0,1))</f>
        <v/>
      </c>
      <c r="HP275" s="74" t="str">
        <f t="shared" ref="HP275:HP338" ca="1" si="706">IF(V275=1,"",IF((VALUE((TYPE(VALUE(L275)))))=16,1,IF(GX275=2,IF(LEN(L275)=3,0,1),IF(LEN(L275)=2,0,1))))</f>
        <v/>
      </c>
      <c r="HQ275" s="74" t="str">
        <f t="shared" ref="HQ275:HQ338" ca="1" si="707">IF(V275=1,"",IF((VALUE((TYPE(VALUE(L275)))))=16,1,IF(GX275=2,IF(VALUE(L275)&lt;111,1,IF(VALUE(L275)&gt;599,1,0)),IF(VALUE(L275)&lt;11,1,IF(VALUE(L275)&gt;59,1,0)))))</f>
        <v/>
      </c>
      <c r="HR275" s="74" t="str">
        <f t="shared" ref="HR275:HR338" ca="1" si="708">IF(V275=1,"",IF($FR$9&gt;=$FU$9,0,IF((VALUE((TYPE(VALUE(Y275)))))=16,1,IF(VALUE(LEFT(M275,2))&lt;=VALUE($FS$9),0,(IF(VALUE(LEFT(M275,2))&gt;=52,0,1))))))</f>
        <v/>
      </c>
      <c r="HS275" s="74" t="str">
        <f t="shared" ref="HS275:HS338" ca="1" si="709">IF(V275=1,"",IF(RIGHT(M275,1)="N",IF(LEN(M275)=3,0,1),IF(LEN(M275)=2,0,1)))</f>
        <v/>
      </c>
      <c r="HT275" s="74" t="str">
        <f ca="1">IF(V275=1,"",IF(LOG入力!BH275&gt;0,0,IF(DV275=1,0,IF(N275="0",0,IF(SUM(HD275:HS275)&gt;0,1,0)))))</f>
        <v/>
      </c>
    </row>
    <row r="276" spans="1:228" x14ac:dyDescent="0.15">
      <c r="A276" s="5"/>
      <c r="B276" s="532" t="str">
        <f t="shared" ca="1" si="568"/>
        <v/>
      </c>
      <c r="C276" s="570" t="str">
        <f ca="1">LOG入力!AP276</f>
        <v/>
      </c>
      <c r="D276" s="534" t="str">
        <f ca="1">LOG入力!AQ276</f>
        <v/>
      </c>
      <c r="E276" s="570" t="str">
        <f ca="1">LOG入力!AR276</f>
        <v/>
      </c>
      <c r="F276" s="594" t="str">
        <f t="shared" ca="1" si="569"/>
        <v/>
      </c>
      <c r="G276" s="585" t="str">
        <f ca="1">LOG入力!AT276</f>
        <v/>
      </c>
      <c r="H276" s="537" t="str">
        <f ca="1">LOG入力!AU276</f>
        <v/>
      </c>
      <c r="I276" s="537" t="str">
        <f ca="1">LOG入力!AV276</f>
        <v/>
      </c>
      <c r="J276" s="593" t="str">
        <f ca="1">LOG入力!AW276</f>
        <v/>
      </c>
      <c r="K276" s="595" t="str">
        <f ca="1">LOG入力!BJ276</f>
        <v/>
      </c>
      <c r="L276" s="593" t="str">
        <f ca="1">LOG入力!AY276</f>
        <v/>
      </c>
      <c r="M276" s="545" t="str">
        <f ca="1">LOG入力!BK276</f>
        <v/>
      </c>
      <c r="N276" s="512" t="str">
        <f ca="1">IF(V276=1,"",IF(LOG入力!AJ276=1,"1",LOG入力!BA276))</f>
        <v/>
      </c>
      <c r="O276" s="538" t="str">
        <f ca="1">IF(V276=1,"",IF(LEN(LOG入力!O276)=0,"",LOG入力!O276))</f>
        <v/>
      </c>
      <c r="P276" s="291" t="str">
        <f ca="1">IF(V276=1,"",IF($AA$4=1,"",IF(LOG入力!BG276=1,"",CONCATENATE($ER276,$FB276,$FL276,$FV276,$GF276))))</f>
        <v/>
      </c>
      <c r="Q276" s="291" t="str">
        <f ca="1">IF(V276=1,"",IF($AA$4=1,"",IF(LOG入力!BG276=1,"",CONCATENATE($ET276,$FD276,$FN276,$FX276,$GH276))))</f>
        <v/>
      </c>
      <c r="R276" s="573" t="str">
        <f ca="1">IF(V276=1,"",IF($AA$4=1,"",IF(LOG入力!BH276&gt;0,0,AA276)))</f>
        <v/>
      </c>
      <c r="S276" s="293" t="str">
        <f t="shared" ca="1" si="570"/>
        <v/>
      </c>
      <c r="T276" s="681"/>
      <c r="U276" s="38"/>
      <c r="V276" s="196">
        <f ca="1">LOG入力!AN276</f>
        <v>1</v>
      </c>
      <c r="W276" s="38"/>
      <c r="X276" s="516" t="str">
        <f t="shared" ca="1" si="571"/>
        <v/>
      </c>
      <c r="Y276" s="515" t="str">
        <f t="shared" ca="1" si="572"/>
        <v/>
      </c>
      <c r="Z276" s="518" t="str">
        <f t="shared" ca="1" si="573"/>
        <v/>
      </c>
      <c r="AA276" s="574" t="str">
        <f t="shared" ca="1" si="574"/>
        <v/>
      </c>
      <c r="AC276" s="6" t="str">
        <f t="shared" ca="1" si="575"/>
        <v/>
      </c>
      <c r="AD276" s="6" t="str">
        <f t="shared" ca="1" si="576"/>
        <v/>
      </c>
      <c r="AE276" s="6" t="str">
        <f t="shared" ca="1" si="577"/>
        <v/>
      </c>
      <c r="AF276" s="6" t="str">
        <f t="shared" ca="1" si="578"/>
        <v/>
      </c>
      <c r="AG276" s="6" t="str">
        <f t="shared" ca="1" si="579"/>
        <v/>
      </c>
      <c r="AH276" s="6" t="str">
        <f t="shared" ca="1" si="580"/>
        <v/>
      </c>
      <c r="AI276" s="6" t="str">
        <f t="shared" ca="1" si="581"/>
        <v/>
      </c>
      <c r="AJ276" s="6" t="str">
        <f t="shared" ca="1" si="582"/>
        <v/>
      </c>
      <c r="AK276" s="6" t="str">
        <f t="shared" ca="1" si="583"/>
        <v/>
      </c>
      <c r="AL276" s="6" t="str">
        <f t="shared" ca="1" si="584"/>
        <v/>
      </c>
      <c r="AM276" s="6" t="str">
        <f t="shared" ca="1" si="585"/>
        <v/>
      </c>
      <c r="AN276" s="6" t="str">
        <f t="shared" ca="1" si="586"/>
        <v/>
      </c>
      <c r="AO276" s="6" t="str">
        <f t="shared" ca="1" si="587"/>
        <v/>
      </c>
      <c r="AP276" s="6" t="str">
        <f t="shared" ca="1" si="588"/>
        <v/>
      </c>
      <c r="AQ276" s="6" t="str">
        <f t="shared" ca="1" si="589"/>
        <v/>
      </c>
      <c r="AR276" s="6" t="str">
        <f t="shared" ca="1" si="590"/>
        <v/>
      </c>
      <c r="AS276" s="6" t="str">
        <f t="shared" ca="1" si="591"/>
        <v/>
      </c>
      <c r="AT276" s="6" t="str">
        <f t="shared" ca="1" si="592"/>
        <v/>
      </c>
      <c r="AU276" s="6" t="str">
        <f t="shared" ca="1" si="593"/>
        <v/>
      </c>
      <c r="AV276" s="6" t="str">
        <f t="shared" ca="1" si="594"/>
        <v/>
      </c>
      <c r="AW276" s="6" t="str">
        <f t="shared" ca="1" si="595"/>
        <v/>
      </c>
      <c r="AY276" s="6" t="str">
        <f t="shared" ca="1" si="596"/>
        <v/>
      </c>
      <c r="AZ276" s="6" t="str">
        <f t="shared" ca="1" si="597"/>
        <v/>
      </c>
      <c r="BA276" s="6" t="str">
        <f t="shared" ca="1" si="598"/>
        <v/>
      </c>
      <c r="BB276" s="6" t="str">
        <f t="shared" ca="1" si="599"/>
        <v/>
      </c>
      <c r="BC276" s="6" t="str">
        <f t="shared" ca="1" si="600"/>
        <v/>
      </c>
      <c r="BD276" s="6" t="str">
        <f t="shared" ca="1" si="601"/>
        <v/>
      </c>
      <c r="BE276" s="6" t="str">
        <f t="shared" ca="1" si="602"/>
        <v/>
      </c>
      <c r="BF276" s="6" t="str">
        <f t="shared" ca="1" si="603"/>
        <v/>
      </c>
      <c r="BG276" s="6" t="str">
        <f t="shared" ca="1" si="604"/>
        <v/>
      </c>
      <c r="BH276" s="6" t="str">
        <f t="shared" ca="1" si="605"/>
        <v/>
      </c>
      <c r="BI276" s="6" t="str">
        <f t="shared" ca="1" si="606"/>
        <v/>
      </c>
      <c r="BJ276" s="6" t="str">
        <f t="shared" ca="1" si="607"/>
        <v/>
      </c>
      <c r="BK276" s="6" t="str">
        <f t="shared" ca="1" si="608"/>
        <v/>
      </c>
      <c r="BL276" s="6" t="str">
        <f t="shared" ca="1" si="609"/>
        <v/>
      </c>
      <c r="BM276" s="6" t="str">
        <f t="shared" ca="1" si="610"/>
        <v/>
      </c>
      <c r="BN276" s="6" t="str">
        <f t="shared" ca="1" si="611"/>
        <v/>
      </c>
      <c r="BO276" s="6" t="str">
        <f t="shared" ca="1" si="612"/>
        <v/>
      </c>
      <c r="BP276" s="6" t="str">
        <f t="shared" ca="1" si="613"/>
        <v/>
      </c>
      <c r="BQ276" s="6" t="str">
        <f t="shared" ca="1" si="614"/>
        <v/>
      </c>
      <c r="BR276" s="6" t="str">
        <f t="shared" ca="1" si="615"/>
        <v/>
      </c>
      <c r="BS276" s="6" t="str">
        <f t="shared" ca="1" si="616"/>
        <v/>
      </c>
      <c r="BU276" s="6" t="str">
        <f t="shared" ca="1" si="617"/>
        <v/>
      </c>
      <c r="BW276" s="515" t="str">
        <f t="shared" ca="1" si="618"/>
        <v/>
      </c>
      <c r="BX276" s="515">
        <f t="shared" ca="1" si="619"/>
        <v>0</v>
      </c>
      <c r="BY276" s="515" t="str">
        <f t="shared" ca="1" si="620"/>
        <v/>
      </c>
      <c r="CA276" s="6">
        <f t="shared" ca="1" si="621"/>
        <v>1</v>
      </c>
      <c r="CC276" s="523" t="str">
        <f t="shared" ca="1" si="622"/>
        <v/>
      </c>
      <c r="CE276" s="6" t="str">
        <f t="shared" ca="1" si="623"/>
        <v/>
      </c>
      <c r="CG276" s="524" t="str">
        <f ca="1">IF(V276=1,"",IF($AA$4=1,"",IF(LOG入力!BH276&gt;0,"",IF(N276=0,"",IF(HT276=0,"","★")))))</f>
        <v/>
      </c>
      <c r="CI276" s="74" t="str">
        <f t="shared" ca="1" si="624"/>
        <v/>
      </c>
      <c r="CK276" s="525" t="str">
        <f ca="1">IF(V276=1,"",IF(LOG入力!BH276&gt;0,1,0))</f>
        <v/>
      </c>
      <c r="CL276" s="74" t="str">
        <f t="shared" ca="1" si="625"/>
        <v/>
      </c>
      <c r="CN276" s="74" t="str">
        <f t="shared" ca="1" si="626"/>
        <v/>
      </c>
      <c r="CO276" s="74" t="str">
        <f t="shared" ca="1" si="627"/>
        <v/>
      </c>
      <c r="CQ276" s="74" t="str">
        <f t="shared" ca="1" si="628"/>
        <v/>
      </c>
      <c r="CR276" s="74" t="str">
        <f t="shared" ca="1" si="629"/>
        <v/>
      </c>
      <c r="CS276" s="74" t="str">
        <f t="shared" ca="1" si="630"/>
        <v/>
      </c>
      <c r="CT276" s="74" t="str">
        <f t="shared" ca="1" si="631"/>
        <v/>
      </c>
      <c r="CU276" s="74" t="str">
        <f t="shared" ca="1" si="632"/>
        <v/>
      </c>
      <c r="CV276" s="74" t="str">
        <f t="shared" ca="1" si="633"/>
        <v/>
      </c>
      <c r="CW276" s="74" t="str">
        <f t="shared" ca="1" si="634"/>
        <v/>
      </c>
      <c r="CX276" s="74" t="str">
        <f t="shared" ca="1" si="635"/>
        <v/>
      </c>
      <c r="CY276" s="74" t="str">
        <f t="shared" ca="1" si="636"/>
        <v/>
      </c>
      <c r="CZ276" s="74" t="str">
        <f t="shared" ca="1" si="637"/>
        <v/>
      </c>
      <c r="DA276" s="74" t="str">
        <f t="shared" ca="1" si="638"/>
        <v/>
      </c>
      <c r="DB276" s="74" t="str">
        <f t="shared" ca="1" si="639"/>
        <v/>
      </c>
      <c r="DD276" s="74" t="str">
        <f t="shared" ca="1" si="640"/>
        <v/>
      </c>
      <c r="DE276" s="74" t="str">
        <f t="shared" ca="1" si="641"/>
        <v/>
      </c>
      <c r="DF276" s="74" t="str">
        <f t="shared" ca="1" si="642"/>
        <v/>
      </c>
      <c r="DG276" s="74" t="str">
        <f t="shared" ca="1" si="643"/>
        <v/>
      </c>
      <c r="DH276" s="74" t="str">
        <f t="shared" ca="1" si="644"/>
        <v/>
      </c>
      <c r="DI276" s="74" t="str">
        <f t="shared" ca="1" si="645"/>
        <v/>
      </c>
      <c r="DJ276" s="74" t="str">
        <f t="shared" ca="1" si="646"/>
        <v/>
      </c>
      <c r="DK276" s="74" t="str">
        <f t="shared" ca="1" si="647"/>
        <v/>
      </c>
      <c r="DL276" s="74" t="str">
        <f t="shared" ca="1" si="648"/>
        <v/>
      </c>
      <c r="DM276" s="74" t="str">
        <f t="shared" ca="1" si="649"/>
        <v/>
      </c>
      <c r="DN276" s="74" t="str">
        <f t="shared" ca="1" si="650"/>
        <v/>
      </c>
      <c r="DO276" s="74" t="str">
        <f t="shared" ca="1" si="651"/>
        <v/>
      </c>
      <c r="DQ276" s="74" t="str">
        <f t="shared" ca="1" si="652"/>
        <v/>
      </c>
      <c r="DS276" s="74" t="str">
        <f t="shared" ca="1" si="653"/>
        <v/>
      </c>
      <c r="DT276" s="74" t="str">
        <f t="shared" ca="1" si="654"/>
        <v/>
      </c>
      <c r="DV276" s="525" t="str">
        <f t="shared" ca="1" si="655"/>
        <v/>
      </c>
      <c r="DW276" s="74" t="str">
        <f t="shared" ca="1" si="656"/>
        <v/>
      </c>
      <c r="DX276" s="485" t="str">
        <f t="shared" ca="1" si="657"/>
        <v/>
      </c>
      <c r="DY276" s="74" t="str">
        <f t="shared" ca="1" si="658"/>
        <v/>
      </c>
      <c r="DZ276" s="74" t="str">
        <f t="shared" ca="1" si="659"/>
        <v/>
      </c>
      <c r="EA276" s="74" t="str">
        <f t="shared" ca="1" si="660"/>
        <v/>
      </c>
      <c r="EC276" s="74" t="str">
        <f t="shared" ca="1" si="661"/>
        <v/>
      </c>
      <c r="ED276" s="74" t="str">
        <f t="shared" ca="1" si="662"/>
        <v/>
      </c>
      <c r="EE276" s="74" t="str">
        <f t="shared" ca="1" si="663"/>
        <v/>
      </c>
      <c r="EG276" s="479" t="str">
        <f ca="1">IF(V276=1,"",IF(LOG入力!BH276&gt;0,0,IF(CG276="★",0,IF(R276=1,0,IF(N276=0,0,1)))))</f>
        <v/>
      </c>
      <c r="EH276" s="483" t="str">
        <f t="shared" ca="1" si="664"/>
        <v/>
      </c>
      <c r="EI276" s="483" t="str">
        <f t="shared" ca="1" si="665"/>
        <v/>
      </c>
      <c r="EJ276" s="483" t="str">
        <f t="shared" ca="1" si="666"/>
        <v/>
      </c>
      <c r="EL276" s="71">
        <f t="shared" ca="1" si="667"/>
        <v>0</v>
      </c>
      <c r="EM276" s="6">
        <f t="shared" ca="1" si="668"/>
        <v>0</v>
      </c>
      <c r="EN276" s="6" t="str">
        <f t="shared" ca="1" si="669"/>
        <v/>
      </c>
      <c r="EO276" s="6">
        <f ca="1">IF(LOG入力!BH276&gt;0,0,IF(EM276=0,0,(IF(COUNTIF($EN$19:EN276,EN276)=1,IF($FS$3="N",1,IF(EH276=1,1,0))))))</f>
        <v>0</v>
      </c>
      <c r="EP276" s="6" t="str">
        <f ca="1">IF(LOG入力!BH276&gt;0,"",IF(EO276=1,$X276,""))</f>
        <v/>
      </c>
      <c r="EQ276" s="6" t="str">
        <f ca="1">IF(LOG入力!BH276&gt;0,"",IF(EO276=1,$Y276,""))</f>
        <v/>
      </c>
      <c r="ER276" s="520" t="str">
        <f ca="1">IF(LOG入力!BH276&gt;0,"",IF(COUNTIF($EP$19:$EP276,EP276)=1,EP276,""))</f>
        <v/>
      </c>
      <c r="ES276" s="520">
        <f ca="1">IF(LOG入力!BH276&gt;0,0,IF((EL276=1),IF(($ER276=""),0,1),0))</f>
        <v>0</v>
      </c>
      <c r="ET276" s="520" t="str">
        <f ca="1">IF(LOG入力!BH276&gt;0,"",IF(COUNTIF($EQ$19:EQ276,EQ276)=1,EQ276,""))</f>
        <v/>
      </c>
      <c r="EU276" s="539">
        <f ca="1">IF(LOG入力!BH276&gt;0,0,IF((EL276=1),IF(($ET276=""),0,1),0))</f>
        <v>0</v>
      </c>
      <c r="EV276" s="71">
        <f t="shared" ca="1" si="670"/>
        <v>0</v>
      </c>
      <c r="EW276" s="6">
        <f t="shared" ca="1" si="671"/>
        <v>0</v>
      </c>
      <c r="EX276" s="6" t="str">
        <f t="shared" ca="1" si="672"/>
        <v/>
      </c>
      <c r="EY276" s="6">
        <f ca="1">IF(LOG入力!BH276&gt;0,0,IF(EW276=0,0,(IF(COUNTIF($EX$19:EX276,EX276)=1,IF($FS$3="N",1,IF(EH276=1,1,0))))))</f>
        <v>0</v>
      </c>
      <c r="EZ276" s="6" t="str">
        <f ca="1">IF(LOG入力!BH276&gt;0,"",IF(EY276=1,$X276,""))</f>
        <v/>
      </c>
      <c r="FA276" s="6" t="str">
        <f ca="1">IF(LOG入力!BH276&gt;0,"",IF(EY276=1,$Y276,""))</f>
        <v/>
      </c>
      <c r="FB276" s="6" t="str">
        <f ca="1">IF(LOG入力!BH276&gt;0,"",IF(COUNTIF($EZ$19:$EZ276,EZ276)=1,EZ276,""))</f>
        <v/>
      </c>
      <c r="FC276" s="6">
        <f ca="1">IF(LOG入力!BH276&gt;0,0,IF((EV276=1),IF(($FB276=""),0,1),0))</f>
        <v>0</v>
      </c>
      <c r="FD276" s="6" t="str">
        <f ca="1">IF(LOG入力!BH276&gt;0,"",IF(COUNTIF($FA$19:FA276,FA276)=1,FA276,""))</f>
        <v/>
      </c>
      <c r="FE276" s="72">
        <f ca="1">IF(LOG入力!BH276&gt;0,0,IF((EV276=1),IF(($FD276=""),0,1),0))</f>
        <v>0</v>
      </c>
      <c r="FF276" s="71">
        <f t="shared" ca="1" si="673"/>
        <v>0</v>
      </c>
      <c r="FG276" s="6">
        <f t="shared" ca="1" si="674"/>
        <v>0</v>
      </c>
      <c r="FH276" s="6" t="str">
        <f t="shared" ca="1" si="675"/>
        <v/>
      </c>
      <c r="FI276" s="6">
        <f ca="1">IF(LOG入力!BH276&gt;0,0,IF(FG276=0,0,(IF(COUNTIF($FH$19:FH276,FH276)=1,IF($FS$3="N",1,IF(EH276=1,1,0))))))</f>
        <v>0</v>
      </c>
      <c r="FJ276" s="6" t="str">
        <f ca="1">IF(LOG入力!BH276&gt;0,"",IF(FI276=1,$X276,""))</f>
        <v/>
      </c>
      <c r="FK276" s="6" t="str">
        <f ca="1">IF(LOG入力!BH276&gt;0,"",IF(FI276=1,$Y276,""))</f>
        <v/>
      </c>
      <c r="FL276" s="6" t="str">
        <f ca="1">IF(LOG入力!BH276&gt;0,"",IF(COUNTIF($FJ$19:$FJ276,FJ276)=1,FJ276,""))</f>
        <v/>
      </c>
      <c r="FM276" s="6">
        <f ca="1">IF(LOG入力!BH276&gt;0,0,IF((FF276=1),IF(($FL276=""),0,1),0))</f>
        <v>0</v>
      </c>
      <c r="FN276" s="6" t="str">
        <f ca="1">IF(LOG入力!BH276&gt;0,"",IF(COUNTIF($FK$19:FK276,FK276)=1,FK276,""))</f>
        <v/>
      </c>
      <c r="FO276" s="72">
        <f ca="1">IF(LOG入力!BH276&gt;0,0,IF((FF276=1),IF(($FN276=""),0,1),0))</f>
        <v>0</v>
      </c>
      <c r="FP276" s="71">
        <f t="shared" ca="1" si="676"/>
        <v>0</v>
      </c>
      <c r="FQ276" s="6">
        <f t="shared" ca="1" si="677"/>
        <v>0</v>
      </c>
      <c r="FR276" s="6" t="str">
        <f t="shared" ca="1" si="678"/>
        <v/>
      </c>
      <c r="FS276" s="6">
        <f ca="1">IF(LOG入力!BH276&gt;0,0,IF(FQ276=0,0,(IF(COUNTIF($FR$19:FR276,FR276)=1,IF($FS$3="N",1,IF(EH276=1,1,0))))))</f>
        <v>0</v>
      </c>
      <c r="FT276" s="6" t="str">
        <f ca="1">IF(LOG入力!BH276&gt;0,"",IF(FS276=1,$X276,""))</f>
        <v/>
      </c>
      <c r="FU276" s="6" t="str">
        <f ca="1">IF(LOG入力!BH276&gt;0,"",IF(FS276=1,$Y276,""))</f>
        <v/>
      </c>
      <c r="FV276" s="6" t="str">
        <f ca="1">IF(LOG入力!BH276&gt;0,"",IF(COUNTIF($FT$19:$FT276,FT276)=1,FT276,""))</f>
        <v/>
      </c>
      <c r="FW276" s="6">
        <f ca="1">IF(LOG入力!BH276&gt;0,0,IF((FP276=1),IF(($FV276=""),0,1),0))</f>
        <v>0</v>
      </c>
      <c r="FX276" s="6" t="str">
        <f ca="1">IF(LOG入力!BH276&gt;0,"",IF(COUNTIF($FU$19:FU276,FU276)=1,FU276,""))</f>
        <v/>
      </c>
      <c r="FY276" s="72">
        <f ca="1">IF(LOG入力!BH276&gt;0,0,IF((FP276=1),IF(($FX276=""),0,1),0))</f>
        <v>0</v>
      </c>
      <c r="FZ276" s="71">
        <f t="shared" ca="1" si="679"/>
        <v>0</v>
      </c>
      <c r="GA276" s="6">
        <f t="shared" ca="1" si="680"/>
        <v>0</v>
      </c>
      <c r="GB276" s="6" t="str">
        <f t="shared" ca="1" si="681"/>
        <v/>
      </c>
      <c r="GC276" s="6">
        <f ca="1">IF(LOG入力!BH276&gt;0,0,IF(GA276=0,0,(IF(COUNTIF($GB$19:GB276,GB276)=1,IF($FS$3="N",1,IF(EH276=1,1,0))))))</f>
        <v>0</v>
      </c>
      <c r="GD276" s="6" t="str">
        <f ca="1">IF(LOG入力!BH276&gt;0,"",IF(GC276=1,$X276,""))</f>
        <v/>
      </c>
      <c r="GE276" s="6" t="str">
        <f ca="1">IF(LOG入力!BH276&gt;0,"",IF(GC276=1,$Y276,""))</f>
        <v/>
      </c>
      <c r="GF276" s="6" t="str">
        <f ca="1">IF(LOG入力!BH276&gt;0,"",IF(COUNTIF($GD$19:$GD276,GD276)=1,GD276,""))</f>
        <v/>
      </c>
      <c r="GG276" s="6">
        <f ca="1">IF(LOG入力!BH276&gt;0,0,IF((FZ276=1),IF(($GF276=""),0,1),0))</f>
        <v>0</v>
      </c>
      <c r="GH276" s="6" t="str">
        <f ca="1">IF(LOG入力!BH276&gt;0,"",IF(COUNTIF($GE$19:GE276,GE276)=1,GE276,""))</f>
        <v/>
      </c>
      <c r="GI276" s="72">
        <f ca="1">IF(LOG入力!BH276&gt;0,0,IF((FZ276=1),IF(($GH276=""),0,1),0))</f>
        <v>0</v>
      </c>
      <c r="GK276" s="455" t="str">
        <f ca="1">IF(V276=1,"",IF(LEN(LOG入力!AS276)=0,"",LOG入力!AS276))</f>
        <v/>
      </c>
      <c r="GL276" s="378" t="str">
        <f t="shared" ca="1" si="682"/>
        <v/>
      </c>
      <c r="GM276" s="378" t="str">
        <f t="shared" ca="1" si="683"/>
        <v/>
      </c>
      <c r="GN276" s="74" t="str">
        <f t="shared" ca="1" si="684"/>
        <v/>
      </c>
      <c r="GO276" s="74" t="str">
        <f t="shared" ca="1" si="685"/>
        <v/>
      </c>
      <c r="GQ276" s="74" t="str">
        <f t="shared" ca="1" si="686"/>
        <v/>
      </c>
      <c r="GR276" s="74" t="str">
        <f t="shared" ca="1" si="687"/>
        <v/>
      </c>
      <c r="GS276" s="74" t="str">
        <f t="shared" ca="1" si="688"/>
        <v/>
      </c>
      <c r="GT276" s="74" t="str">
        <f t="shared" ca="1" si="689"/>
        <v/>
      </c>
      <c r="GU276" s="74" t="str">
        <f t="shared" ca="1" si="690"/>
        <v/>
      </c>
      <c r="GV276" s="74" t="str">
        <f t="shared" ca="1" si="691"/>
        <v/>
      </c>
      <c r="GX276" s="74" t="str">
        <f t="shared" ca="1" si="692"/>
        <v/>
      </c>
      <c r="GY276" s="74" t="str">
        <f t="shared" ca="1" si="693"/>
        <v/>
      </c>
      <c r="GZ276" s="74" t="str">
        <f ca="1">IF(V276=1,"",IF(LOG入力!BH276&gt;0,0,IF(GY276=0,0,IF((VALUE((TYPE(VALUE(J276)))))=16,0,IF(VALUE(J276)&lt;60,1,IF(VALUE(J276)&lt;100,0,IF(VALUE(J276)&lt;600,2,0)))))))</f>
        <v/>
      </c>
      <c r="HA276" s="74" t="str">
        <f t="shared" ca="1" si="694"/>
        <v/>
      </c>
      <c r="HB276" s="74" t="str">
        <f ca="1">IF(V276=1,"",IF(LOG入力!BH276&gt;0,0,IF(HA276=0,0,IF((VALUE((TYPE(VALUE(L276)))))=16,0,IF(VALUE(L276)&lt;60,1,IF(VALUE(L276)&lt;100,0,IF(VALUE(L276)&lt;600,2,0)))))))</f>
        <v/>
      </c>
      <c r="HD276" s="74" t="str">
        <f t="shared" ca="1" si="695"/>
        <v/>
      </c>
      <c r="HF276" s="74" t="str">
        <f t="shared" ca="1" si="696"/>
        <v/>
      </c>
      <c r="HG276" s="74" t="str">
        <f t="shared" ca="1" si="697"/>
        <v/>
      </c>
      <c r="HH276" s="74" t="str">
        <f t="shared" ca="1" si="698"/>
        <v/>
      </c>
      <c r="HI276" s="74" t="str">
        <f t="shared" ca="1" si="699"/>
        <v/>
      </c>
      <c r="HJ276" s="74" t="str">
        <f t="shared" ca="1" si="700"/>
        <v/>
      </c>
      <c r="HK276" s="74" t="str">
        <f t="shared" ca="1" si="701"/>
        <v/>
      </c>
      <c r="HL276" s="74" t="str">
        <f t="shared" ca="1" si="702"/>
        <v/>
      </c>
      <c r="HM276" s="74" t="str">
        <f t="shared" ca="1" si="703"/>
        <v/>
      </c>
      <c r="HN276" s="74" t="str">
        <f t="shared" ca="1" si="704"/>
        <v/>
      </c>
      <c r="HO276" s="529" t="str">
        <f t="shared" ca="1" si="705"/>
        <v/>
      </c>
      <c r="HP276" s="74" t="str">
        <f t="shared" ca="1" si="706"/>
        <v/>
      </c>
      <c r="HQ276" s="74" t="str">
        <f t="shared" ca="1" si="707"/>
        <v/>
      </c>
      <c r="HR276" s="74" t="str">
        <f t="shared" ca="1" si="708"/>
        <v/>
      </c>
      <c r="HS276" s="74" t="str">
        <f t="shared" ca="1" si="709"/>
        <v/>
      </c>
      <c r="HT276" s="74" t="str">
        <f ca="1">IF(V276=1,"",IF(LOG入力!BH276&gt;0,0,IF(DV276=1,0,IF(N276="0",0,IF(SUM(HD276:HS276)&gt;0,1,0)))))</f>
        <v/>
      </c>
    </row>
    <row r="277" spans="1:228" x14ac:dyDescent="0.15">
      <c r="A277" s="5"/>
      <c r="B277" s="532" t="str">
        <f t="shared" ca="1" si="568"/>
        <v/>
      </c>
      <c r="C277" s="534" t="str">
        <f ca="1">LOG入力!AP277</f>
        <v/>
      </c>
      <c r="D277" s="534" t="str">
        <f ca="1">LOG入力!AQ277</f>
        <v/>
      </c>
      <c r="E277" s="534" t="str">
        <f ca="1">LOG入力!AR277</f>
        <v/>
      </c>
      <c r="F277" s="535" t="str">
        <f t="shared" ca="1" si="569"/>
        <v/>
      </c>
      <c r="G277" s="585" t="str">
        <f ca="1">LOG入力!AT277</f>
        <v/>
      </c>
      <c r="H277" s="542" t="str">
        <f ca="1">LOG入力!AU277</f>
        <v/>
      </c>
      <c r="I277" s="542" t="str">
        <f ca="1">LOG入力!AV277</f>
        <v/>
      </c>
      <c r="J277" s="577" t="str">
        <f ca="1">LOG入力!AW277</f>
        <v/>
      </c>
      <c r="K277" s="578" t="str">
        <f ca="1">LOG入力!BJ277</f>
        <v/>
      </c>
      <c r="L277" s="577" t="str">
        <f ca="1">LOG入力!AY277</f>
        <v/>
      </c>
      <c r="M277" s="545" t="str">
        <f ca="1">LOG入力!BK277</f>
        <v/>
      </c>
      <c r="N277" s="512" t="str">
        <f ca="1">IF(V277=1,"",IF(LOG入力!AJ277=1,"1",LOG入力!BA277))</f>
        <v/>
      </c>
      <c r="O277" s="538" t="str">
        <f ca="1">IF(V277=1,"",IF(LEN(LOG入力!O277)=0,"",LOG入力!O277))</f>
        <v/>
      </c>
      <c r="P277" s="291" t="str">
        <f ca="1">IF(V277=1,"",IF($AA$4=1,"",IF(LOG入力!BG277=1,"",CONCATENATE($ER277,$FB277,$FL277,$FV277,$GF277))))</f>
        <v/>
      </c>
      <c r="Q277" s="291" t="str">
        <f ca="1">IF(V277=1,"",IF($AA$4=1,"",IF(LOG入力!BG277=1,"",CONCATENATE($ET277,$FD277,$FN277,$FX277,$GH277))))</f>
        <v/>
      </c>
      <c r="R277" s="573" t="str">
        <f ca="1">IF(V277=1,"",IF($AA$4=1,"",IF(LOG入力!BH277&gt;0,0,AA277)))</f>
        <v/>
      </c>
      <c r="S277" s="293" t="str">
        <f t="shared" ca="1" si="570"/>
        <v/>
      </c>
      <c r="T277" s="681"/>
      <c r="U277" s="38"/>
      <c r="V277" s="196">
        <f ca="1">LOG入力!AN277</f>
        <v>1</v>
      </c>
      <c r="W277" s="38"/>
      <c r="X277" s="516" t="str">
        <f t="shared" ca="1" si="571"/>
        <v/>
      </c>
      <c r="Y277" s="515" t="str">
        <f t="shared" ca="1" si="572"/>
        <v/>
      </c>
      <c r="Z277" s="518" t="str">
        <f t="shared" ca="1" si="573"/>
        <v/>
      </c>
      <c r="AA277" s="574" t="str">
        <f t="shared" ca="1" si="574"/>
        <v/>
      </c>
      <c r="AC277" s="6" t="str">
        <f t="shared" ca="1" si="575"/>
        <v/>
      </c>
      <c r="AD277" s="6" t="str">
        <f t="shared" ca="1" si="576"/>
        <v/>
      </c>
      <c r="AE277" s="6" t="str">
        <f t="shared" ca="1" si="577"/>
        <v/>
      </c>
      <c r="AF277" s="6" t="str">
        <f t="shared" ca="1" si="578"/>
        <v/>
      </c>
      <c r="AG277" s="6" t="str">
        <f t="shared" ca="1" si="579"/>
        <v/>
      </c>
      <c r="AH277" s="6" t="str">
        <f t="shared" ca="1" si="580"/>
        <v/>
      </c>
      <c r="AI277" s="6" t="str">
        <f t="shared" ca="1" si="581"/>
        <v/>
      </c>
      <c r="AJ277" s="6" t="str">
        <f t="shared" ca="1" si="582"/>
        <v/>
      </c>
      <c r="AK277" s="6" t="str">
        <f t="shared" ca="1" si="583"/>
        <v/>
      </c>
      <c r="AL277" s="6" t="str">
        <f t="shared" ca="1" si="584"/>
        <v/>
      </c>
      <c r="AM277" s="6" t="str">
        <f t="shared" ca="1" si="585"/>
        <v/>
      </c>
      <c r="AN277" s="6" t="str">
        <f t="shared" ca="1" si="586"/>
        <v/>
      </c>
      <c r="AO277" s="6" t="str">
        <f t="shared" ca="1" si="587"/>
        <v/>
      </c>
      <c r="AP277" s="6" t="str">
        <f t="shared" ca="1" si="588"/>
        <v/>
      </c>
      <c r="AQ277" s="6" t="str">
        <f t="shared" ca="1" si="589"/>
        <v/>
      </c>
      <c r="AR277" s="6" t="str">
        <f t="shared" ca="1" si="590"/>
        <v/>
      </c>
      <c r="AS277" s="6" t="str">
        <f t="shared" ca="1" si="591"/>
        <v/>
      </c>
      <c r="AT277" s="6" t="str">
        <f t="shared" ca="1" si="592"/>
        <v/>
      </c>
      <c r="AU277" s="6" t="str">
        <f t="shared" ca="1" si="593"/>
        <v/>
      </c>
      <c r="AV277" s="6" t="str">
        <f t="shared" ca="1" si="594"/>
        <v/>
      </c>
      <c r="AW277" s="6" t="str">
        <f t="shared" ca="1" si="595"/>
        <v/>
      </c>
      <c r="AY277" s="6" t="str">
        <f t="shared" ca="1" si="596"/>
        <v/>
      </c>
      <c r="AZ277" s="6" t="str">
        <f t="shared" ca="1" si="597"/>
        <v/>
      </c>
      <c r="BA277" s="6" t="str">
        <f t="shared" ca="1" si="598"/>
        <v/>
      </c>
      <c r="BB277" s="6" t="str">
        <f t="shared" ca="1" si="599"/>
        <v/>
      </c>
      <c r="BC277" s="6" t="str">
        <f t="shared" ca="1" si="600"/>
        <v/>
      </c>
      <c r="BD277" s="6" t="str">
        <f t="shared" ca="1" si="601"/>
        <v/>
      </c>
      <c r="BE277" s="6" t="str">
        <f t="shared" ca="1" si="602"/>
        <v/>
      </c>
      <c r="BF277" s="6" t="str">
        <f t="shared" ca="1" si="603"/>
        <v/>
      </c>
      <c r="BG277" s="6" t="str">
        <f t="shared" ca="1" si="604"/>
        <v/>
      </c>
      <c r="BH277" s="6" t="str">
        <f t="shared" ca="1" si="605"/>
        <v/>
      </c>
      <c r="BI277" s="6" t="str">
        <f t="shared" ca="1" si="606"/>
        <v/>
      </c>
      <c r="BJ277" s="6" t="str">
        <f t="shared" ca="1" si="607"/>
        <v/>
      </c>
      <c r="BK277" s="6" t="str">
        <f t="shared" ca="1" si="608"/>
        <v/>
      </c>
      <c r="BL277" s="6" t="str">
        <f t="shared" ca="1" si="609"/>
        <v/>
      </c>
      <c r="BM277" s="6" t="str">
        <f t="shared" ca="1" si="610"/>
        <v/>
      </c>
      <c r="BN277" s="6" t="str">
        <f t="shared" ca="1" si="611"/>
        <v/>
      </c>
      <c r="BO277" s="6" t="str">
        <f t="shared" ca="1" si="612"/>
        <v/>
      </c>
      <c r="BP277" s="6" t="str">
        <f t="shared" ca="1" si="613"/>
        <v/>
      </c>
      <c r="BQ277" s="6" t="str">
        <f t="shared" ca="1" si="614"/>
        <v/>
      </c>
      <c r="BR277" s="6" t="str">
        <f t="shared" ca="1" si="615"/>
        <v/>
      </c>
      <c r="BS277" s="6" t="str">
        <f t="shared" ca="1" si="616"/>
        <v/>
      </c>
      <c r="BU277" s="6" t="str">
        <f t="shared" ca="1" si="617"/>
        <v/>
      </c>
      <c r="BW277" s="515" t="str">
        <f t="shared" ca="1" si="618"/>
        <v/>
      </c>
      <c r="BX277" s="515">
        <f t="shared" ca="1" si="619"/>
        <v>0</v>
      </c>
      <c r="BY277" s="515" t="str">
        <f t="shared" ca="1" si="620"/>
        <v/>
      </c>
      <c r="CA277" s="6">
        <f t="shared" ca="1" si="621"/>
        <v>1</v>
      </c>
      <c r="CC277" s="523" t="str">
        <f t="shared" ca="1" si="622"/>
        <v/>
      </c>
      <c r="CE277" s="6" t="str">
        <f t="shared" ca="1" si="623"/>
        <v/>
      </c>
      <c r="CG277" s="524" t="str">
        <f ca="1">IF(V277=1,"",IF($AA$4=1,"",IF(LOG入力!BH277&gt;0,"",IF(N277=0,"",IF(HT277=0,"","★")))))</f>
        <v/>
      </c>
      <c r="CI277" s="74" t="str">
        <f t="shared" ca="1" si="624"/>
        <v/>
      </c>
      <c r="CK277" s="525" t="str">
        <f ca="1">IF(V277=1,"",IF(LOG入力!BH277&gt;0,1,0))</f>
        <v/>
      </c>
      <c r="CL277" s="74" t="str">
        <f t="shared" ca="1" si="625"/>
        <v/>
      </c>
      <c r="CN277" s="74" t="str">
        <f t="shared" ca="1" si="626"/>
        <v/>
      </c>
      <c r="CO277" s="74" t="str">
        <f t="shared" ca="1" si="627"/>
        <v/>
      </c>
      <c r="CQ277" s="74" t="str">
        <f t="shared" ca="1" si="628"/>
        <v/>
      </c>
      <c r="CR277" s="74" t="str">
        <f t="shared" ca="1" si="629"/>
        <v/>
      </c>
      <c r="CS277" s="74" t="str">
        <f t="shared" ca="1" si="630"/>
        <v/>
      </c>
      <c r="CT277" s="74" t="str">
        <f t="shared" ca="1" si="631"/>
        <v/>
      </c>
      <c r="CU277" s="74" t="str">
        <f t="shared" ca="1" si="632"/>
        <v/>
      </c>
      <c r="CV277" s="74" t="str">
        <f t="shared" ca="1" si="633"/>
        <v/>
      </c>
      <c r="CW277" s="74" t="str">
        <f t="shared" ca="1" si="634"/>
        <v/>
      </c>
      <c r="CX277" s="74" t="str">
        <f t="shared" ca="1" si="635"/>
        <v/>
      </c>
      <c r="CY277" s="74" t="str">
        <f t="shared" ca="1" si="636"/>
        <v/>
      </c>
      <c r="CZ277" s="74" t="str">
        <f t="shared" ca="1" si="637"/>
        <v/>
      </c>
      <c r="DA277" s="74" t="str">
        <f t="shared" ca="1" si="638"/>
        <v/>
      </c>
      <c r="DB277" s="74" t="str">
        <f t="shared" ca="1" si="639"/>
        <v/>
      </c>
      <c r="DD277" s="74" t="str">
        <f t="shared" ca="1" si="640"/>
        <v/>
      </c>
      <c r="DE277" s="74" t="str">
        <f t="shared" ca="1" si="641"/>
        <v/>
      </c>
      <c r="DF277" s="74" t="str">
        <f t="shared" ca="1" si="642"/>
        <v/>
      </c>
      <c r="DG277" s="74" t="str">
        <f t="shared" ca="1" si="643"/>
        <v/>
      </c>
      <c r="DH277" s="74" t="str">
        <f t="shared" ca="1" si="644"/>
        <v/>
      </c>
      <c r="DI277" s="74" t="str">
        <f t="shared" ca="1" si="645"/>
        <v/>
      </c>
      <c r="DJ277" s="74" t="str">
        <f t="shared" ca="1" si="646"/>
        <v/>
      </c>
      <c r="DK277" s="74" t="str">
        <f t="shared" ca="1" si="647"/>
        <v/>
      </c>
      <c r="DL277" s="74" t="str">
        <f t="shared" ca="1" si="648"/>
        <v/>
      </c>
      <c r="DM277" s="74" t="str">
        <f t="shared" ca="1" si="649"/>
        <v/>
      </c>
      <c r="DN277" s="74" t="str">
        <f t="shared" ca="1" si="650"/>
        <v/>
      </c>
      <c r="DO277" s="74" t="str">
        <f t="shared" ca="1" si="651"/>
        <v/>
      </c>
      <c r="DQ277" s="74" t="str">
        <f t="shared" ca="1" si="652"/>
        <v/>
      </c>
      <c r="DS277" s="74" t="str">
        <f t="shared" ca="1" si="653"/>
        <v/>
      </c>
      <c r="DT277" s="74" t="str">
        <f t="shared" ca="1" si="654"/>
        <v/>
      </c>
      <c r="DV277" s="525" t="str">
        <f t="shared" ca="1" si="655"/>
        <v/>
      </c>
      <c r="DW277" s="74" t="str">
        <f t="shared" ca="1" si="656"/>
        <v/>
      </c>
      <c r="DX277" s="485" t="str">
        <f t="shared" ca="1" si="657"/>
        <v/>
      </c>
      <c r="DY277" s="74" t="str">
        <f t="shared" ca="1" si="658"/>
        <v/>
      </c>
      <c r="DZ277" s="74" t="str">
        <f t="shared" ca="1" si="659"/>
        <v/>
      </c>
      <c r="EA277" s="74" t="str">
        <f t="shared" ca="1" si="660"/>
        <v/>
      </c>
      <c r="EC277" s="74" t="str">
        <f t="shared" ca="1" si="661"/>
        <v/>
      </c>
      <c r="ED277" s="74" t="str">
        <f t="shared" ca="1" si="662"/>
        <v/>
      </c>
      <c r="EE277" s="74" t="str">
        <f t="shared" ca="1" si="663"/>
        <v/>
      </c>
      <c r="EG277" s="479" t="str">
        <f ca="1">IF(V277=1,"",IF(LOG入力!BH277&gt;0,0,IF(CG277="★",0,IF(R277=1,0,IF(N277=0,0,1)))))</f>
        <v/>
      </c>
      <c r="EH277" s="483" t="str">
        <f t="shared" ca="1" si="664"/>
        <v/>
      </c>
      <c r="EI277" s="483" t="str">
        <f t="shared" ca="1" si="665"/>
        <v/>
      </c>
      <c r="EJ277" s="483" t="str">
        <f t="shared" ca="1" si="666"/>
        <v/>
      </c>
      <c r="EL277" s="71">
        <f t="shared" ca="1" si="667"/>
        <v>0</v>
      </c>
      <c r="EM277" s="6">
        <f t="shared" ca="1" si="668"/>
        <v>0</v>
      </c>
      <c r="EN277" s="6" t="str">
        <f t="shared" ca="1" si="669"/>
        <v/>
      </c>
      <c r="EO277" s="6">
        <f ca="1">IF(LOG入力!BH277&gt;0,0,IF(EM277=0,0,(IF(COUNTIF($EN$19:EN277,EN277)=1,IF($FS$3="N",1,IF(EH277=1,1,0))))))</f>
        <v>0</v>
      </c>
      <c r="EP277" s="6" t="str">
        <f ca="1">IF(LOG入力!BH277&gt;0,"",IF(EO277=1,$X277,""))</f>
        <v/>
      </c>
      <c r="EQ277" s="6" t="str">
        <f ca="1">IF(LOG入力!BH277&gt;0,"",IF(EO277=1,$Y277,""))</f>
        <v/>
      </c>
      <c r="ER277" s="520" t="str">
        <f ca="1">IF(LOG入力!BH277&gt;0,"",IF(COUNTIF($EP$19:$EP277,EP277)=1,EP277,""))</f>
        <v/>
      </c>
      <c r="ES277" s="520">
        <f ca="1">IF(LOG入力!BH277&gt;0,0,IF((EL277=1),IF(($ER277=""),0,1),0))</f>
        <v>0</v>
      </c>
      <c r="ET277" s="520" t="str">
        <f ca="1">IF(LOG入力!BH277&gt;0,"",IF(COUNTIF($EQ$19:EQ277,EQ277)=1,EQ277,""))</f>
        <v/>
      </c>
      <c r="EU277" s="539">
        <f ca="1">IF(LOG入力!BH277&gt;0,0,IF((EL277=1),IF(($ET277=""),0,1),0))</f>
        <v>0</v>
      </c>
      <c r="EV277" s="71">
        <f t="shared" ca="1" si="670"/>
        <v>0</v>
      </c>
      <c r="EW277" s="6">
        <f t="shared" ca="1" si="671"/>
        <v>0</v>
      </c>
      <c r="EX277" s="6" t="str">
        <f t="shared" ca="1" si="672"/>
        <v/>
      </c>
      <c r="EY277" s="6">
        <f ca="1">IF(LOG入力!BH277&gt;0,0,IF(EW277=0,0,(IF(COUNTIF($EX$19:EX277,EX277)=1,IF($FS$3="N",1,IF(EH277=1,1,0))))))</f>
        <v>0</v>
      </c>
      <c r="EZ277" s="6" t="str">
        <f ca="1">IF(LOG入力!BH277&gt;0,"",IF(EY277=1,$X277,""))</f>
        <v/>
      </c>
      <c r="FA277" s="6" t="str">
        <f ca="1">IF(LOG入力!BH277&gt;0,"",IF(EY277=1,$Y277,""))</f>
        <v/>
      </c>
      <c r="FB277" s="6" t="str">
        <f ca="1">IF(LOG入力!BH277&gt;0,"",IF(COUNTIF($EZ$19:$EZ277,EZ277)=1,EZ277,""))</f>
        <v/>
      </c>
      <c r="FC277" s="6">
        <f ca="1">IF(LOG入力!BH277&gt;0,0,IF((EV277=1),IF(($FB277=""),0,1),0))</f>
        <v>0</v>
      </c>
      <c r="FD277" s="6" t="str">
        <f ca="1">IF(LOG入力!BH277&gt;0,"",IF(COUNTIF($FA$19:FA277,FA277)=1,FA277,""))</f>
        <v/>
      </c>
      <c r="FE277" s="72">
        <f ca="1">IF(LOG入力!BH277&gt;0,0,IF((EV277=1),IF(($FD277=""),0,1),0))</f>
        <v>0</v>
      </c>
      <c r="FF277" s="71">
        <f t="shared" ca="1" si="673"/>
        <v>0</v>
      </c>
      <c r="FG277" s="6">
        <f t="shared" ca="1" si="674"/>
        <v>0</v>
      </c>
      <c r="FH277" s="6" t="str">
        <f t="shared" ca="1" si="675"/>
        <v/>
      </c>
      <c r="FI277" s="6">
        <f ca="1">IF(LOG入力!BH277&gt;0,0,IF(FG277=0,0,(IF(COUNTIF($FH$19:FH277,FH277)=1,IF($FS$3="N",1,IF(EH277=1,1,0))))))</f>
        <v>0</v>
      </c>
      <c r="FJ277" s="6" t="str">
        <f ca="1">IF(LOG入力!BH277&gt;0,"",IF(FI277=1,$X277,""))</f>
        <v/>
      </c>
      <c r="FK277" s="6" t="str">
        <f ca="1">IF(LOG入力!BH277&gt;0,"",IF(FI277=1,$Y277,""))</f>
        <v/>
      </c>
      <c r="FL277" s="6" t="str">
        <f ca="1">IF(LOG入力!BH277&gt;0,"",IF(COUNTIF($FJ$19:$FJ277,FJ277)=1,FJ277,""))</f>
        <v/>
      </c>
      <c r="FM277" s="6">
        <f ca="1">IF(LOG入力!BH277&gt;0,0,IF((FF277=1),IF(($FL277=""),0,1),0))</f>
        <v>0</v>
      </c>
      <c r="FN277" s="6" t="str">
        <f ca="1">IF(LOG入力!BH277&gt;0,"",IF(COUNTIF($FK$19:FK277,FK277)=1,FK277,""))</f>
        <v/>
      </c>
      <c r="FO277" s="72">
        <f ca="1">IF(LOG入力!BH277&gt;0,0,IF((FF277=1),IF(($FN277=""),0,1),0))</f>
        <v>0</v>
      </c>
      <c r="FP277" s="71">
        <f t="shared" ca="1" si="676"/>
        <v>0</v>
      </c>
      <c r="FQ277" s="6">
        <f t="shared" ca="1" si="677"/>
        <v>0</v>
      </c>
      <c r="FR277" s="6" t="str">
        <f t="shared" ca="1" si="678"/>
        <v/>
      </c>
      <c r="FS277" s="6">
        <f ca="1">IF(LOG入力!BH277&gt;0,0,IF(FQ277=0,0,(IF(COUNTIF($FR$19:FR277,FR277)=1,IF($FS$3="N",1,IF(EH277=1,1,0))))))</f>
        <v>0</v>
      </c>
      <c r="FT277" s="6" t="str">
        <f ca="1">IF(LOG入力!BH277&gt;0,"",IF(FS277=1,$X277,""))</f>
        <v/>
      </c>
      <c r="FU277" s="6" t="str">
        <f ca="1">IF(LOG入力!BH277&gt;0,"",IF(FS277=1,$Y277,""))</f>
        <v/>
      </c>
      <c r="FV277" s="6" t="str">
        <f ca="1">IF(LOG入力!BH277&gt;0,"",IF(COUNTIF($FT$19:$FT277,FT277)=1,FT277,""))</f>
        <v/>
      </c>
      <c r="FW277" s="6">
        <f ca="1">IF(LOG入力!BH277&gt;0,0,IF((FP277=1),IF(($FV277=""),0,1),0))</f>
        <v>0</v>
      </c>
      <c r="FX277" s="6" t="str">
        <f ca="1">IF(LOG入力!BH277&gt;0,"",IF(COUNTIF($FU$19:FU277,FU277)=1,FU277,""))</f>
        <v/>
      </c>
      <c r="FY277" s="72">
        <f ca="1">IF(LOG入力!BH277&gt;0,0,IF((FP277=1),IF(($FX277=""),0,1),0))</f>
        <v>0</v>
      </c>
      <c r="FZ277" s="71">
        <f t="shared" ca="1" si="679"/>
        <v>0</v>
      </c>
      <c r="GA277" s="6">
        <f t="shared" ca="1" si="680"/>
        <v>0</v>
      </c>
      <c r="GB277" s="6" t="str">
        <f t="shared" ca="1" si="681"/>
        <v/>
      </c>
      <c r="GC277" s="6">
        <f ca="1">IF(LOG入力!BH277&gt;0,0,IF(GA277=0,0,(IF(COUNTIF($GB$19:GB277,GB277)=1,IF($FS$3="N",1,IF(EH277=1,1,0))))))</f>
        <v>0</v>
      </c>
      <c r="GD277" s="6" t="str">
        <f ca="1">IF(LOG入力!BH277&gt;0,"",IF(GC277=1,$X277,""))</f>
        <v/>
      </c>
      <c r="GE277" s="6" t="str">
        <f ca="1">IF(LOG入力!BH277&gt;0,"",IF(GC277=1,$Y277,""))</f>
        <v/>
      </c>
      <c r="GF277" s="6" t="str">
        <f ca="1">IF(LOG入力!BH277&gt;0,"",IF(COUNTIF($GD$19:$GD277,GD277)=1,GD277,""))</f>
        <v/>
      </c>
      <c r="GG277" s="6">
        <f ca="1">IF(LOG入力!BH277&gt;0,0,IF((FZ277=1),IF(($GF277=""),0,1),0))</f>
        <v>0</v>
      </c>
      <c r="GH277" s="6" t="str">
        <f ca="1">IF(LOG入力!BH277&gt;0,"",IF(COUNTIF($GE$19:GE277,GE277)=1,GE277,""))</f>
        <v/>
      </c>
      <c r="GI277" s="72">
        <f ca="1">IF(LOG入力!BH277&gt;0,0,IF((FZ277=1),IF(($GH277=""),0,1),0))</f>
        <v>0</v>
      </c>
      <c r="GK277" s="455" t="str">
        <f ca="1">IF(V277=1,"",IF(LEN(LOG入力!AS277)=0,"",LOG入力!AS277))</f>
        <v/>
      </c>
      <c r="GL277" s="378" t="str">
        <f t="shared" ca="1" si="682"/>
        <v/>
      </c>
      <c r="GM277" s="378" t="str">
        <f t="shared" ca="1" si="683"/>
        <v/>
      </c>
      <c r="GN277" s="74" t="str">
        <f t="shared" ca="1" si="684"/>
        <v/>
      </c>
      <c r="GO277" s="74" t="str">
        <f t="shared" ca="1" si="685"/>
        <v/>
      </c>
      <c r="GQ277" s="74" t="str">
        <f t="shared" ca="1" si="686"/>
        <v/>
      </c>
      <c r="GR277" s="74" t="str">
        <f t="shared" ca="1" si="687"/>
        <v/>
      </c>
      <c r="GS277" s="74" t="str">
        <f t="shared" ca="1" si="688"/>
        <v/>
      </c>
      <c r="GT277" s="74" t="str">
        <f t="shared" ca="1" si="689"/>
        <v/>
      </c>
      <c r="GU277" s="74" t="str">
        <f t="shared" ca="1" si="690"/>
        <v/>
      </c>
      <c r="GV277" s="74" t="str">
        <f t="shared" ca="1" si="691"/>
        <v/>
      </c>
      <c r="GX277" s="74" t="str">
        <f t="shared" ca="1" si="692"/>
        <v/>
      </c>
      <c r="GY277" s="74" t="str">
        <f t="shared" ca="1" si="693"/>
        <v/>
      </c>
      <c r="GZ277" s="74" t="str">
        <f ca="1">IF(V277=1,"",IF(LOG入力!BH277&gt;0,0,IF(GY277=0,0,IF((VALUE((TYPE(VALUE(J277)))))=16,0,IF(VALUE(J277)&lt;60,1,IF(VALUE(J277)&lt;100,0,IF(VALUE(J277)&lt;600,2,0)))))))</f>
        <v/>
      </c>
      <c r="HA277" s="74" t="str">
        <f t="shared" ca="1" si="694"/>
        <v/>
      </c>
      <c r="HB277" s="74" t="str">
        <f ca="1">IF(V277=1,"",IF(LOG入力!BH277&gt;0,0,IF(HA277=0,0,IF((VALUE((TYPE(VALUE(L277)))))=16,0,IF(VALUE(L277)&lt;60,1,IF(VALUE(L277)&lt;100,0,IF(VALUE(L277)&lt;600,2,0)))))))</f>
        <v/>
      </c>
      <c r="HD277" s="74" t="str">
        <f t="shared" ca="1" si="695"/>
        <v/>
      </c>
      <c r="HF277" s="74" t="str">
        <f t="shared" ca="1" si="696"/>
        <v/>
      </c>
      <c r="HG277" s="74" t="str">
        <f t="shared" ca="1" si="697"/>
        <v/>
      </c>
      <c r="HH277" s="74" t="str">
        <f t="shared" ca="1" si="698"/>
        <v/>
      </c>
      <c r="HI277" s="74" t="str">
        <f t="shared" ca="1" si="699"/>
        <v/>
      </c>
      <c r="HJ277" s="74" t="str">
        <f t="shared" ca="1" si="700"/>
        <v/>
      </c>
      <c r="HK277" s="74" t="str">
        <f t="shared" ca="1" si="701"/>
        <v/>
      </c>
      <c r="HL277" s="74" t="str">
        <f t="shared" ca="1" si="702"/>
        <v/>
      </c>
      <c r="HM277" s="74" t="str">
        <f t="shared" ca="1" si="703"/>
        <v/>
      </c>
      <c r="HN277" s="74" t="str">
        <f t="shared" ca="1" si="704"/>
        <v/>
      </c>
      <c r="HO277" s="529" t="str">
        <f t="shared" ca="1" si="705"/>
        <v/>
      </c>
      <c r="HP277" s="74" t="str">
        <f t="shared" ca="1" si="706"/>
        <v/>
      </c>
      <c r="HQ277" s="74" t="str">
        <f t="shared" ca="1" si="707"/>
        <v/>
      </c>
      <c r="HR277" s="74" t="str">
        <f t="shared" ca="1" si="708"/>
        <v/>
      </c>
      <c r="HS277" s="74" t="str">
        <f t="shared" ca="1" si="709"/>
        <v/>
      </c>
      <c r="HT277" s="74" t="str">
        <f ca="1">IF(V277=1,"",IF(LOG入力!BH277&gt;0,0,IF(DV277=1,0,IF(N277="0",0,IF(SUM(HD277:HS277)&gt;0,1,0)))))</f>
        <v/>
      </c>
    </row>
    <row r="278" spans="1:228" x14ac:dyDescent="0.15">
      <c r="A278" s="5">
        <v>260</v>
      </c>
      <c r="B278" s="487" t="str">
        <f t="shared" ca="1" si="568"/>
        <v/>
      </c>
      <c r="C278" s="548" t="str">
        <f ca="1">LOG入力!AP278</f>
        <v/>
      </c>
      <c r="D278" s="548" t="str">
        <f ca="1">LOG入力!AQ278</f>
        <v/>
      </c>
      <c r="E278" s="548" t="str">
        <f ca="1">LOG入力!AR278</f>
        <v/>
      </c>
      <c r="F278" s="589" t="str">
        <f t="shared" ca="1" si="569"/>
        <v/>
      </c>
      <c r="G278" s="586" t="str">
        <f ca="1">LOG入力!AT278</f>
        <v/>
      </c>
      <c r="H278" s="553" t="str">
        <f ca="1">LOG入力!AU278</f>
        <v/>
      </c>
      <c r="I278" s="587" t="str">
        <f ca="1">LOG入力!AV278</f>
        <v/>
      </c>
      <c r="J278" s="590" t="str">
        <f ca="1">LOG入力!AW278</f>
        <v/>
      </c>
      <c r="K278" s="591" t="str">
        <f ca="1">LOG入力!BJ278</f>
        <v/>
      </c>
      <c r="L278" s="590" t="str">
        <f ca="1">LOG入力!AY278</f>
        <v/>
      </c>
      <c r="M278" s="556" t="str">
        <f ca="1">LOG入力!BK278</f>
        <v/>
      </c>
      <c r="N278" s="588" t="str">
        <f ca="1">IF(V278=1,"",IF(LOG入力!AJ278=1,"1",LOG入力!BA278))</f>
        <v/>
      </c>
      <c r="O278" s="557" t="str">
        <f ca="1">IF(V278=1,"",IF(LEN(LOG入力!O278)=0,"",LOG入力!O278))</f>
        <v/>
      </c>
      <c r="P278" s="336" t="str">
        <f ca="1">IF(V278=1,"",IF($AA$4=1,"",IF(LOG入力!BG278=1,"",CONCATENATE($ER278,$FB278,$FL278,$FV278,$GF278))))</f>
        <v/>
      </c>
      <c r="Q278" s="337" t="str">
        <f ca="1">IF(V278=1,"",IF($AA$4=1,"",IF(LOG入力!BG278=1,"",CONCATENATE($ET278,$FD278,$FN278,$FX278,$GH278))))</f>
        <v/>
      </c>
      <c r="R278" s="338" t="str">
        <f ca="1">IF(V278=1,"",IF($AA$4=1,"",IF(LOG入力!BH278&gt;0,0,AA278)))</f>
        <v/>
      </c>
      <c r="S278" s="558" t="str">
        <f t="shared" ca="1" si="570"/>
        <v/>
      </c>
      <c r="T278" s="681"/>
      <c r="U278" s="38"/>
      <c r="V278" s="196">
        <f ca="1">LOG入力!AN278</f>
        <v>1</v>
      </c>
      <c r="W278" s="38"/>
      <c r="X278" s="516" t="str">
        <f t="shared" ca="1" si="571"/>
        <v/>
      </c>
      <c r="Y278" s="515" t="str">
        <f t="shared" ca="1" si="572"/>
        <v/>
      </c>
      <c r="Z278" s="518" t="str">
        <f t="shared" ca="1" si="573"/>
        <v/>
      </c>
      <c r="AA278" s="574" t="str">
        <f t="shared" ca="1" si="574"/>
        <v/>
      </c>
      <c r="AC278" s="6" t="str">
        <f t="shared" ca="1" si="575"/>
        <v/>
      </c>
      <c r="AD278" s="6" t="str">
        <f t="shared" ca="1" si="576"/>
        <v/>
      </c>
      <c r="AE278" s="6" t="str">
        <f t="shared" ca="1" si="577"/>
        <v/>
      </c>
      <c r="AF278" s="6" t="str">
        <f t="shared" ca="1" si="578"/>
        <v/>
      </c>
      <c r="AG278" s="6" t="str">
        <f t="shared" ca="1" si="579"/>
        <v/>
      </c>
      <c r="AH278" s="6" t="str">
        <f t="shared" ca="1" si="580"/>
        <v/>
      </c>
      <c r="AI278" s="6" t="str">
        <f t="shared" ca="1" si="581"/>
        <v/>
      </c>
      <c r="AJ278" s="6" t="str">
        <f t="shared" ca="1" si="582"/>
        <v/>
      </c>
      <c r="AK278" s="6" t="str">
        <f t="shared" ca="1" si="583"/>
        <v/>
      </c>
      <c r="AL278" s="6" t="str">
        <f t="shared" ca="1" si="584"/>
        <v/>
      </c>
      <c r="AM278" s="6" t="str">
        <f t="shared" ca="1" si="585"/>
        <v/>
      </c>
      <c r="AN278" s="6" t="str">
        <f t="shared" ca="1" si="586"/>
        <v/>
      </c>
      <c r="AO278" s="6" t="str">
        <f t="shared" ca="1" si="587"/>
        <v/>
      </c>
      <c r="AP278" s="6" t="str">
        <f t="shared" ca="1" si="588"/>
        <v/>
      </c>
      <c r="AQ278" s="6" t="str">
        <f t="shared" ca="1" si="589"/>
        <v/>
      </c>
      <c r="AR278" s="6" t="str">
        <f t="shared" ca="1" si="590"/>
        <v/>
      </c>
      <c r="AS278" s="6" t="str">
        <f t="shared" ca="1" si="591"/>
        <v/>
      </c>
      <c r="AT278" s="6" t="str">
        <f t="shared" ca="1" si="592"/>
        <v/>
      </c>
      <c r="AU278" s="6" t="str">
        <f t="shared" ca="1" si="593"/>
        <v/>
      </c>
      <c r="AV278" s="6" t="str">
        <f t="shared" ca="1" si="594"/>
        <v/>
      </c>
      <c r="AW278" s="6" t="str">
        <f t="shared" ca="1" si="595"/>
        <v/>
      </c>
      <c r="AY278" s="6" t="str">
        <f t="shared" ca="1" si="596"/>
        <v/>
      </c>
      <c r="AZ278" s="6" t="str">
        <f t="shared" ca="1" si="597"/>
        <v/>
      </c>
      <c r="BA278" s="6" t="str">
        <f t="shared" ca="1" si="598"/>
        <v/>
      </c>
      <c r="BB278" s="6" t="str">
        <f t="shared" ca="1" si="599"/>
        <v/>
      </c>
      <c r="BC278" s="6" t="str">
        <f t="shared" ca="1" si="600"/>
        <v/>
      </c>
      <c r="BD278" s="6" t="str">
        <f t="shared" ca="1" si="601"/>
        <v/>
      </c>
      <c r="BE278" s="6" t="str">
        <f t="shared" ca="1" si="602"/>
        <v/>
      </c>
      <c r="BF278" s="6" t="str">
        <f t="shared" ca="1" si="603"/>
        <v/>
      </c>
      <c r="BG278" s="6" t="str">
        <f t="shared" ca="1" si="604"/>
        <v/>
      </c>
      <c r="BH278" s="6" t="str">
        <f t="shared" ca="1" si="605"/>
        <v/>
      </c>
      <c r="BI278" s="6" t="str">
        <f t="shared" ca="1" si="606"/>
        <v/>
      </c>
      <c r="BJ278" s="6" t="str">
        <f t="shared" ca="1" si="607"/>
        <v/>
      </c>
      <c r="BK278" s="6" t="str">
        <f t="shared" ca="1" si="608"/>
        <v/>
      </c>
      <c r="BL278" s="6" t="str">
        <f t="shared" ca="1" si="609"/>
        <v/>
      </c>
      <c r="BM278" s="6" t="str">
        <f t="shared" ca="1" si="610"/>
        <v/>
      </c>
      <c r="BN278" s="6" t="str">
        <f t="shared" ca="1" si="611"/>
        <v/>
      </c>
      <c r="BO278" s="6" t="str">
        <f t="shared" ca="1" si="612"/>
        <v/>
      </c>
      <c r="BP278" s="6" t="str">
        <f t="shared" ca="1" si="613"/>
        <v/>
      </c>
      <c r="BQ278" s="6" t="str">
        <f t="shared" ca="1" si="614"/>
        <v/>
      </c>
      <c r="BR278" s="6" t="str">
        <f t="shared" ca="1" si="615"/>
        <v/>
      </c>
      <c r="BS278" s="6" t="str">
        <f t="shared" ca="1" si="616"/>
        <v/>
      </c>
      <c r="BU278" s="6" t="str">
        <f t="shared" ca="1" si="617"/>
        <v/>
      </c>
      <c r="BW278" s="515" t="str">
        <f t="shared" ca="1" si="618"/>
        <v/>
      </c>
      <c r="BX278" s="515">
        <f t="shared" ca="1" si="619"/>
        <v>0</v>
      </c>
      <c r="BY278" s="515" t="str">
        <f t="shared" ca="1" si="620"/>
        <v/>
      </c>
      <c r="CA278" s="6">
        <f t="shared" ca="1" si="621"/>
        <v>1</v>
      </c>
      <c r="CC278" s="523" t="str">
        <f t="shared" ca="1" si="622"/>
        <v/>
      </c>
      <c r="CE278" s="6" t="str">
        <f t="shared" ca="1" si="623"/>
        <v/>
      </c>
      <c r="CG278" s="524" t="str">
        <f ca="1">IF(V278=1,"",IF($AA$4=1,"",IF(LOG入力!BH278&gt;0,"",IF(N278=0,"",IF(HT278=0,"","★")))))</f>
        <v/>
      </c>
      <c r="CI278" s="74" t="str">
        <f t="shared" ca="1" si="624"/>
        <v/>
      </c>
      <c r="CK278" s="525" t="str">
        <f ca="1">IF(V278=1,"",IF(LOG入力!BH278&gt;0,1,0))</f>
        <v/>
      </c>
      <c r="CL278" s="74" t="str">
        <f t="shared" ca="1" si="625"/>
        <v/>
      </c>
      <c r="CN278" s="74" t="str">
        <f t="shared" ca="1" si="626"/>
        <v/>
      </c>
      <c r="CO278" s="74" t="str">
        <f t="shared" ca="1" si="627"/>
        <v/>
      </c>
      <c r="CQ278" s="74" t="str">
        <f t="shared" ca="1" si="628"/>
        <v/>
      </c>
      <c r="CR278" s="74" t="str">
        <f t="shared" ca="1" si="629"/>
        <v/>
      </c>
      <c r="CS278" s="74" t="str">
        <f t="shared" ca="1" si="630"/>
        <v/>
      </c>
      <c r="CT278" s="74" t="str">
        <f t="shared" ca="1" si="631"/>
        <v/>
      </c>
      <c r="CU278" s="74" t="str">
        <f t="shared" ca="1" si="632"/>
        <v/>
      </c>
      <c r="CV278" s="74" t="str">
        <f t="shared" ca="1" si="633"/>
        <v/>
      </c>
      <c r="CW278" s="74" t="str">
        <f t="shared" ca="1" si="634"/>
        <v/>
      </c>
      <c r="CX278" s="74" t="str">
        <f t="shared" ca="1" si="635"/>
        <v/>
      </c>
      <c r="CY278" s="74" t="str">
        <f t="shared" ca="1" si="636"/>
        <v/>
      </c>
      <c r="CZ278" s="74" t="str">
        <f t="shared" ca="1" si="637"/>
        <v/>
      </c>
      <c r="DA278" s="74" t="str">
        <f t="shared" ca="1" si="638"/>
        <v/>
      </c>
      <c r="DB278" s="74" t="str">
        <f t="shared" ca="1" si="639"/>
        <v/>
      </c>
      <c r="DD278" s="74" t="str">
        <f t="shared" ca="1" si="640"/>
        <v/>
      </c>
      <c r="DE278" s="74" t="str">
        <f t="shared" ca="1" si="641"/>
        <v/>
      </c>
      <c r="DF278" s="74" t="str">
        <f t="shared" ca="1" si="642"/>
        <v/>
      </c>
      <c r="DG278" s="74" t="str">
        <f t="shared" ca="1" si="643"/>
        <v/>
      </c>
      <c r="DH278" s="74" t="str">
        <f t="shared" ca="1" si="644"/>
        <v/>
      </c>
      <c r="DI278" s="74" t="str">
        <f t="shared" ca="1" si="645"/>
        <v/>
      </c>
      <c r="DJ278" s="74" t="str">
        <f t="shared" ca="1" si="646"/>
        <v/>
      </c>
      <c r="DK278" s="74" t="str">
        <f t="shared" ca="1" si="647"/>
        <v/>
      </c>
      <c r="DL278" s="74" t="str">
        <f t="shared" ca="1" si="648"/>
        <v/>
      </c>
      <c r="DM278" s="74" t="str">
        <f t="shared" ca="1" si="649"/>
        <v/>
      </c>
      <c r="DN278" s="74" t="str">
        <f t="shared" ca="1" si="650"/>
        <v/>
      </c>
      <c r="DO278" s="74" t="str">
        <f t="shared" ca="1" si="651"/>
        <v/>
      </c>
      <c r="DQ278" s="74" t="str">
        <f t="shared" ca="1" si="652"/>
        <v/>
      </c>
      <c r="DS278" s="74" t="str">
        <f t="shared" ca="1" si="653"/>
        <v/>
      </c>
      <c r="DT278" s="74" t="str">
        <f t="shared" ca="1" si="654"/>
        <v/>
      </c>
      <c r="DV278" s="525" t="str">
        <f t="shared" ca="1" si="655"/>
        <v/>
      </c>
      <c r="DW278" s="74" t="str">
        <f t="shared" ca="1" si="656"/>
        <v/>
      </c>
      <c r="DX278" s="485" t="str">
        <f t="shared" ca="1" si="657"/>
        <v/>
      </c>
      <c r="DY278" s="74" t="str">
        <f t="shared" ca="1" si="658"/>
        <v/>
      </c>
      <c r="DZ278" s="74" t="str">
        <f t="shared" ca="1" si="659"/>
        <v/>
      </c>
      <c r="EA278" s="74" t="str">
        <f t="shared" ca="1" si="660"/>
        <v/>
      </c>
      <c r="EC278" s="74" t="str">
        <f t="shared" ca="1" si="661"/>
        <v/>
      </c>
      <c r="ED278" s="74" t="str">
        <f t="shared" ca="1" si="662"/>
        <v/>
      </c>
      <c r="EE278" s="74" t="str">
        <f t="shared" ca="1" si="663"/>
        <v/>
      </c>
      <c r="EG278" s="479" t="str">
        <f ca="1">IF(V278=1,"",IF(LOG入力!BH278&gt;0,0,IF(CG278="★",0,IF(R278=1,0,IF(N278=0,0,1)))))</f>
        <v/>
      </c>
      <c r="EH278" s="483" t="str">
        <f t="shared" ca="1" si="664"/>
        <v/>
      </c>
      <c r="EI278" s="483" t="str">
        <f t="shared" ca="1" si="665"/>
        <v/>
      </c>
      <c r="EJ278" s="483" t="str">
        <f t="shared" ca="1" si="666"/>
        <v/>
      </c>
      <c r="EL278" s="71">
        <f t="shared" ca="1" si="667"/>
        <v>0</v>
      </c>
      <c r="EM278" s="6">
        <f t="shared" ca="1" si="668"/>
        <v>0</v>
      </c>
      <c r="EN278" s="6" t="str">
        <f t="shared" ca="1" si="669"/>
        <v/>
      </c>
      <c r="EO278" s="6">
        <f ca="1">IF(LOG入力!BH278&gt;0,0,IF(EM278=0,0,(IF(COUNTIF($EN$19:EN278,EN278)=1,IF($FS$3="N",1,IF(EH278=1,1,0))))))</f>
        <v>0</v>
      </c>
      <c r="EP278" s="6" t="str">
        <f ca="1">IF(LOG入力!BH278&gt;0,"",IF(EO278=1,$X278,""))</f>
        <v/>
      </c>
      <c r="EQ278" s="6" t="str">
        <f ca="1">IF(LOG入力!BH278&gt;0,"",IF(EO278=1,$Y278,""))</f>
        <v/>
      </c>
      <c r="ER278" s="520" t="str">
        <f ca="1">IF(LOG入力!BH278&gt;0,"",IF(COUNTIF($EP$19:$EP278,EP278)=1,EP278,""))</f>
        <v/>
      </c>
      <c r="ES278" s="520">
        <f ca="1">IF(LOG入力!BH278&gt;0,0,IF((EL278=1),IF(($ER278=""),0,1),0))</f>
        <v>0</v>
      </c>
      <c r="ET278" s="520" t="str">
        <f ca="1">IF(LOG入力!BH278&gt;0,"",IF(COUNTIF($EQ$19:EQ278,EQ278)=1,EQ278,""))</f>
        <v/>
      </c>
      <c r="EU278" s="539">
        <f ca="1">IF(LOG入力!BH278&gt;0,0,IF((EL278=1),IF(($ET278=""),0,1),0))</f>
        <v>0</v>
      </c>
      <c r="EV278" s="71">
        <f t="shared" ca="1" si="670"/>
        <v>0</v>
      </c>
      <c r="EW278" s="6">
        <f t="shared" ca="1" si="671"/>
        <v>0</v>
      </c>
      <c r="EX278" s="6" t="str">
        <f t="shared" ca="1" si="672"/>
        <v/>
      </c>
      <c r="EY278" s="6">
        <f ca="1">IF(LOG入力!BH278&gt;0,0,IF(EW278=0,0,(IF(COUNTIF($EX$19:EX278,EX278)=1,IF($FS$3="N",1,IF(EH278=1,1,0))))))</f>
        <v>0</v>
      </c>
      <c r="EZ278" s="6" t="str">
        <f ca="1">IF(LOG入力!BH278&gt;0,"",IF(EY278=1,$X278,""))</f>
        <v/>
      </c>
      <c r="FA278" s="6" t="str">
        <f ca="1">IF(LOG入力!BH278&gt;0,"",IF(EY278=1,$Y278,""))</f>
        <v/>
      </c>
      <c r="FB278" s="6" t="str">
        <f ca="1">IF(LOG入力!BH278&gt;0,"",IF(COUNTIF($EZ$19:$EZ278,EZ278)=1,EZ278,""))</f>
        <v/>
      </c>
      <c r="FC278" s="6">
        <f ca="1">IF(LOG入力!BH278&gt;0,0,IF((EV278=1),IF(($FB278=""),0,1),0))</f>
        <v>0</v>
      </c>
      <c r="FD278" s="6" t="str">
        <f ca="1">IF(LOG入力!BH278&gt;0,"",IF(COUNTIF($FA$19:FA278,FA278)=1,FA278,""))</f>
        <v/>
      </c>
      <c r="FE278" s="72">
        <f ca="1">IF(LOG入力!BH278&gt;0,0,IF((EV278=1),IF(($FD278=""),0,1),0))</f>
        <v>0</v>
      </c>
      <c r="FF278" s="71">
        <f t="shared" ca="1" si="673"/>
        <v>0</v>
      </c>
      <c r="FG278" s="6">
        <f t="shared" ca="1" si="674"/>
        <v>0</v>
      </c>
      <c r="FH278" s="6" t="str">
        <f t="shared" ca="1" si="675"/>
        <v/>
      </c>
      <c r="FI278" s="6">
        <f ca="1">IF(LOG入力!BH278&gt;0,0,IF(FG278=0,0,(IF(COUNTIF($FH$19:FH278,FH278)=1,IF($FS$3="N",1,IF(EH278=1,1,0))))))</f>
        <v>0</v>
      </c>
      <c r="FJ278" s="6" t="str">
        <f ca="1">IF(LOG入力!BH278&gt;0,"",IF(FI278=1,$X278,""))</f>
        <v/>
      </c>
      <c r="FK278" s="6" t="str">
        <f ca="1">IF(LOG入力!BH278&gt;0,"",IF(FI278=1,$Y278,""))</f>
        <v/>
      </c>
      <c r="FL278" s="6" t="str">
        <f ca="1">IF(LOG入力!BH278&gt;0,"",IF(COUNTIF($FJ$19:$FJ278,FJ278)=1,FJ278,""))</f>
        <v/>
      </c>
      <c r="FM278" s="6">
        <f ca="1">IF(LOG入力!BH278&gt;0,0,IF((FF278=1),IF(($FL278=""),0,1),0))</f>
        <v>0</v>
      </c>
      <c r="FN278" s="6" t="str">
        <f ca="1">IF(LOG入力!BH278&gt;0,"",IF(COUNTIF($FK$19:FK278,FK278)=1,FK278,""))</f>
        <v/>
      </c>
      <c r="FO278" s="72">
        <f ca="1">IF(LOG入力!BH278&gt;0,0,IF((FF278=1),IF(($FN278=""),0,1),0))</f>
        <v>0</v>
      </c>
      <c r="FP278" s="71">
        <f t="shared" ca="1" si="676"/>
        <v>0</v>
      </c>
      <c r="FQ278" s="6">
        <f t="shared" ca="1" si="677"/>
        <v>0</v>
      </c>
      <c r="FR278" s="6" t="str">
        <f t="shared" ca="1" si="678"/>
        <v/>
      </c>
      <c r="FS278" s="6">
        <f ca="1">IF(LOG入力!BH278&gt;0,0,IF(FQ278=0,0,(IF(COUNTIF($FR$19:FR278,FR278)=1,IF($FS$3="N",1,IF(EH278=1,1,0))))))</f>
        <v>0</v>
      </c>
      <c r="FT278" s="6" t="str">
        <f ca="1">IF(LOG入力!BH278&gt;0,"",IF(FS278=1,$X278,""))</f>
        <v/>
      </c>
      <c r="FU278" s="6" t="str">
        <f ca="1">IF(LOG入力!BH278&gt;0,"",IF(FS278=1,$Y278,""))</f>
        <v/>
      </c>
      <c r="FV278" s="6" t="str">
        <f ca="1">IF(LOG入力!BH278&gt;0,"",IF(COUNTIF($FT$19:$FT278,FT278)=1,FT278,""))</f>
        <v/>
      </c>
      <c r="FW278" s="6">
        <f ca="1">IF(LOG入力!BH278&gt;0,0,IF((FP278=1),IF(($FV278=""),0,1),0))</f>
        <v>0</v>
      </c>
      <c r="FX278" s="6" t="str">
        <f ca="1">IF(LOG入力!BH278&gt;0,"",IF(COUNTIF($FU$19:FU278,FU278)=1,FU278,""))</f>
        <v/>
      </c>
      <c r="FY278" s="72">
        <f ca="1">IF(LOG入力!BH278&gt;0,0,IF((FP278=1),IF(($FX278=""),0,1),0))</f>
        <v>0</v>
      </c>
      <c r="FZ278" s="71">
        <f t="shared" ca="1" si="679"/>
        <v>0</v>
      </c>
      <c r="GA278" s="6">
        <f t="shared" ca="1" si="680"/>
        <v>0</v>
      </c>
      <c r="GB278" s="6" t="str">
        <f t="shared" ca="1" si="681"/>
        <v/>
      </c>
      <c r="GC278" s="6">
        <f ca="1">IF(LOG入力!BH278&gt;0,0,IF(GA278=0,0,(IF(COUNTIF($GB$19:GB278,GB278)=1,IF($FS$3="N",1,IF(EH278=1,1,0))))))</f>
        <v>0</v>
      </c>
      <c r="GD278" s="6" t="str">
        <f ca="1">IF(LOG入力!BH278&gt;0,"",IF(GC278=1,$X278,""))</f>
        <v/>
      </c>
      <c r="GE278" s="6" t="str">
        <f ca="1">IF(LOG入力!BH278&gt;0,"",IF(GC278=1,$Y278,""))</f>
        <v/>
      </c>
      <c r="GF278" s="6" t="str">
        <f ca="1">IF(LOG入力!BH278&gt;0,"",IF(COUNTIF($GD$19:$GD278,GD278)=1,GD278,""))</f>
        <v/>
      </c>
      <c r="GG278" s="6">
        <f ca="1">IF(LOG入力!BH278&gt;0,0,IF((FZ278=1),IF(($GF278=""),0,1),0))</f>
        <v>0</v>
      </c>
      <c r="GH278" s="6" t="str">
        <f ca="1">IF(LOG入力!BH278&gt;0,"",IF(COUNTIF($GE$19:GE278,GE278)=1,GE278,""))</f>
        <v/>
      </c>
      <c r="GI278" s="72">
        <f ca="1">IF(LOG入力!BH278&gt;0,0,IF((FZ278=1),IF(($GH278=""),0,1),0))</f>
        <v>0</v>
      </c>
      <c r="GK278" s="455" t="str">
        <f ca="1">IF(V278=1,"",IF(LEN(LOG入力!AS278)=0,"",LOG入力!AS278))</f>
        <v/>
      </c>
      <c r="GL278" s="378" t="str">
        <f t="shared" ca="1" si="682"/>
        <v/>
      </c>
      <c r="GM278" s="378" t="str">
        <f t="shared" ca="1" si="683"/>
        <v/>
      </c>
      <c r="GN278" s="74" t="str">
        <f t="shared" ca="1" si="684"/>
        <v/>
      </c>
      <c r="GO278" s="74" t="str">
        <f t="shared" ca="1" si="685"/>
        <v/>
      </c>
      <c r="GQ278" s="74" t="str">
        <f t="shared" ca="1" si="686"/>
        <v/>
      </c>
      <c r="GR278" s="74" t="str">
        <f t="shared" ca="1" si="687"/>
        <v/>
      </c>
      <c r="GS278" s="74" t="str">
        <f t="shared" ca="1" si="688"/>
        <v/>
      </c>
      <c r="GT278" s="74" t="str">
        <f t="shared" ca="1" si="689"/>
        <v/>
      </c>
      <c r="GU278" s="74" t="str">
        <f t="shared" ca="1" si="690"/>
        <v/>
      </c>
      <c r="GV278" s="74" t="str">
        <f t="shared" ca="1" si="691"/>
        <v/>
      </c>
      <c r="GX278" s="74" t="str">
        <f t="shared" ca="1" si="692"/>
        <v/>
      </c>
      <c r="GY278" s="74" t="str">
        <f t="shared" ca="1" si="693"/>
        <v/>
      </c>
      <c r="GZ278" s="74" t="str">
        <f ca="1">IF(V278=1,"",IF(LOG入力!BH278&gt;0,0,IF(GY278=0,0,IF((VALUE((TYPE(VALUE(J278)))))=16,0,IF(VALUE(J278)&lt;60,1,IF(VALUE(J278)&lt;100,0,IF(VALUE(J278)&lt;600,2,0)))))))</f>
        <v/>
      </c>
      <c r="HA278" s="74" t="str">
        <f t="shared" ca="1" si="694"/>
        <v/>
      </c>
      <c r="HB278" s="74" t="str">
        <f ca="1">IF(V278=1,"",IF(LOG入力!BH278&gt;0,0,IF(HA278=0,0,IF((VALUE((TYPE(VALUE(L278)))))=16,0,IF(VALUE(L278)&lt;60,1,IF(VALUE(L278)&lt;100,0,IF(VALUE(L278)&lt;600,2,0)))))))</f>
        <v/>
      </c>
      <c r="HD278" s="74" t="str">
        <f t="shared" ca="1" si="695"/>
        <v/>
      </c>
      <c r="HF278" s="74" t="str">
        <f t="shared" ca="1" si="696"/>
        <v/>
      </c>
      <c r="HG278" s="74" t="str">
        <f t="shared" ca="1" si="697"/>
        <v/>
      </c>
      <c r="HH278" s="74" t="str">
        <f t="shared" ca="1" si="698"/>
        <v/>
      </c>
      <c r="HI278" s="74" t="str">
        <f t="shared" ca="1" si="699"/>
        <v/>
      </c>
      <c r="HJ278" s="74" t="str">
        <f t="shared" ca="1" si="700"/>
        <v/>
      </c>
      <c r="HK278" s="74" t="str">
        <f t="shared" ca="1" si="701"/>
        <v/>
      </c>
      <c r="HL278" s="74" t="str">
        <f t="shared" ca="1" si="702"/>
        <v/>
      </c>
      <c r="HM278" s="74" t="str">
        <f t="shared" ca="1" si="703"/>
        <v/>
      </c>
      <c r="HN278" s="74" t="str">
        <f t="shared" ca="1" si="704"/>
        <v/>
      </c>
      <c r="HO278" s="529" t="str">
        <f t="shared" ca="1" si="705"/>
        <v/>
      </c>
      <c r="HP278" s="74" t="str">
        <f t="shared" ca="1" si="706"/>
        <v/>
      </c>
      <c r="HQ278" s="74" t="str">
        <f t="shared" ca="1" si="707"/>
        <v/>
      </c>
      <c r="HR278" s="74" t="str">
        <f t="shared" ca="1" si="708"/>
        <v/>
      </c>
      <c r="HS278" s="74" t="str">
        <f t="shared" ca="1" si="709"/>
        <v/>
      </c>
      <c r="HT278" s="74" t="str">
        <f ca="1">IF(V278=1,"",IF(LOG入力!BH278&gt;0,0,IF(DV278=1,0,IF(N278="0",0,IF(SUM(HD278:HS278)&gt;0,1,0)))))</f>
        <v/>
      </c>
    </row>
    <row r="279" spans="1:228" x14ac:dyDescent="0.15">
      <c r="A279" s="5"/>
      <c r="B279" s="560" t="str">
        <f t="shared" ca="1" si="568"/>
        <v/>
      </c>
      <c r="C279" s="561" t="str">
        <f ca="1">LOG入力!AP279</f>
        <v/>
      </c>
      <c r="D279" s="562" t="str">
        <f ca="1">LOG入力!AQ279</f>
        <v/>
      </c>
      <c r="E279" s="562" t="str">
        <f ca="1">LOG入力!AR279</f>
        <v/>
      </c>
      <c r="F279" s="563" t="str">
        <f t="shared" ca="1" si="569"/>
        <v/>
      </c>
      <c r="G279" s="582" t="str">
        <f ca="1">LOG入力!AT279</f>
        <v/>
      </c>
      <c r="H279" s="507" t="str">
        <f ca="1">LOG入力!AU279</f>
        <v/>
      </c>
      <c r="I279" s="507" t="str">
        <f ca="1">LOG入力!AV279</f>
        <v/>
      </c>
      <c r="J279" s="583" t="str">
        <f ca="1">LOG入力!AW279</f>
        <v/>
      </c>
      <c r="K279" s="584" t="str">
        <f ca="1">LOG入力!BJ279</f>
        <v/>
      </c>
      <c r="L279" s="583" t="str">
        <f ca="1">LOG入力!AY279</f>
        <v/>
      </c>
      <c r="M279" s="566" t="str">
        <f ca="1">LOG入力!BK279</f>
        <v/>
      </c>
      <c r="N279" s="567" t="str">
        <f ca="1">IF(V279=1,"",IF(LOG入力!AJ279=1,"1",LOG入力!BA279))</f>
        <v/>
      </c>
      <c r="O279" s="568" t="str">
        <f ca="1">IF(V279=1,"",IF(LEN(LOG入力!O279)=0,"",LOG入力!O279))</f>
        <v/>
      </c>
      <c r="P279" s="569" t="str">
        <f ca="1">IF(V279=1,"",IF($AA$4=1,"",IF(LOG入力!BG279=1,"",CONCATENATE($ER279,$FB279,$FL279,$FV279,$GF279))))</f>
        <v/>
      </c>
      <c r="Q279" s="569" t="str">
        <f ca="1">IF(V279=1,"",IF($AA$4=1,"",IF(LOG入力!BG279=1,"",CONCATENATE($ET279,$FD279,$FN279,$FX279,$GH279))))</f>
        <v/>
      </c>
      <c r="R279" s="292" t="str">
        <f ca="1">IF(V279=1,"",IF($AA$4=1,"",IF(LOG入力!BH279&gt;0,0,AA279)))</f>
        <v/>
      </c>
      <c r="S279" s="293" t="str">
        <f t="shared" ca="1" si="570"/>
        <v/>
      </c>
      <c r="T279" s="681"/>
      <c r="U279" s="38"/>
      <c r="V279" s="196">
        <f ca="1">LOG入力!AN279</f>
        <v>1</v>
      </c>
      <c r="W279" s="38"/>
      <c r="X279" s="516" t="str">
        <f t="shared" ca="1" si="571"/>
        <v/>
      </c>
      <c r="Y279" s="515" t="str">
        <f t="shared" ca="1" si="572"/>
        <v/>
      </c>
      <c r="Z279" s="518" t="str">
        <f t="shared" ca="1" si="573"/>
        <v/>
      </c>
      <c r="AA279" s="574" t="str">
        <f t="shared" ca="1" si="574"/>
        <v/>
      </c>
      <c r="AC279" s="6" t="str">
        <f t="shared" ca="1" si="575"/>
        <v/>
      </c>
      <c r="AD279" s="6" t="str">
        <f t="shared" ca="1" si="576"/>
        <v/>
      </c>
      <c r="AE279" s="6" t="str">
        <f t="shared" ca="1" si="577"/>
        <v/>
      </c>
      <c r="AF279" s="6" t="str">
        <f t="shared" ca="1" si="578"/>
        <v/>
      </c>
      <c r="AG279" s="6" t="str">
        <f t="shared" ca="1" si="579"/>
        <v/>
      </c>
      <c r="AH279" s="6" t="str">
        <f t="shared" ca="1" si="580"/>
        <v/>
      </c>
      <c r="AI279" s="6" t="str">
        <f t="shared" ca="1" si="581"/>
        <v/>
      </c>
      <c r="AJ279" s="6" t="str">
        <f t="shared" ca="1" si="582"/>
        <v/>
      </c>
      <c r="AK279" s="6" t="str">
        <f t="shared" ca="1" si="583"/>
        <v/>
      </c>
      <c r="AL279" s="6" t="str">
        <f t="shared" ca="1" si="584"/>
        <v/>
      </c>
      <c r="AM279" s="6" t="str">
        <f t="shared" ca="1" si="585"/>
        <v/>
      </c>
      <c r="AN279" s="6" t="str">
        <f t="shared" ca="1" si="586"/>
        <v/>
      </c>
      <c r="AO279" s="6" t="str">
        <f t="shared" ca="1" si="587"/>
        <v/>
      </c>
      <c r="AP279" s="6" t="str">
        <f t="shared" ca="1" si="588"/>
        <v/>
      </c>
      <c r="AQ279" s="6" t="str">
        <f t="shared" ca="1" si="589"/>
        <v/>
      </c>
      <c r="AR279" s="6" t="str">
        <f t="shared" ca="1" si="590"/>
        <v/>
      </c>
      <c r="AS279" s="6" t="str">
        <f t="shared" ca="1" si="591"/>
        <v/>
      </c>
      <c r="AT279" s="6" t="str">
        <f t="shared" ca="1" si="592"/>
        <v/>
      </c>
      <c r="AU279" s="6" t="str">
        <f t="shared" ca="1" si="593"/>
        <v/>
      </c>
      <c r="AV279" s="6" t="str">
        <f t="shared" ca="1" si="594"/>
        <v/>
      </c>
      <c r="AW279" s="6" t="str">
        <f t="shared" ca="1" si="595"/>
        <v/>
      </c>
      <c r="AY279" s="6" t="str">
        <f t="shared" ca="1" si="596"/>
        <v/>
      </c>
      <c r="AZ279" s="6" t="str">
        <f t="shared" ca="1" si="597"/>
        <v/>
      </c>
      <c r="BA279" s="6" t="str">
        <f t="shared" ca="1" si="598"/>
        <v/>
      </c>
      <c r="BB279" s="6" t="str">
        <f t="shared" ca="1" si="599"/>
        <v/>
      </c>
      <c r="BC279" s="6" t="str">
        <f t="shared" ca="1" si="600"/>
        <v/>
      </c>
      <c r="BD279" s="6" t="str">
        <f t="shared" ca="1" si="601"/>
        <v/>
      </c>
      <c r="BE279" s="6" t="str">
        <f t="shared" ca="1" si="602"/>
        <v/>
      </c>
      <c r="BF279" s="6" t="str">
        <f t="shared" ca="1" si="603"/>
        <v/>
      </c>
      <c r="BG279" s="6" t="str">
        <f t="shared" ca="1" si="604"/>
        <v/>
      </c>
      <c r="BH279" s="6" t="str">
        <f t="shared" ca="1" si="605"/>
        <v/>
      </c>
      <c r="BI279" s="6" t="str">
        <f t="shared" ca="1" si="606"/>
        <v/>
      </c>
      <c r="BJ279" s="6" t="str">
        <f t="shared" ca="1" si="607"/>
        <v/>
      </c>
      <c r="BK279" s="6" t="str">
        <f t="shared" ca="1" si="608"/>
        <v/>
      </c>
      <c r="BL279" s="6" t="str">
        <f t="shared" ca="1" si="609"/>
        <v/>
      </c>
      <c r="BM279" s="6" t="str">
        <f t="shared" ca="1" si="610"/>
        <v/>
      </c>
      <c r="BN279" s="6" t="str">
        <f t="shared" ca="1" si="611"/>
        <v/>
      </c>
      <c r="BO279" s="6" t="str">
        <f t="shared" ca="1" si="612"/>
        <v/>
      </c>
      <c r="BP279" s="6" t="str">
        <f t="shared" ca="1" si="613"/>
        <v/>
      </c>
      <c r="BQ279" s="6" t="str">
        <f t="shared" ca="1" si="614"/>
        <v/>
      </c>
      <c r="BR279" s="6" t="str">
        <f t="shared" ca="1" si="615"/>
        <v/>
      </c>
      <c r="BS279" s="6" t="str">
        <f t="shared" ca="1" si="616"/>
        <v/>
      </c>
      <c r="BU279" s="6" t="str">
        <f t="shared" ca="1" si="617"/>
        <v/>
      </c>
      <c r="BW279" s="515" t="str">
        <f t="shared" ca="1" si="618"/>
        <v/>
      </c>
      <c r="BX279" s="515">
        <f t="shared" ca="1" si="619"/>
        <v>0</v>
      </c>
      <c r="BY279" s="515" t="str">
        <f t="shared" ca="1" si="620"/>
        <v/>
      </c>
      <c r="CA279" s="6">
        <f t="shared" ca="1" si="621"/>
        <v>1</v>
      </c>
      <c r="CC279" s="523" t="str">
        <f t="shared" ca="1" si="622"/>
        <v/>
      </c>
      <c r="CE279" s="6" t="str">
        <f t="shared" ca="1" si="623"/>
        <v/>
      </c>
      <c r="CG279" s="524" t="str">
        <f ca="1">IF(V279=1,"",IF($AA$4=1,"",IF(LOG入力!BH279&gt;0,"",IF(N279=0,"",IF(HT279=0,"","★")))))</f>
        <v/>
      </c>
      <c r="CI279" s="74" t="str">
        <f t="shared" ca="1" si="624"/>
        <v/>
      </c>
      <c r="CK279" s="525" t="str">
        <f ca="1">IF(V279=1,"",IF(LOG入力!BH279&gt;0,1,0))</f>
        <v/>
      </c>
      <c r="CL279" s="74" t="str">
        <f t="shared" ca="1" si="625"/>
        <v/>
      </c>
      <c r="CN279" s="74" t="str">
        <f t="shared" ca="1" si="626"/>
        <v/>
      </c>
      <c r="CO279" s="74" t="str">
        <f t="shared" ca="1" si="627"/>
        <v/>
      </c>
      <c r="CQ279" s="74" t="str">
        <f t="shared" ca="1" si="628"/>
        <v/>
      </c>
      <c r="CR279" s="74" t="str">
        <f t="shared" ca="1" si="629"/>
        <v/>
      </c>
      <c r="CS279" s="74" t="str">
        <f t="shared" ca="1" si="630"/>
        <v/>
      </c>
      <c r="CT279" s="74" t="str">
        <f t="shared" ca="1" si="631"/>
        <v/>
      </c>
      <c r="CU279" s="74" t="str">
        <f t="shared" ca="1" si="632"/>
        <v/>
      </c>
      <c r="CV279" s="74" t="str">
        <f t="shared" ca="1" si="633"/>
        <v/>
      </c>
      <c r="CW279" s="74" t="str">
        <f t="shared" ca="1" si="634"/>
        <v/>
      </c>
      <c r="CX279" s="74" t="str">
        <f t="shared" ca="1" si="635"/>
        <v/>
      </c>
      <c r="CY279" s="74" t="str">
        <f t="shared" ca="1" si="636"/>
        <v/>
      </c>
      <c r="CZ279" s="74" t="str">
        <f t="shared" ca="1" si="637"/>
        <v/>
      </c>
      <c r="DA279" s="74" t="str">
        <f t="shared" ca="1" si="638"/>
        <v/>
      </c>
      <c r="DB279" s="74" t="str">
        <f t="shared" ca="1" si="639"/>
        <v/>
      </c>
      <c r="DD279" s="74" t="str">
        <f t="shared" ca="1" si="640"/>
        <v/>
      </c>
      <c r="DE279" s="74" t="str">
        <f t="shared" ca="1" si="641"/>
        <v/>
      </c>
      <c r="DF279" s="74" t="str">
        <f t="shared" ca="1" si="642"/>
        <v/>
      </c>
      <c r="DG279" s="74" t="str">
        <f t="shared" ca="1" si="643"/>
        <v/>
      </c>
      <c r="DH279" s="74" t="str">
        <f t="shared" ca="1" si="644"/>
        <v/>
      </c>
      <c r="DI279" s="74" t="str">
        <f t="shared" ca="1" si="645"/>
        <v/>
      </c>
      <c r="DJ279" s="74" t="str">
        <f t="shared" ca="1" si="646"/>
        <v/>
      </c>
      <c r="DK279" s="74" t="str">
        <f t="shared" ca="1" si="647"/>
        <v/>
      </c>
      <c r="DL279" s="74" t="str">
        <f t="shared" ca="1" si="648"/>
        <v/>
      </c>
      <c r="DM279" s="74" t="str">
        <f t="shared" ca="1" si="649"/>
        <v/>
      </c>
      <c r="DN279" s="74" t="str">
        <f t="shared" ca="1" si="650"/>
        <v/>
      </c>
      <c r="DO279" s="74" t="str">
        <f t="shared" ca="1" si="651"/>
        <v/>
      </c>
      <c r="DQ279" s="74" t="str">
        <f t="shared" ca="1" si="652"/>
        <v/>
      </c>
      <c r="DS279" s="74" t="str">
        <f t="shared" ca="1" si="653"/>
        <v/>
      </c>
      <c r="DT279" s="74" t="str">
        <f t="shared" ca="1" si="654"/>
        <v/>
      </c>
      <c r="DV279" s="525" t="str">
        <f t="shared" ca="1" si="655"/>
        <v/>
      </c>
      <c r="DW279" s="74" t="str">
        <f t="shared" ca="1" si="656"/>
        <v/>
      </c>
      <c r="DX279" s="485" t="str">
        <f t="shared" ca="1" si="657"/>
        <v/>
      </c>
      <c r="DY279" s="74" t="str">
        <f t="shared" ca="1" si="658"/>
        <v/>
      </c>
      <c r="DZ279" s="74" t="str">
        <f t="shared" ca="1" si="659"/>
        <v/>
      </c>
      <c r="EA279" s="74" t="str">
        <f t="shared" ca="1" si="660"/>
        <v/>
      </c>
      <c r="EC279" s="74" t="str">
        <f t="shared" ca="1" si="661"/>
        <v/>
      </c>
      <c r="ED279" s="74" t="str">
        <f t="shared" ca="1" si="662"/>
        <v/>
      </c>
      <c r="EE279" s="74" t="str">
        <f t="shared" ca="1" si="663"/>
        <v/>
      </c>
      <c r="EG279" s="479" t="str">
        <f ca="1">IF(V279=1,"",IF(LOG入力!BH279&gt;0,0,IF(CG279="★",0,IF(R279=1,0,IF(N279=0,0,1)))))</f>
        <v/>
      </c>
      <c r="EH279" s="483" t="str">
        <f t="shared" ca="1" si="664"/>
        <v/>
      </c>
      <c r="EI279" s="483" t="str">
        <f t="shared" ca="1" si="665"/>
        <v/>
      </c>
      <c r="EJ279" s="483" t="str">
        <f t="shared" ca="1" si="666"/>
        <v/>
      </c>
      <c r="EL279" s="71">
        <f t="shared" ca="1" si="667"/>
        <v>0</v>
      </c>
      <c r="EM279" s="6">
        <f t="shared" ca="1" si="668"/>
        <v>0</v>
      </c>
      <c r="EN279" s="6" t="str">
        <f t="shared" ca="1" si="669"/>
        <v/>
      </c>
      <c r="EO279" s="6">
        <f ca="1">IF(LOG入力!BH279&gt;0,0,IF(EM279=0,0,(IF(COUNTIF($EN$19:EN279,EN279)=1,IF($FS$3="N",1,IF(EH279=1,1,0))))))</f>
        <v>0</v>
      </c>
      <c r="EP279" s="6" t="str">
        <f ca="1">IF(LOG入力!BH279&gt;0,"",IF(EO279=1,$X279,""))</f>
        <v/>
      </c>
      <c r="EQ279" s="6" t="str">
        <f ca="1">IF(LOG入力!BH279&gt;0,"",IF(EO279=1,$Y279,""))</f>
        <v/>
      </c>
      <c r="ER279" s="520" t="str">
        <f ca="1">IF(LOG入力!BH279&gt;0,"",IF(COUNTIF($EP$19:$EP279,EP279)=1,EP279,""))</f>
        <v/>
      </c>
      <c r="ES279" s="520">
        <f ca="1">IF(LOG入力!BH279&gt;0,0,IF((EL279=1),IF(($ER279=""),0,1),0))</f>
        <v>0</v>
      </c>
      <c r="ET279" s="520" t="str">
        <f ca="1">IF(LOG入力!BH279&gt;0,"",IF(COUNTIF($EQ$19:EQ279,EQ279)=1,EQ279,""))</f>
        <v/>
      </c>
      <c r="EU279" s="539">
        <f ca="1">IF(LOG入力!BH279&gt;0,0,IF((EL279=1),IF(($ET279=""),0,1),0))</f>
        <v>0</v>
      </c>
      <c r="EV279" s="71">
        <f t="shared" ca="1" si="670"/>
        <v>0</v>
      </c>
      <c r="EW279" s="6">
        <f t="shared" ca="1" si="671"/>
        <v>0</v>
      </c>
      <c r="EX279" s="6" t="str">
        <f t="shared" ca="1" si="672"/>
        <v/>
      </c>
      <c r="EY279" s="6">
        <f ca="1">IF(LOG入力!BH279&gt;0,0,IF(EW279=0,0,(IF(COUNTIF($EX$19:EX279,EX279)=1,IF($FS$3="N",1,IF(EH279=1,1,0))))))</f>
        <v>0</v>
      </c>
      <c r="EZ279" s="6" t="str">
        <f ca="1">IF(LOG入力!BH279&gt;0,"",IF(EY279=1,$X279,""))</f>
        <v/>
      </c>
      <c r="FA279" s="6" t="str">
        <f ca="1">IF(LOG入力!BH279&gt;0,"",IF(EY279=1,$Y279,""))</f>
        <v/>
      </c>
      <c r="FB279" s="6" t="str">
        <f ca="1">IF(LOG入力!BH279&gt;0,"",IF(COUNTIF($EZ$19:$EZ279,EZ279)=1,EZ279,""))</f>
        <v/>
      </c>
      <c r="FC279" s="6">
        <f ca="1">IF(LOG入力!BH279&gt;0,0,IF((EV279=1),IF(($FB279=""),0,1),0))</f>
        <v>0</v>
      </c>
      <c r="FD279" s="6" t="str">
        <f ca="1">IF(LOG入力!BH279&gt;0,"",IF(COUNTIF($FA$19:FA279,FA279)=1,FA279,""))</f>
        <v/>
      </c>
      <c r="FE279" s="72">
        <f ca="1">IF(LOG入力!BH279&gt;0,0,IF((EV279=1),IF(($FD279=""),0,1),0))</f>
        <v>0</v>
      </c>
      <c r="FF279" s="71">
        <f t="shared" ca="1" si="673"/>
        <v>0</v>
      </c>
      <c r="FG279" s="6">
        <f t="shared" ca="1" si="674"/>
        <v>0</v>
      </c>
      <c r="FH279" s="6" t="str">
        <f t="shared" ca="1" si="675"/>
        <v/>
      </c>
      <c r="FI279" s="6">
        <f ca="1">IF(LOG入力!BH279&gt;0,0,IF(FG279=0,0,(IF(COUNTIF($FH$19:FH279,FH279)=1,IF($FS$3="N",1,IF(EH279=1,1,0))))))</f>
        <v>0</v>
      </c>
      <c r="FJ279" s="6" t="str">
        <f ca="1">IF(LOG入力!BH279&gt;0,"",IF(FI279=1,$X279,""))</f>
        <v/>
      </c>
      <c r="FK279" s="6" t="str">
        <f ca="1">IF(LOG入力!BH279&gt;0,"",IF(FI279=1,$Y279,""))</f>
        <v/>
      </c>
      <c r="FL279" s="6" t="str">
        <f ca="1">IF(LOG入力!BH279&gt;0,"",IF(COUNTIF($FJ$19:$FJ279,FJ279)=1,FJ279,""))</f>
        <v/>
      </c>
      <c r="FM279" s="6">
        <f ca="1">IF(LOG入力!BH279&gt;0,0,IF((FF279=1),IF(($FL279=""),0,1),0))</f>
        <v>0</v>
      </c>
      <c r="FN279" s="6" t="str">
        <f ca="1">IF(LOG入力!BH279&gt;0,"",IF(COUNTIF($FK$19:FK279,FK279)=1,FK279,""))</f>
        <v/>
      </c>
      <c r="FO279" s="72">
        <f ca="1">IF(LOG入力!BH279&gt;0,0,IF((FF279=1),IF(($FN279=""),0,1),0))</f>
        <v>0</v>
      </c>
      <c r="FP279" s="71">
        <f t="shared" ca="1" si="676"/>
        <v>0</v>
      </c>
      <c r="FQ279" s="6">
        <f t="shared" ca="1" si="677"/>
        <v>0</v>
      </c>
      <c r="FR279" s="6" t="str">
        <f t="shared" ca="1" si="678"/>
        <v/>
      </c>
      <c r="FS279" s="6">
        <f ca="1">IF(LOG入力!BH279&gt;0,0,IF(FQ279=0,0,(IF(COUNTIF($FR$19:FR279,FR279)=1,IF($FS$3="N",1,IF(EH279=1,1,0))))))</f>
        <v>0</v>
      </c>
      <c r="FT279" s="6" t="str">
        <f ca="1">IF(LOG入力!BH279&gt;0,"",IF(FS279=1,$X279,""))</f>
        <v/>
      </c>
      <c r="FU279" s="6" t="str">
        <f ca="1">IF(LOG入力!BH279&gt;0,"",IF(FS279=1,$Y279,""))</f>
        <v/>
      </c>
      <c r="FV279" s="6" t="str">
        <f ca="1">IF(LOG入力!BH279&gt;0,"",IF(COUNTIF($FT$19:$FT279,FT279)=1,FT279,""))</f>
        <v/>
      </c>
      <c r="FW279" s="6">
        <f ca="1">IF(LOG入力!BH279&gt;0,0,IF((FP279=1),IF(($FV279=""),0,1),0))</f>
        <v>0</v>
      </c>
      <c r="FX279" s="6" t="str">
        <f ca="1">IF(LOG入力!BH279&gt;0,"",IF(COUNTIF($FU$19:FU279,FU279)=1,FU279,""))</f>
        <v/>
      </c>
      <c r="FY279" s="72">
        <f ca="1">IF(LOG入力!BH279&gt;0,0,IF((FP279=1),IF(($FX279=""),0,1),0))</f>
        <v>0</v>
      </c>
      <c r="FZ279" s="71">
        <f t="shared" ca="1" si="679"/>
        <v>0</v>
      </c>
      <c r="GA279" s="6">
        <f t="shared" ca="1" si="680"/>
        <v>0</v>
      </c>
      <c r="GB279" s="6" t="str">
        <f t="shared" ca="1" si="681"/>
        <v/>
      </c>
      <c r="GC279" s="6">
        <f ca="1">IF(LOG入力!BH279&gt;0,0,IF(GA279=0,0,(IF(COUNTIF($GB$19:GB279,GB279)=1,IF($FS$3="N",1,IF(EH279=1,1,0))))))</f>
        <v>0</v>
      </c>
      <c r="GD279" s="6" t="str">
        <f ca="1">IF(LOG入力!BH279&gt;0,"",IF(GC279=1,$X279,""))</f>
        <v/>
      </c>
      <c r="GE279" s="6" t="str">
        <f ca="1">IF(LOG入力!BH279&gt;0,"",IF(GC279=1,$Y279,""))</f>
        <v/>
      </c>
      <c r="GF279" s="6" t="str">
        <f ca="1">IF(LOG入力!BH279&gt;0,"",IF(COUNTIF($GD$19:$GD279,GD279)=1,GD279,""))</f>
        <v/>
      </c>
      <c r="GG279" s="6">
        <f ca="1">IF(LOG入力!BH279&gt;0,0,IF((FZ279=1),IF(($GF279=""),0,1),0))</f>
        <v>0</v>
      </c>
      <c r="GH279" s="6" t="str">
        <f ca="1">IF(LOG入力!BH279&gt;0,"",IF(COUNTIF($GE$19:GE279,GE279)=1,GE279,""))</f>
        <v/>
      </c>
      <c r="GI279" s="72">
        <f ca="1">IF(LOG入力!BH279&gt;0,0,IF((FZ279=1),IF(($GH279=""),0,1),0))</f>
        <v>0</v>
      </c>
      <c r="GK279" s="455" t="str">
        <f ca="1">IF(V279=1,"",IF(LEN(LOG入力!AS279)=0,"",LOG入力!AS279))</f>
        <v/>
      </c>
      <c r="GL279" s="378" t="str">
        <f t="shared" ca="1" si="682"/>
        <v/>
      </c>
      <c r="GM279" s="378" t="str">
        <f t="shared" ca="1" si="683"/>
        <v/>
      </c>
      <c r="GN279" s="74" t="str">
        <f t="shared" ca="1" si="684"/>
        <v/>
      </c>
      <c r="GO279" s="74" t="str">
        <f t="shared" ca="1" si="685"/>
        <v/>
      </c>
      <c r="GQ279" s="74" t="str">
        <f t="shared" ca="1" si="686"/>
        <v/>
      </c>
      <c r="GR279" s="74" t="str">
        <f t="shared" ca="1" si="687"/>
        <v/>
      </c>
      <c r="GS279" s="74" t="str">
        <f t="shared" ca="1" si="688"/>
        <v/>
      </c>
      <c r="GT279" s="74" t="str">
        <f t="shared" ca="1" si="689"/>
        <v/>
      </c>
      <c r="GU279" s="74" t="str">
        <f t="shared" ca="1" si="690"/>
        <v/>
      </c>
      <c r="GV279" s="74" t="str">
        <f t="shared" ca="1" si="691"/>
        <v/>
      </c>
      <c r="GX279" s="74" t="str">
        <f t="shared" ca="1" si="692"/>
        <v/>
      </c>
      <c r="GY279" s="74" t="str">
        <f t="shared" ca="1" si="693"/>
        <v/>
      </c>
      <c r="GZ279" s="74" t="str">
        <f ca="1">IF(V279=1,"",IF(LOG入力!BH279&gt;0,0,IF(GY279=0,0,IF((VALUE((TYPE(VALUE(J279)))))=16,0,IF(VALUE(J279)&lt;60,1,IF(VALUE(J279)&lt;100,0,IF(VALUE(J279)&lt;600,2,0)))))))</f>
        <v/>
      </c>
      <c r="HA279" s="74" t="str">
        <f t="shared" ca="1" si="694"/>
        <v/>
      </c>
      <c r="HB279" s="74" t="str">
        <f ca="1">IF(V279=1,"",IF(LOG入力!BH279&gt;0,0,IF(HA279=0,0,IF((VALUE((TYPE(VALUE(L279)))))=16,0,IF(VALUE(L279)&lt;60,1,IF(VALUE(L279)&lt;100,0,IF(VALUE(L279)&lt;600,2,0)))))))</f>
        <v/>
      </c>
      <c r="HD279" s="74" t="str">
        <f t="shared" ca="1" si="695"/>
        <v/>
      </c>
      <c r="HF279" s="74" t="str">
        <f t="shared" ca="1" si="696"/>
        <v/>
      </c>
      <c r="HG279" s="74" t="str">
        <f t="shared" ca="1" si="697"/>
        <v/>
      </c>
      <c r="HH279" s="74" t="str">
        <f t="shared" ca="1" si="698"/>
        <v/>
      </c>
      <c r="HI279" s="74" t="str">
        <f t="shared" ca="1" si="699"/>
        <v/>
      </c>
      <c r="HJ279" s="74" t="str">
        <f t="shared" ca="1" si="700"/>
        <v/>
      </c>
      <c r="HK279" s="74" t="str">
        <f t="shared" ca="1" si="701"/>
        <v/>
      </c>
      <c r="HL279" s="74" t="str">
        <f t="shared" ca="1" si="702"/>
        <v/>
      </c>
      <c r="HM279" s="74" t="str">
        <f t="shared" ca="1" si="703"/>
        <v/>
      </c>
      <c r="HN279" s="74" t="str">
        <f t="shared" ca="1" si="704"/>
        <v/>
      </c>
      <c r="HO279" s="529" t="str">
        <f t="shared" ca="1" si="705"/>
        <v/>
      </c>
      <c r="HP279" s="74" t="str">
        <f t="shared" ca="1" si="706"/>
        <v/>
      </c>
      <c r="HQ279" s="74" t="str">
        <f t="shared" ca="1" si="707"/>
        <v/>
      </c>
      <c r="HR279" s="74" t="str">
        <f t="shared" ca="1" si="708"/>
        <v/>
      </c>
      <c r="HS279" s="74" t="str">
        <f t="shared" ca="1" si="709"/>
        <v/>
      </c>
      <c r="HT279" s="74" t="str">
        <f ca="1">IF(V279=1,"",IF(LOG入力!BH279&gt;0,0,IF(DV279=1,0,IF(N279="0",0,IF(SUM(HD279:HS279)&gt;0,1,0)))))</f>
        <v/>
      </c>
    </row>
    <row r="280" spans="1:228" x14ac:dyDescent="0.15">
      <c r="A280" s="5"/>
      <c r="B280" s="532" t="str">
        <f t="shared" ca="1" si="568"/>
        <v/>
      </c>
      <c r="C280" s="570" t="str">
        <f ca="1">LOG入力!AP280</f>
        <v/>
      </c>
      <c r="D280" s="534" t="str">
        <f ca="1">LOG入力!AQ280</f>
        <v/>
      </c>
      <c r="E280" s="534" t="str">
        <f ca="1">LOG入力!AR280</f>
        <v/>
      </c>
      <c r="F280" s="535" t="str">
        <f t="shared" ca="1" si="569"/>
        <v/>
      </c>
      <c r="G280" s="585" t="str">
        <f ca="1">LOG入力!AT280</f>
        <v/>
      </c>
      <c r="H280" s="542" t="str">
        <f ca="1">LOG入力!AU280</f>
        <v/>
      </c>
      <c r="I280" s="542" t="str">
        <f ca="1">LOG入力!AV280</f>
        <v/>
      </c>
      <c r="J280" s="577" t="str">
        <f ca="1">LOG入力!AW280</f>
        <v/>
      </c>
      <c r="K280" s="578" t="str">
        <f ca="1">LOG入力!BJ280</f>
        <v/>
      </c>
      <c r="L280" s="577" t="str">
        <f ca="1">LOG入力!AY280</f>
        <v/>
      </c>
      <c r="M280" s="545" t="str">
        <f ca="1">LOG入力!BK280</f>
        <v/>
      </c>
      <c r="N280" s="512" t="str">
        <f ca="1">IF(V280=1,"",IF(LOG入力!AJ280=1,"1",LOG入力!BA280))</f>
        <v/>
      </c>
      <c r="O280" s="538" t="str">
        <f ca="1">IF(V280=1,"",IF(LEN(LOG入力!O280)=0,"",LOG入力!O280))</f>
        <v/>
      </c>
      <c r="P280" s="291" t="str">
        <f ca="1">IF(V280=1,"",IF($AA$4=1,"",IF(LOG入力!BG280=1,"",CONCATENATE($ER280,$FB280,$FL280,$FV280,$GF280))))</f>
        <v/>
      </c>
      <c r="Q280" s="291" t="str">
        <f ca="1">IF(V280=1,"",IF($AA$4=1,"",IF(LOG入力!BG280=1,"",CONCATENATE($ET280,$FD280,$FN280,$FX280,$GH280))))</f>
        <v/>
      </c>
      <c r="R280" s="573" t="str">
        <f ca="1">IF(V280=1,"",IF($AA$4=1,"",IF(LOG入力!BH280&gt;0,0,AA280)))</f>
        <v/>
      </c>
      <c r="S280" s="293" t="str">
        <f t="shared" ca="1" si="570"/>
        <v/>
      </c>
      <c r="T280" s="681"/>
      <c r="U280" s="38"/>
      <c r="V280" s="196">
        <f ca="1">LOG入力!AN280</f>
        <v>1</v>
      </c>
      <c r="W280" s="38"/>
      <c r="X280" s="516" t="str">
        <f t="shared" ca="1" si="571"/>
        <v/>
      </c>
      <c r="Y280" s="515" t="str">
        <f t="shared" ca="1" si="572"/>
        <v/>
      </c>
      <c r="Z280" s="518" t="str">
        <f t="shared" ca="1" si="573"/>
        <v/>
      </c>
      <c r="AA280" s="574" t="str">
        <f t="shared" ca="1" si="574"/>
        <v/>
      </c>
      <c r="AC280" s="6" t="str">
        <f t="shared" ca="1" si="575"/>
        <v/>
      </c>
      <c r="AD280" s="6" t="str">
        <f t="shared" ca="1" si="576"/>
        <v/>
      </c>
      <c r="AE280" s="6" t="str">
        <f t="shared" ca="1" si="577"/>
        <v/>
      </c>
      <c r="AF280" s="6" t="str">
        <f t="shared" ca="1" si="578"/>
        <v/>
      </c>
      <c r="AG280" s="6" t="str">
        <f t="shared" ca="1" si="579"/>
        <v/>
      </c>
      <c r="AH280" s="6" t="str">
        <f t="shared" ca="1" si="580"/>
        <v/>
      </c>
      <c r="AI280" s="6" t="str">
        <f t="shared" ca="1" si="581"/>
        <v/>
      </c>
      <c r="AJ280" s="6" t="str">
        <f t="shared" ca="1" si="582"/>
        <v/>
      </c>
      <c r="AK280" s="6" t="str">
        <f t="shared" ca="1" si="583"/>
        <v/>
      </c>
      <c r="AL280" s="6" t="str">
        <f t="shared" ca="1" si="584"/>
        <v/>
      </c>
      <c r="AM280" s="6" t="str">
        <f t="shared" ca="1" si="585"/>
        <v/>
      </c>
      <c r="AN280" s="6" t="str">
        <f t="shared" ca="1" si="586"/>
        <v/>
      </c>
      <c r="AO280" s="6" t="str">
        <f t="shared" ca="1" si="587"/>
        <v/>
      </c>
      <c r="AP280" s="6" t="str">
        <f t="shared" ca="1" si="588"/>
        <v/>
      </c>
      <c r="AQ280" s="6" t="str">
        <f t="shared" ca="1" si="589"/>
        <v/>
      </c>
      <c r="AR280" s="6" t="str">
        <f t="shared" ca="1" si="590"/>
        <v/>
      </c>
      <c r="AS280" s="6" t="str">
        <f t="shared" ca="1" si="591"/>
        <v/>
      </c>
      <c r="AT280" s="6" t="str">
        <f t="shared" ca="1" si="592"/>
        <v/>
      </c>
      <c r="AU280" s="6" t="str">
        <f t="shared" ca="1" si="593"/>
        <v/>
      </c>
      <c r="AV280" s="6" t="str">
        <f t="shared" ca="1" si="594"/>
        <v/>
      </c>
      <c r="AW280" s="6" t="str">
        <f t="shared" ca="1" si="595"/>
        <v/>
      </c>
      <c r="AY280" s="6" t="str">
        <f t="shared" ca="1" si="596"/>
        <v/>
      </c>
      <c r="AZ280" s="6" t="str">
        <f t="shared" ca="1" si="597"/>
        <v/>
      </c>
      <c r="BA280" s="6" t="str">
        <f t="shared" ca="1" si="598"/>
        <v/>
      </c>
      <c r="BB280" s="6" t="str">
        <f t="shared" ca="1" si="599"/>
        <v/>
      </c>
      <c r="BC280" s="6" t="str">
        <f t="shared" ca="1" si="600"/>
        <v/>
      </c>
      <c r="BD280" s="6" t="str">
        <f t="shared" ca="1" si="601"/>
        <v/>
      </c>
      <c r="BE280" s="6" t="str">
        <f t="shared" ca="1" si="602"/>
        <v/>
      </c>
      <c r="BF280" s="6" t="str">
        <f t="shared" ca="1" si="603"/>
        <v/>
      </c>
      <c r="BG280" s="6" t="str">
        <f t="shared" ca="1" si="604"/>
        <v/>
      </c>
      <c r="BH280" s="6" t="str">
        <f t="shared" ca="1" si="605"/>
        <v/>
      </c>
      <c r="BI280" s="6" t="str">
        <f t="shared" ca="1" si="606"/>
        <v/>
      </c>
      <c r="BJ280" s="6" t="str">
        <f t="shared" ca="1" si="607"/>
        <v/>
      </c>
      <c r="BK280" s="6" t="str">
        <f t="shared" ca="1" si="608"/>
        <v/>
      </c>
      <c r="BL280" s="6" t="str">
        <f t="shared" ca="1" si="609"/>
        <v/>
      </c>
      <c r="BM280" s="6" t="str">
        <f t="shared" ca="1" si="610"/>
        <v/>
      </c>
      <c r="BN280" s="6" t="str">
        <f t="shared" ca="1" si="611"/>
        <v/>
      </c>
      <c r="BO280" s="6" t="str">
        <f t="shared" ca="1" si="612"/>
        <v/>
      </c>
      <c r="BP280" s="6" t="str">
        <f t="shared" ca="1" si="613"/>
        <v/>
      </c>
      <c r="BQ280" s="6" t="str">
        <f t="shared" ca="1" si="614"/>
        <v/>
      </c>
      <c r="BR280" s="6" t="str">
        <f t="shared" ca="1" si="615"/>
        <v/>
      </c>
      <c r="BS280" s="6" t="str">
        <f t="shared" ca="1" si="616"/>
        <v/>
      </c>
      <c r="BU280" s="6" t="str">
        <f t="shared" ca="1" si="617"/>
        <v/>
      </c>
      <c r="BW280" s="515" t="str">
        <f t="shared" ca="1" si="618"/>
        <v/>
      </c>
      <c r="BX280" s="515">
        <f t="shared" ca="1" si="619"/>
        <v>0</v>
      </c>
      <c r="BY280" s="515" t="str">
        <f t="shared" ca="1" si="620"/>
        <v/>
      </c>
      <c r="CA280" s="6">
        <f t="shared" ca="1" si="621"/>
        <v>1</v>
      </c>
      <c r="CC280" s="523" t="str">
        <f t="shared" ca="1" si="622"/>
        <v/>
      </c>
      <c r="CE280" s="6" t="str">
        <f t="shared" ca="1" si="623"/>
        <v/>
      </c>
      <c r="CG280" s="524" t="str">
        <f ca="1">IF(V280=1,"",IF($AA$4=1,"",IF(LOG入力!BH280&gt;0,"",IF(N280=0,"",IF(HT280=0,"","★")))))</f>
        <v/>
      </c>
      <c r="CI280" s="74" t="str">
        <f t="shared" ca="1" si="624"/>
        <v/>
      </c>
      <c r="CK280" s="525" t="str">
        <f ca="1">IF(V280=1,"",IF(LOG入力!BH280&gt;0,1,0))</f>
        <v/>
      </c>
      <c r="CL280" s="74" t="str">
        <f t="shared" ca="1" si="625"/>
        <v/>
      </c>
      <c r="CN280" s="74" t="str">
        <f t="shared" ca="1" si="626"/>
        <v/>
      </c>
      <c r="CO280" s="74" t="str">
        <f t="shared" ca="1" si="627"/>
        <v/>
      </c>
      <c r="CQ280" s="74" t="str">
        <f t="shared" ca="1" si="628"/>
        <v/>
      </c>
      <c r="CR280" s="74" t="str">
        <f t="shared" ca="1" si="629"/>
        <v/>
      </c>
      <c r="CS280" s="74" t="str">
        <f t="shared" ca="1" si="630"/>
        <v/>
      </c>
      <c r="CT280" s="74" t="str">
        <f t="shared" ca="1" si="631"/>
        <v/>
      </c>
      <c r="CU280" s="74" t="str">
        <f t="shared" ca="1" si="632"/>
        <v/>
      </c>
      <c r="CV280" s="74" t="str">
        <f t="shared" ca="1" si="633"/>
        <v/>
      </c>
      <c r="CW280" s="74" t="str">
        <f t="shared" ca="1" si="634"/>
        <v/>
      </c>
      <c r="CX280" s="74" t="str">
        <f t="shared" ca="1" si="635"/>
        <v/>
      </c>
      <c r="CY280" s="74" t="str">
        <f t="shared" ca="1" si="636"/>
        <v/>
      </c>
      <c r="CZ280" s="74" t="str">
        <f t="shared" ca="1" si="637"/>
        <v/>
      </c>
      <c r="DA280" s="74" t="str">
        <f t="shared" ca="1" si="638"/>
        <v/>
      </c>
      <c r="DB280" s="74" t="str">
        <f t="shared" ca="1" si="639"/>
        <v/>
      </c>
      <c r="DD280" s="74" t="str">
        <f t="shared" ca="1" si="640"/>
        <v/>
      </c>
      <c r="DE280" s="74" t="str">
        <f t="shared" ca="1" si="641"/>
        <v/>
      </c>
      <c r="DF280" s="74" t="str">
        <f t="shared" ca="1" si="642"/>
        <v/>
      </c>
      <c r="DG280" s="74" t="str">
        <f t="shared" ca="1" si="643"/>
        <v/>
      </c>
      <c r="DH280" s="74" t="str">
        <f t="shared" ca="1" si="644"/>
        <v/>
      </c>
      <c r="DI280" s="74" t="str">
        <f t="shared" ca="1" si="645"/>
        <v/>
      </c>
      <c r="DJ280" s="74" t="str">
        <f t="shared" ca="1" si="646"/>
        <v/>
      </c>
      <c r="DK280" s="74" t="str">
        <f t="shared" ca="1" si="647"/>
        <v/>
      </c>
      <c r="DL280" s="74" t="str">
        <f t="shared" ca="1" si="648"/>
        <v/>
      </c>
      <c r="DM280" s="74" t="str">
        <f t="shared" ca="1" si="649"/>
        <v/>
      </c>
      <c r="DN280" s="74" t="str">
        <f t="shared" ca="1" si="650"/>
        <v/>
      </c>
      <c r="DO280" s="74" t="str">
        <f t="shared" ca="1" si="651"/>
        <v/>
      </c>
      <c r="DQ280" s="74" t="str">
        <f t="shared" ca="1" si="652"/>
        <v/>
      </c>
      <c r="DS280" s="74" t="str">
        <f t="shared" ca="1" si="653"/>
        <v/>
      </c>
      <c r="DT280" s="74" t="str">
        <f t="shared" ca="1" si="654"/>
        <v/>
      </c>
      <c r="DV280" s="525" t="str">
        <f t="shared" ca="1" si="655"/>
        <v/>
      </c>
      <c r="DW280" s="74" t="str">
        <f t="shared" ca="1" si="656"/>
        <v/>
      </c>
      <c r="DX280" s="485" t="str">
        <f t="shared" ca="1" si="657"/>
        <v/>
      </c>
      <c r="DY280" s="74" t="str">
        <f t="shared" ca="1" si="658"/>
        <v/>
      </c>
      <c r="DZ280" s="74" t="str">
        <f t="shared" ca="1" si="659"/>
        <v/>
      </c>
      <c r="EA280" s="74" t="str">
        <f t="shared" ca="1" si="660"/>
        <v/>
      </c>
      <c r="EC280" s="74" t="str">
        <f t="shared" ca="1" si="661"/>
        <v/>
      </c>
      <c r="ED280" s="74" t="str">
        <f t="shared" ca="1" si="662"/>
        <v/>
      </c>
      <c r="EE280" s="74" t="str">
        <f t="shared" ca="1" si="663"/>
        <v/>
      </c>
      <c r="EG280" s="479" t="str">
        <f ca="1">IF(V280=1,"",IF(LOG入力!BH280&gt;0,0,IF(CG280="★",0,IF(R280=1,0,IF(N280=0,0,1)))))</f>
        <v/>
      </c>
      <c r="EH280" s="483" t="str">
        <f t="shared" ca="1" si="664"/>
        <v/>
      </c>
      <c r="EI280" s="483" t="str">
        <f t="shared" ca="1" si="665"/>
        <v/>
      </c>
      <c r="EJ280" s="483" t="str">
        <f t="shared" ca="1" si="666"/>
        <v/>
      </c>
      <c r="EL280" s="71">
        <f t="shared" ca="1" si="667"/>
        <v>0</v>
      </c>
      <c r="EM280" s="6">
        <f t="shared" ca="1" si="668"/>
        <v>0</v>
      </c>
      <c r="EN280" s="6" t="str">
        <f t="shared" ca="1" si="669"/>
        <v/>
      </c>
      <c r="EO280" s="6">
        <f ca="1">IF(LOG入力!BH280&gt;0,0,IF(EM280=0,0,(IF(COUNTIF($EN$19:EN280,EN280)=1,IF($FS$3="N",1,IF(EH280=1,1,0))))))</f>
        <v>0</v>
      </c>
      <c r="EP280" s="6" t="str">
        <f ca="1">IF(LOG入力!BH280&gt;0,"",IF(EO280=1,$X280,""))</f>
        <v/>
      </c>
      <c r="EQ280" s="6" t="str">
        <f ca="1">IF(LOG入力!BH280&gt;0,"",IF(EO280=1,$Y280,""))</f>
        <v/>
      </c>
      <c r="ER280" s="520" t="str">
        <f ca="1">IF(LOG入力!BH280&gt;0,"",IF(COUNTIF($EP$19:$EP280,EP280)=1,EP280,""))</f>
        <v/>
      </c>
      <c r="ES280" s="520">
        <f ca="1">IF(LOG入力!BH280&gt;0,0,IF((EL280=1),IF(($ER280=""),0,1),0))</f>
        <v>0</v>
      </c>
      <c r="ET280" s="520" t="str">
        <f ca="1">IF(LOG入力!BH280&gt;0,"",IF(COUNTIF($EQ$19:EQ280,EQ280)=1,EQ280,""))</f>
        <v/>
      </c>
      <c r="EU280" s="539">
        <f ca="1">IF(LOG入力!BH280&gt;0,0,IF((EL280=1),IF(($ET280=""),0,1),0))</f>
        <v>0</v>
      </c>
      <c r="EV280" s="71">
        <f t="shared" ca="1" si="670"/>
        <v>0</v>
      </c>
      <c r="EW280" s="6">
        <f t="shared" ca="1" si="671"/>
        <v>0</v>
      </c>
      <c r="EX280" s="6" t="str">
        <f t="shared" ca="1" si="672"/>
        <v/>
      </c>
      <c r="EY280" s="6">
        <f ca="1">IF(LOG入力!BH280&gt;0,0,IF(EW280=0,0,(IF(COUNTIF($EX$19:EX280,EX280)=1,IF($FS$3="N",1,IF(EH280=1,1,0))))))</f>
        <v>0</v>
      </c>
      <c r="EZ280" s="6" t="str">
        <f ca="1">IF(LOG入力!BH280&gt;0,"",IF(EY280=1,$X280,""))</f>
        <v/>
      </c>
      <c r="FA280" s="6" t="str">
        <f ca="1">IF(LOG入力!BH280&gt;0,"",IF(EY280=1,$Y280,""))</f>
        <v/>
      </c>
      <c r="FB280" s="6" t="str">
        <f ca="1">IF(LOG入力!BH280&gt;0,"",IF(COUNTIF($EZ$19:$EZ280,EZ280)=1,EZ280,""))</f>
        <v/>
      </c>
      <c r="FC280" s="6">
        <f ca="1">IF(LOG入力!BH280&gt;0,0,IF((EV280=1),IF(($FB280=""),0,1),0))</f>
        <v>0</v>
      </c>
      <c r="FD280" s="6" t="str">
        <f ca="1">IF(LOG入力!BH280&gt;0,"",IF(COUNTIF($FA$19:FA280,FA280)=1,FA280,""))</f>
        <v/>
      </c>
      <c r="FE280" s="72">
        <f ca="1">IF(LOG入力!BH280&gt;0,0,IF((EV280=1),IF(($FD280=""),0,1),0))</f>
        <v>0</v>
      </c>
      <c r="FF280" s="71">
        <f t="shared" ca="1" si="673"/>
        <v>0</v>
      </c>
      <c r="FG280" s="6">
        <f t="shared" ca="1" si="674"/>
        <v>0</v>
      </c>
      <c r="FH280" s="6" t="str">
        <f t="shared" ca="1" si="675"/>
        <v/>
      </c>
      <c r="FI280" s="6">
        <f ca="1">IF(LOG入力!BH280&gt;0,0,IF(FG280=0,0,(IF(COUNTIF($FH$19:FH280,FH280)=1,IF($FS$3="N",1,IF(EH280=1,1,0))))))</f>
        <v>0</v>
      </c>
      <c r="FJ280" s="6" t="str">
        <f ca="1">IF(LOG入力!BH280&gt;0,"",IF(FI280=1,$X280,""))</f>
        <v/>
      </c>
      <c r="FK280" s="6" t="str">
        <f ca="1">IF(LOG入力!BH280&gt;0,"",IF(FI280=1,$Y280,""))</f>
        <v/>
      </c>
      <c r="FL280" s="6" t="str">
        <f ca="1">IF(LOG入力!BH280&gt;0,"",IF(COUNTIF($FJ$19:$FJ280,FJ280)=1,FJ280,""))</f>
        <v/>
      </c>
      <c r="FM280" s="6">
        <f ca="1">IF(LOG入力!BH280&gt;0,0,IF((FF280=1),IF(($FL280=""),0,1),0))</f>
        <v>0</v>
      </c>
      <c r="FN280" s="6" t="str">
        <f ca="1">IF(LOG入力!BH280&gt;0,"",IF(COUNTIF($FK$19:FK280,FK280)=1,FK280,""))</f>
        <v/>
      </c>
      <c r="FO280" s="72">
        <f ca="1">IF(LOG入力!BH280&gt;0,0,IF((FF280=1),IF(($FN280=""),0,1),0))</f>
        <v>0</v>
      </c>
      <c r="FP280" s="71">
        <f t="shared" ca="1" si="676"/>
        <v>0</v>
      </c>
      <c r="FQ280" s="6">
        <f t="shared" ca="1" si="677"/>
        <v>0</v>
      </c>
      <c r="FR280" s="6" t="str">
        <f t="shared" ca="1" si="678"/>
        <v/>
      </c>
      <c r="FS280" s="6">
        <f ca="1">IF(LOG入力!BH280&gt;0,0,IF(FQ280=0,0,(IF(COUNTIF($FR$19:FR280,FR280)=1,IF($FS$3="N",1,IF(EH280=1,1,0))))))</f>
        <v>0</v>
      </c>
      <c r="FT280" s="6" t="str">
        <f ca="1">IF(LOG入力!BH280&gt;0,"",IF(FS280=1,$X280,""))</f>
        <v/>
      </c>
      <c r="FU280" s="6" t="str">
        <f ca="1">IF(LOG入力!BH280&gt;0,"",IF(FS280=1,$Y280,""))</f>
        <v/>
      </c>
      <c r="FV280" s="6" t="str">
        <f ca="1">IF(LOG入力!BH280&gt;0,"",IF(COUNTIF($FT$19:$FT280,FT280)=1,FT280,""))</f>
        <v/>
      </c>
      <c r="FW280" s="6">
        <f ca="1">IF(LOG入力!BH280&gt;0,0,IF((FP280=1),IF(($FV280=""),0,1),0))</f>
        <v>0</v>
      </c>
      <c r="FX280" s="6" t="str">
        <f ca="1">IF(LOG入力!BH280&gt;0,"",IF(COUNTIF($FU$19:FU280,FU280)=1,FU280,""))</f>
        <v/>
      </c>
      <c r="FY280" s="72">
        <f ca="1">IF(LOG入力!BH280&gt;0,0,IF((FP280=1),IF(($FX280=""),0,1),0))</f>
        <v>0</v>
      </c>
      <c r="FZ280" s="71">
        <f t="shared" ca="1" si="679"/>
        <v>0</v>
      </c>
      <c r="GA280" s="6">
        <f t="shared" ca="1" si="680"/>
        <v>0</v>
      </c>
      <c r="GB280" s="6" t="str">
        <f t="shared" ca="1" si="681"/>
        <v/>
      </c>
      <c r="GC280" s="6">
        <f ca="1">IF(LOG入力!BH280&gt;0,0,IF(GA280=0,0,(IF(COUNTIF($GB$19:GB280,GB280)=1,IF($FS$3="N",1,IF(EH280=1,1,0))))))</f>
        <v>0</v>
      </c>
      <c r="GD280" s="6" t="str">
        <f ca="1">IF(LOG入力!BH280&gt;0,"",IF(GC280=1,$X280,""))</f>
        <v/>
      </c>
      <c r="GE280" s="6" t="str">
        <f ca="1">IF(LOG入力!BH280&gt;0,"",IF(GC280=1,$Y280,""))</f>
        <v/>
      </c>
      <c r="GF280" s="6" t="str">
        <f ca="1">IF(LOG入力!BH280&gt;0,"",IF(COUNTIF($GD$19:$GD280,GD280)=1,GD280,""))</f>
        <v/>
      </c>
      <c r="GG280" s="6">
        <f ca="1">IF(LOG入力!BH280&gt;0,0,IF((FZ280=1),IF(($GF280=""),0,1),0))</f>
        <v>0</v>
      </c>
      <c r="GH280" s="6" t="str">
        <f ca="1">IF(LOG入力!BH280&gt;0,"",IF(COUNTIF($GE$19:GE280,GE280)=1,GE280,""))</f>
        <v/>
      </c>
      <c r="GI280" s="72">
        <f ca="1">IF(LOG入力!BH280&gt;0,0,IF((FZ280=1),IF(($GH280=""),0,1),0))</f>
        <v>0</v>
      </c>
      <c r="GK280" s="455" t="str">
        <f ca="1">IF(V280=1,"",IF(LEN(LOG入力!AS280)=0,"",LOG入力!AS280))</f>
        <v/>
      </c>
      <c r="GL280" s="378" t="str">
        <f t="shared" ca="1" si="682"/>
        <v/>
      </c>
      <c r="GM280" s="378" t="str">
        <f t="shared" ca="1" si="683"/>
        <v/>
      </c>
      <c r="GN280" s="74" t="str">
        <f t="shared" ca="1" si="684"/>
        <v/>
      </c>
      <c r="GO280" s="74" t="str">
        <f t="shared" ca="1" si="685"/>
        <v/>
      </c>
      <c r="GQ280" s="74" t="str">
        <f t="shared" ca="1" si="686"/>
        <v/>
      </c>
      <c r="GR280" s="74" t="str">
        <f t="shared" ca="1" si="687"/>
        <v/>
      </c>
      <c r="GS280" s="74" t="str">
        <f t="shared" ca="1" si="688"/>
        <v/>
      </c>
      <c r="GT280" s="74" t="str">
        <f t="shared" ca="1" si="689"/>
        <v/>
      </c>
      <c r="GU280" s="74" t="str">
        <f t="shared" ca="1" si="690"/>
        <v/>
      </c>
      <c r="GV280" s="74" t="str">
        <f t="shared" ca="1" si="691"/>
        <v/>
      </c>
      <c r="GX280" s="74" t="str">
        <f t="shared" ca="1" si="692"/>
        <v/>
      </c>
      <c r="GY280" s="74" t="str">
        <f t="shared" ca="1" si="693"/>
        <v/>
      </c>
      <c r="GZ280" s="74" t="str">
        <f ca="1">IF(V280=1,"",IF(LOG入力!BH280&gt;0,0,IF(GY280=0,0,IF((VALUE((TYPE(VALUE(J280)))))=16,0,IF(VALUE(J280)&lt;60,1,IF(VALUE(J280)&lt;100,0,IF(VALUE(J280)&lt;600,2,0)))))))</f>
        <v/>
      </c>
      <c r="HA280" s="74" t="str">
        <f t="shared" ca="1" si="694"/>
        <v/>
      </c>
      <c r="HB280" s="74" t="str">
        <f ca="1">IF(V280=1,"",IF(LOG入力!BH280&gt;0,0,IF(HA280=0,0,IF((VALUE((TYPE(VALUE(L280)))))=16,0,IF(VALUE(L280)&lt;60,1,IF(VALUE(L280)&lt;100,0,IF(VALUE(L280)&lt;600,2,0)))))))</f>
        <v/>
      </c>
      <c r="HD280" s="74" t="str">
        <f t="shared" ca="1" si="695"/>
        <v/>
      </c>
      <c r="HF280" s="74" t="str">
        <f t="shared" ca="1" si="696"/>
        <v/>
      </c>
      <c r="HG280" s="74" t="str">
        <f t="shared" ca="1" si="697"/>
        <v/>
      </c>
      <c r="HH280" s="74" t="str">
        <f t="shared" ca="1" si="698"/>
        <v/>
      </c>
      <c r="HI280" s="74" t="str">
        <f t="shared" ca="1" si="699"/>
        <v/>
      </c>
      <c r="HJ280" s="74" t="str">
        <f t="shared" ca="1" si="700"/>
        <v/>
      </c>
      <c r="HK280" s="74" t="str">
        <f t="shared" ca="1" si="701"/>
        <v/>
      </c>
      <c r="HL280" s="74" t="str">
        <f t="shared" ca="1" si="702"/>
        <v/>
      </c>
      <c r="HM280" s="74" t="str">
        <f t="shared" ca="1" si="703"/>
        <v/>
      </c>
      <c r="HN280" s="74" t="str">
        <f t="shared" ca="1" si="704"/>
        <v/>
      </c>
      <c r="HO280" s="529" t="str">
        <f t="shared" ca="1" si="705"/>
        <v/>
      </c>
      <c r="HP280" s="74" t="str">
        <f t="shared" ca="1" si="706"/>
        <v/>
      </c>
      <c r="HQ280" s="74" t="str">
        <f t="shared" ca="1" si="707"/>
        <v/>
      </c>
      <c r="HR280" s="74" t="str">
        <f t="shared" ca="1" si="708"/>
        <v/>
      </c>
      <c r="HS280" s="74" t="str">
        <f t="shared" ca="1" si="709"/>
        <v/>
      </c>
      <c r="HT280" s="74" t="str">
        <f ca="1">IF(V280=1,"",IF(LOG入力!BH280&gt;0,0,IF(DV280=1,0,IF(N280="0",0,IF(SUM(HD280:HS280)&gt;0,1,0)))))</f>
        <v/>
      </c>
    </row>
    <row r="281" spans="1:228" x14ac:dyDescent="0.15">
      <c r="A281" s="5"/>
      <c r="B281" s="532" t="str">
        <f t="shared" ca="1" si="568"/>
        <v/>
      </c>
      <c r="C281" s="534" t="str">
        <f ca="1">LOG入力!AP281</f>
        <v/>
      </c>
      <c r="D281" s="534" t="str">
        <f ca="1">LOG入力!AQ281</f>
        <v/>
      </c>
      <c r="E281" s="534" t="str">
        <f ca="1">LOG入力!AR281</f>
        <v/>
      </c>
      <c r="F281" s="535" t="str">
        <f t="shared" ca="1" si="569"/>
        <v/>
      </c>
      <c r="G281" s="585" t="str">
        <f ca="1">LOG入力!AT281</f>
        <v/>
      </c>
      <c r="H281" s="542" t="str">
        <f ca="1">LOG入力!AU281</f>
        <v/>
      </c>
      <c r="I281" s="542" t="str">
        <f ca="1">LOG入力!AV281</f>
        <v/>
      </c>
      <c r="J281" s="577" t="str">
        <f ca="1">LOG入力!AW281</f>
        <v/>
      </c>
      <c r="K281" s="578" t="str">
        <f ca="1">LOG入力!BJ281</f>
        <v/>
      </c>
      <c r="L281" s="577" t="str">
        <f ca="1">LOG入力!AY281</f>
        <v/>
      </c>
      <c r="M281" s="545" t="str">
        <f ca="1">LOG入力!BK281</f>
        <v/>
      </c>
      <c r="N281" s="512" t="str">
        <f ca="1">IF(V281=1,"",IF(LOG入力!AJ281=1,"1",LOG入力!BA281))</f>
        <v/>
      </c>
      <c r="O281" s="538" t="str">
        <f ca="1">IF(V281=1,"",IF(LEN(LOG入力!O281)=0,"",LOG入力!O281))</f>
        <v/>
      </c>
      <c r="P281" s="291" t="str">
        <f ca="1">IF(V281=1,"",IF($AA$4=1,"",IF(LOG入力!BG281=1,"",CONCATENATE($ER281,$FB281,$FL281,$FV281,$GF281))))</f>
        <v/>
      </c>
      <c r="Q281" s="291" t="str">
        <f ca="1">IF(V281=1,"",IF($AA$4=1,"",IF(LOG入力!BG281=1,"",CONCATENATE($ET281,$FD281,$FN281,$FX281,$GH281))))</f>
        <v/>
      </c>
      <c r="R281" s="573" t="str">
        <f ca="1">IF(V281=1,"",IF($AA$4=1,"",IF(LOG入力!BH281&gt;0,0,AA281)))</f>
        <v/>
      </c>
      <c r="S281" s="293" t="str">
        <f t="shared" ca="1" si="570"/>
        <v/>
      </c>
      <c r="T281" s="681"/>
      <c r="U281" s="38"/>
      <c r="V281" s="196">
        <f ca="1">LOG入力!AN281</f>
        <v>1</v>
      </c>
      <c r="W281" s="38"/>
      <c r="X281" s="516" t="str">
        <f t="shared" ca="1" si="571"/>
        <v/>
      </c>
      <c r="Y281" s="515" t="str">
        <f t="shared" ca="1" si="572"/>
        <v/>
      </c>
      <c r="Z281" s="518" t="str">
        <f t="shared" ca="1" si="573"/>
        <v/>
      </c>
      <c r="AA281" s="574" t="str">
        <f t="shared" ca="1" si="574"/>
        <v/>
      </c>
      <c r="AC281" s="6" t="str">
        <f t="shared" ca="1" si="575"/>
        <v/>
      </c>
      <c r="AD281" s="6" t="str">
        <f t="shared" ca="1" si="576"/>
        <v/>
      </c>
      <c r="AE281" s="6" t="str">
        <f t="shared" ca="1" si="577"/>
        <v/>
      </c>
      <c r="AF281" s="6" t="str">
        <f t="shared" ca="1" si="578"/>
        <v/>
      </c>
      <c r="AG281" s="6" t="str">
        <f t="shared" ca="1" si="579"/>
        <v/>
      </c>
      <c r="AH281" s="6" t="str">
        <f t="shared" ca="1" si="580"/>
        <v/>
      </c>
      <c r="AI281" s="6" t="str">
        <f t="shared" ca="1" si="581"/>
        <v/>
      </c>
      <c r="AJ281" s="6" t="str">
        <f t="shared" ca="1" si="582"/>
        <v/>
      </c>
      <c r="AK281" s="6" t="str">
        <f t="shared" ca="1" si="583"/>
        <v/>
      </c>
      <c r="AL281" s="6" t="str">
        <f t="shared" ca="1" si="584"/>
        <v/>
      </c>
      <c r="AM281" s="6" t="str">
        <f t="shared" ca="1" si="585"/>
        <v/>
      </c>
      <c r="AN281" s="6" t="str">
        <f t="shared" ca="1" si="586"/>
        <v/>
      </c>
      <c r="AO281" s="6" t="str">
        <f t="shared" ca="1" si="587"/>
        <v/>
      </c>
      <c r="AP281" s="6" t="str">
        <f t="shared" ca="1" si="588"/>
        <v/>
      </c>
      <c r="AQ281" s="6" t="str">
        <f t="shared" ca="1" si="589"/>
        <v/>
      </c>
      <c r="AR281" s="6" t="str">
        <f t="shared" ca="1" si="590"/>
        <v/>
      </c>
      <c r="AS281" s="6" t="str">
        <f t="shared" ca="1" si="591"/>
        <v/>
      </c>
      <c r="AT281" s="6" t="str">
        <f t="shared" ca="1" si="592"/>
        <v/>
      </c>
      <c r="AU281" s="6" t="str">
        <f t="shared" ca="1" si="593"/>
        <v/>
      </c>
      <c r="AV281" s="6" t="str">
        <f t="shared" ca="1" si="594"/>
        <v/>
      </c>
      <c r="AW281" s="6" t="str">
        <f t="shared" ca="1" si="595"/>
        <v/>
      </c>
      <c r="AY281" s="6" t="str">
        <f t="shared" ca="1" si="596"/>
        <v/>
      </c>
      <c r="AZ281" s="6" t="str">
        <f t="shared" ca="1" si="597"/>
        <v/>
      </c>
      <c r="BA281" s="6" t="str">
        <f t="shared" ca="1" si="598"/>
        <v/>
      </c>
      <c r="BB281" s="6" t="str">
        <f t="shared" ca="1" si="599"/>
        <v/>
      </c>
      <c r="BC281" s="6" t="str">
        <f t="shared" ca="1" si="600"/>
        <v/>
      </c>
      <c r="BD281" s="6" t="str">
        <f t="shared" ca="1" si="601"/>
        <v/>
      </c>
      <c r="BE281" s="6" t="str">
        <f t="shared" ca="1" si="602"/>
        <v/>
      </c>
      <c r="BF281" s="6" t="str">
        <f t="shared" ca="1" si="603"/>
        <v/>
      </c>
      <c r="BG281" s="6" t="str">
        <f t="shared" ca="1" si="604"/>
        <v/>
      </c>
      <c r="BH281" s="6" t="str">
        <f t="shared" ca="1" si="605"/>
        <v/>
      </c>
      <c r="BI281" s="6" t="str">
        <f t="shared" ca="1" si="606"/>
        <v/>
      </c>
      <c r="BJ281" s="6" t="str">
        <f t="shared" ca="1" si="607"/>
        <v/>
      </c>
      <c r="BK281" s="6" t="str">
        <f t="shared" ca="1" si="608"/>
        <v/>
      </c>
      <c r="BL281" s="6" t="str">
        <f t="shared" ca="1" si="609"/>
        <v/>
      </c>
      <c r="BM281" s="6" t="str">
        <f t="shared" ca="1" si="610"/>
        <v/>
      </c>
      <c r="BN281" s="6" t="str">
        <f t="shared" ca="1" si="611"/>
        <v/>
      </c>
      <c r="BO281" s="6" t="str">
        <f t="shared" ca="1" si="612"/>
        <v/>
      </c>
      <c r="BP281" s="6" t="str">
        <f t="shared" ca="1" si="613"/>
        <v/>
      </c>
      <c r="BQ281" s="6" t="str">
        <f t="shared" ca="1" si="614"/>
        <v/>
      </c>
      <c r="BR281" s="6" t="str">
        <f t="shared" ca="1" si="615"/>
        <v/>
      </c>
      <c r="BS281" s="6" t="str">
        <f t="shared" ca="1" si="616"/>
        <v/>
      </c>
      <c r="BU281" s="6" t="str">
        <f t="shared" ca="1" si="617"/>
        <v/>
      </c>
      <c r="BW281" s="515" t="str">
        <f t="shared" ca="1" si="618"/>
        <v/>
      </c>
      <c r="BX281" s="515">
        <f t="shared" ca="1" si="619"/>
        <v>0</v>
      </c>
      <c r="BY281" s="515" t="str">
        <f t="shared" ca="1" si="620"/>
        <v/>
      </c>
      <c r="CA281" s="6">
        <f t="shared" ca="1" si="621"/>
        <v>1</v>
      </c>
      <c r="CC281" s="523" t="str">
        <f t="shared" ca="1" si="622"/>
        <v/>
      </c>
      <c r="CE281" s="6" t="str">
        <f t="shared" ca="1" si="623"/>
        <v/>
      </c>
      <c r="CG281" s="524" t="str">
        <f ca="1">IF(V281=1,"",IF($AA$4=1,"",IF(LOG入力!BH281&gt;0,"",IF(N281=0,"",IF(HT281=0,"","★")))))</f>
        <v/>
      </c>
      <c r="CI281" s="74" t="str">
        <f t="shared" ca="1" si="624"/>
        <v/>
      </c>
      <c r="CK281" s="525" t="str">
        <f ca="1">IF(V281=1,"",IF(LOG入力!BH281&gt;0,1,0))</f>
        <v/>
      </c>
      <c r="CL281" s="74" t="str">
        <f t="shared" ca="1" si="625"/>
        <v/>
      </c>
      <c r="CN281" s="74" t="str">
        <f t="shared" ca="1" si="626"/>
        <v/>
      </c>
      <c r="CO281" s="74" t="str">
        <f t="shared" ca="1" si="627"/>
        <v/>
      </c>
      <c r="CQ281" s="74" t="str">
        <f t="shared" ca="1" si="628"/>
        <v/>
      </c>
      <c r="CR281" s="74" t="str">
        <f t="shared" ca="1" si="629"/>
        <v/>
      </c>
      <c r="CS281" s="74" t="str">
        <f t="shared" ca="1" si="630"/>
        <v/>
      </c>
      <c r="CT281" s="74" t="str">
        <f t="shared" ca="1" si="631"/>
        <v/>
      </c>
      <c r="CU281" s="74" t="str">
        <f t="shared" ca="1" si="632"/>
        <v/>
      </c>
      <c r="CV281" s="74" t="str">
        <f t="shared" ca="1" si="633"/>
        <v/>
      </c>
      <c r="CW281" s="74" t="str">
        <f t="shared" ca="1" si="634"/>
        <v/>
      </c>
      <c r="CX281" s="74" t="str">
        <f t="shared" ca="1" si="635"/>
        <v/>
      </c>
      <c r="CY281" s="74" t="str">
        <f t="shared" ca="1" si="636"/>
        <v/>
      </c>
      <c r="CZ281" s="74" t="str">
        <f t="shared" ca="1" si="637"/>
        <v/>
      </c>
      <c r="DA281" s="74" t="str">
        <f t="shared" ca="1" si="638"/>
        <v/>
      </c>
      <c r="DB281" s="74" t="str">
        <f t="shared" ca="1" si="639"/>
        <v/>
      </c>
      <c r="DD281" s="74" t="str">
        <f t="shared" ca="1" si="640"/>
        <v/>
      </c>
      <c r="DE281" s="74" t="str">
        <f t="shared" ca="1" si="641"/>
        <v/>
      </c>
      <c r="DF281" s="74" t="str">
        <f t="shared" ca="1" si="642"/>
        <v/>
      </c>
      <c r="DG281" s="74" t="str">
        <f t="shared" ca="1" si="643"/>
        <v/>
      </c>
      <c r="DH281" s="74" t="str">
        <f t="shared" ca="1" si="644"/>
        <v/>
      </c>
      <c r="DI281" s="74" t="str">
        <f t="shared" ca="1" si="645"/>
        <v/>
      </c>
      <c r="DJ281" s="74" t="str">
        <f t="shared" ca="1" si="646"/>
        <v/>
      </c>
      <c r="DK281" s="74" t="str">
        <f t="shared" ca="1" si="647"/>
        <v/>
      </c>
      <c r="DL281" s="74" t="str">
        <f t="shared" ca="1" si="648"/>
        <v/>
      </c>
      <c r="DM281" s="74" t="str">
        <f t="shared" ca="1" si="649"/>
        <v/>
      </c>
      <c r="DN281" s="74" t="str">
        <f t="shared" ca="1" si="650"/>
        <v/>
      </c>
      <c r="DO281" s="74" t="str">
        <f t="shared" ca="1" si="651"/>
        <v/>
      </c>
      <c r="DQ281" s="74" t="str">
        <f t="shared" ca="1" si="652"/>
        <v/>
      </c>
      <c r="DS281" s="74" t="str">
        <f t="shared" ca="1" si="653"/>
        <v/>
      </c>
      <c r="DT281" s="74" t="str">
        <f t="shared" ca="1" si="654"/>
        <v/>
      </c>
      <c r="DV281" s="525" t="str">
        <f t="shared" ca="1" si="655"/>
        <v/>
      </c>
      <c r="DW281" s="74" t="str">
        <f t="shared" ca="1" si="656"/>
        <v/>
      </c>
      <c r="DX281" s="485" t="str">
        <f t="shared" ca="1" si="657"/>
        <v/>
      </c>
      <c r="DY281" s="74" t="str">
        <f t="shared" ca="1" si="658"/>
        <v/>
      </c>
      <c r="DZ281" s="74" t="str">
        <f t="shared" ca="1" si="659"/>
        <v/>
      </c>
      <c r="EA281" s="74" t="str">
        <f t="shared" ca="1" si="660"/>
        <v/>
      </c>
      <c r="EC281" s="74" t="str">
        <f t="shared" ca="1" si="661"/>
        <v/>
      </c>
      <c r="ED281" s="74" t="str">
        <f t="shared" ca="1" si="662"/>
        <v/>
      </c>
      <c r="EE281" s="74" t="str">
        <f t="shared" ca="1" si="663"/>
        <v/>
      </c>
      <c r="EG281" s="479" t="str">
        <f ca="1">IF(V281=1,"",IF(LOG入力!BH281&gt;0,0,IF(CG281="★",0,IF(R281=1,0,IF(N281=0,0,1)))))</f>
        <v/>
      </c>
      <c r="EH281" s="483" t="str">
        <f t="shared" ca="1" si="664"/>
        <v/>
      </c>
      <c r="EI281" s="483" t="str">
        <f t="shared" ca="1" si="665"/>
        <v/>
      </c>
      <c r="EJ281" s="483" t="str">
        <f t="shared" ca="1" si="666"/>
        <v/>
      </c>
      <c r="EL281" s="71">
        <f t="shared" ca="1" si="667"/>
        <v>0</v>
      </c>
      <c r="EM281" s="6">
        <f t="shared" ca="1" si="668"/>
        <v>0</v>
      </c>
      <c r="EN281" s="6" t="str">
        <f t="shared" ca="1" si="669"/>
        <v/>
      </c>
      <c r="EO281" s="6">
        <f ca="1">IF(LOG入力!BH281&gt;0,0,IF(EM281=0,0,(IF(COUNTIF($EN$19:EN281,EN281)=1,IF($FS$3="N",1,IF(EH281=1,1,0))))))</f>
        <v>0</v>
      </c>
      <c r="EP281" s="6" t="str">
        <f ca="1">IF(LOG入力!BH281&gt;0,"",IF(EO281=1,$X281,""))</f>
        <v/>
      </c>
      <c r="EQ281" s="6" t="str">
        <f ca="1">IF(LOG入力!BH281&gt;0,"",IF(EO281=1,$Y281,""))</f>
        <v/>
      </c>
      <c r="ER281" s="520" t="str">
        <f ca="1">IF(LOG入力!BH281&gt;0,"",IF(COUNTIF($EP$19:$EP281,EP281)=1,EP281,""))</f>
        <v/>
      </c>
      <c r="ES281" s="520">
        <f ca="1">IF(LOG入力!BH281&gt;0,0,IF((EL281=1),IF(($ER281=""),0,1),0))</f>
        <v>0</v>
      </c>
      <c r="ET281" s="520" t="str">
        <f ca="1">IF(LOG入力!BH281&gt;0,"",IF(COUNTIF($EQ$19:EQ281,EQ281)=1,EQ281,""))</f>
        <v/>
      </c>
      <c r="EU281" s="539">
        <f ca="1">IF(LOG入力!BH281&gt;0,0,IF((EL281=1),IF(($ET281=""),0,1),0))</f>
        <v>0</v>
      </c>
      <c r="EV281" s="71">
        <f t="shared" ca="1" si="670"/>
        <v>0</v>
      </c>
      <c r="EW281" s="6">
        <f t="shared" ca="1" si="671"/>
        <v>0</v>
      </c>
      <c r="EX281" s="6" t="str">
        <f t="shared" ca="1" si="672"/>
        <v/>
      </c>
      <c r="EY281" s="6">
        <f ca="1">IF(LOG入力!BH281&gt;0,0,IF(EW281=0,0,(IF(COUNTIF($EX$19:EX281,EX281)=1,IF($FS$3="N",1,IF(EH281=1,1,0))))))</f>
        <v>0</v>
      </c>
      <c r="EZ281" s="6" t="str">
        <f ca="1">IF(LOG入力!BH281&gt;0,"",IF(EY281=1,$X281,""))</f>
        <v/>
      </c>
      <c r="FA281" s="6" t="str">
        <f ca="1">IF(LOG入力!BH281&gt;0,"",IF(EY281=1,$Y281,""))</f>
        <v/>
      </c>
      <c r="FB281" s="6" t="str">
        <f ca="1">IF(LOG入力!BH281&gt;0,"",IF(COUNTIF($EZ$19:$EZ281,EZ281)=1,EZ281,""))</f>
        <v/>
      </c>
      <c r="FC281" s="6">
        <f ca="1">IF(LOG入力!BH281&gt;0,0,IF((EV281=1),IF(($FB281=""),0,1),0))</f>
        <v>0</v>
      </c>
      <c r="FD281" s="6" t="str">
        <f ca="1">IF(LOG入力!BH281&gt;0,"",IF(COUNTIF($FA$19:FA281,FA281)=1,FA281,""))</f>
        <v/>
      </c>
      <c r="FE281" s="72">
        <f ca="1">IF(LOG入力!BH281&gt;0,0,IF((EV281=1),IF(($FD281=""),0,1),0))</f>
        <v>0</v>
      </c>
      <c r="FF281" s="71">
        <f t="shared" ca="1" si="673"/>
        <v>0</v>
      </c>
      <c r="FG281" s="6">
        <f t="shared" ca="1" si="674"/>
        <v>0</v>
      </c>
      <c r="FH281" s="6" t="str">
        <f t="shared" ca="1" si="675"/>
        <v/>
      </c>
      <c r="FI281" s="6">
        <f ca="1">IF(LOG入力!BH281&gt;0,0,IF(FG281=0,0,(IF(COUNTIF($FH$19:FH281,FH281)=1,IF($FS$3="N",1,IF(EH281=1,1,0))))))</f>
        <v>0</v>
      </c>
      <c r="FJ281" s="6" t="str">
        <f ca="1">IF(LOG入力!BH281&gt;0,"",IF(FI281=1,$X281,""))</f>
        <v/>
      </c>
      <c r="FK281" s="6" t="str">
        <f ca="1">IF(LOG入力!BH281&gt;0,"",IF(FI281=1,$Y281,""))</f>
        <v/>
      </c>
      <c r="FL281" s="6" t="str">
        <f ca="1">IF(LOG入力!BH281&gt;0,"",IF(COUNTIF($FJ$19:$FJ281,FJ281)=1,FJ281,""))</f>
        <v/>
      </c>
      <c r="FM281" s="6">
        <f ca="1">IF(LOG入力!BH281&gt;0,0,IF((FF281=1),IF(($FL281=""),0,1),0))</f>
        <v>0</v>
      </c>
      <c r="FN281" s="6" t="str">
        <f ca="1">IF(LOG入力!BH281&gt;0,"",IF(COUNTIF($FK$19:FK281,FK281)=1,FK281,""))</f>
        <v/>
      </c>
      <c r="FO281" s="72">
        <f ca="1">IF(LOG入力!BH281&gt;0,0,IF((FF281=1),IF(($FN281=""),0,1),0))</f>
        <v>0</v>
      </c>
      <c r="FP281" s="71">
        <f t="shared" ca="1" si="676"/>
        <v>0</v>
      </c>
      <c r="FQ281" s="6">
        <f t="shared" ca="1" si="677"/>
        <v>0</v>
      </c>
      <c r="FR281" s="6" t="str">
        <f t="shared" ca="1" si="678"/>
        <v/>
      </c>
      <c r="FS281" s="6">
        <f ca="1">IF(LOG入力!BH281&gt;0,0,IF(FQ281=0,0,(IF(COUNTIF($FR$19:FR281,FR281)=1,IF($FS$3="N",1,IF(EH281=1,1,0))))))</f>
        <v>0</v>
      </c>
      <c r="FT281" s="6" t="str">
        <f ca="1">IF(LOG入力!BH281&gt;0,"",IF(FS281=1,$X281,""))</f>
        <v/>
      </c>
      <c r="FU281" s="6" t="str">
        <f ca="1">IF(LOG入力!BH281&gt;0,"",IF(FS281=1,$Y281,""))</f>
        <v/>
      </c>
      <c r="FV281" s="6" t="str">
        <f ca="1">IF(LOG入力!BH281&gt;0,"",IF(COUNTIF($FT$19:$FT281,FT281)=1,FT281,""))</f>
        <v/>
      </c>
      <c r="FW281" s="6">
        <f ca="1">IF(LOG入力!BH281&gt;0,0,IF((FP281=1),IF(($FV281=""),0,1),0))</f>
        <v>0</v>
      </c>
      <c r="FX281" s="6" t="str">
        <f ca="1">IF(LOG入力!BH281&gt;0,"",IF(COUNTIF($FU$19:FU281,FU281)=1,FU281,""))</f>
        <v/>
      </c>
      <c r="FY281" s="72">
        <f ca="1">IF(LOG入力!BH281&gt;0,0,IF((FP281=1),IF(($FX281=""),0,1),0))</f>
        <v>0</v>
      </c>
      <c r="FZ281" s="71">
        <f t="shared" ca="1" si="679"/>
        <v>0</v>
      </c>
      <c r="GA281" s="6">
        <f t="shared" ca="1" si="680"/>
        <v>0</v>
      </c>
      <c r="GB281" s="6" t="str">
        <f t="shared" ca="1" si="681"/>
        <v/>
      </c>
      <c r="GC281" s="6">
        <f ca="1">IF(LOG入力!BH281&gt;0,0,IF(GA281=0,0,(IF(COUNTIF($GB$19:GB281,GB281)=1,IF($FS$3="N",1,IF(EH281=1,1,0))))))</f>
        <v>0</v>
      </c>
      <c r="GD281" s="6" t="str">
        <f ca="1">IF(LOG入力!BH281&gt;0,"",IF(GC281=1,$X281,""))</f>
        <v/>
      </c>
      <c r="GE281" s="6" t="str">
        <f ca="1">IF(LOG入力!BH281&gt;0,"",IF(GC281=1,$Y281,""))</f>
        <v/>
      </c>
      <c r="GF281" s="6" t="str">
        <f ca="1">IF(LOG入力!BH281&gt;0,"",IF(COUNTIF($GD$19:$GD281,GD281)=1,GD281,""))</f>
        <v/>
      </c>
      <c r="GG281" s="6">
        <f ca="1">IF(LOG入力!BH281&gt;0,0,IF((FZ281=1),IF(($GF281=""),0,1),0))</f>
        <v>0</v>
      </c>
      <c r="GH281" s="6" t="str">
        <f ca="1">IF(LOG入力!BH281&gt;0,"",IF(COUNTIF($GE$19:GE281,GE281)=1,GE281,""))</f>
        <v/>
      </c>
      <c r="GI281" s="72">
        <f ca="1">IF(LOG入力!BH281&gt;0,0,IF((FZ281=1),IF(($GH281=""),0,1),0))</f>
        <v>0</v>
      </c>
      <c r="GK281" s="455" t="str">
        <f ca="1">IF(V281=1,"",IF(LEN(LOG入力!AS281)=0,"",LOG入力!AS281))</f>
        <v/>
      </c>
      <c r="GL281" s="378" t="str">
        <f t="shared" ca="1" si="682"/>
        <v/>
      </c>
      <c r="GM281" s="378" t="str">
        <f t="shared" ca="1" si="683"/>
        <v/>
      </c>
      <c r="GN281" s="74" t="str">
        <f t="shared" ca="1" si="684"/>
        <v/>
      </c>
      <c r="GO281" s="74" t="str">
        <f t="shared" ca="1" si="685"/>
        <v/>
      </c>
      <c r="GQ281" s="74" t="str">
        <f t="shared" ca="1" si="686"/>
        <v/>
      </c>
      <c r="GR281" s="74" t="str">
        <f t="shared" ca="1" si="687"/>
        <v/>
      </c>
      <c r="GS281" s="74" t="str">
        <f t="shared" ca="1" si="688"/>
        <v/>
      </c>
      <c r="GT281" s="74" t="str">
        <f t="shared" ca="1" si="689"/>
        <v/>
      </c>
      <c r="GU281" s="74" t="str">
        <f t="shared" ca="1" si="690"/>
        <v/>
      </c>
      <c r="GV281" s="74" t="str">
        <f t="shared" ca="1" si="691"/>
        <v/>
      </c>
      <c r="GX281" s="74" t="str">
        <f t="shared" ca="1" si="692"/>
        <v/>
      </c>
      <c r="GY281" s="74" t="str">
        <f t="shared" ca="1" si="693"/>
        <v/>
      </c>
      <c r="GZ281" s="74" t="str">
        <f ca="1">IF(V281=1,"",IF(LOG入力!BH281&gt;0,0,IF(GY281=0,0,IF((VALUE((TYPE(VALUE(J281)))))=16,0,IF(VALUE(J281)&lt;60,1,IF(VALUE(J281)&lt;100,0,IF(VALUE(J281)&lt;600,2,0)))))))</f>
        <v/>
      </c>
      <c r="HA281" s="74" t="str">
        <f t="shared" ca="1" si="694"/>
        <v/>
      </c>
      <c r="HB281" s="74" t="str">
        <f ca="1">IF(V281=1,"",IF(LOG入力!BH281&gt;0,0,IF(HA281=0,0,IF((VALUE((TYPE(VALUE(L281)))))=16,0,IF(VALUE(L281)&lt;60,1,IF(VALUE(L281)&lt;100,0,IF(VALUE(L281)&lt;600,2,0)))))))</f>
        <v/>
      </c>
      <c r="HD281" s="74" t="str">
        <f t="shared" ca="1" si="695"/>
        <v/>
      </c>
      <c r="HF281" s="74" t="str">
        <f t="shared" ca="1" si="696"/>
        <v/>
      </c>
      <c r="HG281" s="74" t="str">
        <f t="shared" ca="1" si="697"/>
        <v/>
      </c>
      <c r="HH281" s="74" t="str">
        <f t="shared" ca="1" si="698"/>
        <v/>
      </c>
      <c r="HI281" s="74" t="str">
        <f t="shared" ca="1" si="699"/>
        <v/>
      </c>
      <c r="HJ281" s="74" t="str">
        <f t="shared" ca="1" si="700"/>
        <v/>
      </c>
      <c r="HK281" s="74" t="str">
        <f t="shared" ca="1" si="701"/>
        <v/>
      </c>
      <c r="HL281" s="74" t="str">
        <f t="shared" ca="1" si="702"/>
        <v/>
      </c>
      <c r="HM281" s="74" t="str">
        <f t="shared" ca="1" si="703"/>
        <v/>
      </c>
      <c r="HN281" s="74" t="str">
        <f t="shared" ca="1" si="704"/>
        <v/>
      </c>
      <c r="HO281" s="529" t="str">
        <f t="shared" ca="1" si="705"/>
        <v/>
      </c>
      <c r="HP281" s="74" t="str">
        <f t="shared" ca="1" si="706"/>
        <v/>
      </c>
      <c r="HQ281" s="74" t="str">
        <f t="shared" ca="1" si="707"/>
        <v/>
      </c>
      <c r="HR281" s="74" t="str">
        <f t="shared" ca="1" si="708"/>
        <v/>
      </c>
      <c r="HS281" s="74" t="str">
        <f t="shared" ca="1" si="709"/>
        <v/>
      </c>
      <c r="HT281" s="74" t="str">
        <f ca="1">IF(V281=1,"",IF(LOG入力!BH281&gt;0,0,IF(DV281=1,0,IF(N281="0",0,IF(SUM(HD281:HS281)&gt;0,1,0)))))</f>
        <v/>
      </c>
    </row>
    <row r="282" spans="1:228" x14ac:dyDescent="0.15">
      <c r="A282" s="5"/>
      <c r="B282" s="532" t="str">
        <f t="shared" ca="1" si="568"/>
        <v/>
      </c>
      <c r="C282" s="570" t="str">
        <f ca="1">LOG入力!AP282</f>
        <v/>
      </c>
      <c r="D282" s="534" t="str">
        <f ca="1">LOG入力!AQ282</f>
        <v/>
      </c>
      <c r="E282" s="534" t="str">
        <f ca="1">LOG入力!AR282</f>
        <v/>
      </c>
      <c r="F282" s="535" t="str">
        <f t="shared" ca="1" si="569"/>
        <v/>
      </c>
      <c r="G282" s="585" t="str">
        <f ca="1">LOG入力!AT282</f>
        <v/>
      </c>
      <c r="H282" s="542" t="str">
        <f ca="1">LOG入力!AU282</f>
        <v/>
      </c>
      <c r="I282" s="542" t="str">
        <f ca="1">LOG入力!AV282</f>
        <v/>
      </c>
      <c r="J282" s="577" t="str">
        <f ca="1">LOG入力!AW282</f>
        <v/>
      </c>
      <c r="K282" s="578" t="str">
        <f ca="1">LOG入力!BJ282</f>
        <v/>
      </c>
      <c r="L282" s="577" t="str">
        <f ca="1">LOG入力!AY282</f>
        <v/>
      </c>
      <c r="M282" s="545" t="str">
        <f ca="1">LOG入力!BK282</f>
        <v/>
      </c>
      <c r="N282" s="512" t="str">
        <f ca="1">IF(V282=1,"",IF(LOG入力!AJ282=1,"1",LOG入力!BA282))</f>
        <v/>
      </c>
      <c r="O282" s="538" t="str">
        <f ca="1">IF(V282=1,"",IF(LEN(LOG入力!O282)=0,"",LOG入力!O282))</f>
        <v/>
      </c>
      <c r="P282" s="291" t="str">
        <f ca="1">IF(V282=1,"",IF($AA$4=1,"",IF(LOG入力!BG282=1,"",CONCATENATE($ER282,$FB282,$FL282,$FV282,$GF282))))</f>
        <v/>
      </c>
      <c r="Q282" s="291" t="str">
        <f ca="1">IF(V282=1,"",IF($AA$4=1,"",IF(LOG入力!BG282=1,"",CONCATENATE($ET282,$FD282,$FN282,$FX282,$GH282))))</f>
        <v/>
      </c>
      <c r="R282" s="573" t="str">
        <f ca="1">IF(V282=1,"",IF($AA$4=1,"",IF(LOG入力!BH282&gt;0,0,AA282)))</f>
        <v/>
      </c>
      <c r="S282" s="293" t="str">
        <f t="shared" ca="1" si="570"/>
        <v/>
      </c>
      <c r="T282" s="681"/>
      <c r="U282" s="38"/>
      <c r="V282" s="196">
        <f ca="1">LOG入力!AN282</f>
        <v>1</v>
      </c>
      <c r="W282" s="38"/>
      <c r="X282" s="516" t="str">
        <f t="shared" ca="1" si="571"/>
        <v/>
      </c>
      <c r="Y282" s="515" t="str">
        <f t="shared" ca="1" si="572"/>
        <v/>
      </c>
      <c r="Z282" s="518" t="str">
        <f t="shared" ca="1" si="573"/>
        <v/>
      </c>
      <c r="AA282" s="574" t="str">
        <f t="shared" ca="1" si="574"/>
        <v/>
      </c>
      <c r="AC282" s="6" t="str">
        <f t="shared" ca="1" si="575"/>
        <v/>
      </c>
      <c r="AD282" s="6" t="str">
        <f t="shared" ca="1" si="576"/>
        <v/>
      </c>
      <c r="AE282" s="6" t="str">
        <f t="shared" ca="1" si="577"/>
        <v/>
      </c>
      <c r="AF282" s="6" t="str">
        <f t="shared" ca="1" si="578"/>
        <v/>
      </c>
      <c r="AG282" s="6" t="str">
        <f t="shared" ca="1" si="579"/>
        <v/>
      </c>
      <c r="AH282" s="6" t="str">
        <f t="shared" ca="1" si="580"/>
        <v/>
      </c>
      <c r="AI282" s="6" t="str">
        <f t="shared" ca="1" si="581"/>
        <v/>
      </c>
      <c r="AJ282" s="6" t="str">
        <f t="shared" ca="1" si="582"/>
        <v/>
      </c>
      <c r="AK282" s="6" t="str">
        <f t="shared" ca="1" si="583"/>
        <v/>
      </c>
      <c r="AL282" s="6" t="str">
        <f t="shared" ca="1" si="584"/>
        <v/>
      </c>
      <c r="AM282" s="6" t="str">
        <f t="shared" ca="1" si="585"/>
        <v/>
      </c>
      <c r="AN282" s="6" t="str">
        <f t="shared" ca="1" si="586"/>
        <v/>
      </c>
      <c r="AO282" s="6" t="str">
        <f t="shared" ca="1" si="587"/>
        <v/>
      </c>
      <c r="AP282" s="6" t="str">
        <f t="shared" ca="1" si="588"/>
        <v/>
      </c>
      <c r="AQ282" s="6" t="str">
        <f t="shared" ca="1" si="589"/>
        <v/>
      </c>
      <c r="AR282" s="6" t="str">
        <f t="shared" ca="1" si="590"/>
        <v/>
      </c>
      <c r="AS282" s="6" t="str">
        <f t="shared" ca="1" si="591"/>
        <v/>
      </c>
      <c r="AT282" s="6" t="str">
        <f t="shared" ca="1" si="592"/>
        <v/>
      </c>
      <c r="AU282" s="6" t="str">
        <f t="shared" ca="1" si="593"/>
        <v/>
      </c>
      <c r="AV282" s="6" t="str">
        <f t="shared" ca="1" si="594"/>
        <v/>
      </c>
      <c r="AW282" s="6" t="str">
        <f t="shared" ca="1" si="595"/>
        <v/>
      </c>
      <c r="AY282" s="6" t="str">
        <f t="shared" ca="1" si="596"/>
        <v/>
      </c>
      <c r="AZ282" s="6" t="str">
        <f t="shared" ca="1" si="597"/>
        <v/>
      </c>
      <c r="BA282" s="6" t="str">
        <f t="shared" ca="1" si="598"/>
        <v/>
      </c>
      <c r="BB282" s="6" t="str">
        <f t="shared" ca="1" si="599"/>
        <v/>
      </c>
      <c r="BC282" s="6" t="str">
        <f t="shared" ca="1" si="600"/>
        <v/>
      </c>
      <c r="BD282" s="6" t="str">
        <f t="shared" ca="1" si="601"/>
        <v/>
      </c>
      <c r="BE282" s="6" t="str">
        <f t="shared" ca="1" si="602"/>
        <v/>
      </c>
      <c r="BF282" s="6" t="str">
        <f t="shared" ca="1" si="603"/>
        <v/>
      </c>
      <c r="BG282" s="6" t="str">
        <f t="shared" ca="1" si="604"/>
        <v/>
      </c>
      <c r="BH282" s="6" t="str">
        <f t="shared" ca="1" si="605"/>
        <v/>
      </c>
      <c r="BI282" s="6" t="str">
        <f t="shared" ca="1" si="606"/>
        <v/>
      </c>
      <c r="BJ282" s="6" t="str">
        <f t="shared" ca="1" si="607"/>
        <v/>
      </c>
      <c r="BK282" s="6" t="str">
        <f t="shared" ca="1" si="608"/>
        <v/>
      </c>
      <c r="BL282" s="6" t="str">
        <f t="shared" ca="1" si="609"/>
        <v/>
      </c>
      <c r="BM282" s="6" t="str">
        <f t="shared" ca="1" si="610"/>
        <v/>
      </c>
      <c r="BN282" s="6" t="str">
        <f t="shared" ca="1" si="611"/>
        <v/>
      </c>
      <c r="BO282" s="6" t="str">
        <f t="shared" ca="1" si="612"/>
        <v/>
      </c>
      <c r="BP282" s="6" t="str">
        <f t="shared" ca="1" si="613"/>
        <v/>
      </c>
      <c r="BQ282" s="6" t="str">
        <f t="shared" ca="1" si="614"/>
        <v/>
      </c>
      <c r="BR282" s="6" t="str">
        <f t="shared" ca="1" si="615"/>
        <v/>
      </c>
      <c r="BS282" s="6" t="str">
        <f t="shared" ca="1" si="616"/>
        <v/>
      </c>
      <c r="BU282" s="6" t="str">
        <f t="shared" ca="1" si="617"/>
        <v/>
      </c>
      <c r="BW282" s="515" t="str">
        <f t="shared" ca="1" si="618"/>
        <v/>
      </c>
      <c r="BX282" s="515">
        <f t="shared" ca="1" si="619"/>
        <v>0</v>
      </c>
      <c r="BY282" s="515" t="str">
        <f t="shared" ca="1" si="620"/>
        <v/>
      </c>
      <c r="CA282" s="6">
        <f t="shared" ca="1" si="621"/>
        <v>1</v>
      </c>
      <c r="CC282" s="523" t="str">
        <f t="shared" ca="1" si="622"/>
        <v/>
      </c>
      <c r="CE282" s="6" t="str">
        <f t="shared" ca="1" si="623"/>
        <v/>
      </c>
      <c r="CG282" s="524" t="str">
        <f ca="1">IF(V282=1,"",IF($AA$4=1,"",IF(LOG入力!BH282&gt;0,"",IF(N282=0,"",IF(HT282=0,"","★")))))</f>
        <v/>
      </c>
      <c r="CI282" s="74" t="str">
        <f t="shared" ca="1" si="624"/>
        <v/>
      </c>
      <c r="CK282" s="525" t="str">
        <f ca="1">IF(V282=1,"",IF(LOG入力!BH282&gt;0,1,0))</f>
        <v/>
      </c>
      <c r="CL282" s="74" t="str">
        <f t="shared" ca="1" si="625"/>
        <v/>
      </c>
      <c r="CN282" s="74" t="str">
        <f t="shared" ca="1" si="626"/>
        <v/>
      </c>
      <c r="CO282" s="74" t="str">
        <f t="shared" ca="1" si="627"/>
        <v/>
      </c>
      <c r="CQ282" s="74" t="str">
        <f t="shared" ca="1" si="628"/>
        <v/>
      </c>
      <c r="CR282" s="74" t="str">
        <f t="shared" ca="1" si="629"/>
        <v/>
      </c>
      <c r="CS282" s="74" t="str">
        <f t="shared" ca="1" si="630"/>
        <v/>
      </c>
      <c r="CT282" s="74" t="str">
        <f t="shared" ca="1" si="631"/>
        <v/>
      </c>
      <c r="CU282" s="74" t="str">
        <f t="shared" ca="1" si="632"/>
        <v/>
      </c>
      <c r="CV282" s="74" t="str">
        <f t="shared" ca="1" si="633"/>
        <v/>
      </c>
      <c r="CW282" s="74" t="str">
        <f t="shared" ca="1" si="634"/>
        <v/>
      </c>
      <c r="CX282" s="74" t="str">
        <f t="shared" ca="1" si="635"/>
        <v/>
      </c>
      <c r="CY282" s="74" t="str">
        <f t="shared" ca="1" si="636"/>
        <v/>
      </c>
      <c r="CZ282" s="74" t="str">
        <f t="shared" ca="1" si="637"/>
        <v/>
      </c>
      <c r="DA282" s="74" t="str">
        <f t="shared" ca="1" si="638"/>
        <v/>
      </c>
      <c r="DB282" s="74" t="str">
        <f t="shared" ca="1" si="639"/>
        <v/>
      </c>
      <c r="DD282" s="74" t="str">
        <f t="shared" ca="1" si="640"/>
        <v/>
      </c>
      <c r="DE282" s="74" t="str">
        <f t="shared" ca="1" si="641"/>
        <v/>
      </c>
      <c r="DF282" s="74" t="str">
        <f t="shared" ca="1" si="642"/>
        <v/>
      </c>
      <c r="DG282" s="74" t="str">
        <f t="shared" ca="1" si="643"/>
        <v/>
      </c>
      <c r="DH282" s="74" t="str">
        <f t="shared" ca="1" si="644"/>
        <v/>
      </c>
      <c r="DI282" s="74" t="str">
        <f t="shared" ca="1" si="645"/>
        <v/>
      </c>
      <c r="DJ282" s="74" t="str">
        <f t="shared" ca="1" si="646"/>
        <v/>
      </c>
      <c r="DK282" s="74" t="str">
        <f t="shared" ca="1" si="647"/>
        <v/>
      </c>
      <c r="DL282" s="74" t="str">
        <f t="shared" ca="1" si="648"/>
        <v/>
      </c>
      <c r="DM282" s="74" t="str">
        <f t="shared" ca="1" si="649"/>
        <v/>
      </c>
      <c r="DN282" s="74" t="str">
        <f t="shared" ca="1" si="650"/>
        <v/>
      </c>
      <c r="DO282" s="74" t="str">
        <f t="shared" ca="1" si="651"/>
        <v/>
      </c>
      <c r="DQ282" s="74" t="str">
        <f t="shared" ca="1" si="652"/>
        <v/>
      </c>
      <c r="DS282" s="74" t="str">
        <f t="shared" ca="1" si="653"/>
        <v/>
      </c>
      <c r="DT282" s="74" t="str">
        <f t="shared" ca="1" si="654"/>
        <v/>
      </c>
      <c r="DV282" s="525" t="str">
        <f t="shared" ca="1" si="655"/>
        <v/>
      </c>
      <c r="DW282" s="74" t="str">
        <f t="shared" ca="1" si="656"/>
        <v/>
      </c>
      <c r="DX282" s="485" t="str">
        <f t="shared" ca="1" si="657"/>
        <v/>
      </c>
      <c r="DY282" s="74" t="str">
        <f t="shared" ca="1" si="658"/>
        <v/>
      </c>
      <c r="DZ282" s="74" t="str">
        <f t="shared" ca="1" si="659"/>
        <v/>
      </c>
      <c r="EA282" s="74" t="str">
        <f t="shared" ca="1" si="660"/>
        <v/>
      </c>
      <c r="EC282" s="74" t="str">
        <f t="shared" ca="1" si="661"/>
        <v/>
      </c>
      <c r="ED282" s="74" t="str">
        <f t="shared" ca="1" si="662"/>
        <v/>
      </c>
      <c r="EE282" s="74" t="str">
        <f t="shared" ca="1" si="663"/>
        <v/>
      </c>
      <c r="EG282" s="479" t="str">
        <f ca="1">IF(V282=1,"",IF(LOG入力!BH282&gt;0,0,IF(CG282="★",0,IF(R282=1,0,IF(N282=0,0,1)))))</f>
        <v/>
      </c>
      <c r="EH282" s="483" t="str">
        <f t="shared" ca="1" si="664"/>
        <v/>
      </c>
      <c r="EI282" s="483" t="str">
        <f t="shared" ca="1" si="665"/>
        <v/>
      </c>
      <c r="EJ282" s="483" t="str">
        <f t="shared" ca="1" si="666"/>
        <v/>
      </c>
      <c r="EL282" s="71">
        <f t="shared" ca="1" si="667"/>
        <v>0</v>
      </c>
      <c r="EM282" s="6">
        <f t="shared" ca="1" si="668"/>
        <v>0</v>
      </c>
      <c r="EN282" s="6" t="str">
        <f t="shared" ca="1" si="669"/>
        <v/>
      </c>
      <c r="EO282" s="6">
        <f ca="1">IF(LOG入力!BH282&gt;0,0,IF(EM282=0,0,(IF(COUNTIF($EN$19:EN282,EN282)=1,IF($FS$3="N",1,IF(EH282=1,1,0))))))</f>
        <v>0</v>
      </c>
      <c r="EP282" s="6" t="str">
        <f ca="1">IF(LOG入力!BH282&gt;0,"",IF(EO282=1,$X282,""))</f>
        <v/>
      </c>
      <c r="EQ282" s="6" t="str">
        <f ca="1">IF(LOG入力!BH282&gt;0,"",IF(EO282=1,$Y282,""))</f>
        <v/>
      </c>
      <c r="ER282" s="520" t="str">
        <f ca="1">IF(LOG入力!BH282&gt;0,"",IF(COUNTIF($EP$19:$EP282,EP282)=1,EP282,""))</f>
        <v/>
      </c>
      <c r="ES282" s="520">
        <f ca="1">IF(LOG入力!BH282&gt;0,0,IF((EL282=1),IF(($ER282=""),0,1),0))</f>
        <v>0</v>
      </c>
      <c r="ET282" s="520" t="str">
        <f ca="1">IF(LOG入力!BH282&gt;0,"",IF(COUNTIF($EQ$19:EQ282,EQ282)=1,EQ282,""))</f>
        <v/>
      </c>
      <c r="EU282" s="539">
        <f ca="1">IF(LOG入力!BH282&gt;0,0,IF((EL282=1),IF(($ET282=""),0,1),0))</f>
        <v>0</v>
      </c>
      <c r="EV282" s="71">
        <f t="shared" ca="1" si="670"/>
        <v>0</v>
      </c>
      <c r="EW282" s="6">
        <f t="shared" ca="1" si="671"/>
        <v>0</v>
      </c>
      <c r="EX282" s="6" t="str">
        <f t="shared" ca="1" si="672"/>
        <v/>
      </c>
      <c r="EY282" s="6">
        <f ca="1">IF(LOG入力!BH282&gt;0,0,IF(EW282=0,0,(IF(COUNTIF($EX$19:EX282,EX282)=1,IF($FS$3="N",1,IF(EH282=1,1,0))))))</f>
        <v>0</v>
      </c>
      <c r="EZ282" s="6" t="str">
        <f ca="1">IF(LOG入力!BH282&gt;0,"",IF(EY282=1,$X282,""))</f>
        <v/>
      </c>
      <c r="FA282" s="6" t="str">
        <f ca="1">IF(LOG入力!BH282&gt;0,"",IF(EY282=1,$Y282,""))</f>
        <v/>
      </c>
      <c r="FB282" s="6" t="str">
        <f ca="1">IF(LOG入力!BH282&gt;0,"",IF(COUNTIF($EZ$19:$EZ282,EZ282)=1,EZ282,""))</f>
        <v/>
      </c>
      <c r="FC282" s="6">
        <f ca="1">IF(LOG入力!BH282&gt;0,0,IF((EV282=1),IF(($FB282=""),0,1),0))</f>
        <v>0</v>
      </c>
      <c r="FD282" s="6" t="str">
        <f ca="1">IF(LOG入力!BH282&gt;0,"",IF(COUNTIF($FA$19:FA282,FA282)=1,FA282,""))</f>
        <v/>
      </c>
      <c r="FE282" s="72">
        <f ca="1">IF(LOG入力!BH282&gt;0,0,IF((EV282=1),IF(($FD282=""),0,1),0))</f>
        <v>0</v>
      </c>
      <c r="FF282" s="71">
        <f t="shared" ca="1" si="673"/>
        <v>0</v>
      </c>
      <c r="FG282" s="6">
        <f t="shared" ca="1" si="674"/>
        <v>0</v>
      </c>
      <c r="FH282" s="6" t="str">
        <f t="shared" ca="1" si="675"/>
        <v/>
      </c>
      <c r="FI282" s="6">
        <f ca="1">IF(LOG入力!BH282&gt;0,0,IF(FG282=0,0,(IF(COUNTIF($FH$19:FH282,FH282)=1,IF($FS$3="N",1,IF(EH282=1,1,0))))))</f>
        <v>0</v>
      </c>
      <c r="FJ282" s="6" t="str">
        <f ca="1">IF(LOG入力!BH282&gt;0,"",IF(FI282=1,$X282,""))</f>
        <v/>
      </c>
      <c r="FK282" s="6" t="str">
        <f ca="1">IF(LOG入力!BH282&gt;0,"",IF(FI282=1,$Y282,""))</f>
        <v/>
      </c>
      <c r="FL282" s="6" t="str">
        <f ca="1">IF(LOG入力!BH282&gt;0,"",IF(COUNTIF($FJ$19:$FJ282,FJ282)=1,FJ282,""))</f>
        <v/>
      </c>
      <c r="FM282" s="6">
        <f ca="1">IF(LOG入力!BH282&gt;0,0,IF((FF282=1),IF(($FL282=""),0,1),0))</f>
        <v>0</v>
      </c>
      <c r="FN282" s="6" t="str">
        <f ca="1">IF(LOG入力!BH282&gt;0,"",IF(COUNTIF($FK$19:FK282,FK282)=1,FK282,""))</f>
        <v/>
      </c>
      <c r="FO282" s="72">
        <f ca="1">IF(LOG入力!BH282&gt;0,0,IF((FF282=1),IF(($FN282=""),0,1),0))</f>
        <v>0</v>
      </c>
      <c r="FP282" s="71">
        <f t="shared" ca="1" si="676"/>
        <v>0</v>
      </c>
      <c r="FQ282" s="6">
        <f t="shared" ca="1" si="677"/>
        <v>0</v>
      </c>
      <c r="FR282" s="6" t="str">
        <f t="shared" ca="1" si="678"/>
        <v/>
      </c>
      <c r="FS282" s="6">
        <f ca="1">IF(LOG入力!BH282&gt;0,0,IF(FQ282=0,0,(IF(COUNTIF($FR$19:FR282,FR282)=1,IF($FS$3="N",1,IF(EH282=1,1,0))))))</f>
        <v>0</v>
      </c>
      <c r="FT282" s="6" t="str">
        <f ca="1">IF(LOG入力!BH282&gt;0,"",IF(FS282=1,$X282,""))</f>
        <v/>
      </c>
      <c r="FU282" s="6" t="str">
        <f ca="1">IF(LOG入力!BH282&gt;0,"",IF(FS282=1,$Y282,""))</f>
        <v/>
      </c>
      <c r="FV282" s="6" t="str">
        <f ca="1">IF(LOG入力!BH282&gt;0,"",IF(COUNTIF($FT$19:$FT282,FT282)=1,FT282,""))</f>
        <v/>
      </c>
      <c r="FW282" s="6">
        <f ca="1">IF(LOG入力!BH282&gt;0,0,IF((FP282=1),IF(($FV282=""),0,1),0))</f>
        <v>0</v>
      </c>
      <c r="FX282" s="6" t="str">
        <f ca="1">IF(LOG入力!BH282&gt;0,"",IF(COUNTIF($FU$19:FU282,FU282)=1,FU282,""))</f>
        <v/>
      </c>
      <c r="FY282" s="72">
        <f ca="1">IF(LOG入力!BH282&gt;0,0,IF((FP282=1),IF(($FX282=""),0,1),0))</f>
        <v>0</v>
      </c>
      <c r="FZ282" s="71">
        <f t="shared" ca="1" si="679"/>
        <v>0</v>
      </c>
      <c r="GA282" s="6">
        <f t="shared" ca="1" si="680"/>
        <v>0</v>
      </c>
      <c r="GB282" s="6" t="str">
        <f t="shared" ca="1" si="681"/>
        <v/>
      </c>
      <c r="GC282" s="6">
        <f ca="1">IF(LOG入力!BH282&gt;0,0,IF(GA282=0,0,(IF(COUNTIF($GB$19:GB282,GB282)=1,IF($FS$3="N",1,IF(EH282=1,1,0))))))</f>
        <v>0</v>
      </c>
      <c r="GD282" s="6" t="str">
        <f ca="1">IF(LOG入力!BH282&gt;0,"",IF(GC282=1,$X282,""))</f>
        <v/>
      </c>
      <c r="GE282" s="6" t="str">
        <f ca="1">IF(LOG入力!BH282&gt;0,"",IF(GC282=1,$Y282,""))</f>
        <v/>
      </c>
      <c r="GF282" s="6" t="str">
        <f ca="1">IF(LOG入力!BH282&gt;0,"",IF(COUNTIF($GD$19:$GD282,GD282)=1,GD282,""))</f>
        <v/>
      </c>
      <c r="GG282" s="6">
        <f ca="1">IF(LOG入力!BH282&gt;0,0,IF((FZ282=1),IF(($GF282=""),0,1),0))</f>
        <v>0</v>
      </c>
      <c r="GH282" s="6" t="str">
        <f ca="1">IF(LOG入力!BH282&gt;0,"",IF(COUNTIF($GE$19:GE282,GE282)=1,GE282,""))</f>
        <v/>
      </c>
      <c r="GI282" s="72">
        <f ca="1">IF(LOG入力!BH282&gt;0,0,IF((FZ282=1),IF(($GH282=""),0,1),0))</f>
        <v>0</v>
      </c>
      <c r="GK282" s="455" t="str">
        <f ca="1">IF(V282=1,"",IF(LEN(LOG入力!AS282)=0,"",LOG入力!AS282))</f>
        <v/>
      </c>
      <c r="GL282" s="378" t="str">
        <f t="shared" ca="1" si="682"/>
        <v/>
      </c>
      <c r="GM282" s="378" t="str">
        <f t="shared" ca="1" si="683"/>
        <v/>
      </c>
      <c r="GN282" s="74" t="str">
        <f t="shared" ca="1" si="684"/>
        <v/>
      </c>
      <c r="GO282" s="74" t="str">
        <f t="shared" ca="1" si="685"/>
        <v/>
      </c>
      <c r="GQ282" s="74" t="str">
        <f t="shared" ca="1" si="686"/>
        <v/>
      </c>
      <c r="GR282" s="74" t="str">
        <f t="shared" ca="1" si="687"/>
        <v/>
      </c>
      <c r="GS282" s="74" t="str">
        <f t="shared" ca="1" si="688"/>
        <v/>
      </c>
      <c r="GT282" s="74" t="str">
        <f t="shared" ca="1" si="689"/>
        <v/>
      </c>
      <c r="GU282" s="74" t="str">
        <f t="shared" ca="1" si="690"/>
        <v/>
      </c>
      <c r="GV282" s="74" t="str">
        <f t="shared" ca="1" si="691"/>
        <v/>
      </c>
      <c r="GX282" s="74" t="str">
        <f t="shared" ca="1" si="692"/>
        <v/>
      </c>
      <c r="GY282" s="74" t="str">
        <f t="shared" ca="1" si="693"/>
        <v/>
      </c>
      <c r="GZ282" s="74" t="str">
        <f ca="1">IF(V282=1,"",IF(LOG入力!BH282&gt;0,0,IF(GY282=0,0,IF((VALUE((TYPE(VALUE(J282)))))=16,0,IF(VALUE(J282)&lt;60,1,IF(VALUE(J282)&lt;100,0,IF(VALUE(J282)&lt;600,2,0)))))))</f>
        <v/>
      </c>
      <c r="HA282" s="74" t="str">
        <f t="shared" ca="1" si="694"/>
        <v/>
      </c>
      <c r="HB282" s="74" t="str">
        <f ca="1">IF(V282=1,"",IF(LOG入力!BH282&gt;0,0,IF(HA282=0,0,IF((VALUE((TYPE(VALUE(L282)))))=16,0,IF(VALUE(L282)&lt;60,1,IF(VALUE(L282)&lt;100,0,IF(VALUE(L282)&lt;600,2,0)))))))</f>
        <v/>
      </c>
      <c r="HD282" s="74" t="str">
        <f t="shared" ca="1" si="695"/>
        <v/>
      </c>
      <c r="HF282" s="74" t="str">
        <f t="shared" ca="1" si="696"/>
        <v/>
      </c>
      <c r="HG282" s="74" t="str">
        <f t="shared" ca="1" si="697"/>
        <v/>
      </c>
      <c r="HH282" s="74" t="str">
        <f t="shared" ca="1" si="698"/>
        <v/>
      </c>
      <c r="HI282" s="74" t="str">
        <f t="shared" ca="1" si="699"/>
        <v/>
      </c>
      <c r="HJ282" s="74" t="str">
        <f t="shared" ca="1" si="700"/>
        <v/>
      </c>
      <c r="HK282" s="74" t="str">
        <f t="shared" ca="1" si="701"/>
        <v/>
      </c>
      <c r="HL282" s="74" t="str">
        <f t="shared" ca="1" si="702"/>
        <v/>
      </c>
      <c r="HM282" s="74" t="str">
        <f t="shared" ca="1" si="703"/>
        <v/>
      </c>
      <c r="HN282" s="74" t="str">
        <f t="shared" ca="1" si="704"/>
        <v/>
      </c>
      <c r="HO282" s="529" t="str">
        <f t="shared" ca="1" si="705"/>
        <v/>
      </c>
      <c r="HP282" s="74" t="str">
        <f t="shared" ca="1" si="706"/>
        <v/>
      </c>
      <c r="HQ282" s="74" t="str">
        <f t="shared" ca="1" si="707"/>
        <v/>
      </c>
      <c r="HR282" s="74" t="str">
        <f t="shared" ca="1" si="708"/>
        <v/>
      </c>
      <c r="HS282" s="74" t="str">
        <f t="shared" ca="1" si="709"/>
        <v/>
      </c>
      <c r="HT282" s="74" t="str">
        <f ca="1">IF(V282=1,"",IF(LOG入力!BH282&gt;0,0,IF(DV282=1,0,IF(N282="0",0,IF(SUM(HD282:HS282)&gt;0,1,0)))))</f>
        <v/>
      </c>
    </row>
    <row r="283" spans="1:228" x14ac:dyDescent="0.15">
      <c r="A283" s="5"/>
      <c r="B283" s="532" t="str">
        <f t="shared" ca="1" si="568"/>
        <v/>
      </c>
      <c r="C283" s="534" t="str">
        <f ca="1">LOG入力!AP283</f>
        <v/>
      </c>
      <c r="D283" s="534" t="str">
        <f ca="1">LOG入力!AQ283</f>
        <v/>
      </c>
      <c r="E283" s="534" t="str">
        <f ca="1">LOG入力!AR283</f>
        <v/>
      </c>
      <c r="F283" s="535" t="str">
        <f t="shared" ca="1" si="569"/>
        <v/>
      </c>
      <c r="G283" s="585" t="str">
        <f ca="1">LOG入力!AT283</f>
        <v/>
      </c>
      <c r="H283" s="542" t="str">
        <f ca="1">LOG入力!AU283</f>
        <v/>
      </c>
      <c r="I283" s="542" t="str">
        <f ca="1">LOG入力!AV283</f>
        <v/>
      </c>
      <c r="J283" s="577" t="str">
        <f ca="1">LOG入力!AW283</f>
        <v/>
      </c>
      <c r="K283" s="578" t="str">
        <f ca="1">LOG入力!BJ283</f>
        <v/>
      </c>
      <c r="L283" s="577" t="str">
        <f ca="1">LOG入力!AY283</f>
        <v/>
      </c>
      <c r="M283" s="545" t="str">
        <f ca="1">LOG入力!BK283</f>
        <v/>
      </c>
      <c r="N283" s="512" t="str">
        <f ca="1">IF(V283=1,"",IF(LOG入力!AJ283=1,"1",LOG入力!BA283))</f>
        <v/>
      </c>
      <c r="O283" s="538" t="str">
        <f ca="1">IF(V283=1,"",IF(LEN(LOG入力!O283)=0,"",LOG入力!O283))</f>
        <v/>
      </c>
      <c r="P283" s="291" t="str">
        <f ca="1">IF(V283=1,"",IF($AA$4=1,"",IF(LOG入力!BG283=1,"",CONCATENATE($ER283,$FB283,$FL283,$FV283,$GF283))))</f>
        <v/>
      </c>
      <c r="Q283" s="291" t="str">
        <f ca="1">IF(V283=1,"",IF($AA$4=1,"",IF(LOG入力!BG283=1,"",CONCATENATE($ET283,$FD283,$FN283,$FX283,$GH283))))</f>
        <v/>
      </c>
      <c r="R283" s="573" t="str">
        <f ca="1">IF(V283=1,"",IF($AA$4=1,"",IF(LOG入力!BH283&gt;0,0,AA283)))</f>
        <v/>
      </c>
      <c r="S283" s="293" t="str">
        <f t="shared" ca="1" si="570"/>
        <v/>
      </c>
      <c r="T283" s="681"/>
      <c r="U283" s="38"/>
      <c r="V283" s="196">
        <f ca="1">LOG入力!AN283</f>
        <v>1</v>
      </c>
      <c r="W283" s="38"/>
      <c r="X283" s="516" t="str">
        <f t="shared" ca="1" si="571"/>
        <v/>
      </c>
      <c r="Y283" s="515" t="str">
        <f t="shared" ca="1" si="572"/>
        <v/>
      </c>
      <c r="Z283" s="518" t="str">
        <f t="shared" ca="1" si="573"/>
        <v/>
      </c>
      <c r="AA283" s="574" t="str">
        <f t="shared" ca="1" si="574"/>
        <v/>
      </c>
      <c r="AC283" s="6" t="str">
        <f t="shared" ca="1" si="575"/>
        <v/>
      </c>
      <c r="AD283" s="6" t="str">
        <f t="shared" ca="1" si="576"/>
        <v/>
      </c>
      <c r="AE283" s="6" t="str">
        <f t="shared" ca="1" si="577"/>
        <v/>
      </c>
      <c r="AF283" s="6" t="str">
        <f t="shared" ca="1" si="578"/>
        <v/>
      </c>
      <c r="AG283" s="6" t="str">
        <f t="shared" ca="1" si="579"/>
        <v/>
      </c>
      <c r="AH283" s="6" t="str">
        <f t="shared" ca="1" si="580"/>
        <v/>
      </c>
      <c r="AI283" s="6" t="str">
        <f t="shared" ca="1" si="581"/>
        <v/>
      </c>
      <c r="AJ283" s="6" t="str">
        <f t="shared" ca="1" si="582"/>
        <v/>
      </c>
      <c r="AK283" s="6" t="str">
        <f t="shared" ca="1" si="583"/>
        <v/>
      </c>
      <c r="AL283" s="6" t="str">
        <f t="shared" ca="1" si="584"/>
        <v/>
      </c>
      <c r="AM283" s="6" t="str">
        <f t="shared" ca="1" si="585"/>
        <v/>
      </c>
      <c r="AN283" s="6" t="str">
        <f t="shared" ca="1" si="586"/>
        <v/>
      </c>
      <c r="AO283" s="6" t="str">
        <f t="shared" ca="1" si="587"/>
        <v/>
      </c>
      <c r="AP283" s="6" t="str">
        <f t="shared" ca="1" si="588"/>
        <v/>
      </c>
      <c r="AQ283" s="6" t="str">
        <f t="shared" ca="1" si="589"/>
        <v/>
      </c>
      <c r="AR283" s="6" t="str">
        <f t="shared" ca="1" si="590"/>
        <v/>
      </c>
      <c r="AS283" s="6" t="str">
        <f t="shared" ca="1" si="591"/>
        <v/>
      </c>
      <c r="AT283" s="6" t="str">
        <f t="shared" ca="1" si="592"/>
        <v/>
      </c>
      <c r="AU283" s="6" t="str">
        <f t="shared" ca="1" si="593"/>
        <v/>
      </c>
      <c r="AV283" s="6" t="str">
        <f t="shared" ca="1" si="594"/>
        <v/>
      </c>
      <c r="AW283" s="6" t="str">
        <f t="shared" ca="1" si="595"/>
        <v/>
      </c>
      <c r="AY283" s="6" t="str">
        <f t="shared" ca="1" si="596"/>
        <v/>
      </c>
      <c r="AZ283" s="6" t="str">
        <f t="shared" ca="1" si="597"/>
        <v/>
      </c>
      <c r="BA283" s="6" t="str">
        <f t="shared" ca="1" si="598"/>
        <v/>
      </c>
      <c r="BB283" s="6" t="str">
        <f t="shared" ca="1" si="599"/>
        <v/>
      </c>
      <c r="BC283" s="6" t="str">
        <f t="shared" ca="1" si="600"/>
        <v/>
      </c>
      <c r="BD283" s="6" t="str">
        <f t="shared" ca="1" si="601"/>
        <v/>
      </c>
      <c r="BE283" s="6" t="str">
        <f t="shared" ca="1" si="602"/>
        <v/>
      </c>
      <c r="BF283" s="6" t="str">
        <f t="shared" ca="1" si="603"/>
        <v/>
      </c>
      <c r="BG283" s="6" t="str">
        <f t="shared" ca="1" si="604"/>
        <v/>
      </c>
      <c r="BH283" s="6" t="str">
        <f t="shared" ca="1" si="605"/>
        <v/>
      </c>
      <c r="BI283" s="6" t="str">
        <f t="shared" ca="1" si="606"/>
        <v/>
      </c>
      <c r="BJ283" s="6" t="str">
        <f t="shared" ca="1" si="607"/>
        <v/>
      </c>
      <c r="BK283" s="6" t="str">
        <f t="shared" ca="1" si="608"/>
        <v/>
      </c>
      <c r="BL283" s="6" t="str">
        <f t="shared" ca="1" si="609"/>
        <v/>
      </c>
      <c r="BM283" s="6" t="str">
        <f t="shared" ca="1" si="610"/>
        <v/>
      </c>
      <c r="BN283" s="6" t="str">
        <f t="shared" ca="1" si="611"/>
        <v/>
      </c>
      <c r="BO283" s="6" t="str">
        <f t="shared" ca="1" si="612"/>
        <v/>
      </c>
      <c r="BP283" s="6" t="str">
        <f t="shared" ca="1" si="613"/>
        <v/>
      </c>
      <c r="BQ283" s="6" t="str">
        <f t="shared" ca="1" si="614"/>
        <v/>
      </c>
      <c r="BR283" s="6" t="str">
        <f t="shared" ca="1" si="615"/>
        <v/>
      </c>
      <c r="BS283" s="6" t="str">
        <f t="shared" ca="1" si="616"/>
        <v/>
      </c>
      <c r="BU283" s="6" t="str">
        <f t="shared" ca="1" si="617"/>
        <v/>
      </c>
      <c r="BW283" s="515" t="str">
        <f t="shared" ca="1" si="618"/>
        <v/>
      </c>
      <c r="BX283" s="515">
        <f t="shared" ca="1" si="619"/>
        <v>0</v>
      </c>
      <c r="BY283" s="515" t="str">
        <f t="shared" ca="1" si="620"/>
        <v/>
      </c>
      <c r="CA283" s="6">
        <f t="shared" ca="1" si="621"/>
        <v>1</v>
      </c>
      <c r="CC283" s="523" t="str">
        <f t="shared" ca="1" si="622"/>
        <v/>
      </c>
      <c r="CE283" s="6" t="str">
        <f t="shared" ca="1" si="623"/>
        <v/>
      </c>
      <c r="CG283" s="524" t="str">
        <f ca="1">IF(V283=1,"",IF($AA$4=1,"",IF(LOG入力!BH283&gt;0,"",IF(N283=0,"",IF(HT283=0,"","★")))))</f>
        <v/>
      </c>
      <c r="CI283" s="74" t="str">
        <f t="shared" ca="1" si="624"/>
        <v/>
      </c>
      <c r="CK283" s="525" t="str">
        <f ca="1">IF(V283=1,"",IF(LOG入力!BH283&gt;0,1,0))</f>
        <v/>
      </c>
      <c r="CL283" s="74" t="str">
        <f t="shared" ca="1" si="625"/>
        <v/>
      </c>
      <c r="CN283" s="74" t="str">
        <f t="shared" ca="1" si="626"/>
        <v/>
      </c>
      <c r="CO283" s="74" t="str">
        <f t="shared" ca="1" si="627"/>
        <v/>
      </c>
      <c r="CQ283" s="74" t="str">
        <f t="shared" ca="1" si="628"/>
        <v/>
      </c>
      <c r="CR283" s="74" t="str">
        <f t="shared" ca="1" si="629"/>
        <v/>
      </c>
      <c r="CS283" s="74" t="str">
        <f t="shared" ca="1" si="630"/>
        <v/>
      </c>
      <c r="CT283" s="74" t="str">
        <f t="shared" ca="1" si="631"/>
        <v/>
      </c>
      <c r="CU283" s="74" t="str">
        <f t="shared" ca="1" si="632"/>
        <v/>
      </c>
      <c r="CV283" s="74" t="str">
        <f t="shared" ca="1" si="633"/>
        <v/>
      </c>
      <c r="CW283" s="74" t="str">
        <f t="shared" ca="1" si="634"/>
        <v/>
      </c>
      <c r="CX283" s="74" t="str">
        <f t="shared" ca="1" si="635"/>
        <v/>
      </c>
      <c r="CY283" s="74" t="str">
        <f t="shared" ca="1" si="636"/>
        <v/>
      </c>
      <c r="CZ283" s="74" t="str">
        <f t="shared" ca="1" si="637"/>
        <v/>
      </c>
      <c r="DA283" s="74" t="str">
        <f t="shared" ca="1" si="638"/>
        <v/>
      </c>
      <c r="DB283" s="74" t="str">
        <f t="shared" ca="1" si="639"/>
        <v/>
      </c>
      <c r="DD283" s="74" t="str">
        <f t="shared" ca="1" si="640"/>
        <v/>
      </c>
      <c r="DE283" s="74" t="str">
        <f t="shared" ca="1" si="641"/>
        <v/>
      </c>
      <c r="DF283" s="74" t="str">
        <f t="shared" ca="1" si="642"/>
        <v/>
      </c>
      <c r="DG283" s="74" t="str">
        <f t="shared" ca="1" si="643"/>
        <v/>
      </c>
      <c r="DH283" s="74" t="str">
        <f t="shared" ca="1" si="644"/>
        <v/>
      </c>
      <c r="DI283" s="74" t="str">
        <f t="shared" ca="1" si="645"/>
        <v/>
      </c>
      <c r="DJ283" s="74" t="str">
        <f t="shared" ca="1" si="646"/>
        <v/>
      </c>
      <c r="DK283" s="74" t="str">
        <f t="shared" ca="1" si="647"/>
        <v/>
      </c>
      <c r="DL283" s="74" t="str">
        <f t="shared" ca="1" si="648"/>
        <v/>
      </c>
      <c r="DM283" s="74" t="str">
        <f t="shared" ca="1" si="649"/>
        <v/>
      </c>
      <c r="DN283" s="74" t="str">
        <f t="shared" ca="1" si="650"/>
        <v/>
      </c>
      <c r="DO283" s="74" t="str">
        <f t="shared" ca="1" si="651"/>
        <v/>
      </c>
      <c r="DQ283" s="74" t="str">
        <f t="shared" ca="1" si="652"/>
        <v/>
      </c>
      <c r="DS283" s="74" t="str">
        <f t="shared" ca="1" si="653"/>
        <v/>
      </c>
      <c r="DT283" s="74" t="str">
        <f t="shared" ca="1" si="654"/>
        <v/>
      </c>
      <c r="DV283" s="525" t="str">
        <f t="shared" ca="1" si="655"/>
        <v/>
      </c>
      <c r="DW283" s="74" t="str">
        <f t="shared" ca="1" si="656"/>
        <v/>
      </c>
      <c r="DX283" s="485" t="str">
        <f t="shared" ca="1" si="657"/>
        <v/>
      </c>
      <c r="DY283" s="74" t="str">
        <f t="shared" ca="1" si="658"/>
        <v/>
      </c>
      <c r="DZ283" s="74" t="str">
        <f t="shared" ca="1" si="659"/>
        <v/>
      </c>
      <c r="EA283" s="74" t="str">
        <f t="shared" ca="1" si="660"/>
        <v/>
      </c>
      <c r="EC283" s="74" t="str">
        <f t="shared" ca="1" si="661"/>
        <v/>
      </c>
      <c r="ED283" s="74" t="str">
        <f t="shared" ca="1" si="662"/>
        <v/>
      </c>
      <c r="EE283" s="74" t="str">
        <f t="shared" ca="1" si="663"/>
        <v/>
      </c>
      <c r="EG283" s="479" t="str">
        <f ca="1">IF(V283=1,"",IF(LOG入力!BH283&gt;0,0,IF(CG283="★",0,IF(R283=1,0,IF(N283=0,0,1)))))</f>
        <v/>
      </c>
      <c r="EH283" s="483" t="str">
        <f t="shared" ca="1" si="664"/>
        <v/>
      </c>
      <c r="EI283" s="483" t="str">
        <f t="shared" ca="1" si="665"/>
        <v/>
      </c>
      <c r="EJ283" s="483" t="str">
        <f t="shared" ca="1" si="666"/>
        <v/>
      </c>
      <c r="EL283" s="71">
        <f t="shared" ca="1" si="667"/>
        <v>0</v>
      </c>
      <c r="EM283" s="6">
        <f t="shared" ca="1" si="668"/>
        <v>0</v>
      </c>
      <c r="EN283" s="6" t="str">
        <f t="shared" ca="1" si="669"/>
        <v/>
      </c>
      <c r="EO283" s="6">
        <f ca="1">IF(LOG入力!BH283&gt;0,0,IF(EM283=0,0,(IF(COUNTIF($EN$19:EN283,EN283)=1,IF($FS$3="N",1,IF(EH283=1,1,0))))))</f>
        <v>0</v>
      </c>
      <c r="EP283" s="6" t="str">
        <f ca="1">IF(LOG入力!BH283&gt;0,"",IF(EO283=1,$X283,""))</f>
        <v/>
      </c>
      <c r="EQ283" s="6" t="str">
        <f ca="1">IF(LOG入力!BH283&gt;0,"",IF(EO283=1,$Y283,""))</f>
        <v/>
      </c>
      <c r="ER283" s="520" t="str">
        <f ca="1">IF(LOG入力!BH283&gt;0,"",IF(COUNTIF($EP$19:$EP283,EP283)=1,EP283,""))</f>
        <v/>
      </c>
      <c r="ES283" s="520">
        <f ca="1">IF(LOG入力!BH283&gt;0,0,IF((EL283=1),IF(($ER283=""),0,1),0))</f>
        <v>0</v>
      </c>
      <c r="ET283" s="520" t="str">
        <f ca="1">IF(LOG入力!BH283&gt;0,"",IF(COUNTIF($EQ$19:EQ283,EQ283)=1,EQ283,""))</f>
        <v/>
      </c>
      <c r="EU283" s="539">
        <f ca="1">IF(LOG入力!BH283&gt;0,0,IF((EL283=1),IF(($ET283=""),0,1),0))</f>
        <v>0</v>
      </c>
      <c r="EV283" s="71">
        <f t="shared" ca="1" si="670"/>
        <v>0</v>
      </c>
      <c r="EW283" s="6">
        <f t="shared" ca="1" si="671"/>
        <v>0</v>
      </c>
      <c r="EX283" s="6" t="str">
        <f t="shared" ca="1" si="672"/>
        <v/>
      </c>
      <c r="EY283" s="6">
        <f ca="1">IF(LOG入力!BH283&gt;0,0,IF(EW283=0,0,(IF(COUNTIF($EX$19:EX283,EX283)=1,IF($FS$3="N",1,IF(EH283=1,1,0))))))</f>
        <v>0</v>
      </c>
      <c r="EZ283" s="6" t="str">
        <f ca="1">IF(LOG入力!BH283&gt;0,"",IF(EY283=1,$X283,""))</f>
        <v/>
      </c>
      <c r="FA283" s="6" t="str">
        <f ca="1">IF(LOG入力!BH283&gt;0,"",IF(EY283=1,$Y283,""))</f>
        <v/>
      </c>
      <c r="FB283" s="6" t="str">
        <f ca="1">IF(LOG入力!BH283&gt;0,"",IF(COUNTIF($EZ$19:$EZ283,EZ283)=1,EZ283,""))</f>
        <v/>
      </c>
      <c r="FC283" s="6">
        <f ca="1">IF(LOG入力!BH283&gt;0,0,IF((EV283=1),IF(($FB283=""),0,1),0))</f>
        <v>0</v>
      </c>
      <c r="FD283" s="6" t="str">
        <f ca="1">IF(LOG入力!BH283&gt;0,"",IF(COUNTIF($FA$19:FA283,FA283)=1,FA283,""))</f>
        <v/>
      </c>
      <c r="FE283" s="72">
        <f ca="1">IF(LOG入力!BH283&gt;0,0,IF((EV283=1),IF(($FD283=""),0,1),0))</f>
        <v>0</v>
      </c>
      <c r="FF283" s="71">
        <f t="shared" ca="1" si="673"/>
        <v>0</v>
      </c>
      <c r="FG283" s="6">
        <f t="shared" ca="1" si="674"/>
        <v>0</v>
      </c>
      <c r="FH283" s="6" t="str">
        <f t="shared" ca="1" si="675"/>
        <v/>
      </c>
      <c r="FI283" s="6">
        <f ca="1">IF(LOG入力!BH283&gt;0,0,IF(FG283=0,0,(IF(COUNTIF($FH$19:FH283,FH283)=1,IF($FS$3="N",1,IF(EH283=1,1,0))))))</f>
        <v>0</v>
      </c>
      <c r="FJ283" s="6" t="str">
        <f ca="1">IF(LOG入力!BH283&gt;0,"",IF(FI283=1,$X283,""))</f>
        <v/>
      </c>
      <c r="FK283" s="6" t="str">
        <f ca="1">IF(LOG入力!BH283&gt;0,"",IF(FI283=1,$Y283,""))</f>
        <v/>
      </c>
      <c r="FL283" s="6" t="str">
        <f ca="1">IF(LOG入力!BH283&gt;0,"",IF(COUNTIF($FJ$19:$FJ283,FJ283)=1,FJ283,""))</f>
        <v/>
      </c>
      <c r="FM283" s="6">
        <f ca="1">IF(LOG入力!BH283&gt;0,0,IF((FF283=1),IF(($FL283=""),0,1),0))</f>
        <v>0</v>
      </c>
      <c r="FN283" s="6" t="str">
        <f ca="1">IF(LOG入力!BH283&gt;0,"",IF(COUNTIF($FK$19:FK283,FK283)=1,FK283,""))</f>
        <v/>
      </c>
      <c r="FO283" s="72">
        <f ca="1">IF(LOG入力!BH283&gt;0,0,IF((FF283=1),IF(($FN283=""),0,1),0))</f>
        <v>0</v>
      </c>
      <c r="FP283" s="71">
        <f t="shared" ca="1" si="676"/>
        <v>0</v>
      </c>
      <c r="FQ283" s="6">
        <f t="shared" ca="1" si="677"/>
        <v>0</v>
      </c>
      <c r="FR283" s="6" t="str">
        <f t="shared" ca="1" si="678"/>
        <v/>
      </c>
      <c r="FS283" s="6">
        <f ca="1">IF(LOG入力!BH283&gt;0,0,IF(FQ283=0,0,(IF(COUNTIF($FR$19:FR283,FR283)=1,IF($FS$3="N",1,IF(EH283=1,1,0))))))</f>
        <v>0</v>
      </c>
      <c r="FT283" s="6" t="str">
        <f ca="1">IF(LOG入力!BH283&gt;0,"",IF(FS283=1,$X283,""))</f>
        <v/>
      </c>
      <c r="FU283" s="6" t="str">
        <f ca="1">IF(LOG入力!BH283&gt;0,"",IF(FS283=1,$Y283,""))</f>
        <v/>
      </c>
      <c r="FV283" s="6" t="str">
        <f ca="1">IF(LOG入力!BH283&gt;0,"",IF(COUNTIF($FT$19:$FT283,FT283)=1,FT283,""))</f>
        <v/>
      </c>
      <c r="FW283" s="6">
        <f ca="1">IF(LOG入力!BH283&gt;0,0,IF((FP283=1),IF(($FV283=""),0,1),0))</f>
        <v>0</v>
      </c>
      <c r="FX283" s="6" t="str">
        <f ca="1">IF(LOG入力!BH283&gt;0,"",IF(COUNTIF($FU$19:FU283,FU283)=1,FU283,""))</f>
        <v/>
      </c>
      <c r="FY283" s="72">
        <f ca="1">IF(LOG入力!BH283&gt;0,0,IF((FP283=1),IF(($FX283=""),0,1),0))</f>
        <v>0</v>
      </c>
      <c r="FZ283" s="71">
        <f t="shared" ca="1" si="679"/>
        <v>0</v>
      </c>
      <c r="GA283" s="6">
        <f t="shared" ca="1" si="680"/>
        <v>0</v>
      </c>
      <c r="GB283" s="6" t="str">
        <f t="shared" ca="1" si="681"/>
        <v/>
      </c>
      <c r="GC283" s="6">
        <f ca="1">IF(LOG入力!BH283&gt;0,0,IF(GA283=0,0,(IF(COUNTIF($GB$19:GB283,GB283)=1,IF($FS$3="N",1,IF(EH283=1,1,0))))))</f>
        <v>0</v>
      </c>
      <c r="GD283" s="6" t="str">
        <f ca="1">IF(LOG入力!BH283&gt;0,"",IF(GC283=1,$X283,""))</f>
        <v/>
      </c>
      <c r="GE283" s="6" t="str">
        <f ca="1">IF(LOG入力!BH283&gt;0,"",IF(GC283=1,$Y283,""))</f>
        <v/>
      </c>
      <c r="GF283" s="6" t="str">
        <f ca="1">IF(LOG入力!BH283&gt;0,"",IF(COUNTIF($GD$19:$GD283,GD283)=1,GD283,""))</f>
        <v/>
      </c>
      <c r="GG283" s="6">
        <f ca="1">IF(LOG入力!BH283&gt;0,0,IF((FZ283=1),IF(($GF283=""),0,1),0))</f>
        <v>0</v>
      </c>
      <c r="GH283" s="6" t="str">
        <f ca="1">IF(LOG入力!BH283&gt;0,"",IF(COUNTIF($GE$19:GE283,GE283)=1,GE283,""))</f>
        <v/>
      </c>
      <c r="GI283" s="72">
        <f ca="1">IF(LOG入力!BH283&gt;0,0,IF((FZ283=1),IF(($GH283=""),0,1),0))</f>
        <v>0</v>
      </c>
      <c r="GK283" s="455" t="str">
        <f ca="1">IF(V283=1,"",IF(LEN(LOG入力!AS283)=0,"",LOG入力!AS283))</f>
        <v/>
      </c>
      <c r="GL283" s="378" t="str">
        <f t="shared" ca="1" si="682"/>
        <v/>
      </c>
      <c r="GM283" s="378" t="str">
        <f t="shared" ca="1" si="683"/>
        <v/>
      </c>
      <c r="GN283" s="74" t="str">
        <f t="shared" ca="1" si="684"/>
        <v/>
      </c>
      <c r="GO283" s="74" t="str">
        <f t="shared" ca="1" si="685"/>
        <v/>
      </c>
      <c r="GQ283" s="74" t="str">
        <f t="shared" ca="1" si="686"/>
        <v/>
      </c>
      <c r="GR283" s="74" t="str">
        <f t="shared" ca="1" si="687"/>
        <v/>
      </c>
      <c r="GS283" s="74" t="str">
        <f t="shared" ca="1" si="688"/>
        <v/>
      </c>
      <c r="GT283" s="74" t="str">
        <f t="shared" ca="1" si="689"/>
        <v/>
      </c>
      <c r="GU283" s="74" t="str">
        <f t="shared" ca="1" si="690"/>
        <v/>
      </c>
      <c r="GV283" s="74" t="str">
        <f t="shared" ca="1" si="691"/>
        <v/>
      </c>
      <c r="GX283" s="74" t="str">
        <f t="shared" ca="1" si="692"/>
        <v/>
      </c>
      <c r="GY283" s="74" t="str">
        <f t="shared" ca="1" si="693"/>
        <v/>
      </c>
      <c r="GZ283" s="74" t="str">
        <f ca="1">IF(V283=1,"",IF(LOG入力!BH283&gt;0,0,IF(GY283=0,0,IF((VALUE((TYPE(VALUE(J283)))))=16,0,IF(VALUE(J283)&lt;60,1,IF(VALUE(J283)&lt;100,0,IF(VALUE(J283)&lt;600,2,0)))))))</f>
        <v/>
      </c>
      <c r="HA283" s="74" t="str">
        <f t="shared" ca="1" si="694"/>
        <v/>
      </c>
      <c r="HB283" s="74" t="str">
        <f ca="1">IF(V283=1,"",IF(LOG入力!BH283&gt;0,0,IF(HA283=0,0,IF((VALUE((TYPE(VALUE(L283)))))=16,0,IF(VALUE(L283)&lt;60,1,IF(VALUE(L283)&lt;100,0,IF(VALUE(L283)&lt;600,2,0)))))))</f>
        <v/>
      </c>
      <c r="HD283" s="74" t="str">
        <f t="shared" ca="1" si="695"/>
        <v/>
      </c>
      <c r="HF283" s="74" t="str">
        <f t="shared" ca="1" si="696"/>
        <v/>
      </c>
      <c r="HG283" s="74" t="str">
        <f t="shared" ca="1" si="697"/>
        <v/>
      </c>
      <c r="HH283" s="74" t="str">
        <f t="shared" ca="1" si="698"/>
        <v/>
      </c>
      <c r="HI283" s="74" t="str">
        <f t="shared" ca="1" si="699"/>
        <v/>
      </c>
      <c r="HJ283" s="74" t="str">
        <f t="shared" ca="1" si="700"/>
        <v/>
      </c>
      <c r="HK283" s="74" t="str">
        <f t="shared" ca="1" si="701"/>
        <v/>
      </c>
      <c r="HL283" s="74" t="str">
        <f t="shared" ca="1" si="702"/>
        <v/>
      </c>
      <c r="HM283" s="74" t="str">
        <f t="shared" ca="1" si="703"/>
        <v/>
      </c>
      <c r="HN283" s="74" t="str">
        <f t="shared" ca="1" si="704"/>
        <v/>
      </c>
      <c r="HO283" s="529" t="str">
        <f t="shared" ca="1" si="705"/>
        <v/>
      </c>
      <c r="HP283" s="74" t="str">
        <f t="shared" ca="1" si="706"/>
        <v/>
      </c>
      <c r="HQ283" s="74" t="str">
        <f t="shared" ca="1" si="707"/>
        <v/>
      </c>
      <c r="HR283" s="74" t="str">
        <f t="shared" ca="1" si="708"/>
        <v/>
      </c>
      <c r="HS283" s="74" t="str">
        <f t="shared" ca="1" si="709"/>
        <v/>
      </c>
      <c r="HT283" s="74" t="str">
        <f ca="1">IF(V283=1,"",IF(LOG入力!BH283&gt;0,0,IF(DV283=1,0,IF(N283="0",0,IF(SUM(HD283:HS283)&gt;0,1,0)))))</f>
        <v/>
      </c>
    </row>
    <row r="284" spans="1:228" x14ac:dyDescent="0.15">
      <c r="A284" s="5"/>
      <c r="B284" s="532" t="str">
        <f t="shared" ca="1" si="568"/>
        <v/>
      </c>
      <c r="C284" s="534" t="str">
        <f ca="1">LOG入力!AP284</f>
        <v/>
      </c>
      <c r="D284" s="534" t="str">
        <f ca="1">LOG入力!AQ284</f>
        <v/>
      </c>
      <c r="E284" s="534" t="str">
        <f ca="1">LOG入力!AR284</f>
        <v/>
      </c>
      <c r="F284" s="535" t="str">
        <f t="shared" ca="1" si="569"/>
        <v/>
      </c>
      <c r="G284" s="585" t="str">
        <f ca="1">LOG入力!AT284</f>
        <v/>
      </c>
      <c r="H284" s="542" t="str">
        <f ca="1">LOG入力!AU284</f>
        <v/>
      </c>
      <c r="I284" s="542" t="str">
        <f ca="1">LOG入力!AV284</f>
        <v/>
      </c>
      <c r="J284" s="577" t="str">
        <f ca="1">LOG入力!AW284</f>
        <v/>
      </c>
      <c r="K284" s="578" t="str">
        <f ca="1">LOG入力!BJ284</f>
        <v/>
      </c>
      <c r="L284" s="577" t="str">
        <f ca="1">LOG入力!AY284</f>
        <v/>
      </c>
      <c r="M284" s="545" t="str">
        <f ca="1">LOG入力!BK284</f>
        <v/>
      </c>
      <c r="N284" s="512" t="str">
        <f ca="1">IF(V284=1,"",IF(LOG入力!AJ284=1,"1",LOG入力!BA284))</f>
        <v/>
      </c>
      <c r="O284" s="538" t="str">
        <f ca="1">IF(V284=1,"",IF(LEN(LOG入力!O284)=0,"",LOG入力!O284))</f>
        <v/>
      </c>
      <c r="P284" s="291" t="str">
        <f ca="1">IF(V284=1,"",IF($AA$4=1,"",IF(LOG入力!BG284=1,"",CONCATENATE($ER284,$FB284,$FL284,$FV284,$GF284))))</f>
        <v/>
      </c>
      <c r="Q284" s="291" t="str">
        <f ca="1">IF(V284=1,"",IF($AA$4=1,"",IF(LOG入力!BG284=1,"",CONCATENATE($ET284,$FD284,$FN284,$FX284,$GH284))))</f>
        <v/>
      </c>
      <c r="R284" s="573" t="str">
        <f ca="1">IF(V284=1,"",IF($AA$4=1,"",IF(LOG入力!BH284&gt;0,0,AA284)))</f>
        <v/>
      </c>
      <c r="S284" s="293" t="str">
        <f t="shared" ca="1" si="570"/>
        <v/>
      </c>
      <c r="T284" s="681"/>
      <c r="U284" s="38"/>
      <c r="V284" s="196">
        <f ca="1">LOG入力!AN284</f>
        <v>1</v>
      </c>
      <c r="W284" s="38"/>
      <c r="X284" s="516" t="str">
        <f t="shared" ca="1" si="571"/>
        <v/>
      </c>
      <c r="Y284" s="515" t="str">
        <f t="shared" ca="1" si="572"/>
        <v/>
      </c>
      <c r="Z284" s="518" t="str">
        <f t="shared" ca="1" si="573"/>
        <v/>
      </c>
      <c r="AA284" s="574" t="str">
        <f t="shared" ca="1" si="574"/>
        <v/>
      </c>
      <c r="AC284" s="6" t="str">
        <f t="shared" ca="1" si="575"/>
        <v/>
      </c>
      <c r="AD284" s="6" t="str">
        <f t="shared" ca="1" si="576"/>
        <v/>
      </c>
      <c r="AE284" s="6" t="str">
        <f t="shared" ca="1" si="577"/>
        <v/>
      </c>
      <c r="AF284" s="6" t="str">
        <f t="shared" ca="1" si="578"/>
        <v/>
      </c>
      <c r="AG284" s="6" t="str">
        <f t="shared" ca="1" si="579"/>
        <v/>
      </c>
      <c r="AH284" s="6" t="str">
        <f t="shared" ca="1" si="580"/>
        <v/>
      </c>
      <c r="AI284" s="6" t="str">
        <f t="shared" ca="1" si="581"/>
        <v/>
      </c>
      <c r="AJ284" s="6" t="str">
        <f t="shared" ca="1" si="582"/>
        <v/>
      </c>
      <c r="AK284" s="6" t="str">
        <f t="shared" ca="1" si="583"/>
        <v/>
      </c>
      <c r="AL284" s="6" t="str">
        <f t="shared" ca="1" si="584"/>
        <v/>
      </c>
      <c r="AM284" s="6" t="str">
        <f t="shared" ca="1" si="585"/>
        <v/>
      </c>
      <c r="AN284" s="6" t="str">
        <f t="shared" ca="1" si="586"/>
        <v/>
      </c>
      <c r="AO284" s="6" t="str">
        <f t="shared" ca="1" si="587"/>
        <v/>
      </c>
      <c r="AP284" s="6" t="str">
        <f t="shared" ca="1" si="588"/>
        <v/>
      </c>
      <c r="AQ284" s="6" t="str">
        <f t="shared" ca="1" si="589"/>
        <v/>
      </c>
      <c r="AR284" s="6" t="str">
        <f t="shared" ca="1" si="590"/>
        <v/>
      </c>
      <c r="AS284" s="6" t="str">
        <f t="shared" ca="1" si="591"/>
        <v/>
      </c>
      <c r="AT284" s="6" t="str">
        <f t="shared" ca="1" si="592"/>
        <v/>
      </c>
      <c r="AU284" s="6" t="str">
        <f t="shared" ca="1" si="593"/>
        <v/>
      </c>
      <c r="AV284" s="6" t="str">
        <f t="shared" ca="1" si="594"/>
        <v/>
      </c>
      <c r="AW284" s="6" t="str">
        <f t="shared" ca="1" si="595"/>
        <v/>
      </c>
      <c r="AY284" s="6" t="str">
        <f t="shared" ca="1" si="596"/>
        <v/>
      </c>
      <c r="AZ284" s="6" t="str">
        <f t="shared" ca="1" si="597"/>
        <v/>
      </c>
      <c r="BA284" s="6" t="str">
        <f t="shared" ca="1" si="598"/>
        <v/>
      </c>
      <c r="BB284" s="6" t="str">
        <f t="shared" ca="1" si="599"/>
        <v/>
      </c>
      <c r="BC284" s="6" t="str">
        <f t="shared" ca="1" si="600"/>
        <v/>
      </c>
      <c r="BD284" s="6" t="str">
        <f t="shared" ca="1" si="601"/>
        <v/>
      </c>
      <c r="BE284" s="6" t="str">
        <f t="shared" ca="1" si="602"/>
        <v/>
      </c>
      <c r="BF284" s="6" t="str">
        <f t="shared" ca="1" si="603"/>
        <v/>
      </c>
      <c r="BG284" s="6" t="str">
        <f t="shared" ca="1" si="604"/>
        <v/>
      </c>
      <c r="BH284" s="6" t="str">
        <f t="shared" ca="1" si="605"/>
        <v/>
      </c>
      <c r="BI284" s="6" t="str">
        <f t="shared" ca="1" si="606"/>
        <v/>
      </c>
      <c r="BJ284" s="6" t="str">
        <f t="shared" ca="1" si="607"/>
        <v/>
      </c>
      <c r="BK284" s="6" t="str">
        <f t="shared" ca="1" si="608"/>
        <v/>
      </c>
      <c r="BL284" s="6" t="str">
        <f t="shared" ca="1" si="609"/>
        <v/>
      </c>
      <c r="BM284" s="6" t="str">
        <f t="shared" ca="1" si="610"/>
        <v/>
      </c>
      <c r="BN284" s="6" t="str">
        <f t="shared" ca="1" si="611"/>
        <v/>
      </c>
      <c r="BO284" s="6" t="str">
        <f t="shared" ca="1" si="612"/>
        <v/>
      </c>
      <c r="BP284" s="6" t="str">
        <f t="shared" ca="1" si="613"/>
        <v/>
      </c>
      <c r="BQ284" s="6" t="str">
        <f t="shared" ca="1" si="614"/>
        <v/>
      </c>
      <c r="BR284" s="6" t="str">
        <f t="shared" ca="1" si="615"/>
        <v/>
      </c>
      <c r="BS284" s="6" t="str">
        <f t="shared" ca="1" si="616"/>
        <v/>
      </c>
      <c r="BU284" s="6" t="str">
        <f t="shared" ca="1" si="617"/>
        <v/>
      </c>
      <c r="BW284" s="515" t="str">
        <f t="shared" ca="1" si="618"/>
        <v/>
      </c>
      <c r="BX284" s="515">
        <f t="shared" ca="1" si="619"/>
        <v>0</v>
      </c>
      <c r="BY284" s="515" t="str">
        <f t="shared" ca="1" si="620"/>
        <v/>
      </c>
      <c r="CA284" s="6">
        <f t="shared" ca="1" si="621"/>
        <v>1</v>
      </c>
      <c r="CC284" s="523" t="str">
        <f t="shared" ca="1" si="622"/>
        <v/>
      </c>
      <c r="CE284" s="6" t="str">
        <f t="shared" ca="1" si="623"/>
        <v/>
      </c>
      <c r="CG284" s="524" t="str">
        <f ca="1">IF(V284=1,"",IF($AA$4=1,"",IF(LOG入力!BH284&gt;0,"",IF(N284=0,"",IF(HT284=0,"","★")))))</f>
        <v/>
      </c>
      <c r="CI284" s="74" t="str">
        <f t="shared" ca="1" si="624"/>
        <v/>
      </c>
      <c r="CK284" s="525" t="str">
        <f ca="1">IF(V284=1,"",IF(LOG入力!BH284&gt;0,1,0))</f>
        <v/>
      </c>
      <c r="CL284" s="74" t="str">
        <f t="shared" ca="1" si="625"/>
        <v/>
      </c>
      <c r="CN284" s="74" t="str">
        <f t="shared" ca="1" si="626"/>
        <v/>
      </c>
      <c r="CO284" s="74" t="str">
        <f t="shared" ca="1" si="627"/>
        <v/>
      </c>
      <c r="CQ284" s="74" t="str">
        <f t="shared" ca="1" si="628"/>
        <v/>
      </c>
      <c r="CR284" s="74" t="str">
        <f t="shared" ca="1" si="629"/>
        <v/>
      </c>
      <c r="CS284" s="74" t="str">
        <f t="shared" ca="1" si="630"/>
        <v/>
      </c>
      <c r="CT284" s="74" t="str">
        <f t="shared" ca="1" si="631"/>
        <v/>
      </c>
      <c r="CU284" s="74" t="str">
        <f t="shared" ca="1" si="632"/>
        <v/>
      </c>
      <c r="CV284" s="74" t="str">
        <f t="shared" ca="1" si="633"/>
        <v/>
      </c>
      <c r="CW284" s="74" t="str">
        <f t="shared" ca="1" si="634"/>
        <v/>
      </c>
      <c r="CX284" s="74" t="str">
        <f t="shared" ca="1" si="635"/>
        <v/>
      </c>
      <c r="CY284" s="74" t="str">
        <f t="shared" ca="1" si="636"/>
        <v/>
      </c>
      <c r="CZ284" s="74" t="str">
        <f t="shared" ca="1" si="637"/>
        <v/>
      </c>
      <c r="DA284" s="74" t="str">
        <f t="shared" ca="1" si="638"/>
        <v/>
      </c>
      <c r="DB284" s="74" t="str">
        <f t="shared" ca="1" si="639"/>
        <v/>
      </c>
      <c r="DD284" s="74" t="str">
        <f t="shared" ca="1" si="640"/>
        <v/>
      </c>
      <c r="DE284" s="74" t="str">
        <f t="shared" ca="1" si="641"/>
        <v/>
      </c>
      <c r="DF284" s="74" t="str">
        <f t="shared" ca="1" si="642"/>
        <v/>
      </c>
      <c r="DG284" s="74" t="str">
        <f t="shared" ca="1" si="643"/>
        <v/>
      </c>
      <c r="DH284" s="74" t="str">
        <f t="shared" ca="1" si="644"/>
        <v/>
      </c>
      <c r="DI284" s="74" t="str">
        <f t="shared" ca="1" si="645"/>
        <v/>
      </c>
      <c r="DJ284" s="74" t="str">
        <f t="shared" ca="1" si="646"/>
        <v/>
      </c>
      <c r="DK284" s="74" t="str">
        <f t="shared" ca="1" si="647"/>
        <v/>
      </c>
      <c r="DL284" s="74" t="str">
        <f t="shared" ca="1" si="648"/>
        <v/>
      </c>
      <c r="DM284" s="74" t="str">
        <f t="shared" ca="1" si="649"/>
        <v/>
      </c>
      <c r="DN284" s="74" t="str">
        <f t="shared" ca="1" si="650"/>
        <v/>
      </c>
      <c r="DO284" s="74" t="str">
        <f t="shared" ca="1" si="651"/>
        <v/>
      </c>
      <c r="DQ284" s="74" t="str">
        <f t="shared" ca="1" si="652"/>
        <v/>
      </c>
      <c r="DS284" s="74" t="str">
        <f t="shared" ca="1" si="653"/>
        <v/>
      </c>
      <c r="DT284" s="74" t="str">
        <f t="shared" ca="1" si="654"/>
        <v/>
      </c>
      <c r="DV284" s="525" t="str">
        <f t="shared" ca="1" si="655"/>
        <v/>
      </c>
      <c r="DW284" s="74" t="str">
        <f t="shared" ca="1" si="656"/>
        <v/>
      </c>
      <c r="DX284" s="485" t="str">
        <f t="shared" ca="1" si="657"/>
        <v/>
      </c>
      <c r="DY284" s="74" t="str">
        <f t="shared" ca="1" si="658"/>
        <v/>
      </c>
      <c r="DZ284" s="74" t="str">
        <f t="shared" ca="1" si="659"/>
        <v/>
      </c>
      <c r="EA284" s="74" t="str">
        <f t="shared" ca="1" si="660"/>
        <v/>
      </c>
      <c r="EC284" s="74" t="str">
        <f t="shared" ca="1" si="661"/>
        <v/>
      </c>
      <c r="ED284" s="74" t="str">
        <f t="shared" ca="1" si="662"/>
        <v/>
      </c>
      <c r="EE284" s="74" t="str">
        <f t="shared" ca="1" si="663"/>
        <v/>
      </c>
      <c r="EG284" s="479" t="str">
        <f ca="1">IF(V284=1,"",IF(LOG入力!BH284&gt;0,0,IF(CG284="★",0,IF(R284=1,0,IF(N284=0,0,1)))))</f>
        <v/>
      </c>
      <c r="EH284" s="483" t="str">
        <f t="shared" ca="1" si="664"/>
        <v/>
      </c>
      <c r="EI284" s="483" t="str">
        <f t="shared" ca="1" si="665"/>
        <v/>
      </c>
      <c r="EJ284" s="483" t="str">
        <f t="shared" ca="1" si="666"/>
        <v/>
      </c>
      <c r="EL284" s="71">
        <f t="shared" ca="1" si="667"/>
        <v>0</v>
      </c>
      <c r="EM284" s="6">
        <f t="shared" ca="1" si="668"/>
        <v>0</v>
      </c>
      <c r="EN284" s="6" t="str">
        <f t="shared" ca="1" si="669"/>
        <v/>
      </c>
      <c r="EO284" s="6">
        <f ca="1">IF(LOG入力!BH284&gt;0,0,IF(EM284=0,0,(IF(COUNTIF($EN$19:EN284,EN284)=1,IF($FS$3="N",1,IF(EH284=1,1,0))))))</f>
        <v>0</v>
      </c>
      <c r="EP284" s="6" t="str">
        <f ca="1">IF(LOG入力!BH284&gt;0,"",IF(EO284=1,$X284,""))</f>
        <v/>
      </c>
      <c r="EQ284" s="6" t="str">
        <f ca="1">IF(LOG入力!BH284&gt;0,"",IF(EO284=1,$Y284,""))</f>
        <v/>
      </c>
      <c r="ER284" s="520" t="str">
        <f ca="1">IF(LOG入力!BH284&gt;0,"",IF(COUNTIF($EP$19:$EP284,EP284)=1,EP284,""))</f>
        <v/>
      </c>
      <c r="ES284" s="520">
        <f ca="1">IF(LOG入力!BH284&gt;0,0,IF((EL284=1),IF(($ER284=""),0,1),0))</f>
        <v>0</v>
      </c>
      <c r="ET284" s="520" t="str">
        <f ca="1">IF(LOG入力!BH284&gt;0,"",IF(COUNTIF($EQ$19:EQ284,EQ284)=1,EQ284,""))</f>
        <v/>
      </c>
      <c r="EU284" s="539">
        <f ca="1">IF(LOG入力!BH284&gt;0,0,IF((EL284=1),IF(($ET284=""),0,1),0))</f>
        <v>0</v>
      </c>
      <c r="EV284" s="71">
        <f t="shared" ca="1" si="670"/>
        <v>0</v>
      </c>
      <c r="EW284" s="6">
        <f t="shared" ca="1" si="671"/>
        <v>0</v>
      </c>
      <c r="EX284" s="6" t="str">
        <f t="shared" ca="1" si="672"/>
        <v/>
      </c>
      <c r="EY284" s="6">
        <f ca="1">IF(LOG入力!BH284&gt;0,0,IF(EW284=0,0,(IF(COUNTIF($EX$19:EX284,EX284)=1,IF($FS$3="N",1,IF(EH284=1,1,0))))))</f>
        <v>0</v>
      </c>
      <c r="EZ284" s="6" t="str">
        <f ca="1">IF(LOG入力!BH284&gt;0,"",IF(EY284=1,$X284,""))</f>
        <v/>
      </c>
      <c r="FA284" s="6" t="str">
        <f ca="1">IF(LOG入力!BH284&gt;0,"",IF(EY284=1,$Y284,""))</f>
        <v/>
      </c>
      <c r="FB284" s="6" t="str">
        <f ca="1">IF(LOG入力!BH284&gt;0,"",IF(COUNTIF($EZ$19:$EZ284,EZ284)=1,EZ284,""))</f>
        <v/>
      </c>
      <c r="FC284" s="6">
        <f ca="1">IF(LOG入力!BH284&gt;0,0,IF((EV284=1),IF(($FB284=""),0,1),0))</f>
        <v>0</v>
      </c>
      <c r="FD284" s="6" t="str">
        <f ca="1">IF(LOG入力!BH284&gt;0,"",IF(COUNTIF($FA$19:FA284,FA284)=1,FA284,""))</f>
        <v/>
      </c>
      <c r="FE284" s="72">
        <f ca="1">IF(LOG入力!BH284&gt;0,0,IF((EV284=1),IF(($FD284=""),0,1),0))</f>
        <v>0</v>
      </c>
      <c r="FF284" s="71">
        <f t="shared" ca="1" si="673"/>
        <v>0</v>
      </c>
      <c r="FG284" s="6">
        <f t="shared" ca="1" si="674"/>
        <v>0</v>
      </c>
      <c r="FH284" s="6" t="str">
        <f t="shared" ca="1" si="675"/>
        <v/>
      </c>
      <c r="FI284" s="6">
        <f ca="1">IF(LOG入力!BH284&gt;0,0,IF(FG284=0,0,(IF(COUNTIF($FH$19:FH284,FH284)=1,IF($FS$3="N",1,IF(EH284=1,1,0))))))</f>
        <v>0</v>
      </c>
      <c r="FJ284" s="6" t="str">
        <f ca="1">IF(LOG入力!BH284&gt;0,"",IF(FI284=1,$X284,""))</f>
        <v/>
      </c>
      <c r="FK284" s="6" t="str">
        <f ca="1">IF(LOG入力!BH284&gt;0,"",IF(FI284=1,$Y284,""))</f>
        <v/>
      </c>
      <c r="FL284" s="6" t="str">
        <f ca="1">IF(LOG入力!BH284&gt;0,"",IF(COUNTIF($FJ$19:$FJ284,FJ284)=1,FJ284,""))</f>
        <v/>
      </c>
      <c r="FM284" s="6">
        <f ca="1">IF(LOG入力!BH284&gt;0,0,IF((FF284=1),IF(($FL284=""),0,1),0))</f>
        <v>0</v>
      </c>
      <c r="FN284" s="6" t="str">
        <f ca="1">IF(LOG入力!BH284&gt;0,"",IF(COUNTIF($FK$19:FK284,FK284)=1,FK284,""))</f>
        <v/>
      </c>
      <c r="FO284" s="72">
        <f ca="1">IF(LOG入力!BH284&gt;0,0,IF((FF284=1),IF(($FN284=""),0,1),0))</f>
        <v>0</v>
      </c>
      <c r="FP284" s="71">
        <f t="shared" ca="1" si="676"/>
        <v>0</v>
      </c>
      <c r="FQ284" s="6">
        <f t="shared" ca="1" si="677"/>
        <v>0</v>
      </c>
      <c r="FR284" s="6" t="str">
        <f t="shared" ca="1" si="678"/>
        <v/>
      </c>
      <c r="FS284" s="6">
        <f ca="1">IF(LOG入力!BH284&gt;0,0,IF(FQ284=0,0,(IF(COUNTIF($FR$19:FR284,FR284)=1,IF($FS$3="N",1,IF(EH284=1,1,0))))))</f>
        <v>0</v>
      </c>
      <c r="FT284" s="6" t="str">
        <f ca="1">IF(LOG入力!BH284&gt;0,"",IF(FS284=1,$X284,""))</f>
        <v/>
      </c>
      <c r="FU284" s="6" t="str">
        <f ca="1">IF(LOG入力!BH284&gt;0,"",IF(FS284=1,$Y284,""))</f>
        <v/>
      </c>
      <c r="FV284" s="6" t="str">
        <f ca="1">IF(LOG入力!BH284&gt;0,"",IF(COUNTIF($FT$19:$FT284,FT284)=1,FT284,""))</f>
        <v/>
      </c>
      <c r="FW284" s="6">
        <f ca="1">IF(LOG入力!BH284&gt;0,0,IF((FP284=1),IF(($FV284=""),0,1),0))</f>
        <v>0</v>
      </c>
      <c r="FX284" s="6" t="str">
        <f ca="1">IF(LOG入力!BH284&gt;0,"",IF(COUNTIF($FU$19:FU284,FU284)=1,FU284,""))</f>
        <v/>
      </c>
      <c r="FY284" s="72">
        <f ca="1">IF(LOG入力!BH284&gt;0,0,IF((FP284=1),IF(($FX284=""),0,1),0))</f>
        <v>0</v>
      </c>
      <c r="FZ284" s="71">
        <f t="shared" ca="1" si="679"/>
        <v>0</v>
      </c>
      <c r="GA284" s="6">
        <f t="shared" ca="1" si="680"/>
        <v>0</v>
      </c>
      <c r="GB284" s="6" t="str">
        <f t="shared" ca="1" si="681"/>
        <v/>
      </c>
      <c r="GC284" s="6">
        <f ca="1">IF(LOG入力!BH284&gt;0,0,IF(GA284=0,0,(IF(COUNTIF($GB$19:GB284,GB284)=1,IF($FS$3="N",1,IF(EH284=1,1,0))))))</f>
        <v>0</v>
      </c>
      <c r="GD284" s="6" t="str">
        <f ca="1">IF(LOG入力!BH284&gt;0,"",IF(GC284=1,$X284,""))</f>
        <v/>
      </c>
      <c r="GE284" s="6" t="str">
        <f ca="1">IF(LOG入力!BH284&gt;0,"",IF(GC284=1,$Y284,""))</f>
        <v/>
      </c>
      <c r="GF284" s="6" t="str">
        <f ca="1">IF(LOG入力!BH284&gt;0,"",IF(COUNTIF($GD$19:$GD284,GD284)=1,GD284,""))</f>
        <v/>
      </c>
      <c r="GG284" s="6">
        <f ca="1">IF(LOG入力!BH284&gt;0,0,IF((FZ284=1),IF(($GF284=""),0,1),0))</f>
        <v>0</v>
      </c>
      <c r="GH284" s="6" t="str">
        <f ca="1">IF(LOG入力!BH284&gt;0,"",IF(COUNTIF($GE$19:GE284,GE284)=1,GE284,""))</f>
        <v/>
      </c>
      <c r="GI284" s="72">
        <f ca="1">IF(LOG入力!BH284&gt;0,0,IF((FZ284=1),IF(($GH284=""),0,1),0))</f>
        <v>0</v>
      </c>
      <c r="GK284" s="455" t="str">
        <f ca="1">IF(V284=1,"",IF(LEN(LOG入力!AS284)=0,"",LOG入力!AS284))</f>
        <v/>
      </c>
      <c r="GL284" s="378" t="str">
        <f t="shared" ca="1" si="682"/>
        <v/>
      </c>
      <c r="GM284" s="378" t="str">
        <f t="shared" ca="1" si="683"/>
        <v/>
      </c>
      <c r="GN284" s="74" t="str">
        <f t="shared" ca="1" si="684"/>
        <v/>
      </c>
      <c r="GO284" s="74" t="str">
        <f t="shared" ca="1" si="685"/>
        <v/>
      </c>
      <c r="GQ284" s="74" t="str">
        <f t="shared" ca="1" si="686"/>
        <v/>
      </c>
      <c r="GR284" s="74" t="str">
        <f t="shared" ca="1" si="687"/>
        <v/>
      </c>
      <c r="GS284" s="74" t="str">
        <f t="shared" ca="1" si="688"/>
        <v/>
      </c>
      <c r="GT284" s="74" t="str">
        <f t="shared" ca="1" si="689"/>
        <v/>
      </c>
      <c r="GU284" s="74" t="str">
        <f t="shared" ca="1" si="690"/>
        <v/>
      </c>
      <c r="GV284" s="74" t="str">
        <f t="shared" ca="1" si="691"/>
        <v/>
      </c>
      <c r="GX284" s="74" t="str">
        <f t="shared" ca="1" si="692"/>
        <v/>
      </c>
      <c r="GY284" s="74" t="str">
        <f t="shared" ca="1" si="693"/>
        <v/>
      </c>
      <c r="GZ284" s="74" t="str">
        <f ca="1">IF(V284=1,"",IF(LOG入力!BH284&gt;0,0,IF(GY284=0,0,IF((VALUE((TYPE(VALUE(J284)))))=16,0,IF(VALUE(J284)&lt;60,1,IF(VALUE(J284)&lt;100,0,IF(VALUE(J284)&lt;600,2,0)))))))</f>
        <v/>
      </c>
      <c r="HA284" s="74" t="str">
        <f t="shared" ca="1" si="694"/>
        <v/>
      </c>
      <c r="HB284" s="74" t="str">
        <f ca="1">IF(V284=1,"",IF(LOG入力!BH284&gt;0,0,IF(HA284=0,0,IF((VALUE((TYPE(VALUE(L284)))))=16,0,IF(VALUE(L284)&lt;60,1,IF(VALUE(L284)&lt;100,0,IF(VALUE(L284)&lt;600,2,0)))))))</f>
        <v/>
      </c>
      <c r="HD284" s="74" t="str">
        <f t="shared" ca="1" si="695"/>
        <v/>
      </c>
      <c r="HF284" s="74" t="str">
        <f t="shared" ca="1" si="696"/>
        <v/>
      </c>
      <c r="HG284" s="74" t="str">
        <f t="shared" ca="1" si="697"/>
        <v/>
      </c>
      <c r="HH284" s="74" t="str">
        <f t="shared" ca="1" si="698"/>
        <v/>
      </c>
      <c r="HI284" s="74" t="str">
        <f t="shared" ca="1" si="699"/>
        <v/>
      </c>
      <c r="HJ284" s="74" t="str">
        <f t="shared" ca="1" si="700"/>
        <v/>
      </c>
      <c r="HK284" s="74" t="str">
        <f t="shared" ca="1" si="701"/>
        <v/>
      </c>
      <c r="HL284" s="74" t="str">
        <f t="shared" ca="1" si="702"/>
        <v/>
      </c>
      <c r="HM284" s="74" t="str">
        <f t="shared" ca="1" si="703"/>
        <v/>
      </c>
      <c r="HN284" s="74" t="str">
        <f t="shared" ca="1" si="704"/>
        <v/>
      </c>
      <c r="HO284" s="529" t="str">
        <f t="shared" ca="1" si="705"/>
        <v/>
      </c>
      <c r="HP284" s="74" t="str">
        <f t="shared" ca="1" si="706"/>
        <v/>
      </c>
      <c r="HQ284" s="74" t="str">
        <f t="shared" ca="1" si="707"/>
        <v/>
      </c>
      <c r="HR284" s="74" t="str">
        <f t="shared" ca="1" si="708"/>
        <v/>
      </c>
      <c r="HS284" s="74" t="str">
        <f t="shared" ca="1" si="709"/>
        <v/>
      </c>
      <c r="HT284" s="74" t="str">
        <f ca="1">IF(V284=1,"",IF(LOG入力!BH284&gt;0,0,IF(DV284=1,0,IF(N284="0",0,IF(SUM(HD284:HS284)&gt;0,1,0)))))</f>
        <v/>
      </c>
    </row>
    <row r="285" spans="1:228" x14ac:dyDescent="0.15">
      <c r="A285" s="5"/>
      <c r="B285" s="532" t="str">
        <f t="shared" ca="1" si="568"/>
        <v/>
      </c>
      <c r="C285" s="534" t="str">
        <f ca="1">LOG入力!AP285</f>
        <v/>
      </c>
      <c r="D285" s="534" t="str">
        <f ca="1">LOG入力!AQ285</f>
        <v/>
      </c>
      <c r="E285" s="534" t="str">
        <f ca="1">LOG入力!AR285</f>
        <v/>
      </c>
      <c r="F285" s="535" t="str">
        <f t="shared" ca="1" si="569"/>
        <v/>
      </c>
      <c r="G285" s="585" t="str">
        <f ca="1">LOG入力!AT285</f>
        <v/>
      </c>
      <c r="H285" s="542" t="str">
        <f ca="1">LOG入力!AU285</f>
        <v/>
      </c>
      <c r="I285" s="542" t="str">
        <f ca="1">LOG入力!AV285</f>
        <v/>
      </c>
      <c r="J285" s="577" t="str">
        <f ca="1">LOG入力!AW285</f>
        <v/>
      </c>
      <c r="K285" s="578" t="str">
        <f ca="1">LOG入力!BJ285</f>
        <v/>
      </c>
      <c r="L285" s="577" t="str">
        <f ca="1">LOG入力!AY285</f>
        <v/>
      </c>
      <c r="M285" s="545" t="str">
        <f ca="1">LOG入力!BK285</f>
        <v/>
      </c>
      <c r="N285" s="512" t="str">
        <f ca="1">IF(V285=1,"",IF(LOG入力!AJ285=1,"1",LOG入力!BA285))</f>
        <v/>
      </c>
      <c r="O285" s="538" t="str">
        <f ca="1">IF(V285=1,"",IF(LEN(LOG入力!O285)=0,"",LOG入力!O285))</f>
        <v/>
      </c>
      <c r="P285" s="291" t="str">
        <f ca="1">IF(V285=1,"",IF($AA$4=1,"",IF(LOG入力!BG285=1,"",CONCATENATE($ER285,$FB285,$FL285,$FV285,$GF285))))</f>
        <v/>
      </c>
      <c r="Q285" s="291" t="str">
        <f ca="1">IF(V285=1,"",IF($AA$4=1,"",IF(LOG入力!BG285=1,"",CONCATENATE($ET285,$FD285,$FN285,$FX285,$GH285))))</f>
        <v/>
      </c>
      <c r="R285" s="573" t="str">
        <f ca="1">IF(V285=1,"",IF($AA$4=1,"",IF(LOG入力!BH285&gt;0,0,AA285)))</f>
        <v/>
      </c>
      <c r="S285" s="293" t="str">
        <f t="shared" ca="1" si="570"/>
        <v/>
      </c>
      <c r="T285" s="681"/>
      <c r="U285" s="38"/>
      <c r="V285" s="196">
        <f ca="1">LOG入力!AN285</f>
        <v>1</v>
      </c>
      <c r="W285" s="38"/>
      <c r="X285" s="516" t="str">
        <f t="shared" ca="1" si="571"/>
        <v/>
      </c>
      <c r="Y285" s="515" t="str">
        <f t="shared" ca="1" si="572"/>
        <v/>
      </c>
      <c r="Z285" s="518" t="str">
        <f t="shared" ca="1" si="573"/>
        <v/>
      </c>
      <c r="AA285" s="574" t="str">
        <f t="shared" ca="1" si="574"/>
        <v/>
      </c>
      <c r="AC285" s="6" t="str">
        <f t="shared" ca="1" si="575"/>
        <v/>
      </c>
      <c r="AD285" s="6" t="str">
        <f t="shared" ca="1" si="576"/>
        <v/>
      </c>
      <c r="AE285" s="6" t="str">
        <f t="shared" ca="1" si="577"/>
        <v/>
      </c>
      <c r="AF285" s="6" t="str">
        <f t="shared" ca="1" si="578"/>
        <v/>
      </c>
      <c r="AG285" s="6" t="str">
        <f t="shared" ca="1" si="579"/>
        <v/>
      </c>
      <c r="AH285" s="6" t="str">
        <f t="shared" ca="1" si="580"/>
        <v/>
      </c>
      <c r="AI285" s="6" t="str">
        <f t="shared" ca="1" si="581"/>
        <v/>
      </c>
      <c r="AJ285" s="6" t="str">
        <f t="shared" ca="1" si="582"/>
        <v/>
      </c>
      <c r="AK285" s="6" t="str">
        <f t="shared" ca="1" si="583"/>
        <v/>
      </c>
      <c r="AL285" s="6" t="str">
        <f t="shared" ca="1" si="584"/>
        <v/>
      </c>
      <c r="AM285" s="6" t="str">
        <f t="shared" ca="1" si="585"/>
        <v/>
      </c>
      <c r="AN285" s="6" t="str">
        <f t="shared" ca="1" si="586"/>
        <v/>
      </c>
      <c r="AO285" s="6" t="str">
        <f t="shared" ca="1" si="587"/>
        <v/>
      </c>
      <c r="AP285" s="6" t="str">
        <f t="shared" ca="1" si="588"/>
        <v/>
      </c>
      <c r="AQ285" s="6" t="str">
        <f t="shared" ca="1" si="589"/>
        <v/>
      </c>
      <c r="AR285" s="6" t="str">
        <f t="shared" ca="1" si="590"/>
        <v/>
      </c>
      <c r="AS285" s="6" t="str">
        <f t="shared" ca="1" si="591"/>
        <v/>
      </c>
      <c r="AT285" s="6" t="str">
        <f t="shared" ca="1" si="592"/>
        <v/>
      </c>
      <c r="AU285" s="6" t="str">
        <f t="shared" ca="1" si="593"/>
        <v/>
      </c>
      <c r="AV285" s="6" t="str">
        <f t="shared" ca="1" si="594"/>
        <v/>
      </c>
      <c r="AW285" s="6" t="str">
        <f t="shared" ca="1" si="595"/>
        <v/>
      </c>
      <c r="AY285" s="6" t="str">
        <f t="shared" ca="1" si="596"/>
        <v/>
      </c>
      <c r="AZ285" s="6" t="str">
        <f t="shared" ca="1" si="597"/>
        <v/>
      </c>
      <c r="BA285" s="6" t="str">
        <f t="shared" ca="1" si="598"/>
        <v/>
      </c>
      <c r="BB285" s="6" t="str">
        <f t="shared" ca="1" si="599"/>
        <v/>
      </c>
      <c r="BC285" s="6" t="str">
        <f t="shared" ca="1" si="600"/>
        <v/>
      </c>
      <c r="BD285" s="6" t="str">
        <f t="shared" ca="1" si="601"/>
        <v/>
      </c>
      <c r="BE285" s="6" t="str">
        <f t="shared" ca="1" si="602"/>
        <v/>
      </c>
      <c r="BF285" s="6" t="str">
        <f t="shared" ca="1" si="603"/>
        <v/>
      </c>
      <c r="BG285" s="6" t="str">
        <f t="shared" ca="1" si="604"/>
        <v/>
      </c>
      <c r="BH285" s="6" t="str">
        <f t="shared" ca="1" si="605"/>
        <v/>
      </c>
      <c r="BI285" s="6" t="str">
        <f t="shared" ca="1" si="606"/>
        <v/>
      </c>
      <c r="BJ285" s="6" t="str">
        <f t="shared" ca="1" si="607"/>
        <v/>
      </c>
      <c r="BK285" s="6" t="str">
        <f t="shared" ca="1" si="608"/>
        <v/>
      </c>
      <c r="BL285" s="6" t="str">
        <f t="shared" ca="1" si="609"/>
        <v/>
      </c>
      <c r="BM285" s="6" t="str">
        <f t="shared" ca="1" si="610"/>
        <v/>
      </c>
      <c r="BN285" s="6" t="str">
        <f t="shared" ca="1" si="611"/>
        <v/>
      </c>
      <c r="BO285" s="6" t="str">
        <f t="shared" ca="1" si="612"/>
        <v/>
      </c>
      <c r="BP285" s="6" t="str">
        <f t="shared" ca="1" si="613"/>
        <v/>
      </c>
      <c r="BQ285" s="6" t="str">
        <f t="shared" ca="1" si="614"/>
        <v/>
      </c>
      <c r="BR285" s="6" t="str">
        <f t="shared" ca="1" si="615"/>
        <v/>
      </c>
      <c r="BS285" s="6" t="str">
        <f t="shared" ca="1" si="616"/>
        <v/>
      </c>
      <c r="BU285" s="6" t="str">
        <f t="shared" ca="1" si="617"/>
        <v/>
      </c>
      <c r="BW285" s="515" t="str">
        <f t="shared" ca="1" si="618"/>
        <v/>
      </c>
      <c r="BX285" s="515">
        <f t="shared" ca="1" si="619"/>
        <v>0</v>
      </c>
      <c r="BY285" s="515" t="str">
        <f t="shared" ca="1" si="620"/>
        <v/>
      </c>
      <c r="CA285" s="6">
        <f t="shared" ca="1" si="621"/>
        <v>1</v>
      </c>
      <c r="CC285" s="523" t="str">
        <f t="shared" ca="1" si="622"/>
        <v/>
      </c>
      <c r="CE285" s="6" t="str">
        <f t="shared" ca="1" si="623"/>
        <v/>
      </c>
      <c r="CG285" s="524" t="str">
        <f ca="1">IF(V285=1,"",IF($AA$4=1,"",IF(LOG入力!BH285&gt;0,"",IF(N285=0,"",IF(HT285=0,"","★")))))</f>
        <v/>
      </c>
      <c r="CI285" s="74" t="str">
        <f t="shared" ca="1" si="624"/>
        <v/>
      </c>
      <c r="CK285" s="525" t="str">
        <f ca="1">IF(V285=1,"",IF(LOG入力!BH285&gt;0,1,0))</f>
        <v/>
      </c>
      <c r="CL285" s="74" t="str">
        <f t="shared" ca="1" si="625"/>
        <v/>
      </c>
      <c r="CN285" s="74" t="str">
        <f t="shared" ca="1" si="626"/>
        <v/>
      </c>
      <c r="CO285" s="74" t="str">
        <f t="shared" ca="1" si="627"/>
        <v/>
      </c>
      <c r="CQ285" s="74" t="str">
        <f t="shared" ca="1" si="628"/>
        <v/>
      </c>
      <c r="CR285" s="74" t="str">
        <f t="shared" ca="1" si="629"/>
        <v/>
      </c>
      <c r="CS285" s="74" t="str">
        <f t="shared" ca="1" si="630"/>
        <v/>
      </c>
      <c r="CT285" s="74" t="str">
        <f t="shared" ca="1" si="631"/>
        <v/>
      </c>
      <c r="CU285" s="74" t="str">
        <f t="shared" ca="1" si="632"/>
        <v/>
      </c>
      <c r="CV285" s="74" t="str">
        <f t="shared" ca="1" si="633"/>
        <v/>
      </c>
      <c r="CW285" s="74" t="str">
        <f t="shared" ca="1" si="634"/>
        <v/>
      </c>
      <c r="CX285" s="74" t="str">
        <f t="shared" ca="1" si="635"/>
        <v/>
      </c>
      <c r="CY285" s="74" t="str">
        <f t="shared" ca="1" si="636"/>
        <v/>
      </c>
      <c r="CZ285" s="74" t="str">
        <f t="shared" ca="1" si="637"/>
        <v/>
      </c>
      <c r="DA285" s="74" t="str">
        <f t="shared" ca="1" si="638"/>
        <v/>
      </c>
      <c r="DB285" s="74" t="str">
        <f t="shared" ca="1" si="639"/>
        <v/>
      </c>
      <c r="DD285" s="74" t="str">
        <f t="shared" ca="1" si="640"/>
        <v/>
      </c>
      <c r="DE285" s="74" t="str">
        <f t="shared" ca="1" si="641"/>
        <v/>
      </c>
      <c r="DF285" s="74" t="str">
        <f t="shared" ca="1" si="642"/>
        <v/>
      </c>
      <c r="DG285" s="74" t="str">
        <f t="shared" ca="1" si="643"/>
        <v/>
      </c>
      <c r="DH285" s="74" t="str">
        <f t="shared" ca="1" si="644"/>
        <v/>
      </c>
      <c r="DI285" s="74" t="str">
        <f t="shared" ca="1" si="645"/>
        <v/>
      </c>
      <c r="DJ285" s="74" t="str">
        <f t="shared" ca="1" si="646"/>
        <v/>
      </c>
      <c r="DK285" s="74" t="str">
        <f t="shared" ca="1" si="647"/>
        <v/>
      </c>
      <c r="DL285" s="74" t="str">
        <f t="shared" ca="1" si="648"/>
        <v/>
      </c>
      <c r="DM285" s="74" t="str">
        <f t="shared" ca="1" si="649"/>
        <v/>
      </c>
      <c r="DN285" s="74" t="str">
        <f t="shared" ca="1" si="650"/>
        <v/>
      </c>
      <c r="DO285" s="74" t="str">
        <f t="shared" ca="1" si="651"/>
        <v/>
      </c>
      <c r="DQ285" s="74" t="str">
        <f t="shared" ca="1" si="652"/>
        <v/>
      </c>
      <c r="DS285" s="74" t="str">
        <f t="shared" ca="1" si="653"/>
        <v/>
      </c>
      <c r="DT285" s="74" t="str">
        <f t="shared" ca="1" si="654"/>
        <v/>
      </c>
      <c r="DV285" s="525" t="str">
        <f t="shared" ca="1" si="655"/>
        <v/>
      </c>
      <c r="DW285" s="74" t="str">
        <f t="shared" ca="1" si="656"/>
        <v/>
      </c>
      <c r="DX285" s="485" t="str">
        <f t="shared" ca="1" si="657"/>
        <v/>
      </c>
      <c r="DY285" s="74" t="str">
        <f t="shared" ca="1" si="658"/>
        <v/>
      </c>
      <c r="DZ285" s="74" t="str">
        <f t="shared" ca="1" si="659"/>
        <v/>
      </c>
      <c r="EA285" s="74" t="str">
        <f t="shared" ca="1" si="660"/>
        <v/>
      </c>
      <c r="EC285" s="74" t="str">
        <f t="shared" ca="1" si="661"/>
        <v/>
      </c>
      <c r="ED285" s="74" t="str">
        <f t="shared" ca="1" si="662"/>
        <v/>
      </c>
      <c r="EE285" s="74" t="str">
        <f t="shared" ca="1" si="663"/>
        <v/>
      </c>
      <c r="EG285" s="479" t="str">
        <f ca="1">IF(V285=1,"",IF(LOG入力!BH285&gt;0,0,IF(CG285="★",0,IF(R285=1,0,IF(N285=0,0,1)))))</f>
        <v/>
      </c>
      <c r="EH285" s="483" t="str">
        <f t="shared" ca="1" si="664"/>
        <v/>
      </c>
      <c r="EI285" s="483" t="str">
        <f t="shared" ca="1" si="665"/>
        <v/>
      </c>
      <c r="EJ285" s="483" t="str">
        <f t="shared" ca="1" si="666"/>
        <v/>
      </c>
      <c r="EL285" s="71">
        <f t="shared" ca="1" si="667"/>
        <v>0</v>
      </c>
      <c r="EM285" s="6">
        <f t="shared" ca="1" si="668"/>
        <v>0</v>
      </c>
      <c r="EN285" s="6" t="str">
        <f t="shared" ca="1" si="669"/>
        <v/>
      </c>
      <c r="EO285" s="6">
        <f ca="1">IF(LOG入力!BH285&gt;0,0,IF(EM285=0,0,(IF(COUNTIF($EN$19:EN285,EN285)=1,IF($FS$3="N",1,IF(EH285=1,1,0))))))</f>
        <v>0</v>
      </c>
      <c r="EP285" s="6" t="str">
        <f ca="1">IF(LOG入力!BH285&gt;0,"",IF(EO285=1,$X285,""))</f>
        <v/>
      </c>
      <c r="EQ285" s="6" t="str">
        <f ca="1">IF(LOG入力!BH285&gt;0,"",IF(EO285=1,$Y285,""))</f>
        <v/>
      </c>
      <c r="ER285" s="520" t="str">
        <f ca="1">IF(LOG入力!BH285&gt;0,"",IF(COUNTIF($EP$19:$EP285,EP285)=1,EP285,""))</f>
        <v/>
      </c>
      <c r="ES285" s="520">
        <f ca="1">IF(LOG入力!BH285&gt;0,0,IF((EL285=1),IF(($ER285=""),0,1),0))</f>
        <v>0</v>
      </c>
      <c r="ET285" s="520" t="str">
        <f ca="1">IF(LOG入力!BH285&gt;0,"",IF(COUNTIF($EQ$19:EQ285,EQ285)=1,EQ285,""))</f>
        <v/>
      </c>
      <c r="EU285" s="539">
        <f ca="1">IF(LOG入力!BH285&gt;0,0,IF((EL285=1),IF(($ET285=""),0,1),0))</f>
        <v>0</v>
      </c>
      <c r="EV285" s="71">
        <f t="shared" ca="1" si="670"/>
        <v>0</v>
      </c>
      <c r="EW285" s="6">
        <f t="shared" ca="1" si="671"/>
        <v>0</v>
      </c>
      <c r="EX285" s="6" t="str">
        <f t="shared" ca="1" si="672"/>
        <v/>
      </c>
      <c r="EY285" s="6">
        <f ca="1">IF(LOG入力!BH285&gt;0,0,IF(EW285=0,0,(IF(COUNTIF($EX$19:EX285,EX285)=1,IF($FS$3="N",1,IF(EH285=1,1,0))))))</f>
        <v>0</v>
      </c>
      <c r="EZ285" s="6" t="str">
        <f ca="1">IF(LOG入力!BH285&gt;0,"",IF(EY285=1,$X285,""))</f>
        <v/>
      </c>
      <c r="FA285" s="6" t="str">
        <f ca="1">IF(LOG入力!BH285&gt;0,"",IF(EY285=1,$Y285,""))</f>
        <v/>
      </c>
      <c r="FB285" s="6" t="str">
        <f ca="1">IF(LOG入力!BH285&gt;0,"",IF(COUNTIF($EZ$19:$EZ285,EZ285)=1,EZ285,""))</f>
        <v/>
      </c>
      <c r="FC285" s="6">
        <f ca="1">IF(LOG入力!BH285&gt;0,0,IF((EV285=1),IF(($FB285=""),0,1),0))</f>
        <v>0</v>
      </c>
      <c r="FD285" s="6" t="str">
        <f ca="1">IF(LOG入力!BH285&gt;0,"",IF(COUNTIF($FA$19:FA285,FA285)=1,FA285,""))</f>
        <v/>
      </c>
      <c r="FE285" s="72">
        <f ca="1">IF(LOG入力!BH285&gt;0,0,IF((EV285=1),IF(($FD285=""),0,1),0))</f>
        <v>0</v>
      </c>
      <c r="FF285" s="71">
        <f t="shared" ca="1" si="673"/>
        <v>0</v>
      </c>
      <c r="FG285" s="6">
        <f t="shared" ca="1" si="674"/>
        <v>0</v>
      </c>
      <c r="FH285" s="6" t="str">
        <f t="shared" ca="1" si="675"/>
        <v/>
      </c>
      <c r="FI285" s="6">
        <f ca="1">IF(LOG入力!BH285&gt;0,0,IF(FG285=0,0,(IF(COUNTIF($FH$19:FH285,FH285)=1,IF($FS$3="N",1,IF(EH285=1,1,0))))))</f>
        <v>0</v>
      </c>
      <c r="FJ285" s="6" t="str">
        <f ca="1">IF(LOG入力!BH285&gt;0,"",IF(FI285=1,$X285,""))</f>
        <v/>
      </c>
      <c r="FK285" s="6" t="str">
        <f ca="1">IF(LOG入力!BH285&gt;0,"",IF(FI285=1,$Y285,""))</f>
        <v/>
      </c>
      <c r="FL285" s="6" t="str">
        <f ca="1">IF(LOG入力!BH285&gt;0,"",IF(COUNTIF($FJ$19:$FJ285,FJ285)=1,FJ285,""))</f>
        <v/>
      </c>
      <c r="FM285" s="6">
        <f ca="1">IF(LOG入力!BH285&gt;0,0,IF((FF285=1),IF(($FL285=""),0,1),0))</f>
        <v>0</v>
      </c>
      <c r="FN285" s="6" t="str">
        <f ca="1">IF(LOG入力!BH285&gt;0,"",IF(COUNTIF($FK$19:FK285,FK285)=1,FK285,""))</f>
        <v/>
      </c>
      <c r="FO285" s="72">
        <f ca="1">IF(LOG入力!BH285&gt;0,0,IF((FF285=1),IF(($FN285=""),0,1),0))</f>
        <v>0</v>
      </c>
      <c r="FP285" s="71">
        <f t="shared" ca="1" si="676"/>
        <v>0</v>
      </c>
      <c r="FQ285" s="6">
        <f t="shared" ca="1" si="677"/>
        <v>0</v>
      </c>
      <c r="FR285" s="6" t="str">
        <f t="shared" ca="1" si="678"/>
        <v/>
      </c>
      <c r="FS285" s="6">
        <f ca="1">IF(LOG入力!BH285&gt;0,0,IF(FQ285=0,0,(IF(COUNTIF($FR$19:FR285,FR285)=1,IF($FS$3="N",1,IF(EH285=1,1,0))))))</f>
        <v>0</v>
      </c>
      <c r="FT285" s="6" t="str">
        <f ca="1">IF(LOG入力!BH285&gt;0,"",IF(FS285=1,$X285,""))</f>
        <v/>
      </c>
      <c r="FU285" s="6" t="str">
        <f ca="1">IF(LOG入力!BH285&gt;0,"",IF(FS285=1,$Y285,""))</f>
        <v/>
      </c>
      <c r="FV285" s="6" t="str">
        <f ca="1">IF(LOG入力!BH285&gt;0,"",IF(COUNTIF($FT$19:$FT285,FT285)=1,FT285,""))</f>
        <v/>
      </c>
      <c r="FW285" s="6">
        <f ca="1">IF(LOG入力!BH285&gt;0,0,IF((FP285=1),IF(($FV285=""),0,1),0))</f>
        <v>0</v>
      </c>
      <c r="FX285" s="6" t="str">
        <f ca="1">IF(LOG入力!BH285&gt;0,"",IF(COUNTIF($FU$19:FU285,FU285)=1,FU285,""))</f>
        <v/>
      </c>
      <c r="FY285" s="72">
        <f ca="1">IF(LOG入力!BH285&gt;0,0,IF((FP285=1),IF(($FX285=""),0,1),0))</f>
        <v>0</v>
      </c>
      <c r="FZ285" s="71">
        <f t="shared" ca="1" si="679"/>
        <v>0</v>
      </c>
      <c r="GA285" s="6">
        <f t="shared" ca="1" si="680"/>
        <v>0</v>
      </c>
      <c r="GB285" s="6" t="str">
        <f t="shared" ca="1" si="681"/>
        <v/>
      </c>
      <c r="GC285" s="6">
        <f ca="1">IF(LOG入力!BH285&gt;0,0,IF(GA285=0,0,(IF(COUNTIF($GB$19:GB285,GB285)=1,IF($FS$3="N",1,IF(EH285=1,1,0))))))</f>
        <v>0</v>
      </c>
      <c r="GD285" s="6" t="str">
        <f ca="1">IF(LOG入力!BH285&gt;0,"",IF(GC285=1,$X285,""))</f>
        <v/>
      </c>
      <c r="GE285" s="6" t="str">
        <f ca="1">IF(LOG入力!BH285&gt;0,"",IF(GC285=1,$Y285,""))</f>
        <v/>
      </c>
      <c r="GF285" s="6" t="str">
        <f ca="1">IF(LOG入力!BH285&gt;0,"",IF(COUNTIF($GD$19:$GD285,GD285)=1,GD285,""))</f>
        <v/>
      </c>
      <c r="GG285" s="6">
        <f ca="1">IF(LOG入力!BH285&gt;0,0,IF((FZ285=1),IF(($GF285=""),0,1),0))</f>
        <v>0</v>
      </c>
      <c r="GH285" s="6" t="str">
        <f ca="1">IF(LOG入力!BH285&gt;0,"",IF(COUNTIF($GE$19:GE285,GE285)=1,GE285,""))</f>
        <v/>
      </c>
      <c r="GI285" s="72">
        <f ca="1">IF(LOG入力!BH285&gt;0,0,IF((FZ285=1),IF(($GH285=""),0,1),0))</f>
        <v>0</v>
      </c>
      <c r="GK285" s="455" t="str">
        <f ca="1">IF(V285=1,"",IF(LEN(LOG入力!AS285)=0,"",LOG入力!AS285))</f>
        <v/>
      </c>
      <c r="GL285" s="378" t="str">
        <f t="shared" ca="1" si="682"/>
        <v/>
      </c>
      <c r="GM285" s="378" t="str">
        <f t="shared" ca="1" si="683"/>
        <v/>
      </c>
      <c r="GN285" s="74" t="str">
        <f t="shared" ca="1" si="684"/>
        <v/>
      </c>
      <c r="GO285" s="74" t="str">
        <f t="shared" ca="1" si="685"/>
        <v/>
      </c>
      <c r="GQ285" s="74" t="str">
        <f t="shared" ca="1" si="686"/>
        <v/>
      </c>
      <c r="GR285" s="74" t="str">
        <f t="shared" ca="1" si="687"/>
        <v/>
      </c>
      <c r="GS285" s="74" t="str">
        <f t="shared" ca="1" si="688"/>
        <v/>
      </c>
      <c r="GT285" s="74" t="str">
        <f t="shared" ca="1" si="689"/>
        <v/>
      </c>
      <c r="GU285" s="74" t="str">
        <f t="shared" ca="1" si="690"/>
        <v/>
      </c>
      <c r="GV285" s="74" t="str">
        <f t="shared" ca="1" si="691"/>
        <v/>
      </c>
      <c r="GX285" s="74" t="str">
        <f t="shared" ca="1" si="692"/>
        <v/>
      </c>
      <c r="GY285" s="74" t="str">
        <f t="shared" ca="1" si="693"/>
        <v/>
      </c>
      <c r="GZ285" s="74" t="str">
        <f ca="1">IF(V285=1,"",IF(LOG入力!BH285&gt;0,0,IF(GY285=0,0,IF((VALUE((TYPE(VALUE(J285)))))=16,0,IF(VALUE(J285)&lt;60,1,IF(VALUE(J285)&lt;100,0,IF(VALUE(J285)&lt;600,2,0)))))))</f>
        <v/>
      </c>
      <c r="HA285" s="74" t="str">
        <f t="shared" ca="1" si="694"/>
        <v/>
      </c>
      <c r="HB285" s="74" t="str">
        <f ca="1">IF(V285=1,"",IF(LOG入力!BH285&gt;0,0,IF(HA285=0,0,IF((VALUE((TYPE(VALUE(L285)))))=16,0,IF(VALUE(L285)&lt;60,1,IF(VALUE(L285)&lt;100,0,IF(VALUE(L285)&lt;600,2,0)))))))</f>
        <v/>
      </c>
      <c r="HD285" s="74" t="str">
        <f t="shared" ca="1" si="695"/>
        <v/>
      </c>
      <c r="HF285" s="74" t="str">
        <f t="shared" ca="1" si="696"/>
        <v/>
      </c>
      <c r="HG285" s="74" t="str">
        <f t="shared" ca="1" si="697"/>
        <v/>
      </c>
      <c r="HH285" s="74" t="str">
        <f t="shared" ca="1" si="698"/>
        <v/>
      </c>
      <c r="HI285" s="74" t="str">
        <f t="shared" ca="1" si="699"/>
        <v/>
      </c>
      <c r="HJ285" s="74" t="str">
        <f t="shared" ca="1" si="700"/>
        <v/>
      </c>
      <c r="HK285" s="74" t="str">
        <f t="shared" ca="1" si="701"/>
        <v/>
      </c>
      <c r="HL285" s="74" t="str">
        <f t="shared" ca="1" si="702"/>
        <v/>
      </c>
      <c r="HM285" s="74" t="str">
        <f t="shared" ca="1" si="703"/>
        <v/>
      </c>
      <c r="HN285" s="74" t="str">
        <f t="shared" ca="1" si="704"/>
        <v/>
      </c>
      <c r="HO285" s="529" t="str">
        <f t="shared" ca="1" si="705"/>
        <v/>
      </c>
      <c r="HP285" s="74" t="str">
        <f t="shared" ca="1" si="706"/>
        <v/>
      </c>
      <c r="HQ285" s="74" t="str">
        <f t="shared" ca="1" si="707"/>
        <v/>
      </c>
      <c r="HR285" s="74" t="str">
        <f t="shared" ca="1" si="708"/>
        <v/>
      </c>
      <c r="HS285" s="74" t="str">
        <f t="shared" ca="1" si="709"/>
        <v/>
      </c>
      <c r="HT285" s="74" t="str">
        <f ca="1">IF(V285=1,"",IF(LOG入力!BH285&gt;0,0,IF(DV285=1,0,IF(N285="0",0,IF(SUM(HD285:HS285)&gt;0,1,0)))))</f>
        <v/>
      </c>
    </row>
    <row r="286" spans="1:228" x14ac:dyDescent="0.15">
      <c r="A286" s="5"/>
      <c r="B286" s="532" t="str">
        <f t="shared" ca="1" si="568"/>
        <v/>
      </c>
      <c r="C286" s="534" t="str">
        <f ca="1">LOG入力!AP286</f>
        <v/>
      </c>
      <c r="D286" s="534" t="str">
        <f ca="1">LOG入力!AQ286</f>
        <v/>
      </c>
      <c r="E286" s="534" t="str">
        <f ca="1">LOG入力!AR286</f>
        <v/>
      </c>
      <c r="F286" s="535" t="str">
        <f t="shared" ca="1" si="569"/>
        <v/>
      </c>
      <c r="G286" s="585" t="str">
        <f ca="1">LOG入力!AT286</f>
        <v/>
      </c>
      <c r="H286" s="542" t="str">
        <f ca="1">LOG入力!AU286</f>
        <v/>
      </c>
      <c r="I286" s="542" t="str">
        <f ca="1">LOG入力!AV286</f>
        <v/>
      </c>
      <c r="J286" s="577" t="str">
        <f ca="1">LOG入力!AW286</f>
        <v/>
      </c>
      <c r="K286" s="578" t="str">
        <f ca="1">LOG入力!BJ286</f>
        <v/>
      </c>
      <c r="L286" s="577" t="str">
        <f ca="1">LOG入力!AY286</f>
        <v/>
      </c>
      <c r="M286" s="545" t="str">
        <f ca="1">LOG入力!BK286</f>
        <v/>
      </c>
      <c r="N286" s="512" t="str">
        <f ca="1">IF(V286=1,"",IF(LOG入力!AJ286=1,"1",LOG入力!BA286))</f>
        <v/>
      </c>
      <c r="O286" s="538" t="str">
        <f ca="1">IF(V286=1,"",IF(LEN(LOG入力!O286)=0,"",LOG入力!O286))</f>
        <v/>
      </c>
      <c r="P286" s="291" t="str">
        <f ca="1">IF(V286=1,"",IF($AA$4=1,"",IF(LOG入力!BG286=1,"",CONCATENATE($ER286,$FB286,$FL286,$FV286,$GF286))))</f>
        <v/>
      </c>
      <c r="Q286" s="291" t="str">
        <f ca="1">IF(V286=1,"",IF($AA$4=1,"",IF(LOG入力!BG286=1,"",CONCATENATE($ET286,$FD286,$FN286,$FX286,$GH286))))</f>
        <v/>
      </c>
      <c r="R286" s="573" t="str">
        <f ca="1">IF(V286=1,"",IF($AA$4=1,"",IF(LOG入力!BH286&gt;0,0,AA286)))</f>
        <v/>
      </c>
      <c r="S286" s="293" t="str">
        <f t="shared" ca="1" si="570"/>
        <v/>
      </c>
      <c r="T286" s="681"/>
      <c r="U286" s="38"/>
      <c r="V286" s="196">
        <f ca="1">LOG入力!AN286</f>
        <v>1</v>
      </c>
      <c r="W286" s="38"/>
      <c r="X286" s="516" t="str">
        <f t="shared" ca="1" si="571"/>
        <v/>
      </c>
      <c r="Y286" s="515" t="str">
        <f t="shared" ca="1" si="572"/>
        <v/>
      </c>
      <c r="Z286" s="518" t="str">
        <f t="shared" ca="1" si="573"/>
        <v/>
      </c>
      <c r="AA286" s="574" t="str">
        <f t="shared" ca="1" si="574"/>
        <v/>
      </c>
      <c r="AC286" s="6" t="str">
        <f t="shared" ca="1" si="575"/>
        <v/>
      </c>
      <c r="AD286" s="6" t="str">
        <f t="shared" ca="1" si="576"/>
        <v/>
      </c>
      <c r="AE286" s="6" t="str">
        <f t="shared" ca="1" si="577"/>
        <v/>
      </c>
      <c r="AF286" s="6" t="str">
        <f t="shared" ca="1" si="578"/>
        <v/>
      </c>
      <c r="AG286" s="6" t="str">
        <f t="shared" ca="1" si="579"/>
        <v/>
      </c>
      <c r="AH286" s="6" t="str">
        <f t="shared" ca="1" si="580"/>
        <v/>
      </c>
      <c r="AI286" s="6" t="str">
        <f t="shared" ca="1" si="581"/>
        <v/>
      </c>
      <c r="AJ286" s="6" t="str">
        <f t="shared" ca="1" si="582"/>
        <v/>
      </c>
      <c r="AK286" s="6" t="str">
        <f t="shared" ca="1" si="583"/>
        <v/>
      </c>
      <c r="AL286" s="6" t="str">
        <f t="shared" ca="1" si="584"/>
        <v/>
      </c>
      <c r="AM286" s="6" t="str">
        <f t="shared" ca="1" si="585"/>
        <v/>
      </c>
      <c r="AN286" s="6" t="str">
        <f t="shared" ca="1" si="586"/>
        <v/>
      </c>
      <c r="AO286" s="6" t="str">
        <f t="shared" ca="1" si="587"/>
        <v/>
      </c>
      <c r="AP286" s="6" t="str">
        <f t="shared" ca="1" si="588"/>
        <v/>
      </c>
      <c r="AQ286" s="6" t="str">
        <f t="shared" ca="1" si="589"/>
        <v/>
      </c>
      <c r="AR286" s="6" t="str">
        <f t="shared" ca="1" si="590"/>
        <v/>
      </c>
      <c r="AS286" s="6" t="str">
        <f t="shared" ca="1" si="591"/>
        <v/>
      </c>
      <c r="AT286" s="6" t="str">
        <f t="shared" ca="1" si="592"/>
        <v/>
      </c>
      <c r="AU286" s="6" t="str">
        <f t="shared" ca="1" si="593"/>
        <v/>
      </c>
      <c r="AV286" s="6" t="str">
        <f t="shared" ca="1" si="594"/>
        <v/>
      </c>
      <c r="AW286" s="6" t="str">
        <f t="shared" ca="1" si="595"/>
        <v/>
      </c>
      <c r="AY286" s="6" t="str">
        <f t="shared" ca="1" si="596"/>
        <v/>
      </c>
      <c r="AZ286" s="6" t="str">
        <f t="shared" ca="1" si="597"/>
        <v/>
      </c>
      <c r="BA286" s="6" t="str">
        <f t="shared" ca="1" si="598"/>
        <v/>
      </c>
      <c r="BB286" s="6" t="str">
        <f t="shared" ca="1" si="599"/>
        <v/>
      </c>
      <c r="BC286" s="6" t="str">
        <f t="shared" ca="1" si="600"/>
        <v/>
      </c>
      <c r="BD286" s="6" t="str">
        <f t="shared" ca="1" si="601"/>
        <v/>
      </c>
      <c r="BE286" s="6" t="str">
        <f t="shared" ca="1" si="602"/>
        <v/>
      </c>
      <c r="BF286" s="6" t="str">
        <f t="shared" ca="1" si="603"/>
        <v/>
      </c>
      <c r="BG286" s="6" t="str">
        <f t="shared" ca="1" si="604"/>
        <v/>
      </c>
      <c r="BH286" s="6" t="str">
        <f t="shared" ca="1" si="605"/>
        <v/>
      </c>
      <c r="BI286" s="6" t="str">
        <f t="shared" ca="1" si="606"/>
        <v/>
      </c>
      <c r="BJ286" s="6" t="str">
        <f t="shared" ca="1" si="607"/>
        <v/>
      </c>
      <c r="BK286" s="6" t="str">
        <f t="shared" ca="1" si="608"/>
        <v/>
      </c>
      <c r="BL286" s="6" t="str">
        <f t="shared" ca="1" si="609"/>
        <v/>
      </c>
      <c r="BM286" s="6" t="str">
        <f t="shared" ca="1" si="610"/>
        <v/>
      </c>
      <c r="BN286" s="6" t="str">
        <f t="shared" ca="1" si="611"/>
        <v/>
      </c>
      <c r="BO286" s="6" t="str">
        <f t="shared" ca="1" si="612"/>
        <v/>
      </c>
      <c r="BP286" s="6" t="str">
        <f t="shared" ca="1" si="613"/>
        <v/>
      </c>
      <c r="BQ286" s="6" t="str">
        <f t="shared" ca="1" si="614"/>
        <v/>
      </c>
      <c r="BR286" s="6" t="str">
        <f t="shared" ca="1" si="615"/>
        <v/>
      </c>
      <c r="BS286" s="6" t="str">
        <f t="shared" ca="1" si="616"/>
        <v/>
      </c>
      <c r="BU286" s="6" t="str">
        <f t="shared" ca="1" si="617"/>
        <v/>
      </c>
      <c r="BW286" s="515" t="str">
        <f t="shared" ca="1" si="618"/>
        <v/>
      </c>
      <c r="BX286" s="515">
        <f t="shared" ca="1" si="619"/>
        <v>0</v>
      </c>
      <c r="BY286" s="515" t="str">
        <f t="shared" ca="1" si="620"/>
        <v/>
      </c>
      <c r="CA286" s="6">
        <f t="shared" ca="1" si="621"/>
        <v>1</v>
      </c>
      <c r="CC286" s="523" t="str">
        <f t="shared" ca="1" si="622"/>
        <v/>
      </c>
      <c r="CE286" s="6" t="str">
        <f t="shared" ca="1" si="623"/>
        <v/>
      </c>
      <c r="CG286" s="524" t="str">
        <f ca="1">IF(V286=1,"",IF($AA$4=1,"",IF(LOG入力!BH286&gt;0,"",IF(N286=0,"",IF(HT286=0,"","★")))))</f>
        <v/>
      </c>
      <c r="CI286" s="74" t="str">
        <f t="shared" ca="1" si="624"/>
        <v/>
      </c>
      <c r="CK286" s="525" t="str">
        <f ca="1">IF(V286=1,"",IF(LOG入力!BH286&gt;0,1,0))</f>
        <v/>
      </c>
      <c r="CL286" s="74" t="str">
        <f t="shared" ca="1" si="625"/>
        <v/>
      </c>
      <c r="CN286" s="74" t="str">
        <f t="shared" ca="1" si="626"/>
        <v/>
      </c>
      <c r="CO286" s="74" t="str">
        <f t="shared" ca="1" si="627"/>
        <v/>
      </c>
      <c r="CQ286" s="74" t="str">
        <f t="shared" ca="1" si="628"/>
        <v/>
      </c>
      <c r="CR286" s="74" t="str">
        <f t="shared" ca="1" si="629"/>
        <v/>
      </c>
      <c r="CS286" s="74" t="str">
        <f t="shared" ca="1" si="630"/>
        <v/>
      </c>
      <c r="CT286" s="74" t="str">
        <f t="shared" ca="1" si="631"/>
        <v/>
      </c>
      <c r="CU286" s="74" t="str">
        <f t="shared" ca="1" si="632"/>
        <v/>
      </c>
      <c r="CV286" s="74" t="str">
        <f t="shared" ca="1" si="633"/>
        <v/>
      </c>
      <c r="CW286" s="74" t="str">
        <f t="shared" ca="1" si="634"/>
        <v/>
      </c>
      <c r="CX286" s="74" t="str">
        <f t="shared" ca="1" si="635"/>
        <v/>
      </c>
      <c r="CY286" s="74" t="str">
        <f t="shared" ca="1" si="636"/>
        <v/>
      </c>
      <c r="CZ286" s="74" t="str">
        <f t="shared" ca="1" si="637"/>
        <v/>
      </c>
      <c r="DA286" s="74" t="str">
        <f t="shared" ca="1" si="638"/>
        <v/>
      </c>
      <c r="DB286" s="74" t="str">
        <f t="shared" ca="1" si="639"/>
        <v/>
      </c>
      <c r="DD286" s="74" t="str">
        <f t="shared" ca="1" si="640"/>
        <v/>
      </c>
      <c r="DE286" s="74" t="str">
        <f t="shared" ca="1" si="641"/>
        <v/>
      </c>
      <c r="DF286" s="74" t="str">
        <f t="shared" ca="1" si="642"/>
        <v/>
      </c>
      <c r="DG286" s="74" t="str">
        <f t="shared" ca="1" si="643"/>
        <v/>
      </c>
      <c r="DH286" s="74" t="str">
        <f t="shared" ca="1" si="644"/>
        <v/>
      </c>
      <c r="DI286" s="74" t="str">
        <f t="shared" ca="1" si="645"/>
        <v/>
      </c>
      <c r="DJ286" s="74" t="str">
        <f t="shared" ca="1" si="646"/>
        <v/>
      </c>
      <c r="DK286" s="74" t="str">
        <f t="shared" ca="1" si="647"/>
        <v/>
      </c>
      <c r="DL286" s="74" t="str">
        <f t="shared" ca="1" si="648"/>
        <v/>
      </c>
      <c r="DM286" s="74" t="str">
        <f t="shared" ca="1" si="649"/>
        <v/>
      </c>
      <c r="DN286" s="74" t="str">
        <f t="shared" ca="1" si="650"/>
        <v/>
      </c>
      <c r="DO286" s="74" t="str">
        <f t="shared" ca="1" si="651"/>
        <v/>
      </c>
      <c r="DQ286" s="74" t="str">
        <f t="shared" ca="1" si="652"/>
        <v/>
      </c>
      <c r="DS286" s="74" t="str">
        <f t="shared" ca="1" si="653"/>
        <v/>
      </c>
      <c r="DT286" s="74" t="str">
        <f t="shared" ca="1" si="654"/>
        <v/>
      </c>
      <c r="DV286" s="525" t="str">
        <f t="shared" ca="1" si="655"/>
        <v/>
      </c>
      <c r="DW286" s="74" t="str">
        <f t="shared" ca="1" si="656"/>
        <v/>
      </c>
      <c r="DX286" s="485" t="str">
        <f t="shared" ca="1" si="657"/>
        <v/>
      </c>
      <c r="DY286" s="74" t="str">
        <f t="shared" ca="1" si="658"/>
        <v/>
      </c>
      <c r="DZ286" s="74" t="str">
        <f t="shared" ca="1" si="659"/>
        <v/>
      </c>
      <c r="EA286" s="74" t="str">
        <f t="shared" ca="1" si="660"/>
        <v/>
      </c>
      <c r="EC286" s="74" t="str">
        <f t="shared" ca="1" si="661"/>
        <v/>
      </c>
      <c r="ED286" s="74" t="str">
        <f t="shared" ca="1" si="662"/>
        <v/>
      </c>
      <c r="EE286" s="74" t="str">
        <f t="shared" ca="1" si="663"/>
        <v/>
      </c>
      <c r="EG286" s="479" t="str">
        <f ca="1">IF(V286=1,"",IF(LOG入力!BH286&gt;0,0,IF(CG286="★",0,IF(R286=1,0,IF(N286=0,0,1)))))</f>
        <v/>
      </c>
      <c r="EH286" s="483" t="str">
        <f t="shared" ca="1" si="664"/>
        <v/>
      </c>
      <c r="EI286" s="483" t="str">
        <f t="shared" ca="1" si="665"/>
        <v/>
      </c>
      <c r="EJ286" s="483" t="str">
        <f t="shared" ca="1" si="666"/>
        <v/>
      </c>
      <c r="EL286" s="71">
        <f t="shared" ca="1" si="667"/>
        <v>0</v>
      </c>
      <c r="EM286" s="6">
        <f t="shared" ca="1" si="668"/>
        <v>0</v>
      </c>
      <c r="EN286" s="6" t="str">
        <f t="shared" ca="1" si="669"/>
        <v/>
      </c>
      <c r="EO286" s="6">
        <f ca="1">IF(LOG入力!BH286&gt;0,0,IF(EM286=0,0,(IF(COUNTIF($EN$19:EN286,EN286)=1,IF($FS$3="N",1,IF(EH286=1,1,0))))))</f>
        <v>0</v>
      </c>
      <c r="EP286" s="6" t="str">
        <f ca="1">IF(LOG入力!BH286&gt;0,"",IF(EO286=1,$X286,""))</f>
        <v/>
      </c>
      <c r="EQ286" s="6" t="str">
        <f ca="1">IF(LOG入力!BH286&gt;0,"",IF(EO286=1,$Y286,""))</f>
        <v/>
      </c>
      <c r="ER286" s="520" t="str">
        <f ca="1">IF(LOG入力!BH286&gt;0,"",IF(COUNTIF($EP$19:$EP286,EP286)=1,EP286,""))</f>
        <v/>
      </c>
      <c r="ES286" s="520">
        <f ca="1">IF(LOG入力!BH286&gt;0,0,IF((EL286=1),IF(($ER286=""),0,1),0))</f>
        <v>0</v>
      </c>
      <c r="ET286" s="520" t="str">
        <f ca="1">IF(LOG入力!BH286&gt;0,"",IF(COUNTIF($EQ$19:EQ286,EQ286)=1,EQ286,""))</f>
        <v/>
      </c>
      <c r="EU286" s="539">
        <f ca="1">IF(LOG入力!BH286&gt;0,0,IF((EL286=1),IF(($ET286=""),0,1),0))</f>
        <v>0</v>
      </c>
      <c r="EV286" s="71">
        <f t="shared" ca="1" si="670"/>
        <v>0</v>
      </c>
      <c r="EW286" s="6">
        <f t="shared" ca="1" si="671"/>
        <v>0</v>
      </c>
      <c r="EX286" s="6" t="str">
        <f t="shared" ca="1" si="672"/>
        <v/>
      </c>
      <c r="EY286" s="6">
        <f ca="1">IF(LOG入力!BH286&gt;0,0,IF(EW286=0,0,(IF(COUNTIF($EX$19:EX286,EX286)=1,IF($FS$3="N",1,IF(EH286=1,1,0))))))</f>
        <v>0</v>
      </c>
      <c r="EZ286" s="6" t="str">
        <f ca="1">IF(LOG入力!BH286&gt;0,"",IF(EY286=1,$X286,""))</f>
        <v/>
      </c>
      <c r="FA286" s="6" t="str">
        <f ca="1">IF(LOG入力!BH286&gt;0,"",IF(EY286=1,$Y286,""))</f>
        <v/>
      </c>
      <c r="FB286" s="6" t="str">
        <f ca="1">IF(LOG入力!BH286&gt;0,"",IF(COUNTIF($EZ$19:$EZ286,EZ286)=1,EZ286,""))</f>
        <v/>
      </c>
      <c r="FC286" s="6">
        <f ca="1">IF(LOG入力!BH286&gt;0,0,IF((EV286=1),IF(($FB286=""),0,1),0))</f>
        <v>0</v>
      </c>
      <c r="FD286" s="6" t="str">
        <f ca="1">IF(LOG入力!BH286&gt;0,"",IF(COUNTIF($FA$19:FA286,FA286)=1,FA286,""))</f>
        <v/>
      </c>
      <c r="FE286" s="72">
        <f ca="1">IF(LOG入力!BH286&gt;0,0,IF((EV286=1),IF(($FD286=""),0,1),0))</f>
        <v>0</v>
      </c>
      <c r="FF286" s="71">
        <f t="shared" ca="1" si="673"/>
        <v>0</v>
      </c>
      <c r="FG286" s="6">
        <f t="shared" ca="1" si="674"/>
        <v>0</v>
      </c>
      <c r="FH286" s="6" t="str">
        <f t="shared" ca="1" si="675"/>
        <v/>
      </c>
      <c r="FI286" s="6">
        <f ca="1">IF(LOG入力!BH286&gt;0,0,IF(FG286=0,0,(IF(COUNTIF($FH$19:FH286,FH286)=1,IF($FS$3="N",1,IF(EH286=1,1,0))))))</f>
        <v>0</v>
      </c>
      <c r="FJ286" s="6" t="str">
        <f ca="1">IF(LOG入力!BH286&gt;0,"",IF(FI286=1,$X286,""))</f>
        <v/>
      </c>
      <c r="FK286" s="6" t="str">
        <f ca="1">IF(LOG入力!BH286&gt;0,"",IF(FI286=1,$Y286,""))</f>
        <v/>
      </c>
      <c r="FL286" s="6" t="str">
        <f ca="1">IF(LOG入力!BH286&gt;0,"",IF(COUNTIF($FJ$19:$FJ286,FJ286)=1,FJ286,""))</f>
        <v/>
      </c>
      <c r="FM286" s="6">
        <f ca="1">IF(LOG入力!BH286&gt;0,0,IF((FF286=1),IF(($FL286=""),0,1),0))</f>
        <v>0</v>
      </c>
      <c r="FN286" s="6" t="str">
        <f ca="1">IF(LOG入力!BH286&gt;0,"",IF(COUNTIF($FK$19:FK286,FK286)=1,FK286,""))</f>
        <v/>
      </c>
      <c r="FO286" s="72">
        <f ca="1">IF(LOG入力!BH286&gt;0,0,IF((FF286=1),IF(($FN286=""),0,1),0))</f>
        <v>0</v>
      </c>
      <c r="FP286" s="71">
        <f t="shared" ca="1" si="676"/>
        <v>0</v>
      </c>
      <c r="FQ286" s="6">
        <f t="shared" ca="1" si="677"/>
        <v>0</v>
      </c>
      <c r="FR286" s="6" t="str">
        <f t="shared" ca="1" si="678"/>
        <v/>
      </c>
      <c r="FS286" s="6">
        <f ca="1">IF(LOG入力!BH286&gt;0,0,IF(FQ286=0,0,(IF(COUNTIF($FR$19:FR286,FR286)=1,IF($FS$3="N",1,IF(EH286=1,1,0))))))</f>
        <v>0</v>
      </c>
      <c r="FT286" s="6" t="str">
        <f ca="1">IF(LOG入力!BH286&gt;0,"",IF(FS286=1,$X286,""))</f>
        <v/>
      </c>
      <c r="FU286" s="6" t="str">
        <f ca="1">IF(LOG入力!BH286&gt;0,"",IF(FS286=1,$Y286,""))</f>
        <v/>
      </c>
      <c r="FV286" s="6" t="str">
        <f ca="1">IF(LOG入力!BH286&gt;0,"",IF(COUNTIF($FT$19:$FT286,FT286)=1,FT286,""))</f>
        <v/>
      </c>
      <c r="FW286" s="6">
        <f ca="1">IF(LOG入力!BH286&gt;0,0,IF((FP286=1),IF(($FV286=""),0,1),0))</f>
        <v>0</v>
      </c>
      <c r="FX286" s="6" t="str">
        <f ca="1">IF(LOG入力!BH286&gt;0,"",IF(COUNTIF($FU$19:FU286,FU286)=1,FU286,""))</f>
        <v/>
      </c>
      <c r="FY286" s="72">
        <f ca="1">IF(LOG入力!BH286&gt;0,0,IF((FP286=1),IF(($FX286=""),0,1),0))</f>
        <v>0</v>
      </c>
      <c r="FZ286" s="71">
        <f t="shared" ca="1" si="679"/>
        <v>0</v>
      </c>
      <c r="GA286" s="6">
        <f t="shared" ca="1" si="680"/>
        <v>0</v>
      </c>
      <c r="GB286" s="6" t="str">
        <f t="shared" ca="1" si="681"/>
        <v/>
      </c>
      <c r="GC286" s="6">
        <f ca="1">IF(LOG入力!BH286&gt;0,0,IF(GA286=0,0,(IF(COUNTIF($GB$19:GB286,GB286)=1,IF($FS$3="N",1,IF(EH286=1,1,0))))))</f>
        <v>0</v>
      </c>
      <c r="GD286" s="6" t="str">
        <f ca="1">IF(LOG入力!BH286&gt;0,"",IF(GC286=1,$X286,""))</f>
        <v/>
      </c>
      <c r="GE286" s="6" t="str">
        <f ca="1">IF(LOG入力!BH286&gt;0,"",IF(GC286=1,$Y286,""))</f>
        <v/>
      </c>
      <c r="GF286" s="6" t="str">
        <f ca="1">IF(LOG入力!BH286&gt;0,"",IF(COUNTIF($GD$19:$GD286,GD286)=1,GD286,""))</f>
        <v/>
      </c>
      <c r="GG286" s="6">
        <f ca="1">IF(LOG入力!BH286&gt;0,0,IF((FZ286=1),IF(($GF286=""),0,1),0))</f>
        <v>0</v>
      </c>
      <c r="GH286" s="6" t="str">
        <f ca="1">IF(LOG入力!BH286&gt;0,"",IF(COUNTIF($GE$19:GE286,GE286)=1,GE286,""))</f>
        <v/>
      </c>
      <c r="GI286" s="72">
        <f ca="1">IF(LOG入力!BH286&gt;0,0,IF((FZ286=1),IF(($GH286=""),0,1),0))</f>
        <v>0</v>
      </c>
      <c r="GK286" s="455" t="str">
        <f ca="1">IF(V286=1,"",IF(LEN(LOG入力!AS286)=0,"",LOG入力!AS286))</f>
        <v/>
      </c>
      <c r="GL286" s="378" t="str">
        <f t="shared" ca="1" si="682"/>
        <v/>
      </c>
      <c r="GM286" s="378" t="str">
        <f t="shared" ca="1" si="683"/>
        <v/>
      </c>
      <c r="GN286" s="74" t="str">
        <f t="shared" ca="1" si="684"/>
        <v/>
      </c>
      <c r="GO286" s="74" t="str">
        <f t="shared" ca="1" si="685"/>
        <v/>
      </c>
      <c r="GQ286" s="74" t="str">
        <f t="shared" ca="1" si="686"/>
        <v/>
      </c>
      <c r="GR286" s="74" t="str">
        <f t="shared" ca="1" si="687"/>
        <v/>
      </c>
      <c r="GS286" s="74" t="str">
        <f t="shared" ca="1" si="688"/>
        <v/>
      </c>
      <c r="GT286" s="74" t="str">
        <f t="shared" ca="1" si="689"/>
        <v/>
      </c>
      <c r="GU286" s="74" t="str">
        <f t="shared" ca="1" si="690"/>
        <v/>
      </c>
      <c r="GV286" s="74" t="str">
        <f t="shared" ca="1" si="691"/>
        <v/>
      </c>
      <c r="GX286" s="74" t="str">
        <f t="shared" ca="1" si="692"/>
        <v/>
      </c>
      <c r="GY286" s="74" t="str">
        <f t="shared" ca="1" si="693"/>
        <v/>
      </c>
      <c r="GZ286" s="74" t="str">
        <f ca="1">IF(V286=1,"",IF(LOG入力!BH286&gt;0,0,IF(GY286=0,0,IF((VALUE((TYPE(VALUE(J286)))))=16,0,IF(VALUE(J286)&lt;60,1,IF(VALUE(J286)&lt;100,0,IF(VALUE(J286)&lt;600,2,0)))))))</f>
        <v/>
      </c>
      <c r="HA286" s="74" t="str">
        <f t="shared" ca="1" si="694"/>
        <v/>
      </c>
      <c r="HB286" s="74" t="str">
        <f ca="1">IF(V286=1,"",IF(LOG入力!BH286&gt;0,0,IF(HA286=0,0,IF((VALUE((TYPE(VALUE(L286)))))=16,0,IF(VALUE(L286)&lt;60,1,IF(VALUE(L286)&lt;100,0,IF(VALUE(L286)&lt;600,2,0)))))))</f>
        <v/>
      </c>
      <c r="HD286" s="74" t="str">
        <f t="shared" ca="1" si="695"/>
        <v/>
      </c>
      <c r="HF286" s="74" t="str">
        <f t="shared" ca="1" si="696"/>
        <v/>
      </c>
      <c r="HG286" s="74" t="str">
        <f t="shared" ca="1" si="697"/>
        <v/>
      </c>
      <c r="HH286" s="74" t="str">
        <f t="shared" ca="1" si="698"/>
        <v/>
      </c>
      <c r="HI286" s="74" t="str">
        <f t="shared" ca="1" si="699"/>
        <v/>
      </c>
      <c r="HJ286" s="74" t="str">
        <f t="shared" ca="1" si="700"/>
        <v/>
      </c>
      <c r="HK286" s="74" t="str">
        <f t="shared" ca="1" si="701"/>
        <v/>
      </c>
      <c r="HL286" s="74" t="str">
        <f t="shared" ca="1" si="702"/>
        <v/>
      </c>
      <c r="HM286" s="74" t="str">
        <f t="shared" ca="1" si="703"/>
        <v/>
      </c>
      <c r="HN286" s="74" t="str">
        <f t="shared" ca="1" si="704"/>
        <v/>
      </c>
      <c r="HO286" s="529" t="str">
        <f t="shared" ca="1" si="705"/>
        <v/>
      </c>
      <c r="HP286" s="74" t="str">
        <f t="shared" ca="1" si="706"/>
        <v/>
      </c>
      <c r="HQ286" s="74" t="str">
        <f t="shared" ca="1" si="707"/>
        <v/>
      </c>
      <c r="HR286" s="74" t="str">
        <f t="shared" ca="1" si="708"/>
        <v/>
      </c>
      <c r="HS286" s="74" t="str">
        <f t="shared" ca="1" si="709"/>
        <v/>
      </c>
      <c r="HT286" s="74" t="str">
        <f ca="1">IF(V286=1,"",IF(LOG入力!BH286&gt;0,0,IF(DV286=1,0,IF(N286="0",0,IF(SUM(HD286:HS286)&gt;0,1,0)))))</f>
        <v/>
      </c>
    </row>
    <row r="287" spans="1:228" x14ac:dyDescent="0.15">
      <c r="A287" s="5"/>
      <c r="B287" s="532" t="str">
        <f t="shared" ca="1" si="568"/>
        <v/>
      </c>
      <c r="C287" s="534" t="str">
        <f ca="1">LOG入力!AP287</f>
        <v/>
      </c>
      <c r="D287" s="534" t="str">
        <f ca="1">LOG入力!AQ287</f>
        <v/>
      </c>
      <c r="E287" s="534" t="str">
        <f ca="1">LOG入力!AR287</f>
        <v/>
      </c>
      <c r="F287" s="535" t="str">
        <f t="shared" ca="1" si="569"/>
        <v/>
      </c>
      <c r="G287" s="585" t="str">
        <f ca="1">LOG入力!AT287</f>
        <v/>
      </c>
      <c r="H287" s="542" t="str">
        <f ca="1">LOG入力!AU287</f>
        <v/>
      </c>
      <c r="I287" s="542" t="str">
        <f ca="1">LOG入力!AV287</f>
        <v/>
      </c>
      <c r="J287" s="577" t="str">
        <f ca="1">LOG入力!AW287</f>
        <v/>
      </c>
      <c r="K287" s="578" t="str">
        <f ca="1">LOG入力!BJ287</f>
        <v/>
      </c>
      <c r="L287" s="577" t="str">
        <f ca="1">LOG入力!AY287</f>
        <v/>
      </c>
      <c r="M287" s="545" t="str">
        <f ca="1">LOG入力!BK287</f>
        <v/>
      </c>
      <c r="N287" s="512" t="str">
        <f ca="1">IF(V287=1,"",IF(LOG入力!AJ287=1,"1",LOG入力!BA287))</f>
        <v/>
      </c>
      <c r="O287" s="538" t="str">
        <f ca="1">IF(V287=1,"",IF(LEN(LOG入力!O287)=0,"",LOG入力!O287))</f>
        <v/>
      </c>
      <c r="P287" s="291" t="str">
        <f ca="1">IF(V287=1,"",IF($AA$4=1,"",IF(LOG入力!BG287=1,"",CONCATENATE($ER287,$FB287,$FL287,$FV287,$GF287))))</f>
        <v/>
      </c>
      <c r="Q287" s="291" t="str">
        <f ca="1">IF(V287=1,"",IF($AA$4=1,"",IF(LOG入力!BG287=1,"",CONCATENATE($ET287,$FD287,$FN287,$FX287,$GH287))))</f>
        <v/>
      </c>
      <c r="R287" s="573" t="str">
        <f ca="1">IF(V287=1,"",IF($AA$4=1,"",IF(LOG入力!BH287&gt;0,0,AA287)))</f>
        <v/>
      </c>
      <c r="S287" s="293" t="str">
        <f t="shared" ca="1" si="570"/>
        <v/>
      </c>
      <c r="T287" s="681"/>
      <c r="U287" s="38"/>
      <c r="V287" s="196">
        <f ca="1">LOG入力!AN287</f>
        <v>1</v>
      </c>
      <c r="W287" s="38"/>
      <c r="X287" s="516" t="str">
        <f t="shared" ca="1" si="571"/>
        <v/>
      </c>
      <c r="Y287" s="515" t="str">
        <f t="shared" ca="1" si="572"/>
        <v/>
      </c>
      <c r="Z287" s="518" t="str">
        <f t="shared" ca="1" si="573"/>
        <v/>
      </c>
      <c r="AA287" s="574" t="str">
        <f t="shared" ca="1" si="574"/>
        <v/>
      </c>
      <c r="AC287" s="6" t="str">
        <f t="shared" ca="1" si="575"/>
        <v/>
      </c>
      <c r="AD287" s="6" t="str">
        <f t="shared" ca="1" si="576"/>
        <v/>
      </c>
      <c r="AE287" s="6" t="str">
        <f t="shared" ca="1" si="577"/>
        <v/>
      </c>
      <c r="AF287" s="6" t="str">
        <f t="shared" ca="1" si="578"/>
        <v/>
      </c>
      <c r="AG287" s="6" t="str">
        <f t="shared" ca="1" si="579"/>
        <v/>
      </c>
      <c r="AH287" s="6" t="str">
        <f t="shared" ca="1" si="580"/>
        <v/>
      </c>
      <c r="AI287" s="6" t="str">
        <f t="shared" ca="1" si="581"/>
        <v/>
      </c>
      <c r="AJ287" s="6" t="str">
        <f t="shared" ca="1" si="582"/>
        <v/>
      </c>
      <c r="AK287" s="6" t="str">
        <f t="shared" ca="1" si="583"/>
        <v/>
      </c>
      <c r="AL287" s="6" t="str">
        <f t="shared" ca="1" si="584"/>
        <v/>
      </c>
      <c r="AM287" s="6" t="str">
        <f t="shared" ca="1" si="585"/>
        <v/>
      </c>
      <c r="AN287" s="6" t="str">
        <f t="shared" ca="1" si="586"/>
        <v/>
      </c>
      <c r="AO287" s="6" t="str">
        <f t="shared" ca="1" si="587"/>
        <v/>
      </c>
      <c r="AP287" s="6" t="str">
        <f t="shared" ca="1" si="588"/>
        <v/>
      </c>
      <c r="AQ287" s="6" t="str">
        <f t="shared" ca="1" si="589"/>
        <v/>
      </c>
      <c r="AR287" s="6" t="str">
        <f t="shared" ca="1" si="590"/>
        <v/>
      </c>
      <c r="AS287" s="6" t="str">
        <f t="shared" ca="1" si="591"/>
        <v/>
      </c>
      <c r="AT287" s="6" t="str">
        <f t="shared" ca="1" si="592"/>
        <v/>
      </c>
      <c r="AU287" s="6" t="str">
        <f t="shared" ca="1" si="593"/>
        <v/>
      </c>
      <c r="AV287" s="6" t="str">
        <f t="shared" ca="1" si="594"/>
        <v/>
      </c>
      <c r="AW287" s="6" t="str">
        <f t="shared" ca="1" si="595"/>
        <v/>
      </c>
      <c r="AY287" s="6" t="str">
        <f t="shared" ca="1" si="596"/>
        <v/>
      </c>
      <c r="AZ287" s="6" t="str">
        <f t="shared" ca="1" si="597"/>
        <v/>
      </c>
      <c r="BA287" s="6" t="str">
        <f t="shared" ca="1" si="598"/>
        <v/>
      </c>
      <c r="BB287" s="6" t="str">
        <f t="shared" ca="1" si="599"/>
        <v/>
      </c>
      <c r="BC287" s="6" t="str">
        <f t="shared" ca="1" si="600"/>
        <v/>
      </c>
      <c r="BD287" s="6" t="str">
        <f t="shared" ca="1" si="601"/>
        <v/>
      </c>
      <c r="BE287" s="6" t="str">
        <f t="shared" ca="1" si="602"/>
        <v/>
      </c>
      <c r="BF287" s="6" t="str">
        <f t="shared" ca="1" si="603"/>
        <v/>
      </c>
      <c r="BG287" s="6" t="str">
        <f t="shared" ca="1" si="604"/>
        <v/>
      </c>
      <c r="BH287" s="6" t="str">
        <f t="shared" ca="1" si="605"/>
        <v/>
      </c>
      <c r="BI287" s="6" t="str">
        <f t="shared" ca="1" si="606"/>
        <v/>
      </c>
      <c r="BJ287" s="6" t="str">
        <f t="shared" ca="1" si="607"/>
        <v/>
      </c>
      <c r="BK287" s="6" t="str">
        <f t="shared" ca="1" si="608"/>
        <v/>
      </c>
      <c r="BL287" s="6" t="str">
        <f t="shared" ca="1" si="609"/>
        <v/>
      </c>
      <c r="BM287" s="6" t="str">
        <f t="shared" ca="1" si="610"/>
        <v/>
      </c>
      <c r="BN287" s="6" t="str">
        <f t="shared" ca="1" si="611"/>
        <v/>
      </c>
      <c r="BO287" s="6" t="str">
        <f t="shared" ca="1" si="612"/>
        <v/>
      </c>
      <c r="BP287" s="6" t="str">
        <f t="shared" ca="1" si="613"/>
        <v/>
      </c>
      <c r="BQ287" s="6" t="str">
        <f t="shared" ca="1" si="614"/>
        <v/>
      </c>
      <c r="BR287" s="6" t="str">
        <f t="shared" ca="1" si="615"/>
        <v/>
      </c>
      <c r="BS287" s="6" t="str">
        <f t="shared" ca="1" si="616"/>
        <v/>
      </c>
      <c r="BU287" s="6" t="str">
        <f t="shared" ca="1" si="617"/>
        <v/>
      </c>
      <c r="BW287" s="515" t="str">
        <f t="shared" ca="1" si="618"/>
        <v/>
      </c>
      <c r="BX287" s="515">
        <f t="shared" ca="1" si="619"/>
        <v>0</v>
      </c>
      <c r="BY287" s="515" t="str">
        <f t="shared" ca="1" si="620"/>
        <v/>
      </c>
      <c r="CA287" s="6">
        <f t="shared" ca="1" si="621"/>
        <v>1</v>
      </c>
      <c r="CC287" s="523" t="str">
        <f t="shared" ca="1" si="622"/>
        <v/>
      </c>
      <c r="CE287" s="6" t="str">
        <f t="shared" ca="1" si="623"/>
        <v/>
      </c>
      <c r="CG287" s="524" t="str">
        <f ca="1">IF(V287=1,"",IF($AA$4=1,"",IF(LOG入力!BH287&gt;0,"",IF(N287=0,"",IF(HT287=0,"","★")))))</f>
        <v/>
      </c>
      <c r="CI287" s="74" t="str">
        <f t="shared" ca="1" si="624"/>
        <v/>
      </c>
      <c r="CK287" s="525" t="str">
        <f ca="1">IF(V287=1,"",IF(LOG入力!BH287&gt;0,1,0))</f>
        <v/>
      </c>
      <c r="CL287" s="74" t="str">
        <f t="shared" ca="1" si="625"/>
        <v/>
      </c>
      <c r="CN287" s="74" t="str">
        <f t="shared" ca="1" si="626"/>
        <v/>
      </c>
      <c r="CO287" s="74" t="str">
        <f t="shared" ca="1" si="627"/>
        <v/>
      </c>
      <c r="CQ287" s="74" t="str">
        <f t="shared" ca="1" si="628"/>
        <v/>
      </c>
      <c r="CR287" s="74" t="str">
        <f t="shared" ca="1" si="629"/>
        <v/>
      </c>
      <c r="CS287" s="74" t="str">
        <f t="shared" ca="1" si="630"/>
        <v/>
      </c>
      <c r="CT287" s="74" t="str">
        <f t="shared" ca="1" si="631"/>
        <v/>
      </c>
      <c r="CU287" s="74" t="str">
        <f t="shared" ca="1" si="632"/>
        <v/>
      </c>
      <c r="CV287" s="74" t="str">
        <f t="shared" ca="1" si="633"/>
        <v/>
      </c>
      <c r="CW287" s="74" t="str">
        <f t="shared" ca="1" si="634"/>
        <v/>
      </c>
      <c r="CX287" s="74" t="str">
        <f t="shared" ca="1" si="635"/>
        <v/>
      </c>
      <c r="CY287" s="74" t="str">
        <f t="shared" ca="1" si="636"/>
        <v/>
      </c>
      <c r="CZ287" s="74" t="str">
        <f t="shared" ca="1" si="637"/>
        <v/>
      </c>
      <c r="DA287" s="74" t="str">
        <f t="shared" ca="1" si="638"/>
        <v/>
      </c>
      <c r="DB287" s="74" t="str">
        <f t="shared" ca="1" si="639"/>
        <v/>
      </c>
      <c r="DD287" s="74" t="str">
        <f t="shared" ca="1" si="640"/>
        <v/>
      </c>
      <c r="DE287" s="74" t="str">
        <f t="shared" ca="1" si="641"/>
        <v/>
      </c>
      <c r="DF287" s="74" t="str">
        <f t="shared" ca="1" si="642"/>
        <v/>
      </c>
      <c r="DG287" s="74" t="str">
        <f t="shared" ca="1" si="643"/>
        <v/>
      </c>
      <c r="DH287" s="74" t="str">
        <f t="shared" ca="1" si="644"/>
        <v/>
      </c>
      <c r="DI287" s="74" t="str">
        <f t="shared" ca="1" si="645"/>
        <v/>
      </c>
      <c r="DJ287" s="74" t="str">
        <f t="shared" ca="1" si="646"/>
        <v/>
      </c>
      <c r="DK287" s="74" t="str">
        <f t="shared" ca="1" si="647"/>
        <v/>
      </c>
      <c r="DL287" s="74" t="str">
        <f t="shared" ca="1" si="648"/>
        <v/>
      </c>
      <c r="DM287" s="74" t="str">
        <f t="shared" ca="1" si="649"/>
        <v/>
      </c>
      <c r="DN287" s="74" t="str">
        <f t="shared" ca="1" si="650"/>
        <v/>
      </c>
      <c r="DO287" s="74" t="str">
        <f t="shared" ca="1" si="651"/>
        <v/>
      </c>
      <c r="DQ287" s="74" t="str">
        <f t="shared" ca="1" si="652"/>
        <v/>
      </c>
      <c r="DS287" s="74" t="str">
        <f t="shared" ca="1" si="653"/>
        <v/>
      </c>
      <c r="DT287" s="74" t="str">
        <f t="shared" ca="1" si="654"/>
        <v/>
      </c>
      <c r="DV287" s="525" t="str">
        <f t="shared" ca="1" si="655"/>
        <v/>
      </c>
      <c r="DW287" s="74" t="str">
        <f t="shared" ca="1" si="656"/>
        <v/>
      </c>
      <c r="DX287" s="485" t="str">
        <f t="shared" ca="1" si="657"/>
        <v/>
      </c>
      <c r="DY287" s="74" t="str">
        <f t="shared" ca="1" si="658"/>
        <v/>
      </c>
      <c r="DZ287" s="74" t="str">
        <f t="shared" ca="1" si="659"/>
        <v/>
      </c>
      <c r="EA287" s="74" t="str">
        <f t="shared" ca="1" si="660"/>
        <v/>
      </c>
      <c r="EC287" s="74" t="str">
        <f t="shared" ca="1" si="661"/>
        <v/>
      </c>
      <c r="ED287" s="74" t="str">
        <f t="shared" ca="1" si="662"/>
        <v/>
      </c>
      <c r="EE287" s="74" t="str">
        <f t="shared" ca="1" si="663"/>
        <v/>
      </c>
      <c r="EG287" s="479" t="str">
        <f ca="1">IF(V287=1,"",IF(LOG入力!BH287&gt;0,0,IF(CG287="★",0,IF(R287=1,0,IF(N287=0,0,1)))))</f>
        <v/>
      </c>
      <c r="EH287" s="483" t="str">
        <f t="shared" ca="1" si="664"/>
        <v/>
      </c>
      <c r="EI287" s="483" t="str">
        <f t="shared" ca="1" si="665"/>
        <v/>
      </c>
      <c r="EJ287" s="483" t="str">
        <f t="shared" ca="1" si="666"/>
        <v/>
      </c>
      <c r="EL287" s="71">
        <f t="shared" ca="1" si="667"/>
        <v>0</v>
      </c>
      <c r="EM287" s="6">
        <f t="shared" ca="1" si="668"/>
        <v>0</v>
      </c>
      <c r="EN287" s="6" t="str">
        <f t="shared" ca="1" si="669"/>
        <v/>
      </c>
      <c r="EO287" s="6">
        <f ca="1">IF(LOG入力!BH287&gt;0,0,IF(EM287=0,0,(IF(COUNTIF($EN$19:EN287,EN287)=1,IF($FS$3="N",1,IF(EH287=1,1,0))))))</f>
        <v>0</v>
      </c>
      <c r="EP287" s="6" t="str">
        <f ca="1">IF(LOG入力!BH287&gt;0,"",IF(EO287=1,$X287,""))</f>
        <v/>
      </c>
      <c r="EQ287" s="6" t="str">
        <f ca="1">IF(LOG入力!BH287&gt;0,"",IF(EO287=1,$Y287,""))</f>
        <v/>
      </c>
      <c r="ER287" s="520" t="str">
        <f ca="1">IF(LOG入力!BH287&gt;0,"",IF(COUNTIF($EP$19:$EP287,EP287)=1,EP287,""))</f>
        <v/>
      </c>
      <c r="ES287" s="520">
        <f ca="1">IF(LOG入力!BH287&gt;0,0,IF((EL287=1),IF(($ER287=""),0,1),0))</f>
        <v>0</v>
      </c>
      <c r="ET287" s="520" t="str">
        <f ca="1">IF(LOG入力!BH287&gt;0,"",IF(COUNTIF($EQ$19:EQ287,EQ287)=1,EQ287,""))</f>
        <v/>
      </c>
      <c r="EU287" s="539">
        <f ca="1">IF(LOG入力!BH287&gt;0,0,IF((EL287=1),IF(($ET287=""),0,1),0))</f>
        <v>0</v>
      </c>
      <c r="EV287" s="71">
        <f t="shared" ca="1" si="670"/>
        <v>0</v>
      </c>
      <c r="EW287" s="6">
        <f t="shared" ca="1" si="671"/>
        <v>0</v>
      </c>
      <c r="EX287" s="6" t="str">
        <f t="shared" ca="1" si="672"/>
        <v/>
      </c>
      <c r="EY287" s="6">
        <f ca="1">IF(LOG入力!BH287&gt;0,0,IF(EW287=0,0,(IF(COUNTIF($EX$19:EX287,EX287)=1,IF($FS$3="N",1,IF(EH287=1,1,0))))))</f>
        <v>0</v>
      </c>
      <c r="EZ287" s="6" t="str">
        <f ca="1">IF(LOG入力!BH287&gt;0,"",IF(EY287=1,$X287,""))</f>
        <v/>
      </c>
      <c r="FA287" s="6" t="str">
        <f ca="1">IF(LOG入力!BH287&gt;0,"",IF(EY287=1,$Y287,""))</f>
        <v/>
      </c>
      <c r="FB287" s="6" t="str">
        <f ca="1">IF(LOG入力!BH287&gt;0,"",IF(COUNTIF($EZ$19:$EZ287,EZ287)=1,EZ287,""))</f>
        <v/>
      </c>
      <c r="FC287" s="6">
        <f ca="1">IF(LOG入力!BH287&gt;0,0,IF((EV287=1),IF(($FB287=""),0,1),0))</f>
        <v>0</v>
      </c>
      <c r="FD287" s="6" t="str">
        <f ca="1">IF(LOG入力!BH287&gt;0,"",IF(COUNTIF($FA$19:FA287,FA287)=1,FA287,""))</f>
        <v/>
      </c>
      <c r="FE287" s="72">
        <f ca="1">IF(LOG入力!BH287&gt;0,0,IF((EV287=1),IF(($FD287=""),0,1),0))</f>
        <v>0</v>
      </c>
      <c r="FF287" s="71">
        <f t="shared" ca="1" si="673"/>
        <v>0</v>
      </c>
      <c r="FG287" s="6">
        <f t="shared" ca="1" si="674"/>
        <v>0</v>
      </c>
      <c r="FH287" s="6" t="str">
        <f t="shared" ca="1" si="675"/>
        <v/>
      </c>
      <c r="FI287" s="6">
        <f ca="1">IF(LOG入力!BH287&gt;0,0,IF(FG287=0,0,(IF(COUNTIF($FH$19:FH287,FH287)=1,IF($FS$3="N",1,IF(EH287=1,1,0))))))</f>
        <v>0</v>
      </c>
      <c r="FJ287" s="6" t="str">
        <f ca="1">IF(LOG入力!BH287&gt;0,"",IF(FI287=1,$X287,""))</f>
        <v/>
      </c>
      <c r="FK287" s="6" t="str">
        <f ca="1">IF(LOG入力!BH287&gt;0,"",IF(FI287=1,$Y287,""))</f>
        <v/>
      </c>
      <c r="FL287" s="6" t="str">
        <f ca="1">IF(LOG入力!BH287&gt;0,"",IF(COUNTIF($FJ$19:$FJ287,FJ287)=1,FJ287,""))</f>
        <v/>
      </c>
      <c r="FM287" s="6">
        <f ca="1">IF(LOG入力!BH287&gt;0,0,IF((FF287=1),IF(($FL287=""),0,1),0))</f>
        <v>0</v>
      </c>
      <c r="FN287" s="6" t="str">
        <f ca="1">IF(LOG入力!BH287&gt;0,"",IF(COUNTIF($FK$19:FK287,FK287)=1,FK287,""))</f>
        <v/>
      </c>
      <c r="FO287" s="72">
        <f ca="1">IF(LOG入力!BH287&gt;0,0,IF((FF287=1),IF(($FN287=""),0,1),0))</f>
        <v>0</v>
      </c>
      <c r="FP287" s="71">
        <f t="shared" ca="1" si="676"/>
        <v>0</v>
      </c>
      <c r="FQ287" s="6">
        <f t="shared" ca="1" si="677"/>
        <v>0</v>
      </c>
      <c r="FR287" s="6" t="str">
        <f t="shared" ca="1" si="678"/>
        <v/>
      </c>
      <c r="FS287" s="6">
        <f ca="1">IF(LOG入力!BH287&gt;0,0,IF(FQ287=0,0,(IF(COUNTIF($FR$19:FR287,FR287)=1,IF($FS$3="N",1,IF(EH287=1,1,0))))))</f>
        <v>0</v>
      </c>
      <c r="FT287" s="6" t="str">
        <f ca="1">IF(LOG入力!BH287&gt;0,"",IF(FS287=1,$X287,""))</f>
        <v/>
      </c>
      <c r="FU287" s="6" t="str">
        <f ca="1">IF(LOG入力!BH287&gt;0,"",IF(FS287=1,$Y287,""))</f>
        <v/>
      </c>
      <c r="FV287" s="6" t="str">
        <f ca="1">IF(LOG入力!BH287&gt;0,"",IF(COUNTIF($FT$19:$FT287,FT287)=1,FT287,""))</f>
        <v/>
      </c>
      <c r="FW287" s="6">
        <f ca="1">IF(LOG入力!BH287&gt;0,0,IF((FP287=1),IF(($FV287=""),0,1),0))</f>
        <v>0</v>
      </c>
      <c r="FX287" s="6" t="str">
        <f ca="1">IF(LOG入力!BH287&gt;0,"",IF(COUNTIF($FU$19:FU287,FU287)=1,FU287,""))</f>
        <v/>
      </c>
      <c r="FY287" s="72">
        <f ca="1">IF(LOG入力!BH287&gt;0,0,IF((FP287=1),IF(($FX287=""),0,1),0))</f>
        <v>0</v>
      </c>
      <c r="FZ287" s="71">
        <f t="shared" ca="1" si="679"/>
        <v>0</v>
      </c>
      <c r="GA287" s="6">
        <f t="shared" ca="1" si="680"/>
        <v>0</v>
      </c>
      <c r="GB287" s="6" t="str">
        <f t="shared" ca="1" si="681"/>
        <v/>
      </c>
      <c r="GC287" s="6">
        <f ca="1">IF(LOG入力!BH287&gt;0,0,IF(GA287=0,0,(IF(COUNTIF($GB$19:GB287,GB287)=1,IF($FS$3="N",1,IF(EH287=1,1,0))))))</f>
        <v>0</v>
      </c>
      <c r="GD287" s="6" t="str">
        <f ca="1">IF(LOG入力!BH287&gt;0,"",IF(GC287=1,$X287,""))</f>
        <v/>
      </c>
      <c r="GE287" s="6" t="str">
        <f ca="1">IF(LOG入力!BH287&gt;0,"",IF(GC287=1,$Y287,""))</f>
        <v/>
      </c>
      <c r="GF287" s="6" t="str">
        <f ca="1">IF(LOG入力!BH287&gt;0,"",IF(COUNTIF($GD$19:$GD287,GD287)=1,GD287,""))</f>
        <v/>
      </c>
      <c r="GG287" s="6">
        <f ca="1">IF(LOG入力!BH287&gt;0,0,IF((FZ287=1),IF(($GF287=""),0,1),0))</f>
        <v>0</v>
      </c>
      <c r="GH287" s="6" t="str">
        <f ca="1">IF(LOG入力!BH287&gt;0,"",IF(COUNTIF($GE$19:GE287,GE287)=1,GE287,""))</f>
        <v/>
      </c>
      <c r="GI287" s="72">
        <f ca="1">IF(LOG入力!BH287&gt;0,0,IF((FZ287=1),IF(($GH287=""),0,1),0))</f>
        <v>0</v>
      </c>
      <c r="GK287" s="455" t="str">
        <f ca="1">IF(V287=1,"",IF(LEN(LOG入力!AS287)=0,"",LOG入力!AS287))</f>
        <v/>
      </c>
      <c r="GL287" s="378" t="str">
        <f t="shared" ca="1" si="682"/>
        <v/>
      </c>
      <c r="GM287" s="378" t="str">
        <f t="shared" ca="1" si="683"/>
        <v/>
      </c>
      <c r="GN287" s="74" t="str">
        <f t="shared" ca="1" si="684"/>
        <v/>
      </c>
      <c r="GO287" s="74" t="str">
        <f t="shared" ca="1" si="685"/>
        <v/>
      </c>
      <c r="GQ287" s="74" t="str">
        <f t="shared" ca="1" si="686"/>
        <v/>
      </c>
      <c r="GR287" s="74" t="str">
        <f t="shared" ca="1" si="687"/>
        <v/>
      </c>
      <c r="GS287" s="74" t="str">
        <f t="shared" ca="1" si="688"/>
        <v/>
      </c>
      <c r="GT287" s="74" t="str">
        <f t="shared" ca="1" si="689"/>
        <v/>
      </c>
      <c r="GU287" s="74" t="str">
        <f t="shared" ca="1" si="690"/>
        <v/>
      </c>
      <c r="GV287" s="74" t="str">
        <f t="shared" ca="1" si="691"/>
        <v/>
      </c>
      <c r="GX287" s="74" t="str">
        <f t="shared" ca="1" si="692"/>
        <v/>
      </c>
      <c r="GY287" s="74" t="str">
        <f t="shared" ca="1" si="693"/>
        <v/>
      </c>
      <c r="GZ287" s="74" t="str">
        <f ca="1">IF(V287=1,"",IF(LOG入力!BH287&gt;0,0,IF(GY287=0,0,IF((VALUE((TYPE(VALUE(J287)))))=16,0,IF(VALUE(J287)&lt;60,1,IF(VALUE(J287)&lt;100,0,IF(VALUE(J287)&lt;600,2,0)))))))</f>
        <v/>
      </c>
      <c r="HA287" s="74" t="str">
        <f t="shared" ca="1" si="694"/>
        <v/>
      </c>
      <c r="HB287" s="74" t="str">
        <f ca="1">IF(V287=1,"",IF(LOG入力!BH287&gt;0,0,IF(HA287=0,0,IF((VALUE((TYPE(VALUE(L287)))))=16,0,IF(VALUE(L287)&lt;60,1,IF(VALUE(L287)&lt;100,0,IF(VALUE(L287)&lt;600,2,0)))))))</f>
        <v/>
      </c>
      <c r="HD287" s="74" t="str">
        <f t="shared" ca="1" si="695"/>
        <v/>
      </c>
      <c r="HF287" s="74" t="str">
        <f t="shared" ca="1" si="696"/>
        <v/>
      </c>
      <c r="HG287" s="74" t="str">
        <f t="shared" ca="1" si="697"/>
        <v/>
      </c>
      <c r="HH287" s="74" t="str">
        <f t="shared" ca="1" si="698"/>
        <v/>
      </c>
      <c r="HI287" s="74" t="str">
        <f t="shared" ca="1" si="699"/>
        <v/>
      </c>
      <c r="HJ287" s="74" t="str">
        <f t="shared" ca="1" si="700"/>
        <v/>
      </c>
      <c r="HK287" s="74" t="str">
        <f t="shared" ca="1" si="701"/>
        <v/>
      </c>
      <c r="HL287" s="74" t="str">
        <f t="shared" ca="1" si="702"/>
        <v/>
      </c>
      <c r="HM287" s="74" t="str">
        <f t="shared" ca="1" si="703"/>
        <v/>
      </c>
      <c r="HN287" s="74" t="str">
        <f t="shared" ca="1" si="704"/>
        <v/>
      </c>
      <c r="HO287" s="529" t="str">
        <f t="shared" ca="1" si="705"/>
        <v/>
      </c>
      <c r="HP287" s="74" t="str">
        <f t="shared" ca="1" si="706"/>
        <v/>
      </c>
      <c r="HQ287" s="74" t="str">
        <f t="shared" ca="1" si="707"/>
        <v/>
      </c>
      <c r="HR287" s="74" t="str">
        <f t="shared" ca="1" si="708"/>
        <v/>
      </c>
      <c r="HS287" s="74" t="str">
        <f t="shared" ca="1" si="709"/>
        <v/>
      </c>
      <c r="HT287" s="74" t="str">
        <f ca="1">IF(V287=1,"",IF(LOG入力!BH287&gt;0,0,IF(DV287=1,0,IF(N287="0",0,IF(SUM(HD287:HS287)&gt;0,1,0)))))</f>
        <v/>
      </c>
    </row>
    <row r="288" spans="1:228" x14ac:dyDescent="0.15">
      <c r="A288" s="5">
        <v>270</v>
      </c>
      <c r="B288" s="487" t="str">
        <f t="shared" ca="1" si="568"/>
        <v/>
      </c>
      <c r="C288" s="548" t="str">
        <f ca="1">LOG入力!AP288</f>
        <v/>
      </c>
      <c r="D288" s="548" t="str">
        <f ca="1">LOG入力!AQ288</f>
        <v/>
      </c>
      <c r="E288" s="548" t="str">
        <f ca="1">LOG入力!AR288</f>
        <v/>
      </c>
      <c r="F288" s="589" t="str">
        <f t="shared" ca="1" si="569"/>
        <v/>
      </c>
      <c r="G288" s="586" t="str">
        <f ca="1">LOG入力!AT288</f>
        <v/>
      </c>
      <c r="H288" s="553" t="str">
        <f ca="1">LOG入力!AU288</f>
        <v/>
      </c>
      <c r="I288" s="587" t="str">
        <f ca="1">LOG入力!AV288</f>
        <v/>
      </c>
      <c r="J288" s="590" t="str">
        <f ca="1">LOG入力!AW288</f>
        <v/>
      </c>
      <c r="K288" s="591" t="str">
        <f ca="1">LOG入力!BJ288</f>
        <v/>
      </c>
      <c r="L288" s="590" t="str">
        <f ca="1">LOG入力!AY288</f>
        <v/>
      </c>
      <c r="M288" s="556" t="str">
        <f ca="1">LOG入力!BK288</f>
        <v/>
      </c>
      <c r="N288" s="588" t="str">
        <f ca="1">IF(V288=1,"",IF(LOG入力!AJ288=1,"1",LOG入力!BA288))</f>
        <v/>
      </c>
      <c r="O288" s="557" t="str">
        <f ca="1">IF(V288=1,"",IF(LEN(LOG入力!O288)=0,"",LOG入力!O288))</f>
        <v/>
      </c>
      <c r="P288" s="336" t="str">
        <f ca="1">IF(V288=1,"",IF($AA$4=1,"",IF(LOG入力!BG288=1,"",CONCATENATE($ER288,$FB288,$FL288,$FV288,$GF288))))</f>
        <v/>
      </c>
      <c r="Q288" s="337" t="str">
        <f ca="1">IF(V288=1,"",IF($AA$4=1,"",IF(LOG入力!BG288=1,"",CONCATENATE($ET288,$FD288,$FN288,$FX288,$GH288))))</f>
        <v/>
      </c>
      <c r="R288" s="338" t="str">
        <f ca="1">IF(V288=1,"",IF($AA$4=1,"",IF(LOG入力!BH288&gt;0,0,AA288)))</f>
        <v/>
      </c>
      <c r="S288" s="558" t="str">
        <f t="shared" ca="1" si="570"/>
        <v/>
      </c>
      <c r="T288" s="681"/>
      <c r="U288" s="38"/>
      <c r="V288" s="196">
        <f ca="1">LOG入力!AN288</f>
        <v>1</v>
      </c>
      <c r="W288" s="38"/>
      <c r="X288" s="516" t="str">
        <f t="shared" ca="1" si="571"/>
        <v/>
      </c>
      <c r="Y288" s="515" t="str">
        <f t="shared" ca="1" si="572"/>
        <v/>
      </c>
      <c r="Z288" s="518" t="str">
        <f t="shared" ca="1" si="573"/>
        <v/>
      </c>
      <c r="AA288" s="574" t="str">
        <f t="shared" ca="1" si="574"/>
        <v/>
      </c>
      <c r="AC288" s="6" t="str">
        <f t="shared" ca="1" si="575"/>
        <v/>
      </c>
      <c r="AD288" s="6" t="str">
        <f t="shared" ca="1" si="576"/>
        <v/>
      </c>
      <c r="AE288" s="6" t="str">
        <f t="shared" ca="1" si="577"/>
        <v/>
      </c>
      <c r="AF288" s="6" t="str">
        <f t="shared" ca="1" si="578"/>
        <v/>
      </c>
      <c r="AG288" s="6" t="str">
        <f t="shared" ca="1" si="579"/>
        <v/>
      </c>
      <c r="AH288" s="6" t="str">
        <f t="shared" ca="1" si="580"/>
        <v/>
      </c>
      <c r="AI288" s="6" t="str">
        <f t="shared" ca="1" si="581"/>
        <v/>
      </c>
      <c r="AJ288" s="6" t="str">
        <f t="shared" ca="1" si="582"/>
        <v/>
      </c>
      <c r="AK288" s="6" t="str">
        <f t="shared" ca="1" si="583"/>
        <v/>
      </c>
      <c r="AL288" s="6" t="str">
        <f t="shared" ca="1" si="584"/>
        <v/>
      </c>
      <c r="AM288" s="6" t="str">
        <f t="shared" ca="1" si="585"/>
        <v/>
      </c>
      <c r="AN288" s="6" t="str">
        <f t="shared" ca="1" si="586"/>
        <v/>
      </c>
      <c r="AO288" s="6" t="str">
        <f t="shared" ca="1" si="587"/>
        <v/>
      </c>
      <c r="AP288" s="6" t="str">
        <f t="shared" ca="1" si="588"/>
        <v/>
      </c>
      <c r="AQ288" s="6" t="str">
        <f t="shared" ca="1" si="589"/>
        <v/>
      </c>
      <c r="AR288" s="6" t="str">
        <f t="shared" ca="1" si="590"/>
        <v/>
      </c>
      <c r="AS288" s="6" t="str">
        <f t="shared" ca="1" si="591"/>
        <v/>
      </c>
      <c r="AT288" s="6" t="str">
        <f t="shared" ca="1" si="592"/>
        <v/>
      </c>
      <c r="AU288" s="6" t="str">
        <f t="shared" ca="1" si="593"/>
        <v/>
      </c>
      <c r="AV288" s="6" t="str">
        <f t="shared" ca="1" si="594"/>
        <v/>
      </c>
      <c r="AW288" s="6" t="str">
        <f t="shared" ca="1" si="595"/>
        <v/>
      </c>
      <c r="AY288" s="6" t="str">
        <f t="shared" ca="1" si="596"/>
        <v/>
      </c>
      <c r="AZ288" s="6" t="str">
        <f t="shared" ca="1" si="597"/>
        <v/>
      </c>
      <c r="BA288" s="6" t="str">
        <f t="shared" ca="1" si="598"/>
        <v/>
      </c>
      <c r="BB288" s="6" t="str">
        <f t="shared" ca="1" si="599"/>
        <v/>
      </c>
      <c r="BC288" s="6" t="str">
        <f t="shared" ca="1" si="600"/>
        <v/>
      </c>
      <c r="BD288" s="6" t="str">
        <f t="shared" ca="1" si="601"/>
        <v/>
      </c>
      <c r="BE288" s="6" t="str">
        <f t="shared" ca="1" si="602"/>
        <v/>
      </c>
      <c r="BF288" s="6" t="str">
        <f t="shared" ca="1" si="603"/>
        <v/>
      </c>
      <c r="BG288" s="6" t="str">
        <f t="shared" ca="1" si="604"/>
        <v/>
      </c>
      <c r="BH288" s="6" t="str">
        <f t="shared" ca="1" si="605"/>
        <v/>
      </c>
      <c r="BI288" s="6" t="str">
        <f t="shared" ca="1" si="606"/>
        <v/>
      </c>
      <c r="BJ288" s="6" t="str">
        <f t="shared" ca="1" si="607"/>
        <v/>
      </c>
      <c r="BK288" s="6" t="str">
        <f t="shared" ca="1" si="608"/>
        <v/>
      </c>
      <c r="BL288" s="6" t="str">
        <f t="shared" ca="1" si="609"/>
        <v/>
      </c>
      <c r="BM288" s="6" t="str">
        <f t="shared" ca="1" si="610"/>
        <v/>
      </c>
      <c r="BN288" s="6" t="str">
        <f t="shared" ca="1" si="611"/>
        <v/>
      </c>
      <c r="BO288" s="6" t="str">
        <f t="shared" ca="1" si="612"/>
        <v/>
      </c>
      <c r="BP288" s="6" t="str">
        <f t="shared" ca="1" si="613"/>
        <v/>
      </c>
      <c r="BQ288" s="6" t="str">
        <f t="shared" ca="1" si="614"/>
        <v/>
      </c>
      <c r="BR288" s="6" t="str">
        <f t="shared" ca="1" si="615"/>
        <v/>
      </c>
      <c r="BS288" s="6" t="str">
        <f t="shared" ca="1" si="616"/>
        <v/>
      </c>
      <c r="BU288" s="6" t="str">
        <f t="shared" ca="1" si="617"/>
        <v/>
      </c>
      <c r="BW288" s="515" t="str">
        <f t="shared" ca="1" si="618"/>
        <v/>
      </c>
      <c r="BX288" s="515">
        <f t="shared" ca="1" si="619"/>
        <v>0</v>
      </c>
      <c r="BY288" s="515" t="str">
        <f t="shared" ca="1" si="620"/>
        <v/>
      </c>
      <c r="CA288" s="6">
        <f t="shared" ca="1" si="621"/>
        <v>1</v>
      </c>
      <c r="CC288" s="523" t="str">
        <f t="shared" ca="1" si="622"/>
        <v/>
      </c>
      <c r="CE288" s="6" t="str">
        <f t="shared" ca="1" si="623"/>
        <v/>
      </c>
      <c r="CG288" s="524" t="str">
        <f ca="1">IF(V288=1,"",IF($AA$4=1,"",IF(LOG入力!BH288&gt;0,"",IF(N288=0,"",IF(HT288=0,"","★")))))</f>
        <v/>
      </c>
      <c r="CI288" s="74" t="str">
        <f t="shared" ca="1" si="624"/>
        <v/>
      </c>
      <c r="CK288" s="525" t="str">
        <f ca="1">IF(V288=1,"",IF(LOG入力!BH288&gt;0,1,0))</f>
        <v/>
      </c>
      <c r="CL288" s="74" t="str">
        <f t="shared" ca="1" si="625"/>
        <v/>
      </c>
      <c r="CN288" s="74" t="str">
        <f t="shared" ca="1" si="626"/>
        <v/>
      </c>
      <c r="CO288" s="74" t="str">
        <f t="shared" ca="1" si="627"/>
        <v/>
      </c>
      <c r="CQ288" s="74" t="str">
        <f t="shared" ca="1" si="628"/>
        <v/>
      </c>
      <c r="CR288" s="74" t="str">
        <f t="shared" ca="1" si="629"/>
        <v/>
      </c>
      <c r="CS288" s="74" t="str">
        <f t="shared" ca="1" si="630"/>
        <v/>
      </c>
      <c r="CT288" s="74" t="str">
        <f t="shared" ca="1" si="631"/>
        <v/>
      </c>
      <c r="CU288" s="74" t="str">
        <f t="shared" ca="1" si="632"/>
        <v/>
      </c>
      <c r="CV288" s="74" t="str">
        <f t="shared" ca="1" si="633"/>
        <v/>
      </c>
      <c r="CW288" s="74" t="str">
        <f t="shared" ca="1" si="634"/>
        <v/>
      </c>
      <c r="CX288" s="74" t="str">
        <f t="shared" ca="1" si="635"/>
        <v/>
      </c>
      <c r="CY288" s="74" t="str">
        <f t="shared" ca="1" si="636"/>
        <v/>
      </c>
      <c r="CZ288" s="74" t="str">
        <f t="shared" ca="1" si="637"/>
        <v/>
      </c>
      <c r="DA288" s="74" t="str">
        <f t="shared" ca="1" si="638"/>
        <v/>
      </c>
      <c r="DB288" s="74" t="str">
        <f t="shared" ca="1" si="639"/>
        <v/>
      </c>
      <c r="DD288" s="74" t="str">
        <f t="shared" ca="1" si="640"/>
        <v/>
      </c>
      <c r="DE288" s="74" t="str">
        <f t="shared" ca="1" si="641"/>
        <v/>
      </c>
      <c r="DF288" s="74" t="str">
        <f t="shared" ca="1" si="642"/>
        <v/>
      </c>
      <c r="DG288" s="74" t="str">
        <f t="shared" ca="1" si="643"/>
        <v/>
      </c>
      <c r="DH288" s="74" t="str">
        <f t="shared" ca="1" si="644"/>
        <v/>
      </c>
      <c r="DI288" s="74" t="str">
        <f t="shared" ca="1" si="645"/>
        <v/>
      </c>
      <c r="DJ288" s="74" t="str">
        <f t="shared" ca="1" si="646"/>
        <v/>
      </c>
      <c r="DK288" s="74" t="str">
        <f t="shared" ca="1" si="647"/>
        <v/>
      </c>
      <c r="DL288" s="74" t="str">
        <f t="shared" ca="1" si="648"/>
        <v/>
      </c>
      <c r="DM288" s="74" t="str">
        <f t="shared" ca="1" si="649"/>
        <v/>
      </c>
      <c r="DN288" s="74" t="str">
        <f t="shared" ca="1" si="650"/>
        <v/>
      </c>
      <c r="DO288" s="74" t="str">
        <f t="shared" ca="1" si="651"/>
        <v/>
      </c>
      <c r="DQ288" s="74" t="str">
        <f t="shared" ca="1" si="652"/>
        <v/>
      </c>
      <c r="DS288" s="74" t="str">
        <f t="shared" ca="1" si="653"/>
        <v/>
      </c>
      <c r="DT288" s="74" t="str">
        <f t="shared" ca="1" si="654"/>
        <v/>
      </c>
      <c r="DV288" s="525" t="str">
        <f t="shared" ca="1" si="655"/>
        <v/>
      </c>
      <c r="DW288" s="74" t="str">
        <f t="shared" ca="1" si="656"/>
        <v/>
      </c>
      <c r="DX288" s="485" t="str">
        <f t="shared" ca="1" si="657"/>
        <v/>
      </c>
      <c r="DY288" s="74" t="str">
        <f t="shared" ca="1" si="658"/>
        <v/>
      </c>
      <c r="DZ288" s="74" t="str">
        <f t="shared" ca="1" si="659"/>
        <v/>
      </c>
      <c r="EA288" s="74" t="str">
        <f t="shared" ca="1" si="660"/>
        <v/>
      </c>
      <c r="EC288" s="74" t="str">
        <f t="shared" ca="1" si="661"/>
        <v/>
      </c>
      <c r="ED288" s="74" t="str">
        <f t="shared" ca="1" si="662"/>
        <v/>
      </c>
      <c r="EE288" s="74" t="str">
        <f t="shared" ca="1" si="663"/>
        <v/>
      </c>
      <c r="EG288" s="479" t="str">
        <f ca="1">IF(V288=1,"",IF(LOG入力!BH288&gt;0,0,IF(CG288="★",0,IF(R288=1,0,IF(N288=0,0,1)))))</f>
        <v/>
      </c>
      <c r="EH288" s="483" t="str">
        <f t="shared" ca="1" si="664"/>
        <v/>
      </c>
      <c r="EI288" s="483" t="str">
        <f t="shared" ca="1" si="665"/>
        <v/>
      </c>
      <c r="EJ288" s="483" t="str">
        <f t="shared" ca="1" si="666"/>
        <v/>
      </c>
      <c r="EL288" s="71">
        <f t="shared" ca="1" si="667"/>
        <v>0</v>
      </c>
      <c r="EM288" s="6">
        <f t="shared" ca="1" si="668"/>
        <v>0</v>
      </c>
      <c r="EN288" s="6" t="str">
        <f t="shared" ca="1" si="669"/>
        <v/>
      </c>
      <c r="EO288" s="6">
        <f ca="1">IF(LOG入力!BH288&gt;0,0,IF(EM288=0,0,(IF(COUNTIF($EN$19:EN288,EN288)=1,IF($FS$3="N",1,IF(EH288=1,1,0))))))</f>
        <v>0</v>
      </c>
      <c r="EP288" s="6" t="str">
        <f ca="1">IF(LOG入力!BH288&gt;0,"",IF(EO288=1,$X288,""))</f>
        <v/>
      </c>
      <c r="EQ288" s="6" t="str">
        <f ca="1">IF(LOG入力!BH288&gt;0,"",IF(EO288=1,$Y288,""))</f>
        <v/>
      </c>
      <c r="ER288" s="520" t="str">
        <f ca="1">IF(LOG入力!BH288&gt;0,"",IF(COUNTIF($EP$19:$EP288,EP288)=1,EP288,""))</f>
        <v/>
      </c>
      <c r="ES288" s="520">
        <f ca="1">IF(LOG入力!BH288&gt;0,0,IF((EL288=1),IF(($ER288=""),0,1),0))</f>
        <v>0</v>
      </c>
      <c r="ET288" s="520" t="str">
        <f ca="1">IF(LOG入力!BH288&gt;0,"",IF(COUNTIF($EQ$19:EQ288,EQ288)=1,EQ288,""))</f>
        <v/>
      </c>
      <c r="EU288" s="539">
        <f ca="1">IF(LOG入力!BH288&gt;0,0,IF((EL288=1),IF(($ET288=""),0,1),0))</f>
        <v>0</v>
      </c>
      <c r="EV288" s="71">
        <f t="shared" ca="1" si="670"/>
        <v>0</v>
      </c>
      <c r="EW288" s="6">
        <f t="shared" ca="1" si="671"/>
        <v>0</v>
      </c>
      <c r="EX288" s="6" t="str">
        <f t="shared" ca="1" si="672"/>
        <v/>
      </c>
      <c r="EY288" s="6">
        <f ca="1">IF(LOG入力!BH288&gt;0,0,IF(EW288=0,0,(IF(COUNTIF($EX$19:EX288,EX288)=1,IF($FS$3="N",1,IF(EH288=1,1,0))))))</f>
        <v>0</v>
      </c>
      <c r="EZ288" s="6" t="str">
        <f ca="1">IF(LOG入力!BH288&gt;0,"",IF(EY288=1,$X288,""))</f>
        <v/>
      </c>
      <c r="FA288" s="6" t="str">
        <f ca="1">IF(LOG入力!BH288&gt;0,"",IF(EY288=1,$Y288,""))</f>
        <v/>
      </c>
      <c r="FB288" s="6" t="str">
        <f ca="1">IF(LOG入力!BH288&gt;0,"",IF(COUNTIF($EZ$19:$EZ288,EZ288)=1,EZ288,""))</f>
        <v/>
      </c>
      <c r="FC288" s="6">
        <f ca="1">IF(LOG入力!BH288&gt;0,0,IF((EV288=1),IF(($FB288=""),0,1),0))</f>
        <v>0</v>
      </c>
      <c r="FD288" s="6" t="str">
        <f ca="1">IF(LOG入力!BH288&gt;0,"",IF(COUNTIF($FA$19:FA288,FA288)=1,FA288,""))</f>
        <v/>
      </c>
      <c r="FE288" s="72">
        <f ca="1">IF(LOG入力!BH288&gt;0,0,IF((EV288=1),IF(($FD288=""),0,1),0))</f>
        <v>0</v>
      </c>
      <c r="FF288" s="71">
        <f t="shared" ca="1" si="673"/>
        <v>0</v>
      </c>
      <c r="FG288" s="6">
        <f t="shared" ca="1" si="674"/>
        <v>0</v>
      </c>
      <c r="FH288" s="6" t="str">
        <f t="shared" ca="1" si="675"/>
        <v/>
      </c>
      <c r="FI288" s="6">
        <f ca="1">IF(LOG入力!BH288&gt;0,0,IF(FG288=0,0,(IF(COUNTIF($FH$19:FH288,FH288)=1,IF($FS$3="N",1,IF(EH288=1,1,0))))))</f>
        <v>0</v>
      </c>
      <c r="FJ288" s="6" t="str">
        <f ca="1">IF(LOG入力!BH288&gt;0,"",IF(FI288=1,$X288,""))</f>
        <v/>
      </c>
      <c r="FK288" s="6" t="str">
        <f ca="1">IF(LOG入力!BH288&gt;0,"",IF(FI288=1,$Y288,""))</f>
        <v/>
      </c>
      <c r="FL288" s="6" t="str">
        <f ca="1">IF(LOG入力!BH288&gt;0,"",IF(COUNTIF($FJ$19:$FJ288,FJ288)=1,FJ288,""))</f>
        <v/>
      </c>
      <c r="FM288" s="6">
        <f ca="1">IF(LOG入力!BH288&gt;0,0,IF((FF288=1),IF(($FL288=""),0,1),0))</f>
        <v>0</v>
      </c>
      <c r="FN288" s="6" t="str">
        <f ca="1">IF(LOG入力!BH288&gt;0,"",IF(COUNTIF($FK$19:FK288,FK288)=1,FK288,""))</f>
        <v/>
      </c>
      <c r="FO288" s="72">
        <f ca="1">IF(LOG入力!BH288&gt;0,0,IF((FF288=1),IF(($FN288=""),0,1),0))</f>
        <v>0</v>
      </c>
      <c r="FP288" s="71">
        <f t="shared" ca="1" si="676"/>
        <v>0</v>
      </c>
      <c r="FQ288" s="6">
        <f t="shared" ca="1" si="677"/>
        <v>0</v>
      </c>
      <c r="FR288" s="6" t="str">
        <f t="shared" ca="1" si="678"/>
        <v/>
      </c>
      <c r="FS288" s="6">
        <f ca="1">IF(LOG入力!BH288&gt;0,0,IF(FQ288=0,0,(IF(COUNTIF($FR$19:FR288,FR288)=1,IF($FS$3="N",1,IF(EH288=1,1,0))))))</f>
        <v>0</v>
      </c>
      <c r="FT288" s="6" t="str">
        <f ca="1">IF(LOG入力!BH288&gt;0,"",IF(FS288=1,$X288,""))</f>
        <v/>
      </c>
      <c r="FU288" s="6" t="str">
        <f ca="1">IF(LOG入力!BH288&gt;0,"",IF(FS288=1,$Y288,""))</f>
        <v/>
      </c>
      <c r="FV288" s="6" t="str">
        <f ca="1">IF(LOG入力!BH288&gt;0,"",IF(COUNTIF($FT$19:$FT288,FT288)=1,FT288,""))</f>
        <v/>
      </c>
      <c r="FW288" s="6">
        <f ca="1">IF(LOG入力!BH288&gt;0,0,IF((FP288=1),IF(($FV288=""),0,1),0))</f>
        <v>0</v>
      </c>
      <c r="FX288" s="6" t="str">
        <f ca="1">IF(LOG入力!BH288&gt;0,"",IF(COUNTIF($FU$19:FU288,FU288)=1,FU288,""))</f>
        <v/>
      </c>
      <c r="FY288" s="72">
        <f ca="1">IF(LOG入力!BH288&gt;0,0,IF((FP288=1),IF(($FX288=""),0,1),0))</f>
        <v>0</v>
      </c>
      <c r="FZ288" s="71">
        <f t="shared" ca="1" si="679"/>
        <v>0</v>
      </c>
      <c r="GA288" s="6">
        <f t="shared" ca="1" si="680"/>
        <v>0</v>
      </c>
      <c r="GB288" s="6" t="str">
        <f t="shared" ca="1" si="681"/>
        <v/>
      </c>
      <c r="GC288" s="6">
        <f ca="1">IF(LOG入力!BH288&gt;0,0,IF(GA288=0,0,(IF(COUNTIF($GB$19:GB288,GB288)=1,IF($FS$3="N",1,IF(EH288=1,1,0))))))</f>
        <v>0</v>
      </c>
      <c r="GD288" s="6" t="str">
        <f ca="1">IF(LOG入力!BH288&gt;0,"",IF(GC288=1,$X288,""))</f>
        <v/>
      </c>
      <c r="GE288" s="6" t="str">
        <f ca="1">IF(LOG入力!BH288&gt;0,"",IF(GC288=1,$Y288,""))</f>
        <v/>
      </c>
      <c r="GF288" s="6" t="str">
        <f ca="1">IF(LOG入力!BH288&gt;0,"",IF(COUNTIF($GD$19:$GD288,GD288)=1,GD288,""))</f>
        <v/>
      </c>
      <c r="GG288" s="6">
        <f ca="1">IF(LOG入力!BH288&gt;0,0,IF((FZ288=1),IF(($GF288=""),0,1),0))</f>
        <v>0</v>
      </c>
      <c r="GH288" s="6" t="str">
        <f ca="1">IF(LOG入力!BH288&gt;0,"",IF(COUNTIF($GE$19:GE288,GE288)=1,GE288,""))</f>
        <v/>
      </c>
      <c r="GI288" s="72">
        <f ca="1">IF(LOG入力!BH288&gt;0,0,IF((FZ288=1),IF(($GH288=""),0,1),0))</f>
        <v>0</v>
      </c>
      <c r="GK288" s="455" t="str">
        <f ca="1">IF(V288=1,"",IF(LEN(LOG入力!AS288)=0,"",LOG入力!AS288))</f>
        <v/>
      </c>
      <c r="GL288" s="378" t="str">
        <f t="shared" ca="1" si="682"/>
        <v/>
      </c>
      <c r="GM288" s="378" t="str">
        <f t="shared" ca="1" si="683"/>
        <v/>
      </c>
      <c r="GN288" s="74" t="str">
        <f t="shared" ca="1" si="684"/>
        <v/>
      </c>
      <c r="GO288" s="74" t="str">
        <f t="shared" ca="1" si="685"/>
        <v/>
      </c>
      <c r="GQ288" s="74" t="str">
        <f t="shared" ca="1" si="686"/>
        <v/>
      </c>
      <c r="GR288" s="74" t="str">
        <f t="shared" ca="1" si="687"/>
        <v/>
      </c>
      <c r="GS288" s="74" t="str">
        <f t="shared" ca="1" si="688"/>
        <v/>
      </c>
      <c r="GT288" s="74" t="str">
        <f t="shared" ca="1" si="689"/>
        <v/>
      </c>
      <c r="GU288" s="74" t="str">
        <f t="shared" ca="1" si="690"/>
        <v/>
      </c>
      <c r="GV288" s="74" t="str">
        <f t="shared" ca="1" si="691"/>
        <v/>
      </c>
      <c r="GX288" s="74" t="str">
        <f t="shared" ca="1" si="692"/>
        <v/>
      </c>
      <c r="GY288" s="74" t="str">
        <f t="shared" ca="1" si="693"/>
        <v/>
      </c>
      <c r="GZ288" s="74" t="str">
        <f ca="1">IF(V288=1,"",IF(LOG入力!BH288&gt;0,0,IF(GY288=0,0,IF((VALUE((TYPE(VALUE(J288)))))=16,0,IF(VALUE(J288)&lt;60,1,IF(VALUE(J288)&lt;100,0,IF(VALUE(J288)&lt;600,2,0)))))))</f>
        <v/>
      </c>
      <c r="HA288" s="74" t="str">
        <f t="shared" ca="1" si="694"/>
        <v/>
      </c>
      <c r="HB288" s="74" t="str">
        <f ca="1">IF(V288=1,"",IF(LOG入力!BH288&gt;0,0,IF(HA288=0,0,IF((VALUE((TYPE(VALUE(L288)))))=16,0,IF(VALUE(L288)&lt;60,1,IF(VALUE(L288)&lt;100,0,IF(VALUE(L288)&lt;600,2,0)))))))</f>
        <v/>
      </c>
      <c r="HD288" s="74" t="str">
        <f t="shared" ca="1" si="695"/>
        <v/>
      </c>
      <c r="HF288" s="74" t="str">
        <f t="shared" ca="1" si="696"/>
        <v/>
      </c>
      <c r="HG288" s="74" t="str">
        <f t="shared" ca="1" si="697"/>
        <v/>
      </c>
      <c r="HH288" s="74" t="str">
        <f t="shared" ca="1" si="698"/>
        <v/>
      </c>
      <c r="HI288" s="74" t="str">
        <f t="shared" ca="1" si="699"/>
        <v/>
      </c>
      <c r="HJ288" s="74" t="str">
        <f t="shared" ca="1" si="700"/>
        <v/>
      </c>
      <c r="HK288" s="74" t="str">
        <f t="shared" ca="1" si="701"/>
        <v/>
      </c>
      <c r="HL288" s="74" t="str">
        <f t="shared" ca="1" si="702"/>
        <v/>
      </c>
      <c r="HM288" s="74" t="str">
        <f t="shared" ca="1" si="703"/>
        <v/>
      </c>
      <c r="HN288" s="74" t="str">
        <f t="shared" ca="1" si="704"/>
        <v/>
      </c>
      <c r="HO288" s="529" t="str">
        <f t="shared" ca="1" si="705"/>
        <v/>
      </c>
      <c r="HP288" s="74" t="str">
        <f t="shared" ca="1" si="706"/>
        <v/>
      </c>
      <c r="HQ288" s="74" t="str">
        <f t="shared" ca="1" si="707"/>
        <v/>
      </c>
      <c r="HR288" s="74" t="str">
        <f t="shared" ca="1" si="708"/>
        <v/>
      </c>
      <c r="HS288" s="74" t="str">
        <f t="shared" ca="1" si="709"/>
        <v/>
      </c>
      <c r="HT288" s="74" t="str">
        <f ca="1">IF(V288=1,"",IF(LOG入力!BH288&gt;0,0,IF(DV288=1,0,IF(N288="0",0,IF(SUM(HD288:HS288)&gt;0,1,0)))))</f>
        <v/>
      </c>
    </row>
    <row r="289" spans="1:228" x14ac:dyDescent="0.15">
      <c r="A289" s="5"/>
      <c r="B289" s="560" t="str">
        <f t="shared" ca="1" si="568"/>
        <v/>
      </c>
      <c r="C289" s="562" t="str">
        <f ca="1">LOG入力!AP289</f>
        <v/>
      </c>
      <c r="D289" s="562" t="str">
        <f ca="1">LOG入力!AQ289</f>
        <v/>
      </c>
      <c r="E289" s="562" t="str">
        <f ca="1">LOG入力!AR289</f>
        <v/>
      </c>
      <c r="F289" s="563" t="str">
        <f t="shared" ca="1" si="569"/>
        <v/>
      </c>
      <c r="G289" s="582" t="str">
        <f ca="1">LOG入力!AT289</f>
        <v/>
      </c>
      <c r="H289" s="507" t="str">
        <f ca="1">LOG入力!AU289</f>
        <v/>
      </c>
      <c r="I289" s="507" t="str">
        <f ca="1">LOG入力!AV289</f>
        <v/>
      </c>
      <c r="J289" s="583" t="str">
        <f ca="1">LOG入力!AW289</f>
        <v/>
      </c>
      <c r="K289" s="584" t="str">
        <f ca="1">LOG入力!BJ289</f>
        <v/>
      </c>
      <c r="L289" s="583" t="str">
        <f ca="1">LOG入力!AY289</f>
        <v/>
      </c>
      <c r="M289" s="566" t="str">
        <f ca="1">LOG入力!BK289</f>
        <v/>
      </c>
      <c r="N289" s="567" t="str">
        <f ca="1">IF(V289=1,"",IF(LOG入力!AJ289=1,"1",LOG入力!BA289))</f>
        <v/>
      </c>
      <c r="O289" s="568" t="str">
        <f ca="1">IF(V289=1,"",IF(LEN(LOG入力!O289)=0,"",LOG入力!O289))</f>
        <v/>
      </c>
      <c r="P289" s="569" t="str">
        <f ca="1">IF(V289=1,"",IF($AA$4=1,"",IF(LOG入力!BG289=1,"",CONCATENATE($ER289,$FB289,$FL289,$FV289,$GF289))))</f>
        <v/>
      </c>
      <c r="Q289" s="569" t="str">
        <f ca="1">IF(V289=1,"",IF($AA$4=1,"",IF(LOG入力!BG289=1,"",CONCATENATE($ET289,$FD289,$FN289,$FX289,$GH289))))</f>
        <v/>
      </c>
      <c r="R289" s="292" t="str">
        <f ca="1">IF(V289=1,"",IF($AA$4=1,"",IF(LOG入力!BH289&gt;0,0,AA289)))</f>
        <v/>
      </c>
      <c r="S289" s="293" t="str">
        <f t="shared" ca="1" si="570"/>
        <v/>
      </c>
      <c r="T289" s="681"/>
      <c r="U289" s="38"/>
      <c r="V289" s="196">
        <f ca="1">LOG入力!AN289</f>
        <v>1</v>
      </c>
      <c r="W289" s="38"/>
      <c r="X289" s="516" t="str">
        <f t="shared" ca="1" si="571"/>
        <v/>
      </c>
      <c r="Y289" s="515" t="str">
        <f t="shared" ca="1" si="572"/>
        <v/>
      </c>
      <c r="Z289" s="518" t="str">
        <f t="shared" ca="1" si="573"/>
        <v/>
      </c>
      <c r="AA289" s="574" t="str">
        <f t="shared" ca="1" si="574"/>
        <v/>
      </c>
      <c r="AC289" s="6" t="str">
        <f t="shared" ca="1" si="575"/>
        <v/>
      </c>
      <c r="AD289" s="6" t="str">
        <f t="shared" ca="1" si="576"/>
        <v/>
      </c>
      <c r="AE289" s="6" t="str">
        <f t="shared" ca="1" si="577"/>
        <v/>
      </c>
      <c r="AF289" s="6" t="str">
        <f t="shared" ca="1" si="578"/>
        <v/>
      </c>
      <c r="AG289" s="6" t="str">
        <f t="shared" ca="1" si="579"/>
        <v/>
      </c>
      <c r="AH289" s="6" t="str">
        <f t="shared" ca="1" si="580"/>
        <v/>
      </c>
      <c r="AI289" s="6" t="str">
        <f t="shared" ca="1" si="581"/>
        <v/>
      </c>
      <c r="AJ289" s="6" t="str">
        <f t="shared" ca="1" si="582"/>
        <v/>
      </c>
      <c r="AK289" s="6" t="str">
        <f t="shared" ca="1" si="583"/>
        <v/>
      </c>
      <c r="AL289" s="6" t="str">
        <f t="shared" ca="1" si="584"/>
        <v/>
      </c>
      <c r="AM289" s="6" t="str">
        <f t="shared" ca="1" si="585"/>
        <v/>
      </c>
      <c r="AN289" s="6" t="str">
        <f t="shared" ca="1" si="586"/>
        <v/>
      </c>
      <c r="AO289" s="6" t="str">
        <f t="shared" ca="1" si="587"/>
        <v/>
      </c>
      <c r="AP289" s="6" t="str">
        <f t="shared" ca="1" si="588"/>
        <v/>
      </c>
      <c r="AQ289" s="6" t="str">
        <f t="shared" ca="1" si="589"/>
        <v/>
      </c>
      <c r="AR289" s="6" t="str">
        <f t="shared" ca="1" si="590"/>
        <v/>
      </c>
      <c r="AS289" s="6" t="str">
        <f t="shared" ca="1" si="591"/>
        <v/>
      </c>
      <c r="AT289" s="6" t="str">
        <f t="shared" ca="1" si="592"/>
        <v/>
      </c>
      <c r="AU289" s="6" t="str">
        <f t="shared" ca="1" si="593"/>
        <v/>
      </c>
      <c r="AV289" s="6" t="str">
        <f t="shared" ca="1" si="594"/>
        <v/>
      </c>
      <c r="AW289" s="6" t="str">
        <f t="shared" ca="1" si="595"/>
        <v/>
      </c>
      <c r="AY289" s="6" t="str">
        <f t="shared" ca="1" si="596"/>
        <v/>
      </c>
      <c r="AZ289" s="6" t="str">
        <f t="shared" ca="1" si="597"/>
        <v/>
      </c>
      <c r="BA289" s="6" t="str">
        <f t="shared" ca="1" si="598"/>
        <v/>
      </c>
      <c r="BB289" s="6" t="str">
        <f t="shared" ca="1" si="599"/>
        <v/>
      </c>
      <c r="BC289" s="6" t="str">
        <f t="shared" ca="1" si="600"/>
        <v/>
      </c>
      <c r="BD289" s="6" t="str">
        <f t="shared" ca="1" si="601"/>
        <v/>
      </c>
      <c r="BE289" s="6" t="str">
        <f t="shared" ca="1" si="602"/>
        <v/>
      </c>
      <c r="BF289" s="6" t="str">
        <f t="shared" ca="1" si="603"/>
        <v/>
      </c>
      <c r="BG289" s="6" t="str">
        <f t="shared" ca="1" si="604"/>
        <v/>
      </c>
      <c r="BH289" s="6" t="str">
        <f t="shared" ca="1" si="605"/>
        <v/>
      </c>
      <c r="BI289" s="6" t="str">
        <f t="shared" ca="1" si="606"/>
        <v/>
      </c>
      <c r="BJ289" s="6" t="str">
        <f t="shared" ca="1" si="607"/>
        <v/>
      </c>
      <c r="BK289" s="6" t="str">
        <f t="shared" ca="1" si="608"/>
        <v/>
      </c>
      <c r="BL289" s="6" t="str">
        <f t="shared" ca="1" si="609"/>
        <v/>
      </c>
      <c r="BM289" s="6" t="str">
        <f t="shared" ca="1" si="610"/>
        <v/>
      </c>
      <c r="BN289" s="6" t="str">
        <f t="shared" ca="1" si="611"/>
        <v/>
      </c>
      <c r="BO289" s="6" t="str">
        <f t="shared" ca="1" si="612"/>
        <v/>
      </c>
      <c r="BP289" s="6" t="str">
        <f t="shared" ca="1" si="613"/>
        <v/>
      </c>
      <c r="BQ289" s="6" t="str">
        <f t="shared" ca="1" si="614"/>
        <v/>
      </c>
      <c r="BR289" s="6" t="str">
        <f t="shared" ca="1" si="615"/>
        <v/>
      </c>
      <c r="BS289" s="6" t="str">
        <f t="shared" ca="1" si="616"/>
        <v/>
      </c>
      <c r="BU289" s="6" t="str">
        <f t="shared" ca="1" si="617"/>
        <v/>
      </c>
      <c r="BW289" s="515" t="str">
        <f t="shared" ca="1" si="618"/>
        <v/>
      </c>
      <c r="BX289" s="515">
        <f t="shared" ca="1" si="619"/>
        <v>0</v>
      </c>
      <c r="BY289" s="515" t="str">
        <f t="shared" ca="1" si="620"/>
        <v/>
      </c>
      <c r="CA289" s="6">
        <f t="shared" ca="1" si="621"/>
        <v>1</v>
      </c>
      <c r="CC289" s="523" t="str">
        <f t="shared" ca="1" si="622"/>
        <v/>
      </c>
      <c r="CE289" s="6" t="str">
        <f t="shared" ca="1" si="623"/>
        <v/>
      </c>
      <c r="CG289" s="524" t="str">
        <f ca="1">IF(V289=1,"",IF($AA$4=1,"",IF(LOG入力!BH289&gt;0,"",IF(N289=0,"",IF(HT289=0,"","★")))))</f>
        <v/>
      </c>
      <c r="CI289" s="74" t="str">
        <f t="shared" ca="1" si="624"/>
        <v/>
      </c>
      <c r="CK289" s="525" t="str">
        <f ca="1">IF(V289=1,"",IF(LOG入力!BH289&gt;0,1,0))</f>
        <v/>
      </c>
      <c r="CL289" s="74" t="str">
        <f t="shared" ca="1" si="625"/>
        <v/>
      </c>
      <c r="CN289" s="74" t="str">
        <f t="shared" ca="1" si="626"/>
        <v/>
      </c>
      <c r="CO289" s="74" t="str">
        <f t="shared" ca="1" si="627"/>
        <v/>
      </c>
      <c r="CQ289" s="74" t="str">
        <f t="shared" ca="1" si="628"/>
        <v/>
      </c>
      <c r="CR289" s="74" t="str">
        <f t="shared" ca="1" si="629"/>
        <v/>
      </c>
      <c r="CS289" s="74" t="str">
        <f t="shared" ca="1" si="630"/>
        <v/>
      </c>
      <c r="CT289" s="74" t="str">
        <f t="shared" ca="1" si="631"/>
        <v/>
      </c>
      <c r="CU289" s="74" t="str">
        <f t="shared" ca="1" si="632"/>
        <v/>
      </c>
      <c r="CV289" s="74" t="str">
        <f t="shared" ca="1" si="633"/>
        <v/>
      </c>
      <c r="CW289" s="74" t="str">
        <f t="shared" ca="1" si="634"/>
        <v/>
      </c>
      <c r="CX289" s="74" t="str">
        <f t="shared" ca="1" si="635"/>
        <v/>
      </c>
      <c r="CY289" s="74" t="str">
        <f t="shared" ca="1" si="636"/>
        <v/>
      </c>
      <c r="CZ289" s="74" t="str">
        <f t="shared" ca="1" si="637"/>
        <v/>
      </c>
      <c r="DA289" s="74" t="str">
        <f t="shared" ca="1" si="638"/>
        <v/>
      </c>
      <c r="DB289" s="74" t="str">
        <f t="shared" ca="1" si="639"/>
        <v/>
      </c>
      <c r="DD289" s="74" t="str">
        <f t="shared" ca="1" si="640"/>
        <v/>
      </c>
      <c r="DE289" s="74" t="str">
        <f t="shared" ca="1" si="641"/>
        <v/>
      </c>
      <c r="DF289" s="74" t="str">
        <f t="shared" ca="1" si="642"/>
        <v/>
      </c>
      <c r="DG289" s="74" t="str">
        <f t="shared" ca="1" si="643"/>
        <v/>
      </c>
      <c r="DH289" s="74" t="str">
        <f t="shared" ca="1" si="644"/>
        <v/>
      </c>
      <c r="DI289" s="74" t="str">
        <f t="shared" ca="1" si="645"/>
        <v/>
      </c>
      <c r="DJ289" s="74" t="str">
        <f t="shared" ca="1" si="646"/>
        <v/>
      </c>
      <c r="DK289" s="74" t="str">
        <f t="shared" ca="1" si="647"/>
        <v/>
      </c>
      <c r="DL289" s="74" t="str">
        <f t="shared" ca="1" si="648"/>
        <v/>
      </c>
      <c r="DM289" s="74" t="str">
        <f t="shared" ca="1" si="649"/>
        <v/>
      </c>
      <c r="DN289" s="74" t="str">
        <f t="shared" ca="1" si="650"/>
        <v/>
      </c>
      <c r="DO289" s="74" t="str">
        <f t="shared" ca="1" si="651"/>
        <v/>
      </c>
      <c r="DQ289" s="74" t="str">
        <f t="shared" ca="1" si="652"/>
        <v/>
      </c>
      <c r="DS289" s="74" t="str">
        <f t="shared" ca="1" si="653"/>
        <v/>
      </c>
      <c r="DT289" s="74" t="str">
        <f t="shared" ca="1" si="654"/>
        <v/>
      </c>
      <c r="DV289" s="525" t="str">
        <f t="shared" ca="1" si="655"/>
        <v/>
      </c>
      <c r="DW289" s="74" t="str">
        <f t="shared" ca="1" si="656"/>
        <v/>
      </c>
      <c r="DX289" s="485" t="str">
        <f t="shared" ca="1" si="657"/>
        <v/>
      </c>
      <c r="DY289" s="74" t="str">
        <f t="shared" ca="1" si="658"/>
        <v/>
      </c>
      <c r="DZ289" s="74" t="str">
        <f t="shared" ca="1" si="659"/>
        <v/>
      </c>
      <c r="EA289" s="74" t="str">
        <f t="shared" ca="1" si="660"/>
        <v/>
      </c>
      <c r="EC289" s="74" t="str">
        <f t="shared" ca="1" si="661"/>
        <v/>
      </c>
      <c r="ED289" s="74" t="str">
        <f t="shared" ca="1" si="662"/>
        <v/>
      </c>
      <c r="EE289" s="74" t="str">
        <f t="shared" ca="1" si="663"/>
        <v/>
      </c>
      <c r="EG289" s="479" t="str">
        <f ca="1">IF(V289=1,"",IF(LOG入力!BH289&gt;0,0,IF(CG289="★",0,IF(R289=1,0,IF(N289=0,0,1)))))</f>
        <v/>
      </c>
      <c r="EH289" s="483" t="str">
        <f t="shared" ca="1" si="664"/>
        <v/>
      </c>
      <c r="EI289" s="483" t="str">
        <f t="shared" ca="1" si="665"/>
        <v/>
      </c>
      <c r="EJ289" s="483" t="str">
        <f t="shared" ca="1" si="666"/>
        <v/>
      </c>
      <c r="EL289" s="71">
        <f t="shared" ca="1" si="667"/>
        <v>0</v>
      </c>
      <c r="EM289" s="6">
        <f t="shared" ca="1" si="668"/>
        <v>0</v>
      </c>
      <c r="EN289" s="6" t="str">
        <f t="shared" ca="1" si="669"/>
        <v/>
      </c>
      <c r="EO289" s="6">
        <f ca="1">IF(LOG入力!BH289&gt;0,0,IF(EM289=0,0,(IF(COUNTIF($EN$19:EN289,EN289)=1,IF($FS$3="N",1,IF(EH289=1,1,0))))))</f>
        <v>0</v>
      </c>
      <c r="EP289" s="6" t="str">
        <f ca="1">IF(LOG入力!BH289&gt;0,"",IF(EO289=1,$X289,""))</f>
        <v/>
      </c>
      <c r="EQ289" s="6" t="str">
        <f ca="1">IF(LOG入力!BH289&gt;0,"",IF(EO289=1,$Y289,""))</f>
        <v/>
      </c>
      <c r="ER289" s="520" t="str">
        <f ca="1">IF(LOG入力!BH289&gt;0,"",IF(COUNTIF($EP$19:$EP289,EP289)=1,EP289,""))</f>
        <v/>
      </c>
      <c r="ES289" s="520">
        <f ca="1">IF(LOG入力!BH289&gt;0,0,IF((EL289=1),IF(($ER289=""),0,1),0))</f>
        <v>0</v>
      </c>
      <c r="ET289" s="520" t="str">
        <f ca="1">IF(LOG入力!BH289&gt;0,"",IF(COUNTIF($EQ$19:EQ289,EQ289)=1,EQ289,""))</f>
        <v/>
      </c>
      <c r="EU289" s="539">
        <f ca="1">IF(LOG入力!BH289&gt;0,0,IF((EL289=1),IF(($ET289=""),0,1),0))</f>
        <v>0</v>
      </c>
      <c r="EV289" s="71">
        <f t="shared" ca="1" si="670"/>
        <v>0</v>
      </c>
      <c r="EW289" s="6">
        <f t="shared" ca="1" si="671"/>
        <v>0</v>
      </c>
      <c r="EX289" s="6" t="str">
        <f t="shared" ca="1" si="672"/>
        <v/>
      </c>
      <c r="EY289" s="6">
        <f ca="1">IF(LOG入力!BH289&gt;0,0,IF(EW289=0,0,(IF(COUNTIF($EX$19:EX289,EX289)=1,IF($FS$3="N",1,IF(EH289=1,1,0))))))</f>
        <v>0</v>
      </c>
      <c r="EZ289" s="6" t="str">
        <f ca="1">IF(LOG入力!BH289&gt;0,"",IF(EY289=1,$X289,""))</f>
        <v/>
      </c>
      <c r="FA289" s="6" t="str">
        <f ca="1">IF(LOG入力!BH289&gt;0,"",IF(EY289=1,$Y289,""))</f>
        <v/>
      </c>
      <c r="FB289" s="6" t="str">
        <f ca="1">IF(LOG入力!BH289&gt;0,"",IF(COUNTIF($EZ$19:$EZ289,EZ289)=1,EZ289,""))</f>
        <v/>
      </c>
      <c r="FC289" s="6">
        <f ca="1">IF(LOG入力!BH289&gt;0,0,IF((EV289=1),IF(($FB289=""),0,1),0))</f>
        <v>0</v>
      </c>
      <c r="FD289" s="6" t="str">
        <f ca="1">IF(LOG入力!BH289&gt;0,"",IF(COUNTIF($FA$19:FA289,FA289)=1,FA289,""))</f>
        <v/>
      </c>
      <c r="FE289" s="72">
        <f ca="1">IF(LOG入力!BH289&gt;0,0,IF((EV289=1),IF(($FD289=""),0,1),0))</f>
        <v>0</v>
      </c>
      <c r="FF289" s="71">
        <f t="shared" ca="1" si="673"/>
        <v>0</v>
      </c>
      <c r="FG289" s="6">
        <f t="shared" ca="1" si="674"/>
        <v>0</v>
      </c>
      <c r="FH289" s="6" t="str">
        <f t="shared" ca="1" si="675"/>
        <v/>
      </c>
      <c r="FI289" s="6">
        <f ca="1">IF(LOG入力!BH289&gt;0,0,IF(FG289=0,0,(IF(COUNTIF($FH$19:FH289,FH289)=1,IF($FS$3="N",1,IF(EH289=1,1,0))))))</f>
        <v>0</v>
      </c>
      <c r="FJ289" s="6" t="str">
        <f ca="1">IF(LOG入力!BH289&gt;0,"",IF(FI289=1,$X289,""))</f>
        <v/>
      </c>
      <c r="FK289" s="6" t="str">
        <f ca="1">IF(LOG入力!BH289&gt;0,"",IF(FI289=1,$Y289,""))</f>
        <v/>
      </c>
      <c r="FL289" s="6" t="str">
        <f ca="1">IF(LOG入力!BH289&gt;0,"",IF(COUNTIF($FJ$19:$FJ289,FJ289)=1,FJ289,""))</f>
        <v/>
      </c>
      <c r="FM289" s="6">
        <f ca="1">IF(LOG入力!BH289&gt;0,0,IF((FF289=1),IF(($FL289=""),0,1),0))</f>
        <v>0</v>
      </c>
      <c r="FN289" s="6" t="str">
        <f ca="1">IF(LOG入力!BH289&gt;0,"",IF(COUNTIF($FK$19:FK289,FK289)=1,FK289,""))</f>
        <v/>
      </c>
      <c r="FO289" s="72">
        <f ca="1">IF(LOG入力!BH289&gt;0,0,IF((FF289=1),IF(($FN289=""),0,1),0))</f>
        <v>0</v>
      </c>
      <c r="FP289" s="71">
        <f t="shared" ca="1" si="676"/>
        <v>0</v>
      </c>
      <c r="FQ289" s="6">
        <f t="shared" ca="1" si="677"/>
        <v>0</v>
      </c>
      <c r="FR289" s="6" t="str">
        <f t="shared" ca="1" si="678"/>
        <v/>
      </c>
      <c r="FS289" s="6">
        <f ca="1">IF(LOG入力!BH289&gt;0,0,IF(FQ289=0,0,(IF(COUNTIF($FR$19:FR289,FR289)=1,IF($FS$3="N",1,IF(EH289=1,1,0))))))</f>
        <v>0</v>
      </c>
      <c r="FT289" s="6" t="str">
        <f ca="1">IF(LOG入力!BH289&gt;0,"",IF(FS289=1,$X289,""))</f>
        <v/>
      </c>
      <c r="FU289" s="6" t="str">
        <f ca="1">IF(LOG入力!BH289&gt;0,"",IF(FS289=1,$Y289,""))</f>
        <v/>
      </c>
      <c r="FV289" s="6" t="str">
        <f ca="1">IF(LOG入力!BH289&gt;0,"",IF(COUNTIF($FT$19:$FT289,FT289)=1,FT289,""))</f>
        <v/>
      </c>
      <c r="FW289" s="6">
        <f ca="1">IF(LOG入力!BH289&gt;0,0,IF((FP289=1),IF(($FV289=""),0,1),0))</f>
        <v>0</v>
      </c>
      <c r="FX289" s="6" t="str">
        <f ca="1">IF(LOG入力!BH289&gt;0,"",IF(COUNTIF($FU$19:FU289,FU289)=1,FU289,""))</f>
        <v/>
      </c>
      <c r="FY289" s="72">
        <f ca="1">IF(LOG入力!BH289&gt;0,0,IF((FP289=1),IF(($FX289=""),0,1),0))</f>
        <v>0</v>
      </c>
      <c r="FZ289" s="71">
        <f t="shared" ca="1" si="679"/>
        <v>0</v>
      </c>
      <c r="GA289" s="6">
        <f t="shared" ca="1" si="680"/>
        <v>0</v>
      </c>
      <c r="GB289" s="6" t="str">
        <f t="shared" ca="1" si="681"/>
        <v/>
      </c>
      <c r="GC289" s="6">
        <f ca="1">IF(LOG入力!BH289&gt;0,0,IF(GA289=0,0,(IF(COUNTIF($GB$19:GB289,GB289)=1,IF($FS$3="N",1,IF(EH289=1,1,0))))))</f>
        <v>0</v>
      </c>
      <c r="GD289" s="6" t="str">
        <f ca="1">IF(LOG入力!BH289&gt;0,"",IF(GC289=1,$X289,""))</f>
        <v/>
      </c>
      <c r="GE289" s="6" t="str">
        <f ca="1">IF(LOG入力!BH289&gt;0,"",IF(GC289=1,$Y289,""))</f>
        <v/>
      </c>
      <c r="GF289" s="6" t="str">
        <f ca="1">IF(LOG入力!BH289&gt;0,"",IF(COUNTIF($GD$19:$GD289,GD289)=1,GD289,""))</f>
        <v/>
      </c>
      <c r="GG289" s="6">
        <f ca="1">IF(LOG入力!BH289&gt;0,0,IF((FZ289=1),IF(($GF289=""),0,1),0))</f>
        <v>0</v>
      </c>
      <c r="GH289" s="6" t="str">
        <f ca="1">IF(LOG入力!BH289&gt;0,"",IF(COUNTIF($GE$19:GE289,GE289)=1,GE289,""))</f>
        <v/>
      </c>
      <c r="GI289" s="72">
        <f ca="1">IF(LOG入力!BH289&gt;0,0,IF((FZ289=1),IF(($GH289=""),0,1),0))</f>
        <v>0</v>
      </c>
      <c r="GK289" s="455" t="str">
        <f ca="1">IF(V289=1,"",IF(LEN(LOG入力!AS289)=0,"",LOG入力!AS289))</f>
        <v/>
      </c>
      <c r="GL289" s="378" t="str">
        <f t="shared" ca="1" si="682"/>
        <v/>
      </c>
      <c r="GM289" s="378" t="str">
        <f t="shared" ca="1" si="683"/>
        <v/>
      </c>
      <c r="GN289" s="74" t="str">
        <f t="shared" ca="1" si="684"/>
        <v/>
      </c>
      <c r="GO289" s="74" t="str">
        <f t="shared" ca="1" si="685"/>
        <v/>
      </c>
      <c r="GQ289" s="74" t="str">
        <f t="shared" ca="1" si="686"/>
        <v/>
      </c>
      <c r="GR289" s="74" t="str">
        <f t="shared" ca="1" si="687"/>
        <v/>
      </c>
      <c r="GS289" s="74" t="str">
        <f t="shared" ca="1" si="688"/>
        <v/>
      </c>
      <c r="GT289" s="74" t="str">
        <f t="shared" ca="1" si="689"/>
        <v/>
      </c>
      <c r="GU289" s="74" t="str">
        <f t="shared" ca="1" si="690"/>
        <v/>
      </c>
      <c r="GV289" s="74" t="str">
        <f t="shared" ca="1" si="691"/>
        <v/>
      </c>
      <c r="GX289" s="74" t="str">
        <f t="shared" ca="1" si="692"/>
        <v/>
      </c>
      <c r="GY289" s="74" t="str">
        <f t="shared" ca="1" si="693"/>
        <v/>
      </c>
      <c r="GZ289" s="74" t="str">
        <f ca="1">IF(V289=1,"",IF(LOG入力!BH289&gt;0,0,IF(GY289=0,0,IF((VALUE((TYPE(VALUE(J289)))))=16,0,IF(VALUE(J289)&lt;60,1,IF(VALUE(J289)&lt;100,0,IF(VALUE(J289)&lt;600,2,0)))))))</f>
        <v/>
      </c>
      <c r="HA289" s="74" t="str">
        <f t="shared" ca="1" si="694"/>
        <v/>
      </c>
      <c r="HB289" s="74" t="str">
        <f ca="1">IF(V289=1,"",IF(LOG入力!BH289&gt;0,0,IF(HA289=0,0,IF((VALUE((TYPE(VALUE(L289)))))=16,0,IF(VALUE(L289)&lt;60,1,IF(VALUE(L289)&lt;100,0,IF(VALUE(L289)&lt;600,2,0)))))))</f>
        <v/>
      </c>
      <c r="HD289" s="74" t="str">
        <f t="shared" ca="1" si="695"/>
        <v/>
      </c>
      <c r="HF289" s="74" t="str">
        <f t="shared" ca="1" si="696"/>
        <v/>
      </c>
      <c r="HG289" s="74" t="str">
        <f t="shared" ca="1" si="697"/>
        <v/>
      </c>
      <c r="HH289" s="74" t="str">
        <f t="shared" ca="1" si="698"/>
        <v/>
      </c>
      <c r="HI289" s="74" t="str">
        <f t="shared" ca="1" si="699"/>
        <v/>
      </c>
      <c r="HJ289" s="74" t="str">
        <f t="shared" ca="1" si="700"/>
        <v/>
      </c>
      <c r="HK289" s="74" t="str">
        <f t="shared" ca="1" si="701"/>
        <v/>
      </c>
      <c r="HL289" s="74" t="str">
        <f t="shared" ca="1" si="702"/>
        <v/>
      </c>
      <c r="HM289" s="74" t="str">
        <f t="shared" ca="1" si="703"/>
        <v/>
      </c>
      <c r="HN289" s="74" t="str">
        <f t="shared" ca="1" si="704"/>
        <v/>
      </c>
      <c r="HO289" s="529" t="str">
        <f t="shared" ca="1" si="705"/>
        <v/>
      </c>
      <c r="HP289" s="74" t="str">
        <f t="shared" ca="1" si="706"/>
        <v/>
      </c>
      <c r="HQ289" s="74" t="str">
        <f t="shared" ca="1" si="707"/>
        <v/>
      </c>
      <c r="HR289" s="74" t="str">
        <f t="shared" ca="1" si="708"/>
        <v/>
      </c>
      <c r="HS289" s="74" t="str">
        <f t="shared" ca="1" si="709"/>
        <v/>
      </c>
      <c r="HT289" s="74" t="str">
        <f ca="1">IF(V289=1,"",IF(LOG入力!BH289&gt;0,0,IF(DV289=1,0,IF(N289="0",0,IF(SUM(HD289:HS289)&gt;0,1,0)))))</f>
        <v/>
      </c>
    </row>
    <row r="290" spans="1:228" x14ac:dyDescent="0.15">
      <c r="A290" s="5"/>
      <c r="B290" s="532" t="str">
        <f t="shared" ca="1" si="568"/>
        <v/>
      </c>
      <c r="C290" s="534" t="str">
        <f ca="1">LOG入力!AP290</f>
        <v/>
      </c>
      <c r="D290" s="534" t="str">
        <f ca="1">LOG入力!AQ290</f>
        <v/>
      </c>
      <c r="E290" s="534" t="str">
        <f ca="1">LOG入力!AR290</f>
        <v/>
      </c>
      <c r="F290" s="535" t="str">
        <f t="shared" ca="1" si="569"/>
        <v/>
      </c>
      <c r="G290" s="585" t="str">
        <f ca="1">LOG入力!AT290</f>
        <v/>
      </c>
      <c r="H290" s="542" t="str">
        <f ca="1">LOG入力!AU290</f>
        <v/>
      </c>
      <c r="I290" s="542" t="str">
        <f ca="1">LOG入力!AV290</f>
        <v/>
      </c>
      <c r="J290" s="577" t="str">
        <f ca="1">LOG入力!AW290</f>
        <v/>
      </c>
      <c r="K290" s="578" t="str">
        <f ca="1">LOG入力!BJ290</f>
        <v/>
      </c>
      <c r="L290" s="577" t="str">
        <f ca="1">LOG入力!AY290</f>
        <v/>
      </c>
      <c r="M290" s="545" t="str">
        <f ca="1">LOG入力!BK290</f>
        <v/>
      </c>
      <c r="N290" s="512" t="str">
        <f ca="1">IF(V290=1,"",IF(LOG入力!AJ290=1,"1",LOG入力!BA290))</f>
        <v/>
      </c>
      <c r="O290" s="538" t="str">
        <f ca="1">IF(V290=1,"",IF(LEN(LOG入力!O290)=0,"",LOG入力!O290))</f>
        <v/>
      </c>
      <c r="P290" s="291" t="str">
        <f ca="1">IF(V290=1,"",IF($AA$4=1,"",IF(LOG入力!BG290=1,"",CONCATENATE($ER290,$FB290,$FL290,$FV290,$GF290))))</f>
        <v/>
      </c>
      <c r="Q290" s="291" t="str">
        <f ca="1">IF(V290=1,"",IF($AA$4=1,"",IF(LOG入力!BG290=1,"",CONCATENATE($ET290,$FD290,$FN290,$FX290,$GH290))))</f>
        <v/>
      </c>
      <c r="R290" s="573" t="str">
        <f ca="1">IF(V290=1,"",IF($AA$4=1,"",IF(LOG入力!BH290&gt;0,0,AA290)))</f>
        <v/>
      </c>
      <c r="S290" s="293" t="str">
        <f t="shared" ca="1" si="570"/>
        <v/>
      </c>
      <c r="T290" s="681"/>
      <c r="U290" s="38"/>
      <c r="V290" s="196">
        <f ca="1">LOG入力!AN290</f>
        <v>1</v>
      </c>
      <c r="W290" s="38"/>
      <c r="X290" s="516" t="str">
        <f t="shared" ca="1" si="571"/>
        <v/>
      </c>
      <c r="Y290" s="515" t="str">
        <f t="shared" ca="1" si="572"/>
        <v/>
      </c>
      <c r="Z290" s="518" t="str">
        <f t="shared" ca="1" si="573"/>
        <v/>
      </c>
      <c r="AA290" s="574" t="str">
        <f t="shared" ca="1" si="574"/>
        <v/>
      </c>
      <c r="AC290" s="6" t="str">
        <f t="shared" ca="1" si="575"/>
        <v/>
      </c>
      <c r="AD290" s="6" t="str">
        <f t="shared" ca="1" si="576"/>
        <v/>
      </c>
      <c r="AE290" s="6" t="str">
        <f t="shared" ca="1" si="577"/>
        <v/>
      </c>
      <c r="AF290" s="6" t="str">
        <f t="shared" ca="1" si="578"/>
        <v/>
      </c>
      <c r="AG290" s="6" t="str">
        <f t="shared" ca="1" si="579"/>
        <v/>
      </c>
      <c r="AH290" s="6" t="str">
        <f t="shared" ca="1" si="580"/>
        <v/>
      </c>
      <c r="AI290" s="6" t="str">
        <f t="shared" ca="1" si="581"/>
        <v/>
      </c>
      <c r="AJ290" s="6" t="str">
        <f t="shared" ca="1" si="582"/>
        <v/>
      </c>
      <c r="AK290" s="6" t="str">
        <f t="shared" ca="1" si="583"/>
        <v/>
      </c>
      <c r="AL290" s="6" t="str">
        <f t="shared" ca="1" si="584"/>
        <v/>
      </c>
      <c r="AM290" s="6" t="str">
        <f t="shared" ca="1" si="585"/>
        <v/>
      </c>
      <c r="AN290" s="6" t="str">
        <f t="shared" ca="1" si="586"/>
        <v/>
      </c>
      <c r="AO290" s="6" t="str">
        <f t="shared" ca="1" si="587"/>
        <v/>
      </c>
      <c r="AP290" s="6" t="str">
        <f t="shared" ca="1" si="588"/>
        <v/>
      </c>
      <c r="AQ290" s="6" t="str">
        <f t="shared" ca="1" si="589"/>
        <v/>
      </c>
      <c r="AR290" s="6" t="str">
        <f t="shared" ca="1" si="590"/>
        <v/>
      </c>
      <c r="AS290" s="6" t="str">
        <f t="shared" ca="1" si="591"/>
        <v/>
      </c>
      <c r="AT290" s="6" t="str">
        <f t="shared" ca="1" si="592"/>
        <v/>
      </c>
      <c r="AU290" s="6" t="str">
        <f t="shared" ca="1" si="593"/>
        <v/>
      </c>
      <c r="AV290" s="6" t="str">
        <f t="shared" ca="1" si="594"/>
        <v/>
      </c>
      <c r="AW290" s="6" t="str">
        <f t="shared" ca="1" si="595"/>
        <v/>
      </c>
      <c r="AY290" s="6" t="str">
        <f t="shared" ca="1" si="596"/>
        <v/>
      </c>
      <c r="AZ290" s="6" t="str">
        <f t="shared" ca="1" si="597"/>
        <v/>
      </c>
      <c r="BA290" s="6" t="str">
        <f t="shared" ca="1" si="598"/>
        <v/>
      </c>
      <c r="BB290" s="6" t="str">
        <f t="shared" ca="1" si="599"/>
        <v/>
      </c>
      <c r="BC290" s="6" t="str">
        <f t="shared" ca="1" si="600"/>
        <v/>
      </c>
      <c r="BD290" s="6" t="str">
        <f t="shared" ca="1" si="601"/>
        <v/>
      </c>
      <c r="BE290" s="6" t="str">
        <f t="shared" ca="1" si="602"/>
        <v/>
      </c>
      <c r="BF290" s="6" t="str">
        <f t="shared" ca="1" si="603"/>
        <v/>
      </c>
      <c r="BG290" s="6" t="str">
        <f t="shared" ca="1" si="604"/>
        <v/>
      </c>
      <c r="BH290" s="6" t="str">
        <f t="shared" ca="1" si="605"/>
        <v/>
      </c>
      <c r="BI290" s="6" t="str">
        <f t="shared" ca="1" si="606"/>
        <v/>
      </c>
      <c r="BJ290" s="6" t="str">
        <f t="shared" ca="1" si="607"/>
        <v/>
      </c>
      <c r="BK290" s="6" t="str">
        <f t="shared" ca="1" si="608"/>
        <v/>
      </c>
      <c r="BL290" s="6" t="str">
        <f t="shared" ca="1" si="609"/>
        <v/>
      </c>
      <c r="BM290" s="6" t="str">
        <f t="shared" ca="1" si="610"/>
        <v/>
      </c>
      <c r="BN290" s="6" t="str">
        <f t="shared" ca="1" si="611"/>
        <v/>
      </c>
      <c r="BO290" s="6" t="str">
        <f t="shared" ca="1" si="612"/>
        <v/>
      </c>
      <c r="BP290" s="6" t="str">
        <f t="shared" ca="1" si="613"/>
        <v/>
      </c>
      <c r="BQ290" s="6" t="str">
        <f t="shared" ca="1" si="614"/>
        <v/>
      </c>
      <c r="BR290" s="6" t="str">
        <f t="shared" ca="1" si="615"/>
        <v/>
      </c>
      <c r="BS290" s="6" t="str">
        <f t="shared" ca="1" si="616"/>
        <v/>
      </c>
      <c r="BU290" s="6" t="str">
        <f t="shared" ca="1" si="617"/>
        <v/>
      </c>
      <c r="BW290" s="515" t="str">
        <f t="shared" ca="1" si="618"/>
        <v/>
      </c>
      <c r="BX290" s="515">
        <f t="shared" ca="1" si="619"/>
        <v>0</v>
      </c>
      <c r="BY290" s="515" t="str">
        <f t="shared" ca="1" si="620"/>
        <v/>
      </c>
      <c r="CA290" s="6">
        <f t="shared" ca="1" si="621"/>
        <v>1</v>
      </c>
      <c r="CC290" s="523" t="str">
        <f t="shared" ca="1" si="622"/>
        <v/>
      </c>
      <c r="CE290" s="6" t="str">
        <f t="shared" ca="1" si="623"/>
        <v/>
      </c>
      <c r="CG290" s="524" t="str">
        <f ca="1">IF(V290=1,"",IF($AA$4=1,"",IF(LOG入力!BH290&gt;0,"",IF(N290=0,"",IF(HT290=0,"","★")))))</f>
        <v/>
      </c>
      <c r="CI290" s="74" t="str">
        <f t="shared" ca="1" si="624"/>
        <v/>
      </c>
      <c r="CK290" s="525" t="str">
        <f ca="1">IF(V290=1,"",IF(LOG入力!BH290&gt;0,1,0))</f>
        <v/>
      </c>
      <c r="CL290" s="74" t="str">
        <f t="shared" ca="1" si="625"/>
        <v/>
      </c>
      <c r="CN290" s="74" t="str">
        <f t="shared" ca="1" si="626"/>
        <v/>
      </c>
      <c r="CO290" s="74" t="str">
        <f t="shared" ca="1" si="627"/>
        <v/>
      </c>
      <c r="CQ290" s="74" t="str">
        <f t="shared" ca="1" si="628"/>
        <v/>
      </c>
      <c r="CR290" s="74" t="str">
        <f t="shared" ca="1" si="629"/>
        <v/>
      </c>
      <c r="CS290" s="74" t="str">
        <f t="shared" ca="1" si="630"/>
        <v/>
      </c>
      <c r="CT290" s="74" t="str">
        <f t="shared" ca="1" si="631"/>
        <v/>
      </c>
      <c r="CU290" s="74" t="str">
        <f t="shared" ca="1" si="632"/>
        <v/>
      </c>
      <c r="CV290" s="74" t="str">
        <f t="shared" ca="1" si="633"/>
        <v/>
      </c>
      <c r="CW290" s="74" t="str">
        <f t="shared" ca="1" si="634"/>
        <v/>
      </c>
      <c r="CX290" s="74" t="str">
        <f t="shared" ca="1" si="635"/>
        <v/>
      </c>
      <c r="CY290" s="74" t="str">
        <f t="shared" ca="1" si="636"/>
        <v/>
      </c>
      <c r="CZ290" s="74" t="str">
        <f t="shared" ca="1" si="637"/>
        <v/>
      </c>
      <c r="DA290" s="74" t="str">
        <f t="shared" ca="1" si="638"/>
        <v/>
      </c>
      <c r="DB290" s="74" t="str">
        <f t="shared" ca="1" si="639"/>
        <v/>
      </c>
      <c r="DD290" s="74" t="str">
        <f t="shared" ca="1" si="640"/>
        <v/>
      </c>
      <c r="DE290" s="74" t="str">
        <f t="shared" ca="1" si="641"/>
        <v/>
      </c>
      <c r="DF290" s="74" t="str">
        <f t="shared" ca="1" si="642"/>
        <v/>
      </c>
      <c r="DG290" s="74" t="str">
        <f t="shared" ca="1" si="643"/>
        <v/>
      </c>
      <c r="DH290" s="74" t="str">
        <f t="shared" ca="1" si="644"/>
        <v/>
      </c>
      <c r="DI290" s="74" t="str">
        <f t="shared" ca="1" si="645"/>
        <v/>
      </c>
      <c r="DJ290" s="74" t="str">
        <f t="shared" ca="1" si="646"/>
        <v/>
      </c>
      <c r="DK290" s="74" t="str">
        <f t="shared" ca="1" si="647"/>
        <v/>
      </c>
      <c r="DL290" s="74" t="str">
        <f t="shared" ca="1" si="648"/>
        <v/>
      </c>
      <c r="DM290" s="74" t="str">
        <f t="shared" ca="1" si="649"/>
        <v/>
      </c>
      <c r="DN290" s="74" t="str">
        <f t="shared" ca="1" si="650"/>
        <v/>
      </c>
      <c r="DO290" s="74" t="str">
        <f t="shared" ca="1" si="651"/>
        <v/>
      </c>
      <c r="DQ290" s="74" t="str">
        <f t="shared" ca="1" si="652"/>
        <v/>
      </c>
      <c r="DS290" s="74" t="str">
        <f t="shared" ca="1" si="653"/>
        <v/>
      </c>
      <c r="DT290" s="74" t="str">
        <f t="shared" ca="1" si="654"/>
        <v/>
      </c>
      <c r="DV290" s="525" t="str">
        <f t="shared" ca="1" si="655"/>
        <v/>
      </c>
      <c r="DW290" s="74" t="str">
        <f t="shared" ca="1" si="656"/>
        <v/>
      </c>
      <c r="DX290" s="485" t="str">
        <f t="shared" ca="1" si="657"/>
        <v/>
      </c>
      <c r="DY290" s="74" t="str">
        <f t="shared" ca="1" si="658"/>
        <v/>
      </c>
      <c r="DZ290" s="74" t="str">
        <f t="shared" ca="1" si="659"/>
        <v/>
      </c>
      <c r="EA290" s="74" t="str">
        <f t="shared" ca="1" si="660"/>
        <v/>
      </c>
      <c r="EC290" s="74" t="str">
        <f t="shared" ca="1" si="661"/>
        <v/>
      </c>
      <c r="ED290" s="74" t="str">
        <f t="shared" ca="1" si="662"/>
        <v/>
      </c>
      <c r="EE290" s="74" t="str">
        <f t="shared" ca="1" si="663"/>
        <v/>
      </c>
      <c r="EG290" s="479" t="str">
        <f ca="1">IF(V290=1,"",IF(LOG入力!BH290&gt;0,0,IF(CG290="★",0,IF(R290=1,0,IF(N290=0,0,1)))))</f>
        <v/>
      </c>
      <c r="EH290" s="483" t="str">
        <f t="shared" ca="1" si="664"/>
        <v/>
      </c>
      <c r="EI290" s="483" t="str">
        <f t="shared" ca="1" si="665"/>
        <v/>
      </c>
      <c r="EJ290" s="483" t="str">
        <f t="shared" ca="1" si="666"/>
        <v/>
      </c>
      <c r="EL290" s="71">
        <f t="shared" ca="1" si="667"/>
        <v>0</v>
      </c>
      <c r="EM290" s="6">
        <f t="shared" ca="1" si="668"/>
        <v>0</v>
      </c>
      <c r="EN290" s="6" t="str">
        <f t="shared" ca="1" si="669"/>
        <v/>
      </c>
      <c r="EO290" s="6">
        <f ca="1">IF(LOG入力!BH290&gt;0,0,IF(EM290=0,0,(IF(COUNTIF($EN$19:EN290,EN290)=1,IF($FS$3="N",1,IF(EH290=1,1,0))))))</f>
        <v>0</v>
      </c>
      <c r="EP290" s="6" t="str">
        <f ca="1">IF(LOG入力!BH290&gt;0,"",IF(EO290=1,$X290,""))</f>
        <v/>
      </c>
      <c r="EQ290" s="6" t="str">
        <f ca="1">IF(LOG入力!BH290&gt;0,"",IF(EO290=1,$Y290,""))</f>
        <v/>
      </c>
      <c r="ER290" s="520" t="str">
        <f ca="1">IF(LOG入力!BH290&gt;0,"",IF(COUNTIF($EP$19:$EP290,EP290)=1,EP290,""))</f>
        <v/>
      </c>
      <c r="ES290" s="520">
        <f ca="1">IF(LOG入力!BH290&gt;0,0,IF((EL290=1),IF(($ER290=""),0,1),0))</f>
        <v>0</v>
      </c>
      <c r="ET290" s="520" t="str">
        <f ca="1">IF(LOG入力!BH290&gt;0,"",IF(COUNTIF($EQ$19:EQ290,EQ290)=1,EQ290,""))</f>
        <v/>
      </c>
      <c r="EU290" s="539">
        <f ca="1">IF(LOG入力!BH290&gt;0,0,IF((EL290=1),IF(($ET290=""),0,1),0))</f>
        <v>0</v>
      </c>
      <c r="EV290" s="71">
        <f t="shared" ca="1" si="670"/>
        <v>0</v>
      </c>
      <c r="EW290" s="6">
        <f t="shared" ca="1" si="671"/>
        <v>0</v>
      </c>
      <c r="EX290" s="6" t="str">
        <f t="shared" ca="1" si="672"/>
        <v/>
      </c>
      <c r="EY290" s="6">
        <f ca="1">IF(LOG入力!BH290&gt;0,0,IF(EW290=0,0,(IF(COUNTIF($EX$19:EX290,EX290)=1,IF($FS$3="N",1,IF(EH290=1,1,0))))))</f>
        <v>0</v>
      </c>
      <c r="EZ290" s="6" t="str">
        <f ca="1">IF(LOG入力!BH290&gt;0,"",IF(EY290=1,$X290,""))</f>
        <v/>
      </c>
      <c r="FA290" s="6" t="str">
        <f ca="1">IF(LOG入力!BH290&gt;0,"",IF(EY290=1,$Y290,""))</f>
        <v/>
      </c>
      <c r="FB290" s="6" t="str">
        <f ca="1">IF(LOG入力!BH290&gt;0,"",IF(COUNTIF($EZ$19:$EZ290,EZ290)=1,EZ290,""))</f>
        <v/>
      </c>
      <c r="FC290" s="6">
        <f ca="1">IF(LOG入力!BH290&gt;0,0,IF((EV290=1),IF(($FB290=""),0,1),0))</f>
        <v>0</v>
      </c>
      <c r="FD290" s="6" t="str">
        <f ca="1">IF(LOG入力!BH290&gt;0,"",IF(COUNTIF($FA$19:FA290,FA290)=1,FA290,""))</f>
        <v/>
      </c>
      <c r="FE290" s="72">
        <f ca="1">IF(LOG入力!BH290&gt;0,0,IF((EV290=1),IF(($FD290=""),0,1),0))</f>
        <v>0</v>
      </c>
      <c r="FF290" s="71">
        <f t="shared" ca="1" si="673"/>
        <v>0</v>
      </c>
      <c r="FG290" s="6">
        <f t="shared" ca="1" si="674"/>
        <v>0</v>
      </c>
      <c r="FH290" s="6" t="str">
        <f t="shared" ca="1" si="675"/>
        <v/>
      </c>
      <c r="FI290" s="6">
        <f ca="1">IF(LOG入力!BH290&gt;0,0,IF(FG290=0,0,(IF(COUNTIF($FH$19:FH290,FH290)=1,IF($FS$3="N",1,IF(EH290=1,1,0))))))</f>
        <v>0</v>
      </c>
      <c r="FJ290" s="6" t="str">
        <f ca="1">IF(LOG入力!BH290&gt;0,"",IF(FI290=1,$X290,""))</f>
        <v/>
      </c>
      <c r="FK290" s="6" t="str">
        <f ca="1">IF(LOG入力!BH290&gt;0,"",IF(FI290=1,$Y290,""))</f>
        <v/>
      </c>
      <c r="FL290" s="6" t="str">
        <f ca="1">IF(LOG入力!BH290&gt;0,"",IF(COUNTIF($FJ$19:$FJ290,FJ290)=1,FJ290,""))</f>
        <v/>
      </c>
      <c r="FM290" s="6">
        <f ca="1">IF(LOG入力!BH290&gt;0,0,IF((FF290=1),IF(($FL290=""),0,1),0))</f>
        <v>0</v>
      </c>
      <c r="FN290" s="6" t="str">
        <f ca="1">IF(LOG入力!BH290&gt;0,"",IF(COUNTIF($FK$19:FK290,FK290)=1,FK290,""))</f>
        <v/>
      </c>
      <c r="FO290" s="72">
        <f ca="1">IF(LOG入力!BH290&gt;0,0,IF((FF290=1),IF(($FN290=""),0,1),0))</f>
        <v>0</v>
      </c>
      <c r="FP290" s="71">
        <f t="shared" ca="1" si="676"/>
        <v>0</v>
      </c>
      <c r="FQ290" s="6">
        <f t="shared" ca="1" si="677"/>
        <v>0</v>
      </c>
      <c r="FR290" s="6" t="str">
        <f t="shared" ca="1" si="678"/>
        <v/>
      </c>
      <c r="FS290" s="6">
        <f ca="1">IF(LOG入力!BH290&gt;0,0,IF(FQ290=0,0,(IF(COUNTIF($FR$19:FR290,FR290)=1,IF($FS$3="N",1,IF(EH290=1,1,0))))))</f>
        <v>0</v>
      </c>
      <c r="FT290" s="6" t="str">
        <f ca="1">IF(LOG入力!BH290&gt;0,"",IF(FS290=1,$X290,""))</f>
        <v/>
      </c>
      <c r="FU290" s="6" t="str">
        <f ca="1">IF(LOG入力!BH290&gt;0,"",IF(FS290=1,$Y290,""))</f>
        <v/>
      </c>
      <c r="FV290" s="6" t="str">
        <f ca="1">IF(LOG入力!BH290&gt;0,"",IF(COUNTIF($FT$19:$FT290,FT290)=1,FT290,""))</f>
        <v/>
      </c>
      <c r="FW290" s="6">
        <f ca="1">IF(LOG入力!BH290&gt;0,0,IF((FP290=1),IF(($FV290=""),0,1),0))</f>
        <v>0</v>
      </c>
      <c r="FX290" s="6" t="str">
        <f ca="1">IF(LOG入力!BH290&gt;0,"",IF(COUNTIF($FU$19:FU290,FU290)=1,FU290,""))</f>
        <v/>
      </c>
      <c r="FY290" s="72">
        <f ca="1">IF(LOG入力!BH290&gt;0,0,IF((FP290=1),IF(($FX290=""),0,1),0))</f>
        <v>0</v>
      </c>
      <c r="FZ290" s="71">
        <f t="shared" ca="1" si="679"/>
        <v>0</v>
      </c>
      <c r="GA290" s="6">
        <f t="shared" ca="1" si="680"/>
        <v>0</v>
      </c>
      <c r="GB290" s="6" t="str">
        <f t="shared" ca="1" si="681"/>
        <v/>
      </c>
      <c r="GC290" s="6">
        <f ca="1">IF(LOG入力!BH290&gt;0,0,IF(GA290=0,0,(IF(COUNTIF($GB$19:GB290,GB290)=1,IF($FS$3="N",1,IF(EH290=1,1,0))))))</f>
        <v>0</v>
      </c>
      <c r="GD290" s="6" t="str">
        <f ca="1">IF(LOG入力!BH290&gt;0,"",IF(GC290=1,$X290,""))</f>
        <v/>
      </c>
      <c r="GE290" s="6" t="str">
        <f ca="1">IF(LOG入力!BH290&gt;0,"",IF(GC290=1,$Y290,""))</f>
        <v/>
      </c>
      <c r="GF290" s="6" t="str">
        <f ca="1">IF(LOG入力!BH290&gt;0,"",IF(COUNTIF($GD$19:$GD290,GD290)=1,GD290,""))</f>
        <v/>
      </c>
      <c r="GG290" s="6">
        <f ca="1">IF(LOG入力!BH290&gt;0,0,IF((FZ290=1),IF(($GF290=""),0,1),0))</f>
        <v>0</v>
      </c>
      <c r="GH290" s="6" t="str">
        <f ca="1">IF(LOG入力!BH290&gt;0,"",IF(COUNTIF($GE$19:GE290,GE290)=1,GE290,""))</f>
        <v/>
      </c>
      <c r="GI290" s="72">
        <f ca="1">IF(LOG入力!BH290&gt;0,0,IF((FZ290=1),IF(($GH290=""),0,1),0))</f>
        <v>0</v>
      </c>
      <c r="GK290" s="455" t="str">
        <f ca="1">IF(V290=1,"",IF(LEN(LOG入力!AS290)=0,"",LOG入力!AS290))</f>
        <v/>
      </c>
      <c r="GL290" s="378" t="str">
        <f t="shared" ca="1" si="682"/>
        <v/>
      </c>
      <c r="GM290" s="378" t="str">
        <f t="shared" ca="1" si="683"/>
        <v/>
      </c>
      <c r="GN290" s="74" t="str">
        <f t="shared" ca="1" si="684"/>
        <v/>
      </c>
      <c r="GO290" s="74" t="str">
        <f t="shared" ca="1" si="685"/>
        <v/>
      </c>
      <c r="GQ290" s="74" t="str">
        <f t="shared" ca="1" si="686"/>
        <v/>
      </c>
      <c r="GR290" s="74" t="str">
        <f t="shared" ca="1" si="687"/>
        <v/>
      </c>
      <c r="GS290" s="74" t="str">
        <f t="shared" ca="1" si="688"/>
        <v/>
      </c>
      <c r="GT290" s="74" t="str">
        <f t="shared" ca="1" si="689"/>
        <v/>
      </c>
      <c r="GU290" s="74" t="str">
        <f t="shared" ca="1" si="690"/>
        <v/>
      </c>
      <c r="GV290" s="74" t="str">
        <f t="shared" ca="1" si="691"/>
        <v/>
      </c>
      <c r="GX290" s="74" t="str">
        <f t="shared" ca="1" si="692"/>
        <v/>
      </c>
      <c r="GY290" s="74" t="str">
        <f t="shared" ca="1" si="693"/>
        <v/>
      </c>
      <c r="GZ290" s="74" t="str">
        <f ca="1">IF(V290=1,"",IF(LOG入力!BH290&gt;0,0,IF(GY290=0,0,IF((VALUE((TYPE(VALUE(J290)))))=16,0,IF(VALUE(J290)&lt;60,1,IF(VALUE(J290)&lt;100,0,IF(VALUE(J290)&lt;600,2,0)))))))</f>
        <v/>
      </c>
      <c r="HA290" s="74" t="str">
        <f t="shared" ca="1" si="694"/>
        <v/>
      </c>
      <c r="HB290" s="74" t="str">
        <f ca="1">IF(V290=1,"",IF(LOG入力!BH290&gt;0,0,IF(HA290=0,0,IF((VALUE((TYPE(VALUE(L290)))))=16,0,IF(VALUE(L290)&lt;60,1,IF(VALUE(L290)&lt;100,0,IF(VALUE(L290)&lt;600,2,0)))))))</f>
        <v/>
      </c>
      <c r="HD290" s="74" t="str">
        <f t="shared" ca="1" si="695"/>
        <v/>
      </c>
      <c r="HF290" s="74" t="str">
        <f t="shared" ca="1" si="696"/>
        <v/>
      </c>
      <c r="HG290" s="74" t="str">
        <f t="shared" ca="1" si="697"/>
        <v/>
      </c>
      <c r="HH290" s="74" t="str">
        <f t="shared" ca="1" si="698"/>
        <v/>
      </c>
      <c r="HI290" s="74" t="str">
        <f t="shared" ca="1" si="699"/>
        <v/>
      </c>
      <c r="HJ290" s="74" t="str">
        <f t="shared" ca="1" si="700"/>
        <v/>
      </c>
      <c r="HK290" s="74" t="str">
        <f t="shared" ca="1" si="701"/>
        <v/>
      </c>
      <c r="HL290" s="74" t="str">
        <f t="shared" ca="1" si="702"/>
        <v/>
      </c>
      <c r="HM290" s="74" t="str">
        <f t="shared" ca="1" si="703"/>
        <v/>
      </c>
      <c r="HN290" s="74" t="str">
        <f t="shared" ca="1" si="704"/>
        <v/>
      </c>
      <c r="HO290" s="529" t="str">
        <f t="shared" ca="1" si="705"/>
        <v/>
      </c>
      <c r="HP290" s="74" t="str">
        <f t="shared" ca="1" si="706"/>
        <v/>
      </c>
      <c r="HQ290" s="74" t="str">
        <f t="shared" ca="1" si="707"/>
        <v/>
      </c>
      <c r="HR290" s="74" t="str">
        <f t="shared" ca="1" si="708"/>
        <v/>
      </c>
      <c r="HS290" s="74" t="str">
        <f t="shared" ca="1" si="709"/>
        <v/>
      </c>
      <c r="HT290" s="74" t="str">
        <f ca="1">IF(V290=1,"",IF(LOG入力!BH290&gt;0,0,IF(DV290=1,0,IF(N290="0",0,IF(SUM(HD290:HS290)&gt;0,1,0)))))</f>
        <v/>
      </c>
    </row>
    <row r="291" spans="1:228" x14ac:dyDescent="0.15">
      <c r="A291" s="5"/>
      <c r="B291" s="532" t="str">
        <f t="shared" ca="1" si="568"/>
        <v/>
      </c>
      <c r="C291" s="534" t="str">
        <f ca="1">LOG入力!AP291</f>
        <v/>
      </c>
      <c r="D291" s="534" t="str">
        <f ca="1">LOG入力!AQ291</f>
        <v/>
      </c>
      <c r="E291" s="534" t="str">
        <f ca="1">LOG入力!AR291</f>
        <v/>
      </c>
      <c r="F291" s="535" t="str">
        <f t="shared" ca="1" si="569"/>
        <v/>
      </c>
      <c r="G291" s="585" t="str">
        <f ca="1">LOG入力!AT291</f>
        <v/>
      </c>
      <c r="H291" s="542" t="str">
        <f ca="1">LOG入力!AU291</f>
        <v/>
      </c>
      <c r="I291" s="542" t="str">
        <f ca="1">LOG入力!AV291</f>
        <v/>
      </c>
      <c r="J291" s="577" t="str">
        <f ca="1">LOG入力!AW291</f>
        <v/>
      </c>
      <c r="K291" s="578" t="str">
        <f ca="1">LOG入力!BJ291</f>
        <v/>
      </c>
      <c r="L291" s="577" t="str">
        <f ca="1">LOG入力!AY291</f>
        <v/>
      </c>
      <c r="M291" s="545" t="str">
        <f ca="1">LOG入力!BK291</f>
        <v/>
      </c>
      <c r="N291" s="512" t="str">
        <f ca="1">IF(V291=1,"",IF(LOG入力!AJ291=1,"1",LOG入力!BA291))</f>
        <v/>
      </c>
      <c r="O291" s="538" t="str">
        <f ca="1">IF(V291=1,"",IF(LEN(LOG入力!O291)=0,"",LOG入力!O291))</f>
        <v/>
      </c>
      <c r="P291" s="291" t="str">
        <f ca="1">IF(V291=1,"",IF($AA$4=1,"",IF(LOG入力!BG291=1,"",CONCATENATE($ER291,$FB291,$FL291,$FV291,$GF291))))</f>
        <v/>
      </c>
      <c r="Q291" s="291" t="str">
        <f ca="1">IF(V291=1,"",IF($AA$4=1,"",IF(LOG入力!BG291=1,"",CONCATENATE($ET291,$FD291,$FN291,$FX291,$GH291))))</f>
        <v/>
      </c>
      <c r="R291" s="573" t="str">
        <f ca="1">IF(V291=1,"",IF($AA$4=1,"",IF(LOG入力!BH291&gt;0,0,AA291)))</f>
        <v/>
      </c>
      <c r="S291" s="293" t="str">
        <f t="shared" ca="1" si="570"/>
        <v/>
      </c>
      <c r="T291" s="681"/>
      <c r="U291" s="38"/>
      <c r="V291" s="196">
        <f ca="1">LOG入力!AN291</f>
        <v>1</v>
      </c>
      <c r="W291" s="38"/>
      <c r="X291" s="516" t="str">
        <f t="shared" ca="1" si="571"/>
        <v/>
      </c>
      <c r="Y291" s="515" t="str">
        <f t="shared" ca="1" si="572"/>
        <v/>
      </c>
      <c r="Z291" s="518" t="str">
        <f t="shared" ca="1" si="573"/>
        <v/>
      </c>
      <c r="AA291" s="574" t="str">
        <f t="shared" ca="1" si="574"/>
        <v/>
      </c>
      <c r="AC291" s="6" t="str">
        <f t="shared" ca="1" si="575"/>
        <v/>
      </c>
      <c r="AD291" s="6" t="str">
        <f t="shared" ca="1" si="576"/>
        <v/>
      </c>
      <c r="AE291" s="6" t="str">
        <f t="shared" ca="1" si="577"/>
        <v/>
      </c>
      <c r="AF291" s="6" t="str">
        <f t="shared" ca="1" si="578"/>
        <v/>
      </c>
      <c r="AG291" s="6" t="str">
        <f t="shared" ca="1" si="579"/>
        <v/>
      </c>
      <c r="AH291" s="6" t="str">
        <f t="shared" ca="1" si="580"/>
        <v/>
      </c>
      <c r="AI291" s="6" t="str">
        <f t="shared" ca="1" si="581"/>
        <v/>
      </c>
      <c r="AJ291" s="6" t="str">
        <f t="shared" ca="1" si="582"/>
        <v/>
      </c>
      <c r="AK291" s="6" t="str">
        <f t="shared" ca="1" si="583"/>
        <v/>
      </c>
      <c r="AL291" s="6" t="str">
        <f t="shared" ca="1" si="584"/>
        <v/>
      </c>
      <c r="AM291" s="6" t="str">
        <f t="shared" ca="1" si="585"/>
        <v/>
      </c>
      <c r="AN291" s="6" t="str">
        <f t="shared" ca="1" si="586"/>
        <v/>
      </c>
      <c r="AO291" s="6" t="str">
        <f t="shared" ca="1" si="587"/>
        <v/>
      </c>
      <c r="AP291" s="6" t="str">
        <f t="shared" ca="1" si="588"/>
        <v/>
      </c>
      <c r="AQ291" s="6" t="str">
        <f t="shared" ca="1" si="589"/>
        <v/>
      </c>
      <c r="AR291" s="6" t="str">
        <f t="shared" ca="1" si="590"/>
        <v/>
      </c>
      <c r="AS291" s="6" t="str">
        <f t="shared" ca="1" si="591"/>
        <v/>
      </c>
      <c r="AT291" s="6" t="str">
        <f t="shared" ca="1" si="592"/>
        <v/>
      </c>
      <c r="AU291" s="6" t="str">
        <f t="shared" ca="1" si="593"/>
        <v/>
      </c>
      <c r="AV291" s="6" t="str">
        <f t="shared" ca="1" si="594"/>
        <v/>
      </c>
      <c r="AW291" s="6" t="str">
        <f t="shared" ca="1" si="595"/>
        <v/>
      </c>
      <c r="AY291" s="6" t="str">
        <f t="shared" ca="1" si="596"/>
        <v/>
      </c>
      <c r="AZ291" s="6" t="str">
        <f t="shared" ca="1" si="597"/>
        <v/>
      </c>
      <c r="BA291" s="6" t="str">
        <f t="shared" ca="1" si="598"/>
        <v/>
      </c>
      <c r="BB291" s="6" t="str">
        <f t="shared" ca="1" si="599"/>
        <v/>
      </c>
      <c r="BC291" s="6" t="str">
        <f t="shared" ca="1" si="600"/>
        <v/>
      </c>
      <c r="BD291" s="6" t="str">
        <f t="shared" ca="1" si="601"/>
        <v/>
      </c>
      <c r="BE291" s="6" t="str">
        <f t="shared" ca="1" si="602"/>
        <v/>
      </c>
      <c r="BF291" s="6" t="str">
        <f t="shared" ca="1" si="603"/>
        <v/>
      </c>
      <c r="BG291" s="6" t="str">
        <f t="shared" ca="1" si="604"/>
        <v/>
      </c>
      <c r="BH291" s="6" t="str">
        <f t="shared" ca="1" si="605"/>
        <v/>
      </c>
      <c r="BI291" s="6" t="str">
        <f t="shared" ca="1" si="606"/>
        <v/>
      </c>
      <c r="BJ291" s="6" t="str">
        <f t="shared" ca="1" si="607"/>
        <v/>
      </c>
      <c r="BK291" s="6" t="str">
        <f t="shared" ca="1" si="608"/>
        <v/>
      </c>
      <c r="BL291" s="6" t="str">
        <f t="shared" ca="1" si="609"/>
        <v/>
      </c>
      <c r="BM291" s="6" t="str">
        <f t="shared" ca="1" si="610"/>
        <v/>
      </c>
      <c r="BN291" s="6" t="str">
        <f t="shared" ca="1" si="611"/>
        <v/>
      </c>
      <c r="BO291" s="6" t="str">
        <f t="shared" ca="1" si="612"/>
        <v/>
      </c>
      <c r="BP291" s="6" t="str">
        <f t="shared" ca="1" si="613"/>
        <v/>
      </c>
      <c r="BQ291" s="6" t="str">
        <f t="shared" ca="1" si="614"/>
        <v/>
      </c>
      <c r="BR291" s="6" t="str">
        <f t="shared" ca="1" si="615"/>
        <v/>
      </c>
      <c r="BS291" s="6" t="str">
        <f t="shared" ca="1" si="616"/>
        <v/>
      </c>
      <c r="BU291" s="6" t="str">
        <f t="shared" ca="1" si="617"/>
        <v/>
      </c>
      <c r="BW291" s="515" t="str">
        <f t="shared" ca="1" si="618"/>
        <v/>
      </c>
      <c r="BX291" s="515">
        <f t="shared" ca="1" si="619"/>
        <v>0</v>
      </c>
      <c r="BY291" s="515" t="str">
        <f t="shared" ca="1" si="620"/>
        <v/>
      </c>
      <c r="CA291" s="6">
        <f t="shared" ca="1" si="621"/>
        <v>1</v>
      </c>
      <c r="CC291" s="523" t="str">
        <f t="shared" ca="1" si="622"/>
        <v/>
      </c>
      <c r="CE291" s="6" t="str">
        <f t="shared" ca="1" si="623"/>
        <v/>
      </c>
      <c r="CG291" s="524" t="str">
        <f ca="1">IF(V291=1,"",IF($AA$4=1,"",IF(LOG入力!BH291&gt;0,"",IF(N291=0,"",IF(HT291=0,"","★")))))</f>
        <v/>
      </c>
      <c r="CI291" s="74" t="str">
        <f t="shared" ca="1" si="624"/>
        <v/>
      </c>
      <c r="CK291" s="525" t="str">
        <f ca="1">IF(V291=1,"",IF(LOG入力!BH291&gt;0,1,0))</f>
        <v/>
      </c>
      <c r="CL291" s="74" t="str">
        <f t="shared" ca="1" si="625"/>
        <v/>
      </c>
      <c r="CN291" s="74" t="str">
        <f t="shared" ca="1" si="626"/>
        <v/>
      </c>
      <c r="CO291" s="74" t="str">
        <f t="shared" ca="1" si="627"/>
        <v/>
      </c>
      <c r="CQ291" s="74" t="str">
        <f t="shared" ca="1" si="628"/>
        <v/>
      </c>
      <c r="CR291" s="74" t="str">
        <f t="shared" ca="1" si="629"/>
        <v/>
      </c>
      <c r="CS291" s="74" t="str">
        <f t="shared" ca="1" si="630"/>
        <v/>
      </c>
      <c r="CT291" s="74" t="str">
        <f t="shared" ca="1" si="631"/>
        <v/>
      </c>
      <c r="CU291" s="74" t="str">
        <f t="shared" ca="1" si="632"/>
        <v/>
      </c>
      <c r="CV291" s="74" t="str">
        <f t="shared" ca="1" si="633"/>
        <v/>
      </c>
      <c r="CW291" s="74" t="str">
        <f t="shared" ca="1" si="634"/>
        <v/>
      </c>
      <c r="CX291" s="74" t="str">
        <f t="shared" ca="1" si="635"/>
        <v/>
      </c>
      <c r="CY291" s="74" t="str">
        <f t="shared" ca="1" si="636"/>
        <v/>
      </c>
      <c r="CZ291" s="74" t="str">
        <f t="shared" ca="1" si="637"/>
        <v/>
      </c>
      <c r="DA291" s="74" t="str">
        <f t="shared" ca="1" si="638"/>
        <v/>
      </c>
      <c r="DB291" s="74" t="str">
        <f t="shared" ca="1" si="639"/>
        <v/>
      </c>
      <c r="DD291" s="74" t="str">
        <f t="shared" ca="1" si="640"/>
        <v/>
      </c>
      <c r="DE291" s="74" t="str">
        <f t="shared" ca="1" si="641"/>
        <v/>
      </c>
      <c r="DF291" s="74" t="str">
        <f t="shared" ca="1" si="642"/>
        <v/>
      </c>
      <c r="DG291" s="74" t="str">
        <f t="shared" ca="1" si="643"/>
        <v/>
      </c>
      <c r="DH291" s="74" t="str">
        <f t="shared" ca="1" si="644"/>
        <v/>
      </c>
      <c r="DI291" s="74" t="str">
        <f t="shared" ca="1" si="645"/>
        <v/>
      </c>
      <c r="DJ291" s="74" t="str">
        <f t="shared" ca="1" si="646"/>
        <v/>
      </c>
      <c r="DK291" s="74" t="str">
        <f t="shared" ca="1" si="647"/>
        <v/>
      </c>
      <c r="DL291" s="74" t="str">
        <f t="shared" ca="1" si="648"/>
        <v/>
      </c>
      <c r="DM291" s="74" t="str">
        <f t="shared" ca="1" si="649"/>
        <v/>
      </c>
      <c r="DN291" s="74" t="str">
        <f t="shared" ca="1" si="650"/>
        <v/>
      </c>
      <c r="DO291" s="74" t="str">
        <f t="shared" ca="1" si="651"/>
        <v/>
      </c>
      <c r="DQ291" s="74" t="str">
        <f t="shared" ca="1" si="652"/>
        <v/>
      </c>
      <c r="DS291" s="74" t="str">
        <f t="shared" ca="1" si="653"/>
        <v/>
      </c>
      <c r="DT291" s="74" t="str">
        <f t="shared" ca="1" si="654"/>
        <v/>
      </c>
      <c r="DV291" s="525" t="str">
        <f t="shared" ca="1" si="655"/>
        <v/>
      </c>
      <c r="DW291" s="74" t="str">
        <f t="shared" ca="1" si="656"/>
        <v/>
      </c>
      <c r="DX291" s="485" t="str">
        <f t="shared" ca="1" si="657"/>
        <v/>
      </c>
      <c r="DY291" s="74" t="str">
        <f t="shared" ca="1" si="658"/>
        <v/>
      </c>
      <c r="DZ291" s="74" t="str">
        <f t="shared" ca="1" si="659"/>
        <v/>
      </c>
      <c r="EA291" s="74" t="str">
        <f t="shared" ca="1" si="660"/>
        <v/>
      </c>
      <c r="EC291" s="74" t="str">
        <f t="shared" ca="1" si="661"/>
        <v/>
      </c>
      <c r="ED291" s="74" t="str">
        <f t="shared" ca="1" si="662"/>
        <v/>
      </c>
      <c r="EE291" s="74" t="str">
        <f t="shared" ca="1" si="663"/>
        <v/>
      </c>
      <c r="EG291" s="479" t="str">
        <f ca="1">IF(V291=1,"",IF(LOG入力!BH291&gt;0,0,IF(CG291="★",0,IF(R291=1,0,IF(N291=0,0,1)))))</f>
        <v/>
      </c>
      <c r="EH291" s="483" t="str">
        <f t="shared" ca="1" si="664"/>
        <v/>
      </c>
      <c r="EI291" s="483" t="str">
        <f t="shared" ca="1" si="665"/>
        <v/>
      </c>
      <c r="EJ291" s="483" t="str">
        <f t="shared" ca="1" si="666"/>
        <v/>
      </c>
      <c r="EL291" s="71">
        <f t="shared" ca="1" si="667"/>
        <v>0</v>
      </c>
      <c r="EM291" s="6">
        <f t="shared" ca="1" si="668"/>
        <v>0</v>
      </c>
      <c r="EN291" s="6" t="str">
        <f t="shared" ca="1" si="669"/>
        <v/>
      </c>
      <c r="EO291" s="6">
        <f ca="1">IF(LOG入力!BH291&gt;0,0,IF(EM291=0,0,(IF(COUNTIF($EN$19:EN291,EN291)=1,IF($FS$3="N",1,IF(EH291=1,1,0))))))</f>
        <v>0</v>
      </c>
      <c r="EP291" s="6" t="str">
        <f ca="1">IF(LOG入力!BH291&gt;0,"",IF(EO291=1,$X291,""))</f>
        <v/>
      </c>
      <c r="EQ291" s="6" t="str">
        <f ca="1">IF(LOG入力!BH291&gt;0,"",IF(EO291=1,$Y291,""))</f>
        <v/>
      </c>
      <c r="ER291" s="520" t="str">
        <f ca="1">IF(LOG入力!BH291&gt;0,"",IF(COUNTIF($EP$19:$EP291,EP291)=1,EP291,""))</f>
        <v/>
      </c>
      <c r="ES291" s="520">
        <f ca="1">IF(LOG入力!BH291&gt;0,0,IF((EL291=1),IF(($ER291=""),0,1),0))</f>
        <v>0</v>
      </c>
      <c r="ET291" s="520" t="str">
        <f ca="1">IF(LOG入力!BH291&gt;0,"",IF(COUNTIF($EQ$19:EQ291,EQ291)=1,EQ291,""))</f>
        <v/>
      </c>
      <c r="EU291" s="539">
        <f ca="1">IF(LOG入力!BH291&gt;0,0,IF((EL291=1),IF(($ET291=""),0,1),0))</f>
        <v>0</v>
      </c>
      <c r="EV291" s="71">
        <f t="shared" ca="1" si="670"/>
        <v>0</v>
      </c>
      <c r="EW291" s="6">
        <f t="shared" ca="1" si="671"/>
        <v>0</v>
      </c>
      <c r="EX291" s="6" t="str">
        <f t="shared" ca="1" si="672"/>
        <v/>
      </c>
      <c r="EY291" s="6">
        <f ca="1">IF(LOG入力!BH291&gt;0,0,IF(EW291=0,0,(IF(COUNTIF($EX$19:EX291,EX291)=1,IF($FS$3="N",1,IF(EH291=1,1,0))))))</f>
        <v>0</v>
      </c>
      <c r="EZ291" s="6" t="str">
        <f ca="1">IF(LOG入力!BH291&gt;0,"",IF(EY291=1,$X291,""))</f>
        <v/>
      </c>
      <c r="FA291" s="6" t="str">
        <f ca="1">IF(LOG入力!BH291&gt;0,"",IF(EY291=1,$Y291,""))</f>
        <v/>
      </c>
      <c r="FB291" s="6" t="str">
        <f ca="1">IF(LOG入力!BH291&gt;0,"",IF(COUNTIF($EZ$19:$EZ291,EZ291)=1,EZ291,""))</f>
        <v/>
      </c>
      <c r="FC291" s="6">
        <f ca="1">IF(LOG入力!BH291&gt;0,0,IF((EV291=1),IF(($FB291=""),0,1),0))</f>
        <v>0</v>
      </c>
      <c r="FD291" s="6" t="str">
        <f ca="1">IF(LOG入力!BH291&gt;0,"",IF(COUNTIF($FA$19:FA291,FA291)=1,FA291,""))</f>
        <v/>
      </c>
      <c r="FE291" s="72">
        <f ca="1">IF(LOG入力!BH291&gt;0,0,IF((EV291=1),IF(($FD291=""),0,1),0))</f>
        <v>0</v>
      </c>
      <c r="FF291" s="71">
        <f t="shared" ca="1" si="673"/>
        <v>0</v>
      </c>
      <c r="FG291" s="6">
        <f t="shared" ca="1" si="674"/>
        <v>0</v>
      </c>
      <c r="FH291" s="6" t="str">
        <f t="shared" ca="1" si="675"/>
        <v/>
      </c>
      <c r="FI291" s="6">
        <f ca="1">IF(LOG入力!BH291&gt;0,0,IF(FG291=0,0,(IF(COUNTIF($FH$19:FH291,FH291)=1,IF($FS$3="N",1,IF(EH291=1,1,0))))))</f>
        <v>0</v>
      </c>
      <c r="FJ291" s="6" t="str">
        <f ca="1">IF(LOG入力!BH291&gt;0,"",IF(FI291=1,$X291,""))</f>
        <v/>
      </c>
      <c r="FK291" s="6" t="str">
        <f ca="1">IF(LOG入力!BH291&gt;0,"",IF(FI291=1,$Y291,""))</f>
        <v/>
      </c>
      <c r="FL291" s="6" t="str">
        <f ca="1">IF(LOG入力!BH291&gt;0,"",IF(COUNTIF($FJ$19:$FJ291,FJ291)=1,FJ291,""))</f>
        <v/>
      </c>
      <c r="FM291" s="6">
        <f ca="1">IF(LOG入力!BH291&gt;0,0,IF((FF291=1),IF(($FL291=""),0,1),0))</f>
        <v>0</v>
      </c>
      <c r="FN291" s="6" t="str">
        <f ca="1">IF(LOG入力!BH291&gt;0,"",IF(COUNTIF($FK$19:FK291,FK291)=1,FK291,""))</f>
        <v/>
      </c>
      <c r="FO291" s="72">
        <f ca="1">IF(LOG入力!BH291&gt;0,0,IF((FF291=1),IF(($FN291=""),0,1),0))</f>
        <v>0</v>
      </c>
      <c r="FP291" s="71">
        <f t="shared" ca="1" si="676"/>
        <v>0</v>
      </c>
      <c r="FQ291" s="6">
        <f t="shared" ca="1" si="677"/>
        <v>0</v>
      </c>
      <c r="FR291" s="6" t="str">
        <f t="shared" ca="1" si="678"/>
        <v/>
      </c>
      <c r="FS291" s="6">
        <f ca="1">IF(LOG入力!BH291&gt;0,0,IF(FQ291=0,0,(IF(COUNTIF($FR$19:FR291,FR291)=1,IF($FS$3="N",1,IF(EH291=1,1,0))))))</f>
        <v>0</v>
      </c>
      <c r="FT291" s="6" t="str">
        <f ca="1">IF(LOG入力!BH291&gt;0,"",IF(FS291=1,$X291,""))</f>
        <v/>
      </c>
      <c r="FU291" s="6" t="str">
        <f ca="1">IF(LOG入力!BH291&gt;0,"",IF(FS291=1,$Y291,""))</f>
        <v/>
      </c>
      <c r="FV291" s="6" t="str">
        <f ca="1">IF(LOG入力!BH291&gt;0,"",IF(COUNTIF($FT$19:$FT291,FT291)=1,FT291,""))</f>
        <v/>
      </c>
      <c r="FW291" s="6">
        <f ca="1">IF(LOG入力!BH291&gt;0,0,IF((FP291=1),IF(($FV291=""),0,1),0))</f>
        <v>0</v>
      </c>
      <c r="FX291" s="6" t="str">
        <f ca="1">IF(LOG入力!BH291&gt;0,"",IF(COUNTIF($FU$19:FU291,FU291)=1,FU291,""))</f>
        <v/>
      </c>
      <c r="FY291" s="72">
        <f ca="1">IF(LOG入力!BH291&gt;0,0,IF((FP291=1),IF(($FX291=""),0,1),0))</f>
        <v>0</v>
      </c>
      <c r="FZ291" s="71">
        <f t="shared" ca="1" si="679"/>
        <v>0</v>
      </c>
      <c r="GA291" s="6">
        <f t="shared" ca="1" si="680"/>
        <v>0</v>
      </c>
      <c r="GB291" s="6" t="str">
        <f t="shared" ca="1" si="681"/>
        <v/>
      </c>
      <c r="GC291" s="6">
        <f ca="1">IF(LOG入力!BH291&gt;0,0,IF(GA291=0,0,(IF(COUNTIF($GB$19:GB291,GB291)=1,IF($FS$3="N",1,IF(EH291=1,1,0))))))</f>
        <v>0</v>
      </c>
      <c r="GD291" s="6" t="str">
        <f ca="1">IF(LOG入力!BH291&gt;0,"",IF(GC291=1,$X291,""))</f>
        <v/>
      </c>
      <c r="GE291" s="6" t="str">
        <f ca="1">IF(LOG入力!BH291&gt;0,"",IF(GC291=1,$Y291,""))</f>
        <v/>
      </c>
      <c r="GF291" s="6" t="str">
        <f ca="1">IF(LOG入力!BH291&gt;0,"",IF(COUNTIF($GD$19:$GD291,GD291)=1,GD291,""))</f>
        <v/>
      </c>
      <c r="GG291" s="6">
        <f ca="1">IF(LOG入力!BH291&gt;0,0,IF((FZ291=1),IF(($GF291=""),0,1),0))</f>
        <v>0</v>
      </c>
      <c r="GH291" s="6" t="str">
        <f ca="1">IF(LOG入力!BH291&gt;0,"",IF(COUNTIF($GE$19:GE291,GE291)=1,GE291,""))</f>
        <v/>
      </c>
      <c r="GI291" s="72">
        <f ca="1">IF(LOG入力!BH291&gt;0,0,IF((FZ291=1),IF(($GH291=""),0,1),0))</f>
        <v>0</v>
      </c>
      <c r="GK291" s="455" t="str">
        <f ca="1">IF(V291=1,"",IF(LEN(LOG入力!AS291)=0,"",LOG入力!AS291))</f>
        <v/>
      </c>
      <c r="GL291" s="378" t="str">
        <f t="shared" ca="1" si="682"/>
        <v/>
      </c>
      <c r="GM291" s="378" t="str">
        <f t="shared" ca="1" si="683"/>
        <v/>
      </c>
      <c r="GN291" s="74" t="str">
        <f t="shared" ca="1" si="684"/>
        <v/>
      </c>
      <c r="GO291" s="74" t="str">
        <f t="shared" ca="1" si="685"/>
        <v/>
      </c>
      <c r="GQ291" s="74" t="str">
        <f t="shared" ca="1" si="686"/>
        <v/>
      </c>
      <c r="GR291" s="74" t="str">
        <f t="shared" ca="1" si="687"/>
        <v/>
      </c>
      <c r="GS291" s="74" t="str">
        <f t="shared" ca="1" si="688"/>
        <v/>
      </c>
      <c r="GT291" s="74" t="str">
        <f t="shared" ca="1" si="689"/>
        <v/>
      </c>
      <c r="GU291" s="74" t="str">
        <f t="shared" ca="1" si="690"/>
        <v/>
      </c>
      <c r="GV291" s="74" t="str">
        <f t="shared" ca="1" si="691"/>
        <v/>
      </c>
      <c r="GX291" s="74" t="str">
        <f t="shared" ca="1" si="692"/>
        <v/>
      </c>
      <c r="GY291" s="74" t="str">
        <f t="shared" ca="1" si="693"/>
        <v/>
      </c>
      <c r="GZ291" s="74" t="str">
        <f ca="1">IF(V291=1,"",IF(LOG入力!BH291&gt;0,0,IF(GY291=0,0,IF((VALUE((TYPE(VALUE(J291)))))=16,0,IF(VALUE(J291)&lt;60,1,IF(VALUE(J291)&lt;100,0,IF(VALUE(J291)&lt;600,2,0)))))))</f>
        <v/>
      </c>
      <c r="HA291" s="74" t="str">
        <f t="shared" ca="1" si="694"/>
        <v/>
      </c>
      <c r="HB291" s="74" t="str">
        <f ca="1">IF(V291=1,"",IF(LOG入力!BH291&gt;0,0,IF(HA291=0,0,IF((VALUE((TYPE(VALUE(L291)))))=16,0,IF(VALUE(L291)&lt;60,1,IF(VALUE(L291)&lt;100,0,IF(VALUE(L291)&lt;600,2,0)))))))</f>
        <v/>
      </c>
      <c r="HD291" s="74" t="str">
        <f t="shared" ca="1" si="695"/>
        <v/>
      </c>
      <c r="HF291" s="74" t="str">
        <f t="shared" ca="1" si="696"/>
        <v/>
      </c>
      <c r="HG291" s="74" t="str">
        <f t="shared" ca="1" si="697"/>
        <v/>
      </c>
      <c r="HH291" s="74" t="str">
        <f t="shared" ca="1" si="698"/>
        <v/>
      </c>
      <c r="HI291" s="74" t="str">
        <f t="shared" ca="1" si="699"/>
        <v/>
      </c>
      <c r="HJ291" s="74" t="str">
        <f t="shared" ca="1" si="700"/>
        <v/>
      </c>
      <c r="HK291" s="74" t="str">
        <f t="shared" ca="1" si="701"/>
        <v/>
      </c>
      <c r="HL291" s="74" t="str">
        <f t="shared" ca="1" si="702"/>
        <v/>
      </c>
      <c r="HM291" s="74" t="str">
        <f t="shared" ca="1" si="703"/>
        <v/>
      </c>
      <c r="HN291" s="74" t="str">
        <f t="shared" ca="1" si="704"/>
        <v/>
      </c>
      <c r="HO291" s="529" t="str">
        <f t="shared" ca="1" si="705"/>
        <v/>
      </c>
      <c r="HP291" s="74" t="str">
        <f t="shared" ca="1" si="706"/>
        <v/>
      </c>
      <c r="HQ291" s="74" t="str">
        <f t="shared" ca="1" si="707"/>
        <v/>
      </c>
      <c r="HR291" s="74" t="str">
        <f t="shared" ca="1" si="708"/>
        <v/>
      </c>
      <c r="HS291" s="74" t="str">
        <f t="shared" ca="1" si="709"/>
        <v/>
      </c>
      <c r="HT291" s="74" t="str">
        <f ca="1">IF(V291=1,"",IF(LOG入力!BH291&gt;0,0,IF(DV291=1,0,IF(N291="0",0,IF(SUM(HD291:HS291)&gt;0,1,0)))))</f>
        <v/>
      </c>
    </row>
    <row r="292" spans="1:228" x14ac:dyDescent="0.15">
      <c r="A292" s="5"/>
      <c r="B292" s="532" t="str">
        <f t="shared" ca="1" si="568"/>
        <v/>
      </c>
      <c r="C292" s="534" t="str">
        <f ca="1">LOG入力!AP292</f>
        <v/>
      </c>
      <c r="D292" s="534" t="str">
        <f ca="1">LOG入力!AQ292</f>
        <v/>
      </c>
      <c r="E292" s="534" t="str">
        <f ca="1">LOG入力!AR292</f>
        <v/>
      </c>
      <c r="F292" s="535" t="str">
        <f t="shared" ca="1" si="569"/>
        <v/>
      </c>
      <c r="G292" s="585" t="str">
        <f ca="1">LOG入力!AT292</f>
        <v/>
      </c>
      <c r="H292" s="542" t="str">
        <f ca="1">LOG入力!AU292</f>
        <v/>
      </c>
      <c r="I292" s="542" t="str">
        <f ca="1">LOG入力!AV292</f>
        <v/>
      </c>
      <c r="J292" s="577" t="str">
        <f ca="1">LOG入力!AW292</f>
        <v/>
      </c>
      <c r="K292" s="578" t="str">
        <f ca="1">LOG入力!BJ292</f>
        <v/>
      </c>
      <c r="L292" s="577" t="str">
        <f ca="1">LOG入力!AY292</f>
        <v/>
      </c>
      <c r="M292" s="545" t="str">
        <f ca="1">LOG入力!BK292</f>
        <v/>
      </c>
      <c r="N292" s="512" t="str">
        <f ca="1">IF(V292=1,"",IF(LOG入力!AJ292=1,"1",LOG入力!BA292))</f>
        <v/>
      </c>
      <c r="O292" s="538" t="str">
        <f ca="1">IF(V292=1,"",IF(LEN(LOG入力!O292)=0,"",LOG入力!O292))</f>
        <v/>
      </c>
      <c r="P292" s="291" t="str">
        <f ca="1">IF(V292=1,"",IF($AA$4=1,"",IF(LOG入力!BG292=1,"",CONCATENATE($ER292,$FB292,$FL292,$FV292,$GF292))))</f>
        <v/>
      </c>
      <c r="Q292" s="291" t="str">
        <f ca="1">IF(V292=1,"",IF($AA$4=1,"",IF(LOG入力!BG292=1,"",CONCATENATE($ET292,$FD292,$FN292,$FX292,$GH292))))</f>
        <v/>
      </c>
      <c r="R292" s="573" t="str">
        <f ca="1">IF(V292=1,"",IF($AA$4=1,"",IF(LOG入力!BH292&gt;0,0,AA292)))</f>
        <v/>
      </c>
      <c r="S292" s="293" t="str">
        <f t="shared" ca="1" si="570"/>
        <v/>
      </c>
      <c r="T292" s="681"/>
      <c r="U292" s="38"/>
      <c r="V292" s="196">
        <f ca="1">LOG入力!AN292</f>
        <v>1</v>
      </c>
      <c r="W292" s="38"/>
      <c r="X292" s="516" t="str">
        <f t="shared" ca="1" si="571"/>
        <v/>
      </c>
      <c r="Y292" s="515" t="str">
        <f t="shared" ca="1" si="572"/>
        <v/>
      </c>
      <c r="Z292" s="518" t="str">
        <f t="shared" ca="1" si="573"/>
        <v/>
      </c>
      <c r="AA292" s="574" t="str">
        <f t="shared" ca="1" si="574"/>
        <v/>
      </c>
      <c r="AC292" s="6" t="str">
        <f t="shared" ca="1" si="575"/>
        <v/>
      </c>
      <c r="AD292" s="6" t="str">
        <f t="shared" ca="1" si="576"/>
        <v/>
      </c>
      <c r="AE292" s="6" t="str">
        <f t="shared" ca="1" si="577"/>
        <v/>
      </c>
      <c r="AF292" s="6" t="str">
        <f t="shared" ca="1" si="578"/>
        <v/>
      </c>
      <c r="AG292" s="6" t="str">
        <f t="shared" ca="1" si="579"/>
        <v/>
      </c>
      <c r="AH292" s="6" t="str">
        <f t="shared" ca="1" si="580"/>
        <v/>
      </c>
      <c r="AI292" s="6" t="str">
        <f t="shared" ca="1" si="581"/>
        <v/>
      </c>
      <c r="AJ292" s="6" t="str">
        <f t="shared" ca="1" si="582"/>
        <v/>
      </c>
      <c r="AK292" s="6" t="str">
        <f t="shared" ca="1" si="583"/>
        <v/>
      </c>
      <c r="AL292" s="6" t="str">
        <f t="shared" ca="1" si="584"/>
        <v/>
      </c>
      <c r="AM292" s="6" t="str">
        <f t="shared" ca="1" si="585"/>
        <v/>
      </c>
      <c r="AN292" s="6" t="str">
        <f t="shared" ca="1" si="586"/>
        <v/>
      </c>
      <c r="AO292" s="6" t="str">
        <f t="shared" ca="1" si="587"/>
        <v/>
      </c>
      <c r="AP292" s="6" t="str">
        <f t="shared" ca="1" si="588"/>
        <v/>
      </c>
      <c r="AQ292" s="6" t="str">
        <f t="shared" ca="1" si="589"/>
        <v/>
      </c>
      <c r="AR292" s="6" t="str">
        <f t="shared" ca="1" si="590"/>
        <v/>
      </c>
      <c r="AS292" s="6" t="str">
        <f t="shared" ca="1" si="591"/>
        <v/>
      </c>
      <c r="AT292" s="6" t="str">
        <f t="shared" ca="1" si="592"/>
        <v/>
      </c>
      <c r="AU292" s="6" t="str">
        <f t="shared" ca="1" si="593"/>
        <v/>
      </c>
      <c r="AV292" s="6" t="str">
        <f t="shared" ca="1" si="594"/>
        <v/>
      </c>
      <c r="AW292" s="6" t="str">
        <f t="shared" ca="1" si="595"/>
        <v/>
      </c>
      <c r="AY292" s="6" t="str">
        <f t="shared" ca="1" si="596"/>
        <v/>
      </c>
      <c r="AZ292" s="6" t="str">
        <f t="shared" ca="1" si="597"/>
        <v/>
      </c>
      <c r="BA292" s="6" t="str">
        <f t="shared" ca="1" si="598"/>
        <v/>
      </c>
      <c r="BB292" s="6" t="str">
        <f t="shared" ca="1" si="599"/>
        <v/>
      </c>
      <c r="BC292" s="6" t="str">
        <f t="shared" ca="1" si="600"/>
        <v/>
      </c>
      <c r="BD292" s="6" t="str">
        <f t="shared" ca="1" si="601"/>
        <v/>
      </c>
      <c r="BE292" s="6" t="str">
        <f t="shared" ca="1" si="602"/>
        <v/>
      </c>
      <c r="BF292" s="6" t="str">
        <f t="shared" ca="1" si="603"/>
        <v/>
      </c>
      <c r="BG292" s="6" t="str">
        <f t="shared" ca="1" si="604"/>
        <v/>
      </c>
      <c r="BH292" s="6" t="str">
        <f t="shared" ca="1" si="605"/>
        <v/>
      </c>
      <c r="BI292" s="6" t="str">
        <f t="shared" ca="1" si="606"/>
        <v/>
      </c>
      <c r="BJ292" s="6" t="str">
        <f t="shared" ca="1" si="607"/>
        <v/>
      </c>
      <c r="BK292" s="6" t="str">
        <f t="shared" ca="1" si="608"/>
        <v/>
      </c>
      <c r="BL292" s="6" t="str">
        <f t="shared" ca="1" si="609"/>
        <v/>
      </c>
      <c r="BM292" s="6" t="str">
        <f t="shared" ca="1" si="610"/>
        <v/>
      </c>
      <c r="BN292" s="6" t="str">
        <f t="shared" ca="1" si="611"/>
        <v/>
      </c>
      <c r="BO292" s="6" t="str">
        <f t="shared" ca="1" si="612"/>
        <v/>
      </c>
      <c r="BP292" s="6" t="str">
        <f t="shared" ca="1" si="613"/>
        <v/>
      </c>
      <c r="BQ292" s="6" t="str">
        <f t="shared" ca="1" si="614"/>
        <v/>
      </c>
      <c r="BR292" s="6" t="str">
        <f t="shared" ca="1" si="615"/>
        <v/>
      </c>
      <c r="BS292" s="6" t="str">
        <f t="shared" ca="1" si="616"/>
        <v/>
      </c>
      <c r="BU292" s="6" t="str">
        <f t="shared" ca="1" si="617"/>
        <v/>
      </c>
      <c r="BW292" s="515" t="str">
        <f t="shared" ca="1" si="618"/>
        <v/>
      </c>
      <c r="BX292" s="515">
        <f t="shared" ca="1" si="619"/>
        <v>0</v>
      </c>
      <c r="BY292" s="515" t="str">
        <f t="shared" ca="1" si="620"/>
        <v/>
      </c>
      <c r="CA292" s="6">
        <f t="shared" ca="1" si="621"/>
        <v>1</v>
      </c>
      <c r="CC292" s="523" t="str">
        <f t="shared" ca="1" si="622"/>
        <v/>
      </c>
      <c r="CE292" s="6" t="str">
        <f t="shared" ca="1" si="623"/>
        <v/>
      </c>
      <c r="CG292" s="524" t="str">
        <f ca="1">IF(V292=1,"",IF($AA$4=1,"",IF(LOG入力!BH292&gt;0,"",IF(N292=0,"",IF(HT292=0,"","★")))))</f>
        <v/>
      </c>
      <c r="CI292" s="74" t="str">
        <f t="shared" ca="1" si="624"/>
        <v/>
      </c>
      <c r="CK292" s="525" t="str">
        <f ca="1">IF(V292=1,"",IF(LOG入力!BH292&gt;0,1,0))</f>
        <v/>
      </c>
      <c r="CL292" s="74" t="str">
        <f t="shared" ca="1" si="625"/>
        <v/>
      </c>
      <c r="CN292" s="74" t="str">
        <f t="shared" ca="1" si="626"/>
        <v/>
      </c>
      <c r="CO292" s="74" t="str">
        <f t="shared" ca="1" si="627"/>
        <v/>
      </c>
      <c r="CQ292" s="74" t="str">
        <f t="shared" ca="1" si="628"/>
        <v/>
      </c>
      <c r="CR292" s="74" t="str">
        <f t="shared" ca="1" si="629"/>
        <v/>
      </c>
      <c r="CS292" s="74" t="str">
        <f t="shared" ca="1" si="630"/>
        <v/>
      </c>
      <c r="CT292" s="74" t="str">
        <f t="shared" ca="1" si="631"/>
        <v/>
      </c>
      <c r="CU292" s="74" t="str">
        <f t="shared" ca="1" si="632"/>
        <v/>
      </c>
      <c r="CV292" s="74" t="str">
        <f t="shared" ca="1" si="633"/>
        <v/>
      </c>
      <c r="CW292" s="74" t="str">
        <f t="shared" ca="1" si="634"/>
        <v/>
      </c>
      <c r="CX292" s="74" t="str">
        <f t="shared" ca="1" si="635"/>
        <v/>
      </c>
      <c r="CY292" s="74" t="str">
        <f t="shared" ca="1" si="636"/>
        <v/>
      </c>
      <c r="CZ292" s="74" t="str">
        <f t="shared" ca="1" si="637"/>
        <v/>
      </c>
      <c r="DA292" s="74" t="str">
        <f t="shared" ca="1" si="638"/>
        <v/>
      </c>
      <c r="DB292" s="74" t="str">
        <f t="shared" ca="1" si="639"/>
        <v/>
      </c>
      <c r="DD292" s="74" t="str">
        <f t="shared" ca="1" si="640"/>
        <v/>
      </c>
      <c r="DE292" s="74" t="str">
        <f t="shared" ca="1" si="641"/>
        <v/>
      </c>
      <c r="DF292" s="74" t="str">
        <f t="shared" ca="1" si="642"/>
        <v/>
      </c>
      <c r="DG292" s="74" t="str">
        <f t="shared" ca="1" si="643"/>
        <v/>
      </c>
      <c r="DH292" s="74" t="str">
        <f t="shared" ca="1" si="644"/>
        <v/>
      </c>
      <c r="DI292" s="74" t="str">
        <f t="shared" ca="1" si="645"/>
        <v/>
      </c>
      <c r="DJ292" s="74" t="str">
        <f t="shared" ca="1" si="646"/>
        <v/>
      </c>
      <c r="DK292" s="74" t="str">
        <f t="shared" ca="1" si="647"/>
        <v/>
      </c>
      <c r="DL292" s="74" t="str">
        <f t="shared" ca="1" si="648"/>
        <v/>
      </c>
      <c r="DM292" s="74" t="str">
        <f t="shared" ca="1" si="649"/>
        <v/>
      </c>
      <c r="DN292" s="74" t="str">
        <f t="shared" ca="1" si="650"/>
        <v/>
      </c>
      <c r="DO292" s="74" t="str">
        <f t="shared" ca="1" si="651"/>
        <v/>
      </c>
      <c r="DQ292" s="74" t="str">
        <f t="shared" ca="1" si="652"/>
        <v/>
      </c>
      <c r="DS292" s="74" t="str">
        <f t="shared" ca="1" si="653"/>
        <v/>
      </c>
      <c r="DT292" s="74" t="str">
        <f t="shared" ca="1" si="654"/>
        <v/>
      </c>
      <c r="DV292" s="525" t="str">
        <f t="shared" ca="1" si="655"/>
        <v/>
      </c>
      <c r="DW292" s="74" t="str">
        <f t="shared" ca="1" si="656"/>
        <v/>
      </c>
      <c r="DX292" s="485" t="str">
        <f t="shared" ca="1" si="657"/>
        <v/>
      </c>
      <c r="DY292" s="74" t="str">
        <f t="shared" ca="1" si="658"/>
        <v/>
      </c>
      <c r="DZ292" s="74" t="str">
        <f t="shared" ca="1" si="659"/>
        <v/>
      </c>
      <c r="EA292" s="74" t="str">
        <f t="shared" ca="1" si="660"/>
        <v/>
      </c>
      <c r="EC292" s="74" t="str">
        <f t="shared" ca="1" si="661"/>
        <v/>
      </c>
      <c r="ED292" s="74" t="str">
        <f t="shared" ca="1" si="662"/>
        <v/>
      </c>
      <c r="EE292" s="74" t="str">
        <f t="shared" ca="1" si="663"/>
        <v/>
      </c>
      <c r="EG292" s="479" t="str">
        <f ca="1">IF(V292=1,"",IF(LOG入力!BH292&gt;0,0,IF(CG292="★",0,IF(R292=1,0,IF(N292=0,0,1)))))</f>
        <v/>
      </c>
      <c r="EH292" s="483" t="str">
        <f t="shared" ca="1" si="664"/>
        <v/>
      </c>
      <c r="EI292" s="483" t="str">
        <f t="shared" ca="1" si="665"/>
        <v/>
      </c>
      <c r="EJ292" s="483" t="str">
        <f t="shared" ca="1" si="666"/>
        <v/>
      </c>
      <c r="EL292" s="71">
        <f t="shared" ca="1" si="667"/>
        <v>0</v>
      </c>
      <c r="EM292" s="6">
        <f t="shared" ca="1" si="668"/>
        <v>0</v>
      </c>
      <c r="EN292" s="6" t="str">
        <f t="shared" ca="1" si="669"/>
        <v/>
      </c>
      <c r="EO292" s="6">
        <f ca="1">IF(LOG入力!BH292&gt;0,0,IF(EM292=0,0,(IF(COUNTIF($EN$19:EN292,EN292)=1,IF($FS$3="N",1,IF(EH292=1,1,0))))))</f>
        <v>0</v>
      </c>
      <c r="EP292" s="6" t="str">
        <f ca="1">IF(LOG入力!BH292&gt;0,"",IF(EO292=1,$X292,""))</f>
        <v/>
      </c>
      <c r="EQ292" s="6" t="str">
        <f ca="1">IF(LOG入力!BH292&gt;0,"",IF(EO292=1,$Y292,""))</f>
        <v/>
      </c>
      <c r="ER292" s="520" t="str">
        <f ca="1">IF(LOG入力!BH292&gt;0,"",IF(COUNTIF($EP$19:$EP292,EP292)=1,EP292,""))</f>
        <v/>
      </c>
      <c r="ES292" s="520">
        <f ca="1">IF(LOG入力!BH292&gt;0,0,IF((EL292=1),IF(($ER292=""),0,1),0))</f>
        <v>0</v>
      </c>
      <c r="ET292" s="520" t="str">
        <f ca="1">IF(LOG入力!BH292&gt;0,"",IF(COUNTIF($EQ$19:EQ292,EQ292)=1,EQ292,""))</f>
        <v/>
      </c>
      <c r="EU292" s="539">
        <f ca="1">IF(LOG入力!BH292&gt;0,0,IF((EL292=1),IF(($ET292=""),0,1),0))</f>
        <v>0</v>
      </c>
      <c r="EV292" s="71">
        <f t="shared" ca="1" si="670"/>
        <v>0</v>
      </c>
      <c r="EW292" s="6">
        <f t="shared" ca="1" si="671"/>
        <v>0</v>
      </c>
      <c r="EX292" s="6" t="str">
        <f t="shared" ca="1" si="672"/>
        <v/>
      </c>
      <c r="EY292" s="6">
        <f ca="1">IF(LOG入力!BH292&gt;0,0,IF(EW292=0,0,(IF(COUNTIF($EX$19:EX292,EX292)=1,IF($FS$3="N",1,IF(EH292=1,1,0))))))</f>
        <v>0</v>
      </c>
      <c r="EZ292" s="6" t="str">
        <f ca="1">IF(LOG入力!BH292&gt;0,"",IF(EY292=1,$X292,""))</f>
        <v/>
      </c>
      <c r="FA292" s="6" t="str">
        <f ca="1">IF(LOG入力!BH292&gt;0,"",IF(EY292=1,$Y292,""))</f>
        <v/>
      </c>
      <c r="FB292" s="6" t="str">
        <f ca="1">IF(LOG入力!BH292&gt;0,"",IF(COUNTIF($EZ$19:$EZ292,EZ292)=1,EZ292,""))</f>
        <v/>
      </c>
      <c r="FC292" s="6">
        <f ca="1">IF(LOG入力!BH292&gt;0,0,IF((EV292=1),IF(($FB292=""),0,1),0))</f>
        <v>0</v>
      </c>
      <c r="FD292" s="6" t="str">
        <f ca="1">IF(LOG入力!BH292&gt;0,"",IF(COUNTIF($FA$19:FA292,FA292)=1,FA292,""))</f>
        <v/>
      </c>
      <c r="FE292" s="72">
        <f ca="1">IF(LOG入力!BH292&gt;0,0,IF((EV292=1),IF(($FD292=""),0,1),0))</f>
        <v>0</v>
      </c>
      <c r="FF292" s="71">
        <f t="shared" ca="1" si="673"/>
        <v>0</v>
      </c>
      <c r="FG292" s="6">
        <f t="shared" ca="1" si="674"/>
        <v>0</v>
      </c>
      <c r="FH292" s="6" t="str">
        <f t="shared" ca="1" si="675"/>
        <v/>
      </c>
      <c r="FI292" s="6">
        <f ca="1">IF(LOG入力!BH292&gt;0,0,IF(FG292=0,0,(IF(COUNTIF($FH$19:FH292,FH292)=1,IF($FS$3="N",1,IF(EH292=1,1,0))))))</f>
        <v>0</v>
      </c>
      <c r="FJ292" s="6" t="str">
        <f ca="1">IF(LOG入力!BH292&gt;0,"",IF(FI292=1,$X292,""))</f>
        <v/>
      </c>
      <c r="FK292" s="6" t="str">
        <f ca="1">IF(LOG入力!BH292&gt;0,"",IF(FI292=1,$Y292,""))</f>
        <v/>
      </c>
      <c r="FL292" s="6" t="str">
        <f ca="1">IF(LOG入力!BH292&gt;0,"",IF(COUNTIF($FJ$19:$FJ292,FJ292)=1,FJ292,""))</f>
        <v/>
      </c>
      <c r="FM292" s="6">
        <f ca="1">IF(LOG入力!BH292&gt;0,0,IF((FF292=1),IF(($FL292=""),0,1),0))</f>
        <v>0</v>
      </c>
      <c r="FN292" s="6" t="str">
        <f ca="1">IF(LOG入力!BH292&gt;0,"",IF(COUNTIF($FK$19:FK292,FK292)=1,FK292,""))</f>
        <v/>
      </c>
      <c r="FO292" s="72">
        <f ca="1">IF(LOG入力!BH292&gt;0,0,IF((FF292=1),IF(($FN292=""),0,1),0))</f>
        <v>0</v>
      </c>
      <c r="FP292" s="71">
        <f t="shared" ca="1" si="676"/>
        <v>0</v>
      </c>
      <c r="FQ292" s="6">
        <f t="shared" ca="1" si="677"/>
        <v>0</v>
      </c>
      <c r="FR292" s="6" t="str">
        <f t="shared" ca="1" si="678"/>
        <v/>
      </c>
      <c r="FS292" s="6">
        <f ca="1">IF(LOG入力!BH292&gt;0,0,IF(FQ292=0,0,(IF(COUNTIF($FR$19:FR292,FR292)=1,IF($FS$3="N",1,IF(EH292=1,1,0))))))</f>
        <v>0</v>
      </c>
      <c r="FT292" s="6" t="str">
        <f ca="1">IF(LOG入力!BH292&gt;0,"",IF(FS292=1,$X292,""))</f>
        <v/>
      </c>
      <c r="FU292" s="6" t="str">
        <f ca="1">IF(LOG入力!BH292&gt;0,"",IF(FS292=1,$Y292,""))</f>
        <v/>
      </c>
      <c r="FV292" s="6" t="str">
        <f ca="1">IF(LOG入力!BH292&gt;0,"",IF(COUNTIF($FT$19:$FT292,FT292)=1,FT292,""))</f>
        <v/>
      </c>
      <c r="FW292" s="6">
        <f ca="1">IF(LOG入力!BH292&gt;0,0,IF((FP292=1),IF(($FV292=""),0,1),0))</f>
        <v>0</v>
      </c>
      <c r="FX292" s="6" t="str">
        <f ca="1">IF(LOG入力!BH292&gt;0,"",IF(COUNTIF($FU$19:FU292,FU292)=1,FU292,""))</f>
        <v/>
      </c>
      <c r="FY292" s="72">
        <f ca="1">IF(LOG入力!BH292&gt;0,0,IF((FP292=1),IF(($FX292=""),0,1),0))</f>
        <v>0</v>
      </c>
      <c r="FZ292" s="71">
        <f t="shared" ca="1" si="679"/>
        <v>0</v>
      </c>
      <c r="GA292" s="6">
        <f t="shared" ca="1" si="680"/>
        <v>0</v>
      </c>
      <c r="GB292" s="6" t="str">
        <f t="shared" ca="1" si="681"/>
        <v/>
      </c>
      <c r="GC292" s="6">
        <f ca="1">IF(LOG入力!BH292&gt;0,0,IF(GA292=0,0,(IF(COUNTIF($GB$19:GB292,GB292)=1,IF($FS$3="N",1,IF(EH292=1,1,0))))))</f>
        <v>0</v>
      </c>
      <c r="GD292" s="6" t="str">
        <f ca="1">IF(LOG入力!BH292&gt;0,"",IF(GC292=1,$X292,""))</f>
        <v/>
      </c>
      <c r="GE292" s="6" t="str">
        <f ca="1">IF(LOG入力!BH292&gt;0,"",IF(GC292=1,$Y292,""))</f>
        <v/>
      </c>
      <c r="GF292" s="6" t="str">
        <f ca="1">IF(LOG入力!BH292&gt;0,"",IF(COUNTIF($GD$19:$GD292,GD292)=1,GD292,""))</f>
        <v/>
      </c>
      <c r="GG292" s="6">
        <f ca="1">IF(LOG入力!BH292&gt;0,0,IF((FZ292=1),IF(($GF292=""),0,1),0))</f>
        <v>0</v>
      </c>
      <c r="GH292" s="6" t="str">
        <f ca="1">IF(LOG入力!BH292&gt;0,"",IF(COUNTIF($GE$19:GE292,GE292)=1,GE292,""))</f>
        <v/>
      </c>
      <c r="GI292" s="72">
        <f ca="1">IF(LOG入力!BH292&gt;0,0,IF((FZ292=1),IF(($GH292=""),0,1),0))</f>
        <v>0</v>
      </c>
      <c r="GK292" s="455" t="str">
        <f ca="1">IF(V292=1,"",IF(LEN(LOG入力!AS292)=0,"",LOG入力!AS292))</f>
        <v/>
      </c>
      <c r="GL292" s="378" t="str">
        <f t="shared" ca="1" si="682"/>
        <v/>
      </c>
      <c r="GM292" s="378" t="str">
        <f t="shared" ca="1" si="683"/>
        <v/>
      </c>
      <c r="GN292" s="74" t="str">
        <f t="shared" ca="1" si="684"/>
        <v/>
      </c>
      <c r="GO292" s="74" t="str">
        <f t="shared" ca="1" si="685"/>
        <v/>
      </c>
      <c r="GQ292" s="74" t="str">
        <f t="shared" ca="1" si="686"/>
        <v/>
      </c>
      <c r="GR292" s="74" t="str">
        <f t="shared" ca="1" si="687"/>
        <v/>
      </c>
      <c r="GS292" s="74" t="str">
        <f t="shared" ca="1" si="688"/>
        <v/>
      </c>
      <c r="GT292" s="74" t="str">
        <f t="shared" ca="1" si="689"/>
        <v/>
      </c>
      <c r="GU292" s="74" t="str">
        <f t="shared" ca="1" si="690"/>
        <v/>
      </c>
      <c r="GV292" s="74" t="str">
        <f t="shared" ca="1" si="691"/>
        <v/>
      </c>
      <c r="GX292" s="74" t="str">
        <f t="shared" ca="1" si="692"/>
        <v/>
      </c>
      <c r="GY292" s="74" t="str">
        <f t="shared" ca="1" si="693"/>
        <v/>
      </c>
      <c r="GZ292" s="74" t="str">
        <f ca="1">IF(V292=1,"",IF(LOG入力!BH292&gt;0,0,IF(GY292=0,0,IF((VALUE((TYPE(VALUE(J292)))))=16,0,IF(VALUE(J292)&lt;60,1,IF(VALUE(J292)&lt;100,0,IF(VALUE(J292)&lt;600,2,0)))))))</f>
        <v/>
      </c>
      <c r="HA292" s="74" t="str">
        <f t="shared" ca="1" si="694"/>
        <v/>
      </c>
      <c r="HB292" s="74" t="str">
        <f ca="1">IF(V292=1,"",IF(LOG入力!BH292&gt;0,0,IF(HA292=0,0,IF((VALUE((TYPE(VALUE(L292)))))=16,0,IF(VALUE(L292)&lt;60,1,IF(VALUE(L292)&lt;100,0,IF(VALUE(L292)&lt;600,2,0)))))))</f>
        <v/>
      </c>
      <c r="HD292" s="74" t="str">
        <f t="shared" ca="1" si="695"/>
        <v/>
      </c>
      <c r="HF292" s="74" t="str">
        <f t="shared" ca="1" si="696"/>
        <v/>
      </c>
      <c r="HG292" s="74" t="str">
        <f t="shared" ca="1" si="697"/>
        <v/>
      </c>
      <c r="HH292" s="74" t="str">
        <f t="shared" ca="1" si="698"/>
        <v/>
      </c>
      <c r="HI292" s="74" t="str">
        <f t="shared" ca="1" si="699"/>
        <v/>
      </c>
      <c r="HJ292" s="74" t="str">
        <f t="shared" ca="1" si="700"/>
        <v/>
      </c>
      <c r="HK292" s="74" t="str">
        <f t="shared" ca="1" si="701"/>
        <v/>
      </c>
      <c r="HL292" s="74" t="str">
        <f t="shared" ca="1" si="702"/>
        <v/>
      </c>
      <c r="HM292" s="74" t="str">
        <f t="shared" ca="1" si="703"/>
        <v/>
      </c>
      <c r="HN292" s="74" t="str">
        <f t="shared" ca="1" si="704"/>
        <v/>
      </c>
      <c r="HO292" s="529" t="str">
        <f t="shared" ca="1" si="705"/>
        <v/>
      </c>
      <c r="HP292" s="74" t="str">
        <f t="shared" ca="1" si="706"/>
        <v/>
      </c>
      <c r="HQ292" s="74" t="str">
        <f t="shared" ca="1" si="707"/>
        <v/>
      </c>
      <c r="HR292" s="74" t="str">
        <f t="shared" ca="1" si="708"/>
        <v/>
      </c>
      <c r="HS292" s="74" t="str">
        <f t="shared" ca="1" si="709"/>
        <v/>
      </c>
      <c r="HT292" s="74" t="str">
        <f ca="1">IF(V292=1,"",IF(LOG入力!BH292&gt;0,0,IF(DV292=1,0,IF(N292="0",0,IF(SUM(HD292:HS292)&gt;0,1,0)))))</f>
        <v/>
      </c>
    </row>
    <row r="293" spans="1:228" x14ac:dyDescent="0.15">
      <c r="A293" s="5"/>
      <c r="B293" s="532" t="str">
        <f t="shared" ca="1" si="568"/>
        <v/>
      </c>
      <c r="C293" s="534" t="str">
        <f ca="1">LOG入力!AP293</f>
        <v/>
      </c>
      <c r="D293" s="534" t="str">
        <f ca="1">LOG入力!AQ293</f>
        <v/>
      </c>
      <c r="E293" s="534" t="str">
        <f ca="1">LOG入力!AR293</f>
        <v/>
      </c>
      <c r="F293" s="535" t="str">
        <f t="shared" ca="1" si="569"/>
        <v/>
      </c>
      <c r="G293" s="585" t="str">
        <f ca="1">LOG入力!AT293</f>
        <v/>
      </c>
      <c r="H293" s="542" t="str">
        <f ca="1">LOG入力!AU293</f>
        <v/>
      </c>
      <c r="I293" s="542" t="str">
        <f ca="1">LOG入力!AV293</f>
        <v/>
      </c>
      <c r="J293" s="577" t="str">
        <f ca="1">LOG入力!AW293</f>
        <v/>
      </c>
      <c r="K293" s="578" t="str">
        <f ca="1">LOG入力!BJ293</f>
        <v/>
      </c>
      <c r="L293" s="577" t="str">
        <f ca="1">LOG入力!AY293</f>
        <v/>
      </c>
      <c r="M293" s="545" t="str">
        <f ca="1">LOG入力!BK293</f>
        <v/>
      </c>
      <c r="N293" s="512" t="str">
        <f ca="1">IF(V293=1,"",IF(LOG入力!AJ293=1,"1",LOG入力!BA293))</f>
        <v/>
      </c>
      <c r="O293" s="538" t="str">
        <f ca="1">IF(V293=1,"",IF(LEN(LOG入力!O293)=0,"",LOG入力!O293))</f>
        <v/>
      </c>
      <c r="P293" s="291" t="str">
        <f ca="1">IF(V293=1,"",IF($AA$4=1,"",IF(LOG入力!BG293=1,"",CONCATENATE($ER293,$FB293,$FL293,$FV293,$GF293))))</f>
        <v/>
      </c>
      <c r="Q293" s="291" t="str">
        <f ca="1">IF(V293=1,"",IF($AA$4=1,"",IF(LOG入力!BG293=1,"",CONCATENATE($ET293,$FD293,$FN293,$FX293,$GH293))))</f>
        <v/>
      </c>
      <c r="R293" s="573" t="str">
        <f ca="1">IF(V293=1,"",IF($AA$4=1,"",IF(LOG入力!BH293&gt;0,0,AA293)))</f>
        <v/>
      </c>
      <c r="S293" s="293" t="str">
        <f t="shared" ca="1" si="570"/>
        <v/>
      </c>
      <c r="T293" s="681"/>
      <c r="U293" s="38"/>
      <c r="V293" s="196">
        <f ca="1">LOG入力!AN293</f>
        <v>1</v>
      </c>
      <c r="W293" s="38"/>
      <c r="X293" s="516" t="str">
        <f t="shared" ca="1" si="571"/>
        <v/>
      </c>
      <c r="Y293" s="515" t="str">
        <f t="shared" ca="1" si="572"/>
        <v/>
      </c>
      <c r="Z293" s="518" t="str">
        <f t="shared" ca="1" si="573"/>
        <v/>
      </c>
      <c r="AA293" s="574" t="str">
        <f t="shared" ca="1" si="574"/>
        <v/>
      </c>
      <c r="AC293" s="6" t="str">
        <f t="shared" ca="1" si="575"/>
        <v/>
      </c>
      <c r="AD293" s="6" t="str">
        <f t="shared" ca="1" si="576"/>
        <v/>
      </c>
      <c r="AE293" s="6" t="str">
        <f t="shared" ca="1" si="577"/>
        <v/>
      </c>
      <c r="AF293" s="6" t="str">
        <f t="shared" ca="1" si="578"/>
        <v/>
      </c>
      <c r="AG293" s="6" t="str">
        <f t="shared" ca="1" si="579"/>
        <v/>
      </c>
      <c r="AH293" s="6" t="str">
        <f t="shared" ca="1" si="580"/>
        <v/>
      </c>
      <c r="AI293" s="6" t="str">
        <f t="shared" ca="1" si="581"/>
        <v/>
      </c>
      <c r="AJ293" s="6" t="str">
        <f t="shared" ca="1" si="582"/>
        <v/>
      </c>
      <c r="AK293" s="6" t="str">
        <f t="shared" ca="1" si="583"/>
        <v/>
      </c>
      <c r="AL293" s="6" t="str">
        <f t="shared" ca="1" si="584"/>
        <v/>
      </c>
      <c r="AM293" s="6" t="str">
        <f t="shared" ca="1" si="585"/>
        <v/>
      </c>
      <c r="AN293" s="6" t="str">
        <f t="shared" ca="1" si="586"/>
        <v/>
      </c>
      <c r="AO293" s="6" t="str">
        <f t="shared" ca="1" si="587"/>
        <v/>
      </c>
      <c r="AP293" s="6" t="str">
        <f t="shared" ca="1" si="588"/>
        <v/>
      </c>
      <c r="AQ293" s="6" t="str">
        <f t="shared" ca="1" si="589"/>
        <v/>
      </c>
      <c r="AR293" s="6" t="str">
        <f t="shared" ca="1" si="590"/>
        <v/>
      </c>
      <c r="AS293" s="6" t="str">
        <f t="shared" ca="1" si="591"/>
        <v/>
      </c>
      <c r="AT293" s="6" t="str">
        <f t="shared" ca="1" si="592"/>
        <v/>
      </c>
      <c r="AU293" s="6" t="str">
        <f t="shared" ca="1" si="593"/>
        <v/>
      </c>
      <c r="AV293" s="6" t="str">
        <f t="shared" ca="1" si="594"/>
        <v/>
      </c>
      <c r="AW293" s="6" t="str">
        <f t="shared" ca="1" si="595"/>
        <v/>
      </c>
      <c r="AY293" s="6" t="str">
        <f t="shared" ca="1" si="596"/>
        <v/>
      </c>
      <c r="AZ293" s="6" t="str">
        <f t="shared" ca="1" si="597"/>
        <v/>
      </c>
      <c r="BA293" s="6" t="str">
        <f t="shared" ca="1" si="598"/>
        <v/>
      </c>
      <c r="BB293" s="6" t="str">
        <f t="shared" ca="1" si="599"/>
        <v/>
      </c>
      <c r="BC293" s="6" t="str">
        <f t="shared" ca="1" si="600"/>
        <v/>
      </c>
      <c r="BD293" s="6" t="str">
        <f t="shared" ca="1" si="601"/>
        <v/>
      </c>
      <c r="BE293" s="6" t="str">
        <f t="shared" ca="1" si="602"/>
        <v/>
      </c>
      <c r="BF293" s="6" t="str">
        <f t="shared" ca="1" si="603"/>
        <v/>
      </c>
      <c r="BG293" s="6" t="str">
        <f t="shared" ca="1" si="604"/>
        <v/>
      </c>
      <c r="BH293" s="6" t="str">
        <f t="shared" ca="1" si="605"/>
        <v/>
      </c>
      <c r="BI293" s="6" t="str">
        <f t="shared" ca="1" si="606"/>
        <v/>
      </c>
      <c r="BJ293" s="6" t="str">
        <f t="shared" ca="1" si="607"/>
        <v/>
      </c>
      <c r="BK293" s="6" t="str">
        <f t="shared" ca="1" si="608"/>
        <v/>
      </c>
      <c r="BL293" s="6" t="str">
        <f t="shared" ca="1" si="609"/>
        <v/>
      </c>
      <c r="BM293" s="6" t="str">
        <f t="shared" ca="1" si="610"/>
        <v/>
      </c>
      <c r="BN293" s="6" t="str">
        <f t="shared" ca="1" si="611"/>
        <v/>
      </c>
      <c r="BO293" s="6" t="str">
        <f t="shared" ca="1" si="612"/>
        <v/>
      </c>
      <c r="BP293" s="6" t="str">
        <f t="shared" ca="1" si="613"/>
        <v/>
      </c>
      <c r="BQ293" s="6" t="str">
        <f t="shared" ca="1" si="614"/>
        <v/>
      </c>
      <c r="BR293" s="6" t="str">
        <f t="shared" ca="1" si="615"/>
        <v/>
      </c>
      <c r="BS293" s="6" t="str">
        <f t="shared" ca="1" si="616"/>
        <v/>
      </c>
      <c r="BU293" s="6" t="str">
        <f t="shared" ca="1" si="617"/>
        <v/>
      </c>
      <c r="BW293" s="515" t="str">
        <f t="shared" ca="1" si="618"/>
        <v/>
      </c>
      <c r="BX293" s="515">
        <f t="shared" ca="1" si="619"/>
        <v>0</v>
      </c>
      <c r="BY293" s="515" t="str">
        <f t="shared" ca="1" si="620"/>
        <v/>
      </c>
      <c r="CA293" s="6">
        <f t="shared" ca="1" si="621"/>
        <v>1</v>
      </c>
      <c r="CC293" s="523" t="str">
        <f t="shared" ca="1" si="622"/>
        <v/>
      </c>
      <c r="CE293" s="6" t="str">
        <f t="shared" ca="1" si="623"/>
        <v/>
      </c>
      <c r="CG293" s="524" t="str">
        <f ca="1">IF(V293=1,"",IF($AA$4=1,"",IF(LOG入力!BH293&gt;0,"",IF(N293=0,"",IF(HT293=0,"","★")))))</f>
        <v/>
      </c>
      <c r="CI293" s="74" t="str">
        <f t="shared" ca="1" si="624"/>
        <v/>
      </c>
      <c r="CK293" s="525" t="str">
        <f ca="1">IF(V293=1,"",IF(LOG入力!BH293&gt;0,1,0))</f>
        <v/>
      </c>
      <c r="CL293" s="74" t="str">
        <f t="shared" ca="1" si="625"/>
        <v/>
      </c>
      <c r="CN293" s="74" t="str">
        <f t="shared" ca="1" si="626"/>
        <v/>
      </c>
      <c r="CO293" s="74" t="str">
        <f t="shared" ca="1" si="627"/>
        <v/>
      </c>
      <c r="CQ293" s="74" t="str">
        <f t="shared" ca="1" si="628"/>
        <v/>
      </c>
      <c r="CR293" s="74" t="str">
        <f t="shared" ca="1" si="629"/>
        <v/>
      </c>
      <c r="CS293" s="74" t="str">
        <f t="shared" ca="1" si="630"/>
        <v/>
      </c>
      <c r="CT293" s="74" t="str">
        <f t="shared" ca="1" si="631"/>
        <v/>
      </c>
      <c r="CU293" s="74" t="str">
        <f t="shared" ca="1" si="632"/>
        <v/>
      </c>
      <c r="CV293" s="74" t="str">
        <f t="shared" ca="1" si="633"/>
        <v/>
      </c>
      <c r="CW293" s="74" t="str">
        <f t="shared" ca="1" si="634"/>
        <v/>
      </c>
      <c r="CX293" s="74" t="str">
        <f t="shared" ca="1" si="635"/>
        <v/>
      </c>
      <c r="CY293" s="74" t="str">
        <f t="shared" ca="1" si="636"/>
        <v/>
      </c>
      <c r="CZ293" s="74" t="str">
        <f t="shared" ca="1" si="637"/>
        <v/>
      </c>
      <c r="DA293" s="74" t="str">
        <f t="shared" ca="1" si="638"/>
        <v/>
      </c>
      <c r="DB293" s="74" t="str">
        <f t="shared" ca="1" si="639"/>
        <v/>
      </c>
      <c r="DD293" s="74" t="str">
        <f t="shared" ca="1" si="640"/>
        <v/>
      </c>
      <c r="DE293" s="74" t="str">
        <f t="shared" ca="1" si="641"/>
        <v/>
      </c>
      <c r="DF293" s="74" t="str">
        <f t="shared" ca="1" si="642"/>
        <v/>
      </c>
      <c r="DG293" s="74" t="str">
        <f t="shared" ca="1" si="643"/>
        <v/>
      </c>
      <c r="DH293" s="74" t="str">
        <f t="shared" ca="1" si="644"/>
        <v/>
      </c>
      <c r="DI293" s="74" t="str">
        <f t="shared" ca="1" si="645"/>
        <v/>
      </c>
      <c r="DJ293" s="74" t="str">
        <f t="shared" ca="1" si="646"/>
        <v/>
      </c>
      <c r="DK293" s="74" t="str">
        <f t="shared" ca="1" si="647"/>
        <v/>
      </c>
      <c r="DL293" s="74" t="str">
        <f t="shared" ca="1" si="648"/>
        <v/>
      </c>
      <c r="DM293" s="74" t="str">
        <f t="shared" ca="1" si="649"/>
        <v/>
      </c>
      <c r="DN293" s="74" t="str">
        <f t="shared" ca="1" si="650"/>
        <v/>
      </c>
      <c r="DO293" s="74" t="str">
        <f t="shared" ca="1" si="651"/>
        <v/>
      </c>
      <c r="DQ293" s="74" t="str">
        <f t="shared" ca="1" si="652"/>
        <v/>
      </c>
      <c r="DS293" s="74" t="str">
        <f t="shared" ca="1" si="653"/>
        <v/>
      </c>
      <c r="DT293" s="74" t="str">
        <f t="shared" ca="1" si="654"/>
        <v/>
      </c>
      <c r="DV293" s="525" t="str">
        <f t="shared" ca="1" si="655"/>
        <v/>
      </c>
      <c r="DW293" s="74" t="str">
        <f t="shared" ca="1" si="656"/>
        <v/>
      </c>
      <c r="DX293" s="485" t="str">
        <f t="shared" ca="1" si="657"/>
        <v/>
      </c>
      <c r="DY293" s="74" t="str">
        <f t="shared" ca="1" si="658"/>
        <v/>
      </c>
      <c r="DZ293" s="74" t="str">
        <f t="shared" ca="1" si="659"/>
        <v/>
      </c>
      <c r="EA293" s="74" t="str">
        <f t="shared" ca="1" si="660"/>
        <v/>
      </c>
      <c r="EC293" s="74" t="str">
        <f t="shared" ca="1" si="661"/>
        <v/>
      </c>
      <c r="ED293" s="74" t="str">
        <f t="shared" ca="1" si="662"/>
        <v/>
      </c>
      <c r="EE293" s="74" t="str">
        <f t="shared" ca="1" si="663"/>
        <v/>
      </c>
      <c r="EG293" s="479" t="str">
        <f ca="1">IF(V293=1,"",IF(LOG入力!BH293&gt;0,0,IF(CG293="★",0,IF(R293=1,0,IF(N293=0,0,1)))))</f>
        <v/>
      </c>
      <c r="EH293" s="483" t="str">
        <f t="shared" ca="1" si="664"/>
        <v/>
      </c>
      <c r="EI293" s="483" t="str">
        <f t="shared" ca="1" si="665"/>
        <v/>
      </c>
      <c r="EJ293" s="483" t="str">
        <f t="shared" ca="1" si="666"/>
        <v/>
      </c>
      <c r="EL293" s="71">
        <f t="shared" ca="1" si="667"/>
        <v>0</v>
      </c>
      <c r="EM293" s="6">
        <f t="shared" ca="1" si="668"/>
        <v>0</v>
      </c>
      <c r="EN293" s="6" t="str">
        <f t="shared" ca="1" si="669"/>
        <v/>
      </c>
      <c r="EO293" s="6">
        <f ca="1">IF(LOG入力!BH293&gt;0,0,IF(EM293=0,0,(IF(COUNTIF($EN$19:EN293,EN293)=1,IF($FS$3="N",1,IF(EH293=1,1,0))))))</f>
        <v>0</v>
      </c>
      <c r="EP293" s="6" t="str">
        <f ca="1">IF(LOG入力!BH293&gt;0,"",IF(EO293=1,$X293,""))</f>
        <v/>
      </c>
      <c r="EQ293" s="6" t="str">
        <f ca="1">IF(LOG入力!BH293&gt;0,"",IF(EO293=1,$Y293,""))</f>
        <v/>
      </c>
      <c r="ER293" s="520" t="str">
        <f ca="1">IF(LOG入力!BH293&gt;0,"",IF(COUNTIF($EP$19:$EP293,EP293)=1,EP293,""))</f>
        <v/>
      </c>
      <c r="ES293" s="520">
        <f ca="1">IF(LOG入力!BH293&gt;0,0,IF((EL293=1),IF(($ER293=""),0,1),0))</f>
        <v>0</v>
      </c>
      <c r="ET293" s="520" t="str">
        <f ca="1">IF(LOG入力!BH293&gt;0,"",IF(COUNTIF($EQ$19:EQ293,EQ293)=1,EQ293,""))</f>
        <v/>
      </c>
      <c r="EU293" s="539">
        <f ca="1">IF(LOG入力!BH293&gt;0,0,IF((EL293=1),IF(($ET293=""),0,1),0))</f>
        <v>0</v>
      </c>
      <c r="EV293" s="71">
        <f t="shared" ca="1" si="670"/>
        <v>0</v>
      </c>
      <c r="EW293" s="6">
        <f t="shared" ca="1" si="671"/>
        <v>0</v>
      </c>
      <c r="EX293" s="6" t="str">
        <f t="shared" ca="1" si="672"/>
        <v/>
      </c>
      <c r="EY293" s="6">
        <f ca="1">IF(LOG入力!BH293&gt;0,0,IF(EW293=0,0,(IF(COUNTIF($EX$19:EX293,EX293)=1,IF($FS$3="N",1,IF(EH293=1,1,0))))))</f>
        <v>0</v>
      </c>
      <c r="EZ293" s="6" t="str">
        <f ca="1">IF(LOG入力!BH293&gt;0,"",IF(EY293=1,$X293,""))</f>
        <v/>
      </c>
      <c r="FA293" s="6" t="str">
        <f ca="1">IF(LOG入力!BH293&gt;0,"",IF(EY293=1,$Y293,""))</f>
        <v/>
      </c>
      <c r="FB293" s="6" t="str">
        <f ca="1">IF(LOG入力!BH293&gt;0,"",IF(COUNTIF($EZ$19:$EZ293,EZ293)=1,EZ293,""))</f>
        <v/>
      </c>
      <c r="FC293" s="6">
        <f ca="1">IF(LOG入力!BH293&gt;0,0,IF((EV293=1),IF(($FB293=""),0,1),0))</f>
        <v>0</v>
      </c>
      <c r="FD293" s="6" t="str">
        <f ca="1">IF(LOG入力!BH293&gt;0,"",IF(COUNTIF($FA$19:FA293,FA293)=1,FA293,""))</f>
        <v/>
      </c>
      <c r="FE293" s="72">
        <f ca="1">IF(LOG入力!BH293&gt;0,0,IF((EV293=1),IF(($FD293=""),0,1),0))</f>
        <v>0</v>
      </c>
      <c r="FF293" s="71">
        <f t="shared" ca="1" si="673"/>
        <v>0</v>
      </c>
      <c r="FG293" s="6">
        <f t="shared" ca="1" si="674"/>
        <v>0</v>
      </c>
      <c r="FH293" s="6" t="str">
        <f t="shared" ca="1" si="675"/>
        <v/>
      </c>
      <c r="FI293" s="6">
        <f ca="1">IF(LOG入力!BH293&gt;0,0,IF(FG293=0,0,(IF(COUNTIF($FH$19:FH293,FH293)=1,IF($FS$3="N",1,IF(EH293=1,1,0))))))</f>
        <v>0</v>
      </c>
      <c r="FJ293" s="6" t="str">
        <f ca="1">IF(LOG入力!BH293&gt;0,"",IF(FI293=1,$X293,""))</f>
        <v/>
      </c>
      <c r="FK293" s="6" t="str">
        <f ca="1">IF(LOG入力!BH293&gt;0,"",IF(FI293=1,$Y293,""))</f>
        <v/>
      </c>
      <c r="FL293" s="6" t="str">
        <f ca="1">IF(LOG入力!BH293&gt;0,"",IF(COUNTIF($FJ$19:$FJ293,FJ293)=1,FJ293,""))</f>
        <v/>
      </c>
      <c r="FM293" s="6">
        <f ca="1">IF(LOG入力!BH293&gt;0,0,IF((FF293=1),IF(($FL293=""),0,1),0))</f>
        <v>0</v>
      </c>
      <c r="FN293" s="6" t="str">
        <f ca="1">IF(LOG入力!BH293&gt;0,"",IF(COUNTIF($FK$19:FK293,FK293)=1,FK293,""))</f>
        <v/>
      </c>
      <c r="FO293" s="72">
        <f ca="1">IF(LOG入力!BH293&gt;0,0,IF((FF293=1),IF(($FN293=""),0,1),0))</f>
        <v>0</v>
      </c>
      <c r="FP293" s="71">
        <f t="shared" ca="1" si="676"/>
        <v>0</v>
      </c>
      <c r="FQ293" s="6">
        <f t="shared" ca="1" si="677"/>
        <v>0</v>
      </c>
      <c r="FR293" s="6" t="str">
        <f t="shared" ca="1" si="678"/>
        <v/>
      </c>
      <c r="FS293" s="6">
        <f ca="1">IF(LOG入力!BH293&gt;0,0,IF(FQ293=0,0,(IF(COUNTIF($FR$19:FR293,FR293)=1,IF($FS$3="N",1,IF(EH293=1,1,0))))))</f>
        <v>0</v>
      </c>
      <c r="FT293" s="6" t="str">
        <f ca="1">IF(LOG入力!BH293&gt;0,"",IF(FS293=1,$X293,""))</f>
        <v/>
      </c>
      <c r="FU293" s="6" t="str">
        <f ca="1">IF(LOG入力!BH293&gt;0,"",IF(FS293=1,$Y293,""))</f>
        <v/>
      </c>
      <c r="FV293" s="6" t="str">
        <f ca="1">IF(LOG入力!BH293&gt;0,"",IF(COUNTIF($FT$19:$FT293,FT293)=1,FT293,""))</f>
        <v/>
      </c>
      <c r="FW293" s="6">
        <f ca="1">IF(LOG入力!BH293&gt;0,0,IF((FP293=1),IF(($FV293=""),0,1),0))</f>
        <v>0</v>
      </c>
      <c r="FX293" s="6" t="str">
        <f ca="1">IF(LOG入力!BH293&gt;0,"",IF(COUNTIF($FU$19:FU293,FU293)=1,FU293,""))</f>
        <v/>
      </c>
      <c r="FY293" s="72">
        <f ca="1">IF(LOG入力!BH293&gt;0,0,IF((FP293=1),IF(($FX293=""),0,1),0))</f>
        <v>0</v>
      </c>
      <c r="FZ293" s="71">
        <f t="shared" ca="1" si="679"/>
        <v>0</v>
      </c>
      <c r="GA293" s="6">
        <f t="shared" ca="1" si="680"/>
        <v>0</v>
      </c>
      <c r="GB293" s="6" t="str">
        <f t="shared" ca="1" si="681"/>
        <v/>
      </c>
      <c r="GC293" s="6">
        <f ca="1">IF(LOG入力!BH293&gt;0,0,IF(GA293=0,0,(IF(COUNTIF($GB$19:GB293,GB293)=1,IF($FS$3="N",1,IF(EH293=1,1,0))))))</f>
        <v>0</v>
      </c>
      <c r="GD293" s="6" t="str">
        <f ca="1">IF(LOG入力!BH293&gt;0,"",IF(GC293=1,$X293,""))</f>
        <v/>
      </c>
      <c r="GE293" s="6" t="str">
        <f ca="1">IF(LOG入力!BH293&gt;0,"",IF(GC293=1,$Y293,""))</f>
        <v/>
      </c>
      <c r="GF293" s="6" t="str">
        <f ca="1">IF(LOG入力!BH293&gt;0,"",IF(COUNTIF($GD$19:$GD293,GD293)=1,GD293,""))</f>
        <v/>
      </c>
      <c r="GG293" s="6">
        <f ca="1">IF(LOG入力!BH293&gt;0,0,IF((FZ293=1),IF(($GF293=""),0,1),0))</f>
        <v>0</v>
      </c>
      <c r="GH293" s="6" t="str">
        <f ca="1">IF(LOG入力!BH293&gt;0,"",IF(COUNTIF($GE$19:GE293,GE293)=1,GE293,""))</f>
        <v/>
      </c>
      <c r="GI293" s="72">
        <f ca="1">IF(LOG入力!BH293&gt;0,0,IF((FZ293=1),IF(($GH293=""),0,1),0))</f>
        <v>0</v>
      </c>
      <c r="GK293" s="455" t="str">
        <f ca="1">IF(V293=1,"",IF(LEN(LOG入力!AS293)=0,"",LOG入力!AS293))</f>
        <v/>
      </c>
      <c r="GL293" s="378" t="str">
        <f t="shared" ca="1" si="682"/>
        <v/>
      </c>
      <c r="GM293" s="378" t="str">
        <f t="shared" ca="1" si="683"/>
        <v/>
      </c>
      <c r="GN293" s="74" t="str">
        <f t="shared" ca="1" si="684"/>
        <v/>
      </c>
      <c r="GO293" s="74" t="str">
        <f t="shared" ca="1" si="685"/>
        <v/>
      </c>
      <c r="GQ293" s="74" t="str">
        <f t="shared" ca="1" si="686"/>
        <v/>
      </c>
      <c r="GR293" s="74" t="str">
        <f t="shared" ca="1" si="687"/>
        <v/>
      </c>
      <c r="GS293" s="74" t="str">
        <f t="shared" ca="1" si="688"/>
        <v/>
      </c>
      <c r="GT293" s="74" t="str">
        <f t="shared" ca="1" si="689"/>
        <v/>
      </c>
      <c r="GU293" s="74" t="str">
        <f t="shared" ca="1" si="690"/>
        <v/>
      </c>
      <c r="GV293" s="74" t="str">
        <f t="shared" ca="1" si="691"/>
        <v/>
      </c>
      <c r="GX293" s="74" t="str">
        <f t="shared" ca="1" si="692"/>
        <v/>
      </c>
      <c r="GY293" s="74" t="str">
        <f t="shared" ca="1" si="693"/>
        <v/>
      </c>
      <c r="GZ293" s="74" t="str">
        <f ca="1">IF(V293=1,"",IF(LOG入力!BH293&gt;0,0,IF(GY293=0,0,IF((VALUE((TYPE(VALUE(J293)))))=16,0,IF(VALUE(J293)&lt;60,1,IF(VALUE(J293)&lt;100,0,IF(VALUE(J293)&lt;600,2,0)))))))</f>
        <v/>
      </c>
      <c r="HA293" s="74" t="str">
        <f t="shared" ca="1" si="694"/>
        <v/>
      </c>
      <c r="HB293" s="74" t="str">
        <f ca="1">IF(V293=1,"",IF(LOG入力!BH293&gt;0,0,IF(HA293=0,0,IF((VALUE((TYPE(VALUE(L293)))))=16,0,IF(VALUE(L293)&lt;60,1,IF(VALUE(L293)&lt;100,0,IF(VALUE(L293)&lt;600,2,0)))))))</f>
        <v/>
      </c>
      <c r="HD293" s="74" t="str">
        <f t="shared" ca="1" si="695"/>
        <v/>
      </c>
      <c r="HF293" s="74" t="str">
        <f t="shared" ca="1" si="696"/>
        <v/>
      </c>
      <c r="HG293" s="74" t="str">
        <f t="shared" ca="1" si="697"/>
        <v/>
      </c>
      <c r="HH293" s="74" t="str">
        <f t="shared" ca="1" si="698"/>
        <v/>
      </c>
      <c r="HI293" s="74" t="str">
        <f t="shared" ca="1" si="699"/>
        <v/>
      </c>
      <c r="HJ293" s="74" t="str">
        <f t="shared" ca="1" si="700"/>
        <v/>
      </c>
      <c r="HK293" s="74" t="str">
        <f t="shared" ca="1" si="701"/>
        <v/>
      </c>
      <c r="HL293" s="74" t="str">
        <f t="shared" ca="1" si="702"/>
        <v/>
      </c>
      <c r="HM293" s="74" t="str">
        <f t="shared" ca="1" si="703"/>
        <v/>
      </c>
      <c r="HN293" s="74" t="str">
        <f t="shared" ca="1" si="704"/>
        <v/>
      </c>
      <c r="HO293" s="529" t="str">
        <f t="shared" ca="1" si="705"/>
        <v/>
      </c>
      <c r="HP293" s="74" t="str">
        <f t="shared" ca="1" si="706"/>
        <v/>
      </c>
      <c r="HQ293" s="74" t="str">
        <f t="shared" ca="1" si="707"/>
        <v/>
      </c>
      <c r="HR293" s="74" t="str">
        <f t="shared" ca="1" si="708"/>
        <v/>
      </c>
      <c r="HS293" s="74" t="str">
        <f t="shared" ca="1" si="709"/>
        <v/>
      </c>
      <c r="HT293" s="74" t="str">
        <f ca="1">IF(V293=1,"",IF(LOG入力!BH293&gt;0,0,IF(DV293=1,0,IF(N293="0",0,IF(SUM(HD293:HS293)&gt;0,1,0)))))</f>
        <v/>
      </c>
    </row>
    <row r="294" spans="1:228" x14ac:dyDescent="0.15">
      <c r="A294" s="5"/>
      <c r="B294" s="532" t="str">
        <f t="shared" ca="1" si="568"/>
        <v/>
      </c>
      <c r="C294" s="534" t="str">
        <f ca="1">LOG入力!AP294</f>
        <v/>
      </c>
      <c r="D294" s="534" t="str">
        <f ca="1">LOG入力!AQ294</f>
        <v/>
      </c>
      <c r="E294" s="534" t="str">
        <f ca="1">LOG入力!AR294</f>
        <v/>
      </c>
      <c r="F294" s="535" t="str">
        <f t="shared" ca="1" si="569"/>
        <v/>
      </c>
      <c r="G294" s="585" t="str">
        <f ca="1">LOG入力!AT294</f>
        <v/>
      </c>
      <c r="H294" s="542" t="str">
        <f ca="1">LOG入力!AU294</f>
        <v/>
      </c>
      <c r="I294" s="542" t="str">
        <f ca="1">LOG入力!AV294</f>
        <v/>
      </c>
      <c r="J294" s="577" t="str">
        <f ca="1">LOG入力!AW294</f>
        <v/>
      </c>
      <c r="K294" s="578" t="str">
        <f ca="1">LOG入力!BJ294</f>
        <v/>
      </c>
      <c r="L294" s="577" t="str">
        <f ca="1">LOG入力!AY294</f>
        <v/>
      </c>
      <c r="M294" s="545" t="str">
        <f ca="1">LOG入力!BK294</f>
        <v/>
      </c>
      <c r="N294" s="512" t="str">
        <f ca="1">IF(V294=1,"",IF(LOG入力!AJ294=1,"1",LOG入力!BA294))</f>
        <v/>
      </c>
      <c r="O294" s="538" t="str">
        <f ca="1">IF(V294=1,"",IF(LEN(LOG入力!O294)=0,"",LOG入力!O294))</f>
        <v/>
      </c>
      <c r="P294" s="291" t="str">
        <f ca="1">IF(V294=1,"",IF($AA$4=1,"",IF(LOG入力!BG294=1,"",CONCATENATE($ER294,$FB294,$FL294,$FV294,$GF294))))</f>
        <v/>
      </c>
      <c r="Q294" s="291" t="str">
        <f ca="1">IF(V294=1,"",IF($AA$4=1,"",IF(LOG入力!BG294=1,"",CONCATENATE($ET294,$FD294,$FN294,$FX294,$GH294))))</f>
        <v/>
      </c>
      <c r="R294" s="573" t="str">
        <f ca="1">IF(V294=1,"",IF($AA$4=1,"",IF(LOG入力!BH294&gt;0,0,AA294)))</f>
        <v/>
      </c>
      <c r="S294" s="293" t="str">
        <f t="shared" ca="1" si="570"/>
        <v/>
      </c>
      <c r="T294" s="681"/>
      <c r="U294" s="38"/>
      <c r="V294" s="196">
        <f ca="1">LOG入力!AN294</f>
        <v>1</v>
      </c>
      <c r="W294" s="38"/>
      <c r="X294" s="516" t="str">
        <f t="shared" ca="1" si="571"/>
        <v/>
      </c>
      <c r="Y294" s="515" t="str">
        <f t="shared" ca="1" si="572"/>
        <v/>
      </c>
      <c r="Z294" s="518" t="str">
        <f t="shared" ca="1" si="573"/>
        <v/>
      </c>
      <c r="AA294" s="574" t="str">
        <f t="shared" ca="1" si="574"/>
        <v/>
      </c>
      <c r="AC294" s="6" t="str">
        <f t="shared" ca="1" si="575"/>
        <v/>
      </c>
      <c r="AD294" s="6" t="str">
        <f t="shared" ca="1" si="576"/>
        <v/>
      </c>
      <c r="AE294" s="6" t="str">
        <f t="shared" ca="1" si="577"/>
        <v/>
      </c>
      <c r="AF294" s="6" t="str">
        <f t="shared" ca="1" si="578"/>
        <v/>
      </c>
      <c r="AG294" s="6" t="str">
        <f t="shared" ca="1" si="579"/>
        <v/>
      </c>
      <c r="AH294" s="6" t="str">
        <f t="shared" ca="1" si="580"/>
        <v/>
      </c>
      <c r="AI294" s="6" t="str">
        <f t="shared" ca="1" si="581"/>
        <v/>
      </c>
      <c r="AJ294" s="6" t="str">
        <f t="shared" ca="1" si="582"/>
        <v/>
      </c>
      <c r="AK294" s="6" t="str">
        <f t="shared" ca="1" si="583"/>
        <v/>
      </c>
      <c r="AL294" s="6" t="str">
        <f t="shared" ca="1" si="584"/>
        <v/>
      </c>
      <c r="AM294" s="6" t="str">
        <f t="shared" ca="1" si="585"/>
        <v/>
      </c>
      <c r="AN294" s="6" t="str">
        <f t="shared" ca="1" si="586"/>
        <v/>
      </c>
      <c r="AO294" s="6" t="str">
        <f t="shared" ca="1" si="587"/>
        <v/>
      </c>
      <c r="AP294" s="6" t="str">
        <f t="shared" ca="1" si="588"/>
        <v/>
      </c>
      <c r="AQ294" s="6" t="str">
        <f t="shared" ca="1" si="589"/>
        <v/>
      </c>
      <c r="AR294" s="6" t="str">
        <f t="shared" ca="1" si="590"/>
        <v/>
      </c>
      <c r="AS294" s="6" t="str">
        <f t="shared" ca="1" si="591"/>
        <v/>
      </c>
      <c r="AT294" s="6" t="str">
        <f t="shared" ca="1" si="592"/>
        <v/>
      </c>
      <c r="AU294" s="6" t="str">
        <f t="shared" ca="1" si="593"/>
        <v/>
      </c>
      <c r="AV294" s="6" t="str">
        <f t="shared" ca="1" si="594"/>
        <v/>
      </c>
      <c r="AW294" s="6" t="str">
        <f t="shared" ca="1" si="595"/>
        <v/>
      </c>
      <c r="AY294" s="6" t="str">
        <f t="shared" ca="1" si="596"/>
        <v/>
      </c>
      <c r="AZ294" s="6" t="str">
        <f t="shared" ca="1" si="597"/>
        <v/>
      </c>
      <c r="BA294" s="6" t="str">
        <f t="shared" ca="1" si="598"/>
        <v/>
      </c>
      <c r="BB294" s="6" t="str">
        <f t="shared" ca="1" si="599"/>
        <v/>
      </c>
      <c r="BC294" s="6" t="str">
        <f t="shared" ca="1" si="600"/>
        <v/>
      </c>
      <c r="BD294" s="6" t="str">
        <f t="shared" ca="1" si="601"/>
        <v/>
      </c>
      <c r="BE294" s="6" t="str">
        <f t="shared" ca="1" si="602"/>
        <v/>
      </c>
      <c r="BF294" s="6" t="str">
        <f t="shared" ca="1" si="603"/>
        <v/>
      </c>
      <c r="BG294" s="6" t="str">
        <f t="shared" ca="1" si="604"/>
        <v/>
      </c>
      <c r="BH294" s="6" t="str">
        <f t="shared" ca="1" si="605"/>
        <v/>
      </c>
      <c r="BI294" s="6" t="str">
        <f t="shared" ca="1" si="606"/>
        <v/>
      </c>
      <c r="BJ294" s="6" t="str">
        <f t="shared" ca="1" si="607"/>
        <v/>
      </c>
      <c r="BK294" s="6" t="str">
        <f t="shared" ca="1" si="608"/>
        <v/>
      </c>
      <c r="BL294" s="6" t="str">
        <f t="shared" ca="1" si="609"/>
        <v/>
      </c>
      <c r="BM294" s="6" t="str">
        <f t="shared" ca="1" si="610"/>
        <v/>
      </c>
      <c r="BN294" s="6" t="str">
        <f t="shared" ca="1" si="611"/>
        <v/>
      </c>
      <c r="BO294" s="6" t="str">
        <f t="shared" ca="1" si="612"/>
        <v/>
      </c>
      <c r="BP294" s="6" t="str">
        <f t="shared" ca="1" si="613"/>
        <v/>
      </c>
      <c r="BQ294" s="6" t="str">
        <f t="shared" ca="1" si="614"/>
        <v/>
      </c>
      <c r="BR294" s="6" t="str">
        <f t="shared" ca="1" si="615"/>
        <v/>
      </c>
      <c r="BS294" s="6" t="str">
        <f t="shared" ca="1" si="616"/>
        <v/>
      </c>
      <c r="BU294" s="6" t="str">
        <f t="shared" ca="1" si="617"/>
        <v/>
      </c>
      <c r="BW294" s="515" t="str">
        <f t="shared" ca="1" si="618"/>
        <v/>
      </c>
      <c r="BX294" s="515">
        <f t="shared" ca="1" si="619"/>
        <v>0</v>
      </c>
      <c r="BY294" s="515" t="str">
        <f t="shared" ca="1" si="620"/>
        <v/>
      </c>
      <c r="CA294" s="6">
        <f t="shared" ca="1" si="621"/>
        <v>1</v>
      </c>
      <c r="CC294" s="523" t="str">
        <f t="shared" ca="1" si="622"/>
        <v/>
      </c>
      <c r="CE294" s="6" t="str">
        <f t="shared" ca="1" si="623"/>
        <v/>
      </c>
      <c r="CG294" s="524" t="str">
        <f ca="1">IF(V294=1,"",IF($AA$4=1,"",IF(LOG入力!BH294&gt;0,"",IF(N294=0,"",IF(HT294=0,"","★")))))</f>
        <v/>
      </c>
      <c r="CI294" s="74" t="str">
        <f t="shared" ca="1" si="624"/>
        <v/>
      </c>
      <c r="CK294" s="525" t="str">
        <f ca="1">IF(V294=1,"",IF(LOG入力!BH294&gt;0,1,0))</f>
        <v/>
      </c>
      <c r="CL294" s="74" t="str">
        <f t="shared" ca="1" si="625"/>
        <v/>
      </c>
      <c r="CN294" s="74" t="str">
        <f t="shared" ca="1" si="626"/>
        <v/>
      </c>
      <c r="CO294" s="74" t="str">
        <f t="shared" ca="1" si="627"/>
        <v/>
      </c>
      <c r="CQ294" s="74" t="str">
        <f t="shared" ca="1" si="628"/>
        <v/>
      </c>
      <c r="CR294" s="74" t="str">
        <f t="shared" ca="1" si="629"/>
        <v/>
      </c>
      <c r="CS294" s="74" t="str">
        <f t="shared" ca="1" si="630"/>
        <v/>
      </c>
      <c r="CT294" s="74" t="str">
        <f t="shared" ca="1" si="631"/>
        <v/>
      </c>
      <c r="CU294" s="74" t="str">
        <f t="shared" ca="1" si="632"/>
        <v/>
      </c>
      <c r="CV294" s="74" t="str">
        <f t="shared" ca="1" si="633"/>
        <v/>
      </c>
      <c r="CW294" s="74" t="str">
        <f t="shared" ca="1" si="634"/>
        <v/>
      </c>
      <c r="CX294" s="74" t="str">
        <f t="shared" ca="1" si="635"/>
        <v/>
      </c>
      <c r="CY294" s="74" t="str">
        <f t="shared" ca="1" si="636"/>
        <v/>
      </c>
      <c r="CZ294" s="74" t="str">
        <f t="shared" ca="1" si="637"/>
        <v/>
      </c>
      <c r="DA294" s="74" t="str">
        <f t="shared" ca="1" si="638"/>
        <v/>
      </c>
      <c r="DB294" s="74" t="str">
        <f t="shared" ca="1" si="639"/>
        <v/>
      </c>
      <c r="DD294" s="74" t="str">
        <f t="shared" ca="1" si="640"/>
        <v/>
      </c>
      <c r="DE294" s="74" t="str">
        <f t="shared" ca="1" si="641"/>
        <v/>
      </c>
      <c r="DF294" s="74" t="str">
        <f t="shared" ca="1" si="642"/>
        <v/>
      </c>
      <c r="DG294" s="74" t="str">
        <f t="shared" ca="1" si="643"/>
        <v/>
      </c>
      <c r="DH294" s="74" t="str">
        <f t="shared" ca="1" si="644"/>
        <v/>
      </c>
      <c r="DI294" s="74" t="str">
        <f t="shared" ca="1" si="645"/>
        <v/>
      </c>
      <c r="DJ294" s="74" t="str">
        <f t="shared" ca="1" si="646"/>
        <v/>
      </c>
      <c r="DK294" s="74" t="str">
        <f t="shared" ca="1" si="647"/>
        <v/>
      </c>
      <c r="DL294" s="74" t="str">
        <f t="shared" ca="1" si="648"/>
        <v/>
      </c>
      <c r="DM294" s="74" t="str">
        <f t="shared" ca="1" si="649"/>
        <v/>
      </c>
      <c r="DN294" s="74" t="str">
        <f t="shared" ca="1" si="650"/>
        <v/>
      </c>
      <c r="DO294" s="74" t="str">
        <f t="shared" ca="1" si="651"/>
        <v/>
      </c>
      <c r="DQ294" s="74" t="str">
        <f t="shared" ca="1" si="652"/>
        <v/>
      </c>
      <c r="DS294" s="74" t="str">
        <f t="shared" ca="1" si="653"/>
        <v/>
      </c>
      <c r="DT294" s="74" t="str">
        <f t="shared" ca="1" si="654"/>
        <v/>
      </c>
      <c r="DV294" s="525" t="str">
        <f t="shared" ca="1" si="655"/>
        <v/>
      </c>
      <c r="DW294" s="74" t="str">
        <f t="shared" ca="1" si="656"/>
        <v/>
      </c>
      <c r="DX294" s="485" t="str">
        <f t="shared" ca="1" si="657"/>
        <v/>
      </c>
      <c r="DY294" s="74" t="str">
        <f t="shared" ca="1" si="658"/>
        <v/>
      </c>
      <c r="DZ294" s="74" t="str">
        <f t="shared" ca="1" si="659"/>
        <v/>
      </c>
      <c r="EA294" s="74" t="str">
        <f t="shared" ca="1" si="660"/>
        <v/>
      </c>
      <c r="EC294" s="74" t="str">
        <f t="shared" ca="1" si="661"/>
        <v/>
      </c>
      <c r="ED294" s="74" t="str">
        <f t="shared" ca="1" si="662"/>
        <v/>
      </c>
      <c r="EE294" s="74" t="str">
        <f t="shared" ca="1" si="663"/>
        <v/>
      </c>
      <c r="EG294" s="479" t="str">
        <f ca="1">IF(V294=1,"",IF(LOG入力!BH294&gt;0,0,IF(CG294="★",0,IF(R294=1,0,IF(N294=0,0,1)))))</f>
        <v/>
      </c>
      <c r="EH294" s="483" t="str">
        <f t="shared" ca="1" si="664"/>
        <v/>
      </c>
      <c r="EI294" s="483" t="str">
        <f t="shared" ca="1" si="665"/>
        <v/>
      </c>
      <c r="EJ294" s="483" t="str">
        <f t="shared" ca="1" si="666"/>
        <v/>
      </c>
      <c r="EL294" s="71">
        <f t="shared" ca="1" si="667"/>
        <v>0</v>
      </c>
      <c r="EM294" s="6">
        <f t="shared" ca="1" si="668"/>
        <v>0</v>
      </c>
      <c r="EN294" s="6" t="str">
        <f t="shared" ca="1" si="669"/>
        <v/>
      </c>
      <c r="EO294" s="6">
        <f ca="1">IF(LOG入力!BH294&gt;0,0,IF(EM294=0,0,(IF(COUNTIF($EN$19:EN294,EN294)=1,IF($FS$3="N",1,IF(EH294=1,1,0))))))</f>
        <v>0</v>
      </c>
      <c r="EP294" s="6" t="str">
        <f ca="1">IF(LOG入力!BH294&gt;0,"",IF(EO294=1,$X294,""))</f>
        <v/>
      </c>
      <c r="EQ294" s="6" t="str">
        <f ca="1">IF(LOG入力!BH294&gt;0,"",IF(EO294=1,$Y294,""))</f>
        <v/>
      </c>
      <c r="ER294" s="520" t="str">
        <f ca="1">IF(LOG入力!BH294&gt;0,"",IF(COUNTIF($EP$19:$EP294,EP294)=1,EP294,""))</f>
        <v/>
      </c>
      <c r="ES294" s="520">
        <f ca="1">IF(LOG入力!BH294&gt;0,0,IF((EL294=1),IF(($ER294=""),0,1),0))</f>
        <v>0</v>
      </c>
      <c r="ET294" s="520" t="str">
        <f ca="1">IF(LOG入力!BH294&gt;0,"",IF(COUNTIF($EQ$19:EQ294,EQ294)=1,EQ294,""))</f>
        <v/>
      </c>
      <c r="EU294" s="539">
        <f ca="1">IF(LOG入力!BH294&gt;0,0,IF((EL294=1),IF(($ET294=""),0,1),0))</f>
        <v>0</v>
      </c>
      <c r="EV294" s="71">
        <f t="shared" ca="1" si="670"/>
        <v>0</v>
      </c>
      <c r="EW294" s="6">
        <f t="shared" ca="1" si="671"/>
        <v>0</v>
      </c>
      <c r="EX294" s="6" t="str">
        <f t="shared" ca="1" si="672"/>
        <v/>
      </c>
      <c r="EY294" s="6">
        <f ca="1">IF(LOG入力!BH294&gt;0,0,IF(EW294=0,0,(IF(COUNTIF($EX$19:EX294,EX294)=1,IF($FS$3="N",1,IF(EH294=1,1,0))))))</f>
        <v>0</v>
      </c>
      <c r="EZ294" s="6" t="str">
        <f ca="1">IF(LOG入力!BH294&gt;0,"",IF(EY294=1,$X294,""))</f>
        <v/>
      </c>
      <c r="FA294" s="6" t="str">
        <f ca="1">IF(LOG入力!BH294&gt;0,"",IF(EY294=1,$Y294,""))</f>
        <v/>
      </c>
      <c r="FB294" s="6" t="str">
        <f ca="1">IF(LOG入力!BH294&gt;0,"",IF(COUNTIF($EZ$19:$EZ294,EZ294)=1,EZ294,""))</f>
        <v/>
      </c>
      <c r="FC294" s="6">
        <f ca="1">IF(LOG入力!BH294&gt;0,0,IF((EV294=1),IF(($FB294=""),0,1),0))</f>
        <v>0</v>
      </c>
      <c r="FD294" s="6" t="str">
        <f ca="1">IF(LOG入力!BH294&gt;0,"",IF(COUNTIF($FA$19:FA294,FA294)=1,FA294,""))</f>
        <v/>
      </c>
      <c r="FE294" s="72">
        <f ca="1">IF(LOG入力!BH294&gt;0,0,IF((EV294=1),IF(($FD294=""),0,1),0))</f>
        <v>0</v>
      </c>
      <c r="FF294" s="71">
        <f t="shared" ca="1" si="673"/>
        <v>0</v>
      </c>
      <c r="FG294" s="6">
        <f t="shared" ca="1" si="674"/>
        <v>0</v>
      </c>
      <c r="FH294" s="6" t="str">
        <f t="shared" ca="1" si="675"/>
        <v/>
      </c>
      <c r="FI294" s="6">
        <f ca="1">IF(LOG入力!BH294&gt;0,0,IF(FG294=0,0,(IF(COUNTIF($FH$19:FH294,FH294)=1,IF($FS$3="N",1,IF(EH294=1,1,0))))))</f>
        <v>0</v>
      </c>
      <c r="FJ294" s="6" t="str">
        <f ca="1">IF(LOG入力!BH294&gt;0,"",IF(FI294=1,$X294,""))</f>
        <v/>
      </c>
      <c r="FK294" s="6" t="str">
        <f ca="1">IF(LOG入力!BH294&gt;0,"",IF(FI294=1,$Y294,""))</f>
        <v/>
      </c>
      <c r="FL294" s="6" t="str">
        <f ca="1">IF(LOG入力!BH294&gt;0,"",IF(COUNTIF($FJ$19:$FJ294,FJ294)=1,FJ294,""))</f>
        <v/>
      </c>
      <c r="FM294" s="6">
        <f ca="1">IF(LOG入力!BH294&gt;0,0,IF((FF294=1),IF(($FL294=""),0,1),0))</f>
        <v>0</v>
      </c>
      <c r="FN294" s="6" t="str">
        <f ca="1">IF(LOG入力!BH294&gt;0,"",IF(COUNTIF($FK$19:FK294,FK294)=1,FK294,""))</f>
        <v/>
      </c>
      <c r="FO294" s="72">
        <f ca="1">IF(LOG入力!BH294&gt;0,0,IF((FF294=1),IF(($FN294=""),0,1),0))</f>
        <v>0</v>
      </c>
      <c r="FP294" s="71">
        <f t="shared" ca="1" si="676"/>
        <v>0</v>
      </c>
      <c r="FQ294" s="6">
        <f t="shared" ca="1" si="677"/>
        <v>0</v>
      </c>
      <c r="FR294" s="6" t="str">
        <f t="shared" ca="1" si="678"/>
        <v/>
      </c>
      <c r="FS294" s="6">
        <f ca="1">IF(LOG入力!BH294&gt;0,0,IF(FQ294=0,0,(IF(COUNTIF($FR$19:FR294,FR294)=1,IF($FS$3="N",1,IF(EH294=1,1,0))))))</f>
        <v>0</v>
      </c>
      <c r="FT294" s="6" t="str">
        <f ca="1">IF(LOG入力!BH294&gt;0,"",IF(FS294=1,$X294,""))</f>
        <v/>
      </c>
      <c r="FU294" s="6" t="str">
        <f ca="1">IF(LOG入力!BH294&gt;0,"",IF(FS294=1,$Y294,""))</f>
        <v/>
      </c>
      <c r="FV294" s="6" t="str">
        <f ca="1">IF(LOG入力!BH294&gt;0,"",IF(COUNTIF($FT$19:$FT294,FT294)=1,FT294,""))</f>
        <v/>
      </c>
      <c r="FW294" s="6">
        <f ca="1">IF(LOG入力!BH294&gt;0,0,IF((FP294=1),IF(($FV294=""),0,1),0))</f>
        <v>0</v>
      </c>
      <c r="FX294" s="6" t="str">
        <f ca="1">IF(LOG入力!BH294&gt;0,"",IF(COUNTIF($FU$19:FU294,FU294)=1,FU294,""))</f>
        <v/>
      </c>
      <c r="FY294" s="72">
        <f ca="1">IF(LOG入力!BH294&gt;0,0,IF((FP294=1),IF(($FX294=""),0,1),0))</f>
        <v>0</v>
      </c>
      <c r="FZ294" s="71">
        <f t="shared" ca="1" si="679"/>
        <v>0</v>
      </c>
      <c r="GA294" s="6">
        <f t="shared" ca="1" si="680"/>
        <v>0</v>
      </c>
      <c r="GB294" s="6" t="str">
        <f t="shared" ca="1" si="681"/>
        <v/>
      </c>
      <c r="GC294" s="6">
        <f ca="1">IF(LOG入力!BH294&gt;0,0,IF(GA294=0,0,(IF(COUNTIF($GB$19:GB294,GB294)=1,IF($FS$3="N",1,IF(EH294=1,1,0))))))</f>
        <v>0</v>
      </c>
      <c r="GD294" s="6" t="str">
        <f ca="1">IF(LOG入力!BH294&gt;0,"",IF(GC294=1,$X294,""))</f>
        <v/>
      </c>
      <c r="GE294" s="6" t="str">
        <f ca="1">IF(LOG入力!BH294&gt;0,"",IF(GC294=1,$Y294,""))</f>
        <v/>
      </c>
      <c r="GF294" s="6" t="str">
        <f ca="1">IF(LOG入力!BH294&gt;0,"",IF(COUNTIF($GD$19:$GD294,GD294)=1,GD294,""))</f>
        <v/>
      </c>
      <c r="GG294" s="6">
        <f ca="1">IF(LOG入力!BH294&gt;0,0,IF((FZ294=1),IF(($GF294=""),0,1),0))</f>
        <v>0</v>
      </c>
      <c r="GH294" s="6" t="str">
        <f ca="1">IF(LOG入力!BH294&gt;0,"",IF(COUNTIF($GE$19:GE294,GE294)=1,GE294,""))</f>
        <v/>
      </c>
      <c r="GI294" s="72">
        <f ca="1">IF(LOG入力!BH294&gt;0,0,IF((FZ294=1),IF(($GH294=""),0,1),0))</f>
        <v>0</v>
      </c>
      <c r="GK294" s="455" t="str">
        <f ca="1">IF(V294=1,"",IF(LEN(LOG入力!AS294)=0,"",LOG入力!AS294))</f>
        <v/>
      </c>
      <c r="GL294" s="378" t="str">
        <f t="shared" ca="1" si="682"/>
        <v/>
      </c>
      <c r="GM294" s="378" t="str">
        <f t="shared" ca="1" si="683"/>
        <v/>
      </c>
      <c r="GN294" s="74" t="str">
        <f t="shared" ca="1" si="684"/>
        <v/>
      </c>
      <c r="GO294" s="74" t="str">
        <f t="shared" ca="1" si="685"/>
        <v/>
      </c>
      <c r="GQ294" s="74" t="str">
        <f t="shared" ca="1" si="686"/>
        <v/>
      </c>
      <c r="GR294" s="74" t="str">
        <f t="shared" ca="1" si="687"/>
        <v/>
      </c>
      <c r="GS294" s="74" t="str">
        <f t="shared" ca="1" si="688"/>
        <v/>
      </c>
      <c r="GT294" s="74" t="str">
        <f t="shared" ca="1" si="689"/>
        <v/>
      </c>
      <c r="GU294" s="74" t="str">
        <f t="shared" ca="1" si="690"/>
        <v/>
      </c>
      <c r="GV294" s="74" t="str">
        <f t="shared" ca="1" si="691"/>
        <v/>
      </c>
      <c r="GX294" s="74" t="str">
        <f t="shared" ca="1" si="692"/>
        <v/>
      </c>
      <c r="GY294" s="74" t="str">
        <f t="shared" ca="1" si="693"/>
        <v/>
      </c>
      <c r="GZ294" s="74" t="str">
        <f ca="1">IF(V294=1,"",IF(LOG入力!BH294&gt;0,0,IF(GY294=0,0,IF((VALUE((TYPE(VALUE(J294)))))=16,0,IF(VALUE(J294)&lt;60,1,IF(VALUE(J294)&lt;100,0,IF(VALUE(J294)&lt;600,2,0)))))))</f>
        <v/>
      </c>
      <c r="HA294" s="74" t="str">
        <f t="shared" ca="1" si="694"/>
        <v/>
      </c>
      <c r="HB294" s="74" t="str">
        <f ca="1">IF(V294=1,"",IF(LOG入力!BH294&gt;0,0,IF(HA294=0,0,IF((VALUE((TYPE(VALUE(L294)))))=16,0,IF(VALUE(L294)&lt;60,1,IF(VALUE(L294)&lt;100,0,IF(VALUE(L294)&lt;600,2,0)))))))</f>
        <v/>
      </c>
      <c r="HD294" s="74" t="str">
        <f t="shared" ca="1" si="695"/>
        <v/>
      </c>
      <c r="HF294" s="74" t="str">
        <f t="shared" ca="1" si="696"/>
        <v/>
      </c>
      <c r="HG294" s="74" t="str">
        <f t="shared" ca="1" si="697"/>
        <v/>
      </c>
      <c r="HH294" s="74" t="str">
        <f t="shared" ca="1" si="698"/>
        <v/>
      </c>
      <c r="HI294" s="74" t="str">
        <f t="shared" ca="1" si="699"/>
        <v/>
      </c>
      <c r="HJ294" s="74" t="str">
        <f t="shared" ca="1" si="700"/>
        <v/>
      </c>
      <c r="HK294" s="74" t="str">
        <f t="shared" ca="1" si="701"/>
        <v/>
      </c>
      <c r="HL294" s="74" t="str">
        <f t="shared" ca="1" si="702"/>
        <v/>
      </c>
      <c r="HM294" s="74" t="str">
        <f t="shared" ca="1" si="703"/>
        <v/>
      </c>
      <c r="HN294" s="74" t="str">
        <f t="shared" ca="1" si="704"/>
        <v/>
      </c>
      <c r="HO294" s="529" t="str">
        <f t="shared" ca="1" si="705"/>
        <v/>
      </c>
      <c r="HP294" s="74" t="str">
        <f t="shared" ca="1" si="706"/>
        <v/>
      </c>
      <c r="HQ294" s="74" t="str">
        <f t="shared" ca="1" si="707"/>
        <v/>
      </c>
      <c r="HR294" s="74" t="str">
        <f t="shared" ca="1" si="708"/>
        <v/>
      </c>
      <c r="HS294" s="74" t="str">
        <f t="shared" ca="1" si="709"/>
        <v/>
      </c>
      <c r="HT294" s="74" t="str">
        <f ca="1">IF(V294=1,"",IF(LOG入力!BH294&gt;0,0,IF(DV294=1,0,IF(N294="0",0,IF(SUM(HD294:HS294)&gt;0,1,0)))))</f>
        <v/>
      </c>
    </row>
    <row r="295" spans="1:228" x14ac:dyDescent="0.15">
      <c r="A295" s="5"/>
      <c r="B295" s="532" t="str">
        <f t="shared" ca="1" si="568"/>
        <v/>
      </c>
      <c r="C295" s="534" t="str">
        <f ca="1">LOG入力!AP295</f>
        <v/>
      </c>
      <c r="D295" s="534" t="str">
        <f ca="1">LOG入力!AQ295</f>
        <v/>
      </c>
      <c r="E295" s="534" t="str">
        <f ca="1">LOG入力!AR295</f>
        <v/>
      </c>
      <c r="F295" s="535" t="str">
        <f t="shared" ca="1" si="569"/>
        <v/>
      </c>
      <c r="G295" s="585" t="str">
        <f ca="1">LOG入力!AT295</f>
        <v/>
      </c>
      <c r="H295" s="542" t="str">
        <f ca="1">LOG入力!AU295</f>
        <v/>
      </c>
      <c r="I295" s="542" t="str">
        <f ca="1">LOG入力!AV295</f>
        <v/>
      </c>
      <c r="J295" s="577" t="str">
        <f ca="1">LOG入力!AW295</f>
        <v/>
      </c>
      <c r="K295" s="578" t="str">
        <f ca="1">LOG入力!BJ295</f>
        <v/>
      </c>
      <c r="L295" s="577" t="str">
        <f ca="1">LOG入力!AY295</f>
        <v/>
      </c>
      <c r="M295" s="545" t="str">
        <f ca="1">LOG入力!BK295</f>
        <v/>
      </c>
      <c r="N295" s="512" t="str">
        <f ca="1">IF(V295=1,"",IF(LOG入力!AJ295=1,"1",LOG入力!BA295))</f>
        <v/>
      </c>
      <c r="O295" s="538" t="str">
        <f ca="1">IF(V295=1,"",IF(LEN(LOG入力!O295)=0,"",LOG入力!O295))</f>
        <v/>
      </c>
      <c r="P295" s="291" t="str">
        <f ca="1">IF(V295=1,"",IF($AA$4=1,"",IF(LOG入力!BG295=1,"",CONCATENATE($ER295,$FB295,$FL295,$FV295,$GF295))))</f>
        <v/>
      </c>
      <c r="Q295" s="291" t="str">
        <f ca="1">IF(V295=1,"",IF($AA$4=1,"",IF(LOG入力!BG295=1,"",CONCATENATE($ET295,$FD295,$FN295,$FX295,$GH295))))</f>
        <v/>
      </c>
      <c r="R295" s="573" t="str">
        <f ca="1">IF(V295=1,"",IF($AA$4=1,"",IF(LOG入力!BH295&gt;0,0,AA295)))</f>
        <v/>
      </c>
      <c r="S295" s="293" t="str">
        <f t="shared" ca="1" si="570"/>
        <v/>
      </c>
      <c r="T295" s="681"/>
      <c r="U295" s="38"/>
      <c r="V295" s="196">
        <f ca="1">LOG入力!AN295</f>
        <v>1</v>
      </c>
      <c r="W295" s="38"/>
      <c r="X295" s="516" t="str">
        <f t="shared" ca="1" si="571"/>
        <v/>
      </c>
      <c r="Y295" s="515" t="str">
        <f t="shared" ca="1" si="572"/>
        <v/>
      </c>
      <c r="Z295" s="518" t="str">
        <f t="shared" ca="1" si="573"/>
        <v/>
      </c>
      <c r="AA295" s="574" t="str">
        <f t="shared" ca="1" si="574"/>
        <v/>
      </c>
      <c r="AC295" s="6" t="str">
        <f t="shared" ca="1" si="575"/>
        <v/>
      </c>
      <c r="AD295" s="6" t="str">
        <f t="shared" ca="1" si="576"/>
        <v/>
      </c>
      <c r="AE295" s="6" t="str">
        <f t="shared" ca="1" si="577"/>
        <v/>
      </c>
      <c r="AF295" s="6" t="str">
        <f t="shared" ca="1" si="578"/>
        <v/>
      </c>
      <c r="AG295" s="6" t="str">
        <f t="shared" ca="1" si="579"/>
        <v/>
      </c>
      <c r="AH295" s="6" t="str">
        <f t="shared" ca="1" si="580"/>
        <v/>
      </c>
      <c r="AI295" s="6" t="str">
        <f t="shared" ca="1" si="581"/>
        <v/>
      </c>
      <c r="AJ295" s="6" t="str">
        <f t="shared" ca="1" si="582"/>
        <v/>
      </c>
      <c r="AK295" s="6" t="str">
        <f t="shared" ca="1" si="583"/>
        <v/>
      </c>
      <c r="AL295" s="6" t="str">
        <f t="shared" ca="1" si="584"/>
        <v/>
      </c>
      <c r="AM295" s="6" t="str">
        <f t="shared" ca="1" si="585"/>
        <v/>
      </c>
      <c r="AN295" s="6" t="str">
        <f t="shared" ca="1" si="586"/>
        <v/>
      </c>
      <c r="AO295" s="6" t="str">
        <f t="shared" ca="1" si="587"/>
        <v/>
      </c>
      <c r="AP295" s="6" t="str">
        <f t="shared" ca="1" si="588"/>
        <v/>
      </c>
      <c r="AQ295" s="6" t="str">
        <f t="shared" ca="1" si="589"/>
        <v/>
      </c>
      <c r="AR295" s="6" t="str">
        <f t="shared" ca="1" si="590"/>
        <v/>
      </c>
      <c r="AS295" s="6" t="str">
        <f t="shared" ca="1" si="591"/>
        <v/>
      </c>
      <c r="AT295" s="6" t="str">
        <f t="shared" ca="1" si="592"/>
        <v/>
      </c>
      <c r="AU295" s="6" t="str">
        <f t="shared" ca="1" si="593"/>
        <v/>
      </c>
      <c r="AV295" s="6" t="str">
        <f t="shared" ca="1" si="594"/>
        <v/>
      </c>
      <c r="AW295" s="6" t="str">
        <f t="shared" ca="1" si="595"/>
        <v/>
      </c>
      <c r="AY295" s="6" t="str">
        <f t="shared" ca="1" si="596"/>
        <v/>
      </c>
      <c r="AZ295" s="6" t="str">
        <f t="shared" ca="1" si="597"/>
        <v/>
      </c>
      <c r="BA295" s="6" t="str">
        <f t="shared" ca="1" si="598"/>
        <v/>
      </c>
      <c r="BB295" s="6" t="str">
        <f t="shared" ca="1" si="599"/>
        <v/>
      </c>
      <c r="BC295" s="6" t="str">
        <f t="shared" ca="1" si="600"/>
        <v/>
      </c>
      <c r="BD295" s="6" t="str">
        <f t="shared" ca="1" si="601"/>
        <v/>
      </c>
      <c r="BE295" s="6" t="str">
        <f t="shared" ca="1" si="602"/>
        <v/>
      </c>
      <c r="BF295" s="6" t="str">
        <f t="shared" ca="1" si="603"/>
        <v/>
      </c>
      <c r="BG295" s="6" t="str">
        <f t="shared" ca="1" si="604"/>
        <v/>
      </c>
      <c r="BH295" s="6" t="str">
        <f t="shared" ca="1" si="605"/>
        <v/>
      </c>
      <c r="BI295" s="6" t="str">
        <f t="shared" ca="1" si="606"/>
        <v/>
      </c>
      <c r="BJ295" s="6" t="str">
        <f t="shared" ca="1" si="607"/>
        <v/>
      </c>
      <c r="BK295" s="6" t="str">
        <f t="shared" ca="1" si="608"/>
        <v/>
      </c>
      <c r="BL295" s="6" t="str">
        <f t="shared" ca="1" si="609"/>
        <v/>
      </c>
      <c r="BM295" s="6" t="str">
        <f t="shared" ca="1" si="610"/>
        <v/>
      </c>
      <c r="BN295" s="6" t="str">
        <f t="shared" ca="1" si="611"/>
        <v/>
      </c>
      <c r="BO295" s="6" t="str">
        <f t="shared" ca="1" si="612"/>
        <v/>
      </c>
      <c r="BP295" s="6" t="str">
        <f t="shared" ca="1" si="613"/>
        <v/>
      </c>
      <c r="BQ295" s="6" t="str">
        <f t="shared" ca="1" si="614"/>
        <v/>
      </c>
      <c r="BR295" s="6" t="str">
        <f t="shared" ca="1" si="615"/>
        <v/>
      </c>
      <c r="BS295" s="6" t="str">
        <f t="shared" ca="1" si="616"/>
        <v/>
      </c>
      <c r="BU295" s="6" t="str">
        <f t="shared" ca="1" si="617"/>
        <v/>
      </c>
      <c r="BW295" s="515" t="str">
        <f t="shared" ca="1" si="618"/>
        <v/>
      </c>
      <c r="BX295" s="515">
        <f t="shared" ca="1" si="619"/>
        <v>0</v>
      </c>
      <c r="BY295" s="515" t="str">
        <f t="shared" ca="1" si="620"/>
        <v/>
      </c>
      <c r="CA295" s="6">
        <f t="shared" ca="1" si="621"/>
        <v>1</v>
      </c>
      <c r="CC295" s="523" t="str">
        <f t="shared" ca="1" si="622"/>
        <v/>
      </c>
      <c r="CE295" s="6" t="str">
        <f t="shared" ca="1" si="623"/>
        <v/>
      </c>
      <c r="CG295" s="524" t="str">
        <f ca="1">IF(V295=1,"",IF($AA$4=1,"",IF(LOG入力!BH295&gt;0,"",IF(N295=0,"",IF(HT295=0,"","★")))))</f>
        <v/>
      </c>
      <c r="CI295" s="74" t="str">
        <f t="shared" ca="1" si="624"/>
        <v/>
      </c>
      <c r="CK295" s="525" t="str">
        <f ca="1">IF(V295=1,"",IF(LOG入力!BH295&gt;0,1,0))</f>
        <v/>
      </c>
      <c r="CL295" s="74" t="str">
        <f t="shared" ca="1" si="625"/>
        <v/>
      </c>
      <c r="CN295" s="74" t="str">
        <f t="shared" ca="1" si="626"/>
        <v/>
      </c>
      <c r="CO295" s="74" t="str">
        <f t="shared" ca="1" si="627"/>
        <v/>
      </c>
      <c r="CQ295" s="74" t="str">
        <f t="shared" ca="1" si="628"/>
        <v/>
      </c>
      <c r="CR295" s="74" t="str">
        <f t="shared" ca="1" si="629"/>
        <v/>
      </c>
      <c r="CS295" s="74" t="str">
        <f t="shared" ca="1" si="630"/>
        <v/>
      </c>
      <c r="CT295" s="74" t="str">
        <f t="shared" ca="1" si="631"/>
        <v/>
      </c>
      <c r="CU295" s="74" t="str">
        <f t="shared" ca="1" si="632"/>
        <v/>
      </c>
      <c r="CV295" s="74" t="str">
        <f t="shared" ca="1" si="633"/>
        <v/>
      </c>
      <c r="CW295" s="74" t="str">
        <f t="shared" ca="1" si="634"/>
        <v/>
      </c>
      <c r="CX295" s="74" t="str">
        <f t="shared" ca="1" si="635"/>
        <v/>
      </c>
      <c r="CY295" s="74" t="str">
        <f t="shared" ca="1" si="636"/>
        <v/>
      </c>
      <c r="CZ295" s="74" t="str">
        <f t="shared" ca="1" si="637"/>
        <v/>
      </c>
      <c r="DA295" s="74" t="str">
        <f t="shared" ca="1" si="638"/>
        <v/>
      </c>
      <c r="DB295" s="74" t="str">
        <f t="shared" ca="1" si="639"/>
        <v/>
      </c>
      <c r="DD295" s="74" t="str">
        <f t="shared" ca="1" si="640"/>
        <v/>
      </c>
      <c r="DE295" s="74" t="str">
        <f t="shared" ca="1" si="641"/>
        <v/>
      </c>
      <c r="DF295" s="74" t="str">
        <f t="shared" ca="1" si="642"/>
        <v/>
      </c>
      <c r="DG295" s="74" t="str">
        <f t="shared" ca="1" si="643"/>
        <v/>
      </c>
      <c r="DH295" s="74" t="str">
        <f t="shared" ca="1" si="644"/>
        <v/>
      </c>
      <c r="DI295" s="74" t="str">
        <f t="shared" ca="1" si="645"/>
        <v/>
      </c>
      <c r="DJ295" s="74" t="str">
        <f t="shared" ca="1" si="646"/>
        <v/>
      </c>
      <c r="DK295" s="74" t="str">
        <f t="shared" ca="1" si="647"/>
        <v/>
      </c>
      <c r="DL295" s="74" t="str">
        <f t="shared" ca="1" si="648"/>
        <v/>
      </c>
      <c r="DM295" s="74" t="str">
        <f t="shared" ca="1" si="649"/>
        <v/>
      </c>
      <c r="DN295" s="74" t="str">
        <f t="shared" ca="1" si="650"/>
        <v/>
      </c>
      <c r="DO295" s="74" t="str">
        <f t="shared" ca="1" si="651"/>
        <v/>
      </c>
      <c r="DQ295" s="74" t="str">
        <f t="shared" ca="1" si="652"/>
        <v/>
      </c>
      <c r="DS295" s="74" t="str">
        <f t="shared" ca="1" si="653"/>
        <v/>
      </c>
      <c r="DT295" s="74" t="str">
        <f t="shared" ca="1" si="654"/>
        <v/>
      </c>
      <c r="DV295" s="525" t="str">
        <f t="shared" ca="1" si="655"/>
        <v/>
      </c>
      <c r="DW295" s="74" t="str">
        <f t="shared" ca="1" si="656"/>
        <v/>
      </c>
      <c r="DX295" s="485" t="str">
        <f t="shared" ca="1" si="657"/>
        <v/>
      </c>
      <c r="DY295" s="74" t="str">
        <f t="shared" ca="1" si="658"/>
        <v/>
      </c>
      <c r="DZ295" s="74" t="str">
        <f t="shared" ca="1" si="659"/>
        <v/>
      </c>
      <c r="EA295" s="74" t="str">
        <f t="shared" ca="1" si="660"/>
        <v/>
      </c>
      <c r="EC295" s="74" t="str">
        <f t="shared" ca="1" si="661"/>
        <v/>
      </c>
      <c r="ED295" s="74" t="str">
        <f t="shared" ca="1" si="662"/>
        <v/>
      </c>
      <c r="EE295" s="74" t="str">
        <f t="shared" ca="1" si="663"/>
        <v/>
      </c>
      <c r="EG295" s="479" t="str">
        <f ca="1">IF(V295=1,"",IF(LOG入力!BH295&gt;0,0,IF(CG295="★",0,IF(R295=1,0,IF(N295=0,0,1)))))</f>
        <v/>
      </c>
      <c r="EH295" s="483" t="str">
        <f t="shared" ca="1" si="664"/>
        <v/>
      </c>
      <c r="EI295" s="483" t="str">
        <f t="shared" ca="1" si="665"/>
        <v/>
      </c>
      <c r="EJ295" s="483" t="str">
        <f t="shared" ca="1" si="666"/>
        <v/>
      </c>
      <c r="EL295" s="71">
        <f t="shared" ca="1" si="667"/>
        <v>0</v>
      </c>
      <c r="EM295" s="6">
        <f t="shared" ca="1" si="668"/>
        <v>0</v>
      </c>
      <c r="EN295" s="6" t="str">
        <f t="shared" ca="1" si="669"/>
        <v/>
      </c>
      <c r="EO295" s="6">
        <f ca="1">IF(LOG入力!BH295&gt;0,0,IF(EM295=0,0,(IF(COUNTIF($EN$19:EN295,EN295)=1,IF($FS$3="N",1,IF(EH295=1,1,0))))))</f>
        <v>0</v>
      </c>
      <c r="EP295" s="6" t="str">
        <f ca="1">IF(LOG入力!BH295&gt;0,"",IF(EO295=1,$X295,""))</f>
        <v/>
      </c>
      <c r="EQ295" s="6" t="str">
        <f ca="1">IF(LOG入力!BH295&gt;0,"",IF(EO295=1,$Y295,""))</f>
        <v/>
      </c>
      <c r="ER295" s="520" t="str">
        <f ca="1">IF(LOG入力!BH295&gt;0,"",IF(COUNTIF($EP$19:$EP295,EP295)=1,EP295,""))</f>
        <v/>
      </c>
      <c r="ES295" s="520">
        <f ca="1">IF(LOG入力!BH295&gt;0,0,IF((EL295=1),IF(($ER295=""),0,1),0))</f>
        <v>0</v>
      </c>
      <c r="ET295" s="520" t="str">
        <f ca="1">IF(LOG入力!BH295&gt;0,"",IF(COUNTIF($EQ$19:EQ295,EQ295)=1,EQ295,""))</f>
        <v/>
      </c>
      <c r="EU295" s="539">
        <f ca="1">IF(LOG入力!BH295&gt;0,0,IF((EL295=1),IF(($ET295=""),0,1),0))</f>
        <v>0</v>
      </c>
      <c r="EV295" s="71">
        <f t="shared" ca="1" si="670"/>
        <v>0</v>
      </c>
      <c r="EW295" s="6">
        <f t="shared" ca="1" si="671"/>
        <v>0</v>
      </c>
      <c r="EX295" s="6" t="str">
        <f t="shared" ca="1" si="672"/>
        <v/>
      </c>
      <c r="EY295" s="6">
        <f ca="1">IF(LOG入力!BH295&gt;0,0,IF(EW295=0,0,(IF(COUNTIF($EX$19:EX295,EX295)=1,IF($FS$3="N",1,IF(EH295=1,1,0))))))</f>
        <v>0</v>
      </c>
      <c r="EZ295" s="6" t="str">
        <f ca="1">IF(LOG入力!BH295&gt;0,"",IF(EY295=1,$X295,""))</f>
        <v/>
      </c>
      <c r="FA295" s="6" t="str">
        <f ca="1">IF(LOG入力!BH295&gt;0,"",IF(EY295=1,$Y295,""))</f>
        <v/>
      </c>
      <c r="FB295" s="6" t="str">
        <f ca="1">IF(LOG入力!BH295&gt;0,"",IF(COUNTIF($EZ$19:$EZ295,EZ295)=1,EZ295,""))</f>
        <v/>
      </c>
      <c r="FC295" s="6">
        <f ca="1">IF(LOG入力!BH295&gt;0,0,IF((EV295=1),IF(($FB295=""),0,1),0))</f>
        <v>0</v>
      </c>
      <c r="FD295" s="6" t="str">
        <f ca="1">IF(LOG入力!BH295&gt;0,"",IF(COUNTIF($FA$19:FA295,FA295)=1,FA295,""))</f>
        <v/>
      </c>
      <c r="FE295" s="72">
        <f ca="1">IF(LOG入力!BH295&gt;0,0,IF((EV295=1),IF(($FD295=""),0,1),0))</f>
        <v>0</v>
      </c>
      <c r="FF295" s="71">
        <f t="shared" ca="1" si="673"/>
        <v>0</v>
      </c>
      <c r="FG295" s="6">
        <f t="shared" ca="1" si="674"/>
        <v>0</v>
      </c>
      <c r="FH295" s="6" t="str">
        <f t="shared" ca="1" si="675"/>
        <v/>
      </c>
      <c r="FI295" s="6">
        <f ca="1">IF(LOG入力!BH295&gt;0,0,IF(FG295=0,0,(IF(COUNTIF($FH$19:FH295,FH295)=1,IF($FS$3="N",1,IF(EH295=1,1,0))))))</f>
        <v>0</v>
      </c>
      <c r="FJ295" s="6" t="str">
        <f ca="1">IF(LOG入力!BH295&gt;0,"",IF(FI295=1,$X295,""))</f>
        <v/>
      </c>
      <c r="FK295" s="6" t="str">
        <f ca="1">IF(LOG入力!BH295&gt;0,"",IF(FI295=1,$Y295,""))</f>
        <v/>
      </c>
      <c r="FL295" s="6" t="str">
        <f ca="1">IF(LOG入力!BH295&gt;0,"",IF(COUNTIF($FJ$19:$FJ295,FJ295)=1,FJ295,""))</f>
        <v/>
      </c>
      <c r="FM295" s="6">
        <f ca="1">IF(LOG入力!BH295&gt;0,0,IF((FF295=1),IF(($FL295=""),0,1),0))</f>
        <v>0</v>
      </c>
      <c r="FN295" s="6" t="str">
        <f ca="1">IF(LOG入力!BH295&gt;0,"",IF(COUNTIF($FK$19:FK295,FK295)=1,FK295,""))</f>
        <v/>
      </c>
      <c r="FO295" s="72">
        <f ca="1">IF(LOG入力!BH295&gt;0,0,IF((FF295=1),IF(($FN295=""),0,1),0))</f>
        <v>0</v>
      </c>
      <c r="FP295" s="71">
        <f t="shared" ca="1" si="676"/>
        <v>0</v>
      </c>
      <c r="FQ295" s="6">
        <f t="shared" ca="1" si="677"/>
        <v>0</v>
      </c>
      <c r="FR295" s="6" t="str">
        <f t="shared" ca="1" si="678"/>
        <v/>
      </c>
      <c r="FS295" s="6">
        <f ca="1">IF(LOG入力!BH295&gt;0,0,IF(FQ295=0,0,(IF(COUNTIF($FR$19:FR295,FR295)=1,IF($FS$3="N",1,IF(EH295=1,1,0))))))</f>
        <v>0</v>
      </c>
      <c r="FT295" s="6" t="str">
        <f ca="1">IF(LOG入力!BH295&gt;0,"",IF(FS295=1,$X295,""))</f>
        <v/>
      </c>
      <c r="FU295" s="6" t="str">
        <f ca="1">IF(LOG入力!BH295&gt;0,"",IF(FS295=1,$Y295,""))</f>
        <v/>
      </c>
      <c r="FV295" s="6" t="str">
        <f ca="1">IF(LOG入力!BH295&gt;0,"",IF(COUNTIF($FT$19:$FT295,FT295)=1,FT295,""))</f>
        <v/>
      </c>
      <c r="FW295" s="6">
        <f ca="1">IF(LOG入力!BH295&gt;0,0,IF((FP295=1),IF(($FV295=""),0,1),0))</f>
        <v>0</v>
      </c>
      <c r="FX295" s="6" t="str">
        <f ca="1">IF(LOG入力!BH295&gt;0,"",IF(COUNTIF($FU$19:FU295,FU295)=1,FU295,""))</f>
        <v/>
      </c>
      <c r="FY295" s="72">
        <f ca="1">IF(LOG入力!BH295&gt;0,0,IF((FP295=1),IF(($FX295=""),0,1),0))</f>
        <v>0</v>
      </c>
      <c r="FZ295" s="71">
        <f t="shared" ca="1" si="679"/>
        <v>0</v>
      </c>
      <c r="GA295" s="6">
        <f t="shared" ca="1" si="680"/>
        <v>0</v>
      </c>
      <c r="GB295" s="6" t="str">
        <f t="shared" ca="1" si="681"/>
        <v/>
      </c>
      <c r="GC295" s="6">
        <f ca="1">IF(LOG入力!BH295&gt;0,0,IF(GA295=0,0,(IF(COUNTIF($GB$19:GB295,GB295)=1,IF($FS$3="N",1,IF(EH295=1,1,0))))))</f>
        <v>0</v>
      </c>
      <c r="GD295" s="6" t="str">
        <f ca="1">IF(LOG入力!BH295&gt;0,"",IF(GC295=1,$X295,""))</f>
        <v/>
      </c>
      <c r="GE295" s="6" t="str">
        <f ca="1">IF(LOG入力!BH295&gt;0,"",IF(GC295=1,$Y295,""))</f>
        <v/>
      </c>
      <c r="GF295" s="6" t="str">
        <f ca="1">IF(LOG入力!BH295&gt;0,"",IF(COUNTIF($GD$19:$GD295,GD295)=1,GD295,""))</f>
        <v/>
      </c>
      <c r="GG295" s="6">
        <f ca="1">IF(LOG入力!BH295&gt;0,0,IF((FZ295=1),IF(($GF295=""),0,1),0))</f>
        <v>0</v>
      </c>
      <c r="GH295" s="6" t="str">
        <f ca="1">IF(LOG入力!BH295&gt;0,"",IF(COUNTIF($GE$19:GE295,GE295)=1,GE295,""))</f>
        <v/>
      </c>
      <c r="GI295" s="72">
        <f ca="1">IF(LOG入力!BH295&gt;0,0,IF((FZ295=1),IF(($GH295=""),0,1),0))</f>
        <v>0</v>
      </c>
      <c r="GK295" s="455" t="str">
        <f ca="1">IF(V295=1,"",IF(LEN(LOG入力!AS295)=0,"",LOG入力!AS295))</f>
        <v/>
      </c>
      <c r="GL295" s="378" t="str">
        <f t="shared" ca="1" si="682"/>
        <v/>
      </c>
      <c r="GM295" s="378" t="str">
        <f t="shared" ca="1" si="683"/>
        <v/>
      </c>
      <c r="GN295" s="74" t="str">
        <f t="shared" ca="1" si="684"/>
        <v/>
      </c>
      <c r="GO295" s="74" t="str">
        <f t="shared" ca="1" si="685"/>
        <v/>
      </c>
      <c r="GQ295" s="74" t="str">
        <f t="shared" ca="1" si="686"/>
        <v/>
      </c>
      <c r="GR295" s="74" t="str">
        <f t="shared" ca="1" si="687"/>
        <v/>
      </c>
      <c r="GS295" s="74" t="str">
        <f t="shared" ca="1" si="688"/>
        <v/>
      </c>
      <c r="GT295" s="74" t="str">
        <f t="shared" ca="1" si="689"/>
        <v/>
      </c>
      <c r="GU295" s="74" t="str">
        <f t="shared" ca="1" si="690"/>
        <v/>
      </c>
      <c r="GV295" s="74" t="str">
        <f t="shared" ca="1" si="691"/>
        <v/>
      </c>
      <c r="GX295" s="74" t="str">
        <f t="shared" ca="1" si="692"/>
        <v/>
      </c>
      <c r="GY295" s="74" t="str">
        <f t="shared" ca="1" si="693"/>
        <v/>
      </c>
      <c r="GZ295" s="74" t="str">
        <f ca="1">IF(V295=1,"",IF(LOG入力!BH295&gt;0,0,IF(GY295=0,0,IF((VALUE((TYPE(VALUE(J295)))))=16,0,IF(VALUE(J295)&lt;60,1,IF(VALUE(J295)&lt;100,0,IF(VALUE(J295)&lt;600,2,0)))))))</f>
        <v/>
      </c>
      <c r="HA295" s="74" t="str">
        <f t="shared" ca="1" si="694"/>
        <v/>
      </c>
      <c r="HB295" s="74" t="str">
        <f ca="1">IF(V295=1,"",IF(LOG入力!BH295&gt;0,0,IF(HA295=0,0,IF((VALUE((TYPE(VALUE(L295)))))=16,0,IF(VALUE(L295)&lt;60,1,IF(VALUE(L295)&lt;100,0,IF(VALUE(L295)&lt;600,2,0)))))))</f>
        <v/>
      </c>
      <c r="HD295" s="74" t="str">
        <f t="shared" ca="1" si="695"/>
        <v/>
      </c>
      <c r="HF295" s="74" t="str">
        <f t="shared" ca="1" si="696"/>
        <v/>
      </c>
      <c r="HG295" s="74" t="str">
        <f t="shared" ca="1" si="697"/>
        <v/>
      </c>
      <c r="HH295" s="74" t="str">
        <f t="shared" ca="1" si="698"/>
        <v/>
      </c>
      <c r="HI295" s="74" t="str">
        <f t="shared" ca="1" si="699"/>
        <v/>
      </c>
      <c r="HJ295" s="74" t="str">
        <f t="shared" ca="1" si="700"/>
        <v/>
      </c>
      <c r="HK295" s="74" t="str">
        <f t="shared" ca="1" si="701"/>
        <v/>
      </c>
      <c r="HL295" s="74" t="str">
        <f t="shared" ca="1" si="702"/>
        <v/>
      </c>
      <c r="HM295" s="74" t="str">
        <f t="shared" ca="1" si="703"/>
        <v/>
      </c>
      <c r="HN295" s="74" t="str">
        <f t="shared" ca="1" si="704"/>
        <v/>
      </c>
      <c r="HO295" s="529" t="str">
        <f t="shared" ca="1" si="705"/>
        <v/>
      </c>
      <c r="HP295" s="74" t="str">
        <f t="shared" ca="1" si="706"/>
        <v/>
      </c>
      <c r="HQ295" s="74" t="str">
        <f t="shared" ca="1" si="707"/>
        <v/>
      </c>
      <c r="HR295" s="74" t="str">
        <f t="shared" ca="1" si="708"/>
        <v/>
      </c>
      <c r="HS295" s="74" t="str">
        <f t="shared" ca="1" si="709"/>
        <v/>
      </c>
      <c r="HT295" s="74" t="str">
        <f ca="1">IF(V295=1,"",IF(LOG入力!BH295&gt;0,0,IF(DV295=1,0,IF(N295="0",0,IF(SUM(HD295:HS295)&gt;0,1,0)))))</f>
        <v/>
      </c>
    </row>
    <row r="296" spans="1:228" x14ac:dyDescent="0.15">
      <c r="A296" s="5"/>
      <c r="B296" s="532" t="str">
        <f t="shared" ca="1" si="568"/>
        <v/>
      </c>
      <c r="C296" s="534" t="str">
        <f ca="1">LOG入力!AP296</f>
        <v/>
      </c>
      <c r="D296" s="534" t="str">
        <f ca="1">LOG入力!AQ296</f>
        <v/>
      </c>
      <c r="E296" s="534" t="str">
        <f ca="1">LOG入力!AR296</f>
        <v/>
      </c>
      <c r="F296" s="535" t="str">
        <f t="shared" ca="1" si="569"/>
        <v/>
      </c>
      <c r="G296" s="585" t="str">
        <f ca="1">LOG入力!AT296</f>
        <v/>
      </c>
      <c r="H296" s="542" t="str">
        <f ca="1">LOG入力!AU296</f>
        <v/>
      </c>
      <c r="I296" s="542" t="str">
        <f ca="1">LOG入力!AV296</f>
        <v/>
      </c>
      <c r="J296" s="577" t="str">
        <f ca="1">LOG入力!AW296</f>
        <v/>
      </c>
      <c r="K296" s="578" t="str">
        <f ca="1">LOG入力!BJ296</f>
        <v/>
      </c>
      <c r="L296" s="577" t="str">
        <f ca="1">LOG入力!AY296</f>
        <v/>
      </c>
      <c r="M296" s="545" t="str">
        <f ca="1">LOG入力!BK296</f>
        <v/>
      </c>
      <c r="N296" s="512" t="str">
        <f ca="1">IF(V296=1,"",IF(LOG入力!AJ296=1,"1",LOG入力!BA296))</f>
        <v/>
      </c>
      <c r="O296" s="538" t="str">
        <f ca="1">IF(V296=1,"",IF(LEN(LOG入力!O296)=0,"",LOG入力!O296))</f>
        <v/>
      </c>
      <c r="P296" s="291" t="str">
        <f ca="1">IF(V296=1,"",IF($AA$4=1,"",IF(LOG入力!BG296=1,"",CONCATENATE($ER296,$FB296,$FL296,$FV296,$GF296))))</f>
        <v/>
      </c>
      <c r="Q296" s="291" t="str">
        <f ca="1">IF(V296=1,"",IF($AA$4=1,"",IF(LOG入力!BG296=1,"",CONCATENATE($ET296,$FD296,$FN296,$FX296,$GH296))))</f>
        <v/>
      </c>
      <c r="R296" s="573" t="str">
        <f ca="1">IF(V296=1,"",IF($AA$4=1,"",IF(LOG入力!BH296&gt;0,0,AA296)))</f>
        <v/>
      </c>
      <c r="S296" s="293" t="str">
        <f t="shared" ca="1" si="570"/>
        <v/>
      </c>
      <c r="T296" s="681"/>
      <c r="U296" s="38"/>
      <c r="V296" s="196">
        <f ca="1">LOG入力!AN296</f>
        <v>1</v>
      </c>
      <c r="W296" s="38"/>
      <c r="X296" s="516" t="str">
        <f t="shared" ca="1" si="571"/>
        <v/>
      </c>
      <c r="Y296" s="515" t="str">
        <f t="shared" ca="1" si="572"/>
        <v/>
      </c>
      <c r="Z296" s="518" t="str">
        <f t="shared" ca="1" si="573"/>
        <v/>
      </c>
      <c r="AA296" s="574" t="str">
        <f t="shared" ca="1" si="574"/>
        <v/>
      </c>
      <c r="AC296" s="6" t="str">
        <f t="shared" ca="1" si="575"/>
        <v/>
      </c>
      <c r="AD296" s="6" t="str">
        <f t="shared" ca="1" si="576"/>
        <v/>
      </c>
      <c r="AE296" s="6" t="str">
        <f t="shared" ca="1" si="577"/>
        <v/>
      </c>
      <c r="AF296" s="6" t="str">
        <f t="shared" ca="1" si="578"/>
        <v/>
      </c>
      <c r="AG296" s="6" t="str">
        <f t="shared" ca="1" si="579"/>
        <v/>
      </c>
      <c r="AH296" s="6" t="str">
        <f t="shared" ca="1" si="580"/>
        <v/>
      </c>
      <c r="AI296" s="6" t="str">
        <f t="shared" ca="1" si="581"/>
        <v/>
      </c>
      <c r="AJ296" s="6" t="str">
        <f t="shared" ca="1" si="582"/>
        <v/>
      </c>
      <c r="AK296" s="6" t="str">
        <f t="shared" ca="1" si="583"/>
        <v/>
      </c>
      <c r="AL296" s="6" t="str">
        <f t="shared" ca="1" si="584"/>
        <v/>
      </c>
      <c r="AM296" s="6" t="str">
        <f t="shared" ca="1" si="585"/>
        <v/>
      </c>
      <c r="AN296" s="6" t="str">
        <f t="shared" ca="1" si="586"/>
        <v/>
      </c>
      <c r="AO296" s="6" t="str">
        <f t="shared" ca="1" si="587"/>
        <v/>
      </c>
      <c r="AP296" s="6" t="str">
        <f t="shared" ca="1" si="588"/>
        <v/>
      </c>
      <c r="AQ296" s="6" t="str">
        <f t="shared" ca="1" si="589"/>
        <v/>
      </c>
      <c r="AR296" s="6" t="str">
        <f t="shared" ca="1" si="590"/>
        <v/>
      </c>
      <c r="AS296" s="6" t="str">
        <f t="shared" ca="1" si="591"/>
        <v/>
      </c>
      <c r="AT296" s="6" t="str">
        <f t="shared" ca="1" si="592"/>
        <v/>
      </c>
      <c r="AU296" s="6" t="str">
        <f t="shared" ca="1" si="593"/>
        <v/>
      </c>
      <c r="AV296" s="6" t="str">
        <f t="shared" ca="1" si="594"/>
        <v/>
      </c>
      <c r="AW296" s="6" t="str">
        <f t="shared" ca="1" si="595"/>
        <v/>
      </c>
      <c r="AY296" s="6" t="str">
        <f t="shared" ca="1" si="596"/>
        <v/>
      </c>
      <c r="AZ296" s="6" t="str">
        <f t="shared" ca="1" si="597"/>
        <v/>
      </c>
      <c r="BA296" s="6" t="str">
        <f t="shared" ca="1" si="598"/>
        <v/>
      </c>
      <c r="BB296" s="6" t="str">
        <f t="shared" ca="1" si="599"/>
        <v/>
      </c>
      <c r="BC296" s="6" t="str">
        <f t="shared" ca="1" si="600"/>
        <v/>
      </c>
      <c r="BD296" s="6" t="str">
        <f t="shared" ca="1" si="601"/>
        <v/>
      </c>
      <c r="BE296" s="6" t="str">
        <f t="shared" ca="1" si="602"/>
        <v/>
      </c>
      <c r="BF296" s="6" t="str">
        <f t="shared" ca="1" si="603"/>
        <v/>
      </c>
      <c r="BG296" s="6" t="str">
        <f t="shared" ca="1" si="604"/>
        <v/>
      </c>
      <c r="BH296" s="6" t="str">
        <f t="shared" ca="1" si="605"/>
        <v/>
      </c>
      <c r="BI296" s="6" t="str">
        <f t="shared" ca="1" si="606"/>
        <v/>
      </c>
      <c r="BJ296" s="6" t="str">
        <f t="shared" ca="1" si="607"/>
        <v/>
      </c>
      <c r="BK296" s="6" t="str">
        <f t="shared" ca="1" si="608"/>
        <v/>
      </c>
      <c r="BL296" s="6" t="str">
        <f t="shared" ca="1" si="609"/>
        <v/>
      </c>
      <c r="BM296" s="6" t="str">
        <f t="shared" ca="1" si="610"/>
        <v/>
      </c>
      <c r="BN296" s="6" t="str">
        <f t="shared" ca="1" si="611"/>
        <v/>
      </c>
      <c r="BO296" s="6" t="str">
        <f t="shared" ca="1" si="612"/>
        <v/>
      </c>
      <c r="BP296" s="6" t="str">
        <f t="shared" ca="1" si="613"/>
        <v/>
      </c>
      <c r="BQ296" s="6" t="str">
        <f t="shared" ca="1" si="614"/>
        <v/>
      </c>
      <c r="BR296" s="6" t="str">
        <f t="shared" ca="1" si="615"/>
        <v/>
      </c>
      <c r="BS296" s="6" t="str">
        <f t="shared" ca="1" si="616"/>
        <v/>
      </c>
      <c r="BU296" s="6" t="str">
        <f t="shared" ca="1" si="617"/>
        <v/>
      </c>
      <c r="BW296" s="515" t="str">
        <f t="shared" ca="1" si="618"/>
        <v/>
      </c>
      <c r="BX296" s="515">
        <f t="shared" ca="1" si="619"/>
        <v>0</v>
      </c>
      <c r="BY296" s="515" t="str">
        <f t="shared" ca="1" si="620"/>
        <v/>
      </c>
      <c r="CA296" s="6">
        <f t="shared" ca="1" si="621"/>
        <v>1</v>
      </c>
      <c r="CC296" s="523" t="str">
        <f t="shared" ca="1" si="622"/>
        <v/>
      </c>
      <c r="CE296" s="6" t="str">
        <f t="shared" ca="1" si="623"/>
        <v/>
      </c>
      <c r="CG296" s="524" t="str">
        <f ca="1">IF(V296=1,"",IF($AA$4=1,"",IF(LOG入力!BH296&gt;0,"",IF(N296=0,"",IF(HT296=0,"","★")))))</f>
        <v/>
      </c>
      <c r="CI296" s="74" t="str">
        <f t="shared" ca="1" si="624"/>
        <v/>
      </c>
      <c r="CK296" s="525" t="str">
        <f ca="1">IF(V296=1,"",IF(LOG入力!BH296&gt;0,1,0))</f>
        <v/>
      </c>
      <c r="CL296" s="74" t="str">
        <f t="shared" ca="1" si="625"/>
        <v/>
      </c>
      <c r="CN296" s="74" t="str">
        <f t="shared" ca="1" si="626"/>
        <v/>
      </c>
      <c r="CO296" s="74" t="str">
        <f t="shared" ca="1" si="627"/>
        <v/>
      </c>
      <c r="CQ296" s="74" t="str">
        <f t="shared" ca="1" si="628"/>
        <v/>
      </c>
      <c r="CR296" s="74" t="str">
        <f t="shared" ca="1" si="629"/>
        <v/>
      </c>
      <c r="CS296" s="74" t="str">
        <f t="shared" ca="1" si="630"/>
        <v/>
      </c>
      <c r="CT296" s="74" t="str">
        <f t="shared" ca="1" si="631"/>
        <v/>
      </c>
      <c r="CU296" s="74" t="str">
        <f t="shared" ca="1" si="632"/>
        <v/>
      </c>
      <c r="CV296" s="74" t="str">
        <f t="shared" ca="1" si="633"/>
        <v/>
      </c>
      <c r="CW296" s="74" t="str">
        <f t="shared" ca="1" si="634"/>
        <v/>
      </c>
      <c r="CX296" s="74" t="str">
        <f t="shared" ca="1" si="635"/>
        <v/>
      </c>
      <c r="CY296" s="74" t="str">
        <f t="shared" ca="1" si="636"/>
        <v/>
      </c>
      <c r="CZ296" s="74" t="str">
        <f t="shared" ca="1" si="637"/>
        <v/>
      </c>
      <c r="DA296" s="74" t="str">
        <f t="shared" ca="1" si="638"/>
        <v/>
      </c>
      <c r="DB296" s="74" t="str">
        <f t="shared" ca="1" si="639"/>
        <v/>
      </c>
      <c r="DD296" s="74" t="str">
        <f t="shared" ca="1" si="640"/>
        <v/>
      </c>
      <c r="DE296" s="74" t="str">
        <f t="shared" ca="1" si="641"/>
        <v/>
      </c>
      <c r="DF296" s="74" t="str">
        <f t="shared" ca="1" si="642"/>
        <v/>
      </c>
      <c r="DG296" s="74" t="str">
        <f t="shared" ca="1" si="643"/>
        <v/>
      </c>
      <c r="DH296" s="74" t="str">
        <f t="shared" ca="1" si="644"/>
        <v/>
      </c>
      <c r="DI296" s="74" t="str">
        <f t="shared" ca="1" si="645"/>
        <v/>
      </c>
      <c r="DJ296" s="74" t="str">
        <f t="shared" ca="1" si="646"/>
        <v/>
      </c>
      <c r="DK296" s="74" t="str">
        <f t="shared" ca="1" si="647"/>
        <v/>
      </c>
      <c r="DL296" s="74" t="str">
        <f t="shared" ca="1" si="648"/>
        <v/>
      </c>
      <c r="DM296" s="74" t="str">
        <f t="shared" ca="1" si="649"/>
        <v/>
      </c>
      <c r="DN296" s="74" t="str">
        <f t="shared" ca="1" si="650"/>
        <v/>
      </c>
      <c r="DO296" s="74" t="str">
        <f t="shared" ca="1" si="651"/>
        <v/>
      </c>
      <c r="DQ296" s="74" t="str">
        <f t="shared" ca="1" si="652"/>
        <v/>
      </c>
      <c r="DS296" s="74" t="str">
        <f t="shared" ca="1" si="653"/>
        <v/>
      </c>
      <c r="DT296" s="74" t="str">
        <f t="shared" ca="1" si="654"/>
        <v/>
      </c>
      <c r="DV296" s="525" t="str">
        <f t="shared" ca="1" si="655"/>
        <v/>
      </c>
      <c r="DW296" s="74" t="str">
        <f t="shared" ca="1" si="656"/>
        <v/>
      </c>
      <c r="DX296" s="485" t="str">
        <f t="shared" ca="1" si="657"/>
        <v/>
      </c>
      <c r="DY296" s="74" t="str">
        <f t="shared" ca="1" si="658"/>
        <v/>
      </c>
      <c r="DZ296" s="74" t="str">
        <f t="shared" ca="1" si="659"/>
        <v/>
      </c>
      <c r="EA296" s="74" t="str">
        <f t="shared" ca="1" si="660"/>
        <v/>
      </c>
      <c r="EC296" s="74" t="str">
        <f t="shared" ca="1" si="661"/>
        <v/>
      </c>
      <c r="ED296" s="74" t="str">
        <f t="shared" ca="1" si="662"/>
        <v/>
      </c>
      <c r="EE296" s="74" t="str">
        <f t="shared" ca="1" si="663"/>
        <v/>
      </c>
      <c r="EG296" s="479" t="str">
        <f ca="1">IF(V296=1,"",IF(LOG入力!BH296&gt;0,0,IF(CG296="★",0,IF(R296=1,0,IF(N296=0,0,1)))))</f>
        <v/>
      </c>
      <c r="EH296" s="483" t="str">
        <f t="shared" ca="1" si="664"/>
        <v/>
      </c>
      <c r="EI296" s="483" t="str">
        <f t="shared" ca="1" si="665"/>
        <v/>
      </c>
      <c r="EJ296" s="483" t="str">
        <f t="shared" ca="1" si="666"/>
        <v/>
      </c>
      <c r="EL296" s="71">
        <f t="shared" ca="1" si="667"/>
        <v>0</v>
      </c>
      <c r="EM296" s="6">
        <f t="shared" ca="1" si="668"/>
        <v>0</v>
      </c>
      <c r="EN296" s="6" t="str">
        <f t="shared" ca="1" si="669"/>
        <v/>
      </c>
      <c r="EO296" s="6">
        <f ca="1">IF(LOG入力!BH296&gt;0,0,IF(EM296=0,0,(IF(COUNTIF($EN$19:EN296,EN296)=1,IF($FS$3="N",1,IF(EH296=1,1,0))))))</f>
        <v>0</v>
      </c>
      <c r="EP296" s="6" t="str">
        <f ca="1">IF(LOG入力!BH296&gt;0,"",IF(EO296=1,$X296,""))</f>
        <v/>
      </c>
      <c r="EQ296" s="6" t="str">
        <f ca="1">IF(LOG入力!BH296&gt;0,"",IF(EO296=1,$Y296,""))</f>
        <v/>
      </c>
      <c r="ER296" s="520" t="str">
        <f ca="1">IF(LOG入力!BH296&gt;0,"",IF(COUNTIF($EP$19:$EP296,EP296)=1,EP296,""))</f>
        <v/>
      </c>
      <c r="ES296" s="520">
        <f ca="1">IF(LOG入力!BH296&gt;0,0,IF((EL296=1),IF(($ER296=""),0,1),0))</f>
        <v>0</v>
      </c>
      <c r="ET296" s="520" t="str">
        <f ca="1">IF(LOG入力!BH296&gt;0,"",IF(COUNTIF($EQ$19:EQ296,EQ296)=1,EQ296,""))</f>
        <v/>
      </c>
      <c r="EU296" s="539">
        <f ca="1">IF(LOG入力!BH296&gt;0,0,IF((EL296=1),IF(($ET296=""),0,1),0))</f>
        <v>0</v>
      </c>
      <c r="EV296" s="71">
        <f t="shared" ca="1" si="670"/>
        <v>0</v>
      </c>
      <c r="EW296" s="6">
        <f t="shared" ca="1" si="671"/>
        <v>0</v>
      </c>
      <c r="EX296" s="6" t="str">
        <f t="shared" ca="1" si="672"/>
        <v/>
      </c>
      <c r="EY296" s="6">
        <f ca="1">IF(LOG入力!BH296&gt;0,0,IF(EW296=0,0,(IF(COUNTIF($EX$19:EX296,EX296)=1,IF($FS$3="N",1,IF(EH296=1,1,0))))))</f>
        <v>0</v>
      </c>
      <c r="EZ296" s="6" t="str">
        <f ca="1">IF(LOG入力!BH296&gt;0,"",IF(EY296=1,$X296,""))</f>
        <v/>
      </c>
      <c r="FA296" s="6" t="str">
        <f ca="1">IF(LOG入力!BH296&gt;0,"",IF(EY296=1,$Y296,""))</f>
        <v/>
      </c>
      <c r="FB296" s="6" t="str">
        <f ca="1">IF(LOG入力!BH296&gt;0,"",IF(COUNTIF($EZ$19:$EZ296,EZ296)=1,EZ296,""))</f>
        <v/>
      </c>
      <c r="FC296" s="6">
        <f ca="1">IF(LOG入力!BH296&gt;0,0,IF((EV296=1),IF(($FB296=""),0,1),0))</f>
        <v>0</v>
      </c>
      <c r="FD296" s="6" t="str">
        <f ca="1">IF(LOG入力!BH296&gt;0,"",IF(COUNTIF($FA$19:FA296,FA296)=1,FA296,""))</f>
        <v/>
      </c>
      <c r="FE296" s="72">
        <f ca="1">IF(LOG入力!BH296&gt;0,0,IF((EV296=1),IF(($FD296=""),0,1),0))</f>
        <v>0</v>
      </c>
      <c r="FF296" s="71">
        <f t="shared" ca="1" si="673"/>
        <v>0</v>
      </c>
      <c r="FG296" s="6">
        <f t="shared" ca="1" si="674"/>
        <v>0</v>
      </c>
      <c r="FH296" s="6" t="str">
        <f t="shared" ca="1" si="675"/>
        <v/>
      </c>
      <c r="FI296" s="6">
        <f ca="1">IF(LOG入力!BH296&gt;0,0,IF(FG296=0,0,(IF(COUNTIF($FH$19:FH296,FH296)=1,IF($FS$3="N",1,IF(EH296=1,1,0))))))</f>
        <v>0</v>
      </c>
      <c r="FJ296" s="6" t="str">
        <f ca="1">IF(LOG入力!BH296&gt;0,"",IF(FI296=1,$X296,""))</f>
        <v/>
      </c>
      <c r="FK296" s="6" t="str">
        <f ca="1">IF(LOG入力!BH296&gt;0,"",IF(FI296=1,$Y296,""))</f>
        <v/>
      </c>
      <c r="FL296" s="6" t="str">
        <f ca="1">IF(LOG入力!BH296&gt;0,"",IF(COUNTIF($FJ$19:$FJ296,FJ296)=1,FJ296,""))</f>
        <v/>
      </c>
      <c r="FM296" s="6">
        <f ca="1">IF(LOG入力!BH296&gt;0,0,IF((FF296=1),IF(($FL296=""),0,1),0))</f>
        <v>0</v>
      </c>
      <c r="FN296" s="6" t="str">
        <f ca="1">IF(LOG入力!BH296&gt;0,"",IF(COUNTIF($FK$19:FK296,FK296)=1,FK296,""))</f>
        <v/>
      </c>
      <c r="FO296" s="72">
        <f ca="1">IF(LOG入力!BH296&gt;0,0,IF((FF296=1),IF(($FN296=""),0,1),0))</f>
        <v>0</v>
      </c>
      <c r="FP296" s="71">
        <f t="shared" ca="1" si="676"/>
        <v>0</v>
      </c>
      <c r="FQ296" s="6">
        <f t="shared" ca="1" si="677"/>
        <v>0</v>
      </c>
      <c r="FR296" s="6" t="str">
        <f t="shared" ca="1" si="678"/>
        <v/>
      </c>
      <c r="FS296" s="6">
        <f ca="1">IF(LOG入力!BH296&gt;0,0,IF(FQ296=0,0,(IF(COUNTIF($FR$19:FR296,FR296)=1,IF($FS$3="N",1,IF(EH296=1,1,0))))))</f>
        <v>0</v>
      </c>
      <c r="FT296" s="6" t="str">
        <f ca="1">IF(LOG入力!BH296&gt;0,"",IF(FS296=1,$X296,""))</f>
        <v/>
      </c>
      <c r="FU296" s="6" t="str">
        <f ca="1">IF(LOG入力!BH296&gt;0,"",IF(FS296=1,$Y296,""))</f>
        <v/>
      </c>
      <c r="FV296" s="6" t="str">
        <f ca="1">IF(LOG入力!BH296&gt;0,"",IF(COUNTIF($FT$19:$FT296,FT296)=1,FT296,""))</f>
        <v/>
      </c>
      <c r="FW296" s="6">
        <f ca="1">IF(LOG入力!BH296&gt;0,0,IF((FP296=1),IF(($FV296=""),0,1),0))</f>
        <v>0</v>
      </c>
      <c r="FX296" s="6" t="str">
        <f ca="1">IF(LOG入力!BH296&gt;0,"",IF(COUNTIF($FU$19:FU296,FU296)=1,FU296,""))</f>
        <v/>
      </c>
      <c r="FY296" s="72">
        <f ca="1">IF(LOG入力!BH296&gt;0,0,IF((FP296=1),IF(($FX296=""),0,1),0))</f>
        <v>0</v>
      </c>
      <c r="FZ296" s="71">
        <f t="shared" ca="1" si="679"/>
        <v>0</v>
      </c>
      <c r="GA296" s="6">
        <f t="shared" ca="1" si="680"/>
        <v>0</v>
      </c>
      <c r="GB296" s="6" t="str">
        <f t="shared" ca="1" si="681"/>
        <v/>
      </c>
      <c r="GC296" s="6">
        <f ca="1">IF(LOG入力!BH296&gt;0,0,IF(GA296=0,0,(IF(COUNTIF($GB$19:GB296,GB296)=1,IF($FS$3="N",1,IF(EH296=1,1,0))))))</f>
        <v>0</v>
      </c>
      <c r="GD296" s="6" t="str">
        <f ca="1">IF(LOG入力!BH296&gt;0,"",IF(GC296=1,$X296,""))</f>
        <v/>
      </c>
      <c r="GE296" s="6" t="str">
        <f ca="1">IF(LOG入力!BH296&gt;0,"",IF(GC296=1,$Y296,""))</f>
        <v/>
      </c>
      <c r="GF296" s="6" t="str">
        <f ca="1">IF(LOG入力!BH296&gt;0,"",IF(COUNTIF($GD$19:$GD296,GD296)=1,GD296,""))</f>
        <v/>
      </c>
      <c r="GG296" s="6">
        <f ca="1">IF(LOG入力!BH296&gt;0,0,IF((FZ296=1),IF(($GF296=""),0,1),0))</f>
        <v>0</v>
      </c>
      <c r="GH296" s="6" t="str">
        <f ca="1">IF(LOG入力!BH296&gt;0,"",IF(COUNTIF($GE$19:GE296,GE296)=1,GE296,""))</f>
        <v/>
      </c>
      <c r="GI296" s="72">
        <f ca="1">IF(LOG入力!BH296&gt;0,0,IF((FZ296=1),IF(($GH296=""),0,1),0))</f>
        <v>0</v>
      </c>
      <c r="GK296" s="455" t="str">
        <f ca="1">IF(V296=1,"",IF(LEN(LOG入力!AS296)=0,"",LOG入力!AS296))</f>
        <v/>
      </c>
      <c r="GL296" s="378" t="str">
        <f t="shared" ca="1" si="682"/>
        <v/>
      </c>
      <c r="GM296" s="378" t="str">
        <f t="shared" ca="1" si="683"/>
        <v/>
      </c>
      <c r="GN296" s="74" t="str">
        <f t="shared" ca="1" si="684"/>
        <v/>
      </c>
      <c r="GO296" s="74" t="str">
        <f t="shared" ca="1" si="685"/>
        <v/>
      </c>
      <c r="GQ296" s="74" t="str">
        <f t="shared" ca="1" si="686"/>
        <v/>
      </c>
      <c r="GR296" s="74" t="str">
        <f t="shared" ca="1" si="687"/>
        <v/>
      </c>
      <c r="GS296" s="74" t="str">
        <f t="shared" ca="1" si="688"/>
        <v/>
      </c>
      <c r="GT296" s="74" t="str">
        <f t="shared" ca="1" si="689"/>
        <v/>
      </c>
      <c r="GU296" s="74" t="str">
        <f t="shared" ca="1" si="690"/>
        <v/>
      </c>
      <c r="GV296" s="74" t="str">
        <f t="shared" ca="1" si="691"/>
        <v/>
      </c>
      <c r="GX296" s="74" t="str">
        <f t="shared" ca="1" si="692"/>
        <v/>
      </c>
      <c r="GY296" s="74" t="str">
        <f t="shared" ca="1" si="693"/>
        <v/>
      </c>
      <c r="GZ296" s="74" t="str">
        <f ca="1">IF(V296=1,"",IF(LOG入力!BH296&gt;0,0,IF(GY296=0,0,IF((VALUE((TYPE(VALUE(J296)))))=16,0,IF(VALUE(J296)&lt;60,1,IF(VALUE(J296)&lt;100,0,IF(VALUE(J296)&lt;600,2,0)))))))</f>
        <v/>
      </c>
      <c r="HA296" s="74" t="str">
        <f t="shared" ca="1" si="694"/>
        <v/>
      </c>
      <c r="HB296" s="74" t="str">
        <f ca="1">IF(V296=1,"",IF(LOG入力!BH296&gt;0,0,IF(HA296=0,0,IF((VALUE((TYPE(VALUE(L296)))))=16,0,IF(VALUE(L296)&lt;60,1,IF(VALUE(L296)&lt;100,0,IF(VALUE(L296)&lt;600,2,0)))))))</f>
        <v/>
      </c>
      <c r="HD296" s="74" t="str">
        <f t="shared" ca="1" si="695"/>
        <v/>
      </c>
      <c r="HF296" s="74" t="str">
        <f t="shared" ca="1" si="696"/>
        <v/>
      </c>
      <c r="HG296" s="74" t="str">
        <f t="shared" ca="1" si="697"/>
        <v/>
      </c>
      <c r="HH296" s="74" t="str">
        <f t="shared" ca="1" si="698"/>
        <v/>
      </c>
      <c r="HI296" s="74" t="str">
        <f t="shared" ca="1" si="699"/>
        <v/>
      </c>
      <c r="HJ296" s="74" t="str">
        <f t="shared" ca="1" si="700"/>
        <v/>
      </c>
      <c r="HK296" s="74" t="str">
        <f t="shared" ca="1" si="701"/>
        <v/>
      </c>
      <c r="HL296" s="74" t="str">
        <f t="shared" ca="1" si="702"/>
        <v/>
      </c>
      <c r="HM296" s="74" t="str">
        <f t="shared" ca="1" si="703"/>
        <v/>
      </c>
      <c r="HN296" s="74" t="str">
        <f t="shared" ca="1" si="704"/>
        <v/>
      </c>
      <c r="HO296" s="529" t="str">
        <f t="shared" ca="1" si="705"/>
        <v/>
      </c>
      <c r="HP296" s="74" t="str">
        <f t="shared" ca="1" si="706"/>
        <v/>
      </c>
      <c r="HQ296" s="74" t="str">
        <f t="shared" ca="1" si="707"/>
        <v/>
      </c>
      <c r="HR296" s="74" t="str">
        <f t="shared" ca="1" si="708"/>
        <v/>
      </c>
      <c r="HS296" s="74" t="str">
        <f t="shared" ca="1" si="709"/>
        <v/>
      </c>
      <c r="HT296" s="74" t="str">
        <f ca="1">IF(V296=1,"",IF(LOG入力!BH296&gt;0,0,IF(DV296=1,0,IF(N296="0",0,IF(SUM(HD296:HS296)&gt;0,1,0)))))</f>
        <v/>
      </c>
    </row>
    <row r="297" spans="1:228" x14ac:dyDescent="0.15">
      <c r="A297" s="5"/>
      <c r="B297" s="532" t="str">
        <f t="shared" ca="1" si="568"/>
        <v/>
      </c>
      <c r="C297" s="534" t="str">
        <f ca="1">LOG入力!AP297</f>
        <v/>
      </c>
      <c r="D297" s="534" t="str">
        <f ca="1">LOG入力!AQ297</f>
        <v/>
      </c>
      <c r="E297" s="534" t="str">
        <f ca="1">LOG入力!AR297</f>
        <v/>
      </c>
      <c r="F297" s="535" t="str">
        <f t="shared" ca="1" si="569"/>
        <v/>
      </c>
      <c r="G297" s="585" t="str">
        <f ca="1">LOG入力!AT297</f>
        <v/>
      </c>
      <c r="H297" s="542" t="str">
        <f ca="1">LOG入力!AU297</f>
        <v/>
      </c>
      <c r="I297" s="542" t="str">
        <f ca="1">LOG入力!AV297</f>
        <v/>
      </c>
      <c r="J297" s="577" t="str">
        <f ca="1">LOG入力!AW297</f>
        <v/>
      </c>
      <c r="K297" s="578" t="str">
        <f ca="1">LOG入力!BJ297</f>
        <v/>
      </c>
      <c r="L297" s="577" t="str">
        <f ca="1">LOG入力!AY297</f>
        <v/>
      </c>
      <c r="M297" s="545" t="str">
        <f ca="1">LOG入力!BK297</f>
        <v/>
      </c>
      <c r="N297" s="512" t="str">
        <f ca="1">IF(V297=1,"",IF(LOG入力!AJ297=1,"1",LOG入力!BA297))</f>
        <v/>
      </c>
      <c r="O297" s="538" t="str">
        <f ca="1">IF(V297=1,"",IF(LEN(LOG入力!O297)=0,"",LOG入力!O297))</f>
        <v/>
      </c>
      <c r="P297" s="291" t="str">
        <f ca="1">IF(V297=1,"",IF($AA$4=1,"",IF(LOG入力!BG297=1,"",CONCATENATE($ER297,$FB297,$FL297,$FV297,$GF297))))</f>
        <v/>
      </c>
      <c r="Q297" s="291" t="str">
        <f ca="1">IF(V297=1,"",IF($AA$4=1,"",IF(LOG入力!BG297=1,"",CONCATENATE($ET297,$FD297,$FN297,$FX297,$GH297))))</f>
        <v/>
      </c>
      <c r="R297" s="573" t="str">
        <f ca="1">IF(V297=1,"",IF($AA$4=1,"",IF(LOG入力!BH297&gt;0,0,AA297)))</f>
        <v/>
      </c>
      <c r="S297" s="293" t="str">
        <f t="shared" ca="1" si="570"/>
        <v/>
      </c>
      <c r="T297" s="681"/>
      <c r="U297" s="38"/>
      <c r="V297" s="196">
        <f ca="1">LOG入力!AN297</f>
        <v>1</v>
      </c>
      <c r="W297" s="38"/>
      <c r="X297" s="516" t="str">
        <f t="shared" ca="1" si="571"/>
        <v/>
      </c>
      <c r="Y297" s="515" t="str">
        <f t="shared" ca="1" si="572"/>
        <v/>
      </c>
      <c r="Z297" s="518" t="str">
        <f t="shared" ca="1" si="573"/>
        <v/>
      </c>
      <c r="AA297" s="574" t="str">
        <f t="shared" ca="1" si="574"/>
        <v/>
      </c>
      <c r="AC297" s="6" t="str">
        <f t="shared" ca="1" si="575"/>
        <v/>
      </c>
      <c r="AD297" s="6" t="str">
        <f t="shared" ca="1" si="576"/>
        <v/>
      </c>
      <c r="AE297" s="6" t="str">
        <f t="shared" ca="1" si="577"/>
        <v/>
      </c>
      <c r="AF297" s="6" t="str">
        <f t="shared" ca="1" si="578"/>
        <v/>
      </c>
      <c r="AG297" s="6" t="str">
        <f t="shared" ca="1" si="579"/>
        <v/>
      </c>
      <c r="AH297" s="6" t="str">
        <f t="shared" ca="1" si="580"/>
        <v/>
      </c>
      <c r="AI297" s="6" t="str">
        <f t="shared" ca="1" si="581"/>
        <v/>
      </c>
      <c r="AJ297" s="6" t="str">
        <f t="shared" ca="1" si="582"/>
        <v/>
      </c>
      <c r="AK297" s="6" t="str">
        <f t="shared" ca="1" si="583"/>
        <v/>
      </c>
      <c r="AL297" s="6" t="str">
        <f t="shared" ca="1" si="584"/>
        <v/>
      </c>
      <c r="AM297" s="6" t="str">
        <f t="shared" ca="1" si="585"/>
        <v/>
      </c>
      <c r="AN297" s="6" t="str">
        <f t="shared" ca="1" si="586"/>
        <v/>
      </c>
      <c r="AO297" s="6" t="str">
        <f t="shared" ca="1" si="587"/>
        <v/>
      </c>
      <c r="AP297" s="6" t="str">
        <f t="shared" ca="1" si="588"/>
        <v/>
      </c>
      <c r="AQ297" s="6" t="str">
        <f t="shared" ca="1" si="589"/>
        <v/>
      </c>
      <c r="AR297" s="6" t="str">
        <f t="shared" ca="1" si="590"/>
        <v/>
      </c>
      <c r="AS297" s="6" t="str">
        <f t="shared" ca="1" si="591"/>
        <v/>
      </c>
      <c r="AT297" s="6" t="str">
        <f t="shared" ca="1" si="592"/>
        <v/>
      </c>
      <c r="AU297" s="6" t="str">
        <f t="shared" ca="1" si="593"/>
        <v/>
      </c>
      <c r="AV297" s="6" t="str">
        <f t="shared" ca="1" si="594"/>
        <v/>
      </c>
      <c r="AW297" s="6" t="str">
        <f t="shared" ca="1" si="595"/>
        <v/>
      </c>
      <c r="AY297" s="6" t="str">
        <f t="shared" ca="1" si="596"/>
        <v/>
      </c>
      <c r="AZ297" s="6" t="str">
        <f t="shared" ca="1" si="597"/>
        <v/>
      </c>
      <c r="BA297" s="6" t="str">
        <f t="shared" ca="1" si="598"/>
        <v/>
      </c>
      <c r="BB297" s="6" t="str">
        <f t="shared" ca="1" si="599"/>
        <v/>
      </c>
      <c r="BC297" s="6" t="str">
        <f t="shared" ca="1" si="600"/>
        <v/>
      </c>
      <c r="BD297" s="6" t="str">
        <f t="shared" ca="1" si="601"/>
        <v/>
      </c>
      <c r="BE297" s="6" t="str">
        <f t="shared" ca="1" si="602"/>
        <v/>
      </c>
      <c r="BF297" s="6" t="str">
        <f t="shared" ca="1" si="603"/>
        <v/>
      </c>
      <c r="BG297" s="6" t="str">
        <f t="shared" ca="1" si="604"/>
        <v/>
      </c>
      <c r="BH297" s="6" t="str">
        <f t="shared" ca="1" si="605"/>
        <v/>
      </c>
      <c r="BI297" s="6" t="str">
        <f t="shared" ca="1" si="606"/>
        <v/>
      </c>
      <c r="BJ297" s="6" t="str">
        <f t="shared" ca="1" si="607"/>
        <v/>
      </c>
      <c r="BK297" s="6" t="str">
        <f t="shared" ca="1" si="608"/>
        <v/>
      </c>
      <c r="BL297" s="6" t="str">
        <f t="shared" ca="1" si="609"/>
        <v/>
      </c>
      <c r="BM297" s="6" t="str">
        <f t="shared" ca="1" si="610"/>
        <v/>
      </c>
      <c r="BN297" s="6" t="str">
        <f t="shared" ca="1" si="611"/>
        <v/>
      </c>
      <c r="BO297" s="6" t="str">
        <f t="shared" ca="1" si="612"/>
        <v/>
      </c>
      <c r="BP297" s="6" t="str">
        <f t="shared" ca="1" si="613"/>
        <v/>
      </c>
      <c r="BQ297" s="6" t="str">
        <f t="shared" ca="1" si="614"/>
        <v/>
      </c>
      <c r="BR297" s="6" t="str">
        <f t="shared" ca="1" si="615"/>
        <v/>
      </c>
      <c r="BS297" s="6" t="str">
        <f t="shared" ca="1" si="616"/>
        <v/>
      </c>
      <c r="BU297" s="6" t="str">
        <f t="shared" ca="1" si="617"/>
        <v/>
      </c>
      <c r="BW297" s="515" t="str">
        <f t="shared" ca="1" si="618"/>
        <v/>
      </c>
      <c r="BX297" s="515">
        <f t="shared" ca="1" si="619"/>
        <v>0</v>
      </c>
      <c r="BY297" s="515" t="str">
        <f t="shared" ca="1" si="620"/>
        <v/>
      </c>
      <c r="CA297" s="6">
        <f t="shared" ca="1" si="621"/>
        <v>1</v>
      </c>
      <c r="CC297" s="523" t="str">
        <f t="shared" ca="1" si="622"/>
        <v/>
      </c>
      <c r="CE297" s="6" t="str">
        <f t="shared" ca="1" si="623"/>
        <v/>
      </c>
      <c r="CG297" s="524" t="str">
        <f ca="1">IF(V297=1,"",IF($AA$4=1,"",IF(LOG入力!BH297&gt;0,"",IF(N297=0,"",IF(HT297=0,"","★")))))</f>
        <v/>
      </c>
      <c r="CI297" s="74" t="str">
        <f t="shared" ca="1" si="624"/>
        <v/>
      </c>
      <c r="CK297" s="525" t="str">
        <f ca="1">IF(V297=1,"",IF(LOG入力!BH297&gt;0,1,0))</f>
        <v/>
      </c>
      <c r="CL297" s="74" t="str">
        <f t="shared" ca="1" si="625"/>
        <v/>
      </c>
      <c r="CN297" s="74" t="str">
        <f t="shared" ca="1" si="626"/>
        <v/>
      </c>
      <c r="CO297" s="74" t="str">
        <f t="shared" ca="1" si="627"/>
        <v/>
      </c>
      <c r="CQ297" s="74" t="str">
        <f t="shared" ca="1" si="628"/>
        <v/>
      </c>
      <c r="CR297" s="74" t="str">
        <f t="shared" ca="1" si="629"/>
        <v/>
      </c>
      <c r="CS297" s="74" t="str">
        <f t="shared" ca="1" si="630"/>
        <v/>
      </c>
      <c r="CT297" s="74" t="str">
        <f t="shared" ca="1" si="631"/>
        <v/>
      </c>
      <c r="CU297" s="74" t="str">
        <f t="shared" ca="1" si="632"/>
        <v/>
      </c>
      <c r="CV297" s="74" t="str">
        <f t="shared" ca="1" si="633"/>
        <v/>
      </c>
      <c r="CW297" s="74" t="str">
        <f t="shared" ca="1" si="634"/>
        <v/>
      </c>
      <c r="CX297" s="74" t="str">
        <f t="shared" ca="1" si="635"/>
        <v/>
      </c>
      <c r="CY297" s="74" t="str">
        <f t="shared" ca="1" si="636"/>
        <v/>
      </c>
      <c r="CZ297" s="74" t="str">
        <f t="shared" ca="1" si="637"/>
        <v/>
      </c>
      <c r="DA297" s="74" t="str">
        <f t="shared" ca="1" si="638"/>
        <v/>
      </c>
      <c r="DB297" s="74" t="str">
        <f t="shared" ca="1" si="639"/>
        <v/>
      </c>
      <c r="DD297" s="74" t="str">
        <f t="shared" ca="1" si="640"/>
        <v/>
      </c>
      <c r="DE297" s="74" t="str">
        <f t="shared" ca="1" si="641"/>
        <v/>
      </c>
      <c r="DF297" s="74" t="str">
        <f t="shared" ca="1" si="642"/>
        <v/>
      </c>
      <c r="DG297" s="74" t="str">
        <f t="shared" ca="1" si="643"/>
        <v/>
      </c>
      <c r="DH297" s="74" t="str">
        <f t="shared" ca="1" si="644"/>
        <v/>
      </c>
      <c r="DI297" s="74" t="str">
        <f t="shared" ca="1" si="645"/>
        <v/>
      </c>
      <c r="DJ297" s="74" t="str">
        <f t="shared" ca="1" si="646"/>
        <v/>
      </c>
      <c r="DK297" s="74" t="str">
        <f t="shared" ca="1" si="647"/>
        <v/>
      </c>
      <c r="DL297" s="74" t="str">
        <f t="shared" ca="1" si="648"/>
        <v/>
      </c>
      <c r="DM297" s="74" t="str">
        <f t="shared" ca="1" si="649"/>
        <v/>
      </c>
      <c r="DN297" s="74" t="str">
        <f t="shared" ca="1" si="650"/>
        <v/>
      </c>
      <c r="DO297" s="74" t="str">
        <f t="shared" ca="1" si="651"/>
        <v/>
      </c>
      <c r="DQ297" s="74" t="str">
        <f t="shared" ca="1" si="652"/>
        <v/>
      </c>
      <c r="DS297" s="74" t="str">
        <f t="shared" ca="1" si="653"/>
        <v/>
      </c>
      <c r="DT297" s="74" t="str">
        <f t="shared" ca="1" si="654"/>
        <v/>
      </c>
      <c r="DV297" s="525" t="str">
        <f t="shared" ca="1" si="655"/>
        <v/>
      </c>
      <c r="DW297" s="74" t="str">
        <f t="shared" ca="1" si="656"/>
        <v/>
      </c>
      <c r="DX297" s="485" t="str">
        <f t="shared" ca="1" si="657"/>
        <v/>
      </c>
      <c r="DY297" s="74" t="str">
        <f t="shared" ca="1" si="658"/>
        <v/>
      </c>
      <c r="DZ297" s="74" t="str">
        <f t="shared" ca="1" si="659"/>
        <v/>
      </c>
      <c r="EA297" s="74" t="str">
        <f t="shared" ca="1" si="660"/>
        <v/>
      </c>
      <c r="EC297" s="74" t="str">
        <f t="shared" ca="1" si="661"/>
        <v/>
      </c>
      <c r="ED297" s="74" t="str">
        <f t="shared" ca="1" si="662"/>
        <v/>
      </c>
      <c r="EE297" s="74" t="str">
        <f t="shared" ca="1" si="663"/>
        <v/>
      </c>
      <c r="EG297" s="479" t="str">
        <f ca="1">IF(V297=1,"",IF(LOG入力!BH297&gt;0,0,IF(CG297="★",0,IF(R297=1,0,IF(N297=0,0,1)))))</f>
        <v/>
      </c>
      <c r="EH297" s="483" t="str">
        <f t="shared" ca="1" si="664"/>
        <v/>
      </c>
      <c r="EI297" s="483" t="str">
        <f t="shared" ca="1" si="665"/>
        <v/>
      </c>
      <c r="EJ297" s="483" t="str">
        <f t="shared" ca="1" si="666"/>
        <v/>
      </c>
      <c r="EL297" s="71">
        <f t="shared" ca="1" si="667"/>
        <v>0</v>
      </c>
      <c r="EM297" s="6">
        <f t="shared" ca="1" si="668"/>
        <v>0</v>
      </c>
      <c r="EN297" s="6" t="str">
        <f t="shared" ca="1" si="669"/>
        <v/>
      </c>
      <c r="EO297" s="6">
        <f ca="1">IF(LOG入力!BH297&gt;0,0,IF(EM297=0,0,(IF(COUNTIF($EN$19:EN297,EN297)=1,IF($FS$3="N",1,IF(EH297=1,1,0))))))</f>
        <v>0</v>
      </c>
      <c r="EP297" s="6" t="str">
        <f ca="1">IF(LOG入力!BH297&gt;0,"",IF(EO297=1,$X297,""))</f>
        <v/>
      </c>
      <c r="EQ297" s="6" t="str">
        <f ca="1">IF(LOG入力!BH297&gt;0,"",IF(EO297=1,$Y297,""))</f>
        <v/>
      </c>
      <c r="ER297" s="520" t="str">
        <f ca="1">IF(LOG入力!BH297&gt;0,"",IF(COUNTIF($EP$19:$EP297,EP297)=1,EP297,""))</f>
        <v/>
      </c>
      <c r="ES297" s="520">
        <f ca="1">IF(LOG入力!BH297&gt;0,0,IF((EL297=1),IF(($ER297=""),0,1),0))</f>
        <v>0</v>
      </c>
      <c r="ET297" s="520" t="str">
        <f ca="1">IF(LOG入力!BH297&gt;0,"",IF(COUNTIF($EQ$19:EQ297,EQ297)=1,EQ297,""))</f>
        <v/>
      </c>
      <c r="EU297" s="539">
        <f ca="1">IF(LOG入力!BH297&gt;0,0,IF((EL297=1),IF(($ET297=""),0,1),0))</f>
        <v>0</v>
      </c>
      <c r="EV297" s="71">
        <f t="shared" ca="1" si="670"/>
        <v>0</v>
      </c>
      <c r="EW297" s="6">
        <f t="shared" ca="1" si="671"/>
        <v>0</v>
      </c>
      <c r="EX297" s="6" t="str">
        <f t="shared" ca="1" si="672"/>
        <v/>
      </c>
      <c r="EY297" s="6">
        <f ca="1">IF(LOG入力!BH297&gt;0,0,IF(EW297=0,0,(IF(COUNTIF($EX$19:EX297,EX297)=1,IF($FS$3="N",1,IF(EH297=1,1,0))))))</f>
        <v>0</v>
      </c>
      <c r="EZ297" s="6" t="str">
        <f ca="1">IF(LOG入力!BH297&gt;0,"",IF(EY297=1,$X297,""))</f>
        <v/>
      </c>
      <c r="FA297" s="6" t="str">
        <f ca="1">IF(LOG入力!BH297&gt;0,"",IF(EY297=1,$Y297,""))</f>
        <v/>
      </c>
      <c r="FB297" s="6" t="str">
        <f ca="1">IF(LOG入力!BH297&gt;0,"",IF(COUNTIF($EZ$19:$EZ297,EZ297)=1,EZ297,""))</f>
        <v/>
      </c>
      <c r="FC297" s="6">
        <f ca="1">IF(LOG入力!BH297&gt;0,0,IF((EV297=1),IF(($FB297=""),0,1),0))</f>
        <v>0</v>
      </c>
      <c r="FD297" s="6" t="str">
        <f ca="1">IF(LOG入力!BH297&gt;0,"",IF(COUNTIF($FA$19:FA297,FA297)=1,FA297,""))</f>
        <v/>
      </c>
      <c r="FE297" s="72">
        <f ca="1">IF(LOG入力!BH297&gt;0,0,IF((EV297=1),IF(($FD297=""),0,1),0))</f>
        <v>0</v>
      </c>
      <c r="FF297" s="71">
        <f t="shared" ca="1" si="673"/>
        <v>0</v>
      </c>
      <c r="FG297" s="6">
        <f t="shared" ca="1" si="674"/>
        <v>0</v>
      </c>
      <c r="FH297" s="6" t="str">
        <f t="shared" ca="1" si="675"/>
        <v/>
      </c>
      <c r="FI297" s="6">
        <f ca="1">IF(LOG入力!BH297&gt;0,0,IF(FG297=0,0,(IF(COUNTIF($FH$19:FH297,FH297)=1,IF($FS$3="N",1,IF(EH297=1,1,0))))))</f>
        <v>0</v>
      </c>
      <c r="FJ297" s="6" t="str">
        <f ca="1">IF(LOG入力!BH297&gt;0,"",IF(FI297=1,$X297,""))</f>
        <v/>
      </c>
      <c r="FK297" s="6" t="str">
        <f ca="1">IF(LOG入力!BH297&gt;0,"",IF(FI297=1,$Y297,""))</f>
        <v/>
      </c>
      <c r="FL297" s="6" t="str">
        <f ca="1">IF(LOG入力!BH297&gt;0,"",IF(COUNTIF($FJ$19:$FJ297,FJ297)=1,FJ297,""))</f>
        <v/>
      </c>
      <c r="FM297" s="6">
        <f ca="1">IF(LOG入力!BH297&gt;0,0,IF((FF297=1),IF(($FL297=""),0,1),0))</f>
        <v>0</v>
      </c>
      <c r="FN297" s="6" t="str">
        <f ca="1">IF(LOG入力!BH297&gt;0,"",IF(COUNTIF($FK$19:FK297,FK297)=1,FK297,""))</f>
        <v/>
      </c>
      <c r="FO297" s="72">
        <f ca="1">IF(LOG入力!BH297&gt;0,0,IF((FF297=1),IF(($FN297=""),0,1),0))</f>
        <v>0</v>
      </c>
      <c r="FP297" s="71">
        <f t="shared" ca="1" si="676"/>
        <v>0</v>
      </c>
      <c r="FQ297" s="6">
        <f t="shared" ca="1" si="677"/>
        <v>0</v>
      </c>
      <c r="FR297" s="6" t="str">
        <f t="shared" ca="1" si="678"/>
        <v/>
      </c>
      <c r="FS297" s="6">
        <f ca="1">IF(LOG入力!BH297&gt;0,0,IF(FQ297=0,0,(IF(COUNTIF($FR$19:FR297,FR297)=1,IF($FS$3="N",1,IF(EH297=1,1,0))))))</f>
        <v>0</v>
      </c>
      <c r="FT297" s="6" t="str">
        <f ca="1">IF(LOG入力!BH297&gt;0,"",IF(FS297=1,$X297,""))</f>
        <v/>
      </c>
      <c r="FU297" s="6" t="str">
        <f ca="1">IF(LOG入力!BH297&gt;0,"",IF(FS297=1,$Y297,""))</f>
        <v/>
      </c>
      <c r="FV297" s="6" t="str">
        <f ca="1">IF(LOG入力!BH297&gt;0,"",IF(COUNTIF($FT$19:$FT297,FT297)=1,FT297,""))</f>
        <v/>
      </c>
      <c r="FW297" s="6">
        <f ca="1">IF(LOG入力!BH297&gt;0,0,IF((FP297=1),IF(($FV297=""),0,1),0))</f>
        <v>0</v>
      </c>
      <c r="FX297" s="6" t="str">
        <f ca="1">IF(LOG入力!BH297&gt;0,"",IF(COUNTIF($FU$19:FU297,FU297)=1,FU297,""))</f>
        <v/>
      </c>
      <c r="FY297" s="72">
        <f ca="1">IF(LOG入力!BH297&gt;0,0,IF((FP297=1),IF(($FX297=""),0,1),0))</f>
        <v>0</v>
      </c>
      <c r="FZ297" s="71">
        <f t="shared" ca="1" si="679"/>
        <v>0</v>
      </c>
      <c r="GA297" s="6">
        <f t="shared" ca="1" si="680"/>
        <v>0</v>
      </c>
      <c r="GB297" s="6" t="str">
        <f t="shared" ca="1" si="681"/>
        <v/>
      </c>
      <c r="GC297" s="6">
        <f ca="1">IF(LOG入力!BH297&gt;0,0,IF(GA297=0,0,(IF(COUNTIF($GB$19:GB297,GB297)=1,IF($FS$3="N",1,IF(EH297=1,1,0))))))</f>
        <v>0</v>
      </c>
      <c r="GD297" s="6" t="str">
        <f ca="1">IF(LOG入力!BH297&gt;0,"",IF(GC297=1,$X297,""))</f>
        <v/>
      </c>
      <c r="GE297" s="6" t="str">
        <f ca="1">IF(LOG入力!BH297&gt;0,"",IF(GC297=1,$Y297,""))</f>
        <v/>
      </c>
      <c r="GF297" s="6" t="str">
        <f ca="1">IF(LOG入力!BH297&gt;0,"",IF(COUNTIF($GD$19:$GD297,GD297)=1,GD297,""))</f>
        <v/>
      </c>
      <c r="GG297" s="6">
        <f ca="1">IF(LOG入力!BH297&gt;0,0,IF((FZ297=1),IF(($GF297=""),0,1),0))</f>
        <v>0</v>
      </c>
      <c r="GH297" s="6" t="str">
        <f ca="1">IF(LOG入力!BH297&gt;0,"",IF(COUNTIF($GE$19:GE297,GE297)=1,GE297,""))</f>
        <v/>
      </c>
      <c r="GI297" s="72">
        <f ca="1">IF(LOG入力!BH297&gt;0,0,IF((FZ297=1),IF(($GH297=""),0,1),0))</f>
        <v>0</v>
      </c>
      <c r="GK297" s="455" t="str">
        <f ca="1">IF(V297=1,"",IF(LEN(LOG入力!AS297)=0,"",LOG入力!AS297))</f>
        <v/>
      </c>
      <c r="GL297" s="378" t="str">
        <f t="shared" ca="1" si="682"/>
        <v/>
      </c>
      <c r="GM297" s="378" t="str">
        <f t="shared" ca="1" si="683"/>
        <v/>
      </c>
      <c r="GN297" s="74" t="str">
        <f t="shared" ca="1" si="684"/>
        <v/>
      </c>
      <c r="GO297" s="74" t="str">
        <f t="shared" ca="1" si="685"/>
        <v/>
      </c>
      <c r="GQ297" s="74" t="str">
        <f t="shared" ca="1" si="686"/>
        <v/>
      </c>
      <c r="GR297" s="74" t="str">
        <f t="shared" ca="1" si="687"/>
        <v/>
      </c>
      <c r="GS297" s="74" t="str">
        <f t="shared" ca="1" si="688"/>
        <v/>
      </c>
      <c r="GT297" s="74" t="str">
        <f t="shared" ca="1" si="689"/>
        <v/>
      </c>
      <c r="GU297" s="74" t="str">
        <f t="shared" ca="1" si="690"/>
        <v/>
      </c>
      <c r="GV297" s="74" t="str">
        <f t="shared" ca="1" si="691"/>
        <v/>
      </c>
      <c r="GX297" s="74" t="str">
        <f t="shared" ca="1" si="692"/>
        <v/>
      </c>
      <c r="GY297" s="74" t="str">
        <f t="shared" ca="1" si="693"/>
        <v/>
      </c>
      <c r="GZ297" s="74" t="str">
        <f ca="1">IF(V297=1,"",IF(LOG入力!BH297&gt;0,0,IF(GY297=0,0,IF((VALUE((TYPE(VALUE(J297)))))=16,0,IF(VALUE(J297)&lt;60,1,IF(VALUE(J297)&lt;100,0,IF(VALUE(J297)&lt;600,2,0)))))))</f>
        <v/>
      </c>
      <c r="HA297" s="74" t="str">
        <f t="shared" ca="1" si="694"/>
        <v/>
      </c>
      <c r="HB297" s="74" t="str">
        <f ca="1">IF(V297=1,"",IF(LOG入力!BH297&gt;0,0,IF(HA297=0,0,IF((VALUE((TYPE(VALUE(L297)))))=16,0,IF(VALUE(L297)&lt;60,1,IF(VALUE(L297)&lt;100,0,IF(VALUE(L297)&lt;600,2,0)))))))</f>
        <v/>
      </c>
      <c r="HD297" s="74" t="str">
        <f t="shared" ca="1" si="695"/>
        <v/>
      </c>
      <c r="HF297" s="74" t="str">
        <f t="shared" ca="1" si="696"/>
        <v/>
      </c>
      <c r="HG297" s="74" t="str">
        <f t="shared" ca="1" si="697"/>
        <v/>
      </c>
      <c r="HH297" s="74" t="str">
        <f t="shared" ca="1" si="698"/>
        <v/>
      </c>
      <c r="HI297" s="74" t="str">
        <f t="shared" ca="1" si="699"/>
        <v/>
      </c>
      <c r="HJ297" s="74" t="str">
        <f t="shared" ca="1" si="700"/>
        <v/>
      </c>
      <c r="HK297" s="74" t="str">
        <f t="shared" ca="1" si="701"/>
        <v/>
      </c>
      <c r="HL297" s="74" t="str">
        <f t="shared" ca="1" si="702"/>
        <v/>
      </c>
      <c r="HM297" s="74" t="str">
        <f t="shared" ca="1" si="703"/>
        <v/>
      </c>
      <c r="HN297" s="74" t="str">
        <f t="shared" ca="1" si="704"/>
        <v/>
      </c>
      <c r="HO297" s="529" t="str">
        <f t="shared" ca="1" si="705"/>
        <v/>
      </c>
      <c r="HP297" s="74" t="str">
        <f t="shared" ca="1" si="706"/>
        <v/>
      </c>
      <c r="HQ297" s="74" t="str">
        <f t="shared" ca="1" si="707"/>
        <v/>
      </c>
      <c r="HR297" s="74" t="str">
        <f t="shared" ca="1" si="708"/>
        <v/>
      </c>
      <c r="HS297" s="74" t="str">
        <f t="shared" ca="1" si="709"/>
        <v/>
      </c>
      <c r="HT297" s="74" t="str">
        <f ca="1">IF(V297=1,"",IF(LOG入力!BH297&gt;0,0,IF(DV297=1,0,IF(N297="0",0,IF(SUM(HD297:HS297)&gt;0,1,0)))))</f>
        <v/>
      </c>
    </row>
    <row r="298" spans="1:228" x14ac:dyDescent="0.15">
      <c r="A298" s="5">
        <v>280</v>
      </c>
      <c r="B298" s="487" t="str">
        <f t="shared" ca="1" si="568"/>
        <v/>
      </c>
      <c r="C298" s="548" t="str">
        <f ca="1">LOG入力!AP298</f>
        <v/>
      </c>
      <c r="D298" s="548" t="str">
        <f ca="1">LOG入力!AQ298</f>
        <v/>
      </c>
      <c r="E298" s="548" t="str">
        <f ca="1">LOG入力!AR298</f>
        <v/>
      </c>
      <c r="F298" s="589" t="str">
        <f t="shared" ca="1" si="569"/>
        <v/>
      </c>
      <c r="G298" s="586" t="str">
        <f ca="1">LOG入力!AT298</f>
        <v/>
      </c>
      <c r="H298" s="553" t="str">
        <f ca="1">LOG入力!AU298</f>
        <v/>
      </c>
      <c r="I298" s="587" t="str">
        <f ca="1">LOG入力!AV298</f>
        <v/>
      </c>
      <c r="J298" s="590" t="str">
        <f ca="1">LOG入力!AW298</f>
        <v/>
      </c>
      <c r="K298" s="591" t="str">
        <f ca="1">LOG入力!BJ298</f>
        <v/>
      </c>
      <c r="L298" s="590" t="str">
        <f ca="1">LOG入力!AY298</f>
        <v/>
      </c>
      <c r="M298" s="556" t="str">
        <f ca="1">LOG入力!BK298</f>
        <v/>
      </c>
      <c r="N298" s="588" t="str">
        <f ca="1">IF(V298=1,"",IF(LOG入力!AJ298=1,"1",LOG入力!BA298))</f>
        <v/>
      </c>
      <c r="O298" s="557" t="str">
        <f ca="1">IF(V298=1,"",IF(LEN(LOG入力!O298)=0,"",LOG入力!O298))</f>
        <v/>
      </c>
      <c r="P298" s="336" t="str">
        <f ca="1">IF(V298=1,"",IF($AA$4=1,"",IF(LOG入力!BG298=1,"",CONCATENATE($ER298,$FB298,$FL298,$FV298,$GF298))))</f>
        <v/>
      </c>
      <c r="Q298" s="337" t="str">
        <f ca="1">IF(V298=1,"",IF($AA$4=1,"",IF(LOG入力!BG298=1,"",CONCATENATE($ET298,$FD298,$FN298,$FX298,$GH298))))</f>
        <v/>
      </c>
      <c r="R298" s="338" t="str">
        <f ca="1">IF(V298=1,"",IF($AA$4=1,"",IF(LOG入力!BH298&gt;0,0,AA298)))</f>
        <v/>
      </c>
      <c r="S298" s="558" t="str">
        <f t="shared" ca="1" si="570"/>
        <v/>
      </c>
      <c r="T298" s="681"/>
      <c r="U298" s="38"/>
      <c r="V298" s="196">
        <f ca="1">LOG入力!AN298</f>
        <v>1</v>
      </c>
      <c r="W298" s="38"/>
      <c r="X298" s="516" t="str">
        <f t="shared" ca="1" si="571"/>
        <v/>
      </c>
      <c r="Y298" s="515" t="str">
        <f t="shared" ca="1" si="572"/>
        <v/>
      </c>
      <c r="Z298" s="518" t="str">
        <f t="shared" ca="1" si="573"/>
        <v/>
      </c>
      <c r="AA298" s="574" t="str">
        <f t="shared" ca="1" si="574"/>
        <v/>
      </c>
      <c r="AC298" s="6" t="str">
        <f t="shared" ca="1" si="575"/>
        <v/>
      </c>
      <c r="AD298" s="6" t="str">
        <f t="shared" ca="1" si="576"/>
        <v/>
      </c>
      <c r="AE298" s="6" t="str">
        <f t="shared" ca="1" si="577"/>
        <v/>
      </c>
      <c r="AF298" s="6" t="str">
        <f t="shared" ca="1" si="578"/>
        <v/>
      </c>
      <c r="AG298" s="6" t="str">
        <f t="shared" ca="1" si="579"/>
        <v/>
      </c>
      <c r="AH298" s="6" t="str">
        <f t="shared" ca="1" si="580"/>
        <v/>
      </c>
      <c r="AI298" s="6" t="str">
        <f t="shared" ca="1" si="581"/>
        <v/>
      </c>
      <c r="AJ298" s="6" t="str">
        <f t="shared" ca="1" si="582"/>
        <v/>
      </c>
      <c r="AK298" s="6" t="str">
        <f t="shared" ca="1" si="583"/>
        <v/>
      </c>
      <c r="AL298" s="6" t="str">
        <f t="shared" ca="1" si="584"/>
        <v/>
      </c>
      <c r="AM298" s="6" t="str">
        <f t="shared" ca="1" si="585"/>
        <v/>
      </c>
      <c r="AN298" s="6" t="str">
        <f t="shared" ca="1" si="586"/>
        <v/>
      </c>
      <c r="AO298" s="6" t="str">
        <f t="shared" ca="1" si="587"/>
        <v/>
      </c>
      <c r="AP298" s="6" t="str">
        <f t="shared" ca="1" si="588"/>
        <v/>
      </c>
      <c r="AQ298" s="6" t="str">
        <f t="shared" ca="1" si="589"/>
        <v/>
      </c>
      <c r="AR298" s="6" t="str">
        <f t="shared" ca="1" si="590"/>
        <v/>
      </c>
      <c r="AS298" s="6" t="str">
        <f t="shared" ca="1" si="591"/>
        <v/>
      </c>
      <c r="AT298" s="6" t="str">
        <f t="shared" ca="1" si="592"/>
        <v/>
      </c>
      <c r="AU298" s="6" t="str">
        <f t="shared" ca="1" si="593"/>
        <v/>
      </c>
      <c r="AV298" s="6" t="str">
        <f t="shared" ca="1" si="594"/>
        <v/>
      </c>
      <c r="AW298" s="6" t="str">
        <f t="shared" ca="1" si="595"/>
        <v/>
      </c>
      <c r="AY298" s="6" t="str">
        <f t="shared" ca="1" si="596"/>
        <v/>
      </c>
      <c r="AZ298" s="6" t="str">
        <f t="shared" ca="1" si="597"/>
        <v/>
      </c>
      <c r="BA298" s="6" t="str">
        <f t="shared" ca="1" si="598"/>
        <v/>
      </c>
      <c r="BB298" s="6" t="str">
        <f t="shared" ca="1" si="599"/>
        <v/>
      </c>
      <c r="BC298" s="6" t="str">
        <f t="shared" ca="1" si="600"/>
        <v/>
      </c>
      <c r="BD298" s="6" t="str">
        <f t="shared" ca="1" si="601"/>
        <v/>
      </c>
      <c r="BE298" s="6" t="str">
        <f t="shared" ca="1" si="602"/>
        <v/>
      </c>
      <c r="BF298" s="6" t="str">
        <f t="shared" ca="1" si="603"/>
        <v/>
      </c>
      <c r="BG298" s="6" t="str">
        <f t="shared" ca="1" si="604"/>
        <v/>
      </c>
      <c r="BH298" s="6" t="str">
        <f t="shared" ca="1" si="605"/>
        <v/>
      </c>
      <c r="BI298" s="6" t="str">
        <f t="shared" ca="1" si="606"/>
        <v/>
      </c>
      <c r="BJ298" s="6" t="str">
        <f t="shared" ca="1" si="607"/>
        <v/>
      </c>
      <c r="BK298" s="6" t="str">
        <f t="shared" ca="1" si="608"/>
        <v/>
      </c>
      <c r="BL298" s="6" t="str">
        <f t="shared" ca="1" si="609"/>
        <v/>
      </c>
      <c r="BM298" s="6" t="str">
        <f t="shared" ca="1" si="610"/>
        <v/>
      </c>
      <c r="BN298" s="6" t="str">
        <f t="shared" ca="1" si="611"/>
        <v/>
      </c>
      <c r="BO298" s="6" t="str">
        <f t="shared" ca="1" si="612"/>
        <v/>
      </c>
      <c r="BP298" s="6" t="str">
        <f t="shared" ca="1" si="613"/>
        <v/>
      </c>
      <c r="BQ298" s="6" t="str">
        <f t="shared" ca="1" si="614"/>
        <v/>
      </c>
      <c r="BR298" s="6" t="str">
        <f t="shared" ca="1" si="615"/>
        <v/>
      </c>
      <c r="BS298" s="6" t="str">
        <f t="shared" ca="1" si="616"/>
        <v/>
      </c>
      <c r="BU298" s="6" t="str">
        <f t="shared" ca="1" si="617"/>
        <v/>
      </c>
      <c r="BW298" s="515" t="str">
        <f t="shared" ca="1" si="618"/>
        <v/>
      </c>
      <c r="BX298" s="515">
        <f t="shared" ca="1" si="619"/>
        <v>0</v>
      </c>
      <c r="BY298" s="515" t="str">
        <f t="shared" ca="1" si="620"/>
        <v/>
      </c>
      <c r="CA298" s="6">
        <f t="shared" ca="1" si="621"/>
        <v>1</v>
      </c>
      <c r="CC298" s="523" t="str">
        <f t="shared" ca="1" si="622"/>
        <v/>
      </c>
      <c r="CE298" s="6" t="str">
        <f t="shared" ca="1" si="623"/>
        <v/>
      </c>
      <c r="CG298" s="524" t="str">
        <f ca="1">IF(V298=1,"",IF($AA$4=1,"",IF(LOG入力!BH298&gt;0,"",IF(N298=0,"",IF(HT298=0,"","★")))))</f>
        <v/>
      </c>
      <c r="CI298" s="74" t="str">
        <f t="shared" ca="1" si="624"/>
        <v/>
      </c>
      <c r="CK298" s="525" t="str">
        <f ca="1">IF(V298=1,"",IF(LOG入力!BH298&gt;0,1,0))</f>
        <v/>
      </c>
      <c r="CL298" s="74" t="str">
        <f t="shared" ca="1" si="625"/>
        <v/>
      </c>
      <c r="CN298" s="74" t="str">
        <f t="shared" ca="1" si="626"/>
        <v/>
      </c>
      <c r="CO298" s="74" t="str">
        <f t="shared" ca="1" si="627"/>
        <v/>
      </c>
      <c r="CQ298" s="74" t="str">
        <f t="shared" ca="1" si="628"/>
        <v/>
      </c>
      <c r="CR298" s="74" t="str">
        <f t="shared" ca="1" si="629"/>
        <v/>
      </c>
      <c r="CS298" s="74" t="str">
        <f t="shared" ca="1" si="630"/>
        <v/>
      </c>
      <c r="CT298" s="74" t="str">
        <f t="shared" ca="1" si="631"/>
        <v/>
      </c>
      <c r="CU298" s="74" t="str">
        <f t="shared" ca="1" si="632"/>
        <v/>
      </c>
      <c r="CV298" s="74" t="str">
        <f t="shared" ca="1" si="633"/>
        <v/>
      </c>
      <c r="CW298" s="74" t="str">
        <f t="shared" ca="1" si="634"/>
        <v/>
      </c>
      <c r="CX298" s="74" t="str">
        <f t="shared" ca="1" si="635"/>
        <v/>
      </c>
      <c r="CY298" s="74" t="str">
        <f t="shared" ca="1" si="636"/>
        <v/>
      </c>
      <c r="CZ298" s="74" t="str">
        <f t="shared" ca="1" si="637"/>
        <v/>
      </c>
      <c r="DA298" s="74" t="str">
        <f t="shared" ca="1" si="638"/>
        <v/>
      </c>
      <c r="DB298" s="74" t="str">
        <f t="shared" ca="1" si="639"/>
        <v/>
      </c>
      <c r="DD298" s="74" t="str">
        <f t="shared" ca="1" si="640"/>
        <v/>
      </c>
      <c r="DE298" s="74" t="str">
        <f t="shared" ca="1" si="641"/>
        <v/>
      </c>
      <c r="DF298" s="74" t="str">
        <f t="shared" ca="1" si="642"/>
        <v/>
      </c>
      <c r="DG298" s="74" t="str">
        <f t="shared" ca="1" si="643"/>
        <v/>
      </c>
      <c r="DH298" s="74" t="str">
        <f t="shared" ca="1" si="644"/>
        <v/>
      </c>
      <c r="DI298" s="74" t="str">
        <f t="shared" ca="1" si="645"/>
        <v/>
      </c>
      <c r="DJ298" s="74" t="str">
        <f t="shared" ca="1" si="646"/>
        <v/>
      </c>
      <c r="DK298" s="74" t="str">
        <f t="shared" ca="1" si="647"/>
        <v/>
      </c>
      <c r="DL298" s="74" t="str">
        <f t="shared" ca="1" si="648"/>
        <v/>
      </c>
      <c r="DM298" s="74" t="str">
        <f t="shared" ca="1" si="649"/>
        <v/>
      </c>
      <c r="DN298" s="74" t="str">
        <f t="shared" ca="1" si="650"/>
        <v/>
      </c>
      <c r="DO298" s="74" t="str">
        <f t="shared" ca="1" si="651"/>
        <v/>
      </c>
      <c r="DQ298" s="74" t="str">
        <f t="shared" ca="1" si="652"/>
        <v/>
      </c>
      <c r="DS298" s="74" t="str">
        <f t="shared" ca="1" si="653"/>
        <v/>
      </c>
      <c r="DT298" s="74" t="str">
        <f t="shared" ca="1" si="654"/>
        <v/>
      </c>
      <c r="DV298" s="525" t="str">
        <f t="shared" ca="1" si="655"/>
        <v/>
      </c>
      <c r="DW298" s="74" t="str">
        <f t="shared" ca="1" si="656"/>
        <v/>
      </c>
      <c r="DX298" s="485" t="str">
        <f t="shared" ca="1" si="657"/>
        <v/>
      </c>
      <c r="DY298" s="74" t="str">
        <f t="shared" ca="1" si="658"/>
        <v/>
      </c>
      <c r="DZ298" s="74" t="str">
        <f t="shared" ca="1" si="659"/>
        <v/>
      </c>
      <c r="EA298" s="74" t="str">
        <f t="shared" ca="1" si="660"/>
        <v/>
      </c>
      <c r="EC298" s="74" t="str">
        <f t="shared" ca="1" si="661"/>
        <v/>
      </c>
      <c r="ED298" s="74" t="str">
        <f t="shared" ca="1" si="662"/>
        <v/>
      </c>
      <c r="EE298" s="74" t="str">
        <f t="shared" ca="1" si="663"/>
        <v/>
      </c>
      <c r="EG298" s="479" t="str">
        <f ca="1">IF(V298=1,"",IF(LOG入力!BH298&gt;0,0,IF(CG298="★",0,IF(R298=1,0,IF(N298=0,0,1)))))</f>
        <v/>
      </c>
      <c r="EH298" s="483" t="str">
        <f t="shared" ca="1" si="664"/>
        <v/>
      </c>
      <c r="EI298" s="483" t="str">
        <f t="shared" ca="1" si="665"/>
        <v/>
      </c>
      <c r="EJ298" s="483" t="str">
        <f t="shared" ca="1" si="666"/>
        <v/>
      </c>
      <c r="EL298" s="71">
        <f t="shared" ca="1" si="667"/>
        <v>0</v>
      </c>
      <c r="EM298" s="6">
        <f t="shared" ca="1" si="668"/>
        <v>0</v>
      </c>
      <c r="EN298" s="6" t="str">
        <f t="shared" ca="1" si="669"/>
        <v/>
      </c>
      <c r="EO298" s="6">
        <f ca="1">IF(LOG入力!BH298&gt;0,0,IF(EM298=0,0,(IF(COUNTIF($EN$19:EN298,EN298)=1,IF($FS$3="N",1,IF(EH298=1,1,0))))))</f>
        <v>0</v>
      </c>
      <c r="EP298" s="6" t="str">
        <f ca="1">IF(LOG入力!BH298&gt;0,"",IF(EO298=1,$X298,""))</f>
        <v/>
      </c>
      <c r="EQ298" s="6" t="str">
        <f ca="1">IF(LOG入力!BH298&gt;0,"",IF(EO298=1,$Y298,""))</f>
        <v/>
      </c>
      <c r="ER298" s="520" t="str">
        <f ca="1">IF(LOG入力!BH298&gt;0,"",IF(COUNTIF($EP$19:$EP298,EP298)=1,EP298,""))</f>
        <v/>
      </c>
      <c r="ES298" s="520">
        <f ca="1">IF(LOG入力!BH298&gt;0,0,IF((EL298=1),IF(($ER298=""),0,1),0))</f>
        <v>0</v>
      </c>
      <c r="ET298" s="520" t="str">
        <f ca="1">IF(LOG入力!BH298&gt;0,"",IF(COUNTIF($EQ$19:EQ298,EQ298)=1,EQ298,""))</f>
        <v/>
      </c>
      <c r="EU298" s="539">
        <f ca="1">IF(LOG入力!BH298&gt;0,0,IF((EL298=1),IF(($ET298=""),0,1),0))</f>
        <v>0</v>
      </c>
      <c r="EV298" s="71">
        <f t="shared" ca="1" si="670"/>
        <v>0</v>
      </c>
      <c r="EW298" s="6">
        <f t="shared" ca="1" si="671"/>
        <v>0</v>
      </c>
      <c r="EX298" s="6" t="str">
        <f t="shared" ca="1" si="672"/>
        <v/>
      </c>
      <c r="EY298" s="6">
        <f ca="1">IF(LOG入力!BH298&gt;0,0,IF(EW298=0,0,(IF(COUNTIF($EX$19:EX298,EX298)=1,IF($FS$3="N",1,IF(EH298=1,1,0))))))</f>
        <v>0</v>
      </c>
      <c r="EZ298" s="6" t="str">
        <f ca="1">IF(LOG入力!BH298&gt;0,"",IF(EY298=1,$X298,""))</f>
        <v/>
      </c>
      <c r="FA298" s="6" t="str">
        <f ca="1">IF(LOG入力!BH298&gt;0,"",IF(EY298=1,$Y298,""))</f>
        <v/>
      </c>
      <c r="FB298" s="6" t="str">
        <f ca="1">IF(LOG入力!BH298&gt;0,"",IF(COUNTIF($EZ$19:$EZ298,EZ298)=1,EZ298,""))</f>
        <v/>
      </c>
      <c r="FC298" s="6">
        <f ca="1">IF(LOG入力!BH298&gt;0,0,IF((EV298=1),IF(($FB298=""),0,1),0))</f>
        <v>0</v>
      </c>
      <c r="FD298" s="6" t="str">
        <f ca="1">IF(LOG入力!BH298&gt;0,"",IF(COUNTIF($FA$19:FA298,FA298)=1,FA298,""))</f>
        <v/>
      </c>
      <c r="FE298" s="72">
        <f ca="1">IF(LOG入力!BH298&gt;0,0,IF((EV298=1),IF(($FD298=""),0,1),0))</f>
        <v>0</v>
      </c>
      <c r="FF298" s="71">
        <f t="shared" ca="1" si="673"/>
        <v>0</v>
      </c>
      <c r="FG298" s="6">
        <f t="shared" ca="1" si="674"/>
        <v>0</v>
      </c>
      <c r="FH298" s="6" t="str">
        <f t="shared" ca="1" si="675"/>
        <v/>
      </c>
      <c r="FI298" s="6">
        <f ca="1">IF(LOG入力!BH298&gt;0,0,IF(FG298=0,0,(IF(COUNTIF($FH$19:FH298,FH298)=1,IF($FS$3="N",1,IF(EH298=1,1,0))))))</f>
        <v>0</v>
      </c>
      <c r="FJ298" s="6" t="str">
        <f ca="1">IF(LOG入力!BH298&gt;0,"",IF(FI298=1,$X298,""))</f>
        <v/>
      </c>
      <c r="FK298" s="6" t="str">
        <f ca="1">IF(LOG入力!BH298&gt;0,"",IF(FI298=1,$Y298,""))</f>
        <v/>
      </c>
      <c r="FL298" s="6" t="str">
        <f ca="1">IF(LOG入力!BH298&gt;0,"",IF(COUNTIF($FJ$19:$FJ298,FJ298)=1,FJ298,""))</f>
        <v/>
      </c>
      <c r="FM298" s="6">
        <f ca="1">IF(LOG入力!BH298&gt;0,0,IF((FF298=1),IF(($FL298=""),0,1),0))</f>
        <v>0</v>
      </c>
      <c r="FN298" s="6" t="str">
        <f ca="1">IF(LOG入力!BH298&gt;0,"",IF(COUNTIF($FK$19:FK298,FK298)=1,FK298,""))</f>
        <v/>
      </c>
      <c r="FO298" s="72">
        <f ca="1">IF(LOG入力!BH298&gt;0,0,IF((FF298=1),IF(($FN298=""),0,1),0))</f>
        <v>0</v>
      </c>
      <c r="FP298" s="71">
        <f t="shared" ca="1" si="676"/>
        <v>0</v>
      </c>
      <c r="FQ298" s="6">
        <f t="shared" ca="1" si="677"/>
        <v>0</v>
      </c>
      <c r="FR298" s="6" t="str">
        <f t="shared" ca="1" si="678"/>
        <v/>
      </c>
      <c r="FS298" s="6">
        <f ca="1">IF(LOG入力!BH298&gt;0,0,IF(FQ298=0,0,(IF(COUNTIF($FR$19:FR298,FR298)=1,IF($FS$3="N",1,IF(EH298=1,1,0))))))</f>
        <v>0</v>
      </c>
      <c r="FT298" s="6" t="str">
        <f ca="1">IF(LOG入力!BH298&gt;0,"",IF(FS298=1,$X298,""))</f>
        <v/>
      </c>
      <c r="FU298" s="6" t="str">
        <f ca="1">IF(LOG入力!BH298&gt;0,"",IF(FS298=1,$Y298,""))</f>
        <v/>
      </c>
      <c r="FV298" s="6" t="str">
        <f ca="1">IF(LOG入力!BH298&gt;0,"",IF(COUNTIF($FT$19:$FT298,FT298)=1,FT298,""))</f>
        <v/>
      </c>
      <c r="FW298" s="6">
        <f ca="1">IF(LOG入力!BH298&gt;0,0,IF((FP298=1),IF(($FV298=""),0,1),0))</f>
        <v>0</v>
      </c>
      <c r="FX298" s="6" t="str">
        <f ca="1">IF(LOG入力!BH298&gt;0,"",IF(COUNTIF($FU$19:FU298,FU298)=1,FU298,""))</f>
        <v/>
      </c>
      <c r="FY298" s="72">
        <f ca="1">IF(LOG入力!BH298&gt;0,0,IF((FP298=1),IF(($FX298=""),0,1),0))</f>
        <v>0</v>
      </c>
      <c r="FZ298" s="71">
        <f t="shared" ca="1" si="679"/>
        <v>0</v>
      </c>
      <c r="GA298" s="6">
        <f t="shared" ca="1" si="680"/>
        <v>0</v>
      </c>
      <c r="GB298" s="6" t="str">
        <f t="shared" ca="1" si="681"/>
        <v/>
      </c>
      <c r="GC298" s="6">
        <f ca="1">IF(LOG入力!BH298&gt;0,0,IF(GA298=0,0,(IF(COUNTIF($GB$19:GB298,GB298)=1,IF($FS$3="N",1,IF(EH298=1,1,0))))))</f>
        <v>0</v>
      </c>
      <c r="GD298" s="6" t="str">
        <f ca="1">IF(LOG入力!BH298&gt;0,"",IF(GC298=1,$X298,""))</f>
        <v/>
      </c>
      <c r="GE298" s="6" t="str">
        <f ca="1">IF(LOG入力!BH298&gt;0,"",IF(GC298=1,$Y298,""))</f>
        <v/>
      </c>
      <c r="GF298" s="6" t="str">
        <f ca="1">IF(LOG入力!BH298&gt;0,"",IF(COUNTIF($GD$19:$GD298,GD298)=1,GD298,""))</f>
        <v/>
      </c>
      <c r="GG298" s="6">
        <f ca="1">IF(LOG入力!BH298&gt;0,0,IF((FZ298=1),IF(($GF298=""),0,1),0))</f>
        <v>0</v>
      </c>
      <c r="GH298" s="6" t="str">
        <f ca="1">IF(LOG入力!BH298&gt;0,"",IF(COUNTIF($GE$19:GE298,GE298)=1,GE298,""))</f>
        <v/>
      </c>
      <c r="GI298" s="72">
        <f ca="1">IF(LOG入力!BH298&gt;0,0,IF((FZ298=1),IF(($GH298=""),0,1),0))</f>
        <v>0</v>
      </c>
      <c r="GK298" s="455" t="str">
        <f ca="1">IF(V298=1,"",IF(LEN(LOG入力!AS298)=0,"",LOG入力!AS298))</f>
        <v/>
      </c>
      <c r="GL298" s="378" t="str">
        <f t="shared" ca="1" si="682"/>
        <v/>
      </c>
      <c r="GM298" s="378" t="str">
        <f t="shared" ca="1" si="683"/>
        <v/>
      </c>
      <c r="GN298" s="74" t="str">
        <f t="shared" ca="1" si="684"/>
        <v/>
      </c>
      <c r="GO298" s="74" t="str">
        <f t="shared" ca="1" si="685"/>
        <v/>
      </c>
      <c r="GQ298" s="74" t="str">
        <f t="shared" ca="1" si="686"/>
        <v/>
      </c>
      <c r="GR298" s="74" t="str">
        <f t="shared" ca="1" si="687"/>
        <v/>
      </c>
      <c r="GS298" s="74" t="str">
        <f t="shared" ca="1" si="688"/>
        <v/>
      </c>
      <c r="GT298" s="74" t="str">
        <f t="shared" ca="1" si="689"/>
        <v/>
      </c>
      <c r="GU298" s="74" t="str">
        <f t="shared" ca="1" si="690"/>
        <v/>
      </c>
      <c r="GV298" s="74" t="str">
        <f t="shared" ca="1" si="691"/>
        <v/>
      </c>
      <c r="GX298" s="74" t="str">
        <f t="shared" ca="1" si="692"/>
        <v/>
      </c>
      <c r="GY298" s="74" t="str">
        <f t="shared" ca="1" si="693"/>
        <v/>
      </c>
      <c r="GZ298" s="74" t="str">
        <f ca="1">IF(V298=1,"",IF(LOG入力!BH298&gt;0,0,IF(GY298=0,0,IF((VALUE((TYPE(VALUE(J298)))))=16,0,IF(VALUE(J298)&lt;60,1,IF(VALUE(J298)&lt;100,0,IF(VALUE(J298)&lt;600,2,0)))))))</f>
        <v/>
      </c>
      <c r="HA298" s="74" t="str">
        <f t="shared" ca="1" si="694"/>
        <v/>
      </c>
      <c r="HB298" s="74" t="str">
        <f ca="1">IF(V298=1,"",IF(LOG入力!BH298&gt;0,0,IF(HA298=0,0,IF((VALUE((TYPE(VALUE(L298)))))=16,0,IF(VALUE(L298)&lt;60,1,IF(VALUE(L298)&lt;100,0,IF(VALUE(L298)&lt;600,2,0)))))))</f>
        <v/>
      </c>
      <c r="HD298" s="74" t="str">
        <f t="shared" ca="1" si="695"/>
        <v/>
      </c>
      <c r="HF298" s="74" t="str">
        <f t="shared" ca="1" si="696"/>
        <v/>
      </c>
      <c r="HG298" s="74" t="str">
        <f t="shared" ca="1" si="697"/>
        <v/>
      </c>
      <c r="HH298" s="74" t="str">
        <f t="shared" ca="1" si="698"/>
        <v/>
      </c>
      <c r="HI298" s="74" t="str">
        <f t="shared" ca="1" si="699"/>
        <v/>
      </c>
      <c r="HJ298" s="74" t="str">
        <f t="shared" ca="1" si="700"/>
        <v/>
      </c>
      <c r="HK298" s="74" t="str">
        <f t="shared" ca="1" si="701"/>
        <v/>
      </c>
      <c r="HL298" s="74" t="str">
        <f t="shared" ca="1" si="702"/>
        <v/>
      </c>
      <c r="HM298" s="74" t="str">
        <f t="shared" ca="1" si="703"/>
        <v/>
      </c>
      <c r="HN298" s="74" t="str">
        <f t="shared" ca="1" si="704"/>
        <v/>
      </c>
      <c r="HO298" s="529" t="str">
        <f t="shared" ca="1" si="705"/>
        <v/>
      </c>
      <c r="HP298" s="74" t="str">
        <f t="shared" ca="1" si="706"/>
        <v/>
      </c>
      <c r="HQ298" s="74" t="str">
        <f t="shared" ca="1" si="707"/>
        <v/>
      </c>
      <c r="HR298" s="74" t="str">
        <f t="shared" ca="1" si="708"/>
        <v/>
      </c>
      <c r="HS298" s="74" t="str">
        <f t="shared" ca="1" si="709"/>
        <v/>
      </c>
      <c r="HT298" s="74" t="str">
        <f ca="1">IF(V298=1,"",IF(LOG入力!BH298&gt;0,0,IF(DV298=1,0,IF(N298="0",0,IF(SUM(HD298:HS298)&gt;0,1,0)))))</f>
        <v/>
      </c>
    </row>
    <row r="299" spans="1:228" x14ac:dyDescent="0.15">
      <c r="A299" s="5"/>
      <c r="B299" s="560" t="str">
        <f t="shared" ca="1" si="568"/>
        <v/>
      </c>
      <c r="C299" s="562" t="str">
        <f ca="1">LOG入力!AP299</f>
        <v/>
      </c>
      <c r="D299" s="562" t="str">
        <f ca="1">LOG入力!AQ299</f>
        <v/>
      </c>
      <c r="E299" s="562" t="str">
        <f ca="1">LOG入力!AR299</f>
        <v/>
      </c>
      <c r="F299" s="563" t="str">
        <f t="shared" ca="1" si="569"/>
        <v/>
      </c>
      <c r="G299" s="582" t="str">
        <f ca="1">LOG入力!AT299</f>
        <v/>
      </c>
      <c r="H299" s="507" t="str">
        <f ca="1">LOG入力!AU299</f>
        <v/>
      </c>
      <c r="I299" s="507" t="str">
        <f ca="1">LOG入力!AV299</f>
        <v/>
      </c>
      <c r="J299" s="583" t="str">
        <f ca="1">LOG入力!AW299</f>
        <v/>
      </c>
      <c r="K299" s="584" t="str">
        <f ca="1">LOG入力!BJ299</f>
        <v/>
      </c>
      <c r="L299" s="583" t="str">
        <f ca="1">LOG入力!AY299</f>
        <v/>
      </c>
      <c r="M299" s="566" t="str">
        <f ca="1">LOG入力!BK299</f>
        <v/>
      </c>
      <c r="N299" s="567" t="str">
        <f ca="1">IF(V299=1,"",IF(LOG入力!AJ299=1,"1",LOG入力!BA299))</f>
        <v/>
      </c>
      <c r="O299" s="568" t="str">
        <f ca="1">IF(V299=1,"",IF(LEN(LOG入力!O299)=0,"",LOG入力!O299))</f>
        <v/>
      </c>
      <c r="P299" s="569" t="str">
        <f ca="1">IF(V299=1,"",IF($AA$4=1,"",IF(LOG入力!BG299=1,"",CONCATENATE($ER299,$FB299,$FL299,$FV299,$GF299))))</f>
        <v/>
      </c>
      <c r="Q299" s="569" t="str">
        <f ca="1">IF(V299=1,"",IF($AA$4=1,"",IF(LOG入力!BG299=1,"",CONCATENATE($ET299,$FD299,$FN299,$FX299,$GH299))))</f>
        <v/>
      </c>
      <c r="R299" s="292" t="str">
        <f ca="1">IF(V299=1,"",IF($AA$4=1,"",IF(LOG入力!BH299&gt;0,0,AA299)))</f>
        <v/>
      </c>
      <c r="S299" s="293" t="str">
        <f t="shared" ca="1" si="570"/>
        <v/>
      </c>
      <c r="T299" s="681"/>
      <c r="U299" s="38"/>
      <c r="V299" s="196">
        <f ca="1">LOG入力!AN299</f>
        <v>1</v>
      </c>
      <c r="W299" s="38"/>
      <c r="X299" s="516" t="str">
        <f t="shared" ca="1" si="571"/>
        <v/>
      </c>
      <c r="Y299" s="515" t="str">
        <f t="shared" ca="1" si="572"/>
        <v/>
      </c>
      <c r="Z299" s="518" t="str">
        <f t="shared" ca="1" si="573"/>
        <v/>
      </c>
      <c r="AA299" s="574" t="str">
        <f t="shared" ca="1" si="574"/>
        <v/>
      </c>
      <c r="AC299" s="6" t="str">
        <f t="shared" ca="1" si="575"/>
        <v/>
      </c>
      <c r="AD299" s="6" t="str">
        <f t="shared" ca="1" si="576"/>
        <v/>
      </c>
      <c r="AE299" s="6" t="str">
        <f t="shared" ca="1" si="577"/>
        <v/>
      </c>
      <c r="AF299" s="6" t="str">
        <f t="shared" ca="1" si="578"/>
        <v/>
      </c>
      <c r="AG299" s="6" t="str">
        <f t="shared" ca="1" si="579"/>
        <v/>
      </c>
      <c r="AH299" s="6" t="str">
        <f t="shared" ca="1" si="580"/>
        <v/>
      </c>
      <c r="AI299" s="6" t="str">
        <f t="shared" ca="1" si="581"/>
        <v/>
      </c>
      <c r="AJ299" s="6" t="str">
        <f t="shared" ca="1" si="582"/>
        <v/>
      </c>
      <c r="AK299" s="6" t="str">
        <f t="shared" ca="1" si="583"/>
        <v/>
      </c>
      <c r="AL299" s="6" t="str">
        <f t="shared" ca="1" si="584"/>
        <v/>
      </c>
      <c r="AM299" s="6" t="str">
        <f t="shared" ca="1" si="585"/>
        <v/>
      </c>
      <c r="AN299" s="6" t="str">
        <f t="shared" ca="1" si="586"/>
        <v/>
      </c>
      <c r="AO299" s="6" t="str">
        <f t="shared" ca="1" si="587"/>
        <v/>
      </c>
      <c r="AP299" s="6" t="str">
        <f t="shared" ca="1" si="588"/>
        <v/>
      </c>
      <c r="AQ299" s="6" t="str">
        <f t="shared" ca="1" si="589"/>
        <v/>
      </c>
      <c r="AR299" s="6" t="str">
        <f t="shared" ca="1" si="590"/>
        <v/>
      </c>
      <c r="AS299" s="6" t="str">
        <f t="shared" ca="1" si="591"/>
        <v/>
      </c>
      <c r="AT299" s="6" t="str">
        <f t="shared" ca="1" si="592"/>
        <v/>
      </c>
      <c r="AU299" s="6" t="str">
        <f t="shared" ca="1" si="593"/>
        <v/>
      </c>
      <c r="AV299" s="6" t="str">
        <f t="shared" ca="1" si="594"/>
        <v/>
      </c>
      <c r="AW299" s="6" t="str">
        <f t="shared" ca="1" si="595"/>
        <v/>
      </c>
      <c r="AY299" s="6" t="str">
        <f t="shared" ca="1" si="596"/>
        <v/>
      </c>
      <c r="AZ299" s="6" t="str">
        <f t="shared" ca="1" si="597"/>
        <v/>
      </c>
      <c r="BA299" s="6" t="str">
        <f t="shared" ca="1" si="598"/>
        <v/>
      </c>
      <c r="BB299" s="6" t="str">
        <f t="shared" ca="1" si="599"/>
        <v/>
      </c>
      <c r="BC299" s="6" t="str">
        <f t="shared" ca="1" si="600"/>
        <v/>
      </c>
      <c r="BD299" s="6" t="str">
        <f t="shared" ca="1" si="601"/>
        <v/>
      </c>
      <c r="BE299" s="6" t="str">
        <f t="shared" ca="1" si="602"/>
        <v/>
      </c>
      <c r="BF299" s="6" t="str">
        <f t="shared" ca="1" si="603"/>
        <v/>
      </c>
      <c r="BG299" s="6" t="str">
        <f t="shared" ca="1" si="604"/>
        <v/>
      </c>
      <c r="BH299" s="6" t="str">
        <f t="shared" ca="1" si="605"/>
        <v/>
      </c>
      <c r="BI299" s="6" t="str">
        <f t="shared" ca="1" si="606"/>
        <v/>
      </c>
      <c r="BJ299" s="6" t="str">
        <f t="shared" ca="1" si="607"/>
        <v/>
      </c>
      <c r="BK299" s="6" t="str">
        <f t="shared" ca="1" si="608"/>
        <v/>
      </c>
      <c r="BL299" s="6" t="str">
        <f t="shared" ca="1" si="609"/>
        <v/>
      </c>
      <c r="BM299" s="6" t="str">
        <f t="shared" ca="1" si="610"/>
        <v/>
      </c>
      <c r="BN299" s="6" t="str">
        <f t="shared" ca="1" si="611"/>
        <v/>
      </c>
      <c r="BO299" s="6" t="str">
        <f t="shared" ca="1" si="612"/>
        <v/>
      </c>
      <c r="BP299" s="6" t="str">
        <f t="shared" ca="1" si="613"/>
        <v/>
      </c>
      <c r="BQ299" s="6" t="str">
        <f t="shared" ca="1" si="614"/>
        <v/>
      </c>
      <c r="BR299" s="6" t="str">
        <f t="shared" ca="1" si="615"/>
        <v/>
      </c>
      <c r="BS299" s="6" t="str">
        <f t="shared" ca="1" si="616"/>
        <v/>
      </c>
      <c r="BU299" s="6" t="str">
        <f t="shared" ca="1" si="617"/>
        <v/>
      </c>
      <c r="BW299" s="515" t="str">
        <f t="shared" ca="1" si="618"/>
        <v/>
      </c>
      <c r="BX299" s="515">
        <f t="shared" ca="1" si="619"/>
        <v>0</v>
      </c>
      <c r="BY299" s="515" t="str">
        <f t="shared" ca="1" si="620"/>
        <v/>
      </c>
      <c r="CA299" s="6">
        <f t="shared" ca="1" si="621"/>
        <v>1</v>
      </c>
      <c r="CC299" s="523" t="str">
        <f t="shared" ca="1" si="622"/>
        <v/>
      </c>
      <c r="CE299" s="6" t="str">
        <f t="shared" ca="1" si="623"/>
        <v/>
      </c>
      <c r="CG299" s="524" t="str">
        <f ca="1">IF(V299=1,"",IF($AA$4=1,"",IF(LOG入力!BH299&gt;0,"",IF(N299=0,"",IF(HT299=0,"","★")))))</f>
        <v/>
      </c>
      <c r="CI299" s="74" t="str">
        <f t="shared" ca="1" si="624"/>
        <v/>
      </c>
      <c r="CK299" s="525" t="str">
        <f ca="1">IF(V299=1,"",IF(LOG入力!BH299&gt;0,1,0))</f>
        <v/>
      </c>
      <c r="CL299" s="74" t="str">
        <f t="shared" ca="1" si="625"/>
        <v/>
      </c>
      <c r="CN299" s="74" t="str">
        <f t="shared" ca="1" si="626"/>
        <v/>
      </c>
      <c r="CO299" s="74" t="str">
        <f t="shared" ca="1" si="627"/>
        <v/>
      </c>
      <c r="CQ299" s="74" t="str">
        <f t="shared" ca="1" si="628"/>
        <v/>
      </c>
      <c r="CR299" s="74" t="str">
        <f t="shared" ca="1" si="629"/>
        <v/>
      </c>
      <c r="CS299" s="74" t="str">
        <f t="shared" ca="1" si="630"/>
        <v/>
      </c>
      <c r="CT299" s="74" t="str">
        <f t="shared" ca="1" si="631"/>
        <v/>
      </c>
      <c r="CU299" s="74" t="str">
        <f t="shared" ca="1" si="632"/>
        <v/>
      </c>
      <c r="CV299" s="74" t="str">
        <f t="shared" ca="1" si="633"/>
        <v/>
      </c>
      <c r="CW299" s="74" t="str">
        <f t="shared" ca="1" si="634"/>
        <v/>
      </c>
      <c r="CX299" s="74" t="str">
        <f t="shared" ca="1" si="635"/>
        <v/>
      </c>
      <c r="CY299" s="74" t="str">
        <f t="shared" ca="1" si="636"/>
        <v/>
      </c>
      <c r="CZ299" s="74" t="str">
        <f t="shared" ca="1" si="637"/>
        <v/>
      </c>
      <c r="DA299" s="74" t="str">
        <f t="shared" ca="1" si="638"/>
        <v/>
      </c>
      <c r="DB299" s="74" t="str">
        <f t="shared" ca="1" si="639"/>
        <v/>
      </c>
      <c r="DD299" s="74" t="str">
        <f t="shared" ca="1" si="640"/>
        <v/>
      </c>
      <c r="DE299" s="74" t="str">
        <f t="shared" ca="1" si="641"/>
        <v/>
      </c>
      <c r="DF299" s="74" t="str">
        <f t="shared" ca="1" si="642"/>
        <v/>
      </c>
      <c r="DG299" s="74" t="str">
        <f t="shared" ca="1" si="643"/>
        <v/>
      </c>
      <c r="DH299" s="74" t="str">
        <f t="shared" ca="1" si="644"/>
        <v/>
      </c>
      <c r="DI299" s="74" t="str">
        <f t="shared" ca="1" si="645"/>
        <v/>
      </c>
      <c r="DJ299" s="74" t="str">
        <f t="shared" ca="1" si="646"/>
        <v/>
      </c>
      <c r="DK299" s="74" t="str">
        <f t="shared" ca="1" si="647"/>
        <v/>
      </c>
      <c r="DL299" s="74" t="str">
        <f t="shared" ca="1" si="648"/>
        <v/>
      </c>
      <c r="DM299" s="74" t="str">
        <f t="shared" ca="1" si="649"/>
        <v/>
      </c>
      <c r="DN299" s="74" t="str">
        <f t="shared" ca="1" si="650"/>
        <v/>
      </c>
      <c r="DO299" s="74" t="str">
        <f t="shared" ca="1" si="651"/>
        <v/>
      </c>
      <c r="DQ299" s="74" t="str">
        <f t="shared" ca="1" si="652"/>
        <v/>
      </c>
      <c r="DS299" s="74" t="str">
        <f t="shared" ca="1" si="653"/>
        <v/>
      </c>
      <c r="DT299" s="74" t="str">
        <f t="shared" ca="1" si="654"/>
        <v/>
      </c>
      <c r="DV299" s="525" t="str">
        <f t="shared" ca="1" si="655"/>
        <v/>
      </c>
      <c r="DW299" s="74" t="str">
        <f t="shared" ca="1" si="656"/>
        <v/>
      </c>
      <c r="DX299" s="485" t="str">
        <f t="shared" ca="1" si="657"/>
        <v/>
      </c>
      <c r="DY299" s="74" t="str">
        <f t="shared" ca="1" si="658"/>
        <v/>
      </c>
      <c r="DZ299" s="74" t="str">
        <f t="shared" ca="1" si="659"/>
        <v/>
      </c>
      <c r="EA299" s="74" t="str">
        <f t="shared" ca="1" si="660"/>
        <v/>
      </c>
      <c r="EC299" s="74" t="str">
        <f t="shared" ca="1" si="661"/>
        <v/>
      </c>
      <c r="ED299" s="74" t="str">
        <f t="shared" ca="1" si="662"/>
        <v/>
      </c>
      <c r="EE299" s="74" t="str">
        <f t="shared" ca="1" si="663"/>
        <v/>
      </c>
      <c r="EG299" s="479" t="str">
        <f ca="1">IF(V299=1,"",IF(LOG入力!BH299&gt;0,0,IF(CG299="★",0,IF(R299=1,0,IF(N299=0,0,1)))))</f>
        <v/>
      </c>
      <c r="EH299" s="483" t="str">
        <f t="shared" ca="1" si="664"/>
        <v/>
      </c>
      <c r="EI299" s="483" t="str">
        <f t="shared" ca="1" si="665"/>
        <v/>
      </c>
      <c r="EJ299" s="483" t="str">
        <f t="shared" ca="1" si="666"/>
        <v/>
      </c>
      <c r="EL299" s="71">
        <f t="shared" ca="1" si="667"/>
        <v>0</v>
      </c>
      <c r="EM299" s="6">
        <f t="shared" ca="1" si="668"/>
        <v>0</v>
      </c>
      <c r="EN299" s="6" t="str">
        <f t="shared" ca="1" si="669"/>
        <v/>
      </c>
      <c r="EO299" s="6">
        <f ca="1">IF(LOG入力!BH299&gt;0,0,IF(EM299=0,0,(IF(COUNTIF($EN$19:EN299,EN299)=1,IF($FS$3="N",1,IF(EH299=1,1,0))))))</f>
        <v>0</v>
      </c>
      <c r="EP299" s="6" t="str">
        <f ca="1">IF(LOG入力!BH299&gt;0,"",IF(EO299=1,$X299,""))</f>
        <v/>
      </c>
      <c r="EQ299" s="6" t="str">
        <f ca="1">IF(LOG入力!BH299&gt;0,"",IF(EO299=1,$Y299,""))</f>
        <v/>
      </c>
      <c r="ER299" s="520" t="str">
        <f ca="1">IF(LOG入力!BH299&gt;0,"",IF(COUNTIF($EP$19:$EP299,EP299)=1,EP299,""))</f>
        <v/>
      </c>
      <c r="ES299" s="520">
        <f ca="1">IF(LOG入力!BH299&gt;0,0,IF((EL299=1),IF(($ER299=""),0,1),0))</f>
        <v>0</v>
      </c>
      <c r="ET299" s="520" t="str">
        <f ca="1">IF(LOG入力!BH299&gt;0,"",IF(COUNTIF($EQ$19:EQ299,EQ299)=1,EQ299,""))</f>
        <v/>
      </c>
      <c r="EU299" s="539">
        <f ca="1">IF(LOG入力!BH299&gt;0,0,IF((EL299=1),IF(($ET299=""),0,1),0))</f>
        <v>0</v>
      </c>
      <c r="EV299" s="71">
        <f t="shared" ca="1" si="670"/>
        <v>0</v>
      </c>
      <c r="EW299" s="6">
        <f t="shared" ca="1" si="671"/>
        <v>0</v>
      </c>
      <c r="EX299" s="6" t="str">
        <f t="shared" ca="1" si="672"/>
        <v/>
      </c>
      <c r="EY299" s="6">
        <f ca="1">IF(LOG入力!BH299&gt;0,0,IF(EW299=0,0,(IF(COUNTIF($EX$19:EX299,EX299)=1,IF($FS$3="N",1,IF(EH299=1,1,0))))))</f>
        <v>0</v>
      </c>
      <c r="EZ299" s="6" t="str">
        <f ca="1">IF(LOG入力!BH299&gt;0,"",IF(EY299=1,$X299,""))</f>
        <v/>
      </c>
      <c r="FA299" s="6" t="str">
        <f ca="1">IF(LOG入力!BH299&gt;0,"",IF(EY299=1,$Y299,""))</f>
        <v/>
      </c>
      <c r="FB299" s="6" t="str">
        <f ca="1">IF(LOG入力!BH299&gt;0,"",IF(COUNTIF($EZ$19:$EZ299,EZ299)=1,EZ299,""))</f>
        <v/>
      </c>
      <c r="FC299" s="6">
        <f ca="1">IF(LOG入力!BH299&gt;0,0,IF((EV299=1),IF(($FB299=""),0,1),0))</f>
        <v>0</v>
      </c>
      <c r="FD299" s="6" t="str">
        <f ca="1">IF(LOG入力!BH299&gt;0,"",IF(COUNTIF($FA$19:FA299,FA299)=1,FA299,""))</f>
        <v/>
      </c>
      <c r="FE299" s="72">
        <f ca="1">IF(LOG入力!BH299&gt;0,0,IF((EV299=1),IF(($FD299=""),0,1),0))</f>
        <v>0</v>
      </c>
      <c r="FF299" s="71">
        <f t="shared" ca="1" si="673"/>
        <v>0</v>
      </c>
      <c r="FG299" s="6">
        <f t="shared" ca="1" si="674"/>
        <v>0</v>
      </c>
      <c r="FH299" s="6" t="str">
        <f t="shared" ca="1" si="675"/>
        <v/>
      </c>
      <c r="FI299" s="6">
        <f ca="1">IF(LOG入力!BH299&gt;0,0,IF(FG299=0,0,(IF(COUNTIF($FH$19:FH299,FH299)=1,IF($FS$3="N",1,IF(EH299=1,1,0))))))</f>
        <v>0</v>
      </c>
      <c r="FJ299" s="6" t="str">
        <f ca="1">IF(LOG入力!BH299&gt;0,"",IF(FI299=1,$X299,""))</f>
        <v/>
      </c>
      <c r="FK299" s="6" t="str">
        <f ca="1">IF(LOG入力!BH299&gt;0,"",IF(FI299=1,$Y299,""))</f>
        <v/>
      </c>
      <c r="FL299" s="6" t="str">
        <f ca="1">IF(LOG入力!BH299&gt;0,"",IF(COUNTIF($FJ$19:$FJ299,FJ299)=1,FJ299,""))</f>
        <v/>
      </c>
      <c r="FM299" s="6">
        <f ca="1">IF(LOG入力!BH299&gt;0,0,IF((FF299=1),IF(($FL299=""),0,1),0))</f>
        <v>0</v>
      </c>
      <c r="FN299" s="6" t="str">
        <f ca="1">IF(LOG入力!BH299&gt;0,"",IF(COUNTIF($FK$19:FK299,FK299)=1,FK299,""))</f>
        <v/>
      </c>
      <c r="FO299" s="72">
        <f ca="1">IF(LOG入力!BH299&gt;0,0,IF((FF299=1),IF(($FN299=""),0,1),0))</f>
        <v>0</v>
      </c>
      <c r="FP299" s="71">
        <f t="shared" ca="1" si="676"/>
        <v>0</v>
      </c>
      <c r="FQ299" s="6">
        <f t="shared" ca="1" si="677"/>
        <v>0</v>
      </c>
      <c r="FR299" s="6" t="str">
        <f t="shared" ca="1" si="678"/>
        <v/>
      </c>
      <c r="FS299" s="6">
        <f ca="1">IF(LOG入力!BH299&gt;0,0,IF(FQ299=0,0,(IF(COUNTIF($FR$19:FR299,FR299)=1,IF($FS$3="N",1,IF(EH299=1,1,0))))))</f>
        <v>0</v>
      </c>
      <c r="FT299" s="6" t="str">
        <f ca="1">IF(LOG入力!BH299&gt;0,"",IF(FS299=1,$X299,""))</f>
        <v/>
      </c>
      <c r="FU299" s="6" t="str">
        <f ca="1">IF(LOG入力!BH299&gt;0,"",IF(FS299=1,$Y299,""))</f>
        <v/>
      </c>
      <c r="FV299" s="6" t="str">
        <f ca="1">IF(LOG入力!BH299&gt;0,"",IF(COUNTIF($FT$19:$FT299,FT299)=1,FT299,""))</f>
        <v/>
      </c>
      <c r="FW299" s="6">
        <f ca="1">IF(LOG入力!BH299&gt;0,0,IF((FP299=1),IF(($FV299=""),0,1),0))</f>
        <v>0</v>
      </c>
      <c r="FX299" s="6" t="str">
        <f ca="1">IF(LOG入力!BH299&gt;0,"",IF(COUNTIF($FU$19:FU299,FU299)=1,FU299,""))</f>
        <v/>
      </c>
      <c r="FY299" s="72">
        <f ca="1">IF(LOG入力!BH299&gt;0,0,IF((FP299=1),IF(($FX299=""),0,1),0))</f>
        <v>0</v>
      </c>
      <c r="FZ299" s="71">
        <f t="shared" ca="1" si="679"/>
        <v>0</v>
      </c>
      <c r="GA299" s="6">
        <f t="shared" ca="1" si="680"/>
        <v>0</v>
      </c>
      <c r="GB299" s="6" t="str">
        <f t="shared" ca="1" si="681"/>
        <v/>
      </c>
      <c r="GC299" s="6">
        <f ca="1">IF(LOG入力!BH299&gt;0,0,IF(GA299=0,0,(IF(COUNTIF($GB$19:GB299,GB299)=1,IF($FS$3="N",1,IF(EH299=1,1,0))))))</f>
        <v>0</v>
      </c>
      <c r="GD299" s="6" t="str">
        <f ca="1">IF(LOG入力!BH299&gt;0,"",IF(GC299=1,$X299,""))</f>
        <v/>
      </c>
      <c r="GE299" s="6" t="str">
        <f ca="1">IF(LOG入力!BH299&gt;0,"",IF(GC299=1,$Y299,""))</f>
        <v/>
      </c>
      <c r="GF299" s="6" t="str">
        <f ca="1">IF(LOG入力!BH299&gt;0,"",IF(COUNTIF($GD$19:$GD299,GD299)=1,GD299,""))</f>
        <v/>
      </c>
      <c r="GG299" s="6">
        <f ca="1">IF(LOG入力!BH299&gt;0,0,IF((FZ299=1),IF(($GF299=""),0,1),0))</f>
        <v>0</v>
      </c>
      <c r="GH299" s="6" t="str">
        <f ca="1">IF(LOG入力!BH299&gt;0,"",IF(COUNTIF($GE$19:GE299,GE299)=1,GE299,""))</f>
        <v/>
      </c>
      <c r="GI299" s="72">
        <f ca="1">IF(LOG入力!BH299&gt;0,0,IF((FZ299=1),IF(($GH299=""),0,1),0))</f>
        <v>0</v>
      </c>
      <c r="GK299" s="455" t="str">
        <f ca="1">IF(V299=1,"",IF(LEN(LOG入力!AS299)=0,"",LOG入力!AS299))</f>
        <v/>
      </c>
      <c r="GL299" s="378" t="str">
        <f t="shared" ca="1" si="682"/>
        <v/>
      </c>
      <c r="GM299" s="378" t="str">
        <f t="shared" ca="1" si="683"/>
        <v/>
      </c>
      <c r="GN299" s="74" t="str">
        <f t="shared" ca="1" si="684"/>
        <v/>
      </c>
      <c r="GO299" s="74" t="str">
        <f t="shared" ca="1" si="685"/>
        <v/>
      </c>
      <c r="GQ299" s="74" t="str">
        <f t="shared" ca="1" si="686"/>
        <v/>
      </c>
      <c r="GR299" s="74" t="str">
        <f t="shared" ca="1" si="687"/>
        <v/>
      </c>
      <c r="GS299" s="74" t="str">
        <f t="shared" ca="1" si="688"/>
        <v/>
      </c>
      <c r="GT299" s="74" t="str">
        <f t="shared" ca="1" si="689"/>
        <v/>
      </c>
      <c r="GU299" s="74" t="str">
        <f t="shared" ca="1" si="690"/>
        <v/>
      </c>
      <c r="GV299" s="74" t="str">
        <f t="shared" ca="1" si="691"/>
        <v/>
      </c>
      <c r="GX299" s="74" t="str">
        <f t="shared" ca="1" si="692"/>
        <v/>
      </c>
      <c r="GY299" s="74" t="str">
        <f t="shared" ca="1" si="693"/>
        <v/>
      </c>
      <c r="GZ299" s="74" t="str">
        <f ca="1">IF(V299=1,"",IF(LOG入力!BH299&gt;0,0,IF(GY299=0,0,IF((VALUE((TYPE(VALUE(J299)))))=16,0,IF(VALUE(J299)&lt;60,1,IF(VALUE(J299)&lt;100,0,IF(VALUE(J299)&lt;600,2,0)))))))</f>
        <v/>
      </c>
      <c r="HA299" s="74" t="str">
        <f t="shared" ca="1" si="694"/>
        <v/>
      </c>
      <c r="HB299" s="74" t="str">
        <f ca="1">IF(V299=1,"",IF(LOG入力!BH299&gt;0,0,IF(HA299=0,0,IF((VALUE((TYPE(VALUE(L299)))))=16,0,IF(VALUE(L299)&lt;60,1,IF(VALUE(L299)&lt;100,0,IF(VALUE(L299)&lt;600,2,0)))))))</f>
        <v/>
      </c>
      <c r="HD299" s="74" t="str">
        <f t="shared" ca="1" si="695"/>
        <v/>
      </c>
      <c r="HF299" s="74" t="str">
        <f t="shared" ca="1" si="696"/>
        <v/>
      </c>
      <c r="HG299" s="74" t="str">
        <f t="shared" ca="1" si="697"/>
        <v/>
      </c>
      <c r="HH299" s="74" t="str">
        <f t="shared" ca="1" si="698"/>
        <v/>
      </c>
      <c r="HI299" s="74" t="str">
        <f t="shared" ca="1" si="699"/>
        <v/>
      </c>
      <c r="HJ299" s="74" t="str">
        <f t="shared" ca="1" si="700"/>
        <v/>
      </c>
      <c r="HK299" s="74" t="str">
        <f t="shared" ca="1" si="701"/>
        <v/>
      </c>
      <c r="HL299" s="74" t="str">
        <f t="shared" ca="1" si="702"/>
        <v/>
      </c>
      <c r="HM299" s="74" t="str">
        <f t="shared" ca="1" si="703"/>
        <v/>
      </c>
      <c r="HN299" s="74" t="str">
        <f t="shared" ca="1" si="704"/>
        <v/>
      </c>
      <c r="HO299" s="529" t="str">
        <f t="shared" ca="1" si="705"/>
        <v/>
      </c>
      <c r="HP299" s="74" t="str">
        <f t="shared" ca="1" si="706"/>
        <v/>
      </c>
      <c r="HQ299" s="74" t="str">
        <f t="shared" ca="1" si="707"/>
        <v/>
      </c>
      <c r="HR299" s="74" t="str">
        <f t="shared" ca="1" si="708"/>
        <v/>
      </c>
      <c r="HS299" s="74" t="str">
        <f t="shared" ca="1" si="709"/>
        <v/>
      </c>
      <c r="HT299" s="74" t="str">
        <f ca="1">IF(V299=1,"",IF(LOG入力!BH299&gt;0,0,IF(DV299=1,0,IF(N299="0",0,IF(SUM(HD299:HS299)&gt;0,1,0)))))</f>
        <v/>
      </c>
    </row>
    <row r="300" spans="1:228" x14ac:dyDescent="0.15">
      <c r="A300" s="5"/>
      <c r="B300" s="532" t="str">
        <f t="shared" ca="1" si="568"/>
        <v/>
      </c>
      <c r="C300" s="534" t="str">
        <f ca="1">LOG入力!AP300</f>
        <v/>
      </c>
      <c r="D300" s="534" t="str">
        <f ca="1">LOG入力!AQ300</f>
        <v/>
      </c>
      <c r="E300" s="534" t="str">
        <f ca="1">LOG入力!AR300</f>
        <v/>
      </c>
      <c r="F300" s="535" t="str">
        <f t="shared" ca="1" si="569"/>
        <v/>
      </c>
      <c r="G300" s="585" t="str">
        <f ca="1">LOG入力!AT300</f>
        <v/>
      </c>
      <c r="H300" s="542" t="str">
        <f ca="1">LOG入力!AU300</f>
        <v/>
      </c>
      <c r="I300" s="542" t="str">
        <f ca="1">LOG入力!AV300</f>
        <v/>
      </c>
      <c r="J300" s="577" t="str">
        <f ca="1">LOG入力!AW300</f>
        <v/>
      </c>
      <c r="K300" s="578" t="str">
        <f ca="1">LOG入力!BJ300</f>
        <v/>
      </c>
      <c r="L300" s="577" t="str">
        <f ca="1">LOG入力!AY300</f>
        <v/>
      </c>
      <c r="M300" s="545" t="str">
        <f ca="1">LOG入力!BK300</f>
        <v/>
      </c>
      <c r="N300" s="512" t="str">
        <f ca="1">IF(V300=1,"",IF(LOG入力!AJ300=1,"1",LOG入力!BA300))</f>
        <v/>
      </c>
      <c r="O300" s="538" t="str">
        <f ca="1">IF(V300=1,"",IF(LEN(LOG入力!O300)=0,"",LOG入力!O300))</f>
        <v/>
      </c>
      <c r="P300" s="291" t="str">
        <f ca="1">IF(V300=1,"",IF($AA$4=1,"",IF(LOG入力!BG300=1,"",CONCATENATE($ER300,$FB300,$FL300,$FV300,$GF300))))</f>
        <v/>
      </c>
      <c r="Q300" s="291" t="str">
        <f ca="1">IF(V300=1,"",IF($AA$4=1,"",IF(LOG入力!BG300=1,"",CONCATENATE($ET300,$FD300,$FN300,$FX300,$GH300))))</f>
        <v/>
      </c>
      <c r="R300" s="573" t="str">
        <f ca="1">IF(V300=1,"",IF($AA$4=1,"",IF(LOG入力!BH300&gt;0,0,AA300)))</f>
        <v/>
      </c>
      <c r="S300" s="293" t="str">
        <f t="shared" ca="1" si="570"/>
        <v/>
      </c>
      <c r="T300" s="681"/>
      <c r="U300" s="38"/>
      <c r="V300" s="196">
        <f ca="1">LOG入力!AN300</f>
        <v>1</v>
      </c>
      <c r="W300" s="38"/>
      <c r="X300" s="516" t="str">
        <f t="shared" ca="1" si="571"/>
        <v/>
      </c>
      <c r="Y300" s="515" t="str">
        <f t="shared" ca="1" si="572"/>
        <v/>
      </c>
      <c r="Z300" s="518" t="str">
        <f t="shared" ca="1" si="573"/>
        <v/>
      </c>
      <c r="AA300" s="574" t="str">
        <f t="shared" ca="1" si="574"/>
        <v/>
      </c>
      <c r="AC300" s="6" t="str">
        <f t="shared" ca="1" si="575"/>
        <v/>
      </c>
      <c r="AD300" s="6" t="str">
        <f t="shared" ca="1" si="576"/>
        <v/>
      </c>
      <c r="AE300" s="6" t="str">
        <f t="shared" ca="1" si="577"/>
        <v/>
      </c>
      <c r="AF300" s="6" t="str">
        <f t="shared" ca="1" si="578"/>
        <v/>
      </c>
      <c r="AG300" s="6" t="str">
        <f t="shared" ca="1" si="579"/>
        <v/>
      </c>
      <c r="AH300" s="6" t="str">
        <f t="shared" ca="1" si="580"/>
        <v/>
      </c>
      <c r="AI300" s="6" t="str">
        <f t="shared" ca="1" si="581"/>
        <v/>
      </c>
      <c r="AJ300" s="6" t="str">
        <f t="shared" ca="1" si="582"/>
        <v/>
      </c>
      <c r="AK300" s="6" t="str">
        <f t="shared" ca="1" si="583"/>
        <v/>
      </c>
      <c r="AL300" s="6" t="str">
        <f t="shared" ca="1" si="584"/>
        <v/>
      </c>
      <c r="AM300" s="6" t="str">
        <f t="shared" ca="1" si="585"/>
        <v/>
      </c>
      <c r="AN300" s="6" t="str">
        <f t="shared" ca="1" si="586"/>
        <v/>
      </c>
      <c r="AO300" s="6" t="str">
        <f t="shared" ca="1" si="587"/>
        <v/>
      </c>
      <c r="AP300" s="6" t="str">
        <f t="shared" ca="1" si="588"/>
        <v/>
      </c>
      <c r="AQ300" s="6" t="str">
        <f t="shared" ca="1" si="589"/>
        <v/>
      </c>
      <c r="AR300" s="6" t="str">
        <f t="shared" ca="1" si="590"/>
        <v/>
      </c>
      <c r="AS300" s="6" t="str">
        <f t="shared" ca="1" si="591"/>
        <v/>
      </c>
      <c r="AT300" s="6" t="str">
        <f t="shared" ca="1" si="592"/>
        <v/>
      </c>
      <c r="AU300" s="6" t="str">
        <f t="shared" ca="1" si="593"/>
        <v/>
      </c>
      <c r="AV300" s="6" t="str">
        <f t="shared" ca="1" si="594"/>
        <v/>
      </c>
      <c r="AW300" s="6" t="str">
        <f t="shared" ca="1" si="595"/>
        <v/>
      </c>
      <c r="AY300" s="6" t="str">
        <f t="shared" ca="1" si="596"/>
        <v/>
      </c>
      <c r="AZ300" s="6" t="str">
        <f t="shared" ca="1" si="597"/>
        <v/>
      </c>
      <c r="BA300" s="6" t="str">
        <f t="shared" ca="1" si="598"/>
        <v/>
      </c>
      <c r="BB300" s="6" t="str">
        <f t="shared" ca="1" si="599"/>
        <v/>
      </c>
      <c r="BC300" s="6" t="str">
        <f t="shared" ca="1" si="600"/>
        <v/>
      </c>
      <c r="BD300" s="6" t="str">
        <f t="shared" ca="1" si="601"/>
        <v/>
      </c>
      <c r="BE300" s="6" t="str">
        <f t="shared" ca="1" si="602"/>
        <v/>
      </c>
      <c r="BF300" s="6" t="str">
        <f t="shared" ca="1" si="603"/>
        <v/>
      </c>
      <c r="BG300" s="6" t="str">
        <f t="shared" ca="1" si="604"/>
        <v/>
      </c>
      <c r="BH300" s="6" t="str">
        <f t="shared" ca="1" si="605"/>
        <v/>
      </c>
      <c r="BI300" s="6" t="str">
        <f t="shared" ca="1" si="606"/>
        <v/>
      </c>
      <c r="BJ300" s="6" t="str">
        <f t="shared" ca="1" si="607"/>
        <v/>
      </c>
      <c r="BK300" s="6" t="str">
        <f t="shared" ca="1" si="608"/>
        <v/>
      </c>
      <c r="BL300" s="6" t="str">
        <f t="shared" ca="1" si="609"/>
        <v/>
      </c>
      <c r="BM300" s="6" t="str">
        <f t="shared" ca="1" si="610"/>
        <v/>
      </c>
      <c r="BN300" s="6" t="str">
        <f t="shared" ca="1" si="611"/>
        <v/>
      </c>
      <c r="BO300" s="6" t="str">
        <f t="shared" ca="1" si="612"/>
        <v/>
      </c>
      <c r="BP300" s="6" t="str">
        <f t="shared" ca="1" si="613"/>
        <v/>
      </c>
      <c r="BQ300" s="6" t="str">
        <f t="shared" ca="1" si="614"/>
        <v/>
      </c>
      <c r="BR300" s="6" t="str">
        <f t="shared" ca="1" si="615"/>
        <v/>
      </c>
      <c r="BS300" s="6" t="str">
        <f t="shared" ca="1" si="616"/>
        <v/>
      </c>
      <c r="BU300" s="6" t="str">
        <f t="shared" ca="1" si="617"/>
        <v/>
      </c>
      <c r="BW300" s="515" t="str">
        <f t="shared" ca="1" si="618"/>
        <v/>
      </c>
      <c r="BX300" s="515">
        <f t="shared" ca="1" si="619"/>
        <v>0</v>
      </c>
      <c r="BY300" s="515" t="str">
        <f t="shared" ca="1" si="620"/>
        <v/>
      </c>
      <c r="CA300" s="6">
        <f t="shared" ca="1" si="621"/>
        <v>1</v>
      </c>
      <c r="CC300" s="523" t="str">
        <f t="shared" ca="1" si="622"/>
        <v/>
      </c>
      <c r="CE300" s="6" t="str">
        <f t="shared" ca="1" si="623"/>
        <v/>
      </c>
      <c r="CG300" s="524" t="str">
        <f ca="1">IF(V300=1,"",IF($AA$4=1,"",IF(LOG入力!BH300&gt;0,"",IF(N300=0,"",IF(HT300=0,"","★")))))</f>
        <v/>
      </c>
      <c r="CI300" s="74" t="str">
        <f t="shared" ca="1" si="624"/>
        <v/>
      </c>
      <c r="CK300" s="525" t="str">
        <f ca="1">IF(V300=1,"",IF(LOG入力!BH300&gt;0,1,0))</f>
        <v/>
      </c>
      <c r="CL300" s="74" t="str">
        <f t="shared" ca="1" si="625"/>
        <v/>
      </c>
      <c r="CN300" s="74" t="str">
        <f t="shared" ca="1" si="626"/>
        <v/>
      </c>
      <c r="CO300" s="74" t="str">
        <f t="shared" ca="1" si="627"/>
        <v/>
      </c>
      <c r="CQ300" s="74" t="str">
        <f t="shared" ca="1" si="628"/>
        <v/>
      </c>
      <c r="CR300" s="74" t="str">
        <f t="shared" ca="1" si="629"/>
        <v/>
      </c>
      <c r="CS300" s="74" t="str">
        <f t="shared" ca="1" si="630"/>
        <v/>
      </c>
      <c r="CT300" s="74" t="str">
        <f t="shared" ca="1" si="631"/>
        <v/>
      </c>
      <c r="CU300" s="74" t="str">
        <f t="shared" ca="1" si="632"/>
        <v/>
      </c>
      <c r="CV300" s="74" t="str">
        <f t="shared" ca="1" si="633"/>
        <v/>
      </c>
      <c r="CW300" s="74" t="str">
        <f t="shared" ca="1" si="634"/>
        <v/>
      </c>
      <c r="CX300" s="74" t="str">
        <f t="shared" ca="1" si="635"/>
        <v/>
      </c>
      <c r="CY300" s="74" t="str">
        <f t="shared" ca="1" si="636"/>
        <v/>
      </c>
      <c r="CZ300" s="74" t="str">
        <f t="shared" ca="1" si="637"/>
        <v/>
      </c>
      <c r="DA300" s="74" t="str">
        <f t="shared" ca="1" si="638"/>
        <v/>
      </c>
      <c r="DB300" s="74" t="str">
        <f t="shared" ca="1" si="639"/>
        <v/>
      </c>
      <c r="DD300" s="74" t="str">
        <f t="shared" ca="1" si="640"/>
        <v/>
      </c>
      <c r="DE300" s="74" t="str">
        <f t="shared" ca="1" si="641"/>
        <v/>
      </c>
      <c r="DF300" s="74" t="str">
        <f t="shared" ca="1" si="642"/>
        <v/>
      </c>
      <c r="DG300" s="74" t="str">
        <f t="shared" ca="1" si="643"/>
        <v/>
      </c>
      <c r="DH300" s="74" t="str">
        <f t="shared" ca="1" si="644"/>
        <v/>
      </c>
      <c r="DI300" s="74" t="str">
        <f t="shared" ca="1" si="645"/>
        <v/>
      </c>
      <c r="DJ300" s="74" t="str">
        <f t="shared" ca="1" si="646"/>
        <v/>
      </c>
      <c r="DK300" s="74" t="str">
        <f t="shared" ca="1" si="647"/>
        <v/>
      </c>
      <c r="DL300" s="74" t="str">
        <f t="shared" ca="1" si="648"/>
        <v/>
      </c>
      <c r="DM300" s="74" t="str">
        <f t="shared" ca="1" si="649"/>
        <v/>
      </c>
      <c r="DN300" s="74" t="str">
        <f t="shared" ca="1" si="650"/>
        <v/>
      </c>
      <c r="DO300" s="74" t="str">
        <f t="shared" ca="1" si="651"/>
        <v/>
      </c>
      <c r="DQ300" s="74" t="str">
        <f t="shared" ca="1" si="652"/>
        <v/>
      </c>
      <c r="DS300" s="74" t="str">
        <f t="shared" ca="1" si="653"/>
        <v/>
      </c>
      <c r="DT300" s="74" t="str">
        <f t="shared" ca="1" si="654"/>
        <v/>
      </c>
      <c r="DV300" s="525" t="str">
        <f t="shared" ca="1" si="655"/>
        <v/>
      </c>
      <c r="DW300" s="74" t="str">
        <f t="shared" ca="1" si="656"/>
        <v/>
      </c>
      <c r="DX300" s="485" t="str">
        <f t="shared" ca="1" si="657"/>
        <v/>
      </c>
      <c r="DY300" s="74" t="str">
        <f t="shared" ca="1" si="658"/>
        <v/>
      </c>
      <c r="DZ300" s="74" t="str">
        <f t="shared" ca="1" si="659"/>
        <v/>
      </c>
      <c r="EA300" s="74" t="str">
        <f t="shared" ca="1" si="660"/>
        <v/>
      </c>
      <c r="EC300" s="74" t="str">
        <f t="shared" ca="1" si="661"/>
        <v/>
      </c>
      <c r="ED300" s="74" t="str">
        <f t="shared" ca="1" si="662"/>
        <v/>
      </c>
      <c r="EE300" s="74" t="str">
        <f t="shared" ca="1" si="663"/>
        <v/>
      </c>
      <c r="EG300" s="479" t="str">
        <f ca="1">IF(V300=1,"",IF(LOG入力!BH300&gt;0,0,IF(CG300="★",0,IF(R300=1,0,IF(N300=0,0,1)))))</f>
        <v/>
      </c>
      <c r="EH300" s="483" t="str">
        <f t="shared" ca="1" si="664"/>
        <v/>
      </c>
      <c r="EI300" s="483" t="str">
        <f t="shared" ca="1" si="665"/>
        <v/>
      </c>
      <c r="EJ300" s="483" t="str">
        <f t="shared" ca="1" si="666"/>
        <v/>
      </c>
      <c r="EL300" s="71">
        <f t="shared" ca="1" si="667"/>
        <v>0</v>
      </c>
      <c r="EM300" s="6">
        <f t="shared" ca="1" si="668"/>
        <v>0</v>
      </c>
      <c r="EN300" s="6" t="str">
        <f t="shared" ca="1" si="669"/>
        <v/>
      </c>
      <c r="EO300" s="6">
        <f ca="1">IF(LOG入力!BH300&gt;0,0,IF(EM300=0,0,(IF(COUNTIF($EN$19:EN300,EN300)=1,IF($FS$3="N",1,IF(EH300=1,1,0))))))</f>
        <v>0</v>
      </c>
      <c r="EP300" s="6" t="str">
        <f ca="1">IF(LOG入力!BH300&gt;0,"",IF(EO300=1,$X300,""))</f>
        <v/>
      </c>
      <c r="EQ300" s="6" t="str">
        <f ca="1">IF(LOG入力!BH300&gt;0,"",IF(EO300=1,$Y300,""))</f>
        <v/>
      </c>
      <c r="ER300" s="520" t="str">
        <f ca="1">IF(LOG入力!BH300&gt;0,"",IF(COUNTIF($EP$19:$EP300,EP300)=1,EP300,""))</f>
        <v/>
      </c>
      <c r="ES300" s="520">
        <f ca="1">IF(LOG入力!BH300&gt;0,0,IF((EL300=1),IF(($ER300=""),0,1),0))</f>
        <v>0</v>
      </c>
      <c r="ET300" s="520" t="str">
        <f ca="1">IF(LOG入力!BH300&gt;0,"",IF(COUNTIF($EQ$19:EQ300,EQ300)=1,EQ300,""))</f>
        <v/>
      </c>
      <c r="EU300" s="539">
        <f ca="1">IF(LOG入力!BH300&gt;0,0,IF((EL300=1),IF(($ET300=""),0,1),0))</f>
        <v>0</v>
      </c>
      <c r="EV300" s="71">
        <f t="shared" ca="1" si="670"/>
        <v>0</v>
      </c>
      <c r="EW300" s="6">
        <f t="shared" ca="1" si="671"/>
        <v>0</v>
      </c>
      <c r="EX300" s="6" t="str">
        <f t="shared" ca="1" si="672"/>
        <v/>
      </c>
      <c r="EY300" s="6">
        <f ca="1">IF(LOG入力!BH300&gt;0,0,IF(EW300=0,0,(IF(COUNTIF($EX$19:EX300,EX300)=1,IF($FS$3="N",1,IF(EH300=1,1,0))))))</f>
        <v>0</v>
      </c>
      <c r="EZ300" s="6" t="str">
        <f ca="1">IF(LOG入力!BH300&gt;0,"",IF(EY300=1,$X300,""))</f>
        <v/>
      </c>
      <c r="FA300" s="6" t="str">
        <f ca="1">IF(LOG入力!BH300&gt;0,"",IF(EY300=1,$Y300,""))</f>
        <v/>
      </c>
      <c r="FB300" s="6" t="str">
        <f ca="1">IF(LOG入力!BH300&gt;0,"",IF(COUNTIF($EZ$19:$EZ300,EZ300)=1,EZ300,""))</f>
        <v/>
      </c>
      <c r="FC300" s="6">
        <f ca="1">IF(LOG入力!BH300&gt;0,0,IF((EV300=1),IF(($FB300=""),0,1),0))</f>
        <v>0</v>
      </c>
      <c r="FD300" s="6" t="str">
        <f ca="1">IF(LOG入力!BH300&gt;0,"",IF(COUNTIF($FA$19:FA300,FA300)=1,FA300,""))</f>
        <v/>
      </c>
      <c r="FE300" s="72">
        <f ca="1">IF(LOG入力!BH300&gt;0,0,IF((EV300=1),IF(($FD300=""),0,1),0))</f>
        <v>0</v>
      </c>
      <c r="FF300" s="71">
        <f t="shared" ca="1" si="673"/>
        <v>0</v>
      </c>
      <c r="FG300" s="6">
        <f t="shared" ca="1" si="674"/>
        <v>0</v>
      </c>
      <c r="FH300" s="6" t="str">
        <f t="shared" ca="1" si="675"/>
        <v/>
      </c>
      <c r="FI300" s="6">
        <f ca="1">IF(LOG入力!BH300&gt;0,0,IF(FG300=0,0,(IF(COUNTIF($FH$19:FH300,FH300)=1,IF($FS$3="N",1,IF(EH300=1,1,0))))))</f>
        <v>0</v>
      </c>
      <c r="FJ300" s="6" t="str">
        <f ca="1">IF(LOG入力!BH300&gt;0,"",IF(FI300=1,$X300,""))</f>
        <v/>
      </c>
      <c r="FK300" s="6" t="str">
        <f ca="1">IF(LOG入力!BH300&gt;0,"",IF(FI300=1,$Y300,""))</f>
        <v/>
      </c>
      <c r="FL300" s="6" t="str">
        <f ca="1">IF(LOG入力!BH300&gt;0,"",IF(COUNTIF($FJ$19:$FJ300,FJ300)=1,FJ300,""))</f>
        <v/>
      </c>
      <c r="FM300" s="6">
        <f ca="1">IF(LOG入力!BH300&gt;0,0,IF((FF300=1),IF(($FL300=""),0,1),0))</f>
        <v>0</v>
      </c>
      <c r="FN300" s="6" t="str">
        <f ca="1">IF(LOG入力!BH300&gt;0,"",IF(COUNTIF($FK$19:FK300,FK300)=1,FK300,""))</f>
        <v/>
      </c>
      <c r="FO300" s="72">
        <f ca="1">IF(LOG入力!BH300&gt;0,0,IF((FF300=1),IF(($FN300=""),0,1),0))</f>
        <v>0</v>
      </c>
      <c r="FP300" s="71">
        <f t="shared" ca="1" si="676"/>
        <v>0</v>
      </c>
      <c r="FQ300" s="6">
        <f t="shared" ca="1" si="677"/>
        <v>0</v>
      </c>
      <c r="FR300" s="6" t="str">
        <f t="shared" ca="1" si="678"/>
        <v/>
      </c>
      <c r="FS300" s="6">
        <f ca="1">IF(LOG入力!BH300&gt;0,0,IF(FQ300=0,0,(IF(COUNTIF($FR$19:FR300,FR300)=1,IF($FS$3="N",1,IF(EH300=1,1,0))))))</f>
        <v>0</v>
      </c>
      <c r="FT300" s="6" t="str">
        <f ca="1">IF(LOG入力!BH300&gt;0,"",IF(FS300=1,$X300,""))</f>
        <v/>
      </c>
      <c r="FU300" s="6" t="str">
        <f ca="1">IF(LOG入力!BH300&gt;0,"",IF(FS300=1,$Y300,""))</f>
        <v/>
      </c>
      <c r="FV300" s="6" t="str">
        <f ca="1">IF(LOG入力!BH300&gt;0,"",IF(COUNTIF($FT$19:$FT300,FT300)=1,FT300,""))</f>
        <v/>
      </c>
      <c r="FW300" s="6">
        <f ca="1">IF(LOG入力!BH300&gt;0,0,IF((FP300=1),IF(($FV300=""),0,1),0))</f>
        <v>0</v>
      </c>
      <c r="FX300" s="6" t="str">
        <f ca="1">IF(LOG入力!BH300&gt;0,"",IF(COUNTIF($FU$19:FU300,FU300)=1,FU300,""))</f>
        <v/>
      </c>
      <c r="FY300" s="72">
        <f ca="1">IF(LOG入力!BH300&gt;0,0,IF((FP300=1),IF(($FX300=""),0,1),0))</f>
        <v>0</v>
      </c>
      <c r="FZ300" s="71">
        <f t="shared" ca="1" si="679"/>
        <v>0</v>
      </c>
      <c r="GA300" s="6">
        <f t="shared" ca="1" si="680"/>
        <v>0</v>
      </c>
      <c r="GB300" s="6" t="str">
        <f t="shared" ca="1" si="681"/>
        <v/>
      </c>
      <c r="GC300" s="6">
        <f ca="1">IF(LOG入力!BH300&gt;0,0,IF(GA300=0,0,(IF(COUNTIF($GB$19:GB300,GB300)=1,IF($FS$3="N",1,IF(EH300=1,1,0))))))</f>
        <v>0</v>
      </c>
      <c r="GD300" s="6" t="str">
        <f ca="1">IF(LOG入力!BH300&gt;0,"",IF(GC300=1,$X300,""))</f>
        <v/>
      </c>
      <c r="GE300" s="6" t="str">
        <f ca="1">IF(LOG入力!BH300&gt;0,"",IF(GC300=1,$Y300,""))</f>
        <v/>
      </c>
      <c r="GF300" s="6" t="str">
        <f ca="1">IF(LOG入力!BH300&gt;0,"",IF(COUNTIF($GD$19:$GD300,GD300)=1,GD300,""))</f>
        <v/>
      </c>
      <c r="GG300" s="6">
        <f ca="1">IF(LOG入力!BH300&gt;0,0,IF((FZ300=1),IF(($GF300=""),0,1),0))</f>
        <v>0</v>
      </c>
      <c r="GH300" s="6" t="str">
        <f ca="1">IF(LOG入力!BH300&gt;0,"",IF(COUNTIF($GE$19:GE300,GE300)=1,GE300,""))</f>
        <v/>
      </c>
      <c r="GI300" s="72">
        <f ca="1">IF(LOG入力!BH300&gt;0,0,IF((FZ300=1),IF(($GH300=""),0,1),0))</f>
        <v>0</v>
      </c>
      <c r="GK300" s="455" t="str">
        <f ca="1">IF(V300=1,"",IF(LEN(LOG入力!AS300)=0,"",LOG入力!AS300))</f>
        <v/>
      </c>
      <c r="GL300" s="378" t="str">
        <f t="shared" ca="1" si="682"/>
        <v/>
      </c>
      <c r="GM300" s="378" t="str">
        <f t="shared" ca="1" si="683"/>
        <v/>
      </c>
      <c r="GN300" s="74" t="str">
        <f t="shared" ca="1" si="684"/>
        <v/>
      </c>
      <c r="GO300" s="74" t="str">
        <f t="shared" ca="1" si="685"/>
        <v/>
      </c>
      <c r="GQ300" s="74" t="str">
        <f t="shared" ca="1" si="686"/>
        <v/>
      </c>
      <c r="GR300" s="74" t="str">
        <f t="shared" ca="1" si="687"/>
        <v/>
      </c>
      <c r="GS300" s="74" t="str">
        <f t="shared" ca="1" si="688"/>
        <v/>
      </c>
      <c r="GT300" s="74" t="str">
        <f t="shared" ca="1" si="689"/>
        <v/>
      </c>
      <c r="GU300" s="74" t="str">
        <f t="shared" ca="1" si="690"/>
        <v/>
      </c>
      <c r="GV300" s="74" t="str">
        <f t="shared" ca="1" si="691"/>
        <v/>
      </c>
      <c r="GX300" s="74" t="str">
        <f t="shared" ca="1" si="692"/>
        <v/>
      </c>
      <c r="GY300" s="74" t="str">
        <f t="shared" ca="1" si="693"/>
        <v/>
      </c>
      <c r="GZ300" s="74" t="str">
        <f ca="1">IF(V300=1,"",IF(LOG入力!BH300&gt;0,0,IF(GY300=0,0,IF((VALUE((TYPE(VALUE(J300)))))=16,0,IF(VALUE(J300)&lt;60,1,IF(VALUE(J300)&lt;100,0,IF(VALUE(J300)&lt;600,2,0)))))))</f>
        <v/>
      </c>
      <c r="HA300" s="74" t="str">
        <f t="shared" ca="1" si="694"/>
        <v/>
      </c>
      <c r="HB300" s="74" t="str">
        <f ca="1">IF(V300=1,"",IF(LOG入力!BH300&gt;0,0,IF(HA300=0,0,IF((VALUE((TYPE(VALUE(L300)))))=16,0,IF(VALUE(L300)&lt;60,1,IF(VALUE(L300)&lt;100,0,IF(VALUE(L300)&lt;600,2,0)))))))</f>
        <v/>
      </c>
      <c r="HD300" s="74" t="str">
        <f t="shared" ca="1" si="695"/>
        <v/>
      </c>
      <c r="HF300" s="74" t="str">
        <f t="shared" ca="1" si="696"/>
        <v/>
      </c>
      <c r="HG300" s="74" t="str">
        <f t="shared" ca="1" si="697"/>
        <v/>
      </c>
      <c r="HH300" s="74" t="str">
        <f t="shared" ca="1" si="698"/>
        <v/>
      </c>
      <c r="HI300" s="74" t="str">
        <f t="shared" ca="1" si="699"/>
        <v/>
      </c>
      <c r="HJ300" s="74" t="str">
        <f t="shared" ca="1" si="700"/>
        <v/>
      </c>
      <c r="HK300" s="74" t="str">
        <f t="shared" ca="1" si="701"/>
        <v/>
      </c>
      <c r="HL300" s="74" t="str">
        <f t="shared" ca="1" si="702"/>
        <v/>
      </c>
      <c r="HM300" s="74" t="str">
        <f t="shared" ca="1" si="703"/>
        <v/>
      </c>
      <c r="HN300" s="74" t="str">
        <f t="shared" ca="1" si="704"/>
        <v/>
      </c>
      <c r="HO300" s="529" t="str">
        <f t="shared" ca="1" si="705"/>
        <v/>
      </c>
      <c r="HP300" s="74" t="str">
        <f t="shared" ca="1" si="706"/>
        <v/>
      </c>
      <c r="HQ300" s="74" t="str">
        <f t="shared" ca="1" si="707"/>
        <v/>
      </c>
      <c r="HR300" s="74" t="str">
        <f t="shared" ca="1" si="708"/>
        <v/>
      </c>
      <c r="HS300" s="74" t="str">
        <f t="shared" ca="1" si="709"/>
        <v/>
      </c>
      <c r="HT300" s="74" t="str">
        <f ca="1">IF(V300=1,"",IF(LOG入力!BH300&gt;0,0,IF(DV300=1,0,IF(N300="0",0,IF(SUM(HD300:HS300)&gt;0,1,0)))))</f>
        <v/>
      </c>
    </row>
    <row r="301" spans="1:228" x14ac:dyDescent="0.15">
      <c r="A301" s="5"/>
      <c r="B301" s="532" t="str">
        <f t="shared" ca="1" si="568"/>
        <v/>
      </c>
      <c r="C301" s="534" t="str">
        <f ca="1">LOG入力!AP301</f>
        <v/>
      </c>
      <c r="D301" s="534" t="str">
        <f ca="1">LOG入力!AQ301</f>
        <v/>
      </c>
      <c r="E301" s="534" t="str">
        <f ca="1">LOG入力!AR301</f>
        <v/>
      </c>
      <c r="F301" s="535" t="str">
        <f t="shared" ca="1" si="569"/>
        <v/>
      </c>
      <c r="G301" s="585" t="str">
        <f ca="1">LOG入力!AT301</f>
        <v/>
      </c>
      <c r="H301" s="542" t="str">
        <f ca="1">LOG入力!AU301</f>
        <v/>
      </c>
      <c r="I301" s="542" t="str">
        <f ca="1">LOG入力!AV301</f>
        <v/>
      </c>
      <c r="J301" s="577" t="str">
        <f ca="1">LOG入力!AW301</f>
        <v/>
      </c>
      <c r="K301" s="578" t="str">
        <f ca="1">LOG入力!BJ301</f>
        <v/>
      </c>
      <c r="L301" s="577" t="str">
        <f ca="1">LOG入力!AY301</f>
        <v/>
      </c>
      <c r="M301" s="545" t="str">
        <f ca="1">LOG入力!BK301</f>
        <v/>
      </c>
      <c r="N301" s="512" t="str">
        <f ca="1">IF(V301=1,"",IF(LOG入力!AJ301=1,"1",LOG入力!BA301))</f>
        <v/>
      </c>
      <c r="O301" s="538" t="str">
        <f ca="1">IF(V301=1,"",IF(LEN(LOG入力!O301)=0,"",LOG入力!O301))</f>
        <v/>
      </c>
      <c r="P301" s="291" t="str">
        <f ca="1">IF(V301=1,"",IF($AA$4=1,"",IF(LOG入力!BG301=1,"",CONCATENATE($ER301,$FB301,$FL301,$FV301,$GF301))))</f>
        <v/>
      </c>
      <c r="Q301" s="291" t="str">
        <f ca="1">IF(V301=1,"",IF($AA$4=1,"",IF(LOG入力!BG301=1,"",CONCATENATE($ET301,$FD301,$FN301,$FX301,$GH301))))</f>
        <v/>
      </c>
      <c r="R301" s="573" t="str">
        <f ca="1">IF(V301=1,"",IF($AA$4=1,"",IF(LOG入力!BH301&gt;0,0,AA301)))</f>
        <v/>
      </c>
      <c r="S301" s="293" t="str">
        <f t="shared" ca="1" si="570"/>
        <v/>
      </c>
      <c r="T301" s="681"/>
      <c r="U301" s="38"/>
      <c r="V301" s="196">
        <f ca="1">LOG入力!AN301</f>
        <v>1</v>
      </c>
      <c r="W301" s="38"/>
      <c r="X301" s="516" t="str">
        <f t="shared" ca="1" si="571"/>
        <v/>
      </c>
      <c r="Y301" s="515" t="str">
        <f t="shared" ca="1" si="572"/>
        <v/>
      </c>
      <c r="Z301" s="518" t="str">
        <f t="shared" ca="1" si="573"/>
        <v/>
      </c>
      <c r="AA301" s="574" t="str">
        <f t="shared" ca="1" si="574"/>
        <v/>
      </c>
      <c r="AC301" s="6" t="str">
        <f t="shared" ca="1" si="575"/>
        <v/>
      </c>
      <c r="AD301" s="6" t="str">
        <f t="shared" ca="1" si="576"/>
        <v/>
      </c>
      <c r="AE301" s="6" t="str">
        <f t="shared" ca="1" si="577"/>
        <v/>
      </c>
      <c r="AF301" s="6" t="str">
        <f t="shared" ca="1" si="578"/>
        <v/>
      </c>
      <c r="AG301" s="6" t="str">
        <f t="shared" ca="1" si="579"/>
        <v/>
      </c>
      <c r="AH301" s="6" t="str">
        <f t="shared" ca="1" si="580"/>
        <v/>
      </c>
      <c r="AI301" s="6" t="str">
        <f t="shared" ca="1" si="581"/>
        <v/>
      </c>
      <c r="AJ301" s="6" t="str">
        <f t="shared" ca="1" si="582"/>
        <v/>
      </c>
      <c r="AK301" s="6" t="str">
        <f t="shared" ca="1" si="583"/>
        <v/>
      </c>
      <c r="AL301" s="6" t="str">
        <f t="shared" ca="1" si="584"/>
        <v/>
      </c>
      <c r="AM301" s="6" t="str">
        <f t="shared" ca="1" si="585"/>
        <v/>
      </c>
      <c r="AN301" s="6" t="str">
        <f t="shared" ca="1" si="586"/>
        <v/>
      </c>
      <c r="AO301" s="6" t="str">
        <f t="shared" ca="1" si="587"/>
        <v/>
      </c>
      <c r="AP301" s="6" t="str">
        <f t="shared" ca="1" si="588"/>
        <v/>
      </c>
      <c r="AQ301" s="6" t="str">
        <f t="shared" ca="1" si="589"/>
        <v/>
      </c>
      <c r="AR301" s="6" t="str">
        <f t="shared" ca="1" si="590"/>
        <v/>
      </c>
      <c r="AS301" s="6" t="str">
        <f t="shared" ca="1" si="591"/>
        <v/>
      </c>
      <c r="AT301" s="6" t="str">
        <f t="shared" ca="1" si="592"/>
        <v/>
      </c>
      <c r="AU301" s="6" t="str">
        <f t="shared" ca="1" si="593"/>
        <v/>
      </c>
      <c r="AV301" s="6" t="str">
        <f t="shared" ca="1" si="594"/>
        <v/>
      </c>
      <c r="AW301" s="6" t="str">
        <f t="shared" ca="1" si="595"/>
        <v/>
      </c>
      <c r="AY301" s="6" t="str">
        <f t="shared" ca="1" si="596"/>
        <v/>
      </c>
      <c r="AZ301" s="6" t="str">
        <f t="shared" ca="1" si="597"/>
        <v/>
      </c>
      <c r="BA301" s="6" t="str">
        <f t="shared" ca="1" si="598"/>
        <v/>
      </c>
      <c r="BB301" s="6" t="str">
        <f t="shared" ca="1" si="599"/>
        <v/>
      </c>
      <c r="BC301" s="6" t="str">
        <f t="shared" ca="1" si="600"/>
        <v/>
      </c>
      <c r="BD301" s="6" t="str">
        <f t="shared" ca="1" si="601"/>
        <v/>
      </c>
      <c r="BE301" s="6" t="str">
        <f t="shared" ca="1" si="602"/>
        <v/>
      </c>
      <c r="BF301" s="6" t="str">
        <f t="shared" ca="1" si="603"/>
        <v/>
      </c>
      <c r="BG301" s="6" t="str">
        <f t="shared" ca="1" si="604"/>
        <v/>
      </c>
      <c r="BH301" s="6" t="str">
        <f t="shared" ca="1" si="605"/>
        <v/>
      </c>
      <c r="BI301" s="6" t="str">
        <f t="shared" ca="1" si="606"/>
        <v/>
      </c>
      <c r="BJ301" s="6" t="str">
        <f t="shared" ca="1" si="607"/>
        <v/>
      </c>
      <c r="BK301" s="6" t="str">
        <f t="shared" ca="1" si="608"/>
        <v/>
      </c>
      <c r="BL301" s="6" t="str">
        <f t="shared" ca="1" si="609"/>
        <v/>
      </c>
      <c r="BM301" s="6" t="str">
        <f t="shared" ca="1" si="610"/>
        <v/>
      </c>
      <c r="BN301" s="6" t="str">
        <f t="shared" ca="1" si="611"/>
        <v/>
      </c>
      <c r="BO301" s="6" t="str">
        <f t="shared" ca="1" si="612"/>
        <v/>
      </c>
      <c r="BP301" s="6" t="str">
        <f t="shared" ca="1" si="613"/>
        <v/>
      </c>
      <c r="BQ301" s="6" t="str">
        <f t="shared" ca="1" si="614"/>
        <v/>
      </c>
      <c r="BR301" s="6" t="str">
        <f t="shared" ca="1" si="615"/>
        <v/>
      </c>
      <c r="BS301" s="6" t="str">
        <f t="shared" ca="1" si="616"/>
        <v/>
      </c>
      <c r="BU301" s="6" t="str">
        <f t="shared" ca="1" si="617"/>
        <v/>
      </c>
      <c r="BW301" s="515" t="str">
        <f t="shared" ca="1" si="618"/>
        <v/>
      </c>
      <c r="BX301" s="515">
        <f t="shared" ca="1" si="619"/>
        <v>0</v>
      </c>
      <c r="BY301" s="515" t="str">
        <f t="shared" ca="1" si="620"/>
        <v/>
      </c>
      <c r="CA301" s="6">
        <f t="shared" ca="1" si="621"/>
        <v>1</v>
      </c>
      <c r="CC301" s="523" t="str">
        <f t="shared" ca="1" si="622"/>
        <v/>
      </c>
      <c r="CE301" s="6" t="str">
        <f t="shared" ca="1" si="623"/>
        <v/>
      </c>
      <c r="CG301" s="524" t="str">
        <f ca="1">IF(V301=1,"",IF($AA$4=1,"",IF(LOG入力!BH301&gt;0,"",IF(N301=0,"",IF(HT301=0,"","★")))))</f>
        <v/>
      </c>
      <c r="CI301" s="74" t="str">
        <f t="shared" ca="1" si="624"/>
        <v/>
      </c>
      <c r="CK301" s="525" t="str">
        <f ca="1">IF(V301=1,"",IF(LOG入力!BH301&gt;0,1,0))</f>
        <v/>
      </c>
      <c r="CL301" s="74" t="str">
        <f t="shared" ca="1" si="625"/>
        <v/>
      </c>
      <c r="CN301" s="74" t="str">
        <f t="shared" ca="1" si="626"/>
        <v/>
      </c>
      <c r="CO301" s="74" t="str">
        <f t="shared" ca="1" si="627"/>
        <v/>
      </c>
      <c r="CQ301" s="74" t="str">
        <f t="shared" ca="1" si="628"/>
        <v/>
      </c>
      <c r="CR301" s="74" t="str">
        <f t="shared" ca="1" si="629"/>
        <v/>
      </c>
      <c r="CS301" s="74" t="str">
        <f t="shared" ca="1" si="630"/>
        <v/>
      </c>
      <c r="CT301" s="74" t="str">
        <f t="shared" ca="1" si="631"/>
        <v/>
      </c>
      <c r="CU301" s="74" t="str">
        <f t="shared" ca="1" si="632"/>
        <v/>
      </c>
      <c r="CV301" s="74" t="str">
        <f t="shared" ca="1" si="633"/>
        <v/>
      </c>
      <c r="CW301" s="74" t="str">
        <f t="shared" ca="1" si="634"/>
        <v/>
      </c>
      <c r="CX301" s="74" t="str">
        <f t="shared" ca="1" si="635"/>
        <v/>
      </c>
      <c r="CY301" s="74" t="str">
        <f t="shared" ca="1" si="636"/>
        <v/>
      </c>
      <c r="CZ301" s="74" t="str">
        <f t="shared" ca="1" si="637"/>
        <v/>
      </c>
      <c r="DA301" s="74" t="str">
        <f t="shared" ca="1" si="638"/>
        <v/>
      </c>
      <c r="DB301" s="74" t="str">
        <f t="shared" ca="1" si="639"/>
        <v/>
      </c>
      <c r="DD301" s="74" t="str">
        <f t="shared" ca="1" si="640"/>
        <v/>
      </c>
      <c r="DE301" s="74" t="str">
        <f t="shared" ca="1" si="641"/>
        <v/>
      </c>
      <c r="DF301" s="74" t="str">
        <f t="shared" ca="1" si="642"/>
        <v/>
      </c>
      <c r="DG301" s="74" t="str">
        <f t="shared" ca="1" si="643"/>
        <v/>
      </c>
      <c r="DH301" s="74" t="str">
        <f t="shared" ca="1" si="644"/>
        <v/>
      </c>
      <c r="DI301" s="74" t="str">
        <f t="shared" ca="1" si="645"/>
        <v/>
      </c>
      <c r="DJ301" s="74" t="str">
        <f t="shared" ca="1" si="646"/>
        <v/>
      </c>
      <c r="DK301" s="74" t="str">
        <f t="shared" ca="1" si="647"/>
        <v/>
      </c>
      <c r="DL301" s="74" t="str">
        <f t="shared" ca="1" si="648"/>
        <v/>
      </c>
      <c r="DM301" s="74" t="str">
        <f t="shared" ca="1" si="649"/>
        <v/>
      </c>
      <c r="DN301" s="74" t="str">
        <f t="shared" ca="1" si="650"/>
        <v/>
      </c>
      <c r="DO301" s="74" t="str">
        <f t="shared" ca="1" si="651"/>
        <v/>
      </c>
      <c r="DQ301" s="74" t="str">
        <f t="shared" ca="1" si="652"/>
        <v/>
      </c>
      <c r="DS301" s="74" t="str">
        <f t="shared" ca="1" si="653"/>
        <v/>
      </c>
      <c r="DT301" s="74" t="str">
        <f t="shared" ca="1" si="654"/>
        <v/>
      </c>
      <c r="DV301" s="525" t="str">
        <f t="shared" ca="1" si="655"/>
        <v/>
      </c>
      <c r="DW301" s="74" t="str">
        <f t="shared" ca="1" si="656"/>
        <v/>
      </c>
      <c r="DX301" s="485" t="str">
        <f t="shared" ca="1" si="657"/>
        <v/>
      </c>
      <c r="DY301" s="74" t="str">
        <f t="shared" ca="1" si="658"/>
        <v/>
      </c>
      <c r="DZ301" s="74" t="str">
        <f t="shared" ca="1" si="659"/>
        <v/>
      </c>
      <c r="EA301" s="74" t="str">
        <f t="shared" ca="1" si="660"/>
        <v/>
      </c>
      <c r="EC301" s="74" t="str">
        <f t="shared" ca="1" si="661"/>
        <v/>
      </c>
      <c r="ED301" s="74" t="str">
        <f t="shared" ca="1" si="662"/>
        <v/>
      </c>
      <c r="EE301" s="74" t="str">
        <f t="shared" ca="1" si="663"/>
        <v/>
      </c>
      <c r="EG301" s="479" t="str">
        <f ca="1">IF(V301=1,"",IF(LOG入力!BH301&gt;0,0,IF(CG301="★",0,IF(R301=1,0,IF(N301=0,0,1)))))</f>
        <v/>
      </c>
      <c r="EH301" s="483" t="str">
        <f t="shared" ca="1" si="664"/>
        <v/>
      </c>
      <c r="EI301" s="483" t="str">
        <f t="shared" ca="1" si="665"/>
        <v/>
      </c>
      <c r="EJ301" s="483" t="str">
        <f t="shared" ca="1" si="666"/>
        <v/>
      </c>
      <c r="EL301" s="71">
        <f t="shared" ca="1" si="667"/>
        <v>0</v>
      </c>
      <c r="EM301" s="6">
        <f t="shared" ca="1" si="668"/>
        <v>0</v>
      </c>
      <c r="EN301" s="6" t="str">
        <f t="shared" ca="1" si="669"/>
        <v/>
      </c>
      <c r="EO301" s="6">
        <f ca="1">IF(LOG入力!BH301&gt;0,0,IF(EM301=0,0,(IF(COUNTIF($EN$19:EN301,EN301)=1,IF($FS$3="N",1,IF(EH301=1,1,0))))))</f>
        <v>0</v>
      </c>
      <c r="EP301" s="6" t="str">
        <f ca="1">IF(LOG入力!BH301&gt;0,"",IF(EO301=1,$X301,""))</f>
        <v/>
      </c>
      <c r="EQ301" s="6" t="str">
        <f ca="1">IF(LOG入力!BH301&gt;0,"",IF(EO301=1,$Y301,""))</f>
        <v/>
      </c>
      <c r="ER301" s="520" t="str">
        <f ca="1">IF(LOG入力!BH301&gt;0,"",IF(COUNTIF($EP$19:$EP301,EP301)=1,EP301,""))</f>
        <v/>
      </c>
      <c r="ES301" s="520">
        <f ca="1">IF(LOG入力!BH301&gt;0,0,IF((EL301=1),IF(($ER301=""),0,1),0))</f>
        <v>0</v>
      </c>
      <c r="ET301" s="520" t="str">
        <f ca="1">IF(LOG入力!BH301&gt;0,"",IF(COUNTIF($EQ$19:EQ301,EQ301)=1,EQ301,""))</f>
        <v/>
      </c>
      <c r="EU301" s="539">
        <f ca="1">IF(LOG入力!BH301&gt;0,0,IF((EL301=1),IF(($ET301=""),0,1),0))</f>
        <v>0</v>
      </c>
      <c r="EV301" s="71">
        <f t="shared" ca="1" si="670"/>
        <v>0</v>
      </c>
      <c r="EW301" s="6">
        <f t="shared" ca="1" si="671"/>
        <v>0</v>
      </c>
      <c r="EX301" s="6" t="str">
        <f t="shared" ca="1" si="672"/>
        <v/>
      </c>
      <c r="EY301" s="6">
        <f ca="1">IF(LOG入力!BH301&gt;0,0,IF(EW301=0,0,(IF(COUNTIF($EX$19:EX301,EX301)=1,IF($FS$3="N",1,IF(EH301=1,1,0))))))</f>
        <v>0</v>
      </c>
      <c r="EZ301" s="6" t="str">
        <f ca="1">IF(LOG入力!BH301&gt;0,"",IF(EY301=1,$X301,""))</f>
        <v/>
      </c>
      <c r="FA301" s="6" t="str">
        <f ca="1">IF(LOG入力!BH301&gt;0,"",IF(EY301=1,$Y301,""))</f>
        <v/>
      </c>
      <c r="FB301" s="6" t="str">
        <f ca="1">IF(LOG入力!BH301&gt;0,"",IF(COUNTIF($EZ$19:$EZ301,EZ301)=1,EZ301,""))</f>
        <v/>
      </c>
      <c r="FC301" s="6">
        <f ca="1">IF(LOG入力!BH301&gt;0,0,IF((EV301=1),IF(($FB301=""),0,1),0))</f>
        <v>0</v>
      </c>
      <c r="FD301" s="6" t="str">
        <f ca="1">IF(LOG入力!BH301&gt;0,"",IF(COUNTIF($FA$19:FA301,FA301)=1,FA301,""))</f>
        <v/>
      </c>
      <c r="FE301" s="72">
        <f ca="1">IF(LOG入力!BH301&gt;0,0,IF((EV301=1),IF(($FD301=""),0,1),0))</f>
        <v>0</v>
      </c>
      <c r="FF301" s="71">
        <f t="shared" ca="1" si="673"/>
        <v>0</v>
      </c>
      <c r="FG301" s="6">
        <f t="shared" ca="1" si="674"/>
        <v>0</v>
      </c>
      <c r="FH301" s="6" t="str">
        <f t="shared" ca="1" si="675"/>
        <v/>
      </c>
      <c r="FI301" s="6">
        <f ca="1">IF(LOG入力!BH301&gt;0,0,IF(FG301=0,0,(IF(COUNTIF($FH$19:FH301,FH301)=1,IF($FS$3="N",1,IF(EH301=1,1,0))))))</f>
        <v>0</v>
      </c>
      <c r="FJ301" s="6" t="str">
        <f ca="1">IF(LOG入力!BH301&gt;0,"",IF(FI301=1,$X301,""))</f>
        <v/>
      </c>
      <c r="FK301" s="6" t="str">
        <f ca="1">IF(LOG入力!BH301&gt;0,"",IF(FI301=1,$Y301,""))</f>
        <v/>
      </c>
      <c r="FL301" s="6" t="str">
        <f ca="1">IF(LOG入力!BH301&gt;0,"",IF(COUNTIF($FJ$19:$FJ301,FJ301)=1,FJ301,""))</f>
        <v/>
      </c>
      <c r="FM301" s="6">
        <f ca="1">IF(LOG入力!BH301&gt;0,0,IF((FF301=1),IF(($FL301=""),0,1),0))</f>
        <v>0</v>
      </c>
      <c r="FN301" s="6" t="str">
        <f ca="1">IF(LOG入力!BH301&gt;0,"",IF(COUNTIF($FK$19:FK301,FK301)=1,FK301,""))</f>
        <v/>
      </c>
      <c r="FO301" s="72">
        <f ca="1">IF(LOG入力!BH301&gt;0,0,IF((FF301=1),IF(($FN301=""),0,1),0))</f>
        <v>0</v>
      </c>
      <c r="FP301" s="71">
        <f t="shared" ca="1" si="676"/>
        <v>0</v>
      </c>
      <c r="FQ301" s="6">
        <f t="shared" ca="1" si="677"/>
        <v>0</v>
      </c>
      <c r="FR301" s="6" t="str">
        <f t="shared" ca="1" si="678"/>
        <v/>
      </c>
      <c r="FS301" s="6">
        <f ca="1">IF(LOG入力!BH301&gt;0,0,IF(FQ301=0,0,(IF(COUNTIF($FR$19:FR301,FR301)=1,IF($FS$3="N",1,IF(EH301=1,1,0))))))</f>
        <v>0</v>
      </c>
      <c r="FT301" s="6" t="str">
        <f ca="1">IF(LOG入力!BH301&gt;0,"",IF(FS301=1,$X301,""))</f>
        <v/>
      </c>
      <c r="FU301" s="6" t="str">
        <f ca="1">IF(LOG入力!BH301&gt;0,"",IF(FS301=1,$Y301,""))</f>
        <v/>
      </c>
      <c r="FV301" s="6" t="str">
        <f ca="1">IF(LOG入力!BH301&gt;0,"",IF(COUNTIF($FT$19:$FT301,FT301)=1,FT301,""))</f>
        <v/>
      </c>
      <c r="FW301" s="6">
        <f ca="1">IF(LOG入力!BH301&gt;0,0,IF((FP301=1),IF(($FV301=""),0,1),0))</f>
        <v>0</v>
      </c>
      <c r="FX301" s="6" t="str">
        <f ca="1">IF(LOG入力!BH301&gt;0,"",IF(COUNTIF($FU$19:FU301,FU301)=1,FU301,""))</f>
        <v/>
      </c>
      <c r="FY301" s="72">
        <f ca="1">IF(LOG入力!BH301&gt;0,0,IF((FP301=1),IF(($FX301=""),0,1),0))</f>
        <v>0</v>
      </c>
      <c r="FZ301" s="71">
        <f t="shared" ca="1" si="679"/>
        <v>0</v>
      </c>
      <c r="GA301" s="6">
        <f t="shared" ca="1" si="680"/>
        <v>0</v>
      </c>
      <c r="GB301" s="6" t="str">
        <f t="shared" ca="1" si="681"/>
        <v/>
      </c>
      <c r="GC301" s="6">
        <f ca="1">IF(LOG入力!BH301&gt;0,0,IF(GA301=0,0,(IF(COUNTIF($GB$19:GB301,GB301)=1,IF($FS$3="N",1,IF(EH301=1,1,0))))))</f>
        <v>0</v>
      </c>
      <c r="GD301" s="6" t="str">
        <f ca="1">IF(LOG入力!BH301&gt;0,"",IF(GC301=1,$X301,""))</f>
        <v/>
      </c>
      <c r="GE301" s="6" t="str">
        <f ca="1">IF(LOG入力!BH301&gt;0,"",IF(GC301=1,$Y301,""))</f>
        <v/>
      </c>
      <c r="GF301" s="6" t="str">
        <f ca="1">IF(LOG入力!BH301&gt;0,"",IF(COUNTIF($GD$19:$GD301,GD301)=1,GD301,""))</f>
        <v/>
      </c>
      <c r="GG301" s="6">
        <f ca="1">IF(LOG入力!BH301&gt;0,0,IF((FZ301=1),IF(($GF301=""),0,1),0))</f>
        <v>0</v>
      </c>
      <c r="GH301" s="6" t="str">
        <f ca="1">IF(LOG入力!BH301&gt;0,"",IF(COUNTIF($GE$19:GE301,GE301)=1,GE301,""))</f>
        <v/>
      </c>
      <c r="GI301" s="72">
        <f ca="1">IF(LOG入力!BH301&gt;0,0,IF((FZ301=1),IF(($GH301=""),0,1),0))</f>
        <v>0</v>
      </c>
      <c r="GK301" s="455" t="str">
        <f ca="1">IF(V301=1,"",IF(LEN(LOG入力!AS301)=0,"",LOG入力!AS301))</f>
        <v/>
      </c>
      <c r="GL301" s="378" t="str">
        <f t="shared" ca="1" si="682"/>
        <v/>
      </c>
      <c r="GM301" s="378" t="str">
        <f t="shared" ca="1" si="683"/>
        <v/>
      </c>
      <c r="GN301" s="74" t="str">
        <f t="shared" ca="1" si="684"/>
        <v/>
      </c>
      <c r="GO301" s="74" t="str">
        <f t="shared" ca="1" si="685"/>
        <v/>
      </c>
      <c r="GQ301" s="74" t="str">
        <f t="shared" ca="1" si="686"/>
        <v/>
      </c>
      <c r="GR301" s="74" t="str">
        <f t="shared" ca="1" si="687"/>
        <v/>
      </c>
      <c r="GS301" s="74" t="str">
        <f t="shared" ca="1" si="688"/>
        <v/>
      </c>
      <c r="GT301" s="74" t="str">
        <f t="shared" ca="1" si="689"/>
        <v/>
      </c>
      <c r="GU301" s="74" t="str">
        <f t="shared" ca="1" si="690"/>
        <v/>
      </c>
      <c r="GV301" s="74" t="str">
        <f t="shared" ca="1" si="691"/>
        <v/>
      </c>
      <c r="GX301" s="74" t="str">
        <f t="shared" ca="1" si="692"/>
        <v/>
      </c>
      <c r="GY301" s="74" t="str">
        <f t="shared" ca="1" si="693"/>
        <v/>
      </c>
      <c r="GZ301" s="74" t="str">
        <f ca="1">IF(V301=1,"",IF(LOG入力!BH301&gt;0,0,IF(GY301=0,0,IF((VALUE((TYPE(VALUE(J301)))))=16,0,IF(VALUE(J301)&lt;60,1,IF(VALUE(J301)&lt;100,0,IF(VALUE(J301)&lt;600,2,0)))))))</f>
        <v/>
      </c>
      <c r="HA301" s="74" t="str">
        <f t="shared" ca="1" si="694"/>
        <v/>
      </c>
      <c r="HB301" s="74" t="str">
        <f ca="1">IF(V301=1,"",IF(LOG入力!BH301&gt;0,0,IF(HA301=0,0,IF((VALUE((TYPE(VALUE(L301)))))=16,0,IF(VALUE(L301)&lt;60,1,IF(VALUE(L301)&lt;100,0,IF(VALUE(L301)&lt;600,2,0)))))))</f>
        <v/>
      </c>
      <c r="HD301" s="74" t="str">
        <f t="shared" ca="1" si="695"/>
        <v/>
      </c>
      <c r="HF301" s="74" t="str">
        <f t="shared" ca="1" si="696"/>
        <v/>
      </c>
      <c r="HG301" s="74" t="str">
        <f t="shared" ca="1" si="697"/>
        <v/>
      </c>
      <c r="HH301" s="74" t="str">
        <f t="shared" ca="1" si="698"/>
        <v/>
      </c>
      <c r="HI301" s="74" t="str">
        <f t="shared" ca="1" si="699"/>
        <v/>
      </c>
      <c r="HJ301" s="74" t="str">
        <f t="shared" ca="1" si="700"/>
        <v/>
      </c>
      <c r="HK301" s="74" t="str">
        <f t="shared" ca="1" si="701"/>
        <v/>
      </c>
      <c r="HL301" s="74" t="str">
        <f t="shared" ca="1" si="702"/>
        <v/>
      </c>
      <c r="HM301" s="74" t="str">
        <f t="shared" ca="1" si="703"/>
        <v/>
      </c>
      <c r="HN301" s="74" t="str">
        <f t="shared" ca="1" si="704"/>
        <v/>
      </c>
      <c r="HO301" s="529" t="str">
        <f t="shared" ca="1" si="705"/>
        <v/>
      </c>
      <c r="HP301" s="74" t="str">
        <f t="shared" ca="1" si="706"/>
        <v/>
      </c>
      <c r="HQ301" s="74" t="str">
        <f t="shared" ca="1" si="707"/>
        <v/>
      </c>
      <c r="HR301" s="74" t="str">
        <f t="shared" ca="1" si="708"/>
        <v/>
      </c>
      <c r="HS301" s="74" t="str">
        <f t="shared" ca="1" si="709"/>
        <v/>
      </c>
      <c r="HT301" s="74" t="str">
        <f ca="1">IF(V301=1,"",IF(LOG入力!BH301&gt;0,0,IF(DV301=1,0,IF(N301="0",0,IF(SUM(HD301:HS301)&gt;0,1,0)))))</f>
        <v/>
      </c>
    </row>
    <row r="302" spans="1:228" x14ac:dyDescent="0.15">
      <c r="A302" s="5"/>
      <c r="B302" s="532" t="str">
        <f t="shared" ca="1" si="568"/>
        <v/>
      </c>
      <c r="C302" s="534" t="str">
        <f ca="1">LOG入力!AP302</f>
        <v/>
      </c>
      <c r="D302" s="534" t="str">
        <f ca="1">LOG入力!AQ302</f>
        <v/>
      </c>
      <c r="E302" s="534" t="str">
        <f ca="1">LOG入力!AR302</f>
        <v/>
      </c>
      <c r="F302" s="535" t="str">
        <f t="shared" ca="1" si="569"/>
        <v/>
      </c>
      <c r="G302" s="585" t="str">
        <f ca="1">LOG入力!AT302</f>
        <v/>
      </c>
      <c r="H302" s="542" t="str">
        <f ca="1">LOG入力!AU302</f>
        <v/>
      </c>
      <c r="I302" s="542" t="str">
        <f ca="1">LOG入力!AV302</f>
        <v/>
      </c>
      <c r="J302" s="577" t="str">
        <f ca="1">LOG入力!AW302</f>
        <v/>
      </c>
      <c r="K302" s="578" t="str">
        <f ca="1">LOG入力!BJ302</f>
        <v/>
      </c>
      <c r="L302" s="577" t="str">
        <f ca="1">LOG入力!AY302</f>
        <v/>
      </c>
      <c r="M302" s="545" t="str">
        <f ca="1">LOG入力!BK302</f>
        <v/>
      </c>
      <c r="N302" s="512" t="str">
        <f ca="1">IF(V302=1,"",IF(LOG入力!AJ302=1,"1",LOG入力!BA302))</f>
        <v/>
      </c>
      <c r="O302" s="538" t="str">
        <f ca="1">IF(V302=1,"",IF(LEN(LOG入力!O302)=0,"",LOG入力!O302))</f>
        <v/>
      </c>
      <c r="P302" s="291" t="str">
        <f ca="1">IF(V302=1,"",IF($AA$4=1,"",IF(LOG入力!BG302=1,"",CONCATENATE($ER302,$FB302,$FL302,$FV302,$GF302))))</f>
        <v/>
      </c>
      <c r="Q302" s="291" t="str">
        <f ca="1">IF(V302=1,"",IF($AA$4=1,"",IF(LOG入力!BG302=1,"",CONCATENATE($ET302,$FD302,$FN302,$FX302,$GH302))))</f>
        <v/>
      </c>
      <c r="R302" s="573" t="str">
        <f ca="1">IF(V302=1,"",IF($AA$4=1,"",IF(LOG入力!BH302&gt;0,0,AA302)))</f>
        <v/>
      </c>
      <c r="S302" s="293" t="str">
        <f t="shared" ca="1" si="570"/>
        <v/>
      </c>
      <c r="T302" s="681"/>
      <c r="U302" s="38"/>
      <c r="V302" s="196">
        <f ca="1">LOG入力!AN302</f>
        <v>1</v>
      </c>
      <c r="W302" s="38"/>
      <c r="X302" s="516" t="str">
        <f t="shared" ca="1" si="571"/>
        <v/>
      </c>
      <c r="Y302" s="515" t="str">
        <f t="shared" ca="1" si="572"/>
        <v/>
      </c>
      <c r="Z302" s="518" t="str">
        <f t="shared" ca="1" si="573"/>
        <v/>
      </c>
      <c r="AA302" s="574" t="str">
        <f t="shared" ca="1" si="574"/>
        <v/>
      </c>
      <c r="AC302" s="6" t="str">
        <f t="shared" ca="1" si="575"/>
        <v/>
      </c>
      <c r="AD302" s="6" t="str">
        <f t="shared" ca="1" si="576"/>
        <v/>
      </c>
      <c r="AE302" s="6" t="str">
        <f t="shared" ca="1" si="577"/>
        <v/>
      </c>
      <c r="AF302" s="6" t="str">
        <f t="shared" ca="1" si="578"/>
        <v/>
      </c>
      <c r="AG302" s="6" t="str">
        <f t="shared" ca="1" si="579"/>
        <v/>
      </c>
      <c r="AH302" s="6" t="str">
        <f t="shared" ca="1" si="580"/>
        <v/>
      </c>
      <c r="AI302" s="6" t="str">
        <f t="shared" ca="1" si="581"/>
        <v/>
      </c>
      <c r="AJ302" s="6" t="str">
        <f t="shared" ca="1" si="582"/>
        <v/>
      </c>
      <c r="AK302" s="6" t="str">
        <f t="shared" ca="1" si="583"/>
        <v/>
      </c>
      <c r="AL302" s="6" t="str">
        <f t="shared" ca="1" si="584"/>
        <v/>
      </c>
      <c r="AM302" s="6" t="str">
        <f t="shared" ca="1" si="585"/>
        <v/>
      </c>
      <c r="AN302" s="6" t="str">
        <f t="shared" ca="1" si="586"/>
        <v/>
      </c>
      <c r="AO302" s="6" t="str">
        <f t="shared" ca="1" si="587"/>
        <v/>
      </c>
      <c r="AP302" s="6" t="str">
        <f t="shared" ca="1" si="588"/>
        <v/>
      </c>
      <c r="AQ302" s="6" t="str">
        <f t="shared" ca="1" si="589"/>
        <v/>
      </c>
      <c r="AR302" s="6" t="str">
        <f t="shared" ca="1" si="590"/>
        <v/>
      </c>
      <c r="AS302" s="6" t="str">
        <f t="shared" ca="1" si="591"/>
        <v/>
      </c>
      <c r="AT302" s="6" t="str">
        <f t="shared" ca="1" si="592"/>
        <v/>
      </c>
      <c r="AU302" s="6" t="str">
        <f t="shared" ca="1" si="593"/>
        <v/>
      </c>
      <c r="AV302" s="6" t="str">
        <f t="shared" ca="1" si="594"/>
        <v/>
      </c>
      <c r="AW302" s="6" t="str">
        <f t="shared" ca="1" si="595"/>
        <v/>
      </c>
      <c r="AY302" s="6" t="str">
        <f t="shared" ca="1" si="596"/>
        <v/>
      </c>
      <c r="AZ302" s="6" t="str">
        <f t="shared" ca="1" si="597"/>
        <v/>
      </c>
      <c r="BA302" s="6" t="str">
        <f t="shared" ca="1" si="598"/>
        <v/>
      </c>
      <c r="BB302" s="6" t="str">
        <f t="shared" ca="1" si="599"/>
        <v/>
      </c>
      <c r="BC302" s="6" t="str">
        <f t="shared" ca="1" si="600"/>
        <v/>
      </c>
      <c r="BD302" s="6" t="str">
        <f t="shared" ca="1" si="601"/>
        <v/>
      </c>
      <c r="BE302" s="6" t="str">
        <f t="shared" ca="1" si="602"/>
        <v/>
      </c>
      <c r="BF302" s="6" t="str">
        <f t="shared" ca="1" si="603"/>
        <v/>
      </c>
      <c r="BG302" s="6" t="str">
        <f t="shared" ca="1" si="604"/>
        <v/>
      </c>
      <c r="BH302" s="6" t="str">
        <f t="shared" ca="1" si="605"/>
        <v/>
      </c>
      <c r="BI302" s="6" t="str">
        <f t="shared" ca="1" si="606"/>
        <v/>
      </c>
      <c r="BJ302" s="6" t="str">
        <f t="shared" ca="1" si="607"/>
        <v/>
      </c>
      <c r="BK302" s="6" t="str">
        <f t="shared" ca="1" si="608"/>
        <v/>
      </c>
      <c r="BL302" s="6" t="str">
        <f t="shared" ca="1" si="609"/>
        <v/>
      </c>
      <c r="BM302" s="6" t="str">
        <f t="shared" ca="1" si="610"/>
        <v/>
      </c>
      <c r="BN302" s="6" t="str">
        <f t="shared" ca="1" si="611"/>
        <v/>
      </c>
      <c r="BO302" s="6" t="str">
        <f t="shared" ca="1" si="612"/>
        <v/>
      </c>
      <c r="BP302" s="6" t="str">
        <f t="shared" ca="1" si="613"/>
        <v/>
      </c>
      <c r="BQ302" s="6" t="str">
        <f t="shared" ca="1" si="614"/>
        <v/>
      </c>
      <c r="BR302" s="6" t="str">
        <f t="shared" ca="1" si="615"/>
        <v/>
      </c>
      <c r="BS302" s="6" t="str">
        <f t="shared" ca="1" si="616"/>
        <v/>
      </c>
      <c r="BU302" s="6" t="str">
        <f t="shared" ca="1" si="617"/>
        <v/>
      </c>
      <c r="BW302" s="515" t="str">
        <f t="shared" ca="1" si="618"/>
        <v/>
      </c>
      <c r="BX302" s="515">
        <f t="shared" ca="1" si="619"/>
        <v>0</v>
      </c>
      <c r="BY302" s="515" t="str">
        <f t="shared" ca="1" si="620"/>
        <v/>
      </c>
      <c r="CA302" s="6">
        <f t="shared" ca="1" si="621"/>
        <v>1</v>
      </c>
      <c r="CC302" s="523" t="str">
        <f t="shared" ca="1" si="622"/>
        <v/>
      </c>
      <c r="CE302" s="6" t="str">
        <f t="shared" ca="1" si="623"/>
        <v/>
      </c>
      <c r="CG302" s="524" t="str">
        <f ca="1">IF(V302=1,"",IF($AA$4=1,"",IF(LOG入力!BH302&gt;0,"",IF(N302=0,"",IF(HT302=0,"","★")))))</f>
        <v/>
      </c>
      <c r="CI302" s="74" t="str">
        <f t="shared" ca="1" si="624"/>
        <v/>
      </c>
      <c r="CK302" s="525" t="str">
        <f ca="1">IF(V302=1,"",IF(LOG入力!BH302&gt;0,1,0))</f>
        <v/>
      </c>
      <c r="CL302" s="74" t="str">
        <f t="shared" ca="1" si="625"/>
        <v/>
      </c>
      <c r="CN302" s="74" t="str">
        <f t="shared" ca="1" si="626"/>
        <v/>
      </c>
      <c r="CO302" s="74" t="str">
        <f t="shared" ca="1" si="627"/>
        <v/>
      </c>
      <c r="CQ302" s="74" t="str">
        <f t="shared" ca="1" si="628"/>
        <v/>
      </c>
      <c r="CR302" s="74" t="str">
        <f t="shared" ca="1" si="629"/>
        <v/>
      </c>
      <c r="CS302" s="74" t="str">
        <f t="shared" ca="1" si="630"/>
        <v/>
      </c>
      <c r="CT302" s="74" t="str">
        <f t="shared" ca="1" si="631"/>
        <v/>
      </c>
      <c r="CU302" s="74" t="str">
        <f t="shared" ca="1" si="632"/>
        <v/>
      </c>
      <c r="CV302" s="74" t="str">
        <f t="shared" ca="1" si="633"/>
        <v/>
      </c>
      <c r="CW302" s="74" t="str">
        <f t="shared" ca="1" si="634"/>
        <v/>
      </c>
      <c r="CX302" s="74" t="str">
        <f t="shared" ca="1" si="635"/>
        <v/>
      </c>
      <c r="CY302" s="74" t="str">
        <f t="shared" ca="1" si="636"/>
        <v/>
      </c>
      <c r="CZ302" s="74" t="str">
        <f t="shared" ca="1" si="637"/>
        <v/>
      </c>
      <c r="DA302" s="74" t="str">
        <f t="shared" ca="1" si="638"/>
        <v/>
      </c>
      <c r="DB302" s="74" t="str">
        <f t="shared" ca="1" si="639"/>
        <v/>
      </c>
      <c r="DD302" s="74" t="str">
        <f t="shared" ca="1" si="640"/>
        <v/>
      </c>
      <c r="DE302" s="74" t="str">
        <f t="shared" ca="1" si="641"/>
        <v/>
      </c>
      <c r="DF302" s="74" t="str">
        <f t="shared" ca="1" si="642"/>
        <v/>
      </c>
      <c r="DG302" s="74" t="str">
        <f t="shared" ca="1" si="643"/>
        <v/>
      </c>
      <c r="DH302" s="74" t="str">
        <f t="shared" ca="1" si="644"/>
        <v/>
      </c>
      <c r="DI302" s="74" t="str">
        <f t="shared" ca="1" si="645"/>
        <v/>
      </c>
      <c r="DJ302" s="74" t="str">
        <f t="shared" ca="1" si="646"/>
        <v/>
      </c>
      <c r="DK302" s="74" t="str">
        <f t="shared" ca="1" si="647"/>
        <v/>
      </c>
      <c r="DL302" s="74" t="str">
        <f t="shared" ca="1" si="648"/>
        <v/>
      </c>
      <c r="DM302" s="74" t="str">
        <f t="shared" ca="1" si="649"/>
        <v/>
      </c>
      <c r="DN302" s="74" t="str">
        <f t="shared" ca="1" si="650"/>
        <v/>
      </c>
      <c r="DO302" s="74" t="str">
        <f t="shared" ca="1" si="651"/>
        <v/>
      </c>
      <c r="DQ302" s="74" t="str">
        <f t="shared" ca="1" si="652"/>
        <v/>
      </c>
      <c r="DS302" s="74" t="str">
        <f t="shared" ca="1" si="653"/>
        <v/>
      </c>
      <c r="DT302" s="74" t="str">
        <f t="shared" ca="1" si="654"/>
        <v/>
      </c>
      <c r="DV302" s="525" t="str">
        <f t="shared" ca="1" si="655"/>
        <v/>
      </c>
      <c r="DW302" s="74" t="str">
        <f t="shared" ca="1" si="656"/>
        <v/>
      </c>
      <c r="DX302" s="485" t="str">
        <f t="shared" ca="1" si="657"/>
        <v/>
      </c>
      <c r="DY302" s="74" t="str">
        <f t="shared" ca="1" si="658"/>
        <v/>
      </c>
      <c r="DZ302" s="74" t="str">
        <f t="shared" ca="1" si="659"/>
        <v/>
      </c>
      <c r="EA302" s="74" t="str">
        <f t="shared" ca="1" si="660"/>
        <v/>
      </c>
      <c r="EC302" s="74" t="str">
        <f t="shared" ca="1" si="661"/>
        <v/>
      </c>
      <c r="ED302" s="74" t="str">
        <f t="shared" ca="1" si="662"/>
        <v/>
      </c>
      <c r="EE302" s="74" t="str">
        <f t="shared" ca="1" si="663"/>
        <v/>
      </c>
      <c r="EG302" s="479" t="str">
        <f ca="1">IF(V302=1,"",IF(LOG入力!BH302&gt;0,0,IF(CG302="★",0,IF(R302=1,0,IF(N302=0,0,1)))))</f>
        <v/>
      </c>
      <c r="EH302" s="483" t="str">
        <f t="shared" ca="1" si="664"/>
        <v/>
      </c>
      <c r="EI302" s="483" t="str">
        <f t="shared" ca="1" si="665"/>
        <v/>
      </c>
      <c r="EJ302" s="483" t="str">
        <f t="shared" ca="1" si="666"/>
        <v/>
      </c>
      <c r="EL302" s="71">
        <f t="shared" ca="1" si="667"/>
        <v>0</v>
      </c>
      <c r="EM302" s="6">
        <f t="shared" ca="1" si="668"/>
        <v>0</v>
      </c>
      <c r="EN302" s="6" t="str">
        <f t="shared" ca="1" si="669"/>
        <v/>
      </c>
      <c r="EO302" s="6">
        <f ca="1">IF(LOG入力!BH302&gt;0,0,IF(EM302=0,0,(IF(COUNTIF($EN$19:EN302,EN302)=1,IF($FS$3="N",1,IF(EH302=1,1,0))))))</f>
        <v>0</v>
      </c>
      <c r="EP302" s="6" t="str">
        <f ca="1">IF(LOG入力!BH302&gt;0,"",IF(EO302=1,$X302,""))</f>
        <v/>
      </c>
      <c r="EQ302" s="6" t="str">
        <f ca="1">IF(LOG入力!BH302&gt;0,"",IF(EO302=1,$Y302,""))</f>
        <v/>
      </c>
      <c r="ER302" s="520" t="str">
        <f ca="1">IF(LOG入力!BH302&gt;0,"",IF(COUNTIF($EP$19:$EP302,EP302)=1,EP302,""))</f>
        <v/>
      </c>
      <c r="ES302" s="520">
        <f ca="1">IF(LOG入力!BH302&gt;0,0,IF((EL302=1),IF(($ER302=""),0,1),0))</f>
        <v>0</v>
      </c>
      <c r="ET302" s="520" t="str">
        <f ca="1">IF(LOG入力!BH302&gt;0,"",IF(COUNTIF($EQ$19:EQ302,EQ302)=1,EQ302,""))</f>
        <v/>
      </c>
      <c r="EU302" s="539">
        <f ca="1">IF(LOG入力!BH302&gt;0,0,IF((EL302=1),IF(($ET302=""),0,1),0))</f>
        <v>0</v>
      </c>
      <c r="EV302" s="71">
        <f t="shared" ca="1" si="670"/>
        <v>0</v>
      </c>
      <c r="EW302" s="6">
        <f t="shared" ca="1" si="671"/>
        <v>0</v>
      </c>
      <c r="EX302" s="6" t="str">
        <f t="shared" ca="1" si="672"/>
        <v/>
      </c>
      <c r="EY302" s="6">
        <f ca="1">IF(LOG入力!BH302&gt;0,0,IF(EW302=0,0,(IF(COUNTIF($EX$19:EX302,EX302)=1,IF($FS$3="N",1,IF(EH302=1,1,0))))))</f>
        <v>0</v>
      </c>
      <c r="EZ302" s="6" t="str">
        <f ca="1">IF(LOG入力!BH302&gt;0,"",IF(EY302=1,$X302,""))</f>
        <v/>
      </c>
      <c r="FA302" s="6" t="str">
        <f ca="1">IF(LOG入力!BH302&gt;0,"",IF(EY302=1,$Y302,""))</f>
        <v/>
      </c>
      <c r="FB302" s="6" t="str">
        <f ca="1">IF(LOG入力!BH302&gt;0,"",IF(COUNTIF($EZ$19:$EZ302,EZ302)=1,EZ302,""))</f>
        <v/>
      </c>
      <c r="FC302" s="6">
        <f ca="1">IF(LOG入力!BH302&gt;0,0,IF((EV302=1),IF(($FB302=""),0,1),0))</f>
        <v>0</v>
      </c>
      <c r="FD302" s="6" t="str">
        <f ca="1">IF(LOG入力!BH302&gt;0,"",IF(COUNTIF($FA$19:FA302,FA302)=1,FA302,""))</f>
        <v/>
      </c>
      <c r="FE302" s="72">
        <f ca="1">IF(LOG入力!BH302&gt;0,0,IF((EV302=1),IF(($FD302=""),0,1),0))</f>
        <v>0</v>
      </c>
      <c r="FF302" s="71">
        <f t="shared" ca="1" si="673"/>
        <v>0</v>
      </c>
      <c r="FG302" s="6">
        <f t="shared" ca="1" si="674"/>
        <v>0</v>
      </c>
      <c r="FH302" s="6" t="str">
        <f t="shared" ca="1" si="675"/>
        <v/>
      </c>
      <c r="FI302" s="6">
        <f ca="1">IF(LOG入力!BH302&gt;0,0,IF(FG302=0,0,(IF(COUNTIF($FH$19:FH302,FH302)=1,IF($FS$3="N",1,IF(EH302=1,1,0))))))</f>
        <v>0</v>
      </c>
      <c r="FJ302" s="6" t="str">
        <f ca="1">IF(LOG入力!BH302&gt;0,"",IF(FI302=1,$X302,""))</f>
        <v/>
      </c>
      <c r="FK302" s="6" t="str">
        <f ca="1">IF(LOG入力!BH302&gt;0,"",IF(FI302=1,$Y302,""))</f>
        <v/>
      </c>
      <c r="FL302" s="6" t="str">
        <f ca="1">IF(LOG入力!BH302&gt;0,"",IF(COUNTIF($FJ$19:$FJ302,FJ302)=1,FJ302,""))</f>
        <v/>
      </c>
      <c r="FM302" s="6">
        <f ca="1">IF(LOG入力!BH302&gt;0,0,IF((FF302=1),IF(($FL302=""),0,1),0))</f>
        <v>0</v>
      </c>
      <c r="FN302" s="6" t="str">
        <f ca="1">IF(LOG入力!BH302&gt;0,"",IF(COUNTIF($FK$19:FK302,FK302)=1,FK302,""))</f>
        <v/>
      </c>
      <c r="FO302" s="72">
        <f ca="1">IF(LOG入力!BH302&gt;0,0,IF((FF302=1),IF(($FN302=""),0,1),0))</f>
        <v>0</v>
      </c>
      <c r="FP302" s="71">
        <f t="shared" ca="1" si="676"/>
        <v>0</v>
      </c>
      <c r="FQ302" s="6">
        <f t="shared" ca="1" si="677"/>
        <v>0</v>
      </c>
      <c r="FR302" s="6" t="str">
        <f t="shared" ca="1" si="678"/>
        <v/>
      </c>
      <c r="FS302" s="6">
        <f ca="1">IF(LOG入力!BH302&gt;0,0,IF(FQ302=0,0,(IF(COUNTIF($FR$19:FR302,FR302)=1,IF($FS$3="N",1,IF(EH302=1,1,0))))))</f>
        <v>0</v>
      </c>
      <c r="FT302" s="6" t="str">
        <f ca="1">IF(LOG入力!BH302&gt;0,"",IF(FS302=1,$X302,""))</f>
        <v/>
      </c>
      <c r="FU302" s="6" t="str">
        <f ca="1">IF(LOG入力!BH302&gt;0,"",IF(FS302=1,$Y302,""))</f>
        <v/>
      </c>
      <c r="FV302" s="6" t="str">
        <f ca="1">IF(LOG入力!BH302&gt;0,"",IF(COUNTIF($FT$19:$FT302,FT302)=1,FT302,""))</f>
        <v/>
      </c>
      <c r="FW302" s="6">
        <f ca="1">IF(LOG入力!BH302&gt;0,0,IF((FP302=1),IF(($FV302=""),0,1),0))</f>
        <v>0</v>
      </c>
      <c r="FX302" s="6" t="str">
        <f ca="1">IF(LOG入力!BH302&gt;0,"",IF(COUNTIF($FU$19:FU302,FU302)=1,FU302,""))</f>
        <v/>
      </c>
      <c r="FY302" s="72">
        <f ca="1">IF(LOG入力!BH302&gt;0,0,IF((FP302=1),IF(($FX302=""),0,1),0))</f>
        <v>0</v>
      </c>
      <c r="FZ302" s="71">
        <f t="shared" ca="1" si="679"/>
        <v>0</v>
      </c>
      <c r="GA302" s="6">
        <f t="shared" ca="1" si="680"/>
        <v>0</v>
      </c>
      <c r="GB302" s="6" t="str">
        <f t="shared" ca="1" si="681"/>
        <v/>
      </c>
      <c r="GC302" s="6">
        <f ca="1">IF(LOG入力!BH302&gt;0,0,IF(GA302=0,0,(IF(COUNTIF($GB$19:GB302,GB302)=1,IF($FS$3="N",1,IF(EH302=1,1,0))))))</f>
        <v>0</v>
      </c>
      <c r="GD302" s="6" t="str">
        <f ca="1">IF(LOG入力!BH302&gt;0,"",IF(GC302=1,$X302,""))</f>
        <v/>
      </c>
      <c r="GE302" s="6" t="str">
        <f ca="1">IF(LOG入力!BH302&gt;0,"",IF(GC302=1,$Y302,""))</f>
        <v/>
      </c>
      <c r="GF302" s="6" t="str">
        <f ca="1">IF(LOG入力!BH302&gt;0,"",IF(COUNTIF($GD$19:$GD302,GD302)=1,GD302,""))</f>
        <v/>
      </c>
      <c r="GG302" s="6">
        <f ca="1">IF(LOG入力!BH302&gt;0,0,IF((FZ302=1),IF(($GF302=""),0,1),0))</f>
        <v>0</v>
      </c>
      <c r="GH302" s="6" t="str">
        <f ca="1">IF(LOG入力!BH302&gt;0,"",IF(COUNTIF($GE$19:GE302,GE302)=1,GE302,""))</f>
        <v/>
      </c>
      <c r="GI302" s="72">
        <f ca="1">IF(LOG入力!BH302&gt;0,0,IF((FZ302=1),IF(($GH302=""),0,1),0))</f>
        <v>0</v>
      </c>
      <c r="GK302" s="455" t="str">
        <f ca="1">IF(V302=1,"",IF(LEN(LOG入力!AS302)=0,"",LOG入力!AS302))</f>
        <v/>
      </c>
      <c r="GL302" s="378" t="str">
        <f t="shared" ca="1" si="682"/>
        <v/>
      </c>
      <c r="GM302" s="378" t="str">
        <f t="shared" ca="1" si="683"/>
        <v/>
      </c>
      <c r="GN302" s="74" t="str">
        <f t="shared" ca="1" si="684"/>
        <v/>
      </c>
      <c r="GO302" s="74" t="str">
        <f t="shared" ca="1" si="685"/>
        <v/>
      </c>
      <c r="GQ302" s="74" t="str">
        <f t="shared" ca="1" si="686"/>
        <v/>
      </c>
      <c r="GR302" s="74" t="str">
        <f t="shared" ca="1" si="687"/>
        <v/>
      </c>
      <c r="GS302" s="74" t="str">
        <f t="shared" ca="1" si="688"/>
        <v/>
      </c>
      <c r="GT302" s="74" t="str">
        <f t="shared" ca="1" si="689"/>
        <v/>
      </c>
      <c r="GU302" s="74" t="str">
        <f t="shared" ca="1" si="690"/>
        <v/>
      </c>
      <c r="GV302" s="74" t="str">
        <f t="shared" ca="1" si="691"/>
        <v/>
      </c>
      <c r="GX302" s="74" t="str">
        <f t="shared" ca="1" si="692"/>
        <v/>
      </c>
      <c r="GY302" s="74" t="str">
        <f t="shared" ca="1" si="693"/>
        <v/>
      </c>
      <c r="GZ302" s="74" t="str">
        <f ca="1">IF(V302=1,"",IF(LOG入力!BH302&gt;0,0,IF(GY302=0,0,IF((VALUE((TYPE(VALUE(J302)))))=16,0,IF(VALUE(J302)&lt;60,1,IF(VALUE(J302)&lt;100,0,IF(VALUE(J302)&lt;600,2,0)))))))</f>
        <v/>
      </c>
      <c r="HA302" s="74" t="str">
        <f t="shared" ca="1" si="694"/>
        <v/>
      </c>
      <c r="HB302" s="74" t="str">
        <f ca="1">IF(V302=1,"",IF(LOG入力!BH302&gt;0,0,IF(HA302=0,0,IF((VALUE((TYPE(VALUE(L302)))))=16,0,IF(VALUE(L302)&lt;60,1,IF(VALUE(L302)&lt;100,0,IF(VALUE(L302)&lt;600,2,0)))))))</f>
        <v/>
      </c>
      <c r="HD302" s="74" t="str">
        <f t="shared" ca="1" si="695"/>
        <v/>
      </c>
      <c r="HF302" s="74" t="str">
        <f t="shared" ca="1" si="696"/>
        <v/>
      </c>
      <c r="HG302" s="74" t="str">
        <f t="shared" ca="1" si="697"/>
        <v/>
      </c>
      <c r="HH302" s="74" t="str">
        <f t="shared" ca="1" si="698"/>
        <v/>
      </c>
      <c r="HI302" s="74" t="str">
        <f t="shared" ca="1" si="699"/>
        <v/>
      </c>
      <c r="HJ302" s="74" t="str">
        <f t="shared" ca="1" si="700"/>
        <v/>
      </c>
      <c r="HK302" s="74" t="str">
        <f t="shared" ca="1" si="701"/>
        <v/>
      </c>
      <c r="HL302" s="74" t="str">
        <f t="shared" ca="1" si="702"/>
        <v/>
      </c>
      <c r="HM302" s="74" t="str">
        <f t="shared" ca="1" si="703"/>
        <v/>
      </c>
      <c r="HN302" s="74" t="str">
        <f t="shared" ca="1" si="704"/>
        <v/>
      </c>
      <c r="HO302" s="529" t="str">
        <f t="shared" ca="1" si="705"/>
        <v/>
      </c>
      <c r="HP302" s="74" t="str">
        <f t="shared" ca="1" si="706"/>
        <v/>
      </c>
      <c r="HQ302" s="74" t="str">
        <f t="shared" ca="1" si="707"/>
        <v/>
      </c>
      <c r="HR302" s="74" t="str">
        <f t="shared" ca="1" si="708"/>
        <v/>
      </c>
      <c r="HS302" s="74" t="str">
        <f t="shared" ca="1" si="709"/>
        <v/>
      </c>
      <c r="HT302" s="74" t="str">
        <f ca="1">IF(V302=1,"",IF(LOG入力!BH302&gt;0,0,IF(DV302=1,0,IF(N302="0",0,IF(SUM(HD302:HS302)&gt;0,1,0)))))</f>
        <v/>
      </c>
    </row>
    <row r="303" spans="1:228" x14ac:dyDescent="0.15">
      <c r="A303" s="5"/>
      <c r="B303" s="532" t="str">
        <f t="shared" ca="1" si="568"/>
        <v/>
      </c>
      <c r="C303" s="534" t="str">
        <f ca="1">LOG入力!AP303</f>
        <v/>
      </c>
      <c r="D303" s="534" t="str">
        <f ca="1">LOG入力!AQ303</f>
        <v/>
      </c>
      <c r="E303" s="534" t="str">
        <f ca="1">LOG入力!AR303</f>
        <v/>
      </c>
      <c r="F303" s="535" t="str">
        <f t="shared" ca="1" si="569"/>
        <v/>
      </c>
      <c r="G303" s="585" t="str">
        <f ca="1">LOG入力!AT303</f>
        <v/>
      </c>
      <c r="H303" s="542" t="str">
        <f ca="1">LOG入力!AU303</f>
        <v/>
      </c>
      <c r="I303" s="542" t="str">
        <f ca="1">LOG入力!AV303</f>
        <v/>
      </c>
      <c r="J303" s="577" t="str">
        <f ca="1">LOG入力!AW303</f>
        <v/>
      </c>
      <c r="K303" s="578" t="str">
        <f ca="1">LOG入力!BJ303</f>
        <v/>
      </c>
      <c r="L303" s="577" t="str">
        <f ca="1">LOG入力!AY303</f>
        <v/>
      </c>
      <c r="M303" s="545" t="str">
        <f ca="1">LOG入力!BK303</f>
        <v/>
      </c>
      <c r="N303" s="512" t="str">
        <f ca="1">IF(V303=1,"",IF(LOG入力!AJ303=1,"1",LOG入力!BA303))</f>
        <v/>
      </c>
      <c r="O303" s="538" t="str">
        <f ca="1">IF(V303=1,"",IF(LEN(LOG入力!O303)=0,"",LOG入力!O303))</f>
        <v/>
      </c>
      <c r="P303" s="291" t="str">
        <f ca="1">IF(V303=1,"",IF($AA$4=1,"",IF(LOG入力!BG303=1,"",CONCATENATE($ER303,$FB303,$FL303,$FV303,$GF303))))</f>
        <v/>
      </c>
      <c r="Q303" s="291" t="str">
        <f ca="1">IF(V303=1,"",IF($AA$4=1,"",IF(LOG入力!BG303=1,"",CONCATENATE($ET303,$FD303,$FN303,$FX303,$GH303))))</f>
        <v/>
      </c>
      <c r="R303" s="573" t="str">
        <f ca="1">IF(V303=1,"",IF($AA$4=1,"",IF(LOG入力!BH303&gt;0,0,AA303)))</f>
        <v/>
      </c>
      <c r="S303" s="293" t="str">
        <f t="shared" ca="1" si="570"/>
        <v/>
      </c>
      <c r="T303" s="681"/>
      <c r="U303" s="38"/>
      <c r="V303" s="196">
        <f ca="1">LOG入力!AN303</f>
        <v>1</v>
      </c>
      <c r="W303" s="38"/>
      <c r="X303" s="516" t="str">
        <f t="shared" ca="1" si="571"/>
        <v/>
      </c>
      <c r="Y303" s="515" t="str">
        <f t="shared" ca="1" si="572"/>
        <v/>
      </c>
      <c r="Z303" s="518" t="str">
        <f t="shared" ca="1" si="573"/>
        <v/>
      </c>
      <c r="AA303" s="574" t="str">
        <f t="shared" ca="1" si="574"/>
        <v/>
      </c>
      <c r="AC303" s="6" t="str">
        <f t="shared" ca="1" si="575"/>
        <v/>
      </c>
      <c r="AD303" s="6" t="str">
        <f t="shared" ca="1" si="576"/>
        <v/>
      </c>
      <c r="AE303" s="6" t="str">
        <f t="shared" ca="1" si="577"/>
        <v/>
      </c>
      <c r="AF303" s="6" t="str">
        <f t="shared" ca="1" si="578"/>
        <v/>
      </c>
      <c r="AG303" s="6" t="str">
        <f t="shared" ca="1" si="579"/>
        <v/>
      </c>
      <c r="AH303" s="6" t="str">
        <f t="shared" ca="1" si="580"/>
        <v/>
      </c>
      <c r="AI303" s="6" t="str">
        <f t="shared" ca="1" si="581"/>
        <v/>
      </c>
      <c r="AJ303" s="6" t="str">
        <f t="shared" ca="1" si="582"/>
        <v/>
      </c>
      <c r="AK303" s="6" t="str">
        <f t="shared" ca="1" si="583"/>
        <v/>
      </c>
      <c r="AL303" s="6" t="str">
        <f t="shared" ca="1" si="584"/>
        <v/>
      </c>
      <c r="AM303" s="6" t="str">
        <f t="shared" ca="1" si="585"/>
        <v/>
      </c>
      <c r="AN303" s="6" t="str">
        <f t="shared" ca="1" si="586"/>
        <v/>
      </c>
      <c r="AO303" s="6" t="str">
        <f t="shared" ca="1" si="587"/>
        <v/>
      </c>
      <c r="AP303" s="6" t="str">
        <f t="shared" ca="1" si="588"/>
        <v/>
      </c>
      <c r="AQ303" s="6" t="str">
        <f t="shared" ca="1" si="589"/>
        <v/>
      </c>
      <c r="AR303" s="6" t="str">
        <f t="shared" ca="1" si="590"/>
        <v/>
      </c>
      <c r="AS303" s="6" t="str">
        <f t="shared" ca="1" si="591"/>
        <v/>
      </c>
      <c r="AT303" s="6" t="str">
        <f t="shared" ca="1" si="592"/>
        <v/>
      </c>
      <c r="AU303" s="6" t="str">
        <f t="shared" ca="1" si="593"/>
        <v/>
      </c>
      <c r="AV303" s="6" t="str">
        <f t="shared" ca="1" si="594"/>
        <v/>
      </c>
      <c r="AW303" s="6" t="str">
        <f t="shared" ca="1" si="595"/>
        <v/>
      </c>
      <c r="AY303" s="6" t="str">
        <f t="shared" ca="1" si="596"/>
        <v/>
      </c>
      <c r="AZ303" s="6" t="str">
        <f t="shared" ca="1" si="597"/>
        <v/>
      </c>
      <c r="BA303" s="6" t="str">
        <f t="shared" ca="1" si="598"/>
        <v/>
      </c>
      <c r="BB303" s="6" t="str">
        <f t="shared" ca="1" si="599"/>
        <v/>
      </c>
      <c r="BC303" s="6" t="str">
        <f t="shared" ca="1" si="600"/>
        <v/>
      </c>
      <c r="BD303" s="6" t="str">
        <f t="shared" ca="1" si="601"/>
        <v/>
      </c>
      <c r="BE303" s="6" t="str">
        <f t="shared" ca="1" si="602"/>
        <v/>
      </c>
      <c r="BF303" s="6" t="str">
        <f t="shared" ca="1" si="603"/>
        <v/>
      </c>
      <c r="BG303" s="6" t="str">
        <f t="shared" ca="1" si="604"/>
        <v/>
      </c>
      <c r="BH303" s="6" t="str">
        <f t="shared" ca="1" si="605"/>
        <v/>
      </c>
      <c r="BI303" s="6" t="str">
        <f t="shared" ca="1" si="606"/>
        <v/>
      </c>
      <c r="BJ303" s="6" t="str">
        <f t="shared" ca="1" si="607"/>
        <v/>
      </c>
      <c r="BK303" s="6" t="str">
        <f t="shared" ca="1" si="608"/>
        <v/>
      </c>
      <c r="BL303" s="6" t="str">
        <f t="shared" ca="1" si="609"/>
        <v/>
      </c>
      <c r="BM303" s="6" t="str">
        <f t="shared" ca="1" si="610"/>
        <v/>
      </c>
      <c r="BN303" s="6" t="str">
        <f t="shared" ca="1" si="611"/>
        <v/>
      </c>
      <c r="BO303" s="6" t="str">
        <f t="shared" ca="1" si="612"/>
        <v/>
      </c>
      <c r="BP303" s="6" t="str">
        <f t="shared" ca="1" si="613"/>
        <v/>
      </c>
      <c r="BQ303" s="6" t="str">
        <f t="shared" ca="1" si="614"/>
        <v/>
      </c>
      <c r="BR303" s="6" t="str">
        <f t="shared" ca="1" si="615"/>
        <v/>
      </c>
      <c r="BS303" s="6" t="str">
        <f t="shared" ca="1" si="616"/>
        <v/>
      </c>
      <c r="BU303" s="6" t="str">
        <f t="shared" ca="1" si="617"/>
        <v/>
      </c>
      <c r="BW303" s="515" t="str">
        <f t="shared" ca="1" si="618"/>
        <v/>
      </c>
      <c r="BX303" s="515">
        <f t="shared" ca="1" si="619"/>
        <v>0</v>
      </c>
      <c r="BY303" s="515" t="str">
        <f t="shared" ca="1" si="620"/>
        <v/>
      </c>
      <c r="CA303" s="6">
        <f t="shared" ca="1" si="621"/>
        <v>1</v>
      </c>
      <c r="CC303" s="523" t="str">
        <f t="shared" ca="1" si="622"/>
        <v/>
      </c>
      <c r="CE303" s="6" t="str">
        <f t="shared" ca="1" si="623"/>
        <v/>
      </c>
      <c r="CG303" s="524" t="str">
        <f ca="1">IF(V303=1,"",IF($AA$4=1,"",IF(LOG入力!BH303&gt;0,"",IF(N303=0,"",IF(HT303=0,"","★")))))</f>
        <v/>
      </c>
      <c r="CI303" s="74" t="str">
        <f t="shared" ca="1" si="624"/>
        <v/>
      </c>
      <c r="CK303" s="525" t="str">
        <f ca="1">IF(V303=1,"",IF(LOG入力!BH303&gt;0,1,0))</f>
        <v/>
      </c>
      <c r="CL303" s="74" t="str">
        <f t="shared" ca="1" si="625"/>
        <v/>
      </c>
      <c r="CN303" s="74" t="str">
        <f t="shared" ca="1" si="626"/>
        <v/>
      </c>
      <c r="CO303" s="74" t="str">
        <f t="shared" ca="1" si="627"/>
        <v/>
      </c>
      <c r="CQ303" s="74" t="str">
        <f t="shared" ca="1" si="628"/>
        <v/>
      </c>
      <c r="CR303" s="74" t="str">
        <f t="shared" ca="1" si="629"/>
        <v/>
      </c>
      <c r="CS303" s="74" t="str">
        <f t="shared" ca="1" si="630"/>
        <v/>
      </c>
      <c r="CT303" s="74" t="str">
        <f t="shared" ca="1" si="631"/>
        <v/>
      </c>
      <c r="CU303" s="74" t="str">
        <f t="shared" ca="1" si="632"/>
        <v/>
      </c>
      <c r="CV303" s="74" t="str">
        <f t="shared" ca="1" si="633"/>
        <v/>
      </c>
      <c r="CW303" s="74" t="str">
        <f t="shared" ca="1" si="634"/>
        <v/>
      </c>
      <c r="CX303" s="74" t="str">
        <f t="shared" ca="1" si="635"/>
        <v/>
      </c>
      <c r="CY303" s="74" t="str">
        <f t="shared" ca="1" si="636"/>
        <v/>
      </c>
      <c r="CZ303" s="74" t="str">
        <f t="shared" ca="1" si="637"/>
        <v/>
      </c>
      <c r="DA303" s="74" t="str">
        <f t="shared" ca="1" si="638"/>
        <v/>
      </c>
      <c r="DB303" s="74" t="str">
        <f t="shared" ca="1" si="639"/>
        <v/>
      </c>
      <c r="DD303" s="74" t="str">
        <f t="shared" ca="1" si="640"/>
        <v/>
      </c>
      <c r="DE303" s="74" t="str">
        <f t="shared" ca="1" si="641"/>
        <v/>
      </c>
      <c r="DF303" s="74" t="str">
        <f t="shared" ca="1" si="642"/>
        <v/>
      </c>
      <c r="DG303" s="74" t="str">
        <f t="shared" ca="1" si="643"/>
        <v/>
      </c>
      <c r="DH303" s="74" t="str">
        <f t="shared" ca="1" si="644"/>
        <v/>
      </c>
      <c r="DI303" s="74" t="str">
        <f t="shared" ca="1" si="645"/>
        <v/>
      </c>
      <c r="DJ303" s="74" t="str">
        <f t="shared" ca="1" si="646"/>
        <v/>
      </c>
      <c r="DK303" s="74" t="str">
        <f t="shared" ca="1" si="647"/>
        <v/>
      </c>
      <c r="DL303" s="74" t="str">
        <f t="shared" ca="1" si="648"/>
        <v/>
      </c>
      <c r="DM303" s="74" t="str">
        <f t="shared" ca="1" si="649"/>
        <v/>
      </c>
      <c r="DN303" s="74" t="str">
        <f t="shared" ca="1" si="650"/>
        <v/>
      </c>
      <c r="DO303" s="74" t="str">
        <f t="shared" ca="1" si="651"/>
        <v/>
      </c>
      <c r="DQ303" s="74" t="str">
        <f t="shared" ca="1" si="652"/>
        <v/>
      </c>
      <c r="DS303" s="74" t="str">
        <f t="shared" ca="1" si="653"/>
        <v/>
      </c>
      <c r="DT303" s="74" t="str">
        <f t="shared" ca="1" si="654"/>
        <v/>
      </c>
      <c r="DV303" s="525" t="str">
        <f t="shared" ca="1" si="655"/>
        <v/>
      </c>
      <c r="DW303" s="74" t="str">
        <f t="shared" ca="1" si="656"/>
        <v/>
      </c>
      <c r="DX303" s="485" t="str">
        <f t="shared" ca="1" si="657"/>
        <v/>
      </c>
      <c r="DY303" s="74" t="str">
        <f t="shared" ca="1" si="658"/>
        <v/>
      </c>
      <c r="DZ303" s="74" t="str">
        <f t="shared" ca="1" si="659"/>
        <v/>
      </c>
      <c r="EA303" s="74" t="str">
        <f t="shared" ca="1" si="660"/>
        <v/>
      </c>
      <c r="EC303" s="74" t="str">
        <f t="shared" ca="1" si="661"/>
        <v/>
      </c>
      <c r="ED303" s="74" t="str">
        <f t="shared" ca="1" si="662"/>
        <v/>
      </c>
      <c r="EE303" s="74" t="str">
        <f t="shared" ca="1" si="663"/>
        <v/>
      </c>
      <c r="EG303" s="479" t="str">
        <f ca="1">IF(V303=1,"",IF(LOG入力!BH303&gt;0,0,IF(CG303="★",0,IF(R303=1,0,IF(N303=0,0,1)))))</f>
        <v/>
      </c>
      <c r="EH303" s="483" t="str">
        <f t="shared" ca="1" si="664"/>
        <v/>
      </c>
      <c r="EI303" s="483" t="str">
        <f t="shared" ca="1" si="665"/>
        <v/>
      </c>
      <c r="EJ303" s="483" t="str">
        <f t="shared" ca="1" si="666"/>
        <v/>
      </c>
      <c r="EL303" s="71">
        <f t="shared" ca="1" si="667"/>
        <v>0</v>
      </c>
      <c r="EM303" s="6">
        <f t="shared" ca="1" si="668"/>
        <v>0</v>
      </c>
      <c r="EN303" s="6" t="str">
        <f t="shared" ca="1" si="669"/>
        <v/>
      </c>
      <c r="EO303" s="6">
        <f ca="1">IF(LOG入力!BH303&gt;0,0,IF(EM303=0,0,(IF(COUNTIF($EN$19:EN303,EN303)=1,IF($FS$3="N",1,IF(EH303=1,1,0))))))</f>
        <v>0</v>
      </c>
      <c r="EP303" s="6" t="str">
        <f ca="1">IF(LOG入力!BH303&gt;0,"",IF(EO303=1,$X303,""))</f>
        <v/>
      </c>
      <c r="EQ303" s="6" t="str">
        <f ca="1">IF(LOG入力!BH303&gt;0,"",IF(EO303=1,$Y303,""))</f>
        <v/>
      </c>
      <c r="ER303" s="520" t="str">
        <f ca="1">IF(LOG入力!BH303&gt;0,"",IF(COUNTIF($EP$19:$EP303,EP303)=1,EP303,""))</f>
        <v/>
      </c>
      <c r="ES303" s="520">
        <f ca="1">IF(LOG入力!BH303&gt;0,0,IF((EL303=1),IF(($ER303=""),0,1),0))</f>
        <v>0</v>
      </c>
      <c r="ET303" s="520" t="str">
        <f ca="1">IF(LOG入力!BH303&gt;0,"",IF(COUNTIF($EQ$19:EQ303,EQ303)=1,EQ303,""))</f>
        <v/>
      </c>
      <c r="EU303" s="539">
        <f ca="1">IF(LOG入力!BH303&gt;0,0,IF((EL303=1),IF(($ET303=""),0,1),0))</f>
        <v>0</v>
      </c>
      <c r="EV303" s="71">
        <f t="shared" ca="1" si="670"/>
        <v>0</v>
      </c>
      <c r="EW303" s="6">
        <f t="shared" ca="1" si="671"/>
        <v>0</v>
      </c>
      <c r="EX303" s="6" t="str">
        <f t="shared" ca="1" si="672"/>
        <v/>
      </c>
      <c r="EY303" s="6">
        <f ca="1">IF(LOG入力!BH303&gt;0,0,IF(EW303=0,0,(IF(COUNTIF($EX$19:EX303,EX303)=1,IF($FS$3="N",1,IF(EH303=1,1,0))))))</f>
        <v>0</v>
      </c>
      <c r="EZ303" s="6" t="str">
        <f ca="1">IF(LOG入力!BH303&gt;0,"",IF(EY303=1,$X303,""))</f>
        <v/>
      </c>
      <c r="FA303" s="6" t="str">
        <f ca="1">IF(LOG入力!BH303&gt;0,"",IF(EY303=1,$Y303,""))</f>
        <v/>
      </c>
      <c r="FB303" s="6" t="str">
        <f ca="1">IF(LOG入力!BH303&gt;0,"",IF(COUNTIF($EZ$19:$EZ303,EZ303)=1,EZ303,""))</f>
        <v/>
      </c>
      <c r="FC303" s="6">
        <f ca="1">IF(LOG入力!BH303&gt;0,0,IF((EV303=1),IF(($FB303=""),0,1),0))</f>
        <v>0</v>
      </c>
      <c r="FD303" s="6" t="str">
        <f ca="1">IF(LOG入力!BH303&gt;0,"",IF(COUNTIF($FA$19:FA303,FA303)=1,FA303,""))</f>
        <v/>
      </c>
      <c r="FE303" s="72">
        <f ca="1">IF(LOG入力!BH303&gt;0,0,IF((EV303=1),IF(($FD303=""),0,1),0))</f>
        <v>0</v>
      </c>
      <c r="FF303" s="71">
        <f t="shared" ca="1" si="673"/>
        <v>0</v>
      </c>
      <c r="FG303" s="6">
        <f t="shared" ca="1" si="674"/>
        <v>0</v>
      </c>
      <c r="FH303" s="6" t="str">
        <f t="shared" ca="1" si="675"/>
        <v/>
      </c>
      <c r="FI303" s="6">
        <f ca="1">IF(LOG入力!BH303&gt;0,0,IF(FG303=0,0,(IF(COUNTIF($FH$19:FH303,FH303)=1,IF($FS$3="N",1,IF(EH303=1,1,0))))))</f>
        <v>0</v>
      </c>
      <c r="FJ303" s="6" t="str">
        <f ca="1">IF(LOG入力!BH303&gt;0,"",IF(FI303=1,$X303,""))</f>
        <v/>
      </c>
      <c r="FK303" s="6" t="str">
        <f ca="1">IF(LOG入力!BH303&gt;0,"",IF(FI303=1,$Y303,""))</f>
        <v/>
      </c>
      <c r="FL303" s="6" t="str">
        <f ca="1">IF(LOG入力!BH303&gt;0,"",IF(COUNTIF($FJ$19:$FJ303,FJ303)=1,FJ303,""))</f>
        <v/>
      </c>
      <c r="FM303" s="6">
        <f ca="1">IF(LOG入力!BH303&gt;0,0,IF((FF303=1),IF(($FL303=""),0,1),0))</f>
        <v>0</v>
      </c>
      <c r="FN303" s="6" t="str">
        <f ca="1">IF(LOG入力!BH303&gt;0,"",IF(COUNTIF($FK$19:FK303,FK303)=1,FK303,""))</f>
        <v/>
      </c>
      <c r="FO303" s="72">
        <f ca="1">IF(LOG入力!BH303&gt;0,0,IF((FF303=1),IF(($FN303=""),0,1),0))</f>
        <v>0</v>
      </c>
      <c r="FP303" s="71">
        <f t="shared" ca="1" si="676"/>
        <v>0</v>
      </c>
      <c r="FQ303" s="6">
        <f t="shared" ca="1" si="677"/>
        <v>0</v>
      </c>
      <c r="FR303" s="6" t="str">
        <f t="shared" ca="1" si="678"/>
        <v/>
      </c>
      <c r="FS303" s="6">
        <f ca="1">IF(LOG入力!BH303&gt;0,0,IF(FQ303=0,0,(IF(COUNTIF($FR$19:FR303,FR303)=1,IF($FS$3="N",1,IF(EH303=1,1,0))))))</f>
        <v>0</v>
      </c>
      <c r="FT303" s="6" t="str">
        <f ca="1">IF(LOG入力!BH303&gt;0,"",IF(FS303=1,$X303,""))</f>
        <v/>
      </c>
      <c r="FU303" s="6" t="str">
        <f ca="1">IF(LOG入力!BH303&gt;0,"",IF(FS303=1,$Y303,""))</f>
        <v/>
      </c>
      <c r="FV303" s="6" t="str">
        <f ca="1">IF(LOG入力!BH303&gt;0,"",IF(COUNTIF($FT$19:$FT303,FT303)=1,FT303,""))</f>
        <v/>
      </c>
      <c r="FW303" s="6">
        <f ca="1">IF(LOG入力!BH303&gt;0,0,IF((FP303=1),IF(($FV303=""),0,1),0))</f>
        <v>0</v>
      </c>
      <c r="FX303" s="6" t="str">
        <f ca="1">IF(LOG入力!BH303&gt;0,"",IF(COUNTIF($FU$19:FU303,FU303)=1,FU303,""))</f>
        <v/>
      </c>
      <c r="FY303" s="72">
        <f ca="1">IF(LOG入力!BH303&gt;0,0,IF((FP303=1),IF(($FX303=""),0,1),0))</f>
        <v>0</v>
      </c>
      <c r="FZ303" s="71">
        <f t="shared" ca="1" si="679"/>
        <v>0</v>
      </c>
      <c r="GA303" s="6">
        <f t="shared" ca="1" si="680"/>
        <v>0</v>
      </c>
      <c r="GB303" s="6" t="str">
        <f t="shared" ca="1" si="681"/>
        <v/>
      </c>
      <c r="GC303" s="6">
        <f ca="1">IF(LOG入力!BH303&gt;0,0,IF(GA303=0,0,(IF(COUNTIF($GB$19:GB303,GB303)=1,IF($FS$3="N",1,IF(EH303=1,1,0))))))</f>
        <v>0</v>
      </c>
      <c r="GD303" s="6" t="str">
        <f ca="1">IF(LOG入力!BH303&gt;0,"",IF(GC303=1,$X303,""))</f>
        <v/>
      </c>
      <c r="GE303" s="6" t="str">
        <f ca="1">IF(LOG入力!BH303&gt;0,"",IF(GC303=1,$Y303,""))</f>
        <v/>
      </c>
      <c r="GF303" s="6" t="str">
        <f ca="1">IF(LOG入力!BH303&gt;0,"",IF(COUNTIF($GD$19:$GD303,GD303)=1,GD303,""))</f>
        <v/>
      </c>
      <c r="GG303" s="6">
        <f ca="1">IF(LOG入力!BH303&gt;0,0,IF((FZ303=1),IF(($GF303=""),0,1),0))</f>
        <v>0</v>
      </c>
      <c r="GH303" s="6" t="str">
        <f ca="1">IF(LOG入力!BH303&gt;0,"",IF(COUNTIF($GE$19:GE303,GE303)=1,GE303,""))</f>
        <v/>
      </c>
      <c r="GI303" s="72">
        <f ca="1">IF(LOG入力!BH303&gt;0,0,IF((FZ303=1),IF(($GH303=""),0,1),0))</f>
        <v>0</v>
      </c>
      <c r="GK303" s="455" t="str">
        <f ca="1">IF(V303=1,"",IF(LEN(LOG入力!AS303)=0,"",LOG入力!AS303))</f>
        <v/>
      </c>
      <c r="GL303" s="378" t="str">
        <f t="shared" ca="1" si="682"/>
        <v/>
      </c>
      <c r="GM303" s="378" t="str">
        <f t="shared" ca="1" si="683"/>
        <v/>
      </c>
      <c r="GN303" s="74" t="str">
        <f t="shared" ca="1" si="684"/>
        <v/>
      </c>
      <c r="GO303" s="74" t="str">
        <f t="shared" ca="1" si="685"/>
        <v/>
      </c>
      <c r="GQ303" s="74" t="str">
        <f t="shared" ca="1" si="686"/>
        <v/>
      </c>
      <c r="GR303" s="74" t="str">
        <f t="shared" ca="1" si="687"/>
        <v/>
      </c>
      <c r="GS303" s="74" t="str">
        <f t="shared" ca="1" si="688"/>
        <v/>
      </c>
      <c r="GT303" s="74" t="str">
        <f t="shared" ca="1" si="689"/>
        <v/>
      </c>
      <c r="GU303" s="74" t="str">
        <f t="shared" ca="1" si="690"/>
        <v/>
      </c>
      <c r="GV303" s="74" t="str">
        <f t="shared" ca="1" si="691"/>
        <v/>
      </c>
      <c r="GX303" s="74" t="str">
        <f t="shared" ca="1" si="692"/>
        <v/>
      </c>
      <c r="GY303" s="74" t="str">
        <f t="shared" ca="1" si="693"/>
        <v/>
      </c>
      <c r="GZ303" s="74" t="str">
        <f ca="1">IF(V303=1,"",IF(LOG入力!BH303&gt;0,0,IF(GY303=0,0,IF((VALUE((TYPE(VALUE(J303)))))=16,0,IF(VALUE(J303)&lt;60,1,IF(VALUE(J303)&lt;100,0,IF(VALUE(J303)&lt;600,2,0)))))))</f>
        <v/>
      </c>
      <c r="HA303" s="74" t="str">
        <f t="shared" ca="1" si="694"/>
        <v/>
      </c>
      <c r="HB303" s="74" t="str">
        <f ca="1">IF(V303=1,"",IF(LOG入力!BH303&gt;0,0,IF(HA303=0,0,IF((VALUE((TYPE(VALUE(L303)))))=16,0,IF(VALUE(L303)&lt;60,1,IF(VALUE(L303)&lt;100,0,IF(VALUE(L303)&lt;600,2,0)))))))</f>
        <v/>
      </c>
      <c r="HD303" s="74" t="str">
        <f t="shared" ca="1" si="695"/>
        <v/>
      </c>
      <c r="HF303" s="74" t="str">
        <f t="shared" ca="1" si="696"/>
        <v/>
      </c>
      <c r="HG303" s="74" t="str">
        <f t="shared" ca="1" si="697"/>
        <v/>
      </c>
      <c r="HH303" s="74" t="str">
        <f t="shared" ca="1" si="698"/>
        <v/>
      </c>
      <c r="HI303" s="74" t="str">
        <f t="shared" ca="1" si="699"/>
        <v/>
      </c>
      <c r="HJ303" s="74" t="str">
        <f t="shared" ca="1" si="700"/>
        <v/>
      </c>
      <c r="HK303" s="74" t="str">
        <f t="shared" ca="1" si="701"/>
        <v/>
      </c>
      <c r="HL303" s="74" t="str">
        <f t="shared" ca="1" si="702"/>
        <v/>
      </c>
      <c r="HM303" s="74" t="str">
        <f t="shared" ca="1" si="703"/>
        <v/>
      </c>
      <c r="HN303" s="74" t="str">
        <f t="shared" ca="1" si="704"/>
        <v/>
      </c>
      <c r="HO303" s="529" t="str">
        <f t="shared" ca="1" si="705"/>
        <v/>
      </c>
      <c r="HP303" s="74" t="str">
        <f t="shared" ca="1" si="706"/>
        <v/>
      </c>
      <c r="HQ303" s="74" t="str">
        <f t="shared" ca="1" si="707"/>
        <v/>
      </c>
      <c r="HR303" s="74" t="str">
        <f t="shared" ca="1" si="708"/>
        <v/>
      </c>
      <c r="HS303" s="74" t="str">
        <f t="shared" ca="1" si="709"/>
        <v/>
      </c>
      <c r="HT303" s="74" t="str">
        <f ca="1">IF(V303=1,"",IF(LOG入力!BH303&gt;0,0,IF(DV303=1,0,IF(N303="0",0,IF(SUM(HD303:HS303)&gt;0,1,0)))))</f>
        <v/>
      </c>
    </row>
    <row r="304" spans="1:228" x14ac:dyDescent="0.15">
      <c r="A304" s="5"/>
      <c r="B304" s="532" t="str">
        <f t="shared" ca="1" si="568"/>
        <v/>
      </c>
      <c r="C304" s="534" t="str">
        <f ca="1">LOG入力!AP304</f>
        <v/>
      </c>
      <c r="D304" s="534" t="str">
        <f ca="1">LOG入力!AQ304</f>
        <v/>
      </c>
      <c r="E304" s="534" t="str">
        <f ca="1">LOG入力!AR304</f>
        <v/>
      </c>
      <c r="F304" s="535" t="str">
        <f t="shared" ca="1" si="569"/>
        <v/>
      </c>
      <c r="G304" s="585" t="str">
        <f ca="1">LOG入力!AT304</f>
        <v/>
      </c>
      <c r="H304" s="542" t="str">
        <f ca="1">LOG入力!AU304</f>
        <v/>
      </c>
      <c r="I304" s="542" t="str">
        <f ca="1">LOG入力!AV304</f>
        <v/>
      </c>
      <c r="J304" s="577" t="str">
        <f ca="1">LOG入力!AW304</f>
        <v/>
      </c>
      <c r="K304" s="578" t="str">
        <f ca="1">LOG入力!BJ304</f>
        <v/>
      </c>
      <c r="L304" s="577" t="str">
        <f ca="1">LOG入力!AY304</f>
        <v/>
      </c>
      <c r="M304" s="545" t="str">
        <f ca="1">LOG入力!BK304</f>
        <v/>
      </c>
      <c r="N304" s="512" t="str">
        <f ca="1">IF(V304=1,"",IF(LOG入力!AJ304=1,"1",LOG入力!BA304))</f>
        <v/>
      </c>
      <c r="O304" s="538" t="str">
        <f ca="1">IF(V304=1,"",IF(LEN(LOG入力!O304)=0,"",LOG入力!O304))</f>
        <v/>
      </c>
      <c r="P304" s="291" t="str">
        <f ca="1">IF(V304=1,"",IF($AA$4=1,"",IF(LOG入力!BG304=1,"",CONCATENATE($ER304,$FB304,$FL304,$FV304,$GF304))))</f>
        <v/>
      </c>
      <c r="Q304" s="291" t="str">
        <f ca="1">IF(V304=1,"",IF($AA$4=1,"",IF(LOG入力!BG304=1,"",CONCATENATE($ET304,$FD304,$FN304,$FX304,$GH304))))</f>
        <v/>
      </c>
      <c r="R304" s="573" t="str">
        <f ca="1">IF(V304=1,"",IF($AA$4=1,"",IF(LOG入力!BH304&gt;0,0,AA304)))</f>
        <v/>
      </c>
      <c r="S304" s="293" t="str">
        <f t="shared" ca="1" si="570"/>
        <v/>
      </c>
      <c r="T304" s="681"/>
      <c r="U304" s="38"/>
      <c r="V304" s="196">
        <f ca="1">LOG入力!AN304</f>
        <v>1</v>
      </c>
      <c r="W304" s="38"/>
      <c r="X304" s="516" t="str">
        <f t="shared" ca="1" si="571"/>
        <v/>
      </c>
      <c r="Y304" s="515" t="str">
        <f t="shared" ca="1" si="572"/>
        <v/>
      </c>
      <c r="Z304" s="518" t="str">
        <f t="shared" ca="1" si="573"/>
        <v/>
      </c>
      <c r="AA304" s="574" t="str">
        <f t="shared" ca="1" si="574"/>
        <v/>
      </c>
      <c r="AC304" s="6" t="str">
        <f t="shared" ca="1" si="575"/>
        <v/>
      </c>
      <c r="AD304" s="6" t="str">
        <f t="shared" ca="1" si="576"/>
        <v/>
      </c>
      <c r="AE304" s="6" t="str">
        <f t="shared" ca="1" si="577"/>
        <v/>
      </c>
      <c r="AF304" s="6" t="str">
        <f t="shared" ca="1" si="578"/>
        <v/>
      </c>
      <c r="AG304" s="6" t="str">
        <f t="shared" ca="1" si="579"/>
        <v/>
      </c>
      <c r="AH304" s="6" t="str">
        <f t="shared" ca="1" si="580"/>
        <v/>
      </c>
      <c r="AI304" s="6" t="str">
        <f t="shared" ca="1" si="581"/>
        <v/>
      </c>
      <c r="AJ304" s="6" t="str">
        <f t="shared" ca="1" si="582"/>
        <v/>
      </c>
      <c r="AK304" s="6" t="str">
        <f t="shared" ca="1" si="583"/>
        <v/>
      </c>
      <c r="AL304" s="6" t="str">
        <f t="shared" ca="1" si="584"/>
        <v/>
      </c>
      <c r="AM304" s="6" t="str">
        <f t="shared" ca="1" si="585"/>
        <v/>
      </c>
      <c r="AN304" s="6" t="str">
        <f t="shared" ca="1" si="586"/>
        <v/>
      </c>
      <c r="AO304" s="6" t="str">
        <f t="shared" ca="1" si="587"/>
        <v/>
      </c>
      <c r="AP304" s="6" t="str">
        <f t="shared" ca="1" si="588"/>
        <v/>
      </c>
      <c r="AQ304" s="6" t="str">
        <f t="shared" ca="1" si="589"/>
        <v/>
      </c>
      <c r="AR304" s="6" t="str">
        <f t="shared" ca="1" si="590"/>
        <v/>
      </c>
      <c r="AS304" s="6" t="str">
        <f t="shared" ca="1" si="591"/>
        <v/>
      </c>
      <c r="AT304" s="6" t="str">
        <f t="shared" ca="1" si="592"/>
        <v/>
      </c>
      <c r="AU304" s="6" t="str">
        <f t="shared" ca="1" si="593"/>
        <v/>
      </c>
      <c r="AV304" s="6" t="str">
        <f t="shared" ca="1" si="594"/>
        <v/>
      </c>
      <c r="AW304" s="6" t="str">
        <f t="shared" ca="1" si="595"/>
        <v/>
      </c>
      <c r="AY304" s="6" t="str">
        <f t="shared" ca="1" si="596"/>
        <v/>
      </c>
      <c r="AZ304" s="6" t="str">
        <f t="shared" ca="1" si="597"/>
        <v/>
      </c>
      <c r="BA304" s="6" t="str">
        <f t="shared" ca="1" si="598"/>
        <v/>
      </c>
      <c r="BB304" s="6" t="str">
        <f t="shared" ca="1" si="599"/>
        <v/>
      </c>
      <c r="BC304" s="6" t="str">
        <f t="shared" ca="1" si="600"/>
        <v/>
      </c>
      <c r="BD304" s="6" t="str">
        <f t="shared" ca="1" si="601"/>
        <v/>
      </c>
      <c r="BE304" s="6" t="str">
        <f t="shared" ca="1" si="602"/>
        <v/>
      </c>
      <c r="BF304" s="6" t="str">
        <f t="shared" ca="1" si="603"/>
        <v/>
      </c>
      <c r="BG304" s="6" t="str">
        <f t="shared" ca="1" si="604"/>
        <v/>
      </c>
      <c r="BH304" s="6" t="str">
        <f t="shared" ca="1" si="605"/>
        <v/>
      </c>
      <c r="BI304" s="6" t="str">
        <f t="shared" ca="1" si="606"/>
        <v/>
      </c>
      <c r="BJ304" s="6" t="str">
        <f t="shared" ca="1" si="607"/>
        <v/>
      </c>
      <c r="BK304" s="6" t="str">
        <f t="shared" ca="1" si="608"/>
        <v/>
      </c>
      <c r="BL304" s="6" t="str">
        <f t="shared" ca="1" si="609"/>
        <v/>
      </c>
      <c r="BM304" s="6" t="str">
        <f t="shared" ca="1" si="610"/>
        <v/>
      </c>
      <c r="BN304" s="6" t="str">
        <f t="shared" ca="1" si="611"/>
        <v/>
      </c>
      <c r="BO304" s="6" t="str">
        <f t="shared" ca="1" si="612"/>
        <v/>
      </c>
      <c r="BP304" s="6" t="str">
        <f t="shared" ca="1" si="613"/>
        <v/>
      </c>
      <c r="BQ304" s="6" t="str">
        <f t="shared" ca="1" si="614"/>
        <v/>
      </c>
      <c r="BR304" s="6" t="str">
        <f t="shared" ca="1" si="615"/>
        <v/>
      </c>
      <c r="BS304" s="6" t="str">
        <f t="shared" ca="1" si="616"/>
        <v/>
      </c>
      <c r="BU304" s="6" t="str">
        <f t="shared" ca="1" si="617"/>
        <v/>
      </c>
      <c r="BW304" s="515" t="str">
        <f t="shared" ca="1" si="618"/>
        <v/>
      </c>
      <c r="BX304" s="515">
        <f t="shared" ca="1" si="619"/>
        <v>0</v>
      </c>
      <c r="BY304" s="515" t="str">
        <f t="shared" ca="1" si="620"/>
        <v/>
      </c>
      <c r="CA304" s="6">
        <f t="shared" ca="1" si="621"/>
        <v>1</v>
      </c>
      <c r="CC304" s="523" t="str">
        <f t="shared" ca="1" si="622"/>
        <v/>
      </c>
      <c r="CE304" s="6" t="str">
        <f t="shared" ca="1" si="623"/>
        <v/>
      </c>
      <c r="CG304" s="524" t="str">
        <f ca="1">IF(V304=1,"",IF($AA$4=1,"",IF(LOG入力!BH304&gt;0,"",IF(N304=0,"",IF(HT304=0,"","★")))))</f>
        <v/>
      </c>
      <c r="CI304" s="74" t="str">
        <f t="shared" ca="1" si="624"/>
        <v/>
      </c>
      <c r="CK304" s="525" t="str">
        <f ca="1">IF(V304=1,"",IF(LOG入力!BH304&gt;0,1,0))</f>
        <v/>
      </c>
      <c r="CL304" s="74" t="str">
        <f t="shared" ca="1" si="625"/>
        <v/>
      </c>
      <c r="CN304" s="74" t="str">
        <f t="shared" ca="1" si="626"/>
        <v/>
      </c>
      <c r="CO304" s="74" t="str">
        <f t="shared" ca="1" si="627"/>
        <v/>
      </c>
      <c r="CQ304" s="74" t="str">
        <f t="shared" ca="1" si="628"/>
        <v/>
      </c>
      <c r="CR304" s="74" t="str">
        <f t="shared" ca="1" si="629"/>
        <v/>
      </c>
      <c r="CS304" s="74" t="str">
        <f t="shared" ca="1" si="630"/>
        <v/>
      </c>
      <c r="CT304" s="74" t="str">
        <f t="shared" ca="1" si="631"/>
        <v/>
      </c>
      <c r="CU304" s="74" t="str">
        <f t="shared" ca="1" si="632"/>
        <v/>
      </c>
      <c r="CV304" s="74" t="str">
        <f t="shared" ca="1" si="633"/>
        <v/>
      </c>
      <c r="CW304" s="74" t="str">
        <f t="shared" ca="1" si="634"/>
        <v/>
      </c>
      <c r="CX304" s="74" t="str">
        <f t="shared" ca="1" si="635"/>
        <v/>
      </c>
      <c r="CY304" s="74" t="str">
        <f t="shared" ca="1" si="636"/>
        <v/>
      </c>
      <c r="CZ304" s="74" t="str">
        <f t="shared" ca="1" si="637"/>
        <v/>
      </c>
      <c r="DA304" s="74" t="str">
        <f t="shared" ca="1" si="638"/>
        <v/>
      </c>
      <c r="DB304" s="74" t="str">
        <f t="shared" ca="1" si="639"/>
        <v/>
      </c>
      <c r="DD304" s="74" t="str">
        <f t="shared" ca="1" si="640"/>
        <v/>
      </c>
      <c r="DE304" s="74" t="str">
        <f t="shared" ca="1" si="641"/>
        <v/>
      </c>
      <c r="DF304" s="74" t="str">
        <f t="shared" ca="1" si="642"/>
        <v/>
      </c>
      <c r="DG304" s="74" t="str">
        <f t="shared" ca="1" si="643"/>
        <v/>
      </c>
      <c r="DH304" s="74" t="str">
        <f t="shared" ca="1" si="644"/>
        <v/>
      </c>
      <c r="DI304" s="74" t="str">
        <f t="shared" ca="1" si="645"/>
        <v/>
      </c>
      <c r="DJ304" s="74" t="str">
        <f t="shared" ca="1" si="646"/>
        <v/>
      </c>
      <c r="DK304" s="74" t="str">
        <f t="shared" ca="1" si="647"/>
        <v/>
      </c>
      <c r="DL304" s="74" t="str">
        <f t="shared" ca="1" si="648"/>
        <v/>
      </c>
      <c r="DM304" s="74" t="str">
        <f t="shared" ca="1" si="649"/>
        <v/>
      </c>
      <c r="DN304" s="74" t="str">
        <f t="shared" ca="1" si="650"/>
        <v/>
      </c>
      <c r="DO304" s="74" t="str">
        <f t="shared" ca="1" si="651"/>
        <v/>
      </c>
      <c r="DQ304" s="74" t="str">
        <f t="shared" ca="1" si="652"/>
        <v/>
      </c>
      <c r="DS304" s="74" t="str">
        <f t="shared" ca="1" si="653"/>
        <v/>
      </c>
      <c r="DT304" s="74" t="str">
        <f t="shared" ca="1" si="654"/>
        <v/>
      </c>
      <c r="DV304" s="525" t="str">
        <f t="shared" ca="1" si="655"/>
        <v/>
      </c>
      <c r="DW304" s="74" t="str">
        <f t="shared" ca="1" si="656"/>
        <v/>
      </c>
      <c r="DX304" s="485" t="str">
        <f t="shared" ca="1" si="657"/>
        <v/>
      </c>
      <c r="DY304" s="74" t="str">
        <f t="shared" ca="1" si="658"/>
        <v/>
      </c>
      <c r="DZ304" s="74" t="str">
        <f t="shared" ca="1" si="659"/>
        <v/>
      </c>
      <c r="EA304" s="74" t="str">
        <f t="shared" ca="1" si="660"/>
        <v/>
      </c>
      <c r="EC304" s="74" t="str">
        <f t="shared" ca="1" si="661"/>
        <v/>
      </c>
      <c r="ED304" s="74" t="str">
        <f t="shared" ca="1" si="662"/>
        <v/>
      </c>
      <c r="EE304" s="74" t="str">
        <f t="shared" ca="1" si="663"/>
        <v/>
      </c>
      <c r="EG304" s="479" t="str">
        <f ca="1">IF(V304=1,"",IF(LOG入力!BH304&gt;0,0,IF(CG304="★",0,IF(R304=1,0,IF(N304=0,0,1)))))</f>
        <v/>
      </c>
      <c r="EH304" s="483" t="str">
        <f t="shared" ca="1" si="664"/>
        <v/>
      </c>
      <c r="EI304" s="483" t="str">
        <f t="shared" ca="1" si="665"/>
        <v/>
      </c>
      <c r="EJ304" s="483" t="str">
        <f t="shared" ca="1" si="666"/>
        <v/>
      </c>
      <c r="EL304" s="71">
        <f t="shared" ca="1" si="667"/>
        <v>0</v>
      </c>
      <c r="EM304" s="6">
        <f t="shared" ca="1" si="668"/>
        <v>0</v>
      </c>
      <c r="EN304" s="6" t="str">
        <f t="shared" ca="1" si="669"/>
        <v/>
      </c>
      <c r="EO304" s="6">
        <f ca="1">IF(LOG入力!BH304&gt;0,0,IF(EM304=0,0,(IF(COUNTIF($EN$19:EN304,EN304)=1,IF($FS$3="N",1,IF(EH304=1,1,0))))))</f>
        <v>0</v>
      </c>
      <c r="EP304" s="6" t="str">
        <f ca="1">IF(LOG入力!BH304&gt;0,"",IF(EO304=1,$X304,""))</f>
        <v/>
      </c>
      <c r="EQ304" s="6" t="str">
        <f ca="1">IF(LOG入力!BH304&gt;0,"",IF(EO304=1,$Y304,""))</f>
        <v/>
      </c>
      <c r="ER304" s="520" t="str">
        <f ca="1">IF(LOG入力!BH304&gt;0,"",IF(COUNTIF($EP$19:$EP304,EP304)=1,EP304,""))</f>
        <v/>
      </c>
      <c r="ES304" s="520">
        <f ca="1">IF(LOG入力!BH304&gt;0,0,IF((EL304=1),IF(($ER304=""),0,1),0))</f>
        <v>0</v>
      </c>
      <c r="ET304" s="520" t="str">
        <f ca="1">IF(LOG入力!BH304&gt;0,"",IF(COUNTIF($EQ$19:EQ304,EQ304)=1,EQ304,""))</f>
        <v/>
      </c>
      <c r="EU304" s="539">
        <f ca="1">IF(LOG入力!BH304&gt;0,0,IF((EL304=1),IF(($ET304=""),0,1),0))</f>
        <v>0</v>
      </c>
      <c r="EV304" s="71">
        <f t="shared" ca="1" si="670"/>
        <v>0</v>
      </c>
      <c r="EW304" s="6">
        <f t="shared" ca="1" si="671"/>
        <v>0</v>
      </c>
      <c r="EX304" s="6" t="str">
        <f t="shared" ca="1" si="672"/>
        <v/>
      </c>
      <c r="EY304" s="6">
        <f ca="1">IF(LOG入力!BH304&gt;0,0,IF(EW304=0,0,(IF(COUNTIF($EX$19:EX304,EX304)=1,IF($FS$3="N",1,IF(EH304=1,1,0))))))</f>
        <v>0</v>
      </c>
      <c r="EZ304" s="6" t="str">
        <f ca="1">IF(LOG入力!BH304&gt;0,"",IF(EY304=1,$X304,""))</f>
        <v/>
      </c>
      <c r="FA304" s="6" t="str">
        <f ca="1">IF(LOG入力!BH304&gt;0,"",IF(EY304=1,$Y304,""))</f>
        <v/>
      </c>
      <c r="FB304" s="6" t="str">
        <f ca="1">IF(LOG入力!BH304&gt;0,"",IF(COUNTIF($EZ$19:$EZ304,EZ304)=1,EZ304,""))</f>
        <v/>
      </c>
      <c r="FC304" s="6">
        <f ca="1">IF(LOG入力!BH304&gt;0,0,IF((EV304=1),IF(($FB304=""),0,1),0))</f>
        <v>0</v>
      </c>
      <c r="FD304" s="6" t="str">
        <f ca="1">IF(LOG入力!BH304&gt;0,"",IF(COUNTIF($FA$19:FA304,FA304)=1,FA304,""))</f>
        <v/>
      </c>
      <c r="FE304" s="72">
        <f ca="1">IF(LOG入力!BH304&gt;0,0,IF((EV304=1),IF(($FD304=""),0,1),0))</f>
        <v>0</v>
      </c>
      <c r="FF304" s="71">
        <f t="shared" ca="1" si="673"/>
        <v>0</v>
      </c>
      <c r="FG304" s="6">
        <f t="shared" ca="1" si="674"/>
        <v>0</v>
      </c>
      <c r="FH304" s="6" t="str">
        <f t="shared" ca="1" si="675"/>
        <v/>
      </c>
      <c r="FI304" s="6">
        <f ca="1">IF(LOG入力!BH304&gt;0,0,IF(FG304=0,0,(IF(COUNTIF($FH$19:FH304,FH304)=1,IF($FS$3="N",1,IF(EH304=1,1,0))))))</f>
        <v>0</v>
      </c>
      <c r="FJ304" s="6" t="str">
        <f ca="1">IF(LOG入力!BH304&gt;0,"",IF(FI304=1,$X304,""))</f>
        <v/>
      </c>
      <c r="FK304" s="6" t="str">
        <f ca="1">IF(LOG入力!BH304&gt;0,"",IF(FI304=1,$Y304,""))</f>
        <v/>
      </c>
      <c r="FL304" s="6" t="str">
        <f ca="1">IF(LOG入力!BH304&gt;0,"",IF(COUNTIF($FJ$19:$FJ304,FJ304)=1,FJ304,""))</f>
        <v/>
      </c>
      <c r="FM304" s="6">
        <f ca="1">IF(LOG入力!BH304&gt;0,0,IF((FF304=1),IF(($FL304=""),0,1),0))</f>
        <v>0</v>
      </c>
      <c r="FN304" s="6" t="str">
        <f ca="1">IF(LOG入力!BH304&gt;0,"",IF(COUNTIF($FK$19:FK304,FK304)=1,FK304,""))</f>
        <v/>
      </c>
      <c r="FO304" s="72">
        <f ca="1">IF(LOG入力!BH304&gt;0,0,IF((FF304=1),IF(($FN304=""),0,1),0))</f>
        <v>0</v>
      </c>
      <c r="FP304" s="71">
        <f t="shared" ca="1" si="676"/>
        <v>0</v>
      </c>
      <c r="FQ304" s="6">
        <f t="shared" ca="1" si="677"/>
        <v>0</v>
      </c>
      <c r="FR304" s="6" t="str">
        <f t="shared" ca="1" si="678"/>
        <v/>
      </c>
      <c r="FS304" s="6">
        <f ca="1">IF(LOG入力!BH304&gt;0,0,IF(FQ304=0,0,(IF(COUNTIF($FR$19:FR304,FR304)=1,IF($FS$3="N",1,IF(EH304=1,1,0))))))</f>
        <v>0</v>
      </c>
      <c r="FT304" s="6" t="str">
        <f ca="1">IF(LOG入力!BH304&gt;0,"",IF(FS304=1,$X304,""))</f>
        <v/>
      </c>
      <c r="FU304" s="6" t="str">
        <f ca="1">IF(LOG入力!BH304&gt;0,"",IF(FS304=1,$Y304,""))</f>
        <v/>
      </c>
      <c r="FV304" s="6" t="str">
        <f ca="1">IF(LOG入力!BH304&gt;0,"",IF(COUNTIF($FT$19:$FT304,FT304)=1,FT304,""))</f>
        <v/>
      </c>
      <c r="FW304" s="6">
        <f ca="1">IF(LOG入力!BH304&gt;0,0,IF((FP304=1),IF(($FV304=""),0,1),0))</f>
        <v>0</v>
      </c>
      <c r="FX304" s="6" t="str">
        <f ca="1">IF(LOG入力!BH304&gt;0,"",IF(COUNTIF($FU$19:FU304,FU304)=1,FU304,""))</f>
        <v/>
      </c>
      <c r="FY304" s="72">
        <f ca="1">IF(LOG入力!BH304&gt;0,0,IF((FP304=1),IF(($FX304=""),0,1),0))</f>
        <v>0</v>
      </c>
      <c r="FZ304" s="71">
        <f t="shared" ca="1" si="679"/>
        <v>0</v>
      </c>
      <c r="GA304" s="6">
        <f t="shared" ca="1" si="680"/>
        <v>0</v>
      </c>
      <c r="GB304" s="6" t="str">
        <f t="shared" ca="1" si="681"/>
        <v/>
      </c>
      <c r="GC304" s="6">
        <f ca="1">IF(LOG入力!BH304&gt;0,0,IF(GA304=0,0,(IF(COUNTIF($GB$19:GB304,GB304)=1,IF($FS$3="N",1,IF(EH304=1,1,0))))))</f>
        <v>0</v>
      </c>
      <c r="GD304" s="6" t="str">
        <f ca="1">IF(LOG入力!BH304&gt;0,"",IF(GC304=1,$X304,""))</f>
        <v/>
      </c>
      <c r="GE304" s="6" t="str">
        <f ca="1">IF(LOG入力!BH304&gt;0,"",IF(GC304=1,$Y304,""))</f>
        <v/>
      </c>
      <c r="GF304" s="6" t="str">
        <f ca="1">IF(LOG入力!BH304&gt;0,"",IF(COUNTIF($GD$19:$GD304,GD304)=1,GD304,""))</f>
        <v/>
      </c>
      <c r="GG304" s="6">
        <f ca="1">IF(LOG入力!BH304&gt;0,0,IF((FZ304=1),IF(($GF304=""),0,1),0))</f>
        <v>0</v>
      </c>
      <c r="GH304" s="6" t="str">
        <f ca="1">IF(LOG入力!BH304&gt;0,"",IF(COUNTIF($GE$19:GE304,GE304)=1,GE304,""))</f>
        <v/>
      </c>
      <c r="GI304" s="72">
        <f ca="1">IF(LOG入力!BH304&gt;0,0,IF((FZ304=1),IF(($GH304=""),0,1),0))</f>
        <v>0</v>
      </c>
      <c r="GK304" s="455" t="str">
        <f ca="1">IF(V304=1,"",IF(LEN(LOG入力!AS304)=0,"",LOG入力!AS304))</f>
        <v/>
      </c>
      <c r="GL304" s="378" t="str">
        <f t="shared" ca="1" si="682"/>
        <v/>
      </c>
      <c r="GM304" s="378" t="str">
        <f t="shared" ca="1" si="683"/>
        <v/>
      </c>
      <c r="GN304" s="74" t="str">
        <f t="shared" ca="1" si="684"/>
        <v/>
      </c>
      <c r="GO304" s="74" t="str">
        <f t="shared" ca="1" si="685"/>
        <v/>
      </c>
      <c r="GQ304" s="74" t="str">
        <f t="shared" ca="1" si="686"/>
        <v/>
      </c>
      <c r="GR304" s="74" t="str">
        <f t="shared" ca="1" si="687"/>
        <v/>
      </c>
      <c r="GS304" s="74" t="str">
        <f t="shared" ca="1" si="688"/>
        <v/>
      </c>
      <c r="GT304" s="74" t="str">
        <f t="shared" ca="1" si="689"/>
        <v/>
      </c>
      <c r="GU304" s="74" t="str">
        <f t="shared" ca="1" si="690"/>
        <v/>
      </c>
      <c r="GV304" s="74" t="str">
        <f t="shared" ca="1" si="691"/>
        <v/>
      </c>
      <c r="GX304" s="74" t="str">
        <f t="shared" ca="1" si="692"/>
        <v/>
      </c>
      <c r="GY304" s="74" t="str">
        <f t="shared" ca="1" si="693"/>
        <v/>
      </c>
      <c r="GZ304" s="74" t="str">
        <f ca="1">IF(V304=1,"",IF(LOG入力!BH304&gt;0,0,IF(GY304=0,0,IF((VALUE((TYPE(VALUE(J304)))))=16,0,IF(VALUE(J304)&lt;60,1,IF(VALUE(J304)&lt;100,0,IF(VALUE(J304)&lt;600,2,0)))))))</f>
        <v/>
      </c>
      <c r="HA304" s="74" t="str">
        <f t="shared" ca="1" si="694"/>
        <v/>
      </c>
      <c r="HB304" s="74" t="str">
        <f ca="1">IF(V304=1,"",IF(LOG入力!BH304&gt;0,0,IF(HA304=0,0,IF((VALUE((TYPE(VALUE(L304)))))=16,0,IF(VALUE(L304)&lt;60,1,IF(VALUE(L304)&lt;100,0,IF(VALUE(L304)&lt;600,2,0)))))))</f>
        <v/>
      </c>
      <c r="HD304" s="74" t="str">
        <f t="shared" ca="1" si="695"/>
        <v/>
      </c>
      <c r="HF304" s="74" t="str">
        <f t="shared" ca="1" si="696"/>
        <v/>
      </c>
      <c r="HG304" s="74" t="str">
        <f t="shared" ca="1" si="697"/>
        <v/>
      </c>
      <c r="HH304" s="74" t="str">
        <f t="shared" ca="1" si="698"/>
        <v/>
      </c>
      <c r="HI304" s="74" t="str">
        <f t="shared" ca="1" si="699"/>
        <v/>
      </c>
      <c r="HJ304" s="74" t="str">
        <f t="shared" ca="1" si="700"/>
        <v/>
      </c>
      <c r="HK304" s="74" t="str">
        <f t="shared" ca="1" si="701"/>
        <v/>
      </c>
      <c r="HL304" s="74" t="str">
        <f t="shared" ca="1" si="702"/>
        <v/>
      </c>
      <c r="HM304" s="74" t="str">
        <f t="shared" ca="1" si="703"/>
        <v/>
      </c>
      <c r="HN304" s="74" t="str">
        <f t="shared" ca="1" si="704"/>
        <v/>
      </c>
      <c r="HO304" s="529" t="str">
        <f t="shared" ca="1" si="705"/>
        <v/>
      </c>
      <c r="HP304" s="74" t="str">
        <f t="shared" ca="1" si="706"/>
        <v/>
      </c>
      <c r="HQ304" s="74" t="str">
        <f t="shared" ca="1" si="707"/>
        <v/>
      </c>
      <c r="HR304" s="74" t="str">
        <f t="shared" ca="1" si="708"/>
        <v/>
      </c>
      <c r="HS304" s="74" t="str">
        <f t="shared" ca="1" si="709"/>
        <v/>
      </c>
      <c r="HT304" s="74" t="str">
        <f ca="1">IF(V304=1,"",IF(LOG入力!BH304&gt;0,0,IF(DV304=1,0,IF(N304="0",0,IF(SUM(HD304:HS304)&gt;0,1,0)))))</f>
        <v/>
      </c>
    </row>
    <row r="305" spans="1:228" x14ac:dyDescent="0.15">
      <c r="A305" s="5"/>
      <c r="B305" s="532" t="str">
        <f t="shared" ca="1" si="568"/>
        <v/>
      </c>
      <c r="C305" s="534" t="str">
        <f ca="1">LOG入力!AP305</f>
        <v/>
      </c>
      <c r="D305" s="534" t="str">
        <f ca="1">LOG入力!AQ305</f>
        <v/>
      </c>
      <c r="E305" s="534" t="str">
        <f ca="1">LOG入力!AR305</f>
        <v/>
      </c>
      <c r="F305" s="535" t="str">
        <f t="shared" ca="1" si="569"/>
        <v/>
      </c>
      <c r="G305" s="585" t="str">
        <f ca="1">LOG入力!AT305</f>
        <v/>
      </c>
      <c r="H305" s="542" t="str">
        <f ca="1">LOG入力!AU305</f>
        <v/>
      </c>
      <c r="I305" s="542" t="str">
        <f ca="1">LOG入力!AV305</f>
        <v/>
      </c>
      <c r="J305" s="577" t="str">
        <f ca="1">LOG入力!AW305</f>
        <v/>
      </c>
      <c r="K305" s="578" t="str">
        <f ca="1">LOG入力!BJ305</f>
        <v/>
      </c>
      <c r="L305" s="577" t="str">
        <f ca="1">LOG入力!AY305</f>
        <v/>
      </c>
      <c r="M305" s="545" t="str">
        <f ca="1">LOG入力!BK305</f>
        <v/>
      </c>
      <c r="N305" s="512" t="str">
        <f ca="1">IF(V305=1,"",IF(LOG入力!AJ305=1,"1",LOG入力!BA305))</f>
        <v/>
      </c>
      <c r="O305" s="538" t="str">
        <f ca="1">IF(V305=1,"",IF(LEN(LOG入力!O305)=0,"",LOG入力!O305))</f>
        <v/>
      </c>
      <c r="P305" s="291" t="str">
        <f ca="1">IF(V305=1,"",IF($AA$4=1,"",IF(LOG入力!BG305=1,"",CONCATENATE($ER305,$FB305,$FL305,$FV305,$GF305))))</f>
        <v/>
      </c>
      <c r="Q305" s="291" t="str">
        <f ca="1">IF(V305=1,"",IF($AA$4=1,"",IF(LOG入力!BG305=1,"",CONCATENATE($ET305,$FD305,$FN305,$FX305,$GH305))))</f>
        <v/>
      </c>
      <c r="R305" s="573" t="str">
        <f ca="1">IF(V305=1,"",IF($AA$4=1,"",IF(LOG入力!BH305&gt;0,0,AA305)))</f>
        <v/>
      </c>
      <c r="S305" s="293" t="str">
        <f t="shared" ca="1" si="570"/>
        <v/>
      </c>
      <c r="T305" s="681"/>
      <c r="U305" s="38"/>
      <c r="V305" s="196">
        <f ca="1">LOG入力!AN305</f>
        <v>1</v>
      </c>
      <c r="W305" s="38"/>
      <c r="X305" s="516" t="str">
        <f t="shared" ca="1" si="571"/>
        <v/>
      </c>
      <c r="Y305" s="515" t="str">
        <f t="shared" ca="1" si="572"/>
        <v/>
      </c>
      <c r="Z305" s="518" t="str">
        <f t="shared" ca="1" si="573"/>
        <v/>
      </c>
      <c r="AA305" s="574" t="str">
        <f t="shared" ca="1" si="574"/>
        <v/>
      </c>
      <c r="AC305" s="6" t="str">
        <f t="shared" ca="1" si="575"/>
        <v/>
      </c>
      <c r="AD305" s="6" t="str">
        <f t="shared" ca="1" si="576"/>
        <v/>
      </c>
      <c r="AE305" s="6" t="str">
        <f t="shared" ca="1" si="577"/>
        <v/>
      </c>
      <c r="AF305" s="6" t="str">
        <f t="shared" ca="1" si="578"/>
        <v/>
      </c>
      <c r="AG305" s="6" t="str">
        <f t="shared" ca="1" si="579"/>
        <v/>
      </c>
      <c r="AH305" s="6" t="str">
        <f t="shared" ca="1" si="580"/>
        <v/>
      </c>
      <c r="AI305" s="6" t="str">
        <f t="shared" ca="1" si="581"/>
        <v/>
      </c>
      <c r="AJ305" s="6" t="str">
        <f t="shared" ca="1" si="582"/>
        <v/>
      </c>
      <c r="AK305" s="6" t="str">
        <f t="shared" ca="1" si="583"/>
        <v/>
      </c>
      <c r="AL305" s="6" t="str">
        <f t="shared" ca="1" si="584"/>
        <v/>
      </c>
      <c r="AM305" s="6" t="str">
        <f t="shared" ca="1" si="585"/>
        <v/>
      </c>
      <c r="AN305" s="6" t="str">
        <f t="shared" ca="1" si="586"/>
        <v/>
      </c>
      <c r="AO305" s="6" t="str">
        <f t="shared" ca="1" si="587"/>
        <v/>
      </c>
      <c r="AP305" s="6" t="str">
        <f t="shared" ca="1" si="588"/>
        <v/>
      </c>
      <c r="AQ305" s="6" t="str">
        <f t="shared" ca="1" si="589"/>
        <v/>
      </c>
      <c r="AR305" s="6" t="str">
        <f t="shared" ca="1" si="590"/>
        <v/>
      </c>
      <c r="AS305" s="6" t="str">
        <f t="shared" ca="1" si="591"/>
        <v/>
      </c>
      <c r="AT305" s="6" t="str">
        <f t="shared" ca="1" si="592"/>
        <v/>
      </c>
      <c r="AU305" s="6" t="str">
        <f t="shared" ca="1" si="593"/>
        <v/>
      </c>
      <c r="AV305" s="6" t="str">
        <f t="shared" ca="1" si="594"/>
        <v/>
      </c>
      <c r="AW305" s="6" t="str">
        <f t="shared" ca="1" si="595"/>
        <v/>
      </c>
      <c r="AY305" s="6" t="str">
        <f t="shared" ca="1" si="596"/>
        <v/>
      </c>
      <c r="AZ305" s="6" t="str">
        <f t="shared" ca="1" si="597"/>
        <v/>
      </c>
      <c r="BA305" s="6" t="str">
        <f t="shared" ca="1" si="598"/>
        <v/>
      </c>
      <c r="BB305" s="6" t="str">
        <f t="shared" ca="1" si="599"/>
        <v/>
      </c>
      <c r="BC305" s="6" t="str">
        <f t="shared" ca="1" si="600"/>
        <v/>
      </c>
      <c r="BD305" s="6" t="str">
        <f t="shared" ca="1" si="601"/>
        <v/>
      </c>
      <c r="BE305" s="6" t="str">
        <f t="shared" ca="1" si="602"/>
        <v/>
      </c>
      <c r="BF305" s="6" t="str">
        <f t="shared" ca="1" si="603"/>
        <v/>
      </c>
      <c r="BG305" s="6" t="str">
        <f t="shared" ca="1" si="604"/>
        <v/>
      </c>
      <c r="BH305" s="6" t="str">
        <f t="shared" ca="1" si="605"/>
        <v/>
      </c>
      <c r="BI305" s="6" t="str">
        <f t="shared" ca="1" si="606"/>
        <v/>
      </c>
      <c r="BJ305" s="6" t="str">
        <f t="shared" ca="1" si="607"/>
        <v/>
      </c>
      <c r="BK305" s="6" t="str">
        <f t="shared" ca="1" si="608"/>
        <v/>
      </c>
      <c r="BL305" s="6" t="str">
        <f t="shared" ca="1" si="609"/>
        <v/>
      </c>
      <c r="BM305" s="6" t="str">
        <f t="shared" ca="1" si="610"/>
        <v/>
      </c>
      <c r="BN305" s="6" t="str">
        <f t="shared" ca="1" si="611"/>
        <v/>
      </c>
      <c r="BO305" s="6" t="str">
        <f t="shared" ca="1" si="612"/>
        <v/>
      </c>
      <c r="BP305" s="6" t="str">
        <f t="shared" ca="1" si="613"/>
        <v/>
      </c>
      <c r="BQ305" s="6" t="str">
        <f t="shared" ca="1" si="614"/>
        <v/>
      </c>
      <c r="BR305" s="6" t="str">
        <f t="shared" ca="1" si="615"/>
        <v/>
      </c>
      <c r="BS305" s="6" t="str">
        <f t="shared" ca="1" si="616"/>
        <v/>
      </c>
      <c r="BU305" s="6" t="str">
        <f t="shared" ca="1" si="617"/>
        <v/>
      </c>
      <c r="BW305" s="515" t="str">
        <f t="shared" ca="1" si="618"/>
        <v/>
      </c>
      <c r="BX305" s="515">
        <f t="shared" ca="1" si="619"/>
        <v>0</v>
      </c>
      <c r="BY305" s="515" t="str">
        <f t="shared" ca="1" si="620"/>
        <v/>
      </c>
      <c r="CA305" s="6">
        <f t="shared" ca="1" si="621"/>
        <v>1</v>
      </c>
      <c r="CC305" s="523" t="str">
        <f t="shared" ca="1" si="622"/>
        <v/>
      </c>
      <c r="CE305" s="6" t="str">
        <f t="shared" ca="1" si="623"/>
        <v/>
      </c>
      <c r="CG305" s="524" t="str">
        <f ca="1">IF(V305=1,"",IF($AA$4=1,"",IF(LOG入力!BH305&gt;0,"",IF(N305=0,"",IF(HT305=0,"","★")))))</f>
        <v/>
      </c>
      <c r="CI305" s="74" t="str">
        <f t="shared" ca="1" si="624"/>
        <v/>
      </c>
      <c r="CK305" s="525" t="str">
        <f ca="1">IF(V305=1,"",IF(LOG入力!BH305&gt;0,1,0))</f>
        <v/>
      </c>
      <c r="CL305" s="74" t="str">
        <f t="shared" ca="1" si="625"/>
        <v/>
      </c>
      <c r="CN305" s="74" t="str">
        <f t="shared" ca="1" si="626"/>
        <v/>
      </c>
      <c r="CO305" s="74" t="str">
        <f t="shared" ca="1" si="627"/>
        <v/>
      </c>
      <c r="CQ305" s="74" t="str">
        <f t="shared" ca="1" si="628"/>
        <v/>
      </c>
      <c r="CR305" s="74" t="str">
        <f t="shared" ca="1" si="629"/>
        <v/>
      </c>
      <c r="CS305" s="74" t="str">
        <f t="shared" ca="1" si="630"/>
        <v/>
      </c>
      <c r="CT305" s="74" t="str">
        <f t="shared" ca="1" si="631"/>
        <v/>
      </c>
      <c r="CU305" s="74" t="str">
        <f t="shared" ca="1" si="632"/>
        <v/>
      </c>
      <c r="CV305" s="74" t="str">
        <f t="shared" ca="1" si="633"/>
        <v/>
      </c>
      <c r="CW305" s="74" t="str">
        <f t="shared" ca="1" si="634"/>
        <v/>
      </c>
      <c r="CX305" s="74" t="str">
        <f t="shared" ca="1" si="635"/>
        <v/>
      </c>
      <c r="CY305" s="74" t="str">
        <f t="shared" ca="1" si="636"/>
        <v/>
      </c>
      <c r="CZ305" s="74" t="str">
        <f t="shared" ca="1" si="637"/>
        <v/>
      </c>
      <c r="DA305" s="74" t="str">
        <f t="shared" ca="1" si="638"/>
        <v/>
      </c>
      <c r="DB305" s="74" t="str">
        <f t="shared" ca="1" si="639"/>
        <v/>
      </c>
      <c r="DD305" s="74" t="str">
        <f t="shared" ca="1" si="640"/>
        <v/>
      </c>
      <c r="DE305" s="74" t="str">
        <f t="shared" ca="1" si="641"/>
        <v/>
      </c>
      <c r="DF305" s="74" t="str">
        <f t="shared" ca="1" si="642"/>
        <v/>
      </c>
      <c r="DG305" s="74" t="str">
        <f t="shared" ca="1" si="643"/>
        <v/>
      </c>
      <c r="DH305" s="74" t="str">
        <f t="shared" ca="1" si="644"/>
        <v/>
      </c>
      <c r="DI305" s="74" t="str">
        <f t="shared" ca="1" si="645"/>
        <v/>
      </c>
      <c r="DJ305" s="74" t="str">
        <f t="shared" ca="1" si="646"/>
        <v/>
      </c>
      <c r="DK305" s="74" t="str">
        <f t="shared" ca="1" si="647"/>
        <v/>
      </c>
      <c r="DL305" s="74" t="str">
        <f t="shared" ca="1" si="648"/>
        <v/>
      </c>
      <c r="DM305" s="74" t="str">
        <f t="shared" ca="1" si="649"/>
        <v/>
      </c>
      <c r="DN305" s="74" t="str">
        <f t="shared" ca="1" si="650"/>
        <v/>
      </c>
      <c r="DO305" s="74" t="str">
        <f t="shared" ca="1" si="651"/>
        <v/>
      </c>
      <c r="DQ305" s="74" t="str">
        <f t="shared" ca="1" si="652"/>
        <v/>
      </c>
      <c r="DS305" s="74" t="str">
        <f t="shared" ca="1" si="653"/>
        <v/>
      </c>
      <c r="DT305" s="74" t="str">
        <f t="shared" ca="1" si="654"/>
        <v/>
      </c>
      <c r="DV305" s="525" t="str">
        <f t="shared" ca="1" si="655"/>
        <v/>
      </c>
      <c r="DW305" s="74" t="str">
        <f t="shared" ca="1" si="656"/>
        <v/>
      </c>
      <c r="DX305" s="485" t="str">
        <f t="shared" ca="1" si="657"/>
        <v/>
      </c>
      <c r="DY305" s="74" t="str">
        <f t="shared" ca="1" si="658"/>
        <v/>
      </c>
      <c r="DZ305" s="74" t="str">
        <f t="shared" ca="1" si="659"/>
        <v/>
      </c>
      <c r="EA305" s="74" t="str">
        <f t="shared" ca="1" si="660"/>
        <v/>
      </c>
      <c r="EC305" s="74" t="str">
        <f t="shared" ca="1" si="661"/>
        <v/>
      </c>
      <c r="ED305" s="74" t="str">
        <f t="shared" ca="1" si="662"/>
        <v/>
      </c>
      <c r="EE305" s="74" t="str">
        <f t="shared" ca="1" si="663"/>
        <v/>
      </c>
      <c r="EG305" s="479" t="str">
        <f ca="1">IF(V305=1,"",IF(LOG入力!BH305&gt;0,0,IF(CG305="★",0,IF(R305=1,0,IF(N305=0,0,1)))))</f>
        <v/>
      </c>
      <c r="EH305" s="483" t="str">
        <f t="shared" ca="1" si="664"/>
        <v/>
      </c>
      <c r="EI305" s="483" t="str">
        <f t="shared" ca="1" si="665"/>
        <v/>
      </c>
      <c r="EJ305" s="483" t="str">
        <f t="shared" ca="1" si="666"/>
        <v/>
      </c>
      <c r="EL305" s="71">
        <f t="shared" ca="1" si="667"/>
        <v>0</v>
      </c>
      <c r="EM305" s="6">
        <f t="shared" ca="1" si="668"/>
        <v>0</v>
      </c>
      <c r="EN305" s="6" t="str">
        <f t="shared" ca="1" si="669"/>
        <v/>
      </c>
      <c r="EO305" s="6">
        <f ca="1">IF(LOG入力!BH305&gt;0,0,IF(EM305=0,0,(IF(COUNTIF($EN$19:EN305,EN305)=1,IF($FS$3="N",1,IF(EH305=1,1,0))))))</f>
        <v>0</v>
      </c>
      <c r="EP305" s="6" t="str">
        <f ca="1">IF(LOG入力!BH305&gt;0,"",IF(EO305=1,$X305,""))</f>
        <v/>
      </c>
      <c r="EQ305" s="6" t="str">
        <f ca="1">IF(LOG入力!BH305&gt;0,"",IF(EO305=1,$Y305,""))</f>
        <v/>
      </c>
      <c r="ER305" s="520" t="str">
        <f ca="1">IF(LOG入力!BH305&gt;0,"",IF(COUNTIF($EP$19:$EP305,EP305)=1,EP305,""))</f>
        <v/>
      </c>
      <c r="ES305" s="520">
        <f ca="1">IF(LOG入力!BH305&gt;0,0,IF((EL305=1),IF(($ER305=""),0,1),0))</f>
        <v>0</v>
      </c>
      <c r="ET305" s="520" t="str">
        <f ca="1">IF(LOG入力!BH305&gt;0,"",IF(COUNTIF($EQ$19:EQ305,EQ305)=1,EQ305,""))</f>
        <v/>
      </c>
      <c r="EU305" s="539">
        <f ca="1">IF(LOG入力!BH305&gt;0,0,IF((EL305=1),IF(($ET305=""),0,1),0))</f>
        <v>0</v>
      </c>
      <c r="EV305" s="71">
        <f t="shared" ca="1" si="670"/>
        <v>0</v>
      </c>
      <c r="EW305" s="6">
        <f t="shared" ca="1" si="671"/>
        <v>0</v>
      </c>
      <c r="EX305" s="6" t="str">
        <f t="shared" ca="1" si="672"/>
        <v/>
      </c>
      <c r="EY305" s="6">
        <f ca="1">IF(LOG入力!BH305&gt;0,0,IF(EW305=0,0,(IF(COUNTIF($EX$19:EX305,EX305)=1,IF($FS$3="N",1,IF(EH305=1,1,0))))))</f>
        <v>0</v>
      </c>
      <c r="EZ305" s="6" t="str">
        <f ca="1">IF(LOG入力!BH305&gt;0,"",IF(EY305=1,$X305,""))</f>
        <v/>
      </c>
      <c r="FA305" s="6" t="str">
        <f ca="1">IF(LOG入力!BH305&gt;0,"",IF(EY305=1,$Y305,""))</f>
        <v/>
      </c>
      <c r="FB305" s="6" t="str">
        <f ca="1">IF(LOG入力!BH305&gt;0,"",IF(COUNTIF($EZ$19:$EZ305,EZ305)=1,EZ305,""))</f>
        <v/>
      </c>
      <c r="FC305" s="6">
        <f ca="1">IF(LOG入力!BH305&gt;0,0,IF((EV305=1),IF(($FB305=""),0,1),0))</f>
        <v>0</v>
      </c>
      <c r="FD305" s="6" t="str">
        <f ca="1">IF(LOG入力!BH305&gt;0,"",IF(COUNTIF($FA$19:FA305,FA305)=1,FA305,""))</f>
        <v/>
      </c>
      <c r="FE305" s="72">
        <f ca="1">IF(LOG入力!BH305&gt;0,0,IF((EV305=1),IF(($FD305=""),0,1),0))</f>
        <v>0</v>
      </c>
      <c r="FF305" s="71">
        <f t="shared" ca="1" si="673"/>
        <v>0</v>
      </c>
      <c r="FG305" s="6">
        <f t="shared" ca="1" si="674"/>
        <v>0</v>
      </c>
      <c r="FH305" s="6" t="str">
        <f t="shared" ca="1" si="675"/>
        <v/>
      </c>
      <c r="FI305" s="6">
        <f ca="1">IF(LOG入力!BH305&gt;0,0,IF(FG305=0,0,(IF(COUNTIF($FH$19:FH305,FH305)=1,IF($FS$3="N",1,IF(EH305=1,1,0))))))</f>
        <v>0</v>
      </c>
      <c r="FJ305" s="6" t="str">
        <f ca="1">IF(LOG入力!BH305&gt;0,"",IF(FI305=1,$X305,""))</f>
        <v/>
      </c>
      <c r="FK305" s="6" t="str">
        <f ca="1">IF(LOG入力!BH305&gt;0,"",IF(FI305=1,$Y305,""))</f>
        <v/>
      </c>
      <c r="FL305" s="6" t="str">
        <f ca="1">IF(LOG入力!BH305&gt;0,"",IF(COUNTIF($FJ$19:$FJ305,FJ305)=1,FJ305,""))</f>
        <v/>
      </c>
      <c r="FM305" s="6">
        <f ca="1">IF(LOG入力!BH305&gt;0,0,IF((FF305=1),IF(($FL305=""),0,1),0))</f>
        <v>0</v>
      </c>
      <c r="FN305" s="6" t="str">
        <f ca="1">IF(LOG入力!BH305&gt;0,"",IF(COUNTIF($FK$19:FK305,FK305)=1,FK305,""))</f>
        <v/>
      </c>
      <c r="FO305" s="72">
        <f ca="1">IF(LOG入力!BH305&gt;0,0,IF((FF305=1),IF(($FN305=""),0,1),0))</f>
        <v>0</v>
      </c>
      <c r="FP305" s="71">
        <f t="shared" ca="1" si="676"/>
        <v>0</v>
      </c>
      <c r="FQ305" s="6">
        <f t="shared" ca="1" si="677"/>
        <v>0</v>
      </c>
      <c r="FR305" s="6" t="str">
        <f t="shared" ca="1" si="678"/>
        <v/>
      </c>
      <c r="FS305" s="6">
        <f ca="1">IF(LOG入力!BH305&gt;0,0,IF(FQ305=0,0,(IF(COUNTIF($FR$19:FR305,FR305)=1,IF($FS$3="N",1,IF(EH305=1,1,0))))))</f>
        <v>0</v>
      </c>
      <c r="FT305" s="6" t="str">
        <f ca="1">IF(LOG入力!BH305&gt;0,"",IF(FS305=1,$X305,""))</f>
        <v/>
      </c>
      <c r="FU305" s="6" t="str">
        <f ca="1">IF(LOG入力!BH305&gt;0,"",IF(FS305=1,$Y305,""))</f>
        <v/>
      </c>
      <c r="FV305" s="6" t="str">
        <f ca="1">IF(LOG入力!BH305&gt;0,"",IF(COUNTIF($FT$19:$FT305,FT305)=1,FT305,""))</f>
        <v/>
      </c>
      <c r="FW305" s="6">
        <f ca="1">IF(LOG入力!BH305&gt;0,0,IF((FP305=1),IF(($FV305=""),0,1),0))</f>
        <v>0</v>
      </c>
      <c r="FX305" s="6" t="str">
        <f ca="1">IF(LOG入力!BH305&gt;0,"",IF(COUNTIF($FU$19:FU305,FU305)=1,FU305,""))</f>
        <v/>
      </c>
      <c r="FY305" s="72">
        <f ca="1">IF(LOG入力!BH305&gt;0,0,IF((FP305=1),IF(($FX305=""),0,1),0))</f>
        <v>0</v>
      </c>
      <c r="FZ305" s="71">
        <f t="shared" ca="1" si="679"/>
        <v>0</v>
      </c>
      <c r="GA305" s="6">
        <f t="shared" ca="1" si="680"/>
        <v>0</v>
      </c>
      <c r="GB305" s="6" t="str">
        <f t="shared" ca="1" si="681"/>
        <v/>
      </c>
      <c r="GC305" s="6">
        <f ca="1">IF(LOG入力!BH305&gt;0,0,IF(GA305=0,0,(IF(COUNTIF($GB$19:GB305,GB305)=1,IF($FS$3="N",1,IF(EH305=1,1,0))))))</f>
        <v>0</v>
      </c>
      <c r="GD305" s="6" t="str">
        <f ca="1">IF(LOG入力!BH305&gt;0,"",IF(GC305=1,$X305,""))</f>
        <v/>
      </c>
      <c r="GE305" s="6" t="str">
        <f ca="1">IF(LOG入力!BH305&gt;0,"",IF(GC305=1,$Y305,""))</f>
        <v/>
      </c>
      <c r="GF305" s="6" t="str">
        <f ca="1">IF(LOG入力!BH305&gt;0,"",IF(COUNTIF($GD$19:$GD305,GD305)=1,GD305,""))</f>
        <v/>
      </c>
      <c r="GG305" s="6">
        <f ca="1">IF(LOG入力!BH305&gt;0,0,IF((FZ305=1),IF(($GF305=""),0,1),0))</f>
        <v>0</v>
      </c>
      <c r="GH305" s="6" t="str">
        <f ca="1">IF(LOG入力!BH305&gt;0,"",IF(COUNTIF($GE$19:GE305,GE305)=1,GE305,""))</f>
        <v/>
      </c>
      <c r="GI305" s="72">
        <f ca="1">IF(LOG入力!BH305&gt;0,0,IF((FZ305=1),IF(($GH305=""),0,1),0))</f>
        <v>0</v>
      </c>
      <c r="GK305" s="455" t="str">
        <f ca="1">IF(V305=1,"",IF(LEN(LOG入力!AS305)=0,"",LOG入力!AS305))</f>
        <v/>
      </c>
      <c r="GL305" s="378" t="str">
        <f t="shared" ca="1" si="682"/>
        <v/>
      </c>
      <c r="GM305" s="378" t="str">
        <f t="shared" ca="1" si="683"/>
        <v/>
      </c>
      <c r="GN305" s="74" t="str">
        <f t="shared" ca="1" si="684"/>
        <v/>
      </c>
      <c r="GO305" s="74" t="str">
        <f t="shared" ca="1" si="685"/>
        <v/>
      </c>
      <c r="GQ305" s="74" t="str">
        <f t="shared" ca="1" si="686"/>
        <v/>
      </c>
      <c r="GR305" s="74" t="str">
        <f t="shared" ca="1" si="687"/>
        <v/>
      </c>
      <c r="GS305" s="74" t="str">
        <f t="shared" ca="1" si="688"/>
        <v/>
      </c>
      <c r="GT305" s="74" t="str">
        <f t="shared" ca="1" si="689"/>
        <v/>
      </c>
      <c r="GU305" s="74" t="str">
        <f t="shared" ca="1" si="690"/>
        <v/>
      </c>
      <c r="GV305" s="74" t="str">
        <f t="shared" ca="1" si="691"/>
        <v/>
      </c>
      <c r="GX305" s="74" t="str">
        <f t="shared" ca="1" si="692"/>
        <v/>
      </c>
      <c r="GY305" s="74" t="str">
        <f t="shared" ca="1" si="693"/>
        <v/>
      </c>
      <c r="GZ305" s="74" t="str">
        <f ca="1">IF(V305=1,"",IF(LOG入力!BH305&gt;0,0,IF(GY305=0,0,IF((VALUE((TYPE(VALUE(J305)))))=16,0,IF(VALUE(J305)&lt;60,1,IF(VALUE(J305)&lt;100,0,IF(VALUE(J305)&lt;600,2,0)))))))</f>
        <v/>
      </c>
      <c r="HA305" s="74" t="str">
        <f t="shared" ca="1" si="694"/>
        <v/>
      </c>
      <c r="HB305" s="74" t="str">
        <f ca="1">IF(V305=1,"",IF(LOG入力!BH305&gt;0,0,IF(HA305=0,0,IF((VALUE((TYPE(VALUE(L305)))))=16,0,IF(VALUE(L305)&lt;60,1,IF(VALUE(L305)&lt;100,0,IF(VALUE(L305)&lt;600,2,0)))))))</f>
        <v/>
      </c>
      <c r="HD305" s="74" t="str">
        <f t="shared" ca="1" si="695"/>
        <v/>
      </c>
      <c r="HF305" s="74" t="str">
        <f t="shared" ca="1" si="696"/>
        <v/>
      </c>
      <c r="HG305" s="74" t="str">
        <f t="shared" ca="1" si="697"/>
        <v/>
      </c>
      <c r="HH305" s="74" t="str">
        <f t="shared" ca="1" si="698"/>
        <v/>
      </c>
      <c r="HI305" s="74" t="str">
        <f t="shared" ca="1" si="699"/>
        <v/>
      </c>
      <c r="HJ305" s="74" t="str">
        <f t="shared" ca="1" si="700"/>
        <v/>
      </c>
      <c r="HK305" s="74" t="str">
        <f t="shared" ca="1" si="701"/>
        <v/>
      </c>
      <c r="HL305" s="74" t="str">
        <f t="shared" ca="1" si="702"/>
        <v/>
      </c>
      <c r="HM305" s="74" t="str">
        <f t="shared" ca="1" si="703"/>
        <v/>
      </c>
      <c r="HN305" s="74" t="str">
        <f t="shared" ca="1" si="704"/>
        <v/>
      </c>
      <c r="HO305" s="529" t="str">
        <f t="shared" ca="1" si="705"/>
        <v/>
      </c>
      <c r="HP305" s="74" t="str">
        <f t="shared" ca="1" si="706"/>
        <v/>
      </c>
      <c r="HQ305" s="74" t="str">
        <f t="shared" ca="1" si="707"/>
        <v/>
      </c>
      <c r="HR305" s="74" t="str">
        <f t="shared" ca="1" si="708"/>
        <v/>
      </c>
      <c r="HS305" s="74" t="str">
        <f t="shared" ca="1" si="709"/>
        <v/>
      </c>
      <c r="HT305" s="74" t="str">
        <f ca="1">IF(V305=1,"",IF(LOG入力!BH305&gt;0,0,IF(DV305=1,0,IF(N305="0",0,IF(SUM(HD305:HS305)&gt;0,1,0)))))</f>
        <v/>
      </c>
    </row>
    <row r="306" spans="1:228" x14ac:dyDescent="0.15">
      <c r="A306" s="5"/>
      <c r="B306" s="532" t="str">
        <f t="shared" ca="1" si="568"/>
        <v/>
      </c>
      <c r="C306" s="534" t="str">
        <f ca="1">LOG入力!AP306</f>
        <v/>
      </c>
      <c r="D306" s="534" t="str">
        <f ca="1">LOG入力!AQ306</f>
        <v/>
      </c>
      <c r="E306" s="534" t="str">
        <f ca="1">LOG入力!AR306</f>
        <v/>
      </c>
      <c r="F306" s="535" t="str">
        <f t="shared" ca="1" si="569"/>
        <v/>
      </c>
      <c r="G306" s="585" t="str">
        <f ca="1">LOG入力!AT306</f>
        <v/>
      </c>
      <c r="H306" s="542" t="str">
        <f ca="1">LOG入力!AU306</f>
        <v/>
      </c>
      <c r="I306" s="542" t="str">
        <f ca="1">LOG入力!AV306</f>
        <v/>
      </c>
      <c r="J306" s="577" t="str">
        <f ca="1">LOG入力!AW306</f>
        <v/>
      </c>
      <c r="K306" s="578" t="str">
        <f ca="1">LOG入力!BJ306</f>
        <v/>
      </c>
      <c r="L306" s="577" t="str">
        <f ca="1">LOG入力!AY306</f>
        <v/>
      </c>
      <c r="M306" s="545" t="str">
        <f ca="1">LOG入力!BK306</f>
        <v/>
      </c>
      <c r="N306" s="512" t="str">
        <f ca="1">IF(V306=1,"",IF(LOG入力!AJ306=1,"1",LOG入力!BA306))</f>
        <v/>
      </c>
      <c r="O306" s="538" t="str">
        <f ca="1">IF(V306=1,"",IF(LEN(LOG入力!O306)=0,"",LOG入力!O306))</f>
        <v/>
      </c>
      <c r="P306" s="291" t="str">
        <f ca="1">IF(V306=1,"",IF($AA$4=1,"",IF(LOG入力!BG306=1,"",CONCATENATE($ER306,$FB306,$FL306,$FV306,$GF306))))</f>
        <v/>
      </c>
      <c r="Q306" s="291" t="str">
        <f ca="1">IF(V306=1,"",IF($AA$4=1,"",IF(LOG入力!BG306=1,"",CONCATENATE($ET306,$FD306,$FN306,$FX306,$GH306))))</f>
        <v/>
      </c>
      <c r="R306" s="573" t="str">
        <f ca="1">IF(V306=1,"",IF($AA$4=1,"",IF(LOG入力!BH306&gt;0,0,AA306)))</f>
        <v/>
      </c>
      <c r="S306" s="293" t="str">
        <f t="shared" ca="1" si="570"/>
        <v/>
      </c>
      <c r="T306" s="681"/>
      <c r="U306" s="38"/>
      <c r="V306" s="196">
        <f ca="1">LOG入力!AN306</f>
        <v>1</v>
      </c>
      <c r="W306" s="38"/>
      <c r="X306" s="516" t="str">
        <f t="shared" ca="1" si="571"/>
        <v/>
      </c>
      <c r="Y306" s="515" t="str">
        <f t="shared" ca="1" si="572"/>
        <v/>
      </c>
      <c r="Z306" s="518" t="str">
        <f t="shared" ca="1" si="573"/>
        <v/>
      </c>
      <c r="AA306" s="574" t="str">
        <f t="shared" ca="1" si="574"/>
        <v/>
      </c>
      <c r="AC306" s="6" t="str">
        <f t="shared" ca="1" si="575"/>
        <v/>
      </c>
      <c r="AD306" s="6" t="str">
        <f t="shared" ca="1" si="576"/>
        <v/>
      </c>
      <c r="AE306" s="6" t="str">
        <f t="shared" ca="1" si="577"/>
        <v/>
      </c>
      <c r="AF306" s="6" t="str">
        <f t="shared" ca="1" si="578"/>
        <v/>
      </c>
      <c r="AG306" s="6" t="str">
        <f t="shared" ca="1" si="579"/>
        <v/>
      </c>
      <c r="AH306" s="6" t="str">
        <f t="shared" ca="1" si="580"/>
        <v/>
      </c>
      <c r="AI306" s="6" t="str">
        <f t="shared" ca="1" si="581"/>
        <v/>
      </c>
      <c r="AJ306" s="6" t="str">
        <f t="shared" ca="1" si="582"/>
        <v/>
      </c>
      <c r="AK306" s="6" t="str">
        <f t="shared" ca="1" si="583"/>
        <v/>
      </c>
      <c r="AL306" s="6" t="str">
        <f t="shared" ca="1" si="584"/>
        <v/>
      </c>
      <c r="AM306" s="6" t="str">
        <f t="shared" ca="1" si="585"/>
        <v/>
      </c>
      <c r="AN306" s="6" t="str">
        <f t="shared" ca="1" si="586"/>
        <v/>
      </c>
      <c r="AO306" s="6" t="str">
        <f t="shared" ca="1" si="587"/>
        <v/>
      </c>
      <c r="AP306" s="6" t="str">
        <f t="shared" ca="1" si="588"/>
        <v/>
      </c>
      <c r="AQ306" s="6" t="str">
        <f t="shared" ca="1" si="589"/>
        <v/>
      </c>
      <c r="AR306" s="6" t="str">
        <f t="shared" ca="1" si="590"/>
        <v/>
      </c>
      <c r="AS306" s="6" t="str">
        <f t="shared" ca="1" si="591"/>
        <v/>
      </c>
      <c r="AT306" s="6" t="str">
        <f t="shared" ca="1" si="592"/>
        <v/>
      </c>
      <c r="AU306" s="6" t="str">
        <f t="shared" ca="1" si="593"/>
        <v/>
      </c>
      <c r="AV306" s="6" t="str">
        <f t="shared" ca="1" si="594"/>
        <v/>
      </c>
      <c r="AW306" s="6" t="str">
        <f t="shared" ca="1" si="595"/>
        <v/>
      </c>
      <c r="AY306" s="6" t="str">
        <f t="shared" ca="1" si="596"/>
        <v/>
      </c>
      <c r="AZ306" s="6" t="str">
        <f t="shared" ca="1" si="597"/>
        <v/>
      </c>
      <c r="BA306" s="6" t="str">
        <f t="shared" ca="1" si="598"/>
        <v/>
      </c>
      <c r="BB306" s="6" t="str">
        <f t="shared" ca="1" si="599"/>
        <v/>
      </c>
      <c r="BC306" s="6" t="str">
        <f t="shared" ca="1" si="600"/>
        <v/>
      </c>
      <c r="BD306" s="6" t="str">
        <f t="shared" ca="1" si="601"/>
        <v/>
      </c>
      <c r="BE306" s="6" t="str">
        <f t="shared" ca="1" si="602"/>
        <v/>
      </c>
      <c r="BF306" s="6" t="str">
        <f t="shared" ca="1" si="603"/>
        <v/>
      </c>
      <c r="BG306" s="6" t="str">
        <f t="shared" ca="1" si="604"/>
        <v/>
      </c>
      <c r="BH306" s="6" t="str">
        <f t="shared" ca="1" si="605"/>
        <v/>
      </c>
      <c r="BI306" s="6" t="str">
        <f t="shared" ca="1" si="606"/>
        <v/>
      </c>
      <c r="BJ306" s="6" t="str">
        <f t="shared" ca="1" si="607"/>
        <v/>
      </c>
      <c r="BK306" s="6" t="str">
        <f t="shared" ca="1" si="608"/>
        <v/>
      </c>
      <c r="BL306" s="6" t="str">
        <f t="shared" ca="1" si="609"/>
        <v/>
      </c>
      <c r="BM306" s="6" t="str">
        <f t="shared" ca="1" si="610"/>
        <v/>
      </c>
      <c r="BN306" s="6" t="str">
        <f t="shared" ca="1" si="611"/>
        <v/>
      </c>
      <c r="BO306" s="6" t="str">
        <f t="shared" ca="1" si="612"/>
        <v/>
      </c>
      <c r="BP306" s="6" t="str">
        <f t="shared" ca="1" si="613"/>
        <v/>
      </c>
      <c r="BQ306" s="6" t="str">
        <f t="shared" ca="1" si="614"/>
        <v/>
      </c>
      <c r="BR306" s="6" t="str">
        <f t="shared" ca="1" si="615"/>
        <v/>
      </c>
      <c r="BS306" s="6" t="str">
        <f t="shared" ca="1" si="616"/>
        <v/>
      </c>
      <c r="BU306" s="6" t="str">
        <f t="shared" ca="1" si="617"/>
        <v/>
      </c>
      <c r="BW306" s="515" t="str">
        <f t="shared" ca="1" si="618"/>
        <v/>
      </c>
      <c r="BX306" s="515">
        <f t="shared" ca="1" si="619"/>
        <v>0</v>
      </c>
      <c r="BY306" s="515" t="str">
        <f t="shared" ca="1" si="620"/>
        <v/>
      </c>
      <c r="CA306" s="6">
        <f t="shared" ca="1" si="621"/>
        <v>1</v>
      </c>
      <c r="CC306" s="523" t="str">
        <f t="shared" ca="1" si="622"/>
        <v/>
      </c>
      <c r="CE306" s="6" t="str">
        <f t="shared" ca="1" si="623"/>
        <v/>
      </c>
      <c r="CG306" s="524" t="str">
        <f ca="1">IF(V306=1,"",IF($AA$4=1,"",IF(LOG入力!BH306&gt;0,"",IF(N306=0,"",IF(HT306=0,"","★")))))</f>
        <v/>
      </c>
      <c r="CI306" s="74" t="str">
        <f t="shared" ca="1" si="624"/>
        <v/>
      </c>
      <c r="CK306" s="525" t="str">
        <f ca="1">IF(V306=1,"",IF(LOG入力!BH306&gt;0,1,0))</f>
        <v/>
      </c>
      <c r="CL306" s="74" t="str">
        <f t="shared" ca="1" si="625"/>
        <v/>
      </c>
      <c r="CN306" s="74" t="str">
        <f t="shared" ca="1" si="626"/>
        <v/>
      </c>
      <c r="CO306" s="74" t="str">
        <f t="shared" ca="1" si="627"/>
        <v/>
      </c>
      <c r="CQ306" s="74" t="str">
        <f t="shared" ca="1" si="628"/>
        <v/>
      </c>
      <c r="CR306" s="74" t="str">
        <f t="shared" ca="1" si="629"/>
        <v/>
      </c>
      <c r="CS306" s="74" t="str">
        <f t="shared" ca="1" si="630"/>
        <v/>
      </c>
      <c r="CT306" s="74" t="str">
        <f t="shared" ca="1" si="631"/>
        <v/>
      </c>
      <c r="CU306" s="74" t="str">
        <f t="shared" ca="1" si="632"/>
        <v/>
      </c>
      <c r="CV306" s="74" t="str">
        <f t="shared" ca="1" si="633"/>
        <v/>
      </c>
      <c r="CW306" s="74" t="str">
        <f t="shared" ca="1" si="634"/>
        <v/>
      </c>
      <c r="CX306" s="74" t="str">
        <f t="shared" ca="1" si="635"/>
        <v/>
      </c>
      <c r="CY306" s="74" t="str">
        <f t="shared" ca="1" si="636"/>
        <v/>
      </c>
      <c r="CZ306" s="74" t="str">
        <f t="shared" ca="1" si="637"/>
        <v/>
      </c>
      <c r="DA306" s="74" t="str">
        <f t="shared" ca="1" si="638"/>
        <v/>
      </c>
      <c r="DB306" s="74" t="str">
        <f t="shared" ca="1" si="639"/>
        <v/>
      </c>
      <c r="DD306" s="74" t="str">
        <f t="shared" ca="1" si="640"/>
        <v/>
      </c>
      <c r="DE306" s="74" t="str">
        <f t="shared" ca="1" si="641"/>
        <v/>
      </c>
      <c r="DF306" s="74" t="str">
        <f t="shared" ca="1" si="642"/>
        <v/>
      </c>
      <c r="DG306" s="74" t="str">
        <f t="shared" ca="1" si="643"/>
        <v/>
      </c>
      <c r="DH306" s="74" t="str">
        <f t="shared" ca="1" si="644"/>
        <v/>
      </c>
      <c r="DI306" s="74" t="str">
        <f t="shared" ca="1" si="645"/>
        <v/>
      </c>
      <c r="DJ306" s="74" t="str">
        <f t="shared" ca="1" si="646"/>
        <v/>
      </c>
      <c r="DK306" s="74" t="str">
        <f t="shared" ca="1" si="647"/>
        <v/>
      </c>
      <c r="DL306" s="74" t="str">
        <f t="shared" ca="1" si="648"/>
        <v/>
      </c>
      <c r="DM306" s="74" t="str">
        <f t="shared" ca="1" si="649"/>
        <v/>
      </c>
      <c r="DN306" s="74" t="str">
        <f t="shared" ca="1" si="650"/>
        <v/>
      </c>
      <c r="DO306" s="74" t="str">
        <f t="shared" ca="1" si="651"/>
        <v/>
      </c>
      <c r="DQ306" s="74" t="str">
        <f t="shared" ca="1" si="652"/>
        <v/>
      </c>
      <c r="DS306" s="74" t="str">
        <f t="shared" ca="1" si="653"/>
        <v/>
      </c>
      <c r="DT306" s="74" t="str">
        <f t="shared" ca="1" si="654"/>
        <v/>
      </c>
      <c r="DV306" s="525" t="str">
        <f t="shared" ca="1" si="655"/>
        <v/>
      </c>
      <c r="DW306" s="74" t="str">
        <f t="shared" ca="1" si="656"/>
        <v/>
      </c>
      <c r="DX306" s="485" t="str">
        <f t="shared" ca="1" si="657"/>
        <v/>
      </c>
      <c r="DY306" s="74" t="str">
        <f t="shared" ca="1" si="658"/>
        <v/>
      </c>
      <c r="DZ306" s="74" t="str">
        <f t="shared" ca="1" si="659"/>
        <v/>
      </c>
      <c r="EA306" s="74" t="str">
        <f t="shared" ca="1" si="660"/>
        <v/>
      </c>
      <c r="EC306" s="74" t="str">
        <f t="shared" ca="1" si="661"/>
        <v/>
      </c>
      <c r="ED306" s="74" t="str">
        <f t="shared" ca="1" si="662"/>
        <v/>
      </c>
      <c r="EE306" s="74" t="str">
        <f t="shared" ca="1" si="663"/>
        <v/>
      </c>
      <c r="EG306" s="479" t="str">
        <f ca="1">IF(V306=1,"",IF(LOG入力!BH306&gt;0,0,IF(CG306="★",0,IF(R306=1,0,IF(N306=0,0,1)))))</f>
        <v/>
      </c>
      <c r="EH306" s="483" t="str">
        <f t="shared" ca="1" si="664"/>
        <v/>
      </c>
      <c r="EI306" s="483" t="str">
        <f t="shared" ca="1" si="665"/>
        <v/>
      </c>
      <c r="EJ306" s="483" t="str">
        <f t="shared" ca="1" si="666"/>
        <v/>
      </c>
      <c r="EL306" s="71">
        <f t="shared" ca="1" si="667"/>
        <v>0</v>
      </c>
      <c r="EM306" s="6">
        <f t="shared" ca="1" si="668"/>
        <v>0</v>
      </c>
      <c r="EN306" s="6" t="str">
        <f t="shared" ca="1" si="669"/>
        <v/>
      </c>
      <c r="EO306" s="6">
        <f ca="1">IF(LOG入力!BH306&gt;0,0,IF(EM306=0,0,(IF(COUNTIF($EN$19:EN306,EN306)=1,IF($FS$3="N",1,IF(EH306=1,1,0))))))</f>
        <v>0</v>
      </c>
      <c r="EP306" s="6" t="str">
        <f ca="1">IF(LOG入力!BH306&gt;0,"",IF(EO306=1,$X306,""))</f>
        <v/>
      </c>
      <c r="EQ306" s="6" t="str">
        <f ca="1">IF(LOG入力!BH306&gt;0,"",IF(EO306=1,$Y306,""))</f>
        <v/>
      </c>
      <c r="ER306" s="520" t="str">
        <f ca="1">IF(LOG入力!BH306&gt;0,"",IF(COUNTIF($EP$19:$EP306,EP306)=1,EP306,""))</f>
        <v/>
      </c>
      <c r="ES306" s="520">
        <f ca="1">IF(LOG入力!BH306&gt;0,0,IF((EL306=1),IF(($ER306=""),0,1),0))</f>
        <v>0</v>
      </c>
      <c r="ET306" s="520" t="str">
        <f ca="1">IF(LOG入力!BH306&gt;0,"",IF(COUNTIF($EQ$19:EQ306,EQ306)=1,EQ306,""))</f>
        <v/>
      </c>
      <c r="EU306" s="539">
        <f ca="1">IF(LOG入力!BH306&gt;0,0,IF((EL306=1),IF(($ET306=""),0,1),0))</f>
        <v>0</v>
      </c>
      <c r="EV306" s="71">
        <f t="shared" ca="1" si="670"/>
        <v>0</v>
      </c>
      <c r="EW306" s="6">
        <f t="shared" ca="1" si="671"/>
        <v>0</v>
      </c>
      <c r="EX306" s="6" t="str">
        <f t="shared" ca="1" si="672"/>
        <v/>
      </c>
      <c r="EY306" s="6">
        <f ca="1">IF(LOG入力!BH306&gt;0,0,IF(EW306=0,0,(IF(COUNTIF($EX$19:EX306,EX306)=1,IF($FS$3="N",1,IF(EH306=1,1,0))))))</f>
        <v>0</v>
      </c>
      <c r="EZ306" s="6" t="str">
        <f ca="1">IF(LOG入力!BH306&gt;0,"",IF(EY306=1,$X306,""))</f>
        <v/>
      </c>
      <c r="FA306" s="6" t="str">
        <f ca="1">IF(LOG入力!BH306&gt;0,"",IF(EY306=1,$Y306,""))</f>
        <v/>
      </c>
      <c r="FB306" s="6" t="str">
        <f ca="1">IF(LOG入力!BH306&gt;0,"",IF(COUNTIF($EZ$19:$EZ306,EZ306)=1,EZ306,""))</f>
        <v/>
      </c>
      <c r="FC306" s="6">
        <f ca="1">IF(LOG入力!BH306&gt;0,0,IF((EV306=1),IF(($FB306=""),0,1),0))</f>
        <v>0</v>
      </c>
      <c r="FD306" s="6" t="str">
        <f ca="1">IF(LOG入力!BH306&gt;0,"",IF(COUNTIF($FA$19:FA306,FA306)=1,FA306,""))</f>
        <v/>
      </c>
      <c r="FE306" s="72">
        <f ca="1">IF(LOG入力!BH306&gt;0,0,IF((EV306=1),IF(($FD306=""),0,1),0))</f>
        <v>0</v>
      </c>
      <c r="FF306" s="71">
        <f t="shared" ca="1" si="673"/>
        <v>0</v>
      </c>
      <c r="FG306" s="6">
        <f t="shared" ca="1" si="674"/>
        <v>0</v>
      </c>
      <c r="FH306" s="6" t="str">
        <f t="shared" ca="1" si="675"/>
        <v/>
      </c>
      <c r="FI306" s="6">
        <f ca="1">IF(LOG入力!BH306&gt;0,0,IF(FG306=0,0,(IF(COUNTIF($FH$19:FH306,FH306)=1,IF($FS$3="N",1,IF(EH306=1,1,0))))))</f>
        <v>0</v>
      </c>
      <c r="FJ306" s="6" t="str">
        <f ca="1">IF(LOG入力!BH306&gt;0,"",IF(FI306=1,$X306,""))</f>
        <v/>
      </c>
      <c r="FK306" s="6" t="str">
        <f ca="1">IF(LOG入力!BH306&gt;0,"",IF(FI306=1,$Y306,""))</f>
        <v/>
      </c>
      <c r="FL306" s="6" t="str">
        <f ca="1">IF(LOG入力!BH306&gt;0,"",IF(COUNTIF($FJ$19:$FJ306,FJ306)=1,FJ306,""))</f>
        <v/>
      </c>
      <c r="FM306" s="6">
        <f ca="1">IF(LOG入力!BH306&gt;0,0,IF((FF306=1),IF(($FL306=""),0,1),0))</f>
        <v>0</v>
      </c>
      <c r="FN306" s="6" t="str">
        <f ca="1">IF(LOG入力!BH306&gt;0,"",IF(COUNTIF($FK$19:FK306,FK306)=1,FK306,""))</f>
        <v/>
      </c>
      <c r="FO306" s="72">
        <f ca="1">IF(LOG入力!BH306&gt;0,0,IF((FF306=1),IF(($FN306=""),0,1),0))</f>
        <v>0</v>
      </c>
      <c r="FP306" s="71">
        <f t="shared" ca="1" si="676"/>
        <v>0</v>
      </c>
      <c r="FQ306" s="6">
        <f t="shared" ca="1" si="677"/>
        <v>0</v>
      </c>
      <c r="FR306" s="6" t="str">
        <f t="shared" ca="1" si="678"/>
        <v/>
      </c>
      <c r="FS306" s="6">
        <f ca="1">IF(LOG入力!BH306&gt;0,0,IF(FQ306=0,0,(IF(COUNTIF($FR$19:FR306,FR306)=1,IF($FS$3="N",1,IF(EH306=1,1,0))))))</f>
        <v>0</v>
      </c>
      <c r="FT306" s="6" t="str">
        <f ca="1">IF(LOG入力!BH306&gt;0,"",IF(FS306=1,$X306,""))</f>
        <v/>
      </c>
      <c r="FU306" s="6" t="str">
        <f ca="1">IF(LOG入力!BH306&gt;0,"",IF(FS306=1,$Y306,""))</f>
        <v/>
      </c>
      <c r="FV306" s="6" t="str">
        <f ca="1">IF(LOG入力!BH306&gt;0,"",IF(COUNTIF($FT$19:$FT306,FT306)=1,FT306,""))</f>
        <v/>
      </c>
      <c r="FW306" s="6">
        <f ca="1">IF(LOG入力!BH306&gt;0,0,IF((FP306=1),IF(($FV306=""),0,1),0))</f>
        <v>0</v>
      </c>
      <c r="FX306" s="6" t="str">
        <f ca="1">IF(LOG入力!BH306&gt;0,"",IF(COUNTIF($FU$19:FU306,FU306)=1,FU306,""))</f>
        <v/>
      </c>
      <c r="FY306" s="72">
        <f ca="1">IF(LOG入力!BH306&gt;0,0,IF((FP306=1),IF(($FX306=""),0,1),0))</f>
        <v>0</v>
      </c>
      <c r="FZ306" s="71">
        <f t="shared" ca="1" si="679"/>
        <v>0</v>
      </c>
      <c r="GA306" s="6">
        <f t="shared" ca="1" si="680"/>
        <v>0</v>
      </c>
      <c r="GB306" s="6" t="str">
        <f t="shared" ca="1" si="681"/>
        <v/>
      </c>
      <c r="GC306" s="6">
        <f ca="1">IF(LOG入力!BH306&gt;0,0,IF(GA306=0,0,(IF(COUNTIF($GB$19:GB306,GB306)=1,IF($FS$3="N",1,IF(EH306=1,1,0))))))</f>
        <v>0</v>
      </c>
      <c r="GD306" s="6" t="str">
        <f ca="1">IF(LOG入力!BH306&gt;0,"",IF(GC306=1,$X306,""))</f>
        <v/>
      </c>
      <c r="GE306" s="6" t="str">
        <f ca="1">IF(LOG入力!BH306&gt;0,"",IF(GC306=1,$Y306,""))</f>
        <v/>
      </c>
      <c r="GF306" s="6" t="str">
        <f ca="1">IF(LOG入力!BH306&gt;0,"",IF(COUNTIF($GD$19:$GD306,GD306)=1,GD306,""))</f>
        <v/>
      </c>
      <c r="GG306" s="6">
        <f ca="1">IF(LOG入力!BH306&gt;0,0,IF((FZ306=1),IF(($GF306=""),0,1),0))</f>
        <v>0</v>
      </c>
      <c r="GH306" s="6" t="str">
        <f ca="1">IF(LOG入力!BH306&gt;0,"",IF(COUNTIF($GE$19:GE306,GE306)=1,GE306,""))</f>
        <v/>
      </c>
      <c r="GI306" s="72">
        <f ca="1">IF(LOG入力!BH306&gt;0,0,IF((FZ306=1),IF(($GH306=""),0,1),0))</f>
        <v>0</v>
      </c>
      <c r="GK306" s="455" t="str">
        <f ca="1">IF(V306=1,"",IF(LEN(LOG入力!AS306)=0,"",LOG入力!AS306))</f>
        <v/>
      </c>
      <c r="GL306" s="378" t="str">
        <f t="shared" ca="1" si="682"/>
        <v/>
      </c>
      <c r="GM306" s="378" t="str">
        <f t="shared" ca="1" si="683"/>
        <v/>
      </c>
      <c r="GN306" s="74" t="str">
        <f t="shared" ca="1" si="684"/>
        <v/>
      </c>
      <c r="GO306" s="74" t="str">
        <f t="shared" ca="1" si="685"/>
        <v/>
      </c>
      <c r="GQ306" s="74" t="str">
        <f t="shared" ca="1" si="686"/>
        <v/>
      </c>
      <c r="GR306" s="74" t="str">
        <f t="shared" ca="1" si="687"/>
        <v/>
      </c>
      <c r="GS306" s="74" t="str">
        <f t="shared" ca="1" si="688"/>
        <v/>
      </c>
      <c r="GT306" s="74" t="str">
        <f t="shared" ca="1" si="689"/>
        <v/>
      </c>
      <c r="GU306" s="74" t="str">
        <f t="shared" ca="1" si="690"/>
        <v/>
      </c>
      <c r="GV306" s="74" t="str">
        <f t="shared" ca="1" si="691"/>
        <v/>
      </c>
      <c r="GX306" s="74" t="str">
        <f t="shared" ca="1" si="692"/>
        <v/>
      </c>
      <c r="GY306" s="74" t="str">
        <f t="shared" ca="1" si="693"/>
        <v/>
      </c>
      <c r="GZ306" s="74" t="str">
        <f ca="1">IF(V306=1,"",IF(LOG入力!BH306&gt;0,0,IF(GY306=0,0,IF((VALUE((TYPE(VALUE(J306)))))=16,0,IF(VALUE(J306)&lt;60,1,IF(VALUE(J306)&lt;100,0,IF(VALUE(J306)&lt;600,2,0)))))))</f>
        <v/>
      </c>
      <c r="HA306" s="74" t="str">
        <f t="shared" ca="1" si="694"/>
        <v/>
      </c>
      <c r="HB306" s="74" t="str">
        <f ca="1">IF(V306=1,"",IF(LOG入力!BH306&gt;0,0,IF(HA306=0,0,IF((VALUE((TYPE(VALUE(L306)))))=16,0,IF(VALUE(L306)&lt;60,1,IF(VALUE(L306)&lt;100,0,IF(VALUE(L306)&lt;600,2,0)))))))</f>
        <v/>
      </c>
      <c r="HD306" s="74" t="str">
        <f t="shared" ca="1" si="695"/>
        <v/>
      </c>
      <c r="HF306" s="74" t="str">
        <f t="shared" ca="1" si="696"/>
        <v/>
      </c>
      <c r="HG306" s="74" t="str">
        <f t="shared" ca="1" si="697"/>
        <v/>
      </c>
      <c r="HH306" s="74" t="str">
        <f t="shared" ca="1" si="698"/>
        <v/>
      </c>
      <c r="HI306" s="74" t="str">
        <f t="shared" ca="1" si="699"/>
        <v/>
      </c>
      <c r="HJ306" s="74" t="str">
        <f t="shared" ca="1" si="700"/>
        <v/>
      </c>
      <c r="HK306" s="74" t="str">
        <f t="shared" ca="1" si="701"/>
        <v/>
      </c>
      <c r="HL306" s="74" t="str">
        <f t="shared" ca="1" si="702"/>
        <v/>
      </c>
      <c r="HM306" s="74" t="str">
        <f t="shared" ca="1" si="703"/>
        <v/>
      </c>
      <c r="HN306" s="74" t="str">
        <f t="shared" ca="1" si="704"/>
        <v/>
      </c>
      <c r="HO306" s="529" t="str">
        <f t="shared" ca="1" si="705"/>
        <v/>
      </c>
      <c r="HP306" s="74" t="str">
        <f t="shared" ca="1" si="706"/>
        <v/>
      </c>
      <c r="HQ306" s="74" t="str">
        <f t="shared" ca="1" si="707"/>
        <v/>
      </c>
      <c r="HR306" s="74" t="str">
        <f t="shared" ca="1" si="708"/>
        <v/>
      </c>
      <c r="HS306" s="74" t="str">
        <f t="shared" ca="1" si="709"/>
        <v/>
      </c>
      <c r="HT306" s="74" t="str">
        <f ca="1">IF(V306=1,"",IF(LOG入力!BH306&gt;0,0,IF(DV306=1,0,IF(N306="0",0,IF(SUM(HD306:HS306)&gt;0,1,0)))))</f>
        <v/>
      </c>
    </row>
    <row r="307" spans="1:228" x14ac:dyDescent="0.15">
      <c r="A307" s="5"/>
      <c r="B307" s="532" t="str">
        <f t="shared" ca="1" si="568"/>
        <v/>
      </c>
      <c r="C307" s="534" t="str">
        <f ca="1">LOG入力!AP307</f>
        <v/>
      </c>
      <c r="D307" s="534" t="str">
        <f ca="1">LOG入力!AQ307</f>
        <v/>
      </c>
      <c r="E307" s="534" t="str">
        <f ca="1">LOG入力!AR307</f>
        <v/>
      </c>
      <c r="F307" s="535" t="str">
        <f t="shared" ca="1" si="569"/>
        <v/>
      </c>
      <c r="G307" s="585" t="str">
        <f ca="1">LOG入力!AT307</f>
        <v/>
      </c>
      <c r="H307" s="542" t="str">
        <f ca="1">LOG入力!AU307</f>
        <v/>
      </c>
      <c r="I307" s="542" t="str">
        <f ca="1">LOG入力!AV307</f>
        <v/>
      </c>
      <c r="J307" s="577" t="str">
        <f ca="1">LOG入力!AW307</f>
        <v/>
      </c>
      <c r="K307" s="578" t="str">
        <f ca="1">LOG入力!BJ307</f>
        <v/>
      </c>
      <c r="L307" s="577" t="str">
        <f ca="1">LOG入力!AY307</f>
        <v/>
      </c>
      <c r="M307" s="545" t="str">
        <f ca="1">LOG入力!BK307</f>
        <v/>
      </c>
      <c r="N307" s="512" t="str">
        <f ca="1">IF(V307=1,"",IF(LOG入力!AJ307=1,"1",LOG入力!BA307))</f>
        <v/>
      </c>
      <c r="O307" s="538" t="str">
        <f ca="1">IF(V307=1,"",IF(LEN(LOG入力!O307)=0,"",LOG入力!O307))</f>
        <v/>
      </c>
      <c r="P307" s="291" t="str">
        <f ca="1">IF(V307=1,"",IF($AA$4=1,"",IF(LOG入力!BG307=1,"",CONCATENATE($ER307,$FB307,$FL307,$FV307,$GF307))))</f>
        <v/>
      </c>
      <c r="Q307" s="291" t="str">
        <f ca="1">IF(V307=1,"",IF($AA$4=1,"",IF(LOG入力!BG307=1,"",CONCATENATE($ET307,$FD307,$FN307,$FX307,$GH307))))</f>
        <v/>
      </c>
      <c r="R307" s="573" t="str">
        <f ca="1">IF(V307=1,"",IF($AA$4=1,"",IF(LOG入力!BH307&gt;0,0,AA307)))</f>
        <v/>
      </c>
      <c r="S307" s="293" t="str">
        <f t="shared" ca="1" si="570"/>
        <v/>
      </c>
      <c r="T307" s="681"/>
      <c r="U307" s="38"/>
      <c r="V307" s="196">
        <f ca="1">LOG入力!AN307</f>
        <v>1</v>
      </c>
      <c r="W307" s="38"/>
      <c r="X307" s="516" t="str">
        <f t="shared" ca="1" si="571"/>
        <v/>
      </c>
      <c r="Y307" s="515" t="str">
        <f t="shared" ca="1" si="572"/>
        <v/>
      </c>
      <c r="Z307" s="518" t="str">
        <f t="shared" ca="1" si="573"/>
        <v/>
      </c>
      <c r="AA307" s="574" t="str">
        <f t="shared" ca="1" si="574"/>
        <v/>
      </c>
      <c r="AC307" s="6" t="str">
        <f t="shared" ca="1" si="575"/>
        <v/>
      </c>
      <c r="AD307" s="6" t="str">
        <f t="shared" ca="1" si="576"/>
        <v/>
      </c>
      <c r="AE307" s="6" t="str">
        <f t="shared" ca="1" si="577"/>
        <v/>
      </c>
      <c r="AF307" s="6" t="str">
        <f t="shared" ca="1" si="578"/>
        <v/>
      </c>
      <c r="AG307" s="6" t="str">
        <f t="shared" ca="1" si="579"/>
        <v/>
      </c>
      <c r="AH307" s="6" t="str">
        <f t="shared" ca="1" si="580"/>
        <v/>
      </c>
      <c r="AI307" s="6" t="str">
        <f t="shared" ca="1" si="581"/>
        <v/>
      </c>
      <c r="AJ307" s="6" t="str">
        <f t="shared" ca="1" si="582"/>
        <v/>
      </c>
      <c r="AK307" s="6" t="str">
        <f t="shared" ca="1" si="583"/>
        <v/>
      </c>
      <c r="AL307" s="6" t="str">
        <f t="shared" ca="1" si="584"/>
        <v/>
      </c>
      <c r="AM307" s="6" t="str">
        <f t="shared" ca="1" si="585"/>
        <v/>
      </c>
      <c r="AN307" s="6" t="str">
        <f t="shared" ca="1" si="586"/>
        <v/>
      </c>
      <c r="AO307" s="6" t="str">
        <f t="shared" ca="1" si="587"/>
        <v/>
      </c>
      <c r="AP307" s="6" t="str">
        <f t="shared" ca="1" si="588"/>
        <v/>
      </c>
      <c r="AQ307" s="6" t="str">
        <f t="shared" ca="1" si="589"/>
        <v/>
      </c>
      <c r="AR307" s="6" t="str">
        <f t="shared" ca="1" si="590"/>
        <v/>
      </c>
      <c r="AS307" s="6" t="str">
        <f t="shared" ca="1" si="591"/>
        <v/>
      </c>
      <c r="AT307" s="6" t="str">
        <f t="shared" ca="1" si="592"/>
        <v/>
      </c>
      <c r="AU307" s="6" t="str">
        <f t="shared" ca="1" si="593"/>
        <v/>
      </c>
      <c r="AV307" s="6" t="str">
        <f t="shared" ca="1" si="594"/>
        <v/>
      </c>
      <c r="AW307" s="6" t="str">
        <f t="shared" ca="1" si="595"/>
        <v/>
      </c>
      <c r="AY307" s="6" t="str">
        <f t="shared" ca="1" si="596"/>
        <v/>
      </c>
      <c r="AZ307" s="6" t="str">
        <f t="shared" ca="1" si="597"/>
        <v/>
      </c>
      <c r="BA307" s="6" t="str">
        <f t="shared" ca="1" si="598"/>
        <v/>
      </c>
      <c r="BB307" s="6" t="str">
        <f t="shared" ca="1" si="599"/>
        <v/>
      </c>
      <c r="BC307" s="6" t="str">
        <f t="shared" ca="1" si="600"/>
        <v/>
      </c>
      <c r="BD307" s="6" t="str">
        <f t="shared" ca="1" si="601"/>
        <v/>
      </c>
      <c r="BE307" s="6" t="str">
        <f t="shared" ca="1" si="602"/>
        <v/>
      </c>
      <c r="BF307" s="6" t="str">
        <f t="shared" ca="1" si="603"/>
        <v/>
      </c>
      <c r="BG307" s="6" t="str">
        <f t="shared" ca="1" si="604"/>
        <v/>
      </c>
      <c r="BH307" s="6" t="str">
        <f t="shared" ca="1" si="605"/>
        <v/>
      </c>
      <c r="BI307" s="6" t="str">
        <f t="shared" ca="1" si="606"/>
        <v/>
      </c>
      <c r="BJ307" s="6" t="str">
        <f t="shared" ca="1" si="607"/>
        <v/>
      </c>
      <c r="BK307" s="6" t="str">
        <f t="shared" ca="1" si="608"/>
        <v/>
      </c>
      <c r="BL307" s="6" t="str">
        <f t="shared" ca="1" si="609"/>
        <v/>
      </c>
      <c r="BM307" s="6" t="str">
        <f t="shared" ca="1" si="610"/>
        <v/>
      </c>
      <c r="BN307" s="6" t="str">
        <f t="shared" ca="1" si="611"/>
        <v/>
      </c>
      <c r="BO307" s="6" t="str">
        <f t="shared" ca="1" si="612"/>
        <v/>
      </c>
      <c r="BP307" s="6" t="str">
        <f t="shared" ca="1" si="613"/>
        <v/>
      </c>
      <c r="BQ307" s="6" t="str">
        <f t="shared" ca="1" si="614"/>
        <v/>
      </c>
      <c r="BR307" s="6" t="str">
        <f t="shared" ca="1" si="615"/>
        <v/>
      </c>
      <c r="BS307" s="6" t="str">
        <f t="shared" ca="1" si="616"/>
        <v/>
      </c>
      <c r="BU307" s="6" t="str">
        <f t="shared" ca="1" si="617"/>
        <v/>
      </c>
      <c r="BW307" s="515" t="str">
        <f t="shared" ca="1" si="618"/>
        <v/>
      </c>
      <c r="BX307" s="515">
        <f t="shared" ca="1" si="619"/>
        <v>0</v>
      </c>
      <c r="BY307" s="515" t="str">
        <f t="shared" ca="1" si="620"/>
        <v/>
      </c>
      <c r="CA307" s="6">
        <f t="shared" ca="1" si="621"/>
        <v>1</v>
      </c>
      <c r="CC307" s="523" t="str">
        <f t="shared" ca="1" si="622"/>
        <v/>
      </c>
      <c r="CE307" s="6" t="str">
        <f t="shared" ca="1" si="623"/>
        <v/>
      </c>
      <c r="CG307" s="524" t="str">
        <f ca="1">IF(V307=1,"",IF($AA$4=1,"",IF(LOG入力!BH307&gt;0,"",IF(N307=0,"",IF(HT307=0,"","★")))))</f>
        <v/>
      </c>
      <c r="CI307" s="74" t="str">
        <f t="shared" ca="1" si="624"/>
        <v/>
      </c>
      <c r="CK307" s="525" t="str">
        <f ca="1">IF(V307=1,"",IF(LOG入力!BH307&gt;0,1,0))</f>
        <v/>
      </c>
      <c r="CL307" s="74" t="str">
        <f t="shared" ca="1" si="625"/>
        <v/>
      </c>
      <c r="CN307" s="74" t="str">
        <f t="shared" ca="1" si="626"/>
        <v/>
      </c>
      <c r="CO307" s="74" t="str">
        <f t="shared" ca="1" si="627"/>
        <v/>
      </c>
      <c r="CQ307" s="74" t="str">
        <f t="shared" ca="1" si="628"/>
        <v/>
      </c>
      <c r="CR307" s="74" t="str">
        <f t="shared" ca="1" si="629"/>
        <v/>
      </c>
      <c r="CS307" s="74" t="str">
        <f t="shared" ca="1" si="630"/>
        <v/>
      </c>
      <c r="CT307" s="74" t="str">
        <f t="shared" ca="1" si="631"/>
        <v/>
      </c>
      <c r="CU307" s="74" t="str">
        <f t="shared" ca="1" si="632"/>
        <v/>
      </c>
      <c r="CV307" s="74" t="str">
        <f t="shared" ca="1" si="633"/>
        <v/>
      </c>
      <c r="CW307" s="74" t="str">
        <f t="shared" ca="1" si="634"/>
        <v/>
      </c>
      <c r="CX307" s="74" t="str">
        <f t="shared" ca="1" si="635"/>
        <v/>
      </c>
      <c r="CY307" s="74" t="str">
        <f t="shared" ca="1" si="636"/>
        <v/>
      </c>
      <c r="CZ307" s="74" t="str">
        <f t="shared" ca="1" si="637"/>
        <v/>
      </c>
      <c r="DA307" s="74" t="str">
        <f t="shared" ca="1" si="638"/>
        <v/>
      </c>
      <c r="DB307" s="74" t="str">
        <f t="shared" ca="1" si="639"/>
        <v/>
      </c>
      <c r="DD307" s="74" t="str">
        <f t="shared" ca="1" si="640"/>
        <v/>
      </c>
      <c r="DE307" s="74" t="str">
        <f t="shared" ca="1" si="641"/>
        <v/>
      </c>
      <c r="DF307" s="74" t="str">
        <f t="shared" ca="1" si="642"/>
        <v/>
      </c>
      <c r="DG307" s="74" t="str">
        <f t="shared" ca="1" si="643"/>
        <v/>
      </c>
      <c r="DH307" s="74" t="str">
        <f t="shared" ca="1" si="644"/>
        <v/>
      </c>
      <c r="DI307" s="74" t="str">
        <f t="shared" ca="1" si="645"/>
        <v/>
      </c>
      <c r="DJ307" s="74" t="str">
        <f t="shared" ca="1" si="646"/>
        <v/>
      </c>
      <c r="DK307" s="74" t="str">
        <f t="shared" ca="1" si="647"/>
        <v/>
      </c>
      <c r="DL307" s="74" t="str">
        <f t="shared" ca="1" si="648"/>
        <v/>
      </c>
      <c r="DM307" s="74" t="str">
        <f t="shared" ca="1" si="649"/>
        <v/>
      </c>
      <c r="DN307" s="74" t="str">
        <f t="shared" ca="1" si="650"/>
        <v/>
      </c>
      <c r="DO307" s="74" t="str">
        <f t="shared" ca="1" si="651"/>
        <v/>
      </c>
      <c r="DQ307" s="74" t="str">
        <f t="shared" ca="1" si="652"/>
        <v/>
      </c>
      <c r="DS307" s="74" t="str">
        <f t="shared" ca="1" si="653"/>
        <v/>
      </c>
      <c r="DT307" s="74" t="str">
        <f t="shared" ca="1" si="654"/>
        <v/>
      </c>
      <c r="DV307" s="525" t="str">
        <f t="shared" ca="1" si="655"/>
        <v/>
      </c>
      <c r="DW307" s="74" t="str">
        <f t="shared" ca="1" si="656"/>
        <v/>
      </c>
      <c r="DX307" s="485" t="str">
        <f t="shared" ca="1" si="657"/>
        <v/>
      </c>
      <c r="DY307" s="74" t="str">
        <f t="shared" ca="1" si="658"/>
        <v/>
      </c>
      <c r="DZ307" s="74" t="str">
        <f t="shared" ca="1" si="659"/>
        <v/>
      </c>
      <c r="EA307" s="74" t="str">
        <f t="shared" ca="1" si="660"/>
        <v/>
      </c>
      <c r="EC307" s="74" t="str">
        <f t="shared" ca="1" si="661"/>
        <v/>
      </c>
      <c r="ED307" s="74" t="str">
        <f t="shared" ca="1" si="662"/>
        <v/>
      </c>
      <c r="EE307" s="74" t="str">
        <f t="shared" ca="1" si="663"/>
        <v/>
      </c>
      <c r="EG307" s="479" t="str">
        <f ca="1">IF(V307=1,"",IF(LOG入力!BH307&gt;0,0,IF(CG307="★",0,IF(R307=1,0,IF(N307=0,0,1)))))</f>
        <v/>
      </c>
      <c r="EH307" s="483" t="str">
        <f t="shared" ca="1" si="664"/>
        <v/>
      </c>
      <c r="EI307" s="483" t="str">
        <f t="shared" ca="1" si="665"/>
        <v/>
      </c>
      <c r="EJ307" s="483" t="str">
        <f t="shared" ca="1" si="666"/>
        <v/>
      </c>
      <c r="EL307" s="71">
        <f t="shared" ca="1" si="667"/>
        <v>0</v>
      </c>
      <c r="EM307" s="6">
        <f t="shared" ca="1" si="668"/>
        <v>0</v>
      </c>
      <c r="EN307" s="6" t="str">
        <f t="shared" ca="1" si="669"/>
        <v/>
      </c>
      <c r="EO307" s="6">
        <f ca="1">IF(LOG入力!BH307&gt;0,0,IF(EM307=0,0,(IF(COUNTIF($EN$19:EN307,EN307)=1,IF($FS$3="N",1,IF(EH307=1,1,0))))))</f>
        <v>0</v>
      </c>
      <c r="EP307" s="6" t="str">
        <f ca="1">IF(LOG入力!BH307&gt;0,"",IF(EO307=1,$X307,""))</f>
        <v/>
      </c>
      <c r="EQ307" s="6" t="str">
        <f ca="1">IF(LOG入力!BH307&gt;0,"",IF(EO307=1,$Y307,""))</f>
        <v/>
      </c>
      <c r="ER307" s="520" t="str">
        <f ca="1">IF(LOG入力!BH307&gt;0,"",IF(COUNTIF($EP$19:$EP307,EP307)=1,EP307,""))</f>
        <v/>
      </c>
      <c r="ES307" s="520">
        <f ca="1">IF(LOG入力!BH307&gt;0,0,IF((EL307=1),IF(($ER307=""),0,1),0))</f>
        <v>0</v>
      </c>
      <c r="ET307" s="520" t="str">
        <f ca="1">IF(LOG入力!BH307&gt;0,"",IF(COUNTIF($EQ$19:EQ307,EQ307)=1,EQ307,""))</f>
        <v/>
      </c>
      <c r="EU307" s="539">
        <f ca="1">IF(LOG入力!BH307&gt;0,0,IF((EL307=1),IF(($ET307=""),0,1),0))</f>
        <v>0</v>
      </c>
      <c r="EV307" s="71">
        <f t="shared" ca="1" si="670"/>
        <v>0</v>
      </c>
      <c r="EW307" s="6">
        <f t="shared" ca="1" si="671"/>
        <v>0</v>
      </c>
      <c r="EX307" s="6" t="str">
        <f t="shared" ca="1" si="672"/>
        <v/>
      </c>
      <c r="EY307" s="6">
        <f ca="1">IF(LOG入力!BH307&gt;0,0,IF(EW307=0,0,(IF(COUNTIF($EX$19:EX307,EX307)=1,IF($FS$3="N",1,IF(EH307=1,1,0))))))</f>
        <v>0</v>
      </c>
      <c r="EZ307" s="6" t="str">
        <f ca="1">IF(LOG入力!BH307&gt;0,"",IF(EY307=1,$X307,""))</f>
        <v/>
      </c>
      <c r="FA307" s="6" t="str">
        <f ca="1">IF(LOG入力!BH307&gt;0,"",IF(EY307=1,$Y307,""))</f>
        <v/>
      </c>
      <c r="FB307" s="6" t="str">
        <f ca="1">IF(LOG入力!BH307&gt;0,"",IF(COUNTIF($EZ$19:$EZ307,EZ307)=1,EZ307,""))</f>
        <v/>
      </c>
      <c r="FC307" s="6">
        <f ca="1">IF(LOG入力!BH307&gt;0,0,IF((EV307=1),IF(($FB307=""),0,1),0))</f>
        <v>0</v>
      </c>
      <c r="FD307" s="6" t="str">
        <f ca="1">IF(LOG入力!BH307&gt;0,"",IF(COUNTIF($FA$19:FA307,FA307)=1,FA307,""))</f>
        <v/>
      </c>
      <c r="FE307" s="72">
        <f ca="1">IF(LOG入力!BH307&gt;0,0,IF((EV307=1),IF(($FD307=""),0,1),0))</f>
        <v>0</v>
      </c>
      <c r="FF307" s="71">
        <f t="shared" ca="1" si="673"/>
        <v>0</v>
      </c>
      <c r="FG307" s="6">
        <f t="shared" ca="1" si="674"/>
        <v>0</v>
      </c>
      <c r="FH307" s="6" t="str">
        <f t="shared" ca="1" si="675"/>
        <v/>
      </c>
      <c r="FI307" s="6">
        <f ca="1">IF(LOG入力!BH307&gt;0,0,IF(FG307=0,0,(IF(COUNTIF($FH$19:FH307,FH307)=1,IF($FS$3="N",1,IF(EH307=1,1,0))))))</f>
        <v>0</v>
      </c>
      <c r="FJ307" s="6" t="str">
        <f ca="1">IF(LOG入力!BH307&gt;0,"",IF(FI307=1,$X307,""))</f>
        <v/>
      </c>
      <c r="FK307" s="6" t="str">
        <f ca="1">IF(LOG入力!BH307&gt;0,"",IF(FI307=1,$Y307,""))</f>
        <v/>
      </c>
      <c r="FL307" s="6" t="str">
        <f ca="1">IF(LOG入力!BH307&gt;0,"",IF(COUNTIF($FJ$19:$FJ307,FJ307)=1,FJ307,""))</f>
        <v/>
      </c>
      <c r="FM307" s="6">
        <f ca="1">IF(LOG入力!BH307&gt;0,0,IF((FF307=1),IF(($FL307=""),0,1),0))</f>
        <v>0</v>
      </c>
      <c r="FN307" s="6" t="str">
        <f ca="1">IF(LOG入力!BH307&gt;0,"",IF(COUNTIF($FK$19:FK307,FK307)=1,FK307,""))</f>
        <v/>
      </c>
      <c r="FO307" s="72">
        <f ca="1">IF(LOG入力!BH307&gt;0,0,IF((FF307=1),IF(($FN307=""),0,1),0))</f>
        <v>0</v>
      </c>
      <c r="FP307" s="71">
        <f t="shared" ca="1" si="676"/>
        <v>0</v>
      </c>
      <c r="FQ307" s="6">
        <f t="shared" ca="1" si="677"/>
        <v>0</v>
      </c>
      <c r="FR307" s="6" t="str">
        <f t="shared" ca="1" si="678"/>
        <v/>
      </c>
      <c r="FS307" s="6">
        <f ca="1">IF(LOG入力!BH307&gt;0,0,IF(FQ307=0,0,(IF(COUNTIF($FR$19:FR307,FR307)=1,IF($FS$3="N",1,IF(EH307=1,1,0))))))</f>
        <v>0</v>
      </c>
      <c r="FT307" s="6" t="str">
        <f ca="1">IF(LOG入力!BH307&gt;0,"",IF(FS307=1,$X307,""))</f>
        <v/>
      </c>
      <c r="FU307" s="6" t="str">
        <f ca="1">IF(LOG入力!BH307&gt;0,"",IF(FS307=1,$Y307,""))</f>
        <v/>
      </c>
      <c r="FV307" s="6" t="str">
        <f ca="1">IF(LOG入力!BH307&gt;0,"",IF(COUNTIF($FT$19:$FT307,FT307)=1,FT307,""))</f>
        <v/>
      </c>
      <c r="FW307" s="6">
        <f ca="1">IF(LOG入力!BH307&gt;0,0,IF((FP307=1),IF(($FV307=""),0,1),0))</f>
        <v>0</v>
      </c>
      <c r="FX307" s="6" t="str">
        <f ca="1">IF(LOG入力!BH307&gt;0,"",IF(COUNTIF($FU$19:FU307,FU307)=1,FU307,""))</f>
        <v/>
      </c>
      <c r="FY307" s="72">
        <f ca="1">IF(LOG入力!BH307&gt;0,0,IF((FP307=1),IF(($FX307=""),0,1),0))</f>
        <v>0</v>
      </c>
      <c r="FZ307" s="71">
        <f t="shared" ca="1" si="679"/>
        <v>0</v>
      </c>
      <c r="GA307" s="6">
        <f t="shared" ca="1" si="680"/>
        <v>0</v>
      </c>
      <c r="GB307" s="6" t="str">
        <f t="shared" ca="1" si="681"/>
        <v/>
      </c>
      <c r="GC307" s="6">
        <f ca="1">IF(LOG入力!BH307&gt;0,0,IF(GA307=0,0,(IF(COUNTIF($GB$19:GB307,GB307)=1,IF($FS$3="N",1,IF(EH307=1,1,0))))))</f>
        <v>0</v>
      </c>
      <c r="GD307" s="6" t="str">
        <f ca="1">IF(LOG入力!BH307&gt;0,"",IF(GC307=1,$X307,""))</f>
        <v/>
      </c>
      <c r="GE307" s="6" t="str">
        <f ca="1">IF(LOG入力!BH307&gt;0,"",IF(GC307=1,$Y307,""))</f>
        <v/>
      </c>
      <c r="GF307" s="6" t="str">
        <f ca="1">IF(LOG入力!BH307&gt;0,"",IF(COUNTIF($GD$19:$GD307,GD307)=1,GD307,""))</f>
        <v/>
      </c>
      <c r="GG307" s="6">
        <f ca="1">IF(LOG入力!BH307&gt;0,0,IF((FZ307=1),IF(($GF307=""),0,1),0))</f>
        <v>0</v>
      </c>
      <c r="GH307" s="6" t="str">
        <f ca="1">IF(LOG入力!BH307&gt;0,"",IF(COUNTIF($GE$19:GE307,GE307)=1,GE307,""))</f>
        <v/>
      </c>
      <c r="GI307" s="72">
        <f ca="1">IF(LOG入力!BH307&gt;0,0,IF((FZ307=1),IF(($GH307=""),0,1),0))</f>
        <v>0</v>
      </c>
      <c r="GK307" s="455" t="str">
        <f ca="1">IF(V307=1,"",IF(LEN(LOG入力!AS307)=0,"",LOG入力!AS307))</f>
        <v/>
      </c>
      <c r="GL307" s="378" t="str">
        <f t="shared" ca="1" si="682"/>
        <v/>
      </c>
      <c r="GM307" s="378" t="str">
        <f t="shared" ca="1" si="683"/>
        <v/>
      </c>
      <c r="GN307" s="74" t="str">
        <f t="shared" ca="1" si="684"/>
        <v/>
      </c>
      <c r="GO307" s="74" t="str">
        <f t="shared" ca="1" si="685"/>
        <v/>
      </c>
      <c r="GQ307" s="74" t="str">
        <f t="shared" ca="1" si="686"/>
        <v/>
      </c>
      <c r="GR307" s="74" t="str">
        <f t="shared" ca="1" si="687"/>
        <v/>
      </c>
      <c r="GS307" s="74" t="str">
        <f t="shared" ca="1" si="688"/>
        <v/>
      </c>
      <c r="GT307" s="74" t="str">
        <f t="shared" ca="1" si="689"/>
        <v/>
      </c>
      <c r="GU307" s="74" t="str">
        <f t="shared" ca="1" si="690"/>
        <v/>
      </c>
      <c r="GV307" s="74" t="str">
        <f t="shared" ca="1" si="691"/>
        <v/>
      </c>
      <c r="GX307" s="74" t="str">
        <f t="shared" ca="1" si="692"/>
        <v/>
      </c>
      <c r="GY307" s="74" t="str">
        <f t="shared" ca="1" si="693"/>
        <v/>
      </c>
      <c r="GZ307" s="74" t="str">
        <f ca="1">IF(V307=1,"",IF(LOG入力!BH307&gt;0,0,IF(GY307=0,0,IF((VALUE((TYPE(VALUE(J307)))))=16,0,IF(VALUE(J307)&lt;60,1,IF(VALUE(J307)&lt;100,0,IF(VALUE(J307)&lt;600,2,0)))))))</f>
        <v/>
      </c>
      <c r="HA307" s="74" t="str">
        <f t="shared" ca="1" si="694"/>
        <v/>
      </c>
      <c r="HB307" s="74" t="str">
        <f ca="1">IF(V307=1,"",IF(LOG入力!BH307&gt;0,0,IF(HA307=0,0,IF((VALUE((TYPE(VALUE(L307)))))=16,0,IF(VALUE(L307)&lt;60,1,IF(VALUE(L307)&lt;100,0,IF(VALUE(L307)&lt;600,2,0)))))))</f>
        <v/>
      </c>
      <c r="HD307" s="74" t="str">
        <f t="shared" ca="1" si="695"/>
        <v/>
      </c>
      <c r="HF307" s="74" t="str">
        <f t="shared" ca="1" si="696"/>
        <v/>
      </c>
      <c r="HG307" s="74" t="str">
        <f t="shared" ca="1" si="697"/>
        <v/>
      </c>
      <c r="HH307" s="74" t="str">
        <f t="shared" ca="1" si="698"/>
        <v/>
      </c>
      <c r="HI307" s="74" t="str">
        <f t="shared" ca="1" si="699"/>
        <v/>
      </c>
      <c r="HJ307" s="74" t="str">
        <f t="shared" ca="1" si="700"/>
        <v/>
      </c>
      <c r="HK307" s="74" t="str">
        <f t="shared" ca="1" si="701"/>
        <v/>
      </c>
      <c r="HL307" s="74" t="str">
        <f t="shared" ca="1" si="702"/>
        <v/>
      </c>
      <c r="HM307" s="74" t="str">
        <f t="shared" ca="1" si="703"/>
        <v/>
      </c>
      <c r="HN307" s="74" t="str">
        <f t="shared" ca="1" si="704"/>
        <v/>
      </c>
      <c r="HO307" s="529" t="str">
        <f t="shared" ca="1" si="705"/>
        <v/>
      </c>
      <c r="HP307" s="74" t="str">
        <f t="shared" ca="1" si="706"/>
        <v/>
      </c>
      <c r="HQ307" s="74" t="str">
        <f t="shared" ca="1" si="707"/>
        <v/>
      </c>
      <c r="HR307" s="74" t="str">
        <f t="shared" ca="1" si="708"/>
        <v/>
      </c>
      <c r="HS307" s="74" t="str">
        <f t="shared" ca="1" si="709"/>
        <v/>
      </c>
      <c r="HT307" s="74" t="str">
        <f ca="1">IF(V307=1,"",IF(LOG入力!BH307&gt;0,0,IF(DV307=1,0,IF(N307="0",0,IF(SUM(HD307:HS307)&gt;0,1,0)))))</f>
        <v/>
      </c>
    </row>
    <row r="308" spans="1:228" x14ac:dyDescent="0.15">
      <c r="A308" s="5">
        <v>290</v>
      </c>
      <c r="B308" s="487" t="str">
        <f t="shared" ca="1" si="568"/>
        <v/>
      </c>
      <c r="C308" s="548" t="str">
        <f ca="1">LOG入力!AP308</f>
        <v/>
      </c>
      <c r="D308" s="548" t="str">
        <f ca="1">LOG入力!AQ308</f>
        <v/>
      </c>
      <c r="E308" s="548" t="str">
        <f ca="1">LOG入力!AR308</f>
        <v/>
      </c>
      <c r="F308" s="589" t="str">
        <f t="shared" ca="1" si="569"/>
        <v/>
      </c>
      <c r="G308" s="586" t="str">
        <f ca="1">LOG入力!AT308</f>
        <v/>
      </c>
      <c r="H308" s="553" t="str">
        <f ca="1">LOG入力!AU308</f>
        <v/>
      </c>
      <c r="I308" s="587" t="str">
        <f ca="1">LOG入力!AV308</f>
        <v/>
      </c>
      <c r="J308" s="590" t="str">
        <f ca="1">LOG入力!AW308</f>
        <v/>
      </c>
      <c r="K308" s="591" t="str">
        <f ca="1">LOG入力!BJ308</f>
        <v/>
      </c>
      <c r="L308" s="590" t="str">
        <f ca="1">LOG入力!AY308</f>
        <v/>
      </c>
      <c r="M308" s="556" t="str">
        <f ca="1">LOG入力!BK308</f>
        <v/>
      </c>
      <c r="N308" s="588" t="str">
        <f ca="1">IF(V308=1,"",IF(LOG入力!AJ308=1,"1",LOG入力!BA308))</f>
        <v/>
      </c>
      <c r="O308" s="557" t="str">
        <f ca="1">IF(V308=1,"",IF(LEN(LOG入力!O308)=0,"",LOG入力!O308))</f>
        <v/>
      </c>
      <c r="P308" s="336" t="str">
        <f ca="1">IF(V308=1,"",IF($AA$4=1,"",IF(LOG入力!BG308=1,"",CONCATENATE($ER308,$FB308,$FL308,$FV308,$GF308))))</f>
        <v/>
      </c>
      <c r="Q308" s="337" t="str">
        <f ca="1">IF(V308=1,"",IF($AA$4=1,"",IF(LOG入力!BG308=1,"",CONCATENATE($ET308,$FD308,$FN308,$FX308,$GH308))))</f>
        <v/>
      </c>
      <c r="R308" s="338" t="str">
        <f ca="1">IF(V308=1,"",IF($AA$4=1,"",IF(LOG入力!BH308&gt;0,0,AA308)))</f>
        <v/>
      </c>
      <c r="S308" s="558" t="str">
        <f t="shared" ca="1" si="570"/>
        <v/>
      </c>
      <c r="T308" s="681"/>
      <c r="U308" s="38"/>
      <c r="V308" s="196">
        <f ca="1">LOG入力!AN308</f>
        <v>1</v>
      </c>
      <c r="W308" s="38"/>
      <c r="X308" s="516" t="str">
        <f t="shared" ca="1" si="571"/>
        <v/>
      </c>
      <c r="Y308" s="515" t="str">
        <f t="shared" ca="1" si="572"/>
        <v/>
      </c>
      <c r="Z308" s="518" t="str">
        <f t="shared" ca="1" si="573"/>
        <v/>
      </c>
      <c r="AA308" s="574" t="str">
        <f t="shared" ca="1" si="574"/>
        <v/>
      </c>
      <c r="AC308" s="6" t="str">
        <f t="shared" ca="1" si="575"/>
        <v/>
      </c>
      <c r="AD308" s="6" t="str">
        <f t="shared" ca="1" si="576"/>
        <v/>
      </c>
      <c r="AE308" s="6" t="str">
        <f t="shared" ca="1" si="577"/>
        <v/>
      </c>
      <c r="AF308" s="6" t="str">
        <f t="shared" ca="1" si="578"/>
        <v/>
      </c>
      <c r="AG308" s="6" t="str">
        <f t="shared" ca="1" si="579"/>
        <v/>
      </c>
      <c r="AH308" s="6" t="str">
        <f t="shared" ca="1" si="580"/>
        <v/>
      </c>
      <c r="AI308" s="6" t="str">
        <f t="shared" ca="1" si="581"/>
        <v/>
      </c>
      <c r="AJ308" s="6" t="str">
        <f t="shared" ca="1" si="582"/>
        <v/>
      </c>
      <c r="AK308" s="6" t="str">
        <f t="shared" ca="1" si="583"/>
        <v/>
      </c>
      <c r="AL308" s="6" t="str">
        <f t="shared" ca="1" si="584"/>
        <v/>
      </c>
      <c r="AM308" s="6" t="str">
        <f t="shared" ca="1" si="585"/>
        <v/>
      </c>
      <c r="AN308" s="6" t="str">
        <f t="shared" ca="1" si="586"/>
        <v/>
      </c>
      <c r="AO308" s="6" t="str">
        <f t="shared" ca="1" si="587"/>
        <v/>
      </c>
      <c r="AP308" s="6" t="str">
        <f t="shared" ca="1" si="588"/>
        <v/>
      </c>
      <c r="AQ308" s="6" t="str">
        <f t="shared" ca="1" si="589"/>
        <v/>
      </c>
      <c r="AR308" s="6" t="str">
        <f t="shared" ca="1" si="590"/>
        <v/>
      </c>
      <c r="AS308" s="6" t="str">
        <f t="shared" ca="1" si="591"/>
        <v/>
      </c>
      <c r="AT308" s="6" t="str">
        <f t="shared" ca="1" si="592"/>
        <v/>
      </c>
      <c r="AU308" s="6" t="str">
        <f t="shared" ca="1" si="593"/>
        <v/>
      </c>
      <c r="AV308" s="6" t="str">
        <f t="shared" ca="1" si="594"/>
        <v/>
      </c>
      <c r="AW308" s="6" t="str">
        <f t="shared" ca="1" si="595"/>
        <v/>
      </c>
      <c r="AY308" s="6" t="str">
        <f t="shared" ca="1" si="596"/>
        <v/>
      </c>
      <c r="AZ308" s="6" t="str">
        <f t="shared" ca="1" si="597"/>
        <v/>
      </c>
      <c r="BA308" s="6" t="str">
        <f t="shared" ca="1" si="598"/>
        <v/>
      </c>
      <c r="BB308" s="6" t="str">
        <f t="shared" ca="1" si="599"/>
        <v/>
      </c>
      <c r="BC308" s="6" t="str">
        <f t="shared" ca="1" si="600"/>
        <v/>
      </c>
      <c r="BD308" s="6" t="str">
        <f t="shared" ca="1" si="601"/>
        <v/>
      </c>
      <c r="BE308" s="6" t="str">
        <f t="shared" ca="1" si="602"/>
        <v/>
      </c>
      <c r="BF308" s="6" t="str">
        <f t="shared" ca="1" si="603"/>
        <v/>
      </c>
      <c r="BG308" s="6" t="str">
        <f t="shared" ca="1" si="604"/>
        <v/>
      </c>
      <c r="BH308" s="6" t="str">
        <f t="shared" ca="1" si="605"/>
        <v/>
      </c>
      <c r="BI308" s="6" t="str">
        <f t="shared" ca="1" si="606"/>
        <v/>
      </c>
      <c r="BJ308" s="6" t="str">
        <f t="shared" ca="1" si="607"/>
        <v/>
      </c>
      <c r="BK308" s="6" t="str">
        <f t="shared" ca="1" si="608"/>
        <v/>
      </c>
      <c r="BL308" s="6" t="str">
        <f t="shared" ca="1" si="609"/>
        <v/>
      </c>
      <c r="BM308" s="6" t="str">
        <f t="shared" ca="1" si="610"/>
        <v/>
      </c>
      <c r="BN308" s="6" t="str">
        <f t="shared" ca="1" si="611"/>
        <v/>
      </c>
      <c r="BO308" s="6" t="str">
        <f t="shared" ca="1" si="612"/>
        <v/>
      </c>
      <c r="BP308" s="6" t="str">
        <f t="shared" ca="1" si="613"/>
        <v/>
      </c>
      <c r="BQ308" s="6" t="str">
        <f t="shared" ca="1" si="614"/>
        <v/>
      </c>
      <c r="BR308" s="6" t="str">
        <f t="shared" ca="1" si="615"/>
        <v/>
      </c>
      <c r="BS308" s="6" t="str">
        <f t="shared" ca="1" si="616"/>
        <v/>
      </c>
      <c r="BU308" s="6" t="str">
        <f t="shared" ca="1" si="617"/>
        <v/>
      </c>
      <c r="BW308" s="515" t="str">
        <f t="shared" ca="1" si="618"/>
        <v/>
      </c>
      <c r="BX308" s="515">
        <f t="shared" ca="1" si="619"/>
        <v>0</v>
      </c>
      <c r="BY308" s="515" t="str">
        <f t="shared" ca="1" si="620"/>
        <v/>
      </c>
      <c r="CA308" s="6">
        <f t="shared" ca="1" si="621"/>
        <v>1</v>
      </c>
      <c r="CC308" s="523" t="str">
        <f t="shared" ca="1" si="622"/>
        <v/>
      </c>
      <c r="CE308" s="6" t="str">
        <f t="shared" ca="1" si="623"/>
        <v/>
      </c>
      <c r="CG308" s="524" t="str">
        <f ca="1">IF(V308=1,"",IF($AA$4=1,"",IF(LOG入力!BH308&gt;0,"",IF(N308=0,"",IF(HT308=0,"","★")))))</f>
        <v/>
      </c>
      <c r="CI308" s="74" t="str">
        <f t="shared" ca="1" si="624"/>
        <v/>
      </c>
      <c r="CK308" s="525" t="str">
        <f ca="1">IF(V308=1,"",IF(LOG入力!BH308&gt;0,1,0))</f>
        <v/>
      </c>
      <c r="CL308" s="74" t="str">
        <f t="shared" ca="1" si="625"/>
        <v/>
      </c>
      <c r="CN308" s="74" t="str">
        <f t="shared" ca="1" si="626"/>
        <v/>
      </c>
      <c r="CO308" s="74" t="str">
        <f t="shared" ca="1" si="627"/>
        <v/>
      </c>
      <c r="CQ308" s="74" t="str">
        <f t="shared" ca="1" si="628"/>
        <v/>
      </c>
      <c r="CR308" s="74" t="str">
        <f t="shared" ca="1" si="629"/>
        <v/>
      </c>
      <c r="CS308" s="74" t="str">
        <f t="shared" ca="1" si="630"/>
        <v/>
      </c>
      <c r="CT308" s="74" t="str">
        <f t="shared" ca="1" si="631"/>
        <v/>
      </c>
      <c r="CU308" s="74" t="str">
        <f t="shared" ca="1" si="632"/>
        <v/>
      </c>
      <c r="CV308" s="74" t="str">
        <f t="shared" ca="1" si="633"/>
        <v/>
      </c>
      <c r="CW308" s="74" t="str">
        <f t="shared" ca="1" si="634"/>
        <v/>
      </c>
      <c r="CX308" s="74" t="str">
        <f t="shared" ca="1" si="635"/>
        <v/>
      </c>
      <c r="CY308" s="74" t="str">
        <f t="shared" ca="1" si="636"/>
        <v/>
      </c>
      <c r="CZ308" s="74" t="str">
        <f t="shared" ca="1" si="637"/>
        <v/>
      </c>
      <c r="DA308" s="74" t="str">
        <f t="shared" ca="1" si="638"/>
        <v/>
      </c>
      <c r="DB308" s="74" t="str">
        <f t="shared" ca="1" si="639"/>
        <v/>
      </c>
      <c r="DD308" s="74" t="str">
        <f t="shared" ca="1" si="640"/>
        <v/>
      </c>
      <c r="DE308" s="74" t="str">
        <f t="shared" ca="1" si="641"/>
        <v/>
      </c>
      <c r="DF308" s="74" t="str">
        <f t="shared" ca="1" si="642"/>
        <v/>
      </c>
      <c r="DG308" s="74" t="str">
        <f t="shared" ca="1" si="643"/>
        <v/>
      </c>
      <c r="DH308" s="74" t="str">
        <f t="shared" ca="1" si="644"/>
        <v/>
      </c>
      <c r="DI308" s="74" t="str">
        <f t="shared" ca="1" si="645"/>
        <v/>
      </c>
      <c r="DJ308" s="74" t="str">
        <f t="shared" ca="1" si="646"/>
        <v/>
      </c>
      <c r="DK308" s="74" t="str">
        <f t="shared" ca="1" si="647"/>
        <v/>
      </c>
      <c r="DL308" s="74" t="str">
        <f t="shared" ca="1" si="648"/>
        <v/>
      </c>
      <c r="DM308" s="74" t="str">
        <f t="shared" ca="1" si="649"/>
        <v/>
      </c>
      <c r="DN308" s="74" t="str">
        <f t="shared" ca="1" si="650"/>
        <v/>
      </c>
      <c r="DO308" s="74" t="str">
        <f t="shared" ca="1" si="651"/>
        <v/>
      </c>
      <c r="DQ308" s="74" t="str">
        <f t="shared" ca="1" si="652"/>
        <v/>
      </c>
      <c r="DS308" s="74" t="str">
        <f t="shared" ca="1" si="653"/>
        <v/>
      </c>
      <c r="DT308" s="74" t="str">
        <f t="shared" ca="1" si="654"/>
        <v/>
      </c>
      <c r="DV308" s="525" t="str">
        <f t="shared" ca="1" si="655"/>
        <v/>
      </c>
      <c r="DW308" s="74" t="str">
        <f t="shared" ca="1" si="656"/>
        <v/>
      </c>
      <c r="DX308" s="485" t="str">
        <f t="shared" ca="1" si="657"/>
        <v/>
      </c>
      <c r="DY308" s="74" t="str">
        <f t="shared" ca="1" si="658"/>
        <v/>
      </c>
      <c r="DZ308" s="74" t="str">
        <f t="shared" ca="1" si="659"/>
        <v/>
      </c>
      <c r="EA308" s="74" t="str">
        <f t="shared" ca="1" si="660"/>
        <v/>
      </c>
      <c r="EC308" s="74" t="str">
        <f t="shared" ca="1" si="661"/>
        <v/>
      </c>
      <c r="ED308" s="74" t="str">
        <f t="shared" ca="1" si="662"/>
        <v/>
      </c>
      <c r="EE308" s="74" t="str">
        <f t="shared" ca="1" si="663"/>
        <v/>
      </c>
      <c r="EG308" s="479" t="str">
        <f ca="1">IF(V308=1,"",IF(LOG入力!BH308&gt;0,0,IF(CG308="★",0,IF(R308=1,0,IF(N308=0,0,1)))))</f>
        <v/>
      </c>
      <c r="EH308" s="483" t="str">
        <f t="shared" ca="1" si="664"/>
        <v/>
      </c>
      <c r="EI308" s="483" t="str">
        <f t="shared" ca="1" si="665"/>
        <v/>
      </c>
      <c r="EJ308" s="483" t="str">
        <f t="shared" ca="1" si="666"/>
        <v/>
      </c>
      <c r="EL308" s="71">
        <f t="shared" ca="1" si="667"/>
        <v>0</v>
      </c>
      <c r="EM308" s="6">
        <f t="shared" ca="1" si="668"/>
        <v>0</v>
      </c>
      <c r="EN308" s="6" t="str">
        <f t="shared" ca="1" si="669"/>
        <v/>
      </c>
      <c r="EO308" s="6">
        <f ca="1">IF(LOG入力!BH308&gt;0,0,IF(EM308=0,0,(IF(COUNTIF($EN$19:EN308,EN308)=1,IF($FS$3="N",1,IF(EH308=1,1,0))))))</f>
        <v>0</v>
      </c>
      <c r="EP308" s="6" t="str">
        <f ca="1">IF(LOG入力!BH308&gt;0,"",IF(EO308=1,$X308,""))</f>
        <v/>
      </c>
      <c r="EQ308" s="6" t="str">
        <f ca="1">IF(LOG入力!BH308&gt;0,"",IF(EO308=1,$Y308,""))</f>
        <v/>
      </c>
      <c r="ER308" s="520" t="str">
        <f ca="1">IF(LOG入力!BH308&gt;0,"",IF(COUNTIF($EP$19:$EP308,EP308)=1,EP308,""))</f>
        <v/>
      </c>
      <c r="ES308" s="520">
        <f ca="1">IF(LOG入力!BH308&gt;0,0,IF((EL308=1),IF(($ER308=""),0,1),0))</f>
        <v>0</v>
      </c>
      <c r="ET308" s="520" t="str">
        <f ca="1">IF(LOG入力!BH308&gt;0,"",IF(COUNTIF($EQ$19:EQ308,EQ308)=1,EQ308,""))</f>
        <v/>
      </c>
      <c r="EU308" s="539">
        <f ca="1">IF(LOG入力!BH308&gt;0,0,IF((EL308=1),IF(($ET308=""),0,1),0))</f>
        <v>0</v>
      </c>
      <c r="EV308" s="71">
        <f t="shared" ca="1" si="670"/>
        <v>0</v>
      </c>
      <c r="EW308" s="6">
        <f t="shared" ca="1" si="671"/>
        <v>0</v>
      </c>
      <c r="EX308" s="6" t="str">
        <f t="shared" ca="1" si="672"/>
        <v/>
      </c>
      <c r="EY308" s="6">
        <f ca="1">IF(LOG入力!BH308&gt;0,0,IF(EW308=0,0,(IF(COUNTIF($EX$19:EX308,EX308)=1,IF($FS$3="N",1,IF(EH308=1,1,0))))))</f>
        <v>0</v>
      </c>
      <c r="EZ308" s="6" t="str">
        <f ca="1">IF(LOG入力!BH308&gt;0,"",IF(EY308=1,$X308,""))</f>
        <v/>
      </c>
      <c r="FA308" s="6" t="str">
        <f ca="1">IF(LOG入力!BH308&gt;0,"",IF(EY308=1,$Y308,""))</f>
        <v/>
      </c>
      <c r="FB308" s="6" t="str">
        <f ca="1">IF(LOG入力!BH308&gt;0,"",IF(COUNTIF($EZ$19:$EZ308,EZ308)=1,EZ308,""))</f>
        <v/>
      </c>
      <c r="FC308" s="6">
        <f ca="1">IF(LOG入力!BH308&gt;0,0,IF((EV308=1),IF(($FB308=""),0,1),0))</f>
        <v>0</v>
      </c>
      <c r="FD308" s="6" t="str">
        <f ca="1">IF(LOG入力!BH308&gt;0,"",IF(COUNTIF($FA$19:FA308,FA308)=1,FA308,""))</f>
        <v/>
      </c>
      <c r="FE308" s="72">
        <f ca="1">IF(LOG入力!BH308&gt;0,0,IF((EV308=1),IF(($FD308=""),0,1),0))</f>
        <v>0</v>
      </c>
      <c r="FF308" s="71">
        <f t="shared" ca="1" si="673"/>
        <v>0</v>
      </c>
      <c r="FG308" s="6">
        <f t="shared" ca="1" si="674"/>
        <v>0</v>
      </c>
      <c r="FH308" s="6" t="str">
        <f t="shared" ca="1" si="675"/>
        <v/>
      </c>
      <c r="FI308" s="6">
        <f ca="1">IF(LOG入力!BH308&gt;0,0,IF(FG308=0,0,(IF(COUNTIF($FH$19:FH308,FH308)=1,IF($FS$3="N",1,IF(EH308=1,1,0))))))</f>
        <v>0</v>
      </c>
      <c r="FJ308" s="6" t="str">
        <f ca="1">IF(LOG入力!BH308&gt;0,"",IF(FI308=1,$X308,""))</f>
        <v/>
      </c>
      <c r="FK308" s="6" t="str">
        <f ca="1">IF(LOG入力!BH308&gt;0,"",IF(FI308=1,$Y308,""))</f>
        <v/>
      </c>
      <c r="FL308" s="6" t="str">
        <f ca="1">IF(LOG入力!BH308&gt;0,"",IF(COUNTIF($FJ$19:$FJ308,FJ308)=1,FJ308,""))</f>
        <v/>
      </c>
      <c r="FM308" s="6">
        <f ca="1">IF(LOG入力!BH308&gt;0,0,IF((FF308=1),IF(($FL308=""),0,1),0))</f>
        <v>0</v>
      </c>
      <c r="FN308" s="6" t="str">
        <f ca="1">IF(LOG入力!BH308&gt;0,"",IF(COUNTIF($FK$19:FK308,FK308)=1,FK308,""))</f>
        <v/>
      </c>
      <c r="FO308" s="72">
        <f ca="1">IF(LOG入力!BH308&gt;0,0,IF((FF308=1),IF(($FN308=""),0,1),0))</f>
        <v>0</v>
      </c>
      <c r="FP308" s="71">
        <f t="shared" ca="1" si="676"/>
        <v>0</v>
      </c>
      <c r="FQ308" s="6">
        <f t="shared" ca="1" si="677"/>
        <v>0</v>
      </c>
      <c r="FR308" s="6" t="str">
        <f t="shared" ca="1" si="678"/>
        <v/>
      </c>
      <c r="FS308" s="6">
        <f ca="1">IF(LOG入力!BH308&gt;0,0,IF(FQ308=0,0,(IF(COUNTIF($FR$19:FR308,FR308)=1,IF($FS$3="N",1,IF(EH308=1,1,0))))))</f>
        <v>0</v>
      </c>
      <c r="FT308" s="6" t="str">
        <f ca="1">IF(LOG入力!BH308&gt;0,"",IF(FS308=1,$X308,""))</f>
        <v/>
      </c>
      <c r="FU308" s="6" t="str">
        <f ca="1">IF(LOG入力!BH308&gt;0,"",IF(FS308=1,$Y308,""))</f>
        <v/>
      </c>
      <c r="FV308" s="6" t="str">
        <f ca="1">IF(LOG入力!BH308&gt;0,"",IF(COUNTIF($FT$19:$FT308,FT308)=1,FT308,""))</f>
        <v/>
      </c>
      <c r="FW308" s="6">
        <f ca="1">IF(LOG入力!BH308&gt;0,0,IF((FP308=1),IF(($FV308=""),0,1),0))</f>
        <v>0</v>
      </c>
      <c r="FX308" s="6" t="str">
        <f ca="1">IF(LOG入力!BH308&gt;0,"",IF(COUNTIF($FU$19:FU308,FU308)=1,FU308,""))</f>
        <v/>
      </c>
      <c r="FY308" s="72">
        <f ca="1">IF(LOG入力!BH308&gt;0,0,IF((FP308=1),IF(($FX308=""),0,1),0))</f>
        <v>0</v>
      </c>
      <c r="FZ308" s="71">
        <f t="shared" ca="1" si="679"/>
        <v>0</v>
      </c>
      <c r="GA308" s="6">
        <f t="shared" ca="1" si="680"/>
        <v>0</v>
      </c>
      <c r="GB308" s="6" t="str">
        <f t="shared" ca="1" si="681"/>
        <v/>
      </c>
      <c r="GC308" s="6">
        <f ca="1">IF(LOG入力!BH308&gt;0,0,IF(GA308=0,0,(IF(COUNTIF($GB$19:GB308,GB308)=1,IF($FS$3="N",1,IF(EH308=1,1,0))))))</f>
        <v>0</v>
      </c>
      <c r="GD308" s="6" t="str">
        <f ca="1">IF(LOG入力!BH308&gt;0,"",IF(GC308=1,$X308,""))</f>
        <v/>
      </c>
      <c r="GE308" s="6" t="str">
        <f ca="1">IF(LOG入力!BH308&gt;0,"",IF(GC308=1,$Y308,""))</f>
        <v/>
      </c>
      <c r="GF308" s="6" t="str">
        <f ca="1">IF(LOG入力!BH308&gt;0,"",IF(COUNTIF($GD$19:$GD308,GD308)=1,GD308,""))</f>
        <v/>
      </c>
      <c r="GG308" s="6">
        <f ca="1">IF(LOG入力!BH308&gt;0,0,IF((FZ308=1),IF(($GF308=""),0,1),0))</f>
        <v>0</v>
      </c>
      <c r="GH308" s="6" t="str">
        <f ca="1">IF(LOG入力!BH308&gt;0,"",IF(COUNTIF($GE$19:GE308,GE308)=1,GE308,""))</f>
        <v/>
      </c>
      <c r="GI308" s="72">
        <f ca="1">IF(LOG入力!BH308&gt;0,0,IF((FZ308=1),IF(($GH308=""),0,1),0))</f>
        <v>0</v>
      </c>
      <c r="GK308" s="455" t="str">
        <f ca="1">IF(V308=1,"",IF(LEN(LOG入力!AS308)=0,"",LOG入力!AS308))</f>
        <v/>
      </c>
      <c r="GL308" s="378" t="str">
        <f t="shared" ca="1" si="682"/>
        <v/>
      </c>
      <c r="GM308" s="378" t="str">
        <f t="shared" ca="1" si="683"/>
        <v/>
      </c>
      <c r="GN308" s="74" t="str">
        <f t="shared" ca="1" si="684"/>
        <v/>
      </c>
      <c r="GO308" s="74" t="str">
        <f t="shared" ca="1" si="685"/>
        <v/>
      </c>
      <c r="GQ308" s="74" t="str">
        <f t="shared" ca="1" si="686"/>
        <v/>
      </c>
      <c r="GR308" s="74" t="str">
        <f t="shared" ca="1" si="687"/>
        <v/>
      </c>
      <c r="GS308" s="74" t="str">
        <f t="shared" ca="1" si="688"/>
        <v/>
      </c>
      <c r="GT308" s="74" t="str">
        <f t="shared" ca="1" si="689"/>
        <v/>
      </c>
      <c r="GU308" s="74" t="str">
        <f t="shared" ca="1" si="690"/>
        <v/>
      </c>
      <c r="GV308" s="74" t="str">
        <f t="shared" ca="1" si="691"/>
        <v/>
      </c>
      <c r="GX308" s="74" t="str">
        <f t="shared" ca="1" si="692"/>
        <v/>
      </c>
      <c r="GY308" s="74" t="str">
        <f t="shared" ca="1" si="693"/>
        <v/>
      </c>
      <c r="GZ308" s="74" t="str">
        <f ca="1">IF(V308=1,"",IF(LOG入力!BH308&gt;0,0,IF(GY308=0,0,IF((VALUE((TYPE(VALUE(J308)))))=16,0,IF(VALUE(J308)&lt;60,1,IF(VALUE(J308)&lt;100,0,IF(VALUE(J308)&lt;600,2,0)))))))</f>
        <v/>
      </c>
      <c r="HA308" s="74" t="str">
        <f t="shared" ca="1" si="694"/>
        <v/>
      </c>
      <c r="HB308" s="74" t="str">
        <f ca="1">IF(V308=1,"",IF(LOG入力!BH308&gt;0,0,IF(HA308=0,0,IF((VALUE((TYPE(VALUE(L308)))))=16,0,IF(VALUE(L308)&lt;60,1,IF(VALUE(L308)&lt;100,0,IF(VALUE(L308)&lt;600,2,0)))))))</f>
        <v/>
      </c>
      <c r="HD308" s="74" t="str">
        <f t="shared" ca="1" si="695"/>
        <v/>
      </c>
      <c r="HF308" s="74" t="str">
        <f t="shared" ca="1" si="696"/>
        <v/>
      </c>
      <c r="HG308" s="74" t="str">
        <f t="shared" ca="1" si="697"/>
        <v/>
      </c>
      <c r="HH308" s="74" t="str">
        <f t="shared" ca="1" si="698"/>
        <v/>
      </c>
      <c r="HI308" s="74" t="str">
        <f t="shared" ca="1" si="699"/>
        <v/>
      </c>
      <c r="HJ308" s="74" t="str">
        <f t="shared" ca="1" si="700"/>
        <v/>
      </c>
      <c r="HK308" s="74" t="str">
        <f t="shared" ca="1" si="701"/>
        <v/>
      </c>
      <c r="HL308" s="74" t="str">
        <f t="shared" ca="1" si="702"/>
        <v/>
      </c>
      <c r="HM308" s="74" t="str">
        <f t="shared" ca="1" si="703"/>
        <v/>
      </c>
      <c r="HN308" s="74" t="str">
        <f t="shared" ca="1" si="704"/>
        <v/>
      </c>
      <c r="HO308" s="529" t="str">
        <f t="shared" ca="1" si="705"/>
        <v/>
      </c>
      <c r="HP308" s="74" t="str">
        <f t="shared" ca="1" si="706"/>
        <v/>
      </c>
      <c r="HQ308" s="74" t="str">
        <f t="shared" ca="1" si="707"/>
        <v/>
      </c>
      <c r="HR308" s="74" t="str">
        <f t="shared" ca="1" si="708"/>
        <v/>
      </c>
      <c r="HS308" s="74" t="str">
        <f t="shared" ca="1" si="709"/>
        <v/>
      </c>
      <c r="HT308" s="74" t="str">
        <f ca="1">IF(V308=1,"",IF(LOG入力!BH308&gt;0,0,IF(DV308=1,0,IF(N308="0",0,IF(SUM(HD308:HS308)&gt;0,1,0)))))</f>
        <v/>
      </c>
    </row>
    <row r="309" spans="1:228" x14ac:dyDescent="0.15">
      <c r="A309" s="5"/>
      <c r="B309" s="560" t="str">
        <f t="shared" ca="1" si="568"/>
        <v/>
      </c>
      <c r="C309" s="562" t="str">
        <f ca="1">LOG入力!AP309</f>
        <v/>
      </c>
      <c r="D309" s="562" t="str">
        <f ca="1">LOG入力!AQ309</f>
        <v/>
      </c>
      <c r="E309" s="562" t="str">
        <f ca="1">LOG入力!AR309</f>
        <v/>
      </c>
      <c r="F309" s="563" t="str">
        <f t="shared" ca="1" si="569"/>
        <v/>
      </c>
      <c r="G309" s="582" t="str">
        <f ca="1">LOG入力!AT309</f>
        <v/>
      </c>
      <c r="H309" s="507" t="str">
        <f ca="1">LOG入力!AU309</f>
        <v/>
      </c>
      <c r="I309" s="507" t="str">
        <f ca="1">LOG入力!AV309</f>
        <v/>
      </c>
      <c r="J309" s="583" t="str">
        <f ca="1">LOG入力!AW309</f>
        <v/>
      </c>
      <c r="K309" s="584" t="str">
        <f ca="1">LOG入力!BJ309</f>
        <v/>
      </c>
      <c r="L309" s="583" t="str">
        <f ca="1">LOG入力!AY309</f>
        <v/>
      </c>
      <c r="M309" s="566" t="str">
        <f ca="1">LOG入力!BK309</f>
        <v/>
      </c>
      <c r="N309" s="567" t="str">
        <f ca="1">IF(V309=1,"",IF(LOG入力!AJ309=1,"1",LOG入力!BA309))</f>
        <v/>
      </c>
      <c r="O309" s="568" t="str">
        <f ca="1">IF(V309=1,"",IF(LEN(LOG入力!O309)=0,"",LOG入力!O309))</f>
        <v/>
      </c>
      <c r="P309" s="569" t="str">
        <f ca="1">IF(V309=1,"",IF($AA$4=1,"",IF(LOG入力!BG309=1,"",CONCATENATE($ER309,$FB309,$FL309,$FV309,$GF309))))</f>
        <v/>
      </c>
      <c r="Q309" s="569" t="str">
        <f ca="1">IF(V309=1,"",IF($AA$4=1,"",IF(LOG入力!BG309=1,"",CONCATENATE($ET309,$FD309,$FN309,$FX309,$GH309))))</f>
        <v/>
      </c>
      <c r="R309" s="292" t="str">
        <f ca="1">IF(V309=1,"",IF($AA$4=1,"",IF(LOG入力!BH309&gt;0,0,AA309)))</f>
        <v/>
      </c>
      <c r="S309" s="293" t="str">
        <f t="shared" ca="1" si="570"/>
        <v/>
      </c>
      <c r="T309" s="29"/>
      <c r="U309" s="38"/>
      <c r="V309" s="196">
        <f ca="1">LOG入力!AN309</f>
        <v>1</v>
      </c>
      <c r="W309" s="38"/>
      <c r="X309" s="516" t="str">
        <f t="shared" ca="1" si="571"/>
        <v/>
      </c>
      <c r="Y309" s="515" t="str">
        <f t="shared" ca="1" si="572"/>
        <v/>
      </c>
      <c r="Z309" s="518" t="str">
        <f t="shared" ca="1" si="573"/>
        <v/>
      </c>
      <c r="AA309" s="574" t="str">
        <f t="shared" ca="1" si="574"/>
        <v/>
      </c>
      <c r="AC309" s="6" t="str">
        <f t="shared" ca="1" si="575"/>
        <v/>
      </c>
      <c r="AD309" s="6" t="str">
        <f t="shared" ca="1" si="576"/>
        <v/>
      </c>
      <c r="AE309" s="6" t="str">
        <f t="shared" ca="1" si="577"/>
        <v/>
      </c>
      <c r="AF309" s="6" t="str">
        <f t="shared" ca="1" si="578"/>
        <v/>
      </c>
      <c r="AG309" s="6" t="str">
        <f t="shared" ca="1" si="579"/>
        <v/>
      </c>
      <c r="AH309" s="6" t="str">
        <f t="shared" ca="1" si="580"/>
        <v/>
      </c>
      <c r="AI309" s="6" t="str">
        <f t="shared" ca="1" si="581"/>
        <v/>
      </c>
      <c r="AJ309" s="6" t="str">
        <f t="shared" ca="1" si="582"/>
        <v/>
      </c>
      <c r="AK309" s="6" t="str">
        <f t="shared" ca="1" si="583"/>
        <v/>
      </c>
      <c r="AL309" s="6" t="str">
        <f t="shared" ca="1" si="584"/>
        <v/>
      </c>
      <c r="AM309" s="6" t="str">
        <f t="shared" ca="1" si="585"/>
        <v/>
      </c>
      <c r="AN309" s="6" t="str">
        <f t="shared" ca="1" si="586"/>
        <v/>
      </c>
      <c r="AO309" s="6" t="str">
        <f t="shared" ca="1" si="587"/>
        <v/>
      </c>
      <c r="AP309" s="6" t="str">
        <f t="shared" ca="1" si="588"/>
        <v/>
      </c>
      <c r="AQ309" s="6" t="str">
        <f t="shared" ca="1" si="589"/>
        <v/>
      </c>
      <c r="AR309" s="6" t="str">
        <f t="shared" ca="1" si="590"/>
        <v/>
      </c>
      <c r="AS309" s="6" t="str">
        <f t="shared" ca="1" si="591"/>
        <v/>
      </c>
      <c r="AT309" s="6" t="str">
        <f t="shared" ca="1" si="592"/>
        <v/>
      </c>
      <c r="AU309" s="6" t="str">
        <f t="shared" ca="1" si="593"/>
        <v/>
      </c>
      <c r="AV309" s="6" t="str">
        <f t="shared" ca="1" si="594"/>
        <v/>
      </c>
      <c r="AW309" s="6" t="str">
        <f t="shared" ca="1" si="595"/>
        <v/>
      </c>
      <c r="AY309" s="6" t="str">
        <f t="shared" ca="1" si="596"/>
        <v/>
      </c>
      <c r="AZ309" s="6" t="str">
        <f t="shared" ca="1" si="597"/>
        <v/>
      </c>
      <c r="BA309" s="6" t="str">
        <f t="shared" ca="1" si="598"/>
        <v/>
      </c>
      <c r="BB309" s="6" t="str">
        <f t="shared" ca="1" si="599"/>
        <v/>
      </c>
      <c r="BC309" s="6" t="str">
        <f t="shared" ca="1" si="600"/>
        <v/>
      </c>
      <c r="BD309" s="6" t="str">
        <f t="shared" ca="1" si="601"/>
        <v/>
      </c>
      <c r="BE309" s="6" t="str">
        <f t="shared" ca="1" si="602"/>
        <v/>
      </c>
      <c r="BF309" s="6" t="str">
        <f t="shared" ca="1" si="603"/>
        <v/>
      </c>
      <c r="BG309" s="6" t="str">
        <f t="shared" ca="1" si="604"/>
        <v/>
      </c>
      <c r="BH309" s="6" t="str">
        <f t="shared" ca="1" si="605"/>
        <v/>
      </c>
      <c r="BI309" s="6" t="str">
        <f t="shared" ca="1" si="606"/>
        <v/>
      </c>
      <c r="BJ309" s="6" t="str">
        <f t="shared" ca="1" si="607"/>
        <v/>
      </c>
      <c r="BK309" s="6" t="str">
        <f t="shared" ca="1" si="608"/>
        <v/>
      </c>
      <c r="BL309" s="6" t="str">
        <f t="shared" ca="1" si="609"/>
        <v/>
      </c>
      <c r="BM309" s="6" t="str">
        <f t="shared" ca="1" si="610"/>
        <v/>
      </c>
      <c r="BN309" s="6" t="str">
        <f t="shared" ca="1" si="611"/>
        <v/>
      </c>
      <c r="BO309" s="6" t="str">
        <f t="shared" ca="1" si="612"/>
        <v/>
      </c>
      <c r="BP309" s="6" t="str">
        <f t="shared" ca="1" si="613"/>
        <v/>
      </c>
      <c r="BQ309" s="6" t="str">
        <f t="shared" ca="1" si="614"/>
        <v/>
      </c>
      <c r="BR309" s="6" t="str">
        <f t="shared" ca="1" si="615"/>
        <v/>
      </c>
      <c r="BS309" s="6" t="str">
        <f t="shared" ca="1" si="616"/>
        <v/>
      </c>
      <c r="BU309" s="6" t="str">
        <f t="shared" ca="1" si="617"/>
        <v/>
      </c>
      <c r="BW309" s="515" t="str">
        <f t="shared" ca="1" si="618"/>
        <v/>
      </c>
      <c r="BX309" s="515">
        <f t="shared" ca="1" si="619"/>
        <v>0</v>
      </c>
      <c r="BY309" s="515" t="str">
        <f t="shared" ca="1" si="620"/>
        <v/>
      </c>
      <c r="CA309" s="6">
        <f t="shared" ca="1" si="621"/>
        <v>1</v>
      </c>
      <c r="CC309" s="523" t="str">
        <f t="shared" ca="1" si="622"/>
        <v/>
      </c>
      <c r="CE309" s="6" t="str">
        <f t="shared" ca="1" si="623"/>
        <v/>
      </c>
      <c r="CG309" s="524" t="str">
        <f ca="1">IF(V309=1,"",IF($AA$4=1,"",IF(LOG入力!BH309&gt;0,"",IF(N309=0,"",IF(HT309=0,"","★")))))</f>
        <v/>
      </c>
      <c r="CI309" s="74" t="str">
        <f t="shared" ca="1" si="624"/>
        <v/>
      </c>
      <c r="CK309" s="525" t="str">
        <f ca="1">IF(V309=1,"",IF(LOG入力!BH309&gt;0,1,0))</f>
        <v/>
      </c>
      <c r="CL309" s="74" t="str">
        <f t="shared" ca="1" si="625"/>
        <v/>
      </c>
      <c r="CN309" s="74" t="str">
        <f t="shared" ca="1" si="626"/>
        <v/>
      </c>
      <c r="CO309" s="74" t="str">
        <f t="shared" ca="1" si="627"/>
        <v/>
      </c>
      <c r="CQ309" s="74" t="str">
        <f t="shared" ca="1" si="628"/>
        <v/>
      </c>
      <c r="CR309" s="74" t="str">
        <f t="shared" ca="1" si="629"/>
        <v/>
      </c>
      <c r="CS309" s="74" t="str">
        <f t="shared" ca="1" si="630"/>
        <v/>
      </c>
      <c r="CT309" s="74" t="str">
        <f t="shared" ca="1" si="631"/>
        <v/>
      </c>
      <c r="CU309" s="74" t="str">
        <f t="shared" ca="1" si="632"/>
        <v/>
      </c>
      <c r="CV309" s="74" t="str">
        <f t="shared" ca="1" si="633"/>
        <v/>
      </c>
      <c r="CW309" s="74" t="str">
        <f t="shared" ca="1" si="634"/>
        <v/>
      </c>
      <c r="CX309" s="74" t="str">
        <f t="shared" ca="1" si="635"/>
        <v/>
      </c>
      <c r="CY309" s="74" t="str">
        <f t="shared" ca="1" si="636"/>
        <v/>
      </c>
      <c r="CZ309" s="74" t="str">
        <f t="shared" ca="1" si="637"/>
        <v/>
      </c>
      <c r="DA309" s="74" t="str">
        <f t="shared" ca="1" si="638"/>
        <v/>
      </c>
      <c r="DB309" s="74" t="str">
        <f t="shared" ca="1" si="639"/>
        <v/>
      </c>
      <c r="DD309" s="74" t="str">
        <f t="shared" ca="1" si="640"/>
        <v/>
      </c>
      <c r="DE309" s="74" t="str">
        <f t="shared" ca="1" si="641"/>
        <v/>
      </c>
      <c r="DF309" s="74" t="str">
        <f t="shared" ca="1" si="642"/>
        <v/>
      </c>
      <c r="DG309" s="74" t="str">
        <f t="shared" ca="1" si="643"/>
        <v/>
      </c>
      <c r="DH309" s="74" t="str">
        <f t="shared" ca="1" si="644"/>
        <v/>
      </c>
      <c r="DI309" s="74" t="str">
        <f t="shared" ca="1" si="645"/>
        <v/>
      </c>
      <c r="DJ309" s="74" t="str">
        <f t="shared" ca="1" si="646"/>
        <v/>
      </c>
      <c r="DK309" s="74" t="str">
        <f t="shared" ca="1" si="647"/>
        <v/>
      </c>
      <c r="DL309" s="74" t="str">
        <f t="shared" ca="1" si="648"/>
        <v/>
      </c>
      <c r="DM309" s="74" t="str">
        <f t="shared" ca="1" si="649"/>
        <v/>
      </c>
      <c r="DN309" s="74" t="str">
        <f t="shared" ca="1" si="650"/>
        <v/>
      </c>
      <c r="DO309" s="74" t="str">
        <f t="shared" ca="1" si="651"/>
        <v/>
      </c>
      <c r="DQ309" s="74" t="str">
        <f t="shared" ca="1" si="652"/>
        <v/>
      </c>
      <c r="DS309" s="74" t="str">
        <f t="shared" ca="1" si="653"/>
        <v/>
      </c>
      <c r="DT309" s="74" t="str">
        <f t="shared" ca="1" si="654"/>
        <v/>
      </c>
      <c r="DV309" s="525" t="str">
        <f t="shared" ca="1" si="655"/>
        <v/>
      </c>
      <c r="DW309" s="74" t="str">
        <f t="shared" ca="1" si="656"/>
        <v/>
      </c>
      <c r="DX309" s="485" t="str">
        <f t="shared" ca="1" si="657"/>
        <v/>
      </c>
      <c r="DY309" s="74" t="str">
        <f t="shared" ca="1" si="658"/>
        <v/>
      </c>
      <c r="DZ309" s="74" t="str">
        <f t="shared" ca="1" si="659"/>
        <v/>
      </c>
      <c r="EA309" s="74" t="str">
        <f t="shared" ca="1" si="660"/>
        <v/>
      </c>
      <c r="EC309" s="74" t="str">
        <f t="shared" ca="1" si="661"/>
        <v/>
      </c>
      <c r="ED309" s="74" t="str">
        <f t="shared" ca="1" si="662"/>
        <v/>
      </c>
      <c r="EE309" s="74" t="str">
        <f t="shared" ca="1" si="663"/>
        <v/>
      </c>
      <c r="EG309" s="479" t="str">
        <f ca="1">IF(V309=1,"",IF(LOG入力!BH309&gt;0,0,IF(CG309="★",0,IF(R309=1,0,IF(N309=0,0,1)))))</f>
        <v/>
      </c>
      <c r="EH309" s="483" t="str">
        <f t="shared" ca="1" si="664"/>
        <v/>
      </c>
      <c r="EI309" s="483" t="str">
        <f t="shared" ca="1" si="665"/>
        <v/>
      </c>
      <c r="EJ309" s="483" t="str">
        <f t="shared" ca="1" si="666"/>
        <v/>
      </c>
      <c r="EL309" s="71">
        <f t="shared" ca="1" si="667"/>
        <v>0</v>
      </c>
      <c r="EM309" s="6">
        <f t="shared" ca="1" si="668"/>
        <v>0</v>
      </c>
      <c r="EN309" s="6" t="str">
        <f t="shared" ca="1" si="669"/>
        <v/>
      </c>
      <c r="EO309" s="6">
        <f ca="1">IF(LOG入力!BH309&gt;0,0,IF(EM309=0,0,(IF(COUNTIF($EN$19:EN309,EN309)=1,IF($FS$3="N",1,IF(EH309=1,1,0))))))</f>
        <v>0</v>
      </c>
      <c r="EP309" s="6" t="str">
        <f ca="1">IF(LOG入力!BH309&gt;0,"",IF(EO309=1,$X309,""))</f>
        <v/>
      </c>
      <c r="EQ309" s="6" t="str">
        <f ca="1">IF(LOG入力!BH309&gt;0,"",IF(EO309=1,$Y309,""))</f>
        <v/>
      </c>
      <c r="ER309" s="520" t="str">
        <f ca="1">IF(LOG入力!BH309&gt;0,"",IF(COUNTIF($EP$19:$EP309,EP309)=1,EP309,""))</f>
        <v/>
      </c>
      <c r="ES309" s="520">
        <f ca="1">IF(LOG入力!BH309&gt;0,0,IF((EL309=1),IF(($ER309=""),0,1),0))</f>
        <v>0</v>
      </c>
      <c r="ET309" s="520" t="str">
        <f ca="1">IF(LOG入力!BH309&gt;0,"",IF(COUNTIF($EQ$19:EQ309,EQ309)=1,EQ309,""))</f>
        <v/>
      </c>
      <c r="EU309" s="539">
        <f ca="1">IF(LOG入力!BH309&gt;0,0,IF((EL309=1),IF(($ET309=""),0,1),0))</f>
        <v>0</v>
      </c>
      <c r="EV309" s="71">
        <f t="shared" ca="1" si="670"/>
        <v>0</v>
      </c>
      <c r="EW309" s="6">
        <f t="shared" ca="1" si="671"/>
        <v>0</v>
      </c>
      <c r="EX309" s="6" t="str">
        <f t="shared" ca="1" si="672"/>
        <v/>
      </c>
      <c r="EY309" s="6">
        <f ca="1">IF(LOG入力!BH309&gt;0,0,IF(EW309=0,0,(IF(COUNTIF($EX$19:EX309,EX309)=1,IF($FS$3="N",1,IF(EH309=1,1,0))))))</f>
        <v>0</v>
      </c>
      <c r="EZ309" s="6" t="str">
        <f ca="1">IF(LOG入力!BH309&gt;0,"",IF(EY309=1,$X309,""))</f>
        <v/>
      </c>
      <c r="FA309" s="6" t="str">
        <f ca="1">IF(LOG入力!BH309&gt;0,"",IF(EY309=1,$Y309,""))</f>
        <v/>
      </c>
      <c r="FB309" s="6" t="str">
        <f ca="1">IF(LOG入力!BH309&gt;0,"",IF(COUNTIF($EZ$19:$EZ309,EZ309)=1,EZ309,""))</f>
        <v/>
      </c>
      <c r="FC309" s="6">
        <f ca="1">IF(LOG入力!BH309&gt;0,0,IF((EV309=1),IF(($FB309=""),0,1),0))</f>
        <v>0</v>
      </c>
      <c r="FD309" s="6" t="str">
        <f ca="1">IF(LOG入力!BH309&gt;0,"",IF(COUNTIF($FA$19:FA309,FA309)=1,FA309,""))</f>
        <v/>
      </c>
      <c r="FE309" s="72">
        <f ca="1">IF(LOG入力!BH309&gt;0,0,IF((EV309=1),IF(($FD309=""),0,1),0))</f>
        <v>0</v>
      </c>
      <c r="FF309" s="71">
        <f t="shared" ca="1" si="673"/>
        <v>0</v>
      </c>
      <c r="FG309" s="6">
        <f t="shared" ca="1" si="674"/>
        <v>0</v>
      </c>
      <c r="FH309" s="6" t="str">
        <f t="shared" ca="1" si="675"/>
        <v/>
      </c>
      <c r="FI309" s="6">
        <f ca="1">IF(LOG入力!BH309&gt;0,0,IF(FG309=0,0,(IF(COUNTIF($FH$19:FH309,FH309)=1,IF($FS$3="N",1,IF(EH309=1,1,0))))))</f>
        <v>0</v>
      </c>
      <c r="FJ309" s="6" t="str">
        <f ca="1">IF(LOG入力!BH309&gt;0,"",IF(FI309=1,$X309,""))</f>
        <v/>
      </c>
      <c r="FK309" s="6" t="str">
        <f ca="1">IF(LOG入力!BH309&gt;0,"",IF(FI309=1,$Y309,""))</f>
        <v/>
      </c>
      <c r="FL309" s="6" t="str">
        <f ca="1">IF(LOG入力!BH309&gt;0,"",IF(COUNTIF($FJ$19:$FJ309,FJ309)=1,FJ309,""))</f>
        <v/>
      </c>
      <c r="FM309" s="6">
        <f ca="1">IF(LOG入力!BH309&gt;0,0,IF((FF309=1),IF(($FL309=""),0,1),0))</f>
        <v>0</v>
      </c>
      <c r="FN309" s="6" t="str">
        <f ca="1">IF(LOG入力!BH309&gt;0,"",IF(COUNTIF($FK$19:FK309,FK309)=1,FK309,""))</f>
        <v/>
      </c>
      <c r="FO309" s="72">
        <f ca="1">IF(LOG入力!BH309&gt;0,0,IF((FF309=1),IF(($FN309=""),0,1),0))</f>
        <v>0</v>
      </c>
      <c r="FP309" s="71">
        <f t="shared" ca="1" si="676"/>
        <v>0</v>
      </c>
      <c r="FQ309" s="6">
        <f t="shared" ca="1" si="677"/>
        <v>0</v>
      </c>
      <c r="FR309" s="6" t="str">
        <f t="shared" ca="1" si="678"/>
        <v/>
      </c>
      <c r="FS309" s="6">
        <f ca="1">IF(LOG入力!BH309&gt;0,0,IF(FQ309=0,0,(IF(COUNTIF($FR$19:FR309,FR309)=1,IF($FS$3="N",1,IF(EH309=1,1,0))))))</f>
        <v>0</v>
      </c>
      <c r="FT309" s="6" t="str">
        <f ca="1">IF(LOG入力!BH309&gt;0,"",IF(FS309=1,$X309,""))</f>
        <v/>
      </c>
      <c r="FU309" s="6" t="str">
        <f ca="1">IF(LOG入力!BH309&gt;0,"",IF(FS309=1,$Y309,""))</f>
        <v/>
      </c>
      <c r="FV309" s="6" t="str">
        <f ca="1">IF(LOG入力!BH309&gt;0,"",IF(COUNTIF($FT$19:$FT309,FT309)=1,FT309,""))</f>
        <v/>
      </c>
      <c r="FW309" s="6">
        <f ca="1">IF(LOG入力!BH309&gt;0,0,IF((FP309=1),IF(($FV309=""),0,1),0))</f>
        <v>0</v>
      </c>
      <c r="FX309" s="6" t="str">
        <f ca="1">IF(LOG入力!BH309&gt;0,"",IF(COUNTIF($FU$19:FU309,FU309)=1,FU309,""))</f>
        <v/>
      </c>
      <c r="FY309" s="72">
        <f ca="1">IF(LOG入力!BH309&gt;0,0,IF((FP309=1),IF(($FX309=""),0,1),0))</f>
        <v>0</v>
      </c>
      <c r="FZ309" s="71">
        <f t="shared" ca="1" si="679"/>
        <v>0</v>
      </c>
      <c r="GA309" s="6">
        <f t="shared" ca="1" si="680"/>
        <v>0</v>
      </c>
      <c r="GB309" s="6" t="str">
        <f t="shared" ca="1" si="681"/>
        <v/>
      </c>
      <c r="GC309" s="6">
        <f ca="1">IF(LOG入力!BH309&gt;0,0,IF(GA309=0,0,(IF(COUNTIF($GB$19:GB309,GB309)=1,IF($FS$3="N",1,IF(EH309=1,1,0))))))</f>
        <v>0</v>
      </c>
      <c r="GD309" s="6" t="str">
        <f ca="1">IF(LOG入力!BH309&gt;0,"",IF(GC309=1,$X309,""))</f>
        <v/>
      </c>
      <c r="GE309" s="6" t="str">
        <f ca="1">IF(LOG入力!BH309&gt;0,"",IF(GC309=1,$Y309,""))</f>
        <v/>
      </c>
      <c r="GF309" s="6" t="str">
        <f ca="1">IF(LOG入力!BH309&gt;0,"",IF(COUNTIF($GD$19:$GD309,GD309)=1,GD309,""))</f>
        <v/>
      </c>
      <c r="GG309" s="6">
        <f ca="1">IF(LOG入力!BH309&gt;0,0,IF((FZ309=1),IF(($GF309=""),0,1),0))</f>
        <v>0</v>
      </c>
      <c r="GH309" s="6" t="str">
        <f ca="1">IF(LOG入力!BH309&gt;0,"",IF(COUNTIF($GE$19:GE309,GE309)=1,GE309,""))</f>
        <v/>
      </c>
      <c r="GI309" s="72">
        <f ca="1">IF(LOG入力!BH309&gt;0,0,IF((FZ309=1),IF(($GH309=""),0,1),0))</f>
        <v>0</v>
      </c>
      <c r="GK309" s="455" t="str">
        <f ca="1">IF(V309=1,"",IF(LEN(LOG入力!AS309)=0,"",LOG入力!AS309))</f>
        <v/>
      </c>
      <c r="GL309" s="378" t="str">
        <f t="shared" ca="1" si="682"/>
        <v/>
      </c>
      <c r="GM309" s="378" t="str">
        <f t="shared" ca="1" si="683"/>
        <v/>
      </c>
      <c r="GN309" s="74" t="str">
        <f t="shared" ca="1" si="684"/>
        <v/>
      </c>
      <c r="GO309" s="74" t="str">
        <f t="shared" ca="1" si="685"/>
        <v/>
      </c>
      <c r="GQ309" s="74" t="str">
        <f t="shared" ca="1" si="686"/>
        <v/>
      </c>
      <c r="GR309" s="74" t="str">
        <f t="shared" ca="1" si="687"/>
        <v/>
      </c>
      <c r="GS309" s="74" t="str">
        <f t="shared" ca="1" si="688"/>
        <v/>
      </c>
      <c r="GT309" s="74" t="str">
        <f t="shared" ca="1" si="689"/>
        <v/>
      </c>
      <c r="GU309" s="74" t="str">
        <f t="shared" ca="1" si="690"/>
        <v/>
      </c>
      <c r="GV309" s="74" t="str">
        <f t="shared" ca="1" si="691"/>
        <v/>
      </c>
      <c r="GX309" s="74" t="str">
        <f t="shared" ca="1" si="692"/>
        <v/>
      </c>
      <c r="GY309" s="74" t="str">
        <f t="shared" ca="1" si="693"/>
        <v/>
      </c>
      <c r="GZ309" s="74" t="str">
        <f ca="1">IF(V309=1,"",IF(LOG入力!BH309&gt;0,0,IF(GY309=0,0,IF((VALUE((TYPE(VALUE(J309)))))=16,0,IF(VALUE(J309)&lt;60,1,IF(VALUE(J309)&lt;100,0,IF(VALUE(J309)&lt;600,2,0)))))))</f>
        <v/>
      </c>
      <c r="HA309" s="74" t="str">
        <f t="shared" ca="1" si="694"/>
        <v/>
      </c>
      <c r="HB309" s="74" t="str">
        <f ca="1">IF(V309=1,"",IF(LOG入力!BH309&gt;0,0,IF(HA309=0,0,IF((VALUE((TYPE(VALUE(L309)))))=16,0,IF(VALUE(L309)&lt;60,1,IF(VALUE(L309)&lt;100,0,IF(VALUE(L309)&lt;600,2,0)))))))</f>
        <v/>
      </c>
      <c r="HD309" s="74" t="str">
        <f t="shared" ca="1" si="695"/>
        <v/>
      </c>
      <c r="HF309" s="74" t="str">
        <f t="shared" ca="1" si="696"/>
        <v/>
      </c>
      <c r="HG309" s="74" t="str">
        <f t="shared" ca="1" si="697"/>
        <v/>
      </c>
      <c r="HH309" s="74" t="str">
        <f t="shared" ca="1" si="698"/>
        <v/>
      </c>
      <c r="HI309" s="74" t="str">
        <f t="shared" ca="1" si="699"/>
        <v/>
      </c>
      <c r="HJ309" s="74" t="str">
        <f t="shared" ca="1" si="700"/>
        <v/>
      </c>
      <c r="HK309" s="74" t="str">
        <f t="shared" ca="1" si="701"/>
        <v/>
      </c>
      <c r="HL309" s="74" t="str">
        <f t="shared" ca="1" si="702"/>
        <v/>
      </c>
      <c r="HM309" s="74" t="str">
        <f t="shared" ca="1" si="703"/>
        <v/>
      </c>
      <c r="HN309" s="74" t="str">
        <f t="shared" ca="1" si="704"/>
        <v/>
      </c>
      <c r="HO309" s="529" t="str">
        <f t="shared" ca="1" si="705"/>
        <v/>
      </c>
      <c r="HP309" s="74" t="str">
        <f t="shared" ca="1" si="706"/>
        <v/>
      </c>
      <c r="HQ309" s="74" t="str">
        <f t="shared" ca="1" si="707"/>
        <v/>
      </c>
      <c r="HR309" s="74" t="str">
        <f t="shared" ca="1" si="708"/>
        <v/>
      </c>
      <c r="HS309" s="74" t="str">
        <f t="shared" ca="1" si="709"/>
        <v/>
      </c>
      <c r="HT309" s="74" t="str">
        <f ca="1">IF(V309=1,"",IF(LOG入力!BH309&gt;0,0,IF(DV309=1,0,IF(N309="0",0,IF(SUM(HD309:HS309)&gt;0,1,0)))))</f>
        <v/>
      </c>
    </row>
    <row r="310" spans="1:228" x14ac:dyDescent="0.15">
      <c r="A310" s="5"/>
      <c r="B310" s="532" t="str">
        <f t="shared" ca="1" si="568"/>
        <v/>
      </c>
      <c r="C310" s="534" t="str">
        <f ca="1">LOG入力!AP310</f>
        <v/>
      </c>
      <c r="D310" s="534" t="str">
        <f ca="1">LOG入力!AQ310</f>
        <v/>
      </c>
      <c r="E310" s="534" t="str">
        <f ca="1">LOG入力!AR310</f>
        <v/>
      </c>
      <c r="F310" s="535" t="str">
        <f t="shared" ca="1" si="569"/>
        <v/>
      </c>
      <c r="G310" s="585" t="str">
        <f ca="1">LOG入力!AT310</f>
        <v/>
      </c>
      <c r="H310" s="542" t="str">
        <f ca="1">LOG入力!AU310</f>
        <v/>
      </c>
      <c r="I310" s="542" t="str">
        <f ca="1">LOG入力!AV310</f>
        <v/>
      </c>
      <c r="J310" s="577" t="str">
        <f ca="1">LOG入力!AW310</f>
        <v/>
      </c>
      <c r="K310" s="578" t="str">
        <f ca="1">LOG入力!BJ310</f>
        <v/>
      </c>
      <c r="L310" s="577" t="str">
        <f ca="1">LOG入力!AY310</f>
        <v/>
      </c>
      <c r="M310" s="545" t="str">
        <f ca="1">LOG入力!BK310</f>
        <v/>
      </c>
      <c r="N310" s="512" t="str">
        <f ca="1">IF(V310=1,"",IF(LOG入力!AJ310=1,"1",LOG入力!BA310))</f>
        <v/>
      </c>
      <c r="O310" s="538" t="str">
        <f ca="1">IF(V310=1,"",IF(LEN(LOG入力!O310)=0,"",LOG入力!O310))</f>
        <v/>
      </c>
      <c r="P310" s="291" t="str">
        <f ca="1">IF(V310=1,"",IF($AA$4=1,"",IF(LOG入力!BG310=1,"",CONCATENATE($ER310,$FB310,$FL310,$FV310,$GF310))))</f>
        <v/>
      </c>
      <c r="Q310" s="291" t="str">
        <f ca="1">IF(V310=1,"",IF($AA$4=1,"",IF(LOG入力!BG310=1,"",CONCATENATE($ET310,$FD310,$FN310,$FX310,$GH310))))</f>
        <v/>
      </c>
      <c r="R310" s="573" t="str">
        <f ca="1">IF(V310=1,"",IF($AA$4=1,"",IF(LOG入力!BH310&gt;0,0,AA310)))</f>
        <v/>
      </c>
      <c r="S310" s="293" t="str">
        <f t="shared" ca="1" si="570"/>
        <v/>
      </c>
      <c r="T310" s="29"/>
      <c r="U310" s="38"/>
      <c r="V310" s="196">
        <f ca="1">LOG入力!AN310</f>
        <v>1</v>
      </c>
      <c r="W310" s="38"/>
      <c r="X310" s="516" t="str">
        <f t="shared" ca="1" si="571"/>
        <v/>
      </c>
      <c r="Y310" s="515" t="str">
        <f t="shared" ca="1" si="572"/>
        <v/>
      </c>
      <c r="Z310" s="518" t="str">
        <f t="shared" ca="1" si="573"/>
        <v/>
      </c>
      <c r="AA310" s="574" t="str">
        <f t="shared" ca="1" si="574"/>
        <v/>
      </c>
      <c r="AC310" s="6" t="str">
        <f t="shared" ca="1" si="575"/>
        <v/>
      </c>
      <c r="AD310" s="6" t="str">
        <f t="shared" ca="1" si="576"/>
        <v/>
      </c>
      <c r="AE310" s="6" t="str">
        <f t="shared" ca="1" si="577"/>
        <v/>
      </c>
      <c r="AF310" s="6" t="str">
        <f t="shared" ca="1" si="578"/>
        <v/>
      </c>
      <c r="AG310" s="6" t="str">
        <f t="shared" ca="1" si="579"/>
        <v/>
      </c>
      <c r="AH310" s="6" t="str">
        <f t="shared" ca="1" si="580"/>
        <v/>
      </c>
      <c r="AI310" s="6" t="str">
        <f t="shared" ca="1" si="581"/>
        <v/>
      </c>
      <c r="AJ310" s="6" t="str">
        <f t="shared" ca="1" si="582"/>
        <v/>
      </c>
      <c r="AK310" s="6" t="str">
        <f t="shared" ca="1" si="583"/>
        <v/>
      </c>
      <c r="AL310" s="6" t="str">
        <f t="shared" ca="1" si="584"/>
        <v/>
      </c>
      <c r="AM310" s="6" t="str">
        <f t="shared" ca="1" si="585"/>
        <v/>
      </c>
      <c r="AN310" s="6" t="str">
        <f t="shared" ca="1" si="586"/>
        <v/>
      </c>
      <c r="AO310" s="6" t="str">
        <f t="shared" ca="1" si="587"/>
        <v/>
      </c>
      <c r="AP310" s="6" t="str">
        <f t="shared" ca="1" si="588"/>
        <v/>
      </c>
      <c r="AQ310" s="6" t="str">
        <f t="shared" ca="1" si="589"/>
        <v/>
      </c>
      <c r="AR310" s="6" t="str">
        <f t="shared" ca="1" si="590"/>
        <v/>
      </c>
      <c r="AS310" s="6" t="str">
        <f t="shared" ca="1" si="591"/>
        <v/>
      </c>
      <c r="AT310" s="6" t="str">
        <f t="shared" ca="1" si="592"/>
        <v/>
      </c>
      <c r="AU310" s="6" t="str">
        <f t="shared" ca="1" si="593"/>
        <v/>
      </c>
      <c r="AV310" s="6" t="str">
        <f t="shared" ca="1" si="594"/>
        <v/>
      </c>
      <c r="AW310" s="6" t="str">
        <f t="shared" ca="1" si="595"/>
        <v/>
      </c>
      <c r="AY310" s="6" t="str">
        <f t="shared" ca="1" si="596"/>
        <v/>
      </c>
      <c r="AZ310" s="6" t="str">
        <f t="shared" ca="1" si="597"/>
        <v/>
      </c>
      <c r="BA310" s="6" t="str">
        <f t="shared" ca="1" si="598"/>
        <v/>
      </c>
      <c r="BB310" s="6" t="str">
        <f t="shared" ca="1" si="599"/>
        <v/>
      </c>
      <c r="BC310" s="6" t="str">
        <f t="shared" ca="1" si="600"/>
        <v/>
      </c>
      <c r="BD310" s="6" t="str">
        <f t="shared" ca="1" si="601"/>
        <v/>
      </c>
      <c r="BE310" s="6" t="str">
        <f t="shared" ca="1" si="602"/>
        <v/>
      </c>
      <c r="BF310" s="6" t="str">
        <f t="shared" ca="1" si="603"/>
        <v/>
      </c>
      <c r="BG310" s="6" t="str">
        <f t="shared" ca="1" si="604"/>
        <v/>
      </c>
      <c r="BH310" s="6" t="str">
        <f t="shared" ca="1" si="605"/>
        <v/>
      </c>
      <c r="BI310" s="6" t="str">
        <f t="shared" ca="1" si="606"/>
        <v/>
      </c>
      <c r="BJ310" s="6" t="str">
        <f t="shared" ca="1" si="607"/>
        <v/>
      </c>
      <c r="BK310" s="6" t="str">
        <f t="shared" ca="1" si="608"/>
        <v/>
      </c>
      <c r="BL310" s="6" t="str">
        <f t="shared" ca="1" si="609"/>
        <v/>
      </c>
      <c r="BM310" s="6" t="str">
        <f t="shared" ca="1" si="610"/>
        <v/>
      </c>
      <c r="BN310" s="6" t="str">
        <f t="shared" ca="1" si="611"/>
        <v/>
      </c>
      <c r="BO310" s="6" t="str">
        <f t="shared" ca="1" si="612"/>
        <v/>
      </c>
      <c r="BP310" s="6" t="str">
        <f t="shared" ca="1" si="613"/>
        <v/>
      </c>
      <c r="BQ310" s="6" t="str">
        <f t="shared" ca="1" si="614"/>
        <v/>
      </c>
      <c r="BR310" s="6" t="str">
        <f t="shared" ca="1" si="615"/>
        <v/>
      </c>
      <c r="BS310" s="6" t="str">
        <f t="shared" ca="1" si="616"/>
        <v/>
      </c>
      <c r="BU310" s="6" t="str">
        <f t="shared" ca="1" si="617"/>
        <v/>
      </c>
      <c r="BW310" s="515" t="str">
        <f t="shared" ca="1" si="618"/>
        <v/>
      </c>
      <c r="BX310" s="515">
        <f t="shared" ca="1" si="619"/>
        <v>0</v>
      </c>
      <c r="BY310" s="515" t="str">
        <f t="shared" ca="1" si="620"/>
        <v/>
      </c>
      <c r="CA310" s="6">
        <f t="shared" ca="1" si="621"/>
        <v>1</v>
      </c>
      <c r="CC310" s="523" t="str">
        <f t="shared" ca="1" si="622"/>
        <v/>
      </c>
      <c r="CE310" s="6" t="str">
        <f t="shared" ca="1" si="623"/>
        <v/>
      </c>
      <c r="CG310" s="524" t="str">
        <f ca="1">IF(V310=1,"",IF($AA$4=1,"",IF(LOG入力!BH310&gt;0,"",IF(N310=0,"",IF(HT310=0,"","★")))))</f>
        <v/>
      </c>
      <c r="CI310" s="74" t="str">
        <f t="shared" ca="1" si="624"/>
        <v/>
      </c>
      <c r="CK310" s="525" t="str">
        <f ca="1">IF(V310=1,"",IF(LOG入力!BH310&gt;0,1,0))</f>
        <v/>
      </c>
      <c r="CL310" s="74" t="str">
        <f t="shared" ca="1" si="625"/>
        <v/>
      </c>
      <c r="CN310" s="74" t="str">
        <f t="shared" ca="1" si="626"/>
        <v/>
      </c>
      <c r="CO310" s="74" t="str">
        <f t="shared" ca="1" si="627"/>
        <v/>
      </c>
      <c r="CQ310" s="74" t="str">
        <f t="shared" ca="1" si="628"/>
        <v/>
      </c>
      <c r="CR310" s="74" t="str">
        <f t="shared" ca="1" si="629"/>
        <v/>
      </c>
      <c r="CS310" s="74" t="str">
        <f t="shared" ca="1" si="630"/>
        <v/>
      </c>
      <c r="CT310" s="74" t="str">
        <f t="shared" ca="1" si="631"/>
        <v/>
      </c>
      <c r="CU310" s="74" t="str">
        <f t="shared" ca="1" si="632"/>
        <v/>
      </c>
      <c r="CV310" s="74" t="str">
        <f t="shared" ca="1" si="633"/>
        <v/>
      </c>
      <c r="CW310" s="74" t="str">
        <f t="shared" ca="1" si="634"/>
        <v/>
      </c>
      <c r="CX310" s="74" t="str">
        <f t="shared" ca="1" si="635"/>
        <v/>
      </c>
      <c r="CY310" s="74" t="str">
        <f t="shared" ca="1" si="636"/>
        <v/>
      </c>
      <c r="CZ310" s="74" t="str">
        <f t="shared" ca="1" si="637"/>
        <v/>
      </c>
      <c r="DA310" s="74" t="str">
        <f t="shared" ca="1" si="638"/>
        <v/>
      </c>
      <c r="DB310" s="74" t="str">
        <f t="shared" ca="1" si="639"/>
        <v/>
      </c>
      <c r="DD310" s="74" t="str">
        <f t="shared" ca="1" si="640"/>
        <v/>
      </c>
      <c r="DE310" s="74" t="str">
        <f t="shared" ca="1" si="641"/>
        <v/>
      </c>
      <c r="DF310" s="74" t="str">
        <f t="shared" ca="1" si="642"/>
        <v/>
      </c>
      <c r="DG310" s="74" t="str">
        <f t="shared" ca="1" si="643"/>
        <v/>
      </c>
      <c r="DH310" s="74" t="str">
        <f t="shared" ca="1" si="644"/>
        <v/>
      </c>
      <c r="DI310" s="74" t="str">
        <f t="shared" ca="1" si="645"/>
        <v/>
      </c>
      <c r="DJ310" s="74" t="str">
        <f t="shared" ca="1" si="646"/>
        <v/>
      </c>
      <c r="DK310" s="74" t="str">
        <f t="shared" ca="1" si="647"/>
        <v/>
      </c>
      <c r="DL310" s="74" t="str">
        <f t="shared" ca="1" si="648"/>
        <v/>
      </c>
      <c r="DM310" s="74" t="str">
        <f t="shared" ca="1" si="649"/>
        <v/>
      </c>
      <c r="DN310" s="74" t="str">
        <f t="shared" ca="1" si="650"/>
        <v/>
      </c>
      <c r="DO310" s="74" t="str">
        <f t="shared" ca="1" si="651"/>
        <v/>
      </c>
      <c r="DQ310" s="74" t="str">
        <f t="shared" ca="1" si="652"/>
        <v/>
      </c>
      <c r="DS310" s="74" t="str">
        <f t="shared" ca="1" si="653"/>
        <v/>
      </c>
      <c r="DT310" s="74" t="str">
        <f t="shared" ca="1" si="654"/>
        <v/>
      </c>
      <c r="DV310" s="525" t="str">
        <f t="shared" ca="1" si="655"/>
        <v/>
      </c>
      <c r="DW310" s="74" t="str">
        <f t="shared" ca="1" si="656"/>
        <v/>
      </c>
      <c r="DX310" s="485" t="str">
        <f t="shared" ca="1" si="657"/>
        <v/>
      </c>
      <c r="DY310" s="74" t="str">
        <f t="shared" ca="1" si="658"/>
        <v/>
      </c>
      <c r="DZ310" s="74" t="str">
        <f t="shared" ca="1" si="659"/>
        <v/>
      </c>
      <c r="EA310" s="74" t="str">
        <f t="shared" ca="1" si="660"/>
        <v/>
      </c>
      <c r="EC310" s="74" t="str">
        <f t="shared" ca="1" si="661"/>
        <v/>
      </c>
      <c r="ED310" s="74" t="str">
        <f t="shared" ca="1" si="662"/>
        <v/>
      </c>
      <c r="EE310" s="74" t="str">
        <f t="shared" ca="1" si="663"/>
        <v/>
      </c>
      <c r="EG310" s="479" t="str">
        <f ca="1">IF(V310=1,"",IF(LOG入力!BH310&gt;0,0,IF(CG310="★",0,IF(R310=1,0,IF(N310=0,0,1)))))</f>
        <v/>
      </c>
      <c r="EH310" s="483" t="str">
        <f t="shared" ca="1" si="664"/>
        <v/>
      </c>
      <c r="EI310" s="483" t="str">
        <f t="shared" ca="1" si="665"/>
        <v/>
      </c>
      <c r="EJ310" s="483" t="str">
        <f t="shared" ca="1" si="666"/>
        <v/>
      </c>
      <c r="EL310" s="71">
        <f t="shared" ca="1" si="667"/>
        <v>0</v>
      </c>
      <c r="EM310" s="6">
        <f t="shared" ca="1" si="668"/>
        <v>0</v>
      </c>
      <c r="EN310" s="6" t="str">
        <f t="shared" ca="1" si="669"/>
        <v/>
      </c>
      <c r="EO310" s="6">
        <f ca="1">IF(LOG入力!BH310&gt;0,0,IF(EM310=0,0,(IF(COUNTIF($EN$19:EN310,EN310)=1,IF($FS$3="N",1,IF(EH310=1,1,0))))))</f>
        <v>0</v>
      </c>
      <c r="EP310" s="6" t="str">
        <f ca="1">IF(LOG入力!BH310&gt;0,"",IF(EO310=1,$X310,""))</f>
        <v/>
      </c>
      <c r="EQ310" s="6" t="str">
        <f ca="1">IF(LOG入力!BH310&gt;0,"",IF(EO310=1,$Y310,""))</f>
        <v/>
      </c>
      <c r="ER310" s="520" t="str">
        <f ca="1">IF(LOG入力!BH310&gt;0,"",IF(COUNTIF($EP$19:$EP310,EP310)=1,EP310,""))</f>
        <v/>
      </c>
      <c r="ES310" s="520">
        <f ca="1">IF(LOG入力!BH310&gt;0,0,IF((EL310=1),IF(($ER310=""),0,1),0))</f>
        <v>0</v>
      </c>
      <c r="ET310" s="520" t="str">
        <f ca="1">IF(LOG入力!BH310&gt;0,"",IF(COUNTIF($EQ$19:EQ310,EQ310)=1,EQ310,""))</f>
        <v/>
      </c>
      <c r="EU310" s="539">
        <f ca="1">IF(LOG入力!BH310&gt;0,0,IF((EL310=1),IF(($ET310=""),0,1),0))</f>
        <v>0</v>
      </c>
      <c r="EV310" s="71">
        <f t="shared" ca="1" si="670"/>
        <v>0</v>
      </c>
      <c r="EW310" s="6">
        <f t="shared" ca="1" si="671"/>
        <v>0</v>
      </c>
      <c r="EX310" s="6" t="str">
        <f t="shared" ca="1" si="672"/>
        <v/>
      </c>
      <c r="EY310" s="6">
        <f ca="1">IF(LOG入力!BH310&gt;0,0,IF(EW310=0,0,(IF(COUNTIF($EX$19:EX310,EX310)=1,IF($FS$3="N",1,IF(EH310=1,1,0))))))</f>
        <v>0</v>
      </c>
      <c r="EZ310" s="6" t="str">
        <f ca="1">IF(LOG入力!BH310&gt;0,"",IF(EY310=1,$X310,""))</f>
        <v/>
      </c>
      <c r="FA310" s="6" t="str">
        <f ca="1">IF(LOG入力!BH310&gt;0,"",IF(EY310=1,$Y310,""))</f>
        <v/>
      </c>
      <c r="FB310" s="6" t="str">
        <f ca="1">IF(LOG入力!BH310&gt;0,"",IF(COUNTIF($EZ$19:$EZ310,EZ310)=1,EZ310,""))</f>
        <v/>
      </c>
      <c r="FC310" s="6">
        <f ca="1">IF(LOG入力!BH310&gt;0,0,IF((EV310=1),IF(($FB310=""),0,1),0))</f>
        <v>0</v>
      </c>
      <c r="FD310" s="6" t="str">
        <f ca="1">IF(LOG入力!BH310&gt;0,"",IF(COUNTIF($FA$19:FA310,FA310)=1,FA310,""))</f>
        <v/>
      </c>
      <c r="FE310" s="72">
        <f ca="1">IF(LOG入力!BH310&gt;0,0,IF((EV310=1),IF(($FD310=""),0,1),0))</f>
        <v>0</v>
      </c>
      <c r="FF310" s="71">
        <f t="shared" ca="1" si="673"/>
        <v>0</v>
      </c>
      <c r="FG310" s="6">
        <f t="shared" ca="1" si="674"/>
        <v>0</v>
      </c>
      <c r="FH310" s="6" t="str">
        <f t="shared" ca="1" si="675"/>
        <v/>
      </c>
      <c r="FI310" s="6">
        <f ca="1">IF(LOG入力!BH310&gt;0,0,IF(FG310=0,0,(IF(COUNTIF($FH$19:FH310,FH310)=1,IF($FS$3="N",1,IF(EH310=1,1,0))))))</f>
        <v>0</v>
      </c>
      <c r="FJ310" s="6" t="str">
        <f ca="1">IF(LOG入力!BH310&gt;0,"",IF(FI310=1,$X310,""))</f>
        <v/>
      </c>
      <c r="FK310" s="6" t="str">
        <f ca="1">IF(LOG入力!BH310&gt;0,"",IF(FI310=1,$Y310,""))</f>
        <v/>
      </c>
      <c r="FL310" s="6" t="str">
        <f ca="1">IF(LOG入力!BH310&gt;0,"",IF(COUNTIF($FJ$19:$FJ310,FJ310)=1,FJ310,""))</f>
        <v/>
      </c>
      <c r="FM310" s="6">
        <f ca="1">IF(LOG入力!BH310&gt;0,0,IF((FF310=1),IF(($FL310=""),0,1),0))</f>
        <v>0</v>
      </c>
      <c r="FN310" s="6" t="str">
        <f ca="1">IF(LOG入力!BH310&gt;0,"",IF(COUNTIF($FK$19:FK310,FK310)=1,FK310,""))</f>
        <v/>
      </c>
      <c r="FO310" s="72">
        <f ca="1">IF(LOG入力!BH310&gt;0,0,IF((FF310=1),IF(($FN310=""),0,1),0))</f>
        <v>0</v>
      </c>
      <c r="FP310" s="71">
        <f t="shared" ca="1" si="676"/>
        <v>0</v>
      </c>
      <c r="FQ310" s="6">
        <f t="shared" ca="1" si="677"/>
        <v>0</v>
      </c>
      <c r="FR310" s="6" t="str">
        <f t="shared" ca="1" si="678"/>
        <v/>
      </c>
      <c r="FS310" s="6">
        <f ca="1">IF(LOG入力!BH310&gt;0,0,IF(FQ310=0,0,(IF(COUNTIF($FR$19:FR310,FR310)=1,IF($FS$3="N",1,IF(EH310=1,1,0))))))</f>
        <v>0</v>
      </c>
      <c r="FT310" s="6" t="str">
        <f ca="1">IF(LOG入力!BH310&gt;0,"",IF(FS310=1,$X310,""))</f>
        <v/>
      </c>
      <c r="FU310" s="6" t="str">
        <f ca="1">IF(LOG入力!BH310&gt;0,"",IF(FS310=1,$Y310,""))</f>
        <v/>
      </c>
      <c r="FV310" s="6" t="str">
        <f ca="1">IF(LOG入力!BH310&gt;0,"",IF(COUNTIF($FT$19:$FT310,FT310)=1,FT310,""))</f>
        <v/>
      </c>
      <c r="FW310" s="6">
        <f ca="1">IF(LOG入力!BH310&gt;0,0,IF((FP310=1),IF(($FV310=""),0,1),0))</f>
        <v>0</v>
      </c>
      <c r="FX310" s="6" t="str">
        <f ca="1">IF(LOG入力!BH310&gt;0,"",IF(COUNTIF($FU$19:FU310,FU310)=1,FU310,""))</f>
        <v/>
      </c>
      <c r="FY310" s="72">
        <f ca="1">IF(LOG入力!BH310&gt;0,0,IF((FP310=1),IF(($FX310=""),0,1),0))</f>
        <v>0</v>
      </c>
      <c r="FZ310" s="71">
        <f t="shared" ca="1" si="679"/>
        <v>0</v>
      </c>
      <c r="GA310" s="6">
        <f t="shared" ca="1" si="680"/>
        <v>0</v>
      </c>
      <c r="GB310" s="6" t="str">
        <f t="shared" ca="1" si="681"/>
        <v/>
      </c>
      <c r="GC310" s="6">
        <f ca="1">IF(LOG入力!BH310&gt;0,0,IF(GA310=0,0,(IF(COUNTIF($GB$19:GB310,GB310)=1,IF($FS$3="N",1,IF(EH310=1,1,0))))))</f>
        <v>0</v>
      </c>
      <c r="GD310" s="6" t="str">
        <f ca="1">IF(LOG入力!BH310&gt;0,"",IF(GC310=1,$X310,""))</f>
        <v/>
      </c>
      <c r="GE310" s="6" t="str">
        <f ca="1">IF(LOG入力!BH310&gt;0,"",IF(GC310=1,$Y310,""))</f>
        <v/>
      </c>
      <c r="GF310" s="6" t="str">
        <f ca="1">IF(LOG入力!BH310&gt;0,"",IF(COUNTIF($GD$19:$GD310,GD310)=1,GD310,""))</f>
        <v/>
      </c>
      <c r="GG310" s="6">
        <f ca="1">IF(LOG入力!BH310&gt;0,0,IF((FZ310=1),IF(($GF310=""),0,1),0))</f>
        <v>0</v>
      </c>
      <c r="GH310" s="6" t="str">
        <f ca="1">IF(LOG入力!BH310&gt;0,"",IF(COUNTIF($GE$19:GE310,GE310)=1,GE310,""))</f>
        <v/>
      </c>
      <c r="GI310" s="72">
        <f ca="1">IF(LOG入力!BH310&gt;0,0,IF((FZ310=1),IF(($GH310=""),0,1),0))</f>
        <v>0</v>
      </c>
      <c r="GK310" s="455" t="str">
        <f ca="1">IF(V310=1,"",IF(LEN(LOG入力!AS310)=0,"",LOG入力!AS310))</f>
        <v/>
      </c>
      <c r="GL310" s="378" t="str">
        <f t="shared" ca="1" si="682"/>
        <v/>
      </c>
      <c r="GM310" s="378" t="str">
        <f t="shared" ca="1" si="683"/>
        <v/>
      </c>
      <c r="GN310" s="74" t="str">
        <f t="shared" ca="1" si="684"/>
        <v/>
      </c>
      <c r="GO310" s="74" t="str">
        <f t="shared" ca="1" si="685"/>
        <v/>
      </c>
      <c r="GQ310" s="74" t="str">
        <f t="shared" ca="1" si="686"/>
        <v/>
      </c>
      <c r="GR310" s="74" t="str">
        <f t="shared" ca="1" si="687"/>
        <v/>
      </c>
      <c r="GS310" s="74" t="str">
        <f t="shared" ca="1" si="688"/>
        <v/>
      </c>
      <c r="GT310" s="74" t="str">
        <f t="shared" ca="1" si="689"/>
        <v/>
      </c>
      <c r="GU310" s="74" t="str">
        <f t="shared" ca="1" si="690"/>
        <v/>
      </c>
      <c r="GV310" s="74" t="str">
        <f t="shared" ca="1" si="691"/>
        <v/>
      </c>
      <c r="GX310" s="74" t="str">
        <f t="shared" ca="1" si="692"/>
        <v/>
      </c>
      <c r="GY310" s="74" t="str">
        <f t="shared" ca="1" si="693"/>
        <v/>
      </c>
      <c r="GZ310" s="74" t="str">
        <f ca="1">IF(V310=1,"",IF(LOG入力!BH310&gt;0,0,IF(GY310=0,0,IF((VALUE((TYPE(VALUE(J310)))))=16,0,IF(VALUE(J310)&lt;60,1,IF(VALUE(J310)&lt;100,0,IF(VALUE(J310)&lt;600,2,0)))))))</f>
        <v/>
      </c>
      <c r="HA310" s="74" t="str">
        <f t="shared" ca="1" si="694"/>
        <v/>
      </c>
      <c r="HB310" s="74" t="str">
        <f ca="1">IF(V310=1,"",IF(LOG入力!BH310&gt;0,0,IF(HA310=0,0,IF((VALUE((TYPE(VALUE(L310)))))=16,0,IF(VALUE(L310)&lt;60,1,IF(VALUE(L310)&lt;100,0,IF(VALUE(L310)&lt;600,2,0)))))))</f>
        <v/>
      </c>
      <c r="HD310" s="74" t="str">
        <f t="shared" ca="1" si="695"/>
        <v/>
      </c>
      <c r="HF310" s="74" t="str">
        <f t="shared" ca="1" si="696"/>
        <v/>
      </c>
      <c r="HG310" s="74" t="str">
        <f t="shared" ca="1" si="697"/>
        <v/>
      </c>
      <c r="HH310" s="74" t="str">
        <f t="shared" ca="1" si="698"/>
        <v/>
      </c>
      <c r="HI310" s="74" t="str">
        <f t="shared" ca="1" si="699"/>
        <v/>
      </c>
      <c r="HJ310" s="74" t="str">
        <f t="shared" ca="1" si="700"/>
        <v/>
      </c>
      <c r="HK310" s="74" t="str">
        <f t="shared" ca="1" si="701"/>
        <v/>
      </c>
      <c r="HL310" s="74" t="str">
        <f t="shared" ca="1" si="702"/>
        <v/>
      </c>
      <c r="HM310" s="74" t="str">
        <f t="shared" ca="1" si="703"/>
        <v/>
      </c>
      <c r="HN310" s="74" t="str">
        <f t="shared" ca="1" si="704"/>
        <v/>
      </c>
      <c r="HO310" s="529" t="str">
        <f t="shared" ca="1" si="705"/>
        <v/>
      </c>
      <c r="HP310" s="74" t="str">
        <f t="shared" ca="1" si="706"/>
        <v/>
      </c>
      <c r="HQ310" s="74" t="str">
        <f t="shared" ca="1" si="707"/>
        <v/>
      </c>
      <c r="HR310" s="74" t="str">
        <f t="shared" ca="1" si="708"/>
        <v/>
      </c>
      <c r="HS310" s="74" t="str">
        <f t="shared" ca="1" si="709"/>
        <v/>
      </c>
      <c r="HT310" s="74" t="str">
        <f ca="1">IF(V310=1,"",IF(LOG入力!BH310&gt;0,0,IF(DV310=1,0,IF(N310="0",0,IF(SUM(HD310:HS310)&gt;0,1,0)))))</f>
        <v/>
      </c>
    </row>
    <row r="311" spans="1:228" x14ac:dyDescent="0.15">
      <c r="A311" s="5"/>
      <c r="B311" s="532" t="str">
        <f t="shared" ca="1" si="568"/>
        <v/>
      </c>
      <c r="C311" s="534" t="str">
        <f ca="1">LOG入力!AP311</f>
        <v/>
      </c>
      <c r="D311" s="534" t="str">
        <f ca="1">LOG入力!AQ311</f>
        <v/>
      </c>
      <c r="E311" s="534" t="str">
        <f ca="1">LOG入力!AR311</f>
        <v/>
      </c>
      <c r="F311" s="535" t="str">
        <f t="shared" ca="1" si="569"/>
        <v/>
      </c>
      <c r="G311" s="585" t="str">
        <f ca="1">LOG入力!AT311</f>
        <v/>
      </c>
      <c r="H311" s="542" t="str">
        <f ca="1">LOG入力!AU311</f>
        <v/>
      </c>
      <c r="I311" s="542" t="str">
        <f ca="1">LOG入力!AV311</f>
        <v/>
      </c>
      <c r="J311" s="577" t="str">
        <f ca="1">LOG入力!AW311</f>
        <v/>
      </c>
      <c r="K311" s="578" t="str">
        <f ca="1">LOG入力!BJ311</f>
        <v/>
      </c>
      <c r="L311" s="577" t="str">
        <f ca="1">LOG入力!AY311</f>
        <v/>
      </c>
      <c r="M311" s="545" t="str">
        <f ca="1">LOG入力!BK311</f>
        <v/>
      </c>
      <c r="N311" s="512" t="str">
        <f ca="1">IF(V311=1,"",IF(LOG入力!AJ311=1,"1",LOG入力!BA311))</f>
        <v/>
      </c>
      <c r="O311" s="538" t="str">
        <f ca="1">IF(V311=1,"",IF(LEN(LOG入力!O311)=0,"",LOG入力!O311))</f>
        <v/>
      </c>
      <c r="P311" s="291" t="str">
        <f ca="1">IF(V311=1,"",IF($AA$4=1,"",IF(LOG入力!BG311=1,"",CONCATENATE($ER311,$FB311,$FL311,$FV311,$GF311))))</f>
        <v/>
      </c>
      <c r="Q311" s="291" t="str">
        <f ca="1">IF(V311=1,"",IF($AA$4=1,"",IF(LOG入力!BG311=1,"",CONCATENATE($ET311,$FD311,$FN311,$FX311,$GH311))))</f>
        <v/>
      </c>
      <c r="R311" s="573" t="str">
        <f ca="1">IF(V311=1,"",IF($AA$4=1,"",IF(LOG入力!BH311&gt;0,0,AA311)))</f>
        <v/>
      </c>
      <c r="S311" s="293" t="str">
        <f t="shared" ca="1" si="570"/>
        <v/>
      </c>
      <c r="T311" s="29"/>
      <c r="U311" s="38"/>
      <c r="V311" s="196">
        <f ca="1">LOG入力!AN311</f>
        <v>1</v>
      </c>
      <c r="W311" s="38"/>
      <c r="X311" s="516" t="str">
        <f t="shared" ca="1" si="571"/>
        <v/>
      </c>
      <c r="Y311" s="515" t="str">
        <f t="shared" ca="1" si="572"/>
        <v/>
      </c>
      <c r="Z311" s="518" t="str">
        <f t="shared" ca="1" si="573"/>
        <v/>
      </c>
      <c r="AA311" s="574" t="str">
        <f t="shared" ca="1" si="574"/>
        <v/>
      </c>
      <c r="AC311" s="6" t="str">
        <f t="shared" ca="1" si="575"/>
        <v/>
      </c>
      <c r="AD311" s="6" t="str">
        <f t="shared" ca="1" si="576"/>
        <v/>
      </c>
      <c r="AE311" s="6" t="str">
        <f t="shared" ca="1" si="577"/>
        <v/>
      </c>
      <c r="AF311" s="6" t="str">
        <f t="shared" ca="1" si="578"/>
        <v/>
      </c>
      <c r="AG311" s="6" t="str">
        <f t="shared" ca="1" si="579"/>
        <v/>
      </c>
      <c r="AH311" s="6" t="str">
        <f t="shared" ca="1" si="580"/>
        <v/>
      </c>
      <c r="AI311" s="6" t="str">
        <f t="shared" ca="1" si="581"/>
        <v/>
      </c>
      <c r="AJ311" s="6" t="str">
        <f t="shared" ca="1" si="582"/>
        <v/>
      </c>
      <c r="AK311" s="6" t="str">
        <f t="shared" ca="1" si="583"/>
        <v/>
      </c>
      <c r="AL311" s="6" t="str">
        <f t="shared" ca="1" si="584"/>
        <v/>
      </c>
      <c r="AM311" s="6" t="str">
        <f t="shared" ca="1" si="585"/>
        <v/>
      </c>
      <c r="AN311" s="6" t="str">
        <f t="shared" ca="1" si="586"/>
        <v/>
      </c>
      <c r="AO311" s="6" t="str">
        <f t="shared" ca="1" si="587"/>
        <v/>
      </c>
      <c r="AP311" s="6" t="str">
        <f t="shared" ca="1" si="588"/>
        <v/>
      </c>
      <c r="AQ311" s="6" t="str">
        <f t="shared" ca="1" si="589"/>
        <v/>
      </c>
      <c r="AR311" s="6" t="str">
        <f t="shared" ca="1" si="590"/>
        <v/>
      </c>
      <c r="AS311" s="6" t="str">
        <f t="shared" ca="1" si="591"/>
        <v/>
      </c>
      <c r="AT311" s="6" t="str">
        <f t="shared" ca="1" si="592"/>
        <v/>
      </c>
      <c r="AU311" s="6" t="str">
        <f t="shared" ca="1" si="593"/>
        <v/>
      </c>
      <c r="AV311" s="6" t="str">
        <f t="shared" ca="1" si="594"/>
        <v/>
      </c>
      <c r="AW311" s="6" t="str">
        <f t="shared" ca="1" si="595"/>
        <v/>
      </c>
      <c r="AY311" s="6" t="str">
        <f t="shared" ca="1" si="596"/>
        <v/>
      </c>
      <c r="AZ311" s="6" t="str">
        <f t="shared" ca="1" si="597"/>
        <v/>
      </c>
      <c r="BA311" s="6" t="str">
        <f t="shared" ca="1" si="598"/>
        <v/>
      </c>
      <c r="BB311" s="6" t="str">
        <f t="shared" ca="1" si="599"/>
        <v/>
      </c>
      <c r="BC311" s="6" t="str">
        <f t="shared" ca="1" si="600"/>
        <v/>
      </c>
      <c r="BD311" s="6" t="str">
        <f t="shared" ca="1" si="601"/>
        <v/>
      </c>
      <c r="BE311" s="6" t="str">
        <f t="shared" ca="1" si="602"/>
        <v/>
      </c>
      <c r="BF311" s="6" t="str">
        <f t="shared" ca="1" si="603"/>
        <v/>
      </c>
      <c r="BG311" s="6" t="str">
        <f t="shared" ca="1" si="604"/>
        <v/>
      </c>
      <c r="BH311" s="6" t="str">
        <f t="shared" ca="1" si="605"/>
        <v/>
      </c>
      <c r="BI311" s="6" t="str">
        <f t="shared" ca="1" si="606"/>
        <v/>
      </c>
      <c r="BJ311" s="6" t="str">
        <f t="shared" ca="1" si="607"/>
        <v/>
      </c>
      <c r="BK311" s="6" t="str">
        <f t="shared" ca="1" si="608"/>
        <v/>
      </c>
      <c r="BL311" s="6" t="str">
        <f t="shared" ca="1" si="609"/>
        <v/>
      </c>
      <c r="BM311" s="6" t="str">
        <f t="shared" ca="1" si="610"/>
        <v/>
      </c>
      <c r="BN311" s="6" t="str">
        <f t="shared" ca="1" si="611"/>
        <v/>
      </c>
      <c r="BO311" s="6" t="str">
        <f t="shared" ca="1" si="612"/>
        <v/>
      </c>
      <c r="BP311" s="6" t="str">
        <f t="shared" ca="1" si="613"/>
        <v/>
      </c>
      <c r="BQ311" s="6" t="str">
        <f t="shared" ca="1" si="614"/>
        <v/>
      </c>
      <c r="BR311" s="6" t="str">
        <f t="shared" ca="1" si="615"/>
        <v/>
      </c>
      <c r="BS311" s="6" t="str">
        <f t="shared" ca="1" si="616"/>
        <v/>
      </c>
      <c r="BU311" s="6" t="str">
        <f t="shared" ca="1" si="617"/>
        <v/>
      </c>
      <c r="BW311" s="515" t="str">
        <f t="shared" ca="1" si="618"/>
        <v/>
      </c>
      <c r="BX311" s="515">
        <f t="shared" ca="1" si="619"/>
        <v>0</v>
      </c>
      <c r="BY311" s="515" t="str">
        <f t="shared" ca="1" si="620"/>
        <v/>
      </c>
      <c r="CA311" s="6">
        <f t="shared" ca="1" si="621"/>
        <v>1</v>
      </c>
      <c r="CC311" s="523" t="str">
        <f t="shared" ca="1" si="622"/>
        <v/>
      </c>
      <c r="CE311" s="6" t="str">
        <f t="shared" ca="1" si="623"/>
        <v/>
      </c>
      <c r="CG311" s="524" t="str">
        <f ca="1">IF(V311=1,"",IF($AA$4=1,"",IF(LOG入力!BH311&gt;0,"",IF(N311=0,"",IF(HT311=0,"","★")))))</f>
        <v/>
      </c>
      <c r="CI311" s="74" t="str">
        <f t="shared" ca="1" si="624"/>
        <v/>
      </c>
      <c r="CK311" s="525" t="str">
        <f ca="1">IF(V311=1,"",IF(LOG入力!BH311&gt;0,1,0))</f>
        <v/>
      </c>
      <c r="CL311" s="74" t="str">
        <f t="shared" ca="1" si="625"/>
        <v/>
      </c>
      <c r="CN311" s="74" t="str">
        <f t="shared" ca="1" si="626"/>
        <v/>
      </c>
      <c r="CO311" s="74" t="str">
        <f t="shared" ca="1" si="627"/>
        <v/>
      </c>
      <c r="CQ311" s="74" t="str">
        <f t="shared" ca="1" si="628"/>
        <v/>
      </c>
      <c r="CR311" s="74" t="str">
        <f t="shared" ca="1" si="629"/>
        <v/>
      </c>
      <c r="CS311" s="74" t="str">
        <f t="shared" ca="1" si="630"/>
        <v/>
      </c>
      <c r="CT311" s="74" t="str">
        <f t="shared" ca="1" si="631"/>
        <v/>
      </c>
      <c r="CU311" s="74" t="str">
        <f t="shared" ca="1" si="632"/>
        <v/>
      </c>
      <c r="CV311" s="74" t="str">
        <f t="shared" ca="1" si="633"/>
        <v/>
      </c>
      <c r="CW311" s="74" t="str">
        <f t="shared" ca="1" si="634"/>
        <v/>
      </c>
      <c r="CX311" s="74" t="str">
        <f t="shared" ca="1" si="635"/>
        <v/>
      </c>
      <c r="CY311" s="74" t="str">
        <f t="shared" ca="1" si="636"/>
        <v/>
      </c>
      <c r="CZ311" s="74" t="str">
        <f t="shared" ca="1" si="637"/>
        <v/>
      </c>
      <c r="DA311" s="74" t="str">
        <f t="shared" ca="1" si="638"/>
        <v/>
      </c>
      <c r="DB311" s="74" t="str">
        <f t="shared" ca="1" si="639"/>
        <v/>
      </c>
      <c r="DD311" s="74" t="str">
        <f t="shared" ca="1" si="640"/>
        <v/>
      </c>
      <c r="DE311" s="74" t="str">
        <f t="shared" ca="1" si="641"/>
        <v/>
      </c>
      <c r="DF311" s="74" t="str">
        <f t="shared" ca="1" si="642"/>
        <v/>
      </c>
      <c r="DG311" s="74" t="str">
        <f t="shared" ca="1" si="643"/>
        <v/>
      </c>
      <c r="DH311" s="74" t="str">
        <f t="shared" ca="1" si="644"/>
        <v/>
      </c>
      <c r="DI311" s="74" t="str">
        <f t="shared" ca="1" si="645"/>
        <v/>
      </c>
      <c r="DJ311" s="74" t="str">
        <f t="shared" ca="1" si="646"/>
        <v/>
      </c>
      <c r="DK311" s="74" t="str">
        <f t="shared" ca="1" si="647"/>
        <v/>
      </c>
      <c r="DL311" s="74" t="str">
        <f t="shared" ca="1" si="648"/>
        <v/>
      </c>
      <c r="DM311" s="74" t="str">
        <f t="shared" ca="1" si="649"/>
        <v/>
      </c>
      <c r="DN311" s="74" t="str">
        <f t="shared" ca="1" si="650"/>
        <v/>
      </c>
      <c r="DO311" s="74" t="str">
        <f t="shared" ca="1" si="651"/>
        <v/>
      </c>
      <c r="DQ311" s="74" t="str">
        <f t="shared" ca="1" si="652"/>
        <v/>
      </c>
      <c r="DS311" s="74" t="str">
        <f t="shared" ca="1" si="653"/>
        <v/>
      </c>
      <c r="DT311" s="74" t="str">
        <f t="shared" ca="1" si="654"/>
        <v/>
      </c>
      <c r="DV311" s="525" t="str">
        <f t="shared" ca="1" si="655"/>
        <v/>
      </c>
      <c r="DW311" s="74" t="str">
        <f t="shared" ca="1" si="656"/>
        <v/>
      </c>
      <c r="DX311" s="485" t="str">
        <f t="shared" ca="1" si="657"/>
        <v/>
      </c>
      <c r="DY311" s="74" t="str">
        <f t="shared" ca="1" si="658"/>
        <v/>
      </c>
      <c r="DZ311" s="74" t="str">
        <f t="shared" ca="1" si="659"/>
        <v/>
      </c>
      <c r="EA311" s="74" t="str">
        <f t="shared" ca="1" si="660"/>
        <v/>
      </c>
      <c r="EC311" s="74" t="str">
        <f t="shared" ca="1" si="661"/>
        <v/>
      </c>
      <c r="ED311" s="74" t="str">
        <f t="shared" ca="1" si="662"/>
        <v/>
      </c>
      <c r="EE311" s="74" t="str">
        <f t="shared" ca="1" si="663"/>
        <v/>
      </c>
      <c r="EG311" s="479" t="str">
        <f ca="1">IF(V311=1,"",IF(LOG入力!BH311&gt;0,0,IF(CG311="★",0,IF(R311=1,0,IF(N311=0,0,1)))))</f>
        <v/>
      </c>
      <c r="EH311" s="483" t="str">
        <f t="shared" ca="1" si="664"/>
        <v/>
      </c>
      <c r="EI311" s="483" t="str">
        <f t="shared" ca="1" si="665"/>
        <v/>
      </c>
      <c r="EJ311" s="483" t="str">
        <f t="shared" ca="1" si="666"/>
        <v/>
      </c>
      <c r="EL311" s="71">
        <f t="shared" ca="1" si="667"/>
        <v>0</v>
      </c>
      <c r="EM311" s="6">
        <f t="shared" ca="1" si="668"/>
        <v>0</v>
      </c>
      <c r="EN311" s="6" t="str">
        <f t="shared" ca="1" si="669"/>
        <v/>
      </c>
      <c r="EO311" s="6">
        <f ca="1">IF(LOG入力!BH311&gt;0,0,IF(EM311=0,0,(IF(COUNTIF($EN$19:EN311,EN311)=1,IF($FS$3="N",1,IF(EH311=1,1,0))))))</f>
        <v>0</v>
      </c>
      <c r="EP311" s="6" t="str">
        <f ca="1">IF(LOG入力!BH311&gt;0,"",IF(EO311=1,$X311,""))</f>
        <v/>
      </c>
      <c r="EQ311" s="6" t="str">
        <f ca="1">IF(LOG入力!BH311&gt;0,"",IF(EO311=1,$Y311,""))</f>
        <v/>
      </c>
      <c r="ER311" s="520" t="str">
        <f ca="1">IF(LOG入力!BH311&gt;0,"",IF(COUNTIF($EP$19:$EP311,EP311)=1,EP311,""))</f>
        <v/>
      </c>
      <c r="ES311" s="520">
        <f ca="1">IF(LOG入力!BH311&gt;0,0,IF((EL311=1),IF(($ER311=""),0,1),0))</f>
        <v>0</v>
      </c>
      <c r="ET311" s="520" t="str">
        <f ca="1">IF(LOG入力!BH311&gt;0,"",IF(COUNTIF($EQ$19:EQ311,EQ311)=1,EQ311,""))</f>
        <v/>
      </c>
      <c r="EU311" s="539">
        <f ca="1">IF(LOG入力!BH311&gt;0,0,IF((EL311=1),IF(($ET311=""),0,1),0))</f>
        <v>0</v>
      </c>
      <c r="EV311" s="71">
        <f t="shared" ca="1" si="670"/>
        <v>0</v>
      </c>
      <c r="EW311" s="6">
        <f t="shared" ca="1" si="671"/>
        <v>0</v>
      </c>
      <c r="EX311" s="6" t="str">
        <f t="shared" ca="1" si="672"/>
        <v/>
      </c>
      <c r="EY311" s="6">
        <f ca="1">IF(LOG入力!BH311&gt;0,0,IF(EW311=0,0,(IF(COUNTIF($EX$19:EX311,EX311)=1,IF($FS$3="N",1,IF(EH311=1,1,0))))))</f>
        <v>0</v>
      </c>
      <c r="EZ311" s="6" t="str">
        <f ca="1">IF(LOG入力!BH311&gt;0,"",IF(EY311=1,$X311,""))</f>
        <v/>
      </c>
      <c r="FA311" s="6" t="str">
        <f ca="1">IF(LOG入力!BH311&gt;0,"",IF(EY311=1,$Y311,""))</f>
        <v/>
      </c>
      <c r="FB311" s="6" t="str">
        <f ca="1">IF(LOG入力!BH311&gt;0,"",IF(COUNTIF($EZ$19:$EZ311,EZ311)=1,EZ311,""))</f>
        <v/>
      </c>
      <c r="FC311" s="6">
        <f ca="1">IF(LOG入力!BH311&gt;0,0,IF((EV311=1),IF(($FB311=""),0,1),0))</f>
        <v>0</v>
      </c>
      <c r="FD311" s="6" t="str">
        <f ca="1">IF(LOG入力!BH311&gt;0,"",IF(COUNTIF($FA$19:FA311,FA311)=1,FA311,""))</f>
        <v/>
      </c>
      <c r="FE311" s="72">
        <f ca="1">IF(LOG入力!BH311&gt;0,0,IF((EV311=1),IF(($FD311=""),0,1),0))</f>
        <v>0</v>
      </c>
      <c r="FF311" s="71">
        <f t="shared" ca="1" si="673"/>
        <v>0</v>
      </c>
      <c r="FG311" s="6">
        <f t="shared" ca="1" si="674"/>
        <v>0</v>
      </c>
      <c r="FH311" s="6" t="str">
        <f t="shared" ca="1" si="675"/>
        <v/>
      </c>
      <c r="FI311" s="6">
        <f ca="1">IF(LOG入力!BH311&gt;0,0,IF(FG311=0,0,(IF(COUNTIF($FH$19:FH311,FH311)=1,IF($FS$3="N",1,IF(EH311=1,1,0))))))</f>
        <v>0</v>
      </c>
      <c r="FJ311" s="6" t="str">
        <f ca="1">IF(LOG入力!BH311&gt;0,"",IF(FI311=1,$X311,""))</f>
        <v/>
      </c>
      <c r="FK311" s="6" t="str">
        <f ca="1">IF(LOG入力!BH311&gt;0,"",IF(FI311=1,$Y311,""))</f>
        <v/>
      </c>
      <c r="FL311" s="6" t="str">
        <f ca="1">IF(LOG入力!BH311&gt;0,"",IF(COUNTIF($FJ$19:$FJ311,FJ311)=1,FJ311,""))</f>
        <v/>
      </c>
      <c r="FM311" s="6">
        <f ca="1">IF(LOG入力!BH311&gt;0,0,IF((FF311=1),IF(($FL311=""),0,1),0))</f>
        <v>0</v>
      </c>
      <c r="FN311" s="6" t="str">
        <f ca="1">IF(LOG入力!BH311&gt;0,"",IF(COUNTIF($FK$19:FK311,FK311)=1,FK311,""))</f>
        <v/>
      </c>
      <c r="FO311" s="72">
        <f ca="1">IF(LOG入力!BH311&gt;0,0,IF((FF311=1),IF(($FN311=""),0,1),0))</f>
        <v>0</v>
      </c>
      <c r="FP311" s="71">
        <f t="shared" ca="1" si="676"/>
        <v>0</v>
      </c>
      <c r="FQ311" s="6">
        <f t="shared" ca="1" si="677"/>
        <v>0</v>
      </c>
      <c r="FR311" s="6" t="str">
        <f t="shared" ca="1" si="678"/>
        <v/>
      </c>
      <c r="FS311" s="6">
        <f ca="1">IF(LOG入力!BH311&gt;0,0,IF(FQ311=0,0,(IF(COUNTIF($FR$19:FR311,FR311)=1,IF($FS$3="N",1,IF(EH311=1,1,0))))))</f>
        <v>0</v>
      </c>
      <c r="FT311" s="6" t="str">
        <f ca="1">IF(LOG入力!BH311&gt;0,"",IF(FS311=1,$X311,""))</f>
        <v/>
      </c>
      <c r="FU311" s="6" t="str">
        <f ca="1">IF(LOG入力!BH311&gt;0,"",IF(FS311=1,$Y311,""))</f>
        <v/>
      </c>
      <c r="FV311" s="6" t="str">
        <f ca="1">IF(LOG入力!BH311&gt;0,"",IF(COUNTIF($FT$19:$FT311,FT311)=1,FT311,""))</f>
        <v/>
      </c>
      <c r="FW311" s="6">
        <f ca="1">IF(LOG入力!BH311&gt;0,0,IF((FP311=1),IF(($FV311=""),0,1),0))</f>
        <v>0</v>
      </c>
      <c r="FX311" s="6" t="str">
        <f ca="1">IF(LOG入力!BH311&gt;0,"",IF(COUNTIF($FU$19:FU311,FU311)=1,FU311,""))</f>
        <v/>
      </c>
      <c r="FY311" s="72">
        <f ca="1">IF(LOG入力!BH311&gt;0,0,IF((FP311=1),IF(($FX311=""),0,1),0))</f>
        <v>0</v>
      </c>
      <c r="FZ311" s="71">
        <f t="shared" ca="1" si="679"/>
        <v>0</v>
      </c>
      <c r="GA311" s="6">
        <f t="shared" ca="1" si="680"/>
        <v>0</v>
      </c>
      <c r="GB311" s="6" t="str">
        <f t="shared" ca="1" si="681"/>
        <v/>
      </c>
      <c r="GC311" s="6">
        <f ca="1">IF(LOG入力!BH311&gt;0,0,IF(GA311=0,0,(IF(COUNTIF($GB$19:GB311,GB311)=1,IF($FS$3="N",1,IF(EH311=1,1,0))))))</f>
        <v>0</v>
      </c>
      <c r="GD311" s="6" t="str">
        <f ca="1">IF(LOG入力!BH311&gt;0,"",IF(GC311=1,$X311,""))</f>
        <v/>
      </c>
      <c r="GE311" s="6" t="str">
        <f ca="1">IF(LOG入力!BH311&gt;0,"",IF(GC311=1,$Y311,""))</f>
        <v/>
      </c>
      <c r="GF311" s="6" t="str">
        <f ca="1">IF(LOG入力!BH311&gt;0,"",IF(COUNTIF($GD$19:$GD311,GD311)=1,GD311,""))</f>
        <v/>
      </c>
      <c r="GG311" s="6">
        <f ca="1">IF(LOG入力!BH311&gt;0,0,IF((FZ311=1),IF(($GF311=""),0,1),0))</f>
        <v>0</v>
      </c>
      <c r="GH311" s="6" t="str">
        <f ca="1">IF(LOG入力!BH311&gt;0,"",IF(COUNTIF($GE$19:GE311,GE311)=1,GE311,""))</f>
        <v/>
      </c>
      <c r="GI311" s="72">
        <f ca="1">IF(LOG入力!BH311&gt;0,0,IF((FZ311=1),IF(($GH311=""),0,1),0))</f>
        <v>0</v>
      </c>
      <c r="GK311" s="455" t="str">
        <f ca="1">IF(V311=1,"",IF(LEN(LOG入力!AS311)=0,"",LOG入力!AS311))</f>
        <v/>
      </c>
      <c r="GL311" s="378" t="str">
        <f t="shared" ca="1" si="682"/>
        <v/>
      </c>
      <c r="GM311" s="378" t="str">
        <f t="shared" ca="1" si="683"/>
        <v/>
      </c>
      <c r="GN311" s="74" t="str">
        <f t="shared" ca="1" si="684"/>
        <v/>
      </c>
      <c r="GO311" s="74" t="str">
        <f t="shared" ca="1" si="685"/>
        <v/>
      </c>
      <c r="GQ311" s="74" t="str">
        <f t="shared" ca="1" si="686"/>
        <v/>
      </c>
      <c r="GR311" s="74" t="str">
        <f t="shared" ca="1" si="687"/>
        <v/>
      </c>
      <c r="GS311" s="74" t="str">
        <f t="shared" ca="1" si="688"/>
        <v/>
      </c>
      <c r="GT311" s="74" t="str">
        <f t="shared" ca="1" si="689"/>
        <v/>
      </c>
      <c r="GU311" s="74" t="str">
        <f t="shared" ca="1" si="690"/>
        <v/>
      </c>
      <c r="GV311" s="74" t="str">
        <f t="shared" ca="1" si="691"/>
        <v/>
      </c>
      <c r="GX311" s="74" t="str">
        <f t="shared" ca="1" si="692"/>
        <v/>
      </c>
      <c r="GY311" s="74" t="str">
        <f t="shared" ca="1" si="693"/>
        <v/>
      </c>
      <c r="GZ311" s="74" t="str">
        <f ca="1">IF(V311=1,"",IF(LOG入力!BH311&gt;0,0,IF(GY311=0,0,IF((VALUE((TYPE(VALUE(J311)))))=16,0,IF(VALUE(J311)&lt;60,1,IF(VALUE(J311)&lt;100,0,IF(VALUE(J311)&lt;600,2,0)))))))</f>
        <v/>
      </c>
      <c r="HA311" s="74" t="str">
        <f t="shared" ca="1" si="694"/>
        <v/>
      </c>
      <c r="HB311" s="74" t="str">
        <f ca="1">IF(V311=1,"",IF(LOG入力!BH311&gt;0,0,IF(HA311=0,0,IF((VALUE((TYPE(VALUE(L311)))))=16,0,IF(VALUE(L311)&lt;60,1,IF(VALUE(L311)&lt;100,0,IF(VALUE(L311)&lt;600,2,0)))))))</f>
        <v/>
      </c>
      <c r="HD311" s="74" t="str">
        <f t="shared" ca="1" si="695"/>
        <v/>
      </c>
      <c r="HF311" s="74" t="str">
        <f t="shared" ca="1" si="696"/>
        <v/>
      </c>
      <c r="HG311" s="74" t="str">
        <f t="shared" ca="1" si="697"/>
        <v/>
      </c>
      <c r="HH311" s="74" t="str">
        <f t="shared" ca="1" si="698"/>
        <v/>
      </c>
      <c r="HI311" s="74" t="str">
        <f t="shared" ca="1" si="699"/>
        <v/>
      </c>
      <c r="HJ311" s="74" t="str">
        <f t="shared" ca="1" si="700"/>
        <v/>
      </c>
      <c r="HK311" s="74" t="str">
        <f t="shared" ca="1" si="701"/>
        <v/>
      </c>
      <c r="HL311" s="74" t="str">
        <f t="shared" ca="1" si="702"/>
        <v/>
      </c>
      <c r="HM311" s="74" t="str">
        <f t="shared" ca="1" si="703"/>
        <v/>
      </c>
      <c r="HN311" s="74" t="str">
        <f t="shared" ca="1" si="704"/>
        <v/>
      </c>
      <c r="HO311" s="529" t="str">
        <f t="shared" ca="1" si="705"/>
        <v/>
      </c>
      <c r="HP311" s="74" t="str">
        <f t="shared" ca="1" si="706"/>
        <v/>
      </c>
      <c r="HQ311" s="74" t="str">
        <f t="shared" ca="1" si="707"/>
        <v/>
      </c>
      <c r="HR311" s="74" t="str">
        <f t="shared" ca="1" si="708"/>
        <v/>
      </c>
      <c r="HS311" s="74" t="str">
        <f t="shared" ca="1" si="709"/>
        <v/>
      </c>
      <c r="HT311" s="74" t="str">
        <f ca="1">IF(V311=1,"",IF(LOG入力!BH311&gt;0,0,IF(DV311=1,0,IF(N311="0",0,IF(SUM(HD311:HS311)&gt;0,1,0)))))</f>
        <v/>
      </c>
    </row>
    <row r="312" spans="1:228" x14ac:dyDescent="0.15">
      <c r="A312" s="5"/>
      <c r="B312" s="532" t="str">
        <f t="shared" ca="1" si="568"/>
        <v/>
      </c>
      <c r="C312" s="534" t="str">
        <f ca="1">LOG入力!AP312</f>
        <v/>
      </c>
      <c r="D312" s="534" t="str">
        <f ca="1">LOG入力!AQ312</f>
        <v/>
      </c>
      <c r="E312" s="534" t="str">
        <f ca="1">LOG入力!AR312</f>
        <v/>
      </c>
      <c r="F312" s="535" t="str">
        <f t="shared" ca="1" si="569"/>
        <v/>
      </c>
      <c r="G312" s="585" t="str">
        <f ca="1">LOG入力!AT312</f>
        <v/>
      </c>
      <c r="H312" s="542" t="str">
        <f ca="1">LOG入力!AU312</f>
        <v/>
      </c>
      <c r="I312" s="542" t="str">
        <f ca="1">LOG入力!AV312</f>
        <v/>
      </c>
      <c r="J312" s="577" t="str">
        <f ca="1">LOG入力!AW312</f>
        <v/>
      </c>
      <c r="K312" s="578" t="str">
        <f ca="1">LOG入力!BJ312</f>
        <v/>
      </c>
      <c r="L312" s="577" t="str">
        <f ca="1">LOG入力!AY312</f>
        <v/>
      </c>
      <c r="M312" s="545" t="str">
        <f ca="1">LOG入力!BK312</f>
        <v/>
      </c>
      <c r="N312" s="512" t="str">
        <f ca="1">IF(V312=1,"",IF(LOG入力!AJ312=1,"1",LOG入力!BA312))</f>
        <v/>
      </c>
      <c r="O312" s="538" t="str">
        <f ca="1">IF(V312=1,"",IF(LEN(LOG入力!O312)=0,"",LOG入力!O312))</f>
        <v/>
      </c>
      <c r="P312" s="291" t="str">
        <f ca="1">IF(V312=1,"",IF($AA$4=1,"",IF(LOG入力!BG312=1,"",CONCATENATE($ER312,$FB312,$FL312,$FV312,$GF312))))</f>
        <v/>
      </c>
      <c r="Q312" s="291" t="str">
        <f ca="1">IF(V312=1,"",IF($AA$4=1,"",IF(LOG入力!BG312=1,"",CONCATENATE($ET312,$FD312,$FN312,$FX312,$GH312))))</f>
        <v/>
      </c>
      <c r="R312" s="573" t="str">
        <f ca="1">IF(V312=1,"",IF($AA$4=1,"",IF(LOG入力!BH312&gt;0,0,AA312)))</f>
        <v/>
      </c>
      <c r="S312" s="293" t="str">
        <f t="shared" ca="1" si="570"/>
        <v/>
      </c>
      <c r="T312" s="29"/>
      <c r="U312" s="38"/>
      <c r="V312" s="196">
        <f ca="1">LOG入力!AN312</f>
        <v>1</v>
      </c>
      <c r="W312" s="38"/>
      <c r="X312" s="516" t="str">
        <f t="shared" ca="1" si="571"/>
        <v/>
      </c>
      <c r="Y312" s="515" t="str">
        <f t="shared" ca="1" si="572"/>
        <v/>
      </c>
      <c r="Z312" s="518" t="str">
        <f t="shared" ca="1" si="573"/>
        <v/>
      </c>
      <c r="AA312" s="574" t="str">
        <f t="shared" ca="1" si="574"/>
        <v/>
      </c>
      <c r="AC312" s="6" t="str">
        <f t="shared" ca="1" si="575"/>
        <v/>
      </c>
      <c r="AD312" s="6" t="str">
        <f t="shared" ca="1" si="576"/>
        <v/>
      </c>
      <c r="AE312" s="6" t="str">
        <f t="shared" ca="1" si="577"/>
        <v/>
      </c>
      <c r="AF312" s="6" t="str">
        <f t="shared" ca="1" si="578"/>
        <v/>
      </c>
      <c r="AG312" s="6" t="str">
        <f t="shared" ca="1" si="579"/>
        <v/>
      </c>
      <c r="AH312" s="6" t="str">
        <f t="shared" ca="1" si="580"/>
        <v/>
      </c>
      <c r="AI312" s="6" t="str">
        <f t="shared" ca="1" si="581"/>
        <v/>
      </c>
      <c r="AJ312" s="6" t="str">
        <f t="shared" ca="1" si="582"/>
        <v/>
      </c>
      <c r="AK312" s="6" t="str">
        <f t="shared" ca="1" si="583"/>
        <v/>
      </c>
      <c r="AL312" s="6" t="str">
        <f t="shared" ca="1" si="584"/>
        <v/>
      </c>
      <c r="AM312" s="6" t="str">
        <f t="shared" ca="1" si="585"/>
        <v/>
      </c>
      <c r="AN312" s="6" t="str">
        <f t="shared" ca="1" si="586"/>
        <v/>
      </c>
      <c r="AO312" s="6" t="str">
        <f t="shared" ca="1" si="587"/>
        <v/>
      </c>
      <c r="AP312" s="6" t="str">
        <f t="shared" ca="1" si="588"/>
        <v/>
      </c>
      <c r="AQ312" s="6" t="str">
        <f t="shared" ca="1" si="589"/>
        <v/>
      </c>
      <c r="AR312" s="6" t="str">
        <f t="shared" ca="1" si="590"/>
        <v/>
      </c>
      <c r="AS312" s="6" t="str">
        <f t="shared" ca="1" si="591"/>
        <v/>
      </c>
      <c r="AT312" s="6" t="str">
        <f t="shared" ca="1" si="592"/>
        <v/>
      </c>
      <c r="AU312" s="6" t="str">
        <f t="shared" ca="1" si="593"/>
        <v/>
      </c>
      <c r="AV312" s="6" t="str">
        <f t="shared" ca="1" si="594"/>
        <v/>
      </c>
      <c r="AW312" s="6" t="str">
        <f t="shared" ca="1" si="595"/>
        <v/>
      </c>
      <c r="AY312" s="6" t="str">
        <f t="shared" ca="1" si="596"/>
        <v/>
      </c>
      <c r="AZ312" s="6" t="str">
        <f t="shared" ca="1" si="597"/>
        <v/>
      </c>
      <c r="BA312" s="6" t="str">
        <f t="shared" ca="1" si="598"/>
        <v/>
      </c>
      <c r="BB312" s="6" t="str">
        <f t="shared" ca="1" si="599"/>
        <v/>
      </c>
      <c r="BC312" s="6" t="str">
        <f t="shared" ca="1" si="600"/>
        <v/>
      </c>
      <c r="BD312" s="6" t="str">
        <f t="shared" ca="1" si="601"/>
        <v/>
      </c>
      <c r="BE312" s="6" t="str">
        <f t="shared" ca="1" si="602"/>
        <v/>
      </c>
      <c r="BF312" s="6" t="str">
        <f t="shared" ca="1" si="603"/>
        <v/>
      </c>
      <c r="BG312" s="6" t="str">
        <f t="shared" ca="1" si="604"/>
        <v/>
      </c>
      <c r="BH312" s="6" t="str">
        <f t="shared" ca="1" si="605"/>
        <v/>
      </c>
      <c r="BI312" s="6" t="str">
        <f t="shared" ca="1" si="606"/>
        <v/>
      </c>
      <c r="BJ312" s="6" t="str">
        <f t="shared" ca="1" si="607"/>
        <v/>
      </c>
      <c r="BK312" s="6" t="str">
        <f t="shared" ca="1" si="608"/>
        <v/>
      </c>
      <c r="BL312" s="6" t="str">
        <f t="shared" ca="1" si="609"/>
        <v/>
      </c>
      <c r="BM312" s="6" t="str">
        <f t="shared" ca="1" si="610"/>
        <v/>
      </c>
      <c r="BN312" s="6" t="str">
        <f t="shared" ca="1" si="611"/>
        <v/>
      </c>
      <c r="BO312" s="6" t="str">
        <f t="shared" ca="1" si="612"/>
        <v/>
      </c>
      <c r="BP312" s="6" t="str">
        <f t="shared" ca="1" si="613"/>
        <v/>
      </c>
      <c r="BQ312" s="6" t="str">
        <f t="shared" ca="1" si="614"/>
        <v/>
      </c>
      <c r="BR312" s="6" t="str">
        <f t="shared" ca="1" si="615"/>
        <v/>
      </c>
      <c r="BS312" s="6" t="str">
        <f t="shared" ca="1" si="616"/>
        <v/>
      </c>
      <c r="BU312" s="6" t="str">
        <f t="shared" ca="1" si="617"/>
        <v/>
      </c>
      <c r="BW312" s="515" t="str">
        <f t="shared" ca="1" si="618"/>
        <v/>
      </c>
      <c r="BX312" s="515">
        <f t="shared" ca="1" si="619"/>
        <v>0</v>
      </c>
      <c r="BY312" s="515" t="str">
        <f t="shared" ca="1" si="620"/>
        <v/>
      </c>
      <c r="CA312" s="6">
        <f t="shared" ca="1" si="621"/>
        <v>1</v>
      </c>
      <c r="CC312" s="523" t="str">
        <f t="shared" ca="1" si="622"/>
        <v/>
      </c>
      <c r="CE312" s="6" t="str">
        <f t="shared" ca="1" si="623"/>
        <v/>
      </c>
      <c r="CG312" s="524" t="str">
        <f ca="1">IF(V312=1,"",IF($AA$4=1,"",IF(LOG入力!BH312&gt;0,"",IF(N312=0,"",IF(HT312=0,"","★")))))</f>
        <v/>
      </c>
      <c r="CI312" s="74" t="str">
        <f t="shared" ca="1" si="624"/>
        <v/>
      </c>
      <c r="CK312" s="525" t="str">
        <f ca="1">IF(V312=1,"",IF(LOG入力!BH312&gt;0,1,0))</f>
        <v/>
      </c>
      <c r="CL312" s="74" t="str">
        <f t="shared" ca="1" si="625"/>
        <v/>
      </c>
      <c r="CN312" s="74" t="str">
        <f t="shared" ca="1" si="626"/>
        <v/>
      </c>
      <c r="CO312" s="74" t="str">
        <f t="shared" ca="1" si="627"/>
        <v/>
      </c>
      <c r="CQ312" s="74" t="str">
        <f t="shared" ca="1" si="628"/>
        <v/>
      </c>
      <c r="CR312" s="74" t="str">
        <f t="shared" ca="1" si="629"/>
        <v/>
      </c>
      <c r="CS312" s="74" t="str">
        <f t="shared" ca="1" si="630"/>
        <v/>
      </c>
      <c r="CT312" s="74" t="str">
        <f t="shared" ca="1" si="631"/>
        <v/>
      </c>
      <c r="CU312" s="74" t="str">
        <f t="shared" ca="1" si="632"/>
        <v/>
      </c>
      <c r="CV312" s="74" t="str">
        <f t="shared" ca="1" si="633"/>
        <v/>
      </c>
      <c r="CW312" s="74" t="str">
        <f t="shared" ca="1" si="634"/>
        <v/>
      </c>
      <c r="CX312" s="74" t="str">
        <f t="shared" ca="1" si="635"/>
        <v/>
      </c>
      <c r="CY312" s="74" t="str">
        <f t="shared" ca="1" si="636"/>
        <v/>
      </c>
      <c r="CZ312" s="74" t="str">
        <f t="shared" ca="1" si="637"/>
        <v/>
      </c>
      <c r="DA312" s="74" t="str">
        <f t="shared" ca="1" si="638"/>
        <v/>
      </c>
      <c r="DB312" s="74" t="str">
        <f t="shared" ca="1" si="639"/>
        <v/>
      </c>
      <c r="DD312" s="74" t="str">
        <f t="shared" ca="1" si="640"/>
        <v/>
      </c>
      <c r="DE312" s="74" t="str">
        <f t="shared" ca="1" si="641"/>
        <v/>
      </c>
      <c r="DF312" s="74" t="str">
        <f t="shared" ca="1" si="642"/>
        <v/>
      </c>
      <c r="DG312" s="74" t="str">
        <f t="shared" ca="1" si="643"/>
        <v/>
      </c>
      <c r="DH312" s="74" t="str">
        <f t="shared" ca="1" si="644"/>
        <v/>
      </c>
      <c r="DI312" s="74" t="str">
        <f t="shared" ca="1" si="645"/>
        <v/>
      </c>
      <c r="DJ312" s="74" t="str">
        <f t="shared" ca="1" si="646"/>
        <v/>
      </c>
      <c r="DK312" s="74" t="str">
        <f t="shared" ca="1" si="647"/>
        <v/>
      </c>
      <c r="DL312" s="74" t="str">
        <f t="shared" ca="1" si="648"/>
        <v/>
      </c>
      <c r="DM312" s="74" t="str">
        <f t="shared" ca="1" si="649"/>
        <v/>
      </c>
      <c r="DN312" s="74" t="str">
        <f t="shared" ca="1" si="650"/>
        <v/>
      </c>
      <c r="DO312" s="74" t="str">
        <f t="shared" ca="1" si="651"/>
        <v/>
      </c>
      <c r="DQ312" s="74" t="str">
        <f t="shared" ca="1" si="652"/>
        <v/>
      </c>
      <c r="DS312" s="74" t="str">
        <f t="shared" ca="1" si="653"/>
        <v/>
      </c>
      <c r="DT312" s="74" t="str">
        <f t="shared" ca="1" si="654"/>
        <v/>
      </c>
      <c r="DV312" s="525" t="str">
        <f t="shared" ca="1" si="655"/>
        <v/>
      </c>
      <c r="DW312" s="74" t="str">
        <f t="shared" ca="1" si="656"/>
        <v/>
      </c>
      <c r="DX312" s="485" t="str">
        <f t="shared" ca="1" si="657"/>
        <v/>
      </c>
      <c r="DY312" s="74" t="str">
        <f t="shared" ca="1" si="658"/>
        <v/>
      </c>
      <c r="DZ312" s="74" t="str">
        <f t="shared" ca="1" si="659"/>
        <v/>
      </c>
      <c r="EA312" s="74" t="str">
        <f t="shared" ca="1" si="660"/>
        <v/>
      </c>
      <c r="EC312" s="74" t="str">
        <f t="shared" ca="1" si="661"/>
        <v/>
      </c>
      <c r="ED312" s="74" t="str">
        <f t="shared" ca="1" si="662"/>
        <v/>
      </c>
      <c r="EE312" s="74" t="str">
        <f t="shared" ca="1" si="663"/>
        <v/>
      </c>
      <c r="EG312" s="479" t="str">
        <f ca="1">IF(V312=1,"",IF(LOG入力!BH312&gt;0,0,IF(CG312="★",0,IF(R312=1,0,IF(N312=0,0,1)))))</f>
        <v/>
      </c>
      <c r="EH312" s="483" t="str">
        <f t="shared" ca="1" si="664"/>
        <v/>
      </c>
      <c r="EI312" s="483" t="str">
        <f t="shared" ca="1" si="665"/>
        <v/>
      </c>
      <c r="EJ312" s="483" t="str">
        <f t="shared" ca="1" si="666"/>
        <v/>
      </c>
      <c r="EL312" s="71">
        <f t="shared" ca="1" si="667"/>
        <v>0</v>
      </c>
      <c r="EM312" s="6">
        <f t="shared" ca="1" si="668"/>
        <v>0</v>
      </c>
      <c r="EN312" s="6" t="str">
        <f t="shared" ca="1" si="669"/>
        <v/>
      </c>
      <c r="EO312" s="6">
        <f ca="1">IF(LOG入力!BH312&gt;0,0,IF(EM312=0,0,(IF(COUNTIF($EN$19:EN312,EN312)=1,IF($FS$3="N",1,IF(EH312=1,1,0))))))</f>
        <v>0</v>
      </c>
      <c r="EP312" s="6" t="str">
        <f ca="1">IF(LOG入力!BH312&gt;0,"",IF(EO312=1,$X312,""))</f>
        <v/>
      </c>
      <c r="EQ312" s="6" t="str">
        <f ca="1">IF(LOG入力!BH312&gt;0,"",IF(EO312=1,$Y312,""))</f>
        <v/>
      </c>
      <c r="ER312" s="520" t="str">
        <f ca="1">IF(LOG入力!BH312&gt;0,"",IF(COUNTIF($EP$19:$EP312,EP312)=1,EP312,""))</f>
        <v/>
      </c>
      <c r="ES312" s="520">
        <f ca="1">IF(LOG入力!BH312&gt;0,0,IF((EL312=1),IF(($ER312=""),0,1),0))</f>
        <v>0</v>
      </c>
      <c r="ET312" s="520" t="str">
        <f ca="1">IF(LOG入力!BH312&gt;0,"",IF(COUNTIF($EQ$19:EQ312,EQ312)=1,EQ312,""))</f>
        <v/>
      </c>
      <c r="EU312" s="539">
        <f ca="1">IF(LOG入力!BH312&gt;0,0,IF((EL312=1),IF(($ET312=""),0,1),0))</f>
        <v>0</v>
      </c>
      <c r="EV312" s="71">
        <f t="shared" ca="1" si="670"/>
        <v>0</v>
      </c>
      <c r="EW312" s="6">
        <f t="shared" ca="1" si="671"/>
        <v>0</v>
      </c>
      <c r="EX312" s="6" t="str">
        <f t="shared" ca="1" si="672"/>
        <v/>
      </c>
      <c r="EY312" s="6">
        <f ca="1">IF(LOG入力!BH312&gt;0,0,IF(EW312=0,0,(IF(COUNTIF($EX$19:EX312,EX312)=1,IF($FS$3="N",1,IF(EH312=1,1,0))))))</f>
        <v>0</v>
      </c>
      <c r="EZ312" s="6" t="str">
        <f ca="1">IF(LOG入力!BH312&gt;0,"",IF(EY312=1,$X312,""))</f>
        <v/>
      </c>
      <c r="FA312" s="6" t="str">
        <f ca="1">IF(LOG入力!BH312&gt;0,"",IF(EY312=1,$Y312,""))</f>
        <v/>
      </c>
      <c r="FB312" s="6" t="str">
        <f ca="1">IF(LOG入力!BH312&gt;0,"",IF(COUNTIF($EZ$19:$EZ312,EZ312)=1,EZ312,""))</f>
        <v/>
      </c>
      <c r="FC312" s="6">
        <f ca="1">IF(LOG入力!BH312&gt;0,0,IF((EV312=1),IF(($FB312=""),0,1),0))</f>
        <v>0</v>
      </c>
      <c r="FD312" s="6" t="str">
        <f ca="1">IF(LOG入力!BH312&gt;0,"",IF(COUNTIF($FA$19:FA312,FA312)=1,FA312,""))</f>
        <v/>
      </c>
      <c r="FE312" s="72">
        <f ca="1">IF(LOG入力!BH312&gt;0,0,IF((EV312=1),IF(($FD312=""),0,1),0))</f>
        <v>0</v>
      </c>
      <c r="FF312" s="71">
        <f t="shared" ca="1" si="673"/>
        <v>0</v>
      </c>
      <c r="FG312" s="6">
        <f t="shared" ca="1" si="674"/>
        <v>0</v>
      </c>
      <c r="FH312" s="6" t="str">
        <f t="shared" ca="1" si="675"/>
        <v/>
      </c>
      <c r="FI312" s="6">
        <f ca="1">IF(LOG入力!BH312&gt;0,0,IF(FG312=0,0,(IF(COUNTIF($FH$19:FH312,FH312)=1,IF($FS$3="N",1,IF(EH312=1,1,0))))))</f>
        <v>0</v>
      </c>
      <c r="FJ312" s="6" t="str">
        <f ca="1">IF(LOG入力!BH312&gt;0,"",IF(FI312=1,$X312,""))</f>
        <v/>
      </c>
      <c r="FK312" s="6" t="str">
        <f ca="1">IF(LOG入力!BH312&gt;0,"",IF(FI312=1,$Y312,""))</f>
        <v/>
      </c>
      <c r="FL312" s="6" t="str">
        <f ca="1">IF(LOG入力!BH312&gt;0,"",IF(COUNTIF($FJ$19:$FJ312,FJ312)=1,FJ312,""))</f>
        <v/>
      </c>
      <c r="FM312" s="6">
        <f ca="1">IF(LOG入力!BH312&gt;0,0,IF((FF312=1),IF(($FL312=""),0,1),0))</f>
        <v>0</v>
      </c>
      <c r="FN312" s="6" t="str">
        <f ca="1">IF(LOG入力!BH312&gt;0,"",IF(COUNTIF($FK$19:FK312,FK312)=1,FK312,""))</f>
        <v/>
      </c>
      <c r="FO312" s="72">
        <f ca="1">IF(LOG入力!BH312&gt;0,0,IF((FF312=1),IF(($FN312=""),0,1),0))</f>
        <v>0</v>
      </c>
      <c r="FP312" s="71">
        <f t="shared" ca="1" si="676"/>
        <v>0</v>
      </c>
      <c r="FQ312" s="6">
        <f t="shared" ca="1" si="677"/>
        <v>0</v>
      </c>
      <c r="FR312" s="6" t="str">
        <f t="shared" ca="1" si="678"/>
        <v/>
      </c>
      <c r="FS312" s="6">
        <f ca="1">IF(LOG入力!BH312&gt;0,0,IF(FQ312=0,0,(IF(COUNTIF($FR$19:FR312,FR312)=1,IF($FS$3="N",1,IF(EH312=1,1,0))))))</f>
        <v>0</v>
      </c>
      <c r="FT312" s="6" t="str">
        <f ca="1">IF(LOG入力!BH312&gt;0,"",IF(FS312=1,$X312,""))</f>
        <v/>
      </c>
      <c r="FU312" s="6" t="str">
        <f ca="1">IF(LOG入力!BH312&gt;0,"",IF(FS312=1,$Y312,""))</f>
        <v/>
      </c>
      <c r="FV312" s="6" t="str">
        <f ca="1">IF(LOG入力!BH312&gt;0,"",IF(COUNTIF($FT$19:$FT312,FT312)=1,FT312,""))</f>
        <v/>
      </c>
      <c r="FW312" s="6">
        <f ca="1">IF(LOG入力!BH312&gt;0,0,IF((FP312=1),IF(($FV312=""),0,1),0))</f>
        <v>0</v>
      </c>
      <c r="FX312" s="6" t="str">
        <f ca="1">IF(LOG入力!BH312&gt;0,"",IF(COUNTIF($FU$19:FU312,FU312)=1,FU312,""))</f>
        <v/>
      </c>
      <c r="FY312" s="72">
        <f ca="1">IF(LOG入力!BH312&gt;0,0,IF((FP312=1),IF(($FX312=""),0,1),0))</f>
        <v>0</v>
      </c>
      <c r="FZ312" s="71">
        <f t="shared" ca="1" si="679"/>
        <v>0</v>
      </c>
      <c r="GA312" s="6">
        <f t="shared" ca="1" si="680"/>
        <v>0</v>
      </c>
      <c r="GB312" s="6" t="str">
        <f t="shared" ca="1" si="681"/>
        <v/>
      </c>
      <c r="GC312" s="6">
        <f ca="1">IF(LOG入力!BH312&gt;0,0,IF(GA312=0,0,(IF(COUNTIF($GB$19:GB312,GB312)=1,IF($FS$3="N",1,IF(EH312=1,1,0))))))</f>
        <v>0</v>
      </c>
      <c r="GD312" s="6" t="str">
        <f ca="1">IF(LOG入力!BH312&gt;0,"",IF(GC312=1,$X312,""))</f>
        <v/>
      </c>
      <c r="GE312" s="6" t="str">
        <f ca="1">IF(LOG入力!BH312&gt;0,"",IF(GC312=1,$Y312,""))</f>
        <v/>
      </c>
      <c r="GF312" s="6" t="str">
        <f ca="1">IF(LOG入力!BH312&gt;0,"",IF(COUNTIF($GD$19:$GD312,GD312)=1,GD312,""))</f>
        <v/>
      </c>
      <c r="GG312" s="6">
        <f ca="1">IF(LOG入力!BH312&gt;0,0,IF((FZ312=1),IF(($GF312=""),0,1),0))</f>
        <v>0</v>
      </c>
      <c r="GH312" s="6" t="str">
        <f ca="1">IF(LOG入力!BH312&gt;0,"",IF(COUNTIF($GE$19:GE312,GE312)=1,GE312,""))</f>
        <v/>
      </c>
      <c r="GI312" s="72">
        <f ca="1">IF(LOG入力!BH312&gt;0,0,IF((FZ312=1),IF(($GH312=""),0,1),0))</f>
        <v>0</v>
      </c>
      <c r="GK312" s="455" t="str">
        <f ca="1">IF(V312=1,"",IF(LEN(LOG入力!AS312)=0,"",LOG入力!AS312))</f>
        <v/>
      </c>
      <c r="GL312" s="378" t="str">
        <f t="shared" ca="1" si="682"/>
        <v/>
      </c>
      <c r="GM312" s="378" t="str">
        <f t="shared" ca="1" si="683"/>
        <v/>
      </c>
      <c r="GN312" s="74" t="str">
        <f t="shared" ca="1" si="684"/>
        <v/>
      </c>
      <c r="GO312" s="74" t="str">
        <f t="shared" ca="1" si="685"/>
        <v/>
      </c>
      <c r="GQ312" s="74" t="str">
        <f t="shared" ca="1" si="686"/>
        <v/>
      </c>
      <c r="GR312" s="74" t="str">
        <f t="shared" ca="1" si="687"/>
        <v/>
      </c>
      <c r="GS312" s="74" t="str">
        <f t="shared" ca="1" si="688"/>
        <v/>
      </c>
      <c r="GT312" s="74" t="str">
        <f t="shared" ca="1" si="689"/>
        <v/>
      </c>
      <c r="GU312" s="74" t="str">
        <f t="shared" ca="1" si="690"/>
        <v/>
      </c>
      <c r="GV312" s="74" t="str">
        <f t="shared" ca="1" si="691"/>
        <v/>
      </c>
      <c r="GX312" s="74" t="str">
        <f t="shared" ca="1" si="692"/>
        <v/>
      </c>
      <c r="GY312" s="74" t="str">
        <f t="shared" ca="1" si="693"/>
        <v/>
      </c>
      <c r="GZ312" s="74" t="str">
        <f ca="1">IF(V312=1,"",IF(LOG入力!BH312&gt;0,0,IF(GY312=0,0,IF((VALUE((TYPE(VALUE(J312)))))=16,0,IF(VALUE(J312)&lt;60,1,IF(VALUE(J312)&lt;100,0,IF(VALUE(J312)&lt;600,2,0)))))))</f>
        <v/>
      </c>
      <c r="HA312" s="74" t="str">
        <f t="shared" ca="1" si="694"/>
        <v/>
      </c>
      <c r="HB312" s="74" t="str">
        <f ca="1">IF(V312=1,"",IF(LOG入力!BH312&gt;0,0,IF(HA312=0,0,IF((VALUE((TYPE(VALUE(L312)))))=16,0,IF(VALUE(L312)&lt;60,1,IF(VALUE(L312)&lt;100,0,IF(VALUE(L312)&lt;600,2,0)))))))</f>
        <v/>
      </c>
      <c r="HD312" s="74" t="str">
        <f t="shared" ca="1" si="695"/>
        <v/>
      </c>
      <c r="HF312" s="74" t="str">
        <f t="shared" ca="1" si="696"/>
        <v/>
      </c>
      <c r="HG312" s="74" t="str">
        <f t="shared" ca="1" si="697"/>
        <v/>
      </c>
      <c r="HH312" s="74" t="str">
        <f t="shared" ca="1" si="698"/>
        <v/>
      </c>
      <c r="HI312" s="74" t="str">
        <f t="shared" ca="1" si="699"/>
        <v/>
      </c>
      <c r="HJ312" s="74" t="str">
        <f t="shared" ca="1" si="700"/>
        <v/>
      </c>
      <c r="HK312" s="74" t="str">
        <f t="shared" ca="1" si="701"/>
        <v/>
      </c>
      <c r="HL312" s="74" t="str">
        <f t="shared" ca="1" si="702"/>
        <v/>
      </c>
      <c r="HM312" s="74" t="str">
        <f t="shared" ca="1" si="703"/>
        <v/>
      </c>
      <c r="HN312" s="74" t="str">
        <f t="shared" ca="1" si="704"/>
        <v/>
      </c>
      <c r="HO312" s="529" t="str">
        <f t="shared" ca="1" si="705"/>
        <v/>
      </c>
      <c r="HP312" s="74" t="str">
        <f t="shared" ca="1" si="706"/>
        <v/>
      </c>
      <c r="HQ312" s="74" t="str">
        <f t="shared" ca="1" si="707"/>
        <v/>
      </c>
      <c r="HR312" s="74" t="str">
        <f t="shared" ca="1" si="708"/>
        <v/>
      </c>
      <c r="HS312" s="74" t="str">
        <f t="shared" ca="1" si="709"/>
        <v/>
      </c>
      <c r="HT312" s="74" t="str">
        <f ca="1">IF(V312=1,"",IF(LOG入力!BH312&gt;0,0,IF(DV312=1,0,IF(N312="0",0,IF(SUM(HD312:HS312)&gt;0,1,0)))))</f>
        <v/>
      </c>
    </row>
    <row r="313" spans="1:228" x14ac:dyDescent="0.15">
      <c r="A313" s="5"/>
      <c r="B313" s="532" t="str">
        <f t="shared" ca="1" si="568"/>
        <v/>
      </c>
      <c r="C313" s="534" t="str">
        <f ca="1">LOG入力!AP313</f>
        <v/>
      </c>
      <c r="D313" s="534" t="str">
        <f ca="1">LOG入力!AQ313</f>
        <v/>
      </c>
      <c r="E313" s="534" t="str">
        <f ca="1">LOG入力!AR313</f>
        <v/>
      </c>
      <c r="F313" s="535" t="str">
        <f t="shared" ca="1" si="569"/>
        <v/>
      </c>
      <c r="G313" s="585" t="str">
        <f ca="1">LOG入力!AT313</f>
        <v/>
      </c>
      <c r="H313" s="542" t="str">
        <f ca="1">LOG入力!AU313</f>
        <v/>
      </c>
      <c r="I313" s="542" t="str">
        <f ca="1">LOG入力!AV313</f>
        <v/>
      </c>
      <c r="J313" s="577" t="str">
        <f ca="1">LOG入力!AW313</f>
        <v/>
      </c>
      <c r="K313" s="578" t="str">
        <f ca="1">LOG入力!BJ313</f>
        <v/>
      </c>
      <c r="L313" s="577" t="str">
        <f ca="1">LOG入力!AY313</f>
        <v/>
      </c>
      <c r="M313" s="545" t="str">
        <f ca="1">LOG入力!BK313</f>
        <v/>
      </c>
      <c r="N313" s="512" t="str">
        <f ca="1">IF(V313=1,"",IF(LOG入力!AJ313=1,"1",LOG入力!BA313))</f>
        <v/>
      </c>
      <c r="O313" s="538" t="str">
        <f ca="1">IF(V313=1,"",IF(LEN(LOG入力!O313)=0,"",LOG入力!O313))</f>
        <v/>
      </c>
      <c r="P313" s="291" t="str">
        <f ca="1">IF(V313=1,"",IF($AA$4=1,"",IF(LOG入力!BG313=1,"",CONCATENATE($ER313,$FB313,$FL313,$FV313,$GF313))))</f>
        <v/>
      </c>
      <c r="Q313" s="291" t="str">
        <f ca="1">IF(V313=1,"",IF($AA$4=1,"",IF(LOG入力!BG313=1,"",CONCATENATE($ET313,$FD313,$FN313,$FX313,$GH313))))</f>
        <v/>
      </c>
      <c r="R313" s="573" t="str">
        <f ca="1">IF(V313=1,"",IF($AA$4=1,"",IF(LOG入力!BH313&gt;0,0,AA313)))</f>
        <v/>
      </c>
      <c r="S313" s="293" t="str">
        <f t="shared" ca="1" si="570"/>
        <v/>
      </c>
      <c r="T313" s="29"/>
      <c r="U313" s="38"/>
      <c r="V313" s="196">
        <f ca="1">LOG入力!AN313</f>
        <v>1</v>
      </c>
      <c r="W313" s="38"/>
      <c r="X313" s="516" t="str">
        <f t="shared" ca="1" si="571"/>
        <v/>
      </c>
      <c r="Y313" s="515" t="str">
        <f t="shared" ca="1" si="572"/>
        <v/>
      </c>
      <c r="Z313" s="518" t="str">
        <f t="shared" ca="1" si="573"/>
        <v/>
      </c>
      <c r="AA313" s="574" t="str">
        <f t="shared" ca="1" si="574"/>
        <v/>
      </c>
      <c r="AC313" s="6" t="str">
        <f t="shared" ca="1" si="575"/>
        <v/>
      </c>
      <c r="AD313" s="6" t="str">
        <f t="shared" ca="1" si="576"/>
        <v/>
      </c>
      <c r="AE313" s="6" t="str">
        <f t="shared" ca="1" si="577"/>
        <v/>
      </c>
      <c r="AF313" s="6" t="str">
        <f t="shared" ca="1" si="578"/>
        <v/>
      </c>
      <c r="AG313" s="6" t="str">
        <f t="shared" ca="1" si="579"/>
        <v/>
      </c>
      <c r="AH313" s="6" t="str">
        <f t="shared" ca="1" si="580"/>
        <v/>
      </c>
      <c r="AI313" s="6" t="str">
        <f t="shared" ca="1" si="581"/>
        <v/>
      </c>
      <c r="AJ313" s="6" t="str">
        <f t="shared" ca="1" si="582"/>
        <v/>
      </c>
      <c r="AK313" s="6" t="str">
        <f t="shared" ca="1" si="583"/>
        <v/>
      </c>
      <c r="AL313" s="6" t="str">
        <f t="shared" ca="1" si="584"/>
        <v/>
      </c>
      <c r="AM313" s="6" t="str">
        <f t="shared" ca="1" si="585"/>
        <v/>
      </c>
      <c r="AN313" s="6" t="str">
        <f t="shared" ca="1" si="586"/>
        <v/>
      </c>
      <c r="AO313" s="6" t="str">
        <f t="shared" ca="1" si="587"/>
        <v/>
      </c>
      <c r="AP313" s="6" t="str">
        <f t="shared" ca="1" si="588"/>
        <v/>
      </c>
      <c r="AQ313" s="6" t="str">
        <f t="shared" ca="1" si="589"/>
        <v/>
      </c>
      <c r="AR313" s="6" t="str">
        <f t="shared" ca="1" si="590"/>
        <v/>
      </c>
      <c r="AS313" s="6" t="str">
        <f t="shared" ca="1" si="591"/>
        <v/>
      </c>
      <c r="AT313" s="6" t="str">
        <f t="shared" ca="1" si="592"/>
        <v/>
      </c>
      <c r="AU313" s="6" t="str">
        <f t="shared" ca="1" si="593"/>
        <v/>
      </c>
      <c r="AV313" s="6" t="str">
        <f t="shared" ca="1" si="594"/>
        <v/>
      </c>
      <c r="AW313" s="6" t="str">
        <f t="shared" ca="1" si="595"/>
        <v/>
      </c>
      <c r="AY313" s="6" t="str">
        <f t="shared" ca="1" si="596"/>
        <v/>
      </c>
      <c r="AZ313" s="6" t="str">
        <f t="shared" ca="1" si="597"/>
        <v/>
      </c>
      <c r="BA313" s="6" t="str">
        <f t="shared" ca="1" si="598"/>
        <v/>
      </c>
      <c r="BB313" s="6" t="str">
        <f t="shared" ca="1" si="599"/>
        <v/>
      </c>
      <c r="BC313" s="6" t="str">
        <f t="shared" ca="1" si="600"/>
        <v/>
      </c>
      <c r="BD313" s="6" t="str">
        <f t="shared" ca="1" si="601"/>
        <v/>
      </c>
      <c r="BE313" s="6" t="str">
        <f t="shared" ca="1" si="602"/>
        <v/>
      </c>
      <c r="BF313" s="6" t="str">
        <f t="shared" ca="1" si="603"/>
        <v/>
      </c>
      <c r="BG313" s="6" t="str">
        <f t="shared" ca="1" si="604"/>
        <v/>
      </c>
      <c r="BH313" s="6" t="str">
        <f t="shared" ca="1" si="605"/>
        <v/>
      </c>
      <c r="BI313" s="6" t="str">
        <f t="shared" ca="1" si="606"/>
        <v/>
      </c>
      <c r="BJ313" s="6" t="str">
        <f t="shared" ca="1" si="607"/>
        <v/>
      </c>
      <c r="BK313" s="6" t="str">
        <f t="shared" ca="1" si="608"/>
        <v/>
      </c>
      <c r="BL313" s="6" t="str">
        <f t="shared" ca="1" si="609"/>
        <v/>
      </c>
      <c r="BM313" s="6" t="str">
        <f t="shared" ca="1" si="610"/>
        <v/>
      </c>
      <c r="BN313" s="6" t="str">
        <f t="shared" ca="1" si="611"/>
        <v/>
      </c>
      <c r="BO313" s="6" t="str">
        <f t="shared" ca="1" si="612"/>
        <v/>
      </c>
      <c r="BP313" s="6" t="str">
        <f t="shared" ca="1" si="613"/>
        <v/>
      </c>
      <c r="BQ313" s="6" t="str">
        <f t="shared" ca="1" si="614"/>
        <v/>
      </c>
      <c r="BR313" s="6" t="str">
        <f t="shared" ca="1" si="615"/>
        <v/>
      </c>
      <c r="BS313" s="6" t="str">
        <f t="shared" ca="1" si="616"/>
        <v/>
      </c>
      <c r="BU313" s="6" t="str">
        <f t="shared" ca="1" si="617"/>
        <v/>
      </c>
      <c r="BW313" s="515" t="str">
        <f t="shared" ca="1" si="618"/>
        <v/>
      </c>
      <c r="BX313" s="515">
        <f t="shared" ca="1" si="619"/>
        <v>0</v>
      </c>
      <c r="BY313" s="515" t="str">
        <f t="shared" ca="1" si="620"/>
        <v/>
      </c>
      <c r="CA313" s="6">
        <f t="shared" ca="1" si="621"/>
        <v>1</v>
      </c>
      <c r="CC313" s="523" t="str">
        <f t="shared" ca="1" si="622"/>
        <v/>
      </c>
      <c r="CE313" s="6" t="str">
        <f t="shared" ca="1" si="623"/>
        <v/>
      </c>
      <c r="CG313" s="524" t="str">
        <f ca="1">IF(V313=1,"",IF($AA$4=1,"",IF(LOG入力!BH313&gt;0,"",IF(N313=0,"",IF(HT313=0,"","★")))))</f>
        <v/>
      </c>
      <c r="CI313" s="74" t="str">
        <f t="shared" ca="1" si="624"/>
        <v/>
      </c>
      <c r="CK313" s="525" t="str">
        <f ca="1">IF(V313=1,"",IF(LOG入力!BH313&gt;0,1,0))</f>
        <v/>
      </c>
      <c r="CL313" s="74" t="str">
        <f t="shared" ca="1" si="625"/>
        <v/>
      </c>
      <c r="CN313" s="74" t="str">
        <f t="shared" ca="1" si="626"/>
        <v/>
      </c>
      <c r="CO313" s="74" t="str">
        <f t="shared" ca="1" si="627"/>
        <v/>
      </c>
      <c r="CQ313" s="74" t="str">
        <f t="shared" ca="1" si="628"/>
        <v/>
      </c>
      <c r="CR313" s="74" t="str">
        <f t="shared" ca="1" si="629"/>
        <v/>
      </c>
      <c r="CS313" s="74" t="str">
        <f t="shared" ca="1" si="630"/>
        <v/>
      </c>
      <c r="CT313" s="74" t="str">
        <f t="shared" ca="1" si="631"/>
        <v/>
      </c>
      <c r="CU313" s="74" t="str">
        <f t="shared" ca="1" si="632"/>
        <v/>
      </c>
      <c r="CV313" s="74" t="str">
        <f t="shared" ca="1" si="633"/>
        <v/>
      </c>
      <c r="CW313" s="74" t="str">
        <f t="shared" ca="1" si="634"/>
        <v/>
      </c>
      <c r="CX313" s="74" t="str">
        <f t="shared" ca="1" si="635"/>
        <v/>
      </c>
      <c r="CY313" s="74" t="str">
        <f t="shared" ca="1" si="636"/>
        <v/>
      </c>
      <c r="CZ313" s="74" t="str">
        <f t="shared" ca="1" si="637"/>
        <v/>
      </c>
      <c r="DA313" s="74" t="str">
        <f t="shared" ca="1" si="638"/>
        <v/>
      </c>
      <c r="DB313" s="74" t="str">
        <f t="shared" ca="1" si="639"/>
        <v/>
      </c>
      <c r="DD313" s="74" t="str">
        <f t="shared" ca="1" si="640"/>
        <v/>
      </c>
      <c r="DE313" s="74" t="str">
        <f t="shared" ca="1" si="641"/>
        <v/>
      </c>
      <c r="DF313" s="74" t="str">
        <f t="shared" ca="1" si="642"/>
        <v/>
      </c>
      <c r="DG313" s="74" t="str">
        <f t="shared" ca="1" si="643"/>
        <v/>
      </c>
      <c r="DH313" s="74" t="str">
        <f t="shared" ca="1" si="644"/>
        <v/>
      </c>
      <c r="DI313" s="74" t="str">
        <f t="shared" ca="1" si="645"/>
        <v/>
      </c>
      <c r="DJ313" s="74" t="str">
        <f t="shared" ca="1" si="646"/>
        <v/>
      </c>
      <c r="DK313" s="74" t="str">
        <f t="shared" ca="1" si="647"/>
        <v/>
      </c>
      <c r="DL313" s="74" t="str">
        <f t="shared" ca="1" si="648"/>
        <v/>
      </c>
      <c r="DM313" s="74" t="str">
        <f t="shared" ca="1" si="649"/>
        <v/>
      </c>
      <c r="DN313" s="74" t="str">
        <f t="shared" ca="1" si="650"/>
        <v/>
      </c>
      <c r="DO313" s="74" t="str">
        <f t="shared" ca="1" si="651"/>
        <v/>
      </c>
      <c r="DQ313" s="74" t="str">
        <f t="shared" ca="1" si="652"/>
        <v/>
      </c>
      <c r="DS313" s="74" t="str">
        <f t="shared" ca="1" si="653"/>
        <v/>
      </c>
      <c r="DT313" s="74" t="str">
        <f t="shared" ca="1" si="654"/>
        <v/>
      </c>
      <c r="DV313" s="525" t="str">
        <f t="shared" ca="1" si="655"/>
        <v/>
      </c>
      <c r="DW313" s="74" t="str">
        <f t="shared" ca="1" si="656"/>
        <v/>
      </c>
      <c r="DX313" s="485" t="str">
        <f t="shared" ca="1" si="657"/>
        <v/>
      </c>
      <c r="DY313" s="74" t="str">
        <f t="shared" ca="1" si="658"/>
        <v/>
      </c>
      <c r="DZ313" s="74" t="str">
        <f t="shared" ca="1" si="659"/>
        <v/>
      </c>
      <c r="EA313" s="74" t="str">
        <f t="shared" ca="1" si="660"/>
        <v/>
      </c>
      <c r="EC313" s="74" t="str">
        <f t="shared" ca="1" si="661"/>
        <v/>
      </c>
      <c r="ED313" s="74" t="str">
        <f t="shared" ca="1" si="662"/>
        <v/>
      </c>
      <c r="EE313" s="74" t="str">
        <f t="shared" ca="1" si="663"/>
        <v/>
      </c>
      <c r="EG313" s="479" t="str">
        <f ca="1">IF(V313=1,"",IF(LOG入力!BH313&gt;0,0,IF(CG313="★",0,IF(R313=1,0,IF(N313=0,0,1)))))</f>
        <v/>
      </c>
      <c r="EH313" s="483" t="str">
        <f t="shared" ca="1" si="664"/>
        <v/>
      </c>
      <c r="EI313" s="483" t="str">
        <f t="shared" ca="1" si="665"/>
        <v/>
      </c>
      <c r="EJ313" s="483" t="str">
        <f t="shared" ca="1" si="666"/>
        <v/>
      </c>
      <c r="EL313" s="71">
        <f t="shared" ca="1" si="667"/>
        <v>0</v>
      </c>
      <c r="EM313" s="6">
        <f t="shared" ca="1" si="668"/>
        <v>0</v>
      </c>
      <c r="EN313" s="6" t="str">
        <f t="shared" ca="1" si="669"/>
        <v/>
      </c>
      <c r="EO313" s="6">
        <f ca="1">IF(LOG入力!BH313&gt;0,0,IF(EM313=0,0,(IF(COUNTIF($EN$19:EN313,EN313)=1,IF($FS$3="N",1,IF(EH313=1,1,0))))))</f>
        <v>0</v>
      </c>
      <c r="EP313" s="6" t="str">
        <f ca="1">IF(LOG入力!BH313&gt;0,"",IF(EO313=1,$X313,""))</f>
        <v/>
      </c>
      <c r="EQ313" s="6" t="str">
        <f ca="1">IF(LOG入力!BH313&gt;0,"",IF(EO313=1,$Y313,""))</f>
        <v/>
      </c>
      <c r="ER313" s="520" t="str">
        <f ca="1">IF(LOG入力!BH313&gt;0,"",IF(COUNTIF($EP$19:$EP313,EP313)=1,EP313,""))</f>
        <v/>
      </c>
      <c r="ES313" s="520">
        <f ca="1">IF(LOG入力!BH313&gt;0,0,IF((EL313=1),IF(($ER313=""),0,1),0))</f>
        <v>0</v>
      </c>
      <c r="ET313" s="520" t="str">
        <f ca="1">IF(LOG入力!BH313&gt;0,"",IF(COUNTIF($EQ$19:EQ313,EQ313)=1,EQ313,""))</f>
        <v/>
      </c>
      <c r="EU313" s="539">
        <f ca="1">IF(LOG入力!BH313&gt;0,0,IF((EL313=1),IF(($ET313=""),0,1),0))</f>
        <v>0</v>
      </c>
      <c r="EV313" s="71">
        <f t="shared" ca="1" si="670"/>
        <v>0</v>
      </c>
      <c r="EW313" s="6">
        <f t="shared" ca="1" si="671"/>
        <v>0</v>
      </c>
      <c r="EX313" s="6" t="str">
        <f t="shared" ca="1" si="672"/>
        <v/>
      </c>
      <c r="EY313" s="6">
        <f ca="1">IF(LOG入力!BH313&gt;0,0,IF(EW313=0,0,(IF(COUNTIF($EX$19:EX313,EX313)=1,IF($FS$3="N",1,IF(EH313=1,1,0))))))</f>
        <v>0</v>
      </c>
      <c r="EZ313" s="6" t="str">
        <f ca="1">IF(LOG入力!BH313&gt;0,"",IF(EY313=1,$X313,""))</f>
        <v/>
      </c>
      <c r="FA313" s="6" t="str">
        <f ca="1">IF(LOG入力!BH313&gt;0,"",IF(EY313=1,$Y313,""))</f>
        <v/>
      </c>
      <c r="FB313" s="6" t="str">
        <f ca="1">IF(LOG入力!BH313&gt;0,"",IF(COUNTIF($EZ$19:$EZ313,EZ313)=1,EZ313,""))</f>
        <v/>
      </c>
      <c r="FC313" s="6">
        <f ca="1">IF(LOG入力!BH313&gt;0,0,IF((EV313=1),IF(($FB313=""),0,1),0))</f>
        <v>0</v>
      </c>
      <c r="FD313" s="6" t="str">
        <f ca="1">IF(LOG入力!BH313&gt;0,"",IF(COUNTIF($FA$19:FA313,FA313)=1,FA313,""))</f>
        <v/>
      </c>
      <c r="FE313" s="72">
        <f ca="1">IF(LOG入力!BH313&gt;0,0,IF((EV313=1),IF(($FD313=""),0,1),0))</f>
        <v>0</v>
      </c>
      <c r="FF313" s="71">
        <f t="shared" ca="1" si="673"/>
        <v>0</v>
      </c>
      <c r="FG313" s="6">
        <f t="shared" ca="1" si="674"/>
        <v>0</v>
      </c>
      <c r="FH313" s="6" t="str">
        <f t="shared" ca="1" si="675"/>
        <v/>
      </c>
      <c r="FI313" s="6">
        <f ca="1">IF(LOG入力!BH313&gt;0,0,IF(FG313=0,0,(IF(COUNTIF($FH$19:FH313,FH313)=1,IF($FS$3="N",1,IF(EH313=1,1,0))))))</f>
        <v>0</v>
      </c>
      <c r="FJ313" s="6" t="str">
        <f ca="1">IF(LOG入力!BH313&gt;0,"",IF(FI313=1,$X313,""))</f>
        <v/>
      </c>
      <c r="FK313" s="6" t="str">
        <f ca="1">IF(LOG入力!BH313&gt;0,"",IF(FI313=1,$Y313,""))</f>
        <v/>
      </c>
      <c r="FL313" s="6" t="str">
        <f ca="1">IF(LOG入力!BH313&gt;0,"",IF(COUNTIF($FJ$19:$FJ313,FJ313)=1,FJ313,""))</f>
        <v/>
      </c>
      <c r="FM313" s="6">
        <f ca="1">IF(LOG入力!BH313&gt;0,0,IF((FF313=1),IF(($FL313=""),0,1),0))</f>
        <v>0</v>
      </c>
      <c r="FN313" s="6" t="str">
        <f ca="1">IF(LOG入力!BH313&gt;0,"",IF(COUNTIF($FK$19:FK313,FK313)=1,FK313,""))</f>
        <v/>
      </c>
      <c r="FO313" s="72">
        <f ca="1">IF(LOG入力!BH313&gt;0,0,IF((FF313=1),IF(($FN313=""),0,1),0))</f>
        <v>0</v>
      </c>
      <c r="FP313" s="71">
        <f t="shared" ca="1" si="676"/>
        <v>0</v>
      </c>
      <c r="FQ313" s="6">
        <f t="shared" ca="1" si="677"/>
        <v>0</v>
      </c>
      <c r="FR313" s="6" t="str">
        <f t="shared" ca="1" si="678"/>
        <v/>
      </c>
      <c r="FS313" s="6">
        <f ca="1">IF(LOG入力!BH313&gt;0,0,IF(FQ313=0,0,(IF(COUNTIF($FR$19:FR313,FR313)=1,IF($FS$3="N",1,IF(EH313=1,1,0))))))</f>
        <v>0</v>
      </c>
      <c r="FT313" s="6" t="str">
        <f ca="1">IF(LOG入力!BH313&gt;0,"",IF(FS313=1,$X313,""))</f>
        <v/>
      </c>
      <c r="FU313" s="6" t="str">
        <f ca="1">IF(LOG入力!BH313&gt;0,"",IF(FS313=1,$Y313,""))</f>
        <v/>
      </c>
      <c r="FV313" s="6" t="str">
        <f ca="1">IF(LOG入力!BH313&gt;0,"",IF(COUNTIF($FT$19:$FT313,FT313)=1,FT313,""))</f>
        <v/>
      </c>
      <c r="FW313" s="6">
        <f ca="1">IF(LOG入力!BH313&gt;0,0,IF((FP313=1),IF(($FV313=""),0,1),0))</f>
        <v>0</v>
      </c>
      <c r="FX313" s="6" t="str">
        <f ca="1">IF(LOG入力!BH313&gt;0,"",IF(COUNTIF($FU$19:FU313,FU313)=1,FU313,""))</f>
        <v/>
      </c>
      <c r="FY313" s="72">
        <f ca="1">IF(LOG入力!BH313&gt;0,0,IF((FP313=1),IF(($FX313=""),0,1),0))</f>
        <v>0</v>
      </c>
      <c r="FZ313" s="71">
        <f t="shared" ca="1" si="679"/>
        <v>0</v>
      </c>
      <c r="GA313" s="6">
        <f t="shared" ca="1" si="680"/>
        <v>0</v>
      </c>
      <c r="GB313" s="6" t="str">
        <f t="shared" ca="1" si="681"/>
        <v/>
      </c>
      <c r="GC313" s="6">
        <f ca="1">IF(LOG入力!BH313&gt;0,0,IF(GA313=0,0,(IF(COUNTIF($GB$19:GB313,GB313)=1,IF($FS$3="N",1,IF(EH313=1,1,0))))))</f>
        <v>0</v>
      </c>
      <c r="GD313" s="6" t="str">
        <f ca="1">IF(LOG入力!BH313&gt;0,"",IF(GC313=1,$X313,""))</f>
        <v/>
      </c>
      <c r="GE313" s="6" t="str">
        <f ca="1">IF(LOG入力!BH313&gt;0,"",IF(GC313=1,$Y313,""))</f>
        <v/>
      </c>
      <c r="GF313" s="6" t="str">
        <f ca="1">IF(LOG入力!BH313&gt;0,"",IF(COUNTIF($GD$19:$GD313,GD313)=1,GD313,""))</f>
        <v/>
      </c>
      <c r="GG313" s="6">
        <f ca="1">IF(LOG入力!BH313&gt;0,0,IF((FZ313=1),IF(($GF313=""),0,1),0))</f>
        <v>0</v>
      </c>
      <c r="GH313" s="6" t="str">
        <f ca="1">IF(LOG入力!BH313&gt;0,"",IF(COUNTIF($GE$19:GE313,GE313)=1,GE313,""))</f>
        <v/>
      </c>
      <c r="GI313" s="72">
        <f ca="1">IF(LOG入力!BH313&gt;0,0,IF((FZ313=1),IF(($GH313=""),0,1),0))</f>
        <v>0</v>
      </c>
      <c r="GK313" s="455" t="str">
        <f ca="1">IF(V313=1,"",IF(LEN(LOG入力!AS313)=0,"",LOG入力!AS313))</f>
        <v/>
      </c>
      <c r="GL313" s="378" t="str">
        <f t="shared" ca="1" si="682"/>
        <v/>
      </c>
      <c r="GM313" s="378" t="str">
        <f t="shared" ca="1" si="683"/>
        <v/>
      </c>
      <c r="GN313" s="74" t="str">
        <f t="shared" ca="1" si="684"/>
        <v/>
      </c>
      <c r="GO313" s="74" t="str">
        <f t="shared" ca="1" si="685"/>
        <v/>
      </c>
      <c r="GQ313" s="74" t="str">
        <f t="shared" ca="1" si="686"/>
        <v/>
      </c>
      <c r="GR313" s="74" t="str">
        <f t="shared" ca="1" si="687"/>
        <v/>
      </c>
      <c r="GS313" s="74" t="str">
        <f t="shared" ca="1" si="688"/>
        <v/>
      </c>
      <c r="GT313" s="74" t="str">
        <f t="shared" ca="1" si="689"/>
        <v/>
      </c>
      <c r="GU313" s="74" t="str">
        <f t="shared" ca="1" si="690"/>
        <v/>
      </c>
      <c r="GV313" s="74" t="str">
        <f t="shared" ca="1" si="691"/>
        <v/>
      </c>
      <c r="GX313" s="74" t="str">
        <f t="shared" ca="1" si="692"/>
        <v/>
      </c>
      <c r="GY313" s="74" t="str">
        <f t="shared" ca="1" si="693"/>
        <v/>
      </c>
      <c r="GZ313" s="74" t="str">
        <f ca="1">IF(V313=1,"",IF(LOG入力!BH313&gt;0,0,IF(GY313=0,0,IF((VALUE((TYPE(VALUE(J313)))))=16,0,IF(VALUE(J313)&lt;60,1,IF(VALUE(J313)&lt;100,0,IF(VALUE(J313)&lt;600,2,0)))))))</f>
        <v/>
      </c>
      <c r="HA313" s="74" t="str">
        <f t="shared" ca="1" si="694"/>
        <v/>
      </c>
      <c r="HB313" s="74" t="str">
        <f ca="1">IF(V313=1,"",IF(LOG入力!BH313&gt;0,0,IF(HA313=0,0,IF((VALUE((TYPE(VALUE(L313)))))=16,0,IF(VALUE(L313)&lt;60,1,IF(VALUE(L313)&lt;100,0,IF(VALUE(L313)&lt;600,2,0)))))))</f>
        <v/>
      </c>
      <c r="HD313" s="74" t="str">
        <f t="shared" ca="1" si="695"/>
        <v/>
      </c>
      <c r="HF313" s="74" t="str">
        <f t="shared" ca="1" si="696"/>
        <v/>
      </c>
      <c r="HG313" s="74" t="str">
        <f t="shared" ca="1" si="697"/>
        <v/>
      </c>
      <c r="HH313" s="74" t="str">
        <f t="shared" ca="1" si="698"/>
        <v/>
      </c>
      <c r="HI313" s="74" t="str">
        <f t="shared" ca="1" si="699"/>
        <v/>
      </c>
      <c r="HJ313" s="74" t="str">
        <f t="shared" ca="1" si="700"/>
        <v/>
      </c>
      <c r="HK313" s="74" t="str">
        <f t="shared" ca="1" si="701"/>
        <v/>
      </c>
      <c r="HL313" s="74" t="str">
        <f t="shared" ca="1" si="702"/>
        <v/>
      </c>
      <c r="HM313" s="74" t="str">
        <f t="shared" ca="1" si="703"/>
        <v/>
      </c>
      <c r="HN313" s="74" t="str">
        <f t="shared" ca="1" si="704"/>
        <v/>
      </c>
      <c r="HO313" s="529" t="str">
        <f t="shared" ca="1" si="705"/>
        <v/>
      </c>
      <c r="HP313" s="74" t="str">
        <f t="shared" ca="1" si="706"/>
        <v/>
      </c>
      <c r="HQ313" s="74" t="str">
        <f t="shared" ca="1" si="707"/>
        <v/>
      </c>
      <c r="HR313" s="74" t="str">
        <f t="shared" ca="1" si="708"/>
        <v/>
      </c>
      <c r="HS313" s="74" t="str">
        <f t="shared" ca="1" si="709"/>
        <v/>
      </c>
      <c r="HT313" s="74" t="str">
        <f ca="1">IF(V313=1,"",IF(LOG入力!BH313&gt;0,0,IF(DV313=1,0,IF(N313="0",0,IF(SUM(HD313:HS313)&gt;0,1,0)))))</f>
        <v/>
      </c>
    </row>
    <row r="314" spans="1:228" x14ac:dyDescent="0.15">
      <c r="A314" s="5"/>
      <c r="B314" s="532" t="str">
        <f t="shared" ca="1" si="568"/>
        <v/>
      </c>
      <c r="C314" s="534" t="str">
        <f ca="1">LOG入力!AP314</f>
        <v/>
      </c>
      <c r="D314" s="534" t="str">
        <f ca="1">LOG入力!AQ314</f>
        <v/>
      </c>
      <c r="E314" s="534" t="str">
        <f ca="1">LOG入力!AR314</f>
        <v/>
      </c>
      <c r="F314" s="535" t="str">
        <f t="shared" ca="1" si="569"/>
        <v/>
      </c>
      <c r="G314" s="585" t="str">
        <f ca="1">LOG入力!AT314</f>
        <v/>
      </c>
      <c r="H314" s="542" t="str">
        <f ca="1">LOG入力!AU314</f>
        <v/>
      </c>
      <c r="I314" s="542" t="str">
        <f ca="1">LOG入力!AV314</f>
        <v/>
      </c>
      <c r="J314" s="577" t="str">
        <f ca="1">LOG入力!AW314</f>
        <v/>
      </c>
      <c r="K314" s="578" t="str">
        <f ca="1">LOG入力!BJ314</f>
        <v/>
      </c>
      <c r="L314" s="577" t="str">
        <f ca="1">LOG入力!AY314</f>
        <v/>
      </c>
      <c r="M314" s="545" t="str">
        <f ca="1">LOG入力!BK314</f>
        <v/>
      </c>
      <c r="N314" s="512" t="str">
        <f ca="1">IF(V314=1,"",IF(LOG入力!AJ314=1,"1",LOG入力!BA314))</f>
        <v/>
      </c>
      <c r="O314" s="538" t="str">
        <f ca="1">IF(V314=1,"",IF(LEN(LOG入力!O314)=0,"",LOG入力!O314))</f>
        <v/>
      </c>
      <c r="P314" s="291" t="str">
        <f ca="1">IF(V314=1,"",IF($AA$4=1,"",IF(LOG入力!BG314=1,"",CONCATENATE($ER314,$FB314,$FL314,$FV314,$GF314))))</f>
        <v/>
      </c>
      <c r="Q314" s="291" t="str">
        <f ca="1">IF(V314=1,"",IF($AA$4=1,"",IF(LOG入力!BG314=1,"",CONCATENATE($ET314,$FD314,$FN314,$FX314,$GH314))))</f>
        <v/>
      </c>
      <c r="R314" s="573" t="str">
        <f ca="1">IF(V314=1,"",IF($AA$4=1,"",IF(LOG入力!BH314&gt;0,0,AA314)))</f>
        <v/>
      </c>
      <c r="S314" s="293" t="str">
        <f t="shared" ca="1" si="570"/>
        <v/>
      </c>
      <c r="T314" s="29"/>
      <c r="U314" s="38"/>
      <c r="V314" s="196">
        <f ca="1">LOG入力!AN314</f>
        <v>1</v>
      </c>
      <c r="W314" s="38"/>
      <c r="X314" s="516" t="str">
        <f t="shared" ca="1" si="571"/>
        <v/>
      </c>
      <c r="Y314" s="515" t="str">
        <f t="shared" ca="1" si="572"/>
        <v/>
      </c>
      <c r="Z314" s="518" t="str">
        <f t="shared" ca="1" si="573"/>
        <v/>
      </c>
      <c r="AA314" s="574" t="str">
        <f t="shared" ca="1" si="574"/>
        <v/>
      </c>
      <c r="AC314" s="6" t="str">
        <f t="shared" ca="1" si="575"/>
        <v/>
      </c>
      <c r="AD314" s="6" t="str">
        <f t="shared" ca="1" si="576"/>
        <v/>
      </c>
      <c r="AE314" s="6" t="str">
        <f t="shared" ca="1" si="577"/>
        <v/>
      </c>
      <c r="AF314" s="6" t="str">
        <f t="shared" ca="1" si="578"/>
        <v/>
      </c>
      <c r="AG314" s="6" t="str">
        <f t="shared" ca="1" si="579"/>
        <v/>
      </c>
      <c r="AH314" s="6" t="str">
        <f t="shared" ca="1" si="580"/>
        <v/>
      </c>
      <c r="AI314" s="6" t="str">
        <f t="shared" ca="1" si="581"/>
        <v/>
      </c>
      <c r="AJ314" s="6" t="str">
        <f t="shared" ca="1" si="582"/>
        <v/>
      </c>
      <c r="AK314" s="6" t="str">
        <f t="shared" ca="1" si="583"/>
        <v/>
      </c>
      <c r="AL314" s="6" t="str">
        <f t="shared" ca="1" si="584"/>
        <v/>
      </c>
      <c r="AM314" s="6" t="str">
        <f t="shared" ca="1" si="585"/>
        <v/>
      </c>
      <c r="AN314" s="6" t="str">
        <f t="shared" ca="1" si="586"/>
        <v/>
      </c>
      <c r="AO314" s="6" t="str">
        <f t="shared" ca="1" si="587"/>
        <v/>
      </c>
      <c r="AP314" s="6" t="str">
        <f t="shared" ca="1" si="588"/>
        <v/>
      </c>
      <c r="AQ314" s="6" t="str">
        <f t="shared" ca="1" si="589"/>
        <v/>
      </c>
      <c r="AR314" s="6" t="str">
        <f t="shared" ca="1" si="590"/>
        <v/>
      </c>
      <c r="AS314" s="6" t="str">
        <f t="shared" ca="1" si="591"/>
        <v/>
      </c>
      <c r="AT314" s="6" t="str">
        <f t="shared" ca="1" si="592"/>
        <v/>
      </c>
      <c r="AU314" s="6" t="str">
        <f t="shared" ca="1" si="593"/>
        <v/>
      </c>
      <c r="AV314" s="6" t="str">
        <f t="shared" ca="1" si="594"/>
        <v/>
      </c>
      <c r="AW314" s="6" t="str">
        <f t="shared" ca="1" si="595"/>
        <v/>
      </c>
      <c r="AY314" s="6" t="str">
        <f t="shared" ca="1" si="596"/>
        <v/>
      </c>
      <c r="AZ314" s="6" t="str">
        <f t="shared" ca="1" si="597"/>
        <v/>
      </c>
      <c r="BA314" s="6" t="str">
        <f t="shared" ca="1" si="598"/>
        <v/>
      </c>
      <c r="BB314" s="6" t="str">
        <f t="shared" ca="1" si="599"/>
        <v/>
      </c>
      <c r="BC314" s="6" t="str">
        <f t="shared" ca="1" si="600"/>
        <v/>
      </c>
      <c r="BD314" s="6" t="str">
        <f t="shared" ca="1" si="601"/>
        <v/>
      </c>
      <c r="BE314" s="6" t="str">
        <f t="shared" ca="1" si="602"/>
        <v/>
      </c>
      <c r="BF314" s="6" t="str">
        <f t="shared" ca="1" si="603"/>
        <v/>
      </c>
      <c r="BG314" s="6" t="str">
        <f t="shared" ca="1" si="604"/>
        <v/>
      </c>
      <c r="BH314" s="6" t="str">
        <f t="shared" ca="1" si="605"/>
        <v/>
      </c>
      <c r="BI314" s="6" t="str">
        <f t="shared" ca="1" si="606"/>
        <v/>
      </c>
      <c r="BJ314" s="6" t="str">
        <f t="shared" ca="1" si="607"/>
        <v/>
      </c>
      <c r="BK314" s="6" t="str">
        <f t="shared" ca="1" si="608"/>
        <v/>
      </c>
      <c r="BL314" s="6" t="str">
        <f t="shared" ca="1" si="609"/>
        <v/>
      </c>
      <c r="BM314" s="6" t="str">
        <f t="shared" ca="1" si="610"/>
        <v/>
      </c>
      <c r="BN314" s="6" t="str">
        <f t="shared" ca="1" si="611"/>
        <v/>
      </c>
      <c r="BO314" s="6" t="str">
        <f t="shared" ca="1" si="612"/>
        <v/>
      </c>
      <c r="BP314" s="6" t="str">
        <f t="shared" ca="1" si="613"/>
        <v/>
      </c>
      <c r="BQ314" s="6" t="str">
        <f t="shared" ca="1" si="614"/>
        <v/>
      </c>
      <c r="BR314" s="6" t="str">
        <f t="shared" ca="1" si="615"/>
        <v/>
      </c>
      <c r="BS314" s="6" t="str">
        <f t="shared" ca="1" si="616"/>
        <v/>
      </c>
      <c r="BU314" s="6" t="str">
        <f t="shared" ca="1" si="617"/>
        <v/>
      </c>
      <c r="BW314" s="515" t="str">
        <f t="shared" ca="1" si="618"/>
        <v/>
      </c>
      <c r="BX314" s="515">
        <f t="shared" ca="1" si="619"/>
        <v>0</v>
      </c>
      <c r="BY314" s="515" t="str">
        <f t="shared" ca="1" si="620"/>
        <v/>
      </c>
      <c r="CA314" s="6">
        <f t="shared" ca="1" si="621"/>
        <v>1</v>
      </c>
      <c r="CC314" s="523" t="str">
        <f t="shared" ca="1" si="622"/>
        <v/>
      </c>
      <c r="CE314" s="6" t="str">
        <f t="shared" ca="1" si="623"/>
        <v/>
      </c>
      <c r="CG314" s="524" t="str">
        <f ca="1">IF(V314=1,"",IF($AA$4=1,"",IF(LOG入力!BH314&gt;0,"",IF(N314=0,"",IF(HT314=0,"","★")))))</f>
        <v/>
      </c>
      <c r="CI314" s="74" t="str">
        <f t="shared" ca="1" si="624"/>
        <v/>
      </c>
      <c r="CK314" s="525" t="str">
        <f ca="1">IF(V314=1,"",IF(LOG入力!BH314&gt;0,1,0))</f>
        <v/>
      </c>
      <c r="CL314" s="74" t="str">
        <f t="shared" ca="1" si="625"/>
        <v/>
      </c>
      <c r="CN314" s="74" t="str">
        <f t="shared" ca="1" si="626"/>
        <v/>
      </c>
      <c r="CO314" s="74" t="str">
        <f t="shared" ca="1" si="627"/>
        <v/>
      </c>
      <c r="CQ314" s="74" t="str">
        <f t="shared" ca="1" si="628"/>
        <v/>
      </c>
      <c r="CR314" s="74" t="str">
        <f t="shared" ca="1" si="629"/>
        <v/>
      </c>
      <c r="CS314" s="74" t="str">
        <f t="shared" ca="1" si="630"/>
        <v/>
      </c>
      <c r="CT314" s="74" t="str">
        <f t="shared" ca="1" si="631"/>
        <v/>
      </c>
      <c r="CU314" s="74" t="str">
        <f t="shared" ca="1" si="632"/>
        <v/>
      </c>
      <c r="CV314" s="74" t="str">
        <f t="shared" ca="1" si="633"/>
        <v/>
      </c>
      <c r="CW314" s="74" t="str">
        <f t="shared" ca="1" si="634"/>
        <v/>
      </c>
      <c r="CX314" s="74" t="str">
        <f t="shared" ca="1" si="635"/>
        <v/>
      </c>
      <c r="CY314" s="74" t="str">
        <f t="shared" ca="1" si="636"/>
        <v/>
      </c>
      <c r="CZ314" s="74" t="str">
        <f t="shared" ca="1" si="637"/>
        <v/>
      </c>
      <c r="DA314" s="74" t="str">
        <f t="shared" ca="1" si="638"/>
        <v/>
      </c>
      <c r="DB314" s="74" t="str">
        <f t="shared" ca="1" si="639"/>
        <v/>
      </c>
      <c r="DD314" s="74" t="str">
        <f t="shared" ca="1" si="640"/>
        <v/>
      </c>
      <c r="DE314" s="74" t="str">
        <f t="shared" ca="1" si="641"/>
        <v/>
      </c>
      <c r="DF314" s="74" t="str">
        <f t="shared" ca="1" si="642"/>
        <v/>
      </c>
      <c r="DG314" s="74" t="str">
        <f t="shared" ca="1" si="643"/>
        <v/>
      </c>
      <c r="DH314" s="74" t="str">
        <f t="shared" ca="1" si="644"/>
        <v/>
      </c>
      <c r="DI314" s="74" t="str">
        <f t="shared" ca="1" si="645"/>
        <v/>
      </c>
      <c r="DJ314" s="74" t="str">
        <f t="shared" ca="1" si="646"/>
        <v/>
      </c>
      <c r="DK314" s="74" t="str">
        <f t="shared" ca="1" si="647"/>
        <v/>
      </c>
      <c r="DL314" s="74" t="str">
        <f t="shared" ca="1" si="648"/>
        <v/>
      </c>
      <c r="DM314" s="74" t="str">
        <f t="shared" ca="1" si="649"/>
        <v/>
      </c>
      <c r="DN314" s="74" t="str">
        <f t="shared" ca="1" si="650"/>
        <v/>
      </c>
      <c r="DO314" s="74" t="str">
        <f t="shared" ca="1" si="651"/>
        <v/>
      </c>
      <c r="DQ314" s="74" t="str">
        <f t="shared" ca="1" si="652"/>
        <v/>
      </c>
      <c r="DS314" s="74" t="str">
        <f t="shared" ca="1" si="653"/>
        <v/>
      </c>
      <c r="DT314" s="74" t="str">
        <f t="shared" ca="1" si="654"/>
        <v/>
      </c>
      <c r="DV314" s="525" t="str">
        <f t="shared" ca="1" si="655"/>
        <v/>
      </c>
      <c r="DW314" s="74" t="str">
        <f t="shared" ca="1" si="656"/>
        <v/>
      </c>
      <c r="DX314" s="485" t="str">
        <f t="shared" ca="1" si="657"/>
        <v/>
      </c>
      <c r="DY314" s="74" t="str">
        <f t="shared" ca="1" si="658"/>
        <v/>
      </c>
      <c r="DZ314" s="74" t="str">
        <f t="shared" ca="1" si="659"/>
        <v/>
      </c>
      <c r="EA314" s="74" t="str">
        <f t="shared" ca="1" si="660"/>
        <v/>
      </c>
      <c r="EC314" s="74" t="str">
        <f t="shared" ca="1" si="661"/>
        <v/>
      </c>
      <c r="ED314" s="74" t="str">
        <f t="shared" ca="1" si="662"/>
        <v/>
      </c>
      <c r="EE314" s="74" t="str">
        <f t="shared" ca="1" si="663"/>
        <v/>
      </c>
      <c r="EG314" s="479" t="str">
        <f ca="1">IF(V314=1,"",IF(LOG入力!BH314&gt;0,0,IF(CG314="★",0,IF(R314=1,0,IF(N314=0,0,1)))))</f>
        <v/>
      </c>
      <c r="EH314" s="483" t="str">
        <f t="shared" ca="1" si="664"/>
        <v/>
      </c>
      <c r="EI314" s="483" t="str">
        <f t="shared" ca="1" si="665"/>
        <v/>
      </c>
      <c r="EJ314" s="483" t="str">
        <f t="shared" ca="1" si="666"/>
        <v/>
      </c>
      <c r="EL314" s="71">
        <f t="shared" ca="1" si="667"/>
        <v>0</v>
      </c>
      <c r="EM314" s="6">
        <f t="shared" ca="1" si="668"/>
        <v>0</v>
      </c>
      <c r="EN314" s="6" t="str">
        <f t="shared" ca="1" si="669"/>
        <v/>
      </c>
      <c r="EO314" s="6">
        <f ca="1">IF(LOG入力!BH314&gt;0,0,IF(EM314=0,0,(IF(COUNTIF($EN$19:EN314,EN314)=1,IF($FS$3="N",1,IF(EH314=1,1,0))))))</f>
        <v>0</v>
      </c>
      <c r="EP314" s="6" t="str">
        <f ca="1">IF(LOG入力!BH314&gt;0,"",IF(EO314=1,$X314,""))</f>
        <v/>
      </c>
      <c r="EQ314" s="6" t="str">
        <f ca="1">IF(LOG入力!BH314&gt;0,"",IF(EO314=1,$Y314,""))</f>
        <v/>
      </c>
      <c r="ER314" s="520" t="str">
        <f ca="1">IF(LOG入力!BH314&gt;0,"",IF(COUNTIF($EP$19:$EP314,EP314)=1,EP314,""))</f>
        <v/>
      </c>
      <c r="ES314" s="520">
        <f ca="1">IF(LOG入力!BH314&gt;0,0,IF((EL314=1),IF(($ER314=""),0,1),0))</f>
        <v>0</v>
      </c>
      <c r="ET314" s="520" t="str">
        <f ca="1">IF(LOG入力!BH314&gt;0,"",IF(COUNTIF($EQ$19:EQ314,EQ314)=1,EQ314,""))</f>
        <v/>
      </c>
      <c r="EU314" s="539">
        <f ca="1">IF(LOG入力!BH314&gt;0,0,IF((EL314=1),IF(($ET314=""),0,1),0))</f>
        <v>0</v>
      </c>
      <c r="EV314" s="71">
        <f t="shared" ca="1" si="670"/>
        <v>0</v>
      </c>
      <c r="EW314" s="6">
        <f t="shared" ca="1" si="671"/>
        <v>0</v>
      </c>
      <c r="EX314" s="6" t="str">
        <f t="shared" ca="1" si="672"/>
        <v/>
      </c>
      <c r="EY314" s="6">
        <f ca="1">IF(LOG入力!BH314&gt;0,0,IF(EW314=0,0,(IF(COUNTIF($EX$19:EX314,EX314)=1,IF($FS$3="N",1,IF(EH314=1,1,0))))))</f>
        <v>0</v>
      </c>
      <c r="EZ314" s="6" t="str">
        <f ca="1">IF(LOG入力!BH314&gt;0,"",IF(EY314=1,$X314,""))</f>
        <v/>
      </c>
      <c r="FA314" s="6" t="str">
        <f ca="1">IF(LOG入力!BH314&gt;0,"",IF(EY314=1,$Y314,""))</f>
        <v/>
      </c>
      <c r="FB314" s="6" t="str">
        <f ca="1">IF(LOG入力!BH314&gt;0,"",IF(COUNTIF($EZ$19:$EZ314,EZ314)=1,EZ314,""))</f>
        <v/>
      </c>
      <c r="FC314" s="6">
        <f ca="1">IF(LOG入力!BH314&gt;0,0,IF((EV314=1),IF(($FB314=""),0,1),0))</f>
        <v>0</v>
      </c>
      <c r="FD314" s="6" t="str">
        <f ca="1">IF(LOG入力!BH314&gt;0,"",IF(COUNTIF($FA$19:FA314,FA314)=1,FA314,""))</f>
        <v/>
      </c>
      <c r="FE314" s="72">
        <f ca="1">IF(LOG入力!BH314&gt;0,0,IF((EV314=1),IF(($FD314=""),0,1),0))</f>
        <v>0</v>
      </c>
      <c r="FF314" s="71">
        <f t="shared" ca="1" si="673"/>
        <v>0</v>
      </c>
      <c r="FG314" s="6">
        <f t="shared" ca="1" si="674"/>
        <v>0</v>
      </c>
      <c r="FH314" s="6" t="str">
        <f t="shared" ca="1" si="675"/>
        <v/>
      </c>
      <c r="FI314" s="6">
        <f ca="1">IF(LOG入力!BH314&gt;0,0,IF(FG314=0,0,(IF(COUNTIF($FH$19:FH314,FH314)=1,IF($FS$3="N",1,IF(EH314=1,1,0))))))</f>
        <v>0</v>
      </c>
      <c r="FJ314" s="6" t="str">
        <f ca="1">IF(LOG入力!BH314&gt;0,"",IF(FI314=1,$X314,""))</f>
        <v/>
      </c>
      <c r="FK314" s="6" t="str">
        <f ca="1">IF(LOG入力!BH314&gt;0,"",IF(FI314=1,$Y314,""))</f>
        <v/>
      </c>
      <c r="FL314" s="6" t="str">
        <f ca="1">IF(LOG入力!BH314&gt;0,"",IF(COUNTIF($FJ$19:$FJ314,FJ314)=1,FJ314,""))</f>
        <v/>
      </c>
      <c r="FM314" s="6">
        <f ca="1">IF(LOG入力!BH314&gt;0,0,IF((FF314=1),IF(($FL314=""),0,1),0))</f>
        <v>0</v>
      </c>
      <c r="FN314" s="6" t="str">
        <f ca="1">IF(LOG入力!BH314&gt;0,"",IF(COUNTIF($FK$19:FK314,FK314)=1,FK314,""))</f>
        <v/>
      </c>
      <c r="FO314" s="72">
        <f ca="1">IF(LOG入力!BH314&gt;0,0,IF((FF314=1),IF(($FN314=""),0,1),0))</f>
        <v>0</v>
      </c>
      <c r="FP314" s="71">
        <f t="shared" ca="1" si="676"/>
        <v>0</v>
      </c>
      <c r="FQ314" s="6">
        <f t="shared" ca="1" si="677"/>
        <v>0</v>
      </c>
      <c r="FR314" s="6" t="str">
        <f t="shared" ca="1" si="678"/>
        <v/>
      </c>
      <c r="FS314" s="6">
        <f ca="1">IF(LOG入力!BH314&gt;0,0,IF(FQ314=0,0,(IF(COUNTIF($FR$19:FR314,FR314)=1,IF($FS$3="N",1,IF(EH314=1,1,0))))))</f>
        <v>0</v>
      </c>
      <c r="FT314" s="6" t="str">
        <f ca="1">IF(LOG入力!BH314&gt;0,"",IF(FS314=1,$X314,""))</f>
        <v/>
      </c>
      <c r="FU314" s="6" t="str">
        <f ca="1">IF(LOG入力!BH314&gt;0,"",IF(FS314=1,$Y314,""))</f>
        <v/>
      </c>
      <c r="FV314" s="6" t="str">
        <f ca="1">IF(LOG入力!BH314&gt;0,"",IF(COUNTIF($FT$19:$FT314,FT314)=1,FT314,""))</f>
        <v/>
      </c>
      <c r="FW314" s="6">
        <f ca="1">IF(LOG入力!BH314&gt;0,0,IF((FP314=1),IF(($FV314=""),0,1),0))</f>
        <v>0</v>
      </c>
      <c r="FX314" s="6" t="str">
        <f ca="1">IF(LOG入力!BH314&gt;0,"",IF(COUNTIF($FU$19:FU314,FU314)=1,FU314,""))</f>
        <v/>
      </c>
      <c r="FY314" s="72">
        <f ca="1">IF(LOG入力!BH314&gt;0,0,IF((FP314=1),IF(($FX314=""),0,1),0))</f>
        <v>0</v>
      </c>
      <c r="FZ314" s="71">
        <f t="shared" ca="1" si="679"/>
        <v>0</v>
      </c>
      <c r="GA314" s="6">
        <f t="shared" ca="1" si="680"/>
        <v>0</v>
      </c>
      <c r="GB314" s="6" t="str">
        <f t="shared" ca="1" si="681"/>
        <v/>
      </c>
      <c r="GC314" s="6">
        <f ca="1">IF(LOG入力!BH314&gt;0,0,IF(GA314=0,0,(IF(COUNTIF($GB$19:GB314,GB314)=1,IF($FS$3="N",1,IF(EH314=1,1,0))))))</f>
        <v>0</v>
      </c>
      <c r="GD314" s="6" t="str">
        <f ca="1">IF(LOG入力!BH314&gt;0,"",IF(GC314=1,$X314,""))</f>
        <v/>
      </c>
      <c r="GE314" s="6" t="str">
        <f ca="1">IF(LOG入力!BH314&gt;0,"",IF(GC314=1,$Y314,""))</f>
        <v/>
      </c>
      <c r="GF314" s="6" t="str">
        <f ca="1">IF(LOG入力!BH314&gt;0,"",IF(COUNTIF($GD$19:$GD314,GD314)=1,GD314,""))</f>
        <v/>
      </c>
      <c r="GG314" s="6">
        <f ca="1">IF(LOG入力!BH314&gt;0,0,IF((FZ314=1),IF(($GF314=""),0,1),0))</f>
        <v>0</v>
      </c>
      <c r="GH314" s="6" t="str">
        <f ca="1">IF(LOG入力!BH314&gt;0,"",IF(COUNTIF($GE$19:GE314,GE314)=1,GE314,""))</f>
        <v/>
      </c>
      <c r="GI314" s="72">
        <f ca="1">IF(LOG入力!BH314&gt;0,0,IF((FZ314=1),IF(($GH314=""),0,1),0))</f>
        <v>0</v>
      </c>
      <c r="GK314" s="455" t="str">
        <f ca="1">IF(V314=1,"",IF(LEN(LOG入力!AS314)=0,"",LOG入力!AS314))</f>
        <v/>
      </c>
      <c r="GL314" s="378" t="str">
        <f t="shared" ca="1" si="682"/>
        <v/>
      </c>
      <c r="GM314" s="378" t="str">
        <f t="shared" ca="1" si="683"/>
        <v/>
      </c>
      <c r="GN314" s="74" t="str">
        <f t="shared" ca="1" si="684"/>
        <v/>
      </c>
      <c r="GO314" s="74" t="str">
        <f t="shared" ca="1" si="685"/>
        <v/>
      </c>
      <c r="GQ314" s="74" t="str">
        <f t="shared" ca="1" si="686"/>
        <v/>
      </c>
      <c r="GR314" s="74" t="str">
        <f t="shared" ca="1" si="687"/>
        <v/>
      </c>
      <c r="GS314" s="74" t="str">
        <f t="shared" ca="1" si="688"/>
        <v/>
      </c>
      <c r="GT314" s="74" t="str">
        <f t="shared" ca="1" si="689"/>
        <v/>
      </c>
      <c r="GU314" s="74" t="str">
        <f t="shared" ca="1" si="690"/>
        <v/>
      </c>
      <c r="GV314" s="74" t="str">
        <f t="shared" ca="1" si="691"/>
        <v/>
      </c>
      <c r="GX314" s="74" t="str">
        <f t="shared" ca="1" si="692"/>
        <v/>
      </c>
      <c r="GY314" s="74" t="str">
        <f t="shared" ca="1" si="693"/>
        <v/>
      </c>
      <c r="GZ314" s="74" t="str">
        <f ca="1">IF(V314=1,"",IF(LOG入力!BH314&gt;0,0,IF(GY314=0,0,IF((VALUE((TYPE(VALUE(J314)))))=16,0,IF(VALUE(J314)&lt;60,1,IF(VALUE(J314)&lt;100,0,IF(VALUE(J314)&lt;600,2,0)))))))</f>
        <v/>
      </c>
      <c r="HA314" s="74" t="str">
        <f t="shared" ca="1" si="694"/>
        <v/>
      </c>
      <c r="HB314" s="74" t="str">
        <f ca="1">IF(V314=1,"",IF(LOG入力!BH314&gt;0,0,IF(HA314=0,0,IF((VALUE((TYPE(VALUE(L314)))))=16,0,IF(VALUE(L314)&lt;60,1,IF(VALUE(L314)&lt;100,0,IF(VALUE(L314)&lt;600,2,0)))))))</f>
        <v/>
      </c>
      <c r="HD314" s="74" t="str">
        <f t="shared" ca="1" si="695"/>
        <v/>
      </c>
      <c r="HF314" s="74" t="str">
        <f t="shared" ca="1" si="696"/>
        <v/>
      </c>
      <c r="HG314" s="74" t="str">
        <f t="shared" ca="1" si="697"/>
        <v/>
      </c>
      <c r="HH314" s="74" t="str">
        <f t="shared" ca="1" si="698"/>
        <v/>
      </c>
      <c r="HI314" s="74" t="str">
        <f t="shared" ca="1" si="699"/>
        <v/>
      </c>
      <c r="HJ314" s="74" t="str">
        <f t="shared" ca="1" si="700"/>
        <v/>
      </c>
      <c r="HK314" s="74" t="str">
        <f t="shared" ca="1" si="701"/>
        <v/>
      </c>
      <c r="HL314" s="74" t="str">
        <f t="shared" ca="1" si="702"/>
        <v/>
      </c>
      <c r="HM314" s="74" t="str">
        <f t="shared" ca="1" si="703"/>
        <v/>
      </c>
      <c r="HN314" s="74" t="str">
        <f t="shared" ca="1" si="704"/>
        <v/>
      </c>
      <c r="HO314" s="529" t="str">
        <f t="shared" ca="1" si="705"/>
        <v/>
      </c>
      <c r="HP314" s="74" t="str">
        <f t="shared" ca="1" si="706"/>
        <v/>
      </c>
      <c r="HQ314" s="74" t="str">
        <f t="shared" ca="1" si="707"/>
        <v/>
      </c>
      <c r="HR314" s="74" t="str">
        <f t="shared" ca="1" si="708"/>
        <v/>
      </c>
      <c r="HS314" s="74" t="str">
        <f t="shared" ca="1" si="709"/>
        <v/>
      </c>
      <c r="HT314" s="74" t="str">
        <f ca="1">IF(V314=1,"",IF(LOG入力!BH314&gt;0,0,IF(DV314=1,0,IF(N314="0",0,IF(SUM(HD314:HS314)&gt;0,1,0)))))</f>
        <v/>
      </c>
    </row>
    <row r="315" spans="1:228" x14ac:dyDescent="0.15">
      <c r="A315" s="5"/>
      <c r="B315" s="532" t="str">
        <f t="shared" ca="1" si="568"/>
        <v/>
      </c>
      <c r="C315" s="534" t="str">
        <f ca="1">LOG入力!AP315</f>
        <v/>
      </c>
      <c r="D315" s="534" t="str">
        <f ca="1">LOG入力!AQ315</f>
        <v/>
      </c>
      <c r="E315" s="534" t="str">
        <f ca="1">LOG入力!AR315</f>
        <v/>
      </c>
      <c r="F315" s="535" t="str">
        <f t="shared" ca="1" si="569"/>
        <v/>
      </c>
      <c r="G315" s="585" t="str">
        <f ca="1">LOG入力!AT315</f>
        <v/>
      </c>
      <c r="H315" s="542" t="str">
        <f ca="1">LOG入力!AU315</f>
        <v/>
      </c>
      <c r="I315" s="542" t="str">
        <f ca="1">LOG入力!AV315</f>
        <v/>
      </c>
      <c r="J315" s="577" t="str">
        <f ca="1">LOG入力!AW315</f>
        <v/>
      </c>
      <c r="K315" s="578" t="str">
        <f ca="1">LOG入力!BJ315</f>
        <v/>
      </c>
      <c r="L315" s="577" t="str">
        <f ca="1">LOG入力!AY315</f>
        <v/>
      </c>
      <c r="M315" s="545" t="str">
        <f ca="1">LOG入力!BK315</f>
        <v/>
      </c>
      <c r="N315" s="512" t="str">
        <f ca="1">IF(V315=1,"",IF(LOG入力!AJ315=1,"1",LOG入力!BA315))</f>
        <v/>
      </c>
      <c r="O315" s="538" t="str">
        <f ca="1">IF(V315=1,"",IF(LEN(LOG入力!O315)=0,"",LOG入力!O315))</f>
        <v/>
      </c>
      <c r="P315" s="291" t="str">
        <f ca="1">IF(V315=1,"",IF($AA$4=1,"",IF(LOG入力!BG315=1,"",CONCATENATE($ER315,$FB315,$FL315,$FV315,$GF315))))</f>
        <v/>
      </c>
      <c r="Q315" s="291" t="str">
        <f ca="1">IF(V315=1,"",IF($AA$4=1,"",IF(LOG入力!BG315=1,"",CONCATENATE($ET315,$FD315,$FN315,$FX315,$GH315))))</f>
        <v/>
      </c>
      <c r="R315" s="573" t="str">
        <f ca="1">IF(V315=1,"",IF($AA$4=1,"",IF(LOG入力!BH315&gt;0,0,AA315)))</f>
        <v/>
      </c>
      <c r="S315" s="293" t="str">
        <f t="shared" ca="1" si="570"/>
        <v/>
      </c>
      <c r="T315" s="29"/>
      <c r="U315" s="38"/>
      <c r="V315" s="196">
        <f ca="1">LOG入力!AN315</f>
        <v>1</v>
      </c>
      <c r="W315" s="38"/>
      <c r="X315" s="516" t="str">
        <f t="shared" ca="1" si="571"/>
        <v/>
      </c>
      <c r="Y315" s="515" t="str">
        <f t="shared" ca="1" si="572"/>
        <v/>
      </c>
      <c r="Z315" s="518" t="str">
        <f t="shared" ca="1" si="573"/>
        <v/>
      </c>
      <c r="AA315" s="574" t="str">
        <f t="shared" ca="1" si="574"/>
        <v/>
      </c>
      <c r="AC315" s="6" t="str">
        <f t="shared" ca="1" si="575"/>
        <v/>
      </c>
      <c r="AD315" s="6" t="str">
        <f t="shared" ca="1" si="576"/>
        <v/>
      </c>
      <c r="AE315" s="6" t="str">
        <f t="shared" ca="1" si="577"/>
        <v/>
      </c>
      <c r="AF315" s="6" t="str">
        <f t="shared" ca="1" si="578"/>
        <v/>
      </c>
      <c r="AG315" s="6" t="str">
        <f t="shared" ca="1" si="579"/>
        <v/>
      </c>
      <c r="AH315" s="6" t="str">
        <f t="shared" ca="1" si="580"/>
        <v/>
      </c>
      <c r="AI315" s="6" t="str">
        <f t="shared" ca="1" si="581"/>
        <v/>
      </c>
      <c r="AJ315" s="6" t="str">
        <f t="shared" ca="1" si="582"/>
        <v/>
      </c>
      <c r="AK315" s="6" t="str">
        <f t="shared" ca="1" si="583"/>
        <v/>
      </c>
      <c r="AL315" s="6" t="str">
        <f t="shared" ca="1" si="584"/>
        <v/>
      </c>
      <c r="AM315" s="6" t="str">
        <f t="shared" ca="1" si="585"/>
        <v/>
      </c>
      <c r="AN315" s="6" t="str">
        <f t="shared" ca="1" si="586"/>
        <v/>
      </c>
      <c r="AO315" s="6" t="str">
        <f t="shared" ca="1" si="587"/>
        <v/>
      </c>
      <c r="AP315" s="6" t="str">
        <f t="shared" ca="1" si="588"/>
        <v/>
      </c>
      <c r="AQ315" s="6" t="str">
        <f t="shared" ca="1" si="589"/>
        <v/>
      </c>
      <c r="AR315" s="6" t="str">
        <f t="shared" ca="1" si="590"/>
        <v/>
      </c>
      <c r="AS315" s="6" t="str">
        <f t="shared" ca="1" si="591"/>
        <v/>
      </c>
      <c r="AT315" s="6" t="str">
        <f t="shared" ca="1" si="592"/>
        <v/>
      </c>
      <c r="AU315" s="6" t="str">
        <f t="shared" ca="1" si="593"/>
        <v/>
      </c>
      <c r="AV315" s="6" t="str">
        <f t="shared" ca="1" si="594"/>
        <v/>
      </c>
      <c r="AW315" s="6" t="str">
        <f t="shared" ca="1" si="595"/>
        <v/>
      </c>
      <c r="AY315" s="6" t="str">
        <f t="shared" ca="1" si="596"/>
        <v/>
      </c>
      <c r="AZ315" s="6" t="str">
        <f t="shared" ca="1" si="597"/>
        <v/>
      </c>
      <c r="BA315" s="6" t="str">
        <f t="shared" ca="1" si="598"/>
        <v/>
      </c>
      <c r="BB315" s="6" t="str">
        <f t="shared" ca="1" si="599"/>
        <v/>
      </c>
      <c r="BC315" s="6" t="str">
        <f t="shared" ca="1" si="600"/>
        <v/>
      </c>
      <c r="BD315" s="6" t="str">
        <f t="shared" ca="1" si="601"/>
        <v/>
      </c>
      <c r="BE315" s="6" t="str">
        <f t="shared" ca="1" si="602"/>
        <v/>
      </c>
      <c r="BF315" s="6" t="str">
        <f t="shared" ca="1" si="603"/>
        <v/>
      </c>
      <c r="BG315" s="6" t="str">
        <f t="shared" ca="1" si="604"/>
        <v/>
      </c>
      <c r="BH315" s="6" t="str">
        <f t="shared" ca="1" si="605"/>
        <v/>
      </c>
      <c r="BI315" s="6" t="str">
        <f t="shared" ca="1" si="606"/>
        <v/>
      </c>
      <c r="BJ315" s="6" t="str">
        <f t="shared" ca="1" si="607"/>
        <v/>
      </c>
      <c r="BK315" s="6" t="str">
        <f t="shared" ca="1" si="608"/>
        <v/>
      </c>
      <c r="BL315" s="6" t="str">
        <f t="shared" ca="1" si="609"/>
        <v/>
      </c>
      <c r="BM315" s="6" t="str">
        <f t="shared" ca="1" si="610"/>
        <v/>
      </c>
      <c r="BN315" s="6" t="str">
        <f t="shared" ca="1" si="611"/>
        <v/>
      </c>
      <c r="BO315" s="6" t="str">
        <f t="shared" ca="1" si="612"/>
        <v/>
      </c>
      <c r="BP315" s="6" t="str">
        <f t="shared" ca="1" si="613"/>
        <v/>
      </c>
      <c r="BQ315" s="6" t="str">
        <f t="shared" ca="1" si="614"/>
        <v/>
      </c>
      <c r="BR315" s="6" t="str">
        <f t="shared" ca="1" si="615"/>
        <v/>
      </c>
      <c r="BS315" s="6" t="str">
        <f t="shared" ca="1" si="616"/>
        <v/>
      </c>
      <c r="BU315" s="6" t="str">
        <f t="shared" ca="1" si="617"/>
        <v/>
      </c>
      <c r="BW315" s="515" t="str">
        <f t="shared" ca="1" si="618"/>
        <v/>
      </c>
      <c r="BX315" s="515">
        <f t="shared" ca="1" si="619"/>
        <v>0</v>
      </c>
      <c r="BY315" s="515" t="str">
        <f t="shared" ca="1" si="620"/>
        <v/>
      </c>
      <c r="CA315" s="6">
        <f t="shared" ca="1" si="621"/>
        <v>1</v>
      </c>
      <c r="CC315" s="523" t="str">
        <f t="shared" ca="1" si="622"/>
        <v/>
      </c>
      <c r="CE315" s="6" t="str">
        <f t="shared" ca="1" si="623"/>
        <v/>
      </c>
      <c r="CG315" s="524" t="str">
        <f ca="1">IF(V315=1,"",IF($AA$4=1,"",IF(LOG入力!BH315&gt;0,"",IF(N315=0,"",IF(HT315=0,"","★")))))</f>
        <v/>
      </c>
      <c r="CI315" s="74" t="str">
        <f t="shared" ca="1" si="624"/>
        <v/>
      </c>
      <c r="CK315" s="525" t="str">
        <f ca="1">IF(V315=1,"",IF(LOG入力!BH315&gt;0,1,0))</f>
        <v/>
      </c>
      <c r="CL315" s="74" t="str">
        <f t="shared" ca="1" si="625"/>
        <v/>
      </c>
      <c r="CN315" s="74" t="str">
        <f t="shared" ca="1" si="626"/>
        <v/>
      </c>
      <c r="CO315" s="74" t="str">
        <f t="shared" ca="1" si="627"/>
        <v/>
      </c>
      <c r="CQ315" s="74" t="str">
        <f t="shared" ca="1" si="628"/>
        <v/>
      </c>
      <c r="CR315" s="74" t="str">
        <f t="shared" ca="1" si="629"/>
        <v/>
      </c>
      <c r="CS315" s="74" t="str">
        <f t="shared" ca="1" si="630"/>
        <v/>
      </c>
      <c r="CT315" s="74" t="str">
        <f t="shared" ca="1" si="631"/>
        <v/>
      </c>
      <c r="CU315" s="74" t="str">
        <f t="shared" ca="1" si="632"/>
        <v/>
      </c>
      <c r="CV315" s="74" t="str">
        <f t="shared" ca="1" si="633"/>
        <v/>
      </c>
      <c r="CW315" s="74" t="str">
        <f t="shared" ca="1" si="634"/>
        <v/>
      </c>
      <c r="CX315" s="74" t="str">
        <f t="shared" ca="1" si="635"/>
        <v/>
      </c>
      <c r="CY315" s="74" t="str">
        <f t="shared" ca="1" si="636"/>
        <v/>
      </c>
      <c r="CZ315" s="74" t="str">
        <f t="shared" ca="1" si="637"/>
        <v/>
      </c>
      <c r="DA315" s="74" t="str">
        <f t="shared" ca="1" si="638"/>
        <v/>
      </c>
      <c r="DB315" s="74" t="str">
        <f t="shared" ca="1" si="639"/>
        <v/>
      </c>
      <c r="DD315" s="74" t="str">
        <f t="shared" ca="1" si="640"/>
        <v/>
      </c>
      <c r="DE315" s="74" t="str">
        <f t="shared" ca="1" si="641"/>
        <v/>
      </c>
      <c r="DF315" s="74" t="str">
        <f t="shared" ca="1" si="642"/>
        <v/>
      </c>
      <c r="DG315" s="74" t="str">
        <f t="shared" ca="1" si="643"/>
        <v/>
      </c>
      <c r="DH315" s="74" t="str">
        <f t="shared" ca="1" si="644"/>
        <v/>
      </c>
      <c r="DI315" s="74" t="str">
        <f t="shared" ca="1" si="645"/>
        <v/>
      </c>
      <c r="DJ315" s="74" t="str">
        <f t="shared" ca="1" si="646"/>
        <v/>
      </c>
      <c r="DK315" s="74" t="str">
        <f t="shared" ca="1" si="647"/>
        <v/>
      </c>
      <c r="DL315" s="74" t="str">
        <f t="shared" ca="1" si="648"/>
        <v/>
      </c>
      <c r="DM315" s="74" t="str">
        <f t="shared" ca="1" si="649"/>
        <v/>
      </c>
      <c r="DN315" s="74" t="str">
        <f t="shared" ca="1" si="650"/>
        <v/>
      </c>
      <c r="DO315" s="74" t="str">
        <f t="shared" ca="1" si="651"/>
        <v/>
      </c>
      <c r="DQ315" s="74" t="str">
        <f t="shared" ca="1" si="652"/>
        <v/>
      </c>
      <c r="DS315" s="74" t="str">
        <f t="shared" ca="1" si="653"/>
        <v/>
      </c>
      <c r="DT315" s="74" t="str">
        <f t="shared" ca="1" si="654"/>
        <v/>
      </c>
      <c r="DV315" s="525" t="str">
        <f t="shared" ca="1" si="655"/>
        <v/>
      </c>
      <c r="DW315" s="74" t="str">
        <f t="shared" ca="1" si="656"/>
        <v/>
      </c>
      <c r="DX315" s="485" t="str">
        <f t="shared" ca="1" si="657"/>
        <v/>
      </c>
      <c r="DY315" s="74" t="str">
        <f t="shared" ca="1" si="658"/>
        <v/>
      </c>
      <c r="DZ315" s="74" t="str">
        <f t="shared" ca="1" si="659"/>
        <v/>
      </c>
      <c r="EA315" s="74" t="str">
        <f t="shared" ca="1" si="660"/>
        <v/>
      </c>
      <c r="EC315" s="74" t="str">
        <f t="shared" ca="1" si="661"/>
        <v/>
      </c>
      <c r="ED315" s="74" t="str">
        <f t="shared" ca="1" si="662"/>
        <v/>
      </c>
      <c r="EE315" s="74" t="str">
        <f t="shared" ca="1" si="663"/>
        <v/>
      </c>
      <c r="EG315" s="479" t="str">
        <f ca="1">IF(V315=1,"",IF(LOG入力!BH315&gt;0,0,IF(CG315="★",0,IF(R315=1,0,IF(N315=0,0,1)))))</f>
        <v/>
      </c>
      <c r="EH315" s="483" t="str">
        <f t="shared" ca="1" si="664"/>
        <v/>
      </c>
      <c r="EI315" s="483" t="str">
        <f t="shared" ca="1" si="665"/>
        <v/>
      </c>
      <c r="EJ315" s="483" t="str">
        <f t="shared" ca="1" si="666"/>
        <v/>
      </c>
      <c r="EL315" s="71">
        <f t="shared" ca="1" si="667"/>
        <v>0</v>
      </c>
      <c r="EM315" s="6">
        <f t="shared" ca="1" si="668"/>
        <v>0</v>
      </c>
      <c r="EN315" s="6" t="str">
        <f t="shared" ca="1" si="669"/>
        <v/>
      </c>
      <c r="EO315" s="6">
        <f ca="1">IF(LOG入力!BH315&gt;0,0,IF(EM315=0,0,(IF(COUNTIF($EN$19:EN315,EN315)=1,IF($FS$3="N",1,IF(EH315=1,1,0))))))</f>
        <v>0</v>
      </c>
      <c r="EP315" s="6" t="str">
        <f ca="1">IF(LOG入力!BH315&gt;0,"",IF(EO315=1,$X315,""))</f>
        <v/>
      </c>
      <c r="EQ315" s="6" t="str">
        <f ca="1">IF(LOG入力!BH315&gt;0,"",IF(EO315=1,$Y315,""))</f>
        <v/>
      </c>
      <c r="ER315" s="520" t="str">
        <f ca="1">IF(LOG入力!BH315&gt;0,"",IF(COUNTIF($EP$19:$EP315,EP315)=1,EP315,""))</f>
        <v/>
      </c>
      <c r="ES315" s="520">
        <f ca="1">IF(LOG入力!BH315&gt;0,0,IF((EL315=1),IF(($ER315=""),0,1),0))</f>
        <v>0</v>
      </c>
      <c r="ET315" s="520" t="str">
        <f ca="1">IF(LOG入力!BH315&gt;0,"",IF(COUNTIF($EQ$19:EQ315,EQ315)=1,EQ315,""))</f>
        <v/>
      </c>
      <c r="EU315" s="539">
        <f ca="1">IF(LOG入力!BH315&gt;0,0,IF((EL315=1),IF(($ET315=""),0,1),0))</f>
        <v>0</v>
      </c>
      <c r="EV315" s="71">
        <f t="shared" ca="1" si="670"/>
        <v>0</v>
      </c>
      <c r="EW315" s="6">
        <f t="shared" ca="1" si="671"/>
        <v>0</v>
      </c>
      <c r="EX315" s="6" t="str">
        <f t="shared" ca="1" si="672"/>
        <v/>
      </c>
      <c r="EY315" s="6">
        <f ca="1">IF(LOG入力!BH315&gt;0,0,IF(EW315=0,0,(IF(COUNTIF($EX$19:EX315,EX315)=1,IF($FS$3="N",1,IF(EH315=1,1,0))))))</f>
        <v>0</v>
      </c>
      <c r="EZ315" s="6" t="str">
        <f ca="1">IF(LOG入力!BH315&gt;0,"",IF(EY315=1,$X315,""))</f>
        <v/>
      </c>
      <c r="FA315" s="6" t="str">
        <f ca="1">IF(LOG入力!BH315&gt;0,"",IF(EY315=1,$Y315,""))</f>
        <v/>
      </c>
      <c r="FB315" s="6" t="str">
        <f ca="1">IF(LOG入力!BH315&gt;0,"",IF(COUNTIF($EZ$19:$EZ315,EZ315)=1,EZ315,""))</f>
        <v/>
      </c>
      <c r="FC315" s="6">
        <f ca="1">IF(LOG入力!BH315&gt;0,0,IF((EV315=1),IF(($FB315=""),0,1),0))</f>
        <v>0</v>
      </c>
      <c r="FD315" s="6" t="str">
        <f ca="1">IF(LOG入力!BH315&gt;0,"",IF(COUNTIF($FA$19:FA315,FA315)=1,FA315,""))</f>
        <v/>
      </c>
      <c r="FE315" s="72">
        <f ca="1">IF(LOG入力!BH315&gt;0,0,IF((EV315=1),IF(($FD315=""),0,1),0))</f>
        <v>0</v>
      </c>
      <c r="FF315" s="71">
        <f t="shared" ca="1" si="673"/>
        <v>0</v>
      </c>
      <c r="FG315" s="6">
        <f t="shared" ca="1" si="674"/>
        <v>0</v>
      </c>
      <c r="FH315" s="6" t="str">
        <f t="shared" ca="1" si="675"/>
        <v/>
      </c>
      <c r="FI315" s="6">
        <f ca="1">IF(LOG入力!BH315&gt;0,0,IF(FG315=0,0,(IF(COUNTIF($FH$19:FH315,FH315)=1,IF($FS$3="N",1,IF(EH315=1,1,0))))))</f>
        <v>0</v>
      </c>
      <c r="FJ315" s="6" t="str">
        <f ca="1">IF(LOG入力!BH315&gt;0,"",IF(FI315=1,$X315,""))</f>
        <v/>
      </c>
      <c r="FK315" s="6" t="str">
        <f ca="1">IF(LOG入力!BH315&gt;0,"",IF(FI315=1,$Y315,""))</f>
        <v/>
      </c>
      <c r="FL315" s="6" t="str">
        <f ca="1">IF(LOG入力!BH315&gt;0,"",IF(COUNTIF($FJ$19:$FJ315,FJ315)=1,FJ315,""))</f>
        <v/>
      </c>
      <c r="FM315" s="6">
        <f ca="1">IF(LOG入力!BH315&gt;0,0,IF((FF315=1),IF(($FL315=""),0,1),0))</f>
        <v>0</v>
      </c>
      <c r="FN315" s="6" t="str">
        <f ca="1">IF(LOG入力!BH315&gt;0,"",IF(COUNTIF($FK$19:FK315,FK315)=1,FK315,""))</f>
        <v/>
      </c>
      <c r="FO315" s="72">
        <f ca="1">IF(LOG入力!BH315&gt;0,0,IF((FF315=1),IF(($FN315=""),0,1),0))</f>
        <v>0</v>
      </c>
      <c r="FP315" s="71">
        <f t="shared" ca="1" si="676"/>
        <v>0</v>
      </c>
      <c r="FQ315" s="6">
        <f t="shared" ca="1" si="677"/>
        <v>0</v>
      </c>
      <c r="FR315" s="6" t="str">
        <f t="shared" ca="1" si="678"/>
        <v/>
      </c>
      <c r="FS315" s="6">
        <f ca="1">IF(LOG入力!BH315&gt;0,0,IF(FQ315=0,0,(IF(COUNTIF($FR$19:FR315,FR315)=1,IF($FS$3="N",1,IF(EH315=1,1,0))))))</f>
        <v>0</v>
      </c>
      <c r="FT315" s="6" t="str">
        <f ca="1">IF(LOG入力!BH315&gt;0,"",IF(FS315=1,$X315,""))</f>
        <v/>
      </c>
      <c r="FU315" s="6" t="str">
        <f ca="1">IF(LOG入力!BH315&gt;0,"",IF(FS315=1,$Y315,""))</f>
        <v/>
      </c>
      <c r="FV315" s="6" t="str">
        <f ca="1">IF(LOG入力!BH315&gt;0,"",IF(COUNTIF($FT$19:$FT315,FT315)=1,FT315,""))</f>
        <v/>
      </c>
      <c r="FW315" s="6">
        <f ca="1">IF(LOG入力!BH315&gt;0,0,IF((FP315=1),IF(($FV315=""),0,1),0))</f>
        <v>0</v>
      </c>
      <c r="FX315" s="6" t="str">
        <f ca="1">IF(LOG入力!BH315&gt;0,"",IF(COUNTIF($FU$19:FU315,FU315)=1,FU315,""))</f>
        <v/>
      </c>
      <c r="FY315" s="72">
        <f ca="1">IF(LOG入力!BH315&gt;0,0,IF((FP315=1),IF(($FX315=""),0,1),0))</f>
        <v>0</v>
      </c>
      <c r="FZ315" s="71">
        <f t="shared" ca="1" si="679"/>
        <v>0</v>
      </c>
      <c r="GA315" s="6">
        <f t="shared" ca="1" si="680"/>
        <v>0</v>
      </c>
      <c r="GB315" s="6" t="str">
        <f t="shared" ca="1" si="681"/>
        <v/>
      </c>
      <c r="GC315" s="6">
        <f ca="1">IF(LOG入力!BH315&gt;0,0,IF(GA315=0,0,(IF(COUNTIF($GB$19:GB315,GB315)=1,IF($FS$3="N",1,IF(EH315=1,1,0))))))</f>
        <v>0</v>
      </c>
      <c r="GD315" s="6" t="str">
        <f ca="1">IF(LOG入力!BH315&gt;0,"",IF(GC315=1,$X315,""))</f>
        <v/>
      </c>
      <c r="GE315" s="6" t="str">
        <f ca="1">IF(LOG入力!BH315&gt;0,"",IF(GC315=1,$Y315,""))</f>
        <v/>
      </c>
      <c r="GF315" s="6" t="str">
        <f ca="1">IF(LOG入力!BH315&gt;0,"",IF(COUNTIF($GD$19:$GD315,GD315)=1,GD315,""))</f>
        <v/>
      </c>
      <c r="GG315" s="6">
        <f ca="1">IF(LOG入力!BH315&gt;0,0,IF((FZ315=1),IF(($GF315=""),0,1),0))</f>
        <v>0</v>
      </c>
      <c r="GH315" s="6" t="str">
        <f ca="1">IF(LOG入力!BH315&gt;0,"",IF(COUNTIF($GE$19:GE315,GE315)=1,GE315,""))</f>
        <v/>
      </c>
      <c r="GI315" s="72">
        <f ca="1">IF(LOG入力!BH315&gt;0,0,IF((FZ315=1),IF(($GH315=""),0,1),0))</f>
        <v>0</v>
      </c>
      <c r="GK315" s="455" t="str">
        <f ca="1">IF(V315=1,"",IF(LEN(LOG入力!AS315)=0,"",LOG入力!AS315))</f>
        <v/>
      </c>
      <c r="GL315" s="378" t="str">
        <f t="shared" ca="1" si="682"/>
        <v/>
      </c>
      <c r="GM315" s="378" t="str">
        <f t="shared" ca="1" si="683"/>
        <v/>
      </c>
      <c r="GN315" s="74" t="str">
        <f t="shared" ca="1" si="684"/>
        <v/>
      </c>
      <c r="GO315" s="74" t="str">
        <f t="shared" ca="1" si="685"/>
        <v/>
      </c>
      <c r="GQ315" s="74" t="str">
        <f t="shared" ca="1" si="686"/>
        <v/>
      </c>
      <c r="GR315" s="74" t="str">
        <f t="shared" ca="1" si="687"/>
        <v/>
      </c>
      <c r="GS315" s="74" t="str">
        <f t="shared" ca="1" si="688"/>
        <v/>
      </c>
      <c r="GT315" s="74" t="str">
        <f t="shared" ca="1" si="689"/>
        <v/>
      </c>
      <c r="GU315" s="74" t="str">
        <f t="shared" ca="1" si="690"/>
        <v/>
      </c>
      <c r="GV315" s="74" t="str">
        <f t="shared" ca="1" si="691"/>
        <v/>
      </c>
      <c r="GX315" s="74" t="str">
        <f t="shared" ca="1" si="692"/>
        <v/>
      </c>
      <c r="GY315" s="74" t="str">
        <f t="shared" ca="1" si="693"/>
        <v/>
      </c>
      <c r="GZ315" s="74" t="str">
        <f ca="1">IF(V315=1,"",IF(LOG入力!BH315&gt;0,0,IF(GY315=0,0,IF((VALUE((TYPE(VALUE(J315)))))=16,0,IF(VALUE(J315)&lt;60,1,IF(VALUE(J315)&lt;100,0,IF(VALUE(J315)&lt;600,2,0)))))))</f>
        <v/>
      </c>
      <c r="HA315" s="74" t="str">
        <f t="shared" ca="1" si="694"/>
        <v/>
      </c>
      <c r="HB315" s="74" t="str">
        <f ca="1">IF(V315=1,"",IF(LOG入力!BH315&gt;0,0,IF(HA315=0,0,IF((VALUE((TYPE(VALUE(L315)))))=16,0,IF(VALUE(L315)&lt;60,1,IF(VALUE(L315)&lt;100,0,IF(VALUE(L315)&lt;600,2,0)))))))</f>
        <v/>
      </c>
      <c r="HD315" s="74" t="str">
        <f t="shared" ca="1" si="695"/>
        <v/>
      </c>
      <c r="HF315" s="74" t="str">
        <f t="shared" ca="1" si="696"/>
        <v/>
      </c>
      <c r="HG315" s="74" t="str">
        <f t="shared" ca="1" si="697"/>
        <v/>
      </c>
      <c r="HH315" s="74" t="str">
        <f t="shared" ca="1" si="698"/>
        <v/>
      </c>
      <c r="HI315" s="74" t="str">
        <f t="shared" ca="1" si="699"/>
        <v/>
      </c>
      <c r="HJ315" s="74" t="str">
        <f t="shared" ca="1" si="700"/>
        <v/>
      </c>
      <c r="HK315" s="74" t="str">
        <f t="shared" ca="1" si="701"/>
        <v/>
      </c>
      <c r="HL315" s="74" t="str">
        <f t="shared" ca="1" si="702"/>
        <v/>
      </c>
      <c r="HM315" s="74" t="str">
        <f t="shared" ca="1" si="703"/>
        <v/>
      </c>
      <c r="HN315" s="74" t="str">
        <f t="shared" ca="1" si="704"/>
        <v/>
      </c>
      <c r="HO315" s="529" t="str">
        <f t="shared" ca="1" si="705"/>
        <v/>
      </c>
      <c r="HP315" s="74" t="str">
        <f t="shared" ca="1" si="706"/>
        <v/>
      </c>
      <c r="HQ315" s="74" t="str">
        <f t="shared" ca="1" si="707"/>
        <v/>
      </c>
      <c r="HR315" s="74" t="str">
        <f t="shared" ca="1" si="708"/>
        <v/>
      </c>
      <c r="HS315" s="74" t="str">
        <f t="shared" ca="1" si="709"/>
        <v/>
      </c>
      <c r="HT315" s="74" t="str">
        <f ca="1">IF(V315=1,"",IF(LOG入力!BH315&gt;0,0,IF(DV315=1,0,IF(N315="0",0,IF(SUM(HD315:HS315)&gt;0,1,0)))))</f>
        <v/>
      </c>
    </row>
    <row r="316" spans="1:228" x14ac:dyDescent="0.15">
      <c r="A316" s="5"/>
      <c r="B316" s="532" t="str">
        <f t="shared" ca="1" si="568"/>
        <v/>
      </c>
      <c r="C316" s="534" t="str">
        <f ca="1">LOG入力!AP316</f>
        <v/>
      </c>
      <c r="D316" s="534" t="str">
        <f ca="1">LOG入力!AQ316</f>
        <v/>
      </c>
      <c r="E316" s="534" t="str">
        <f ca="1">LOG入力!AR316</f>
        <v/>
      </c>
      <c r="F316" s="535" t="str">
        <f t="shared" ca="1" si="569"/>
        <v/>
      </c>
      <c r="G316" s="585" t="str">
        <f ca="1">LOG入力!AT316</f>
        <v/>
      </c>
      <c r="H316" s="542" t="str">
        <f ca="1">LOG入力!AU316</f>
        <v/>
      </c>
      <c r="I316" s="542" t="str">
        <f ca="1">LOG入力!AV316</f>
        <v/>
      </c>
      <c r="J316" s="577" t="str">
        <f ca="1">LOG入力!AW316</f>
        <v/>
      </c>
      <c r="K316" s="578" t="str">
        <f ca="1">LOG入力!BJ316</f>
        <v/>
      </c>
      <c r="L316" s="577" t="str">
        <f ca="1">LOG入力!AY316</f>
        <v/>
      </c>
      <c r="M316" s="545" t="str">
        <f ca="1">LOG入力!BK316</f>
        <v/>
      </c>
      <c r="N316" s="512" t="str">
        <f ca="1">IF(V316=1,"",IF(LOG入力!AJ316=1,"1",LOG入力!BA316))</f>
        <v/>
      </c>
      <c r="O316" s="538" t="str">
        <f ca="1">IF(V316=1,"",IF(LEN(LOG入力!O316)=0,"",LOG入力!O316))</f>
        <v/>
      </c>
      <c r="P316" s="291" t="str">
        <f ca="1">IF(V316=1,"",IF($AA$4=1,"",IF(LOG入力!BG316=1,"",CONCATENATE($ER316,$FB316,$FL316,$FV316,$GF316))))</f>
        <v/>
      </c>
      <c r="Q316" s="291" t="str">
        <f ca="1">IF(V316=1,"",IF($AA$4=1,"",IF(LOG入力!BG316=1,"",CONCATENATE($ET316,$FD316,$FN316,$FX316,$GH316))))</f>
        <v/>
      </c>
      <c r="R316" s="573" t="str">
        <f ca="1">IF(V316=1,"",IF($AA$4=1,"",IF(LOG入力!BH316&gt;0,0,AA316)))</f>
        <v/>
      </c>
      <c r="S316" s="293" t="str">
        <f t="shared" ca="1" si="570"/>
        <v/>
      </c>
      <c r="T316" s="29"/>
      <c r="U316" s="38"/>
      <c r="V316" s="196">
        <f ca="1">LOG入力!AN316</f>
        <v>1</v>
      </c>
      <c r="W316" s="38"/>
      <c r="X316" s="516" t="str">
        <f t="shared" ca="1" si="571"/>
        <v/>
      </c>
      <c r="Y316" s="515" t="str">
        <f t="shared" ca="1" si="572"/>
        <v/>
      </c>
      <c r="Z316" s="518" t="str">
        <f t="shared" ca="1" si="573"/>
        <v/>
      </c>
      <c r="AA316" s="574" t="str">
        <f t="shared" ca="1" si="574"/>
        <v/>
      </c>
      <c r="AC316" s="6" t="str">
        <f t="shared" ca="1" si="575"/>
        <v/>
      </c>
      <c r="AD316" s="6" t="str">
        <f t="shared" ca="1" si="576"/>
        <v/>
      </c>
      <c r="AE316" s="6" t="str">
        <f t="shared" ca="1" si="577"/>
        <v/>
      </c>
      <c r="AF316" s="6" t="str">
        <f t="shared" ca="1" si="578"/>
        <v/>
      </c>
      <c r="AG316" s="6" t="str">
        <f t="shared" ca="1" si="579"/>
        <v/>
      </c>
      <c r="AH316" s="6" t="str">
        <f t="shared" ca="1" si="580"/>
        <v/>
      </c>
      <c r="AI316" s="6" t="str">
        <f t="shared" ca="1" si="581"/>
        <v/>
      </c>
      <c r="AJ316" s="6" t="str">
        <f t="shared" ca="1" si="582"/>
        <v/>
      </c>
      <c r="AK316" s="6" t="str">
        <f t="shared" ca="1" si="583"/>
        <v/>
      </c>
      <c r="AL316" s="6" t="str">
        <f t="shared" ca="1" si="584"/>
        <v/>
      </c>
      <c r="AM316" s="6" t="str">
        <f t="shared" ca="1" si="585"/>
        <v/>
      </c>
      <c r="AN316" s="6" t="str">
        <f t="shared" ca="1" si="586"/>
        <v/>
      </c>
      <c r="AO316" s="6" t="str">
        <f t="shared" ca="1" si="587"/>
        <v/>
      </c>
      <c r="AP316" s="6" t="str">
        <f t="shared" ca="1" si="588"/>
        <v/>
      </c>
      <c r="AQ316" s="6" t="str">
        <f t="shared" ca="1" si="589"/>
        <v/>
      </c>
      <c r="AR316" s="6" t="str">
        <f t="shared" ca="1" si="590"/>
        <v/>
      </c>
      <c r="AS316" s="6" t="str">
        <f t="shared" ca="1" si="591"/>
        <v/>
      </c>
      <c r="AT316" s="6" t="str">
        <f t="shared" ca="1" si="592"/>
        <v/>
      </c>
      <c r="AU316" s="6" t="str">
        <f t="shared" ca="1" si="593"/>
        <v/>
      </c>
      <c r="AV316" s="6" t="str">
        <f t="shared" ca="1" si="594"/>
        <v/>
      </c>
      <c r="AW316" s="6" t="str">
        <f t="shared" ca="1" si="595"/>
        <v/>
      </c>
      <c r="AY316" s="6" t="str">
        <f t="shared" ca="1" si="596"/>
        <v/>
      </c>
      <c r="AZ316" s="6" t="str">
        <f t="shared" ca="1" si="597"/>
        <v/>
      </c>
      <c r="BA316" s="6" t="str">
        <f t="shared" ca="1" si="598"/>
        <v/>
      </c>
      <c r="BB316" s="6" t="str">
        <f t="shared" ca="1" si="599"/>
        <v/>
      </c>
      <c r="BC316" s="6" t="str">
        <f t="shared" ca="1" si="600"/>
        <v/>
      </c>
      <c r="BD316" s="6" t="str">
        <f t="shared" ca="1" si="601"/>
        <v/>
      </c>
      <c r="BE316" s="6" t="str">
        <f t="shared" ca="1" si="602"/>
        <v/>
      </c>
      <c r="BF316" s="6" t="str">
        <f t="shared" ca="1" si="603"/>
        <v/>
      </c>
      <c r="BG316" s="6" t="str">
        <f t="shared" ca="1" si="604"/>
        <v/>
      </c>
      <c r="BH316" s="6" t="str">
        <f t="shared" ca="1" si="605"/>
        <v/>
      </c>
      <c r="BI316" s="6" t="str">
        <f t="shared" ca="1" si="606"/>
        <v/>
      </c>
      <c r="BJ316" s="6" t="str">
        <f t="shared" ca="1" si="607"/>
        <v/>
      </c>
      <c r="BK316" s="6" t="str">
        <f t="shared" ca="1" si="608"/>
        <v/>
      </c>
      <c r="BL316" s="6" t="str">
        <f t="shared" ca="1" si="609"/>
        <v/>
      </c>
      <c r="BM316" s="6" t="str">
        <f t="shared" ca="1" si="610"/>
        <v/>
      </c>
      <c r="BN316" s="6" t="str">
        <f t="shared" ca="1" si="611"/>
        <v/>
      </c>
      <c r="BO316" s="6" t="str">
        <f t="shared" ca="1" si="612"/>
        <v/>
      </c>
      <c r="BP316" s="6" t="str">
        <f t="shared" ca="1" si="613"/>
        <v/>
      </c>
      <c r="BQ316" s="6" t="str">
        <f t="shared" ca="1" si="614"/>
        <v/>
      </c>
      <c r="BR316" s="6" t="str">
        <f t="shared" ca="1" si="615"/>
        <v/>
      </c>
      <c r="BS316" s="6" t="str">
        <f t="shared" ca="1" si="616"/>
        <v/>
      </c>
      <c r="BU316" s="6" t="str">
        <f t="shared" ca="1" si="617"/>
        <v/>
      </c>
      <c r="BW316" s="515" t="str">
        <f t="shared" ca="1" si="618"/>
        <v/>
      </c>
      <c r="BX316" s="515">
        <f t="shared" ca="1" si="619"/>
        <v>0</v>
      </c>
      <c r="BY316" s="515" t="str">
        <f t="shared" ca="1" si="620"/>
        <v/>
      </c>
      <c r="CA316" s="6">
        <f t="shared" ca="1" si="621"/>
        <v>1</v>
      </c>
      <c r="CC316" s="523" t="str">
        <f t="shared" ca="1" si="622"/>
        <v/>
      </c>
      <c r="CE316" s="6" t="str">
        <f t="shared" ca="1" si="623"/>
        <v/>
      </c>
      <c r="CG316" s="524" t="str">
        <f ca="1">IF(V316=1,"",IF($AA$4=1,"",IF(LOG入力!BH316&gt;0,"",IF(N316=0,"",IF(HT316=0,"","★")))))</f>
        <v/>
      </c>
      <c r="CI316" s="74" t="str">
        <f t="shared" ca="1" si="624"/>
        <v/>
      </c>
      <c r="CK316" s="525" t="str">
        <f ca="1">IF(V316=1,"",IF(LOG入力!BH316&gt;0,1,0))</f>
        <v/>
      </c>
      <c r="CL316" s="74" t="str">
        <f t="shared" ca="1" si="625"/>
        <v/>
      </c>
      <c r="CN316" s="74" t="str">
        <f t="shared" ca="1" si="626"/>
        <v/>
      </c>
      <c r="CO316" s="74" t="str">
        <f t="shared" ca="1" si="627"/>
        <v/>
      </c>
      <c r="CQ316" s="74" t="str">
        <f t="shared" ca="1" si="628"/>
        <v/>
      </c>
      <c r="CR316" s="74" t="str">
        <f t="shared" ca="1" si="629"/>
        <v/>
      </c>
      <c r="CS316" s="74" t="str">
        <f t="shared" ca="1" si="630"/>
        <v/>
      </c>
      <c r="CT316" s="74" t="str">
        <f t="shared" ca="1" si="631"/>
        <v/>
      </c>
      <c r="CU316" s="74" t="str">
        <f t="shared" ca="1" si="632"/>
        <v/>
      </c>
      <c r="CV316" s="74" t="str">
        <f t="shared" ca="1" si="633"/>
        <v/>
      </c>
      <c r="CW316" s="74" t="str">
        <f t="shared" ca="1" si="634"/>
        <v/>
      </c>
      <c r="CX316" s="74" t="str">
        <f t="shared" ca="1" si="635"/>
        <v/>
      </c>
      <c r="CY316" s="74" t="str">
        <f t="shared" ca="1" si="636"/>
        <v/>
      </c>
      <c r="CZ316" s="74" t="str">
        <f t="shared" ca="1" si="637"/>
        <v/>
      </c>
      <c r="DA316" s="74" t="str">
        <f t="shared" ca="1" si="638"/>
        <v/>
      </c>
      <c r="DB316" s="74" t="str">
        <f t="shared" ca="1" si="639"/>
        <v/>
      </c>
      <c r="DD316" s="74" t="str">
        <f t="shared" ca="1" si="640"/>
        <v/>
      </c>
      <c r="DE316" s="74" t="str">
        <f t="shared" ca="1" si="641"/>
        <v/>
      </c>
      <c r="DF316" s="74" t="str">
        <f t="shared" ca="1" si="642"/>
        <v/>
      </c>
      <c r="DG316" s="74" t="str">
        <f t="shared" ca="1" si="643"/>
        <v/>
      </c>
      <c r="DH316" s="74" t="str">
        <f t="shared" ca="1" si="644"/>
        <v/>
      </c>
      <c r="DI316" s="74" t="str">
        <f t="shared" ca="1" si="645"/>
        <v/>
      </c>
      <c r="DJ316" s="74" t="str">
        <f t="shared" ca="1" si="646"/>
        <v/>
      </c>
      <c r="DK316" s="74" t="str">
        <f t="shared" ca="1" si="647"/>
        <v/>
      </c>
      <c r="DL316" s="74" t="str">
        <f t="shared" ca="1" si="648"/>
        <v/>
      </c>
      <c r="DM316" s="74" t="str">
        <f t="shared" ca="1" si="649"/>
        <v/>
      </c>
      <c r="DN316" s="74" t="str">
        <f t="shared" ca="1" si="650"/>
        <v/>
      </c>
      <c r="DO316" s="74" t="str">
        <f t="shared" ca="1" si="651"/>
        <v/>
      </c>
      <c r="DQ316" s="74" t="str">
        <f t="shared" ca="1" si="652"/>
        <v/>
      </c>
      <c r="DS316" s="74" t="str">
        <f t="shared" ca="1" si="653"/>
        <v/>
      </c>
      <c r="DT316" s="74" t="str">
        <f t="shared" ca="1" si="654"/>
        <v/>
      </c>
      <c r="DV316" s="525" t="str">
        <f t="shared" ca="1" si="655"/>
        <v/>
      </c>
      <c r="DW316" s="74" t="str">
        <f t="shared" ca="1" si="656"/>
        <v/>
      </c>
      <c r="DX316" s="485" t="str">
        <f t="shared" ca="1" si="657"/>
        <v/>
      </c>
      <c r="DY316" s="74" t="str">
        <f t="shared" ca="1" si="658"/>
        <v/>
      </c>
      <c r="DZ316" s="74" t="str">
        <f t="shared" ca="1" si="659"/>
        <v/>
      </c>
      <c r="EA316" s="74" t="str">
        <f t="shared" ca="1" si="660"/>
        <v/>
      </c>
      <c r="EC316" s="74" t="str">
        <f t="shared" ca="1" si="661"/>
        <v/>
      </c>
      <c r="ED316" s="74" t="str">
        <f t="shared" ca="1" si="662"/>
        <v/>
      </c>
      <c r="EE316" s="74" t="str">
        <f t="shared" ca="1" si="663"/>
        <v/>
      </c>
      <c r="EG316" s="479" t="str">
        <f ca="1">IF(V316=1,"",IF(LOG入力!BH316&gt;0,0,IF(CG316="★",0,IF(R316=1,0,IF(N316=0,0,1)))))</f>
        <v/>
      </c>
      <c r="EH316" s="483" t="str">
        <f t="shared" ca="1" si="664"/>
        <v/>
      </c>
      <c r="EI316" s="483" t="str">
        <f t="shared" ca="1" si="665"/>
        <v/>
      </c>
      <c r="EJ316" s="483" t="str">
        <f t="shared" ca="1" si="666"/>
        <v/>
      </c>
      <c r="EL316" s="71">
        <f t="shared" ca="1" si="667"/>
        <v>0</v>
      </c>
      <c r="EM316" s="6">
        <f t="shared" ca="1" si="668"/>
        <v>0</v>
      </c>
      <c r="EN316" s="6" t="str">
        <f t="shared" ca="1" si="669"/>
        <v/>
      </c>
      <c r="EO316" s="6">
        <f ca="1">IF(LOG入力!BH316&gt;0,0,IF(EM316=0,0,(IF(COUNTIF($EN$19:EN316,EN316)=1,IF($FS$3="N",1,IF(EH316=1,1,0))))))</f>
        <v>0</v>
      </c>
      <c r="EP316" s="6" t="str">
        <f ca="1">IF(LOG入力!BH316&gt;0,"",IF(EO316=1,$X316,""))</f>
        <v/>
      </c>
      <c r="EQ316" s="6" t="str">
        <f ca="1">IF(LOG入力!BH316&gt;0,"",IF(EO316=1,$Y316,""))</f>
        <v/>
      </c>
      <c r="ER316" s="520" t="str">
        <f ca="1">IF(LOG入力!BH316&gt;0,"",IF(COUNTIF($EP$19:$EP316,EP316)=1,EP316,""))</f>
        <v/>
      </c>
      <c r="ES316" s="520">
        <f ca="1">IF(LOG入力!BH316&gt;0,0,IF((EL316=1),IF(($ER316=""),0,1),0))</f>
        <v>0</v>
      </c>
      <c r="ET316" s="520" t="str">
        <f ca="1">IF(LOG入力!BH316&gt;0,"",IF(COUNTIF($EQ$19:EQ316,EQ316)=1,EQ316,""))</f>
        <v/>
      </c>
      <c r="EU316" s="539">
        <f ca="1">IF(LOG入力!BH316&gt;0,0,IF((EL316=1),IF(($ET316=""),0,1),0))</f>
        <v>0</v>
      </c>
      <c r="EV316" s="71">
        <f t="shared" ca="1" si="670"/>
        <v>0</v>
      </c>
      <c r="EW316" s="6">
        <f t="shared" ca="1" si="671"/>
        <v>0</v>
      </c>
      <c r="EX316" s="6" t="str">
        <f t="shared" ca="1" si="672"/>
        <v/>
      </c>
      <c r="EY316" s="6">
        <f ca="1">IF(LOG入力!BH316&gt;0,0,IF(EW316=0,0,(IF(COUNTIF($EX$19:EX316,EX316)=1,IF($FS$3="N",1,IF(EH316=1,1,0))))))</f>
        <v>0</v>
      </c>
      <c r="EZ316" s="6" t="str">
        <f ca="1">IF(LOG入力!BH316&gt;0,"",IF(EY316=1,$X316,""))</f>
        <v/>
      </c>
      <c r="FA316" s="6" t="str">
        <f ca="1">IF(LOG入力!BH316&gt;0,"",IF(EY316=1,$Y316,""))</f>
        <v/>
      </c>
      <c r="FB316" s="6" t="str">
        <f ca="1">IF(LOG入力!BH316&gt;0,"",IF(COUNTIF($EZ$19:$EZ316,EZ316)=1,EZ316,""))</f>
        <v/>
      </c>
      <c r="FC316" s="6">
        <f ca="1">IF(LOG入力!BH316&gt;0,0,IF((EV316=1),IF(($FB316=""),0,1),0))</f>
        <v>0</v>
      </c>
      <c r="FD316" s="6" t="str">
        <f ca="1">IF(LOG入力!BH316&gt;0,"",IF(COUNTIF($FA$19:FA316,FA316)=1,FA316,""))</f>
        <v/>
      </c>
      <c r="FE316" s="72">
        <f ca="1">IF(LOG入力!BH316&gt;0,0,IF((EV316=1),IF(($FD316=""),0,1),0))</f>
        <v>0</v>
      </c>
      <c r="FF316" s="71">
        <f t="shared" ca="1" si="673"/>
        <v>0</v>
      </c>
      <c r="FG316" s="6">
        <f t="shared" ca="1" si="674"/>
        <v>0</v>
      </c>
      <c r="FH316" s="6" t="str">
        <f t="shared" ca="1" si="675"/>
        <v/>
      </c>
      <c r="FI316" s="6">
        <f ca="1">IF(LOG入力!BH316&gt;0,0,IF(FG316=0,0,(IF(COUNTIF($FH$19:FH316,FH316)=1,IF($FS$3="N",1,IF(EH316=1,1,0))))))</f>
        <v>0</v>
      </c>
      <c r="FJ316" s="6" t="str">
        <f ca="1">IF(LOG入力!BH316&gt;0,"",IF(FI316=1,$X316,""))</f>
        <v/>
      </c>
      <c r="FK316" s="6" t="str">
        <f ca="1">IF(LOG入力!BH316&gt;0,"",IF(FI316=1,$Y316,""))</f>
        <v/>
      </c>
      <c r="FL316" s="6" t="str">
        <f ca="1">IF(LOG入力!BH316&gt;0,"",IF(COUNTIF($FJ$19:$FJ316,FJ316)=1,FJ316,""))</f>
        <v/>
      </c>
      <c r="FM316" s="6">
        <f ca="1">IF(LOG入力!BH316&gt;0,0,IF((FF316=1),IF(($FL316=""),0,1),0))</f>
        <v>0</v>
      </c>
      <c r="FN316" s="6" t="str">
        <f ca="1">IF(LOG入力!BH316&gt;0,"",IF(COUNTIF($FK$19:FK316,FK316)=1,FK316,""))</f>
        <v/>
      </c>
      <c r="FO316" s="72">
        <f ca="1">IF(LOG入力!BH316&gt;0,0,IF((FF316=1),IF(($FN316=""),0,1),0))</f>
        <v>0</v>
      </c>
      <c r="FP316" s="71">
        <f t="shared" ca="1" si="676"/>
        <v>0</v>
      </c>
      <c r="FQ316" s="6">
        <f t="shared" ca="1" si="677"/>
        <v>0</v>
      </c>
      <c r="FR316" s="6" t="str">
        <f t="shared" ca="1" si="678"/>
        <v/>
      </c>
      <c r="FS316" s="6">
        <f ca="1">IF(LOG入力!BH316&gt;0,0,IF(FQ316=0,0,(IF(COUNTIF($FR$19:FR316,FR316)=1,IF($FS$3="N",1,IF(EH316=1,1,0))))))</f>
        <v>0</v>
      </c>
      <c r="FT316" s="6" t="str">
        <f ca="1">IF(LOG入力!BH316&gt;0,"",IF(FS316=1,$X316,""))</f>
        <v/>
      </c>
      <c r="FU316" s="6" t="str">
        <f ca="1">IF(LOG入力!BH316&gt;0,"",IF(FS316=1,$Y316,""))</f>
        <v/>
      </c>
      <c r="FV316" s="6" t="str">
        <f ca="1">IF(LOG入力!BH316&gt;0,"",IF(COUNTIF($FT$19:$FT316,FT316)=1,FT316,""))</f>
        <v/>
      </c>
      <c r="FW316" s="6">
        <f ca="1">IF(LOG入力!BH316&gt;0,0,IF((FP316=1),IF(($FV316=""),0,1),0))</f>
        <v>0</v>
      </c>
      <c r="FX316" s="6" t="str">
        <f ca="1">IF(LOG入力!BH316&gt;0,"",IF(COUNTIF($FU$19:FU316,FU316)=1,FU316,""))</f>
        <v/>
      </c>
      <c r="FY316" s="72">
        <f ca="1">IF(LOG入力!BH316&gt;0,0,IF((FP316=1),IF(($FX316=""),0,1),0))</f>
        <v>0</v>
      </c>
      <c r="FZ316" s="71">
        <f t="shared" ca="1" si="679"/>
        <v>0</v>
      </c>
      <c r="GA316" s="6">
        <f t="shared" ca="1" si="680"/>
        <v>0</v>
      </c>
      <c r="GB316" s="6" t="str">
        <f t="shared" ca="1" si="681"/>
        <v/>
      </c>
      <c r="GC316" s="6">
        <f ca="1">IF(LOG入力!BH316&gt;0,0,IF(GA316=0,0,(IF(COUNTIF($GB$19:GB316,GB316)=1,IF($FS$3="N",1,IF(EH316=1,1,0))))))</f>
        <v>0</v>
      </c>
      <c r="GD316" s="6" t="str">
        <f ca="1">IF(LOG入力!BH316&gt;0,"",IF(GC316=1,$X316,""))</f>
        <v/>
      </c>
      <c r="GE316" s="6" t="str">
        <f ca="1">IF(LOG入力!BH316&gt;0,"",IF(GC316=1,$Y316,""))</f>
        <v/>
      </c>
      <c r="GF316" s="6" t="str">
        <f ca="1">IF(LOG入力!BH316&gt;0,"",IF(COUNTIF($GD$19:$GD316,GD316)=1,GD316,""))</f>
        <v/>
      </c>
      <c r="GG316" s="6">
        <f ca="1">IF(LOG入力!BH316&gt;0,0,IF((FZ316=1),IF(($GF316=""),0,1),0))</f>
        <v>0</v>
      </c>
      <c r="GH316" s="6" t="str">
        <f ca="1">IF(LOG入力!BH316&gt;0,"",IF(COUNTIF($GE$19:GE316,GE316)=1,GE316,""))</f>
        <v/>
      </c>
      <c r="GI316" s="72">
        <f ca="1">IF(LOG入力!BH316&gt;0,0,IF((FZ316=1),IF(($GH316=""),0,1),0))</f>
        <v>0</v>
      </c>
      <c r="GK316" s="455" t="str">
        <f ca="1">IF(V316=1,"",IF(LEN(LOG入力!AS316)=0,"",LOG入力!AS316))</f>
        <v/>
      </c>
      <c r="GL316" s="378" t="str">
        <f t="shared" ca="1" si="682"/>
        <v/>
      </c>
      <c r="GM316" s="378" t="str">
        <f t="shared" ca="1" si="683"/>
        <v/>
      </c>
      <c r="GN316" s="74" t="str">
        <f t="shared" ca="1" si="684"/>
        <v/>
      </c>
      <c r="GO316" s="74" t="str">
        <f t="shared" ca="1" si="685"/>
        <v/>
      </c>
      <c r="GQ316" s="74" t="str">
        <f t="shared" ca="1" si="686"/>
        <v/>
      </c>
      <c r="GR316" s="74" t="str">
        <f t="shared" ca="1" si="687"/>
        <v/>
      </c>
      <c r="GS316" s="74" t="str">
        <f t="shared" ca="1" si="688"/>
        <v/>
      </c>
      <c r="GT316" s="74" t="str">
        <f t="shared" ca="1" si="689"/>
        <v/>
      </c>
      <c r="GU316" s="74" t="str">
        <f t="shared" ca="1" si="690"/>
        <v/>
      </c>
      <c r="GV316" s="74" t="str">
        <f t="shared" ca="1" si="691"/>
        <v/>
      </c>
      <c r="GX316" s="74" t="str">
        <f t="shared" ca="1" si="692"/>
        <v/>
      </c>
      <c r="GY316" s="74" t="str">
        <f t="shared" ca="1" si="693"/>
        <v/>
      </c>
      <c r="GZ316" s="74" t="str">
        <f ca="1">IF(V316=1,"",IF(LOG入力!BH316&gt;0,0,IF(GY316=0,0,IF((VALUE((TYPE(VALUE(J316)))))=16,0,IF(VALUE(J316)&lt;60,1,IF(VALUE(J316)&lt;100,0,IF(VALUE(J316)&lt;600,2,0)))))))</f>
        <v/>
      </c>
      <c r="HA316" s="74" t="str">
        <f t="shared" ca="1" si="694"/>
        <v/>
      </c>
      <c r="HB316" s="74" t="str">
        <f ca="1">IF(V316=1,"",IF(LOG入力!BH316&gt;0,0,IF(HA316=0,0,IF((VALUE((TYPE(VALUE(L316)))))=16,0,IF(VALUE(L316)&lt;60,1,IF(VALUE(L316)&lt;100,0,IF(VALUE(L316)&lt;600,2,0)))))))</f>
        <v/>
      </c>
      <c r="HD316" s="74" t="str">
        <f t="shared" ca="1" si="695"/>
        <v/>
      </c>
      <c r="HF316" s="74" t="str">
        <f t="shared" ca="1" si="696"/>
        <v/>
      </c>
      <c r="HG316" s="74" t="str">
        <f t="shared" ca="1" si="697"/>
        <v/>
      </c>
      <c r="HH316" s="74" t="str">
        <f t="shared" ca="1" si="698"/>
        <v/>
      </c>
      <c r="HI316" s="74" t="str">
        <f t="shared" ca="1" si="699"/>
        <v/>
      </c>
      <c r="HJ316" s="74" t="str">
        <f t="shared" ca="1" si="700"/>
        <v/>
      </c>
      <c r="HK316" s="74" t="str">
        <f t="shared" ca="1" si="701"/>
        <v/>
      </c>
      <c r="HL316" s="74" t="str">
        <f t="shared" ca="1" si="702"/>
        <v/>
      </c>
      <c r="HM316" s="74" t="str">
        <f t="shared" ca="1" si="703"/>
        <v/>
      </c>
      <c r="HN316" s="74" t="str">
        <f t="shared" ca="1" si="704"/>
        <v/>
      </c>
      <c r="HO316" s="529" t="str">
        <f t="shared" ca="1" si="705"/>
        <v/>
      </c>
      <c r="HP316" s="74" t="str">
        <f t="shared" ca="1" si="706"/>
        <v/>
      </c>
      <c r="HQ316" s="74" t="str">
        <f t="shared" ca="1" si="707"/>
        <v/>
      </c>
      <c r="HR316" s="74" t="str">
        <f t="shared" ca="1" si="708"/>
        <v/>
      </c>
      <c r="HS316" s="74" t="str">
        <f t="shared" ca="1" si="709"/>
        <v/>
      </c>
      <c r="HT316" s="74" t="str">
        <f ca="1">IF(V316=1,"",IF(LOG入力!BH316&gt;0,0,IF(DV316=1,0,IF(N316="0",0,IF(SUM(HD316:HS316)&gt;0,1,0)))))</f>
        <v/>
      </c>
    </row>
    <row r="317" spans="1:228" x14ac:dyDescent="0.15">
      <c r="A317" s="5"/>
      <c r="B317" s="532" t="str">
        <f t="shared" ca="1" si="568"/>
        <v/>
      </c>
      <c r="C317" s="534" t="str">
        <f ca="1">LOG入力!AP317</f>
        <v/>
      </c>
      <c r="D317" s="534" t="str">
        <f ca="1">LOG入力!AQ317</f>
        <v/>
      </c>
      <c r="E317" s="534" t="str">
        <f ca="1">LOG入力!AR317</f>
        <v/>
      </c>
      <c r="F317" s="535" t="str">
        <f t="shared" ca="1" si="569"/>
        <v/>
      </c>
      <c r="G317" s="585" t="str">
        <f ca="1">LOG入力!AT317</f>
        <v/>
      </c>
      <c r="H317" s="542" t="str">
        <f ca="1">LOG入力!AU317</f>
        <v/>
      </c>
      <c r="I317" s="542" t="str">
        <f ca="1">LOG入力!AV317</f>
        <v/>
      </c>
      <c r="J317" s="577" t="str">
        <f ca="1">LOG入力!AW317</f>
        <v/>
      </c>
      <c r="K317" s="578" t="str">
        <f ca="1">LOG入力!BJ317</f>
        <v/>
      </c>
      <c r="L317" s="577" t="str">
        <f ca="1">LOG入力!AY317</f>
        <v/>
      </c>
      <c r="M317" s="545" t="str">
        <f ca="1">LOG入力!BK317</f>
        <v/>
      </c>
      <c r="N317" s="512" t="str">
        <f ca="1">IF(V317=1,"",IF(LOG入力!AJ317=1,"1",LOG入力!BA317))</f>
        <v/>
      </c>
      <c r="O317" s="538" t="str">
        <f ca="1">IF(V317=1,"",IF(LEN(LOG入力!O317)=0,"",LOG入力!O317))</f>
        <v/>
      </c>
      <c r="P317" s="291" t="str">
        <f ca="1">IF(V317=1,"",IF($AA$4=1,"",IF(LOG入力!BG317=1,"",CONCATENATE($ER317,$FB317,$FL317,$FV317,$GF317))))</f>
        <v/>
      </c>
      <c r="Q317" s="291" t="str">
        <f ca="1">IF(V317=1,"",IF($AA$4=1,"",IF(LOG入力!BG317=1,"",CONCATENATE($ET317,$FD317,$FN317,$FX317,$GH317))))</f>
        <v/>
      </c>
      <c r="R317" s="573" t="str">
        <f ca="1">IF(V317=1,"",IF($AA$4=1,"",IF(LOG入力!BH317&gt;0,0,AA317)))</f>
        <v/>
      </c>
      <c r="S317" s="293" t="str">
        <f t="shared" ca="1" si="570"/>
        <v/>
      </c>
      <c r="T317" s="29"/>
      <c r="U317" s="38"/>
      <c r="V317" s="196">
        <f ca="1">LOG入力!AN317</f>
        <v>1</v>
      </c>
      <c r="W317" s="38"/>
      <c r="X317" s="516" t="str">
        <f t="shared" ca="1" si="571"/>
        <v/>
      </c>
      <c r="Y317" s="515" t="str">
        <f t="shared" ca="1" si="572"/>
        <v/>
      </c>
      <c r="Z317" s="518" t="str">
        <f t="shared" ca="1" si="573"/>
        <v/>
      </c>
      <c r="AA317" s="574" t="str">
        <f t="shared" ca="1" si="574"/>
        <v/>
      </c>
      <c r="AC317" s="6" t="str">
        <f t="shared" ca="1" si="575"/>
        <v/>
      </c>
      <c r="AD317" s="6" t="str">
        <f t="shared" ca="1" si="576"/>
        <v/>
      </c>
      <c r="AE317" s="6" t="str">
        <f t="shared" ca="1" si="577"/>
        <v/>
      </c>
      <c r="AF317" s="6" t="str">
        <f t="shared" ca="1" si="578"/>
        <v/>
      </c>
      <c r="AG317" s="6" t="str">
        <f t="shared" ca="1" si="579"/>
        <v/>
      </c>
      <c r="AH317" s="6" t="str">
        <f t="shared" ca="1" si="580"/>
        <v/>
      </c>
      <c r="AI317" s="6" t="str">
        <f t="shared" ca="1" si="581"/>
        <v/>
      </c>
      <c r="AJ317" s="6" t="str">
        <f t="shared" ca="1" si="582"/>
        <v/>
      </c>
      <c r="AK317" s="6" t="str">
        <f t="shared" ca="1" si="583"/>
        <v/>
      </c>
      <c r="AL317" s="6" t="str">
        <f t="shared" ca="1" si="584"/>
        <v/>
      </c>
      <c r="AM317" s="6" t="str">
        <f t="shared" ca="1" si="585"/>
        <v/>
      </c>
      <c r="AN317" s="6" t="str">
        <f t="shared" ca="1" si="586"/>
        <v/>
      </c>
      <c r="AO317" s="6" t="str">
        <f t="shared" ca="1" si="587"/>
        <v/>
      </c>
      <c r="AP317" s="6" t="str">
        <f t="shared" ca="1" si="588"/>
        <v/>
      </c>
      <c r="AQ317" s="6" t="str">
        <f t="shared" ca="1" si="589"/>
        <v/>
      </c>
      <c r="AR317" s="6" t="str">
        <f t="shared" ca="1" si="590"/>
        <v/>
      </c>
      <c r="AS317" s="6" t="str">
        <f t="shared" ca="1" si="591"/>
        <v/>
      </c>
      <c r="AT317" s="6" t="str">
        <f t="shared" ca="1" si="592"/>
        <v/>
      </c>
      <c r="AU317" s="6" t="str">
        <f t="shared" ca="1" si="593"/>
        <v/>
      </c>
      <c r="AV317" s="6" t="str">
        <f t="shared" ca="1" si="594"/>
        <v/>
      </c>
      <c r="AW317" s="6" t="str">
        <f t="shared" ca="1" si="595"/>
        <v/>
      </c>
      <c r="AY317" s="6" t="str">
        <f t="shared" ca="1" si="596"/>
        <v/>
      </c>
      <c r="AZ317" s="6" t="str">
        <f t="shared" ca="1" si="597"/>
        <v/>
      </c>
      <c r="BA317" s="6" t="str">
        <f t="shared" ca="1" si="598"/>
        <v/>
      </c>
      <c r="BB317" s="6" t="str">
        <f t="shared" ca="1" si="599"/>
        <v/>
      </c>
      <c r="BC317" s="6" t="str">
        <f t="shared" ca="1" si="600"/>
        <v/>
      </c>
      <c r="BD317" s="6" t="str">
        <f t="shared" ca="1" si="601"/>
        <v/>
      </c>
      <c r="BE317" s="6" t="str">
        <f t="shared" ca="1" si="602"/>
        <v/>
      </c>
      <c r="BF317" s="6" t="str">
        <f t="shared" ca="1" si="603"/>
        <v/>
      </c>
      <c r="BG317" s="6" t="str">
        <f t="shared" ca="1" si="604"/>
        <v/>
      </c>
      <c r="BH317" s="6" t="str">
        <f t="shared" ca="1" si="605"/>
        <v/>
      </c>
      <c r="BI317" s="6" t="str">
        <f t="shared" ca="1" si="606"/>
        <v/>
      </c>
      <c r="BJ317" s="6" t="str">
        <f t="shared" ca="1" si="607"/>
        <v/>
      </c>
      <c r="BK317" s="6" t="str">
        <f t="shared" ca="1" si="608"/>
        <v/>
      </c>
      <c r="BL317" s="6" t="str">
        <f t="shared" ca="1" si="609"/>
        <v/>
      </c>
      <c r="BM317" s="6" t="str">
        <f t="shared" ca="1" si="610"/>
        <v/>
      </c>
      <c r="BN317" s="6" t="str">
        <f t="shared" ca="1" si="611"/>
        <v/>
      </c>
      <c r="BO317" s="6" t="str">
        <f t="shared" ca="1" si="612"/>
        <v/>
      </c>
      <c r="BP317" s="6" t="str">
        <f t="shared" ca="1" si="613"/>
        <v/>
      </c>
      <c r="BQ317" s="6" t="str">
        <f t="shared" ca="1" si="614"/>
        <v/>
      </c>
      <c r="BR317" s="6" t="str">
        <f t="shared" ca="1" si="615"/>
        <v/>
      </c>
      <c r="BS317" s="6" t="str">
        <f t="shared" ca="1" si="616"/>
        <v/>
      </c>
      <c r="BU317" s="6" t="str">
        <f t="shared" ca="1" si="617"/>
        <v/>
      </c>
      <c r="BW317" s="515" t="str">
        <f t="shared" ca="1" si="618"/>
        <v/>
      </c>
      <c r="BX317" s="515">
        <f t="shared" ca="1" si="619"/>
        <v>0</v>
      </c>
      <c r="BY317" s="515" t="str">
        <f t="shared" ca="1" si="620"/>
        <v/>
      </c>
      <c r="CA317" s="6">
        <f t="shared" ca="1" si="621"/>
        <v>1</v>
      </c>
      <c r="CC317" s="523" t="str">
        <f t="shared" ca="1" si="622"/>
        <v/>
      </c>
      <c r="CE317" s="6" t="str">
        <f t="shared" ca="1" si="623"/>
        <v/>
      </c>
      <c r="CG317" s="524" t="str">
        <f ca="1">IF(V317=1,"",IF($AA$4=1,"",IF(LOG入力!BH317&gt;0,"",IF(N317=0,"",IF(HT317=0,"","★")))))</f>
        <v/>
      </c>
      <c r="CI317" s="74" t="str">
        <f t="shared" ca="1" si="624"/>
        <v/>
      </c>
      <c r="CK317" s="525" t="str">
        <f ca="1">IF(V317=1,"",IF(LOG入力!BH317&gt;0,1,0))</f>
        <v/>
      </c>
      <c r="CL317" s="74" t="str">
        <f t="shared" ca="1" si="625"/>
        <v/>
      </c>
      <c r="CN317" s="74" t="str">
        <f t="shared" ca="1" si="626"/>
        <v/>
      </c>
      <c r="CO317" s="74" t="str">
        <f t="shared" ca="1" si="627"/>
        <v/>
      </c>
      <c r="CQ317" s="74" t="str">
        <f t="shared" ca="1" si="628"/>
        <v/>
      </c>
      <c r="CR317" s="74" t="str">
        <f t="shared" ca="1" si="629"/>
        <v/>
      </c>
      <c r="CS317" s="74" t="str">
        <f t="shared" ca="1" si="630"/>
        <v/>
      </c>
      <c r="CT317" s="74" t="str">
        <f t="shared" ca="1" si="631"/>
        <v/>
      </c>
      <c r="CU317" s="74" t="str">
        <f t="shared" ca="1" si="632"/>
        <v/>
      </c>
      <c r="CV317" s="74" t="str">
        <f t="shared" ca="1" si="633"/>
        <v/>
      </c>
      <c r="CW317" s="74" t="str">
        <f t="shared" ca="1" si="634"/>
        <v/>
      </c>
      <c r="CX317" s="74" t="str">
        <f t="shared" ca="1" si="635"/>
        <v/>
      </c>
      <c r="CY317" s="74" t="str">
        <f t="shared" ca="1" si="636"/>
        <v/>
      </c>
      <c r="CZ317" s="74" t="str">
        <f t="shared" ca="1" si="637"/>
        <v/>
      </c>
      <c r="DA317" s="74" t="str">
        <f t="shared" ca="1" si="638"/>
        <v/>
      </c>
      <c r="DB317" s="74" t="str">
        <f t="shared" ca="1" si="639"/>
        <v/>
      </c>
      <c r="DD317" s="74" t="str">
        <f t="shared" ca="1" si="640"/>
        <v/>
      </c>
      <c r="DE317" s="74" t="str">
        <f t="shared" ca="1" si="641"/>
        <v/>
      </c>
      <c r="DF317" s="74" t="str">
        <f t="shared" ca="1" si="642"/>
        <v/>
      </c>
      <c r="DG317" s="74" t="str">
        <f t="shared" ca="1" si="643"/>
        <v/>
      </c>
      <c r="DH317" s="74" t="str">
        <f t="shared" ca="1" si="644"/>
        <v/>
      </c>
      <c r="DI317" s="74" t="str">
        <f t="shared" ca="1" si="645"/>
        <v/>
      </c>
      <c r="DJ317" s="74" t="str">
        <f t="shared" ca="1" si="646"/>
        <v/>
      </c>
      <c r="DK317" s="74" t="str">
        <f t="shared" ca="1" si="647"/>
        <v/>
      </c>
      <c r="DL317" s="74" t="str">
        <f t="shared" ca="1" si="648"/>
        <v/>
      </c>
      <c r="DM317" s="74" t="str">
        <f t="shared" ca="1" si="649"/>
        <v/>
      </c>
      <c r="DN317" s="74" t="str">
        <f t="shared" ca="1" si="650"/>
        <v/>
      </c>
      <c r="DO317" s="74" t="str">
        <f t="shared" ca="1" si="651"/>
        <v/>
      </c>
      <c r="DQ317" s="74" t="str">
        <f t="shared" ca="1" si="652"/>
        <v/>
      </c>
      <c r="DS317" s="74" t="str">
        <f t="shared" ca="1" si="653"/>
        <v/>
      </c>
      <c r="DT317" s="74" t="str">
        <f t="shared" ca="1" si="654"/>
        <v/>
      </c>
      <c r="DV317" s="525" t="str">
        <f t="shared" ca="1" si="655"/>
        <v/>
      </c>
      <c r="DW317" s="74" t="str">
        <f t="shared" ca="1" si="656"/>
        <v/>
      </c>
      <c r="DX317" s="485" t="str">
        <f t="shared" ca="1" si="657"/>
        <v/>
      </c>
      <c r="DY317" s="74" t="str">
        <f t="shared" ca="1" si="658"/>
        <v/>
      </c>
      <c r="DZ317" s="74" t="str">
        <f t="shared" ca="1" si="659"/>
        <v/>
      </c>
      <c r="EA317" s="74" t="str">
        <f t="shared" ca="1" si="660"/>
        <v/>
      </c>
      <c r="EC317" s="74" t="str">
        <f t="shared" ca="1" si="661"/>
        <v/>
      </c>
      <c r="ED317" s="74" t="str">
        <f t="shared" ca="1" si="662"/>
        <v/>
      </c>
      <c r="EE317" s="74" t="str">
        <f t="shared" ca="1" si="663"/>
        <v/>
      </c>
      <c r="EG317" s="479" t="str">
        <f ca="1">IF(V317=1,"",IF(LOG入力!BH317&gt;0,0,IF(CG317="★",0,IF(R317=1,0,IF(N317=0,0,1)))))</f>
        <v/>
      </c>
      <c r="EH317" s="483" t="str">
        <f t="shared" ca="1" si="664"/>
        <v/>
      </c>
      <c r="EI317" s="483" t="str">
        <f t="shared" ca="1" si="665"/>
        <v/>
      </c>
      <c r="EJ317" s="483" t="str">
        <f t="shared" ca="1" si="666"/>
        <v/>
      </c>
      <c r="EL317" s="71">
        <f t="shared" ca="1" si="667"/>
        <v>0</v>
      </c>
      <c r="EM317" s="6">
        <f t="shared" ca="1" si="668"/>
        <v>0</v>
      </c>
      <c r="EN317" s="6" t="str">
        <f t="shared" ca="1" si="669"/>
        <v/>
      </c>
      <c r="EO317" s="6">
        <f ca="1">IF(LOG入力!BH317&gt;0,0,IF(EM317=0,0,(IF(COUNTIF($EN$19:EN317,EN317)=1,IF($FS$3="N",1,IF(EH317=1,1,0))))))</f>
        <v>0</v>
      </c>
      <c r="EP317" s="6" t="str">
        <f ca="1">IF(LOG入力!BH317&gt;0,"",IF(EO317=1,$X317,""))</f>
        <v/>
      </c>
      <c r="EQ317" s="6" t="str">
        <f ca="1">IF(LOG入力!BH317&gt;0,"",IF(EO317=1,$Y317,""))</f>
        <v/>
      </c>
      <c r="ER317" s="520" t="str">
        <f ca="1">IF(LOG入力!BH317&gt;0,"",IF(COUNTIF($EP$19:$EP317,EP317)=1,EP317,""))</f>
        <v/>
      </c>
      <c r="ES317" s="520">
        <f ca="1">IF(LOG入力!BH317&gt;0,0,IF((EL317=1),IF(($ER317=""),0,1),0))</f>
        <v>0</v>
      </c>
      <c r="ET317" s="520" t="str">
        <f ca="1">IF(LOG入力!BH317&gt;0,"",IF(COUNTIF($EQ$19:EQ317,EQ317)=1,EQ317,""))</f>
        <v/>
      </c>
      <c r="EU317" s="539">
        <f ca="1">IF(LOG入力!BH317&gt;0,0,IF((EL317=1),IF(($ET317=""),0,1),0))</f>
        <v>0</v>
      </c>
      <c r="EV317" s="71">
        <f t="shared" ca="1" si="670"/>
        <v>0</v>
      </c>
      <c r="EW317" s="6">
        <f t="shared" ca="1" si="671"/>
        <v>0</v>
      </c>
      <c r="EX317" s="6" t="str">
        <f t="shared" ca="1" si="672"/>
        <v/>
      </c>
      <c r="EY317" s="6">
        <f ca="1">IF(LOG入力!BH317&gt;0,0,IF(EW317=0,0,(IF(COUNTIF($EX$19:EX317,EX317)=1,IF($FS$3="N",1,IF(EH317=1,1,0))))))</f>
        <v>0</v>
      </c>
      <c r="EZ317" s="6" t="str">
        <f ca="1">IF(LOG入力!BH317&gt;0,"",IF(EY317=1,$X317,""))</f>
        <v/>
      </c>
      <c r="FA317" s="6" t="str">
        <f ca="1">IF(LOG入力!BH317&gt;0,"",IF(EY317=1,$Y317,""))</f>
        <v/>
      </c>
      <c r="FB317" s="6" t="str">
        <f ca="1">IF(LOG入力!BH317&gt;0,"",IF(COUNTIF($EZ$19:$EZ317,EZ317)=1,EZ317,""))</f>
        <v/>
      </c>
      <c r="FC317" s="6">
        <f ca="1">IF(LOG入力!BH317&gt;0,0,IF((EV317=1),IF(($FB317=""),0,1),0))</f>
        <v>0</v>
      </c>
      <c r="FD317" s="6" t="str">
        <f ca="1">IF(LOG入力!BH317&gt;0,"",IF(COUNTIF($FA$19:FA317,FA317)=1,FA317,""))</f>
        <v/>
      </c>
      <c r="FE317" s="72">
        <f ca="1">IF(LOG入力!BH317&gt;0,0,IF((EV317=1),IF(($FD317=""),0,1),0))</f>
        <v>0</v>
      </c>
      <c r="FF317" s="71">
        <f t="shared" ca="1" si="673"/>
        <v>0</v>
      </c>
      <c r="FG317" s="6">
        <f t="shared" ca="1" si="674"/>
        <v>0</v>
      </c>
      <c r="FH317" s="6" t="str">
        <f t="shared" ca="1" si="675"/>
        <v/>
      </c>
      <c r="FI317" s="6">
        <f ca="1">IF(LOG入力!BH317&gt;0,0,IF(FG317=0,0,(IF(COUNTIF($FH$19:FH317,FH317)=1,IF($FS$3="N",1,IF(EH317=1,1,0))))))</f>
        <v>0</v>
      </c>
      <c r="FJ317" s="6" t="str">
        <f ca="1">IF(LOG入力!BH317&gt;0,"",IF(FI317=1,$X317,""))</f>
        <v/>
      </c>
      <c r="FK317" s="6" t="str">
        <f ca="1">IF(LOG入力!BH317&gt;0,"",IF(FI317=1,$Y317,""))</f>
        <v/>
      </c>
      <c r="FL317" s="6" t="str">
        <f ca="1">IF(LOG入力!BH317&gt;0,"",IF(COUNTIF($FJ$19:$FJ317,FJ317)=1,FJ317,""))</f>
        <v/>
      </c>
      <c r="FM317" s="6">
        <f ca="1">IF(LOG入力!BH317&gt;0,0,IF((FF317=1),IF(($FL317=""),0,1),0))</f>
        <v>0</v>
      </c>
      <c r="FN317" s="6" t="str">
        <f ca="1">IF(LOG入力!BH317&gt;0,"",IF(COUNTIF($FK$19:FK317,FK317)=1,FK317,""))</f>
        <v/>
      </c>
      <c r="FO317" s="72">
        <f ca="1">IF(LOG入力!BH317&gt;0,0,IF((FF317=1),IF(($FN317=""),0,1),0))</f>
        <v>0</v>
      </c>
      <c r="FP317" s="71">
        <f t="shared" ca="1" si="676"/>
        <v>0</v>
      </c>
      <c r="FQ317" s="6">
        <f t="shared" ca="1" si="677"/>
        <v>0</v>
      </c>
      <c r="FR317" s="6" t="str">
        <f t="shared" ca="1" si="678"/>
        <v/>
      </c>
      <c r="FS317" s="6">
        <f ca="1">IF(LOG入力!BH317&gt;0,0,IF(FQ317=0,0,(IF(COUNTIF($FR$19:FR317,FR317)=1,IF($FS$3="N",1,IF(EH317=1,1,0))))))</f>
        <v>0</v>
      </c>
      <c r="FT317" s="6" t="str">
        <f ca="1">IF(LOG入力!BH317&gt;0,"",IF(FS317=1,$X317,""))</f>
        <v/>
      </c>
      <c r="FU317" s="6" t="str">
        <f ca="1">IF(LOG入力!BH317&gt;0,"",IF(FS317=1,$Y317,""))</f>
        <v/>
      </c>
      <c r="FV317" s="6" t="str">
        <f ca="1">IF(LOG入力!BH317&gt;0,"",IF(COUNTIF($FT$19:$FT317,FT317)=1,FT317,""))</f>
        <v/>
      </c>
      <c r="FW317" s="6">
        <f ca="1">IF(LOG入力!BH317&gt;0,0,IF((FP317=1),IF(($FV317=""),0,1),0))</f>
        <v>0</v>
      </c>
      <c r="FX317" s="6" t="str">
        <f ca="1">IF(LOG入力!BH317&gt;0,"",IF(COUNTIF($FU$19:FU317,FU317)=1,FU317,""))</f>
        <v/>
      </c>
      <c r="FY317" s="72">
        <f ca="1">IF(LOG入力!BH317&gt;0,0,IF((FP317=1),IF(($FX317=""),0,1),0))</f>
        <v>0</v>
      </c>
      <c r="FZ317" s="71">
        <f t="shared" ca="1" si="679"/>
        <v>0</v>
      </c>
      <c r="GA317" s="6">
        <f t="shared" ca="1" si="680"/>
        <v>0</v>
      </c>
      <c r="GB317" s="6" t="str">
        <f t="shared" ca="1" si="681"/>
        <v/>
      </c>
      <c r="GC317" s="6">
        <f ca="1">IF(LOG入力!BH317&gt;0,0,IF(GA317=0,0,(IF(COUNTIF($GB$19:GB317,GB317)=1,IF($FS$3="N",1,IF(EH317=1,1,0))))))</f>
        <v>0</v>
      </c>
      <c r="GD317" s="6" t="str">
        <f ca="1">IF(LOG入力!BH317&gt;0,"",IF(GC317=1,$X317,""))</f>
        <v/>
      </c>
      <c r="GE317" s="6" t="str">
        <f ca="1">IF(LOG入力!BH317&gt;0,"",IF(GC317=1,$Y317,""))</f>
        <v/>
      </c>
      <c r="GF317" s="6" t="str">
        <f ca="1">IF(LOG入力!BH317&gt;0,"",IF(COUNTIF($GD$19:$GD317,GD317)=1,GD317,""))</f>
        <v/>
      </c>
      <c r="GG317" s="6">
        <f ca="1">IF(LOG入力!BH317&gt;0,0,IF((FZ317=1),IF(($GF317=""),0,1),0))</f>
        <v>0</v>
      </c>
      <c r="GH317" s="6" t="str">
        <f ca="1">IF(LOG入力!BH317&gt;0,"",IF(COUNTIF($GE$19:GE317,GE317)=1,GE317,""))</f>
        <v/>
      </c>
      <c r="GI317" s="72">
        <f ca="1">IF(LOG入力!BH317&gt;0,0,IF((FZ317=1),IF(($GH317=""),0,1),0))</f>
        <v>0</v>
      </c>
      <c r="GK317" s="455" t="str">
        <f ca="1">IF(V317=1,"",IF(LEN(LOG入力!AS317)=0,"",LOG入力!AS317))</f>
        <v/>
      </c>
      <c r="GL317" s="378" t="str">
        <f t="shared" ca="1" si="682"/>
        <v/>
      </c>
      <c r="GM317" s="378" t="str">
        <f t="shared" ca="1" si="683"/>
        <v/>
      </c>
      <c r="GN317" s="74" t="str">
        <f t="shared" ca="1" si="684"/>
        <v/>
      </c>
      <c r="GO317" s="74" t="str">
        <f t="shared" ca="1" si="685"/>
        <v/>
      </c>
      <c r="GQ317" s="74" t="str">
        <f t="shared" ca="1" si="686"/>
        <v/>
      </c>
      <c r="GR317" s="74" t="str">
        <f t="shared" ca="1" si="687"/>
        <v/>
      </c>
      <c r="GS317" s="74" t="str">
        <f t="shared" ca="1" si="688"/>
        <v/>
      </c>
      <c r="GT317" s="74" t="str">
        <f t="shared" ca="1" si="689"/>
        <v/>
      </c>
      <c r="GU317" s="74" t="str">
        <f t="shared" ca="1" si="690"/>
        <v/>
      </c>
      <c r="GV317" s="74" t="str">
        <f t="shared" ca="1" si="691"/>
        <v/>
      </c>
      <c r="GX317" s="74" t="str">
        <f t="shared" ca="1" si="692"/>
        <v/>
      </c>
      <c r="GY317" s="74" t="str">
        <f t="shared" ca="1" si="693"/>
        <v/>
      </c>
      <c r="GZ317" s="74" t="str">
        <f ca="1">IF(V317=1,"",IF(LOG入力!BH317&gt;0,0,IF(GY317=0,0,IF((VALUE((TYPE(VALUE(J317)))))=16,0,IF(VALUE(J317)&lt;60,1,IF(VALUE(J317)&lt;100,0,IF(VALUE(J317)&lt;600,2,0)))))))</f>
        <v/>
      </c>
      <c r="HA317" s="74" t="str">
        <f t="shared" ca="1" si="694"/>
        <v/>
      </c>
      <c r="HB317" s="74" t="str">
        <f ca="1">IF(V317=1,"",IF(LOG入力!BH317&gt;0,0,IF(HA317=0,0,IF((VALUE((TYPE(VALUE(L317)))))=16,0,IF(VALUE(L317)&lt;60,1,IF(VALUE(L317)&lt;100,0,IF(VALUE(L317)&lt;600,2,0)))))))</f>
        <v/>
      </c>
      <c r="HD317" s="74" t="str">
        <f t="shared" ca="1" si="695"/>
        <v/>
      </c>
      <c r="HF317" s="74" t="str">
        <f t="shared" ca="1" si="696"/>
        <v/>
      </c>
      <c r="HG317" s="74" t="str">
        <f t="shared" ca="1" si="697"/>
        <v/>
      </c>
      <c r="HH317" s="74" t="str">
        <f t="shared" ca="1" si="698"/>
        <v/>
      </c>
      <c r="HI317" s="74" t="str">
        <f t="shared" ca="1" si="699"/>
        <v/>
      </c>
      <c r="HJ317" s="74" t="str">
        <f t="shared" ca="1" si="700"/>
        <v/>
      </c>
      <c r="HK317" s="74" t="str">
        <f t="shared" ca="1" si="701"/>
        <v/>
      </c>
      <c r="HL317" s="74" t="str">
        <f t="shared" ca="1" si="702"/>
        <v/>
      </c>
      <c r="HM317" s="74" t="str">
        <f t="shared" ca="1" si="703"/>
        <v/>
      </c>
      <c r="HN317" s="74" t="str">
        <f t="shared" ca="1" si="704"/>
        <v/>
      </c>
      <c r="HO317" s="529" t="str">
        <f t="shared" ca="1" si="705"/>
        <v/>
      </c>
      <c r="HP317" s="74" t="str">
        <f t="shared" ca="1" si="706"/>
        <v/>
      </c>
      <c r="HQ317" s="74" t="str">
        <f t="shared" ca="1" si="707"/>
        <v/>
      </c>
      <c r="HR317" s="74" t="str">
        <f t="shared" ca="1" si="708"/>
        <v/>
      </c>
      <c r="HS317" s="74" t="str">
        <f t="shared" ca="1" si="709"/>
        <v/>
      </c>
      <c r="HT317" s="74" t="str">
        <f ca="1">IF(V317=1,"",IF(LOG入力!BH317&gt;0,0,IF(DV317=1,0,IF(N317="0",0,IF(SUM(HD317:HS317)&gt;0,1,0)))))</f>
        <v/>
      </c>
    </row>
    <row r="318" spans="1:228" x14ac:dyDescent="0.15">
      <c r="A318" s="5">
        <v>300</v>
      </c>
      <c r="B318" s="487" t="str">
        <f t="shared" ca="1" si="568"/>
        <v/>
      </c>
      <c r="C318" s="548" t="str">
        <f ca="1">LOG入力!AP318</f>
        <v/>
      </c>
      <c r="D318" s="548" t="str">
        <f ca="1">LOG入力!AQ318</f>
        <v/>
      </c>
      <c r="E318" s="548" t="str">
        <f ca="1">LOG入力!AR318</f>
        <v/>
      </c>
      <c r="F318" s="589" t="str">
        <f t="shared" ca="1" si="569"/>
        <v/>
      </c>
      <c r="G318" s="586" t="str">
        <f ca="1">LOG入力!AT318</f>
        <v/>
      </c>
      <c r="H318" s="553" t="str">
        <f ca="1">LOG入力!AU318</f>
        <v/>
      </c>
      <c r="I318" s="587" t="str">
        <f ca="1">LOG入力!AV318</f>
        <v/>
      </c>
      <c r="J318" s="590" t="str">
        <f ca="1">LOG入力!AW318</f>
        <v/>
      </c>
      <c r="K318" s="591" t="str">
        <f ca="1">LOG入力!BJ318</f>
        <v/>
      </c>
      <c r="L318" s="590" t="str">
        <f ca="1">LOG入力!AY318</f>
        <v/>
      </c>
      <c r="M318" s="556" t="str">
        <f ca="1">LOG入力!BK318</f>
        <v/>
      </c>
      <c r="N318" s="588" t="str">
        <f ca="1">IF(V318=1,"",IF(LOG入力!AJ318=1,"1",LOG入力!BA318))</f>
        <v/>
      </c>
      <c r="O318" s="557" t="str">
        <f ca="1">IF(V318=1,"",IF(LEN(LOG入力!O318)=0,"",LOG入力!O318))</f>
        <v/>
      </c>
      <c r="P318" s="336" t="str">
        <f ca="1">IF(V318=1,"",IF($AA$4=1,"",IF(LOG入力!BG318=1,"",CONCATENATE($ER318,$FB318,$FL318,$FV318,$GF318))))</f>
        <v/>
      </c>
      <c r="Q318" s="337" t="str">
        <f ca="1">IF(V318=1,"",IF($AA$4=1,"",IF(LOG入力!BG318=1,"",CONCATENATE($ET318,$FD318,$FN318,$FX318,$GH318))))</f>
        <v/>
      </c>
      <c r="R318" s="338" t="str">
        <f ca="1">IF(V318=1,"",IF($AA$4=1,"",IF(LOG入力!BH318&gt;0,0,AA318)))</f>
        <v/>
      </c>
      <c r="S318" s="293" t="str">
        <f t="shared" ca="1" si="570"/>
        <v/>
      </c>
      <c r="T318" s="29"/>
      <c r="U318" s="38"/>
      <c r="V318" s="196">
        <f ca="1">LOG入力!AN318</f>
        <v>1</v>
      </c>
      <c r="W318" s="38"/>
      <c r="X318" s="516" t="str">
        <f t="shared" ca="1" si="571"/>
        <v/>
      </c>
      <c r="Y318" s="515" t="str">
        <f t="shared" ca="1" si="572"/>
        <v/>
      </c>
      <c r="Z318" s="518" t="str">
        <f t="shared" ca="1" si="573"/>
        <v/>
      </c>
      <c r="AA318" s="574" t="str">
        <f t="shared" ca="1" si="574"/>
        <v/>
      </c>
      <c r="AC318" s="6" t="str">
        <f t="shared" ca="1" si="575"/>
        <v/>
      </c>
      <c r="AD318" s="6" t="str">
        <f t="shared" ca="1" si="576"/>
        <v/>
      </c>
      <c r="AE318" s="6" t="str">
        <f t="shared" ca="1" si="577"/>
        <v/>
      </c>
      <c r="AF318" s="6" t="str">
        <f t="shared" ca="1" si="578"/>
        <v/>
      </c>
      <c r="AG318" s="6" t="str">
        <f t="shared" ca="1" si="579"/>
        <v/>
      </c>
      <c r="AH318" s="6" t="str">
        <f t="shared" ca="1" si="580"/>
        <v/>
      </c>
      <c r="AI318" s="6" t="str">
        <f t="shared" ca="1" si="581"/>
        <v/>
      </c>
      <c r="AJ318" s="6" t="str">
        <f t="shared" ca="1" si="582"/>
        <v/>
      </c>
      <c r="AK318" s="6" t="str">
        <f t="shared" ca="1" si="583"/>
        <v/>
      </c>
      <c r="AL318" s="6" t="str">
        <f t="shared" ca="1" si="584"/>
        <v/>
      </c>
      <c r="AM318" s="6" t="str">
        <f t="shared" ca="1" si="585"/>
        <v/>
      </c>
      <c r="AN318" s="6" t="str">
        <f t="shared" ca="1" si="586"/>
        <v/>
      </c>
      <c r="AO318" s="6" t="str">
        <f t="shared" ca="1" si="587"/>
        <v/>
      </c>
      <c r="AP318" s="6" t="str">
        <f t="shared" ca="1" si="588"/>
        <v/>
      </c>
      <c r="AQ318" s="6" t="str">
        <f t="shared" ca="1" si="589"/>
        <v/>
      </c>
      <c r="AR318" s="6" t="str">
        <f t="shared" ca="1" si="590"/>
        <v/>
      </c>
      <c r="AS318" s="6" t="str">
        <f t="shared" ca="1" si="591"/>
        <v/>
      </c>
      <c r="AT318" s="6" t="str">
        <f t="shared" ca="1" si="592"/>
        <v/>
      </c>
      <c r="AU318" s="6" t="str">
        <f t="shared" ca="1" si="593"/>
        <v/>
      </c>
      <c r="AV318" s="6" t="str">
        <f t="shared" ca="1" si="594"/>
        <v/>
      </c>
      <c r="AW318" s="6" t="str">
        <f t="shared" ca="1" si="595"/>
        <v/>
      </c>
      <c r="AY318" s="6" t="str">
        <f t="shared" ca="1" si="596"/>
        <v/>
      </c>
      <c r="AZ318" s="6" t="str">
        <f t="shared" ca="1" si="597"/>
        <v/>
      </c>
      <c r="BA318" s="6" t="str">
        <f t="shared" ca="1" si="598"/>
        <v/>
      </c>
      <c r="BB318" s="6" t="str">
        <f t="shared" ca="1" si="599"/>
        <v/>
      </c>
      <c r="BC318" s="6" t="str">
        <f t="shared" ca="1" si="600"/>
        <v/>
      </c>
      <c r="BD318" s="6" t="str">
        <f t="shared" ca="1" si="601"/>
        <v/>
      </c>
      <c r="BE318" s="6" t="str">
        <f t="shared" ca="1" si="602"/>
        <v/>
      </c>
      <c r="BF318" s="6" t="str">
        <f t="shared" ca="1" si="603"/>
        <v/>
      </c>
      <c r="BG318" s="6" t="str">
        <f t="shared" ca="1" si="604"/>
        <v/>
      </c>
      <c r="BH318" s="6" t="str">
        <f t="shared" ca="1" si="605"/>
        <v/>
      </c>
      <c r="BI318" s="6" t="str">
        <f t="shared" ca="1" si="606"/>
        <v/>
      </c>
      <c r="BJ318" s="6" t="str">
        <f t="shared" ca="1" si="607"/>
        <v/>
      </c>
      <c r="BK318" s="6" t="str">
        <f t="shared" ca="1" si="608"/>
        <v/>
      </c>
      <c r="BL318" s="6" t="str">
        <f t="shared" ca="1" si="609"/>
        <v/>
      </c>
      <c r="BM318" s="6" t="str">
        <f t="shared" ca="1" si="610"/>
        <v/>
      </c>
      <c r="BN318" s="6" t="str">
        <f t="shared" ca="1" si="611"/>
        <v/>
      </c>
      <c r="BO318" s="6" t="str">
        <f t="shared" ca="1" si="612"/>
        <v/>
      </c>
      <c r="BP318" s="6" t="str">
        <f t="shared" ca="1" si="613"/>
        <v/>
      </c>
      <c r="BQ318" s="6" t="str">
        <f t="shared" ca="1" si="614"/>
        <v/>
      </c>
      <c r="BR318" s="6" t="str">
        <f t="shared" ca="1" si="615"/>
        <v/>
      </c>
      <c r="BS318" s="6" t="str">
        <f t="shared" ca="1" si="616"/>
        <v/>
      </c>
      <c r="BU318" s="6" t="str">
        <f t="shared" ca="1" si="617"/>
        <v/>
      </c>
      <c r="BW318" s="515" t="str">
        <f t="shared" ca="1" si="618"/>
        <v/>
      </c>
      <c r="BX318" s="515">
        <f t="shared" ca="1" si="619"/>
        <v>0</v>
      </c>
      <c r="BY318" s="515" t="str">
        <f t="shared" ca="1" si="620"/>
        <v/>
      </c>
      <c r="CA318" s="6">
        <f t="shared" ca="1" si="621"/>
        <v>1</v>
      </c>
      <c r="CC318" s="523" t="str">
        <f t="shared" ca="1" si="622"/>
        <v/>
      </c>
      <c r="CE318" s="6" t="str">
        <f t="shared" ca="1" si="623"/>
        <v/>
      </c>
      <c r="CG318" s="524" t="str">
        <f ca="1">IF(V318=1,"",IF($AA$4=1,"",IF(LOG入力!BH318&gt;0,"",IF(N318=0,"",IF(HT318=0,"","★")))))</f>
        <v/>
      </c>
      <c r="CI318" s="74" t="str">
        <f t="shared" ca="1" si="624"/>
        <v/>
      </c>
      <c r="CK318" s="525" t="str">
        <f ca="1">IF(V318=1,"",IF(LOG入力!BH318&gt;0,1,0))</f>
        <v/>
      </c>
      <c r="CL318" s="74" t="str">
        <f t="shared" ca="1" si="625"/>
        <v/>
      </c>
      <c r="CN318" s="74" t="str">
        <f t="shared" ca="1" si="626"/>
        <v/>
      </c>
      <c r="CO318" s="74" t="str">
        <f t="shared" ca="1" si="627"/>
        <v/>
      </c>
      <c r="CQ318" s="74" t="str">
        <f t="shared" ca="1" si="628"/>
        <v/>
      </c>
      <c r="CR318" s="74" t="str">
        <f t="shared" ca="1" si="629"/>
        <v/>
      </c>
      <c r="CS318" s="74" t="str">
        <f t="shared" ca="1" si="630"/>
        <v/>
      </c>
      <c r="CT318" s="74" t="str">
        <f t="shared" ca="1" si="631"/>
        <v/>
      </c>
      <c r="CU318" s="74" t="str">
        <f t="shared" ca="1" si="632"/>
        <v/>
      </c>
      <c r="CV318" s="74" t="str">
        <f t="shared" ca="1" si="633"/>
        <v/>
      </c>
      <c r="CW318" s="74" t="str">
        <f t="shared" ca="1" si="634"/>
        <v/>
      </c>
      <c r="CX318" s="74" t="str">
        <f t="shared" ca="1" si="635"/>
        <v/>
      </c>
      <c r="CY318" s="74" t="str">
        <f t="shared" ca="1" si="636"/>
        <v/>
      </c>
      <c r="CZ318" s="74" t="str">
        <f t="shared" ca="1" si="637"/>
        <v/>
      </c>
      <c r="DA318" s="74" t="str">
        <f t="shared" ca="1" si="638"/>
        <v/>
      </c>
      <c r="DB318" s="74" t="str">
        <f t="shared" ca="1" si="639"/>
        <v/>
      </c>
      <c r="DD318" s="74" t="str">
        <f t="shared" ca="1" si="640"/>
        <v/>
      </c>
      <c r="DE318" s="74" t="str">
        <f t="shared" ca="1" si="641"/>
        <v/>
      </c>
      <c r="DF318" s="74" t="str">
        <f t="shared" ca="1" si="642"/>
        <v/>
      </c>
      <c r="DG318" s="74" t="str">
        <f t="shared" ca="1" si="643"/>
        <v/>
      </c>
      <c r="DH318" s="74" t="str">
        <f t="shared" ca="1" si="644"/>
        <v/>
      </c>
      <c r="DI318" s="74" t="str">
        <f t="shared" ca="1" si="645"/>
        <v/>
      </c>
      <c r="DJ318" s="74" t="str">
        <f t="shared" ca="1" si="646"/>
        <v/>
      </c>
      <c r="DK318" s="74" t="str">
        <f t="shared" ca="1" si="647"/>
        <v/>
      </c>
      <c r="DL318" s="74" t="str">
        <f t="shared" ca="1" si="648"/>
        <v/>
      </c>
      <c r="DM318" s="74" t="str">
        <f t="shared" ca="1" si="649"/>
        <v/>
      </c>
      <c r="DN318" s="74" t="str">
        <f t="shared" ca="1" si="650"/>
        <v/>
      </c>
      <c r="DO318" s="74" t="str">
        <f t="shared" ca="1" si="651"/>
        <v/>
      </c>
      <c r="DQ318" s="74" t="str">
        <f t="shared" ca="1" si="652"/>
        <v/>
      </c>
      <c r="DS318" s="74" t="str">
        <f t="shared" ca="1" si="653"/>
        <v/>
      </c>
      <c r="DT318" s="74" t="str">
        <f t="shared" ca="1" si="654"/>
        <v/>
      </c>
      <c r="DV318" s="525" t="str">
        <f t="shared" ca="1" si="655"/>
        <v/>
      </c>
      <c r="DW318" s="74" t="str">
        <f t="shared" ca="1" si="656"/>
        <v/>
      </c>
      <c r="DX318" s="485" t="str">
        <f t="shared" ca="1" si="657"/>
        <v/>
      </c>
      <c r="DY318" s="74" t="str">
        <f t="shared" ca="1" si="658"/>
        <v/>
      </c>
      <c r="DZ318" s="74" t="str">
        <f t="shared" ca="1" si="659"/>
        <v/>
      </c>
      <c r="EA318" s="74" t="str">
        <f t="shared" ca="1" si="660"/>
        <v/>
      </c>
      <c r="EC318" s="74" t="str">
        <f t="shared" ca="1" si="661"/>
        <v/>
      </c>
      <c r="ED318" s="74" t="str">
        <f t="shared" ca="1" si="662"/>
        <v/>
      </c>
      <c r="EE318" s="74" t="str">
        <f t="shared" ca="1" si="663"/>
        <v/>
      </c>
      <c r="EG318" s="479" t="str">
        <f ca="1">IF(V318=1,"",IF(LOG入力!BH318&gt;0,0,IF(CG318="★",0,IF(R318=1,0,IF(N318=0,0,1)))))</f>
        <v/>
      </c>
      <c r="EH318" s="483" t="str">
        <f t="shared" ca="1" si="664"/>
        <v/>
      </c>
      <c r="EI318" s="483" t="str">
        <f t="shared" ca="1" si="665"/>
        <v/>
      </c>
      <c r="EJ318" s="483" t="str">
        <f t="shared" ca="1" si="666"/>
        <v/>
      </c>
      <c r="EL318" s="71">
        <f t="shared" ca="1" si="667"/>
        <v>0</v>
      </c>
      <c r="EM318" s="6">
        <f t="shared" ca="1" si="668"/>
        <v>0</v>
      </c>
      <c r="EN318" s="6" t="str">
        <f t="shared" ca="1" si="669"/>
        <v/>
      </c>
      <c r="EO318" s="6">
        <f ca="1">IF(LOG入力!BH318&gt;0,0,IF(EM318=0,0,(IF(COUNTIF($EN$19:EN318,EN318)=1,IF($FS$3="N",1,IF(EH318=1,1,0))))))</f>
        <v>0</v>
      </c>
      <c r="EP318" s="6" t="str">
        <f ca="1">IF(LOG入力!BH318&gt;0,"",IF(EO318=1,$X318,""))</f>
        <v/>
      </c>
      <c r="EQ318" s="6" t="str">
        <f ca="1">IF(LOG入力!BH318&gt;0,"",IF(EO318=1,$Y318,""))</f>
        <v/>
      </c>
      <c r="ER318" s="520" t="str">
        <f ca="1">IF(LOG入力!BH318&gt;0,"",IF(COUNTIF($EP$19:$EP318,EP318)=1,EP318,""))</f>
        <v/>
      </c>
      <c r="ES318" s="520">
        <f ca="1">IF(LOG入力!BH318&gt;0,0,IF((EL318=1),IF(($ER318=""),0,1),0))</f>
        <v>0</v>
      </c>
      <c r="ET318" s="520" t="str">
        <f ca="1">IF(LOG入力!BH318&gt;0,"",IF(COUNTIF($EQ$19:EQ318,EQ318)=1,EQ318,""))</f>
        <v/>
      </c>
      <c r="EU318" s="539">
        <f ca="1">IF(LOG入力!BH318&gt;0,0,IF((EL318=1),IF(($ET318=""),0,1),0))</f>
        <v>0</v>
      </c>
      <c r="EV318" s="71">
        <f t="shared" ca="1" si="670"/>
        <v>0</v>
      </c>
      <c r="EW318" s="6">
        <f t="shared" ca="1" si="671"/>
        <v>0</v>
      </c>
      <c r="EX318" s="6" t="str">
        <f t="shared" ca="1" si="672"/>
        <v/>
      </c>
      <c r="EY318" s="6">
        <f ca="1">IF(LOG入力!BH318&gt;0,0,IF(EW318=0,0,(IF(COUNTIF($EX$19:EX318,EX318)=1,IF($FS$3="N",1,IF(EH318=1,1,0))))))</f>
        <v>0</v>
      </c>
      <c r="EZ318" s="6" t="str">
        <f ca="1">IF(LOG入力!BH318&gt;0,"",IF(EY318=1,$X318,""))</f>
        <v/>
      </c>
      <c r="FA318" s="6" t="str">
        <f ca="1">IF(LOG入力!BH318&gt;0,"",IF(EY318=1,$Y318,""))</f>
        <v/>
      </c>
      <c r="FB318" s="6" t="str">
        <f ca="1">IF(LOG入力!BH318&gt;0,"",IF(COUNTIF($EZ$19:$EZ318,EZ318)=1,EZ318,""))</f>
        <v/>
      </c>
      <c r="FC318" s="6">
        <f ca="1">IF(LOG入力!BH318&gt;0,0,IF((EV318=1),IF(($FB318=""),0,1),0))</f>
        <v>0</v>
      </c>
      <c r="FD318" s="6" t="str">
        <f ca="1">IF(LOG入力!BH318&gt;0,"",IF(COUNTIF($FA$19:FA318,FA318)=1,FA318,""))</f>
        <v/>
      </c>
      <c r="FE318" s="72">
        <f ca="1">IF(LOG入力!BH318&gt;0,0,IF((EV318=1),IF(($FD318=""),0,1),0))</f>
        <v>0</v>
      </c>
      <c r="FF318" s="71">
        <f t="shared" ca="1" si="673"/>
        <v>0</v>
      </c>
      <c r="FG318" s="6">
        <f t="shared" ca="1" si="674"/>
        <v>0</v>
      </c>
      <c r="FH318" s="6" t="str">
        <f t="shared" ca="1" si="675"/>
        <v/>
      </c>
      <c r="FI318" s="6">
        <f ca="1">IF(LOG入力!BH318&gt;0,0,IF(FG318=0,0,(IF(COUNTIF($FH$19:FH318,FH318)=1,IF($FS$3="N",1,IF(EH318=1,1,0))))))</f>
        <v>0</v>
      </c>
      <c r="FJ318" s="6" t="str">
        <f ca="1">IF(LOG入力!BH318&gt;0,"",IF(FI318=1,$X318,""))</f>
        <v/>
      </c>
      <c r="FK318" s="6" t="str">
        <f ca="1">IF(LOG入力!BH318&gt;0,"",IF(FI318=1,$Y318,""))</f>
        <v/>
      </c>
      <c r="FL318" s="6" t="str">
        <f ca="1">IF(LOG入力!BH318&gt;0,"",IF(COUNTIF($FJ$19:$FJ318,FJ318)=1,FJ318,""))</f>
        <v/>
      </c>
      <c r="FM318" s="6">
        <f ca="1">IF(LOG入力!BH318&gt;0,0,IF((FF318=1),IF(($FL318=""),0,1),0))</f>
        <v>0</v>
      </c>
      <c r="FN318" s="6" t="str">
        <f ca="1">IF(LOG入力!BH318&gt;0,"",IF(COUNTIF($FK$19:FK318,FK318)=1,FK318,""))</f>
        <v/>
      </c>
      <c r="FO318" s="72">
        <f ca="1">IF(LOG入力!BH318&gt;0,0,IF((FF318=1),IF(($FN318=""),0,1),0))</f>
        <v>0</v>
      </c>
      <c r="FP318" s="71">
        <f t="shared" ca="1" si="676"/>
        <v>0</v>
      </c>
      <c r="FQ318" s="6">
        <f t="shared" ca="1" si="677"/>
        <v>0</v>
      </c>
      <c r="FR318" s="6" t="str">
        <f t="shared" ca="1" si="678"/>
        <v/>
      </c>
      <c r="FS318" s="6">
        <f ca="1">IF(LOG入力!BH318&gt;0,0,IF(FQ318=0,0,(IF(COUNTIF($FR$19:FR318,FR318)=1,IF($FS$3="N",1,IF(EH318=1,1,0))))))</f>
        <v>0</v>
      </c>
      <c r="FT318" s="6" t="str">
        <f ca="1">IF(LOG入力!BH318&gt;0,"",IF(FS318=1,$X318,""))</f>
        <v/>
      </c>
      <c r="FU318" s="6" t="str">
        <f ca="1">IF(LOG入力!BH318&gt;0,"",IF(FS318=1,$Y318,""))</f>
        <v/>
      </c>
      <c r="FV318" s="6" t="str">
        <f ca="1">IF(LOG入力!BH318&gt;0,"",IF(COUNTIF($FT$19:$FT318,FT318)=1,FT318,""))</f>
        <v/>
      </c>
      <c r="FW318" s="6">
        <f ca="1">IF(LOG入力!BH318&gt;0,0,IF((FP318=1),IF(($FV318=""),0,1),0))</f>
        <v>0</v>
      </c>
      <c r="FX318" s="6" t="str">
        <f ca="1">IF(LOG入力!BH318&gt;0,"",IF(COUNTIF($FU$19:FU318,FU318)=1,FU318,""))</f>
        <v/>
      </c>
      <c r="FY318" s="72">
        <f ca="1">IF(LOG入力!BH318&gt;0,0,IF((FP318=1),IF(($FX318=""),0,1),0))</f>
        <v>0</v>
      </c>
      <c r="FZ318" s="71">
        <f t="shared" ca="1" si="679"/>
        <v>0</v>
      </c>
      <c r="GA318" s="6">
        <f t="shared" ca="1" si="680"/>
        <v>0</v>
      </c>
      <c r="GB318" s="6" t="str">
        <f t="shared" ca="1" si="681"/>
        <v/>
      </c>
      <c r="GC318" s="6">
        <f ca="1">IF(LOG入力!BH318&gt;0,0,IF(GA318=0,0,(IF(COUNTIF($GB$19:GB318,GB318)=1,IF($FS$3="N",1,IF(EH318=1,1,0))))))</f>
        <v>0</v>
      </c>
      <c r="GD318" s="6" t="str">
        <f ca="1">IF(LOG入力!BH318&gt;0,"",IF(GC318=1,$X318,""))</f>
        <v/>
      </c>
      <c r="GE318" s="6" t="str">
        <f ca="1">IF(LOG入力!BH318&gt;0,"",IF(GC318=1,$Y318,""))</f>
        <v/>
      </c>
      <c r="GF318" s="6" t="str">
        <f ca="1">IF(LOG入力!BH318&gt;0,"",IF(COUNTIF($GD$19:$GD318,GD318)=1,GD318,""))</f>
        <v/>
      </c>
      <c r="GG318" s="6">
        <f ca="1">IF(LOG入力!BH318&gt;0,0,IF((FZ318=1),IF(($GF318=""),0,1),0))</f>
        <v>0</v>
      </c>
      <c r="GH318" s="6" t="str">
        <f ca="1">IF(LOG入力!BH318&gt;0,"",IF(COUNTIF($GE$19:GE318,GE318)=1,GE318,""))</f>
        <v/>
      </c>
      <c r="GI318" s="72">
        <f ca="1">IF(LOG入力!BH318&gt;0,0,IF((FZ318=1),IF(($GH318=""),0,1),0))</f>
        <v>0</v>
      </c>
      <c r="GK318" s="455" t="str">
        <f ca="1">IF(V318=1,"",IF(LEN(LOG入力!AS318)=0,"",LOG入力!AS318))</f>
        <v/>
      </c>
      <c r="GL318" s="378" t="str">
        <f t="shared" ca="1" si="682"/>
        <v/>
      </c>
      <c r="GM318" s="378" t="str">
        <f t="shared" ca="1" si="683"/>
        <v/>
      </c>
      <c r="GN318" s="74" t="str">
        <f t="shared" ca="1" si="684"/>
        <v/>
      </c>
      <c r="GO318" s="74" t="str">
        <f t="shared" ca="1" si="685"/>
        <v/>
      </c>
      <c r="GQ318" s="74" t="str">
        <f t="shared" ca="1" si="686"/>
        <v/>
      </c>
      <c r="GR318" s="74" t="str">
        <f t="shared" ca="1" si="687"/>
        <v/>
      </c>
      <c r="GS318" s="74" t="str">
        <f t="shared" ca="1" si="688"/>
        <v/>
      </c>
      <c r="GT318" s="74" t="str">
        <f t="shared" ca="1" si="689"/>
        <v/>
      </c>
      <c r="GU318" s="74" t="str">
        <f t="shared" ca="1" si="690"/>
        <v/>
      </c>
      <c r="GV318" s="74" t="str">
        <f t="shared" ca="1" si="691"/>
        <v/>
      </c>
      <c r="GX318" s="74" t="str">
        <f t="shared" ca="1" si="692"/>
        <v/>
      </c>
      <c r="GY318" s="74" t="str">
        <f t="shared" ca="1" si="693"/>
        <v/>
      </c>
      <c r="GZ318" s="74" t="str">
        <f ca="1">IF(V318=1,"",IF(LOG入力!BH318&gt;0,0,IF(GY318=0,0,IF((VALUE((TYPE(VALUE(J318)))))=16,0,IF(VALUE(J318)&lt;60,1,IF(VALUE(J318)&lt;100,0,IF(VALUE(J318)&lt;600,2,0)))))))</f>
        <v/>
      </c>
      <c r="HA318" s="74" t="str">
        <f t="shared" ca="1" si="694"/>
        <v/>
      </c>
      <c r="HB318" s="74" t="str">
        <f ca="1">IF(V318=1,"",IF(LOG入力!BH318&gt;0,0,IF(HA318=0,0,IF((VALUE((TYPE(VALUE(L318)))))=16,0,IF(VALUE(L318)&lt;60,1,IF(VALUE(L318)&lt;100,0,IF(VALUE(L318)&lt;600,2,0)))))))</f>
        <v/>
      </c>
      <c r="HD318" s="74" t="str">
        <f t="shared" ca="1" si="695"/>
        <v/>
      </c>
      <c r="HF318" s="74" t="str">
        <f t="shared" ca="1" si="696"/>
        <v/>
      </c>
      <c r="HG318" s="74" t="str">
        <f t="shared" ca="1" si="697"/>
        <v/>
      </c>
      <c r="HH318" s="74" t="str">
        <f t="shared" ca="1" si="698"/>
        <v/>
      </c>
      <c r="HI318" s="74" t="str">
        <f t="shared" ca="1" si="699"/>
        <v/>
      </c>
      <c r="HJ318" s="74" t="str">
        <f t="shared" ca="1" si="700"/>
        <v/>
      </c>
      <c r="HK318" s="74" t="str">
        <f t="shared" ca="1" si="701"/>
        <v/>
      </c>
      <c r="HL318" s="74" t="str">
        <f t="shared" ca="1" si="702"/>
        <v/>
      </c>
      <c r="HM318" s="74" t="str">
        <f t="shared" ca="1" si="703"/>
        <v/>
      </c>
      <c r="HN318" s="74" t="str">
        <f t="shared" ca="1" si="704"/>
        <v/>
      </c>
      <c r="HO318" s="529" t="str">
        <f t="shared" ca="1" si="705"/>
        <v/>
      </c>
      <c r="HP318" s="74" t="str">
        <f t="shared" ca="1" si="706"/>
        <v/>
      </c>
      <c r="HQ318" s="74" t="str">
        <f t="shared" ca="1" si="707"/>
        <v/>
      </c>
      <c r="HR318" s="74" t="str">
        <f t="shared" ca="1" si="708"/>
        <v/>
      </c>
      <c r="HS318" s="74" t="str">
        <f t="shared" ca="1" si="709"/>
        <v/>
      </c>
      <c r="HT318" s="74" t="str">
        <f ca="1">IF(V318=1,"",IF(LOG入力!BH318&gt;0,0,IF(DV318=1,0,IF(N318="0",0,IF(SUM(HD318:HS318)&gt;0,1,0)))))</f>
        <v/>
      </c>
    </row>
    <row r="319" spans="1:228" ht="13.5" customHeight="1" x14ac:dyDescent="0.15">
      <c r="A319" s="5"/>
      <c r="B319" s="560" t="str">
        <f t="shared" ca="1" si="568"/>
        <v/>
      </c>
      <c r="C319" s="561" t="str">
        <f ca="1">LOG入力!AP319</f>
        <v/>
      </c>
      <c r="D319" s="562" t="str">
        <f ca="1">LOG入力!AQ319</f>
        <v/>
      </c>
      <c r="E319" s="562" t="str">
        <f ca="1">LOG入力!AR319</f>
        <v/>
      </c>
      <c r="F319" s="563" t="str">
        <f t="shared" ca="1" si="569"/>
        <v/>
      </c>
      <c r="G319" s="582" t="str">
        <f ca="1">LOG入力!AT319</f>
        <v/>
      </c>
      <c r="H319" s="507" t="str">
        <f ca="1">LOG入力!AU319</f>
        <v/>
      </c>
      <c r="I319" s="507" t="str">
        <f ca="1">LOG入力!AV319</f>
        <v/>
      </c>
      <c r="J319" s="583" t="str">
        <f ca="1">LOG入力!AW319</f>
        <v/>
      </c>
      <c r="K319" s="584" t="str">
        <f ca="1">LOG入力!BJ319</f>
        <v/>
      </c>
      <c r="L319" s="583" t="str">
        <f ca="1">LOG入力!AY319</f>
        <v/>
      </c>
      <c r="M319" s="566" t="str">
        <f ca="1">LOG入力!BK319</f>
        <v/>
      </c>
      <c r="N319" s="567" t="str">
        <f ca="1">IF(V319=1,"",IF(LOG入力!AJ319=1,"1",LOG入力!BA319))</f>
        <v/>
      </c>
      <c r="O319" s="568" t="str">
        <f ca="1">IF(V319=1,"",IF(LEN(LOG入力!O319)=0,"",LOG入力!O319))</f>
        <v/>
      </c>
      <c r="P319" s="569" t="str">
        <f ca="1">IF(V319=1,"",IF($AA$4=1,"",IF(LOG入力!BG319=1,"",CONCATENATE($ER319,$FB319,$FL319,$FV319,$GF319))))</f>
        <v/>
      </c>
      <c r="Q319" s="569" t="str">
        <f ca="1">IF(V319=1,"",IF($AA$4=1,"",IF(LOG入力!BG319=1,"",CONCATENATE($ET319,$FD319,$FN319,$FX319,$GH319))))</f>
        <v/>
      </c>
      <c r="R319" s="292" t="str">
        <f ca="1">IF(V319=1,"",IF($AA$4=1,"",IF(LOG入力!BH319&gt;0,0,AA319)))</f>
        <v/>
      </c>
      <c r="S319" s="293" t="str">
        <f t="shared" ca="1" si="570"/>
        <v/>
      </c>
      <c r="T319" s="681" t="str">
        <f ca="1">$GM$14</f>
        <v>★サマリｌにエラｌがあります確認してください</v>
      </c>
      <c r="U319" s="38"/>
      <c r="V319" s="196">
        <f ca="1">LOG入力!AN319</f>
        <v>1</v>
      </c>
      <c r="W319" s="38"/>
      <c r="X319" s="516" t="str">
        <f t="shared" ca="1" si="571"/>
        <v/>
      </c>
      <c r="Y319" s="515" t="str">
        <f t="shared" ca="1" si="572"/>
        <v/>
      </c>
      <c r="Z319" s="518" t="str">
        <f t="shared" ca="1" si="573"/>
        <v/>
      </c>
      <c r="AA319" s="574" t="str">
        <f t="shared" ca="1" si="574"/>
        <v/>
      </c>
      <c r="AC319" s="6" t="str">
        <f t="shared" ca="1" si="575"/>
        <v/>
      </c>
      <c r="AD319" s="6" t="str">
        <f t="shared" ca="1" si="576"/>
        <v/>
      </c>
      <c r="AE319" s="6" t="str">
        <f t="shared" ca="1" si="577"/>
        <v/>
      </c>
      <c r="AF319" s="6" t="str">
        <f t="shared" ca="1" si="578"/>
        <v/>
      </c>
      <c r="AG319" s="6" t="str">
        <f t="shared" ca="1" si="579"/>
        <v/>
      </c>
      <c r="AH319" s="6" t="str">
        <f t="shared" ca="1" si="580"/>
        <v/>
      </c>
      <c r="AI319" s="6" t="str">
        <f t="shared" ca="1" si="581"/>
        <v/>
      </c>
      <c r="AJ319" s="6" t="str">
        <f t="shared" ca="1" si="582"/>
        <v/>
      </c>
      <c r="AK319" s="6" t="str">
        <f t="shared" ca="1" si="583"/>
        <v/>
      </c>
      <c r="AL319" s="6" t="str">
        <f t="shared" ca="1" si="584"/>
        <v/>
      </c>
      <c r="AM319" s="6" t="str">
        <f t="shared" ca="1" si="585"/>
        <v/>
      </c>
      <c r="AN319" s="6" t="str">
        <f t="shared" ca="1" si="586"/>
        <v/>
      </c>
      <c r="AO319" s="6" t="str">
        <f t="shared" ca="1" si="587"/>
        <v/>
      </c>
      <c r="AP319" s="6" t="str">
        <f t="shared" ca="1" si="588"/>
        <v/>
      </c>
      <c r="AQ319" s="6" t="str">
        <f t="shared" ca="1" si="589"/>
        <v/>
      </c>
      <c r="AR319" s="6" t="str">
        <f t="shared" ca="1" si="590"/>
        <v/>
      </c>
      <c r="AS319" s="6" t="str">
        <f t="shared" ca="1" si="591"/>
        <v/>
      </c>
      <c r="AT319" s="6" t="str">
        <f t="shared" ca="1" si="592"/>
        <v/>
      </c>
      <c r="AU319" s="6" t="str">
        <f t="shared" ca="1" si="593"/>
        <v/>
      </c>
      <c r="AV319" s="6" t="str">
        <f t="shared" ca="1" si="594"/>
        <v/>
      </c>
      <c r="AW319" s="6" t="str">
        <f t="shared" ca="1" si="595"/>
        <v/>
      </c>
      <c r="AY319" s="6" t="str">
        <f t="shared" ca="1" si="596"/>
        <v/>
      </c>
      <c r="AZ319" s="6" t="str">
        <f t="shared" ca="1" si="597"/>
        <v/>
      </c>
      <c r="BA319" s="6" t="str">
        <f t="shared" ca="1" si="598"/>
        <v/>
      </c>
      <c r="BB319" s="6" t="str">
        <f t="shared" ca="1" si="599"/>
        <v/>
      </c>
      <c r="BC319" s="6" t="str">
        <f t="shared" ca="1" si="600"/>
        <v/>
      </c>
      <c r="BD319" s="6" t="str">
        <f t="shared" ca="1" si="601"/>
        <v/>
      </c>
      <c r="BE319" s="6" t="str">
        <f t="shared" ca="1" si="602"/>
        <v/>
      </c>
      <c r="BF319" s="6" t="str">
        <f t="shared" ca="1" si="603"/>
        <v/>
      </c>
      <c r="BG319" s="6" t="str">
        <f t="shared" ca="1" si="604"/>
        <v/>
      </c>
      <c r="BH319" s="6" t="str">
        <f t="shared" ca="1" si="605"/>
        <v/>
      </c>
      <c r="BI319" s="6" t="str">
        <f t="shared" ca="1" si="606"/>
        <v/>
      </c>
      <c r="BJ319" s="6" t="str">
        <f t="shared" ca="1" si="607"/>
        <v/>
      </c>
      <c r="BK319" s="6" t="str">
        <f t="shared" ca="1" si="608"/>
        <v/>
      </c>
      <c r="BL319" s="6" t="str">
        <f t="shared" ca="1" si="609"/>
        <v/>
      </c>
      <c r="BM319" s="6" t="str">
        <f t="shared" ca="1" si="610"/>
        <v/>
      </c>
      <c r="BN319" s="6" t="str">
        <f t="shared" ca="1" si="611"/>
        <v/>
      </c>
      <c r="BO319" s="6" t="str">
        <f t="shared" ca="1" si="612"/>
        <v/>
      </c>
      <c r="BP319" s="6" t="str">
        <f t="shared" ca="1" si="613"/>
        <v/>
      </c>
      <c r="BQ319" s="6" t="str">
        <f t="shared" ca="1" si="614"/>
        <v/>
      </c>
      <c r="BR319" s="6" t="str">
        <f t="shared" ca="1" si="615"/>
        <v/>
      </c>
      <c r="BS319" s="6" t="str">
        <f t="shared" ca="1" si="616"/>
        <v/>
      </c>
      <c r="BU319" s="6" t="str">
        <f t="shared" ca="1" si="617"/>
        <v/>
      </c>
      <c r="BW319" s="515" t="str">
        <f t="shared" ca="1" si="618"/>
        <v/>
      </c>
      <c r="BX319" s="515">
        <f t="shared" ca="1" si="619"/>
        <v>0</v>
      </c>
      <c r="BY319" s="515" t="str">
        <f t="shared" ca="1" si="620"/>
        <v/>
      </c>
      <c r="CA319" s="6">
        <f t="shared" ca="1" si="621"/>
        <v>1</v>
      </c>
      <c r="CC319" s="523" t="str">
        <f t="shared" ca="1" si="622"/>
        <v/>
      </c>
      <c r="CE319" s="6" t="str">
        <f t="shared" ca="1" si="623"/>
        <v/>
      </c>
      <c r="CG319" s="524" t="str">
        <f ca="1">IF(V319=1,"",IF($AA$4=1,"",IF(LOG入力!BH319&gt;0,"",IF(N319=0,"",IF(HT319=0,"","★")))))</f>
        <v/>
      </c>
      <c r="CI319" s="74" t="str">
        <f t="shared" ca="1" si="624"/>
        <v/>
      </c>
      <c r="CK319" s="525" t="str">
        <f ca="1">IF(V319=1,"",IF(LOG入力!BH319&gt;0,1,0))</f>
        <v/>
      </c>
      <c r="CL319" s="74" t="str">
        <f t="shared" ca="1" si="625"/>
        <v/>
      </c>
      <c r="CN319" s="74" t="str">
        <f t="shared" ca="1" si="626"/>
        <v/>
      </c>
      <c r="CO319" s="74" t="str">
        <f t="shared" ca="1" si="627"/>
        <v/>
      </c>
      <c r="CQ319" s="74" t="str">
        <f t="shared" ca="1" si="628"/>
        <v/>
      </c>
      <c r="CR319" s="74" t="str">
        <f t="shared" ca="1" si="629"/>
        <v/>
      </c>
      <c r="CS319" s="74" t="str">
        <f t="shared" ca="1" si="630"/>
        <v/>
      </c>
      <c r="CT319" s="74" t="str">
        <f t="shared" ca="1" si="631"/>
        <v/>
      </c>
      <c r="CU319" s="74" t="str">
        <f t="shared" ca="1" si="632"/>
        <v/>
      </c>
      <c r="CV319" s="74" t="str">
        <f t="shared" ca="1" si="633"/>
        <v/>
      </c>
      <c r="CW319" s="74" t="str">
        <f t="shared" ca="1" si="634"/>
        <v/>
      </c>
      <c r="CX319" s="74" t="str">
        <f t="shared" ca="1" si="635"/>
        <v/>
      </c>
      <c r="CY319" s="74" t="str">
        <f t="shared" ca="1" si="636"/>
        <v/>
      </c>
      <c r="CZ319" s="74" t="str">
        <f t="shared" ca="1" si="637"/>
        <v/>
      </c>
      <c r="DA319" s="74" t="str">
        <f t="shared" ca="1" si="638"/>
        <v/>
      </c>
      <c r="DB319" s="74" t="str">
        <f t="shared" ca="1" si="639"/>
        <v/>
      </c>
      <c r="DD319" s="74" t="str">
        <f t="shared" ca="1" si="640"/>
        <v/>
      </c>
      <c r="DE319" s="74" t="str">
        <f t="shared" ca="1" si="641"/>
        <v/>
      </c>
      <c r="DF319" s="74" t="str">
        <f t="shared" ca="1" si="642"/>
        <v/>
      </c>
      <c r="DG319" s="74" t="str">
        <f t="shared" ca="1" si="643"/>
        <v/>
      </c>
      <c r="DH319" s="74" t="str">
        <f t="shared" ca="1" si="644"/>
        <v/>
      </c>
      <c r="DI319" s="74" t="str">
        <f t="shared" ca="1" si="645"/>
        <v/>
      </c>
      <c r="DJ319" s="74" t="str">
        <f t="shared" ca="1" si="646"/>
        <v/>
      </c>
      <c r="DK319" s="74" t="str">
        <f t="shared" ca="1" si="647"/>
        <v/>
      </c>
      <c r="DL319" s="74" t="str">
        <f t="shared" ca="1" si="648"/>
        <v/>
      </c>
      <c r="DM319" s="74" t="str">
        <f t="shared" ca="1" si="649"/>
        <v/>
      </c>
      <c r="DN319" s="74" t="str">
        <f t="shared" ca="1" si="650"/>
        <v/>
      </c>
      <c r="DO319" s="74" t="str">
        <f t="shared" ca="1" si="651"/>
        <v/>
      </c>
      <c r="DQ319" s="74" t="str">
        <f t="shared" ca="1" si="652"/>
        <v/>
      </c>
      <c r="DS319" s="74" t="str">
        <f t="shared" ca="1" si="653"/>
        <v/>
      </c>
      <c r="DT319" s="74" t="str">
        <f t="shared" ca="1" si="654"/>
        <v/>
      </c>
      <c r="DV319" s="525" t="str">
        <f t="shared" ca="1" si="655"/>
        <v/>
      </c>
      <c r="DW319" s="74" t="str">
        <f t="shared" ca="1" si="656"/>
        <v/>
      </c>
      <c r="DX319" s="485" t="str">
        <f t="shared" ca="1" si="657"/>
        <v/>
      </c>
      <c r="DY319" s="74" t="str">
        <f t="shared" ca="1" si="658"/>
        <v/>
      </c>
      <c r="DZ319" s="74" t="str">
        <f t="shared" ca="1" si="659"/>
        <v/>
      </c>
      <c r="EA319" s="74" t="str">
        <f t="shared" ca="1" si="660"/>
        <v/>
      </c>
      <c r="EC319" s="74" t="str">
        <f t="shared" ca="1" si="661"/>
        <v/>
      </c>
      <c r="ED319" s="74" t="str">
        <f t="shared" ca="1" si="662"/>
        <v/>
      </c>
      <c r="EE319" s="74" t="str">
        <f t="shared" ca="1" si="663"/>
        <v/>
      </c>
      <c r="EG319" s="479" t="str">
        <f ca="1">IF(V319=1,"",IF(LOG入力!BH319&gt;0,0,IF(CG319="★",0,IF(R319=1,0,IF(N319=0,0,1)))))</f>
        <v/>
      </c>
      <c r="EH319" s="483" t="str">
        <f t="shared" ca="1" si="664"/>
        <v/>
      </c>
      <c r="EI319" s="483" t="str">
        <f t="shared" ca="1" si="665"/>
        <v/>
      </c>
      <c r="EJ319" s="483" t="str">
        <f t="shared" ca="1" si="666"/>
        <v/>
      </c>
      <c r="EL319" s="71">
        <f t="shared" ca="1" si="667"/>
        <v>0</v>
      </c>
      <c r="EM319" s="6">
        <f t="shared" ca="1" si="668"/>
        <v>0</v>
      </c>
      <c r="EN319" s="6" t="str">
        <f t="shared" ca="1" si="669"/>
        <v/>
      </c>
      <c r="EO319" s="6">
        <f ca="1">IF(LOG入力!BH319&gt;0,0,IF(EM319=0,0,(IF(COUNTIF($EN$19:EN319,EN319)=1,IF($FS$3="N",1,IF(EH319=1,1,0))))))</f>
        <v>0</v>
      </c>
      <c r="EP319" s="6" t="str">
        <f ca="1">IF(LOG入力!BH319&gt;0,"",IF(EO319=1,$X319,""))</f>
        <v/>
      </c>
      <c r="EQ319" s="6" t="str">
        <f ca="1">IF(LOG入力!BH319&gt;0,"",IF(EO319=1,$Y319,""))</f>
        <v/>
      </c>
      <c r="ER319" s="520" t="str">
        <f ca="1">IF(LOG入力!BH319&gt;0,"",IF(COUNTIF($EP$19:$EP319,EP319)=1,EP319,""))</f>
        <v/>
      </c>
      <c r="ES319" s="520">
        <f ca="1">IF(LOG入力!BH319&gt;0,0,IF((EL319=1),IF(($ER319=""),0,1),0))</f>
        <v>0</v>
      </c>
      <c r="ET319" s="520" t="str">
        <f ca="1">IF(LOG入力!BH319&gt;0,"",IF(COUNTIF($EQ$19:EQ319,EQ319)=1,EQ319,""))</f>
        <v/>
      </c>
      <c r="EU319" s="539">
        <f ca="1">IF(LOG入力!BH319&gt;0,0,IF((EL319=1),IF(($ET319=""),0,1),0))</f>
        <v>0</v>
      </c>
      <c r="EV319" s="71">
        <f t="shared" ca="1" si="670"/>
        <v>0</v>
      </c>
      <c r="EW319" s="6">
        <f t="shared" ca="1" si="671"/>
        <v>0</v>
      </c>
      <c r="EX319" s="6" t="str">
        <f t="shared" ca="1" si="672"/>
        <v/>
      </c>
      <c r="EY319" s="6">
        <f ca="1">IF(LOG入力!BH319&gt;0,0,IF(EW319=0,0,(IF(COUNTIF($EX$19:EX319,EX319)=1,IF($FS$3="N",1,IF(EH319=1,1,0))))))</f>
        <v>0</v>
      </c>
      <c r="EZ319" s="6" t="str">
        <f ca="1">IF(LOG入力!BH319&gt;0,"",IF(EY319=1,$X319,""))</f>
        <v/>
      </c>
      <c r="FA319" s="6" t="str">
        <f ca="1">IF(LOG入力!BH319&gt;0,"",IF(EY319=1,$Y319,""))</f>
        <v/>
      </c>
      <c r="FB319" s="6" t="str">
        <f ca="1">IF(LOG入力!BH319&gt;0,"",IF(COUNTIF($EZ$19:$EZ319,EZ319)=1,EZ319,""))</f>
        <v/>
      </c>
      <c r="FC319" s="6">
        <f ca="1">IF(LOG入力!BH319&gt;0,0,IF((EV319=1),IF(($FB319=""),0,1),0))</f>
        <v>0</v>
      </c>
      <c r="FD319" s="6" t="str">
        <f ca="1">IF(LOG入力!BH319&gt;0,"",IF(COUNTIF($FA$19:FA319,FA319)=1,FA319,""))</f>
        <v/>
      </c>
      <c r="FE319" s="72">
        <f ca="1">IF(LOG入力!BH319&gt;0,0,IF((EV319=1),IF(($FD319=""),0,1),0))</f>
        <v>0</v>
      </c>
      <c r="FF319" s="71">
        <f t="shared" ca="1" si="673"/>
        <v>0</v>
      </c>
      <c r="FG319" s="6">
        <f t="shared" ca="1" si="674"/>
        <v>0</v>
      </c>
      <c r="FH319" s="6" t="str">
        <f t="shared" ca="1" si="675"/>
        <v/>
      </c>
      <c r="FI319" s="6">
        <f ca="1">IF(LOG入力!BH319&gt;0,0,IF(FG319=0,0,(IF(COUNTIF($FH$19:FH319,FH319)=1,IF($FS$3="N",1,IF(EH319=1,1,0))))))</f>
        <v>0</v>
      </c>
      <c r="FJ319" s="6" t="str">
        <f ca="1">IF(LOG入力!BH319&gt;0,"",IF(FI319=1,$X319,""))</f>
        <v/>
      </c>
      <c r="FK319" s="6" t="str">
        <f ca="1">IF(LOG入力!BH319&gt;0,"",IF(FI319=1,$Y319,""))</f>
        <v/>
      </c>
      <c r="FL319" s="6" t="str">
        <f ca="1">IF(LOG入力!BH319&gt;0,"",IF(COUNTIF($FJ$19:$FJ319,FJ319)=1,FJ319,""))</f>
        <v/>
      </c>
      <c r="FM319" s="6">
        <f ca="1">IF(LOG入力!BH319&gt;0,0,IF((FF319=1),IF(($FL319=""),0,1),0))</f>
        <v>0</v>
      </c>
      <c r="FN319" s="6" t="str">
        <f ca="1">IF(LOG入力!BH319&gt;0,"",IF(COUNTIF($FK$19:FK319,FK319)=1,FK319,""))</f>
        <v/>
      </c>
      <c r="FO319" s="72">
        <f ca="1">IF(LOG入力!BH319&gt;0,0,IF((FF319=1),IF(($FN319=""),0,1),0))</f>
        <v>0</v>
      </c>
      <c r="FP319" s="71">
        <f t="shared" ca="1" si="676"/>
        <v>0</v>
      </c>
      <c r="FQ319" s="6">
        <f t="shared" ca="1" si="677"/>
        <v>0</v>
      </c>
      <c r="FR319" s="6" t="str">
        <f t="shared" ca="1" si="678"/>
        <v/>
      </c>
      <c r="FS319" s="6">
        <f ca="1">IF(LOG入力!BH319&gt;0,0,IF(FQ319=0,0,(IF(COUNTIF($FR$19:FR319,FR319)=1,IF($FS$3="N",1,IF(EH319=1,1,0))))))</f>
        <v>0</v>
      </c>
      <c r="FT319" s="6" t="str">
        <f ca="1">IF(LOG入力!BH319&gt;0,"",IF(FS319=1,$X319,""))</f>
        <v/>
      </c>
      <c r="FU319" s="6" t="str">
        <f ca="1">IF(LOG入力!BH319&gt;0,"",IF(FS319=1,$Y319,""))</f>
        <v/>
      </c>
      <c r="FV319" s="6" t="str">
        <f ca="1">IF(LOG入力!BH319&gt;0,"",IF(COUNTIF($FT$19:$FT319,FT319)=1,FT319,""))</f>
        <v/>
      </c>
      <c r="FW319" s="6">
        <f ca="1">IF(LOG入力!BH319&gt;0,0,IF((FP319=1),IF(($FV319=""),0,1),0))</f>
        <v>0</v>
      </c>
      <c r="FX319" s="6" t="str">
        <f ca="1">IF(LOG入力!BH319&gt;0,"",IF(COUNTIF($FU$19:FU319,FU319)=1,FU319,""))</f>
        <v/>
      </c>
      <c r="FY319" s="72">
        <f ca="1">IF(LOG入力!BH319&gt;0,0,IF((FP319=1),IF(($FX319=""),0,1),0))</f>
        <v>0</v>
      </c>
      <c r="FZ319" s="71">
        <f t="shared" ca="1" si="679"/>
        <v>0</v>
      </c>
      <c r="GA319" s="6">
        <f t="shared" ca="1" si="680"/>
        <v>0</v>
      </c>
      <c r="GB319" s="6" t="str">
        <f t="shared" ca="1" si="681"/>
        <v/>
      </c>
      <c r="GC319" s="6">
        <f ca="1">IF(LOG入力!BH319&gt;0,0,IF(GA319=0,0,(IF(COUNTIF($GB$19:GB319,GB319)=1,IF($FS$3="N",1,IF(EH319=1,1,0))))))</f>
        <v>0</v>
      </c>
      <c r="GD319" s="6" t="str">
        <f ca="1">IF(LOG入力!BH319&gt;0,"",IF(GC319=1,$X319,""))</f>
        <v/>
      </c>
      <c r="GE319" s="6" t="str">
        <f ca="1">IF(LOG入力!BH319&gt;0,"",IF(GC319=1,$Y319,""))</f>
        <v/>
      </c>
      <c r="GF319" s="6" t="str">
        <f ca="1">IF(LOG入力!BH319&gt;0,"",IF(COUNTIF($GD$19:$GD319,GD319)=1,GD319,""))</f>
        <v/>
      </c>
      <c r="GG319" s="6">
        <f ca="1">IF(LOG入力!BH319&gt;0,0,IF((FZ319=1),IF(($GF319=""),0,1),0))</f>
        <v>0</v>
      </c>
      <c r="GH319" s="6" t="str">
        <f ca="1">IF(LOG入力!BH319&gt;0,"",IF(COUNTIF($GE$19:GE319,GE319)=1,GE319,""))</f>
        <v/>
      </c>
      <c r="GI319" s="72">
        <f ca="1">IF(LOG入力!BH319&gt;0,0,IF((FZ319=1),IF(($GH319=""),0,1),0))</f>
        <v>0</v>
      </c>
      <c r="GK319" s="455" t="str">
        <f ca="1">IF(V319=1,"",IF(LEN(LOG入力!AS319)=0,"",LOG入力!AS319))</f>
        <v/>
      </c>
      <c r="GL319" s="378" t="str">
        <f t="shared" ca="1" si="682"/>
        <v/>
      </c>
      <c r="GM319" s="378" t="str">
        <f t="shared" ca="1" si="683"/>
        <v/>
      </c>
      <c r="GN319" s="74" t="str">
        <f t="shared" ca="1" si="684"/>
        <v/>
      </c>
      <c r="GO319" s="74" t="str">
        <f t="shared" ca="1" si="685"/>
        <v/>
      </c>
      <c r="GQ319" s="74" t="str">
        <f t="shared" ca="1" si="686"/>
        <v/>
      </c>
      <c r="GR319" s="74" t="str">
        <f t="shared" ca="1" si="687"/>
        <v/>
      </c>
      <c r="GS319" s="74" t="str">
        <f t="shared" ca="1" si="688"/>
        <v/>
      </c>
      <c r="GT319" s="74" t="str">
        <f t="shared" ca="1" si="689"/>
        <v/>
      </c>
      <c r="GU319" s="74" t="str">
        <f t="shared" ca="1" si="690"/>
        <v/>
      </c>
      <c r="GV319" s="74" t="str">
        <f t="shared" ca="1" si="691"/>
        <v/>
      </c>
      <c r="GX319" s="74" t="str">
        <f t="shared" ca="1" si="692"/>
        <v/>
      </c>
      <c r="GY319" s="74" t="str">
        <f t="shared" ca="1" si="693"/>
        <v/>
      </c>
      <c r="GZ319" s="74" t="str">
        <f ca="1">IF(V319=1,"",IF(LOG入力!BH319&gt;0,0,IF(GY319=0,0,IF((VALUE((TYPE(VALUE(J319)))))=16,0,IF(VALUE(J319)&lt;60,1,IF(VALUE(J319)&lt;100,0,IF(VALUE(J319)&lt;600,2,0)))))))</f>
        <v/>
      </c>
      <c r="HA319" s="74" t="str">
        <f t="shared" ca="1" si="694"/>
        <v/>
      </c>
      <c r="HB319" s="74" t="str">
        <f ca="1">IF(V319=1,"",IF(LOG入力!BH319&gt;0,0,IF(HA319=0,0,IF((VALUE((TYPE(VALUE(L319)))))=16,0,IF(VALUE(L319)&lt;60,1,IF(VALUE(L319)&lt;100,0,IF(VALUE(L319)&lt;600,2,0)))))))</f>
        <v/>
      </c>
      <c r="HD319" s="74" t="str">
        <f t="shared" ca="1" si="695"/>
        <v/>
      </c>
      <c r="HF319" s="74" t="str">
        <f t="shared" ca="1" si="696"/>
        <v/>
      </c>
      <c r="HG319" s="74" t="str">
        <f t="shared" ca="1" si="697"/>
        <v/>
      </c>
      <c r="HH319" s="74" t="str">
        <f t="shared" ca="1" si="698"/>
        <v/>
      </c>
      <c r="HI319" s="74" t="str">
        <f t="shared" ca="1" si="699"/>
        <v/>
      </c>
      <c r="HJ319" s="74" t="str">
        <f t="shared" ca="1" si="700"/>
        <v/>
      </c>
      <c r="HK319" s="74" t="str">
        <f t="shared" ca="1" si="701"/>
        <v/>
      </c>
      <c r="HL319" s="74" t="str">
        <f t="shared" ca="1" si="702"/>
        <v/>
      </c>
      <c r="HM319" s="74" t="str">
        <f t="shared" ca="1" si="703"/>
        <v/>
      </c>
      <c r="HN319" s="74" t="str">
        <f t="shared" ca="1" si="704"/>
        <v/>
      </c>
      <c r="HO319" s="529" t="str">
        <f t="shared" ca="1" si="705"/>
        <v/>
      </c>
      <c r="HP319" s="74" t="str">
        <f t="shared" ca="1" si="706"/>
        <v/>
      </c>
      <c r="HQ319" s="74" t="str">
        <f t="shared" ca="1" si="707"/>
        <v/>
      </c>
      <c r="HR319" s="74" t="str">
        <f t="shared" ca="1" si="708"/>
        <v/>
      </c>
      <c r="HS319" s="74" t="str">
        <f t="shared" ca="1" si="709"/>
        <v/>
      </c>
      <c r="HT319" s="74" t="str">
        <f ca="1">IF(V319=1,"",IF(LOG入力!BH319&gt;0,0,IF(DV319=1,0,IF(N319="0",0,IF(SUM(HD319:HS319)&gt;0,1,0)))))</f>
        <v/>
      </c>
    </row>
    <row r="320" spans="1:228" x14ac:dyDescent="0.15">
      <c r="A320" s="5"/>
      <c r="B320" s="532" t="str">
        <f t="shared" ca="1" si="568"/>
        <v/>
      </c>
      <c r="C320" s="570" t="str">
        <f ca="1">LOG入力!AP320</f>
        <v/>
      </c>
      <c r="D320" s="534" t="str">
        <f ca="1">LOG入力!AQ320</f>
        <v/>
      </c>
      <c r="E320" s="570" t="str">
        <f ca="1">LOG入力!AR320</f>
        <v/>
      </c>
      <c r="F320" s="535" t="str">
        <f t="shared" ca="1" si="569"/>
        <v/>
      </c>
      <c r="G320" s="585" t="str">
        <f ca="1">LOG入力!AT320</f>
        <v/>
      </c>
      <c r="H320" s="542" t="str">
        <f ca="1">LOG入力!AU320</f>
        <v/>
      </c>
      <c r="I320" s="537" t="str">
        <f ca="1">LOG入力!AV320</f>
        <v/>
      </c>
      <c r="J320" s="577" t="str">
        <f ca="1">LOG入力!AW320</f>
        <v/>
      </c>
      <c r="K320" s="578" t="str">
        <f ca="1">LOG入力!BJ320</f>
        <v/>
      </c>
      <c r="L320" s="577" t="str">
        <f ca="1">LOG入力!AY320</f>
        <v/>
      </c>
      <c r="M320" s="545" t="str">
        <f ca="1">LOG入力!BK320</f>
        <v/>
      </c>
      <c r="N320" s="512" t="str">
        <f ca="1">IF(V320=1,"",IF(LOG入力!AJ320=1,"1",LOG入力!BA320))</f>
        <v/>
      </c>
      <c r="O320" s="538" t="str">
        <f ca="1">IF(V320=1,"",IF(LEN(LOG入力!O320)=0,"",LOG入力!O320))</f>
        <v/>
      </c>
      <c r="P320" s="291" t="str">
        <f ca="1">IF(V320=1,"",IF($AA$4=1,"",IF(LOG入力!BG320=1,"",CONCATENATE($ER320,$FB320,$FL320,$FV320,$GF320))))</f>
        <v/>
      </c>
      <c r="Q320" s="291" t="str">
        <f ca="1">IF(V320=1,"",IF($AA$4=1,"",IF(LOG入力!BG320=1,"",CONCATENATE($ET320,$FD320,$FN320,$FX320,$GH320))))</f>
        <v/>
      </c>
      <c r="R320" s="573" t="str">
        <f ca="1">IF(V320=1,"",IF($AA$4=1,"",IF(LOG入力!BH320&gt;0,0,AA320)))</f>
        <v/>
      </c>
      <c r="S320" s="293" t="str">
        <f t="shared" ca="1" si="570"/>
        <v/>
      </c>
      <c r="T320" s="681"/>
      <c r="U320" s="38"/>
      <c r="V320" s="196">
        <f ca="1">LOG入力!AN320</f>
        <v>1</v>
      </c>
      <c r="W320" s="38"/>
      <c r="X320" s="516" t="str">
        <f t="shared" ca="1" si="571"/>
        <v/>
      </c>
      <c r="Y320" s="515" t="str">
        <f t="shared" ca="1" si="572"/>
        <v/>
      </c>
      <c r="Z320" s="518" t="str">
        <f t="shared" ca="1" si="573"/>
        <v/>
      </c>
      <c r="AA320" s="574" t="str">
        <f t="shared" ca="1" si="574"/>
        <v/>
      </c>
      <c r="AC320" s="6" t="str">
        <f t="shared" ca="1" si="575"/>
        <v/>
      </c>
      <c r="AD320" s="6" t="str">
        <f t="shared" ca="1" si="576"/>
        <v/>
      </c>
      <c r="AE320" s="6" t="str">
        <f t="shared" ca="1" si="577"/>
        <v/>
      </c>
      <c r="AF320" s="6" t="str">
        <f t="shared" ca="1" si="578"/>
        <v/>
      </c>
      <c r="AG320" s="6" t="str">
        <f t="shared" ca="1" si="579"/>
        <v/>
      </c>
      <c r="AH320" s="6" t="str">
        <f t="shared" ca="1" si="580"/>
        <v/>
      </c>
      <c r="AI320" s="6" t="str">
        <f t="shared" ca="1" si="581"/>
        <v/>
      </c>
      <c r="AJ320" s="6" t="str">
        <f t="shared" ca="1" si="582"/>
        <v/>
      </c>
      <c r="AK320" s="6" t="str">
        <f t="shared" ca="1" si="583"/>
        <v/>
      </c>
      <c r="AL320" s="6" t="str">
        <f t="shared" ca="1" si="584"/>
        <v/>
      </c>
      <c r="AM320" s="6" t="str">
        <f t="shared" ca="1" si="585"/>
        <v/>
      </c>
      <c r="AN320" s="6" t="str">
        <f t="shared" ca="1" si="586"/>
        <v/>
      </c>
      <c r="AO320" s="6" t="str">
        <f t="shared" ca="1" si="587"/>
        <v/>
      </c>
      <c r="AP320" s="6" t="str">
        <f t="shared" ca="1" si="588"/>
        <v/>
      </c>
      <c r="AQ320" s="6" t="str">
        <f t="shared" ca="1" si="589"/>
        <v/>
      </c>
      <c r="AR320" s="6" t="str">
        <f t="shared" ca="1" si="590"/>
        <v/>
      </c>
      <c r="AS320" s="6" t="str">
        <f t="shared" ca="1" si="591"/>
        <v/>
      </c>
      <c r="AT320" s="6" t="str">
        <f t="shared" ca="1" si="592"/>
        <v/>
      </c>
      <c r="AU320" s="6" t="str">
        <f t="shared" ca="1" si="593"/>
        <v/>
      </c>
      <c r="AV320" s="6" t="str">
        <f t="shared" ca="1" si="594"/>
        <v/>
      </c>
      <c r="AW320" s="6" t="str">
        <f t="shared" ca="1" si="595"/>
        <v/>
      </c>
      <c r="AY320" s="6" t="str">
        <f t="shared" ca="1" si="596"/>
        <v/>
      </c>
      <c r="AZ320" s="6" t="str">
        <f t="shared" ca="1" si="597"/>
        <v/>
      </c>
      <c r="BA320" s="6" t="str">
        <f t="shared" ca="1" si="598"/>
        <v/>
      </c>
      <c r="BB320" s="6" t="str">
        <f t="shared" ca="1" si="599"/>
        <v/>
      </c>
      <c r="BC320" s="6" t="str">
        <f t="shared" ca="1" si="600"/>
        <v/>
      </c>
      <c r="BD320" s="6" t="str">
        <f t="shared" ca="1" si="601"/>
        <v/>
      </c>
      <c r="BE320" s="6" t="str">
        <f t="shared" ca="1" si="602"/>
        <v/>
      </c>
      <c r="BF320" s="6" t="str">
        <f t="shared" ca="1" si="603"/>
        <v/>
      </c>
      <c r="BG320" s="6" t="str">
        <f t="shared" ca="1" si="604"/>
        <v/>
      </c>
      <c r="BH320" s="6" t="str">
        <f t="shared" ca="1" si="605"/>
        <v/>
      </c>
      <c r="BI320" s="6" t="str">
        <f t="shared" ca="1" si="606"/>
        <v/>
      </c>
      <c r="BJ320" s="6" t="str">
        <f t="shared" ca="1" si="607"/>
        <v/>
      </c>
      <c r="BK320" s="6" t="str">
        <f t="shared" ca="1" si="608"/>
        <v/>
      </c>
      <c r="BL320" s="6" t="str">
        <f t="shared" ca="1" si="609"/>
        <v/>
      </c>
      <c r="BM320" s="6" t="str">
        <f t="shared" ca="1" si="610"/>
        <v/>
      </c>
      <c r="BN320" s="6" t="str">
        <f t="shared" ca="1" si="611"/>
        <v/>
      </c>
      <c r="BO320" s="6" t="str">
        <f t="shared" ca="1" si="612"/>
        <v/>
      </c>
      <c r="BP320" s="6" t="str">
        <f t="shared" ca="1" si="613"/>
        <v/>
      </c>
      <c r="BQ320" s="6" t="str">
        <f t="shared" ca="1" si="614"/>
        <v/>
      </c>
      <c r="BR320" s="6" t="str">
        <f t="shared" ca="1" si="615"/>
        <v/>
      </c>
      <c r="BS320" s="6" t="str">
        <f t="shared" ca="1" si="616"/>
        <v/>
      </c>
      <c r="BU320" s="6" t="str">
        <f t="shared" ca="1" si="617"/>
        <v/>
      </c>
      <c r="BW320" s="515" t="str">
        <f t="shared" ca="1" si="618"/>
        <v/>
      </c>
      <c r="BX320" s="515">
        <f t="shared" ca="1" si="619"/>
        <v>0</v>
      </c>
      <c r="BY320" s="515" t="str">
        <f t="shared" ca="1" si="620"/>
        <v/>
      </c>
      <c r="CA320" s="6">
        <f t="shared" ca="1" si="621"/>
        <v>1</v>
      </c>
      <c r="CC320" s="523" t="str">
        <f t="shared" ca="1" si="622"/>
        <v/>
      </c>
      <c r="CE320" s="6" t="str">
        <f t="shared" ca="1" si="623"/>
        <v/>
      </c>
      <c r="CG320" s="524" t="str">
        <f ca="1">IF(V320=1,"",IF($AA$4=1,"",IF(LOG入力!BH320&gt;0,"",IF(N320=0,"",IF(HT320=0,"","★")))))</f>
        <v/>
      </c>
      <c r="CI320" s="74" t="str">
        <f t="shared" ca="1" si="624"/>
        <v/>
      </c>
      <c r="CK320" s="525" t="str">
        <f ca="1">IF(V320=1,"",IF(LOG入力!BH320&gt;0,1,0))</f>
        <v/>
      </c>
      <c r="CL320" s="74" t="str">
        <f t="shared" ca="1" si="625"/>
        <v/>
      </c>
      <c r="CN320" s="74" t="str">
        <f t="shared" ca="1" si="626"/>
        <v/>
      </c>
      <c r="CO320" s="74" t="str">
        <f t="shared" ca="1" si="627"/>
        <v/>
      </c>
      <c r="CQ320" s="74" t="str">
        <f t="shared" ca="1" si="628"/>
        <v/>
      </c>
      <c r="CR320" s="74" t="str">
        <f t="shared" ca="1" si="629"/>
        <v/>
      </c>
      <c r="CS320" s="74" t="str">
        <f t="shared" ca="1" si="630"/>
        <v/>
      </c>
      <c r="CT320" s="74" t="str">
        <f t="shared" ca="1" si="631"/>
        <v/>
      </c>
      <c r="CU320" s="74" t="str">
        <f t="shared" ca="1" si="632"/>
        <v/>
      </c>
      <c r="CV320" s="74" t="str">
        <f t="shared" ca="1" si="633"/>
        <v/>
      </c>
      <c r="CW320" s="74" t="str">
        <f t="shared" ca="1" si="634"/>
        <v/>
      </c>
      <c r="CX320" s="74" t="str">
        <f t="shared" ca="1" si="635"/>
        <v/>
      </c>
      <c r="CY320" s="74" t="str">
        <f t="shared" ca="1" si="636"/>
        <v/>
      </c>
      <c r="CZ320" s="74" t="str">
        <f t="shared" ca="1" si="637"/>
        <v/>
      </c>
      <c r="DA320" s="74" t="str">
        <f t="shared" ca="1" si="638"/>
        <v/>
      </c>
      <c r="DB320" s="74" t="str">
        <f t="shared" ca="1" si="639"/>
        <v/>
      </c>
      <c r="DD320" s="74" t="str">
        <f t="shared" ca="1" si="640"/>
        <v/>
      </c>
      <c r="DE320" s="74" t="str">
        <f t="shared" ca="1" si="641"/>
        <v/>
      </c>
      <c r="DF320" s="74" t="str">
        <f t="shared" ca="1" si="642"/>
        <v/>
      </c>
      <c r="DG320" s="74" t="str">
        <f t="shared" ca="1" si="643"/>
        <v/>
      </c>
      <c r="DH320" s="74" t="str">
        <f t="shared" ca="1" si="644"/>
        <v/>
      </c>
      <c r="DI320" s="74" t="str">
        <f t="shared" ca="1" si="645"/>
        <v/>
      </c>
      <c r="DJ320" s="74" t="str">
        <f t="shared" ca="1" si="646"/>
        <v/>
      </c>
      <c r="DK320" s="74" t="str">
        <f t="shared" ca="1" si="647"/>
        <v/>
      </c>
      <c r="DL320" s="74" t="str">
        <f t="shared" ca="1" si="648"/>
        <v/>
      </c>
      <c r="DM320" s="74" t="str">
        <f t="shared" ca="1" si="649"/>
        <v/>
      </c>
      <c r="DN320" s="74" t="str">
        <f t="shared" ca="1" si="650"/>
        <v/>
      </c>
      <c r="DO320" s="74" t="str">
        <f t="shared" ca="1" si="651"/>
        <v/>
      </c>
      <c r="DQ320" s="74" t="str">
        <f t="shared" ca="1" si="652"/>
        <v/>
      </c>
      <c r="DS320" s="74" t="str">
        <f t="shared" ca="1" si="653"/>
        <v/>
      </c>
      <c r="DT320" s="74" t="str">
        <f t="shared" ca="1" si="654"/>
        <v/>
      </c>
      <c r="DV320" s="525" t="str">
        <f t="shared" ca="1" si="655"/>
        <v/>
      </c>
      <c r="DW320" s="74" t="str">
        <f t="shared" ca="1" si="656"/>
        <v/>
      </c>
      <c r="DX320" s="485" t="str">
        <f t="shared" ca="1" si="657"/>
        <v/>
      </c>
      <c r="DY320" s="74" t="str">
        <f t="shared" ca="1" si="658"/>
        <v/>
      </c>
      <c r="DZ320" s="74" t="str">
        <f t="shared" ca="1" si="659"/>
        <v/>
      </c>
      <c r="EA320" s="74" t="str">
        <f t="shared" ca="1" si="660"/>
        <v/>
      </c>
      <c r="EC320" s="74" t="str">
        <f t="shared" ca="1" si="661"/>
        <v/>
      </c>
      <c r="ED320" s="74" t="str">
        <f t="shared" ca="1" si="662"/>
        <v/>
      </c>
      <c r="EE320" s="74" t="str">
        <f t="shared" ca="1" si="663"/>
        <v/>
      </c>
      <c r="EG320" s="479" t="str">
        <f ca="1">IF(V320=1,"",IF(LOG入力!BH320&gt;0,0,IF(CG320="★",0,IF(R320=1,0,IF(N320=0,0,1)))))</f>
        <v/>
      </c>
      <c r="EH320" s="483" t="str">
        <f t="shared" ca="1" si="664"/>
        <v/>
      </c>
      <c r="EI320" s="483" t="str">
        <f t="shared" ca="1" si="665"/>
        <v/>
      </c>
      <c r="EJ320" s="483" t="str">
        <f t="shared" ca="1" si="666"/>
        <v/>
      </c>
      <c r="EL320" s="71">
        <f t="shared" ca="1" si="667"/>
        <v>0</v>
      </c>
      <c r="EM320" s="6">
        <f t="shared" ca="1" si="668"/>
        <v>0</v>
      </c>
      <c r="EN320" s="6" t="str">
        <f t="shared" ca="1" si="669"/>
        <v/>
      </c>
      <c r="EO320" s="6">
        <f ca="1">IF(LOG入力!BH320&gt;0,0,IF(EM320=0,0,(IF(COUNTIF($EN$19:EN320,EN320)=1,IF($FS$3="N",1,IF(EH320=1,1,0))))))</f>
        <v>0</v>
      </c>
      <c r="EP320" s="6" t="str">
        <f ca="1">IF(LOG入力!BH320&gt;0,"",IF(EO320=1,$X320,""))</f>
        <v/>
      </c>
      <c r="EQ320" s="6" t="str">
        <f ca="1">IF(LOG入力!BH320&gt;0,"",IF(EO320=1,$Y320,""))</f>
        <v/>
      </c>
      <c r="ER320" s="520" t="str">
        <f ca="1">IF(LOG入力!BH320&gt;0,"",IF(COUNTIF($EP$19:$EP320,EP320)=1,EP320,""))</f>
        <v/>
      </c>
      <c r="ES320" s="520">
        <f ca="1">IF(LOG入力!BH320&gt;0,0,IF((EL320=1),IF(($ER320=""),0,1),0))</f>
        <v>0</v>
      </c>
      <c r="ET320" s="520" t="str">
        <f ca="1">IF(LOG入力!BH320&gt;0,"",IF(COUNTIF($EQ$19:EQ320,EQ320)=1,EQ320,""))</f>
        <v/>
      </c>
      <c r="EU320" s="539">
        <f ca="1">IF(LOG入力!BH320&gt;0,0,IF((EL320=1),IF(($ET320=""),0,1),0))</f>
        <v>0</v>
      </c>
      <c r="EV320" s="71">
        <f t="shared" ca="1" si="670"/>
        <v>0</v>
      </c>
      <c r="EW320" s="6">
        <f t="shared" ca="1" si="671"/>
        <v>0</v>
      </c>
      <c r="EX320" s="6" t="str">
        <f t="shared" ca="1" si="672"/>
        <v/>
      </c>
      <c r="EY320" s="6">
        <f ca="1">IF(LOG入力!BH320&gt;0,0,IF(EW320=0,0,(IF(COUNTIF($EX$19:EX320,EX320)=1,IF($FS$3="N",1,IF(EH320=1,1,0))))))</f>
        <v>0</v>
      </c>
      <c r="EZ320" s="6" t="str">
        <f ca="1">IF(LOG入力!BH320&gt;0,"",IF(EY320=1,$X320,""))</f>
        <v/>
      </c>
      <c r="FA320" s="6" t="str">
        <f ca="1">IF(LOG入力!BH320&gt;0,"",IF(EY320=1,$Y320,""))</f>
        <v/>
      </c>
      <c r="FB320" s="6" t="str">
        <f ca="1">IF(LOG入力!BH320&gt;0,"",IF(COUNTIF($EZ$19:$EZ320,EZ320)=1,EZ320,""))</f>
        <v/>
      </c>
      <c r="FC320" s="6">
        <f ca="1">IF(LOG入力!BH320&gt;0,0,IF((EV320=1),IF(($FB320=""),0,1),0))</f>
        <v>0</v>
      </c>
      <c r="FD320" s="6" t="str">
        <f ca="1">IF(LOG入力!BH320&gt;0,"",IF(COUNTIF($FA$19:FA320,FA320)=1,FA320,""))</f>
        <v/>
      </c>
      <c r="FE320" s="72">
        <f ca="1">IF(LOG入力!BH320&gt;0,0,IF((EV320=1),IF(($FD320=""),0,1),0))</f>
        <v>0</v>
      </c>
      <c r="FF320" s="71">
        <f t="shared" ca="1" si="673"/>
        <v>0</v>
      </c>
      <c r="FG320" s="6">
        <f t="shared" ca="1" si="674"/>
        <v>0</v>
      </c>
      <c r="FH320" s="6" t="str">
        <f t="shared" ca="1" si="675"/>
        <v/>
      </c>
      <c r="FI320" s="6">
        <f ca="1">IF(LOG入力!BH320&gt;0,0,IF(FG320=0,0,(IF(COUNTIF($FH$19:FH320,FH320)=1,IF($FS$3="N",1,IF(EH320=1,1,0))))))</f>
        <v>0</v>
      </c>
      <c r="FJ320" s="6" t="str">
        <f ca="1">IF(LOG入力!BH320&gt;0,"",IF(FI320=1,$X320,""))</f>
        <v/>
      </c>
      <c r="FK320" s="6" t="str">
        <f ca="1">IF(LOG入力!BH320&gt;0,"",IF(FI320=1,$Y320,""))</f>
        <v/>
      </c>
      <c r="FL320" s="6" t="str">
        <f ca="1">IF(LOG入力!BH320&gt;0,"",IF(COUNTIF($FJ$19:$FJ320,FJ320)=1,FJ320,""))</f>
        <v/>
      </c>
      <c r="FM320" s="6">
        <f ca="1">IF(LOG入力!BH320&gt;0,0,IF((FF320=1),IF(($FL320=""),0,1),0))</f>
        <v>0</v>
      </c>
      <c r="FN320" s="6" t="str">
        <f ca="1">IF(LOG入力!BH320&gt;0,"",IF(COUNTIF($FK$19:FK320,FK320)=1,FK320,""))</f>
        <v/>
      </c>
      <c r="FO320" s="72">
        <f ca="1">IF(LOG入力!BH320&gt;0,0,IF((FF320=1),IF(($FN320=""),0,1),0))</f>
        <v>0</v>
      </c>
      <c r="FP320" s="71">
        <f t="shared" ca="1" si="676"/>
        <v>0</v>
      </c>
      <c r="FQ320" s="6">
        <f t="shared" ca="1" si="677"/>
        <v>0</v>
      </c>
      <c r="FR320" s="6" t="str">
        <f t="shared" ca="1" si="678"/>
        <v/>
      </c>
      <c r="FS320" s="6">
        <f ca="1">IF(LOG入力!BH320&gt;0,0,IF(FQ320=0,0,(IF(COUNTIF($FR$19:FR320,FR320)=1,IF($FS$3="N",1,IF(EH320=1,1,0))))))</f>
        <v>0</v>
      </c>
      <c r="FT320" s="6" t="str">
        <f ca="1">IF(LOG入力!BH320&gt;0,"",IF(FS320=1,$X320,""))</f>
        <v/>
      </c>
      <c r="FU320" s="6" t="str">
        <f ca="1">IF(LOG入力!BH320&gt;0,"",IF(FS320=1,$Y320,""))</f>
        <v/>
      </c>
      <c r="FV320" s="6" t="str">
        <f ca="1">IF(LOG入力!BH320&gt;0,"",IF(COUNTIF($FT$19:$FT320,FT320)=1,FT320,""))</f>
        <v/>
      </c>
      <c r="FW320" s="6">
        <f ca="1">IF(LOG入力!BH320&gt;0,0,IF((FP320=1),IF(($FV320=""),0,1),0))</f>
        <v>0</v>
      </c>
      <c r="FX320" s="6" t="str">
        <f ca="1">IF(LOG入力!BH320&gt;0,"",IF(COUNTIF($FU$19:FU320,FU320)=1,FU320,""))</f>
        <v/>
      </c>
      <c r="FY320" s="72">
        <f ca="1">IF(LOG入力!BH320&gt;0,0,IF((FP320=1),IF(($FX320=""),0,1),0))</f>
        <v>0</v>
      </c>
      <c r="FZ320" s="71">
        <f t="shared" ca="1" si="679"/>
        <v>0</v>
      </c>
      <c r="GA320" s="6">
        <f t="shared" ca="1" si="680"/>
        <v>0</v>
      </c>
      <c r="GB320" s="6" t="str">
        <f t="shared" ca="1" si="681"/>
        <v/>
      </c>
      <c r="GC320" s="6">
        <f ca="1">IF(LOG入力!BH320&gt;0,0,IF(GA320=0,0,(IF(COUNTIF($GB$19:GB320,GB320)=1,IF($FS$3="N",1,IF(EH320=1,1,0))))))</f>
        <v>0</v>
      </c>
      <c r="GD320" s="6" t="str">
        <f ca="1">IF(LOG入力!BH320&gt;0,"",IF(GC320=1,$X320,""))</f>
        <v/>
      </c>
      <c r="GE320" s="6" t="str">
        <f ca="1">IF(LOG入力!BH320&gt;0,"",IF(GC320=1,$Y320,""))</f>
        <v/>
      </c>
      <c r="GF320" s="6" t="str">
        <f ca="1">IF(LOG入力!BH320&gt;0,"",IF(COUNTIF($GD$19:$GD320,GD320)=1,GD320,""))</f>
        <v/>
      </c>
      <c r="GG320" s="6">
        <f ca="1">IF(LOG入力!BH320&gt;0,0,IF((FZ320=1),IF(($GF320=""),0,1),0))</f>
        <v>0</v>
      </c>
      <c r="GH320" s="6" t="str">
        <f ca="1">IF(LOG入力!BH320&gt;0,"",IF(COUNTIF($GE$19:GE320,GE320)=1,GE320,""))</f>
        <v/>
      </c>
      <c r="GI320" s="72">
        <f ca="1">IF(LOG入力!BH320&gt;0,0,IF((FZ320=1),IF(($GH320=""),0,1),0))</f>
        <v>0</v>
      </c>
      <c r="GK320" s="455" t="str">
        <f ca="1">IF(V320=1,"",IF(LEN(LOG入力!AS320)=0,"",LOG入力!AS320))</f>
        <v/>
      </c>
      <c r="GL320" s="378" t="str">
        <f t="shared" ca="1" si="682"/>
        <v/>
      </c>
      <c r="GM320" s="378" t="str">
        <f t="shared" ca="1" si="683"/>
        <v/>
      </c>
      <c r="GN320" s="74" t="str">
        <f t="shared" ca="1" si="684"/>
        <v/>
      </c>
      <c r="GO320" s="74" t="str">
        <f t="shared" ca="1" si="685"/>
        <v/>
      </c>
      <c r="GQ320" s="74" t="str">
        <f t="shared" ca="1" si="686"/>
        <v/>
      </c>
      <c r="GR320" s="74" t="str">
        <f t="shared" ca="1" si="687"/>
        <v/>
      </c>
      <c r="GS320" s="74" t="str">
        <f t="shared" ca="1" si="688"/>
        <v/>
      </c>
      <c r="GT320" s="74" t="str">
        <f t="shared" ca="1" si="689"/>
        <v/>
      </c>
      <c r="GU320" s="74" t="str">
        <f t="shared" ca="1" si="690"/>
        <v/>
      </c>
      <c r="GV320" s="74" t="str">
        <f t="shared" ca="1" si="691"/>
        <v/>
      </c>
      <c r="GX320" s="74" t="str">
        <f t="shared" ca="1" si="692"/>
        <v/>
      </c>
      <c r="GY320" s="74" t="str">
        <f t="shared" ca="1" si="693"/>
        <v/>
      </c>
      <c r="GZ320" s="74" t="str">
        <f ca="1">IF(V320=1,"",IF(LOG入力!BH320&gt;0,0,IF(GY320=0,0,IF((VALUE((TYPE(VALUE(J320)))))=16,0,IF(VALUE(J320)&lt;60,1,IF(VALUE(J320)&lt;100,0,IF(VALUE(J320)&lt;600,2,0)))))))</f>
        <v/>
      </c>
      <c r="HA320" s="74" t="str">
        <f t="shared" ca="1" si="694"/>
        <v/>
      </c>
      <c r="HB320" s="74" t="str">
        <f ca="1">IF(V320=1,"",IF(LOG入力!BH320&gt;0,0,IF(HA320=0,0,IF((VALUE((TYPE(VALUE(L320)))))=16,0,IF(VALUE(L320)&lt;60,1,IF(VALUE(L320)&lt;100,0,IF(VALUE(L320)&lt;600,2,0)))))))</f>
        <v/>
      </c>
      <c r="HD320" s="74" t="str">
        <f t="shared" ca="1" si="695"/>
        <v/>
      </c>
      <c r="HF320" s="74" t="str">
        <f t="shared" ca="1" si="696"/>
        <v/>
      </c>
      <c r="HG320" s="74" t="str">
        <f t="shared" ca="1" si="697"/>
        <v/>
      </c>
      <c r="HH320" s="74" t="str">
        <f t="shared" ca="1" si="698"/>
        <v/>
      </c>
      <c r="HI320" s="74" t="str">
        <f t="shared" ca="1" si="699"/>
        <v/>
      </c>
      <c r="HJ320" s="74" t="str">
        <f t="shared" ca="1" si="700"/>
        <v/>
      </c>
      <c r="HK320" s="74" t="str">
        <f t="shared" ca="1" si="701"/>
        <v/>
      </c>
      <c r="HL320" s="74" t="str">
        <f t="shared" ca="1" si="702"/>
        <v/>
      </c>
      <c r="HM320" s="74" t="str">
        <f t="shared" ca="1" si="703"/>
        <v/>
      </c>
      <c r="HN320" s="74" t="str">
        <f t="shared" ca="1" si="704"/>
        <v/>
      </c>
      <c r="HO320" s="529" t="str">
        <f t="shared" ca="1" si="705"/>
        <v/>
      </c>
      <c r="HP320" s="74" t="str">
        <f t="shared" ca="1" si="706"/>
        <v/>
      </c>
      <c r="HQ320" s="74" t="str">
        <f t="shared" ca="1" si="707"/>
        <v/>
      </c>
      <c r="HR320" s="74" t="str">
        <f t="shared" ca="1" si="708"/>
        <v/>
      </c>
      <c r="HS320" s="74" t="str">
        <f t="shared" ca="1" si="709"/>
        <v/>
      </c>
      <c r="HT320" s="74" t="str">
        <f ca="1">IF(V320=1,"",IF(LOG入力!BH320&gt;0,0,IF(DV320=1,0,IF(N320="0",0,IF(SUM(HD320:HS320)&gt;0,1,0)))))</f>
        <v/>
      </c>
    </row>
    <row r="321" spans="1:228" x14ac:dyDescent="0.15">
      <c r="A321" s="5"/>
      <c r="B321" s="532" t="str">
        <f t="shared" ca="1" si="568"/>
        <v/>
      </c>
      <c r="C321" s="561" t="str">
        <f ca="1">LOG入力!AP321</f>
        <v/>
      </c>
      <c r="D321" s="534" t="str">
        <f ca="1">LOG入力!AQ321</f>
        <v/>
      </c>
      <c r="E321" s="570" t="str">
        <f ca="1">LOG入力!AR321</f>
        <v/>
      </c>
      <c r="F321" s="535" t="str">
        <f t="shared" ca="1" si="569"/>
        <v/>
      </c>
      <c r="G321" s="585" t="str">
        <f ca="1">LOG入力!AT321</f>
        <v/>
      </c>
      <c r="H321" s="542" t="str">
        <f ca="1">LOG入力!AU321</f>
        <v/>
      </c>
      <c r="I321" s="537" t="str">
        <f ca="1">LOG入力!AV321</f>
        <v/>
      </c>
      <c r="J321" s="577" t="str">
        <f ca="1">LOG入力!AW321</f>
        <v/>
      </c>
      <c r="K321" s="578" t="str">
        <f ca="1">LOG入力!BJ321</f>
        <v/>
      </c>
      <c r="L321" s="577" t="str">
        <f ca="1">LOG入力!AY321</f>
        <v/>
      </c>
      <c r="M321" s="545" t="str">
        <f ca="1">LOG入力!BK321</f>
        <v/>
      </c>
      <c r="N321" s="512" t="str">
        <f ca="1">IF(V321=1,"",IF(LOG入力!AJ321=1,"1",LOG入力!BA321))</f>
        <v/>
      </c>
      <c r="O321" s="538" t="str">
        <f ca="1">IF(V321=1,"",IF(LEN(LOG入力!O321)=0,"",LOG入力!O321))</f>
        <v/>
      </c>
      <c r="P321" s="291" t="str">
        <f ca="1">IF(V321=1,"",IF($AA$4=1,"",IF(LOG入力!BG321=1,"",CONCATENATE($ER321,$FB321,$FL321,$FV321,$GF321))))</f>
        <v/>
      </c>
      <c r="Q321" s="291" t="str">
        <f ca="1">IF(V321=1,"",IF($AA$4=1,"",IF(LOG入力!BG321=1,"",CONCATENATE($ET321,$FD321,$FN321,$FX321,$GH321))))</f>
        <v/>
      </c>
      <c r="R321" s="573" t="str">
        <f ca="1">IF(V321=1,"",IF($AA$4=1,"",IF(LOG入力!BH321&gt;0,0,AA321)))</f>
        <v/>
      </c>
      <c r="S321" s="293" t="str">
        <f t="shared" ca="1" si="570"/>
        <v/>
      </c>
      <c r="T321" s="681"/>
      <c r="U321" s="38"/>
      <c r="V321" s="196">
        <f ca="1">LOG入力!AN321</f>
        <v>1</v>
      </c>
      <c r="W321" s="38"/>
      <c r="X321" s="516" t="str">
        <f t="shared" ca="1" si="571"/>
        <v/>
      </c>
      <c r="Y321" s="515" t="str">
        <f t="shared" ca="1" si="572"/>
        <v/>
      </c>
      <c r="Z321" s="518" t="str">
        <f t="shared" ca="1" si="573"/>
        <v/>
      </c>
      <c r="AA321" s="574" t="str">
        <f t="shared" ca="1" si="574"/>
        <v/>
      </c>
      <c r="AC321" s="6" t="str">
        <f t="shared" ca="1" si="575"/>
        <v/>
      </c>
      <c r="AD321" s="6" t="str">
        <f t="shared" ca="1" si="576"/>
        <v/>
      </c>
      <c r="AE321" s="6" t="str">
        <f t="shared" ca="1" si="577"/>
        <v/>
      </c>
      <c r="AF321" s="6" t="str">
        <f t="shared" ca="1" si="578"/>
        <v/>
      </c>
      <c r="AG321" s="6" t="str">
        <f t="shared" ca="1" si="579"/>
        <v/>
      </c>
      <c r="AH321" s="6" t="str">
        <f t="shared" ca="1" si="580"/>
        <v/>
      </c>
      <c r="AI321" s="6" t="str">
        <f t="shared" ca="1" si="581"/>
        <v/>
      </c>
      <c r="AJ321" s="6" t="str">
        <f t="shared" ca="1" si="582"/>
        <v/>
      </c>
      <c r="AK321" s="6" t="str">
        <f t="shared" ca="1" si="583"/>
        <v/>
      </c>
      <c r="AL321" s="6" t="str">
        <f t="shared" ca="1" si="584"/>
        <v/>
      </c>
      <c r="AM321" s="6" t="str">
        <f t="shared" ca="1" si="585"/>
        <v/>
      </c>
      <c r="AN321" s="6" t="str">
        <f t="shared" ca="1" si="586"/>
        <v/>
      </c>
      <c r="AO321" s="6" t="str">
        <f t="shared" ca="1" si="587"/>
        <v/>
      </c>
      <c r="AP321" s="6" t="str">
        <f t="shared" ca="1" si="588"/>
        <v/>
      </c>
      <c r="AQ321" s="6" t="str">
        <f t="shared" ca="1" si="589"/>
        <v/>
      </c>
      <c r="AR321" s="6" t="str">
        <f t="shared" ca="1" si="590"/>
        <v/>
      </c>
      <c r="AS321" s="6" t="str">
        <f t="shared" ca="1" si="591"/>
        <v/>
      </c>
      <c r="AT321" s="6" t="str">
        <f t="shared" ca="1" si="592"/>
        <v/>
      </c>
      <c r="AU321" s="6" t="str">
        <f t="shared" ca="1" si="593"/>
        <v/>
      </c>
      <c r="AV321" s="6" t="str">
        <f t="shared" ca="1" si="594"/>
        <v/>
      </c>
      <c r="AW321" s="6" t="str">
        <f t="shared" ca="1" si="595"/>
        <v/>
      </c>
      <c r="AY321" s="6" t="str">
        <f t="shared" ca="1" si="596"/>
        <v/>
      </c>
      <c r="AZ321" s="6" t="str">
        <f t="shared" ca="1" si="597"/>
        <v/>
      </c>
      <c r="BA321" s="6" t="str">
        <f t="shared" ca="1" si="598"/>
        <v/>
      </c>
      <c r="BB321" s="6" t="str">
        <f t="shared" ca="1" si="599"/>
        <v/>
      </c>
      <c r="BC321" s="6" t="str">
        <f t="shared" ca="1" si="600"/>
        <v/>
      </c>
      <c r="BD321" s="6" t="str">
        <f t="shared" ca="1" si="601"/>
        <v/>
      </c>
      <c r="BE321" s="6" t="str">
        <f t="shared" ca="1" si="602"/>
        <v/>
      </c>
      <c r="BF321" s="6" t="str">
        <f t="shared" ca="1" si="603"/>
        <v/>
      </c>
      <c r="BG321" s="6" t="str">
        <f t="shared" ca="1" si="604"/>
        <v/>
      </c>
      <c r="BH321" s="6" t="str">
        <f t="shared" ca="1" si="605"/>
        <v/>
      </c>
      <c r="BI321" s="6" t="str">
        <f t="shared" ca="1" si="606"/>
        <v/>
      </c>
      <c r="BJ321" s="6" t="str">
        <f t="shared" ca="1" si="607"/>
        <v/>
      </c>
      <c r="BK321" s="6" t="str">
        <f t="shared" ca="1" si="608"/>
        <v/>
      </c>
      <c r="BL321" s="6" t="str">
        <f t="shared" ca="1" si="609"/>
        <v/>
      </c>
      <c r="BM321" s="6" t="str">
        <f t="shared" ca="1" si="610"/>
        <v/>
      </c>
      <c r="BN321" s="6" t="str">
        <f t="shared" ca="1" si="611"/>
        <v/>
      </c>
      <c r="BO321" s="6" t="str">
        <f t="shared" ca="1" si="612"/>
        <v/>
      </c>
      <c r="BP321" s="6" t="str">
        <f t="shared" ca="1" si="613"/>
        <v/>
      </c>
      <c r="BQ321" s="6" t="str">
        <f t="shared" ca="1" si="614"/>
        <v/>
      </c>
      <c r="BR321" s="6" t="str">
        <f t="shared" ca="1" si="615"/>
        <v/>
      </c>
      <c r="BS321" s="6" t="str">
        <f t="shared" ca="1" si="616"/>
        <v/>
      </c>
      <c r="BU321" s="6" t="str">
        <f t="shared" ca="1" si="617"/>
        <v/>
      </c>
      <c r="BW321" s="515" t="str">
        <f t="shared" ca="1" si="618"/>
        <v/>
      </c>
      <c r="BX321" s="515">
        <f t="shared" ca="1" si="619"/>
        <v>0</v>
      </c>
      <c r="BY321" s="515" t="str">
        <f t="shared" ca="1" si="620"/>
        <v/>
      </c>
      <c r="CA321" s="6">
        <f t="shared" ca="1" si="621"/>
        <v>1</v>
      </c>
      <c r="CC321" s="523" t="str">
        <f t="shared" ca="1" si="622"/>
        <v/>
      </c>
      <c r="CE321" s="6" t="str">
        <f t="shared" ca="1" si="623"/>
        <v/>
      </c>
      <c r="CG321" s="524" t="str">
        <f ca="1">IF(V321=1,"",IF($AA$4=1,"",IF(LOG入力!BH321&gt;0,"",IF(N321=0,"",IF(HT321=0,"","★")))))</f>
        <v/>
      </c>
      <c r="CI321" s="74" t="str">
        <f t="shared" ca="1" si="624"/>
        <v/>
      </c>
      <c r="CK321" s="525" t="str">
        <f ca="1">IF(V321=1,"",IF(LOG入力!BH321&gt;0,1,0))</f>
        <v/>
      </c>
      <c r="CL321" s="74" t="str">
        <f t="shared" ca="1" si="625"/>
        <v/>
      </c>
      <c r="CN321" s="74" t="str">
        <f t="shared" ca="1" si="626"/>
        <v/>
      </c>
      <c r="CO321" s="74" t="str">
        <f t="shared" ca="1" si="627"/>
        <v/>
      </c>
      <c r="CQ321" s="74" t="str">
        <f t="shared" ca="1" si="628"/>
        <v/>
      </c>
      <c r="CR321" s="74" t="str">
        <f t="shared" ca="1" si="629"/>
        <v/>
      </c>
      <c r="CS321" s="74" t="str">
        <f t="shared" ca="1" si="630"/>
        <v/>
      </c>
      <c r="CT321" s="74" t="str">
        <f t="shared" ca="1" si="631"/>
        <v/>
      </c>
      <c r="CU321" s="74" t="str">
        <f t="shared" ca="1" si="632"/>
        <v/>
      </c>
      <c r="CV321" s="74" t="str">
        <f t="shared" ca="1" si="633"/>
        <v/>
      </c>
      <c r="CW321" s="74" t="str">
        <f t="shared" ca="1" si="634"/>
        <v/>
      </c>
      <c r="CX321" s="74" t="str">
        <f t="shared" ca="1" si="635"/>
        <v/>
      </c>
      <c r="CY321" s="74" t="str">
        <f t="shared" ca="1" si="636"/>
        <v/>
      </c>
      <c r="CZ321" s="74" t="str">
        <f t="shared" ca="1" si="637"/>
        <v/>
      </c>
      <c r="DA321" s="74" t="str">
        <f t="shared" ca="1" si="638"/>
        <v/>
      </c>
      <c r="DB321" s="74" t="str">
        <f t="shared" ca="1" si="639"/>
        <v/>
      </c>
      <c r="DD321" s="74" t="str">
        <f t="shared" ca="1" si="640"/>
        <v/>
      </c>
      <c r="DE321" s="74" t="str">
        <f t="shared" ca="1" si="641"/>
        <v/>
      </c>
      <c r="DF321" s="74" t="str">
        <f t="shared" ca="1" si="642"/>
        <v/>
      </c>
      <c r="DG321" s="74" t="str">
        <f t="shared" ca="1" si="643"/>
        <v/>
      </c>
      <c r="DH321" s="74" t="str">
        <f t="shared" ca="1" si="644"/>
        <v/>
      </c>
      <c r="DI321" s="74" t="str">
        <f t="shared" ca="1" si="645"/>
        <v/>
      </c>
      <c r="DJ321" s="74" t="str">
        <f t="shared" ca="1" si="646"/>
        <v/>
      </c>
      <c r="DK321" s="74" t="str">
        <f t="shared" ca="1" si="647"/>
        <v/>
      </c>
      <c r="DL321" s="74" t="str">
        <f t="shared" ca="1" si="648"/>
        <v/>
      </c>
      <c r="DM321" s="74" t="str">
        <f t="shared" ca="1" si="649"/>
        <v/>
      </c>
      <c r="DN321" s="74" t="str">
        <f t="shared" ca="1" si="650"/>
        <v/>
      </c>
      <c r="DO321" s="74" t="str">
        <f t="shared" ca="1" si="651"/>
        <v/>
      </c>
      <c r="DQ321" s="74" t="str">
        <f t="shared" ca="1" si="652"/>
        <v/>
      </c>
      <c r="DS321" s="74" t="str">
        <f t="shared" ca="1" si="653"/>
        <v/>
      </c>
      <c r="DT321" s="74" t="str">
        <f t="shared" ca="1" si="654"/>
        <v/>
      </c>
      <c r="DV321" s="525" t="str">
        <f t="shared" ca="1" si="655"/>
        <v/>
      </c>
      <c r="DW321" s="74" t="str">
        <f t="shared" ca="1" si="656"/>
        <v/>
      </c>
      <c r="DX321" s="485" t="str">
        <f t="shared" ca="1" si="657"/>
        <v/>
      </c>
      <c r="DY321" s="74" t="str">
        <f t="shared" ca="1" si="658"/>
        <v/>
      </c>
      <c r="DZ321" s="74" t="str">
        <f t="shared" ca="1" si="659"/>
        <v/>
      </c>
      <c r="EA321" s="74" t="str">
        <f t="shared" ca="1" si="660"/>
        <v/>
      </c>
      <c r="EC321" s="74" t="str">
        <f t="shared" ca="1" si="661"/>
        <v/>
      </c>
      <c r="ED321" s="74" t="str">
        <f t="shared" ca="1" si="662"/>
        <v/>
      </c>
      <c r="EE321" s="74" t="str">
        <f t="shared" ca="1" si="663"/>
        <v/>
      </c>
      <c r="EG321" s="479" t="str">
        <f ca="1">IF(V321=1,"",IF(LOG入力!BH321&gt;0,0,IF(CG321="★",0,IF(R321=1,0,IF(N321=0,0,1)))))</f>
        <v/>
      </c>
      <c r="EH321" s="483" t="str">
        <f t="shared" ca="1" si="664"/>
        <v/>
      </c>
      <c r="EI321" s="483" t="str">
        <f t="shared" ca="1" si="665"/>
        <v/>
      </c>
      <c r="EJ321" s="483" t="str">
        <f t="shared" ca="1" si="666"/>
        <v/>
      </c>
      <c r="EL321" s="71">
        <f t="shared" ca="1" si="667"/>
        <v>0</v>
      </c>
      <c r="EM321" s="6">
        <f t="shared" ca="1" si="668"/>
        <v>0</v>
      </c>
      <c r="EN321" s="6" t="str">
        <f t="shared" ca="1" si="669"/>
        <v/>
      </c>
      <c r="EO321" s="6">
        <f ca="1">IF(LOG入力!BH321&gt;0,0,IF(EM321=0,0,(IF(COUNTIF($EN$19:EN321,EN321)=1,IF($FS$3="N",1,IF(EH321=1,1,0))))))</f>
        <v>0</v>
      </c>
      <c r="EP321" s="6" t="str">
        <f ca="1">IF(LOG入力!BH321&gt;0,"",IF(EO321=1,$X321,""))</f>
        <v/>
      </c>
      <c r="EQ321" s="6" t="str">
        <f ca="1">IF(LOG入力!BH321&gt;0,"",IF(EO321=1,$Y321,""))</f>
        <v/>
      </c>
      <c r="ER321" s="520" t="str">
        <f ca="1">IF(LOG入力!BH321&gt;0,"",IF(COUNTIF($EP$19:$EP321,EP321)=1,EP321,""))</f>
        <v/>
      </c>
      <c r="ES321" s="520">
        <f ca="1">IF(LOG入力!BH321&gt;0,0,IF((EL321=1),IF(($ER321=""),0,1),0))</f>
        <v>0</v>
      </c>
      <c r="ET321" s="520" t="str">
        <f ca="1">IF(LOG入力!BH321&gt;0,"",IF(COUNTIF($EQ$19:EQ321,EQ321)=1,EQ321,""))</f>
        <v/>
      </c>
      <c r="EU321" s="539">
        <f ca="1">IF(LOG入力!BH321&gt;0,0,IF((EL321=1),IF(($ET321=""),0,1),0))</f>
        <v>0</v>
      </c>
      <c r="EV321" s="71">
        <f t="shared" ca="1" si="670"/>
        <v>0</v>
      </c>
      <c r="EW321" s="6">
        <f t="shared" ca="1" si="671"/>
        <v>0</v>
      </c>
      <c r="EX321" s="6" t="str">
        <f t="shared" ca="1" si="672"/>
        <v/>
      </c>
      <c r="EY321" s="6">
        <f ca="1">IF(LOG入力!BH321&gt;0,0,IF(EW321=0,0,(IF(COUNTIF($EX$19:EX321,EX321)=1,IF($FS$3="N",1,IF(EH321=1,1,0))))))</f>
        <v>0</v>
      </c>
      <c r="EZ321" s="6" t="str">
        <f ca="1">IF(LOG入力!BH321&gt;0,"",IF(EY321=1,$X321,""))</f>
        <v/>
      </c>
      <c r="FA321" s="6" t="str">
        <f ca="1">IF(LOG入力!BH321&gt;0,"",IF(EY321=1,$Y321,""))</f>
        <v/>
      </c>
      <c r="FB321" s="6" t="str">
        <f ca="1">IF(LOG入力!BH321&gt;0,"",IF(COUNTIF($EZ$19:$EZ321,EZ321)=1,EZ321,""))</f>
        <v/>
      </c>
      <c r="FC321" s="6">
        <f ca="1">IF(LOG入力!BH321&gt;0,0,IF((EV321=1),IF(($FB321=""),0,1),0))</f>
        <v>0</v>
      </c>
      <c r="FD321" s="6" t="str">
        <f ca="1">IF(LOG入力!BH321&gt;0,"",IF(COUNTIF($FA$19:FA321,FA321)=1,FA321,""))</f>
        <v/>
      </c>
      <c r="FE321" s="72">
        <f ca="1">IF(LOG入力!BH321&gt;0,0,IF((EV321=1),IF(($FD321=""),0,1),0))</f>
        <v>0</v>
      </c>
      <c r="FF321" s="71">
        <f t="shared" ca="1" si="673"/>
        <v>0</v>
      </c>
      <c r="FG321" s="6">
        <f t="shared" ca="1" si="674"/>
        <v>0</v>
      </c>
      <c r="FH321" s="6" t="str">
        <f t="shared" ca="1" si="675"/>
        <v/>
      </c>
      <c r="FI321" s="6">
        <f ca="1">IF(LOG入力!BH321&gt;0,0,IF(FG321=0,0,(IF(COUNTIF($FH$19:FH321,FH321)=1,IF($FS$3="N",1,IF(EH321=1,1,0))))))</f>
        <v>0</v>
      </c>
      <c r="FJ321" s="6" t="str">
        <f ca="1">IF(LOG入力!BH321&gt;0,"",IF(FI321=1,$X321,""))</f>
        <v/>
      </c>
      <c r="FK321" s="6" t="str">
        <f ca="1">IF(LOG入力!BH321&gt;0,"",IF(FI321=1,$Y321,""))</f>
        <v/>
      </c>
      <c r="FL321" s="6" t="str">
        <f ca="1">IF(LOG入力!BH321&gt;0,"",IF(COUNTIF($FJ$19:$FJ321,FJ321)=1,FJ321,""))</f>
        <v/>
      </c>
      <c r="FM321" s="6">
        <f ca="1">IF(LOG入力!BH321&gt;0,0,IF((FF321=1),IF(($FL321=""),0,1),0))</f>
        <v>0</v>
      </c>
      <c r="FN321" s="6" t="str">
        <f ca="1">IF(LOG入力!BH321&gt;0,"",IF(COUNTIF($FK$19:FK321,FK321)=1,FK321,""))</f>
        <v/>
      </c>
      <c r="FO321" s="72">
        <f ca="1">IF(LOG入力!BH321&gt;0,0,IF((FF321=1),IF(($FN321=""),0,1),0))</f>
        <v>0</v>
      </c>
      <c r="FP321" s="71">
        <f t="shared" ca="1" si="676"/>
        <v>0</v>
      </c>
      <c r="FQ321" s="6">
        <f t="shared" ca="1" si="677"/>
        <v>0</v>
      </c>
      <c r="FR321" s="6" t="str">
        <f t="shared" ca="1" si="678"/>
        <v/>
      </c>
      <c r="FS321" s="6">
        <f ca="1">IF(LOG入力!BH321&gt;0,0,IF(FQ321=0,0,(IF(COUNTIF($FR$19:FR321,FR321)=1,IF($FS$3="N",1,IF(EH321=1,1,0))))))</f>
        <v>0</v>
      </c>
      <c r="FT321" s="6" t="str">
        <f ca="1">IF(LOG入力!BH321&gt;0,"",IF(FS321=1,$X321,""))</f>
        <v/>
      </c>
      <c r="FU321" s="6" t="str">
        <f ca="1">IF(LOG入力!BH321&gt;0,"",IF(FS321=1,$Y321,""))</f>
        <v/>
      </c>
      <c r="FV321" s="6" t="str">
        <f ca="1">IF(LOG入力!BH321&gt;0,"",IF(COUNTIF($FT$19:$FT321,FT321)=1,FT321,""))</f>
        <v/>
      </c>
      <c r="FW321" s="6">
        <f ca="1">IF(LOG入力!BH321&gt;0,0,IF((FP321=1),IF(($FV321=""),0,1),0))</f>
        <v>0</v>
      </c>
      <c r="FX321" s="6" t="str">
        <f ca="1">IF(LOG入力!BH321&gt;0,"",IF(COUNTIF($FU$19:FU321,FU321)=1,FU321,""))</f>
        <v/>
      </c>
      <c r="FY321" s="72">
        <f ca="1">IF(LOG入力!BH321&gt;0,0,IF((FP321=1),IF(($FX321=""),0,1),0))</f>
        <v>0</v>
      </c>
      <c r="FZ321" s="71">
        <f t="shared" ca="1" si="679"/>
        <v>0</v>
      </c>
      <c r="GA321" s="6">
        <f t="shared" ca="1" si="680"/>
        <v>0</v>
      </c>
      <c r="GB321" s="6" t="str">
        <f t="shared" ca="1" si="681"/>
        <v/>
      </c>
      <c r="GC321" s="6">
        <f ca="1">IF(LOG入力!BH321&gt;0,0,IF(GA321=0,0,(IF(COUNTIF($GB$19:GB321,GB321)=1,IF($FS$3="N",1,IF(EH321=1,1,0))))))</f>
        <v>0</v>
      </c>
      <c r="GD321" s="6" t="str">
        <f ca="1">IF(LOG入力!BH321&gt;0,"",IF(GC321=1,$X321,""))</f>
        <v/>
      </c>
      <c r="GE321" s="6" t="str">
        <f ca="1">IF(LOG入力!BH321&gt;0,"",IF(GC321=1,$Y321,""))</f>
        <v/>
      </c>
      <c r="GF321" s="6" t="str">
        <f ca="1">IF(LOG入力!BH321&gt;0,"",IF(COUNTIF($GD$19:$GD321,GD321)=1,GD321,""))</f>
        <v/>
      </c>
      <c r="GG321" s="6">
        <f ca="1">IF(LOG入力!BH321&gt;0,0,IF((FZ321=1),IF(($GF321=""),0,1),0))</f>
        <v>0</v>
      </c>
      <c r="GH321" s="6" t="str">
        <f ca="1">IF(LOG入力!BH321&gt;0,"",IF(COUNTIF($GE$19:GE321,GE321)=1,GE321,""))</f>
        <v/>
      </c>
      <c r="GI321" s="72">
        <f ca="1">IF(LOG入力!BH321&gt;0,0,IF((FZ321=1),IF(($GH321=""),0,1),0))</f>
        <v>0</v>
      </c>
      <c r="GK321" s="455" t="str">
        <f ca="1">IF(V321=1,"",IF(LEN(LOG入力!AS321)=0,"",LOG入力!AS321))</f>
        <v/>
      </c>
      <c r="GL321" s="378" t="str">
        <f t="shared" ca="1" si="682"/>
        <v/>
      </c>
      <c r="GM321" s="378" t="str">
        <f t="shared" ca="1" si="683"/>
        <v/>
      </c>
      <c r="GN321" s="74" t="str">
        <f t="shared" ca="1" si="684"/>
        <v/>
      </c>
      <c r="GO321" s="74" t="str">
        <f t="shared" ca="1" si="685"/>
        <v/>
      </c>
      <c r="GQ321" s="74" t="str">
        <f t="shared" ca="1" si="686"/>
        <v/>
      </c>
      <c r="GR321" s="74" t="str">
        <f t="shared" ca="1" si="687"/>
        <v/>
      </c>
      <c r="GS321" s="74" t="str">
        <f t="shared" ca="1" si="688"/>
        <v/>
      </c>
      <c r="GT321" s="74" t="str">
        <f t="shared" ca="1" si="689"/>
        <v/>
      </c>
      <c r="GU321" s="74" t="str">
        <f t="shared" ca="1" si="690"/>
        <v/>
      </c>
      <c r="GV321" s="74" t="str">
        <f t="shared" ca="1" si="691"/>
        <v/>
      </c>
      <c r="GX321" s="74" t="str">
        <f t="shared" ca="1" si="692"/>
        <v/>
      </c>
      <c r="GY321" s="74" t="str">
        <f t="shared" ca="1" si="693"/>
        <v/>
      </c>
      <c r="GZ321" s="74" t="str">
        <f ca="1">IF(V321=1,"",IF(LOG入力!BH321&gt;0,0,IF(GY321=0,0,IF((VALUE((TYPE(VALUE(J321)))))=16,0,IF(VALUE(J321)&lt;60,1,IF(VALUE(J321)&lt;100,0,IF(VALUE(J321)&lt;600,2,0)))))))</f>
        <v/>
      </c>
      <c r="HA321" s="74" t="str">
        <f t="shared" ca="1" si="694"/>
        <v/>
      </c>
      <c r="HB321" s="74" t="str">
        <f ca="1">IF(V321=1,"",IF(LOG入力!BH321&gt;0,0,IF(HA321=0,0,IF((VALUE((TYPE(VALUE(L321)))))=16,0,IF(VALUE(L321)&lt;60,1,IF(VALUE(L321)&lt;100,0,IF(VALUE(L321)&lt;600,2,0)))))))</f>
        <v/>
      </c>
      <c r="HD321" s="74" t="str">
        <f t="shared" ca="1" si="695"/>
        <v/>
      </c>
      <c r="HF321" s="74" t="str">
        <f t="shared" ca="1" si="696"/>
        <v/>
      </c>
      <c r="HG321" s="74" t="str">
        <f t="shared" ca="1" si="697"/>
        <v/>
      </c>
      <c r="HH321" s="74" t="str">
        <f t="shared" ca="1" si="698"/>
        <v/>
      </c>
      <c r="HI321" s="74" t="str">
        <f t="shared" ca="1" si="699"/>
        <v/>
      </c>
      <c r="HJ321" s="74" t="str">
        <f t="shared" ca="1" si="700"/>
        <v/>
      </c>
      <c r="HK321" s="74" t="str">
        <f t="shared" ca="1" si="701"/>
        <v/>
      </c>
      <c r="HL321" s="74" t="str">
        <f t="shared" ca="1" si="702"/>
        <v/>
      </c>
      <c r="HM321" s="74" t="str">
        <f t="shared" ca="1" si="703"/>
        <v/>
      </c>
      <c r="HN321" s="74" t="str">
        <f t="shared" ca="1" si="704"/>
        <v/>
      </c>
      <c r="HO321" s="529" t="str">
        <f t="shared" ca="1" si="705"/>
        <v/>
      </c>
      <c r="HP321" s="74" t="str">
        <f t="shared" ca="1" si="706"/>
        <v/>
      </c>
      <c r="HQ321" s="74" t="str">
        <f t="shared" ca="1" si="707"/>
        <v/>
      </c>
      <c r="HR321" s="74" t="str">
        <f t="shared" ca="1" si="708"/>
        <v/>
      </c>
      <c r="HS321" s="74" t="str">
        <f t="shared" ca="1" si="709"/>
        <v/>
      </c>
      <c r="HT321" s="74" t="str">
        <f ca="1">IF(V321=1,"",IF(LOG入力!BH321&gt;0,0,IF(DV321=1,0,IF(N321="0",0,IF(SUM(HD321:HS321)&gt;0,1,0)))))</f>
        <v/>
      </c>
    </row>
    <row r="322" spans="1:228" x14ac:dyDescent="0.15">
      <c r="A322" s="5"/>
      <c r="B322" s="532" t="str">
        <f t="shared" ca="1" si="568"/>
        <v/>
      </c>
      <c r="C322" s="570" t="str">
        <f ca="1">LOG入力!AP322</f>
        <v/>
      </c>
      <c r="D322" s="534" t="str">
        <f ca="1">LOG入力!AQ322</f>
        <v/>
      </c>
      <c r="E322" s="570" t="str">
        <f ca="1">LOG入力!AR322</f>
        <v/>
      </c>
      <c r="F322" s="535" t="str">
        <f t="shared" ca="1" si="569"/>
        <v/>
      </c>
      <c r="G322" s="585" t="str">
        <f ca="1">LOG入力!AT322</f>
        <v/>
      </c>
      <c r="H322" s="542" t="str">
        <f ca="1">LOG入力!AU322</f>
        <v/>
      </c>
      <c r="I322" s="537" t="str">
        <f ca="1">LOG入力!AV322</f>
        <v/>
      </c>
      <c r="J322" s="577" t="str">
        <f ca="1">LOG入力!AW322</f>
        <v/>
      </c>
      <c r="K322" s="578" t="str">
        <f ca="1">LOG入力!BJ322</f>
        <v/>
      </c>
      <c r="L322" s="577" t="str">
        <f ca="1">LOG入力!AY322</f>
        <v/>
      </c>
      <c r="M322" s="545" t="str">
        <f ca="1">LOG入力!BK322</f>
        <v/>
      </c>
      <c r="N322" s="512" t="str">
        <f ca="1">IF(V322=1,"",IF(LOG入力!AJ322=1,"1",LOG入力!BA322))</f>
        <v/>
      </c>
      <c r="O322" s="538" t="str">
        <f ca="1">IF(V322=1,"",IF(LEN(LOG入力!O322)=0,"",LOG入力!O322))</f>
        <v/>
      </c>
      <c r="P322" s="291" t="str">
        <f ca="1">IF(V322=1,"",IF($AA$4=1,"",IF(LOG入力!BG322=1,"",CONCATENATE($ER322,$FB322,$FL322,$FV322,$GF322))))</f>
        <v/>
      </c>
      <c r="Q322" s="291" t="str">
        <f ca="1">IF(V322=1,"",IF($AA$4=1,"",IF(LOG入力!BG322=1,"",CONCATENATE($ET322,$FD322,$FN322,$FX322,$GH322))))</f>
        <v/>
      </c>
      <c r="R322" s="573" t="str">
        <f ca="1">IF(V322=1,"",IF($AA$4=1,"",IF(LOG入力!BH322&gt;0,0,AA322)))</f>
        <v/>
      </c>
      <c r="S322" s="293" t="str">
        <f t="shared" ca="1" si="570"/>
        <v/>
      </c>
      <c r="T322" s="681"/>
      <c r="U322" s="38"/>
      <c r="V322" s="196">
        <f ca="1">LOG入力!AN322</f>
        <v>1</v>
      </c>
      <c r="W322" s="38"/>
      <c r="X322" s="516" t="str">
        <f t="shared" ca="1" si="571"/>
        <v/>
      </c>
      <c r="Y322" s="515" t="str">
        <f t="shared" ca="1" si="572"/>
        <v/>
      </c>
      <c r="Z322" s="518" t="str">
        <f t="shared" ca="1" si="573"/>
        <v/>
      </c>
      <c r="AA322" s="574" t="str">
        <f t="shared" ca="1" si="574"/>
        <v/>
      </c>
      <c r="AC322" s="6" t="str">
        <f t="shared" ca="1" si="575"/>
        <v/>
      </c>
      <c r="AD322" s="6" t="str">
        <f t="shared" ca="1" si="576"/>
        <v/>
      </c>
      <c r="AE322" s="6" t="str">
        <f t="shared" ca="1" si="577"/>
        <v/>
      </c>
      <c r="AF322" s="6" t="str">
        <f t="shared" ca="1" si="578"/>
        <v/>
      </c>
      <c r="AG322" s="6" t="str">
        <f t="shared" ca="1" si="579"/>
        <v/>
      </c>
      <c r="AH322" s="6" t="str">
        <f t="shared" ca="1" si="580"/>
        <v/>
      </c>
      <c r="AI322" s="6" t="str">
        <f t="shared" ca="1" si="581"/>
        <v/>
      </c>
      <c r="AJ322" s="6" t="str">
        <f t="shared" ca="1" si="582"/>
        <v/>
      </c>
      <c r="AK322" s="6" t="str">
        <f t="shared" ca="1" si="583"/>
        <v/>
      </c>
      <c r="AL322" s="6" t="str">
        <f t="shared" ca="1" si="584"/>
        <v/>
      </c>
      <c r="AM322" s="6" t="str">
        <f t="shared" ca="1" si="585"/>
        <v/>
      </c>
      <c r="AN322" s="6" t="str">
        <f t="shared" ca="1" si="586"/>
        <v/>
      </c>
      <c r="AO322" s="6" t="str">
        <f t="shared" ca="1" si="587"/>
        <v/>
      </c>
      <c r="AP322" s="6" t="str">
        <f t="shared" ca="1" si="588"/>
        <v/>
      </c>
      <c r="AQ322" s="6" t="str">
        <f t="shared" ca="1" si="589"/>
        <v/>
      </c>
      <c r="AR322" s="6" t="str">
        <f t="shared" ca="1" si="590"/>
        <v/>
      </c>
      <c r="AS322" s="6" t="str">
        <f t="shared" ca="1" si="591"/>
        <v/>
      </c>
      <c r="AT322" s="6" t="str">
        <f t="shared" ca="1" si="592"/>
        <v/>
      </c>
      <c r="AU322" s="6" t="str">
        <f t="shared" ca="1" si="593"/>
        <v/>
      </c>
      <c r="AV322" s="6" t="str">
        <f t="shared" ca="1" si="594"/>
        <v/>
      </c>
      <c r="AW322" s="6" t="str">
        <f t="shared" ca="1" si="595"/>
        <v/>
      </c>
      <c r="AY322" s="6" t="str">
        <f t="shared" ca="1" si="596"/>
        <v/>
      </c>
      <c r="AZ322" s="6" t="str">
        <f t="shared" ca="1" si="597"/>
        <v/>
      </c>
      <c r="BA322" s="6" t="str">
        <f t="shared" ca="1" si="598"/>
        <v/>
      </c>
      <c r="BB322" s="6" t="str">
        <f t="shared" ca="1" si="599"/>
        <v/>
      </c>
      <c r="BC322" s="6" t="str">
        <f t="shared" ca="1" si="600"/>
        <v/>
      </c>
      <c r="BD322" s="6" t="str">
        <f t="shared" ca="1" si="601"/>
        <v/>
      </c>
      <c r="BE322" s="6" t="str">
        <f t="shared" ca="1" si="602"/>
        <v/>
      </c>
      <c r="BF322" s="6" t="str">
        <f t="shared" ca="1" si="603"/>
        <v/>
      </c>
      <c r="BG322" s="6" t="str">
        <f t="shared" ca="1" si="604"/>
        <v/>
      </c>
      <c r="BH322" s="6" t="str">
        <f t="shared" ca="1" si="605"/>
        <v/>
      </c>
      <c r="BI322" s="6" t="str">
        <f t="shared" ca="1" si="606"/>
        <v/>
      </c>
      <c r="BJ322" s="6" t="str">
        <f t="shared" ca="1" si="607"/>
        <v/>
      </c>
      <c r="BK322" s="6" t="str">
        <f t="shared" ca="1" si="608"/>
        <v/>
      </c>
      <c r="BL322" s="6" t="str">
        <f t="shared" ca="1" si="609"/>
        <v/>
      </c>
      <c r="BM322" s="6" t="str">
        <f t="shared" ca="1" si="610"/>
        <v/>
      </c>
      <c r="BN322" s="6" t="str">
        <f t="shared" ca="1" si="611"/>
        <v/>
      </c>
      <c r="BO322" s="6" t="str">
        <f t="shared" ca="1" si="612"/>
        <v/>
      </c>
      <c r="BP322" s="6" t="str">
        <f t="shared" ca="1" si="613"/>
        <v/>
      </c>
      <c r="BQ322" s="6" t="str">
        <f t="shared" ca="1" si="614"/>
        <v/>
      </c>
      <c r="BR322" s="6" t="str">
        <f t="shared" ca="1" si="615"/>
        <v/>
      </c>
      <c r="BS322" s="6" t="str">
        <f t="shared" ca="1" si="616"/>
        <v/>
      </c>
      <c r="BU322" s="6" t="str">
        <f t="shared" ca="1" si="617"/>
        <v/>
      </c>
      <c r="BW322" s="515" t="str">
        <f t="shared" ca="1" si="618"/>
        <v/>
      </c>
      <c r="BX322" s="515">
        <f t="shared" ca="1" si="619"/>
        <v>0</v>
      </c>
      <c r="BY322" s="515" t="str">
        <f t="shared" ca="1" si="620"/>
        <v/>
      </c>
      <c r="CA322" s="6">
        <f t="shared" ca="1" si="621"/>
        <v>1</v>
      </c>
      <c r="CC322" s="523" t="str">
        <f t="shared" ca="1" si="622"/>
        <v/>
      </c>
      <c r="CE322" s="6" t="str">
        <f t="shared" ca="1" si="623"/>
        <v/>
      </c>
      <c r="CG322" s="524" t="str">
        <f ca="1">IF(V322=1,"",IF($AA$4=1,"",IF(LOG入力!BH322&gt;0,"",IF(N322=0,"",IF(HT322=0,"","★")))))</f>
        <v/>
      </c>
      <c r="CI322" s="74" t="str">
        <f t="shared" ca="1" si="624"/>
        <v/>
      </c>
      <c r="CK322" s="525" t="str">
        <f ca="1">IF(V322=1,"",IF(LOG入力!BH322&gt;0,1,0))</f>
        <v/>
      </c>
      <c r="CL322" s="74" t="str">
        <f t="shared" ca="1" si="625"/>
        <v/>
      </c>
      <c r="CN322" s="74" t="str">
        <f t="shared" ca="1" si="626"/>
        <v/>
      </c>
      <c r="CO322" s="74" t="str">
        <f t="shared" ca="1" si="627"/>
        <v/>
      </c>
      <c r="CQ322" s="74" t="str">
        <f t="shared" ca="1" si="628"/>
        <v/>
      </c>
      <c r="CR322" s="74" t="str">
        <f t="shared" ca="1" si="629"/>
        <v/>
      </c>
      <c r="CS322" s="74" t="str">
        <f t="shared" ca="1" si="630"/>
        <v/>
      </c>
      <c r="CT322" s="74" t="str">
        <f t="shared" ca="1" si="631"/>
        <v/>
      </c>
      <c r="CU322" s="74" t="str">
        <f t="shared" ca="1" si="632"/>
        <v/>
      </c>
      <c r="CV322" s="74" t="str">
        <f t="shared" ca="1" si="633"/>
        <v/>
      </c>
      <c r="CW322" s="74" t="str">
        <f t="shared" ca="1" si="634"/>
        <v/>
      </c>
      <c r="CX322" s="74" t="str">
        <f t="shared" ca="1" si="635"/>
        <v/>
      </c>
      <c r="CY322" s="74" t="str">
        <f t="shared" ca="1" si="636"/>
        <v/>
      </c>
      <c r="CZ322" s="74" t="str">
        <f t="shared" ca="1" si="637"/>
        <v/>
      </c>
      <c r="DA322" s="74" t="str">
        <f t="shared" ca="1" si="638"/>
        <v/>
      </c>
      <c r="DB322" s="74" t="str">
        <f t="shared" ca="1" si="639"/>
        <v/>
      </c>
      <c r="DD322" s="74" t="str">
        <f t="shared" ca="1" si="640"/>
        <v/>
      </c>
      <c r="DE322" s="74" t="str">
        <f t="shared" ca="1" si="641"/>
        <v/>
      </c>
      <c r="DF322" s="74" t="str">
        <f t="shared" ca="1" si="642"/>
        <v/>
      </c>
      <c r="DG322" s="74" t="str">
        <f t="shared" ca="1" si="643"/>
        <v/>
      </c>
      <c r="DH322" s="74" t="str">
        <f t="shared" ca="1" si="644"/>
        <v/>
      </c>
      <c r="DI322" s="74" t="str">
        <f t="shared" ca="1" si="645"/>
        <v/>
      </c>
      <c r="DJ322" s="74" t="str">
        <f t="shared" ca="1" si="646"/>
        <v/>
      </c>
      <c r="DK322" s="74" t="str">
        <f t="shared" ca="1" si="647"/>
        <v/>
      </c>
      <c r="DL322" s="74" t="str">
        <f t="shared" ca="1" si="648"/>
        <v/>
      </c>
      <c r="DM322" s="74" t="str">
        <f t="shared" ca="1" si="649"/>
        <v/>
      </c>
      <c r="DN322" s="74" t="str">
        <f t="shared" ca="1" si="650"/>
        <v/>
      </c>
      <c r="DO322" s="74" t="str">
        <f t="shared" ca="1" si="651"/>
        <v/>
      </c>
      <c r="DQ322" s="74" t="str">
        <f t="shared" ca="1" si="652"/>
        <v/>
      </c>
      <c r="DS322" s="74" t="str">
        <f t="shared" ca="1" si="653"/>
        <v/>
      </c>
      <c r="DT322" s="74" t="str">
        <f t="shared" ca="1" si="654"/>
        <v/>
      </c>
      <c r="DV322" s="525" t="str">
        <f t="shared" ca="1" si="655"/>
        <v/>
      </c>
      <c r="DW322" s="74" t="str">
        <f t="shared" ca="1" si="656"/>
        <v/>
      </c>
      <c r="DX322" s="485" t="str">
        <f t="shared" ca="1" si="657"/>
        <v/>
      </c>
      <c r="DY322" s="74" t="str">
        <f t="shared" ca="1" si="658"/>
        <v/>
      </c>
      <c r="DZ322" s="74" t="str">
        <f t="shared" ca="1" si="659"/>
        <v/>
      </c>
      <c r="EA322" s="74" t="str">
        <f t="shared" ca="1" si="660"/>
        <v/>
      </c>
      <c r="EC322" s="74" t="str">
        <f t="shared" ca="1" si="661"/>
        <v/>
      </c>
      <c r="ED322" s="74" t="str">
        <f t="shared" ca="1" si="662"/>
        <v/>
      </c>
      <c r="EE322" s="74" t="str">
        <f t="shared" ca="1" si="663"/>
        <v/>
      </c>
      <c r="EG322" s="479" t="str">
        <f ca="1">IF(V322=1,"",IF(LOG入力!BH322&gt;0,0,IF(CG322="★",0,IF(R322=1,0,IF(N322=0,0,1)))))</f>
        <v/>
      </c>
      <c r="EH322" s="483" t="str">
        <f t="shared" ca="1" si="664"/>
        <v/>
      </c>
      <c r="EI322" s="483" t="str">
        <f t="shared" ca="1" si="665"/>
        <v/>
      </c>
      <c r="EJ322" s="483" t="str">
        <f t="shared" ca="1" si="666"/>
        <v/>
      </c>
      <c r="EL322" s="71">
        <f t="shared" ca="1" si="667"/>
        <v>0</v>
      </c>
      <c r="EM322" s="6">
        <f t="shared" ca="1" si="668"/>
        <v>0</v>
      </c>
      <c r="EN322" s="6" t="str">
        <f t="shared" ca="1" si="669"/>
        <v/>
      </c>
      <c r="EO322" s="6">
        <f ca="1">IF(LOG入力!BH322&gt;0,0,IF(EM322=0,0,(IF(COUNTIF($EN$19:EN322,EN322)=1,IF($FS$3="N",1,IF(EH322=1,1,0))))))</f>
        <v>0</v>
      </c>
      <c r="EP322" s="6" t="str">
        <f ca="1">IF(LOG入力!BH322&gt;0,"",IF(EO322=1,$X322,""))</f>
        <v/>
      </c>
      <c r="EQ322" s="6" t="str">
        <f ca="1">IF(LOG入力!BH322&gt;0,"",IF(EO322=1,$Y322,""))</f>
        <v/>
      </c>
      <c r="ER322" s="520" t="str">
        <f ca="1">IF(LOG入力!BH322&gt;0,"",IF(COUNTIF($EP$19:$EP322,EP322)=1,EP322,""))</f>
        <v/>
      </c>
      <c r="ES322" s="520">
        <f ca="1">IF(LOG入力!BH322&gt;0,0,IF((EL322=1),IF(($ER322=""),0,1),0))</f>
        <v>0</v>
      </c>
      <c r="ET322" s="520" t="str">
        <f ca="1">IF(LOG入力!BH322&gt;0,"",IF(COUNTIF($EQ$19:EQ322,EQ322)=1,EQ322,""))</f>
        <v/>
      </c>
      <c r="EU322" s="539">
        <f ca="1">IF(LOG入力!BH322&gt;0,0,IF((EL322=1),IF(($ET322=""),0,1),0))</f>
        <v>0</v>
      </c>
      <c r="EV322" s="71">
        <f t="shared" ca="1" si="670"/>
        <v>0</v>
      </c>
      <c r="EW322" s="6">
        <f t="shared" ca="1" si="671"/>
        <v>0</v>
      </c>
      <c r="EX322" s="6" t="str">
        <f t="shared" ca="1" si="672"/>
        <v/>
      </c>
      <c r="EY322" s="6">
        <f ca="1">IF(LOG入力!BH322&gt;0,0,IF(EW322=0,0,(IF(COUNTIF($EX$19:EX322,EX322)=1,IF($FS$3="N",1,IF(EH322=1,1,0))))))</f>
        <v>0</v>
      </c>
      <c r="EZ322" s="6" t="str">
        <f ca="1">IF(LOG入力!BH322&gt;0,"",IF(EY322=1,$X322,""))</f>
        <v/>
      </c>
      <c r="FA322" s="6" t="str">
        <f ca="1">IF(LOG入力!BH322&gt;0,"",IF(EY322=1,$Y322,""))</f>
        <v/>
      </c>
      <c r="FB322" s="6" t="str">
        <f ca="1">IF(LOG入力!BH322&gt;0,"",IF(COUNTIF($EZ$19:$EZ322,EZ322)=1,EZ322,""))</f>
        <v/>
      </c>
      <c r="FC322" s="6">
        <f ca="1">IF(LOG入力!BH322&gt;0,0,IF((EV322=1),IF(($FB322=""),0,1),0))</f>
        <v>0</v>
      </c>
      <c r="FD322" s="6" t="str">
        <f ca="1">IF(LOG入力!BH322&gt;0,"",IF(COUNTIF($FA$19:FA322,FA322)=1,FA322,""))</f>
        <v/>
      </c>
      <c r="FE322" s="72">
        <f ca="1">IF(LOG入力!BH322&gt;0,0,IF((EV322=1),IF(($FD322=""),0,1),0))</f>
        <v>0</v>
      </c>
      <c r="FF322" s="71">
        <f t="shared" ca="1" si="673"/>
        <v>0</v>
      </c>
      <c r="FG322" s="6">
        <f t="shared" ca="1" si="674"/>
        <v>0</v>
      </c>
      <c r="FH322" s="6" t="str">
        <f t="shared" ca="1" si="675"/>
        <v/>
      </c>
      <c r="FI322" s="6">
        <f ca="1">IF(LOG入力!BH322&gt;0,0,IF(FG322=0,0,(IF(COUNTIF($FH$19:FH322,FH322)=1,IF($FS$3="N",1,IF(EH322=1,1,0))))))</f>
        <v>0</v>
      </c>
      <c r="FJ322" s="6" t="str">
        <f ca="1">IF(LOG入力!BH322&gt;0,"",IF(FI322=1,$X322,""))</f>
        <v/>
      </c>
      <c r="FK322" s="6" t="str">
        <f ca="1">IF(LOG入力!BH322&gt;0,"",IF(FI322=1,$Y322,""))</f>
        <v/>
      </c>
      <c r="FL322" s="6" t="str">
        <f ca="1">IF(LOG入力!BH322&gt;0,"",IF(COUNTIF($FJ$19:$FJ322,FJ322)=1,FJ322,""))</f>
        <v/>
      </c>
      <c r="FM322" s="6">
        <f ca="1">IF(LOG入力!BH322&gt;0,0,IF((FF322=1),IF(($FL322=""),0,1),0))</f>
        <v>0</v>
      </c>
      <c r="FN322" s="6" t="str">
        <f ca="1">IF(LOG入力!BH322&gt;0,"",IF(COUNTIF($FK$19:FK322,FK322)=1,FK322,""))</f>
        <v/>
      </c>
      <c r="FO322" s="72">
        <f ca="1">IF(LOG入力!BH322&gt;0,0,IF((FF322=1),IF(($FN322=""),0,1),0))</f>
        <v>0</v>
      </c>
      <c r="FP322" s="71">
        <f t="shared" ca="1" si="676"/>
        <v>0</v>
      </c>
      <c r="FQ322" s="6">
        <f t="shared" ca="1" si="677"/>
        <v>0</v>
      </c>
      <c r="FR322" s="6" t="str">
        <f t="shared" ca="1" si="678"/>
        <v/>
      </c>
      <c r="FS322" s="6">
        <f ca="1">IF(LOG入力!BH322&gt;0,0,IF(FQ322=0,0,(IF(COUNTIF($FR$19:FR322,FR322)=1,IF($FS$3="N",1,IF(EH322=1,1,0))))))</f>
        <v>0</v>
      </c>
      <c r="FT322" s="6" t="str">
        <f ca="1">IF(LOG入力!BH322&gt;0,"",IF(FS322=1,$X322,""))</f>
        <v/>
      </c>
      <c r="FU322" s="6" t="str">
        <f ca="1">IF(LOG入力!BH322&gt;0,"",IF(FS322=1,$Y322,""))</f>
        <v/>
      </c>
      <c r="FV322" s="6" t="str">
        <f ca="1">IF(LOG入力!BH322&gt;0,"",IF(COUNTIF($FT$19:$FT322,FT322)=1,FT322,""))</f>
        <v/>
      </c>
      <c r="FW322" s="6">
        <f ca="1">IF(LOG入力!BH322&gt;0,0,IF((FP322=1),IF(($FV322=""),0,1),0))</f>
        <v>0</v>
      </c>
      <c r="FX322" s="6" t="str">
        <f ca="1">IF(LOG入力!BH322&gt;0,"",IF(COUNTIF($FU$19:FU322,FU322)=1,FU322,""))</f>
        <v/>
      </c>
      <c r="FY322" s="72">
        <f ca="1">IF(LOG入力!BH322&gt;0,0,IF((FP322=1),IF(($FX322=""),0,1),0))</f>
        <v>0</v>
      </c>
      <c r="FZ322" s="71">
        <f t="shared" ca="1" si="679"/>
        <v>0</v>
      </c>
      <c r="GA322" s="6">
        <f t="shared" ca="1" si="680"/>
        <v>0</v>
      </c>
      <c r="GB322" s="6" t="str">
        <f t="shared" ca="1" si="681"/>
        <v/>
      </c>
      <c r="GC322" s="6">
        <f ca="1">IF(LOG入力!BH322&gt;0,0,IF(GA322=0,0,(IF(COUNTIF($GB$19:GB322,GB322)=1,IF($FS$3="N",1,IF(EH322=1,1,0))))))</f>
        <v>0</v>
      </c>
      <c r="GD322" s="6" t="str">
        <f ca="1">IF(LOG入力!BH322&gt;0,"",IF(GC322=1,$X322,""))</f>
        <v/>
      </c>
      <c r="GE322" s="6" t="str">
        <f ca="1">IF(LOG入力!BH322&gt;0,"",IF(GC322=1,$Y322,""))</f>
        <v/>
      </c>
      <c r="GF322" s="6" t="str">
        <f ca="1">IF(LOG入力!BH322&gt;0,"",IF(COUNTIF($GD$19:$GD322,GD322)=1,GD322,""))</f>
        <v/>
      </c>
      <c r="GG322" s="6">
        <f ca="1">IF(LOG入力!BH322&gt;0,0,IF((FZ322=1),IF(($GF322=""),0,1),0))</f>
        <v>0</v>
      </c>
      <c r="GH322" s="6" t="str">
        <f ca="1">IF(LOG入力!BH322&gt;0,"",IF(COUNTIF($GE$19:GE322,GE322)=1,GE322,""))</f>
        <v/>
      </c>
      <c r="GI322" s="72">
        <f ca="1">IF(LOG入力!BH322&gt;0,0,IF((FZ322=1),IF(($GH322=""),0,1),0))</f>
        <v>0</v>
      </c>
      <c r="GK322" s="455" t="str">
        <f ca="1">IF(V322=1,"",IF(LEN(LOG入力!AS322)=0,"",LOG入力!AS322))</f>
        <v/>
      </c>
      <c r="GL322" s="378" t="str">
        <f t="shared" ca="1" si="682"/>
        <v/>
      </c>
      <c r="GM322" s="378" t="str">
        <f t="shared" ca="1" si="683"/>
        <v/>
      </c>
      <c r="GN322" s="74" t="str">
        <f t="shared" ca="1" si="684"/>
        <v/>
      </c>
      <c r="GO322" s="74" t="str">
        <f t="shared" ca="1" si="685"/>
        <v/>
      </c>
      <c r="GQ322" s="74" t="str">
        <f t="shared" ca="1" si="686"/>
        <v/>
      </c>
      <c r="GR322" s="74" t="str">
        <f t="shared" ca="1" si="687"/>
        <v/>
      </c>
      <c r="GS322" s="74" t="str">
        <f t="shared" ca="1" si="688"/>
        <v/>
      </c>
      <c r="GT322" s="74" t="str">
        <f t="shared" ca="1" si="689"/>
        <v/>
      </c>
      <c r="GU322" s="74" t="str">
        <f t="shared" ca="1" si="690"/>
        <v/>
      </c>
      <c r="GV322" s="74" t="str">
        <f t="shared" ca="1" si="691"/>
        <v/>
      </c>
      <c r="GX322" s="74" t="str">
        <f t="shared" ca="1" si="692"/>
        <v/>
      </c>
      <c r="GY322" s="74" t="str">
        <f t="shared" ca="1" si="693"/>
        <v/>
      </c>
      <c r="GZ322" s="74" t="str">
        <f ca="1">IF(V322=1,"",IF(LOG入力!BH322&gt;0,0,IF(GY322=0,0,IF((VALUE((TYPE(VALUE(J322)))))=16,0,IF(VALUE(J322)&lt;60,1,IF(VALUE(J322)&lt;100,0,IF(VALUE(J322)&lt;600,2,0)))))))</f>
        <v/>
      </c>
      <c r="HA322" s="74" t="str">
        <f t="shared" ca="1" si="694"/>
        <v/>
      </c>
      <c r="HB322" s="74" t="str">
        <f ca="1">IF(V322=1,"",IF(LOG入力!BH322&gt;0,0,IF(HA322=0,0,IF((VALUE((TYPE(VALUE(L322)))))=16,0,IF(VALUE(L322)&lt;60,1,IF(VALUE(L322)&lt;100,0,IF(VALUE(L322)&lt;600,2,0)))))))</f>
        <v/>
      </c>
      <c r="HD322" s="74" t="str">
        <f t="shared" ca="1" si="695"/>
        <v/>
      </c>
      <c r="HF322" s="74" t="str">
        <f t="shared" ca="1" si="696"/>
        <v/>
      </c>
      <c r="HG322" s="74" t="str">
        <f t="shared" ca="1" si="697"/>
        <v/>
      </c>
      <c r="HH322" s="74" t="str">
        <f t="shared" ca="1" si="698"/>
        <v/>
      </c>
      <c r="HI322" s="74" t="str">
        <f t="shared" ca="1" si="699"/>
        <v/>
      </c>
      <c r="HJ322" s="74" t="str">
        <f t="shared" ca="1" si="700"/>
        <v/>
      </c>
      <c r="HK322" s="74" t="str">
        <f t="shared" ca="1" si="701"/>
        <v/>
      </c>
      <c r="HL322" s="74" t="str">
        <f t="shared" ca="1" si="702"/>
        <v/>
      </c>
      <c r="HM322" s="74" t="str">
        <f t="shared" ca="1" si="703"/>
        <v/>
      </c>
      <c r="HN322" s="74" t="str">
        <f t="shared" ca="1" si="704"/>
        <v/>
      </c>
      <c r="HO322" s="529" t="str">
        <f t="shared" ca="1" si="705"/>
        <v/>
      </c>
      <c r="HP322" s="74" t="str">
        <f t="shared" ca="1" si="706"/>
        <v/>
      </c>
      <c r="HQ322" s="74" t="str">
        <f t="shared" ca="1" si="707"/>
        <v/>
      </c>
      <c r="HR322" s="74" t="str">
        <f t="shared" ca="1" si="708"/>
        <v/>
      </c>
      <c r="HS322" s="74" t="str">
        <f t="shared" ca="1" si="709"/>
        <v/>
      </c>
      <c r="HT322" s="74" t="str">
        <f ca="1">IF(V322=1,"",IF(LOG入力!BH322&gt;0,0,IF(DV322=1,0,IF(N322="0",0,IF(SUM(HD322:HS322)&gt;0,1,0)))))</f>
        <v/>
      </c>
    </row>
    <row r="323" spans="1:228" x14ac:dyDescent="0.15">
      <c r="A323" s="5"/>
      <c r="B323" s="532" t="str">
        <f t="shared" ca="1" si="568"/>
        <v/>
      </c>
      <c r="C323" s="561" t="str">
        <f ca="1">LOG入力!AP323</f>
        <v/>
      </c>
      <c r="D323" s="534" t="str">
        <f ca="1">LOG入力!AQ323</f>
        <v/>
      </c>
      <c r="E323" s="570" t="str">
        <f ca="1">LOG入力!AR323</f>
        <v/>
      </c>
      <c r="F323" s="535" t="str">
        <f t="shared" ca="1" si="569"/>
        <v/>
      </c>
      <c r="G323" s="585" t="str">
        <f ca="1">LOG入力!AT323</f>
        <v/>
      </c>
      <c r="H323" s="542" t="str">
        <f ca="1">LOG入力!AU323</f>
        <v/>
      </c>
      <c r="I323" s="537" t="str">
        <f ca="1">LOG入力!AV323</f>
        <v/>
      </c>
      <c r="J323" s="577" t="str">
        <f ca="1">LOG入力!AW323</f>
        <v/>
      </c>
      <c r="K323" s="578" t="str">
        <f ca="1">LOG入力!BJ323</f>
        <v/>
      </c>
      <c r="L323" s="577" t="str">
        <f ca="1">LOG入力!AY323</f>
        <v/>
      </c>
      <c r="M323" s="545" t="str">
        <f ca="1">LOG入力!BK323</f>
        <v/>
      </c>
      <c r="N323" s="512" t="str">
        <f ca="1">IF(V323=1,"",IF(LOG入力!AJ323=1,"1",LOG入力!BA323))</f>
        <v/>
      </c>
      <c r="O323" s="538" t="str">
        <f ca="1">IF(V323=1,"",IF(LEN(LOG入力!O323)=0,"",LOG入力!O323))</f>
        <v/>
      </c>
      <c r="P323" s="291" t="str">
        <f ca="1">IF(V323=1,"",IF($AA$4=1,"",IF(LOG入力!BG323=1,"",CONCATENATE($ER323,$FB323,$FL323,$FV323,$GF323))))</f>
        <v/>
      </c>
      <c r="Q323" s="291" t="str">
        <f ca="1">IF(V323=1,"",IF($AA$4=1,"",IF(LOG入力!BG323=1,"",CONCATENATE($ET323,$FD323,$FN323,$FX323,$GH323))))</f>
        <v/>
      </c>
      <c r="R323" s="573" t="str">
        <f ca="1">IF(V323=1,"",IF($AA$4=1,"",IF(LOG入力!BH323&gt;0,0,AA323)))</f>
        <v/>
      </c>
      <c r="S323" s="293" t="str">
        <f t="shared" ca="1" si="570"/>
        <v/>
      </c>
      <c r="T323" s="681"/>
      <c r="U323" s="38"/>
      <c r="V323" s="196">
        <f ca="1">LOG入力!AN323</f>
        <v>1</v>
      </c>
      <c r="W323" s="38"/>
      <c r="X323" s="516" t="str">
        <f t="shared" ca="1" si="571"/>
        <v/>
      </c>
      <c r="Y323" s="515" t="str">
        <f t="shared" ca="1" si="572"/>
        <v/>
      </c>
      <c r="Z323" s="518" t="str">
        <f t="shared" ca="1" si="573"/>
        <v/>
      </c>
      <c r="AA323" s="574" t="str">
        <f t="shared" ca="1" si="574"/>
        <v/>
      </c>
      <c r="AC323" s="6" t="str">
        <f t="shared" ca="1" si="575"/>
        <v/>
      </c>
      <c r="AD323" s="6" t="str">
        <f t="shared" ca="1" si="576"/>
        <v/>
      </c>
      <c r="AE323" s="6" t="str">
        <f t="shared" ca="1" si="577"/>
        <v/>
      </c>
      <c r="AF323" s="6" t="str">
        <f t="shared" ca="1" si="578"/>
        <v/>
      </c>
      <c r="AG323" s="6" t="str">
        <f t="shared" ca="1" si="579"/>
        <v/>
      </c>
      <c r="AH323" s="6" t="str">
        <f t="shared" ca="1" si="580"/>
        <v/>
      </c>
      <c r="AI323" s="6" t="str">
        <f t="shared" ca="1" si="581"/>
        <v/>
      </c>
      <c r="AJ323" s="6" t="str">
        <f t="shared" ca="1" si="582"/>
        <v/>
      </c>
      <c r="AK323" s="6" t="str">
        <f t="shared" ca="1" si="583"/>
        <v/>
      </c>
      <c r="AL323" s="6" t="str">
        <f t="shared" ca="1" si="584"/>
        <v/>
      </c>
      <c r="AM323" s="6" t="str">
        <f t="shared" ca="1" si="585"/>
        <v/>
      </c>
      <c r="AN323" s="6" t="str">
        <f t="shared" ca="1" si="586"/>
        <v/>
      </c>
      <c r="AO323" s="6" t="str">
        <f t="shared" ca="1" si="587"/>
        <v/>
      </c>
      <c r="AP323" s="6" t="str">
        <f t="shared" ca="1" si="588"/>
        <v/>
      </c>
      <c r="AQ323" s="6" t="str">
        <f t="shared" ca="1" si="589"/>
        <v/>
      </c>
      <c r="AR323" s="6" t="str">
        <f t="shared" ca="1" si="590"/>
        <v/>
      </c>
      <c r="AS323" s="6" t="str">
        <f t="shared" ca="1" si="591"/>
        <v/>
      </c>
      <c r="AT323" s="6" t="str">
        <f t="shared" ca="1" si="592"/>
        <v/>
      </c>
      <c r="AU323" s="6" t="str">
        <f t="shared" ca="1" si="593"/>
        <v/>
      </c>
      <c r="AV323" s="6" t="str">
        <f t="shared" ca="1" si="594"/>
        <v/>
      </c>
      <c r="AW323" s="6" t="str">
        <f t="shared" ca="1" si="595"/>
        <v/>
      </c>
      <c r="AY323" s="6" t="str">
        <f t="shared" ca="1" si="596"/>
        <v/>
      </c>
      <c r="AZ323" s="6" t="str">
        <f t="shared" ca="1" si="597"/>
        <v/>
      </c>
      <c r="BA323" s="6" t="str">
        <f t="shared" ca="1" si="598"/>
        <v/>
      </c>
      <c r="BB323" s="6" t="str">
        <f t="shared" ca="1" si="599"/>
        <v/>
      </c>
      <c r="BC323" s="6" t="str">
        <f t="shared" ca="1" si="600"/>
        <v/>
      </c>
      <c r="BD323" s="6" t="str">
        <f t="shared" ca="1" si="601"/>
        <v/>
      </c>
      <c r="BE323" s="6" t="str">
        <f t="shared" ca="1" si="602"/>
        <v/>
      </c>
      <c r="BF323" s="6" t="str">
        <f t="shared" ca="1" si="603"/>
        <v/>
      </c>
      <c r="BG323" s="6" t="str">
        <f t="shared" ca="1" si="604"/>
        <v/>
      </c>
      <c r="BH323" s="6" t="str">
        <f t="shared" ca="1" si="605"/>
        <v/>
      </c>
      <c r="BI323" s="6" t="str">
        <f t="shared" ca="1" si="606"/>
        <v/>
      </c>
      <c r="BJ323" s="6" t="str">
        <f t="shared" ca="1" si="607"/>
        <v/>
      </c>
      <c r="BK323" s="6" t="str">
        <f t="shared" ca="1" si="608"/>
        <v/>
      </c>
      <c r="BL323" s="6" t="str">
        <f t="shared" ca="1" si="609"/>
        <v/>
      </c>
      <c r="BM323" s="6" t="str">
        <f t="shared" ca="1" si="610"/>
        <v/>
      </c>
      <c r="BN323" s="6" t="str">
        <f t="shared" ca="1" si="611"/>
        <v/>
      </c>
      <c r="BO323" s="6" t="str">
        <f t="shared" ca="1" si="612"/>
        <v/>
      </c>
      <c r="BP323" s="6" t="str">
        <f t="shared" ca="1" si="613"/>
        <v/>
      </c>
      <c r="BQ323" s="6" t="str">
        <f t="shared" ca="1" si="614"/>
        <v/>
      </c>
      <c r="BR323" s="6" t="str">
        <f t="shared" ca="1" si="615"/>
        <v/>
      </c>
      <c r="BS323" s="6" t="str">
        <f t="shared" ca="1" si="616"/>
        <v/>
      </c>
      <c r="BU323" s="6" t="str">
        <f t="shared" ca="1" si="617"/>
        <v/>
      </c>
      <c r="BW323" s="515" t="str">
        <f t="shared" ca="1" si="618"/>
        <v/>
      </c>
      <c r="BX323" s="515">
        <f t="shared" ca="1" si="619"/>
        <v>0</v>
      </c>
      <c r="BY323" s="515" t="str">
        <f t="shared" ca="1" si="620"/>
        <v/>
      </c>
      <c r="CA323" s="6">
        <f t="shared" ca="1" si="621"/>
        <v>1</v>
      </c>
      <c r="CC323" s="523" t="str">
        <f t="shared" ca="1" si="622"/>
        <v/>
      </c>
      <c r="CE323" s="6" t="str">
        <f t="shared" ca="1" si="623"/>
        <v/>
      </c>
      <c r="CG323" s="524" t="str">
        <f ca="1">IF(V323=1,"",IF($AA$4=1,"",IF(LOG入力!BH323&gt;0,"",IF(N323=0,"",IF(HT323=0,"","★")))))</f>
        <v/>
      </c>
      <c r="CI323" s="74" t="str">
        <f t="shared" ca="1" si="624"/>
        <v/>
      </c>
      <c r="CK323" s="525" t="str">
        <f ca="1">IF(V323=1,"",IF(LOG入力!BH323&gt;0,1,0))</f>
        <v/>
      </c>
      <c r="CL323" s="74" t="str">
        <f t="shared" ca="1" si="625"/>
        <v/>
      </c>
      <c r="CN323" s="74" t="str">
        <f t="shared" ca="1" si="626"/>
        <v/>
      </c>
      <c r="CO323" s="74" t="str">
        <f t="shared" ca="1" si="627"/>
        <v/>
      </c>
      <c r="CQ323" s="74" t="str">
        <f t="shared" ca="1" si="628"/>
        <v/>
      </c>
      <c r="CR323" s="74" t="str">
        <f t="shared" ca="1" si="629"/>
        <v/>
      </c>
      <c r="CS323" s="74" t="str">
        <f t="shared" ca="1" si="630"/>
        <v/>
      </c>
      <c r="CT323" s="74" t="str">
        <f t="shared" ca="1" si="631"/>
        <v/>
      </c>
      <c r="CU323" s="74" t="str">
        <f t="shared" ca="1" si="632"/>
        <v/>
      </c>
      <c r="CV323" s="74" t="str">
        <f t="shared" ca="1" si="633"/>
        <v/>
      </c>
      <c r="CW323" s="74" t="str">
        <f t="shared" ca="1" si="634"/>
        <v/>
      </c>
      <c r="CX323" s="74" t="str">
        <f t="shared" ca="1" si="635"/>
        <v/>
      </c>
      <c r="CY323" s="74" t="str">
        <f t="shared" ca="1" si="636"/>
        <v/>
      </c>
      <c r="CZ323" s="74" t="str">
        <f t="shared" ca="1" si="637"/>
        <v/>
      </c>
      <c r="DA323" s="74" t="str">
        <f t="shared" ca="1" si="638"/>
        <v/>
      </c>
      <c r="DB323" s="74" t="str">
        <f t="shared" ca="1" si="639"/>
        <v/>
      </c>
      <c r="DD323" s="74" t="str">
        <f t="shared" ca="1" si="640"/>
        <v/>
      </c>
      <c r="DE323" s="74" t="str">
        <f t="shared" ca="1" si="641"/>
        <v/>
      </c>
      <c r="DF323" s="74" t="str">
        <f t="shared" ca="1" si="642"/>
        <v/>
      </c>
      <c r="DG323" s="74" t="str">
        <f t="shared" ca="1" si="643"/>
        <v/>
      </c>
      <c r="DH323" s="74" t="str">
        <f t="shared" ca="1" si="644"/>
        <v/>
      </c>
      <c r="DI323" s="74" t="str">
        <f t="shared" ca="1" si="645"/>
        <v/>
      </c>
      <c r="DJ323" s="74" t="str">
        <f t="shared" ca="1" si="646"/>
        <v/>
      </c>
      <c r="DK323" s="74" t="str">
        <f t="shared" ca="1" si="647"/>
        <v/>
      </c>
      <c r="DL323" s="74" t="str">
        <f t="shared" ca="1" si="648"/>
        <v/>
      </c>
      <c r="DM323" s="74" t="str">
        <f t="shared" ca="1" si="649"/>
        <v/>
      </c>
      <c r="DN323" s="74" t="str">
        <f t="shared" ca="1" si="650"/>
        <v/>
      </c>
      <c r="DO323" s="74" t="str">
        <f t="shared" ca="1" si="651"/>
        <v/>
      </c>
      <c r="DQ323" s="74" t="str">
        <f t="shared" ca="1" si="652"/>
        <v/>
      </c>
      <c r="DS323" s="74" t="str">
        <f t="shared" ca="1" si="653"/>
        <v/>
      </c>
      <c r="DT323" s="74" t="str">
        <f t="shared" ca="1" si="654"/>
        <v/>
      </c>
      <c r="DV323" s="525" t="str">
        <f t="shared" ca="1" si="655"/>
        <v/>
      </c>
      <c r="DW323" s="74" t="str">
        <f t="shared" ca="1" si="656"/>
        <v/>
      </c>
      <c r="DX323" s="485" t="str">
        <f t="shared" ca="1" si="657"/>
        <v/>
      </c>
      <c r="DY323" s="74" t="str">
        <f t="shared" ca="1" si="658"/>
        <v/>
      </c>
      <c r="DZ323" s="74" t="str">
        <f t="shared" ca="1" si="659"/>
        <v/>
      </c>
      <c r="EA323" s="74" t="str">
        <f t="shared" ca="1" si="660"/>
        <v/>
      </c>
      <c r="EC323" s="74" t="str">
        <f t="shared" ca="1" si="661"/>
        <v/>
      </c>
      <c r="ED323" s="74" t="str">
        <f t="shared" ca="1" si="662"/>
        <v/>
      </c>
      <c r="EE323" s="74" t="str">
        <f t="shared" ca="1" si="663"/>
        <v/>
      </c>
      <c r="EG323" s="479" t="str">
        <f ca="1">IF(V323=1,"",IF(LOG入力!BH323&gt;0,0,IF(CG323="★",0,IF(R323=1,0,IF(N323=0,0,1)))))</f>
        <v/>
      </c>
      <c r="EH323" s="483" t="str">
        <f t="shared" ca="1" si="664"/>
        <v/>
      </c>
      <c r="EI323" s="483" t="str">
        <f t="shared" ca="1" si="665"/>
        <v/>
      </c>
      <c r="EJ323" s="483" t="str">
        <f t="shared" ca="1" si="666"/>
        <v/>
      </c>
      <c r="EL323" s="71">
        <f t="shared" ca="1" si="667"/>
        <v>0</v>
      </c>
      <c r="EM323" s="6">
        <f t="shared" ca="1" si="668"/>
        <v>0</v>
      </c>
      <c r="EN323" s="6" t="str">
        <f t="shared" ca="1" si="669"/>
        <v/>
      </c>
      <c r="EO323" s="6">
        <f ca="1">IF(LOG入力!BH323&gt;0,0,IF(EM323=0,0,(IF(COUNTIF($EN$19:EN323,EN323)=1,IF($FS$3="N",1,IF(EH323=1,1,0))))))</f>
        <v>0</v>
      </c>
      <c r="EP323" s="6" t="str">
        <f ca="1">IF(LOG入力!BH323&gt;0,"",IF(EO323=1,$X323,""))</f>
        <v/>
      </c>
      <c r="EQ323" s="6" t="str">
        <f ca="1">IF(LOG入力!BH323&gt;0,"",IF(EO323=1,$Y323,""))</f>
        <v/>
      </c>
      <c r="ER323" s="520" t="str">
        <f ca="1">IF(LOG入力!BH323&gt;0,"",IF(COUNTIF($EP$19:$EP323,EP323)=1,EP323,""))</f>
        <v/>
      </c>
      <c r="ES323" s="520">
        <f ca="1">IF(LOG入力!BH323&gt;0,0,IF((EL323=1),IF(($ER323=""),0,1),0))</f>
        <v>0</v>
      </c>
      <c r="ET323" s="520" t="str">
        <f ca="1">IF(LOG入力!BH323&gt;0,"",IF(COUNTIF($EQ$19:EQ323,EQ323)=1,EQ323,""))</f>
        <v/>
      </c>
      <c r="EU323" s="539">
        <f ca="1">IF(LOG入力!BH323&gt;0,0,IF((EL323=1),IF(($ET323=""),0,1),0))</f>
        <v>0</v>
      </c>
      <c r="EV323" s="71">
        <f t="shared" ca="1" si="670"/>
        <v>0</v>
      </c>
      <c r="EW323" s="6">
        <f t="shared" ca="1" si="671"/>
        <v>0</v>
      </c>
      <c r="EX323" s="6" t="str">
        <f t="shared" ca="1" si="672"/>
        <v/>
      </c>
      <c r="EY323" s="6">
        <f ca="1">IF(LOG入力!BH323&gt;0,0,IF(EW323=0,0,(IF(COUNTIF($EX$19:EX323,EX323)=1,IF($FS$3="N",1,IF(EH323=1,1,0))))))</f>
        <v>0</v>
      </c>
      <c r="EZ323" s="6" t="str">
        <f ca="1">IF(LOG入力!BH323&gt;0,"",IF(EY323=1,$X323,""))</f>
        <v/>
      </c>
      <c r="FA323" s="6" t="str">
        <f ca="1">IF(LOG入力!BH323&gt;0,"",IF(EY323=1,$Y323,""))</f>
        <v/>
      </c>
      <c r="FB323" s="6" t="str">
        <f ca="1">IF(LOG入力!BH323&gt;0,"",IF(COUNTIF($EZ$19:$EZ323,EZ323)=1,EZ323,""))</f>
        <v/>
      </c>
      <c r="FC323" s="6">
        <f ca="1">IF(LOG入力!BH323&gt;0,0,IF((EV323=1),IF(($FB323=""),0,1),0))</f>
        <v>0</v>
      </c>
      <c r="FD323" s="6" t="str">
        <f ca="1">IF(LOG入力!BH323&gt;0,"",IF(COUNTIF($FA$19:FA323,FA323)=1,FA323,""))</f>
        <v/>
      </c>
      <c r="FE323" s="72">
        <f ca="1">IF(LOG入力!BH323&gt;0,0,IF((EV323=1),IF(($FD323=""),0,1),0))</f>
        <v>0</v>
      </c>
      <c r="FF323" s="71">
        <f t="shared" ca="1" si="673"/>
        <v>0</v>
      </c>
      <c r="FG323" s="6">
        <f t="shared" ca="1" si="674"/>
        <v>0</v>
      </c>
      <c r="FH323" s="6" t="str">
        <f t="shared" ca="1" si="675"/>
        <v/>
      </c>
      <c r="FI323" s="6">
        <f ca="1">IF(LOG入力!BH323&gt;0,0,IF(FG323=0,0,(IF(COUNTIF($FH$19:FH323,FH323)=1,IF($FS$3="N",1,IF(EH323=1,1,0))))))</f>
        <v>0</v>
      </c>
      <c r="FJ323" s="6" t="str">
        <f ca="1">IF(LOG入力!BH323&gt;0,"",IF(FI323=1,$X323,""))</f>
        <v/>
      </c>
      <c r="FK323" s="6" t="str">
        <f ca="1">IF(LOG入力!BH323&gt;0,"",IF(FI323=1,$Y323,""))</f>
        <v/>
      </c>
      <c r="FL323" s="6" t="str">
        <f ca="1">IF(LOG入力!BH323&gt;0,"",IF(COUNTIF($FJ$19:$FJ323,FJ323)=1,FJ323,""))</f>
        <v/>
      </c>
      <c r="FM323" s="6">
        <f ca="1">IF(LOG入力!BH323&gt;0,0,IF((FF323=1),IF(($FL323=""),0,1),0))</f>
        <v>0</v>
      </c>
      <c r="FN323" s="6" t="str">
        <f ca="1">IF(LOG入力!BH323&gt;0,"",IF(COUNTIF($FK$19:FK323,FK323)=1,FK323,""))</f>
        <v/>
      </c>
      <c r="FO323" s="72">
        <f ca="1">IF(LOG入力!BH323&gt;0,0,IF((FF323=1),IF(($FN323=""),0,1),0))</f>
        <v>0</v>
      </c>
      <c r="FP323" s="71">
        <f t="shared" ca="1" si="676"/>
        <v>0</v>
      </c>
      <c r="FQ323" s="6">
        <f t="shared" ca="1" si="677"/>
        <v>0</v>
      </c>
      <c r="FR323" s="6" t="str">
        <f t="shared" ca="1" si="678"/>
        <v/>
      </c>
      <c r="FS323" s="6">
        <f ca="1">IF(LOG入力!BH323&gt;0,0,IF(FQ323=0,0,(IF(COUNTIF($FR$19:FR323,FR323)=1,IF($FS$3="N",1,IF(EH323=1,1,0))))))</f>
        <v>0</v>
      </c>
      <c r="FT323" s="6" t="str">
        <f ca="1">IF(LOG入力!BH323&gt;0,"",IF(FS323=1,$X323,""))</f>
        <v/>
      </c>
      <c r="FU323" s="6" t="str">
        <f ca="1">IF(LOG入力!BH323&gt;0,"",IF(FS323=1,$Y323,""))</f>
        <v/>
      </c>
      <c r="FV323" s="6" t="str">
        <f ca="1">IF(LOG入力!BH323&gt;0,"",IF(COUNTIF($FT$19:$FT323,FT323)=1,FT323,""))</f>
        <v/>
      </c>
      <c r="FW323" s="6">
        <f ca="1">IF(LOG入力!BH323&gt;0,0,IF((FP323=1),IF(($FV323=""),0,1),0))</f>
        <v>0</v>
      </c>
      <c r="FX323" s="6" t="str">
        <f ca="1">IF(LOG入力!BH323&gt;0,"",IF(COUNTIF($FU$19:FU323,FU323)=1,FU323,""))</f>
        <v/>
      </c>
      <c r="FY323" s="72">
        <f ca="1">IF(LOG入力!BH323&gt;0,0,IF((FP323=1),IF(($FX323=""),0,1),0))</f>
        <v>0</v>
      </c>
      <c r="FZ323" s="71">
        <f t="shared" ca="1" si="679"/>
        <v>0</v>
      </c>
      <c r="GA323" s="6">
        <f t="shared" ca="1" si="680"/>
        <v>0</v>
      </c>
      <c r="GB323" s="6" t="str">
        <f t="shared" ca="1" si="681"/>
        <v/>
      </c>
      <c r="GC323" s="6">
        <f ca="1">IF(LOG入力!BH323&gt;0,0,IF(GA323=0,0,(IF(COUNTIF($GB$19:GB323,GB323)=1,IF($FS$3="N",1,IF(EH323=1,1,0))))))</f>
        <v>0</v>
      </c>
      <c r="GD323" s="6" t="str">
        <f ca="1">IF(LOG入力!BH323&gt;0,"",IF(GC323=1,$X323,""))</f>
        <v/>
      </c>
      <c r="GE323" s="6" t="str">
        <f ca="1">IF(LOG入力!BH323&gt;0,"",IF(GC323=1,$Y323,""))</f>
        <v/>
      </c>
      <c r="GF323" s="6" t="str">
        <f ca="1">IF(LOG入力!BH323&gt;0,"",IF(COUNTIF($GD$19:$GD323,GD323)=1,GD323,""))</f>
        <v/>
      </c>
      <c r="GG323" s="6">
        <f ca="1">IF(LOG入力!BH323&gt;0,0,IF((FZ323=1),IF(($GF323=""),0,1),0))</f>
        <v>0</v>
      </c>
      <c r="GH323" s="6" t="str">
        <f ca="1">IF(LOG入力!BH323&gt;0,"",IF(COUNTIF($GE$19:GE323,GE323)=1,GE323,""))</f>
        <v/>
      </c>
      <c r="GI323" s="72">
        <f ca="1">IF(LOG入力!BH323&gt;0,0,IF((FZ323=1),IF(($GH323=""),0,1),0))</f>
        <v>0</v>
      </c>
      <c r="GK323" s="455" t="str">
        <f ca="1">IF(V323=1,"",IF(LEN(LOG入力!AS323)=0,"",LOG入力!AS323))</f>
        <v/>
      </c>
      <c r="GL323" s="378" t="str">
        <f t="shared" ca="1" si="682"/>
        <v/>
      </c>
      <c r="GM323" s="378" t="str">
        <f t="shared" ca="1" si="683"/>
        <v/>
      </c>
      <c r="GN323" s="74" t="str">
        <f t="shared" ca="1" si="684"/>
        <v/>
      </c>
      <c r="GO323" s="74" t="str">
        <f t="shared" ca="1" si="685"/>
        <v/>
      </c>
      <c r="GQ323" s="74" t="str">
        <f t="shared" ca="1" si="686"/>
        <v/>
      </c>
      <c r="GR323" s="74" t="str">
        <f t="shared" ca="1" si="687"/>
        <v/>
      </c>
      <c r="GS323" s="74" t="str">
        <f t="shared" ca="1" si="688"/>
        <v/>
      </c>
      <c r="GT323" s="74" t="str">
        <f t="shared" ca="1" si="689"/>
        <v/>
      </c>
      <c r="GU323" s="74" t="str">
        <f t="shared" ca="1" si="690"/>
        <v/>
      </c>
      <c r="GV323" s="74" t="str">
        <f t="shared" ca="1" si="691"/>
        <v/>
      </c>
      <c r="GX323" s="74" t="str">
        <f t="shared" ca="1" si="692"/>
        <v/>
      </c>
      <c r="GY323" s="74" t="str">
        <f t="shared" ca="1" si="693"/>
        <v/>
      </c>
      <c r="GZ323" s="74" t="str">
        <f ca="1">IF(V323=1,"",IF(LOG入力!BH323&gt;0,0,IF(GY323=0,0,IF((VALUE((TYPE(VALUE(J323)))))=16,0,IF(VALUE(J323)&lt;60,1,IF(VALUE(J323)&lt;100,0,IF(VALUE(J323)&lt;600,2,0)))))))</f>
        <v/>
      </c>
      <c r="HA323" s="74" t="str">
        <f t="shared" ca="1" si="694"/>
        <v/>
      </c>
      <c r="HB323" s="74" t="str">
        <f ca="1">IF(V323=1,"",IF(LOG入力!BH323&gt;0,0,IF(HA323=0,0,IF((VALUE((TYPE(VALUE(L323)))))=16,0,IF(VALUE(L323)&lt;60,1,IF(VALUE(L323)&lt;100,0,IF(VALUE(L323)&lt;600,2,0)))))))</f>
        <v/>
      </c>
      <c r="HD323" s="74" t="str">
        <f t="shared" ca="1" si="695"/>
        <v/>
      </c>
      <c r="HF323" s="74" t="str">
        <f t="shared" ca="1" si="696"/>
        <v/>
      </c>
      <c r="HG323" s="74" t="str">
        <f t="shared" ca="1" si="697"/>
        <v/>
      </c>
      <c r="HH323" s="74" t="str">
        <f t="shared" ca="1" si="698"/>
        <v/>
      </c>
      <c r="HI323" s="74" t="str">
        <f t="shared" ca="1" si="699"/>
        <v/>
      </c>
      <c r="HJ323" s="74" t="str">
        <f t="shared" ca="1" si="700"/>
        <v/>
      </c>
      <c r="HK323" s="74" t="str">
        <f t="shared" ca="1" si="701"/>
        <v/>
      </c>
      <c r="HL323" s="74" t="str">
        <f t="shared" ca="1" si="702"/>
        <v/>
      </c>
      <c r="HM323" s="74" t="str">
        <f t="shared" ca="1" si="703"/>
        <v/>
      </c>
      <c r="HN323" s="74" t="str">
        <f t="shared" ca="1" si="704"/>
        <v/>
      </c>
      <c r="HO323" s="529" t="str">
        <f t="shared" ca="1" si="705"/>
        <v/>
      </c>
      <c r="HP323" s="74" t="str">
        <f t="shared" ca="1" si="706"/>
        <v/>
      </c>
      <c r="HQ323" s="74" t="str">
        <f t="shared" ca="1" si="707"/>
        <v/>
      </c>
      <c r="HR323" s="74" t="str">
        <f t="shared" ca="1" si="708"/>
        <v/>
      </c>
      <c r="HS323" s="74" t="str">
        <f t="shared" ca="1" si="709"/>
        <v/>
      </c>
      <c r="HT323" s="74" t="str">
        <f ca="1">IF(V323=1,"",IF(LOG入力!BH323&gt;0,0,IF(DV323=1,0,IF(N323="0",0,IF(SUM(HD323:HS323)&gt;0,1,0)))))</f>
        <v/>
      </c>
    </row>
    <row r="324" spans="1:228" x14ac:dyDescent="0.15">
      <c r="A324" s="5"/>
      <c r="B324" s="532" t="str">
        <f t="shared" ca="1" si="568"/>
        <v/>
      </c>
      <c r="C324" s="570" t="str">
        <f ca="1">LOG入力!AP324</f>
        <v/>
      </c>
      <c r="D324" s="534" t="str">
        <f ca="1">LOG入力!AQ324</f>
        <v/>
      </c>
      <c r="E324" s="570" t="str">
        <f ca="1">LOG入力!AR324</f>
        <v/>
      </c>
      <c r="F324" s="535" t="str">
        <f t="shared" ca="1" si="569"/>
        <v/>
      </c>
      <c r="G324" s="585" t="str">
        <f ca="1">LOG入力!AT324</f>
        <v/>
      </c>
      <c r="H324" s="542" t="str">
        <f ca="1">LOG入力!AU324</f>
        <v/>
      </c>
      <c r="I324" s="537" t="str">
        <f ca="1">LOG入力!AV324</f>
        <v/>
      </c>
      <c r="J324" s="577" t="str">
        <f ca="1">LOG入力!AW324</f>
        <v/>
      </c>
      <c r="K324" s="578" t="str">
        <f ca="1">LOG入力!BJ324</f>
        <v/>
      </c>
      <c r="L324" s="577" t="str">
        <f ca="1">LOG入力!AY324</f>
        <v/>
      </c>
      <c r="M324" s="545" t="str">
        <f ca="1">LOG入力!BK324</f>
        <v/>
      </c>
      <c r="N324" s="512" t="str">
        <f ca="1">IF(V324=1,"",IF(LOG入力!AJ324=1,"1",LOG入力!BA324))</f>
        <v/>
      </c>
      <c r="O324" s="538" t="str">
        <f ca="1">IF(V324=1,"",IF(LEN(LOG入力!O324)=0,"",LOG入力!O324))</f>
        <v/>
      </c>
      <c r="P324" s="291" t="str">
        <f ca="1">IF(V324=1,"",IF($AA$4=1,"",IF(LOG入力!BG324=1,"",CONCATENATE($ER324,$FB324,$FL324,$FV324,$GF324))))</f>
        <v/>
      </c>
      <c r="Q324" s="291" t="str">
        <f ca="1">IF(V324=1,"",IF($AA$4=1,"",IF(LOG入力!BG324=1,"",CONCATENATE($ET324,$FD324,$FN324,$FX324,$GH324))))</f>
        <v/>
      </c>
      <c r="R324" s="573" t="str">
        <f ca="1">IF(V324=1,"",IF($AA$4=1,"",IF(LOG入力!BH324&gt;0,0,AA324)))</f>
        <v/>
      </c>
      <c r="S324" s="293" t="str">
        <f t="shared" ca="1" si="570"/>
        <v/>
      </c>
      <c r="T324" s="681"/>
      <c r="U324" s="38"/>
      <c r="V324" s="196">
        <f ca="1">LOG入力!AN324</f>
        <v>1</v>
      </c>
      <c r="W324" s="38"/>
      <c r="X324" s="516" t="str">
        <f t="shared" ca="1" si="571"/>
        <v/>
      </c>
      <c r="Y324" s="515" t="str">
        <f t="shared" ca="1" si="572"/>
        <v/>
      </c>
      <c r="Z324" s="518" t="str">
        <f t="shared" ca="1" si="573"/>
        <v/>
      </c>
      <c r="AA324" s="574" t="str">
        <f t="shared" ca="1" si="574"/>
        <v/>
      </c>
      <c r="AC324" s="6" t="str">
        <f t="shared" ca="1" si="575"/>
        <v/>
      </c>
      <c r="AD324" s="6" t="str">
        <f t="shared" ca="1" si="576"/>
        <v/>
      </c>
      <c r="AE324" s="6" t="str">
        <f t="shared" ca="1" si="577"/>
        <v/>
      </c>
      <c r="AF324" s="6" t="str">
        <f t="shared" ca="1" si="578"/>
        <v/>
      </c>
      <c r="AG324" s="6" t="str">
        <f t="shared" ca="1" si="579"/>
        <v/>
      </c>
      <c r="AH324" s="6" t="str">
        <f t="shared" ca="1" si="580"/>
        <v/>
      </c>
      <c r="AI324" s="6" t="str">
        <f t="shared" ca="1" si="581"/>
        <v/>
      </c>
      <c r="AJ324" s="6" t="str">
        <f t="shared" ca="1" si="582"/>
        <v/>
      </c>
      <c r="AK324" s="6" t="str">
        <f t="shared" ca="1" si="583"/>
        <v/>
      </c>
      <c r="AL324" s="6" t="str">
        <f t="shared" ca="1" si="584"/>
        <v/>
      </c>
      <c r="AM324" s="6" t="str">
        <f t="shared" ca="1" si="585"/>
        <v/>
      </c>
      <c r="AN324" s="6" t="str">
        <f t="shared" ca="1" si="586"/>
        <v/>
      </c>
      <c r="AO324" s="6" t="str">
        <f t="shared" ca="1" si="587"/>
        <v/>
      </c>
      <c r="AP324" s="6" t="str">
        <f t="shared" ca="1" si="588"/>
        <v/>
      </c>
      <c r="AQ324" s="6" t="str">
        <f t="shared" ca="1" si="589"/>
        <v/>
      </c>
      <c r="AR324" s="6" t="str">
        <f t="shared" ca="1" si="590"/>
        <v/>
      </c>
      <c r="AS324" s="6" t="str">
        <f t="shared" ca="1" si="591"/>
        <v/>
      </c>
      <c r="AT324" s="6" t="str">
        <f t="shared" ca="1" si="592"/>
        <v/>
      </c>
      <c r="AU324" s="6" t="str">
        <f t="shared" ca="1" si="593"/>
        <v/>
      </c>
      <c r="AV324" s="6" t="str">
        <f t="shared" ca="1" si="594"/>
        <v/>
      </c>
      <c r="AW324" s="6" t="str">
        <f t="shared" ca="1" si="595"/>
        <v/>
      </c>
      <c r="AY324" s="6" t="str">
        <f t="shared" ca="1" si="596"/>
        <v/>
      </c>
      <c r="AZ324" s="6" t="str">
        <f t="shared" ca="1" si="597"/>
        <v/>
      </c>
      <c r="BA324" s="6" t="str">
        <f t="shared" ca="1" si="598"/>
        <v/>
      </c>
      <c r="BB324" s="6" t="str">
        <f t="shared" ca="1" si="599"/>
        <v/>
      </c>
      <c r="BC324" s="6" t="str">
        <f t="shared" ca="1" si="600"/>
        <v/>
      </c>
      <c r="BD324" s="6" t="str">
        <f t="shared" ca="1" si="601"/>
        <v/>
      </c>
      <c r="BE324" s="6" t="str">
        <f t="shared" ca="1" si="602"/>
        <v/>
      </c>
      <c r="BF324" s="6" t="str">
        <f t="shared" ca="1" si="603"/>
        <v/>
      </c>
      <c r="BG324" s="6" t="str">
        <f t="shared" ca="1" si="604"/>
        <v/>
      </c>
      <c r="BH324" s="6" t="str">
        <f t="shared" ca="1" si="605"/>
        <v/>
      </c>
      <c r="BI324" s="6" t="str">
        <f t="shared" ca="1" si="606"/>
        <v/>
      </c>
      <c r="BJ324" s="6" t="str">
        <f t="shared" ca="1" si="607"/>
        <v/>
      </c>
      <c r="BK324" s="6" t="str">
        <f t="shared" ca="1" si="608"/>
        <v/>
      </c>
      <c r="BL324" s="6" t="str">
        <f t="shared" ca="1" si="609"/>
        <v/>
      </c>
      <c r="BM324" s="6" t="str">
        <f t="shared" ca="1" si="610"/>
        <v/>
      </c>
      <c r="BN324" s="6" t="str">
        <f t="shared" ca="1" si="611"/>
        <v/>
      </c>
      <c r="BO324" s="6" t="str">
        <f t="shared" ca="1" si="612"/>
        <v/>
      </c>
      <c r="BP324" s="6" t="str">
        <f t="shared" ca="1" si="613"/>
        <v/>
      </c>
      <c r="BQ324" s="6" t="str">
        <f t="shared" ca="1" si="614"/>
        <v/>
      </c>
      <c r="BR324" s="6" t="str">
        <f t="shared" ca="1" si="615"/>
        <v/>
      </c>
      <c r="BS324" s="6" t="str">
        <f t="shared" ca="1" si="616"/>
        <v/>
      </c>
      <c r="BU324" s="6" t="str">
        <f t="shared" ca="1" si="617"/>
        <v/>
      </c>
      <c r="BW324" s="515" t="str">
        <f t="shared" ca="1" si="618"/>
        <v/>
      </c>
      <c r="BX324" s="515">
        <f t="shared" ca="1" si="619"/>
        <v>0</v>
      </c>
      <c r="BY324" s="515" t="str">
        <f t="shared" ca="1" si="620"/>
        <v/>
      </c>
      <c r="CA324" s="6">
        <f t="shared" ca="1" si="621"/>
        <v>1</v>
      </c>
      <c r="CC324" s="523" t="str">
        <f t="shared" ca="1" si="622"/>
        <v/>
      </c>
      <c r="CE324" s="6" t="str">
        <f t="shared" ca="1" si="623"/>
        <v/>
      </c>
      <c r="CG324" s="524" t="str">
        <f ca="1">IF(V324=1,"",IF($AA$4=1,"",IF(LOG入力!BH324&gt;0,"",IF(N324=0,"",IF(HT324=0,"","★")))))</f>
        <v/>
      </c>
      <c r="CI324" s="74" t="str">
        <f t="shared" ca="1" si="624"/>
        <v/>
      </c>
      <c r="CK324" s="525" t="str">
        <f ca="1">IF(V324=1,"",IF(LOG入力!BH324&gt;0,1,0))</f>
        <v/>
      </c>
      <c r="CL324" s="74" t="str">
        <f t="shared" ca="1" si="625"/>
        <v/>
      </c>
      <c r="CN324" s="74" t="str">
        <f t="shared" ca="1" si="626"/>
        <v/>
      </c>
      <c r="CO324" s="74" t="str">
        <f t="shared" ca="1" si="627"/>
        <v/>
      </c>
      <c r="CQ324" s="74" t="str">
        <f t="shared" ca="1" si="628"/>
        <v/>
      </c>
      <c r="CR324" s="74" t="str">
        <f t="shared" ca="1" si="629"/>
        <v/>
      </c>
      <c r="CS324" s="74" t="str">
        <f t="shared" ca="1" si="630"/>
        <v/>
      </c>
      <c r="CT324" s="74" t="str">
        <f t="shared" ca="1" si="631"/>
        <v/>
      </c>
      <c r="CU324" s="74" t="str">
        <f t="shared" ca="1" si="632"/>
        <v/>
      </c>
      <c r="CV324" s="74" t="str">
        <f t="shared" ca="1" si="633"/>
        <v/>
      </c>
      <c r="CW324" s="74" t="str">
        <f t="shared" ca="1" si="634"/>
        <v/>
      </c>
      <c r="CX324" s="74" t="str">
        <f t="shared" ca="1" si="635"/>
        <v/>
      </c>
      <c r="CY324" s="74" t="str">
        <f t="shared" ca="1" si="636"/>
        <v/>
      </c>
      <c r="CZ324" s="74" t="str">
        <f t="shared" ca="1" si="637"/>
        <v/>
      </c>
      <c r="DA324" s="74" t="str">
        <f t="shared" ca="1" si="638"/>
        <v/>
      </c>
      <c r="DB324" s="74" t="str">
        <f t="shared" ca="1" si="639"/>
        <v/>
      </c>
      <c r="DD324" s="74" t="str">
        <f t="shared" ca="1" si="640"/>
        <v/>
      </c>
      <c r="DE324" s="74" t="str">
        <f t="shared" ca="1" si="641"/>
        <v/>
      </c>
      <c r="DF324" s="74" t="str">
        <f t="shared" ca="1" si="642"/>
        <v/>
      </c>
      <c r="DG324" s="74" t="str">
        <f t="shared" ca="1" si="643"/>
        <v/>
      </c>
      <c r="DH324" s="74" t="str">
        <f t="shared" ca="1" si="644"/>
        <v/>
      </c>
      <c r="DI324" s="74" t="str">
        <f t="shared" ca="1" si="645"/>
        <v/>
      </c>
      <c r="DJ324" s="74" t="str">
        <f t="shared" ca="1" si="646"/>
        <v/>
      </c>
      <c r="DK324" s="74" t="str">
        <f t="shared" ca="1" si="647"/>
        <v/>
      </c>
      <c r="DL324" s="74" t="str">
        <f t="shared" ca="1" si="648"/>
        <v/>
      </c>
      <c r="DM324" s="74" t="str">
        <f t="shared" ca="1" si="649"/>
        <v/>
      </c>
      <c r="DN324" s="74" t="str">
        <f t="shared" ca="1" si="650"/>
        <v/>
      </c>
      <c r="DO324" s="74" t="str">
        <f t="shared" ca="1" si="651"/>
        <v/>
      </c>
      <c r="DQ324" s="74" t="str">
        <f t="shared" ca="1" si="652"/>
        <v/>
      </c>
      <c r="DS324" s="74" t="str">
        <f t="shared" ca="1" si="653"/>
        <v/>
      </c>
      <c r="DT324" s="74" t="str">
        <f t="shared" ca="1" si="654"/>
        <v/>
      </c>
      <c r="DV324" s="525" t="str">
        <f t="shared" ca="1" si="655"/>
        <v/>
      </c>
      <c r="DW324" s="74" t="str">
        <f t="shared" ca="1" si="656"/>
        <v/>
      </c>
      <c r="DX324" s="485" t="str">
        <f t="shared" ca="1" si="657"/>
        <v/>
      </c>
      <c r="DY324" s="74" t="str">
        <f t="shared" ca="1" si="658"/>
        <v/>
      </c>
      <c r="DZ324" s="74" t="str">
        <f t="shared" ca="1" si="659"/>
        <v/>
      </c>
      <c r="EA324" s="74" t="str">
        <f t="shared" ca="1" si="660"/>
        <v/>
      </c>
      <c r="EC324" s="74" t="str">
        <f t="shared" ca="1" si="661"/>
        <v/>
      </c>
      <c r="ED324" s="74" t="str">
        <f t="shared" ca="1" si="662"/>
        <v/>
      </c>
      <c r="EE324" s="74" t="str">
        <f t="shared" ca="1" si="663"/>
        <v/>
      </c>
      <c r="EG324" s="479" t="str">
        <f ca="1">IF(V324=1,"",IF(LOG入力!BH324&gt;0,0,IF(CG324="★",0,IF(R324=1,0,IF(N324=0,0,1)))))</f>
        <v/>
      </c>
      <c r="EH324" s="483" t="str">
        <f t="shared" ca="1" si="664"/>
        <v/>
      </c>
      <c r="EI324" s="483" t="str">
        <f t="shared" ca="1" si="665"/>
        <v/>
      </c>
      <c r="EJ324" s="483" t="str">
        <f t="shared" ca="1" si="666"/>
        <v/>
      </c>
      <c r="EL324" s="71">
        <f t="shared" ca="1" si="667"/>
        <v>0</v>
      </c>
      <c r="EM324" s="6">
        <f t="shared" ca="1" si="668"/>
        <v>0</v>
      </c>
      <c r="EN324" s="6" t="str">
        <f t="shared" ca="1" si="669"/>
        <v/>
      </c>
      <c r="EO324" s="6">
        <f ca="1">IF(LOG入力!BH324&gt;0,0,IF(EM324=0,0,(IF(COUNTIF($EN$19:EN324,EN324)=1,IF($FS$3="N",1,IF(EH324=1,1,0))))))</f>
        <v>0</v>
      </c>
      <c r="EP324" s="6" t="str">
        <f ca="1">IF(LOG入力!BH324&gt;0,"",IF(EO324=1,$X324,""))</f>
        <v/>
      </c>
      <c r="EQ324" s="6" t="str">
        <f ca="1">IF(LOG入力!BH324&gt;0,"",IF(EO324=1,$Y324,""))</f>
        <v/>
      </c>
      <c r="ER324" s="520" t="str">
        <f ca="1">IF(LOG入力!BH324&gt;0,"",IF(COUNTIF($EP$19:$EP324,EP324)=1,EP324,""))</f>
        <v/>
      </c>
      <c r="ES324" s="520">
        <f ca="1">IF(LOG入力!BH324&gt;0,0,IF((EL324=1),IF(($ER324=""),0,1),0))</f>
        <v>0</v>
      </c>
      <c r="ET324" s="520" t="str">
        <f ca="1">IF(LOG入力!BH324&gt;0,"",IF(COUNTIF($EQ$19:EQ324,EQ324)=1,EQ324,""))</f>
        <v/>
      </c>
      <c r="EU324" s="539">
        <f ca="1">IF(LOG入力!BH324&gt;0,0,IF((EL324=1),IF(($ET324=""),0,1),0))</f>
        <v>0</v>
      </c>
      <c r="EV324" s="71">
        <f t="shared" ca="1" si="670"/>
        <v>0</v>
      </c>
      <c r="EW324" s="6">
        <f t="shared" ca="1" si="671"/>
        <v>0</v>
      </c>
      <c r="EX324" s="6" t="str">
        <f t="shared" ca="1" si="672"/>
        <v/>
      </c>
      <c r="EY324" s="6">
        <f ca="1">IF(LOG入力!BH324&gt;0,0,IF(EW324=0,0,(IF(COUNTIF($EX$19:EX324,EX324)=1,IF($FS$3="N",1,IF(EH324=1,1,0))))))</f>
        <v>0</v>
      </c>
      <c r="EZ324" s="6" t="str">
        <f ca="1">IF(LOG入力!BH324&gt;0,"",IF(EY324=1,$X324,""))</f>
        <v/>
      </c>
      <c r="FA324" s="6" t="str">
        <f ca="1">IF(LOG入力!BH324&gt;0,"",IF(EY324=1,$Y324,""))</f>
        <v/>
      </c>
      <c r="FB324" s="6" t="str">
        <f ca="1">IF(LOG入力!BH324&gt;0,"",IF(COUNTIF($EZ$19:$EZ324,EZ324)=1,EZ324,""))</f>
        <v/>
      </c>
      <c r="FC324" s="6">
        <f ca="1">IF(LOG入力!BH324&gt;0,0,IF((EV324=1),IF(($FB324=""),0,1),0))</f>
        <v>0</v>
      </c>
      <c r="FD324" s="6" t="str">
        <f ca="1">IF(LOG入力!BH324&gt;0,"",IF(COUNTIF($FA$19:FA324,FA324)=1,FA324,""))</f>
        <v/>
      </c>
      <c r="FE324" s="72">
        <f ca="1">IF(LOG入力!BH324&gt;0,0,IF((EV324=1),IF(($FD324=""),0,1),0))</f>
        <v>0</v>
      </c>
      <c r="FF324" s="71">
        <f t="shared" ca="1" si="673"/>
        <v>0</v>
      </c>
      <c r="FG324" s="6">
        <f t="shared" ca="1" si="674"/>
        <v>0</v>
      </c>
      <c r="FH324" s="6" t="str">
        <f t="shared" ca="1" si="675"/>
        <v/>
      </c>
      <c r="FI324" s="6">
        <f ca="1">IF(LOG入力!BH324&gt;0,0,IF(FG324=0,0,(IF(COUNTIF($FH$19:FH324,FH324)=1,IF($FS$3="N",1,IF(EH324=1,1,0))))))</f>
        <v>0</v>
      </c>
      <c r="FJ324" s="6" t="str">
        <f ca="1">IF(LOG入力!BH324&gt;0,"",IF(FI324=1,$X324,""))</f>
        <v/>
      </c>
      <c r="FK324" s="6" t="str">
        <f ca="1">IF(LOG入力!BH324&gt;0,"",IF(FI324=1,$Y324,""))</f>
        <v/>
      </c>
      <c r="FL324" s="6" t="str">
        <f ca="1">IF(LOG入力!BH324&gt;0,"",IF(COUNTIF($FJ$19:$FJ324,FJ324)=1,FJ324,""))</f>
        <v/>
      </c>
      <c r="FM324" s="6">
        <f ca="1">IF(LOG入力!BH324&gt;0,0,IF((FF324=1),IF(($FL324=""),0,1),0))</f>
        <v>0</v>
      </c>
      <c r="FN324" s="6" t="str">
        <f ca="1">IF(LOG入力!BH324&gt;0,"",IF(COUNTIF($FK$19:FK324,FK324)=1,FK324,""))</f>
        <v/>
      </c>
      <c r="FO324" s="72">
        <f ca="1">IF(LOG入力!BH324&gt;0,0,IF((FF324=1),IF(($FN324=""),0,1),0))</f>
        <v>0</v>
      </c>
      <c r="FP324" s="71">
        <f t="shared" ca="1" si="676"/>
        <v>0</v>
      </c>
      <c r="FQ324" s="6">
        <f t="shared" ca="1" si="677"/>
        <v>0</v>
      </c>
      <c r="FR324" s="6" t="str">
        <f t="shared" ca="1" si="678"/>
        <v/>
      </c>
      <c r="FS324" s="6">
        <f ca="1">IF(LOG入力!BH324&gt;0,0,IF(FQ324=0,0,(IF(COUNTIF($FR$19:FR324,FR324)=1,IF($FS$3="N",1,IF(EH324=1,1,0))))))</f>
        <v>0</v>
      </c>
      <c r="FT324" s="6" t="str">
        <f ca="1">IF(LOG入力!BH324&gt;0,"",IF(FS324=1,$X324,""))</f>
        <v/>
      </c>
      <c r="FU324" s="6" t="str">
        <f ca="1">IF(LOG入力!BH324&gt;0,"",IF(FS324=1,$Y324,""))</f>
        <v/>
      </c>
      <c r="FV324" s="6" t="str">
        <f ca="1">IF(LOG入力!BH324&gt;0,"",IF(COUNTIF($FT$19:$FT324,FT324)=1,FT324,""))</f>
        <v/>
      </c>
      <c r="FW324" s="6">
        <f ca="1">IF(LOG入力!BH324&gt;0,0,IF((FP324=1),IF(($FV324=""),0,1),0))</f>
        <v>0</v>
      </c>
      <c r="FX324" s="6" t="str">
        <f ca="1">IF(LOG入力!BH324&gt;0,"",IF(COUNTIF($FU$19:FU324,FU324)=1,FU324,""))</f>
        <v/>
      </c>
      <c r="FY324" s="72">
        <f ca="1">IF(LOG入力!BH324&gt;0,0,IF((FP324=1),IF(($FX324=""),0,1),0))</f>
        <v>0</v>
      </c>
      <c r="FZ324" s="71">
        <f t="shared" ca="1" si="679"/>
        <v>0</v>
      </c>
      <c r="GA324" s="6">
        <f t="shared" ca="1" si="680"/>
        <v>0</v>
      </c>
      <c r="GB324" s="6" t="str">
        <f t="shared" ca="1" si="681"/>
        <v/>
      </c>
      <c r="GC324" s="6">
        <f ca="1">IF(LOG入力!BH324&gt;0,0,IF(GA324=0,0,(IF(COUNTIF($GB$19:GB324,GB324)=1,IF($FS$3="N",1,IF(EH324=1,1,0))))))</f>
        <v>0</v>
      </c>
      <c r="GD324" s="6" t="str">
        <f ca="1">IF(LOG入力!BH324&gt;0,"",IF(GC324=1,$X324,""))</f>
        <v/>
      </c>
      <c r="GE324" s="6" t="str">
        <f ca="1">IF(LOG入力!BH324&gt;0,"",IF(GC324=1,$Y324,""))</f>
        <v/>
      </c>
      <c r="GF324" s="6" t="str">
        <f ca="1">IF(LOG入力!BH324&gt;0,"",IF(COUNTIF($GD$19:$GD324,GD324)=1,GD324,""))</f>
        <v/>
      </c>
      <c r="GG324" s="6">
        <f ca="1">IF(LOG入力!BH324&gt;0,0,IF((FZ324=1),IF(($GF324=""),0,1),0))</f>
        <v>0</v>
      </c>
      <c r="GH324" s="6" t="str">
        <f ca="1">IF(LOG入力!BH324&gt;0,"",IF(COUNTIF($GE$19:GE324,GE324)=1,GE324,""))</f>
        <v/>
      </c>
      <c r="GI324" s="72">
        <f ca="1">IF(LOG入力!BH324&gt;0,0,IF((FZ324=1),IF(($GH324=""),0,1),0))</f>
        <v>0</v>
      </c>
      <c r="GK324" s="455" t="str">
        <f ca="1">IF(V324=1,"",IF(LEN(LOG入力!AS324)=0,"",LOG入力!AS324))</f>
        <v/>
      </c>
      <c r="GL324" s="378" t="str">
        <f t="shared" ca="1" si="682"/>
        <v/>
      </c>
      <c r="GM324" s="378" t="str">
        <f t="shared" ca="1" si="683"/>
        <v/>
      </c>
      <c r="GN324" s="74" t="str">
        <f t="shared" ca="1" si="684"/>
        <v/>
      </c>
      <c r="GO324" s="74" t="str">
        <f t="shared" ca="1" si="685"/>
        <v/>
      </c>
      <c r="GQ324" s="74" t="str">
        <f t="shared" ca="1" si="686"/>
        <v/>
      </c>
      <c r="GR324" s="74" t="str">
        <f t="shared" ca="1" si="687"/>
        <v/>
      </c>
      <c r="GS324" s="74" t="str">
        <f t="shared" ca="1" si="688"/>
        <v/>
      </c>
      <c r="GT324" s="74" t="str">
        <f t="shared" ca="1" si="689"/>
        <v/>
      </c>
      <c r="GU324" s="74" t="str">
        <f t="shared" ca="1" si="690"/>
        <v/>
      </c>
      <c r="GV324" s="74" t="str">
        <f t="shared" ca="1" si="691"/>
        <v/>
      </c>
      <c r="GX324" s="74" t="str">
        <f t="shared" ca="1" si="692"/>
        <v/>
      </c>
      <c r="GY324" s="74" t="str">
        <f t="shared" ca="1" si="693"/>
        <v/>
      </c>
      <c r="GZ324" s="74" t="str">
        <f ca="1">IF(V324=1,"",IF(LOG入力!BH324&gt;0,0,IF(GY324=0,0,IF((VALUE((TYPE(VALUE(J324)))))=16,0,IF(VALUE(J324)&lt;60,1,IF(VALUE(J324)&lt;100,0,IF(VALUE(J324)&lt;600,2,0)))))))</f>
        <v/>
      </c>
      <c r="HA324" s="74" t="str">
        <f t="shared" ca="1" si="694"/>
        <v/>
      </c>
      <c r="HB324" s="74" t="str">
        <f ca="1">IF(V324=1,"",IF(LOG入力!BH324&gt;0,0,IF(HA324=0,0,IF((VALUE((TYPE(VALUE(L324)))))=16,0,IF(VALUE(L324)&lt;60,1,IF(VALUE(L324)&lt;100,0,IF(VALUE(L324)&lt;600,2,0)))))))</f>
        <v/>
      </c>
      <c r="HD324" s="74" t="str">
        <f t="shared" ca="1" si="695"/>
        <v/>
      </c>
      <c r="HF324" s="74" t="str">
        <f t="shared" ca="1" si="696"/>
        <v/>
      </c>
      <c r="HG324" s="74" t="str">
        <f t="shared" ca="1" si="697"/>
        <v/>
      </c>
      <c r="HH324" s="74" t="str">
        <f t="shared" ca="1" si="698"/>
        <v/>
      </c>
      <c r="HI324" s="74" t="str">
        <f t="shared" ca="1" si="699"/>
        <v/>
      </c>
      <c r="HJ324" s="74" t="str">
        <f t="shared" ca="1" si="700"/>
        <v/>
      </c>
      <c r="HK324" s="74" t="str">
        <f t="shared" ca="1" si="701"/>
        <v/>
      </c>
      <c r="HL324" s="74" t="str">
        <f t="shared" ca="1" si="702"/>
        <v/>
      </c>
      <c r="HM324" s="74" t="str">
        <f t="shared" ca="1" si="703"/>
        <v/>
      </c>
      <c r="HN324" s="74" t="str">
        <f t="shared" ca="1" si="704"/>
        <v/>
      </c>
      <c r="HO324" s="529" t="str">
        <f t="shared" ca="1" si="705"/>
        <v/>
      </c>
      <c r="HP324" s="74" t="str">
        <f t="shared" ca="1" si="706"/>
        <v/>
      </c>
      <c r="HQ324" s="74" t="str">
        <f t="shared" ca="1" si="707"/>
        <v/>
      </c>
      <c r="HR324" s="74" t="str">
        <f t="shared" ca="1" si="708"/>
        <v/>
      </c>
      <c r="HS324" s="74" t="str">
        <f t="shared" ca="1" si="709"/>
        <v/>
      </c>
      <c r="HT324" s="74" t="str">
        <f ca="1">IF(V324=1,"",IF(LOG入力!BH324&gt;0,0,IF(DV324=1,0,IF(N324="0",0,IF(SUM(HD324:HS324)&gt;0,1,0)))))</f>
        <v/>
      </c>
    </row>
    <row r="325" spans="1:228" x14ac:dyDescent="0.15">
      <c r="A325" s="5"/>
      <c r="B325" s="592" t="str">
        <f t="shared" ca="1" si="568"/>
        <v/>
      </c>
      <c r="C325" s="561" t="str">
        <f ca="1">LOG入力!AP325</f>
        <v/>
      </c>
      <c r="D325" s="534" t="str">
        <f ca="1">LOG入力!AQ325</f>
        <v/>
      </c>
      <c r="E325" s="570" t="str">
        <f ca="1">LOG入力!AR325</f>
        <v/>
      </c>
      <c r="F325" s="535" t="str">
        <f t="shared" ca="1" si="569"/>
        <v/>
      </c>
      <c r="G325" s="585" t="str">
        <f ca="1">LOG入力!AT325</f>
        <v/>
      </c>
      <c r="H325" s="542" t="str">
        <f ca="1">LOG入力!AU325</f>
        <v/>
      </c>
      <c r="I325" s="537" t="str">
        <f ca="1">LOG入力!AV325</f>
        <v/>
      </c>
      <c r="J325" s="593" t="str">
        <f ca="1">LOG入力!AW325</f>
        <v/>
      </c>
      <c r="K325" s="578" t="str">
        <f ca="1">LOG入力!BJ325</f>
        <v/>
      </c>
      <c r="L325" s="593" t="str">
        <f ca="1">LOG入力!AY325</f>
        <v/>
      </c>
      <c r="M325" s="545" t="str">
        <f ca="1">LOG入力!BK325</f>
        <v/>
      </c>
      <c r="N325" s="512" t="str">
        <f ca="1">IF(V325=1,"",IF(LOG入力!AJ325=1,"1",LOG入力!BA325))</f>
        <v/>
      </c>
      <c r="O325" s="538" t="str">
        <f ca="1">IF(V325=1,"",IF(LEN(LOG入力!O325)=0,"",LOG入力!O325))</f>
        <v/>
      </c>
      <c r="P325" s="291" t="str">
        <f ca="1">IF(V325=1,"",IF($AA$4=1,"",IF(LOG入力!BG325=1,"",CONCATENATE($ER325,$FB325,$FL325,$FV325,$GF325))))</f>
        <v/>
      </c>
      <c r="Q325" s="291" t="str">
        <f ca="1">IF(V325=1,"",IF($AA$4=1,"",IF(LOG入力!BG325=1,"",CONCATENATE($ET325,$FD325,$FN325,$FX325,$GH325))))</f>
        <v/>
      </c>
      <c r="R325" s="573" t="str">
        <f ca="1">IF(V325=1,"",IF($AA$4=1,"",IF(LOG入力!BH325&gt;0,0,AA325)))</f>
        <v/>
      </c>
      <c r="S325" s="293" t="str">
        <f t="shared" ca="1" si="570"/>
        <v/>
      </c>
      <c r="T325" s="681"/>
      <c r="U325" s="38"/>
      <c r="V325" s="196">
        <f ca="1">LOG入力!AN325</f>
        <v>1</v>
      </c>
      <c r="W325" s="38"/>
      <c r="X325" s="516" t="str">
        <f t="shared" ca="1" si="571"/>
        <v/>
      </c>
      <c r="Y325" s="515" t="str">
        <f t="shared" ca="1" si="572"/>
        <v/>
      </c>
      <c r="Z325" s="518" t="str">
        <f t="shared" ca="1" si="573"/>
        <v/>
      </c>
      <c r="AA325" s="574" t="str">
        <f t="shared" ca="1" si="574"/>
        <v/>
      </c>
      <c r="AC325" s="6" t="str">
        <f t="shared" ca="1" si="575"/>
        <v/>
      </c>
      <c r="AD325" s="6" t="str">
        <f t="shared" ca="1" si="576"/>
        <v/>
      </c>
      <c r="AE325" s="6" t="str">
        <f t="shared" ca="1" si="577"/>
        <v/>
      </c>
      <c r="AF325" s="6" t="str">
        <f t="shared" ca="1" si="578"/>
        <v/>
      </c>
      <c r="AG325" s="6" t="str">
        <f t="shared" ca="1" si="579"/>
        <v/>
      </c>
      <c r="AH325" s="6" t="str">
        <f t="shared" ca="1" si="580"/>
        <v/>
      </c>
      <c r="AI325" s="6" t="str">
        <f t="shared" ca="1" si="581"/>
        <v/>
      </c>
      <c r="AJ325" s="6" t="str">
        <f t="shared" ca="1" si="582"/>
        <v/>
      </c>
      <c r="AK325" s="6" t="str">
        <f t="shared" ca="1" si="583"/>
        <v/>
      </c>
      <c r="AL325" s="6" t="str">
        <f t="shared" ca="1" si="584"/>
        <v/>
      </c>
      <c r="AM325" s="6" t="str">
        <f t="shared" ca="1" si="585"/>
        <v/>
      </c>
      <c r="AN325" s="6" t="str">
        <f t="shared" ca="1" si="586"/>
        <v/>
      </c>
      <c r="AO325" s="6" t="str">
        <f t="shared" ca="1" si="587"/>
        <v/>
      </c>
      <c r="AP325" s="6" t="str">
        <f t="shared" ca="1" si="588"/>
        <v/>
      </c>
      <c r="AQ325" s="6" t="str">
        <f t="shared" ca="1" si="589"/>
        <v/>
      </c>
      <c r="AR325" s="6" t="str">
        <f t="shared" ca="1" si="590"/>
        <v/>
      </c>
      <c r="AS325" s="6" t="str">
        <f t="shared" ca="1" si="591"/>
        <v/>
      </c>
      <c r="AT325" s="6" t="str">
        <f t="shared" ca="1" si="592"/>
        <v/>
      </c>
      <c r="AU325" s="6" t="str">
        <f t="shared" ca="1" si="593"/>
        <v/>
      </c>
      <c r="AV325" s="6" t="str">
        <f t="shared" ca="1" si="594"/>
        <v/>
      </c>
      <c r="AW325" s="6" t="str">
        <f t="shared" ca="1" si="595"/>
        <v/>
      </c>
      <c r="AY325" s="6" t="str">
        <f t="shared" ca="1" si="596"/>
        <v/>
      </c>
      <c r="AZ325" s="6" t="str">
        <f t="shared" ca="1" si="597"/>
        <v/>
      </c>
      <c r="BA325" s="6" t="str">
        <f t="shared" ca="1" si="598"/>
        <v/>
      </c>
      <c r="BB325" s="6" t="str">
        <f t="shared" ca="1" si="599"/>
        <v/>
      </c>
      <c r="BC325" s="6" t="str">
        <f t="shared" ca="1" si="600"/>
        <v/>
      </c>
      <c r="BD325" s="6" t="str">
        <f t="shared" ca="1" si="601"/>
        <v/>
      </c>
      <c r="BE325" s="6" t="str">
        <f t="shared" ca="1" si="602"/>
        <v/>
      </c>
      <c r="BF325" s="6" t="str">
        <f t="shared" ca="1" si="603"/>
        <v/>
      </c>
      <c r="BG325" s="6" t="str">
        <f t="shared" ca="1" si="604"/>
        <v/>
      </c>
      <c r="BH325" s="6" t="str">
        <f t="shared" ca="1" si="605"/>
        <v/>
      </c>
      <c r="BI325" s="6" t="str">
        <f t="shared" ca="1" si="606"/>
        <v/>
      </c>
      <c r="BJ325" s="6" t="str">
        <f t="shared" ca="1" si="607"/>
        <v/>
      </c>
      <c r="BK325" s="6" t="str">
        <f t="shared" ca="1" si="608"/>
        <v/>
      </c>
      <c r="BL325" s="6" t="str">
        <f t="shared" ca="1" si="609"/>
        <v/>
      </c>
      <c r="BM325" s="6" t="str">
        <f t="shared" ca="1" si="610"/>
        <v/>
      </c>
      <c r="BN325" s="6" t="str">
        <f t="shared" ca="1" si="611"/>
        <v/>
      </c>
      <c r="BO325" s="6" t="str">
        <f t="shared" ca="1" si="612"/>
        <v/>
      </c>
      <c r="BP325" s="6" t="str">
        <f t="shared" ca="1" si="613"/>
        <v/>
      </c>
      <c r="BQ325" s="6" t="str">
        <f t="shared" ca="1" si="614"/>
        <v/>
      </c>
      <c r="BR325" s="6" t="str">
        <f t="shared" ca="1" si="615"/>
        <v/>
      </c>
      <c r="BS325" s="6" t="str">
        <f t="shared" ca="1" si="616"/>
        <v/>
      </c>
      <c r="BU325" s="6" t="str">
        <f t="shared" ca="1" si="617"/>
        <v/>
      </c>
      <c r="BW325" s="515" t="str">
        <f t="shared" ca="1" si="618"/>
        <v/>
      </c>
      <c r="BX325" s="515">
        <f t="shared" ca="1" si="619"/>
        <v>0</v>
      </c>
      <c r="BY325" s="515" t="str">
        <f t="shared" ca="1" si="620"/>
        <v/>
      </c>
      <c r="CA325" s="6">
        <f t="shared" ca="1" si="621"/>
        <v>1</v>
      </c>
      <c r="CC325" s="523" t="str">
        <f t="shared" ca="1" si="622"/>
        <v/>
      </c>
      <c r="CE325" s="6" t="str">
        <f t="shared" ca="1" si="623"/>
        <v/>
      </c>
      <c r="CG325" s="524" t="str">
        <f ca="1">IF(V325=1,"",IF($AA$4=1,"",IF(LOG入力!BH325&gt;0,"",IF(N325=0,"",IF(HT325=0,"","★")))))</f>
        <v/>
      </c>
      <c r="CI325" s="74" t="str">
        <f t="shared" ca="1" si="624"/>
        <v/>
      </c>
      <c r="CK325" s="525" t="str">
        <f ca="1">IF(V325=1,"",IF(LOG入力!BH325&gt;0,1,0))</f>
        <v/>
      </c>
      <c r="CL325" s="74" t="str">
        <f t="shared" ca="1" si="625"/>
        <v/>
      </c>
      <c r="CN325" s="74" t="str">
        <f t="shared" ca="1" si="626"/>
        <v/>
      </c>
      <c r="CO325" s="74" t="str">
        <f t="shared" ca="1" si="627"/>
        <v/>
      </c>
      <c r="CQ325" s="74" t="str">
        <f t="shared" ca="1" si="628"/>
        <v/>
      </c>
      <c r="CR325" s="74" t="str">
        <f t="shared" ca="1" si="629"/>
        <v/>
      </c>
      <c r="CS325" s="74" t="str">
        <f t="shared" ca="1" si="630"/>
        <v/>
      </c>
      <c r="CT325" s="74" t="str">
        <f t="shared" ca="1" si="631"/>
        <v/>
      </c>
      <c r="CU325" s="74" t="str">
        <f t="shared" ca="1" si="632"/>
        <v/>
      </c>
      <c r="CV325" s="74" t="str">
        <f t="shared" ca="1" si="633"/>
        <v/>
      </c>
      <c r="CW325" s="74" t="str">
        <f t="shared" ca="1" si="634"/>
        <v/>
      </c>
      <c r="CX325" s="74" t="str">
        <f t="shared" ca="1" si="635"/>
        <v/>
      </c>
      <c r="CY325" s="74" t="str">
        <f t="shared" ca="1" si="636"/>
        <v/>
      </c>
      <c r="CZ325" s="74" t="str">
        <f t="shared" ca="1" si="637"/>
        <v/>
      </c>
      <c r="DA325" s="74" t="str">
        <f t="shared" ca="1" si="638"/>
        <v/>
      </c>
      <c r="DB325" s="74" t="str">
        <f t="shared" ca="1" si="639"/>
        <v/>
      </c>
      <c r="DD325" s="74" t="str">
        <f t="shared" ca="1" si="640"/>
        <v/>
      </c>
      <c r="DE325" s="74" t="str">
        <f t="shared" ca="1" si="641"/>
        <v/>
      </c>
      <c r="DF325" s="74" t="str">
        <f t="shared" ca="1" si="642"/>
        <v/>
      </c>
      <c r="DG325" s="74" t="str">
        <f t="shared" ca="1" si="643"/>
        <v/>
      </c>
      <c r="DH325" s="74" t="str">
        <f t="shared" ca="1" si="644"/>
        <v/>
      </c>
      <c r="DI325" s="74" t="str">
        <f t="shared" ca="1" si="645"/>
        <v/>
      </c>
      <c r="DJ325" s="74" t="str">
        <f t="shared" ca="1" si="646"/>
        <v/>
      </c>
      <c r="DK325" s="74" t="str">
        <f t="shared" ca="1" si="647"/>
        <v/>
      </c>
      <c r="DL325" s="74" t="str">
        <f t="shared" ca="1" si="648"/>
        <v/>
      </c>
      <c r="DM325" s="74" t="str">
        <f t="shared" ca="1" si="649"/>
        <v/>
      </c>
      <c r="DN325" s="74" t="str">
        <f t="shared" ca="1" si="650"/>
        <v/>
      </c>
      <c r="DO325" s="74" t="str">
        <f t="shared" ca="1" si="651"/>
        <v/>
      </c>
      <c r="DQ325" s="74" t="str">
        <f t="shared" ca="1" si="652"/>
        <v/>
      </c>
      <c r="DS325" s="74" t="str">
        <f t="shared" ca="1" si="653"/>
        <v/>
      </c>
      <c r="DT325" s="74" t="str">
        <f t="shared" ca="1" si="654"/>
        <v/>
      </c>
      <c r="DV325" s="525" t="str">
        <f t="shared" ca="1" si="655"/>
        <v/>
      </c>
      <c r="DW325" s="74" t="str">
        <f t="shared" ca="1" si="656"/>
        <v/>
      </c>
      <c r="DX325" s="485" t="str">
        <f t="shared" ca="1" si="657"/>
        <v/>
      </c>
      <c r="DY325" s="74" t="str">
        <f t="shared" ca="1" si="658"/>
        <v/>
      </c>
      <c r="DZ325" s="74" t="str">
        <f t="shared" ca="1" si="659"/>
        <v/>
      </c>
      <c r="EA325" s="74" t="str">
        <f t="shared" ca="1" si="660"/>
        <v/>
      </c>
      <c r="EC325" s="74" t="str">
        <f t="shared" ca="1" si="661"/>
        <v/>
      </c>
      <c r="ED325" s="74" t="str">
        <f t="shared" ca="1" si="662"/>
        <v/>
      </c>
      <c r="EE325" s="74" t="str">
        <f t="shared" ca="1" si="663"/>
        <v/>
      </c>
      <c r="EG325" s="479" t="str">
        <f ca="1">IF(V325=1,"",IF(LOG入力!BH325&gt;0,0,IF(CG325="★",0,IF(R325=1,0,IF(N325=0,0,1)))))</f>
        <v/>
      </c>
      <c r="EH325" s="483" t="str">
        <f t="shared" ca="1" si="664"/>
        <v/>
      </c>
      <c r="EI325" s="483" t="str">
        <f t="shared" ca="1" si="665"/>
        <v/>
      </c>
      <c r="EJ325" s="483" t="str">
        <f t="shared" ca="1" si="666"/>
        <v/>
      </c>
      <c r="EL325" s="71">
        <f t="shared" ca="1" si="667"/>
        <v>0</v>
      </c>
      <c r="EM325" s="6">
        <f t="shared" ca="1" si="668"/>
        <v>0</v>
      </c>
      <c r="EN325" s="6" t="str">
        <f t="shared" ca="1" si="669"/>
        <v/>
      </c>
      <c r="EO325" s="6">
        <f ca="1">IF(LOG入力!BH325&gt;0,0,IF(EM325=0,0,(IF(COUNTIF($EN$19:EN325,EN325)=1,IF($FS$3="N",1,IF(EH325=1,1,0))))))</f>
        <v>0</v>
      </c>
      <c r="EP325" s="6" t="str">
        <f ca="1">IF(LOG入力!BH325&gt;0,"",IF(EO325=1,$X325,""))</f>
        <v/>
      </c>
      <c r="EQ325" s="6" t="str">
        <f ca="1">IF(LOG入力!BH325&gt;0,"",IF(EO325=1,$Y325,""))</f>
        <v/>
      </c>
      <c r="ER325" s="520" t="str">
        <f ca="1">IF(LOG入力!BH325&gt;0,"",IF(COUNTIF($EP$19:$EP325,EP325)=1,EP325,""))</f>
        <v/>
      </c>
      <c r="ES325" s="520">
        <f ca="1">IF(LOG入力!BH325&gt;0,0,IF((EL325=1),IF(($ER325=""),0,1),0))</f>
        <v>0</v>
      </c>
      <c r="ET325" s="520" t="str">
        <f ca="1">IF(LOG入力!BH325&gt;0,"",IF(COUNTIF($EQ$19:EQ325,EQ325)=1,EQ325,""))</f>
        <v/>
      </c>
      <c r="EU325" s="539">
        <f ca="1">IF(LOG入力!BH325&gt;0,0,IF((EL325=1),IF(($ET325=""),0,1),0))</f>
        <v>0</v>
      </c>
      <c r="EV325" s="71">
        <f t="shared" ca="1" si="670"/>
        <v>0</v>
      </c>
      <c r="EW325" s="6">
        <f t="shared" ca="1" si="671"/>
        <v>0</v>
      </c>
      <c r="EX325" s="6" t="str">
        <f t="shared" ca="1" si="672"/>
        <v/>
      </c>
      <c r="EY325" s="6">
        <f ca="1">IF(LOG入力!BH325&gt;0,0,IF(EW325=0,0,(IF(COUNTIF($EX$19:EX325,EX325)=1,IF($FS$3="N",1,IF(EH325=1,1,0))))))</f>
        <v>0</v>
      </c>
      <c r="EZ325" s="6" t="str">
        <f ca="1">IF(LOG入力!BH325&gt;0,"",IF(EY325=1,$X325,""))</f>
        <v/>
      </c>
      <c r="FA325" s="6" t="str">
        <f ca="1">IF(LOG入力!BH325&gt;0,"",IF(EY325=1,$Y325,""))</f>
        <v/>
      </c>
      <c r="FB325" s="6" t="str">
        <f ca="1">IF(LOG入力!BH325&gt;0,"",IF(COUNTIF($EZ$19:$EZ325,EZ325)=1,EZ325,""))</f>
        <v/>
      </c>
      <c r="FC325" s="6">
        <f ca="1">IF(LOG入力!BH325&gt;0,0,IF((EV325=1),IF(($FB325=""),0,1),0))</f>
        <v>0</v>
      </c>
      <c r="FD325" s="6" t="str">
        <f ca="1">IF(LOG入力!BH325&gt;0,"",IF(COUNTIF($FA$19:FA325,FA325)=1,FA325,""))</f>
        <v/>
      </c>
      <c r="FE325" s="72">
        <f ca="1">IF(LOG入力!BH325&gt;0,0,IF((EV325=1),IF(($FD325=""),0,1),0))</f>
        <v>0</v>
      </c>
      <c r="FF325" s="71">
        <f t="shared" ca="1" si="673"/>
        <v>0</v>
      </c>
      <c r="FG325" s="6">
        <f t="shared" ca="1" si="674"/>
        <v>0</v>
      </c>
      <c r="FH325" s="6" t="str">
        <f t="shared" ca="1" si="675"/>
        <v/>
      </c>
      <c r="FI325" s="6">
        <f ca="1">IF(LOG入力!BH325&gt;0,0,IF(FG325=0,0,(IF(COUNTIF($FH$19:FH325,FH325)=1,IF($FS$3="N",1,IF(EH325=1,1,0))))))</f>
        <v>0</v>
      </c>
      <c r="FJ325" s="6" t="str">
        <f ca="1">IF(LOG入力!BH325&gt;0,"",IF(FI325=1,$X325,""))</f>
        <v/>
      </c>
      <c r="FK325" s="6" t="str">
        <f ca="1">IF(LOG入力!BH325&gt;0,"",IF(FI325=1,$Y325,""))</f>
        <v/>
      </c>
      <c r="FL325" s="6" t="str">
        <f ca="1">IF(LOG入力!BH325&gt;0,"",IF(COUNTIF($FJ$19:$FJ325,FJ325)=1,FJ325,""))</f>
        <v/>
      </c>
      <c r="FM325" s="6">
        <f ca="1">IF(LOG入力!BH325&gt;0,0,IF((FF325=1),IF(($FL325=""),0,1),0))</f>
        <v>0</v>
      </c>
      <c r="FN325" s="6" t="str">
        <f ca="1">IF(LOG入力!BH325&gt;0,"",IF(COUNTIF($FK$19:FK325,FK325)=1,FK325,""))</f>
        <v/>
      </c>
      <c r="FO325" s="72">
        <f ca="1">IF(LOG入力!BH325&gt;0,0,IF((FF325=1),IF(($FN325=""),0,1),0))</f>
        <v>0</v>
      </c>
      <c r="FP325" s="71">
        <f t="shared" ca="1" si="676"/>
        <v>0</v>
      </c>
      <c r="FQ325" s="6">
        <f t="shared" ca="1" si="677"/>
        <v>0</v>
      </c>
      <c r="FR325" s="6" t="str">
        <f t="shared" ca="1" si="678"/>
        <v/>
      </c>
      <c r="FS325" s="6">
        <f ca="1">IF(LOG入力!BH325&gt;0,0,IF(FQ325=0,0,(IF(COUNTIF($FR$19:FR325,FR325)=1,IF($FS$3="N",1,IF(EH325=1,1,0))))))</f>
        <v>0</v>
      </c>
      <c r="FT325" s="6" t="str">
        <f ca="1">IF(LOG入力!BH325&gt;0,"",IF(FS325=1,$X325,""))</f>
        <v/>
      </c>
      <c r="FU325" s="6" t="str">
        <f ca="1">IF(LOG入力!BH325&gt;0,"",IF(FS325=1,$Y325,""))</f>
        <v/>
      </c>
      <c r="FV325" s="6" t="str">
        <f ca="1">IF(LOG入力!BH325&gt;0,"",IF(COUNTIF($FT$19:$FT325,FT325)=1,FT325,""))</f>
        <v/>
      </c>
      <c r="FW325" s="6">
        <f ca="1">IF(LOG入力!BH325&gt;0,0,IF((FP325=1),IF(($FV325=""),0,1),0))</f>
        <v>0</v>
      </c>
      <c r="FX325" s="6" t="str">
        <f ca="1">IF(LOG入力!BH325&gt;0,"",IF(COUNTIF($FU$19:FU325,FU325)=1,FU325,""))</f>
        <v/>
      </c>
      <c r="FY325" s="72">
        <f ca="1">IF(LOG入力!BH325&gt;0,0,IF((FP325=1),IF(($FX325=""),0,1),0))</f>
        <v>0</v>
      </c>
      <c r="FZ325" s="71">
        <f t="shared" ca="1" si="679"/>
        <v>0</v>
      </c>
      <c r="GA325" s="6">
        <f t="shared" ca="1" si="680"/>
        <v>0</v>
      </c>
      <c r="GB325" s="6" t="str">
        <f t="shared" ca="1" si="681"/>
        <v/>
      </c>
      <c r="GC325" s="6">
        <f ca="1">IF(LOG入力!BH325&gt;0,0,IF(GA325=0,0,(IF(COUNTIF($GB$19:GB325,GB325)=1,IF($FS$3="N",1,IF(EH325=1,1,0))))))</f>
        <v>0</v>
      </c>
      <c r="GD325" s="6" t="str">
        <f ca="1">IF(LOG入力!BH325&gt;0,"",IF(GC325=1,$X325,""))</f>
        <v/>
      </c>
      <c r="GE325" s="6" t="str">
        <f ca="1">IF(LOG入力!BH325&gt;0,"",IF(GC325=1,$Y325,""))</f>
        <v/>
      </c>
      <c r="GF325" s="6" t="str">
        <f ca="1">IF(LOG入力!BH325&gt;0,"",IF(COUNTIF($GD$19:$GD325,GD325)=1,GD325,""))</f>
        <v/>
      </c>
      <c r="GG325" s="6">
        <f ca="1">IF(LOG入力!BH325&gt;0,0,IF((FZ325=1),IF(($GF325=""),0,1),0))</f>
        <v>0</v>
      </c>
      <c r="GH325" s="6" t="str">
        <f ca="1">IF(LOG入力!BH325&gt;0,"",IF(COUNTIF($GE$19:GE325,GE325)=1,GE325,""))</f>
        <v/>
      </c>
      <c r="GI325" s="72">
        <f ca="1">IF(LOG入力!BH325&gt;0,0,IF((FZ325=1),IF(($GH325=""),0,1),0))</f>
        <v>0</v>
      </c>
      <c r="GK325" s="455" t="str">
        <f ca="1">IF(V325=1,"",IF(LEN(LOG入力!AS325)=0,"",LOG入力!AS325))</f>
        <v/>
      </c>
      <c r="GL325" s="378" t="str">
        <f t="shared" ca="1" si="682"/>
        <v/>
      </c>
      <c r="GM325" s="378" t="str">
        <f t="shared" ca="1" si="683"/>
        <v/>
      </c>
      <c r="GN325" s="74" t="str">
        <f t="shared" ca="1" si="684"/>
        <v/>
      </c>
      <c r="GO325" s="74" t="str">
        <f t="shared" ca="1" si="685"/>
        <v/>
      </c>
      <c r="GQ325" s="74" t="str">
        <f t="shared" ca="1" si="686"/>
        <v/>
      </c>
      <c r="GR325" s="74" t="str">
        <f t="shared" ca="1" si="687"/>
        <v/>
      </c>
      <c r="GS325" s="74" t="str">
        <f t="shared" ca="1" si="688"/>
        <v/>
      </c>
      <c r="GT325" s="74" t="str">
        <f t="shared" ca="1" si="689"/>
        <v/>
      </c>
      <c r="GU325" s="74" t="str">
        <f t="shared" ca="1" si="690"/>
        <v/>
      </c>
      <c r="GV325" s="74" t="str">
        <f t="shared" ca="1" si="691"/>
        <v/>
      </c>
      <c r="GX325" s="74" t="str">
        <f t="shared" ca="1" si="692"/>
        <v/>
      </c>
      <c r="GY325" s="74" t="str">
        <f t="shared" ca="1" si="693"/>
        <v/>
      </c>
      <c r="GZ325" s="74" t="str">
        <f ca="1">IF(V325=1,"",IF(LOG入力!BH325&gt;0,0,IF(GY325=0,0,IF((VALUE((TYPE(VALUE(J325)))))=16,0,IF(VALUE(J325)&lt;60,1,IF(VALUE(J325)&lt;100,0,IF(VALUE(J325)&lt;600,2,0)))))))</f>
        <v/>
      </c>
      <c r="HA325" s="74" t="str">
        <f t="shared" ca="1" si="694"/>
        <v/>
      </c>
      <c r="HB325" s="74" t="str">
        <f ca="1">IF(V325=1,"",IF(LOG入力!BH325&gt;0,0,IF(HA325=0,0,IF((VALUE((TYPE(VALUE(L325)))))=16,0,IF(VALUE(L325)&lt;60,1,IF(VALUE(L325)&lt;100,0,IF(VALUE(L325)&lt;600,2,0)))))))</f>
        <v/>
      </c>
      <c r="HD325" s="74" t="str">
        <f t="shared" ca="1" si="695"/>
        <v/>
      </c>
      <c r="HF325" s="74" t="str">
        <f t="shared" ca="1" si="696"/>
        <v/>
      </c>
      <c r="HG325" s="74" t="str">
        <f t="shared" ca="1" si="697"/>
        <v/>
      </c>
      <c r="HH325" s="74" t="str">
        <f t="shared" ca="1" si="698"/>
        <v/>
      </c>
      <c r="HI325" s="74" t="str">
        <f t="shared" ca="1" si="699"/>
        <v/>
      </c>
      <c r="HJ325" s="74" t="str">
        <f t="shared" ca="1" si="700"/>
        <v/>
      </c>
      <c r="HK325" s="74" t="str">
        <f t="shared" ca="1" si="701"/>
        <v/>
      </c>
      <c r="HL325" s="74" t="str">
        <f t="shared" ca="1" si="702"/>
        <v/>
      </c>
      <c r="HM325" s="74" t="str">
        <f t="shared" ca="1" si="703"/>
        <v/>
      </c>
      <c r="HN325" s="74" t="str">
        <f t="shared" ca="1" si="704"/>
        <v/>
      </c>
      <c r="HO325" s="529" t="str">
        <f t="shared" ca="1" si="705"/>
        <v/>
      </c>
      <c r="HP325" s="74" t="str">
        <f t="shared" ca="1" si="706"/>
        <v/>
      </c>
      <c r="HQ325" s="74" t="str">
        <f t="shared" ca="1" si="707"/>
        <v/>
      </c>
      <c r="HR325" s="74" t="str">
        <f t="shared" ca="1" si="708"/>
        <v/>
      </c>
      <c r="HS325" s="74" t="str">
        <f t="shared" ca="1" si="709"/>
        <v/>
      </c>
      <c r="HT325" s="74" t="str">
        <f ca="1">IF(V325=1,"",IF(LOG入力!BH325&gt;0,0,IF(DV325=1,0,IF(N325="0",0,IF(SUM(HD325:HS325)&gt;0,1,0)))))</f>
        <v/>
      </c>
    </row>
    <row r="326" spans="1:228" x14ac:dyDescent="0.15">
      <c r="A326" s="5"/>
      <c r="B326" s="532" t="str">
        <f t="shared" ca="1" si="568"/>
        <v/>
      </c>
      <c r="C326" s="570" t="str">
        <f ca="1">LOG入力!AP326</f>
        <v/>
      </c>
      <c r="D326" s="534" t="str">
        <f ca="1">LOG入力!AQ326</f>
        <v/>
      </c>
      <c r="E326" s="570" t="str">
        <f ca="1">LOG入力!AR326</f>
        <v/>
      </c>
      <c r="F326" s="594" t="str">
        <f t="shared" ca="1" si="569"/>
        <v/>
      </c>
      <c r="G326" s="585" t="str">
        <f ca="1">LOG入力!AT326</f>
        <v/>
      </c>
      <c r="H326" s="537" t="str">
        <f ca="1">LOG入力!AU326</f>
        <v/>
      </c>
      <c r="I326" s="537" t="str">
        <f ca="1">LOG入力!AV326</f>
        <v/>
      </c>
      <c r="J326" s="593" t="str">
        <f ca="1">LOG入力!AW326</f>
        <v/>
      </c>
      <c r="K326" s="595" t="str">
        <f ca="1">LOG入力!BJ326</f>
        <v/>
      </c>
      <c r="L326" s="593" t="str">
        <f ca="1">LOG入力!AY326</f>
        <v/>
      </c>
      <c r="M326" s="545" t="str">
        <f ca="1">LOG入力!BK326</f>
        <v/>
      </c>
      <c r="N326" s="512" t="str">
        <f ca="1">IF(V326=1,"",IF(LOG入力!AJ326=1,"1",LOG入力!BA326))</f>
        <v/>
      </c>
      <c r="O326" s="538" t="str">
        <f ca="1">IF(V326=1,"",IF(LEN(LOG入力!O326)=0,"",LOG入力!O326))</f>
        <v/>
      </c>
      <c r="P326" s="291" t="str">
        <f ca="1">IF(V326=1,"",IF($AA$4=1,"",IF(LOG入力!BG326=1,"",CONCATENATE($ER326,$FB326,$FL326,$FV326,$GF326))))</f>
        <v/>
      </c>
      <c r="Q326" s="291" t="str">
        <f ca="1">IF(V326=1,"",IF($AA$4=1,"",IF(LOG入力!BG326=1,"",CONCATENATE($ET326,$FD326,$FN326,$FX326,$GH326))))</f>
        <v/>
      </c>
      <c r="R326" s="573" t="str">
        <f ca="1">IF(V326=1,"",IF($AA$4=1,"",IF(LOG入力!BH326&gt;0,0,AA326)))</f>
        <v/>
      </c>
      <c r="S326" s="293" t="str">
        <f t="shared" ca="1" si="570"/>
        <v/>
      </c>
      <c r="T326" s="681"/>
      <c r="U326" s="38"/>
      <c r="V326" s="196">
        <f ca="1">LOG入力!AN326</f>
        <v>1</v>
      </c>
      <c r="W326" s="38"/>
      <c r="X326" s="516" t="str">
        <f t="shared" ca="1" si="571"/>
        <v/>
      </c>
      <c r="Y326" s="515" t="str">
        <f t="shared" ca="1" si="572"/>
        <v/>
      </c>
      <c r="Z326" s="518" t="str">
        <f t="shared" ca="1" si="573"/>
        <v/>
      </c>
      <c r="AA326" s="574" t="str">
        <f t="shared" ca="1" si="574"/>
        <v/>
      </c>
      <c r="AC326" s="6" t="str">
        <f t="shared" ca="1" si="575"/>
        <v/>
      </c>
      <c r="AD326" s="6" t="str">
        <f t="shared" ca="1" si="576"/>
        <v/>
      </c>
      <c r="AE326" s="6" t="str">
        <f t="shared" ca="1" si="577"/>
        <v/>
      </c>
      <c r="AF326" s="6" t="str">
        <f t="shared" ca="1" si="578"/>
        <v/>
      </c>
      <c r="AG326" s="6" t="str">
        <f t="shared" ca="1" si="579"/>
        <v/>
      </c>
      <c r="AH326" s="6" t="str">
        <f t="shared" ca="1" si="580"/>
        <v/>
      </c>
      <c r="AI326" s="6" t="str">
        <f t="shared" ca="1" si="581"/>
        <v/>
      </c>
      <c r="AJ326" s="6" t="str">
        <f t="shared" ca="1" si="582"/>
        <v/>
      </c>
      <c r="AK326" s="6" t="str">
        <f t="shared" ca="1" si="583"/>
        <v/>
      </c>
      <c r="AL326" s="6" t="str">
        <f t="shared" ca="1" si="584"/>
        <v/>
      </c>
      <c r="AM326" s="6" t="str">
        <f t="shared" ca="1" si="585"/>
        <v/>
      </c>
      <c r="AN326" s="6" t="str">
        <f t="shared" ca="1" si="586"/>
        <v/>
      </c>
      <c r="AO326" s="6" t="str">
        <f t="shared" ca="1" si="587"/>
        <v/>
      </c>
      <c r="AP326" s="6" t="str">
        <f t="shared" ca="1" si="588"/>
        <v/>
      </c>
      <c r="AQ326" s="6" t="str">
        <f t="shared" ca="1" si="589"/>
        <v/>
      </c>
      <c r="AR326" s="6" t="str">
        <f t="shared" ca="1" si="590"/>
        <v/>
      </c>
      <c r="AS326" s="6" t="str">
        <f t="shared" ca="1" si="591"/>
        <v/>
      </c>
      <c r="AT326" s="6" t="str">
        <f t="shared" ca="1" si="592"/>
        <v/>
      </c>
      <c r="AU326" s="6" t="str">
        <f t="shared" ca="1" si="593"/>
        <v/>
      </c>
      <c r="AV326" s="6" t="str">
        <f t="shared" ca="1" si="594"/>
        <v/>
      </c>
      <c r="AW326" s="6" t="str">
        <f t="shared" ca="1" si="595"/>
        <v/>
      </c>
      <c r="AY326" s="6" t="str">
        <f t="shared" ca="1" si="596"/>
        <v/>
      </c>
      <c r="AZ326" s="6" t="str">
        <f t="shared" ca="1" si="597"/>
        <v/>
      </c>
      <c r="BA326" s="6" t="str">
        <f t="shared" ca="1" si="598"/>
        <v/>
      </c>
      <c r="BB326" s="6" t="str">
        <f t="shared" ca="1" si="599"/>
        <v/>
      </c>
      <c r="BC326" s="6" t="str">
        <f t="shared" ca="1" si="600"/>
        <v/>
      </c>
      <c r="BD326" s="6" t="str">
        <f t="shared" ca="1" si="601"/>
        <v/>
      </c>
      <c r="BE326" s="6" t="str">
        <f t="shared" ca="1" si="602"/>
        <v/>
      </c>
      <c r="BF326" s="6" t="str">
        <f t="shared" ca="1" si="603"/>
        <v/>
      </c>
      <c r="BG326" s="6" t="str">
        <f t="shared" ca="1" si="604"/>
        <v/>
      </c>
      <c r="BH326" s="6" t="str">
        <f t="shared" ca="1" si="605"/>
        <v/>
      </c>
      <c r="BI326" s="6" t="str">
        <f t="shared" ca="1" si="606"/>
        <v/>
      </c>
      <c r="BJ326" s="6" t="str">
        <f t="shared" ca="1" si="607"/>
        <v/>
      </c>
      <c r="BK326" s="6" t="str">
        <f t="shared" ca="1" si="608"/>
        <v/>
      </c>
      <c r="BL326" s="6" t="str">
        <f t="shared" ca="1" si="609"/>
        <v/>
      </c>
      <c r="BM326" s="6" t="str">
        <f t="shared" ca="1" si="610"/>
        <v/>
      </c>
      <c r="BN326" s="6" t="str">
        <f t="shared" ca="1" si="611"/>
        <v/>
      </c>
      <c r="BO326" s="6" t="str">
        <f t="shared" ca="1" si="612"/>
        <v/>
      </c>
      <c r="BP326" s="6" t="str">
        <f t="shared" ca="1" si="613"/>
        <v/>
      </c>
      <c r="BQ326" s="6" t="str">
        <f t="shared" ca="1" si="614"/>
        <v/>
      </c>
      <c r="BR326" s="6" t="str">
        <f t="shared" ca="1" si="615"/>
        <v/>
      </c>
      <c r="BS326" s="6" t="str">
        <f t="shared" ca="1" si="616"/>
        <v/>
      </c>
      <c r="BU326" s="6" t="str">
        <f t="shared" ca="1" si="617"/>
        <v/>
      </c>
      <c r="BW326" s="515" t="str">
        <f t="shared" ca="1" si="618"/>
        <v/>
      </c>
      <c r="BX326" s="515">
        <f t="shared" ca="1" si="619"/>
        <v>0</v>
      </c>
      <c r="BY326" s="515" t="str">
        <f t="shared" ca="1" si="620"/>
        <v/>
      </c>
      <c r="CA326" s="6">
        <f t="shared" ca="1" si="621"/>
        <v>1</v>
      </c>
      <c r="CC326" s="523" t="str">
        <f t="shared" ca="1" si="622"/>
        <v/>
      </c>
      <c r="CE326" s="6" t="str">
        <f t="shared" ca="1" si="623"/>
        <v/>
      </c>
      <c r="CG326" s="524" t="str">
        <f ca="1">IF(V326=1,"",IF($AA$4=1,"",IF(LOG入力!BH326&gt;0,"",IF(N326=0,"",IF(HT326=0,"","★")))))</f>
        <v/>
      </c>
      <c r="CI326" s="74" t="str">
        <f t="shared" ca="1" si="624"/>
        <v/>
      </c>
      <c r="CK326" s="525" t="str">
        <f ca="1">IF(V326=1,"",IF(LOG入力!BH326&gt;0,1,0))</f>
        <v/>
      </c>
      <c r="CL326" s="74" t="str">
        <f t="shared" ca="1" si="625"/>
        <v/>
      </c>
      <c r="CN326" s="74" t="str">
        <f t="shared" ca="1" si="626"/>
        <v/>
      </c>
      <c r="CO326" s="74" t="str">
        <f t="shared" ca="1" si="627"/>
        <v/>
      </c>
      <c r="CQ326" s="74" t="str">
        <f t="shared" ca="1" si="628"/>
        <v/>
      </c>
      <c r="CR326" s="74" t="str">
        <f t="shared" ca="1" si="629"/>
        <v/>
      </c>
      <c r="CS326" s="74" t="str">
        <f t="shared" ca="1" si="630"/>
        <v/>
      </c>
      <c r="CT326" s="74" t="str">
        <f t="shared" ca="1" si="631"/>
        <v/>
      </c>
      <c r="CU326" s="74" t="str">
        <f t="shared" ca="1" si="632"/>
        <v/>
      </c>
      <c r="CV326" s="74" t="str">
        <f t="shared" ca="1" si="633"/>
        <v/>
      </c>
      <c r="CW326" s="74" t="str">
        <f t="shared" ca="1" si="634"/>
        <v/>
      </c>
      <c r="CX326" s="74" t="str">
        <f t="shared" ca="1" si="635"/>
        <v/>
      </c>
      <c r="CY326" s="74" t="str">
        <f t="shared" ca="1" si="636"/>
        <v/>
      </c>
      <c r="CZ326" s="74" t="str">
        <f t="shared" ca="1" si="637"/>
        <v/>
      </c>
      <c r="DA326" s="74" t="str">
        <f t="shared" ca="1" si="638"/>
        <v/>
      </c>
      <c r="DB326" s="74" t="str">
        <f t="shared" ca="1" si="639"/>
        <v/>
      </c>
      <c r="DD326" s="74" t="str">
        <f t="shared" ca="1" si="640"/>
        <v/>
      </c>
      <c r="DE326" s="74" t="str">
        <f t="shared" ca="1" si="641"/>
        <v/>
      </c>
      <c r="DF326" s="74" t="str">
        <f t="shared" ca="1" si="642"/>
        <v/>
      </c>
      <c r="DG326" s="74" t="str">
        <f t="shared" ca="1" si="643"/>
        <v/>
      </c>
      <c r="DH326" s="74" t="str">
        <f t="shared" ca="1" si="644"/>
        <v/>
      </c>
      <c r="DI326" s="74" t="str">
        <f t="shared" ca="1" si="645"/>
        <v/>
      </c>
      <c r="DJ326" s="74" t="str">
        <f t="shared" ca="1" si="646"/>
        <v/>
      </c>
      <c r="DK326" s="74" t="str">
        <f t="shared" ca="1" si="647"/>
        <v/>
      </c>
      <c r="DL326" s="74" t="str">
        <f t="shared" ca="1" si="648"/>
        <v/>
      </c>
      <c r="DM326" s="74" t="str">
        <f t="shared" ca="1" si="649"/>
        <v/>
      </c>
      <c r="DN326" s="74" t="str">
        <f t="shared" ca="1" si="650"/>
        <v/>
      </c>
      <c r="DO326" s="74" t="str">
        <f t="shared" ca="1" si="651"/>
        <v/>
      </c>
      <c r="DQ326" s="74" t="str">
        <f t="shared" ca="1" si="652"/>
        <v/>
      </c>
      <c r="DS326" s="74" t="str">
        <f t="shared" ca="1" si="653"/>
        <v/>
      </c>
      <c r="DT326" s="74" t="str">
        <f t="shared" ca="1" si="654"/>
        <v/>
      </c>
      <c r="DV326" s="525" t="str">
        <f t="shared" ca="1" si="655"/>
        <v/>
      </c>
      <c r="DW326" s="74" t="str">
        <f t="shared" ca="1" si="656"/>
        <v/>
      </c>
      <c r="DX326" s="485" t="str">
        <f t="shared" ca="1" si="657"/>
        <v/>
      </c>
      <c r="DY326" s="74" t="str">
        <f t="shared" ca="1" si="658"/>
        <v/>
      </c>
      <c r="DZ326" s="74" t="str">
        <f t="shared" ca="1" si="659"/>
        <v/>
      </c>
      <c r="EA326" s="74" t="str">
        <f t="shared" ca="1" si="660"/>
        <v/>
      </c>
      <c r="EC326" s="74" t="str">
        <f t="shared" ca="1" si="661"/>
        <v/>
      </c>
      <c r="ED326" s="74" t="str">
        <f t="shared" ca="1" si="662"/>
        <v/>
      </c>
      <c r="EE326" s="74" t="str">
        <f t="shared" ca="1" si="663"/>
        <v/>
      </c>
      <c r="EG326" s="479" t="str">
        <f ca="1">IF(V326=1,"",IF(LOG入力!BH326&gt;0,0,IF(CG326="★",0,IF(R326=1,0,IF(N326=0,0,1)))))</f>
        <v/>
      </c>
      <c r="EH326" s="483" t="str">
        <f t="shared" ca="1" si="664"/>
        <v/>
      </c>
      <c r="EI326" s="483" t="str">
        <f t="shared" ca="1" si="665"/>
        <v/>
      </c>
      <c r="EJ326" s="483" t="str">
        <f t="shared" ca="1" si="666"/>
        <v/>
      </c>
      <c r="EL326" s="71">
        <f t="shared" ca="1" si="667"/>
        <v>0</v>
      </c>
      <c r="EM326" s="6">
        <f t="shared" ca="1" si="668"/>
        <v>0</v>
      </c>
      <c r="EN326" s="6" t="str">
        <f t="shared" ca="1" si="669"/>
        <v/>
      </c>
      <c r="EO326" s="6">
        <f ca="1">IF(LOG入力!BH326&gt;0,0,IF(EM326=0,0,(IF(COUNTIF($EN$19:EN326,EN326)=1,IF($FS$3="N",1,IF(EH326=1,1,0))))))</f>
        <v>0</v>
      </c>
      <c r="EP326" s="6" t="str">
        <f ca="1">IF(LOG入力!BH326&gt;0,"",IF(EO326=1,$X326,""))</f>
        <v/>
      </c>
      <c r="EQ326" s="6" t="str">
        <f ca="1">IF(LOG入力!BH326&gt;0,"",IF(EO326=1,$Y326,""))</f>
        <v/>
      </c>
      <c r="ER326" s="520" t="str">
        <f ca="1">IF(LOG入力!BH326&gt;0,"",IF(COUNTIF($EP$19:$EP326,EP326)=1,EP326,""))</f>
        <v/>
      </c>
      <c r="ES326" s="520">
        <f ca="1">IF(LOG入力!BH326&gt;0,0,IF((EL326=1),IF(($ER326=""),0,1),0))</f>
        <v>0</v>
      </c>
      <c r="ET326" s="520" t="str">
        <f ca="1">IF(LOG入力!BH326&gt;0,"",IF(COUNTIF($EQ$19:EQ326,EQ326)=1,EQ326,""))</f>
        <v/>
      </c>
      <c r="EU326" s="539">
        <f ca="1">IF(LOG入力!BH326&gt;0,0,IF((EL326=1),IF(($ET326=""),0,1),0))</f>
        <v>0</v>
      </c>
      <c r="EV326" s="71">
        <f t="shared" ca="1" si="670"/>
        <v>0</v>
      </c>
      <c r="EW326" s="6">
        <f t="shared" ca="1" si="671"/>
        <v>0</v>
      </c>
      <c r="EX326" s="6" t="str">
        <f t="shared" ca="1" si="672"/>
        <v/>
      </c>
      <c r="EY326" s="6">
        <f ca="1">IF(LOG入力!BH326&gt;0,0,IF(EW326=0,0,(IF(COUNTIF($EX$19:EX326,EX326)=1,IF($FS$3="N",1,IF(EH326=1,1,0))))))</f>
        <v>0</v>
      </c>
      <c r="EZ326" s="6" t="str">
        <f ca="1">IF(LOG入力!BH326&gt;0,"",IF(EY326=1,$X326,""))</f>
        <v/>
      </c>
      <c r="FA326" s="6" t="str">
        <f ca="1">IF(LOG入力!BH326&gt;0,"",IF(EY326=1,$Y326,""))</f>
        <v/>
      </c>
      <c r="FB326" s="6" t="str">
        <f ca="1">IF(LOG入力!BH326&gt;0,"",IF(COUNTIF($EZ$19:$EZ326,EZ326)=1,EZ326,""))</f>
        <v/>
      </c>
      <c r="FC326" s="6">
        <f ca="1">IF(LOG入力!BH326&gt;0,0,IF((EV326=1),IF(($FB326=""),0,1),0))</f>
        <v>0</v>
      </c>
      <c r="FD326" s="6" t="str">
        <f ca="1">IF(LOG入力!BH326&gt;0,"",IF(COUNTIF($FA$19:FA326,FA326)=1,FA326,""))</f>
        <v/>
      </c>
      <c r="FE326" s="72">
        <f ca="1">IF(LOG入力!BH326&gt;0,0,IF((EV326=1),IF(($FD326=""),0,1),0))</f>
        <v>0</v>
      </c>
      <c r="FF326" s="71">
        <f t="shared" ca="1" si="673"/>
        <v>0</v>
      </c>
      <c r="FG326" s="6">
        <f t="shared" ca="1" si="674"/>
        <v>0</v>
      </c>
      <c r="FH326" s="6" t="str">
        <f t="shared" ca="1" si="675"/>
        <v/>
      </c>
      <c r="FI326" s="6">
        <f ca="1">IF(LOG入力!BH326&gt;0,0,IF(FG326=0,0,(IF(COUNTIF($FH$19:FH326,FH326)=1,IF($FS$3="N",1,IF(EH326=1,1,0))))))</f>
        <v>0</v>
      </c>
      <c r="FJ326" s="6" t="str">
        <f ca="1">IF(LOG入力!BH326&gt;0,"",IF(FI326=1,$X326,""))</f>
        <v/>
      </c>
      <c r="FK326" s="6" t="str">
        <f ca="1">IF(LOG入力!BH326&gt;0,"",IF(FI326=1,$Y326,""))</f>
        <v/>
      </c>
      <c r="FL326" s="6" t="str">
        <f ca="1">IF(LOG入力!BH326&gt;0,"",IF(COUNTIF($FJ$19:$FJ326,FJ326)=1,FJ326,""))</f>
        <v/>
      </c>
      <c r="FM326" s="6">
        <f ca="1">IF(LOG入力!BH326&gt;0,0,IF((FF326=1),IF(($FL326=""),0,1),0))</f>
        <v>0</v>
      </c>
      <c r="FN326" s="6" t="str">
        <f ca="1">IF(LOG入力!BH326&gt;0,"",IF(COUNTIF($FK$19:FK326,FK326)=1,FK326,""))</f>
        <v/>
      </c>
      <c r="FO326" s="72">
        <f ca="1">IF(LOG入力!BH326&gt;0,0,IF((FF326=1),IF(($FN326=""),0,1),0))</f>
        <v>0</v>
      </c>
      <c r="FP326" s="71">
        <f t="shared" ca="1" si="676"/>
        <v>0</v>
      </c>
      <c r="FQ326" s="6">
        <f t="shared" ca="1" si="677"/>
        <v>0</v>
      </c>
      <c r="FR326" s="6" t="str">
        <f t="shared" ca="1" si="678"/>
        <v/>
      </c>
      <c r="FS326" s="6">
        <f ca="1">IF(LOG入力!BH326&gt;0,0,IF(FQ326=0,0,(IF(COUNTIF($FR$19:FR326,FR326)=1,IF($FS$3="N",1,IF(EH326=1,1,0))))))</f>
        <v>0</v>
      </c>
      <c r="FT326" s="6" t="str">
        <f ca="1">IF(LOG入力!BH326&gt;0,"",IF(FS326=1,$X326,""))</f>
        <v/>
      </c>
      <c r="FU326" s="6" t="str">
        <f ca="1">IF(LOG入力!BH326&gt;0,"",IF(FS326=1,$Y326,""))</f>
        <v/>
      </c>
      <c r="FV326" s="6" t="str">
        <f ca="1">IF(LOG入力!BH326&gt;0,"",IF(COUNTIF($FT$19:$FT326,FT326)=1,FT326,""))</f>
        <v/>
      </c>
      <c r="FW326" s="6">
        <f ca="1">IF(LOG入力!BH326&gt;0,0,IF((FP326=1),IF(($FV326=""),0,1),0))</f>
        <v>0</v>
      </c>
      <c r="FX326" s="6" t="str">
        <f ca="1">IF(LOG入力!BH326&gt;0,"",IF(COUNTIF($FU$19:FU326,FU326)=1,FU326,""))</f>
        <v/>
      </c>
      <c r="FY326" s="72">
        <f ca="1">IF(LOG入力!BH326&gt;0,0,IF((FP326=1),IF(($FX326=""),0,1),0))</f>
        <v>0</v>
      </c>
      <c r="FZ326" s="71">
        <f t="shared" ca="1" si="679"/>
        <v>0</v>
      </c>
      <c r="GA326" s="6">
        <f t="shared" ca="1" si="680"/>
        <v>0</v>
      </c>
      <c r="GB326" s="6" t="str">
        <f t="shared" ca="1" si="681"/>
        <v/>
      </c>
      <c r="GC326" s="6">
        <f ca="1">IF(LOG入力!BH326&gt;0,0,IF(GA326=0,0,(IF(COUNTIF($GB$19:GB326,GB326)=1,IF($FS$3="N",1,IF(EH326=1,1,0))))))</f>
        <v>0</v>
      </c>
      <c r="GD326" s="6" t="str">
        <f ca="1">IF(LOG入力!BH326&gt;0,"",IF(GC326=1,$X326,""))</f>
        <v/>
      </c>
      <c r="GE326" s="6" t="str">
        <f ca="1">IF(LOG入力!BH326&gt;0,"",IF(GC326=1,$Y326,""))</f>
        <v/>
      </c>
      <c r="GF326" s="6" t="str">
        <f ca="1">IF(LOG入力!BH326&gt;0,"",IF(COUNTIF($GD$19:$GD326,GD326)=1,GD326,""))</f>
        <v/>
      </c>
      <c r="GG326" s="6">
        <f ca="1">IF(LOG入力!BH326&gt;0,0,IF((FZ326=1),IF(($GF326=""),0,1),0))</f>
        <v>0</v>
      </c>
      <c r="GH326" s="6" t="str">
        <f ca="1">IF(LOG入力!BH326&gt;0,"",IF(COUNTIF($GE$19:GE326,GE326)=1,GE326,""))</f>
        <v/>
      </c>
      <c r="GI326" s="72">
        <f ca="1">IF(LOG入力!BH326&gt;0,0,IF((FZ326=1),IF(($GH326=""),0,1),0))</f>
        <v>0</v>
      </c>
      <c r="GK326" s="455" t="str">
        <f ca="1">IF(V326=1,"",IF(LEN(LOG入力!AS326)=0,"",LOG入力!AS326))</f>
        <v/>
      </c>
      <c r="GL326" s="378" t="str">
        <f t="shared" ca="1" si="682"/>
        <v/>
      </c>
      <c r="GM326" s="378" t="str">
        <f t="shared" ca="1" si="683"/>
        <v/>
      </c>
      <c r="GN326" s="74" t="str">
        <f t="shared" ca="1" si="684"/>
        <v/>
      </c>
      <c r="GO326" s="74" t="str">
        <f t="shared" ca="1" si="685"/>
        <v/>
      </c>
      <c r="GQ326" s="74" t="str">
        <f t="shared" ca="1" si="686"/>
        <v/>
      </c>
      <c r="GR326" s="74" t="str">
        <f t="shared" ca="1" si="687"/>
        <v/>
      </c>
      <c r="GS326" s="74" t="str">
        <f t="shared" ca="1" si="688"/>
        <v/>
      </c>
      <c r="GT326" s="74" t="str">
        <f t="shared" ca="1" si="689"/>
        <v/>
      </c>
      <c r="GU326" s="74" t="str">
        <f t="shared" ca="1" si="690"/>
        <v/>
      </c>
      <c r="GV326" s="74" t="str">
        <f t="shared" ca="1" si="691"/>
        <v/>
      </c>
      <c r="GX326" s="74" t="str">
        <f t="shared" ca="1" si="692"/>
        <v/>
      </c>
      <c r="GY326" s="74" t="str">
        <f t="shared" ca="1" si="693"/>
        <v/>
      </c>
      <c r="GZ326" s="74" t="str">
        <f ca="1">IF(V326=1,"",IF(LOG入力!BH326&gt;0,0,IF(GY326=0,0,IF((VALUE((TYPE(VALUE(J326)))))=16,0,IF(VALUE(J326)&lt;60,1,IF(VALUE(J326)&lt;100,0,IF(VALUE(J326)&lt;600,2,0)))))))</f>
        <v/>
      </c>
      <c r="HA326" s="74" t="str">
        <f t="shared" ca="1" si="694"/>
        <v/>
      </c>
      <c r="HB326" s="74" t="str">
        <f ca="1">IF(V326=1,"",IF(LOG入力!BH326&gt;0,0,IF(HA326=0,0,IF((VALUE((TYPE(VALUE(L326)))))=16,0,IF(VALUE(L326)&lt;60,1,IF(VALUE(L326)&lt;100,0,IF(VALUE(L326)&lt;600,2,0)))))))</f>
        <v/>
      </c>
      <c r="HD326" s="74" t="str">
        <f t="shared" ca="1" si="695"/>
        <v/>
      </c>
      <c r="HF326" s="74" t="str">
        <f t="shared" ca="1" si="696"/>
        <v/>
      </c>
      <c r="HG326" s="74" t="str">
        <f t="shared" ca="1" si="697"/>
        <v/>
      </c>
      <c r="HH326" s="74" t="str">
        <f t="shared" ca="1" si="698"/>
        <v/>
      </c>
      <c r="HI326" s="74" t="str">
        <f t="shared" ca="1" si="699"/>
        <v/>
      </c>
      <c r="HJ326" s="74" t="str">
        <f t="shared" ca="1" si="700"/>
        <v/>
      </c>
      <c r="HK326" s="74" t="str">
        <f t="shared" ca="1" si="701"/>
        <v/>
      </c>
      <c r="HL326" s="74" t="str">
        <f t="shared" ca="1" si="702"/>
        <v/>
      </c>
      <c r="HM326" s="74" t="str">
        <f t="shared" ca="1" si="703"/>
        <v/>
      </c>
      <c r="HN326" s="74" t="str">
        <f t="shared" ca="1" si="704"/>
        <v/>
      </c>
      <c r="HO326" s="529" t="str">
        <f t="shared" ca="1" si="705"/>
        <v/>
      </c>
      <c r="HP326" s="74" t="str">
        <f t="shared" ca="1" si="706"/>
        <v/>
      </c>
      <c r="HQ326" s="74" t="str">
        <f t="shared" ca="1" si="707"/>
        <v/>
      </c>
      <c r="HR326" s="74" t="str">
        <f t="shared" ca="1" si="708"/>
        <v/>
      </c>
      <c r="HS326" s="74" t="str">
        <f t="shared" ca="1" si="709"/>
        <v/>
      </c>
      <c r="HT326" s="74" t="str">
        <f ca="1">IF(V326=1,"",IF(LOG入力!BH326&gt;0,0,IF(DV326=1,0,IF(N326="0",0,IF(SUM(HD326:HS326)&gt;0,1,0)))))</f>
        <v/>
      </c>
    </row>
    <row r="327" spans="1:228" x14ac:dyDescent="0.15">
      <c r="A327" s="5"/>
      <c r="B327" s="532" t="str">
        <f t="shared" ca="1" si="568"/>
        <v/>
      </c>
      <c r="C327" s="534" t="str">
        <f ca="1">LOG入力!AP327</f>
        <v/>
      </c>
      <c r="D327" s="534" t="str">
        <f ca="1">LOG入力!AQ327</f>
        <v/>
      </c>
      <c r="E327" s="534" t="str">
        <f ca="1">LOG入力!AR327</f>
        <v/>
      </c>
      <c r="F327" s="535" t="str">
        <f t="shared" ca="1" si="569"/>
        <v/>
      </c>
      <c r="G327" s="585" t="str">
        <f ca="1">LOG入力!AT327</f>
        <v/>
      </c>
      <c r="H327" s="542" t="str">
        <f ca="1">LOG入力!AU327</f>
        <v/>
      </c>
      <c r="I327" s="542" t="str">
        <f ca="1">LOG入力!AV327</f>
        <v/>
      </c>
      <c r="J327" s="577" t="str">
        <f ca="1">LOG入力!AW327</f>
        <v/>
      </c>
      <c r="K327" s="578" t="str">
        <f ca="1">LOG入力!BJ327</f>
        <v/>
      </c>
      <c r="L327" s="577" t="str">
        <f ca="1">LOG入力!AY327</f>
        <v/>
      </c>
      <c r="M327" s="545" t="str">
        <f ca="1">LOG入力!BK327</f>
        <v/>
      </c>
      <c r="N327" s="512" t="str">
        <f ca="1">IF(V327=1,"",IF(LOG入力!AJ327=1,"1",LOG入力!BA327))</f>
        <v/>
      </c>
      <c r="O327" s="538" t="str">
        <f ca="1">IF(V327=1,"",IF(LEN(LOG入力!O327)=0,"",LOG入力!O327))</f>
        <v/>
      </c>
      <c r="P327" s="291" t="str">
        <f ca="1">IF(V327=1,"",IF($AA$4=1,"",IF(LOG入力!BG327=1,"",CONCATENATE($ER327,$FB327,$FL327,$FV327,$GF327))))</f>
        <v/>
      </c>
      <c r="Q327" s="291" t="str">
        <f ca="1">IF(V327=1,"",IF($AA$4=1,"",IF(LOG入力!BG327=1,"",CONCATENATE($ET327,$FD327,$FN327,$FX327,$GH327))))</f>
        <v/>
      </c>
      <c r="R327" s="573" t="str">
        <f ca="1">IF(V327=1,"",IF($AA$4=1,"",IF(LOG入力!BH327&gt;0,0,AA327)))</f>
        <v/>
      </c>
      <c r="S327" s="293" t="str">
        <f t="shared" ca="1" si="570"/>
        <v/>
      </c>
      <c r="T327" s="681"/>
      <c r="U327" s="38"/>
      <c r="V327" s="196">
        <f ca="1">LOG入力!AN327</f>
        <v>1</v>
      </c>
      <c r="W327" s="38"/>
      <c r="X327" s="516" t="str">
        <f t="shared" ca="1" si="571"/>
        <v/>
      </c>
      <c r="Y327" s="515" t="str">
        <f t="shared" ca="1" si="572"/>
        <v/>
      </c>
      <c r="Z327" s="518" t="str">
        <f t="shared" ca="1" si="573"/>
        <v/>
      </c>
      <c r="AA327" s="574" t="str">
        <f t="shared" ca="1" si="574"/>
        <v/>
      </c>
      <c r="AC327" s="6" t="str">
        <f t="shared" ca="1" si="575"/>
        <v/>
      </c>
      <c r="AD327" s="6" t="str">
        <f t="shared" ca="1" si="576"/>
        <v/>
      </c>
      <c r="AE327" s="6" t="str">
        <f t="shared" ca="1" si="577"/>
        <v/>
      </c>
      <c r="AF327" s="6" t="str">
        <f t="shared" ca="1" si="578"/>
        <v/>
      </c>
      <c r="AG327" s="6" t="str">
        <f t="shared" ca="1" si="579"/>
        <v/>
      </c>
      <c r="AH327" s="6" t="str">
        <f t="shared" ca="1" si="580"/>
        <v/>
      </c>
      <c r="AI327" s="6" t="str">
        <f t="shared" ca="1" si="581"/>
        <v/>
      </c>
      <c r="AJ327" s="6" t="str">
        <f t="shared" ca="1" si="582"/>
        <v/>
      </c>
      <c r="AK327" s="6" t="str">
        <f t="shared" ca="1" si="583"/>
        <v/>
      </c>
      <c r="AL327" s="6" t="str">
        <f t="shared" ca="1" si="584"/>
        <v/>
      </c>
      <c r="AM327" s="6" t="str">
        <f t="shared" ca="1" si="585"/>
        <v/>
      </c>
      <c r="AN327" s="6" t="str">
        <f t="shared" ca="1" si="586"/>
        <v/>
      </c>
      <c r="AO327" s="6" t="str">
        <f t="shared" ca="1" si="587"/>
        <v/>
      </c>
      <c r="AP327" s="6" t="str">
        <f t="shared" ca="1" si="588"/>
        <v/>
      </c>
      <c r="AQ327" s="6" t="str">
        <f t="shared" ca="1" si="589"/>
        <v/>
      </c>
      <c r="AR327" s="6" t="str">
        <f t="shared" ca="1" si="590"/>
        <v/>
      </c>
      <c r="AS327" s="6" t="str">
        <f t="shared" ca="1" si="591"/>
        <v/>
      </c>
      <c r="AT327" s="6" t="str">
        <f t="shared" ca="1" si="592"/>
        <v/>
      </c>
      <c r="AU327" s="6" t="str">
        <f t="shared" ca="1" si="593"/>
        <v/>
      </c>
      <c r="AV327" s="6" t="str">
        <f t="shared" ca="1" si="594"/>
        <v/>
      </c>
      <c r="AW327" s="6" t="str">
        <f t="shared" ca="1" si="595"/>
        <v/>
      </c>
      <c r="AY327" s="6" t="str">
        <f t="shared" ca="1" si="596"/>
        <v/>
      </c>
      <c r="AZ327" s="6" t="str">
        <f t="shared" ca="1" si="597"/>
        <v/>
      </c>
      <c r="BA327" s="6" t="str">
        <f t="shared" ca="1" si="598"/>
        <v/>
      </c>
      <c r="BB327" s="6" t="str">
        <f t="shared" ca="1" si="599"/>
        <v/>
      </c>
      <c r="BC327" s="6" t="str">
        <f t="shared" ca="1" si="600"/>
        <v/>
      </c>
      <c r="BD327" s="6" t="str">
        <f t="shared" ca="1" si="601"/>
        <v/>
      </c>
      <c r="BE327" s="6" t="str">
        <f t="shared" ca="1" si="602"/>
        <v/>
      </c>
      <c r="BF327" s="6" t="str">
        <f t="shared" ca="1" si="603"/>
        <v/>
      </c>
      <c r="BG327" s="6" t="str">
        <f t="shared" ca="1" si="604"/>
        <v/>
      </c>
      <c r="BH327" s="6" t="str">
        <f t="shared" ca="1" si="605"/>
        <v/>
      </c>
      <c r="BI327" s="6" t="str">
        <f t="shared" ca="1" si="606"/>
        <v/>
      </c>
      <c r="BJ327" s="6" t="str">
        <f t="shared" ca="1" si="607"/>
        <v/>
      </c>
      <c r="BK327" s="6" t="str">
        <f t="shared" ca="1" si="608"/>
        <v/>
      </c>
      <c r="BL327" s="6" t="str">
        <f t="shared" ca="1" si="609"/>
        <v/>
      </c>
      <c r="BM327" s="6" t="str">
        <f t="shared" ca="1" si="610"/>
        <v/>
      </c>
      <c r="BN327" s="6" t="str">
        <f t="shared" ca="1" si="611"/>
        <v/>
      </c>
      <c r="BO327" s="6" t="str">
        <f t="shared" ca="1" si="612"/>
        <v/>
      </c>
      <c r="BP327" s="6" t="str">
        <f t="shared" ca="1" si="613"/>
        <v/>
      </c>
      <c r="BQ327" s="6" t="str">
        <f t="shared" ca="1" si="614"/>
        <v/>
      </c>
      <c r="BR327" s="6" t="str">
        <f t="shared" ca="1" si="615"/>
        <v/>
      </c>
      <c r="BS327" s="6" t="str">
        <f t="shared" ca="1" si="616"/>
        <v/>
      </c>
      <c r="BU327" s="6" t="str">
        <f t="shared" ca="1" si="617"/>
        <v/>
      </c>
      <c r="BW327" s="515" t="str">
        <f t="shared" ca="1" si="618"/>
        <v/>
      </c>
      <c r="BX327" s="515">
        <f t="shared" ca="1" si="619"/>
        <v>0</v>
      </c>
      <c r="BY327" s="515" t="str">
        <f t="shared" ca="1" si="620"/>
        <v/>
      </c>
      <c r="CA327" s="6">
        <f t="shared" ca="1" si="621"/>
        <v>1</v>
      </c>
      <c r="CC327" s="523" t="str">
        <f t="shared" ca="1" si="622"/>
        <v/>
      </c>
      <c r="CE327" s="6" t="str">
        <f t="shared" ca="1" si="623"/>
        <v/>
      </c>
      <c r="CG327" s="524" t="str">
        <f ca="1">IF(V327=1,"",IF($AA$4=1,"",IF(LOG入力!BH327&gt;0,"",IF(N327=0,"",IF(HT327=0,"","★")))))</f>
        <v/>
      </c>
      <c r="CI327" s="74" t="str">
        <f t="shared" ca="1" si="624"/>
        <v/>
      </c>
      <c r="CK327" s="525" t="str">
        <f ca="1">IF(V327=1,"",IF(LOG入力!BH327&gt;0,1,0))</f>
        <v/>
      </c>
      <c r="CL327" s="74" t="str">
        <f t="shared" ca="1" si="625"/>
        <v/>
      </c>
      <c r="CN327" s="74" t="str">
        <f t="shared" ca="1" si="626"/>
        <v/>
      </c>
      <c r="CO327" s="74" t="str">
        <f t="shared" ca="1" si="627"/>
        <v/>
      </c>
      <c r="CQ327" s="74" t="str">
        <f t="shared" ca="1" si="628"/>
        <v/>
      </c>
      <c r="CR327" s="74" t="str">
        <f t="shared" ca="1" si="629"/>
        <v/>
      </c>
      <c r="CS327" s="74" t="str">
        <f t="shared" ca="1" si="630"/>
        <v/>
      </c>
      <c r="CT327" s="74" t="str">
        <f t="shared" ca="1" si="631"/>
        <v/>
      </c>
      <c r="CU327" s="74" t="str">
        <f t="shared" ca="1" si="632"/>
        <v/>
      </c>
      <c r="CV327" s="74" t="str">
        <f t="shared" ca="1" si="633"/>
        <v/>
      </c>
      <c r="CW327" s="74" t="str">
        <f t="shared" ca="1" si="634"/>
        <v/>
      </c>
      <c r="CX327" s="74" t="str">
        <f t="shared" ca="1" si="635"/>
        <v/>
      </c>
      <c r="CY327" s="74" t="str">
        <f t="shared" ca="1" si="636"/>
        <v/>
      </c>
      <c r="CZ327" s="74" t="str">
        <f t="shared" ca="1" si="637"/>
        <v/>
      </c>
      <c r="DA327" s="74" t="str">
        <f t="shared" ca="1" si="638"/>
        <v/>
      </c>
      <c r="DB327" s="74" t="str">
        <f t="shared" ca="1" si="639"/>
        <v/>
      </c>
      <c r="DD327" s="74" t="str">
        <f t="shared" ca="1" si="640"/>
        <v/>
      </c>
      <c r="DE327" s="74" t="str">
        <f t="shared" ca="1" si="641"/>
        <v/>
      </c>
      <c r="DF327" s="74" t="str">
        <f t="shared" ca="1" si="642"/>
        <v/>
      </c>
      <c r="DG327" s="74" t="str">
        <f t="shared" ca="1" si="643"/>
        <v/>
      </c>
      <c r="DH327" s="74" t="str">
        <f t="shared" ca="1" si="644"/>
        <v/>
      </c>
      <c r="DI327" s="74" t="str">
        <f t="shared" ca="1" si="645"/>
        <v/>
      </c>
      <c r="DJ327" s="74" t="str">
        <f t="shared" ca="1" si="646"/>
        <v/>
      </c>
      <c r="DK327" s="74" t="str">
        <f t="shared" ca="1" si="647"/>
        <v/>
      </c>
      <c r="DL327" s="74" t="str">
        <f t="shared" ca="1" si="648"/>
        <v/>
      </c>
      <c r="DM327" s="74" t="str">
        <f t="shared" ca="1" si="649"/>
        <v/>
      </c>
      <c r="DN327" s="74" t="str">
        <f t="shared" ca="1" si="650"/>
        <v/>
      </c>
      <c r="DO327" s="74" t="str">
        <f t="shared" ca="1" si="651"/>
        <v/>
      </c>
      <c r="DQ327" s="74" t="str">
        <f t="shared" ca="1" si="652"/>
        <v/>
      </c>
      <c r="DS327" s="74" t="str">
        <f t="shared" ca="1" si="653"/>
        <v/>
      </c>
      <c r="DT327" s="74" t="str">
        <f t="shared" ca="1" si="654"/>
        <v/>
      </c>
      <c r="DV327" s="525" t="str">
        <f t="shared" ca="1" si="655"/>
        <v/>
      </c>
      <c r="DW327" s="74" t="str">
        <f t="shared" ca="1" si="656"/>
        <v/>
      </c>
      <c r="DX327" s="485" t="str">
        <f t="shared" ca="1" si="657"/>
        <v/>
      </c>
      <c r="DY327" s="74" t="str">
        <f t="shared" ca="1" si="658"/>
        <v/>
      </c>
      <c r="DZ327" s="74" t="str">
        <f t="shared" ca="1" si="659"/>
        <v/>
      </c>
      <c r="EA327" s="74" t="str">
        <f t="shared" ca="1" si="660"/>
        <v/>
      </c>
      <c r="EC327" s="74" t="str">
        <f t="shared" ca="1" si="661"/>
        <v/>
      </c>
      <c r="ED327" s="74" t="str">
        <f t="shared" ca="1" si="662"/>
        <v/>
      </c>
      <c r="EE327" s="74" t="str">
        <f t="shared" ca="1" si="663"/>
        <v/>
      </c>
      <c r="EG327" s="479" t="str">
        <f ca="1">IF(V327=1,"",IF(LOG入力!BH327&gt;0,0,IF(CG327="★",0,IF(R327=1,0,IF(N327=0,0,1)))))</f>
        <v/>
      </c>
      <c r="EH327" s="483" t="str">
        <f t="shared" ca="1" si="664"/>
        <v/>
      </c>
      <c r="EI327" s="483" t="str">
        <f t="shared" ca="1" si="665"/>
        <v/>
      </c>
      <c r="EJ327" s="483" t="str">
        <f t="shared" ca="1" si="666"/>
        <v/>
      </c>
      <c r="EL327" s="71">
        <f t="shared" ca="1" si="667"/>
        <v>0</v>
      </c>
      <c r="EM327" s="6">
        <f t="shared" ca="1" si="668"/>
        <v>0</v>
      </c>
      <c r="EN327" s="6" t="str">
        <f t="shared" ca="1" si="669"/>
        <v/>
      </c>
      <c r="EO327" s="6">
        <f ca="1">IF(LOG入力!BH327&gt;0,0,IF(EM327=0,0,(IF(COUNTIF($EN$19:EN327,EN327)=1,IF($FS$3="N",1,IF(EH327=1,1,0))))))</f>
        <v>0</v>
      </c>
      <c r="EP327" s="6" t="str">
        <f ca="1">IF(LOG入力!BH327&gt;0,"",IF(EO327=1,$X327,""))</f>
        <v/>
      </c>
      <c r="EQ327" s="6" t="str">
        <f ca="1">IF(LOG入力!BH327&gt;0,"",IF(EO327=1,$Y327,""))</f>
        <v/>
      </c>
      <c r="ER327" s="520" t="str">
        <f ca="1">IF(LOG入力!BH327&gt;0,"",IF(COUNTIF($EP$19:$EP327,EP327)=1,EP327,""))</f>
        <v/>
      </c>
      <c r="ES327" s="520">
        <f ca="1">IF(LOG入力!BH327&gt;0,0,IF((EL327=1),IF(($ER327=""),0,1),0))</f>
        <v>0</v>
      </c>
      <c r="ET327" s="520" t="str">
        <f ca="1">IF(LOG入力!BH327&gt;0,"",IF(COUNTIF($EQ$19:EQ327,EQ327)=1,EQ327,""))</f>
        <v/>
      </c>
      <c r="EU327" s="539">
        <f ca="1">IF(LOG入力!BH327&gt;0,0,IF((EL327=1),IF(($ET327=""),0,1),0))</f>
        <v>0</v>
      </c>
      <c r="EV327" s="71">
        <f t="shared" ca="1" si="670"/>
        <v>0</v>
      </c>
      <c r="EW327" s="6">
        <f t="shared" ca="1" si="671"/>
        <v>0</v>
      </c>
      <c r="EX327" s="6" t="str">
        <f t="shared" ca="1" si="672"/>
        <v/>
      </c>
      <c r="EY327" s="6">
        <f ca="1">IF(LOG入力!BH327&gt;0,0,IF(EW327=0,0,(IF(COUNTIF($EX$19:EX327,EX327)=1,IF($FS$3="N",1,IF(EH327=1,1,0))))))</f>
        <v>0</v>
      </c>
      <c r="EZ327" s="6" t="str">
        <f ca="1">IF(LOG入力!BH327&gt;0,"",IF(EY327=1,$X327,""))</f>
        <v/>
      </c>
      <c r="FA327" s="6" t="str">
        <f ca="1">IF(LOG入力!BH327&gt;0,"",IF(EY327=1,$Y327,""))</f>
        <v/>
      </c>
      <c r="FB327" s="6" t="str">
        <f ca="1">IF(LOG入力!BH327&gt;0,"",IF(COUNTIF($EZ$19:$EZ327,EZ327)=1,EZ327,""))</f>
        <v/>
      </c>
      <c r="FC327" s="6">
        <f ca="1">IF(LOG入力!BH327&gt;0,0,IF((EV327=1),IF(($FB327=""),0,1),0))</f>
        <v>0</v>
      </c>
      <c r="FD327" s="6" t="str">
        <f ca="1">IF(LOG入力!BH327&gt;0,"",IF(COUNTIF($FA$19:FA327,FA327)=1,FA327,""))</f>
        <v/>
      </c>
      <c r="FE327" s="72">
        <f ca="1">IF(LOG入力!BH327&gt;0,0,IF((EV327=1),IF(($FD327=""),0,1),0))</f>
        <v>0</v>
      </c>
      <c r="FF327" s="71">
        <f t="shared" ca="1" si="673"/>
        <v>0</v>
      </c>
      <c r="FG327" s="6">
        <f t="shared" ca="1" si="674"/>
        <v>0</v>
      </c>
      <c r="FH327" s="6" t="str">
        <f t="shared" ca="1" si="675"/>
        <v/>
      </c>
      <c r="FI327" s="6">
        <f ca="1">IF(LOG入力!BH327&gt;0,0,IF(FG327=0,0,(IF(COUNTIF($FH$19:FH327,FH327)=1,IF($FS$3="N",1,IF(EH327=1,1,0))))))</f>
        <v>0</v>
      </c>
      <c r="FJ327" s="6" t="str">
        <f ca="1">IF(LOG入力!BH327&gt;0,"",IF(FI327=1,$X327,""))</f>
        <v/>
      </c>
      <c r="FK327" s="6" t="str">
        <f ca="1">IF(LOG入力!BH327&gt;0,"",IF(FI327=1,$Y327,""))</f>
        <v/>
      </c>
      <c r="FL327" s="6" t="str">
        <f ca="1">IF(LOG入力!BH327&gt;0,"",IF(COUNTIF($FJ$19:$FJ327,FJ327)=1,FJ327,""))</f>
        <v/>
      </c>
      <c r="FM327" s="6">
        <f ca="1">IF(LOG入力!BH327&gt;0,0,IF((FF327=1),IF(($FL327=""),0,1),0))</f>
        <v>0</v>
      </c>
      <c r="FN327" s="6" t="str">
        <f ca="1">IF(LOG入力!BH327&gt;0,"",IF(COUNTIF($FK$19:FK327,FK327)=1,FK327,""))</f>
        <v/>
      </c>
      <c r="FO327" s="72">
        <f ca="1">IF(LOG入力!BH327&gt;0,0,IF((FF327=1),IF(($FN327=""),0,1),0))</f>
        <v>0</v>
      </c>
      <c r="FP327" s="71">
        <f t="shared" ca="1" si="676"/>
        <v>0</v>
      </c>
      <c r="FQ327" s="6">
        <f t="shared" ca="1" si="677"/>
        <v>0</v>
      </c>
      <c r="FR327" s="6" t="str">
        <f t="shared" ca="1" si="678"/>
        <v/>
      </c>
      <c r="FS327" s="6">
        <f ca="1">IF(LOG入力!BH327&gt;0,0,IF(FQ327=0,0,(IF(COUNTIF($FR$19:FR327,FR327)=1,IF($FS$3="N",1,IF(EH327=1,1,0))))))</f>
        <v>0</v>
      </c>
      <c r="FT327" s="6" t="str">
        <f ca="1">IF(LOG入力!BH327&gt;0,"",IF(FS327=1,$X327,""))</f>
        <v/>
      </c>
      <c r="FU327" s="6" t="str">
        <f ca="1">IF(LOG入力!BH327&gt;0,"",IF(FS327=1,$Y327,""))</f>
        <v/>
      </c>
      <c r="FV327" s="6" t="str">
        <f ca="1">IF(LOG入力!BH327&gt;0,"",IF(COUNTIF($FT$19:$FT327,FT327)=1,FT327,""))</f>
        <v/>
      </c>
      <c r="FW327" s="6">
        <f ca="1">IF(LOG入力!BH327&gt;0,0,IF((FP327=1),IF(($FV327=""),0,1),0))</f>
        <v>0</v>
      </c>
      <c r="FX327" s="6" t="str">
        <f ca="1">IF(LOG入力!BH327&gt;0,"",IF(COUNTIF($FU$19:FU327,FU327)=1,FU327,""))</f>
        <v/>
      </c>
      <c r="FY327" s="72">
        <f ca="1">IF(LOG入力!BH327&gt;0,0,IF((FP327=1),IF(($FX327=""),0,1),0))</f>
        <v>0</v>
      </c>
      <c r="FZ327" s="71">
        <f t="shared" ca="1" si="679"/>
        <v>0</v>
      </c>
      <c r="GA327" s="6">
        <f t="shared" ca="1" si="680"/>
        <v>0</v>
      </c>
      <c r="GB327" s="6" t="str">
        <f t="shared" ca="1" si="681"/>
        <v/>
      </c>
      <c r="GC327" s="6">
        <f ca="1">IF(LOG入力!BH327&gt;0,0,IF(GA327=0,0,(IF(COUNTIF($GB$19:GB327,GB327)=1,IF($FS$3="N",1,IF(EH327=1,1,0))))))</f>
        <v>0</v>
      </c>
      <c r="GD327" s="6" t="str">
        <f ca="1">IF(LOG入力!BH327&gt;0,"",IF(GC327=1,$X327,""))</f>
        <v/>
      </c>
      <c r="GE327" s="6" t="str">
        <f ca="1">IF(LOG入力!BH327&gt;0,"",IF(GC327=1,$Y327,""))</f>
        <v/>
      </c>
      <c r="GF327" s="6" t="str">
        <f ca="1">IF(LOG入力!BH327&gt;0,"",IF(COUNTIF($GD$19:$GD327,GD327)=1,GD327,""))</f>
        <v/>
      </c>
      <c r="GG327" s="6">
        <f ca="1">IF(LOG入力!BH327&gt;0,0,IF((FZ327=1),IF(($GF327=""),0,1),0))</f>
        <v>0</v>
      </c>
      <c r="GH327" s="6" t="str">
        <f ca="1">IF(LOG入力!BH327&gt;0,"",IF(COUNTIF($GE$19:GE327,GE327)=1,GE327,""))</f>
        <v/>
      </c>
      <c r="GI327" s="72">
        <f ca="1">IF(LOG入力!BH327&gt;0,0,IF((FZ327=1),IF(($GH327=""),0,1),0))</f>
        <v>0</v>
      </c>
      <c r="GK327" s="455" t="str">
        <f ca="1">IF(V327=1,"",IF(LEN(LOG入力!AS327)=0,"",LOG入力!AS327))</f>
        <v/>
      </c>
      <c r="GL327" s="378" t="str">
        <f t="shared" ca="1" si="682"/>
        <v/>
      </c>
      <c r="GM327" s="378" t="str">
        <f t="shared" ca="1" si="683"/>
        <v/>
      </c>
      <c r="GN327" s="74" t="str">
        <f t="shared" ca="1" si="684"/>
        <v/>
      </c>
      <c r="GO327" s="74" t="str">
        <f t="shared" ca="1" si="685"/>
        <v/>
      </c>
      <c r="GQ327" s="74" t="str">
        <f t="shared" ca="1" si="686"/>
        <v/>
      </c>
      <c r="GR327" s="74" t="str">
        <f t="shared" ca="1" si="687"/>
        <v/>
      </c>
      <c r="GS327" s="74" t="str">
        <f t="shared" ca="1" si="688"/>
        <v/>
      </c>
      <c r="GT327" s="74" t="str">
        <f t="shared" ca="1" si="689"/>
        <v/>
      </c>
      <c r="GU327" s="74" t="str">
        <f t="shared" ca="1" si="690"/>
        <v/>
      </c>
      <c r="GV327" s="74" t="str">
        <f t="shared" ca="1" si="691"/>
        <v/>
      </c>
      <c r="GX327" s="74" t="str">
        <f t="shared" ca="1" si="692"/>
        <v/>
      </c>
      <c r="GY327" s="74" t="str">
        <f t="shared" ca="1" si="693"/>
        <v/>
      </c>
      <c r="GZ327" s="74" t="str">
        <f ca="1">IF(V327=1,"",IF(LOG入力!BH327&gt;0,0,IF(GY327=0,0,IF((VALUE((TYPE(VALUE(J327)))))=16,0,IF(VALUE(J327)&lt;60,1,IF(VALUE(J327)&lt;100,0,IF(VALUE(J327)&lt;600,2,0)))))))</f>
        <v/>
      </c>
      <c r="HA327" s="74" t="str">
        <f t="shared" ca="1" si="694"/>
        <v/>
      </c>
      <c r="HB327" s="74" t="str">
        <f ca="1">IF(V327=1,"",IF(LOG入力!BH327&gt;0,0,IF(HA327=0,0,IF((VALUE((TYPE(VALUE(L327)))))=16,0,IF(VALUE(L327)&lt;60,1,IF(VALUE(L327)&lt;100,0,IF(VALUE(L327)&lt;600,2,0)))))))</f>
        <v/>
      </c>
      <c r="HD327" s="74" t="str">
        <f t="shared" ca="1" si="695"/>
        <v/>
      </c>
      <c r="HF327" s="74" t="str">
        <f t="shared" ca="1" si="696"/>
        <v/>
      </c>
      <c r="HG327" s="74" t="str">
        <f t="shared" ca="1" si="697"/>
        <v/>
      </c>
      <c r="HH327" s="74" t="str">
        <f t="shared" ca="1" si="698"/>
        <v/>
      </c>
      <c r="HI327" s="74" t="str">
        <f t="shared" ca="1" si="699"/>
        <v/>
      </c>
      <c r="HJ327" s="74" t="str">
        <f t="shared" ca="1" si="700"/>
        <v/>
      </c>
      <c r="HK327" s="74" t="str">
        <f t="shared" ca="1" si="701"/>
        <v/>
      </c>
      <c r="HL327" s="74" t="str">
        <f t="shared" ca="1" si="702"/>
        <v/>
      </c>
      <c r="HM327" s="74" t="str">
        <f t="shared" ca="1" si="703"/>
        <v/>
      </c>
      <c r="HN327" s="74" t="str">
        <f t="shared" ca="1" si="704"/>
        <v/>
      </c>
      <c r="HO327" s="529" t="str">
        <f t="shared" ca="1" si="705"/>
        <v/>
      </c>
      <c r="HP327" s="74" t="str">
        <f t="shared" ca="1" si="706"/>
        <v/>
      </c>
      <c r="HQ327" s="74" t="str">
        <f t="shared" ca="1" si="707"/>
        <v/>
      </c>
      <c r="HR327" s="74" t="str">
        <f t="shared" ca="1" si="708"/>
        <v/>
      </c>
      <c r="HS327" s="74" t="str">
        <f t="shared" ca="1" si="709"/>
        <v/>
      </c>
      <c r="HT327" s="74" t="str">
        <f ca="1">IF(V327=1,"",IF(LOG入力!BH327&gt;0,0,IF(DV327=1,0,IF(N327="0",0,IF(SUM(HD327:HS327)&gt;0,1,0)))))</f>
        <v/>
      </c>
    </row>
    <row r="328" spans="1:228" x14ac:dyDescent="0.15">
      <c r="A328" s="5">
        <v>310</v>
      </c>
      <c r="B328" s="487" t="str">
        <f t="shared" ca="1" si="568"/>
        <v/>
      </c>
      <c r="C328" s="548" t="str">
        <f ca="1">LOG入力!AP328</f>
        <v/>
      </c>
      <c r="D328" s="548" t="str">
        <f ca="1">LOG入力!AQ328</f>
        <v/>
      </c>
      <c r="E328" s="548" t="str">
        <f ca="1">LOG入力!AR328</f>
        <v/>
      </c>
      <c r="F328" s="589" t="str">
        <f t="shared" ca="1" si="569"/>
        <v/>
      </c>
      <c r="G328" s="586" t="str">
        <f ca="1">LOG入力!AT328</f>
        <v/>
      </c>
      <c r="H328" s="553" t="str">
        <f ca="1">LOG入力!AU328</f>
        <v/>
      </c>
      <c r="I328" s="587" t="str">
        <f ca="1">LOG入力!AV328</f>
        <v/>
      </c>
      <c r="J328" s="590" t="str">
        <f ca="1">LOG入力!AW328</f>
        <v/>
      </c>
      <c r="K328" s="591" t="str">
        <f ca="1">LOG入力!BJ328</f>
        <v/>
      </c>
      <c r="L328" s="590" t="str">
        <f ca="1">LOG入力!AY328</f>
        <v/>
      </c>
      <c r="M328" s="556" t="str">
        <f ca="1">LOG入力!BK328</f>
        <v/>
      </c>
      <c r="N328" s="588" t="str">
        <f ca="1">IF(V328=1,"",IF(LOG入力!AJ328=1,"1",LOG入力!BA328))</f>
        <v/>
      </c>
      <c r="O328" s="557" t="str">
        <f ca="1">IF(V328=1,"",IF(LEN(LOG入力!O328)=0,"",LOG入力!O328))</f>
        <v/>
      </c>
      <c r="P328" s="336" t="str">
        <f ca="1">IF(V328=1,"",IF($AA$4=1,"",IF(LOG入力!BG328=1,"",CONCATENATE($ER328,$FB328,$FL328,$FV328,$GF328))))</f>
        <v/>
      </c>
      <c r="Q328" s="337" t="str">
        <f ca="1">IF(V328=1,"",IF($AA$4=1,"",IF(LOG入力!BG328=1,"",CONCATENATE($ET328,$FD328,$FN328,$FX328,$GH328))))</f>
        <v/>
      </c>
      <c r="R328" s="338" t="str">
        <f ca="1">IF(V328=1,"",IF($AA$4=1,"",IF(LOG入力!BH328&gt;0,0,AA328)))</f>
        <v/>
      </c>
      <c r="S328" s="558" t="str">
        <f t="shared" ca="1" si="570"/>
        <v/>
      </c>
      <c r="T328" s="681"/>
      <c r="U328" s="38"/>
      <c r="V328" s="196">
        <f ca="1">LOG入力!AN328</f>
        <v>1</v>
      </c>
      <c r="W328" s="38"/>
      <c r="X328" s="516" t="str">
        <f t="shared" ca="1" si="571"/>
        <v/>
      </c>
      <c r="Y328" s="515" t="str">
        <f t="shared" ca="1" si="572"/>
        <v/>
      </c>
      <c r="Z328" s="518" t="str">
        <f t="shared" ca="1" si="573"/>
        <v/>
      </c>
      <c r="AA328" s="574" t="str">
        <f t="shared" ca="1" si="574"/>
        <v/>
      </c>
      <c r="AC328" s="6" t="str">
        <f t="shared" ca="1" si="575"/>
        <v/>
      </c>
      <c r="AD328" s="6" t="str">
        <f t="shared" ca="1" si="576"/>
        <v/>
      </c>
      <c r="AE328" s="6" t="str">
        <f t="shared" ca="1" si="577"/>
        <v/>
      </c>
      <c r="AF328" s="6" t="str">
        <f t="shared" ca="1" si="578"/>
        <v/>
      </c>
      <c r="AG328" s="6" t="str">
        <f t="shared" ca="1" si="579"/>
        <v/>
      </c>
      <c r="AH328" s="6" t="str">
        <f t="shared" ca="1" si="580"/>
        <v/>
      </c>
      <c r="AI328" s="6" t="str">
        <f t="shared" ca="1" si="581"/>
        <v/>
      </c>
      <c r="AJ328" s="6" t="str">
        <f t="shared" ca="1" si="582"/>
        <v/>
      </c>
      <c r="AK328" s="6" t="str">
        <f t="shared" ca="1" si="583"/>
        <v/>
      </c>
      <c r="AL328" s="6" t="str">
        <f t="shared" ca="1" si="584"/>
        <v/>
      </c>
      <c r="AM328" s="6" t="str">
        <f t="shared" ca="1" si="585"/>
        <v/>
      </c>
      <c r="AN328" s="6" t="str">
        <f t="shared" ca="1" si="586"/>
        <v/>
      </c>
      <c r="AO328" s="6" t="str">
        <f t="shared" ca="1" si="587"/>
        <v/>
      </c>
      <c r="AP328" s="6" t="str">
        <f t="shared" ca="1" si="588"/>
        <v/>
      </c>
      <c r="AQ328" s="6" t="str">
        <f t="shared" ca="1" si="589"/>
        <v/>
      </c>
      <c r="AR328" s="6" t="str">
        <f t="shared" ca="1" si="590"/>
        <v/>
      </c>
      <c r="AS328" s="6" t="str">
        <f t="shared" ca="1" si="591"/>
        <v/>
      </c>
      <c r="AT328" s="6" t="str">
        <f t="shared" ca="1" si="592"/>
        <v/>
      </c>
      <c r="AU328" s="6" t="str">
        <f t="shared" ca="1" si="593"/>
        <v/>
      </c>
      <c r="AV328" s="6" t="str">
        <f t="shared" ca="1" si="594"/>
        <v/>
      </c>
      <c r="AW328" s="6" t="str">
        <f t="shared" ca="1" si="595"/>
        <v/>
      </c>
      <c r="AY328" s="6" t="str">
        <f t="shared" ca="1" si="596"/>
        <v/>
      </c>
      <c r="AZ328" s="6" t="str">
        <f t="shared" ca="1" si="597"/>
        <v/>
      </c>
      <c r="BA328" s="6" t="str">
        <f t="shared" ca="1" si="598"/>
        <v/>
      </c>
      <c r="BB328" s="6" t="str">
        <f t="shared" ca="1" si="599"/>
        <v/>
      </c>
      <c r="BC328" s="6" t="str">
        <f t="shared" ca="1" si="600"/>
        <v/>
      </c>
      <c r="BD328" s="6" t="str">
        <f t="shared" ca="1" si="601"/>
        <v/>
      </c>
      <c r="BE328" s="6" t="str">
        <f t="shared" ca="1" si="602"/>
        <v/>
      </c>
      <c r="BF328" s="6" t="str">
        <f t="shared" ca="1" si="603"/>
        <v/>
      </c>
      <c r="BG328" s="6" t="str">
        <f t="shared" ca="1" si="604"/>
        <v/>
      </c>
      <c r="BH328" s="6" t="str">
        <f t="shared" ca="1" si="605"/>
        <v/>
      </c>
      <c r="BI328" s="6" t="str">
        <f t="shared" ca="1" si="606"/>
        <v/>
      </c>
      <c r="BJ328" s="6" t="str">
        <f t="shared" ca="1" si="607"/>
        <v/>
      </c>
      <c r="BK328" s="6" t="str">
        <f t="shared" ca="1" si="608"/>
        <v/>
      </c>
      <c r="BL328" s="6" t="str">
        <f t="shared" ca="1" si="609"/>
        <v/>
      </c>
      <c r="BM328" s="6" t="str">
        <f t="shared" ca="1" si="610"/>
        <v/>
      </c>
      <c r="BN328" s="6" t="str">
        <f t="shared" ca="1" si="611"/>
        <v/>
      </c>
      <c r="BO328" s="6" t="str">
        <f t="shared" ca="1" si="612"/>
        <v/>
      </c>
      <c r="BP328" s="6" t="str">
        <f t="shared" ca="1" si="613"/>
        <v/>
      </c>
      <c r="BQ328" s="6" t="str">
        <f t="shared" ca="1" si="614"/>
        <v/>
      </c>
      <c r="BR328" s="6" t="str">
        <f t="shared" ca="1" si="615"/>
        <v/>
      </c>
      <c r="BS328" s="6" t="str">
        <f t="shared" ca="1" si="616"/>
        <v/>
      </c>
      <c r="BU328" s="6" t="str">
        <f t="shared" ca="1" si="617"/>
        <v/>
      </c>
      <c r="BW328" s="515" t="str">
        <f t="shared" ca="1" si="618"/>
        <v/>
      </c>
      <c r="BX328" s="515">
        <f t="shared" ca="1" si="619"/>
        <v>0</v>
      </c>
      <c r="BY328" s="515" t="str">
        <f t="shared" ca="1" si="620"/>
        <v/>
      </c>
      <c r="CA328" s="6">
        <f t="shared" ca="1" si="621"/>
        <v>1</v>
      </c>
      <c r="CC328" s="523" t="str">
        <f t="shared" ca="1" si="622"/>
        <v/>
      </c>
      <c r="CE328" s="6" t="str">
        <f t="shared" ca="1" si="623"/>
        <v/>
      </c>
      <c r="CG328" s="524" t="str">
        <f ca="1">IF(V328=1,"",IF($AA$4=1,"",IF(LOG入力!BH328&gt;0,"",IF(N328=0,"",IF(HT328=0,"","★")))))</f>
        <v/>
      </c>
      <c r="CI328" s="74" t="str">
        <f t="shared" ca="1" si="624"/>
        <v/>
      </c>
      <c r="CK328" s="525" t="str">
        <f ca="1">IF(V328=1,"",IF(LOG入力!BH328&gt;0,1,0))</f>
        <v/>
      </c>
      <c r="CL328" s="74" t="str">
        <f t="shared" ca="1" si="625"/>
        <v/>
      </c>
      <c r="CN328" s="74" t="str">
        <f t="shared" ca="1" si="626"/>
        <v/>
      </c>
      <c r="CO328" s="74" t="str">
        <f t="shared" ca="1" si="627"/>
        <v/>
      </c>
      <c r="CQ328" s="74" t="str">
        <f t="shared" ca="1" si="628"/>
        <v/>
      </c>
      <c r="CR328" s="74" t="str">
        <f t="shared" ca="1" si="629"/>
        <v/>
      </c>
      <c r="CS328" s="74" t="str">
        <f t="shared" ca="1" si="630"/>
        <v/>
      </c>
      <c r="CT328" s="74" t="str">
        <f t="shared" ca="1" si="631"/>
        <v/>
      </c>
      <c r="CU328" s="74" t="str">
        <f t="shared" ca="1" si="632"/>
        <v/>
      </c>
      <c r="CV328" s="74" t="str">
        <f t="shared" ca="1" si="633"/>
        <v/>
      </c>
      <c r="CW328" s="74" t="str">
        <f t="shared" ca="1" si="634"/>
        <v/>
      </c>
      <c r="CX328" s="74" t="str">
        <f t="shared" ca="1" si="635"/>
        <v/>
      </c>
      <c r="CY328" s="74" t="str">
        <f t="shared" ca="1" si="636"/>
        <v/>
      </c>
      <c r="CZ328" s="74" t="str">
        <f t="shared" ca="1" si="637"/>
        <v/>
      </c>
      <c r="DA328" s="74" t="str">
        <f t="shared" ca="1" si="638"/>
        <v/>
      </c>
      <c r="DB328" s="74" t="str">
        <f t="shared" ca="1" si="639"/>
        <v/>
      </c>
      <c r="DD328" s="74" t="str">
        <f t="shared" ca="1" si="640"/>
        <v/>
      </c>
      <c r="DE328" s="74" t="str">
        <f t="shared" ca="1" si="641"/>
        <v/>
      </c>
      <c r="DF328" s="74" t="str">
        <f t="shared" ca="1" si="642"/>
        <v/>
      </c>
      <c r="DG328" s="74" t="str">
        <f t="shared" ca="1" si="643"/>
        <v/>
      </c>
      <c r="DH328" s="74" t="str">
        <f t="shared" ca="1" si="644"/>
        <v/>
      </c>
      <c r="DI328" s="74" t="str">
        <f t="shared" ca="1" si="645"/>
        <v/>
      </c>
      <c r="DJ328" s="74" t="str">
        <f t="shared" ca="1" si="646"/>
        <v/>
      </c>
      <c r="DK328" s="74" t="str">
        <f t="shared" ca="1" si="647"/>
        <v/>
      </c>
      <c r="DL328" s="74" t="str">
        <f t="shared" ca="1" si="648"/>
        <v/>
      </c>
      <c r="DM328" s="74" t="str">
        <f t="shared" ca="1" si="649"/>
        <v/>
      </c>
      <c r="DN328" s="74" t="str">
        <f t="shared" ca="1" si="650"/>
        <v/>
      </c>
      <c r="DO328" s="74" t="str">
        <f t="shared" ca="1" si="651"/>
        <v/>
      </c>
      <c r="DQ328" s="74" t="str">
        <f t="shared" ca="1" si="652"/>
        <v/>
      </c>
      <c r="DS328" s="74" t="str">
        <f t="shared" ca="1" si="653"/>
        <v/>
      </c>
      <c r="DT328" s="74" t="str">
        <f t="shared" ca="1" si="654"/>
        <v/>
      </c>
      <c r="DV328" s="525" t="str">
        <f t="shared" ca="1" si="655"/>
        <v/>
      </c>
      <c r="DW328" s="74" t="str">
        <f t="shared" ca="1" si="656"/>
        <v/>
      </c>
      <c r="DX328" s="485" t="str">
        <f t="shared" ca="1" si="657"/>
        <v/>
      </c>
      <c r="DY328" s="74" t="str">
        <f t="shared" ca="1" si="658"/>
        <v/>
      </c>
      <c r="DZ328" s="74" t="str">
        <f t="shared" ca="1" si="659"/>
        <v/>
      </c>
      <c r="EA328" s="74" t="str">
        <f t="shared" ca="1" si="660"/>
        <v/>
      </c>
      <c r="EC328" s="74" t="str">
        <f t="shared" ca="1" si="661"/>
        <v/>
      </c>
      <c r="ED328" s="74" t="str">
        <f t="shared" ca="1" si="662"/>
        <v/>
      </c>
      <c r="EE328" s="74" t="str">
        <f t="shared" ca="1" si="663"/>
        <v/>
      </c>
      <c r="EG328" s="479" t="str">
        <f ca="1">IF(V328=1,"",IF(LOG入力!BH328&gt;0,0,IF(CG328="★",0,IF(R328=1,0,IF(N328=0,0,1)))))</f>
        <v/>
      </c>
      <c r="EH328" s="483" t="str">
        <f t="shared" ca="1" si="664"/>
        <v/>
      </c>
      <c r="EI328" s="483" t="str">
        <f t="shared" ca="1" si="665"/>
        <v/>
      </c>
      <c r="EJ328" s="483" t="str">
        <f t="shared" ca="1" si="666"/>
        <v/>
      </c>
      <c r="EL328" s="71">
        <f t="shared" ca="1" si="667"/>
        <v>0</v>
      </c>
      <c r="EM328" s="6">
        <f t="shared" ca="1" si="668"/>
        <v>0</v>
      </c>
      <c r="EN328" s="6" t="str">
        <f t="shared" ca="1" si="669"/>
        <v/>
      </c>
      <c r="EO328" s="6">
        <f ca="1">IF(LOG入力!BH328&gt;0,0,IF(EM328=0,0,(IF(COUNTIF($EN$19:EN328,EN328)=1,IF($FS$3="N",1,IF(EH328=1,1,0))))))</f>
        <v>0</v>
      </c>
      <c r="EP328" s="6" t="str">
        <f ca="1">IF(LOG入力!BH328&gt;0,"",IF(EO328=1,$X328,""))</f>
        <v/>
      </c>
      <c r="EQ328" s="6" t="str">
        <f ca="1">IF(LOG入力!BH328&gt;0,"",IF(EO328=1,$Y328,""))</f>
        <v/>
      </c>
      <c r="ER328" s="520" t="str">
        <f ca="1">IF(LOG入力!BH328&gt;0,"",IF(COUNTIF($EP$19:$EP328,EP328)=1,EP328,""))</f>
        <v/>
      </c>
      <c r="ES328" s="520">
        <f ca="1">IF(LOG入力!BH328&gt;0,0,IF((EL328=1),IF(($ER328=""),0,1),0))</f>
        <v>0</v>
      </c>
      <c r="ET328" s="520" t="str">
        <f ca="1">IF(LOG入力!BH328&gt;0,"",IF(COUNTIF($EQ$19:EQ328,EQ328)=1,EQ328,""))</f>
        <v/>
      </c>
      <c r="EU328" s="539">
        <f ca="1">IF(LOG入力!BH328&gt;0,0,IF((EL328=1),IF(($ET328=""),0,1),0))</f>
        <v>0</v>
      </c>
      <c r="EV328" s="71">
        <f t="shared" ca="1" si="670"/>
        <v>0</v>
      </c>
      <c r="EW328" s="6">
        <f t="shared" ca="1" si="671"/>
        <v>0</v>
      </c>
      <c r="EX328" s="6" t="str">
        <f t="shared" ca="1" si="672"/>
        <v/>
      </c>
      <c r="EY328" s="6">
        <f ca="1">IF(LOG入力!BH328&gt;0,0,IF(EW328=0,0,(IF(COUNTIF($EX$19:EX328,EX328)=1,IF($FS$3="N",1,IF(EH328=1,1,0))))))</f>
        <v>0</v>
      </c>
      <c r="EZ328" s="6" t="str">
        <f ca="1">IF(LOG入力!BH328&gt;0,"",IF(EY328=1,$X328,""))</f>
        <v/>
      </c>
      <c r="FA328" s="6" t="str">
        <f ca="1">IF(LOG入力!BH328&gt;0,"",IF(EY328=1,$Y328,""))</f>
        <v/>
      </c>
      <c r="FB328" s="6" t="str">
        <f ca="1">IF(LOG入力!BH328&gt;0,"",IF(COUNTIF($EZ$19:$EZ328,EZ328)=1,EZ328,""))</f>
        <v/>
      </c>
      <c r="FC328" s="6">
        <f ca="1">IF(LOG入力!BH328&gt;0,0,IF((EV328=1),IF(($FB328=""),0,1),0))</f>
        <v>0</v>
      </c>
      <c r="FD328" s="6" t="str">
        <f ca="1">IF(LOG入力!BH328&gt;0,"",IF(COUNTIF($FA$19:FA328,FA328)=1,FA328,""))</f>
        <v/>
      </c>
      <c r="FE328" s="72">
        <f ca="1">IF(LOG入力!BH328&gt;0,0,IF((EV328=1),IF(($FD328=""),0,1),0))</f>
        <v>0</v>
      </c>
      <c r="FF328" s="71">
        <f t="shared" ca="1" si="673"/>
        <v>0</v>
      </c>
      <c r="FG328" s="6">
        <f t="shared" ca="1" si="674"/>
        <v>0</v>
      </c>
      <c r="FH328" s="6" t="str">
        <f t="shared" ca="1" si="675"/>
        <v/>
      </c>
      <c r="FI328" s="6">
        <f ca="1">IF(LOG入力!BH328&gt;0,0,IF(FG328=0,0,(IF(COUNTIF($FH$19:FH328,FH328)=1,IF($FS$3="N",1,IF(EH328=1,1,0))))))</f>
        <v>0</v>
      </c>
      <c r="FJ328" s="6" t="str">
        <f ca="1">IF(LOG入力!BH328&gt;0,"",IF(FI328=1,$X328,""))</f>
        <v/>
      </c>
      <c r="FK328" s="6" t="str">
        <f ca="1">IF(LOG入力!BH328&gt;0,"",IF(FI328=1,$Y328,""))</f>
        <v/>
      </c>
      <c r="FL328" s="6" t="str">
        <f ca="1">IF(LOG入力!BH328&gt;0,"",IF(COUNTIF($FJ$19:$FJ328,FJ328)=1,FJ328,""))</f>
        <v/>
      </c>
      <c r="FM328" s="6">
        <f ca="1">IF(LOG入力!BH328&gt;0,0,IF((FF328=1),IF(($FL328=""),0,1),0))</f>
        <v>0</v>
      </c>
      <c r="FN328" s="6" t="str">
        <f ca="1">IF(LOG入力!BH328&gt;0,"",IF(COUNTIF($FK$19:FK328,FK328)=1,FK328,""))</f>
        <v/>
      </c>
      <c r="FO328" s="72">
        <f ca="1">IF(LOG入力!BH328&gt;0,0,IF((FF328=1),IF(($FN328=""),0,1),0))</f>
        <v>0</v>
      </c>
      <c r="FP328" s="71">
        <f t="shared" ca="1" si="676"/>
        <v>0</v>
      </c>
      <c r="FQ328" s="6">
        <f t="shared" ca="1" si="677"/>
        <v>0</v>
      </c>
      <c r="FR328" s="6" t="str">
        <f t="shared" ca="1" si="678"/>
        <v/>
      </c>
      <c r="FS328" s="6">
        <f ca="1">IF(LOG入力!BH328&gt;0,0,IF(FQ328=0,0,(IF(COUNTIF($FR$19:FR328,FR328)=1,IF($FS$3="N",1,IF(EH328=1,1,0))))))</f>
        <v>0</v>
      </c>
      <c r="FT328" s="6" t="str">
        <f ca="1">IF(LOG入力!BH328&gt;0,"",IF(FS328=1,$X328,""))</f>
        <v/>
      </c>
      <c r="FU328" s="6" t="str">
        <f ca="1">IF(LOG入力!BH328&gt;0,"",IF(FS328=1,$Y328,""))</f>
        <v/>
      </c>
      <c r="FV328" s="6" t="str">
        <f ca="1">IF(LOG入力!BH328&gt;0,"",IF(COUNTIF($FT$19:$FT328,FT328)=1,FT328,""))</f>
        <v/>
      </c>
      <c r="FW328" s="6">
        <f ca="1">IF(LOG入力!BH328&gt;0,0,IF((FP328=1),IF(($FV328=""),0,1),0))</f>
        <v>0</v>
      </c>
      <c r="FX328" s="6" t="str">
        <f ca="1">IF(LOG入力!BH328&gt;0,"",IF(COUNTIF($FU$19:FU328,FU328)=1,FU328,""))</f>
        <v/>
      </c>
      <c r="FY328" s="72">
        <f ca="1">IF(LOG入力!BH328&gt;0,0,IF((FP328=1),IF(($FX328=""),0,1),0))</f>
        <v>0</v>
      </c>
      <c r="FZ328" s="71">
        <f t="shared" ca="1" si="679"/>
        <v>0</v>
      </c>
      <c r="GA328" s="6">
        <f t="shared" ca="1" si="680"/>
        <v>0</v>
      </c>
      <c r="GB328" s="6" t="str">
        <f t="shared" ca="1" si="681"/>
        <v/>
      </c>
      <c r="GC328" s="6">
        <f ca="1">IF(LOG入力!BH328&gt;0,0,IF(GA328=0,0,(IF(COUNTIF($GB$19:GB328,GB328)=1,IF($FS$3="N",1,IF(EH328=1,1,0))))))</f>
        <v>0</v>
      </c>
      <c r="GD328" s="6" t="str">
        <f ca="1">IF(LOG入力!BH328&gt;0,"",IF(GC328=1,$X328,""))</f>
        <v/>
      </c>
      <c r="GE328" s="6" t="str">
        <f ca="1">IF(LOG入力!BH328&gt;0,"",IF(GC328=1,$Y328,""))</f>
        <v/>
      </c>
      <c r="GF328" s="6" t="str">
        <f ca="1">IF(LOG入力!BH328&gt;0,"",IF(COUNTIF($GD$19:$GD328,GD328)=1,GD328,""))</f>
        <v/>
      </c>
      <c r="GG328" s="6">
        <f ca="1">IF(LOG入力!BH328&gt;0,0,IF((FZ328=1),IF(($GF328=""),0,1),0))</f>
        <v>0</v>
      </c>
      <c r="GH328" s="6" t="str">
        <f ca="1">IF(LOG入力!BH328&gt;0,"",IF(COUNTIF($GE$19:GE328,GE328)=1,GE328,""))</f>
        <v/>
      </c>
      <c r="GI328" s="72">
        <f ca="1">IF(LOG入力!BH328&gt;0,0,IF((FZ328=1),IF(($GH328=""),0,1),0))</f>
        <v>0</v>
      </c>
      <c r="GK328" s="455" t="str">
        <f ca="1">IF(V328=1,"",IF(LEN(LOG入力!AS328)=0,"",LOG入力!AS328))</f>
        <v/>
      </c>
      <c r="GL328" s="378" t="str">
        <f t="shared" ca="1" si="682"/>
        <v/>
      </c>
      <c r="GM328" s="378" t="str">
        <f t="shared" ca="1" si="683"/>
        <v/>
      </c>
      <c r="GN328" s="74" t="str">
        <f t="shared" ca="1" si="684"/>
        <v/>
      </c>
      <c r="GO328" s="74" t="str">
        <f t="shared" ca="1" si="685"/>
        <v/>
      </c>
      <c r="GQ328" s="74" t="str">
        <f t="shared" ca="1" si="686"/>
        <v/>
      </c>
      <c r="GR328" s="74" t="str">
        <f t="shared" ca="1" si="687"/>
        <v/>
      </c>
      <c r="GS328" s="74" t="str">
        <f t="shared" ca="1" si="688"/>
        <v/>
      </c>
      <c r="GT328" s="74" t="str">
        <f t="shared" ca="1" si="689"/>
        <v/>
      </c>
      <c r="GU328" s="74" t="str">
        <f t="shared" ca="1" si="690"/>
        <v/>
      </c>
      <c r="GV328" s="74" t="str">
        <f t="shared" ca="1" si="691"/>
        <v/>
      </c>
      <c r="GX328" s="74" t="str">
        <f t="shared" ca="1" si="692"/>
        <v/>
      </c>
      <c r="GY328" s="74" t="str">
        <f t="shared" ca="1" si="693"/>
        <v/>
      </c>
      <c r="GZ328" s="74" t="str">
        <f ca="1">IF(V328=1,"",IF(LOG入力!BH328&gt;0,0,IF(GY328=0,0,IF((VALUE((TYPE(VALUE(J328)))))=16,0,IF(VALUE(J328)&lt;60,1,IF(VALUE(J328)&lt;100,0,IF(VALUE(J328)&lt;600,2,0)))))))</f>
        <v/>
      </c>
      <c r="HA328" s="74" t="str">
        <f t="shared" ca="1" si="694"/>
        <v/>
      </c>
      <c r="HB328" s="74" t="str">
        <f ca="1">IF(V328=1,"",IF(LOG入力!BH328&gt;0,0,IF(HA328=0,0,IF((VALUE((TYPE(VALUE(L328)))))=16,0,IF(VALUE(L328)&lt;60,1,IF(VALUE(L328)&lt;100,0,IF(VALUE(L328)&lt;600,2,0)))))))</f>
        <v/>
      </c>
      <c r="HD328" s="74" t="str">
        <f t="shared" ca="1" si="695"/>
        <v/>
      </c>
      <c r="HF328" s="74" t="str">
        <f t="shared" ca="1" si="696"/>
        <v/>
      </c>
      <c r="HG328" s="74" t="str">
        <f t="shared" ca="1" si="697"/>
        <v/>
      </c>
      <c r="HH328" s="74" t="str">
        <f t="shared" ca="1" si="698"/>
        <v/>
      </c>
      <c r="HI328" s="74" t="str">
        <f t="shared" ca="1" si="699"/>
        <v/>
      </c>
      <c r="HJ328" s="74" t="str">
        <f t="shared" ca="1" si="700"/>
        <v/>
      </c>
      <c r="HK328" s="74" t="str">
        <f t="shared" ca="1" si="701"/>
        <v/>
      </c>
      <c r="HL328" s="74" t="str">
        <f t="shared" ca="1" si="702"/>
        <v/>
      </c>
      <c r="HM328" s="74" t="str">
        <f t="shared" ca="1" si="703"/>
        <v/>
      </c>
      <c r="HN328" s="74" t="str">
        <f t="shared" ca="1" si="704"/>
        <v/>
      </c>
      <c r="HO328" s="529" t="str">
        <f t="shared" ca="1" si="705"/>
        <v/>
      </c>
      <c r="HP328" s="74" t="str">
        <f t="shared" ca="1" si="706"/>
        <v/>
      </c>
      <c r="HQ328" s="74" t="str">
        <f t="shared" ca="1" si="707"/>
        <v/>
      </c>
      <c r="HR328" s="74" t="str">
        <f t="shared" ca="1" si="708"/>
        <v/>
      </c>
      <c r="HS328" s="74" t="str">
        <f t="shared" ca="1" si="709"/>
        <v/>
      </c>
      <c r="HT328" s="74" t="str">
        <f ca="1">IF(V328=1,"",IF(LOG入力!BH328&gt;0,0,IF(DV328=1,0,IF(N328="0",0,IF(SUM(HD328:HS328)&gt;0,1,0)))))</f>
        <v/>
      </c>
    </row>
    <row r="329" spans="1:228" x14ac:dyDescent="0.15">
      <c r="A329" s="5"/>
      <c r="B329" s="560" t="str">
        <f t="shared" ca="1" si="568"/>
        <v/>
      </c>
      <c r="C329" s="561" t="str">
        <f ca="1">LOG入力!AP329</f>
        <v/>
      </c>
      <c r="D329" s="562" t="str">
        <f ca="1">LOG入力!AQ329</f>
        <v/>
      </c>
      <c r="E329" s="562" t="str">
        <f ca="1">LOG入力!AR329</f>
        <v/>
      </c>
      <c r="F329" s="563" t="str">
        <f t="shared" ca="1" si="569"/>
        <v/>
      </c>
      <c r="G329" s="582" t="str">
        <f ca="1">LOG入力!AT329</f>
        <v/>
      </c>
      <c r="H329" s="507" t="str">
        <f ca="1">LOG入力!AU329</f>
        <v/>
      </c>
      <c r="I329" s="507" t="str">
        <f ca="1">LOG入力!AV329</f>
        <v/>
      </c>
      <c r="J329" s="583" t="str">
        <f ca="1">LOG入力!AW329</f>
        <v/>
      </c>
      <c r="K329" s="584" t="str">
        <f ca="1">LOG入力!BJ329</f>
        <v/>
      </c>
      <c r="L329" s="583" t="str">
        <f ca="1">LOG入力!AY329</f>
        <v/>
      </c>
      <c r="M329" s="566" t="str">
        <f ca="1">LOG入力!BK329</f>
        <v/>
      </c>
      <c r="N329" s="567" t="str">
        <f ca="1">IF(V329=1,"",IF(LOG入力!AJ329=1,"1",LOG入力!BA329))</f>
        <v/>
      </c>
      <c r="O329" s="568" t="str">
        <f ca="1">IF(V329=1,"",IF(LEN(LOG入力!O329)=0,"",LOG入力!O329))</f>
        <v/>
      </c>
      <c r="P329" s="569" t="str">
        <f ca="1">IF(V329=1,"",IF($AA$4=1,"",IF(LOG入力!BG329=1,"",CONCATENATE($ER329,$FB329,$FL329,$FV329,$GF329))))</f>
        <v/>
      </c>
      <c r="Q329" s="569" t="str">
        <f ca="1">IF(V329=1,"",IF($AA$4=1,"",IF(LOG入力!BG329=1,"",CONCATENATE($ET329,$FD329,$FN329,$FX329,$GH329))))</f>
        <v/>
      </c>
      <c r="R329" s="292" t="str">
        <f ca="1">IF(V329=1,"",IF($AA$4=1,"",IF(LOG入力!BH329&gt;0,0,AA329)))</f>
        <v/>
      </c>
      <c r="S329" s="293" t="str">
        <f t="shared" ca="1" si="570"/>
        <v/>
      </c>
      <c r="T329" s="681"/>
      <c r="U329" s="38"/>
      <c r="V329" s="196">
        <f ca="1">LOG入力!AN329</f>
        <v>1</v>
      </c>
      <c r="W329" s="38"/>
      <c r="X329" s="516" t="str">
        <f t="shared" ca="1" si="571"/>
        <v/>
      </c>
      <c r="Y329" s="515" t="str">
        <f t="shared" ca="1" si="572"/>
        <v/>
      </c>
      <c r="Z329" s="518" t="str">
        <f t="shared" ca="1" si="573"/>
        <v/>
      </c>
      <c r="AA329" s="574" t="str">
        <f t="shared" ca="1" si="574"/>
        <v/>
      </c>
      <c r="AC329" s="6" t="str">
        <f t="shared" ca="1" si="575"/>
        <v/>
      </c>
      <c r="AD329" s="6" t="str">
        <f t="shared" ca="1" si="576"/>
        <v/>
      </c>
      <c r="AE329" s="6" t="str">
        <f t="shared" ca="1" si="577"/>
        <v/>
      </c>
      <c r="AF329" s="6" t="str">
        <f t="shared" ca="1" si="578"/>
        <v/>
      </c>
      <c r="AG329" s="6" t="str">
        <f t="shared" ca="1" si="579"/>
        <v/>
      </c>
      <c r="AH329" s="6" t="str">
        <f t="shared" ca="1" si="580"/>
        <v/>
      </c>
      <c r="AI329" s="6" t="str">
        <f t="shared" ca="1" si="581"/>
        <v/>
      </c>
      <c r="AJ329" s="6" t="str">
        <f t="shared" ca="1" si="582"/>
        <v/>
      </c>
      <c r="AK329" s="6" t="str">
        <f t="shared" ca="1" si="583"/>
        <v/>
      </c>
      <c r="AL329" s="6" t="str">
        <f t="shared" ca="1" si="584"/>
        <v/>
      </c>
      <c r="AM329" s="6" t="str">
        <f t="shared" ca="1" si="585"/>
        <v/>
      </c>
      <c r="AN329" s="6" t="str">
        <f t="shared" ca="1" si="586"/>
        <v/>
      </c>
      <c r="AO329" s="6" t="str">
        <f t="shared" ca="1" si="587"/>
        <v/>
      </c>
      <c r="AP329" s="6" t="str">
        <f t="shared" ca="1" si="588"/>
        <v/>
      </c>
      <c r="AQ329" s="6" t="str">
        <f t="shared" ca="1" si="589"/>
        <v/>
      </c>
      <c r="AR329" s="6" t="str">
        <f t="shared" ca="1" si="590"/>
        <v/>
      </c>
      <c r="AS329" s="6" t="str">
        <f t="shared" ca="1" si="591"/>
        <v/>
      </c>
      <c r="AT329" s="6" t="str">
        <f t="shared" ca="1" si="592"/>
        <v/>
      </c>
      <c r="AU329" s="6" t="str">
        <f t="shared" ca="1" si="593"/>
        <v/>
      </c>
      <c r="AV329" s="6" t="str">
        <f t="shared" ca="1" si="594"/>
        <v/>
      </c>
      <c r="AW329" s="6" t="str">
        <f t="shared" ca="1" si="595"/>
        <v/>
      </c>
      <c r="AY329" s="6" t="str">
        <f t="shared" ca="1" si="596"/>
        <v/>
      </c>
      <c r="AZ329" s="6" t="str">
        <f t="shared" ca="1" si="597"/>
        <v/>
      </c>
      <c r="BA329" s="6" t="str">
        <f t="shared" ca="1" si="598"/>
        <v/>
      </c>
      <c r="BB329" s="6" t="str">
        <f t="shared" ca="1" si="599"/>
        <v/>
      </c>
      <c r="BC329" s="6" t="str">
        <f t="shared" ca="1" si="600"/>
        <v/>
      </c>
      <c r="BD329" s="6" t="str">
        <f t="shared" ca="1" si="601"/>
        <v/>
      </c>
      <c r="BE329" s="6" t="str">
        <f t="shared" ca="1" si="602"/>
        <v/>
      </c>
      <c r="BF329" s="6" t="str">
        <f t="shared" ca="1" si="603"/>
        <v/>
      </c>
      <c r="BG329" s="6" t="str">
        <f t="shared" ca="1" si="604"/>
        <v/>
      </c>
      <c r="BH329" s="6" t="str">
        <f t="shared" ca="1" si="605"/>
        <v/>
      </c>
      <c r="BI329" s="6" t="str">
        <f t="shared" ca="1" si="606"/>
        <v/>
      </c>
      <c r="BJ329" s="6" t="str">
        <f t="shared" ca="1" si="607"/>
        <v/>
      </c>
      <c r="BK329" s="6" t="str">
        <f t="shared" ca="1" si="608"/>
        <v/>
      </c>
      <c r="BL329" s="6" t="str">
        <f t="shared" ca="1" si="609"/>
        <v/>
      </c>
      <c r="BM329" s="6" t="str">
        <f t="shared" ca="1" si="610"/>
        <v/>
      </c>
      <c r="BN329" s="6" t="str">
        <f t="shared" ca="1" si="611"/>
        <v/>
      </c>
      <c r="BO329" s="6" t="str">
        <f t="shared" ca="1" si="612"/>
        <v/>
      </c>
      <c r="BP329" s="6" t="str">
        <f t="shared" ca="1" si="613"/>
        <v/>
      </c>
      <c r="BQ329" s="6" t="str">
        <f t="shared" ca="1" si="614"/>
        <v/>
      </c>
      <c r="BR329" s="6" t="str">
        <f t="shared" ca="1" si="615"/>
        <v/>
      </c>
      <c r="BS329" s="6" t="str">
        <f t="shared" ca="1" si="616"/>
        <v/>
      </c>
      <c r="BU329" s="6" t="str">
        <f t="shared" ca="1" si="617"/>
        <v/>
      </c>
      <c r="BW329" s="515" t="str">
        <f t="shared" ca="1" si="618"/>
        <v/>
      </c>
      <c r="BX329" s="515">
        <f t="shared" ca="1" si="619"/>
        <v>0</v>
      </c>
      <c r="BY329" s="515" t="str">
        <f t="shared" ca="1" si="620"/>
        <v/>
      </c>
      <c r="CA329" s="6">
        <f t="shared" ca="1" si="621"/>
        <v>1</v>
      </c>
      <c r="CC329" s="523" t="str">
        <f t="shared" ca="1" si="622"/>
        <v/>
      </c>
      <c r="CE329" s="6" t="str">
        <f t="shared" ca="1" si="623"/>
        <v/>
      </c>
      <c r="CG329" s="524" t="str">
        <f ca="1">IF(V329=1,"",IF($AA$4=1,"",IF(LOG入力!BH329&gt;0,"",IF(N329=0,"",IF(HT329=0,"","★")))))</f>
        <v/>
      </c>
      <c r="CI329" s="74" t="str">
        <f t="shared" ca="1" si="624"/>
        <v/>
      </c>
      <c r="CK329" s="525" t="str">
        <f ca="1">IF(V329=1,"",IF(LOG入力!BH329&gt;0,1,0))</f>
        <v/>
      </c>
      <c r="CL329" s="74" t="str">
        <f t="shared" ca="1" si="625"/>
        <v/>
      </c>
      <c r="CN329" s="74" t="str">
        <f t="shared" ca="1" si="626"/>
        <v/>
      </c>
      <c r="CO329" s="74" t="str">
        <f t="shared" ca="1" si="627"/>
        <v/>
      </c>
      <c r="CQ329" s="74" t="str">
        <f t="shared" ca="1" si="628"/>
        <v/>
      </c>
      <c r="CR329" s="74" t="str">
        <f t="shared" ca="1" si="629"/>
        <v/>
      </c>
      <c r="CS329" s="74" t="str">
        <f t="shared" ca="1" si="630"/>
        <v/>
      </c>
      <c r="CT329" s="74" t="str">
        <f t="shared" ca="1" si="631"/>
        <v/>
      </c>
      <c r="CU329" s="74" t="str">
        <f t="shared" ca="1" si="632"/>
        <v/>
      </c>
      <c r="CV329" s="74" t="str">
        <f t="shared" ca="1" si="633"/>
        <v/>
      </c>
      <c r="CW329" s="74" t="str">
        <f t="shared" ca="1" si="634"/>
        <v/>
      </c>
      <c r="CX329" s="74" t="str">
        <f t="shared" ca="1" si="635"/>
        <v/>
      </c>
      <c r="CY329" s="74" t="str">
        <f t="shared" ca="1" si="636"/>
        <v/>
      </c>
      <c r="CZ329" s="74" t="str">
        <f t="shared" ca="1" si="637"/>
        <v/>
      </c>
      <c r="DA329" s="74" t="str">
        <f t="shared" ca="1" si="638"/>
        <v/>
      </c>
      <c r="DB329" s="74" t="str">
        <f t="shared" ca="1" si="639"/>
        <v/>
      </c>
      <c r="DD329" s="74" t="str">
        <f t="shared" ca="1" si="640"/>
        <v/>
      </c>
      <c r="DE329" s="74" t="str">
        <f t="shared" ca="1" si="641"/>
        <v/>
      </c>
      <c r="DF329" s="74" t="str">
        <f t="shared" ca="1" si="642"/>
        <v/>
      </c>
      <c r="DG329" s="74" t="str">
        <f t="shared" ca="1" si="643"/>
        <v/>
      </c>
      <c r="DH329" s="74" t="str">
        <f t="shared" ca="1" si="644"/>
        <v/>
      </c>
      <c r="DI329" s="74" t="str">
        <f t="shared" ca="1" si="645"/>
        <v/>
      </c>
      <c r="DJ329" s="74" t="str">
        <f t="shared" ca="1" si="646"/>
        <v/>
      </c>
      <c r="DK329" s="74" t="str">
        <f t="shared" ca="1" si="647"/>
        <v/>
      </c>
      <c r="DL329" s="74" t="str">
        <f t="shared" ca="1" si="648"/>
        <v/>
      </c>
      <c r="DM329" s="74" t="str">
        <f t="shared" ca="1" si="649"/>
        <v/>
      </c>
      <c r="DN329" s="74" t="str">
        <f t="shared" ca="1" si="650"/>
        <v/>
      </c>
      <c r="DO329" s="74" t="str">
        <f t="shared" ca="1" si="651"/>
        <v/>
      </c>
      <c r="DQ329" s="74" t="str">
        <f t="shared" ca="1" si="652"/>
        <v/>
      </c>
      <c r="DS329" s="74" t="str">
        <f t="shared" ca="1" si="653"/>
        <v/>
      </c>
      <c r="DT329" s="74" t="str">
        <f t="shared" ca="1" si="654"/>
        <v/>
      </c>
      <c r="DV329" s="525" t="str">
        <f t="shared" ca="1" si="655"/>
        <v/>
      </c>
      <c r="DW329" s="74" t="str">
        <f t="shared" ca="1" si="656"/>
        <v/>
      </c>
      <c r="DX329" s="485" t="str">
        <f t="shared" ca="1" si="657"/>
        <v/>
      </c>
      <c r="DY329" s="74" t="str">
        <f t="shared" ca="1" si="658"/>
        <v/>
      </c>
      <c r="DZ329" s="74" t="str">
        <f t="shared" ca="1" si="659"/>
        <v/>
      </c>
      <c r="EA329" s="74" t="str">
        <f t="shared" ca="1" si="660"/>
        <v/>
      </c>
      <c r="EC329" s="74" t="str">
        <f t="shared" ca="1" si="661"/>
        <v/>
      </c>
      <c r="ED329" s="74" t="str">
        <f t="shared" ca="1" si="662"/>
        <v/>
      </c>
      <c r="EE329" s="74" t="str">
        <f t="shared" ca="1" si="663"/>
        <v/>
      </c>
      <c r="EG329" s="479" t="str">
        <f ca="1">IF(V329=1,"",IF(LOG入力!BH329&gt;0,0,IF(CG329="★",0,IF(R329=1,0,IF(N329=0,0,1)))))</f>
        <v/>
      </c>
      <c r="EH329" s="483" t="str">
        <f t="shared" ca="1" si="664"/>
        <v/>
      </c>
      <c r="EI329" s="483" t="str">
        <f t="shared" ca="1" si="665"/>
        <v/>
      </c>
      <c r="EJ329" s="483" t="str">
        <f t="shared" ca="1" si="666"/>
        <v/>
      </c>
      <c r="EL329" s="71">
        <f t="shared" ca="1" si="667"/>
        <v>0</v>
      </c>
      <c r="EM329" s="6">
        <f t="shared" ca="1" si="668"/>
        <v>0</v>
      </c>
      <c r="EN329" s="6" t="str">
        <f t="shared" ca="1" si="669"/>
        <v/>
      </c>
      <c r="EO329" s="6">
        <f ca="1">IF(LOG入力!BH329&gt;0,0,IF(EM329=0,0,(IF(COUNTIF($EN$19:EN329,EN329)=1,IF($FS$3="N",1,IF(EH329=1,1,0))))))</f>
        <v>0</v>
      </c>
      <c r="EP329" s="6" t="str">
        <f ca="1">IF(LOG入力!BH329&gt;0,"",IF(EO329=1,$X329,""))</f>
        <v/>
      </c>
      <c r="EQ329" s="6" t="str">
        <f ca="1">IF(LOG入力!BH329&gt;0,"",IF(EO329=1,$Y329,""))</f>
        <v/>
      </c>
      <c r="ER329" s="520" t="str">
        <f ca="1">IF(LOG入力!BH329&gt;0,"",IF(COUNTIF($EP$19:$EP329,EP329)=1,EP329,""))</f>
        <v/>
      </c>
      <c r="ES329" s="520">
        <f ca="1">IF(LOG入力!BH329&gt;0,0,IF((EL329=1),IF(($ER329=""),0,1),0))</f>
        <v>0</v>
      </c>
      <c r="ET329" s="520" t="str">
        <f ca="1">IF(LOG入力!BH329&gt;0,"",IF(COUNTIF($EQ$19:EQ329,EQ329)=1,EQ329,""))</f>
        <v/>
      </c>
      <c r="EU329" s="539">
        <f ca="1">IF(LOG入力!BH329&gt;0,0,IF((EL329=1),IF(($ET329=""),0,1),0))</f>
        <v>0</v>
      </c>
      <c r="EV329" s="71">
        <f t="shared" ca="1" si="670"/>
        <v>0</v>
      </c>
      <c r="EW329" s="6">
        <f t="shared" ca="1" si="671"/>
        <v>0</v>
      </c>
      <c r="EX329" s="6" t="str">
        <f t="shared" ca="1" si="672"/>
        <v/>
      </c>
      <c r="EY329" s="6">
        <f ca="1">IF(LOG入力!BH329&gt;0,0,IF(EW329=0,0,(IF(COUNTIF($EX$19:EX329,EX329)=1,IF($FS$3="N",1,IF(EH329=1,1,0))))))</f>
        <v>0</v>
      </c>
      <c r="EZ329" s="6" t="str">
        <f ca="1">IF(LOG入力!BH329&gt;0,"",IF(EY329=1,$X329,""))</f>
        <v/>
      </c>
      <c r="FA329" s="6" t="str">
        <f ca="1">IF(LOG入力!BH329&gt;0,"",IF(EY329=1,$Y329,""))</f>
        <v/>
      </c>
      <c r="FB329" s="6" t="str">
        <f ca="1">IF(LOG入力!BH329&gt;0,"",IF(COUNTIF($EZ$19:$EZ329,EZ329)=1,EZ329,""))</f>
        <v/>
      </c>
      <c r="FC329" s="6">
        <f ca="1">IF(LOG入力!BH329&gt;0,0,IF((EV329=1),IF(($FB329=""),0,1),0))</f>
        <v>0</v>
      </c>
      <c r="FD329" s="6" t="str">
        <f ca="1">IF(LOG入力!BH329&gt;0,"",IF(COUNTIF($FA$19:FA329,FA329)=1,FA329,""))</f>
        <v/>
      </c>
      <c r="FE329" s="72">
        <f ca="1">IF(LOG入力!BH329&gt;0,0,IF((EV329=1),IF(($FD329=""),0,1),0))</f>
        <v>0</v>
      </c>
      <c r="FF329" s="71">
        <f t="shared" ca="1" si="673"/>
        <v>0</v>
      </c>
      <c r="FG329" s="6">
        <f t="shared" ca="1" si="674"/>
        <v>0</v>
      </c>
      <c r="FH329" s="6" t="str">
        <f t="shared" ca="1" si="675"/>
        <v/>
      </c>
      <c r="FI329" s="6">
        <f ca="1">IF(LOG入力!BH329&gt;0,0,IF(FG329=0,0,(IF(COUNTIF($FH$19:FH329,FH329)=1,IF($FS$3="N",1,IF(EH329=1,1,0))))))</f>
        <v>0</v>
      </c>
      <c r="FJ329" s="6" t="str">
        <f ca="1">IF(LOG入力!BH329&gt;0,"",IF(FI329=1,$X329,""))</f>
        <v/>
      </c>
      <c r="FK329" s="6" t="str">
        <f ca="1">IF(LOG入力!BH329&gt;0,"",IF(FI329=1,$Y329,""))</f>
        <v/>
      </c>
      <c r="FL329" s="6" t="str">
        <f ca="1">IF(LOG入力!BH329&gt;0,"",IF(COUNTIF($FJ$19:$FJ329,FJ329)=1,FJ329,""))</f>
        <v/>
      </c>
      <c r="FM329" s="6">
        <f ca="1">IF(LOG入力!BH329&gt;0,0,IF((FF329=1),IF(($FL329=""),0,1),0))</f>
        <v>0</v>
      </c>
      <c r="FN329" s="6" t="str">
        <f ca="1">IF(LOG入力!BH329&gt;0,"",IF(COUNTIF($FK$19:FK329,FK329)=1,FK329,""))</f>
        <v/>
      </c>
      <c r="FO329" s="72">
        <f ca="1">IF(LOG入力!BH329&gt;0,0,IF((FF329=1),IF(($FN329=""),0,1),0))</f>
        <v>0</v>
      </c>
      <c r="FP329" s="71">
        <f t="shared" ca="1" si="676"/>
        <v>0</v>
      </c>
      <c r="FQ329" s="6">
        <f t="shared" ca="1" si="677"/>
        <v>0</v>
      </c>
      <c r="FR329" s="6" t="str">
        <f t="shared" ca="1" si="678"/>
        <v/>
      </c>
      <c r="FS329" s="6">
        <f ca="1">IF(LOG入力!BH329&gt;0,0,IF(FQ329=0,0,(IF(COUNTIF($FR$19:FR329,FR329)=1,IF($FS$3="N",1,IF(EH329=1,1,0))))))</f>
        <v>0</v>
      </c>
      <c r="FT329" s="6" t="str">
        <f ca="1">IF(LOG入力!BH329&gt;0,"",IF(FS329=1,$X329,""))</f>
        <v/>
      </c>
      <c r="FU329" s="6" t="str">
        <f ca="1">IF(LOG入力!BH329&gt;0,"",IF(FS329=1,$Y329,""))</f>
        <v/>
      </c>
      <c r="FV329" s="6" t="str">
        <f ca="1">IF(LOG入力!BH329&gt;0,"",IF(COUNTIF($FT$19:$FT329,FT329)=1,FT329,""))</f>
        <v/>
      </c>
      <c r="FW329" s="6">
        <f ca="1">IF(LOG入力!BH329&gt;0,0,IF((FP329=1),IF(($FV329=""),0,1),0))</f>
        <v>0</v>
      </c>
      <c r="FX329" s="6" t="str">
        <f ca="1">IF(LOG入力!BH329&gt;0,"",IF(COUNTIF($FU$19:FU329,FU329)=1,FU329,""))</f>
        <v/>
      </c>
      <c r="FY329" s="72">
        <f ca="1">IF(LOG入力!BH329&gt;0,0,IF((FP329=1),IF(($FX329=""),0,1),0))</f>
        <v>0</v>
      </c>
      <c r="FZ329" s="71">
        <f t="shared" ca="1" si="679"/>
        <v>0</v>
      </c>
      <c r="GA329" s="6">
        <f t="shared" ca="1" si="680"/>
        <v>0</v>
      </c>
      <c r="GB329" s="6" t="str">
        <f t="shared" ca="1" si="681"/>
        <v/>
      </c>
      <c r="GC329" s="6">
        <f ca="1">IF(LOG入力!BH329&gt;0,0,IF(GA329=0,0,(IF(COUNTIF($GB$19:GB329,GB329)=1,IF($FS$3="N",1,IF(EH329=1,1,0))))))</f>
        <v>0</v>
      </c>
      <c r="GD329" s="6" t="str">
        <f ca="1">IF(LOG入力!BH329&gt;0,"",IF(GC329=1,$X329,""))</f>
        <v/>
      </c>
      <c r="GE329" s="6" t="str">
        <f ca="1">IF(LOG入力!BH329&gt;0,"",IF(GC329=1,$Y329,""))</f>
        <v/>
      </c>
      <c r="GF329" s="6" t="str">
        <f ca="1">IF(LOG入力!BH329&gt;0,"",IF(COUNTIF($GD$19:$GD329,GD329)=1,GD329,""))</f>
        <v/>
      </c>
      <c r="GG329" s="6">
        <f ca="1">IF(LOG入力!BH329&gt;0,0,IF((FZ329=1),IF(($GF329=""),0,1),0))</f>
        <v>0</v>
      </c>
      <c r="GH329" s="6" t="str">
        <f ca="1">IF(LOG入力!BH329&gt;0,"",IF(COUNTIF($GE$19:GE329,GE329)=1,GE329,""))</f>
        <v/>
      </c>
      <c r="GI329" s="72">
        <f ca="1">IF(LOG入力!BH329&gt;0,0,IF((FZ329=1),IF(($GH329=""),0,1),0))</f>
        <v>0</v>
      </c>
      <c r="GK329" s="455" t="str">
        <f ca="1">IF(V329=1,"",IF(LEN(LOG入力!AS329)=0,"",LOG入力!AS329))</f>
        <v/>
      </c>
      <c r="GL329" s="378" t="str">
        <f t="shared" ca="1" si="682"/>
        <v/>
      </c>
      <c r="GM329" s="378" t="str">
        <f t="shared" ca="1" si="683"/>
        <v/>
      </c>
      <c r="GN329" s="74" t="str">
        <f t="shared" ca="1" si="684"/>
        <v/>
      </c>
      <c r="GO329" s="74" t="str">
        <f t="shared" ca="1" si="685"/>
        <v/>
      </c>
      <c r="GQ329" s="74" t="str">
        <f t="shared" ca="1" si="686"/>
        <v/>
      </c>
      <c r="GR329" s="74" t="str">
        <f t="shared" ca="1" si="687"/>
        <v/>
      </c>
      <c r="GS329" s="74" t="str">
        <f t="shared" ca="1" si="688"/>
        <v/>
      </c>
      <c r="GT329" s="74" t="str">
        <f t="shared" ca="1" si="689"/>
        <v/>
      </c>
      <c r="GU329" s="74" t="str">
        <f t="shared" ca="1" si="690"/>
        <v/>
      </c>
      <c r="GV329" s="74" t="str">
        <f t="shared" ca="1" si="691"/>
        <v/>
      </c>
      <c r="GX329" s="74" t="str">
        <f t="shared" ca="1" si="692"/>
        <v/>
      </c>
      <c r="GY329" s="74" t="str">
        <f t="shared" ca="1" si="693"/>
        <v/>
      </c>
      <c r="GZ329" s="74" t="str">
        <f ca="1">IF(V329=1,"",IF(LOG入力!BH329&gt;0,0,IF(GY329=0,0,IF((VALUE((TYPE(VALUE(J329)))))=16,0,IF(VALUE(J329)&lt;60,1,IF(VALUE(J329)&lt;100,0,IF(VALUE(J329)&lt;600,2,0)))))))</f>
        <v/>
      </c>
      <c r="HA329" s="74" t="str">
        <f t="shared" ca="1" si="694"/>
        <v/>
      </c>
      <c r="HB329" s="74" t="str">
        <f ca="1">IF(V329=1,"",IF(LOG入力!BH329&gt;0,0,IF(HA329=0,0,IF((VALUE((TYPE(VALUE(L329)))))=16,0,IF(VALUE(L329)&lt;60,1,IF(VALUE(L329)&lt;100,0,IF(VALUE(L329)&lt;600,2,0)))))))</f>
        <v/>
      </c>
      <c r="HD329" s="74" t="str">
        <f t="shared" ca="1" si="695"/>
        <v/>
      </c>
      <c r="HF329" s="74" t="str">
        <f t="shared" ca="1" si="696"/>
        <v/>
      </c>
      <c r="HG329" s="74" t="str">
        <f t="shared" ca="1" si="697"/>
        <v/>
      </c>
      <c r="HH329" s="74" t="str">
        <f t="shared" ca="1" si="698"/>
        <v/>
      </c>
      <c r="HI329" s="74" t="str">
        <f t="shared" ca="1" si="699"/>
        <v/>
      </c>
      <c r="HJ329" s="74" t="str">
        <f t="shared" ca="1" si="700"/>
        <v/>
      </c>
      <c r="HK329" s="74" t="str">
        <f t="shared" ca="1" si="701"/>
        <v/>
      </c>
      <c r="HL329" s="74" t="str">
        <f t="shared" ca="1" si="702"/>
        <v/>
      </c>
      <c r="HM329" s="74" t="str">
        <f t="shared" ca="1" si="703"/>
        <v/>
      </c>
      <c r="HN329" s="74" t="str">
        <f t="shared" ca="1" si="704"/>
        <v/>
      </c>
      <c r="HO329" s="529" t="str">
        <f t="shared" ca="1" si="705"/>
        <v/>
      </c>
      <c r="HP329" s="74" t="str">
        <f t="shared" ca="1" si="706"/>
        <v/>
      </c>
      <c r="HQ329" s="74" t="str">
        <f t="shared" ca="1" si="707"/>
        <v/>
      </c>
      <c r="HR329" s="74" t="str">
        <f t="shared" ca="1" si="708"/>
        <v/>
      </c>
      <c r="HS329" s="74" t="str">
        <f t="shared" ca="1" si="709"/>
        <v/>
      </c>
      <c r="HT329" s="74" t="str">
        <f ca="1">IF(V329=1,"",IF(LOG入力!BH329&gt;0,0,IF(DV329=1,0,IF(N329="0",0,IF(SUM(HD329:HS329)&gt;0,1,0)))))</f>
        <v/>
      </c>
    </row>
    <row r="330" spans="1:228" x14ac:dyDescent="0.15">
      <c r="A330" s="5"/>
      <c r="B330" s="532" t="str">
        <f t="shared" ca="1" si="568"/>
        <v/>
      </c>
      <c r="C330" s="570" t="str">
        <f ca="1">LOG入力!AP330</f>
        <v/>
      </c>
      <c r="D330" s="534" t="str">
        <f ca="1">LOG入力!AQ330</f>
        <v/>
      </c>
      <c r="E330" s="534" t="str">
        <f ca="1">LOG入力!AR330</f>
        <v/>
      </c>
      <c r="F330" s="535" t="str">
        <f t="shared" ca="1" si="569"/>
        <v/>
      </c>
      <c r="G330" s="585" t="str">
        <f ca="1">LOG入力!AT330</f>
        <v/>
      </c>
      <c r="H330" s="542" t="str">
        <f ca="1">LOG入力!AU330</f>
        <v/>
      </c>
      <c r="I330" s="542" t="str">
        <f ca="1">LOG入力!AV330</f>
        <v/>
      </c>
      <c r="J330" s="577" t="str">
        <f ca="1">LOG入力!AW330</f>
        <v/>
      </c>
      <c r="K330" s="578" t="str">
        <f ca="1">LOG入力!BJ330</f>
        <v/>
      </c>
      <c r="L330" s="577" t="str">
        <f ca="1">LOG入力!AY330</f>
        <v/>
      </c>
      <c r="M330" s="545" t="str">
        <f ca="1">LOG入力!BK330</f>
        <v/>
      </c>
      <c r="N330" s="512" t="str">
        <f ca="1">IF(V330=1,"",IF(LOG入力!AJ330=1,"1",LOG入力!BA330))</f>
        <v/>
      </c>
      <c r="O330" s="538" t="str">
        <f ca="1">IF(V330=1,"",IF(LEN(LOG入力!O330)=0,"",LOG入力!O330))</f>
        <v/>
      </c>
      <c r="P330" s="291" t="str">
        <f ca="1">IF(V330=1,"",IF($AA$4=1,"",IF(LOG入力!BG330=1,"",CONCATENATE($ER330,$FB330,$FL330,$FV330,$GF330))))</f>
        <v/>
      </c>
      <c r="Q330" s="291" t="str">
        <f ca="1">IF(V330=1,"",IF($AA$4=1,"",IF(LOG入力!BG330=1,"",CONCATENATE($ET330,$FD330,$FN330,$FX330,$GH330))))</f>
        <v/>
      </c>
      <c r="R330" s="573" t="str">
        <f ca="1">IF(V330=1,"",IF($AA$4=1,"",IF(LOG入力!BH330&gt;0,0,AA330)))</f>
        <v/>
      </c>
      <c r="S330" s="293" t="str">
        <f t="shared" ca="1" si="570"/>
        <v/>
      </c>
      <c r="T330" s="681"/>
      <c r="U330" s="38"/>
      <c r="V330" s="196">
        <f ca="1">LOG入力!AN330</f>
        <v>1</v>
      </c>
      <c r="W330" s="38"/>
      <c r="X330" s="516" t="str">
        <f t="shared" ca="1" si="571"/>
        <v/>
      </c>
      <c r="Y330" s="515" t="str">
        <f t="shared" ca="1" si="572"/>
        <v/>
      </c>
      <c r="Z330" s="518" t="str">
        <f t="shared" ca="1" si="573"/>
        <v/>
      </c>
      <c r="AA330" s="574" t="str">
        <f t="shared" ca="1" si="574"/>
        <v/>
      </c>
      <c r="AC330" s="6" t="str">
        <f t="shared" ca="1" si="575"/>
        <v/>
      </c>
      <c r="AD330" s="6" t="str">
        <f t="shared" ca="1" si="576"/>
        <v/>
      </c>
      <c r="AE330" s="6" t="str">
        <f t="shared" ca="1" si="577"/>
        <v/>
      </c>
      <c r="AF330" s="6" t="str">
        <f t="shared" ca="1" si="578"/>
        <v/>
      </c>
      <c r="AG330" s="6" t="str">
        <f t="shared" ca="1" si="579"/>
        <v/>
      </c>
      <c r="AH330" s="6" t="str">
        <f t="shared" ca="1" si="580"/>
        <v/>
      </c>
      <c r="AI330" s="6" t="str">
        <f t="shared" ca="1" si="581"/>
        <v/>
      </c>
      <c r="AJ330" s="6" t="str">
        <f t="shared" ca="1" si="582"/>
        <v/>
      </c>
      <c r="AK330" s="6" t="str">
        <f t="shared" ca="1" si="583"/>
        <v/>
      </c>
      <c r="AL330" s="6" t="str">
        <f t="shared" ca="1" si="584"/>
        <v/>
      </c>
      <c r="AM330" s="6" t="str">
        <f t="shared" ca="1" si="585"/>
        <v/>
      </c>
      <c r="AN330" s="6" t="str">
        <f t="shared" ca="1" si="586"/>
        <v/>
      </c>
      <c r="AO330" s="6" t="str">
        <f t="shared" ca="1" si="587"/>
        <v/>
      </c>
      <c r="AP330" s="6" t="str">
        <f t="shared" ca="1" si="588"/>
        <v/>
      </c>
      <c r="AQ330" s="6" t="str">
        <f t="shared" ca="1" si="589"/>
        <v/>
      </c>
      <c r="AR330" s="6" t="str">
        <f t="shared" ca="1" si="590"/>
        <v/>
      </c>
      <c r="AS330" s="6" t="str">
        <f t="shared" ca="1" si="591"/>
        <v/>
      </c>
      <c r="AT330" s="6" t="str">
        <f t="shared" ca="1" si="592"/>
        <v/>
      </c>
      <c r="AU330" s="6" t="str">
        <f t="shared" ca="1" si="593"/>
        <v/>
      </c>
      <c r="AV330" s="6" t="str">
        <f t="shared" ca="1" si="594"/>
        <v/>
      </c>
      <c r="AW330" s="6" t="str">
        <f t="shared" ca="1" si="595"/>
        <v/>
      </c>
      <c r="AY330" s="6" t="str">
        <f t="shared" ca="1" si="596"/>
        <v/>
      </c>
      <c r="AZ330" s="6" t="str">
        <f t="shared" ca="1" si="597"/>
        <v/>
      </c>
      <c r="BA330" s="6" t="str">
        <f t="shared" ca="1" si="598"/>
        <v/>
      </c>
      <c r="BB330" s="6" t="str">
        <f t="shared" ca="1" si="599"/>
        <v/>
      </c>
      <c r="BC330" s="6" t="str">
        <f t="shared" ca="1" si="600"/>
        <v/>
      </c>
      <c r="BD330" s="6" t="str">
        <f t="shared" ca="1" si="601"/>
        <v/>
      </c>
      <c r="BE330" s="6" t="str">
        <f t="shared" ca="1" si="602"/>
        <v/>
      </c>
      <c r="BF330" s="6" t="str">
        <f t="shared" ca="1" si="603"/>
        <v/>
      </c>
      <c r="BG330" s="6" t="str">
        <f t="shared" ca="1" si="604"/>
        <v/>
      </c>
      <c r="BH330" s="6" t="str">
        <f t="shared" ca="1" si="605"/>
        <v/>
      </c>
      <c r="BI330" s="6" t="str">
        <f t="shared" ca="1" si="606"/>
        <v/>
      </c>
      <c r="BJ330" s="6" t="str">
        <f t="shared" ca="1" si="607"/>
        <v/>
      </c>
      <c r="BK330" s="6" t="str">
        <f t="shared" ca="1" si="608"/>
        <v/>
      </c>
      <c r="BL330" s="6" t="str">
        <f t="shared" ca="1" si="609"/>
        <v/>
      </c>
      <c r="BM330" s="6" t="str">
        <f t="shared" ca="1" si="610"/>
        <v/>
      </c>
      <c r="BN330" s="6" t="str">
        <f t="shared" ca="1" si="611"/>
        <v/>
      </c>
      <c r="BO330" s="6" t="str">
        <f t="shared" ca="1" si="612"/>
        <v/>
      </c>
      <c r="BP330" s="6" t="str">
        <f t="shared" ca="1" si="613"/>
        <v/>
      </c>
      <c r="BQ330" s="6" t="str">
        <f t="shared" ca="1" si="614"/>
        <v/>
      </c>
      <c r="BR330" s="6" t="str">
        <f t="shared" ca="1" si="615"/>
        <v/>
      </c>
      <c r="BS330" s="6" t="str">
        <f t="shared" ca="1" si="616"/>
        <v/>
      </c>
      <c r="BU330" s="6" t="str">
        <f t="shared" ca="1" si="617"/>
        <v/>
      </c>
      <c r="BW330" s="515" t="str">
        <f t="shared" ca="1" si="618"/>
        <v/>
      </c>
      <c r="BX330" s="515">
        <f t="shared" ca="1" si="619"/>
        <v>0</v>
      </c>
      <c r="BY330" s="515" t="str">
        <f t="shared" ca="1" si="620"/>
        <v/>
      </c>
      <c r="CA330" s="6">
        <f t="shared" ca="1" si="621"/>
        <v>1</v>
      </c>
      <c r="CC330" s="523" t="str">
        <f t="shared" ca="1" si="622"/>
        <v/>
      </c>
      <c r="CE330" s="6" t="str">
        <f t="shared" ca="1" si="623"/>
        <v/>
      </c>
      <c r="CG330" s="524" t="str">
        <f ca="1">IF(V330=1,"",IF($AA$4=1,"",IF(LOG入力!BH330&gt;0,"",IF(N330=0,"",IF(HT330=0,"","★")))))</f>
        <v/>
      </c>
      <c r="CI330" s="74" t="str">
        <f t="shared" ca="1" si="624"/>
        <v/>
      </c>
      <c r="CK330" s="525" t="str">
        <f ca="1">IF(V330=1,"",IF(LOG入力!BH330&gt;0,1,0))</f>
        <v/>
      </c>
      <c r="CL330" s="74" t="str">
        <f t="shared" ca="1" si="625"/>
        <v/>
      </c>
      <c r="CN330" s="74" t="str">
        <f t="shared" ca="1" si="626"/>
        <v/>
      </c>
      <c r="CO330" s="74" t="str">
        <f t="shared" ca="1" si="627"/>
        <v/>
      </c>
      <c r="CQ330" s="74" t="str">
        <f t="shared" ca="1" si="628"/>
        <v/>
      </c>
      <c r="CR330" s="74" t="str">
        <f t="shared" ca="1" si="629"/>
        <v/>
      </c>
      <c r="CS330" s="74" t="str">
        <f t="shared" ca="1" si="630"/>
        <v/>
      </c>
      <c r="CT330" s="74" t="str">
        <f t="shared" ca="1" si="631"/>
        <v/>
      </c>
      <c r="CU330" s="74" t="str">
        <f t="shared" ca="1" si="632"/>
        <v/>
      </c>
      <c r="CV330" s="74" t="str">
        <f t="shared" ca="1" si="633"/>
        <v/>
      </c>
      <c r="CW330" s="74" t="str">
        <f t="shared" ca="1" si="634"/>
        <v/>
      </c>
      <c r="CX330" s="74" t="str">
        <f t="shared" ca="1" si="635"/>
        <v/>
      </c>
      <c r="CY330" s="74" t="str">
        <f t="shared" ca="1" si="636"/>
        <v/>
      </c>
      <c r="CZ330" s="74" t="str">
        <f t="shared" ca="1" si="637"/>
        <v/>
      </c>
      <c r="DA330" s="74" t="str">
        <f t="shared" ca="1" si="638"/>
        <v/>
      </c>
      <c r="DB330" s="74" t="str">
        <f t="shared" ca="1" si="639"/>
        <v/>
      </c>
      <c r="DD330" s="74" t="str">
        <f t="shared" ca="1" si="640"/>
        <v/>
      </c>
      <c r="DE330" s="74" t="str">
        <f t="shared" ca="1" si="641"/>
        <v/>
      </c>
      <c r="DF330" s="74" t="str">
        <f t="shared" ca="1" si="642"/>
        <v/>
      </c>
      <c r="DG330" s="74" t="str">
        <f t="shared" ca="1" si="643"/>
        <v/>
      </c>
      <c r="DH330" s="74" t="str">
        <f t="shared" ca="1" si="644"/>
        <v/>
      </c>
      <c r="DI330" s="74" t="str">
        <f t="shared" ca="1" si="645"/>
        <v/>
      </c>
      <c r="DJ330" s="74" t="str">
        <f t="shared" ca="1" si="646"/>
        <v/>
      </c>
      <c r="DK330" s="74" t="str">
        <f t="shared" ca="1" si="647"/>
        <v/>
      </c>
      <c r="DL330" s="74" t="str">
        <f t="shared" ca="1" si="648"/>
        <v/>
      </c>
      <c r="DM330" s="74" t="str">
        <f t="shared" ca="1" si="649"/>
        <v/>
      </c>
      <c r="DN330" s="74" t="str">
        <f t="shared" ca="1" si="650"/>
        <v/>
      </c>
      <c r="DO330" s="74" t="str">
        <f t="shared" ca="1" si="651"/>
        <v/>
      </c>
      <c r="DQ330" s="74" t="str">
        <f t="shared" ca="1" si="652"/>
        <v/>
      </c>
      <c r="DS330" s="74" t="str">
        <f t="shared" ca="1" si="653"/>
        <v/>
      </c>
      <c r="DT330" s="74" t="str">
        <f t="shared" ca="1" si="654"/>
        <v/>
      </c>
      <c r="DV330" s="525" t="str">
        <f t="shared" ca="1" si="655"/>
        <v/>
      </c>
      <c r="DW330" s="74" t="str">
        <f t="shared" ca="1" si="656"/>
        <v/>
      </c>
      <c r="DX330" s="485" t="str">
        <f t="shared" ca="1" si="657"/>
        <v/>
      </c>
      <c r="DY330" s="74" t="str">
        <f t="shared" ca="1" si="658"/>
        <v/>
      </c>
      <c r="DZ330" s="74" t="str">
        <f t="shared" ca="1" si="659"/>
        <v/>
      </c>
      <c r="EA330" s="74" t="str">
        <f t="shared" ca="1" si="660"/>
        <v/>
      </c>
      <c r="EC330" s="74" t="str">
        <f t="shared" ca="1" si="661"/>
        <v/>
      </c>
      <c r="ED330" s="74" t="str">
        <f t="shared" ca="1" si="662"/>
        <v/>
      </c>
      <c r="EE330" s="74" t="str">
        <f t="shared" ca="1" si="663"/>
        <v/>
      </c>
      <c r="EG330" s="479" t="str">
        <f ca="1">IF(V330=1,"",IF(LOG入力!BH330&gt;0,0,IF(CG330="★",0,IF(R330=1,0,IF(N330=0,0,1)))))</f>
        <v/>
      </c>
      <c r="EH330" s="483" t="str">
        <f t="shared" ca="1" si="664"/>
        <v/>
      </c>
      <c r="EI330" s="483" t="str">
        <f t="shared" ca="1" si="665"/>
        <v/>
      </c>
      <c r="EJ330" s="483" t="str">
        <f t="shared" ca="1" si="666"/>
        <v/>
      </c>
      <c r="EL330" s="71">
        <f t="shared" ca="1" si="667"/>
        <v>0</v>
      </c>
      <c r="EM330" s="6">
        <f t="shared" ca="1" si="668"/>
        <v>0</v>
      </c>
      <c r="EN330" s="6" t="str">
        <f t="shared" ca="1" si="669"/>
        <v/>
      </c>
      <c r="EO330" s="6">
        <f ca="1">IF(LOG入力!BH330&gt;0,0,IF(EM330=0,0,(IF(COUNTIF($EN$19:EN330,EN330)=1,IF($FS$3="N",1,IF(EH330=1,1,0))))))</f>
        <v>0</v>
      </c>
      <c r="EP330" s="6" t="str">
        <f ca="1">IF(LOG入力!BH330&gt;0,"",IF(EO330=1,$X330,""))</f>
        <v/>
      </c>
      <c r="EQ330" s="6" t="str">
        <f ca="1">IF(LOG入力!BH330&gt;0,"",IF(EO330=1,$Y330,""))</f>
        <v/>
      </c>
      <c r="ER330" s="520" t="str">
        <f ca="1">IF(LOG入力!BH330&gt;0,"",IF(COUNTIF($EP$19:$EP330,EP330)=1,EP330,""))</f>
        <v/>
      </c>
      <c r="ES330" s="520">
        <f ca="1">IF(LOG入力!BH330&gt;0,0,IF((EL330=1),IF(($ER330=""),0,1),0))</f>
        <v>0</v>
      </c>
      <c r="ET330" s="520" t="str">
        <f ca="1">IF(LOG入力!BH330&gt;0,"",IF(COUNTIF($EQ$19:EQ330,EQ330)=1,EQ330,""))</f>
        <v/>
      </c>
      <c r="EU330" s="539">
        <f ca="1">IF(LOG入力!BH330&gt;0,0,IF((EL330=1),IF(($ET330=""),0,1),0))</f>
        <v>0</v>
      </c>
      <c r="EV330" s="71">
        <f t="shared" ca="1" si="670"/>
        <v>0</v>
      </c>
      <c r="EW330" s="6">
        <f t="shared" ca="1" si="671"/>
        <v>0</v>
      </c>
      <c r="EX330" s="6" t="str">
        <f t="shared" ca="1" si="672"/>
        <v/>
      </c>
      <c r="EY330" s="6">
        <f ca="1">IF(LOG入力!BH330&gt;0,0,IF(EW330=0,0,(IF(COUNTIF($EX$19:EX330,EX330)=1,IF($FS$3="N",1,IF(EH330=1,1,0))))))</f>
        <v>0</v>
      </c>
      <c r="EZ330" s="6" t="str">
        <f ca="1">IF(LOG入力!BH330&gt;0,"",IF(EY330=1,$X330,""))</f>
        <v/>
      </c>
      <c r="FA330" s="6" t="str">
        <f ca="1">IF(LOG入力!BH330&gt;0,"",IF(EY330=1,$Y330,""))</f>
        <v/>
      </c>
      <c r="FB330" s="6" t="str">
        <f ca="1">IF(LOG入力!BH330&gt;0,"",IF(COUNTIF($EZ$19:$EZ330,EZ330)=1,EZ330,""))</f>
        <v/>
      </c>
      <c r="FC330" s="6">
        <f ca="1">IF(LOG入力!BH330&gt;0,0,IF((EV330=1),IF(($FB330=""),0,1),0))</f>
        <v>0</v>
      </c>
      <c r="FD330" s="6" t="str">
        <f ca="1">IF(LOG入力!BH330&gt;0,"",IF(COUNTIF($FA$19:FA330,FA330)=1,FA330,""))</f>
        <v/>
      </c>
      <c r="FE330" s="72">
        <f ca="1">IF(LOG入力!BH330&gt;0,0,IF((EV330=1),IF(($FD330=""),0,1),0))</f>
        <v>0</v>
      </c>
      <c r="FF330" s="71">
        <f t="shared" ca="1" si="673"/>
        <v>0</v>
      </c>
      <c r="FG330" s="6">
        <f t="shared" ca="1" si="674"/>
        <v>0</v>
      </c>
      <c r="FH330" s="6" t="str">
        <f t="shared" ca="1" si="675"/>
        <v/>
      </c>
      <c r="FI330" s="6">
        <f ca="1">IF(LOG入力!BH330&gt;0,0,IF(FG330=0,0,(IF(COUNTIF($FH$19:FH330,FH330)=1,IF($FS$3="N",1,IF(EH330=1,1,0))))))</f>
        <v>0</v>
      </c>
      <c r="FJ330" s="6" t="str">
        <f ca="1">IF(LOG入力!BH330&gt;0,"",IF(FI330=1,$X330,""))</f>
        <v/>
      </c>
      <c r="FK330" s="6" t="str">
        <f ca="1">IF(LOG入力!BH330&gt;0,"",IF(FI330=1,$Y330,""))</f>
        <v/>
      </c>
      <c r="FL330" s="6" t="str">
        <f ca="1">IF(LOG入力!BH330&gt;0,"",IF(COUNTIF($FJ$19:$FJ330,FJ330)=1,FJ330,""))</f>
        <v/>
      </c>
      <c r="FM330" s="6">
        <f ca="1">IF(LOG入力!BH330&gt;0,0,IF((FF330=1),IF(($FL330=""),0,1),0))</f>
        <v>0</v>
      </c>
      <c r="FN330" s="6" t="str">
        <f ca="1">IF(LOG入力!BH330&gt;0,"",IF(COUNTIF($FK$19:FK330,FK330)=1,FK330,""))</f>
        <v/>
      </c>
      <c r="FO330" s="72">
        <f ca="1">IF(LOG入力!BH330&gt;0,0,IF((FF330=1),IF(($FN330=""),0,1),0))</f>
        <v>0</v>
      </c>
      <c r="FP330" s="71">
        <f t="shared" ca="1" si="676"/>
        <v>0</v>
      </c>
      <c r="FQ330" s="6">
        <f t="shared" ca="1" si="677"/>
        <v>0</v>
      </c>
      <c r="FR330" s="6" t="str">
        <f t="shared" ca="1" si="678"/>
        <v/>
      </c>
      <c r="FS330" s="6">
        <f ca="1">IF(LOG入力!BH330&gt;0,0,IF(FQ330=0,0,(IF(COUNTIF($FR$19:FR330,FR330)=1,IF($FS$3="N",1,IF(EH330=1,1,0))))))</f>
        <v>0</v>
      </c>
      <c r="FT330" s="6" t="str">
        <f ca="1">IF(LOG入力!BH330&gt;0,"",IF(FS330=1,$X330,""))</f>
        <v/>
      </c>
      <c r="FU330" s="6" t="str">
        <f ca="1">IF(LOG入力!BH330&gt;0,"",IF(FS330=1,$Y330,""))</f>
        <v/>
      </c>
      <c r="FV330" s="6" t="str">
        <f ca="1">IF(LOG入力!BH330&gt;0,"",IF(COUNTIF($FT$19:$FT330,FT330)=1,FT330,""))</f>
        <v/>
      </c>
      <c r="FW330" s="6">
        <f ca="1">IF(LOG入力!BH330&gt;0,0,IF((FP330=1),IF(($FV330=""),0,1),0))</f>
        <v>0</v>
      </c>
      <c r="FX330" s="6" t="str">
        <f ca="1">IF(LOG入力!BH330&gt;0,"",IF(COUNTIF($FU$19:FU330,FU330)=1,FU330,""))</f>
        <v/>
      </c>
      <c r="FY330" s="72">
        <f ca="1">IF(LOG入力!BH330&gt;0,0,IF((FP330=1),IF(($FX330=""),0,1),0))</f>
        <v>0</v>
      </c>
      <c r="FZ330" s="71">
        <f t="shared" ca="1" si="679"/>
        <v>0</v>
      </c>
      <c r="GA330" s="6">
        <f t="shared" ca="1" si="680"/>
        <v>0</v>
      </c>
      <c r="GB330" s="6" t="str">
        <f t="shared" ca="1" si="681"/>
        <v/>
      </c>
      <c r="GC330" s="6">
        <f ca="1">IF(LOG入力!BH330&gt;0,0,IF(GA330=0,0,(IF(COUNTIF($GB$19:GB330,GB330)=1,IF($FS$3="N",1,IF(EH330=1,1,0))))))</f>
        <v>0</v>
      </c>
      <c r="GD330" s="6" t="str">
        <f ca="1">IF(LOG入力!BH330&gt;0,"",IF(GC330=1,$X330,""))</f>
        <v/>
      </c>
      <c r="GE330" s="6" t="str">
        <f ca="1">IF(LOG入力!BH330&gt;0,"",IF(GC330=1,$Y330,""))</f>
        <v/>
      </c>
      <c r="GF330" s="6" t="str">
        <f ca="1">IF(LOG入力!BH330&gt;0,"",IF(COUNTIF($GD$19:$GD330,GD330)=1,GD330,""))</f>
        <v/>
      </c>
      <c r="GG330" s="6">
        <f ca="1">IF(LOG入力!BH330&gt;0,0,IF((FZ330=1),IF(($GF330=""),0,1),0))</f>
        <v>0</v>
      </c>
      <c r="GH330" s="6" t="str">
        <f ca="1">IF(LOG入力!BH330&gt;0,"",IF(COUNTIF($GE$19:GE330,GE330)=1,GE330,""))</f>
        <v/>
      </c>
      <c r="GI330" s="72">
        <f ca="1">IF(LOG入力!BH330&gt;0,0,IF((FZ330=1),IF(($GH330=""),0,1),0))</f>
        <v>0</v>
      </c>
      <c r="GK330" s="455" t="str">
        <f ca="1">IF(V330=1,"",IF(LEN(LOG入力!AS330)=0,"",LOG入力!AS330))</f>
        <v/>
      </c>
      <c r="GL330" s="378" t="str">
        <f t="shared" ca="1" si="682"/>
        <v/>
      </c>
      <c r="GM330" s="378" t="str">
        <f t="shared" ca="1" si="683"/>
        <v/>
      </c>
      <c r="GN330" s="74" t="str">
        <f t="shared" ca="1" si="684"/>
        <v/>
      </c>
      <c r="GO330" s="74" t="str">
        <f t="shared" ca="1" si="685"/>
        <v/>
      </c>
      <c r="GQ330" s="74" t="str">
        <f t="shared" ca="1" si="686"/>
        <v/>
      </c>
      <c r="GR330" s="74" t="str">
        <f t="shared" ca="1" si="687"/>
        <v/>
      </c>
      <c r="GS330" s="74" t="str">
        <f t="shared" ca="1" si="688"/>
        <v/>
      </c>
      <c r="GT330" s="74" t="str">
        <f t="shared" ca="1" si="689"/>
        <v/>
      </c>
      <c r="GU330" s="74" t="str">
        <f t="shared" ca="1" si="690"/>
        <v/>
      </c>
      <c r="GV330" s="74" t="str">
        <f t="shared" ca="1" si="691"/>
        <v/>
      </c>
      <c r="GX330" s="74" t="str">
        <f t="shared" ca="1" si="692"/>
        <v/>
      </c>
      <c r="GY330" s="74" t="str">
        <f t="shared" ca="1" si="693"/>
        <v/>
      </c>
      <c r="GZ330" s="74" t="str">
        <f ca="1">IF(V330=1,"",IF(LOG入力!BH330&gt;0,0,IF(GY330=0,0,IF((VALUE((TYPE(VALUE(J330)))))=16,0,IF(VALUE(J330)&lt;60,1,IF(VALUE(J330)&lt;100,0,IF(VALUE(J330)&lt;600,2,0)))))))</f>
        <v/>
      </c>
      <c r="HA330" s="74" t="str">
        <f t="shared" ca="1" si="694"/>
        <v/>
      </c>
      <c r="HB330" s="74" t="str">
        <f ca="1">IF(V330=1,"",IF(LOG入力!BH330&gt;0,0,IF(HA330=0,0,IF((VALUE((TYPE(VALUE(L330)))))=16,0,IF(VALUE(L330)&lt;60,1,IF(VALUE(L330)&lt;100,0,IF(VALUE(L330)&lt;600,2,0)))))))</f>
        <v/>
      </c>
      <c r="HD330" s="74" t="str">
        <f t="shared" ca="1" si="695"/>
        <v/>
      </c>
      <c r="HF330" s="74" t="str">
        <f t="shared" ca="1" si="696"/>
        <v/>
      </c>
      <c r="HG330" s="74" t="str">
        <f t="shared" ca="1" si="697"/>
        <v/>
      </c>
      <c r="HH330" s="74" t="str">
        <f t="shared" ca="1" si="698"/>
        <v/>
      </c>
      <c r="HI330" s="74" t="str">
        <f t="shared" ca="1" si="699"/>
        <v/>
      </c>
      <c r="HJ330" s="74" t="str">
        <f t="shared" ca="1" si="700"/>
        <v/>
      </c>
      <c r="HK330" s="74" t="str">
        <f t="shared" ca="1" si="701"/>
        <v/>
      </c>
      <c r="HL330" s="74" t="str">
        <f t="shared" ca="1" si="702"/>
        <v/>
      </c>
      <c r="HM330" s="74" t="str">
        <f t="shared" ca="1" si="703"/>
        <v/>
      </c>
      <c r="HN330" s="74" t="str">
        <f t="shared" ca="1" si="704"/>
        <v/>
      </c>
      <c r="HO330" s="529" t="str">
        <f t="shared" ca="1" si="705"/>
        <v/>
      </c>
      <c r="HP330" s="74" t="str">
        <f t="shared" ca="1" si="706"/>
        <v/>
      </c>
      <c r="HQ330" s="74" t="str">
        <f t="shared" ca="1" si="707"/>
        <v/>
      </c>
      <c r="HR330" s="74" t="str">
        <f t="shared" ca="1" si="708"/>
        <v/>
      </c>
      <c r="HS330" s="74" t="str">
        <f t="shared" ca="1" si="709"/>
        <v/>
      </c>
      <c r="HT330" s="74" t="str">
        <f ca="1">IF(V330=1,"",IF(LOG入力!BH330&gt;0,0,IF(DV330=1,0,IF(N330="0",0,IF(SUM(HD330:HS330)&gt;0,1,0)))))</f>
        <v/>
      </c>
    </row>
    <row r="331" spans="1:228" x14ac:dyDescent="0.15">
      <c r="A331" s="5"/>
      <c r="B331" s="532" t="str">
        <f t="shared" ca="1" si="568"/>
        <v/>
      </c>
      <c r="C331" s="534" t="str">
        <f ca="1">LOG入力!AP331</f>
        <v/>
      </c>
      <c r="D331" s="534" t="str">
        <f ca="1">LOG入力!AQ331</f>
        <v/>
      </c>
      <c r="E331" s="534" t="str">
        <f ca="1">LOG入力!AR331</f>
        <v/>
      </c>
      <c r="F331" s="535" t="str">
        <f t="shared" ca="1" si="569"/>
        <v/>
      </c>
      <c r="G331" s="585" t="str">
        <f ca="1">LOG入力!AT331</f>
        <v/>
      </c>
      <c r="H331" s="542" t="str">
        <f ca="1">LOG入力!AU331</f>
        <v/>
      </c>
      <c r="I331" s="542" t="str">
        <f ca="1">LOG入力!AV331</f>
        <v/>
      </c>
      <c r="J331" s="577" t="str">
        <f ca="1">LOG入力!AW331</f>
        <v/>
      </c>
      <c r="K331" s="578" t="str">
        <f ca="1">LOG入力!BJ331</f>
        <v/>
      </c>
      <c r="L331" s="577" t="str">
        <f ca="1">LOG入力!AY331</f>
        <v/>
      </c>
      <c r="M331" s="545" t="str">
        <f ca="1">LOG入力!BK331</f>
        <v/>
      </c>
      <c r="N331" s="512" t="str">
        <f ca="1">IF(V331=1,"",IF(LOG入力!AJ331=1,"1",LOG入力!BA331))</f>
        <v/>
      </c>
      <c r="O331" s="538" t="str">
        <f ca="1">IF(V331=1,"",IF(LEN(LOG入力!O331)=0,"",LOG入力!O331))</f>
        <v/>
      </c>
      <c r="P331" s="291" t="str">
        <f ca="1">IF(V331=1,"",IF($AA$4=1,"",IF(LOG入力!BG331=1,"",CONCATENATE($ER331,$FB331,$FL331,$FV331,$GF331))))</f>
        <v/>
      </c>
      <c r="Q331" s="291" t="str">
        <f ca="1">IF(V331=1,"",IF($AA$4=1,"",IF(LOG入力!BG331=1,"",CONCATENATE($ET331,$FD331,$FN331,$FX331,$GH331))))</f>
        <v/>
      </c>
      <c r="R331" s="573" t="str">
        <f ca="1">IF(V331=1,"",IF($AA$4=1,"",IF(LOG入力!BH331&gt;0,0,AA331)))</f>
        <v/>
      </c>
      <c r="S331" s="293" t="str">
        <f t="shared" ca="1" si="570"/>
        <v/>
      </c>
      <c r="T331" s="681"/>
      <c r="U331" s="38"/>
      <c r="V331" s="196">
        <f ca="1">LOG入力!AN331</f>
        <v>1</v>
      </c>
      <c r="W331" s="38"/>
      <c r="X331" s="516" t="str">
        <f t="shared" ca="1" si="571"/>
        <v/>
      </c>
      <c r="Y331" s="515" t="str">
        <f t="shared" ca="1" si="572"/>
        <v/>
      </c>
      <c r="Z331" s="518" t="str">
        <f t="shared" ca="1" si="573"/>
        <v/>
      </c>
      <c r="AA331" s="574" t="str">
        <f t="shared" ca="1" si="574"/>
        <v/>
      </c>
      <c r="AC331" s="6" t="str">
        <f t="shared" ca="1" si="575"/>
        <v/>
      </c>
      <c r="AD331" s="6" t="str">
        <f t="shared" ca="1" si="576"/>
        <v/>
      </c>
      <c r="AE331" s="6" t="str">
        <f t="shared" ca="1" si="577"/>
        <v/>
      </c>
      <c r="AF331" s="6" t="str">
        <f t="shared" ca="1" si="578"/>
        <v/>
      </c>
      <c r="AG331" s="6" t="str">
        <f t="shared" ca="1" si="579"/>
        <v/>
      </c>
      <c r="AH331" s="6" t="str">
        <f t="shared" ca="1" si="580"/>
        <v/>
      </c>
      <c r="AI331" s="6" t="str">
        <f t="shared" ca="1" si="581"/>
        <v/>
      </c>
      <c r="AJ331" s="6" t="str">
        <f t="shared" ca="1" si="582"/>
        <v/>
      </c>
      <c r="AK331" s="6" t="str">
        <f t="shared" ca="1" si="583"/>
        <v/>
      </c>
      <c r="AL331" s="6" t="str">
        <f t="shared" ca="1" si="584"/>
        <v/>
      </c>
      <c r="AM331" s="6" t="str">
        <f t="shared" ca="1" si="585"/>
        <v/>
      </c>
      <c r="AN331" s="6" t="str">
        <f t="shared" ca="1" si="586"/>
        <v/>
      </c>
      <c r="AO331" s="6" t="str">
        <f t="shared" ca="1" si="587"/>
        <v/>
      </c>
      <c r="AP331" s="6" t="str">
        <f t="shared" ca="1" si="588"/>
        <v/>
      </c>
      <c r="AQ331" s="6" t="str">
        <f t="shared" ca="1" si="589"/>
        <v/>
      </c>
      <c r="AR331" s="6" t="str">
        <f t="shared" ca="1" si="590"/>
        <v/>
      </c>
      <c r="AS331" s="6" t="str">
        <f t="shared" ca="1" si="591"/>
        <v/>
      </c>
      <c r="AT331" s="6" t="str">
        <f t="shared" ca="1" si="592"/>
        <v/>
      </c>
      <c r="AU331" s="6" t="str">
        <f t="shared" ca="1" si="593"/>
        <v/>
      </c>
      <c r="AV331" s="6" t="str">
        <f t="shared" ca="1" si="594"/>
        <v/>
      </c>
      <c r="AW331" s="6" t="str">
        <f t="shared" ca="1" si="595"/>
        <v/>
      </c>
      <c r="AY331" s="6" t="str">
        <f t="shared" ca="1" si="596"/>
        <v/>
      </c>
      <c r="AZ331" s="6" t="str">
        <f t="shared" ca="1" si="597"/>
        <v/>
      </c>
      <c r="BA331" s="6" t="str">
        <f t="shared" ca="1" si="598"/>
        <v/>
      </c>
      <c r="BB331" s="6" t="str">
        <f t="shared" ca="1" si="599"/>
        <v/>
      </c>
      <c r="BC331" s="6" t="str">
        <f t="shared" ca="1" si="600"/>
        <v/>
      </c>
      <c r="BD331" s="6" t="str">
        <f t="shared" ca="1" si="601"/>
        <v/>
      </c>
      <c r="BE331" s="6" t="str">
        <f t="shared" ca="1" si="602"/>
        <v/>
      </c>
      <c r="BF331" s="6" t="str">
        <f t="shared" ca="1" si="603"/>
        <v/>
      </c>
      <c r="BG331" s="6" t="str">
        <f t="shared" ca="1" si="604"/>
        <v/>
      </c>
      <c r="BH331" s="6" t="str">
        <f t="shared" ca="1" si="605"/>
        <v/>
      </c>
      <c r="BI331" s="6" t="str">
        <f t="shared" ca="1" si="606"/>
        <v/>
      </c>
      <c r="BJ331" s="6" t="str">
        <f t="shared" ca="1" si="607"/>
        <v/>
      </c>
      <c r="BK331" s="6" t="str">
        <f t="shared" ca="1" si="608"/>
        <v/>
      </c>
      <c r="BL331" s="6" t="str">
        <f t="shared" ca="1" si="609"/>
        <v/>
      </c>
      <c r="BM331" s="6" t="str">
        <f t="shared" ca="1" si="610"/>
        <v/>
      </c>
      <c r="BN331" s="6" t="str">
        <f t="shared" ca="1" si="611"/>
        <v/>
      </c>
      <c r="BO331" s="6" t="str">
        <f t="shared" ca="1" si="612"/>
        <v/>
      </c>
      <c r="BP331" s="6" t="str">
        <f t="shared" ca="1" si="613"/>
        <v/>
      </c>
      <c r="BQ331" s="6" t="str">
        <f t="shared" ca="1" si="614"/>
        <v/>
      </c>
      <c r="BR331" s="6" t="str">
        <f t="shared" ca="1" si="615"/>
        <v/>
      </c>
      <c r="BS331" s="6" t="str">
        <f t="shared" ca="1" si="616"/>
        <v/>
      </c>
      <c r="BU331" s="6" t="str">
        <f t="shared" ca="1" si="617"/>
        <v/>
      </c>
      <c r="BW331" s="515" t="str">
        <f t="shared" ca="1" si="618"/>
        <v/>
      </c>
      <c r="BX331" s="515">
        <f t="shared" ca="1" si="619"/>
        <v>0</v>
      </c>
      <c r="BY331" s="515" t="str">
        <f t="shared" ca="1" si="620"/>
        <v/>
      </c>
      <c r="CA331" s="6">
        <f t="shared" ca="1" si="621"/>
        <v>1</v>
      </c>
      <c r="CC331" s="523" t="str">
        <f t="shared" ca="1" si="622"/>
        <v/>
      </c>
      <c r="CE331" s="6" t="str">
        <f t="shared" ca="1" si="623"/>
        <v/>
      </c>
      <c r="CG331" s="524" t="str">
        <f ca="1">IF(V331=1,"",IF($AA$4=1,"",IF(LOG入力!BH331&gt;0,"",IF(N331=0,"",IF(HT331=0,"","★")))))</f>
        <v/>
      </c>
      <c r="CI331" s="74" t="str">
        <f t="shared" ca="1" si="624"/>
        <v/>
      </c>
      <c r="CK331" s="525" t="str">
        <f ca="1">IF(V331=1,"",IF(LOG入力!BH331&gt;0,1,0))</f>
        <v/>
      </c>
      <c r="CL331" s="74" t="str">
        <f t="shared" ca="1" si="625"/>
        <v/>
      </c>
      <c r="CN331" s="74" t="str">
        <f t="shared" ca="1" si="626"/>
        <v/>
      </c>
      <c r="CO331" s="74" t="str">
        <f t="shared" ca="1" si="627"/>
        <v/>
      </c>
      <c r="CQ331" s="74" t="str">
        <f t="shared" ca="1" si="628"/>
        <v/>
      </c>
      <c r="CR331" s="74" t="str">
        <f t="shared" ca="1" si="629"/>
        <v/>
      </c>
      <c r="CS331" s="74" t="str">
        <f t="shared" ca="1" si="630"/>
        <v/>
      </c>
      <c r="CT331" s="74" t="str">
        <f t="shared" ca="1" si="631"/>
        <v/>
      </c>
      <c r="CU331" s="74" t="str">
        <f t="shared" ca="1" si="632"/>
        <v/>
      </c>
      <c r="CV331" s="74" t="str">
        <f t="shared" ca="1" si="633"/>
        <v/>
      </c>
      <c r="CW331" s="74" t="str">
        <f t="shared" ca="1" si="634"/>
        <v/>
      </c>
      <c r="CX331" s="74" t="str">
        <f t="shared" ca="1" si="635"/>
        <v/>
      </c>
      <c r="CY331" s="74" t="str">
        <f t="shared" ca="1" si="636"/>
        <v/>
      </c>
      <c r="CZ331" s="74" t="str">
        <f t="shared" ca="1" si="637"/>
        <v/>
      </c>
      <c r="DA331" s="74" t="str">
        <f t="shared" ca="1" si="638"/>
        <v/>
      </c>
      <c r="DB331" s="74" t="str">
        <f t="shared" ca="1" si="639"/>
        <v/>
      </c>
      <c r="DD331" s="74" t="str">
        <f t="shared" ca="1" si="640"/>
        <v/>
      </c>
      <c r="DE331" s="74" t="str">
        <f t="shared" ca="1" si="641"/>
        <v/>
      </c>
      <c r="DF331" s="74" t="str">
        <f t="shared" ca="1" si="642"/>
        <v/>
      </c>
      <c r="DG331" s="74" t="str">
        <f t="shared" ca="1" si="643"/>
        <v/>
      </c>
      <c r="DH331" s="74" t="str">
        <f t="shared" ca="1" si="644"/>
        <v/>
      </c>
      <c r="DI331" s="74" t="str">
        <f t="shared" ca="1" si="645"/>
        <v/>
      </c>
      <c r="DJ331" s="74" t="str">
        <f t="shared" ca="1" si="646"/>
        <v/>
      </c>
      <c r="DK331" s="74" t="str">
        <f t="shared" ca="1" si="647"/>
        <v/>
      </c>
      <c r="DL331" s="74" t="str">
        <f t="shared" ca="1" si="648"/>
        <v/>
      </c>
      <c r="DM331" s="74" t="str">
        <f t="shared" ca="1" si="649"/>
        <v/>
      </c>
      <c r="DN331" s="74" t="str">
        <f t="shared" ca="1" si="650"/>
        <v/>
      </c>
      <c r="DO331" s="74" t="str">
        <f t="shared" ca="1" si="651"/>
        <v/>
      </c>
      <c r="DQ331" s="74" t="str">
        <f t="shared" ca="1" si="652"/>
        <v/>
      </c>
      <c r="DS331" s="74" t="str">
        <f t="shared" ca="1" si="653"/>
        <v/>
      </c>
      <c r="DT331" s="74" t="str">
        <f t="shared" ca="1" si="654"/>
        <v/>
      </c>
      <c r="DV331" s="525" t="str">
        <f t="shared" ca="1" si="655"/>
        <v/>
      </c>
      <c r="DW331" s="74" t="str">
        <f t="shared" ca="1" si="656"/>
        <v/>
      </c>
      <c r="DX331" s="485" t="str">
        <f t="shared" ca="1" si="657"/>
        <v/>
      </c>
      <c r="DY331" s="74" t="str">
        <f t="shared" ca="1" si="658"/>
        <v/>
      </c>
      <c r="DZ331" s="74" t="str">
        <f t="shared" ca="1" si="659"/>
        <v/>
      </c>
      <c r="EA331" s="74" t="str">
        <f t="shared" ca="1" si="660"/>
        <v/>
      </c>
      <c r="EC331" s="74" t="str">
        <f t="shared" ca="1" si="661"/>
        <v/>
      </c>
      <c r="ED331" s="74" t="str">
        <f t="shared" ca="1" si="662"/>
        <v/>
      </c>
      <c r="EE331" s="74" t="str">
        <f t="shared" ca="1" si="663"/>
        <v/>
      </c>
      <c r="EG331" s="479" t="str">
        <f ca="1">IF(V331=1,"",IF(LOG入力!BH331&gt;0,0,IF(CG331="★",0,IF(R331=1,0,IF(N331=0,0,1)))))</f>
        <v/>
      </c>
      <c r="EH331" s="483" t="str">
        <f t="shared" ca="1" si="664"/>
        <v/>
      </c>
      <c r="EI331" s="483" t="str">
        <f t="shared" ca="1" si="665"/>
        <v/>
      </c>
      <c r="EJ331" s="483" t="str">
        <f t="shared" ca="1" si="666"/>
        <v/>
      </c>
      <c r="EL331" s="71">
        <f t="shared" ca="1" si="667"/>
        <v>0</v>
      </c>
      <c r="EM331" s="6">
        <f t="shared" ca="1" si="668"/>
        <v>0</v>
      </c>
      <c r="EN331" s="6" t="str">
        <f t="shared" ca="1" si="669"/>
        <v/>
      </c>
      <c r="EO331" s="6">
        <f ca="1">IF(LOG入力!BH331&gt;0,0,IF(EM331=0,0,(IF(COUNTIF($EN$19:EN331,EN331)=1,IF($FS$3="N",1,IF(EH331=1,1,0))))))</f>
        <v>0</v>
      </c>
      <c r="EP331" s="6" t="str">
        <f ca="1">IF(LOG入力!BH331&gt;0,"",IF(EO331=1,$X331,""))</f>
        <v/>
      </c>
      <c r="EQ331" s="6" t="str">
        <f ca="1">IF(LOG入力!BH331&gt;0,"",IF(EO331=1,$Y331,""))</f>
        <v/>
      </c>
      <c r="ER331" s="520" t="str">
        <f ca="1">IF(LOG入力!BH331&gt;0,"",IF(COUNTIF($EP$19:$EP331,EP331)=1,EP331,""))</f>
        <v/>
      </c>
      <c r="ES331" s="520">
        <f ca="1">IF(LOG入力!BH331&gt;0,0,IF((EL331=1),IF(($ER331=""),0,1),0))</f>
        <v>0</v>
      </c>
      <c r="ET331" s="520" t="str">
        <f ca="1">IF(LOG入力!BH331&gt;0,"",IF(COUNTIF($EQ$19:EQ331,EQ331)=1,EQ331,""))</f>
        <v/>
      </c>
      <c r="EU331" s="539">
        <f ca="1">IF(LOG入力!BH331&gt;0,0,IF((EL331=1),IF(($ET331=""),0,1),0))</f>
        <v>0</v>
      </c>
      <c r="EV331" s="71">
        <f t="shared" ca="1" si="670"/>
        <v>0</v>
      </c>
      <c r="EW331" s="6">
        <f t="shared" ca="1" si="671"/>
        <v>0</v>
      </c>
      <c r="EX331" s="6" t="str">
        <f t="shared" ca="1" si="672"/>
        <v/>
      </c>
      <c r="EY331" s="6">
        <f ca="1">IF(LOG入力!BH331&gt;0,0,IF(EW331=0,0,(IF(COUNTIF($EX$19:EX331,EX331)=1,IF($FS$3="N",1,IF(EH331=1,1,0))))))</f>
        <v>0</v>
      </c>
      <c r="EZ331" s="6" t="str">
        <f ca="1">IF(LOG入力!BH331&gt;0,"",IF(EY331=1,$X331,""))</f>
        <v/>
      </c>
      <c r="FA331" s="6" t="str">
        <f ca="1">IF(LOG入力!BH331&gt;0,"",IF(EY331=1,$Y331,""))</f>
        <v/>
      </c>
      <c r="FB331" s="6" t="str">
        <f ca="1">IF(LOG入力!BH331&gt;0,"",IF(COUNTIF($EZ$19:$EZ331,EZ331)=1,EZ331,""))</f>
        <v/>
      </c>
      <c r="FC331" s="6">
        <f ca="1">IF(LOG入力!BH331&gt;0,0,IF((EV331=1),IF(($FB331=""),0,1),0))</f>
        <v>0</v>
      </c>
      <c r="FD331" s="6" t="str">
        <f ca="1">IF(LOG入力!BH331&gt;0,"",IF(COUNTIF($FA$19:FA331,FA331)=1,FA331,""))</f>
        <v/>
      </c>
      <c r="FE331" s="72">
        <f ca="1">IF(LOG入力!BH331&gt;0,0,IF((EV331=1),IF(($FD331=""),0,1),0))</f>
        <v>0</v>
      </c>
      <c r="FF331" s="71">
        <f t="shared" ca="1" si="673"/>
        <v>0</v>
      </c>
      <c r="FG331" s="6">
        <f t="shared" ca="1" si="674"/>
        <v>0</v>
      </c>
      <c r="FH331" s="6" t="str">
        <f t="shared" ca="1" si="675"/>
        <v/>
      </c>
      <c r="FI331" s="6">
        <f ca="1">IF(LOG入力!BH331&gt;0,0,IF(FG331=0,0,(IF(COUNTIF($FH$19:FH331,FH331)=1,IF($FS$3="N",1,IF(EH331=1,1,0))))))</f>
        <v>0</v>
      </c>
      <c r="FJ331" s="6" t="str">
        <f ca="1">IF(LOG入力!BH331&gt;0,"",IF(FI331=1,$X331,""))</f>
        <v/>
      </c>
      <c r="FK331" s="6" t="str">
        <f ca="1">IF(LOG入力!BH331&gt;0,"",IF(FI331=1,$Y331,""))</f>
        <v/>
      </c>
      <c r="FL331" s="6" t="str">
        <f ca="1">IF(LOG入力!BH331&gt;0,"",IF(COUNTIF($FJ$19:$FJ331,FJ331)=1,FJ331,""))</f>
        <v/>
      </c>
      <c r="FM331" s="6">
        <f ca="1">IF(LOG入力!BH331&gt;0,0,IF((FF331=1),IF(($FL331=""),0,1),0))</f>
        <v>0</v>
      </c>
      <c r="FN331" s="6" t="str">
        <f ca="1">IF(LOG入力!BH331&gt;0,"",IF(COUNTIF($FK$19:FK331,FK331)=1,FK331,""))</f>
        <v/>
      </c>
      <c r="FO331" s="72">
        <f ca="1">IF(LOG入力!BH331&gt;0,0,IF((FF331=1),IF(($FN331=""),0,1),0))</f>
        <v>0</v>
      </c>
      <c r="FP331" s="71">
        <f t="shared" ca="1" si="676"/>
        <v>0</v>
      </c>
      <c r="FQ331" s="6">
        <f t="shared" ca="1" si="677"/>
        <v>0</v>
      </c>
      <c r="FR331" s="6" t="str">
        <f t="shared" ca="1" si="678"/>
        <v/>
      </c>
      <c r="FS331" s="6">
        <f ca="1">IF(LOG入力!BH331&gt;0,0,IF(FQ331=0,0,(IF(COUNTIF($FR$19:FR331,FR331)=1,IF($FS$3="N",1,IF(EH331=1,1,0))))))</f>
        <v>0</v>
      </c>
      <c r="FT331" s="6" t="str">
        <f ca="1">IF(LOG入力!BH331&gt;0,"",IF(FS331=1,$X331,""))</f>
        <v/>
      </c>
      <c r="FU331" s="6" t="str">
        <f ca="1">IF(LOG入力!BH331&gt;0,"",IF(FS331=1,$Y331,""))</f>
        <v/>
      </c>
      <c r="FV331" s="6" t="str">
        <f ca="1">IF(LOG入力!BH331&gt;0,"",IF(COUNTIF($FT$19:$FT331,FT331)=1,FT331,""))</f>
        <v/>
      </c>
      <c r="FW331" s="6">
        <f ca="1">IF(LOG入力!BH331&gt;0,0,IF((FP331=1),IF(($FV331=""),0,1),0))</f>
        <v>0</v>
      </c>
      <c r="FX331" s="6" t="str">
        <f ca="1">IF(LOG入力!BH331&gt;0,"",IF(COUNTIF($FU$19:FU331,FU331)=1,FU331,""))</f>
        <v/>
      </c>
      <c r="FY331" s="72">
        <f ca="1">IF(LOG入力!BH331&gt;0,0,IF((FP331=1),IF(($FX331=""),0,1),0))</f>
        <v>0</v>
      </c>
      <c r="FZ331" s="71">
        <f t="shared" ca="1" si="679"/>
        <v>0</v>
      </c>
      <c r="GA331" s="6">
        <f t="shared" ca="1" si="680"/>
        <v>0</v>
      </c>
      <c r="GB331" s="6" t="str">
        <f t="shared" ca="1" si="681"/>
        <v/>
      </c>
      <c r="GC331" s="6">
        <f ca="1">IF(LOG入力!BH331&gt;0,0,IF(GA331=0,0,(IF(COUNTIF($GB$19:GB331,GB331)=1,IF($FS$3="N",1,IF(EH331=1,1,0))))))</f>
        <v>0</v>
      </c>
      <c r="GD331" s="6" t="str">
        <f ca="1">IF(LOG入力!BH331&gt;0,"",IF(GC331=1,$X331,""))</f>
        <v/>
      </c>
      <c r="GE331" s="6" t="str">
        <f ca="1">IF(LOG入力!BH331&gt;0,"",IF(GC331=1,$Y331,""))</f>
        <v/>
      </c>
      <c r="GF331" s="6" t="str">
        <f ca="1">IF(LOG入力!BH331&gt;0,"",IF(COUNTIF($GD$19:$GD331,GD331)=1,GD331,""))</f>
        <v/>
      </c>
      <c r="GG331" s="6">
        <f ca="1">IF(LOG入力!BH331&gt;0,0,IF((FZ331=1),IF(($GF331=""),0,1),0))</f>
        <v>0</v>
      </c>
      <c r="GH331" s="6" t="str">
        <f ca="1">IF(LOG入力!BH331&gt;0,"",IF(COUNTIF($GE$19:GE331,GE331)=1,GE331,""))</f>
        <v/>
      </c>
      <c r="GI331" s="72">
        <f ca="1">IF(LOG入力!BH331&gt;0,0,IF((FZ331=1),IF(($GH331=""),0,1),0))</f>
        <v>0</v>
      </c>
      <c r="GK331" s="455" t="str">
        <f ca="1">IF(V331=1,"",IF(LEN(LOG入力!AS331)=0,"",LOG入力!AS331))</f>
        <v/>
      </c>
      <c r="GL331" s="378" t="str">
        <f t="shared" ca="1" si="682"/>
        <v/>
      </c>
      <c r="GM331" s="378" t="str">
        <f t="shared" ca="1" si="683"/>
        <v/>
      </c>
      <c r="GN331" s="74" t="str">
        <f t="shared" ca="1" si="684"/>
        <v/>
      </c>
      <c r="GO331" s="74" t="str">
        <f t="shared" ca="1" si="685"/>
        <v/>
      </c>
      <c r="GQ331" s="74" t="str">
        <f t="shared" ca="1" si="686"/>
        <v/>
      </c>
      <c r="GR331" s="74" t="str">
        <f t="shared" ca="1" si="687"/>
        <v/>
      </c>
      <c r="GS331" s="74" t="str">
        <f t="shared" ca="1" si="688"/>
        <v/>
      </c>
      <c r="GT331" s="74" t="str">
        <f t="shared" ca="1" si="689"/>
        <v/>
      </c>
      <c r="GU331" s="74" t="str">
        <f t="shared" ca="1" si="690"/>
        <v/>
      </c>
      <c r="GV331" s="74" t="str">
        <f t="shared" ca="1" si="691"/>
        <v/>
      </c>
      <c r="GX331" s="74" t="str">
        <f t="shared" ca="1" si="692"/>
        <v/>
      </c>
      <c r="GY331" s="74" t="str">
        <f t="shared" ca="1" si="693"/>
        <v/>
      </c>
      <c r="GZ331" s="74" t="str">
        <f ca="1">IF(V331=1,"",IF(LOG入力!BH331&gt;0,0,IF(GY331=0,0,IF((VALUE((TYPE(VALUE(J331)))))=16,0,IF(VALUE(J331)&lt;60,1,IF(VALUE(J331)&lt;100,0,IF(VALUE(J331)&lt;600,2,0)))))))</f>
        <v/>
      </c>
      <c r="HA331" s="74" t="str">
        <f t="shared" ca="1" si="694"/>
        <v/>
      </c>
      <c r="HB331" s="74" t="str">
        <f ca="1">IF(V331=1,"",IF(LOG入力!BH331&gt;0,0,IF(HA331=0,0,IF((VALUE((TYPE(VALUE(L331)))))=16,0,IF(VALUE(L331)&lt;60,1,IF(VALUE(L331)&lt;100,0,IF(VALUE(L331)&lt;600,2,0)))))))</f>
        <v/>
      </c>
      <c r="HD331" s="74" t="str">
        <f t="shared" ca="1" si="695"/>
        <v/>
      </c>
      <c r="HF331" s="74" t="str">
        <f t="shared" ca="1" si="696"/>
        <v/>
      </c>
      <c r="HG331" s="74" t="str">
        <f t="shared" ca="1" si="697"/>
        <v/>
      </c>
      <c r="HH331" s="74" t="str">
        <f t="shared" ca="1" si="698"/>
        <v/>
      </c>
      <c r="HI331" s="74" t="str">
        <f t="shared" ca="1" si="699"/>
        <v/>
      </c>
      <c r="HJ331" s="74" t="str">
        <f t="shared" ca="1" si="700"/>
        <v/>
      </c>
      <c r="HK331" s="74" t="str">
        <f t="shared" ca="1" si="701"/>
        <v/>
      </c>
      <c r="HL331" s="74" t="str">
        <f t="shared" ca="1" si="702"/>
        <v/>
      </c>
      <c r="HM331" s="74" t="str">
        <f t="shared" ca="1" si="703"/>
        <v/>
      </c>
      <c r="HN331" s="74" t="str">
        <f t="shared" ca="1" si="704"/>
        <v/>
      </c>
      <c r="HO331" s="529" t="str">
        <f t="shared" ca="1" si="705"/>
        <v/>
      </c>
      <c r="HP331" s="74" t="str">
        <f t="shared" ca="1" si="706"/>
        <v/>
      </c>
      <c r="HQ331" s="74" t="str">
        <f t="shared" ca="1" si="707"/>
        <v/>
      </c>
      <c r="HR331" s="74" t="str">
        <f t="shared" ca="1" si="708"/>
        <v/>
      </c>
      <c r="HS331" s="74" t="str">
        <f t="shared" ca="1" si="709"/>
        <v/>
      </c>
      <c r="HT331" s="74" t="str">
        <f ca="1">IF(V331=1,"",IF(LOG入力!BH331&gt;0,0,IF(DV331=1,0,IF(N331="0",0,IF(SUM(HD331:HS331)&gt;0,1,0)))))</f>
        <v/>
      </c>
    </row>
    <row r="332" spans="1:228" x14ac:dyDescent="0.15">
      <c r="A332" s="5"/>
      <c r="B332" s="532" t="str">
        <f t="shared" ca="1" si="568"/>
        <v/>
      </c>
      <c r="C332" s="570" t="str">
        <f ca="1">LOG入力!AP332</f>
        <v/>
      </c>
      <c r="D332" s="534" t="str">
        <f ca="1">LOG入力!AQ332</f>
        <v/>
      </c>
      <c r="E332" s="534" t="str">
        <f ca="1">LOG入力!AR332</f>
        <v/>
      </c>
      <c r="F332" s="535" t="str">
        <f t="shared" ca="1" si="569"/>
        <v/>
      </c>
      <c r="G332" s="585" t="str">
        <f ca="1">LOG入力!AT332</f>
        <v/>
      </c>
      <c r="H332" s="542" t="str">
        <f ca="1">LOG入力!AU332</f>
        <v/>
      </c>
      <c r="I332" s="542" t="str">
        <f ca="1">LOG入力!AV332</f>
        <v/>
      </c>
      <c r="J332" s="577" t="str">
        <f ca="1">LOG入力!AW332</f>
        <v/>
      </c>
      <c r="K332" s="578" t="str">
        <f ca="1">LOG入力!BJ332</f>
        <v/>
      </c>
      <c r="L332" s="577" t="str">
        <f ca="1">LOG入力!AY332</f>
        <v/>
      </c>
      <c r="M332" s="545" t="str">
        <f ca="1">LOG入力!BK332</f>
        <v/>
      </c>
      <c r="N332" s="512" t="str">
        <f ca="1">IF(V332=1,"",IF(LOG入力!AJ332=1,"1",LOG入力!BA332))</f>
        <v/>
      </c>
      <c r="O332" s="538" t="str">
        <f ca="1">IF(V332=1,"",IF(LEN(LOG入力!O332)=0,"",LOG入力!O332))</f>
        <v/>
      </c>
      <c r="P332" s="291" t="str">
        <f ca="1">IF(V332=1,"",IF($AA$4=1,"",IF(LOG入力!BG332=1,"",CONCATENATE($ER332,$FB332,$FL332,$FV332,$GF332))))</f>
        <v/>
      </c>
      <c r="Q332" s="291" t="str">
        <f ca="1">IF(V332=1,"",IF($AA$4=1,"",IF(LOG入力!BG332=1,"",CONCATENATE($ET332,$FD332,$FN332,$FX332,$GH332))))</f>
        <v/>
      </c>
      <c r="R332" s="573" t="str">
        <f ca="1">IF(V332=1,"",IF($AA$4=1,"",IF(LOG入力!BH332&gt;0,0,AA332)))</f>
        <v/>
      </c>
      <c r="S332" s="293" t="str">
        <f t="shared" ca="1" si="570"/>
        <v/>
      </c>
      <c r="T332" s="681"/>
      <c r="U332" s="38"/>
      <c r="V332" s="196">
        <f ca="1">LOG入力!AN332</f>
        <v>1</v>
      </c>
      <c r="W332" s="38"/>
      <c r="X332" s="516" t="str">
        <f t="shared" ca="1" si="571"/>
        <v/>
      </c>
      <c r="Y332" s="515" t="str">
        <f t="shared" ca="1" si="572"/>
        <v/>
      </c>
      <c r="Z332" s="518" t="str">
        <f t="shared" ca="1" si="573"/>
        <v/>
      </c>
      <c r="AA332" s="574" t="str">
        <f t="shared" ca="1" si="574"/>
        <v/>
      </c>
      <c r="AC332" s="6" t="str">
        <f t="shared" ca="1" si="575"/>
        <v/>
      </c>
      <c r="AD332" s="6" t="str">
        <f t="shared" ca="1" si="576"/>
        <v/>
      </c>
      <c r="AE332" s="6" t="str">
        <f t="shared" ca="1" si="577"/>
        <v/>
      </c>
      <c r="AF332" s="6" t="str">
        <f t="shared" ca="1" si="578"/>
        <v/>
      </c>
      <c r="AG332" s="6" t="str">
        <f t="shared" ca="1" si="579"/>
        <v/>
      </c>
      <c r="AH332" s="6" t="str">
        <f t="shared" ca="1" si="580"/>
        <v/>
      </c>
      <c r="AI332" s="6" t="str">
        <f t="shared" ca="1" si="581"/>
        <v/>
      </c>
      <c r="AJ332" s="6" t="str">
        <f t="shared" ca="1" si="582"/>
        <v/>
      </c>
      <c r="AK332" s="6" t="str">
        <f t="shared" ca="1" si="583"/>
        <v/>
      </c>
      <c r="AL332" s="6" t="str">
        <f t="shared" ca="1" si="584"/>
        <v/>
      </c>
      <c r="AM332" s="6" t="str">
        <f t="shared" ca="1" si="585"/>
        <v/>
      </c>
      <c r="AN332" s="6" t="str">
        <f t="shared" ca="1" si="586"/>
        <v/>
      </c>
      <c r="AO332" s="6" t="str">
        <f t="shared" ca="1" si="587"/>
        <v/>
      </c>
      <c r="AP332" s="6" t="str">
        <f t="shared" ca="1" si="588"/>
        <v/>
      </c>
      <c r="AQ332" s="6" t="str">
        <f t="shared" ca="1" si="589"/>
        <v/>
      </c>
      <c r="AR332" s="6" t="str">
        <f t="shared" ca="1" si="590"/>
        <v/>
      </c>
      <c r="AS332" s="6" t="str">
        <f t="shared" ca="1" si="591"/>
        <v/>
      </c>
      <c r="AT332" s="6" t="str">
        <f t="shared" ca="1" si="592"/>
        <v/>
      </c>
      <c r="AU332" s="6" t="str">
        <f t="shared" ca="1" si="593"/>
        <v/>
      </c>
      <c r="AV332" s="6" t="str">
        <f t="shared" ca="1" si="594"/>
        <v/>
      </c>
      <c r="AW332" s="6" t="str">
        <f t="shared" ca="1" si="595"/>
        <v/>
      </c>
      <c r="AY332" s="6" t="str">
        <f t="shared" ca="1" si="596"/>
        <v/>
      </c>
      <c r="AZ332" s="6" t="str">
        <f t="shared" ca="1" si="597"/>
        <v/>
      </c>
      <c r="BA332" s="6" t="str">
        <f t="shared" ca="1" si="598"/>
        <v/>
      </c>
      <c r="BB332" s="6" t="str">
        <f t="shared" ca="1" si="599"/>
        <v/>
      </c>
      <c r="BC332" s="6" t="str">
        <f t="shared" ca="1" si="600"/>
        <v/>
      </c>
      <c r="BD332" s="6" t="str">
        <f t="shared" ca="1" si="601"/>
        <v/>
      </c>
      <c r="BE332" s="6" t="str">
        <f t="shared" ca="1" si="602"/>
        <v/>
      </c>
      <c r="BF332" s="6" t="str">
        <f t="shared" ca="1" si="603"/>
        <v/>
      </c>
      <c r="BG332" s="6" t="str">
        <f t="shared" ca="1" si="604"/>
        <v/>
      </c>
      <c r="BH332" s="6" t="str">
        <f t="shared" ca="1" si="605"/>
        <v/>
      </c>
      <c r="BI332" s="6" t="str">
        <f t="shared" ca="1" si="606"/>
        <v/>
      </c>
      <c r="BJ332" s="6" t="str">
        <f t="shared" ca="1" si="607"/>
        <v/>
      </c>
      <c r="BK332" s="6" t="str">
        <f t="shared" ca="1" si="608"/>
        <v/>
      </c>
      <c r="BL332" s="6" t="str">
        <f t="shared" ca="1" si="609"/>
        <v/>
      </c>
      <c r="BM332" s="6" t="str">
        <f t="shared" ca="1" si="610"/>
        <v/>
      </c>
      <c r="BN332" s="6" t="str">
        <f t="shared" ca="1" si="611"/>
        <v/>
      </c>
      <c r="BO332" s="6" t="str">
        <f t="shared" ca="1" si="612"/>
        <v/>
      </c>
      <c r="BP332" s="6" t="str">
        <f t="shared" ca="1" si="613"/>
        <v/>
      </c>
      <c r="BQ332" s="6" t="str">
        <f t="shared" ca="1" si="614"/>
        <v/>
      </c>
      <c r="BR332" s="6" t="str">
        <f t="shared" ca="1" si="615"/>
        <v/>
      </c>
      <c r="BS332" s="6" t="str">
        <f t="shared" ca="1" si="616"/>
        <v/>
      </c>
      <c r="BU332" s="6" t="str">
        <f t="shared" ca="1" si="617"/>
        <v/>
      </c>
      <c r="BW332" s="515" t="str">
        <f t="shared" ca="1" si="618"/>
        <v/>
      </c>
      <c r="BX332" s="515">
        <f t="shared" ca="1" si="619"/>
        <v>0</v>
      </c>
      <c r="BY332" s="515" t="str">
        <f t="shared" ca="1" si="620"/>
        <v/>
      </c>
      <c r="CA332" s="6">
        <f t="shared" ca="1" si="621"/>
        <v>1</v>
      </c>
      <c r="CC332" s="523" t="str">
        <f t="shared" ca="1" si="622"/>
        <v/>
      </c>
      <c r="CE332" s="6" t="str">
        <f t="shared" ca="1" si="623"/>
        <v/>
      </c>
      <c r="CG332" s="524" t="str">
        <f ca="1">IF(V332=1,"",IF($AA$4=1,"",IF(LOG入力!BH332&gt;0,"",IF(N332=0,"",IF(HT332=0,"","★")))))</f>
        <v/>
      </c>
      <c r="CI332" s="74" t="str">
        <f t="shared" ca="1" si="624"/>
        <v/>
      </c>
      <c r="CK332" s="525" t="str">
        <f ca="1">IF(V332=1,"",IF(LOG入力!BH332&gt;0,1,0))</f>
        <v/>
      </c>
      <c r="CL332" s="74" t="str">
        <f t="shared" ca="1" si="625"/>
        <v/>
      </c>
      <c r="CN332" s="74" t="str">
        <f t="shared" ca="1" si="626"/>
        <v/>
      </c>
      <c r="CO332" s="74" t="str">
        <f t="shared" ca="1" si="627"/>
        <v/>
      </c>
      <c r="CQ332" s="74" t="str">
        <f t="shared" ca="1" si="628"/>
        <v/>
      </c>
      <c r="CR332" s="74" t="str">
        <f t="shared" ca="1" si="629"/>
        <v/>
      </c>
      <c r="CS332" s="74" t="str">
        <f t="shared" ca="1" si="630"/>
        <v/>
      </c>
      <c r="CT332" s="74" t="str">
        <f t="shared" ca="1" si="631"/>
        <v/>
      </c>
      <c r="CU332" s="74" t="str">
        <f t="shared" ca="1" si="632"/>
        <v/>
      </c>
      <c r="CV332" s="74" t="str">
        <f t="shared" ca="1" si="633"/>
        <v/>
      </c>
      <c r="CW332" s="74" t="str">
        <f t="shared" ca="1" si="634"/>
        <v/>
      </c>
      <c r="CX332" s="74" t="str">
        <f t="shared" ca="1" si="635"/>
        <v/>
      </c>
      <c r="CY332" s="74" t="str">
        <f t="shared" ca="1" si="636"/>
        <v/>
      </c>
      <c r="CZ332" s="74" t="str">
        <f t="shared" ca="1" si="637"/>
        <v/>
      </c>
      <c r="DA332" s="74" t="str">
        <f t="shared" ca="1" si="638"/>
        <v/>
      </c>
      <c r="DB332" s="74" t="str">
        <f t="shared" ca="1" si="639"/>
        <v/>
      </c>
      <c r="DD332" s="74" t="str">
        <f t="shared" ca="1" si="640"/>
        <v/>
      </c>
      <c r="DE332" s="74" t="str">
        <f t="shared" ca="1" si="641"/>
        <v/>
      </c>
      <c r="DF332" s="74" t="str">
        <f t="shared" ca="1" si="642"/>
        <v/>
      </c>
      <c r="DG332" s="74" t="str">
        <f t="shared" ca="1" si="643"/>
        <v/>
      </c>
      <c r="DH332" s="74" t="str">
        <f t="shared" ca="1" si="644"/>
        <v/>
      </c>
      <c r="DI332" s="74" t="str">
        <f t="shared" ca="1" si="645"/>
        <v/>
      </c>
      <c r="DJ332" s="74" t="str">
        <f t="shared" ca="1" si="646"/>
        <v/>
      </c>
      <c r="DK332" s="74" t="str">
        <f t="shared" ca="1" si="647"/>
        <v/>
      </c>
      <c r="DL332" s="74" t="str">
        <f t="shared" ca="1" si="648"/>
        <v/>
      </c>
      <c r="DM332" s="74" t="str">
        <f t="shared" ca="1" si="649"/>
        <v/>
      </c>
      <c r="DN332" s="74" t="str">
        <f t="shared" ca="1" si="650"/>
        <v/>
      </c>
      <c r="DO332" s="74" t="str">
        <f t="shared" ca="1" si="651"/>
        <v/>
      </c>
      <c r="DQ332" s="74" t="str">
        <f t="shared" ca="1" si="652"/>
        <v/>
      </c>
      <c r="DS332" s="74" t="str">
        <f t="shared" ca="1" si="653"/>
        <v/>
      </c>
      <c r="DT332" s="74" t="str">
        <f t="shared" ca="1" si="654"/>
        <v/>
      </c>
      <c r="DV332" s="525" t="str">
        <f t="shared" ca="1" si="655"/>
        <v/>
      </c>
      <c r="DW332" s="74" t="str">
        <f t="shared" ca="1" si="656"/>
        <v/>
      </c>
      <c r="DX332" s="485" t="str">
        <f t="shared" ca="1" si="657"/>
        <v/>
      </c>
      <c r="DY332" s="74" t="str">
        <f t="shared" ca="1" si="658"/>
        <v/>
      </c>
      <c r="DZ332" s="74" t="str">
        <f t="shared" ca="1" si="659"/>
        <v/>
      </c>
      <c r="EA332" s="74" t="str">
        <f t="shared" ca="1" si="660"/>
        <v/>
      </c>
      <c r="EC332" s="74" t="str">
        <f t="shared" ca="1" si="661"/>
        <v/>
      </c>
      <c r="ED332" s="74" t="str">
        <f t="shared" ca="1" si="662"/>
        <v/>
      </c>
      <c r="EE332" s="74" t="str">
        <f t="shared" ca="1" si="663"/>
        <v/>
      </c>
      <c r="EG332" s="479" t="str">
        <f ca="1">IF(V332=1,"",IF(LOG入力!BH332&gt;0,0,IF(CG332="★",0,IF(R332=1,0,IF(N332=0,0,1)))))</f>
        <v/>
      </c>
      <c r="EH332" s="483" t="str">
        <f t="shared" ca="1" si="664"/>
        <v/>
      </c>
      <c r="EI332" s="483" t="str">
        <f t="shared" ca="1" si="665"/>
        <v/>
      </c>
      <c r="EJ332" s="483" t="str">
        <f t="shared" ca="1" si="666"/>
        <v/>
      </c>
      <c r="EL332" s="71">
        <f t="shared" ca="1" si="667"/>
        <v>0</v>
      </c>
      <c r="EM332" s="6">
        <f t="shared" ca="1" si="668"/>
        <v>0</v>
      </c>
      <c r="EN332" s="6" t="str">
        <f t="shared" ca="1" si="669"/>
        <v/>
      </c>
      <c r="EO332" s="6">
        <f ca="1">IF(LOG入力!BH332&gt;0,0,IF(EM332=0,0,(IF(COUNTIF($EN$19:EN332,EN332)=1,IF($FS$3="N",1,IF(EH332=1,1,0))))))</f>
        <v>0</v>
      </c>
      <c r="EP332" s="6" t="str">
        <f ca="1">IF(LOG入力!BH332&gt;0,"",IF(EO332=1,$X332,""))</f>
        <v/>
      </c>
      <c r="EQ332" s="6" t="str">
        <f ca="1">IF(LOG入力!BH332&gt;0,"",IF(EO332=1,$Y332,""))</f>
        <v/>
      </c>
      <c r="ER332" s="520" t="str">
        <f ca="1">IF(LOG入力!BH332&gt;0,"",IF(COUNTIF($EP$19:$EP332,EP332)=1,EP332,""))</f>
        <v/>
      </c>
      <c r="ES332" s="520">
        <f ca="1">IF(LOG入力!BH332&gt;0,0,IF((EL332=1),IF(($ER332=""),0,1),0))</f>
        <v>0</v>
      </c>
      <c r="ET332" s="520" t="str">
        <f ca="1">IF(LOG入力!BH332&gt;0,"",IF(COUNTIF($EQ$19:EQ332,EQ332)=1,EQ332,""))</f>
        <v/>
      </c>
      <c r="EU332" s="539">
        <f ca="1">IF(LOG入力!BH332&gt;0,0,IF((EL332=1),IF(($ET332=""),0,1),0))</f>
        <v>0</v>
      </c>
      <c r="EV332" s="71">
        <f t="shared" ca="1" si="670"/>
        <v>0</v>
      </c>
      <c r="EW332" s="6">
        <f t="shared" ca="1" si="671"/>
        <v>0</v>
      </c>
      <c r="EX332" s="6" t="str">
        <f t="shared" ca="1" si="672"/>
        <v/>
      </c>
      <c r="EY332" s="6">
        <f ca="1">IF(LOG入力!BH332&gt;0,0,IF(EW332=0,0,(IF(COUNTIF($EX$19:EX332,EX332)=1,IF($FS$3="N",1,IF(EH332=1,1,0))))))</f>
        <v>0</v>
      </c>
      <c r="EZ332" s="6" t="str">
        <f ca="1">IF(LOG入力!BH332&gt;0,"",IF(EY332=1,$X332,""))</f>
        <v/>
      </c>
      <c r="FA332" s="6" t="str">
        <f ca="1">IF(LOG入力!BH332&gt;0,"",IF(EY332=1,$Y332,""))</f>
        <v/>
      </c>
      <c r="FB332" s="6" t="str">
        <f ca="1">IF(LOG入力!BH332&gt;0,"",IF(COUNTIF($EZ$19:$EZ332,EZ332)=1,EZ332,""))</f>
        <v/>
      </c>
      <c r="FC332" s="6">
        <f ca="1">IF(LOG入力!BH332&gt;0,0,IF((EV332=1),IF(($FB332=""),0,1),0))</f>
        <v>0</v>
      </c>
      <c r="FD332" s="6" t="str">
        <f ca="1">IF(LOG入力!BH332&gt;0,"",IF(COUNTIF($FA$19:FA332,FA332)=1,FA332,""))</f>
        <v/>
      </c>
      <c r="FE332" s="72">
        <f ca="1">IF(LOG入力!BH332&gt;0,0,IF((EV332=1),IF(($FD332=""),0,1),0))</f>
        <v>0</v>
      </c>
      <c r="FF332" s="71">
        <f t="shared" ca="1" si="673"/>
        <v>0</v>
      </c>
      <c r="FG332" s="6">
        <f t="shared" ca="1" si="674"/>
        <v>0</v>
      </c>
      <c r="FH332" s="6" t="str">
        <f t="shared" ca="1" si="675"/>
        <v/>
      </c>
      <c r="FI332" s="6">
        <f ca="1">IF(LOG入力!BH332&gt;0,0,IF(FG332=0,0,(IF(COUNTIF($FH$19:FH332,FH332)=1,IF($FS$3="N",1,IF(EH332=1,1,0))))))</f>
        <v>0</v>
      </c>
      <c r="FJ332" s="6" t="str">
        <f ca="1">IF(LOG入力!BH332&gt;0,"",IF(FI332=1,$X332,""))</f>
        <v/>
      </c>
      <c r="FK332" s="6" t="str">
        <f ca="1">IF(LOG入力!BH332&gt;0,"",IF(FI332=1,$Y332,""))</f>
        <v/>
      </c>
      <c r="FL332" s="6" t="str">
        <f ca="1">IF(LOG入力!BH332&gt;0,"",IF(COUNTIF($FJ$19:$FJ332,FJ332)=1,FJ332,""))</f>
        <v/>
      </c>
      <c r="FM332" s="6">
        <f ca="1">IF(LOG入力!BH332&gt;0,0,IF((FF332=1),IF(($FL332=""),0,1),0))</f>
        <v>0</v>
      </c>
      <c r="FN332" s="6" t="str">
        <f ca="1">IF(LOG入力!BH332&gt;0,"",IF(COUNTIF($FK$19:FK332,FK332)=1,FK332,""))</f>
        <v/>
      </c>
      <c r="FO332" s="72">
        <f ca="1">IF(LOG入力!BH332&gt;0,0,IF((FF332=1),IF(($FN332=""),0,1),0))</f>
        <v>0</v>
      </c>
      <c r="FP332" s="71">
        <f t="shared" ca="1" si="676"/>
        <v>0</v>
      </c>
      <c r="FQ332" s="6">
        <f t="shared" ca="1" si="677"/>
        <v>0</v>
      </c>
      <c r="FR332" s="6" t="str">
        <f t="shared" ca="1" si="678"/>
        <v/>
      </c>
      <c r="FS332" s="6">
        <f ca="1">IF(LOG入力!BH332&gt;0,0,IF(FQ332=0,0,(IF(COUNTIF($FR$19:FR332,FR332)=1,IF($FS$3="N",1,IF(EH332=1,1,0))))))</f>
        <v>0</v>
      </c>
      <c r="FT332" s="6" t="str">
        <f ca="1">IF(LOG入力!BH332&gt;0,"",IF(FS332=1,$X332,""))</f>
        <v/>
      </c>
      <c r="FU332" s="6" t="str">
        <f ca="1">IF(LOG入力!BH332&gt;0,"",IF(FS332=1,$Y332,""))</f>
        <v/>
      </c>
      <c r="FV332" s="6" t="str">
        <f ca="1">IF(LOG入力!BH332&gt;0,"",IF(COUNTIF($FT$19:$FT332,FT332)=1,FT332,""))</f>
        <v/>
      </c>
      <c r="FW332" s="6">
        <f ca="1">IF(LOG入力!BH332&gt;0,0,IF((FP332=1),IF(($FV332=""),0,1),0))</f>
        <v>0</v>
      </c>
      <c r="FX332" s="6" t="str">
        <f ca="1">IF(LOG入力!BH332&gt;0,"",IF(COUNTIF($FU$19:FU332,FU332)=1,FU332,""))</f>
        <v/>
      </c>
      <c r="FY332" s="72">
        <f ca="1">IF(LOG入力!BH332&gt;0,0,IF((FP332=1),IF(($FX332=""),0,1),0))</f>
        <v>0</v>
      </c>
      <c r="FZ332" s="71">
        <f t="shared" ca="1" si="679"/>
        <v>0</v>
      </c>
      <c r="GA332" s="6">
        <f t="shared" ca="1" si="680"/>
        <v>0</v>
      </c>
      <c r="GB332" s="6" t="str">
        <f t="shared" ca="1" si="681"/>
        <v/>
      </c>
      <c r="GC332" s="6">
        <f ca="1">IF(LOG入力!BH332&gt;0,0,IF(GA332=0,0,(IF(COUNTIF($GB$19:GB332,GB332)=1,IF($FS$3="N",1,IF(EH332=1,1,0))))))</f>
        <v>0</v>
      </c>
      <c r="GD332" s="6" t="str">
        <f ca="1">IF(LOG入力!BH332&gt;0,"",IF(GC332=1,$X332,""))</f>
        <v/>
      </c>
      <c r="GE332" s="6" t="str">
        <f ca="1">IF(LOG入力!BH332&gt;0,"",IF(GC332=1,$Y332,""))</f>
        <v/>
      </c>
      <c r="GF332" s="6" t="str">
        <f ca="1">IF(LOG入力!BH332&gt;0,"",IF(COUNTIF($GD$19:$GD332,GD332)=1,GD332,""))</f>
        <v/>
      </c>
      <c r="GG332" s="6">
        <f ca="1">IF(LOG入力!BH332&gt;0,0,IF((FZ332=1),IF(($GF332=""),0,1),0))</f>
        <v>0</v>
      </c>
      <c r="GH332" s="6" t="str">
        <f ca="1">IF(LOG入力!BH332&gt;0,"",IF(COUNTIF($GE$19:GE332,GE332)=1,GE332,""))</f>
        <v/>
      </c>
      <c r="GI332" s="72">
        <f ca="1">IF(LOG入力!BH332&gt;0,0,IF((FZ332=1),IF(($GH332=""),0,1),0))</f>
        <v>0</v>
      </c>
      <c r="GK332" s="455" t="str">
        <f ca="1">IF(V332=1,"",IF(LEN(LOG入力!AS332)=0,"",LOG入力!AS332))</f>
        <v/>
      </c>
      <c r="GL332" s="378" t="str">
        <f t="shared" ca="1" si="682"/>
        <v/>
      </c>
      <c r="GM332" s="378" t="str">
        <f t="shared" ca="1" si="683"/>
        <v/>
      </c>
      <c r="GN332" s="74" t="str">
        <f t="shared" ca="1" si="684"/>
        <v/>
      </c>
      <c r="GO332" s="74" t="str">
        <f t="shared" ca="1" si="685"/>
        <v/>
      </c>
      <c r="GQ332" s="74" t="str">
        <f t="shared" ca="1" si="686"/>
        <v/>
      </c>
      <c r="GR332" s="74" t="str">
        <f t="shared" ca="1" si="687"/>
        <v/>
      </c>
      <c r="GS332" s="74" t="str">
        <f t="shared" ca="1" si="688"/>
        <v/>
      </c>
      <c r="GT332" s="74" t="str">
        <f t="shared" ca="1" si="689"/>
        <v/>
      </c>
      <c r="GU332" s="74" t="str">
        <f t="shared" ca="1" si="690"/>
        <v/>
      </c>
      <c r="GV332" s="74" t="str">
        <f t="shared" ca="1" si="691"/>
        <v/>
      </c>
      <c r="GX332" s="74" t="str">
        <f t="shared" ca="1" si="692"/>
        <v/>
      </c>
      <c r="GY332" s="74" t="str">
        <f t="shared" ca="1" si="693"/>
        <v/>
      </c>
      <c r="GZ332" s="74" t="str">
        <f ca="1">IF(V332=1,"",IF(LOG入力!BH332&gt;0,0,IF(GY332=0,0,IF((VALUE((TYPE(VALUE(J332)))))=16,0,IF(VALUE(J332)&lt;60,1,IF(VALUE(J332)&lt;100,0,IF(VALUE(J332)&lt;600,2,0)))))))</f>
        <v/>
      </c>
      <c r="HA332" s="74" t="str">
        <f t="shared" ca="1" si="694"/>
        <v/>
      </c>
      <c r="HB332" s="74" t="str">
        <f ca="1">IF(V332=1,"",IF(LOG入力!BH332&gt;0,0,IF(HA332=0,0,IF((VALUE((TYPE(VALUE(L332)))))=16,0,IF(VALUE(L332)&lt;60,1,IF(VALUE(L332)&lt;100,0,IF(VALUE(L332)&lt;600,2,0)))))))</f>
        <v/>
      </c>
      <c r="HD332" s="74" t="str">
        <f t="shared" ca="1" si="695"/>
        <v/>
      </c>
      <c r="HF332" s="74" t="str">
        <f t="shared" ca="1" si="696"/>
        <v/>
      </c>
      <c r="HG332" s="74" t="str">
        <f t="shared" ca="1" si="697"/>
        <v/>
      </c>
      <c r="HH332" s="74" t="str">
        <f t="shared" ca="1" si="698"/>
        <v/>
      </c>
      <c r="HI332" s="74" t="str">
        <f t="shared" ca="1" si="699"/>
        <v/>
      </c>
      <c r="HJ332" s="74" t="str">
        <f t="shared" ca="1" si="700"/>
        <v/>
      </c>
      <c r="HK332" s="74" t="str">
        <f t="shared" ca="1" si="701"/>
        <v/>
      </c>
      <c r="HL332" s="74" t="str">
        <f t="shared" ca="1" si="702"/>
        <v/>
      </c>
      <c r="HM332" s="74" t="str">
        <f t="shared" ca="1" si="703"/>
        <v/>
      </c>
      <c r="HN332" s="74" t="str">
        <f t="shared" ca="1" si="704"/>
        <v/>
      </c>
      <c r="HO332" s="529" t="str">
        <f t="shared" ca="1" si="705"/>
        <v/>
      </c>
      <c r="HP332" s="74" t="str">
        <f t="shared" ca="1" si="706"/>
        <v/>
      </c>
      <c r="HQ332" s="74" t="str">
        <f t="shared" ca="1" si="707"/>
        <v/>
      </c>
      <c r="HR332" s="74" t="str">
        <f t="shared" ca="1" si="708"/>
        <v/>
      </c>
      <c r="HS332" s="74" t="str">
        <f t="shared" ca="1" si="709"/>
        <v/>
      </c>
      <c r="HT332" s="74" t="str">
        <f ca="1">IF(V332=1,"",IF(LOG入力!BH332&gt;0,0,IF(DV332=1,0,IF(N332="0",0,IF(SUM(HD332:HS332)&gt;0,1,0)))))</f>
        <v/>
      </c>
    </row>
    <row r="333" spans="1:228" x14ac:dyDescent="0.15">
      <c r="A333" s="5"/>
      <c r="B333" s="532" t="str">
        <f t="shared" ca="1" si="568"/>
        <v/>
      </c>
      <c r="C333" s="534" t="str">
        <f ca="1">LOG入力!AP333</f>
        <v/>
      </c>
      <c r="D333" s="534" t="str">
        <f ca="1">LOG入力!AQ333</f>
        <v/>
      </c>
      <c r="E333" s="534" t="str">
        <f ca="1">LOG入力!AR333</f>
        <v/>
      </c>
      <c r="F333" s="535" t="str">
        <f t="shared" ca="1" si="569"/>
        <v/>
      </c>
      <c r="G333" s="585" t="str">
        <f ca="1">LOG入力!AT333</f>
        <v/>
      </c>
      <c r="H333" s="542" t="str">
        <f ca="1">LOG入力!AU333</f>
        <v/>
      </c>
      <c r="I333" s="542" t="str">
        <f ca="1">LOG入力!AV333</f>
        <v/>
      </c>
      <c r="J333" s="577" t="str">
        <f ca="1">LOG入力!AW333</f>
        <v/>
      </c>
      <c r="K333" s="578" t="str">
        <f ca="1">LOG入力!BJ333</f>
        <v/>
      </c>
      <c r="L333" s="577" t="str">
        <f ca="1">LOG入力!AY333</f>
        <v/>
      </c>
      <c r="M333" s="545" t="str">
        <f ca="1">LOG入力!BK333</f>
        <v/>
      </c>
      <c r="N333" s="512" t="str">
        <f ca="1">IF(V333=1,"",IF(LOG入力!AJ333=1,"1",LOG入力!BA333))</f>
        <v/>
      </c>
      <c r="O333" s="538" t="str">
        <f ca="1">IF(V333=1,"",IF(LEN(LOG入力!O333)=0,"",LOG入力!O333))</f>
        <v/>
      </c>
      <c r="P333" s="291" t="str">
        <f ca="1">IF(V333=1,"",IF($AA$4=1,"",IF(LOG入力!BG333=1,"",CONCATENATE($ER333,$FB333,$FL333,$FV333,$GF333))))</f>
        <v/>
      </c>
      <c r="Q333" s="291" t="str">
        <f ca="1">IF(V333=1,"",IF($AA$4=1,"",IF(LOG入力!BG333=1,"",CONCATENATE($ET333,$FD333,$FN333,$FX333,$GH333))))</f>
        <v/>
      </c>
      <c r="R333" s="573" t="str">
        <f ca="1">IF(V333=1,"",IF($AA$4=1,"",IF(LOG入力!BH333&gt;0,0,AA333)))</f>
        <v/>
      </c>
      <c r="S333" s="293" t="str">
        <f t="shared" ca="1" si="570"/>
        <v/>
      </c>
      <c r="T333" s="681"/>
      <c r="U333" s="38"/>
      <c r="V333" s="196">
        <f ca="1">LOG入力!AN333</f>
        <v>1</v>
      </c>
      <c r="W333" s="38"/>
      <c r="X333" s="516" t="str">
        <f t="shared" ca="1" si="571"/>
        <v/>
      </c>
      <c r="Y333" s="515" t="str">
        <f t="shared" ca="1" si="572"/>
        <v/>
      </c>
      <c r="Z333" s="518" t="str">
        <f t="shared" ca="1" si="573"/>
        <v/>
      </c>
      <c r="AA333" s="574" t="str">
        <f t="shared" ca="1" si="574"/>
        <v/>
      </c>
      <c r="AC333" s="6" t="str">
        <f t="shared" ca="1" si="575"/>
        <v/>
      </c>
      <c r="AD333" s="6" t="str">
        <f t="shared" ca="1" si="576"/>
        <v/>
      </c>
      <c r="AE333" s="6" t="str">
        <f t="shared" ca="1" si="577"/>
        <v/>
      </c>
      <c r="AF333" s="6" t="str">
        <f t="shared" ca="1" si="578"/>
        <v/>
      </c>
      <c r="AG333" s="6" t="str">
        <f t="shared" ca="1" si="579"/>
        <v/>
      </c>
      <c r="AH333" s="6" t="str">
        <f t="shared" ca="1" si="580"/>
        <v/>
      </c>
      <c r="AI333" s="6" t="str">
        <f t="shared" ca="1" si="581"/>
        <v/>
      </c>
      <c r="AJ333" s="6" t="str">
        <f t="shared" ca="1" si="582"/>
        <v/>
      </c>
      <c r="AK333" s="6" t="str">
        <f t="shared" ca="1" si="583"/>
        <v/>
      </c>
      <c r="AL333" s="6" t="str">
        <f t="shared" ca="1" si="584"/>
        <v/>
      </c>
      <c r="AM333" s="6" t="str">
        <f t="shared" ca="1" si="585"/>
        <v/>
      </c>
      <c r="AN333" s="6" t="str">
        <f t="shared" ca="1" si="586"/>
        <v/>
      </c>
      <c r="AO333" s="6" t="str">
        <f t="shared" ca="1" si="587"/>
        <v/>
      </c>
      <c r="AP333" s="6" t="str">
        <f t="shared" ca="1" si="588"/>
        <v/>
      </c>
      <c r="AQ333" s="6" t="str">
        <f t="shared" ca="1" si="589"/>
        <v/>
      </c>
      <c r="AR333" s="6" t="str">
        <f t="shared" ca="1" si="590"/>
        <v/>
      </c>
      <c r="AS333" s="6" t="str">
        <f t="shared" ca="1" si="591"/>
        <v/>
      </c>
      <c r="AT333" s="6" t="str">
        <f t="shared" ca="1" si="592"/>
        <v/>
      </c>
      <c r="AU333" s="6" t="str">
        <f t="shared" ca="1" si="593"/>
        <v/>
      </c>
      <c r="AV333" s="6" t="str">
        <f t="shared" ca="1" si="594"/>
        <v/>
      </c>
      <c r="AW333" s="6" t="str">
        <f t="shared" ca="1" si="595"/>
        <v/>
      </c>
      <c r="AY333" s="6" t="str">
        <f t="shared" ca="1" si="596"/>
        <v/>
      </c>
      <c r="AZ333" s="6" t="str">
        <f t="shared" ca="1" si="597"/>
        <v/>
      </c>
      <c r="BA333" s="6" t="str">
        <f t="shared" ca="1" si="598"/>
        <v/>
      </c>
      <c r="BB333" s="6" t="str">
        <f t="shared" ca="1" si="599"/>
        <v/>
      </c>
      <c r="BC333" s="6" t="str">
        <f t="shared" ca="1" si="600"/>
        <v/>
      </c>
      <c r="BD333" s="6" t="str">
        <f t="shared" ca="1" si="601"/>
        <v/>
      </c>
      <c r="BE333" s="6" t="str">
        <f t="shared" ca="1" si="602"/>
        <v/>
      </c>
      <c r="BF333" s="6" t="str">
        <f t="shared" ca="1" si="603"/>
        <v/>
      </c>
      <c r="BG333" s="6" t="str">
        <f t="shared" ca="1" si="604"/>
        <v/>
      </c>
      <c r="BH333" s="6" t="str">
        <f t="shared" ca="1" si="605"/>
        <v/>
      </c>
      <c r="BI333" s="6" t="str">
        <f t="shared" ca="1" si="606"/>
        <v/>
      </c>
      <c r="BJ333" s="6" t="str">
        <f t="shared" ca="1" si="607"/>
        <v/>
      </c>
      <c r="BK333" s="6" t="str">
        <f t="shared" ca="1" si="608"/>
        <v/>
      </c>
      <c r="BL333" s="6" t="str">
        <f t="shared" ca="1" si="609"/>
        <v/>
      </c>
      <c r="BM333" s="6" t="str">
        <f t="shared" ca="1" si="610"/>
        <v/>
      </c>
      <c r="BN333" s="6" t="str">
        <f t="shared" ca="1" si="611"/>
        <v/>
      </c>
      <c r="BO333" s="6" t="str">
        <f t="shared" ca="1" si="612"/>
        <v/>
      </c>
      <c r="BP333" s="6" t="str">
        <f t="shared" ca="1" si="613"/>
        <v/>
      </c>
      <c r="BQ333" s="6" t="str">
        <f t="shared" ca="1" si="614"/>
        <v/>
      </c>
      <c r="BR333" s="6" t="str">
        <f t="shared" ca="1" si="615"/>
        <v/>
      </c>
      <c r="BS333" s="6" t="str">
        <f t="shared" ca="1" si="616"/>
        <v/>
      </c>
      <c r="BU333" s="6" t="str">
        <f t="shared" ca="1" si="617"/>
        <v/>
      </c>
      <c r="BW333" s="515" t="str">
        <f t="shared" ca="1" si="618"/>
        <v/>
      </c>
      <c r="BX333" s="515">
        <f t="shared" ca="1" si="619"/>
        <v>0</v>
      </c>
      <c r="BY333" s="515" t="str">
        <f t="shared" ca="1" si="620"/>
        <v/>
      </c>
      <c r="CA333" s="6">
        <f t="shared" ca="1" si="621"/>
        <v>1</v>
      </c>
      <c r="CC333" s="523" t="str">
        <f t="shared" ca="1" si="622"/>
        <v/>
      </c>
      <c r="CE333" s="6" t="str">
        <f t="shared" ca="1" si="623"/>
        <v/>
      </c>
      <c r="CG333" s="524" t="str">
        <f ca="1">IF(V333=1,"",IF($AA$4=1,"",IF(LOG入力!BH333&gt;0,"",IF(N333=0,"",IF(HT333=0,"","★")))))</f>
        <v/>
      </c>
      <c r="CI333" s="74" t="str">
        <f t="shared" ca="1" si="624"/>
        <v/>
      </c>
      <c r="CK333" s="525" t="str">
        <f ca="1">IF(V333=1,"",IF(LOG入力!BH333&gt;0,1,0))</f>
        <v/>
      </c>
      <c r="CL333" s="74" t="str">
        <f t="shared" ca="1" si="625"/>
        <v/>
      </c>
      <c r="CN333" s="74" t="str">
        <f t="shared" ca="1" si="626"/>
        <v/>
      </c>
      <c r="CO333" s="74" t="str">
        <f t="shared" ca="1" si="627"/>
        <v/>
      </c>
      <c r="CQ333" s="74" t="str">
        <f t="shared" ca="1" si="628"/>
        <v/>
      </c>
      <c r="CR333" s="74" t="str">
        <f t="shared" ca="1" si="629"/>
        <v/>
      </c>
      <c r="CS333" s="74" t="str">
        <f t="shared" ca="1" si="630"/>
        <v/>
      </c>
      <c r="CT333" s="74" t="str">
        <f t="shared" ca="1" si="631"/>
        <v/>
      </c>
      <c r="CU333" s="74" t="str">
        <f t="shared" ca="1" si="632"/>
        <v/>
      </c>
      <c r="CV333" s="74" t="str">
        <f t="shared" ca="1" si="633"/>
        <v/>
      </c>
      <c r="CW333" s="74" t="str">
        <f t="shared" ca="1" si="634"/>
        <v/>
      </c>
      <c r="CX333" s="74" t="str">
        <f t="shared" ca="1" si="635"/>
        <v/>
      </c>
      <c r="CY333" s="74" t="str">
        <f t="shared" ca="1" si="636"/>
        <v/>
      </c>
      <c r="CZ333" s="74" t="str">
        <f t="shared" ca="1" si="637"/>
        <v/>
      </c>
      <c r="DA333" s="74" t="str">
        <f t="shared" ca="1" si="638"/>
        <v/>
      </c>
      <c r="DB333" s="74" t="str">
        <f t="shared" ca="1" si="639"/>
        <v/>
      </c>
      <c r="DD333" s="74" t="str">
        <f t="shared" ca="1" si="640"/>
        <v/>
      </c>
      <c r="DE333" s="74" t="str">
        <f t="shared" ca="1" si="641"/>
        <v/>
      </c>
      <c r="DF333" s="74" t="str">
        <f t="shared" ca="1" si="642"/>
        <v/>
      </c>
      <c r="DG333" s="74" t="str">
        <f t="shared" ca="1" si="643"/>
        <v/>
      </c>
      <c r="DH333" s="74" t="str">
        <f t="shared" ca="1" si="644"/>
        <v/>
      </c>
      <c r="DI333" s="74" t="str">
        <f t="shared" ca="1" si="645"/>
        <v/>
      </c>
      <c r="DJ333" s="74" t="str">
        <f t="shared" ca="1" si="646"/>
        <v/>
      </c>
      <c r="DK333" s="74" t="str">
        <f t="shared" ca="1" si="647"/>
        <v/>
      </c>
      <c r="DL333" s="74" t="str">
        <f t="shared" ca="1" si="648"/>
        <v/>
      </c>
      <c r="DM333" s="74" t="str">
        <f t="shared" ca="1" si="649"/>
        <v/>
      </c>
      <c r="DN333" s="74" t="str">
        <f t="shared" ca="1" si="650"/>
        <v/>
      </c>
      <c r="DO333" s="74" t="str">
        <f t="shared" ca="1" si="651"/>
        <v/>
      </c>
      <c r="DQ333" s="74" t="str">
        <f t="shared" ca="1" si="652"/>
        <v/>
      </c>
      <c r="DS333" s="74" t="str">
        <f t="shared" ca="1" si="653"/>
        <v/>
      </c>
      <c r="DT333" s="74" t="str">
        <f t="shared" ca="1" si="654"/>
        <v/>
      </c>
      <c r="DV333" s="525" t="str">
        <f t="shared" ca="1" si="655"/>
        <v/>
      </c>
      <c r="DW333" s="74" t="str">
        <f t="shared" ca="1" si="656"/>
        <v/>
      </c>
      <c r="DX333" s="485" t="str">
        <f t="shared" ca="1" si="657"/>
        <v/>
      </c>
      <c r="DY333" s="74" t="str">
        <f t="shared" ca="1" si="658"/>
        <v/>
      </c>
      <c r="DZ333" s="74" t="str">
        <f t="shared" ca="1" si="659"/>
        <v/>
      </c>
      <c r="EA333" s="74" t="str">
        <f t="shared" ca="1" si="660"/>
        <v/>
      </c>
      <c r="EC333" s="74" t="str">
        <f t="shared" ca="1" si="661"/>
        <v/>
      </c>
      <c r="ED333" s="74" t="str">
        <f t="shared" ca="1" si="662"/>
        <v/>
      </c>
      <c r="EE333" s="74" t="str">
        <f t="shared" ca="1" si="663"/>
        <v/>
      </c>
      <c r="EG333" s="479" t="str">
        <f ca="1">IF(V333=1,"",IF(LOG入力!BH333&gt;0,0,IF(CG333="★",0,IF(R333=1,0,IF(N333=0,0,1)))))</f>
        <v/>
      </c>
      <c r="EH333" s="483" t="str">
        <f t="shared" ca="1" si="664"/>
        <v/>
      </c>
      <c r="EI333" s="483" t="str">
        <f t="shared" ca="1" si="665"/>
        <v/>
      </c>
      <c r="EJ333" s="483" t="str">
        <f t="shared" ca="1" si="666"/>
        <v/>
      </c>
      <c r="EL333" s="71">
        <f t="shared" ca="1" si="667"/>
        <v>0</v>
      </c>
      <c r="EM333" s="6">
        <f t="shared" ca="1" si="668"/>
        <v>0</v>
      </c>
      <c r="EN333" s="6" t="str">
        <f t="shared" ca="1" si="669"/>
        <v/>
      </c>
      <c r="EO333" s="6">
        <f ca="1">IF(LOG入力!BH333&gt;0,0,IF(EM333=0,0,(IF(COUNTIF($EN$19:EN333,EN333)=1,IF($FS$3="N",1,IF(EH333=1,1,0))))))</f>
        <v>0</v>
      </c>
      <c r="EP333" s="6" t="str">
        <f ca="1">IF(LOG入力!BH333&gt;0,"",IF(EO333=1,$X333,""))</f>
        <v/>
      </c>
      <c r="EQ333" s="6" t="str">
        <f ca="1">IF(LOG入力!BH333&gt;0,"",IF(EO333=1,$Y333,""))</f>
        <v/>
      </c>
      <c r="ER333" s="520" t="str">
        <f ca="1">IF(LOG入力!BH333&gt;0,"",IF(COUNTIF($EP$19:$EP333,EP333)=1,EP333,""))</f>
        <v/>
      </c>
      <c r="ES333" s="520">
        <f ca="1">IF(LOG入力!BH333&gt;0,0,IF((EL333=1),IF(($ER333=""),0,1),0))</f>
        <v>0</v>
      </c>
      <c r="ET333" s="520" t="str">
        <f ca="1">IF(LOG入力!BH333&gt;0,"",IF(COUNTIF($EQ$19:EQ333,EQ333)=1,EQ333,""))</f>
        <v/>
      </c>
      <c r="EU333" s="539">
        <f ca="1">IF(LOG入力!BH333&gt;0,0,IF((EL333=1),IF(($ET333=""),0,1),0))</f>
        <v>0</v>
      </c>
      <c r="EV333" s="71">
        <f t="shared" ca="1" si="670"/>
        <v>0</v>
      </c>
      <c r="EW333" s="6">
        <f t="shared" ca="1" si="671"/>
        <v>0</v>
      </c>
      <c r="EX333" s="6" t="str">
        <f t="shared" ca="1" si="672"/>
        <v/>
      </c>
      <c r="EY333" s="6">
        <f ca="1">IF(LOG入力!BH333&gt;0,0,IF(EW333=0,0,(IF(COUNTIF($EX$19:EX333,EX333)=1,IF($FS$3="N",1,IF(EH333=1,1,0))))))</f>
        <v>0</v>
      </c>
      <c r="EZ333" s="6" t="str">
        <f ca="1">IF(LOG入力!BH333&gt;0,"",IF(EY333=1,$X333,""))</f>
        <v/>
      </c>
      <c r="FA333" s="6" t="str">
        <f ca="1">IF(LOG入力!BH333&gt;0,"",IF(EY333=1,$Y333,""))</f>
        <v/>
      </c>
      <c r="FB333" s="6" t="str">
        <f ca="1">IF(LOG入力!BH333&gt;0,"",IF(COUNTIF($EZ$19:$EZ333,EZ333)=1,EZ333,""))</f>
        <v/>
      </c>
      <c r="FC333" s="6">
        <f ca="1">IF(LOG入力!BH333&gt;0,0,IF((EV333=1),IF(($FB333=""),0,1),0))</f>
        <v>0</v>
      </c>
      <c r="FD333" s="6" t="str">
        <f ca="1">IF(LOG入力!BH333&gt;0,"",IF(COUNTIF($FA$19:FA333,FA333)=1,FA333,""))</f>
        <v/>
      </c>
      <c r="FE333" s="72">
        <f ca="1">IF(LOG入力!BH333&gt;0,0,IF((EV333=1),IF(($FD333=""),0,1),0))</f>
        <v>0</v>
      </c>
      <c r="FF333" s="71">
        <f t="shared" ca="1" si="673"/>
        <v>0</v>
      </c>
      <c r="FG333" s="6">
        <f t="shared" ca="1" si="674"/>
        <v>0</v>
      </c>
      <c r="FH333" s="6" t="str">
        <f t="shared" ca="1" si="675"/>
        <v/>
      </c>
      <c r="FI333" s="6">
        <f ca="1">IF(LOG入力!BH333&gt;0,0,IF(FG333=0,0,(IF(COUNTIF($FH$19:FH333,FH333)=1,IF($FS$3="N",1,IF(EH333=1,1,0))))))</f>
        <v>0</v>
      </c>
      <c r="FJ333" s="6" t="str">
        <f ca="1">IF(LOG入力!BH333&gt;0,"",IF(FI333=1,$X333,""))</f>
        <v/>
      </c>
      <c r="FK333" s="6" t="str">
        <f ca="1">IF(LOG入力!BH333&gt;0,"",IF(FI333=1,$Y333,""))</f>
        <v/>
      </c>
      <c r="FL333" s="6" t="str">
        <f ca="1">IF(LOG入力!BH333&gt;0,"",IF(COUNTIF($FJ$19:$FJ333,FJ333)=1,FJ333,""))</f>
        <v/>
      </c>
      <c r="FM333" s="6">
        <f ca="1">IF(LOG入力!BH333&gt;0,0,IF((FF333=1),IF(($FL333=""),0,1),0))</f>
        <v>0</v>
      </c>
      <c r="FN333" s="6" t="str">
        <f ca="1">IF(LOG入力!BH333&gt;0,"",IF(COUNTIF($FK$19:FK333,FK333)=1,FK333,""))</f>
        <v/>
      </c>
      <c r="FO333" s="72">
        <f ca="1">IF(LOG入力!BH333&gt;0,0,IF((FF333=1),IF(($FN333=""),0,1),0))</f>
        <v>0</v>
      </c>
      <c r="FP333" s="71">
        <f t="shared" ca="1" si="676"/>
        <v>0</v>
      </c>
      <c r="FQ333" s="6">
        <f t="shared" ca="1" si="677"/>
        <v>0</v>
      </c>
      <c r="FR333" s="6" t="str">
        <f t="shared" ca="1" si="678"/>
        <v/>
      </c>
      <c r="FS333" s="6">
        <f ca="1">IF(LOG入力!BH333&gt;0,0,IF(FQ333=0,0,(IF(COUNTIF($FR$19:FR333,FR333)=1,IF($FS$3="N",1,IF(EH333=1,1,0))))))</f>
        <v>0</v>
      </c>
      <c r="FT333" s="6" t="str">
        <f ca="1">IF(LOG入力!BH333&gt;0,"",IF(FS333=1,$X333,""))</f>
        <v/>
      </c>
      <c r="FU333" s="6" t="str">
        <f ca="1">IF(LOG入力!BH333&gt;0,"",IF(FS333=1,$Y333,""))</f>
        <v/>
      </c>
      <c r="FV333" s="6" t="str">
        <f ca="1">IF(LOG入力!BH333&gt;0,"",IF(COUNTIF($FT$19:$FT333,FT333)=1,FT333,""))</f>
        <v/>
      </c>
      <c r="FW333" s="6">
        <f ca="1">IF(LOG入力!BH333&gt;0,0,IF((FP333=1),IF(($FV333=""),0,1),0))</f>
        <v>0</v>
      </c>
      <c r="FX333" s="6" t="str">
        <f ca="1">IF(LOG入力!BH333&gt;0,"",IF(COUNTIF($FU$19:FU333,FU333)=1,FU333,""))</f>
        <v/>
      </c>
      <c r="FY333" s="72">
        <f ca="1">IF(LOG入力!BH333&gt;0,0,IF((FP333=1),IF(($FX333=""),0,1),0))</f>
        <v>0</v>
      </c>
      <c r="FZ333" s="71">
        <f t="shared" ca="1" si="679"/>
        <v>0</v>
      </c>
      <c r="GA333" s="6">
        <f t="shared" ca="1" si="680"/>
        <v>0</v>
      </c>
      <c r="GB333" s="6" t="str">
        <f t="shared" ca="1" si="681"/>
        <v/>
      </c>
      <c r="GC333" s="6">
        <f ca="1">IF(LOG入力!BH333&gt;0,0,IF(GA333=0,0,(IF(COUNTIF($GB$19:GB333,GB333)=1,IF($FS$3="N",1,IF(EH333=1,1,0))))))</f>
        <v>0</v>
      </c>
      <c r="GD333" s="6" t="str">
        <f ca="1">IF(LOG入力!BH333&gt;0,"",IF(GC333=1,$X333,""))</f>
        <v/>
      </c>
      <c r="GE333" s="6" t="str">
        <f ca="1">IF(LOG入力!BH333&gt;0,"",IF(GC333=1,$Y333,""))</f>
        <v/>
      </c>
      <c r="GF333" s="6" t="str">
        <f ca="1">IF(LOG入力!BH333&gt;0,"",IF(COUNTIF($GD$19:$GD333,GD333)=1,GD333,""))</f>
        <v/>
      </c>
      <c r="GG333" s="6">
        <f ca="1">IF(LOG入力!BH333&gt;0,0,IF((FZ333=1),IF(($GF333=""),0,1),0))</f>
        <v>0</v>
      </c>
      <c r="GH333" s="6" t="str">
        <f ca="1">IF(LOG入力!BH333&gt;0,"",IF(COUNTIF($GE$19:GE333,GE333)=1,GE333,""))</f>
        <v/>
      </c>
      <c r="GI333" s="72">
        <f ca="1">IF(LOG入力!BH333&gt;0,0,IF((FZ333=1),IF(($GH333=""),0,1),0))</f>
        <v>0</v>
      </c>
      <c r="GK333" s="455" t="str">
        <f ca="1">IF(V333=1,"",IF(LEN(LOG入力!AS333)=0,"",LOG入力!AS333))</f>
        <v/>
      </c>
      <c r="GL333" s="378" t="str">
        <f t="shared" ca="1" si="682"/>
        <v/>
      </c>
      <c r="GM333" s="378" t="str">
        <f t="shared" ca="1" si="683"/>
        <v/>
      </c>
      <c r="GN333" s="74" t="str">
        <f t="shared" ca="1" si="684"/>
        <v/>
      </c>
      <c r="GO333" s="74" t="str">
        <f t="shared" ca="1" si="685"/>
        <v/>
      </c>
      <c r="GQ333" s="74" t="str">
        <f t="shared" ca="1" si="686"/>
        <v/>
      </c>
      <c r="GR333" s="74" t="str">
        <f t="shared" ca="1" si="687"/>
        <v/>
      </c>
      <c r="GS333" s="74" t="str">
        <f t="shared" ca="1" si="688"/>
        <v/>
      </c>
      <c r="GT333" s="74" t="str">
        <f t="shared" ca="1" si="689"/>
        <v/>
      </c>
      <c r="GU333" s="74" t="str">
        <f t="shared" ca="1" si="690"/>
        <v/>
      </c>
      <c r="GV333" s="74" t="str">
        <f t="shared" ca="1" si="691"/>
        <v/>
      </c>
      <c r="GX333" s="74" t="str">
        <f t="shared" ca="1" si="692"/>
        <v/>
      </c>
      <c r="GY333" s="74" t="str">
        <f t="shared" ca="1" si="693"/>
        <v/>
      </c>
      <c r="GZ333" s="74" t="str">
        <f ca="1">IF(V333=1,"",IF(LOG入力!BH333&gt;0,0,IF(GY333=0,0,IF((VALUE((TYPE(VALUE(J333)))))=16,0,IF(VALUE(J333)&lt;60,1,IF(VALUE(J333)&lt;100,0,IF(VALUE(J333)&lt;600,2,0)))))))</f>
        <v/>
      </c>
      <c r="HA333" s="74" t="str">
        <f t="shared" ca="1" si="694"/>
        <v/>
      </c>
      <c r="HB333" s="74" t="str">
        <f ca="1">IF(V333=1,"",IF(LOG入力!BH333&gt;0,0,IF(HA333=0,0,IF((VALUE((TYPE(VALUE(L333)))))=16,0,IF(VALUE(L333)&lt;60,1,IF(VALUE(L333)&lt;100,0,IF(VALUE(L333)&lt;600,2,0)))))))</f>
        <v/>
      </c>
      <c r="HD333" s="74" t="str">
        <f t="shared" ca="1" si="695"/>
        <v/>
      </c>
      <c r="HF333" s="74" t="str">
        <f t="shared" ca="1" si="696"/>
        <v/>
      </c>
      <c r="HG333" s="74" t="str">
        <f t="shared" ca="1" si="697"/>
        <v/>
      </c>
      <c r="HH333" s="74" t="str">
        <f t="shared" ca="1" si="698"/>
        <v/>
      </c>
      <c r="HI333" s="74" t="str">
        <f t="shared" ca="1" si="699"/>
        <v/>
      </c>
      <c r="HJ333" s="74" t="str">
        <f t="shared" ca="1" si="700"/>
        <v/>
      </c>
      <c r="HK333" s="74" t="str">
        <f t="shared" ca="1" si="701"/>
        <v/>
      </c>
      <c r="HL333" s="74" t="str">
        <f t="shared" ca="1" si="702"/>
        <v/>
      </c>
      <c r="HM333" s="74" t="str">
        <f t="shared" ca="1" si="703"/>
        <v/>
      </c>
      <c r="HN333" s="74" t="str">
        <f t="shared" ca="1" si="704"/>
        <v/>
      </c>
      <c r="HO333" s="529" t="str">
        <f t="shared" ca="1" si="705"/>
        <v/>
      </c>
      <c r="HP333" s="74" t="str">
        <f t="shared" ca="1" si="706"/>
        <v/>
      </c>
      <c r="HQ333" s="74" t="str">
        <f t="shared" ca="1" si="707"/>
        <v/>
      </c>
      <c r="HR333" s="74" t="str">
        <f t="shared" ca="1" si="708"/>
        <v/>
      </c>
      <c r="HS333" s="74" t="str">
        <f t="shared" ca="1" si="709"/>
        <v/>
      </c>
      <c r="HT333" s="74" t="str">
        <f ca="1">IF(V333=1,"",IF(LOG入力!BH333&gt;0,0,IF(DV333=1,0,IF(N333="0",0,IF(SUM(HD333:HS333)&gt;0,1,0)))))</f>
        <v/>
      </c>
    </row>
    <row r="334" spans="1:228" x14ac:dyDescent="0.15">
      <c r="A334" s="5"/>
      <c r="B334" s="532" t="str">
        <f t="shared" ca="1" si="568"/>
        <v/>
      </c>
      <c r="C334" s="534" t="str">
        <f ca="1">LOG入力!AP334</f>
        <v/>
      </c>
      <c r="D334" s="534" t="str">
        <f ca="1">LOG入力!AQ334</f>
        <v/>
      </c>
      <c r="E334" s="534" t="str">
        <f ca="1">LOG入力!AR334</f>
        <v/>
      </c>
      <c r="F334" s="535" t="str">
        <f t="shared" ca="1" si="569"/>
        <v/>
      </c>
      <c r="G334" s="585" t="str">
        <f ca="1">LOG入力!AT334</f>
        <v/>
      </c>
      <c r="H334" s="542" t="str">
        <f ca="1">LOG入力!AU334</f>
        <v/>
      </c>
      <c r="I334" s="542" t="str">
        <f ca="1">LOG入力!AV334</f>
        <v/>
      </c>
      <c r="J334" s="577" t="str">
        <f ca="1">LOG入力!AW334</f>
        <v/>
      </c>
      <c r="K334" s="578" t="str">
        <f ca="1">LOG入力!BJ334</f>
        <v/>
      </c>
      <c r="L334" s="577" t="str">
        <f ca="1">LOG入力!AY334</f>
        <v/>
      </c>
      <c r="M334" s="545" t="str">
        <f ca="1">LOG入力!BK334</f>
        <v/>
      </c>
      <c r="N334" s="512" t="str">
        <f ca="1">IF(V334=1,"",IF(LOG入力!AJ334=1,"1",LOG入力!BA334))</f>
        <v/>
      </c>
      <c r="O334" s="538" t="str">
        <f ca="1">IF(V334=1,"",IF(LEN(LOG入力!O334)=0,"",LOG入力!O334))</f>
        <v/>
      </c>
      <c r="P334" s="291" t="str">
        <f ca="1">IF(V334=1,"",IF($AA$4=1,"",IF(LOG入力!BG334=1,"",CONCATENATE($ER334,$FB334,$FL334,$FV334,$GF334))))</f>
        <v/>
      </c>
      <c r="Q334" s="291" t="str">
        <f ca="1">IF(V334=1,"",IF($AA$4=1,"",IF(LOG入力!BG334=1,"",CONCATENATE($ET334,$FD334,$FN334,$FX334,$GH334))))</f>
        <v/>
      </c>
      <c r="R334" s="573" t="str">
        <f ca="1">IF(V334=1,"",IF($AA$4=1,"",IF(LOG入力!BH334&gt;0,0,AA334)))</f>
        <v/>
      </c>
      <c r="S334" s="293" t="str">
        <f t="shared" ca="1" si="570"/>
        <v/>
      </c>
      <c r="T334" s="681"/>
      <c r="U334" s="38"/>
      <c r="V334" s="196">
        <f ca="1">LOG入力!AN334</f>
        <v>1</v>
      </c>
      <c r="W334" s="38"/>
      <c r="X334" s="516" t="str">
        <f t="shared" ca="1" si="571"/>
        <v/>
      </c>
      <c r="Y334" s="515" t="str">
        <f t="shared" ca="1" si="572"/>
        <v/>
      </c>
      <c r="Z334" s="518" t="str">
        <f t="shared" ca="1" si="573"/>
        <v/>
      </c>
      <c r="AA334" s="574" t="str">
        <f t="shared" ca="1" si="574"/>
        <v/>
      </c>
      <c r="AC334" s="6" t="str">
        <f t="shared" ca="1" si="575"/>
        <v/>
      </c>
      <c r="AD334" s="6" t="str">
        <f t="shared" ca="1" si="576"/>
        <v/>
      </c>
      <c r="AE334" s="6" t="str">
        <f t="shared" ca="1" si="577"/>
        <v/>
      </c>
      <c r="AF334" s="6" t="str">
        <f t="shared" ca="1" si="578"/>
        <v/>
      </c>
      <c r="AG334" s="6" t="str">
        <f t="shared" ca="1" si="579"/>
        <v/>
      </c>
      <c r="AH334" s="6" t="str">
        <f t="shared" ca="1" si="580"/>
        <v/>
      </c>
      <c r="AI334" s="6" t="str">
        <f t="shared" ca="1" si="581"/>
        <v/>
      </c>
      <c r="AJ334" s="6" t="str">
        <f t="shared" ca="1" si="582"/>
        <v/>
      </c>
      <c r="AK334" s="6" t="str">
        <f t="shared" ca="1" si="583"/>
        <v/>
      </c>
      <c r="AL334" s="6" t="str">
        <f t="shared" ca="1" si="584"/>
        <v/>
      </c>
      <c r="AM334" s="6" t="str">
        <f t="shared" ca="1" si="585"/>
        <v/>
      </c>
      <c r="AN334" s="6" t="str">
        <f t="shared" ca="1" si="586"/>
        <v/>
      </c>
      <c r="AO334" s="6" t="str">
        <f t="shared" ca="1" si="587"/>
        <v/>
      </c>
      <c r="AP334" s="6" t="str">
        <f t="shared" ca="1" si="588"/>
        <v/>
      </c>
      <c r="AQ334" s="6" t="str">
        <f t="shared" ca="1" si="589"/>
        <v/>
      </c>
      <c r="AR334" s="6" t="str">
        <f t="shared" ca="1" si="590"/>
        <v/>
      </c>
      <c r="AS334" s="6" t="str">
        <f t="shared" ca="1" si="591"/>
        <v/>
      </c>
      <c r="AT334" s="6" t="str">
        <f t="shared" ca="1" si="592"/>
        <v/>
      </c>
      <c r="AU334" s="6" t="str">
        <f t="shared" ca="1" si="593"/>
        <v/>
      </c>
      <c r="AV334" s="6" t="str">
        <f t="shared" ca="1" si="594"/>
        <v/>
      </c>
      <c r="AW334" s="6" t="str">
        <f t="shared" ca="1" si="595"/>
        <v/>
      </c>
      <c r="AY334" s="6" t="str">
        <f t="shared" ca="1" si="596"/>
        <v/>
      </c>
      <c r="AZ334" s="6" t="str">
        <f t="shared" ca="1" si="597"/>
        <v/>
      </c>
      <c r="BA334" s="6" t="str">
        <f t="shared" ca="1" si="598"/>
        <v/>
      </c>
      <c r="BB334" s="6" t="str">
        <f t="shared" ca="1" si="599"/>
        <v/>
      </c>
      <c r="BC334" s="6" t="str">
        <f t="shared" ca="1" si="600"/>
        <v/>
      </c>
      <c r="BD334" s="6" t="str">
        <f t="shared" ca="1" si="601"/>
        <v/>
      </c>
      <c r="BE334" s="6" t="str">
        <f t="shared" ca="1" si="602"/>
        <v/>
      </c>
      <c r="BF334" s="6" t="str">
        <f t="shared" ca="1" si="603"/>
        <v/>
      </c>
      <c r="BG334" s="6" t="str">
        <f t="shared" ca="1" si="604"/>
        <v/>
      </c>
      <c r="BH334" s="6" t="str">
        <f t="shared" ca="1" si="605"/>
        <v/>
      </c>
      <c r="BI334" s="6" t="str">
        <f t="shared" ca="1" si="606"/>
        <v/>
      </c>
      <c r="BJ334" s="6" t="str">
        <f t="shared" ca="1" si="607"/>
        <v/>
      </c>
      <c r="BK334" s="6" t="str">
        <f t="shared" ca="1" si="608"/>
        <v/>
      </c>
      <c r="BL334" s="6" t="str">
        <f t="shared" ca="1" si="609"/>
        <v/>
      </c>
      <c r="BM334" s="6" t="str">
        <f t="shared" ca="1" si="610"/>
        <v/>
      </c>
      <c r="BN334" s="6" t="str">
        <f t="shared" ca="1" si="611"/>
        <v/>
      </c>
      <c r="BO334" s="6" t="str">
        <f t="shared" ca="1" si="612"/>
        <v/>
      </c>
      <c r="BP334" s="6" t="str">
        <f t="shared" ca="1" si="613"/>
        <v/>
      </c>
      <c r="BQ334" s="6" t="str">
        <f t="shared" ca="1" si="614"/>
        <v/>
      </c>
      <c r="BR334" s="6" t="str">
        <f t="shared" ca="1" si="615"/>
        <v/>
      </c>
      <c r="BS334" s="6" t="str">
        <f t="shared" ca="1" si="616"/>
        <v/>
      </c>
      <c r="BU334" s="6" t="str">
        <f t="shared" ca="1" si="617"/>
        <v/>
      </c>
      <c r="BW334" s="515" t="str">
        <f t="shared" ca="1" si="618"/>
        <v/>
      </c>
      <c r="BX334" s="515">
        <f t="shared" ca="1" si="619"/>
        <v>0</v>
      </c>
      <c r="BY334" s="515" t="str">
        <f t="shared" ca="1" si="620"/>
        <v/>
      </c>
      <c r="CA334" s="6">
        <f t="shared" ca="1" si="621"/>
        <v>1</v>
      </c>
      <c r="CC334" s="523" t="str">
        <f t="shared" ca="1" si="622"/>
        <v/>
      </c>
      <c r="CE334" s="6" t="str">
        <f t="shared" ca="1" si="623"/>
        <v/>
      </c>
      <c r="CG334" s="524" t="str">
        <f ca="1">IF(V334=1,"",IF($AA$4=1,"",IF(LOG入力!BH334&gt;0,"",IF(N334=0,"",IF(HT334=0,"","★")))))</f>
        <v/>
      </c>
      <c r="CI334" s="74" t="str">
        <f t="shared" ca="1" si="624"/>
        <v/>
      </c>
      <c r="CK334" s="525" t="str">
        <f ca="1">IF(V334=1,"",IF(LOG入力!BH334&gt;0,1,0))</f>
        <v/>
      </c>
      <c r="CL334" s="74" t="str">
        <f t="shared" ca="1" si="625"/>
        <v/>
      </c>
      <c r="CN334" s="74" t="str">
        <f t="shared" ca="1" si="626"/>
        <v/>
      </c>
      <c r="CO334" s="74" t="str">
        <f t="shared" ca="1" si="627"/>
        <v/>
      </c>
      <c r="CQ334" s="74" t="str">
        <f t="shared" ca="1" si="628"/>
        <v/>
      </c>
      <c r="CR334" s="74" t="str">
        <f t="shared" ca="1" si="629"/>
        <v/>
      </c>
      <c r="CS334" s="74" t="str">
        <f t="shared" ca="1" si="630"/>
        <v/>
      </c>
      <c r="CT334" s="74" t="str">
        <f t="shared" ca="1" si="631"/>
        <v/>
      </c>
      <c r="CU334" s="74" t="str">
        <f t="shared" ca="1" si="632"/>
        <v/>
      </c>
      <c r="CV334" s="74" t="str">
        <f t="shared" ca="1" si="633"/>
        <v/>
      </c>
      <c r="CW334" s="74" t="str">
        <f t="shared" ca="1" si="634"/>
        <v/>
      </c>
      <c r="CX334" s="74" t="str">
        <f t="shared" ca="1" si="635"/>
        <v/>
      </c>
      <c r="CY334" s="74" t="str">
        <f t="shared" ca="1" si="636"/>
        <v/>
      </c>
      <c r="CZ334" s="74" t="str">
        <f t="shared" ca="1" si="637"/>
        <v/>
      </c>
      <c r="DA334" s="74" t="str">
        <f t="shared" ca="1" si="638"/>
        <v/>
      </c>
      <c r="DB334" s="74" t="str">
        <f t="shared" ca="1" si="639"/>
        <v/>
      </c>
      <c r="DD334" s="74" t="str">
        <f t="shared" ca="1" si="640"/>
        <v/>
      </c>
      <c r="DE334" s="74" t="str">
        <f t="shared" ca="1" si="641"/>
        <v/>
      </c>
      <c r="DF334" s="74" t="str">
        <f t="shared" ca="1" si="642"/>
        <v/>
      </c>
      <c r="DG334" s="74" t="str">
        <f t="shared" ca="1" si="643"/>
        <v/>
      </c>
      <c r="DH334" s="74" t="str">
        <f t="shared" ca="1" si="644"/>
        <v/>
      </c>
      <c r="DI334" s="74" t="str">
        <f t="shared" ca="1" si="645"/>
        <v/>
      </c>
      <c r="DJ334" s="74" t="str">
        <f t="shared" ca="1" si="646"/>
        <v/>
      </c>
      <c r="DK334" s="74" t="str">
        <f t="shared" ca="1" si="647"/>
        <v/>
      </c>
      <c r="DL334" s="74" t="str">
        <f t="shared" ca="1" si="648"/>
        <v/>
      </c>
      <c r="DM334" s="74" t="str">
        <f t="shared" ca="1" si="649"/>
        <v/>
      </c>
      <c r="DN334" s="74" t="str">
        <f t="shared" ca="1" si="650"/>
        <v/>
      </c>
      <c r="DO334" s="74" t="str">
        <f t="shared" ca="1" si="651"/>
        <v/>
      </c>
      <c r="DQ334" s="74" t="str">
        <f t="shared" ca="1" si="652"/>
        <v/>
      </c>
      <c r="DS334" s="74" t="str">
        <f t="shared" ca="1" si="653"/>
        <v/>
      </c>
      <c r="DT334" s="74" t="str">
        <f t="shared" ca="1" si="654"/>
        <v/>
      </c>
      <c r="DV334" s="525" t="str">
        <f t="shared" ca="1" si="655"/>
        <v/>
      </c>
      <c r="DW334" s="74" t="str">
        <f t="shared" ca="1" si="656"/>
        <v/>
      </c>
      <c r="DX334" s="485" t="str">
        <f t="shared" ca="1" si="657"/>
        <v/>
      </c>
      <c r="DY334" s="74" t="str">
        <f t="shared" ca="1" si="658"/>
        <v/>
      </c>
      <c r="DZ334" s="74" t="str">
        <f t="shared" ca="1" si="659"/>
        <v/>
      </c>
      <c r="EA334" s="74" t="str">
        <f t="shared" ca="1" si="660"/>
        <v/>
      </c>
      <c r="EC334" s="74" t="str">
        <f t="shared" ca="1" si="661"/>
        <v/>
      </c>
      <c r="ED334" s="74" t="str">
        <f t="shared" ca="1" si="662"/>
        <v/>
      </c>
      <c r="EE334" s="74" t="str">
        <f t="shared" ca="1" si="663"/>
        <v/>
      </c>
      <c r="EG334" s="479" t="str">
        <f ca="1">IF(V334=1,"",IF(LOG入力!BH334&gt;0,0,IF(CG334="★",0,IF(R334=1,0,IF(N334=0,0,1)))))</f>
        <v/>
      </c>
      <c r="EH334" s="483" t="str">
        <f t="shared" ca="1" si="664"/>
        <v/>
      </c>
      <c r="EI334" s="483" t="str">
        <f t="shared" ca="1" si="665"/>
        <v/>
      </c>
      <c r="EJ334" s="483" t="str">
        <f t="shared" ca="1" si="666"/>
        <v/>
      </c>
      <c r="EL334" s="71">
        <f t="shared" ca="1" si="667"/>
        <v>0</v>
      </c>
      <c r="EM334" s="6">
        <f t="shared" ca="1" si="668"/>
        <v>0</v>
      </c>
      <c r="EN334" s="6" t="str">
        <f t="shared" ca="1" si="669"/>
        <v/>
      </c>
      <c r="EO334" s="6">
        <f ca="1">IF(LOG入力!BH334&gt;0,0,IF(EM334=0,0,(IF(COUNTIF($EN$19:EN334,EN334)=1,IF($FS$3="N",1,IF(EH334=1,1,0))))))</f>
        <v>0</v>
      </c>
      <c r="EP334" s="6" t="str">
        <f ca="1">IF(LOG入力!BH334&gt;0,"",IF(EO334=1,$X334,""))</f>
        <v/>
      </c>
      <c r="EQ334" s="6" t="str">
        <f ca="1">IF(LOG入力!BH334&gt;0,"",IF(EO334=1,$Y334,""))</f>
        <v/>
      </c>
      <c r="ER334" s="520" t="str">
        <f ca="1">IF(LOG入力!BH334&gt;0,"",IF(COUNTIF($EP$19:$EP334,EP334)=1,EP334,""))</f>
        <v/>
      </c>
      <c r="ES334" s="520">
        <f ca="1">IF(LOG入力!BH334&gt;0,0,IF((EL334=1),IF(($ER334=""),0,1),0))</f>
        <v>0</v>
      </c>
      <c r="ET334" s="520" t="str">
        <f ca="1">IF(LOG入力!BH334&gt;0,"",IF(COUNTIF($EQ$19:EQ334,EQ334)=1,EQ334,""))</f>
        <v/>
      </c>
      <c r="EU334" s="539">
        <f ca="1">IF(LOG入力!BH334&gt;0,0,IF((EL334=1),IF(($ET334=""),0,1),0))</f>
        <v>0</v>
      </c>
      <c r="EV334" s="71">
        <f t="shared" ca="1" si="670"/>
        <v>0</v>
      </c>
      <c r="EW334" s="6">
        <f t="shared" ca="1" si="671"/>
        <v>0</v>
      </c>
      <c r="EX334" s="6" t="str">
        <f t="shared" ca="1" si="672"/>
        <v/>
      </c>
      <c r="EY334" s="6">
        <f ca="1">IF(LOG入力!BH334&gt;0,0,IF(EW334=0,0,(IF(COUNTIF($EX$19:EX334,EX334)=1,IF($FS$3="N",1,IF(EH334=1,1,0))))))</f>
        <v>0</v>
      </c>
      <c r="EZ334" s="6" t="str">
        <f ca="1">IF(LOG入力!BH334&gt;0,"",IF(EY334=1,$X334,""))</f>
        <v/>
      </c>
      <c r="FA334" s="6" t="str">
        <f ca="1">IF(LOG入力!BH334&gt;0,"",IF(EY334=1,$Y334,""))</f>
        <v/>
      </c>
      <c r="FB334" s="6" t="str">
        <f ca="1">IF(LOG入力!BH334&gt;0,"",IF(COUNTIF($EZ$19:$EZ334,EZ334)=1,EZ334,""))</f>
        <v/>
      </c>
      <c r="FC334" s="6">
        <f ca="1">IF(LOG入力!BH334&gt;0,0,IF((EV334=1),IF(($FB334=""),0,1),0))</f>
        <v>0</v>
      </c>
      <c r="FD334" s="6" t="str">
        <f ca="1">IF(LOG入力!BH334&gt;0,"",IF(COUNTIF($FA$19:FA334,FA334)=1,FA334,""))</f>
        <v/>
      </c>
      <c r="FE334" s="72">
        <f ca="1">IF(LOG入力!BH334&gt;0,0,IF((EV334=1),IF(($FD334=""),0,1),0))</f>
        <v>0</v>
      </c>
      <c r="FF334" s="71">
        <f t="shared" ca="1" si="673"/>
        <v>0</v>
      </c>
      <c r="FG334" s="6">
        <f t="shared" ca="1" si="674"/>
        <v>0</v>
      </c>
      <c r="FH334" s="6" t="str">
        <f t="shared" ca="1" si="675"/>
        <v/>
      </c>
      <c r="FI334" s="6">
        <f ca="1">IF(LOG入力!BH334&gt;0,0,IF(FG334=0,0,(IF(COUNTIF($FH$19:FH334,FH334)=1,IF($FS$3="N",1,IF(EH334=1,1,0))))))</f>
        <v>0</v>
      </c>
      <c r="FJ334" s="6" t="str">
        <f ca="1">IF(LOG入力!BH334&gt;0,"",IF(FI334=1,$X334,""))</f>
        <v/>
      </c>
      <c r="FK334" s="6" t="str">
        <f ca="1">IF(LOG入力!BH334&gt;0,"",IF(FI334=1,$Y334,""))</f>
        <v/>
      </c>
      <c r="FL334" s="6" t="str">
        <f ca="1">IF(LOG入力!BH334&gt;0,"",IF(COUNTIF($FJ$19:$FJ334,FJ334)=1,FJ334,""))</f>
        <v/>
      </c>
      <c r="FM334" s="6">
        <f ca="1">IF(LOG入力!BH334&gt;0,0,IF((FF334=1),IF(($FL334=""),0,1),0))</f>
        <v>0</v>
      </c>
      <c r="FN334" s="6" t="str">
        <f ca="1">IF(LOG入力!BH334&gt;0,"",IF(COUNTIF($FK$19:FK334,FK334)=1,FK334,""))</f>
        <v/>
      </c>
      <c r="FO334" s="72">
        <f ca="1">IF(LOG入力!BH334&gt;0,0,IF((FF334=1),IF(($FN334=""),0,1),0))</f>
        <v>0</v>
      </c>
      <c r="FP334" s="71">
        <f t="shared" ca="1" si="676"/>
        <v>0</v>
      </c>
      <c r="FQ334" s="6">
        <f t="shared" ca="1" si="677"/>
        <v>0</v>
      </c>
      <c r="FR334" s="6" t="str">
        <f t="shared" ca="1" si="678"/>
        <v/>
      </c>
      <c r="FS334" s="6">
        <f ca="1">IF(LOG入力!BH334&gt;0,0,IF(FQ334=0,0,(IF(COUNTIF($FR$19:FR334,FR334)=1,IF($FS$3="N",1,IF(EH334=1,1,0))))))</f>
        <v>0</v>
      </c>
      <c r="FT334" s="6" t="str">
        <f ca="1">IF(LOG入力!BH334&gt;0,"",IF(FS334=1,$X334,""))</f>
        <v/>
      </c>
      <c r="FU334" s="6" t="str">
        <f ca="1">IF(LOG入力!BH334&gt;0,"",IF(FS334=1,$Y334,""))</f>
        <v/>
      </c>
      <c r="FV334" s="6" t="str">
        <f ca="1">IF(LOG入力!BH334&gt;0,"",IF(COUNTIF($FT$19:$FT334,FT334)=1,FT334,""))</f>
        <v/>
      </c>
      <c r="FW334" s="6">
        <f ca="1">IF(LOG入力!BH334&gt;0,0,IF((FP334=1),IF(($FV334=""),0,1),0))</f>
        <v>0</v>
      </c>
      <c r="FX334" s="6" t="str">
        <f ca="1">IF(LOG入力!BH334&gt;0,"",IF(COUNTIF($FU$19:FU334,FU334)=1,FU334,""))</f>
        <v/>
      </c>
      <c r="FY334" s="72">
        <f ca="1">IF(LOG入力!BH334&gt;0,0,IF((FP334=1),IF(($FX334=""),0,1),0))</f>
        <v>0</v>
      </c>
      <c r="FZ334" s="71">
        <f t="shared" ca="1" si="679"/>
        <v>0</v>
      </c>
      <c r="GA334" s="6">
        <f t="shared" ca="1" si="680"/>
        <v>0</v>
      </c>
      <c r="GB334" s="6" t="str">
        <f t="shared" ca="1" si="681"/>
        <v/>
      </c>
      <c r="GC334" s="6">
        <f ca="1">IF(LOG入力!BH334&gt;0,0,IF(GA334=0,0,(IF(COUNTIF($GB$19:GB334,GB334)=1,IF($FS$3="N",1,IF(EH334=1,1,0))))))</f>
        <v>0</v>
      </c>
      <c r="GD334" s="6" t="str">
        <f ca="1">IF(LOG入力!BH334&gt;0,"",IF(GC334=1,$X334,""))</f>
        <v/>
      </c>
      <c r="GE334" s="6" t="str">
        <f ca="1">IF(LOG入力!BH334&gt;0,"",IF(GC334=1,$Y334,""))</f>
        <v/>
      </c>
      <c r="GF334" s="6" t="str">
        <f ca="1">IF(LOG入力!BH334&gt;0,"",IF(COUNTIF($GD$19:$GD334,GD334)=1,GD334,""))</f>
        <v/>
      </c>
      <c r="GG334" s="6">
        <f ca="1">IF(LOG入力!BH334&gt;0,0,IF((FZ334=1),IF(($GF334=""),0,1),0))</f>
        <v>0</v>
      </c>
      <c r="GH334" s="6" t="str">
        <f ca="1">IF(LOG入力!BH334&gt;0,"",IF(COUNTIF($GE$19:GE334,GE334)=1,GE334,""))</f>
        <v/>
      </c>
      <c r="GI334" s="72">
        <f ca="1">IF(LOG入力!BH334&gt;0,0,IF((FZ334=1),IF(($GH334=""),0,1),0))</f>
        <v>0</v>
      </c>
      <c r="GK334" s="455" t="str">
        <f ca="1">IF(V334=1,"",IF(LEN(LOG入力!AS334)=0,"",LOG入力!AS334))</f>
        <v/>
      </c>
      <c r="GL334" s="378" t="str">
        <f t="shared" ca="1" si="682"/>
        <v/>
      </c>
      <c r="GM334" s="378" t="str">
        <f t="shared" ca="1" si="683"/>
        <v/>
      </c>
      <c r="GN334" s="74" t="str">
        <f t="shared" ca="1" si="684"/>
        <v/>
      </c>
      <c r="GO334" s="74" t="str">
        <f t="shared" ca="1" si="685"/>
        <v/>
      </c>
      <c r="GQ334" s="74" t="str">
        <f t="shared" ca="1" si="686"/>
        <v/>
      </c>
      <c r="GR334" s="74" t="str">
        <f t="shared" ca="1" si="687"/>
        <v/>
      </c>
      <c r="GS334" s="74" t="str">
        <f t="shared" ca="1" si="688"/>
        <v/>
      </c>
      <c r="GT334" s="74" t="str">
        <f t="shared" ca="1" si="689"/>
        <v/>
      </c>
      <c r="GU334" s="74" t="str">
        <f t="shared" ca="1" si="690"/>
        <v/>
      </c>
      <c r="GV334" s="74" t="str">
        <f t="shared" ca="1" si="691"/>
        <v/>
      </c>
      <c r="GX334" s="74" t="str">
        <f t="shared" ca="1" si="692"/>
        <v/>
      </c>
      <c r="GY334" s="74" t="str">
        <f t="shared" ca="1" si="693"/>
        <v/>
      </c>
      <c r="GZ334" s="74" t="str">
        <f ca="1">IF(V334=1,"",IF(LOG入力!BH334&gt;0,0,IF(GY334=0,0,IF((VALUE((TYPE(VALUE(J334)))))=16,0,IF(VALUE(J334)&lt;60,1,IF(VALUE(J334)&lt;100,0,IF(VALUE(J334)&lt;600,2,0)))))))</f>
        <v/>
      </c>
      <c r="HA334" s="74" t="str">
        <f t="shared" ca="1" si="694"/>
        <v/>
      </c>
      <c r="HB334" s="74" t="str">
        <f ca="1">IF(V334=1,"",IF(LOG入力!BH334&gt;0,0,IF(HA334=0,0,IF((VALUE((TYPE(VALUE(L334)))))=16,0,IF(VALUE(L334)&lt;60,1,IF(VALUE(L334)&lt;100,0,IF(VALUE(L334)&lt;600,2,0)))))))</f>
        <v/>
      </c>
      <c r="HD334" s="74" t="str">
        <f t="shared" ca="1" si="695"/>
        <v/>
      </c>
      <c r="HF334" s="74" t="str">
        <f t="shared" ca="1" si="696"/>
        <v/>
      </c>
      <c r="HG334" s="74" t="str">
        <f t="shared" ca="1" si="697"/>
        <v/>
      </c>
      <c r="HH334" s="74" t="str">
        <f t="shared" ca="1" si="698"/>
        <v/>
      </c>
      <c r="HI334" s="74" t="str">
        <f t="shared" ca="1" si="699"/>
        <v/>
      </c>
      <c r="HJ334" s="74" t="str">
        <f t="shared" ca="1" si="700"/>
        <v/>
      </c>
      <c r="HK334" s="74" t="str">
        <f t="shared" ca="1" si="701"/>
        <v/>
      </c>
      <c r="HL334" s="74" t="str">
        <f t="shared" ca="1" si="702"/>
        <v/>
      </c>
      <c r="HM334" s="74" t="str">
        <f t="shared" ca="1" si="703"/>
        <v/>
      </c>
      <c r="HN334" s="74" t="str">
        <f t="shared" ca="1" si="704"/>
        <v/>
      </c>
      <c r="HO334" s="529" t="str">
        <f t="shared" ca="1" si="705"/>
        <v/>
      </c>
      <c r="HP334" s="74" t="str">
        <f t="shared" ca="1" si="706"/>
        <v/>
      </c>
      <c r="HQ334" s="74" t="str">
        <f t="shared" ca="1" si="707"/>
        <v/>
      </c>
      <c r="HR334" s="74" t="str">
        <f t="shared" ca="1" si="708"/>
        <v/>
      </c>
      <c r="HS334" s="74" t="str">
        <f t="shared" ca="1" si="709"/>
        <v/>
      </c>
      <c r="HT334" s="74" t="str">
        <f ca="1">IF(V334=1,"",IF(LOG入力!BH334&gt;0,0,IF(DV334=1,0,IF(N334="0",0,IF(SUM(HD334:HS334)&gt;0,1,0)))))</f>
        <v/>
      </c>
    </row>
    <row r="335" spans="1:228" x14ac:dyDescent="0.15">
      <c r="A335" s="5"/>
      <c r="B335" s="532" t="str">
        <f t="shared" ca="1" si="568"/>
        <v/>
      </c>
      <c r="C335" s="534" t="str">
        <f ca="1">LOG入力!AP335</f>
        <v/>
      </c>
      <c r="D335" s="534" t="str">
        <f ca="1">LOG入力!AQ335</f>
        <v/>
      </c>
      <c r="E335" s="534" t="str">
        <f ca="1">LOG入力!AR335</f>
        <v/>
      </c>
      <c r="F335" s="535" t="str">
        <f t="shared" ca="1" si="569"/>
        <v/>
      </c>
      <c r="G335" s="585" t="str">
        <f ca="1">LOG入力!AT335</f>
        <v/>
      </c>
      <c r="H335" s="542" t="str">
        <f ca="1">LOG入力!AU335</f>
        <v/>
      </c>
      <c r="I335" s="542" t="str">
        <f ca="1">LOG入力!AV335</f>
        <v/>
      </c>
      <c r="J335" s="577" t="str">
        <f ca="1">LOG入力!AW335</f>
        <v/>
      </c>
      <c r="K335" s="578" t="str">
        <f ca="1">LOG入力!BJ335</f>
        <v/>
      </c>
      <c r="L335" s="577" t="str">
        <f ca="1">LOG入力!AY335</f>
        <v/>
      </c>
      <c r="M335" s="545" t="str">
        <f ca="1">LOG入力!BK335</f>
        <v/>
      </c>
      <c r="N335" s="512" t="str">
        <f ca="1">IF(V335=1,"",IF(LOG入力!AJ335=1,"1",LOG入力!BA335))</f>
        <v/>
      </c>
      <c r="O335" s="538" t="str">
        <f ca="1">IF(V335=1,"",IF(LEN(LOG入力!O335)=0,"",LOG入力!O335))</f>
        <v/>
      </c>
      <c r="P335" s="291" t="str">
        <f ca="1">IF(V335=1,"",IF($AA$4=1,"",IF(LOG入力!BG335=1,"",CONCATENATE($ER335,$FB335,$FL335,$FV335,$GF335))))</f>
        <v/>
      </c>
      <c r="Q335" s="291" t="str">
        <f ca="1">IF(V335=1,"",IF($AA$4=1,"",IF(LOG入力!BG335=1,"",CONCATENATE($ET335,$FD335,$FN335,$FX335,$GH335))))</f>
        <v/>
      </c>
      <c r="R335" s="573" t="str">
        <f ca="1">IF(V335=1,"",IF($AA$4=1,"",IF(LOG入力!BH335&gt;0,0,AA335)))</f>
        <v/>
      </c>
      <c r="S335" s="293" t="str">
        <f t="shared" ca="1" si="570"/>
        <v/>
      </c>
      <c r="T335" s="681"/>
      <c r="U335" s="38"/>
      <c r="V335" s="196">
        <f ca="1">LOG入力!AN335</f>
        <v>1</v>
      </c>
      <c r="W335" s="38"/>
      <c r="X335" s="516" t="str">
        <f t="shared" ca="1" si="571"/>
        <v/>
      </c>
      <c r="Y335" s="515" t="str">
        <f t="shared" ca="1" si="572"/>
        <v/>
      </c>
      <c r="Z335" s="518" t="str">
        <f t="shared" ca="1" si="573"/>
        <v/>
      </c>
      <c r="AA335" s="574" t="str">
        <f t="shared" ca="1" si="574"/>
        <v/>
      </c>
      <c r="AC335" s="6" t="str">
        <f t="shared" ca="1" si="575"/>
        <v/>
      </c>
      <c r="AD335" s="6" t="str">
        <f t="shared" ca="1" si="576"/>
        <v/>
      </c>
      <c r="AE335" s="6" t="str">
        <f t="shared" ca="1" si="577"/>
        <v/>
      </c>
      <c r="AF335" s="6" t="str">
        <f t="shared" ca="1" si="578"/>
        <v/>
      </c>
      <c r="AG335" s="6" t="str">
        <f t="shared" ca="1" si="579"/>
        <v/>
      </c>
      <c r="AH335" s="6" t="str">
        <f t="shared" ca="1" si="580"/>
        <v/>
      </c>
      <c r="AI335" s="6" t="str">
        <f t="shared" ca="1" si="581"/>
        <v/>
      </c>
      <c r="AJ335" s="6" t="str">
        <f t="shared" ca="1" si="582"/>
        <v/>
      </c>
      <c r="AK335" s="6" t="str">
        <f t="shared" ca="1" si="583"/>
        <v/>
      </c>
      <c r="AL335" s="6" t="str">
        <f t="shared" ca="1" si="584"/>
        <v/>
      </c>
      <c r="AM335" s="6" t="str">
        <f t="shared" ca="1" si="585"/>
        <v/>
      </c>
      <c r="AN335" s="6" t="str">
        <f t="shared" ca="1" si="586"/>
        <v/>
      </c>
      <c r="AO335" s="6" t="str">
        <f t="shared" ca="1" si="587"/>
        <v/>
      </c>
      <c r="AP335" s="6" t="str">
        <f t="shared" ca="1" si="588"/>
        <v/>
      </c>
      <c r="AQ335" s="6" t="str">
        <f t="shared" ca="1" si="589"/>
        <v/>
      </c>
      <c r="AR335" s="6" t="str">
        <f t="shared" ca="1" si="590"/>
        <v/>
      </c>
      <c r="AS335" s="6" t="str">
        <f t="shared" ca="1" si="591"/>
        <v/>
      </c>
      <c r="AT335" s="6" t="str">
        <f t="shared" ca="1" si="592"/>
        <v/>
      </c>
      <c r="AU335" s="6" t="str">
        <f t="shared" ca="1" si="593"/>
        <v/>
      </c>
      <c r="AV335" s="6" t="str">
        <f t="shared" ca="1" si="594"/>
        <v/>
      </c>
      <c r="AW335" s="6" t="str">
        <f t="shared" ca="1" si="595"/>
        <v/>
      </c>
      <c r="AY335" s="6" t="str">
        <f t="shared" ca="1" si="596"/>
        <v/>
      </c>
      <c r="AZ335" s="6" t="str">
        <f t="shared" ca="1" si="597"/>
        <v/>
      </c>
      <c r="BA335" s="6" t="str">
        <f t="shared" ca="1" si="598"/>
        <v/>
      </c>
      <c r="BB335" s="6" t="str">
        <f t="shared" ca="1" si="599"/>
        <v/>
      </c>
      <c r="BC335" s="6" t="str">
        <f t="shared" ca="1" si="600"/>
        <v/>
      </c>
      <c r="BD335" s="6" t="str">
        <f t="shared" ca="1" si="601"/>
        <v/>
      </c>
      <c r="BE335" s="6" t="str">
        <f t="shared" ca="1" si="602"/>
        <v/>
      </c>
      <c r="BF335" s="6" t="str">
        <f t="shared" ca="1" si="603"/>
        <v/>
      </c>
      <c r="BG335" s="6" t="str">
        <f t="shared" ca="1" si="604"/>
        <v/>
      </c>
      <c r="BH335" s="6" t="str">
        <f t="shared" ca="1" si="605"/>
        <v/>
      </c>
      <c r="BI335" s="6" t="str">
        <f t="shared" ca="1" si="606"/>
        <v/>
      </c>
      <c r="BJ335" s="6" t="str">
        <f t="shared" ca="1" si="607"/>
        <v/>
      </c>
      <c r="BK335" s="6" t="str">
        <f t="shared" ca="1" si="608"/>
        <v/>
      </c>
      <c r="BL335" s="6" t="str">
        <f t="shared" ca="1" si="609"/>
        <v/>
      </c>
      <c r="BM335" s="6" t="str">
        <f t="shared" ca="1" si="610"/>
        <v/>
      </c>
      <c r="BN335" s="6" t="str">
        <f t="shared" ca="1" si="611"/>
        <v/>
      </c>
      <c r="BO335" s="6" t="str">
        <f t="shared" ca="1" si="612"/>
        <v/>
      </c>
      <c r="BP335" s="6" t="str">
        <f t="shared" ca="1" si="613"/>
        <v/>
      </c>
      <c r="BQ335" s="6" t="str">
        <f t="shared" ca="1" si="614"/>
        <v/>
      </c>
      <c r="BR335" s="6" t="str">
        <f t="shared" ca="1" si="615"/>
        <v/>
      </c>
      <c r="BS335" s="6" t="str">
        <f t="shared" ca="1" si="616"/>
        <v/>
      </c>
      <c r="BU335" s="6" t="str">
        <f t="shared" ca="1" si="617"/>
        <v/>
      </c>
      <c r="BW335" s="515" t="str">
        <f t="shared" ca="1" si="618"/>
        <v/>
      </c>
      <c r="BX335" s="515">
        <f t="shared" ca="1" si="619"/>
        <v>0</v>
      </c>
      <c r="BY335" s="515" t="str">
        <f t="shared" ca="1" si="620"/>
        <v/>
      </c>
      <c r="CA335" s="6">
        <f t="shared" ca="1" si="621"/>
        <v>1</v>
      </c>
      <c r="CC335" s="523" t="str">
        <f t="shared" ca="1" si="622"/>
        <v/>
      </c>
      <c r="CE335" s="6" t="str">
        <f t="shared" ca="1" si="623"/>
        <v/>
      </c>
      <c r="CG335" s="524" t="str">
        <f ca="1">IF(V335=1,"",IF($AA$4=1,"",IF(LOG入力!BH335&gt;0,"",IF(N335=0,"",IF(HT335=0,"","★")))))</f>
        <v/>
      </c>
      <c r="CI335" s="74" t="str">
        <f t="shared" ca="1" si="624"/>
        <v/>
      </c>
      <c r="CK335" s="525" t="str">
        <f ca="1">IF(V335=1,"",IF(LOG入力!BH335&gt;0,1,0))</f>
        <v/>
      </c>
      <c r="CL335" s="74" t="str">
        <f t="shared" ca="1" si="625"/>
        <v/>
      </c>
      <c r="CN335" s="74" t="str">
        <f t="shared" ca="1" si="626"/>
        <v/>
      </c>
      <c r="CO335" s="74" t="str">
        <f t="shared" ca="1" si="627"/>
        <v/>
      </c>
      <c r="CQ335" s="74" t="str">
        <f t="shared" ca="1" si="628"/>
        <v/>
      </c>
      <c r="CR335" s="74" t="str">
        <f t="shared" ca="1" si="629"/>
        <v/>
      </c>
      <c r="CS335" s="74" t="str">
        <f t="shared" ca="1" si="630"/>
        <v/>
      </c>
      <c r="CT335" s="74" t="str">
        <f t="shared" ca="1" si="631"/>
        <v/>
      </c>
      <c r="CU335" s="74" t="str">
        <f t="shared" ca="1" si="632"/>
        <v/>
      </c>
      <c r="CV335" s="74" t="str">
        <f t="shared" ca="1" si="633"/>
        <v/>
      </c>
      <c r="CW335" s="74" t="str">
        <f t="shared" ca="1" si="634"/>
        <v/>
      </c>
      <c r="CX335" s="74" t="str">
        <f t="shared" ca="1" si="635"/>
        <v/>
      </c>
      <c r="CY335" s="74" t="str">
        <f t="shared" ca="1" si="636"/>
        <v/>
      </c>
      <c r="CZ335" s="74" t="str">
        <f t="shared" ca="1" si="637"/>
        <v/>
      </c>
      <c r="DA335" s="74" t="str">
        <f t="shared" ca="1" si="638"/>
        <v/>
      </c>
      <c r="DB335" s="74" t="str">
        <f t="shared" ca="1" si="639"/>
        <v/>
      </c>
      <c r="DD335" s="74" t="str">
        <f t="shared" ca="1" si="640"/>
        <v/>
      </c>
      <c r="DE335" s="74" t="str">
        <f t="shared" ca="1" si="641"/>
        <v/>
      </c>
      <c r="DF335" s="74" t="str">
        <f t="shared" ca="1" si="642"/>
        <v/>
      </c>
      <c r="DG335" s="74" t="str">
        <f t="shared" ca="1" si="643"/>
        <v/>
      </c>
      <c r="DH335" s="74" t="str">
        <f t="shared" ca="1" si="644"/>
        <v/>
      </c>
      <c r="DI335" s="74" t="str">
        <f t="shared" ca="1" si="645"/>
        <v/>
      </c>
      <c r="DJ335" s="74" t="str">
        <f t="shared" ca="1" si="646"/>
        <v/>
      </c>
      <c r="DK335" s="74" t="str">
        <f t="shared" ca="1" si="647"/>
        <v/>
      </c>
      <c r="DL335" s="74" t="str">
        <f t="shared" ca="1" si="648"/>
        <v/>
      </c>
      <c r="DM335" s="74" t="str">
        <f t="shared" ca="1" si="649"/>
        <v/>
      </c>
      <c r="DN335" s="74" t="str">
        <f t="shared" ca="1" si="650"/>
        <v/>
      </c>
      <c r="DO335" s="74" t="str">
        <f t="shared" ca="1" si="651"/>
        <v/>
      </c>
      <c r="DQ335" s="74" t="str">
        <f t="shared" ca="1" si="652"/>
        <v/>
      </c>
      <c r="DS335" s="74" t="str">
        <f t="shared" ca="1" si="653"/>
        <v/>
      </c>
      <c r="DT335" s="74" t="str">
        <f t="shared" ca="1" si="654"/>
        <v/>
      </c>
      <c r="DV335" s="525" t="str">
        <f t="shared" ca="1" si="655"/>
        <v/>
      </c>
      <c r="DW335" s="74" t="str">
        <f t="shared" ca="1" si="656"/>
        <v/>
      </c>
      <c r="DX335" s="485" t="str">
        <f t="shared" ca="1" si="657"/>
        <v/>
      </c>
      <c r="DY335" s="74" t="str">
        <f t="shared" ca="1" si="658"/>
        <v/>
      </c>
      <c r="DZ335" s="74" t="str">
        <f t="shared" ca="1" si="659"/>
        <v/>
      </c>
      <c r="EA335" s="74" t="str">
        <f t="shared" ca="1" si="660"/>
        <v/>
      </c>
      <c r="EC335" s="74" t="str">
        <f t="shared" ca="1" si="661"/>
        <v/>
      </c>
      <c r="ED335" s="74" t="str">
        <f t="shared" ca="1" si="662"/>
        <v/>
      </c>
      <c r="EE335" s="74" t="str">
        <f t="shared" ca="1" si="663"/>
        <v/>
      </c>
      <c r="EG335" s="479" t="str">
        <f ca="1">IF(V335=1,"",IF(LOG入力!BH335&gt;0,0,IF(CG335="★",0,IF(R335=1,0,IF(N335=0,0,1)))))</f>
        <v/>
      </c>
      <c r="EH335" s="483" t="str">
        <f t="shared" ca="1" si="664"/>
        <v/>
      </c>
      <c r="EI335" s="483" t="str">
        <f t="shared" ca="1" si="665"/>
        <v/>
      </c>
      <c r="EJ335" s="483" t="str">
        <f t="shared" ca="1" si="666"/>
        <v/>
      </c>
      <c r="EL335" s="71">
        <f t="shared" ca="1" si="667"/>
        <v>0</v>
      </c>
      <c r="EM335" s="6">
        <f t="shared" ca="1" si="668"/>
        <v>0</v>
      </c>
      <c r="EN335" s="6" t="str">
        <f t="shared" ca="1" si="669"/>
        <v/>
      </c>
      <c r="EO335" s="6">
        <f ca="1">IF(LOG入力!BH335&gt;0,0,IF(EM335=0,0,(IF(COUNTIF($EN$19:EN335,EN335)=1,IF($FS$3="N",1,IF(EH335=1,1,0))))))</f>
        <v>0</v>
      </c>
      <c r="EP335" s="6" t="str">
        <f ca="1">IF(LOG入力!BH335&gt;0,"",IF(EO335=1,$X335,""))</f>
        <v/>
      </c>
      <c r="EQ335" s="6" t="str">
        <f ca="1">IF(LOG入力!BH335&gt;0,"",IF(EO335=1,$Y335,""))</f>
        <v/>
      </c>
      <c r="ER335" s="520" t="str">
        <f ca="1">IF(LOG入力!BH335&gt;0,"",IF(COUNTIF($EP$19:$EP335,EP335)=1,EP335,""))</f>
        <v/>
      </c>
      <c r="ES335" s="520">
        <f ca="1">IF(LOG入力!BH335&gt;0,0,IF((EL335=1),IF(($ER335=""),0,1),0))</f>
        <v>0</v>
      </c>
      <c r="ET335" s="520" t="str">
        <f ca="1">IF(LOG入力!BH335&gt;0,"",IF(COUNTIF($EQ$19:EQ335,EQ335)=1,EQ335,""))</f>
        <v/>
      </c>
      <c r="EU335" s="539">
        <f ca="1">IF(LOG入力!BH335&gt;0,0,IF((EL335=1),IF(($ET335=""),0,1),0))</f>
        <v>0</v>
      </c>
      <c r="EV335" s="71">
        <f t="shared" ca="1" si="670"/>
        <v>0</v>
      </c>
      <c r="EW335" s="6">
        <f t="shared" ca="1" si="671"/>
        <v>0</v>
      </c>
      <c r="EX335" s="6" t="str">
        <f t="shared" ca="1" si="672"/>
        <v/>
      </c>
      <c r="EY335" s="6">
        <f ca="1">IF(LOG入力!BH335&gt;0,0,IF(EW335=0,0,(IF(COUNTIF($EX$19:EX335,EX335)=1,IF($FS$3="N",1,IF(EH335=1,1,0))))))</f>
        <v>0</v>
      </c>
      <c r="EZ335" s="6" t="str">
        <f ca="1">IF(LOG入力!BH335&gt;0,"",IF(EY335=1,$X335,""))</f>
        <v/>
      </c>
      <c r="FA335" s="6" t="str">
        <f ca="1">IF(LOG入力!BH335&gt;0,"",IF(EY335=1,$Y335,""))</f>
        <v/>
      </c>
      <c r="FB335" s="6" t="str">
        <f ca="1">IF(LOG入力!BH335&gt;0,"",IF(COUNTIF($EZ$19:$EZ335,EZ335)=1,EZ335,""))</f>
        <v/>
      </c>
      <c r="FC335" s="6">
        <f ca="1">IF(LOG入力!BH335&gt;0,0,IF((EV335=1),IF(($FB335=""),0,1),0))</f>
        <v>0</v>
      </c>
      <c r="FD335" s="6" t="str">
        <f ca="1">IF(LOG入力!BH335&gt;0,"",IF(COUNTIF($FA$19:FA335,FA335)=1,FA335,""))</f>
        <v/>
      </c>
      <c r="FE335" s="72">
        <f ca="1">IF(LOG入力!BH335&gt;0,0,IF((EV335=1),IF(($FD335=""),0,1),0))</f>
        <v>0</v>
      </c>
      <c r="FF335" s="71">
        <f t="shared" ca="1" si="673"/>
        <v>0</v>
      </c>
      <c r="FG335" s="6">
        <f t="shared" ca="1" si="674"/>
        <v>0</v>
      </c>
      <c r="FH335" s="6" t="str">
        <f t="shared" ca="1" si="675"/>
        <v/>
      </c>
      <c r="FI335" s="6">
        <f ca="1">IF(LOG入力!BH335&gt;0,0,IF(FG335=0,0,(IF(COUNTIF($FH$19:FH335,FH335)=1,IF($FS$3="N",1,IF(EH335=1,1,0))))))</f>
        <v>0</v>
      </c>
      <c r="FJ335" s="6" t="str">
        <f ca="1">IF(LOG入力!BH335&gt;0,"",IF(FI335=1,$X335,""))</f>
        <v/>
      </c>
      <c r="FK335" s="6" t="str">
        <f ca="1">IF(LOG入力!BH335&gt;0,"",IF(FI335=1,$Y335,""))</f>
        <v/>
      </c>
      <c r="FL335" s="6" t="str">
        <f ca="1">IF(LOG入力!BH335&gt;0,"",IF(COUNTIF($FJ$19:$FJ335,FJ335)=1,FJ335,""))</f>
        <v/>
      </c>
      <c r="FM335" s="6">
        <f ca="1">IF(LOG入力!BH335&gt;0,0,IF((FF335=1),IF(($FL335=""),0,1),0))</f>
        <v>0</v>
      </c>
      <c r="FN335" s="6" t="str">
        <f ca="1">IF(LOG入力!BH335&gt;0,"",IF(COUNTIF($FK$19:FK335,FK335)=1,FK335,""))</f>
        <v/>
      </c>
      <c r="FO335" s="72">
        <f ca="1">IF(LOG入力!BH335&gt;0,0,IF((FF335=1),IF(($FN335=""),0,1),0))</f>
        <v>0</v>
      </c>
      <c r="FP335" s="71">
        <f t="shared" ca="1" si="676"/>
        <v>0</v>
      </c>
      <c r="FQ335" s="6">
        <f t="shared" ca="1" si="677"/>
        <v>0</v>
      </c>
      <c r="FR335" s="6" t="str">
        <f t="shared" ca="1" si="678"/>
        <v/>
      </c>
      <c r="FS335" s="6">
        <f ca="1">IF(LOG入力!BH335&gt;0,0,IF(FQ335=0,0,(IF(COUNTIF($FR$19:FR335,FR335)=1,IF($FS$3="N",1,IF(EH335=1,1,0))))))</f>
        <v>0</v>
      </c>
      <c r="FT335" s="6" t="str">
        <f ca="1">IF(LOG入力!BH335&gt;0,"",IF(FS335=1,$X335,""))</f>
        <v/>
      </c>
      <c r="FU335" s="6" t="str">
        <f ca="1">IF(LOG入力!BH335&gt;0,"",IF(FS335=1,$Y335,""))</f>
        <v/>
      </c>
      <c r="FV335" s="6" t="str">
        <f ca="1">IF(LOG入力!BH335&gt;0,"",IF(COUNTIF($FT$19:$FT335,FT335)=1,FT335,""))</f>
        <v/>
      </c>
      <c r="FW335" s="6">
        <f ca="1">IF(LOG入力!BH335&gt;0,0,IF((FP335=1),IF(($FV335=""),0,1),0))</f>
        <v>0</v>
      </c>
      <c r="FX335" s="6" t="str">
        <f ca="1">IF(LOG入力!BH335&gt;0,"",IF(COUNTIF($FU$19:FU335,FU335)=1,FU335,""))</f>
        <v/>
      </c>
      <c r="FY335" s="72">
        <f ca="1">IF(LOG入力!BH335&gt;0,0,IF((FP335=1),IF(($FX335=""),0,1),0))</f>
        <v>0</v>
      </c>
      <c r="FZ335" s="71">
        <f t="shared" ca="1" si="679"/>
        <v>0</v>
      </c>
      <c r="GA335" s="6">
        <f t="shared" ca="1" si="680"/>
        <v>0</v>
      </c>
      <c r="GB335" s="6" t="str">
        <f t="shared" ca="1" si="681"/>
        <v/>
      </c>
      <c r="GC335" s="6">
        <f ca="1">IF(LOG入力!BH335&gt;0,0,IF(GA335=0,0,(IF(COUNTIF($GB$19:GB335,GB335)=1,IF($FS$3="N",1,IF(EH335=1,1,0))))))</f>
        <v>0</v>
      </c>
      <c r="GD335" s="6" t="str">
        <f ca="1">IF(LOG入力!BH335&gt;0,"",IF(GC335=1,$X335,""))</f>
        <v/>
      </c>
      <c r="GE335" s="6" t="str">
        <f ca="1">IF(LOG入力!BH335&gt;0,"",IF(GC335=1,$Y335,""))</f>
        <v/>
      </c>
      <c r="GF335" s="6" t="str">
        <f ca="1">IF(LOG入力!BH335&gt;0,"",IF(COUNTIF($GD$19:$GD335,GD335)=1,GD335,""))</f>
        <v/>
      </c>
      <c r="GG335" s="6">
        <f ca="1">IF(LOG入力!BH335&gt;0,0,IF((FZ335=1),IF(($GF335=""),0,1),0))</f>
        <v>0</v>
      </c>
      <c r="GH335" s="6" t="str">
        <f ca="1">IF(LOG入力!BH335&gt;0,"",IF(COUNTIF($GE$19:GE335,GE335)=1,GE335,""))</f>
        <v/>
      </c>
      <c r="GI335" s="72">
        <f ca="1">IF(LOG入力!BH335&gt;0,0,IF((FZ335=1),IF(($GH335=""),0,1),0))</f>
        <v>0</v>
      </c>
      <c r="GK335" s="455" t="str">
        <f ca="1">IF(V335=1,"",IF(LEN(LOG入力!AS335)=0,"",LOG入力!AS335))</f>
        <v/>
      </c>
      <c r="GL335" s="378" t="str">
        <f t="shared" ca="1" si="682"/>
        <v/>
      </c>
      <c r="GM335" s="378" t="str">
        <f t="shared" ca="1" si="683"/>
        <v/>
      </c>
      <c r="GN335" s="74" t="str">
        <f t="shared" ca="1" si="684"/>
        <v/>
      </c>
      <c r="GO335" s="74" t="str">
        <f t="shared" ca="1" si="685"/>
        <v/>
      </c>
      <c r="GQ335" s="74" t="str">
        <f t="shared" ca="1" si="686"/>
        <v/>
      </c>
      <c r="GR335" s="74" t="str">
        <f t="shared" ca="1" si="687"/>
        <v/>
      </c>
      <c r="GS335" s="74" t="str">
        <f t="shared" ca="1" si="688"/>
        <v/>
      </c>
      <c r="GT335" s="74" t="str">
        <f t="shared" ca="1" si="689"/>
        <v/>
      </c>
      <c r="GU335" s="74" t="str">
        <f t="shared" ca="1" si="690"/>
        <v/>
      </c>
      <c r="GV335" s="74" t="str">
        <f t="shared" ca="1" si="691"/>
        <v/>
      </c>
      <c r="GX335" s="74" t="str">
        <f t="shared" ca="1" si="692"/>
        <v/>
      </c>
      <c r="GY335" s="74" t="str">
        <f t="shared" ca="1" si="693"/>
        <v/>
      </c>
      <c r="GZ335" s="74" t="str">
        <f ca="1">IF(V335=1,"",IF(LOG入力!BH335&gt;0,0,IF(GY335=0,0,IF((VALUE((TYPE(VALUE(J335)))))=16,0,IF(VALUE(J335)&lt;60,1,IF(VALUE(J335)&lt;100,0,IF(VALUE(J335)&lt;600,2,0)))))))</f>
        <v/>
      </c>
      <c r="HA335" s="74" t="str">
        <f t="shared" ca="1" si="694"/>
        <v/>
      </c>
      <c r="HB335" s="74" t="str">
        <f ca="1">IF(V335=1,"",IF(LOG入力!BH335&gt;0,0,IF(HA335=0,0,IF((VALUE((TYPE(VALUE(L335)))))=16,0,IF(VALUE(L335)&lt;60,1,IF(VALUE(L335)&lt;100,0,IF(VALUE(L335)&lt;600,2,0)))))))</f>
        <v/>
      </c>
      <c r="HD335" s="74" t="str">
        <f t="shared" ca="1" si="695"/>
        <v/>
      </c>
      <c r="HF335" s="74" t="str">
        <f t="shared" ca="1" si="696"/>
        <v/>
      </c>
      <c r="HG335" s="74" t="str">
        <f t="shared" ca="1" si="697"/>
        <v/>
      </c>
      <c r="HH335" s="74" t="str">
        <f t="shared" ca="1" si="698"/>
        <v/>
      </c>
      <c r="HI335" s="74" t="str">
        <f t="shared" ca="1" si="699"/>
        <v/>
      </c>
      <c r="HJ335" s="74" t="str">
        <f t="shared" ca="1" si="700"/>
        <v/>
      </c>
      <c r="HK335" s="74" t="str">
        <f t="shared" ca="1" si="701"/>
        <v/>
      </c>
      <c r="HL335" s="74" t="str">
        <f t="shared" ca="1" si="702"/>
        <v/>
      </c>
      <c r="HM335" s="74" t="str">
        <f t="shared" ca="1" si="703"/>
        <v/>
      </c>
      <c r="HN335" s="74" t="str">
        <f t="shared" ca="1" si="704"/>
        <v/>
      </c>
      <c r="HO335" s="529" t="str">
        <f t="shared" ca="1" si="705"/>
        <v/>
      </c>
      <c r="HP335" s="74" t="str">
        <f t="shared" ca="1" si="706"/>
        <v/>
      </c>
      <c r="HQ335" s="74" t="str">
        <f t="shared" ca="1" si="707"/>
        <v/>
      </c>
      <c r="HR335" s="74" t="str">
        <f t="shared" ca="1" si="708"/>
        <v/>
      </c>
      <c r="HS335" s="74" t="str">
        <f t="shared" ca="1" si="709"/>
        <v/>
      </c>
      <c r="HT335" s="74" t="str">
        <f ca="1">IF(V335=1,"",IF(LOG入力!BH335&gt;0,0,IF(DV335=1,0,IF(N335="0",0,IF(SUM(HD335:HS335)&gt;0,1,0)))))</f>
        <v/>
      </c>
    </row>
    <row r="336" spans="1:228" x14ac:dyDescent="0.15">
      <c r="A336" s="5"/>
      <c r="B336" s="532" t="str">
        <f t="shared" ca="1" si="568"/>
        <v/>
      </c>
      <c r="C336" s="534" t="str">
        <f ca="1">LOG入力!AP336</f>
        <v/>
      </c>
      <c r="D336" s="534" t="str">
        <f ca="1">LOG入力!AQ336</f>
        <v/>
      </c>
      <c r="E336" s="534" t="str">
        <f ca="1">LOG入力!AR336</f>
        <v/>
      </c>
      <c r="F336" s="535" t="str">
        <f t="shared" ca="1" si="569"/>
        <v/>
      </c>
      <c r="G336" s="585" t="str">
        <f ca="1">LOG入力!AT336</f>
        <v/>
      </c>
      <c r="H336" s="542" t="str">
        <f ca="1">LOG入力!AU336</f>
        <v/>
      </c>
      <c r="I336" s="542" t="str">
        <f ca="1">LOG入力!AV336</f>
        <v/>
      </c>
      <c r="J336" s="577" t="str">
        <f ca="1">LOG入力!AW336</f>
        <v/>
      </c>
      <c r="K336" s="578" t="str">
        <f ca="1">LOG入力!BJ336</f>
        <v/>
      </c>
      <c r="L336" s="577" t="str">
        <f ca="1">LOG入力!AY336</f>
        <v/>
      </c>
      <c r="M336" s="545" t="str">
        <f ca="1">LOG入力!BK336</f>
        <v/>
      </c>
      <c r="N336" s="512" t="str">
        <f ca="1">IF(V336=1,"",IF(LOG入力!AJ336=1,"1",LOG入力!BA336))</f>
        <v/>
      </c>
      <c r="O336" s="538" t="str">
        <f ca="1">IF(V336=1,"",IF(LEN(LOG入力!O336)=0,"",LOG入力!O336))</f>
        <v/>
      </c>
      <c r="P336" s="291" t="str">
        <f ca="1">IF(V336=1,"",IF($AA$4=1,"",IF(LOG入力!BG336=1,"",CONCATENATE($ER336,$FB336,$FL336,$FV336,$GF336))))</f>
        <v/>
      </c>
      <c r="Q336" s="291" t="str">
        <f ca="1">IF(V336=1,"",IF($AA$4=1,"",IF(LOG入力!BG336=1,"",CONCATENATE($ET336,$FD336,$FN336,$FX336,$GH336))))</f>
        <v/>
      </c>
      <c r="R336" s="573" t="str">
        <f ca="1">IF(V336=1,"",IF($AA$4=1,"",IF(LOG入力!BH336&gt;0,0,AA336)))</f>
        <v/>
      </c>
      <c r="S336" s="293" t="str">
        <f t="shared" ca="1" si="570"/>
        <v/>
      </c>
      <c r="T336" s="681"/>
      <c r="U336" s="38"/>
      <c r="V336" s="196">
        <f ca="1">LOG入力!AN336</f>
        <v>1</v>
      </c>
      <c r="W336" s="38"/>
      <c r="X336" s="516" t="str">
        <f t="shared" ca="1" si="571"/>
        <v/>
      </c>
      <c r="Y336" s="515" t="str">
        <f t="shared" ca="1" si="572"/>
        <v/>
      </c>
      <c r="Z336" s="518" t="str">
        <f t="shared" ca="1" si="573"/>
        <v/>
      </c>
      <c r="AA336" s="574" t="str">
        <f t="shared" ca="1" si="574"/>
        <v/>
      </c>
      <c r="AC336" s="6" t="str">
        <f t="shared" ca="1" si="575"/>
        <v/>
      </c>
      <c r="AD336" s="6" t="str">
        <f t="shared" ca="1" si="576"/>
        <v/>
      </c>
      <c r="AE336" s="6" t="str">
        <f t="shared" ca="1" si="577"/>
        <v/>
      </c>
      <c r="AF336" s="6" t="str">
        <f t="shared" ca="1" si="578"/>
        <v/>
      </c>
      <c r="AG336" s="6" t="str">
        <f t="shared" ca="1" si="579"/>
        <v/>
      </c>
      <c r="AH336" s="6" t="str">
        <f t="shared" ca="1" si="580"/>
        <v/>
      </c>
      <c r="AI336" s="6" t="str">
        <f t="shared" ca="1" si="581"/>
        <v/>
      </c>
      <c r="AJ336" s="6" t="str">
        <f t="shared" ca="1" si="582"/>
        <v/>
      </c>
      <c r="AK336" s="6" t="str">
        <f t="shared" ca="1" si="583"/>
        <v/>
      </c>
      <c r="AL336" s="6" t="str">
        <f t="shared" ca="1" si="584"/>
        <v/>
      </c>
      <c r="AM336" s="6" t="str">
        <f t="shared" ca="1" si="585"/>
        <v/>
      </c>
      <c r="AN336" s="6" t="str">
        <f t="shared" ca="1" si="586"/>
        <v/>
      </c>
      <c r="AO336" s="6" t="str">
        <f t="shared" ca="1" si="587"/>
        <v/>
      </c>
      <c r="AP336" s="6" t="str">
        <f t="shared" ca="1" si="588"/>
        <v/>
      </c>
      <c r="AQ336" s="6" t="str">
        <f t="shared" ca="1" si="589"/>
        <v/>
      </c>
      <c r="AR336" s="6" t="str">
        <f t="shared" ca="1" si="590"/>
        <v/>
      </c>
      <c r="AS336" s="6" t="str">
        <f t="shared" ca="1" si="591"/>
        <v/>
      </c>
      <c r="AT336" s="6" t="str">
        <f t="shared" ca="1" si="592"/>
        <v/>
      </c>
      <c r="AU336" s="6" t="str">
        <f t="shared" ca="1" si="593"/>
        <v/>
      </c>
      <c r="AV336" s="6" t="str">
        <f t="shared" ca="1" si="594"/>
        <v/>
      </c>
      <c r="AW336" s="6" t="str">
        <f t="shared" ca="1" si="595"/>
        <v/>
      </c>
      <c r="AY336" s="6" t="str">
        <f t="shared" ca="1" si="596"/>
        <v/>
      </c>
      <c r="AZ336" s="6" t="str">
        <f t="shared" ca="1" si="597"/>
        <v/>
      </c>
      <c r="BA336" s="6" t="str">
        <f t="shared" ca="1" si="598"/>
        <v/>
      </c>
      <c r="BB336" s="6" t="str">
        <f t="shared" ca="1" si="599"/>
        <v/>
      </c>
      <c r="BC336" s="6" t="str">
        <f t="shared" ca="1" si="600"/>
        <v/>
      </c>
      <c r="BD336" s="6" t="str">
        <f t="shared" ca="1" si="601"/>
        <v/>
      </c>
      <c r="BE336" s="6" t="str">
        <f t="shared" ca="1" si="602"/>
        <v/>
      </c>
      <c r="BF336" s="6" t="str">
        <f t="shared" ca="1" si="603"/>
        <v/>
      </c>
      <c r="BG336" s="6" t="str">
        <f t="shared" ca="1" si="604"/>
        <v/>
      </c>
      <c r="BH336" s="6" t="str">
        <f t="shared" ca="1" si="605"/>
        <v/>
      </c>
      <c r="BI336" s="6" t="str">
        <f t="shared" ca="1" si="606"/>
        <v/>
      </c>
      <c r="BJ336" s="6" t="str">
        <f t="shared" ca="1" si="607"/>
        <v/>
      </c>
      <c r="BK336" s="6" t="str">
        <f t="shared" ca="1" si="608"/>
        <v/>
      </c>
      <c r="BL336" s="6" t="str">
        <f t="shared" ca="1" si="609"/>
        <v/>
      </c>
      <c r="BM336" s="6" t="str">
        <f t="shared" ca="1" si="610"/>
        <v/>
      </c>
      <c r="BN336" s="6" t="str">
        <f t="shared" ca="1" si="611"/>
        <v/>
      </c>
      <c r="BO336" s="6" t="str">
        <f t="shared" ca="1" si="612"/>
        <v/>
      </c>
      <c r="BP336" s="6" t="str">
        <f t="shared" ca="1" si="613"/>
        <v/>
      </c>
      <c r="BQ336" s="6" t="str">
        <f t="shared" ca="1" si="614"/>
        <v/>
      </c>
      <c r="BR336" s="6" t="str">
        <f t="shared" ca="1" si="615"/>
        <v/>
      </c>
      <c r="BS336" s="6" t="str">
        <f t="shared" ca="1" si="616"/>
        <v/>
      </c>
      <c r="BU336" s="6" t="str">
        <f t="shared" ca="1" si="617"/>
        <v/>
      </c>
      <c r="BW336" s="515" t="str">
        <f t="shared" ca="1" si="618"/>
        <v/>
      </c>
      <c r="BX336" s="515">
        <f t="shared" ca="1" si="619"/>
        <v>0</v>
      </c>
      <c r="BY336" s="515" t="str">
        <f t="shared" ca="1" si="620"/>
        <v/>
      </c>
      <c r="CA336" s="6">
        <f t="shared" ca="1" si="621"/>
        <v>1</v>
      </c>
      <c r="CC336" s="523" t="str">
        <f t="shared" ca="1" si="622"/>
        <v/>
      </c>
      <c r="CE336" s="6" t="str">
        <f t="shared" ca="1" si="623"/>
        <v/>
      </c>
      <c r="CG336" s="524" t="str">
        <f ca="1">IF(V336=1,"",IF($AA$4=1,"",IF(LOG入力!BH336&gt;0,"",IF(N336=0,"",IF(HT336=0,"","★")))))</f>
        <v/>
      </c>
      <c r="CI336" s="74" t="str">
        <f t="shared" ca="1" si="624"/>
        <v/>
      </c>
      <c r="CK336" s="525" t="str">
        <f ca="1">IF(V336=1,"",IF(LOG入力!BH336&gt;0,1,0))</f>
        <v/>
      </c>
      <c r="CL336" s="74" t="str">
        <f t="shared" ca="1" si="625"/>
        <v/>
      </c>
      <c r="CN336" s="74" t="str">
        <f t="shared" ca="1" si="626"/>
        <v/>
      </c>
      <c r="CO336" s="74" t="str">
        <f t="shared" ca="1" si="627"/>
        <v/>
      </c>
      <c r="CQ336" s="74" t="str">
        <f t="shared" ca="1" si="628"/>
        <v/>
      </c>
      <c r="CR336" s="74" t="str">
        <f t="shared" ca="1" si="629"/>
        <v/>
      </c>
      <c r="CS336" s="74" t="str">
        <f t="shared" ca="1" si="630"/>
        <v/>
      </c>
      <c r="CT336" s="74" t="str">
        <f t="shared" ca="1" si="631"/>
        <v/>
      </c>
      <c r="CU336" s="74" t="str">
        <f t="shared" ca="1" si="632"/>
        <v/>
      </c>
      <c r="CV336" s="74" t="str">
        <f t="shared" ca="1" si="633"/>
        <v/>
      </c>
      <c r="CW336" s="74" t="str">
        <f t="shared" ca="1" si="634"/>
        <v/>
      </c>
      <c r="CX336" s="74" t="str">
        <f t="shared" ca="1" si="635"/>
        <v/>
      </c>
      <c r="CY336" s="74" t="str">
        <f t="shared" ca="1" si="636"/>
        <v/>
      </c>
      <c r="CZ336" s="74" t="str">
        <f t="shared" ca="1" si="637"/>
        <v/>
      </c>
      <c r="DA336" s="74" t="str">
        <f t="shared" ca="1" si="638"/>
        <v/>
      </c>
      <c r="DB336" s="74" t="str">
        <f t="shared" ca="1" si="639"/>
        <v/>
      </c>
      <c r="DD336" s="74" t="str">
        <f t="shared" ca="1" si="640"/>
        <v/>
      </c>
      <c r="DE336" s="74" t="str">
        <f t="shared" ca="1" si="641"/>
        <v/>
      </c>
      <c r="DF336" s="74" t="str">
        <f t="shared" ca="1" si="642"/>
        <v/>
      </c>
      <c r="DG336" s="74" t="str">
        <f t="shared" ca="1" si="643"/>
        <v/>
      </c>
      <c r="DH336" s="74" t="str">
        <f t="shared" ca="1" si="644"/>
        <v/>
      </c>
      <c r="DI336" s="74" t="str">
        <f t="shared" ca="1" si="645"/>
        <v/>
      </c>
      <c r="DJ336" s="74" t="str">
        <f t="shared" ca="1" si="646"/>
        <v/>
      </c>
      <c r="DK336" s="74" t="str">
        <f t="shared" ca="1" si="647"/>
        <v/>
      </c>
      <c r="DL336" s="74" t="str">
        <f t="shared" ca="1" si="648"/>
        <v/>
      </c>
      <c r="DM336" s="74" t="str">
        <f t="shared" ca="1" si="649"/>
        <v/>
      </c>
      <c r="DN336" s="74" t="str">
        <f t="shared" ca="1" si="650"/>
        <v/>
      </c>
      <c r="DO336" s="74" t="str">
        <f t="shared" ca="1" si="651"/>
        <v/>
      </c>
      <c r="DQ336" s="74" t="str">
        <f t="shared" ca="1" si="652"/>
        <v/>
      </c>
      <c r="DS336" s="74" t="str">
        <f t="shared" ca="1" si="653"/>
        <v/>
      </c>
      <c r="DT336" s="74" t="str">
        <f t="shared" ca="1" si="654"/>
        <v/>
      </c>
      <c r="DV336" s="525" t="str">
        <f t="shared" ca="1" si="655"/>
        <v/>
      </c>
      <c r="DW336" s="74" t="str">
        <f t="shared" ca="1" si="656"/>
        <v/>
      </c>
      <c r="DX336" s="485" t="str">
        <f t="shared" ca="1" si="657"/>
        <v/>
      </c>
      <c r="DY336" s="74" t="str">
        <f t="shared" ca="1" si="658"/>
        <v/>
      </c>
      <c r="DZ336" s="74" t="str">
        <f t="shared" ca="1" si="659"/>
        <v/>
      </c>
      <c r="EA336" s="74" t="str">
        <f t="shared" ca="1" si="660"/>
        <v/>
      </c>
      <c r="EC336" s="74" t="str">
        <f t="shared" ca="1" si="661"/>
        <v/>
      </c>
      <c r="ED336" s="74" t="str">
        <f t="shared" ca="1" si="662"/>
        <v/>
      </c>
      <c r="EE336" s="74" t="str">
        <f t="shared" ca="1" si="663"/>
        <v/>
      </c>
      <c r="EG336" s="479" t="str">
        <f ca="1">IF(V336=1,"",IF(LOG入力!BH336&gt;0,0,IF(CG336="★",0,IF(R336=1,0,IF(N336=0,0,1)))))</f>
        <v/>
      </c>
      <c r="EH336" s="483" t="str">
        <f t="shared" ca="1" si="664"/>
        <v/>
      </c>
      <c r="EI336" s="483" t="str">
        <f t="shared" ca="1" si="665"/>
        <v/>
      </c>
      <c r="EJ336" s="483" t="str">
        <f t="shared" ca="1" si="666"/>
        <v/>
      </c>
      <c r="EL336" s="71">
        <f t="shared" ca="1" si="667"/>
        <v>0</v>
      </c>
      <c r="EM336" s="6">
        <f t="shared" ca="1" si="668"/>
        <v>0</v>
      </c>
      <c r="EN336" s="6" t="str">
        <f t="shared" ca="1" si="669"/>
        <v/>
      </c>
      <c r="EO336" s="6">
        <f ca="1">IF(LOG入力!BH336&gt;0,0,IF(EM336=0,0,(IF(COUNTIF($EN$19:EN336,EN336)=1,IF($FS$3="N",1,IF(EH336=1,1,0))))))</f>
        <v>0</v>
      </c>
      <c r="EP336" s="6" t="str">
        <f ca="1">IF(LOG入力!BH336&gt;0,"",IF(EO336=1,$X336,""))</f>
        <v/>
      </c>
      <c r="EQ336" s="6" t="str">
        <f ca="1">IF(LOG入力!BH336&gt;0,"",IF(EO336=1,$Y336,""))</f>
        <v/>
      </c>
      <c r="ER336" s="520" t="str">
        <f ca="1">IF(LOG入力!BH336&gt;0,"",IF(COUNTIF($EP$19:$EP336,EP336)=1,EP336,""))</f>
        <v/>
      </c>
      <c r="ES336" s="520">
        <f ca="1">IF(LOG入力!BH336&gt;0,0,IF((EL336=1),IF(($ER336=""),0,1),0))</f>
        <v>0</v>
      </c>
      <c r="ET336" s="520" t="str">
        <f ca="1">IF(LOG入力!BH336&gt;0,"",IF(COUNTIF($EQ$19:EQ336,EQ336)=1,EQ336,""))</f>
        <v/>
      </c>
      <c r="EU336" s="539">
        <f ca="1">IF(LOG入力!BH336&gt;0,0,IF((EL336=1),IF(($ET336=""),0,1),0))</f>
        <v>0</v>
      </c>
      <c r="EV336" s="71">
        <f t="shared" ca="1" si="670"/>
        <v>0</v>
      </c>
      <c r="EW336" s="6">
        <f t="shared" ca="1" si="671"/>
        <v>0</v>
      </c>
      <c r="EX336" s="6" t="str">
        <f t="shared" ca="1" si="672"/>
        <v/>
      </c>
      <c r="EY336" s="6">
        <f ca="1">IF(LOG入力!BH336&gt;0,0,IF(EW336=0,0,(IF(COUNTIF($EX$19:EX336,EX336)=1,IF($FS$3="N",1,IF(EH336=1,1,0))))))</f>
        <v>0</v>
      </c>
      <c r="EZ336" s="6" t="str">
        <f ca="1">IF(LOG入力!BH336&gt;0,"",IF(EY336=1,$X336,""))</f>
        <v/>
      </c>
      <c r="FA336" s="6" t="str">
        <f ca="1">IF(LOG入力!BH336&gt;0,"",IF(EY336=1,$Y336,""))</f>
        <v/>
      </c>
      <c r="FB336" s="6" t="str">
        <f ca="1">IF(LOG入力!BH336&gt;0,"",IF(COUNTIF($EZ$19:$EZ336,EZ336)=1,EZ336,""))</f>
        <v/>
      </c>
      <c r="FC336" s="6">
        <f ca="1">IF(LOG入力!BH336&gt;0,0,IF((EV336=1),IF(($FB336=""),0,1),0))</f>
        <v>0</v>
      </c>
      <c r="FD336" s="6" t="str">
        <f ca="1">IF(LOG入力!BH336&gt;0,"",IF(COUNTIF($FA$19:FA336,FA336)=1,FA336,""))</f>
        <v/>
      </c>
      <c r="FE336" s="72">
        <f ca="1">IF(LOG入力!BH336&gt;0,0,IF((EV336=1),IF(($FD336=""),0,1),0))</f>
        <v>0</v>
      </c>
      <c r="FF336" s="71">
        <f t="shared" ca="1" si="673"/>
        <v>0</v>
      </c>
      <c r="FG336" s="6">
        <f t="shared" ca="1" si="674"/>
        <v>0</v>
      </c>
      <c r="FH336" s="6" t="str">
        <f t="shared" ca="1" si="675"/>
        <v/>
      </c>
      <c r="FI336" s="6">
        <f ca="1">IF(LOG入力!BH336&gt;0,0,IF(FG336=0,0,(IF(COUNTIF($FH$19:FH336,FH336)=1,IF($FS$3="N",1,IF(EH336=1,1,0))))))</f>
        <v>0</v>
      </c>
      <c r="FJ336" s="6" t="str">
        <f ca="1">IF(LOG入力!BH336&gt;0,"",IF(FI336=1,$X336,""))</f>
        <v/>
      </c>
      <c r="FK336" s="6" t="str">
        <f ca="1">IF(LOG入力!BH336&gt;0,"",IF(FI336=1,$Y336,""))</f>
        <v/>
      </c>
      <c r="FL336" s="6" t="str">
        <f ca="1">IF(LOG入力!BH336&gt;0,"",IF(COUNTIF($FJ$19:$FJ336,FJ336)=1,FJ336,""))</f>
        <v/>
      </c>
      <c r="FM336" s="6">
        <f ca="1">IF(LOG入力!BH336&gt;0,0,IF((FF336=1),IF(($FL336=""),0,1),0))</f>
        <v>0</v>
      </c>
      <c r="FN336" s="6" t="str">
        <f ca="1">IF(LOG入力!BH336&gt;0,"",IF(COUNTIF($FK$19:FK336,FK336)=1,FK336,""))</f>
        <v/>
      </c>
      <c r="FO336" s="72">
        <f ca="1">IF(LOG入力!BH336&gt;0,0,IF((FF336=1),IF(($FN336=""),0,1),0))</f>
        <v>0</v>
      </c>
      <c r="FP336" s="71">
        <f t="shared" ca="1" si="676"/>
        <v>0</v>
      </c>
      <c r="FQ336" s="6">
        <f t="shared" ca="1" si="677"/>
        <v>0</v>
      </c>
      <c r="FR336" s="6" t="str">
        <f t="shared" ca="1" si="678"/>
        <v/>
      </c>
      <c r="FS336" s="6">
        <f ca="1">IF(LOG入力!BH336&gt;0,0,IF(FQ336=0,0,(IF(COUNTIF($FR$19:FR336,FR336)=1,IF($FS$3="N",1,IF(EH336=1,1,0))))))</f>
        <v>0</v>
      </c>
      <c r="FT336" s="6" t="str">
        <f ca="1">IF(LOG入力!BH336&gt;0,"",IF(FS336=1,$X336,""))</f>
        <v/>
      </c>
      <c r="FU336" s="6" t="str">
        <f ca="1">IF(LOG入力!BH336&gt;0,"",IF(FS336=1,$Y336,""))</f>
        <v/>
      </c>
      <c r="FV336" s="6" t="str">
        <f ca="1">IF(LOG入力!BH336&gt;0,"",IF(COUNTIF($FT$19:$FT336,FT336)=1,FT336,""))</f>
        <v/>
      </c>
      <c r="FW336" s="6">
        <f ca="1">IF(LOG入力!BH336&gt;0,0,IF((FP336=1),IF(($FV336=""),0,1),0))</f>
        <v>0</v>
      </c>
      <c r="FX336" s="6" t="str">
        <f ca="1">IF(LOG入力!BH336&gt;0,"",IF(COUNTIF($FU$19:FU336,FU336)=1,FU336,""))</f>
        <v/>
      </c>
      <c r="FY336" s="72">
        <f ca="1">IF(LOG入力!BH336&gt;0,0,IF((FP336=1),IF(($FX336=""),0,1),0))</f>
        <v>0</v>
      </c>
      <c r="FZ336" s="71">
        <f t="shared" ca="1" si="679"/>
        <v>0</v>
      </c>
      <c r="GA336" s="6">
        <f t="shared" ca="1" si="680"/>
        <v>0</v>
      </c>
      <c r="GB336" s="6" t="str">
        <f t="shared" ca="1" si="681"/>
        <v/>
      </c>
      <c r="GC336" s="6">
        <f ca="1">IF(LOG入力!BH336&gt;0,0,IF(GA336=0,0,(IF(COUNTIF($GB$19:GB336,GB336)=1,IF($FS$3="N",1,IF(EH336=1,1,0))))))</f>
        <v>0</v>
      </c>
      <c r="GD336" s="6" t="str">
        <f ca="1">IF(LOG入力!BH336&gt;0,"",IF(GC336=1,$X336,""))</f>
        <v/>
      </c>
      <c r="GE336" s="6" t="str">
        <f ca="1">IF(LOG入力!BH336&gt;0,"",IF(GC336=1,$Y336,""))</f>
        <v/>
      </c>
      <c r="GF336" s="6" t="str">
        <f ca="1">IF(LOG入力!BH336&gt;0,"",IF(COUNTIF($GD$19:$GD336,GD336)=1,GD336,""))</f>
        <v/>
      </c>
      <c r="GG336" s="6">
        <f ca="1">IF(LOG入力!BH336&gt;0,0,IF((FZ336=1),IF(($GF336=""),0,1),0))</f>
        <v>0</v>
      </c>
      <c r="GH336" s="6" t="str">
        <f ca="1">IF(LOG入力!BH336&gt;0,"",IF(COUNTIF($GE$19:GE336,GE336)=1,GE336,""))</f>
        <v/>
      </c>
      <c r="GI336" s="72">
        <f ca="1">IF(LOG入力!BH336&gt;0,0,IF((FZ336=1),IF(($GH336=""),0,1),0))</f>
        <v>0</v>
      </c>
      <c r="GK336" s="455" t="str">
        <f ca="1">IF(V336=1,"",IF(LEN(LOG入力!AS336)=0,"",LOG入力!AS336))</f>
        <v/>
      </c>
      <c r="GL336" s="378" t="str">
        <f t="shared" ca="1" si="682"/>
        <v/>
      </c>
      <c r="GM336" s="378" t="str">
        <f t="shared" ca="1" si="683"/>
        <v/>
      </c>
      <c r="GN336" s="74" t="str">
        <f t="shared" ca="1" si="684"/>
        <v/>
      </c>
      <c r="GO336" s="74" t="str">
        <f t="shared" ca="1" si="685"/>
        <v/>
      </c>
      <c r="GQ336" s="74" t="str">
        <f t="shared" ca="1" si="686"/>
        <v/>
      </c>
      <c r="GR336" s="74" t="str">
        <f t="shared" ca="1" si="687"/>
        <v/>
      </c>
      <c r="GS336" s="74" t="str">
        <f t="shared" ca="1" si="688"/>
        <v/>
      </c>
      <c r="GT336" s="74" t="str">
        <f t="shared" ca="1" si="689"/>
        <v/>
      </c>
      <c r="GU336" s="74" t="str">
        <f t="shared" ca="1" si="690"/>
        <v/>
      </c>
      <c r="GV336" s="74" t="str">
        <f t="shared" ca="1" si="691"/>
        <v/>
      </c>
      <c r="GX336" s="74" t="str">
        <f t="shared" ca="1" si="692"/>
        <v/>
      </c>
      <c r="GY336" s="74" t="str">
        <f t="shared" ca="1" si="693"/>
        <v/>
      </c>
      <c r="GZ336" s="74" t="str">
        <f ca="1">IF(V336=1,"",IF(LOG入力!BH336&gt;0,0,IF(GY336=0,0,IF((VALUE((TYPE(VALUE(J336)))))=16,0,IF(VALUE(J336)&lt;60,1,IF(VALUE(J336)&lt;100,0,IF(VALUE(J336)&lt;600,2,0)))))))</f>
        <v/>
      </c>
      <c r="HA336" s="74" t="str">
        <f t="shared" ca="1" si="694"/>
        <v/>
      </c>
      <c r="HB336" s="74" t="str">
        <f ca="1">IF(V336=1,"",IF(LOG入力!BH336&gt;0,0,IF(HA336=0,0,IF((VALUE((TYPE(VALUE(L336)))))=16,0,IF(VALUE(L336)&lt;60,1,IF(VALUE(L336)&lt;100,0,IF(VALUE(L336)&lt;600,2,0)))))))</f>
        <v/>
      </c>
      <c r="HD336" s="74" t="str">
        <f t="shared" ca="1" si="695"/>
        <v/>
      </c>
      <c r="HF336" s="74" t="str">
        <f t="shared" ca="1" si="696"/>
        <v/>
      </c>
      <c r="HG336" s="74" t="str">
        <f t="shared" ca="1" si="697"/>
        <v/>
      </c>
      <c r="HH336" s="74" t="str">
        <f t="shared" ca="1" si="698"/>
        <v/>
      </c>
      <c r="HI336" s="74" t="str">
        <f t="shared" ca="1" si="699"/>
        <v/>
      </c>
      <c r="HJ336" s="74" t="str">
        <f t="shared" ca="1" si="700"/>
        <v/>
      </c>
      <c r="HK336" s="74" t="str">
        <f t="shared" ca="1" si="701"/>
        <v/>
      </c>
      <c r="HL336" s="74" t="str">
        <f t="shared" ca="1" si="702"/>
        <v/>
      </c>
      <c r="HM336" s="74" t="str">
        <f t="shared" ca="1" si="703"/>
        <v/>
      </c>
      <c r="HN336" s="74" t="str">
        <f t="shared" ca="1" si="704"/>
        <v/>
      </c>
      <c r="HO336" s="529" t="str">
        <f t="shared" ca="1" si="705"/>
        <v/>
      </c>
      <c r="HP336" s="74" t="str">
        <f t="shared" ca="1" si="706"/>
        <v/>
      </c>
      <c r="HQ336" s="74" t="str">
        <f t="shared" ca="1" si="707"/>
        <v/>
      </c>
      <c r="HR336" s="74" t="str">
        <f t="shared" ca="1" si="708"/>
        <v/>
      </c>
      <c r="HS336" s="74" t="str">
        <f t="shared" ca="1" si="709"/>
        <v/>
      </c>
      <c r="HT336" s="74" t="str">
        <f ca="1">IF(V336=1,"",IF(LOG入力!BH336&gt;0,0,IF(DV336=1,0,IF(N336="0",0,IF(SUM(HD336:HS336)&gt;0,1,0)))))</f>
        <v/>
      </c>
    </row>
    <row r="337" spans="1:228" x14ac:dyDescent="0.15">
      <c r="A337" s="5"/>
      <c r="B337" s="532" t="str">
        <f t="shared" ca="1" si="568"/>
        <v/>
      </c>
      <c r="C337" s="534" t="str">
        <f ca="1">LOG入力!AP337</f>
        <v/>
      </c>
      <c r="D337" s="534" t="str">
        <f ca="1">LOG入力!AQ337</f>
        <v/>
      </c>
      <c r="E337" s="534" t="str">
        <f ca="1">LOG入力!AR337</f>
        <v/>
      </c>
      <c r="F337" s="535" t="str">
        <f t="shared" ca="1" si="569"/>
        <v/>
      </c>
      <c r="G337" s="585" t="str">
        <f ca="1">LOG入力!AT337</f>
        <v/>
      </c>
      <c r="H337" s="542" t="str">
        <f ca="1">LOG入力!AU337</f>
        <v/>
      </c>
      <c r="I337" s="542" t="str">
        <f ca="1">LOG入力!AV337</f>
        <v/>
      </c>
      <c r="J337" s="577" t="str">
        <f ca="1">LOG入力!AW337</f>
        <v/>
      </c>
      <c r="K337" s="578" t="str">
        <f ca="1">LOG入力!BJ337</f>
        <v/>
      </c>
      <c r="L337" s="577" t="str">
        <f ca="1">LOG入力!AY337</f>
        <v/>
      </c>
      <c r="M337" s="545" t="str">
        <f ca="1">LOG入力!BK337</f>
        <v/>
      </c>
      <c r="N337" s="512" t="str">
        <f ca="1">IF(V337=1,"",IF(LOG入力!AJ337=1,"1",LOG入力!BA337))</f>
        <v/>
      </c>
      <c r="O337" s="538" t="str">
        <f ca="1">IF(V337=1,"",IF(LEN(LOG入力!O337)=0,"",LOG入力!O337))</f>
        <v/>
      </c>
      <c r="P337" s="291" t="str">
        <f ca="1">IF(V337=1,"",IF($AA$4=1,"",IF(LOG入力!BG337=1,"",CONCATENATE($ER337,$FB337,$FL337,$FV337,$GF337))))</f>
        <v/>
      </c>
      <c r="Q337" s="291" t="str">
        <f ca="1">IF(V337=1,"",IF($AA$4=1,"",IF(LOG入力!BG337=1,"",CONCATENATE($ET337,$FD337,$FN337,$FX337,$GH337))))</f>
        <v/>
      </c>
      <c r="R337" s="573" t="str">
        <f ca="1">IF(V337=1,"",IF($AA$4=1,"",IF(LOG入力!BH337&gt;0,0,AA337)))</f>
        <v/>
      </c>
      <c r="S337" s="293" t="str">
        <f t="shared" ca="1" si="570"/>
        <v/>
      </c>
      <c r="T337" s="681"/>
      <c r="U337" s="38"/>
      <c r="V337" s="196">
        <f ca="1">LOG入力!AN337</f>
        <v>1</v>
      </c>
      <c r="W337" s="38"/>
      <c r="X337" s="516" t="str">
        <f t="shared" ca="1" si="571"/>
        <v/>
      </c>
      <c r="Y337" s="515" t="str">
        <f t="shared" ca="1" si="572"/>
        <v/>
      </c>
      <c r="Z337" s="518" t="str">
        <f t="shared" ca="1" si="573"/>
        <v/>
      </c>
      <c r="AA337" s="574" t="str">
        <f t="shared" ca="1" si="574"/>
        <v/>
      </c>
      <c r="AC337" s="6" t="str">
        <f t="shared" ca="1" si="575"/>
        <v/>
      </c>
      <c r="AD337" s="6" t="str">
        <f t="shared" ca="1" si="576"/>
        <v/>
      </c>
      <c r="AE337" s="6" t="str">
        <f t="shared" ca="1" si="577"/>
        <v/>
      </c>
      <c r="AF337" s="6" t="str">
        <f t="shared" ca="1" si="578"/>
        <v/>
      </c>
      <c r="AG337" s="6" t="str">
        <f t="shared" ca="1" si="579"/>
        <v/>
      </c>
      <c r="AH337" s="6" t="str">
        <f t="shared" ca="1" si="580"/>
        <v/>
      </c>
      <c r="AI337" s="6" t="str">
        <f t="shared" ca="1" si="581"/>
        <v/>
      </c>
      <c r="AJ337" s="6" t="str">
        <f t="shared" ca="1" si="582"/>
        <v/>
      </c>
      <c r="AK337" s="6" t="str">
        <f t="shared" ca="1" si="583"/>
        <v/>
      </c>
      <c r="AL337" s="6" t="str">
        <f t="shared" ca="1" si="584"/>
        <v/>
      </c>
      <c r="AM337" s="6" t="str">
        <f t="shared" ca="1" si="585"/>
        <v/>
      </c>
      <c r="AN337" s="6" t="str">
        <f t="shared" ca="1" si="586"/>
        <v/>
      </c>
      <c r="AO337" s="6" t="str">
        <f t="shared" ca="1" si="587"/>
        <v/>
      </c>
      <c r="AP337" s="6" t="str">
        <f t="shared" ca="1" si="588"/>
        <v/>
      </c>
      <c r="AQ337" s="6" t="str">
        <f t="shared" ca="1" si="589"/>
        <v/>
      </c>
      <c r="AR337" s="6" t="str">
        <f t="shared" ca="1" si="590"/>
        <v/>
      </c>
      <c r="AS337" s="6" t="str">
        <f t="shared" ca="1" si="591"/>
        <v/>
      </c>
      <c r="AT337" s="6" t="str">
        <f t="shared" ca="1" si="592"/>
        <v/>
      </c>
      <c r="AU337" s="6" t="str">
        <f t="shared" ca="1" si="593"/>
        <v/>
      </c>
      <c r="AV337" s="6" t="str">
        <f t="shared" ca="1" si="594"/>
        <v/>
      </c>
      <c r="AW337" s="6" t="str">
        <f t="shared" ca="1" si="595"/>
        <v/>
      </c>
      <c r="AY337" s="6" t="str">
        <f t="shared" ca="1" si="596"/>
        <v/>
      </c>
      <c r="AZ337" s="6" t="str">
        <f t="shared" ca="1" si="597"/>
        <v/>
      </c>
      <c r="BA337" s="6" t="str">
        <f t="shared" ca="1" si="598"/>
        <v/>
      </c>
      <c r="BB337" s="6" t="str">
        <f t="shared" ca="1" si="599"/>
        <v/>
      </c>
      <c r="BC337" s="6" t="str">
        <f t="shared" ca="1" si="600"/>
        <v/>
      </c>
      <c r="BD337" s="6" t="str">
        <f t="shared" ca="1" si="601"/>
        <v/>
      </c>
      <c r="BE337" s="6" t="str">
        <f t="shared" ca="1" si="602"/>
        <v/>
      </c>
      <c r="BF337" s="6" t="str">
        <f t="shared" ca="1" si="603"/>
        <v/>
      </c>
      <c r="BG337" s="6" t="str">
        <f t="shared" ca="1" si="604"/>
        <v/>
      </c>
      <c r="BH337" s="6" t="str">
        <f t="shared" ca="1" si="605"/>
        <v/>
      </c>
      <c r="BI337" s="6" t="str">
        <f t="shared" ca="1" si="606"/>
        <v/>
      </c>
      <c r="BJ337" s="6" t="str">
        <f t="shared" ca="1" si="607"/>
        <v/>
      </c>
      <c r="BK337" s="6" t="str">
        <f t="shared" ca="1" si="608"/>
        <v/>
      </c>
      <c r="BL337" s="6" t="str">
        <f t="shared" ca="1" si="609"/>
        <v/>
      </c>
      <c r="BM337" s="6" t="str">
        <f t="shared" ca="1" si="610"/>
        <v/>
      </c>
      <c r="BN337" s="6" t="str">
        <f t="shared" ca="1" si="611"/>
        <v/>
      </c>
      <c r="BO337" s="6" t="str">
        <f t="shared" ca="1" si="612"/>
        <v/>
      </c>
      <c r="BP337" s="6" t="str">
        <f t="shared" ca="1" si="613"/>
        <v/>
      </c>
      <c r="BQ337" s="6" t="str">
        <f t="shared" ca="1" si="614"/>
        <v/>
      </c>
      <c r="BR337" s="6" t="str">
        <f t="shared" ca="1" si="615"/>
        <v/>
      </c>
      <c r="BS337" s="6" t="str">
        <f t="shared" ca="1" si="616"/>
        <v/>
      </c>
      <c r="BU337" s="6" t="str">
        <f t="shared" ca="1" si="617"/>
        <v/>
      </c>
      <c r="BW337" s="515" t="str">
        <f t="shared" ca="1" si="618"/>
        <v/>
      </c>
      <c r="BX337" s="515">
        <f t="shared" ca="1" si="619"/>
        <v>0</v>
      </c>
      <c r="BY337" s="515" t="str">
        <f t="shared" ca="1" si="620"/>
        <v/>
      </c>
      <c r="CA337" s="6">
        <f t="shared" ca="1" si="621"/>
        <v>1</v>
      </c>
      <c r="CC337" s="523" t="str">
        <f t="shared" ca="1" si="622"/>
        <v/>
      </c>
      <c r="CE337" s="6" t="str">
        <f t="shared" ca="1" si="623"/>
        <v/>
      </c>
      <c r="CG337" s="524" t="str">
        <f ca="1">IF(V337=1,"",IF($AA$4=1,"",IF(LOG入力!BH337&gt;0,"",IF(N337=0,"",IF(HT337=0,"","★")))))</f>
        <v/>
      </c>
      <c r="CI337" s="74" t="str">
        <f t="shared" ca="1" si="624"/>
        <v/>
      </c>
      <c r="CK337" s="525" t="str">
        <f ca="1">IF(V337=1,"",IF(LOG入力!BH337&gt;0,1,0))</f>
        <v/>
      </c>
      <c r="CL337" s="74" t="str">
        <f t="shared" ca="1" si="625"/>
        <v/>
      </c>
      <c r="CN337" s="74" t="str">
        <f t="shared" ca="1" si="626"/>
        <v/>
      </c>
      <c r="CO337" s="74" t="str">
        <f t="shared" ca="1" si="627"/>
        <v/>
      </c>
      <c r="CQ337" s="74" t="str">
        <f t="shared" ca="1" si="628"/>
        <v/>
      </c>
      <c r="CR337" s="74" t="str">
        <f t="shared" ca="1" si="629"/>
        <v/>
      </c>
      <c r="CS337" s="74" t="str">
        <f t="shared" ca="1" si="630"/>
        <v/>
      </c>
      <c r="CT337" s="74" t="str">
        <f t="shared" ca="1" si="631"/>
        <v/>
      </c>
      <c r="CU337" s="74" t="str">
        <f t="shared" ca="1" si="632"/>
        <v/>
      </c>
      <c r="CV337" s="74" t="str">
        <f t="shared" ca="1" si="633"/>
        <v/>
      </c>
      <c r="CW337" s="74" t="str">
        <f t="shared" ca="1" si="634"/>
        <v/>
      </c>
      <c r="CX337" s="74" t="str">
        <f t="shared" ca="1" si="635"/>
        <v/>
      </c>
      <c r="CY337" s="74" t="str">
        <f t="shared" ca="1" si="636"/>
        <v/>
      </c>
      <c r="CZ337" s="74" t="str">
        <f t="shared" ca="1" si="637"/>
        <v/>
      </c>
      <c r="DA337" s="74" t="str">
        <f t="shared" ca="1" si="638"/>
        <v/>
      </c>
      <c r="DB337" s="74" t="str">
        <f t="shared" ca="1" si="639"/>
        <v/>
      </c>
      <c r="DD337" s="74" t="str">
        <f t="shared" ca="1" si="640"/>
        <v/>
      </c>
      <c r="DE337" s="74" t="str">
        <f t="shared" ca="1" si="641"/>
        <v/>
      </c>
      <c r="DF337" s="74" t="str">
        <f t="shared" ca="1" si="642"/>
        <v/>
      </c>
      <c r="DG337" s="74" t="str">
        <f t="shared" ca="1" si="643"/>
        <v/>
      </c>
      <c r="DH337" s="74" t="str">
        <f t="shared" ca="1" si="644"/>
        <v/>
      </c>
      <c r="DI337" s="74" t="str">
        <f t="shared" ca="1" si="645"/>
        <v/>
      </c>
      <c r="DJ337" s="74" t="str">
        <f t="shared" ca="1" si="646"/>
        <v/>
      </c>
      <c r="DK337" s="74" t="str">
        <f t="shared" ca="1" si="647"/>
        <v/>
      </c>
      <c r="DL337" s="74" t="str">
        <f t="shared" ca="1" si="648"/>
        <v/>
      </c>
      <c r="DM337" s="74" t="str">
        <f t="shared" ca="1" si="649"/>
        <v/>
      </c>
      <c r="DN337" s="74" t="str">
        <f t="shared" ca="1" si="650"/>
        <v/>
      </c>
      <c r="DO337" s="74" t="str">
        <f t="shared" ca="1" si="651"/>
        <v/>
      </c>
      <c r="DQ337" s="74" t="str">
        <f t="shared" ca="1" si="652"/>
        <v/>
      </c>
      <c r="DS337" s="74" t="str">
        <f t="shared" ca="1" si="653"/>
        <v/>
      </c>
      <c r="DT337" s="74" t="str">
        <f t="shared" ca="1" si="654"/>
        <v/>
      </c>
      <c r="DV337" s="525" t="str">
        <f t="shared" ca="1" si="655"/>
        <v/>
      </c>
      <c r="DW337" s="74" t="str">
        <f t="shared" ca="1" si="656"/>
        <v/>
      </c>
      <c r="DX337" s="485" t="str">
        <f t="shared" ca="1" si="657"/>
        <v/>
      </c>
      <c r="DY337" s="74" t="str">
        <f t="shared" ca="1" si="658"/>
        <v/>
      </c>
      <c r="DZ337" s="74" t="str">
        <f t="shared" ca="1" si="659"/>
        <v/>
      </c>
      <c r="EA337" s="74" t="str">
        <f t="shared" ca="1" si="660"/>
        <v/>
      </c>
      <c r="EC337" s="74" t="str">
        <f t="shared" ca="1" si="661"/>
        <v/>
      </c>
      <c r="ED337" s="74" t="str">
        <f t="shared" ca="1" si="662"/>
        <v/>
      </c>
      <c r="EE337" s="74" t="str">
        <f t="shared" ca="1" si="663"/>
        <v/>
      </c>
      <c r="EG337" s="479" t="str">
        <f ca="1">IF(V337=1,"",IF(LOG入力!BH337&gt;0,0,IF(CG337="★",0,IF(R337=1,0,IF(N337=0,0,1)))))</f>
        <v/>
      </c>
      <c r="EH337" s="483" t="str">
        <f t="shared" ca="1" si="664"/>
        <v/>
      </c>
      <c r="EI337" s="483" t="str">
        <f t="shared" ca="1" si="665"/>
        <v/>
      </c>
      <c r="EJ337" s="483" t="str">
        <f t="shared" ca="1" si="666"/>
        <v/>
      </c>
      <c r="EL337" s="71">
        <f t="shared" ca="1" si="667"/>
        <v>0</v>
      </c>
      <c r="EM337" s="6">
        <f t="shared" ca="1" si="668"/>
        <v>0</v>
      </c>
      <c r="EN337" s="6" t="str">
        <f t="shared" ca="1" si="669"/>
        <v/>
      </c>
      <c r="EO337" s="6">
        <f ca="1">IF(LOG入力!BH337&gt;0,0,IF(EM337=0,0,(IF(COUNTIF($EN$19:EN337,EN337)=1,IF($FS$3="N",1,IF(EH337=1,1,0))))))</f>
        <v>0</v>
      </c>
      <c r="EP337" s="6" t="str">
        <f ca="1">IF(LOG入力!BH337&gt;0,"",IF(EO337=1,$X337,""))</f>
        <v/>
      </c>
      <c r="EQ337" s="6" t="str">
        <f ca="1">IF(LOG入力!BH337&gt;0,"",IF(EO337=1,$Y337,""))</f>
        <v/>
      </c>
      <c r="ER337" s="520" t="str">
        <f ca="1">IF(LOG入力!BH337&gt;0,"",IF(COUNTIF($EP$19:$EP337,EP337)=1,EP337,""))</f>
        <v/>
      </c>
      <c r="ES337" s="520">
        <f ca="1">IF(LOG入力!BH337&gt;0,0,IF((EL337=1),IF(($ER337=""),0,1),0))</f>
        <v>0</v>
      </c>
      <c r="ET337" s="520" t="str">
        <f ca="1">IF(LOG入力!BH337&gt;0,"",IF(COUNTIF($EQ$19:EQ337,EQ337)=1,EQ337,""))</f>
        <v/>
      </c>
      <c r="EU337" s="539">
        <f ca="1">IF(LOG入力!BH337&gt;0,0,IF((EL337=1),IF(($ET337=""),0,1),0))</f>
        <v>0</v>
      </c>
      <c r="EV337" s="71">
        <f t="shared" ca="1" si="670"/>
        <v>0</v>
      </c>
      <c r="EW337" s="6">
        <f t="shared" ca="1" si="671"/>
        <v>0</v>
      </c>
      <c r="EX337" s="6" t="str">
        <f t="shared" ca="1" si="672"/>
        <v/>
      </c>
      <c r="EY337" s="6">
        <f ca="1">IF(LOG入力!BH337&gt;0,0,IF(EW337=0,0,(IF(COUNTIF($EX$19:EX337,EX337)=1,IF($FS$3="N",1,IF(EH337=1,1,0))))))</f>
        <v>0</v>
      </c>
      <c r="EZ337" s="6" t="str">
        <f ca="1">IF(LOG入力!BH337&gt;0,"",IF(EY337=1,$X337,""))</f>
        <v/>
      </c>
      <c r="FA337" s="6" t="str">
        <f ca="1">IF(LOG入力!BH337&gt;0,"",IF(EY337=1,$Y337,""))</f>
        <v/>
      </c>
      <c r="FB337" s="6" t="str">
        <f ca="1">IF(LOG入力!BH337&gt;0,"",IF(COUNTIF($EZ$19:$EZ337,EZ337)=1,EZ337,""))</f>
        <v/>
      </c>
      <c r="FC337" s="6">
        <f ca="1">IF(LOG入力!BH337&gt;0,0,IF((EV337=1),IF(($FB337=""),0,1),0))</f>
        <v>0</v>
      </c>
      <c r="FD337" s="6" t="str">
        <f ca="1">IF(LOG入力!BH337&gt;0,"",IF(COUNTIF($FA$19:FA337,FA337)=1,FA337,""))</f>
        <v/>
      </c>
      <c r="FE337" s="72">
        <f ca="1">IF(LOG入力!BH337&gt;0,0,IF((EV337=1),IF(($FD337=""),0,1),0))</f>
        <v>0</v>
      </c>
      <c r="FF337" s="71">
        <f t="shared" ca="1" si="673"/>
        <v>0</v>
      </c>
      <c r="FG337" s="6">
        <f t="shared" ca="1" si="674"/>
        <v>0</v>
      </c>
      <c r="FH337" s="6" t="str">
        <f t="shared" ca="1" si="675"/>
        <v/>
      </c>
      <c r="FI337" s="6">
        <f ca="1">IF(LOG入力!BH337&gt;0,0,IF(FG337=0,0,(IF(COUNTIF($FH$19:FH337,FH337)=1,IF($FS$3="N",1,IF(EH337=1,1,0))))))</f>
        <v>0</v>
      </c>
      <c r="FJ337" s="6" t="str">
        <f ca="1">IF(LOG入力!BH337&gt;0,"",IF(FI337=1,$X337,""))</f>
        <v/>
      </c>
      <c r="FK337" s="6" t="str">
        <f ca="1">IF(LOG入力!BH337&gt;0,"",IF(FI337=1,$Y337,""))</f>
        <v/>
      </c>
      <c r="FL337" s="6" t="str">
        <f ca="1">IF(LOG入力!BH337&gt;0,"",IF(COUNTIF($FJ$19:$FJ337,FJ337)=1,FJ337,""))</f>
        <v/>
      </c>
      <c r="FM337" s="6">
        <f ca="1">IF(LOG入力!BH337&gt;0,0,IF((FF337=1),IF(($FL337=""),0,1),0))</f>
        <v>0</v>
      </c>
      <c r="FN337" s="6" t="str">
        <f ca="1">IF(LOG入力!BH337&gt;0,"",IF(COUNTIF($FK$19:FK337,FK337)=1,FK337,""))</f>
        <v/>
      </c>
      <c r="FO337" s="72">
        <f ca="1">IF(LOG入力!BH337&gt;0,0,IF((FF337=1),IF(($FN337=""),0,1),0))</f>
        <v>0</v>
      </c>
      <c r="FP337" s="71">
        <f t="shared" ca="1" si="676"/>
        <v>0</v>
      </c>
      <c r="FQ337" s="6">
        <f t="shared" ca="1" si="677"/>
        <v>0</v>
      </c>
      <c r="FR337" s="6" t="str">
        <f t="shared" ca="1" si="678"/>
        <v/>
      </c>
      <c r="FS337" s="6">
        <f ca="1">IF(LOG入力!BH337&gt;0,0,IF(FQ337=0,0,(IF(COUNTIF($FR$19:FR337,FR337)=1,IF($FS$3="N",1,IF(EH337=1,1,0))))))</f>
        <v>0</v>
      </c>
      <c r="FT337" s="6" t="str">
        <f ca="1">IF(LOG入力!BH337&gt;0,"",IF(FS337=1,$X337,""))</f>
        <v/>
      </c>
      <c r="FU337" s="6" t="str">
        <f ca="1">IF(LOG入力!BH337&gt;0,"",IF(FS337=1,$Y337,""))</f>
        <v/>
      </c>
      <c r="FV337" s="6" t="str">
        <f ca="1">IF(LOG入力!BH337&gt;0,"",IF(COUNTIF($FT$19:$FT337,FT337)=1,FT337,""))</f>
        <v/>
      </c>
      <c r="FW337" s="6">
        <f ca="1">IF(LOG入力!BH337&gt;0,0,IF((FP337=1),IF(($FV337=""),0,1),0))</f>
        <v>0</v>
      </c>
      <c r="FX337" s="6" t="str">
        <f ca="1">IF(LOG入力!BH337&gt;0,"",IF(COUNTIF($FU$19:FU337,FU337)=1,FU337,""))</f>
        <v/>
      </c>
      <c r="FY337" s="72">
        <f ca="1">IF(LOG入力!BH337&gt;0,0,IF((FP337=1),IF(($FX337=""),0,1),0))</f>
        <v>0</v>
      </c>
      <c r="FZ337" s="71">
        <f t="shared" ca="1" si="679"/>
        <v>0</v>
      </c>
      <c r="GA337" s="6">
        <f t="shared" ca="1" si="680"/>
        <v>0</v>
      </c>
      <c r="GB337" s="6" t="str">
        <f t="shared" ca="1" si="681"/>
        <v/>
      </c>
      <c r="GC337" s="6">
        <f ca="1">IF(LOG入力!BH337&gt;0,0,IF(GA337=0,0,(IF(COUNTIF($GB$19:GB337,GB337)=1,IF($FS$3="N",1,IF(EH337=1,1,0))))))</f>
        <v>0</v>
      </c>
      <c r="GD337" s="6" t="str">
        <f ca="1">IF(LOG入力!BH337&gt;0,"",IF(GC337=1,$X337,""))</f>
        <v/>
      </c>
      <c r="GE337" s="6" t="str">
        <f ca="1">IF(LOG入力!BH337&gt;0,"",IF(GC337=1,$Y337,""))</f>
        <v/>
      </c>
      <c r="GF337" s="6" t="str">
        <f ca="1">IF(LOG入力!BH337&gt;0,"",IF(COUNTIF($GD$19:$GD337,GD337)=1,GD337,""))</f>
        <v/>
      </c>
      <c r="GG337" s="6">
        <f ca="1">IF(LOG入力!BH337&gt;0,0,IF((FZ337=1),IF(($GF337=""),0,1),0))</f>
        <v>0</v>
      </c>
      <c r="GH337" s="6" t="str">
        <f ca="1">IF(LOG入力!BH337&gt;0,"",IF(COUNTIF($GE$19:GE337,GE337)=1,GE337,""))</f>
        <v/>
      </c>
      <c r="GI337" s="72">
        <f ca="1">IF(LOG入力!BH337&gt;0,0,IF((FZ337=1),IF(($GH337=""),0,1),0))</f>
        <v>0</v>
      </c>
      <c r="GK337" s="455" t="str">
        <f ca="1">IF(V337=1,"",IF(LEN(LOG入力!AS337)=0,"",LOG入力!AS337))</f>
        <v/>
      </c>
      <c r="GL337" s="378" t="str">
        <f t="shared" ca="1" si="682"/>
        <v/>
      </c>
      <c r="GM337" s="378" t="str">
        <f t="shared" ca="1" si="683"/>
        <v/>
      </c>
      <c r="GN337" s="74" t="str">
        <f t="shared" ca="1" si="684"/>
        <v/>
      </c>
      <c r="GO337" s="74" t="str">
        <f t="shared" ca="1" si="685"/>
        <v/>
      </c>
      <c r="GQ337" s="74" t="str">
        <f t="shared" ca="1" si="686"/>
        <v/>
      </c>
      <c r="GR337" s="74" t="str">
        <f t="shared" ca="1" si="687"/>
        <v/>
      </c>
      <c r="GS337" s="74" t="str">
        <f t="shared" ca="1" si="688"/>
        <v/>
      </c>
      <c r="GT337" s="74" t="str">
        <f t="shared" ca="1" si="689"/>
        <v/>
      </c>
      <c r="GU337" s="74" t="str">
        <f t="shared" ca="1" si="690"/>
        <v/>
      </c>
      <c r="GV337" s="74" t="str">
        <f t="shared" ca="1" si="691"/>
        <v/>
      </c>
      <c r="GX337" s="74" t="str">
        <f t="shared" ca="1" si="692"/>
        <v/>
      </c>
      <c r="GY337" s="74" t="str">
        <f t="shared" ca="1" si="693"/>
        <v/>
      </c>
      <c r="GZ337" s="74" t="str">
        <f ca="1">IF(V337=1,"",IF(LOG入力!BH337&gt;0,0,IF(GY337=0,0,IF((VALUE((TYPE(VALUE(J337)))))=16,0,IF(VALUE(J337)&lt;60,1,IF(VALUE(J337)&lt;100,0,IF(VALUE(J337)&lt;600,2,0)))))))</f>
        <v/>
      </c>
      <c r="HA337" s="74" t="str">
        <f t="shared" ca="1" si="694"/>
        <v/>
      </c>
      <c r="HB337" s="74" t="str">
        <f ca="1">IF(V337=1,"",IF(LOG入力!BH337&gt;0,0,IF(HA337=0,0,IF((VALUE((TYPE(VALUE(L337)))))=16,0,IF(VALUE(L337)&lt;60,1,IF(VALUE(L337)&lt;100,0,IF(VALUE(L337)&lt;600,2,0)))))))</f>
        <v/>
      </c>
      <c r="HD337" s="74" t="str">
        <f t="shared" ca="1" si="695"/>
        <v/>
      </c>
      <c r="HF337" s="74" t="str">
        <f t="shared" ca="1" si="696"/>
        <v/>
      </c>
      <c r="HG337" s="74" t="str">
        <f t="shared" ca="1" si="697"/>
        <v/>
      </c>
      <c r="HH337" s="74" t="str">
        <f t="shared" ca="1" si="698"/>
        <v/>
      </c>
      <c r="HI337" s="74" t="str">
        <f t="shared" ca="1" si="699"/>
        <v/>
      </c>
      <c r="HJ337" s="74" t="str">
        <f t="shared" ca="1" si="700"/>
        <v/>
      </c>
      <c r="HK337" s="74" t="str">
        <f t="shared" ca="1" si="701"/>
        <v/>
      </c>
      <c r="HL337" s="74" t="str">
        <f t="shared" ca="1" si="702"/>
        <v/>
      </c>
      <c r="HM337" s="74" t="str">
        <f t="shared" ca="1" si="703"/>
        <v/>
      </c>
      <c r="HN337" s="74" t="str">
        <f t="shared" ca="1" si="704"/>
        <v/>
      </c>
      <c r="HO337" s="529" t="str">
        <f t="shared" ca="1" si="705"/>
        <v/>
      </c>
      <c r="HP337" s="74" t="str">
        <f t="shared" ca="1" si="706"/>
        <v/>
      </c>
      <c r="HQ337" s="74" t="str">
        <f t="shared" ca="1" si="707"/>
        <v/>
      </c>
      <c r="HR337" s="74" t="str">
        <f t="shared" ca="1" si="708"/>
        <v/>
      </c>
      <c r="HS337" s="74" t="str">
        <f t="shared" ca="1" si="709"/>
        <v/>
      </c>
      <c r="HT337" s="74" t="str">
        <f ca="1">IF(V337=1,"",IF(LOG入力!BH337&gt;0,0,IF(DV337=1,0,IF(N337="0",0,IF(SUM(HD337:HS337)&gt;0,1,0)))))</f>
        <v/>
      </c>
    </row>
    <row r="338" spans="1:228" x14ac:dyDescent="0.15">
      <c r="A338" s="5">
        <v>320</v>
      </c>
      <c r="B338" s="487" t="str">
        <f t="shared" ca="1" si="568"/>
        <v/>
      </c>
      <c r="C338" s="548" t="str">
        <f ca="1">LOG入力!AP338</f>
        <v/>
      </c>
      <c r="D338" s="548" t="str">
        <f ca="1">LOG入力!AQ338</f>
        <v/>
      </c>
      <c r="E338" s="548" t="str">
        <f ca="1">LOG入力!AR338</f>
        <v/>
      </c>
      <c r="F338" s="589" t="str">
        <f t="shared" ca="1" si="569"/>
        <v/>
      </c>
      <c r="G338" s="586" t="str">
        <f ca="1">LOG入力!AT338</f>
        <v/>
      </c>
      <c r="H338" s="553" t="str">
        <f ca="1">LOG入力!AU338</f>
        <v/>
      </c>
      <c r="I338" s="587" t="str">
        <f ca="1">LOG入力!AV338</f>
        <v/>
      </c>
      <c r="J338" s="590" t="str">
        <f ca="1">LOG入力!AW338</f>
        <v/>
      </c>
      <c r="K338" s="591" t="str">
        <f ca="1">LOG入力!BJ338</f>
        <v/>
      </c>
      <c r="L338" s="590" t="str">
        <f ca="1">LOG入力!AY338</f>
        <v/>
      </c>
      <c r="M338" s="556" t="str">
        <f ca="1">LOG入力!BK338</f>
        <v/>
      </c>
      <c r="N338" s="588" t="str">
        <f ca="1">IF(V338=1,"",IF(LOG入力!AJ338=1,"1",LOG入力!BA338))</f>
        <v/>
      </c>
      <c r="O338" s="557" t="str">
        <f ca="1">IF(V338=1,"",IF(LEN(LOG入力!O338)=0,"",LOG入力!O338))</f>
        <v/>
      </c>
      <c r="P338" s="336" t="str">
        <f ca="1">IF(V338=1,"",IF($AA$4=1,"",IF(LOG入力!BG338=1,"",CONCATENATE($ER338,$FB338,$FL338,$FV338,$GF338))))</f>
        <v/>
      </c>
      <c r="Q338" s="337" t="str">
        <f ca="1">IF(V338=1,"",IF($AA$4=1,"",IF(LOG入力!BG338=1,"",CONCATENATE($ET338,$FD338,$FN338,$FX338,$GH338))))</f>
        <v/>
      </c>
      <c r="R338" s="338" t="str">
        <f ca="1">IF(V338=1,"",IF($AA$4=1,"",IF(LOG入力!BH338&gt;0,0,AA338)))</f>
        <v/>
      </c>
      <c r="S338" s="558" t="str">
        <f t="shared" ca="1" si="570"/>
        <v/>
      </c>
      <c r="T338" s="681"/>
      <c r="U338" s="38"/>
      <c r="V338" s="196">
        <f ca="1">LOG入力!AN338</f>
        <v>1</v>
      </c>
      <c r="W338" s="38"/>
      <c r="X338" s="516" t="str">
        <f t="shared" ca="1" si="571"/>
        <v/>
      </c>
      <c r="Y338" s="515" t="str">
        <f t="shared" ca="1" si="572"/>
        <v/>
      </c>
      <c r="Z338" s="518" t="str">
        <f t="shared" ca="1" si="573"/>
        <v/>
      </c>
      <c r="AA338" s="574" t="str">
        <f t="shared" ca="1" si="574"/>
        <v/>
      </c>
      <c r="AC338" s="6" t="str">
        <f t="shared" ca="1" si="575"/>
        <v/>
      </c>
      <c r="AD338" s="6" t="str">
        <f t="shared" ca="1" si="576"/>
        <v/>
      </c>
      <c r="AE338" s="6" t="str">
        <f t="shared" ca="1" si="577"/>
        <v/>
      </c>
      <c r="AF338" s="6" t="str">
        <f t="shared" ca="1" si="578"/>
        <v/>
      </c>
      <c r="AG338" s="6" t="str">
        <f t="shared" ca="1" si="579"/>
        <v/>
      </c>
      <c r="AH338" s="6" t="str">
        <f t="shared" ca="1" si="580"/>
        <v/>
      </c>
      <c r="AI338" s="6" t="str">
        <f t="shared" ca="1" si="581"/>
        <v/>
      </c>
      <c r="AJ338" s="6" t="str">
        <f t="shared" ca="1" si="582"/>
        <v/>
      </c>
      <c r="AK338" s="6" t="str">
        <f t="shared" ca="1" si="583"/>
        <v/>
      </c>
      <c r="AL338" s="6" t="str">
        <f t="shared" ca="1" si="584"/>
        <v/>
      </c>
      <c r="AM338" s="6" t="str">
        <f t="shared" ca="1" si="585"/>
        <v/>
      </c>
      <c r="AN338" s="6" t="str">
        <f t="shared" ca="1" si="586"/>
        <v/>
      </c>
      <c r="AO338" s="6" t="str">
        <f t="shared" ca="1" si="587"/>
        <v/>
      </c>
      <c r="AP338" s="6" t="str">
        <f t="shared" ca="1" si="588"/>
        <v/>
      </c>
      <c r="AQ338" s="6" t="str">
        <f t="shared" ca="1" si="589"/>
        <v/>
      </c>
      <c r="AR338" s="6" t="str">
        <f t="shared" ca="1" si="590"/>
        <v/>
      </c>
      <c r="AS338" s="6" t="str">
        <f t="shared" ca="1" si="591"/>
        <v/>
      </c>
      <c r="AT338" s="6" t="str">
        <f t="shared" ca="1" si="592"/>
        <v/>
      </c>
      <c r="AU338" s="6" t="str">
        <f t="shared" ca="1" si="593"/>
        <v/>
      </c>
      <c r="AV338" s="6" t="str">
        <f t="shared" ca="1" si="594"/>
        <v/>
      </c>
      <c r="AW338" s="6" t="str">
        <f t="shared" ca="1" si="595"/>
        <v/>
      </c>
      <c r="AY338" s="6" t="str">
        <f t="shared" ca="1" si="596"/>
        <v/>
      </c>
      <c r="AZ338" s="6" t="str">
        <f t="shared" ca="1" si="597"/>
        <v/>
      </c>
      <c r="BA338" s="6" t="str">
        <f t="shared" ca="1" si="598"/>
        <v/>
      </c>
      <c r="BB338" s="6" t="str">
        <f t="shared" ca="1" si="599"/>
        <v/>
      </c>
      <c r="BC338" s="6" t="str">
        <f t="shared" ca="1" si="600"/>
        <v/>
      </c>
      <c r="BD338" s="6" t="str">
        <f t="shared" ca="1" si="601"/>
        <v/>
      </c>
      <c r="BE338" s="6" t="str">
        <f t="shared" ca="1" si="602"/>
        <v/>
      </c>
      <c r="BF338" s="6" t="str">
        <f t="shared" ca="1" si="603"/>
        <v/>
      </c>
      <c r="BG338" s="6" t="str">
        <f t="shared" ca="1" si="604"/>
        <v/>
      </c>
      <c r="BH338" s="6" t="str">
        <f t="shared" ca="1" si="605"/>
        <v/>
      </c>
      <c r="BI338" s="6" t="str">
        <f t="shared" ca="1" si="606"/>
        <v/>
      </c>
      <c r="BJ338" s="6" t="str">
        <f t="shared" ca="1" si="607"/>
        <v/>
      </c>
      <c r="BK338" s="6" t="str">
        <f t="shared" ca="1" si="608"/>
        <v/>
      </c>
      <c r="BL338" s="6" t="str">
        <f t="shared" ca="1" si="609"/>
        <v/>
      </c>
      <c r="BM338" s="6" t="str">
        <f t="shared" ca="1" si="610"/>
        <v/>
      </c>
      <c r="BN338" s="6" t="str">
        <f t="shared" ca="1" si="611"/>
        <v/>
      </c>
      <c r="BO338" s="6" t="str">
        <f t="shared" ca="1" si="612"/>
        <v/>
      </c>
      <c r="BP338" s="6" t="str">
        <f t="shared" ca="1" si="613"/>
        <v/>
      </c>
      <c r="BQ338" s="6" t="str">
        <f t="shared" ca="1" si="614"/>
        <v/>
      </c>
      <c r="BR338" s="6" t="str">
        <f t="shared" ca="1" si="615"/>
        <v/>
      </c>
      <c r="BS338" s="6" t="str">
        <f t="shared" ca="1" si="616"/>
        <v/>
      </c>
      <c r="BU338" s="6" t="str">
        <f t="shared" ca="1" si="617"/>
        <v/>
      </c>
      <c r="BW338" s="515" t="str">
        <f t="shared" ca="1" si="618"/>
        <v/>
      </c>
      <c r="BX338" s="515">
        <f t="shared" ca="1" si="619"/>
        <v>0</v>
      </c>
      <c r="BY338" s="515" t="str">
        <f t="shared" ca="1" si="620"/>
        <v/>
      </c>
      <c r="CA338" s="6">
        <f t="shared" ca="1" si="621"/>
        <v>1</v>
      </c>
      <c r="CC338" s="523" t="str">
        <f t="shared" ca="1" si="622"/>
        <v/>
      </c>
      <c r="CE338" s="6" t="str">
        <f t="shared" ca="1" si="623"/>
        <v/>
      </c>
      <c r="CG338" s="524" t="str">
        <f ca="1">IF(V338=1,"",IF($AA$4=1,"",IF(LOG入力!BH338&gt;0,"",IF(N338=0,"",IF(HT338=0,"","★")))))</f>
        <v/>
      </c>
      <c r="CI338" s="74" t="str">
        <f t="shared" ca="1" si="624"/>
        <v/>
      </c>
      <c r="CK338" s="525" t="str">
        <f ca="1">IF(V338=1,"",IF(LOG入力!BH338&gt;0,1,0))</f>
        <v/>
      </c>
      <c r="CL338" s="74" t="str">
        <f t="shared" ca="1" si="625"/>
        <v/>
      </c>
      <c r="CN338" s="74" t="str">
        <f t="shared" ca="1" si="626"/>
        <v/>
      </c>
      <c r="CO338" s="74" t="str">
        <f t="shared" ca="1" si="627"/>
        <v/>
      </c>
      <c r="CQ338" s="74" t="str">
        <f t="shared" ca="1" si="628"/>
        <v/>
      </c>
      <c r="CR338" s="74" t="str">
        <f t="shared" ca="1" si="629"/>
        <v/>
      </c>
      <c r="CS338" s="74" t="str">
        <f t="shared" ca="1" si="630"/>
        <v/>
      </c>
      <c r="CT338" s="74" t="str">
        <f t="shared" ca="1" si="631"/>
        <v/>
      </c>
      <c r="CU338" s="74" t="str">
        <f t="shared" ca="1" si="632"/>
        <v/>
      </c>
      <c r="CV338" s="74" t="str">
        <f t="shared" ca="1" si="633"/>
        <v/>
      </c>
      <c r="CW338" s="74" t="str">
        <f t="shared" ca="1" si="634"/>
        <v/>
      </c>
      <c r="CX338" s="74" t="str">
        <f t="shared" ca="1" si="635"/>
        <v/>
      </c>
      <c r="CY338" s="74" t="str">
        <f t="shared" ca="1" si="636"/>
        <v/>
      </c>
      <c r="CZ338" s="74" t="str">
        <f t="shared" ca="1" si="637"/>
        <v/>
      </c>
      <c r="DA338" s="74" t="str">
        <f t="shared" ca="1" si="638"/>
        <v/>
      </c>
      <c r="DB338" s="74" t="str">
        <f t="shared" ca="1" si="639"/>
        <v/>
      </c>
      <c r="DD338" s="74" t="str">
        <f t="shared" ca="1" si="640"/>
        <v/>
      </c>
      <c r="DE338" s="74" t="str">
        <f t="shared" ca="1" si="641"/>
        <v/>
      </c>
      <c r="DF338" s="74" t="str">
        <f t="shared" ca="1" si="642"/>
        <v/>
      </c>
      <c r="DG338" s="74" t="str">
        <f t="shared" ca="1" si="643"/>
        <v/>
      </c>
      <c r="DH338" s="74" t="str">
        <f t="shared" ca="1" si="644"/>
        <v/>
      </c>
      <c r="DI338" s="74" t="str">
        <f t="shared" ca="1" si="645"/>
        <v/>
      </c>
      <c r="DJ338" s="74" t="str">
        <f t="shared" ca="1" si="646"/>
        <v/>
      </c>
      <c r="DK338" s="74" t="str">
        <f t="shared" ca="1" si="647"/>
        <v/>
      </c>
      <c r="DL338" s="74" t="str">
        <f t="shared" ca="1" si="648"/>
        <v/>
      </c>
      <c r="DM338" s="74" t="str">
        <f t="shared" ca="1" si="649"/>
        <v/>
      </c>
      <c r="DN338" s="74" t="str">
        <f t="shared" ca="1" si="650"/>
        <v/>
      </c>
      <c r="DO338" s="74" t="str">
        <f t="shared" ca="1" si="651"/>
        <v/>
      </c>
      <c r="DQ338" s="74" t="str">
        <f t="shared" ca="1" si="652"/>
        <v/>
      </c>
      <c r="DS338" s="74" t="str">
        <f t="shared" ca="1" si="653"/>
        <v/>
      </c>
      <c r="DT338" s="74" t="str">
        <f t="shared" ca="1" si="654"/>
        <v/>
      </c>
      <c r="DV338" s="525" t="str">
        <f t="shared" ca="1" si="655"/>
        <v/>
      </c>
      <c r="DW338" s="74" t="str">
        <f t="shared" ca="1" si="656"/>
        <v/>
      </c>
      <c r="DX338" s="485" t="str">
        <f t="shared" ca="1" si="657"/>
        <v/>
      </c>
      <c r="DY338" s="74" t="str">
        <f t="shared" ca="1" si="658"/>
        <v/>
      </c>
      <c r="DZ338" s="74" t="str">
        <f t="shared" ca="1" si="659"/>
        <v/>
      </c>
      <c r="EA338" s="74" t="str">
        <f t="shared" ca="1" si="660"/>
        <v/>
      </c>
      <c r="EC338" s="74" t="str">
        <f t="shared" ca="1" si="661"/>
        <v/>
      </c>
      <c r="ED338" s="74" t="str">
        <f t="shared" ca="1" si="662"/>
        <v/>
      </c>
      <c r="EE338" s="74" t="str">
        <f t="shared" ca="1" si="663"/>
        <v/>
      </c>
      <c r="EG338" s="479" t="str">
        <f ca="1">IF(V338=1,"",IF(LOG入力!BH338&gt;0,0,IF(CG338="★",0,IF(R338=1,0,IF(N338=0,0,1)))))</f>
        <v/>
      </c>
      <c r="EH338" s="483" t="str">
        <f t="shared" ca="1" si="664"/>
        <v/>
      </c>
      <c r="EI338" s="483" t="str">
        <f t="shared" ca="1" si="665"/>
        <v/>
      </c>
      <c r="EJ338" s="483" t="str">
        <f t="shared" ca="1" si="666"/>
        <v/>
      </c>
      <c r="EL338" s="71">
        <f t="shared" ca="1" si="667"/>
        <v>0</v>
      </c>
      <c r="EM338" s="6">
        <f t="shared" ca="1" si="668"/>
        <v>0</v>
      </c>
      <c r="EN338" s="6" t="str">
        <f t="shared" ca="1" si="669"/>
        <v/>
      </c>
      <c r="EO338" s="6">
        <f ca="1">IF(LOG入力!BH338&gt;0,0,IF(EM338=0,0,(IF(COUNTIF($EN$19:EN338,EN338)=1,IF($FS$3="N",1,IF(EH338=1,1,0))))))</f>
        <v>0</v>
      </c>
      <c r="EP338" s="6" t="str">
        <f ca="1">IF(LOG入力!BH338&gt;0,"",IF(EO338=1,$X338,""))</f>
        <v/>
      </c>
      <c r="EQ338" s="6" t="str">
        <f ca="1">IF(LOG入力!BH338&gt;0,"",IF(EO338=1,$Y338,""))</f>
        <v/>
      </c>
      <c r="ER338" s="520" t="str">
        <f ca="1">IF(LOG入力!BH338&gt;0,"",IF(COUNTIF($EP$19:$EP338,EP338)=1,EP338,""))</f>
        <v/>
      </c>
      <c r="ES338" s="520">
        <f ca="1">IF(LOG入力!BH338&gt;0,0,IF((EL338=1),IF(($ER338=""),0,1),0))</f>
        <v>0</v>
      </c>
      <c r="ET338" s="520" t="str">
        <f ca="1">IF(LOG入力!BH338&gt;0,"",IF(COUNTIF($EQ$19:EQ338,EQ338)=1,EQ338,""))</f>
        <v/>
      </c>
      <c r="EU338" s="539">
        <f ca="1">IF(LOG入力!BH338&gt;0,0,IF((EL338=1),IF(($ET338=""),0,1),0))</f>
        <v>0</v>
      </c>
      <c r="EV338" s="71">
        <f t="shared" ca="1" si="670"/>
        <v>0</v>
      </c>
      <c r="EW338" s="6">
        <f t="shared" ca="1" si="671"/>
        <v>0</v>
      </c>
      <c r="EX338" s="6" t="str">
        <f t="shared" ca="1" si="672"/>
        <v/>
      </c>
      <c r="EY338" s="6">
        <f ca="1">IF(LOG入力!BH338&gt;0,0,IF(EW338=0,0,(IF(COUNTIF($EX$19:EX338,EX338)=1,IF($FS$3="N",1,IF(EH338=1,1,0))))))</f>
        <v>0</v>
      </c>
      <c r="EZ338" s="6" t="str">
        <f ca="1">IF(LOG入力!BH338&gt;0,"",IF(EY338=1,$X338,""))</f>
        <v/>
      </c>
      <c r="FA338" s="6" t="str">
        <f ca="1">IF(LOG入力!BH338&gt;0,"",IF(EY338=1,$Y338,""))</f>
        <v/>
      </c>
      <c r="FB338" s="6" t="str">
        <f ca="1">IF(LOG入力!BH338&gt;0,"",IF(COUNTIF($EZ$19:$EZ338,EZ338)=1,EZ338,""))</f>
        <v/>
      </c>
      <c r="FC338" s="6">
        <f ca="1">IF(LOG入力!BH338&gt;0,0,IF((EV338=1),IF(($FB338=""),0,1),0))</f>
        <v>0</v>
      </c>
      <c r="FD338" s="6" t="str">
        <f ca="1">IF(LOG入力!BH338&gt;0,"",IF(COUNTIF($FA$19:FA338,FA338)=1,FA338,""))</f>
        <v/>
      </c>
      <c r="FE338" s="72">
        <f ca="1">IF(LOG入力!BH338&gt;0,0,IF((EV338=1),IF(($FD338=""),0,1),0))</f>
        <v>0</v>
      </c>
      <c r="FF338" s="71">
        <f t="shared" ca="1" si="673"/>
        <v>0</v>
      </c>
      <c r="FG338" s="6">
        <f t="shared" ca="1" si="674"/>
        <v>0</v>
      </c>
      <c r="FH338" s="6" t="str">
        <f t="shared" ca="1" si="675"/>
        <v/>
      </c>
      <c r="FI338" s="6">
        <f ca="1">IF(LOG入力!BH338&gt;0,0,IF(FG338=0,0,(IF(COUNTIF($FH$19:FH338,FH338)=1,IF($FS$3="N",1,IF(EH338=1,1,0))))))</f>
        <v>0</v>
      </c>
      <c r="FJ338" s="6" t="str">
        <f ca="1">IF(LOG入力!BH338&gt;0,"",IF(FI338=1,$X338,""))</f>
        <v/>
      </c>
      <c r="FK338" s="6" t="str">
        <f ca="1">IF(LOG入力!BH338&gt;0,"",IF(FI338=1,$Y338,""))</f>
        <v/>
      </c>
      <c r="FL338" s="6" t="str">
        <f ca="1">IF(LOG入力!BH338&gt;0,"",IF(COUNTIF($FJ$19:$FJ338,FJ338)=1,FJ338,""))</f>
        <v/>
      </c>
      <c r="FM338" s="6">
        <f ca="1">IF(LOG入力!BH338&gt;0,0,IF((FF338=1),IF(($FL338=""),0,1),0))</f>
        <v>0</v>
      </c>
      <c r="FN338" s="6" t="str">
        <f ca="1">IF(LOG入力!BH338&gt;0,"",IF(COUNTIF($FK$19:FK338,FK338)=1,FK338,""))</f>
        <v/>
      </c>
      <c r="FO338" s="72">
        <f ca="1">IF(LOG入力!BH338&gt;0,0,IF((FF338=1),IF(($FN338=""),0,1),0))</f>
        <v>0</v>
      </c>
      <c r="FP338" s="71">
        <f t="shared" ca="1" si="676"/>
        <v>0</v>
      </c>
      <c r="FQ338" s="6">
        <f t="shared" ca="1" si="677"/>
        <v>0</v>
      </c>
      <c r="FR338" s="6" t="str">
        <f t="shared" ca="1" si="678"/>
        <v/>
      </c>
      <c r="FS338" s="6">
        <f ca="1">IF(LOG入力!BH338&gt;0,0,IF(FQ338=0,0,(IF(COUNTIF($FR$19:FR338,FR338)=1,IF($FS$3="N",1,IF(EH338=1,1,0))))))</f>
        <v>0</v>
      </c>
      <c r="FT338" s="6" t="str">
        <f ca="1">IF(LOG入力!BH338&gt;0,"",IF(FS338=1,$X338,""))</f>
        <v/>
      </c>
      <c r="FU338" s="6" t="str">
        <f ca="1">IF(LOG入力!BH338&gt;0,"",IF(FS338=1,$Y338,""))</f>
        <v/>
      </c>
      <c r="FV338" s="6" t="str">
        <f ca="1">IF(LOG入力!BH338&gt;0,"",IF(COUNTIF($FT$19:$FT338,FT338)=1,FT338,""))</f>
        <v/>
      </c>
      <c r="FW338" s="6">
        <f ca="1">IF(LOG入力!BH338&gt;0,0,IF((FP338=1),IF(($FV338=""),0,1),0))</f>
        <v>0</v>
      </c>
      <c r="FX338" s="6" t="str">
        <f ca="1">IF(LOG入力!BH338&gt;0,"",IF(COUNTIF($FU$19:FU338,FU338)=1,FU338,""))</f>
        <v/>
      </c>
      <c r="FY338" s="72">
        <f ca="1">IF(LOG入力!BH338&gt;0,0,IF((FP338=1),IF(($FX338=""),0,1),0))</f>
        <v>0</v>
      </c>
      <c r="FZ338" s="71">
        <f t="shared" ca="1" si="679"/>
        <v>0</v>
      </c>
      <c r="GA338" s="6">
        <f t="shared" ca="1" si="680"/>
        <v>0</v>
      </c>
      <c r="GB338" s="6" t="str">
        <f t="shared" ca="1" si="681"/>
        <v/>
      </c>
      <c r="GC338" s="6">
        <f ca="1">IF(LOG入力!BH338&gt;0,0,IF(GA338=0,0,(IF(COUNTIF($GB$19:GB338,GB338)=1,IF($FS$3="N",1,IF(EH338=1,1,0))))))</f>
        <v>0</v>
      </c>
      <c r="GD338" s="6" t="str">
        <f ca="1">IF(LOG入力!BH338&gt;0,"",IF(GC338=1,$X338,""))</f>
        <v/>
      </c>
      <c r="GE338" s="6" t="str">
        <f ca="1">IF(LOG入力!BH338&gt;0,"",IF(GC338=1,$Y338,""))</f>
        <v/>
      </c>
      <c r="GF338" s="6" t="str">
        <f ca="1">IF(LOG入力!BH338&gt;0,"",IF(COUNTIF($GD$19:$GD338,GD338)=1,GD338,""))</f>
        <v/>
      </c>
      <c r="GG338" s="6">
        <f ca="1">IF(LOG入力!BH338&gt;0,0,IF((FZ338=1),IF(($GF338=""),0,1),0))</f>
        <v>0</v>
      </c>
      <c r="GH338" s="6" t="str">
        <f ca="1">IF(LOG入力!BH338&gt;0,"",IF(COUNTIF($GE$19:GE338,GE338)=1,GE338,""))</f>
        <v/>
      </c>
      <c r="GI338" s="72">
        <f ca="1">IF(LOG入力!BH338&gt;0,0,IF((FZ338=1),IF(($GH338=""),0,1),0))</f>
        <v>0</v>
      </c>
      <c r="GK338" s="455" t="str">
        <f ca="1">IF(V338=1,"",IF(LEN(LOG入力!AS338)=0,"",LOG入力!AS338))</f>
        <v/>
      </c>
      <c r="GL338" s="378" t="str">
        <f t="shared" ca="1" si="682"/>
        <v/>
      </c>
      <c r="GM338" s="378" t="str">
        <f t="shared" ca="1" si="683"/>
        <v/>
      </c>
      <c r="GN338" s="74" t="str">
        <f t="shared" ca="1" si="684"/>
        <v/>
      </c>
      <c r="GO338" s="74" t="str">
        <f t="shared" ca="1" si="685"/>
        <v/>
      </c>
      <c r="GQ338" s="74" t="str">
        <f t="shared" ca="1" si="686"/>
        <v/>
      </c>
      <c r="GR338" s="74" t="str">
        <f t="shared" ca="1" si="687"/>
        <v/>
      </c>
      <c r="GS338" s="74" t="str">
        <f t="shared" ca="1" si="688"/>
        <v/>
      </c>
      <c r="GT338" s="74" t="str">
        <f t="shared" ca="1" si="689"/>
        <v/>
      </c>
      <c r="GU338" s="74" t="str">
        <f t="shared" ca="1" si="690"/>
        <v/>
      </c>
      <c r="GV338" s="74" t="str">
        <f t="shared" ca="1" si="691"/>
        <v/>
      </c>
      <c r="GX338" s="74" t="str">
        <f t="shared" ca="1" si="692"/>
        <v/>
      </c>
      <c r="GY338" s="74" t="str">
        <f t="shared" ca="1" si="693"/>
        <v/>
      </c>
      <c r="GZ338" s="74" t="str">
        <f ca="1">IF(V338=1,"",IF(LOG入力!BH338&gt;0,0,IF(GY338=0,0,IF((VALUE((TYPE(VALUE(J338)))))=16,0,IF(VALUE(J338)&lt;60,1,IF(VALUE(J338)&lt;100,0,IF(VALUE(J338)&lt;600,2,0)))))))</f>
        <v/>
      </c>
      <c r="HA338" s="74" t="str">
        <f t="shared" ca="1" si="694"/>
        <v/>
      </c>
      <c r="HB338" s="74" t="str">
        <f ca="1">IF(V338=1,"",IF(LOG入力!BH338&gt;0,0,IF(HA338=0,0,IF((VALUE((TYPE(VALUE(L338)))))=16,0,IF(VALUE(L338)&lt;60,1,IF(VALUE(L338)&lt;100,0,IF(VALUE(L338)&lt;600,2,0)))))))</f>
        <v/>
      </c>
      <c r="HD338" s="74" t="str">
        <f t="shared" ca="1" si="695"/>
        <v/>
      </c>
      <c r="HF338" s="74" t="str">
        <f t="shared" ca="1" si="696"/>
        <v/>
      </c>
      <c r="HG338" s="74" t="str">
        <f t="shared" ca="1" si="697"/>
        <v/>
      </c>
      <c r="HH338" s="74" t="str">
        <f t="shared" ca="1" si="698"/>
        <v/>
      </c>
      <c r="HI338" s="74" t="str">
        <f t="shared" ca="1" si="699"/>
        <v/>
      </c>
      <c r="HJ338" s="74" t="str">
        <f t="shared" ca="1" si="700"/>
        <v/>
      </c>
      <c r="HK338" s="74" t="str">
        <f t="shared" ca="1" si="701"/>
        <v/>
      </c>
      <c r="HL338" s="74" t="str">
        <f t="shared" ca="1" si="702"/>
        <v/>
      </c>
      <c r="HM338" s="74" t="str">
        <f t="shared" ca="1" si="703"/>
        <v/>
      </c>
      <c r="HN338" s="74" t="str">
        <f t="shared" ca="1" si="704"/>
        <v/>
      </c>
      <c r="HO338" s="529" t="str">
        <f t="shared" ca="1" si="705"/>
        <v/>
      </c>
      <c r="HP338" s="74" t="str">
        <f t="shared" ca="1" si="706"/>
        <v/>
      </c>
      <c r="HQ338" s="74" t="str">
        <f t="shared" ca="1" si="707"/>
        <v/>
      </c>
      <c r="HR338" s="74" t="str">
        <f t="shared" ca="1" si="708"/>
        <v/>
      </c>
      <c r="HS338" s="74" t="str">
        <f t="shared" ca="1" si="709"/>
        <v/>
      </c>
      <c r="HT338" s="74" t="str">
        <f ca="1">IF(V338=1,"",IF(LOG入力!BH338&gt;0,0,IF(DV338=1,0,IF(N338="0",0,IF(SUM(HD338:HS338)&gt;0,1,0)))))</f>
        <v/>
      </c>
    </row>
    <row r="339" spans="1:228" x14ac:dyDescent="0.15">
      <c r="A339" s="5"/>
      <c r="B339" s="560" t="str">
        <f t="shared" ref="B339:B402" ca="1" si="710">CG339</f>
        <v/>
      </c>
      <c r="C339" s="562" t="str">
        <f ca="1">LOG入力!AP339</f>
        <v/>
      </c>
      <c r="D339" s="562" t="str">
        <f ca="1">LOG入力!AQ339</f>
        <v/>
      </c>
      <c r="E339" s="562" t="str">
        <f ca="1">LOG入力!AR339</f>
        <v/>
      </c>
      <c r="F339" s="563" t="str">
        <f t="shared" ref="F339:F402" ca="1" si="711">GO339</f>
        <v/>
      </c>
      <c r="G339" s="582" t="str">
        <f ca="1">LOG入力!AT339</f>
        <v/>
      </c>
      <c r="H339" s="507" t="str">
        <f ca="1">LOG入力!AU339</f>
        <v/>
      </c>
      <c r="I339" s="507" t="str">
        <f ca="1">LOG入力!AV339</f>
        <v/>
      </c>
      <c r="J339" s="583" t="str">
        <f ca="1">LOG入力!AW339</f>
        <v/>
      </c>
      <c r="K339" s="584" t="str">
        <f ca="1">LOG入力!BJ339</f>
        <v/>
      </c>
      <c r="L339" s="583" t="str">
        <f ca="1">LOG入力!AY339</f>
        <v/>
      </c>
      <c r="M339" s="566" t="str">
        <f ca="1">LOG入力!BK339</f>
        <v/>
      </c>
      <c r="N339" s="567" t="str">
        <f ca="1">IF(V339=1,"",IF(LOG入力!AJ339=1,"1",LOG入力!BA339))</f>
        <v/>
      </c>
      <c r="O339" s="568" t="str">
        <f ca="1">IF(V339=1,"",IF(LEN(LOG入力!O339)=0,"",LOG入力!O339))</f>
        <v/>
      </c>
      <c r="P339" s="569" t="str">
        <f ca="1">IF(V339=1,"",IF($AA$4=1,"",IF(LOG入力!BG339=1,"",CONCATENATE($ER339,$FB339,$FL339,$FV339,$GF339))))</f>
        <v/>
      </c>
      <c r="Q339" s="569" t="str">
        <f ca="1">IF(V339=1,"",IF($AA$4=1,"",IF(LOG入力!BG339=1,"",CONCATENATE($ET339,$FD339,$FN339,$FX339,$GH339))))</f>
        <v/>
      </c>
      <c r="R339" s="292" t="str">
        <f ca="1">IF(V339=1,"",IF($AA$4=1,"",IF(LOG入力!BH339&gt;0,0,AA339)))</f>
        <v/>
      </c>
      <c r="S339" s="293" t="str">
        <f t="shared" ref="S339:S402" ca="1" si="712">IF(V339=1,"",IF($AA$4=1,"",IF(N339="0","",CI339)))</f>
        <v/>
      </c>
      <c r="T339" s="681"/>
      <c r="U339" s="38"/>
      <c r="V339" s="196">
        <f ca="1">LOG入力!AN339</f>
        <v>1</v>
      </c>
      <c r="W339" s="38"/>
      <c r="X339" s="516" t="str">
        <f t="shared" ref="X339:X402" ca="1" si="713">IF(ISERROR(SEARCH("/",I339))=TRUE,RIGHT(I339,1),MID(I339,SEARCH("/",I339)-1,1))</f>
        <v/>
      </c>
      <c r="Y339" s="515" t="str">
        <f t="shared" ref="Y339:Y402" ca="1" si="714">LEFT(M339,2)</f>
        <v/>
      </c>
      <c r="Z339" s="518" t="str">
        <f t="shared" ref="Z339:Z402" ca="1" si="715">IF(ISERROR(SEARCH("/",I339))=TRUE,I339,LEFT(I339,SEARCH("/",I339)-1))</f>
        <v/>
      </c>
      <c r="AA339" s="574" t="str">
        <f t="shared" ref="AA339:AA402" ca="1" si="716">IF(V339=1,"",EO339+EY339+FI339+FS339+GC339)</f>
        <v/>
      </c>
      <c r="AC339" s="6" t="str">
        <f t="shared" ref="AC339:AC402" ca="1" si="717">IF(V339=1,"",IF(ASC(ISERROR(VLOOKUP(LEFT(I339,1),$HV$19:$HV$66,1,FALSE)))="TRUE",1,0))</f>
        <v/>
      </c>
      <c r="AD339" s="6" t="str">
        <f t="shared" ref="AD339:AD402" ca="1" si="718">IF(V339=1,"",IF(ASC(ISERROR(VLOOKUP(MID($I339,2,1),$HV$19:$HV$66,1,FALSE)))="TRUE",1,0))</f>
        <v/>
      </c>
      <c r="AE339" s="6" t="str">
        <f t="shared" ref="AE339:AE402" ca="1" si="719">IF(V339=1,"",IF(ASC(ISERROR(VLOOKUP(MID($I339,3,1),$HV$19:$HV$66,1,FALSE)))="TRUE",1,0))</f>
        <v/>
      </c>
      <c r="AF339" s="6" t="str">
        <f t="shared" ref="AF339:AF402" ca="1" si="720">IF(V339=1,"",IF(ASC(ISERROR(VLOOKUP(MID($I339,4,1),$HV$19:$HV$66,1,FALSE)))="TRUE",1,0))</f>
        <v/>
      </c>
      <c r="AG339" s="6" t="str">
        <f t="shared" ref="AG339:AG402" ca="1" si="721">IF(V339=1,"",IF(ASC(ISERROR(VLOOKUP(MID($I339,5,1),$HV$19:$HV$66,1,FALSE)))="TRUE",1,0))</f>
        <v/>
      </c>
      <c r="AH339" s="6" t="str">
        <f t="shared" ref="AH339:AH402" ca="1" si="722">IF(V339=1,"",IF(ASC(ISERROR(VLOOKUP(MID($I339,6,1),$HV$19:$HV$66,1,FALSE)))="TRUE",1,0))</f>
        <v/>
      </c>
      <c r="AI339" s="6" t="str">
        <f t="shared" ref="AI339:AI402" ca="1" si="723">IF(V339=1,"",IF(ASC(ISERROR(VLOOKUP(MID($I339,7,1),$HV$19:$HV$66,1,FALSE)))="TRUE",1,0))</f>
        <v/>
      </c>
      <c r="AJ339" s="6" t="str">
        <f t="shared" ref="AJ339:AJ402" ca="1" si="724">IF(V339=1,"",IF(ASC(ISERROR(VLOOKUP(MID($I339,8,1),$HV$19:$HV$66,1,FALSE)))="TRUE",1,0))</f>
        <v/>
      </c>
      <c r="AK339" s="6" t="str">
        <f t="shared" ref="AK339:AK402" ca="1" si="725">IF(V339=1,"",IF(ASC(ISERROR(VLOOKUP(MID($I339,9,1),$HV$19:$HV$66,1,FALSE)))="TRUE",1,0))</f>
        <v/>
      </c>
      <c r="AL339" s="6" t="str">
        <f t="shared" ref="AL339:AL402" ca="1" si="726">IF(V339=1,"",IF(ASC(ISERROR(VLOOKUP(MID($I339,10,1),$HV$19:$HV$66,1,FALSE)))="TRUE",1,0))</f>
        <v/>
      </c>
      <c r="AM339" s="6" t="str">
        <f t="shared" ref="AM339:AM402" ca="1" si="727">IF(V339=1,"",IF(ASC(ISERROR(VLOOKUP(MID($I339,11,1),$HV$19:$HV$66,1,FALSE)))="TRUE",1,0))</f>
        <v/>
      </c>
      <c r="AN339" s="6" t="str">
        <f t="shared" ref="AN339:AN402" ca="1" si="728">IF(V339=1,"",IF(ASC(ISERROR(VLOOKUP(MID($I339,12,1),$HV$19:$HV$66,1,FALSE)))="TRUE",1,0))</f>
        <v/>
      </c>
      <c r="AO339" s="6" t="str">
        <f t="shared" ref="AO339:AO402" ca="1" si="729">IF(V339=1,"",IF(ASC(ISERROR(VLOOKUP(MID($I339,13,1),$HV$19:$HV$66,1,FALSE)))="TRUE",1,0))</f>
        <v/>
      </c>
      <c r="AP339" s="6" t="str">
        <f t="shared" ref="AP339:AP402" ca="1" si="730">IF(V339=1,"",IF(ASC(ISERROR(VLOOKUP(MID($I339,14,1),$HV$19:$HV$66,1,FALSE)))="TRUE",1,0))</f>
        <v/>
      </c>
      <c r="AQ339" s="6" t="str">
        <f t="shared" ref="AQ339:AQ402" ca="1" si="731">IF(V339=1,"",IF(ASC(ISERROR(VLOOKUP(MID($I339,15,1),$HV$19:$HV$66,1,FALSE)))="TRUE",1,0))</f>
        <v/>
      </c>
      <c r="AR339" s="6" t="str">
        <f t="shared" ref="AR339:AR402" ca="1" si="732">IF(V339=1,"",IF(ASC(ISERROR(VLOOKUP(MID($I339,16,1),$HV$19:$HV$66,1,FALSE)))="TRUE",1,0))</f>
        <v/>
      </c>
      <c r="AS339" s="6" t="str">
        <f t="shared" ref="AS339:AS402" ca="1" si="733">IF(V339=1,"",IF(ASC(ISERROR(VLOOKUP(MID($I339,17,1),$HV$19:$HV$66,1,FALSE)))="TRUE",1,0))</f>
        <v/>
      </c>
      <c r="AT339" s="6" t="str">
        <f t="shared" ref="AT339:AT402" ca="1" si="734">IF(V339=1,"",IF(ASC(ISERROR(VLOOKUP(MID($I339,18,1),$HV$19:$HV$66,1,FALSE)))="TRUE",1,0))</f>
        <v/>
      </c>
      <c r="AU339" s="6" t="str">
        <f t="shared" ref="AU339:AU402" ca="1" si="735">IF(V339=1,"",IF(ASC(ISERROR(VLOOKUP(MID($I339,19,1),$HV$19:$HV$66,1,FALSE)))="TRUE",1,0))</f>
        <v/>
      </c>
      <c r="AV339" s="6" t="str">
        <f t="shared" ref="AV339:AV402" ca="1" si="736">IF(V339=1,"",IF(ASC(ISERROR(VLOOKUP(MID($I339,20,1),$HV$19:$HV$66,1,FALSE)))="TRUE",1,0))</f>
        <v/>
      </c>
      <c r="AW339" s="6" t="str">
        <f t="shared" ref="AW339:AW402" ca="1" si="737">IF(V339=1,"",IF(COUNTA(AC339:AV339)-SUM(AC339:AV339)=LEN(I339),0,1))</f>
        <v/>
      </c>
      <c r="AY339" s="6" t="str">
        <f t="shared" ref="AY339:AY402" ca="1" si="738">IF(V339=1,"",VALUE(ASC(ISERROR(VLOOKUP(LEFT(I339,1),$HV$19:$HV$66,1,FALSE)))))</f>
        <v/>
      </c>
      <c r="AZ339" s="6" t="str">
        <f t="shared" ref="AZ339:AZ402" ca="1" si="739">IF(V339=1,"",VALUE(ASC(ISERROR(VLOOKUP(MID($I339,2,1),$HV$19:$HV$66,1,FALSE)))))</f>
        <v/>
      </c>
      <c r="BA339" s="6" t="str">
        <f t="shared" ref="BA339:BA402" ca="1" si="740">IF(V339=1,"",VALUE(ASC(ISERROR(VLOOKUP(MID($I339,3,1),$HV$19:$HV$66,1,FALSE)))))</f>
        <v/>
      </c>
      <c r="BB339" s="6" t="str">
        <f t="shared" ref="BB339:BB402" ca="1" si="741">IF(V339=1,"",VALUE(ASC(ISERROR(VLOOKUP(MID($I339,4,1),$HV$19:$HV$66,1,FALSE)))))</f>
        <v/>
      </c>
      <c r="BC339" s="6" t="str">
        <f t="shared" ref="BC339:BC402" ca="1" si="742">IF(V339=1,"",VALUE(ASC(ISERROR(VLOOKUP(MID($I339,5,1),$HV$19:$HV$66,1,FALSE)))))</f>
        <v/>
      </c>
      <c r="BD339" s="6" t="str">
        <f t="shared" ref="BD339:BD402" ca="1" si="743">IF(V339=1,"",VALUE(ASC(ISERROR(VLOOKUP(MID($I339,6,1),$HV$19:$HV$66,1,FALSE)))))</f>
        <v/>
      </c>
      <c r="BE339" s="6" t="str">
        <f t="shared" ref="BE339:BE402" ca="1" si="744">IF(V339=1,"",VALUE(ASC(ISERROR(VLOOKUP(MID($I339,7,1),$HV$19:$HV$66,1,FALSE)))))</f>
        <v/>
      </c>
      <c r="BF339" s="6" t="str">
        <f t="shared" ref="BF339:BF402" ca="1" si="745">IF(V339=1,"",VALUE(ASC(ISERROR(VLOOKUP(MID($I339,8,1),$HV$19:$HV$66,1,FALSE)))))</f>
        <v/>
      </c>
      <c r="BG339" s="6" t="str">
        <f t="shared" ref="BG339:BG402" ca="1" si="746">IF(V339=1,"",VALUE(ASC(ISERROR(VLOOKUP(MID($I339,9,1),$HV$19:$HV$66,1,FALSE)))))</f>
        <v/>
      </c>
      <c r="BH339" s="6" t="str">
        <f t="shared" ref="BH339:BH402" ca="1" si="747">IF(V339=1,"",VALUE(ASC(ISERROR(VLOOKUP(MID($I339,10,1),$HV$19:$HV$66,1,FALSE)))))</f>
        <v/>
      </c>
      <c r="BI339" s="6" t="str">
        <f t="shared" ref="BI339:BI402" ca="1" si="748">IF(V339=1,"",VALUE(ASC(ISERROR(VLOOKUP(MID($I339,11,1),$HV$19:$HV$66,1,FALSE)))))</f>
        <v/>
      </c>
      <c r="BJ339" s="6" t="str">
        <f t="shared" ref="BJ339:BJ402" ca="1" si="749">IF(V339=1,"",VALUE(ASC(ISERROR(VLOOKUP(MID($I339,12,1),$HV$19:$HV$66,1,FALSE)))))</f>
        <v/>
      </c>
      <c r="BK339" s="6" t="str">
        <f t="shared" ref="BK339:BK402" ca="1" si="750">IF(V339=1,"",VALUE(ASC(ISERROR(VLOOKUP(MID($I339,13,1),$HV$19:$HV$66,1,FALSE)))))</f>
        <v/>
      </c>
      <c r="BL339" s="6" t="str">
        <f t="shared" ref="BL339:BL402" ca="1" si="751">IF(V339=1,"",VALUE(ASC(ISERROR(VLOOKUP(MID($I339,14,1),$HV$19:$HV$66,1,FALSE)))))</f>
        <v/>
      </c>
      <c r="BM339" s="6" t="str">
        <f t="shared" ref="BM339:BM402" ca="1" si="752">IF(V339=1,"",VALUE(ASC(ISERROR(VLOOKUP(MID($I339,15,1),$HV$19:$HV$66,1,FALSE)))))</f>
        <v/>
      </c>
      <c r="BN339" s="6" t="str">
        <f t="shared" ref="BN339:BN402" ca="1" si="753">IF(V339=1,"",VALUE(ASC(ISERROR(VLOOKUP(MID($I339,16,1),$HV$19:$HV$66,1,FALSE)))))</f>
        <v/>
      </c>
      <c r="BO339" s="6" t="str">
        <f t="shared" ref="BO339:BO402" ca="1" si="754">IF(V339=1,"",VALUE(ASC(ISERROR(VLOOKUP(MID($I339,17,1),$HV$19:$HV$66,1,FALSE)))))</f>
        <v/>
      </c>
      <c r="BP339" s="6" t="str">
        <f t="shared" ref="BP339:BP402" ca="1" si="755">IF(V339=1,"",VALUE(ASC(ISERROR(VLOOKUP(MID($I339,18,1),$HV$19:$HV$66,1,FALSE)))))</f>
        <v/>
      </c>
      <c r="BQ339" s="6" t="str">
        <f t="shared" ref="BQ339:BQ402" ca="1" si="756">IF(V339=1,"",VALUE(ASC(ISERROR(VLOOKUP(MID($I339,19,1),$HV$19:$HV$66,1,FALSE)))))</f>
        <v/>
      </c>
      <c r="BR339" s="6" t="str">
        <f t="shared" ref="BR339:BR402" ca="1" si="757">IF(V339=1,"",VALUE(ASC(ISERROR(VLOOKUP(MID($I339,20,1),$HV$19:$HV$66,1,FALSE)))))</f>
        <v/>
      </c>
      <c r="BS339" s="6" t="str">
        <f t="shared" ref="BS339:BS402" ca="1" si="758">IF(V339=1,"",IF(COUNTA(AY339:BR339)-SUM(AY339:BR339)=LEN(I339),0,1))</f>
        <v/>
      </c>
      <c r="BU339" s="6" t="str">
        <f t="shared" ref="BU339:BU402" ca="1" si="759">IF(V339=1,"",IF($AI$6=1,AW339,BS339))</f>
        <v/>
      </c>
      <c r="BW339" s="515" t="str">
        <f t="shared" ref="BW339:BW402" ca="1" si="760">LEFT(K339,2)</f>
        <v/>
      </c>
      <c r="BX339" s="515">
        <f t="shared" ref="BX339:BX402" ca="1" si="761">IF(LEN(K339)&lt;=1,0,1)</f>
        <v>0</v>
      </c>
      <c r="BY339" s="515" t="str">
        <f t="shared" ref="BY339:BY402" ca="1" si="762">K339</f>
        <v/>
      </c>
      <c r="CA339" s="6">
        <f t="shared" ref="CA339:CA402" ca="1" si="763">IF(I339="",1,IF(I339=" ",1,IF(I339="　",1,IF((VALUE((TYPE(VALUE(I339)))))=16,0,IF(VALUE(I339)=0,1,0)))))</f>
        <v>1</v>
      </c>
      <c r="CC339" s="523" t="str">
        <f t="shared" ref="CC339:CC402" ca="1" si="764">IF($AA$4=1,N339,R339)</f>
        <v/>
      </c>
      <c r="CE339" s="6" t="str">
        <f t="shared" ref="CE339:CE402" ca="1" si="765">IF(V339,"",IF(IF(O339=" ",0,IF(O339="　",0,IF(LEN(O339)=0,0,1)))=1,O339,S339))</f>
        <v/>
      </c>
      <c r="CG339" s="524" t="str">
        <f ca="1">IF(V339=1,"",IF($AA$4=1,"",IF(LOG入力!BH339&gt;0,"",IF(N339=0,"",IF(HT339=0,"","★")))))</f>
        <v/>
      </c>
      <c r="CI339" s="74" t="str">
        <f t="shared" ref="CI339:CI402" ca="1" si="766">IF(V339=1,"",IF($AA$4=1,"",IF(CK339=1,CL339,IF(DS339=1,DT339,IF(CN339=1,CO339,"")))))</f>
        <v/>
      </c>
      <c r="CK339" s="525" t="str">
        <f ca="1">IF(V339=1,"",IF(LOG入力!BH339&gt;0,1,0))</f>
        <v/>
      </c>
      <c r="CL339" s="74" t="str">
        <f t="shared" ref="CL339:CL402" ca="1" si="767">IF(V339=1,"",IF(CK339=1,CL$18,""))</f>
        <v/>
      </c>
      <c r="CN339" s="74" t="str">
        <f t="shared" ref="CN339:CN402" ca="1" si="768">IF(V339=1,"",IF(CQ339+CS339+CU339+CW339+CY339+DA339&gt;0,1,0))</f>
        <v/>
      </c>
      <c r="CO339" s="74" t="str">
        <f t="shared" ref="CO339:CO402" ca="1" si="769">IF(V339=1,"",IF(CR339="",IF(CT339="",IF(CV339="",IF(CX339="",IF(CZ339="",IF(DB339="","",DB339),CZ339),CX339),CV339),CT339),CR339))</f>
        <v/>
      </c>
      <c r="CQ339" s="74" t="str">
        <f t="shared" ref="CQ339:CQ402" ca="1" si="770">IF(V339=1,"",IF(HF339=1,1,IF(HG339=1,1,IF(HH339=1,1,0))))</f>
        <v/>
      </c>
      <c r="CR339" s="74" t="str">
        <f t="shared" ref="CR339:CR402" ca="1" si="771">IF($V339=1,"",IF(CQ339=1,CR$18,""))</f>
        <v/>
      </c>
      <c r="CS339" s="74" t="str">
        <f t="shared" ref="CS339:CS402" ca="1" si="772">IF(V339=1,"",IF(GN339="00:00",1,0))</f>
        <v/>
      </c>
      <c r="CT339" s="74" t="str">
        <f t="shared" ref="CT339:CT402" ca="1" si="773">IF($V339=1,"",IF(CS339=1,CT$18,""))</f>
        <v/>
      </c>
      <c r="CU339" s="74" t="str">
        <f t="shared" ref="CU339:CU402" ca="1" si="774">IF(V339=1,"",IF(ASC(ISERROR(VLOOKUP(G339,$IB$19:$IB$28,1,FALSE)))="TRUE",1,0))</f>
        <v/>
      </c>
      <c r="CV339" s="74" t="str">
        <f t="shared" ref="CV339:CV402" ca="1" si="775">IF($V339=1,"",IF(CU339=1,CV$18,""))</f>
        <v/>
      </c>
      <c r="CW339" s="74" t="str">
        <f t="shared" ref="CW339:CW402" ca="1" si="776">IF(V339=1,"",IF(ASC(ISERROR(VLOOKUP(H339,$IE$19:$IE$22,1,FALSE)))="TRUE",1,0))</f>
        <v/>
      </c>
      <c r="CX339" s="74" t="str">
        <f t="shared" ref="CX339:CX402" ca="1" si="777">IF($V339=1,"",IF(CW339=1,CX$18,""))</f>
        <v/>
      </c>
      <c r="CY339" s="74" t="str">
        <f t="shared" ref="CY339:CY402" ca="1" si="778">IF(V339=1,"",IF(HI339=1,1,0))</f>
        <v/>
      </c>
      <c r="CZ339" s="74" t="str">
        <f t="shared" ref="CZ339:CZ402" ca="1" si="779">IF($V339=1,"",IF(CY339=1,CZ$18,""))</f>
        <v/>
      </c>
      <c r="DA339" s="74" t="str">
        <f t="shared" ref="DA339:DA402" ca="1" si="780">IF(V339=1,"",IF(DD339+DF339+DH339+DJ339+DL339+DN339&gt;0,1,0))</f>
        <v/>
      </c>
      <c r="DB339" s="74" t="str">
        <f t="shared" ref="DB339:DB402" ca="1" si="781">IF(V339=1,"",IF(DE339="",IF(DG339="",IF(DI339="",IF(DK339="",IF(DM339="",IF(DO339="","",DO339),DM339),DK339),DI339),DG339),DE339))</f>
        <v/>
      </c>
      <c r="DD339" s="74" t="str">
        <f t="shared" ref="DD339:DD402" ca="1" si="782">IF(V339=1,"",IF(CW339=1,0,IF(HJ339=1,1,IF(HK339=1,1,0))))</f>
        <v/>
      </c>
      <c r="DE339" s="74" t="str">
        <f t="shared" ref="DE339:DE402" ca="1" si="783">IF($V339=1,"",IF(DD339=1,DE$18,""))</f>
        <v/>
      </c>
      <c r="DF339" s="74" t="str">
        <f t="shared" ref="DF339:DF402" ca="1" si="784">IF(V339=1,"",IF(HL339=1,1,IF(HM339=1,1,IF(HN339=1,1,IF(HO339=1,1,0)))))</f>
        <v/>
      </c>
      <c r="DG339" s="74" t="str">
        <f t="shared" ref="DG339:DG402" ca="1" si="785">IF($V339=1,"",IF(DF339=1,DG$18,""))</f>
        <v/>
      </c>
      <c r="DH339" s="74" t="str">
        <f t="shared" ref="DH339:DH402" ca="1" si="786">IF(V339=1,"",IF(CW339=1,0,IF(HP339=1,1,IF(HQ339=1,1,0))))</f>
        <v/>
      </c>
      <c r="DI339" s="74" t="str">
        <f t="shared" ref="DI339:DI402" ca="1" si="787">IF($V339=1,"",IF(DH339=1,DI$18,""))</f>
        <v/>
      </c>
      <c r="DJ339" s="74" t="str">
        <f t="shared" ref="DJ339:DJ402" ca="1" si="788">IF(V339=1,"",IF(HR339=1,1,IF(HS339=1,1,0)))</f>
        <v/>
      </c>
      <c r="DK339" s="74" t="str">
        <f t="shared" ref="DK339:DK402" ca="1" si="789">IF($V339=1,"",IF(DJ339=1,DK$18,""))</f>
        <v/>
      </c>
      <c r="DL339" s="74" t="str">
        <f t="shared" ref="DL339:DL402" ca="1" si="790">IF(V339=1,"",IF(N339="0",0,IF(N339="1",0,1)))</f>
        <v/>
      </c>
      <c r="DM339" s="74" t="str">
        <f t="shared" ref="DM339:DM402" ca="1" si="791">IF($V339=1,"",IF(DL339=1,DM$18,""))</f>
        <v/>
      </c>
      <c r="DN339" s="74" t="str">
        <f t="shared" ref="DN339:DN402" ca="1" si="792">IF(V339=1,"",IF(CS339=1,0,IF(GV339=1,0,1)))</f>
        <v/>
      </c>
      <c r="DO339" s="74" t="str">
        <f t="shared" ref="DO339:DO402" ca="1" si="793">IF(V339=1,"",IF(DN339=1,$DO$18,""))</f>
        <v/>
      </c>
      <c r="DQ339" s="74" t="str">
        <f t="shared" ref="DQ339:DQ402" ca="1" si="794">IF(V339=1,"",IF((CQ339+CS339+DN339+CU339+CW339+CY339+DD339+DF339+DH339+DJ339+DL339)&gt;0,1,0))</f>
        <v/>
      </c>
      <c r="DS339" s="74" t="str">
        <f t="shared" ref="DS339:DS402" ca="1" si="795">IF(V339=1,"",IF(DV339+DX339+DZ339&gt;0,1,0))</f>
        <v/>
      </c>
      <c r="DT339" s="74" t="str">
        <f t="shared" ref="DT339:DT402" ca="1" si="796">IF(V339=1,"",IF(N339=0,"",IF(DW339="",IF(DY339="",IF(EA339=22,IF(DO339="","",DO339),EA339),DY339),DW339)))</f>
        <v/>
      </c>
      <c r="DV339" s="525" t="str">
        <f t="shared" ref="DV339:DV402" ca="1" si="797">IF(V339=1,"",IF(EE339=0,1,IF(EC339=1,0,1)))</f>
        <v/>
      </c>
      <c r="DW339" s="74" t="str">
        <f t="shared" ref="DW339:DW402" ca="1" si="798">IF(V339=1,"",IF(DV339=1,DW$18,""))</f>
        <v/>
      </c>
      <c r="DX339" s="485" t="str">
        <f t="shared" ref="DX339:DX402" ca="1" si="799">IF(V339=1,"",IF($FS$3="N",0,IF(EH339=1,0,1)))</f>
        <v/>
      </c>
      <c r="DY339" s="74" t="str">
        <f t="shared" ref="DY339:DY402" ca="1" si="800">IF(V339=1,"",IF(DX339=1,DY$18,""))</f>
        <v/>
      </c>
      <c r="DZ339" s="74" t="str">
        <f t="shared" ref="DZ339:DZ402" ca="1" si="801">IF(V339=1,"",IF(EG339=0,0,1))</f>
        <v/>
      </c>
      <c r="EA339" s="74" t="str">
        <f t="shared" ref="EA339:EA402" ca="1" si="802">IF(V339=1,"",IF(DZ339=1,EA$18,""))</f>
        <v/>
      </c>
      <c r="EC339" s="74" t="str">
        <f t="shared" ref="EC339:EC402" ca="1" si="803">IF(V339=1,"",IF($FS$4="C",IF(H339="CW",1,0),1))</f>
        <v/>
      </c>
      <c r="ED339" s="74" t="str">
        <f t="shared" ref="ED339:ED402" ca="1" si="804">IF(V339=1,"",IF((VALUE((TYPE(VALUE(G339)))))=16,0,IF(LEN(G339)=0,0,VALUE(G339))))</f>
        <v/>
      </c>
      <c r="EE339" s="74" t="str">
        <f t="shared" ref="EE339:EE402" ca="1" si="805">IF(V339=1,"",IF($FS$5="M",1,IF($AA$4=1,1,IF($FT$5=ED339,1,0))))</f>
        <v/>
      </c>
      <c r="EG339" s="479" t="str">
        <f ca="1">IF(V339=1,"",IF(LOG入力!BH339&gt;0,0,IF(CG339="★",0,IF(R339=1,0,IF(N339=0,0,1)))))</f>
        <v/>
      </c>
      <c r="EH339" s="483" t="str">
        <f t="shared" ref="EH339:EH402" ca="1" si="806">IF(V339=1,"",IF(RIGHT(M339,1)="N",1,0))</f>
        <v/>
      </c>
      <c r="EI339" s="483" t="str">
        <f t="shared" ref="EI339:EI402" ca="1" si="807">IF(V339=1,"",IF($CG339="★",0,(IF($FS$3="N",N339,IF(RIGHT(M339,1)="N",N339,0)))))</f>
        <v/>
      </c>
      <c r="EJ339" s="483" t="str">
        <f t="shared" ref="EJ339:EJ402" ca="1" si="808">IF(V339=1,"",IF($CG339="★",0,(IF(EC339=0,0,IF(EE339=0,0,IF(EI339="0",0,1))))))</f>
        <v/>
      </c>
      <c r="EL339" s="71">
        <f t="shared" ref="EL339:EL402" ca="1" si="809">IF((VALUE((TYPE(VALUE(G339)))))=16,0,IF(VALUE(G339)=28,1,0))</f>
        <v>0</v>
      </c>
      <c r="EM339" s="6">
        <f t="shared" ref="EM339:EM402" ca="1" si="810">IF(EL339=1,IF($CG339="★",0,$EJ339),0)</f>
        <v>0</v>
      </c>
      <c r="EN339" s="6" t="str">
        <f t="shared" ref="EN339:EN402" ca="1" si="811">IF(EM339=1,$Z339,"")</f>
        <v/>
      </c>
      <c r="EO339" s="6">
        <f ca="1">IF(LOG入力!BH339&gt;0,0,IF(EM339=0,0,(IF(COUNTIF($EN$19:EN339,EN339)=1,IF($FS$3="N",1,IF(EH339=1,1,0))))))</f>
        <v>0</v>
      </c>
      <c r="EP339" s="6" t="str">
        <f ca="1">IF(LOG入力!BH339&gt;0,"",IF(EO339=1,$X339,""))</f>
        <v/>
      </c>
      <c r="EQ339" s="6" t="str">
        <f ca="1">IF(LOG入力!BH339&gt;0,"",IF(EO339=1,$Y339,""))</f>
        <v/>
      </c>
      <c r="ER339" s="520" t="str">
        <f ca="1">IF(LOG入力!BH339&gt;0,"",IF(COUNTIF($EP$19:$EP339,EP339)=1,EP339,""))</f>
        <v/>
      </c>
      <c r="ES339" s="520">
        <f ca="1">IF(LOG入力!BH339&gt;0,0,IF((EL339=1),IF(($ER339=""),0,1),0))</f>
        <v>0</v>
      </c>
      <c r="ET339" s="520" t="str">
        <f ca="1">IF(LOG入力!BH339&gt;0,"",IF(COUNTIF($EQ$19:EQ339,EQ339)=1,EQ339,""))</f>
        <v/>
      </c>
      <c r="EU339" s="539">
        <f ca="1">IF(LOG入力!BH339&gt;0,0,IF((EL339=1),IF(($ET339=""),0,1),0))</f>
        <v>0</v>
      </c>
      <c r="EV339" s="71">
        <f t="shared" ref="EV339:EV402" ca="1" si="812">IF((VALUE((TYPE(VALUE(G339)))))=16,0,IF(VALUE(G339)=50,1,0))</f>
        <v>0</v>
      </c>
      <c r="EW339" s="6">
        <f t="shared" ref="EW339:EW402" ca="1" si="813">IF(EV339=1,IF($CG339="★",0,$EJ339),0)</f>
        <v>0</v>
      </c>
      <c r="EX339" s="6" t="str">
        <f t="shared" ref="EX339:EX402" ca="1" si="814">IF(EW339=1,$Z339,"")</f>
        <v/>
      </c>
      <c r="EY339" s="6">
        <f ca="1">IF(LOG入力!BH339&gt;0,0,IF(EW339=0,0,(IF(COUNTIF($EX$19:EX339,EX339)=1,IF($FS$3="N",1,IF(EH339=1,1,0))))))</f>
        <v>0</v>
      </c>
      <c r="EZ339" s="6" t="str">
        <f ca="1">IF(LOG入力!BH339&gt;0,"",IF(EY339=1,$X339,""))</f>
        <v/>
      </c>
      <c r="FA339" s="6" t="str">
        <f ca="1">IF(LOG入力!BH339&gt;0,"",IF(EY339=1,$Y339,""))</f>
        <v/>
      </c>
      <c r="FB339" s="6" t="str">
        <f ca="1">IF(LOG入力!BH339&gt;0,"",IF(COUNTIF($EZ$19:$EZ339,EZ339)=1,EZ339,""))</f>
        <v/>
      </c>
      <c r="FC339" s="6">
        <f ca="1">IF(LOG入力!BH339&gt;0,0,IF((EV339=1),IF(($FB339=""),0,1),0))</f>
        <v>0</v>
      </c>
      <c r="FD339" s="6" t="str">
        <f ca="1">IF(LOG入力!BH339&gt;0,"",IF(COUNTIF($FA$19:FA339,FA339)=1,FA339,""))</f>
        <v/>
      </c>
      <c r="FE339" s="72">
        <f ca="1">IF(LOG入力!BH339&gt;0,0,IF((EV339=1),IF(($FD339=""),0,1),0))</f>
        <v>0</v>
      </c>
      <c r="FF339" s="71">
        <f t="shared" ref="FF339:FF402" ca="1" si="815">IF((VALUE((TYPE(VALUE(G339)))))=16,0,IF(VALUE(G339)=144,1,0))</f>
        <v>0</v>
      </c>
      <c r="FG339" s="6">
        <f t="shared" ref="FG339:FG402" ca="1" si="816">IF(FF339=1,IF($CG339="★",0,$EJ339),0)</f>
        <v>0</v>
      </c>
      <c r="FH339" s="6" t="str">
        <f t="shared" ref="FH339:FH402" ca="1" si="817">IF(FG339=1,$Z339,"")</f>
        <v/>
      </c>
      <c r="FI339" s="6">
        <f ca="1">IF(LOG入力!BH339&gt;0,0,IF(FG339=0,0,(IF(COUNTIF($FH$19:FH339,FH339)=1,IF($FS$3="N",1,IF(EH339=1,1,0))))))</f>
        <v>0</v>
      </c>
      <c r="FJ339" s="6" t="str">
        <f ca="1">IF(LOG入力!BH339&gt;0,"",IF(FI339=1,$X339,""))</f>
        <v/>
      </c>
      <c r="FK339" s="6" t="str">
        <f ca="1">IF(LOG入力!BH339&gt;0,"",IF(FI339=1,$Y339,""))</f>
        <v/>
      </c>
      <c r="FL339" s="6" t="str">
        <f ca="1">IF(LOG入力!BH339&gt;0,"",IF(COUNTIF($FJ$19:$FJ339,FJ339)=1,FJ339,""))</f>
        <v/>
      </c>
      <c r="FM339" s="6">
        <f ca="1">IF(LOG入力!BH339&gt;0,0,IF((FF339=1),IF(($FL339=""),0,1),0))</f>
        <v>0</v>
      </c>
      <c r="FN339" s="6" t="str">
        <f ca="1">IF(LOG入力!BH339&gt;0,"",IF(COUNTIF($FK$19:FK339,FK339)=1,FK339,""))</f>
        <v/>
      </c>
      <c r="FO339" s="72">
        <f ca="1">IF(LOG入力!BH339&gt;0,0,IF((FF339=1),IF(($FN339=""),0,1),0))</f>
        <v>0</v>
      </c>
      <c r="FP339" s="71">
        <f t="shared" ref="FP339:FP402" ca="1" si="818">IF((VALUE((TYPE(VALUE(G339)))))=16,0,IF(VALUE(G339)=430,1,0))</f>
        <v>0</v>
      </c>
      <c r="FQ339" s="6">
        <f t="shared" ref="FQ339:FQ402" ca="1" si="819">IF(FP339=1,IF($CG339="★",0,$EJ339),0)</f>
        <v>0</v>
      </c>
      <c r="FR339" s="6" t="str">
        <f t="shared" ref="FR339:FR402" ca="1" si="820">IF(FQ339=1,$Z339,"")</f>
        <v/>
      </c>
      <c r="FS339" s="6">
        <f ca="1">IF(LOG入力!BH339&gt;0,0,IF(FQ339=0,0,(IF(COUNTIF($FR$19:FR339,FR339)=1,IF($FS$3="N",1,IF(EH339=1,1,0))))))</f>
        <v>0</v>
      </c>
      <c r="FT339" s="6" t="str">
        <f ca="1">IF(LOG入力!BH339&gt;0,"",IF(FS339=1,$X339,""))</f>
        <v/>
      </c>
      <c r="FU339" s="6" t="str">
        <f ca="1">IF(LOG入力!BH339&gt;0,"",IF(FS339=1,$Y339,""))</f>
        <v/>
      </c>
      <c r="FV339" s="6" t="str">
        <f ca="1">IF(LOG入力!BH339&gt;0,"",IF(COUNTIF($FT$19:$FT339,FT339)=1,FT339,""))</f>
        <v/>
      </c>
      <c r="FW339" s="6">
        <f ca="1">IF(LOG入力!BH339&gt;0,0,IF((FP339=1),IF(($FV339=""),0,1),0))</f>
        <v>0</v>
      </c>
      <c r="FX339" s="6" t="str">
        <f ca="1">IF(LOG入力!BH339&gt;0,"",IF(COUNTIF($FU$19:FU339,FU339)=1,FU339,""))</f>
        <v/>
      </c>
      <c r="FY339" s="72">
        <f ca="1">IF(LOG入力!BH339&gt;0,0,IF((FP339=1),IF(($FX339=""),0,1),0))</f>
        <v>0</v>
      </c>
      <c r="FZ339" s="71">
        <f t="shared" ref="FZ339:FZ402" ca="1" si="821">IF((VALUE((TYPE(VALUE(G339)))))=16,0,IF(VALUE(G339)=1200,1,0))</f>
        <v>0</v>
      </c>
      <c r="GA339" s="6">
        <f t="shared" ref="GA339:GA402" ca="1" si="822">IF(FZ339=1,IF($CG339="★",0,$EJ339),0)</f>
        <v>0</v>
      </c>
      <c r="GB339" s="6" t="str">
        <f t="shared" ref="GB339:GB402" ca="1" si="823">IF(GA339=1,$Z339,"")</f>
        <v/>
      </c>
      <c r="GC339" s="6">
        <f ca="1">IF(LOG入力!BH339&gt;0,0,IF(GA339=0,0,(IF(COUNTIF($GB$19:GB339,GB339)=1,IF($FS$3="N",1,IF(EH339=1,1,0))))))</f>
        <v>0</v>
      </c>
      <c r="GD339" s="6" t="str">
        <f ca="1">IF(LOG入力!BH339&gt;0,"",IF(GC339=1,$X339,""))</f>
        <v/>
      </c>
      <c r="GE339" s="6" t="str">
        <f ca="1">IF(LOG入力!BH339&gt;0,"",IF(GC339=1,$Y339,""))</f>
        <v/>
      </c>
      <c r="GF339" s="6" t="str">
        <f ca="1">IF(LOG入力!BH339&gt;0,"",IF(COUNTIF($GD$19:$GD339,GD339)=1,GD339,""))</f>
        <v/>
      </c>
      <c r="GG339" s="6">
        <f ca="1">IF(LOG入力!BH339&gt;0,0,IF((FZ339=1),IF(($GF339=""),0,1),0))</f>
        <v>0</v>
      </c>
      <c r="GH339" s="6" t="str">
        <f ca="1">IF(LOG入力!BH339&gt;0,"",IF(COUNTIF($GE$19:GE339,GE339)=1,GE339,""))</f>
        <v/>
      </c>
      <c r="GI339" s="72">
        <f ca="1">IF(LOG入力!BH339&gt;0,0,IF((FZ339=1),IF(($GH339=""),0,1),0))</f>
        <v>0</v>
      </c>
      <c r="GK339" s="455" t="str">
        <f ca="1">IF(V339=1,"",IF(LEN(LOG入力!AS339)=0,"",LOG入力!AS339))</f>
        <v/>
      </c>
      <c r="GL339" s="378" t="str">
        <f t="shared" ref="GL339:GL402" ca="1" si="824">IF(V339=1,"",IF((VALUE((TYPE(VALUE(GK339)))))=16,IF(LEN(GK339)=6,IF(RIGHT(SUBSTITUTE(GK339,"j","J"),1)="J",LEFT(GK339,5),"00:00"),GK339),IF(VALUE(GK339)&lt;1,TEXT(GK339,"hh:mm"),GK339)))</f>
        <v/>
      </c>
      <c r="GM339" s="378" t="str">
        <f t="shared" ref="GM339:GM402" ca="1" si="825">IF(V339=1,"",IF(VALUE(LEN(GL339))=5,IF(MID(GL339,3,1)=":",GL339,"00:00"),CONCATENATE(LEFT(GL339,2),":",(MID(GL339,3,2)))))</f>
        <v/>
      </c>
      <c r="GN339" s="74" t="str">
        <f t="shared" ref="GN339:GN402" ca="1" si="826">IF(V339=1,"",IF((VALUE((TYPE(VALUE(LEFT(GM339,2))))))=16,"00:00",IF((VALUE((TYPE(VALUE(MID(GM339,4,2))))))=16,"00:00",IF(VALUE(LEFT(GM339,2))&gt;23,"00:00",(IF(VALUE(RIGHT(GM339,2))&gt;59,"00:00",GM339))))))</f>
        <v/>
      </c>
      <c r="GO339" s="74" t="str">
        <f t="shared" ref="GO339:GO402" ca="1" si="827">IF(GN339="00:00",GK339,GN339)</f>
        <v/>
      </c>
      <c r="GQ339" s="74" t="str">
        <f t="shared" ref="GQ339:GQ402" ca="1" si="828">IF(V339=1,"",IF($ED339=GQ$9,IF(LEFT($GN339,2)=GQ$10,1,IF(LEFT($GN339,2)=GQ$11,1,0)),0))</f>
        <v/>
      </c>
      <c r="GR339" s="74" t="str">
        <f t="shared" ref="GR339:GR402" ca="1" si="829">IF(V339=1,"",IF($ED339=GR$9,IF(LEFT($GN339,2)=GR$10,1,IF(LEFT($GN339,2)=GR$11,1,0)),0))</f>
        <v/>
      </c>
      <c r="GS339" s="74" t="str">
        <f t="shared" ref="GS339:GS402" ca="1" si="830">IF(V339=1,"",IF($ED339=GS$9,IF(LEFT($GN339,2)=GS$10,1,IF(LEFT($GN339,2)=GS$11,1,0)),0))</f>
        <v/>
      </c>
      <c r="GT339" s="74" t="str">
        <f t="shared" ref="GT339:GT402" ca="1" si="831">IF(V339=1,"",IF($ED339=GT$9,IF(LEFT($GN339,2)=GT$10,1,IF(LEFT($GN339,2)=GT$11,1,0)),0))</f>
        <v/>
      </c>
      <c r="GU339" s="74" t="str">
        <f t="shared" ref="GU339:GU402" ca="1" si="832">IF(V339=1,"",IF($ED339=GU$9,IF(LEFT($GN339,2)=GU$10,1,IF(LEFT($GN339,2)=GU$11,1,0)),0))</f>
        <v/>
      </c>
      <c r="GV339" s="74" t="str">
        <f t="shared" ref="GV339:GV402" ca="1" si="833">IF(V339=1,"",SUM(GQ339:GU339))</f>
        <v/>
      </c>
      <c r="GX339" s="74" t="str">
        <f t="shared" ref="GX339:GX402" ca="1" si="834">IF(V339=1,"",IF(H339="CW",2,1))</f>
        <v/>
      </c>
      <c r="GY339" s="74" t="str">
        <f t="shared" ref="GY339:GY402" ca="1" si="835">IF(V339=1,"",LEN(K339))</f>
        <v/>
      </c>
      <c r="GZ339" s="74" t="str">
        <f ca="1">IF(V339=1,"",IF(LOG入力!BH339&gt;0,0,IF(GY339=0,0,IF((VALUE((TYPE(VALUE(J339)))))=16,0,IF(VALUE(J339)&lt;60,1,IF(VALUE(J339)&lt;100,0,IF(VALUE(J339)&lt;600,2,0)))))))</f>
        <v/>
      </c>
      <c r="HA339" s="74" t="str">
        <f t="shared" ref="HA339:HA402" ca="1" si="836">IF(V339=1,"",LEN(M339))</f>
        <v/>
      </c>
      <c r="HB339" s="74" t="str">
        <f ca="1">IF(V339=1,"",IF(LOG入力!BH339&gt;0,0,IF(HA339=0,0,IF((VALUE((TYPE(VALUE(L339)))))=16,0,IF(VALUE(L339)&lt;60,1,IF(VALUE(L339)&lt;100,0,IF(VALUE(L339)&lt;600,2,0)))))))</f>
        <v/>
      </c>
      <c r="HD339" s="74" t="str">
        <f t="shared" ref="HD339:HD402" ca="1" si="837">IF(V339=1,"",DQ339)</f>
        <v/>
      </c>
      <c r="HF339" s="74" t="str">
        <f t="shared" ref="HF339:HF402" ca="1" si="838">IF(V339=1,"",IF((VALUE((TYPE(VALUE(C339)))))=16,1,IF(VALUE(C339)&lt;1,1,IF(LEN(C339)&gt;4,1,0))))</f>
        <v/>
      </c>
      <c r="HG339" s="74" t="str">
        <f t="shared" ref="HG339:HG402" ca="1" si="839">IF(V339=1,"",IF((VALUE((TYPE(VALUE(D339)))))=16,1,IF(VALUE(D339)&lt;1,1,IF(VALUE(D339)&gt;12,1,0))))</f>
        <v/>
      </c>
      <c r="HH339" s="74" t="str">
        <f t="shared" ref="HH339:HH402" ca="1" si="840">IF(V339=1,"",IF((VALUE((TYPE(VALUE(E339)))))=16,1,IF(VALUE(E339)&lt;1,1,IF(VALUE(E339)&gt;31,1,0))))</f>
        <v/>
      </c>
      <c r="HI339" s="74" t="str">
        <f t="shared" ref="HI339:HI402" ca="1" si="841">IF(V339=1,"",IF(CA339=1,1,IF(LEN(I339)-LEN(SUBSTITUTE(I339,"/",""))&gt;1,1,IF(RIGHT(I339,1)="/",1,IF(ASC(ISERROR(VLOOKUP(X339,$HV$40:$HV$66,1,FALSE)))="TRUE",1,IF(BU339=1,1,0))))))</f>
        <v/>
      </c>
      <c r="HJ339" s="74" t="str">
        <f t="shared" ref="HJ339:HJ402" ca="1" si="842">IF(V339=1,"",IF((VALUE((TYPE(VALUE(J339)))))=16,1,IF(GX339=2,IF(LEN(J339)=3,0,1),IF(LEN(J339)=2,0,1))))</f>
        <v/>
      </c>
      <c r="HK339" s="74" t="str">
        <f t="shared" ref="HK339:HK402" ca="1" si="843">IF(V339=1,"",IF((VALUE((TYPE(VALUE(J339)))))=16,1,IF(GX339=2,IF(VALUE(J339)&lt;111,1,IF(VALUE(J339)&gt;599,1,0)),IF(VALUE(J339)&lt;11,1,IF(VALUE(J339)&gt;59,1,0)))))</f>
        <v/>
      </c>
      <c r="HL339" s="74" t="str">
        <f t="shared" ref="HL339:HL402" ca="1" si="844">IF(V339=1,"",IF($FR$9&gt;=2051,0,IF((VALUE((TYPE(VALUE(BW339)))))=16,1,IF(VALUE(LEFT(K339,2))&lt;=VALUE($FS$9),0,(IF(VALUE(LEFT(K339,2))&gt;=52,0,1))))))</f>
        <v/>
      </c>
      <c r="HM339" s="74" t="str">
        <f t="shared" ref="HM339:HM402" ca="1" si="845">IF(V339=1,"",IF($FS$3="N",IF(RIGHT(K339,1)="N",0,1),IF(RIGHT(K339,1)="N",1,0)))</f>
        <v/>
      </c>
      <c r="HN339" s="74" t="str">
        <f t="shared" ref="HN339:HN402" ca="1" si="846">IF(V339=1,"",IF(RIGHT(K339,1)="N",IF(LEN(K339)=3,0,1),IF(LEN(K339)=2,0,1)))</f>
        <v/>
      </c>
      <c r="HO339" s="529" t="str">
        <f t="shared" ref="HO339:HO402" ca="1" si="847">IF(V339=1,"",IF($BY$18=BY339,0,1))</f>
        <v/>
      </c>
      <c r="HP339" s="74" t="str">
        <f t="shared" ref="HP339:HP402" ca="1" si="848">IF(V339=1,"",IF((VALUE((TYPE(VALUE(L339)))))=16,1,IF(GX339=2,IF(LEN(L339)=3,0,1),IF(LEN(L339)=2,0,1))))</f>
        <v/>
      </c>
      <c r="HQ339" s="74" t="str">
        <f t="shared" ref="HQ339:HQ402" ca="1" si="849">IF(V339=1,"",IF((VALUE((TYPE(VALUE(L339)))))=16,1,IF(GX339=2,IF(VALUE(L339)&lt;111,1,IF(VALUE(L339)&gt;599,1,0)),IF(VALUE(L339)&lt;11,1,IF(VALUE(L339)&gt;59,1,0)))))</f>
        <v/>
      </c>
      <c r="HR339" s="74" t="str">
        <f t="shared" ref="HR339:HR402" ca="1" si="850">IF(V339=1,"",IF($FR$9&gt;=$FU$9,0,IF((VALUE((TYPE(VALUE(Y339)))))=16,1,IF(VALUE(LEFT(M339,2))&lt;=VALUE($FS$9),0,(IF(VALUE(LEFT(M339,2))&gt;=52,0,1))))))</f>
        <v/>
      </c>
      <c r="HS339" s="74" t="str">
        <f t="shared" ref="HS339:HS402" ca="1" si="851">IF(V339=1,"",IF(RIGHT(M339,1)="N",IF(LEN(M339)=3,0,1),IF(LEN(M339)=2,0,1)))</f>
        <v/>
      </c>
      <c r="HT339" s="74" t="str">
        <f ca="1">IF(V339=1,"",IF(LOG入力!BH339&gt;0,0,IF(DV339=1,0,IF(N339="0",0,IF(SUM(HD339:HS339)&gt;0,1,0)))))</f>
        <v/>
      </c>
    </row>
    <row r="340" spans="1:228" x14ac:dyDescent="0.15">
      <c r="A340" s="5"/>
      <c r="B340" s="532" t="str">
        <f t="shared" ca="1" si="710"/>
        <v/>
      </c>
      <c r="C340" s="534" t="str">
        <f ca="1">LOG入力!AP340</f>
        <v/>
      </c>
      <c r="D340" s="534" t="str">
        <f ca="1">LOG入力!AQ340</f>
        <v/>
      </c>
      <c r="E340" s="534" t="str">
        <f ca="1">LOG入力!AR340</f>
        <v/>
      </c>
      <c r="F340" s="535" t="str">
        <f t="shared" ca="1" si="711"/>
        <v/>
      </c>
      <c r="G340" s="585" t="str">
        <f ca="1">LOG入力!AT340</f>
        <v/>
      </c>
      <c r="H340" s="542" t="str">
        <f ca="1">LOG入力!AU340</f>
        <v/>
      </c>
      <c r="I340" s="542" t="str">
        <f ca="1">LOG入力!AV340</f>
        <v/>
      </c>
      <c r="J340" s="577" t="str">
        <f ca="1">LOG入力!AW340</f>
        <v/>
      </c>
      <c r="K340" s="578" t="str">
        <f ca="1">LOG入力!BJ340</f>
        <v/>
      </c>
      <c r="L340" s="577" t="str">
        <f ca="1">LOG入力!AY340</f>
        <v/>
      </c>
      <c r="M340" s="545" t="str">
        <f ca="1">LOG入力!BK340</f>
        <v/>
      </c>
      <c r="N340" s="512" t="str">
        <f ca="1">IF(V340=1,"",IF(LOG入力!AJ340=1,"1",LOG入力!BA340))</f>
        <v/>
      </c>
      <c r="O340" s="538" t="str">
        <f ca="1">IF(V340=1,"",IF(LEN(LOG入力!O340)=0,"",LOG入力!O340))</f>
        <v/>
      </c>
      <c r="P340" s="291" t="str">
        <f ca="1">IF(V340=1,"",IF($AA$4=1,"",IF(LOG入力!BG340=1,"",CONCATENATE($ER340,$FB340,$FL340,$FV340,$GF340))))</f>
        <v/>
      </c>
      <c r="Q340" s="291" t="str">
        <f ca="1">IF(V340=1,"",IF($AA$4=1,"",IF(LOG入力!BG340=1,"",CONCATENATE($ET340,$FD340,$FN340,$FX340,$GH340))))</f>
        <v/>
      </c>
      <c r="R340" s="573" t="str">
        <f ca="1">IF(V340=1,"",IF($AA$4=1,"",IF(LOG入力!BH340&gt;0,0,AA340)))</f>
        <v/>
      </c>
      <c r="S340" s="293" t="str">
        <f t="shared" ca="1" si="712"/>
        <v/>
      </c>
      <c r="T340" s="681"/>
      <c r="U340" s="38"/>
      <c r="V340" s="196">
        <f ca="1">LOG入力!AN340</f>
        <v>1</v>
      </c>
      <c r="W340" s="38"/>
      <c r="X340" s="516" t="str">
        <f t="shared" ca="1" si="713"/>
        <v/>
      </c>
      <c r="Y340" s="515" t="str">
        <f t="shared" ca="1" si="714"/>
        <v/>
      </c>
      <c r="Z340" s="518" t="str">
        <f t="shared" ca="1" si="715"/>
        <v/>
      </c>
      <c r="AA340" s="574" t="str">
        <f t="shared" ca="1" si="716"/>
        <v/>
      </c>
      <c r="AC340" s="6" t="str">
        <f t="shared" ca="1" si="717"/>
        <v/>
      </c>
      <c r="AD340" s="6" t="str">
        <f t="shared" ca="1" si="718"/>
        <v/>
      </c>
      <c r="AE340" s="6" t="str">
        <f t="shared" ca="1" si="719"/>
        <v/>
      </c>
      <c r="AF340" s="6" t="str">
        <f t="shared" ca="1" si="720"/>
        <v/>
      </c>
      <c r="AG340" s="6" t="str">
        <f t="shared" ca="1" si="721"/>
        <v/>
      </c>
      <c r="AH340" s="6" t="str">
        <f t="shared" ca="1" si="722"/>
        <v/>
      </c>
      <c r="AI340" s="6" t="str">
        <f t="shared" ca="1" si="723"/>
        <v/>
      </c>
      <c r="AJ340" s="6" t="str">
        <f t="shared" ca="1" si="724"/>
        <v/>
      </c>
      <c r="AK340" s="6" t="str">
        <f t="shared" ca="1" si="725"/>
        <v/>
      </c>
      <c r="AL340" s="6" t="str">
        <f t="shared" ca="1" si="726"/>
        <v/>
      </c>
      <c r="AM340" s="6" t="str">
        <f t="shared" ca="1" si="727"/>
        <v/>
      </c>
      <c r="AN340" s="6" t="str">
        <f t="shared" ca="1" si="728"/>
        <v/>
      </c>
      <c r="AO340" s="6" t="str">
        <f t="shared" ca="1" si="729"/>
        <v/>
      </c>
      <c r="AP340" s="6" t="str">
        <f t="shared" ca="1" si="730"/>
        <v/>
      </c>
      <c r="AQ340" s="6" t="str">
        <f t="shared" ca="1" si="731"/>
        <v/>
      </c>
      <c r="AR340" s="6" t="str">
        <f t="shared" ca="1" si="732"/>
        <v/>
      </c>
      <c r="AS340" s="6" t="str">
        <f t="shared" ca="1" si="733"/>
        <v/>
      </c>
      <c r="AT340" s="6" t="str">
        <f t="shared" ca="1" si="734"/>
        <v/>
      </c>
      <c r="AU340" s="6" t="str">
        <f t="shared" ca="1" si="735"/>
        <v/>
      </c>
      <c r="AV340" s="6" t="str">
        <f t="shared" ca="1" si="736"/>
        <v/>
      </c>
      <c r="AW340" s="6" t="str">
        <f t="shared" ca="1" si="737"/>
        <v/>
      </c>
      <c r="AY340" s="6" t="str">
        <f t="shared" ca="1" si="738"/>
        <v/>
      </c>
      <c r="AZ340" s="6" t="str">
        <f t="shared" ca="1" si="739"/>
        <v/>
      </c>
      <c r="BA340" s="6" t="str">
        <f t="shared" ca="1" si="740"/>
        <v/>
      </c>
      <c r="BB340" s="6" t="str">
        <f t="shared" ca="1" si="741"/>
        <v/>
      </c>
      <c r="BC340" s="6" t="str">
        <f t="shared" ca="1" si="742"/>
        <v/>
      </c>
      <c r="BD340" s="6" t="str">
        <f t="shared" ca="1" si="743"/>
        <v/>
      </c>
      <c r="BE340" s="6" t="str">
        <f t="shared" ca="1" si="744"/>
        <v/>
      </c>
      <c r="BF340" s="6" t="str">
        <f t="shared" ca="1" si="745"/>
        <v/>
      </c>
      <c r="BG340" s="6" t="str">
        <f t="shared" ca="1" si="746"/>
        <v/>
      </c>
      <c r="BH340" s="6" t="str">
        <f t="shared" ca="1" si="747"/>
        <v/>
      </c>
      <c r="BI340" s="6" t="str">
        <f t="shared" ca="1" si="748"/>
        <v/>
      </c>
      <c r="BJ340" s="6" t="str">
        <f t="shared" ca="1" si="749"/>
        <v/>
      </c>
      <c r="BK340" s="6" t="str">
        <f t="shared" ca="1" si="750"/>
        <v/>
      </c>
      <c r="BL340" s="6" t="str">
        <f t="shared" ca="1" si="751"/>
        <v/>
      </c>
      <c r="BM340" s="6" t="str">
        <f t="shared" ca="1" si="752"/>
        <v/>
      </c>
      <c r="BN340" s="6" t="str">
        <f t="shared" ca="1" si="753"/>
        <v/>
      </c>
      <c r="BO340" s="6" t="str">
        <f t="shared" ca="1" si="754"/>
        <v/>
      </c>
      <c r="BP340" s="6" t="str">
        <f t="shared" ca="1" si="755"/>
        <v/>
      </c>
      <c r="BQ340" s="6" t="str">
        <f t="shared" ca="1" si="756"/>
        <v/>
      </c>
      <c r="BR340" s="6" t="str">
        <f t="shared" ca="1" si="757"/>
        <v/>
      </c>
      <c r="BS340" s="6" t="str">
        <f t="shared" ca="1" si="758"/>
        <v/>
      </c>
      <c r="BU340" s="6" t="str">
        <f t="shared" ca="1" si="759"/>
        <v/>
      </c>
      <c r="BW340" s="515" t="str">
        <f t="shared" ca="1" si="760"/>
        <v/>
      </c>
      <c r="BX340" s="515">
        <f t="shared" ca="1" si="761"/>
        <v>0</v>
      </c>
      <c r="BY340" s="515" t="str">
        <f t="shared" ca="1" si="762"/>
        <v/>
      </c>
      <c r="CA340" s="6">
        <f t="shared" ca="1" si="763"/>
        <v>1</v>
      </c>
      <c r="CC340" s="523" t="str">
        <f t="shared" ca="1" si="764"/>
        <v/>
      </c>
      <c r="CE340" s="6" t="str">
        <f t="shared" ca="1" si="765"/>
        <v/>
      </c>
      <c r="CG340" s="524" t="str">
        <f ca="1">IF(V340=1,"",IF($AA$4=1,"",IF(LOG入力!BH340&gt;0,"",IF(N340=0,"",IF(HT340=0,"","★")))))</f>
        <v/>
      </c>
      <c r="CI340" s="74" t="str">
        <f t="shared" ca="1" si="766"/>
        <v/>
      </c>
      <c r="CK340" s="525" t="str">
        <f ca="1">IF(V340=1,"",IF(LOG入力!BH340&gt;0,1,0))</f>
        <v/>
      </c>
      <c r="CL340" s="74" t="str">
        <f t="shared" ca="1" si="767"/>
        <v/>
      </c>
      <c r="CN340" s="74" t="str">
        <f t="shared" ca="1" si="768"/>
        <v/>
      </c>
      <c r="CO340" s="74" t="str">
        <f t="shared" ca="1" si="769"/>
        <v/>
      </c>
      <c r="CQ340" s="74" t="str">
        <f t="shared" ca="1" si="770"/>
        <v/>
      </c>
      <c r="CR340" s="74" t="str">
        <f t="shared" ca="1" si="771"/>
        <v/>
      </c>
      <c r="CS340" s="74" t="str">
        <f t="shared" ca="1" si="772"/>
        <v/>
      </c>
      <c r="CT340" s="74" t="str">
        <f t="shared" ca="1" si="773"/>
        <v/>
      </c>
      <c r="CU340" s="74" t="str">
        <f t="shared" ca="1" si="774"/>
        <v/>
      </c>
      <c r="CV340" s="74" t="str">
        <f t="shared" ca="1" si="775"/>
        <v/>
      </c>
      <c r="CW340" s="74" t="str">
        <f t="shared" ca="1" si="776"/>
        <v/>
      </c>
      <c r="CX340" s="74" t="str">
        <f t="shared" ca="1" si="777"/>
        <v/>
      </c>
      <c r="CY340" s="74" t="str">
        <f t="shared" ca="1" si="778"/>
        <v/>
      </c>
      <c r="CZ340" s="74" t="str">
        <f t="shared" ca="1" si="779"/>
        <v/>
      </c>
      <c r="DA340" s="74" t="str">
        <f t="shared" ca="1" si="780"/>
        <v/>
      </c>
      <c r="DB340" s="74" t="str">
        <f t="shared" ca="1" si="781"/>
        <v/>
      </c>
      <c r="DD340" s="74" t="str">
        <f t="shared" ca="1" si="782"/>
        <v/>
      </c>
      <c r="DE340" s="74" t="str">
        <f t="shared" ca="1" si="783"/>
        <v/>
      </c>
      <c r="DF340" s="74" t="str">
        <f t="shared" ca="1" si="784"/>
        <v/>
      </c>
      <c r="DG340" s="74" t="str">
        <f t="shared" ca="1" si="785"/>
        <v/>
      </c>
      <c r="DH340" s="74" t="str">
        <f t="shared" ca="1" si="786"/>
        <v/>
      </c>
      <c r="DI340" s="74" t="str">
        <f t="shared" ca="1" si="787"/>
        <v/>
      </c>
      <c r="DJ340" s="74" t="str">
        <f t="shared" ca="1" si="788"/>
        <v/>
      </c>
      <c r="DK340" s="74" t="str">
        <f t="shared" ca="1" si="789"/>
        <v/>
      </c>
      <c r="DL340" s="74" t="str">
        <f t="shared" ca="1" si="790"/>
        <v/>
      </c>
      <c r="DM340" s="74" t="str">
        <f t="shared" ca="1" si="791"/>
        <v/>
      </c>
      <c r="DN340" s="74" t="str">
        <f t="shared" ca="1" si="792"/>
        <v/>
      </c>
      <c r="DO340" s="74" t="str">
        <f t="shared" ca="1" si="793"/>
        <v/>
      </c>
      <c r="DQ340" s="74" t="str">
        <f t="shared" ca="1" si="794"/>
        <v/>
      </c>
      <c r="DS340" s="74" t="str">
        <f t="shared" ca="1" si="795"/>
        <v/>
      </c>
      <c r="DT340" s="74" t="str">
        <f t="shared" ca="1" si="796"/>
        <v/>
      </c>
      <c r="DV340" s="525" t="str">
        <f t="shared" ca="1" si="797"/>
        <v/>
      </c>
      <c r="DW340" s="74" t="str">
        <f t="shared" ca="1" si="798"/>
        <v/>
      </c>
      <c r="DX340" s="485" t="str">
        <f t="shared" ca="1" si="799"/>
        <v/>
      </c>
      <c r="DY340" s="74" t="str">
        <f t="shared" ca="1" si="800"/>
        <v/>
      </c>
      <c r="DZ340" s="74" t="str">
        <f t="shared" ca="1" si="801"/>
        <v/>
      </c>
      <c r="EA340" s="74" t="str">
        <f t="shared" ca="1" si="802"/>
        <v/>
      </c>
      <c r="EC340" s="74" t="str">
        <f t="shared" ca="1" si="803"/>
        <v/>
      </c>
      <c r="ED340" s="74" t="str">
        <f t="shared" ca="1" si="804"/>
        <v/>
      </c>
      <c r="EE340" s="74" t="str">
        <f t="shared" ca="1" si="805"/>
        <v/>
      </c>
      <c r="EG340" s="479" t="str">
        <f ca="1">IF(V340=1,"",IF(LOG入力!BH340&gt;0,0,IF(CG340="★",0,IF(R340=1,0,IF(N340=0,0,1)))))</f>
        <v/>
      </c>
      <c r="EH340" s="483" t="str">
        <f t="shared" ca="1" si="806"/>
        <v/>
      </c>
      <c r="EI340" s="483" t="str">
        <f t="shared" ca="1" si="807"/>
        <v/>
      </c>
      <c r="EJ340" s="483" t="str">
        <f t="shared" ca="1" si="808"/>
        <v/>
      </c>
      <c r="EL340" s="71">
        <f t="shared" ca="1" si="809"/>
        <v>0</v>
      </c>
      <c r="EM340" s="6">
        <f t="shared" ca="1" si="810"/>
        <v>0</v>
      </c>
      <c r="EN340" s="6" t="str">
        <f t="shared" ca="1" si="811"/>
        <v/>
      </c>
      <c r="EO340" s="6">
        <f ca="1">IF(LOG入力!BH340&gt;0,0,IF(EM340=0,0,(IF(COUNTIF($EN$19:EN340,EN340)=1,IF($FS$3="N",1,IF(EH340=1,1,0))))))</f>
        <v>0</v>
      </c>
      <c r="EP340" s="6" t="str">
        <f ca="1">IF(LOG入力!BH340&gt;0,"",IF(EO340=1,$X340,""))</f>
        <v/>
      </c>
      <c r="EQ340" s="6" t="str">
        <f ca="1">IF(LOG入力!BH340&gt;0,"",IF(EO340=1,$Y340,""))</f>
        <v/>
      </c>
      <c r="ER340" s="520" t="str">
        <f ca="1">IF(LOG入力!BH340&gt;0,"",IF(COUNTIF($EP$19:$EP340,EP340)=1,EP340,""))</f>
        <v/>
      </c>
      <c r="ES340" s="520">
        <f ca="1">IF(LOG入力!BH340&gt;0,0,IF((EL340=1),IF(($ER340=""),0,1),0))</f>
        <v>0</v>
      </c>
      <c r="ET340" s="520" t="str">
        <f ca="1">IF(LOG入力!BH340&gt;0,"",IF(COUNTIF($EQ$19:EQ340,EQ340)=1,EQ340,""))</f>
        <v/>
      </c>
      <c r="EU340" s="539">
        <f ca="1">IF(LOG入力!BH340&gt;0,0,IF((EL340=1),IF(($ET340=""),0,1),0))</f>
        <v>0</v>
      </c>
      <c r="EV340" s="71">
        <f t="shared" ca="1" si="812"/>
        <v>0</v>
      </c>
      <c r="EW340" s="6">
        <f t="shared" ca="1" si="813"/>
        <v>0</v>
      </c>
      <c r="EX340" s="6" t="str">
        <f t="shared" ca="1" si="814"/>
        <v/>
      </c>
      <c r="EY340" s="6">
        <f ca="1">IF(LOG入力!BH340&gt;0,0,IF(EW340=0,0,(IF(COUNTIF($EX$19:EX340,EX340)=1,IF($FS$3="N",1,IF(EH340=1,1,0))))))</f>
        <v>0</v>
      </c>
      <c r="EZ340" s="6" t="str">
        <f ca="1">IF(LOG入力!BH340&gt;0,"",IF(EY340=1,$X340,""))</f>
        <v/>
      </c>
      <c r="FA340" s="6" t="str">
        <f ca="1">IF(LOG入力!BH340&gt;0,"",IF(EY340=1,$Y340,""))</f>
        <v/>
      </c>
      <c r="FB340" s="6" t="str">
        <f ca="1">IF(LOG入力!BH340&gt;0,"",IF(COUNTIF($EZ$19:$EZ340,EZ340)=1,EZ340,""))</f>
        <v/>
      </c>
      <c r="FC340" s="6">
        <f ca="1">IF(LOG入力!BH340&gt;0,0,IF((EV340=1),IF(($FB340=""),0,1),0))</f>
        <v>0</v>
      </c>
      <c r="FD340" s="6" t="str">
        <f ca="1">IF(LOG入力!BH340&gt;0,"",IF(COUNTIF($FA$19:FA340,FA340)=1,FA340,""))</f>
        <v/>
      </c>
      <c r="FE340" s="72">
        <f ca="1">IF(LOG入力!BH340&gt;0,0,IF((EV340=1),IF(($FD340=""),0,1),0))</f>
        <v>0</v>
      </c>
      <c r="FF340" s="71">
        <f t="shared" ca="1" si="815"/>
        <v>0</v>
      </c>
      <c r="FG340" s="6">
        <f t="shared" ca="1" si="816"/>
        <v>0</v>
      </c>
      <c r="FH340" s="6" t="str">
        <f t="shared" ca="1" si="817"/>
        <v/>
      </c>
      <c r="FI340" s="6">
        <f ca="1">IF(LOG入力!BH340&gt;0,0,IF(FG340=0,0,(IF(COUNTIF($FH$19:FH340,FH340)=1,IF($FS$3="N",1,IF(EH340=1,1,0))))))</f>
        <v>0</v>
      </c>
      <c r="FJ340" s="6" t="str">
        <f ca="1">IF(LOG入力!BH340&gt;0,"",IF(FI340=1,$X340,""))</f>
        <v/>
      </c>
      <c r="FK340" s="6" t="str">
        <f ca="1">IF(LOG入力!BH340&gt;0,"",IF(FI340=1,$Y340,""))</f>
        <v/>
      </c>
      <c r="FL340" s="6" t="str">
        <f ca="1">IF(LOG入力!BH340&gt;0,"",IF(COUNTIF($FJ$19:$FJ340,FJ340)=1,FJ340,""))</f>
        <v/>
      </c>
      <c r="FM340" s="6">
        <f ca="1">IF(LOG入力!BH340&gt;0,0,IF((FF340=1),IF(($FL340=""),0,1),0))</f>
        <v>0</v>
      </c>
      <c r="FN340" s="6" t="str">
        <f ca="1">IF(LOG入力!BH340&gt;0,"",IF(COUNTIF($FK$19:FK340,FK340)=1,FK340,""))</f>
        <v/>
      </c>
      <c r="FO340" s="72">
        <f ca="1">IF(LOG入力!BH340&gt;0,0,IF((FF340=1),IF(($FN340=""),0,1),0))</f>
        <v>0</v>
      </c>
      <c r="FP340" s="71">
        <f t="shared" ca="1" si="818"/>
        <v>0</v>
      </c>
      <c r="FQ340" s="6">
        <f t="shared" ca="1" si="819"/>
        <v>0</v>
      </c>
      <c r="FR340" s="6" t="str">
        <f t="shared" ca="1" si="820"/>
        <v/>
      </c>
      <c r="FS340" s="6">
        <f ca="1">IF(LOG入力!BH340&gt;0,0,IF(FQ340=0,0,(IF(COUNTIF($FR$19:FR340,FR340)=1,IF($FS$3="N",1,IF(EH340=1,1,0))))))</f>
        <v>0</v>
      </c>
      <c r="FT340" s="6" t="str">
        <f ca="1">IF(LOG入力!BH340&gt;0,"",IF(FS340=1,$X340,""))</f>
        <v/>
      </c>
      <c r="FU340" s="6" t="str">
        <f ca="1">IF(LOG入力!BH340&gt;0,"",IF(FS340=1,$Y340,""))</f>
        <v/>
      </c>
      <c r="FV340" s="6" t="str">
        <f ca="1">IF(LOG入力!BH340&gt;0,"",IF(COUNTIF($FT$19:$FT340,FT340)=1,FT340,""))</f>
        <v/>
      </c>
      <c r="FW340" s="6">
        <f ca="1">IF(LOG入力!BH340&gt;0,0,IF((FP340=1),IF(($FV340=""),0,1),0))</f>
        <v>0</v>
      </c>
      <c r="FX340" s="6" t="str">
        <f ca="1">IF(LOG入力!BH340&gt;0,"",IF(COUNTIF($FU$19:FU340,FU340)=1,FU340,""))</f>
        <v/>
      </c>
      <c r="FY340" s="72">
        <f ca="1">IF(LOG入力!BH340&gt;0,0,IF((FP340=1),IF(($FX340=""),0,1),0))</f>
        <v>0</v>
      </c>
      <c r="FZ340" s="71">
        <f t="shared" ca="1" si="821"/>
        <v>0</v>
      </c>
      <c r="GA340" s="6">
        <f t="shared" ca="1" si="822"/>
        <v>0</v>
      </c>
      <c r="GB340" s="6" t="str">
        <f t="shared" ca="1" si="823"/>
        <v/>
      </c>
      <c r="GC340" s="6">
        <f ca="1">IF(LOG入力!BH340&gt;0,0,IF(GA340=0,0,(IF(COUNTIF($GB$19:GB340,GB340)=1,IF($FS$3="N",1,IF(EH340=1,1,0))))))</f>
        <v>0</v>
      </c>
      <c r="GD340" s="6" t="str">
        <f ca="1">IF(LOG入力!BH340&gt;0,"",IF(GC340=1,$X340,""))</f>
        <v/>
      </c>
      <c r="GE340" s="6" t="str">
        <f ca="1">IF(LOG入力!BH340&gt;0,"",IF(GC340=1,$Y340,""))</f>
        <v/>
      </c>
      <c r="GF340" s="6" t="str">
        <f ca="1">IF(LOG入力!BH340&gt;0,"",IF(COUNTIF($GD$19:$GD340,GD340)=1,GD340,""))</f>
        <v/>
      </c>
      <c r="GG340" s="6">
        <f ca="1">IF(LOG入力!BH340&gt;0,0,IF((FZ340=1),IF(($GF340=""),0,1),0))</f>
        <v>0</v>
      </c>
      <c r="GH340" s="6" t="str">
        <f ca="1">IF(LOG入力!BH340&gt;0,"",IF(COUNTIF($GE$19:GE340,GE340)=1,GE340,""))</f>
        <v/>
      </c>
      <c r="GI340" s="72">
        <f ca="1">IF(LOG入力!BH340&gt;0,0,IF((FZ340=1),IF(($GH340=""),0,1),0))</f>
        <v>0</v>
      </c>
      <c r="GK340" s="455" t="str">
        <f ca="1">IF(V340=1,"",IF(LEN(LOG入力!AS340)=0,"",LOG入力!AS340))</f>
        <v/>
      </c>
      <c r="GL340" s="378" t="str">
        <f t="shared" ca="1" si="824"/>
        <v/>
      </c>
      <c r="GM340" s="378" t="str">
        <f t="shared" ca="1" si="825"/>
        <v/>
      </c>
      <c r="GN340" s="74" t="str">
        <f t="shared" ca="1" si="826"/>
        <v/>
      </c>
      <c r="GO340" s="74" t="str">
        <f t="shared" ca="1" si="827"/>
        <v/>
      </c>
      <c r="GQ340" s="74" t="str">
        <f t="shared" ca="1" si="828"/>
        <v/>
      </c>
      <c r="GR340" s="74" t="str">
        <f t="shared" ca="1" si="829"/>
        <v/>
      </c>
      <c r="GS340" s="74" t="str">
        <f t="shared" ca="1" si="830"/>
        <v/>
      </c>
      <c r="GT340" s="74" t="str">
        <f t="shared" ca="1" si="831"/>
        <v/>
      </c>
      <c r="GU340" s="74" t="str">
        <f t="shared" ca="1" si="832"/>
        <v/>
      </c>
      <c r="GV340" s="74" t="str">
        <f t="shared" ca="1" si="833"/>
        <v/>
      </c>
      <c r="GX340" s="74" t="str">
        <f t="shared" ca="1" si="834"/>
        <v/>
      </c>
      <c r="GY340" s="74" t="str">
        <f t="shared" ca="1" si="835"/>
        <v/>
      </c>
      <c r="GZ340" s="74" t="str">
        <f ca="1">IF(V340=1,"",IF(LOG入力!BH340&gt;0,0,IF(GY340=0,0,IF((VALUE((TYPE(VALUE(J340)))))=16,0,IF(VALUE(J340)&lt;60,1,IF(VALUE(J340)&lt;100,0,IF(VALUE(J340)&lt;600,2,0)))))))</f>
        <v/>
      </c>
      <c r="HA340" s="74" t="str">
        <f t="shared" ca="1" si="836"/>
        <v/>
      </c>
      <c r="HB340" s="74" t="str">
        <f ca="1">IF(V340=1,"",IF(LOG入力!BH340&gt;0,0,IF(HA340=0,0,IF((VALUE((TYPE(VALUE(L340)))))=16,0,IF(VALUE(L340)&lt;60,1,IF(VALUE(L340)&lt;100,0,IF(VALUE(L340)&lt;600,2,0)))))))</f>
        <v/>
      </c>
      <c r="HD340" s="74" t="str">
        <f t="shared" ca="1" si="837"/>
        <v/>
      </c>
      <c r="HF340" s="74" t="str">
        <f t="shared" ca="1" si="838"/>
        <v/>
      </c>
      <c r="HG340" s="74" t="str">
        <f t="shared" ca="1" si="839"/>
        <v/>
      </c>
      <c r="HH340" s="74" t="str">
        <f t="shared" ca="1" si="840"/>
        <v/>
      </c>
      <c r="HI340" s="74" t="str">
        <f t="shared" ca="1" si="841"/>
        <v/>
      </c>
      <c r="HJ340" s="74" t="str">
        <f t="shared" ca="1" si="842"/>
        <v/>
      </c>
      <c r="HK340" s="74" t="str">
        <f t="shared" ca="1" si="843"/>
        <v/>
      </c>
      <c r="HL340" s="74" t="str">
        <f t="shared" ca="1" si="844"/>
        <v/>
      </c>
      <c r="HM340" s="74" t="str">
        <f t="shared" ca="1" si="845"/>
        <v/>
      </c>
      <c r="HN340" s="74" t="str">
        <f t="shared" ca="1" si="846"/>
        <v/>
      </c>
      <c r="HO340" s="529" t="str">
        <f t="shared" ca="1" si="847"/>
        <v/>
      </c>
      <c r="HP340" s="74" t="str">
        <f t="shared" ca="1" si="848"/>
        <v/>
      </c>
      <c r="HQ340" s="74" t="str">
        <f t="shared" ca="1" si="849"/>
        <v/>
      </c>
      <c r="HR340" s="74" t="str">
        <f t="shared" ca="1" si="850"/>
        <v/>
      </c>
      <c r="HS340" s="74" t="str">
        <f t="shared" ca="1" si="851"/>
        <v/>
      </c>
      <c r="HT340" s="74" t="str">
        <f ca="1">IF(V340=1,"",IF(LOG入力!BH340&gt;0,0,IF(DV340=1,0,IF(N340="0",0,IF(SUM(HD340:HS340)&gt;0,1,0)))))</f>
        <v/>
      </c>
    </row>
    <row r="341" spans="1:228" x14ac:dyDescent="0.15">
      <c r="A341" s="5"/>
      <c r="B341" s="532" t="str">
        <f t="shared" ca="1" si="710"/>
        <v/>
      </c>
      <c r="C341" s="534" t="str">
        <f ca="1">LOG入力!AP341</f>
        <v/>
      </c>
      <c r="D341" s="534" t="str">
        <f ca="1">LOG入力!AQ341</f>
        <v/>
      </c>
      <c r="E341" s="534" t="str">
        <f ca="1">LOG入力!AR341</f>
        <v/>
      </c>
      <c r="F341" s="535" t="str">
        <f t="shared" ca="1" si="711"/>
        <v/>
      </c>
      <c r="G341" s="585" t="str">
        <f ca="1">LOG入力!AT341</f>
        <v/>
      </c>
      <c r="H341" s="542" t="str">
        <f ca="1">LOG入力!AU341</f>
        <v/>
      </c>
      <c r="I341" s="542" t="str">
        <f ca="1">LOG入力!AV341</f>
        <v/>
      </c>
      <c r="J341" s="577" t="str">
        <f ca="1">LOG入力!AW341</f>
        <v/>
      </c>
      <c r="K341" s="578" t="str">
        <f ca="1">LOG入力!BJ341</f>
        <v/>
      </c>
      <c r="L341" s="577" t="str">
        <f ca="1">LOG入力!AY341</f>
        <v/>
      </c>
      <c r="M341" s="545" t="str">
        <f ca="1">LOG入力!BK341</f>
        <v/>
      </c>
      <c r="N341" s="512" t="str">
        <f ca="1">IF(V341=1,"",IF(LOG入力!AJ341=1,"1",LOG入力!BA341))</f>
        <v/>
      </c>
      <c r="O341" s="538" t="str">
        <f ca="1">IF(V341=1,"",IF(LEN(LOG入力!O341)=0,"",LOG入力!O341))</f>
        <v/>
      </c>
      <c r="P341" s="291" t="str">
        <f ca="1">IF(V341=1,"",IF($AA$4=1,"",IF(LOG入力!BG341=1,"",CONCATENATE($ER341,$FB341,$FL341,$FV341,$GF341))))</f>
        <v/>
      </c>
      <c r="Q341" s="291" t="str">
        <f ca="1">IF(V341=1,"",IF($AA$4=1,"",IF(LOG入力!BG341=1,"",CONCATENATE($ET341,$FD341,$FN341,$FX341,$GH341))))</f>
        <v/>
      </c>
      <c r="R341" s="573" t="str">
        <f ca="1">IF(V341=1,"",IF($AA$4=1,"",IF(LOG入力!BH341&gt;0,0,AA341)))</f>
        <v/>
      </c>
      <c r="S341" s="293" t="str">
        <f t="shared" ca="1" si="712"/>
        <v/>
      </c>
      <c r="T341" s="681"/>
      <c r="U341" s="38"/>
      <c r="V341" s="196">
        <f ca="1">LOG入力!AN341</f>
        <v>1</v>
      </c>
      <c r="W341" s="38"/>
      <c r="X341" s="516" t="str">
        <f t="shared" ca="1" si="713"/>
        <v/>
      </c>
      <c r="Y341" s="515" t="str">
        <f t="shared" ca="1" si="714"/>
        <v/>
      </c>
      <c r="Z341" s="518" t="str">
        <f t="shared" ca="1" si="715"/>
        <v/>
      </c>
      <c r="AA341" s="574" t="str">
        <f t="shared" ca="1" si="716"/>
        <v/>
      </c>
      <c r="AC341" s="6" t="str">
        <f t="shared" ca="1" si="717"/>
        <v/>
      </c>
      <c r="AD341" s="6" t="str">
        <f t="shared" ca="1" si="718"/>
        <v/>
      </c>
      <c r="AE341" s="6" t="str">
        <f t="shared" ca="1" si="719"/>
        <v/>
      </c>
      <c r="AF341" s="6" t="str">
        <f t="shared" ca="1" si="720"/>
        <v/>
      </c>
      <c r="AG341" s="6" t="str">
        <f t="shared" ca="1" si="721"/>
        <v/>
      </c>
      <c r="AH341" s="6" t="str">
        <f t="shared" ca="1" si="722"/>
        <v/>
      </c>
      <c r="AI341" s="6" t="str">
        <f t="shared" ca="1" si="723"/>
        <v/>
      </c>
      <c r="AJ341" s="6" t="str">
        <f t="shared" ca="1" si="724"/>
        <v/>
      </c>
      <c r="AK341" s="6" t="str">
        <f t="shared" ca="1" si="725"/>
        <v/>
      </c>
      <c r="AL341" s="6" t="str">
        <f t="shared" ca="1" si="726"/>
        <v/>
      </c>
      <c r="AM341" s="6" t="str">
        <f t="shared" ca="1" si="727"/>
        <v/>
      </c>
      <c r="AN341" s="6" t="str">
        <f t="shared" ca="1" si="728"/>
        <v/>
      </c>
      <c r="AO341" s="6" t="str">
        <f t="shared" ca="1" si="729"/>
        <v/>
      </c>
      <c r="AP341" s="6" t="str">
        <f t="shared" ca="1" si="730"/>
        <v/>
      </c>
      <c r="AQ341" s="6" t="str">
        <f t="shared" ca="1" si="731"/>
        <v/>
      </c>
      <c r="AR341" s="6" t="str">
        <f t="shared" ca="1" si="732"/>
        <v/>
      </c>
      <c r="AS341" s="6" t="str">
        <f t="shared" ca="1" si="733"/>
        <v/>
      </c>
      <c r="AT341" s="6" t="str">
        <f t="shared" ca="1" si="734"/>
        <v/>
      </c>
      <c r="AU341" s="6" t="str">
        <f t="shared" ca="1" si="735"/>
        <v/>
      </c>
      <c r="AV341" s="6" t="str">
        <f t="shared" ca="1" si="736"/>
        <v/>
      </c>
      <c r="AW341" s="6" t="str">
        <f t="shared" ca="1" si="737"/>
        <v/>
      </c>
      <c r="AY341" s="6" t="str">
        <f t="shared" ca="1" si="738"/>
        <v/>
      </c>
      <c r="AZ341" s="6" t="str">
        <f t="shared" ca="1" si="739"/>
        <v/>
      </c>
      <c r="BA341" s="6" t="str">
        <f t="shared" ca="1" si="740"/>
        <v/>
      </c>
      <c r="BB341" s="6" t="str">
        <f t="shared" ca="1" si="741"/>
        <v/>
      </c>
      <c r="BC341" s="6" t="str">
        <f t="shared" ca="1" si="742"/>
        <v/>
      </c>
      <c r="BD341" s="6" t="str">
        <f t="shared" ca="1" si="743"/>
        <v/>
      </c>
      <c r="BE341" s="6" t="str">
        <f t="shared" ca="1" si="744"/>
        <v/>
      </c>
      <c r="BF341" s="6" t="str">
        <f t="shared" ca="1" si="745"/>
        <v/>
      </c>
      <c r="BG341" s="6" t="str">
        <f t="shared" ca="1" si="746"/>
        <v/>
      </c>
      <c r="BH341" s="6" t="str">
        <f t="shared" ca="1" si="747"/>
        <v/>
      </c>
      <c r="BI341" s="6" t="str">
        <f t="shared" ca="1" si="748"/>
        <v/>
      </c>
      <c r="BJ341" s="6" t="str">
        <f t="shared" ca="1" si="749"/>
        <v/>
      </c>
      <c r="BK341" s="6" t="str">
        <f t="shared" ca="1" si="750"/>
        <v/>
      </c>
      <c r="BL341" s="6" t="str">
        <f t="shared" ca="1" si="751"/>
        <v/>
      </c>
      <c r="BM341" s="6" t="str">
        <f t="shared" ca="1" si="752"/>
        <v/>
      </c>
      <c r="BN341" s="6" t="str">
        <f t="shared" ca="1" si="753"/>
        <v/>
      </c>
      <c r="BO341" s="6" t="str">
        <f t="shared" ca="1" si="754"/>
        <v/>
      </c>
      <c r="BP341" s="6" t="str">
        <f t="shared" ca="1" si="755"/>
        <v/>
      </c>
      <c r="BQ341" s="6" t="str">
        <f t="shared" ca="1" si="756"/>
        <v/>
      </c>
      <c r="BR341" s="6" t="str">
        <f t="shared" ca="1" si="757"/>
        <v/>
      </c>
      <c r="BS341" s="6" t="str">
        <f t="shared" ca="1" si="758"/>
        <v/>
      </c>
      <c r="BU341" s="6" t="str">
        <f t="shared" ca="1" si="759"/>
        <v/>
      </c>
      <c r="BW341" s="515" t="str">
        <f t="shared" ca="1" si="760"/>
        <v/>
      </c>
      <c r="BX341" s="515">
        <f t="shared" ca="1" si="761"/>
        <v>0</v>
      </c>
      <c r="BY341" s="515" t="str">
        <f t="shared" ca="1" si="762"/>
        <v/>
      </c>
      <c r="CA341" s="6">
        <f t="shared" ca="1" si="763"/>
        <v>1</v>
      </c>
      <c r="CC341" s="523" t="str">
        <f t="shared" ca="1" si="764"/>
        <v/>
      </c>
      <c r="CE341" s="6" t="str">
        <f t="shared" ca="1" si="765"/>
        <v/>
      </c>
      <c r="CG341" s="524" t="str">
        <f ca="1">IF(V341=1,"",IF($AA$4=1,"",IF(LOG入力!BH341&gt;0,"",IF(N341=0,"",IF(HT341=0,"","★")))))</f>
        <v/>
      </c>
      <c r="CI341" s="74" t="str">
        <f t="shared" ca="1" si="766"/>
        <v/>
      </c>
      <c r="CK341" s="525" t="str">
        <f ca="1">IF(V341=1,"",IF(LOG入力!BH341&gt;0,1,0))</f>
        <v/>
      </c>
      <c r="CL341" s="74" t="str">
        <f t="shared" ca="1" si="767"/>
        <v/>
      </c>
      <c r="CN341" s="74" t="str">
        <f t="shared" ca="1" si="768"/>
        <v/>
      </c>
      <c r="CO341" s="74" t="str">
        <f t="shared" ca="1" si="769"/>
        <v/>
      </c>
      <c r="CQ341" s="74" t="str">
        <f t="shared" ca="1" si="770"/>
        <v/>
      </c>
      <c r="CR341" s="74" t="str">
        <f t="shared" ca="1" si="771"/>
        <v/>
      </c>
      <c r="CS341" s="74" t="str">
        <f t="shared" ca="1" si="772"/>
        <v/>
      </c>
      <c r="CT341" s="74" t="str">
        <f t="shared" ca="1" si="773"/>
        <v/>
      </c>
      <c r="CU341" s="74" t="str">
        <f t="shared" ca="1" si="774"/>
        <v/>
      </c>
      <c r="CV341" s="74" t="str">
        <f t="shared" ca="1" si="775"/>
        <v/>
      </c>
      <c r="CW341" s="74" t="str">
        <f t="shared" ca="1" si="776"/>
        <v/>
      </c>
      <c r="CX341" s="74" t="str">
        <f t="shared" ca="1" si="777"/>
        <v/>
      </c>
      <c r="CY341" s="74" t="str">
        <f t="shared" ca="1" si="778"/>
        <v/>
      </c>
      <c r="CZ341" s="74" t="str">
        <f t="shared" ca="1" si="779"/>
        <v/>
      </c>
      <c r="DA341" s="74" t="str">
        <f t="shared" ca="1" si="780"/>
        <v/>
      </c>
      <c r="DB341" s="74" t="str">
        <f t="shared" ca="1" si="781"/>
        <v/>
      </c>
      <c r="DD341" s="74" t="str">
        <f t="shared" ca="1" si="782"/>
        <v/>
      </c>
      <c r="DE341" s="74" t="str">
        <f t="shared" ca="1" si="783"/>
        <v/>
      </c>
      <c r="DF341" s="74" t="str">
        <f t="shared" ca="1" si="784"/>
        <v/>
      </c>
      <c r="DG341" s="74" t="str">
        <f t="shared" ca="1" si="785"/>
        <v/>
      </c>
      <c r="DH341" s="74" t="str">
        <f t="shared" ca="1" si="786"/>
        <v/>
      </c>
      <c r="DI341" s="74" t="str">
        <f t="shared" ca="1" si="787"/>
        <v/>
      </c>
      <c r="DJ341" s="74" t="str">
        <f t="shared" ca="1" si="788"/>
        <v/>
      </c>
      <c r="DK341" s="74" t="str">
        <f t="shared" ca="1" si="789"/>
        <v/>
      </c>
      <c r="DL341" s="74" t="str">
        <f t="shared" ca="1" si="790"/>
        <v/>
      </c>
      <c r="DM341" s="74" t="str">
        <f t="shared" ca="1" si="791"/>
        <v/>
      </c>
      <c r="DN341" s="74" t="str">
        <f t="shared" ca="1" si="792"/>
        <v/>
      </c>
      <c r="DO341" s="74" t="str">
        <f t="shared" ca="1" si="793"/>
        <v/>
      </c>
      <c r="DQ341" s="74" t="str">
        <f t="shared" ca="1" si="794"/>
        <v/>
      </c>
      <c r="DS341" s="74" t="str">
        <f t="shared" ca="1" si="795"/>
        <v/>
      </c>
      <c r="DT341" s="74" t="str">
        <f t="shared" ca="1" si="796"/>
        <v/>
      </c>
      <c r="DV341" s="525" t="str">
        <f t="shared" ca="1" si="797"/>
        <v/>
      </c>
      <c r="DW341" s="74" t="str">
        <f t="shared" ca="1" si="798"/>
        <v/>
      </c>
      <c r="DX341" s="485" t="str">
        <f t="shared" ca="1" si="799"/>
        <v/>
      </c>
      <c r="DY341" s="74" t="str">
        <f t="shared" ca="1" si="800"/>
        <v/>
      </c>
      <c r="DZ341" s="74" t="str">
        <f t="shared" ca="1" si="801"/>
        <v/>
      </c>
      <c r="EA341" s="74" t="str">
        <f t="shared" ca="1" si="802"/>
        <v/>
      </c>
      <c r="EC341" s="74" t="str">
        <f t="shared" ca="1" si="803"/>
        <v/>
      </c>
      <c r="ED341" s="74" t="str">
        <f t="shared" ca="1" si="804"/>
        <v/>
      </c>
      <c r="EE341" s="74" t="str">
        <f t="shared" ca="1" si="805"/>
        <v/>
      </c>
      <c r="EG341" s="479" t="str">
        <f ca="1">IF(V341=1,"",IF(LOG入力!BH341&gt;0,0,IF(CG341="★",0,IF(R341=1,0,IF(N341=0,0,1)))))</f>
        <v/>
      </c>
      <c r="EH341" s="483" t="str">
        <f t="shared" ca="1" si="806"/>
        <v/>
      </c>
      <c r="EI341" s="483" t="str">
        <f t="shared" ca="1" si="807"/>
        <v/>
      </c>
      <c r="EJ341" s="483" t="str">
        <f t="shared" ca="1" si="808"/>
        <v/>
      </c>
      <c r="EL341" s="71">
        <f t="shared" ca="1" si="809"/>
        <v>0</v>
      </c>
      <c r="EM341" s="6">
        <f t="shared" ca="1" si="810"/>
        <v>0</v>
      </c>
      <c r="EN341" s="6" t="str">
        <f t="shared" ca="1" si="811"/>
        <v/>
      </c>
      <c r="EO341" s="6">
        <f ca="1">IF(LOG入力!BH341&gt;0,0,IF(EM341=0,0,(IF(COUNTIF($EN$19:EN341,EN341)=1,IF($FS$3="N",1,IF(EH341=1,1,0))))))</f>
        <v>0</v>
      </c>
      <c r="EP341" s="6" t="str">
        <f ca="1">IF(LOG入力!BH341&gt;0,"",IF(EO341=1,$X341,""))</f>
        <v/>
      </c>
      <c r="EQ341" s="6" t="str">
        <f ca="1">IF(LOG入力!BH341&gt;0,"",IF(EO341=1,$Y341,""))</f>
        <v/>
      </c>
      <c r="ER341" s="520" t="str">
        <f ca="1">IF(LOG入力!BH341&gt;0,"",IF(COUNTIF($EP$19:$EP341,EP341)=1,EP341,""))</f>
        <v/>
      </c>
      <c r="ES341" s="520">
        <f ca="1">IF(LOG入力!BH341&gt;0,0,IF((EL341=1),IF(($ER341=""),0,1),0))</f>
        <v>0</v>
      </c>
      <c r="ET341" s="520" t="str">
        <f ca="1">IF(LOG入力!BH341&gt;0,"",IF(COUNTIF($EQ$19:EQ341,EQ341)=1,EQ341,""))</f>
        <v/>
      </c>
      <c r="EU341" s="539">
        <f ca="1">IF(LOG入力!BH341&gt;0,0,IF((EL341=1),IF(($ET341=""),0,1),0))</f>
        <v>0</v>
      </c>
      <c r="EV341" s="71">
        <f t="shared" ca="1" si="812"/>
        <v>0</v>
      </c>
      <c r="EW341" s="6">
        <f t="shared" ca="1" si="813"/>
        <v>0</v>
      </c>
      <c r="EX341" s="6" t="str">
        <f t="shared" ca="1" si="814"/>
        <v/>
      </c>
      <c r="EY341" s="6">
        <f ca="1">IF(LOG入力!BH341&gt;0,0,IF(EW341=0,0,(IF(COUNTIF($EX$19:EX341,EX341)=1,IF($FS$3="N",1,IF(EH341=1,1,0))))))</f>
        <v>0</v>
      </c>
      <c r="EZ341" s="6" t="str">
        <f ca="1">IF(LOG入力!BH341&gt;0,"",IF(EY341=1,$X341,""))</f>
        <v/>
      </c>
      <c r="FA341" s="6" t="str">
        <f ca="1">IF(LOG入力!BH341&gt;0,"",IF(EY341=1,$Y341,""))</f>
        <v/>
      </c>
      <c r="FB341" s="6" t="str">
        <f ca="1">IF(LOG入力!BH341&gt;0,"",IF(COUNTIF($EZ$19:$EZ341,EZ341)=1,EZ341,""))</f>
        <v/>
      </c>
      <c r="FC341" s="6">
        <f ca="1">IF(LOG入力!BH341&gt;0,0,IF((EV341=1),IF(($FB341=""),0,1),0))</f>
        <v>0</v>
      </c>
      <c r="FD341" s="6" t="str">
        <f ca="1">IF(LOG入力!BH341&gt;0,"",IF(COUNTIF($FA$19:FA341,FA341)=1,FA341,""))</f>
        <v/>
      </c>
      <c r="FE341" s="72">
        <f ca="1">IF(LOG入力!BH341&gt;0,0,IF((EV341=1),IF(($FD341=""),0,1),0))</f>
        <v>0</v>
      </c>
      <c r="FF341" s="71">
        <f t="shared" ca="1" si="815"/>
        <v>0</v>
      </c>
      <c r="FG341" s="6">
        <f t="shared" ca="1" si="816"/>
        <v>0</v>
      </c>
      <c r="FH341" s="6" t="str">
        <f t="shared" ca="1" si="817"/>
        <v/>
      </c>
      <c r="FI341" s="6">
        <f ca="1">IF(LOG入力!BH341&gt;0,0,IF(FG341=0,0,(IF(COUNTIF($FH$19:FH341,FH341)=1,IF($FS$3="N",1,IF(EH341=1,1,0))))))</f>
        <v>0</v>
      </c>
      <c r="FJ341" s="6" t="str">
        <f ca="1">IF(LOG入力!BH341&gt;0,"",IF(FI341=1,$X341,""))</f>
        <v/>
      </c>
      <c r="FK341" s="6" t="str">
        <f ca="1">IF(LOG入力!BH341&gt;0,"",IF(FI341=1,$Y341,""))</f>
        <v/>
      </c>
      <c r="FL341" s="6" t="str">
        <f ca="1">IF(LOG入力!BH341&gt;0,"",IF(COUNTIF($FJ$19:$FJ341,FJ341)=1,FJ341,""))</f>
        <v/>
      </c>
      <c r="FM341" s="6">
        <f ca="1">IF(LOG入力!BH341&gt;0,0,IF((FF341=1),IF(($FL341=""),0,1),0))</f>
        <v>0</v>
      </c>
      <c r="FN341" s="6" t="str">
        <f ca="1">IF(LOG入力!BH341&gt;0,"",IF(COUNTIF($FK$19:FK341,FK341)=1,FK341,""))</f>
        <v/>
      </c>
      <c r="FO341" s="72">
        <f ca="1">IF(LOG入力!BH341&gt;0,0,IF((FF341=1),IF(($FN341=""),0,1),0))</f>
        <v>0</v>
      </c>
      <c r="FP341" s="71">
        <f t="shared" ca="1" si="818"/>
        <v>0</v>
      </c>
      <c r="FQ341" s="6">
        <f t="shared" ca="1" si="819"/>
        <v>0</v>
      </c>
      <c r="FR341" s="6" t="str">
        <f t="shared" ca="1" si="820"/>
        <v/>
      </c>
      <c r="FS341" s="6">
        <f ca="1">IF(LOG入力!BH341&gt;0,0,IF(FQ341=0,0,(IF(COUNTIF($FR$19:FR341,FR341)=1,IF($FS$3="N",1,IF(EH341=1,1,0))))))</f>
        <v>0</v>
      </c>
      <c r="FT341" s="6" t="str">
        <f ca="1">IF(LOG入力!BH341&gt;0,"",IF(FS341=1,$X341,""))</f>
        <v/>
      </c>
      <c r="FU341" s="6" t="str">
        <f ca="1">IF(LOG入力!BH341&gt;0,"",IF(FS341=1,$Y341,""))</f>
        <v/>
      </c>
      <c r="FV341" s="6" t="str">
        <f ca="1">IF(LOG入力!BH341&gt;0,"",IF(COUNTIF($FT$19:$FT341,FT341)=1,FT341,""))</f>
        <v/>
      </c>
      <c r="FW341" s="6">
        <f ca="1">IF(LOG入力!BH341&gt;0,0,IF((FP341=1),IF(($FV341=""),0,1),0))</f>
        <v>0</v>
      </c>
      <c r="FX341" s="6" t="str">
        <f ca="1">IF(LOG入力!BH341&gt;0,"",IF(COUNTIF($FU$19:FU341,FU341)=1,FU341,""))</f>
        <v/>
      </c>
      <c r="FY341" s="72">
        <f ca="1">IF(LOG入力!BH341&gt;0,0,IF((FP341=1),IF(($FX341=""),0,1),0))</f>
        <v>0</v>
      </c>
      <c r="FZ341" s="71">
        <f t="shared" ca="1" si="821"/>
        <v>0</v>
      </c>
      <c r="GA341" s="6">
        <f t="shared" ca="1" si="822"/>
        <v>0</v>
      </c>
      <c r="GB341" s="6" t="str">
        <f t="shared" ca="1" si="823"/>
        <v/>
      </c>
      <c r="GC341" s="6">
        <f ca="1">IF(LOG入力!BH341&gt;0,0,IF(GA341=0,0,(IF(COUNTIF($GB$19:GB341,GB341)=1,IF($FS$3="N",1,IF(EH341=1,1,0))))))</f>
        <v>0</v>
      </c>
      <c r="GD341" s="6" t="str">
        <f ca="1">IF(LOG入力!BH341&gt;0,"",IF(GC341=1,$X341,""))</f>
        <v/>
      </c>
      <c r="GE341" s="6" t="str">
        <f ca="1">IF(LOG入力!BH341&gt;0,"",IF(GC341=1,$Y341,""))</f>
        <v/>
      </c>
      <c r="GF341" s="6" t="str">
        <f ca="1">IF(LOG入力!BH341&gt;0,"",IF(COUNTIF($GD$19:$GD341,GD341)=1,GD341,""))</f>
        <v/>
      </c>
      <c r="GG341" s="6">
        <f ca="1">IF(LOG入力!BH341&gt;0,0,IF((FZ341=1),IF(($GF341=""),0,1),0))</f>
        <v>0</v>
      </c>
      <c r="GH341" s="6" t="str">
        <f ca="1">IF(LOG入力!BH341&gt;0,"",IF(COUNTIF($GE$19:GE341,GE341)=1,GE341,""))</f>
        <v/>
      </c>
      <c r="GI341" s="72">
        <f ca="1">IF(LOG入力!BH341&gt;0,0,IF((FZ341=1),IF(($GH341=""),0,1),0))</f>
        <v>0</v>
      </c>
      <c r="GK341" s="455" t="str">
        <f ca="1">IF(V341=1,"",IF(LEN(LOG入力!AS341)=0,"",LOG入力!AS341))</f>
        <v/>
      </c>
      <c r="GL341" s="378" t="str">
        <f t="shared" ca="1" si="824"/>
        <v/>
      </c>
      <c r="GM341" s="378" t="str">
        <f t="shared" ca="1" si="825"/>
        <v/>
      </c>
      <c r="GN341" s="74" t="str">
        <f t="shared" ca="1" si="826"/>
        <v/>
      </c>
      <c r="GO341" s="74" t="str">
        <f t="shared" ca="1" si="827"/>
        <v/>
      </c>
      <c r="GQ341" s="74" t="str">
        <f t="shared" ca="1" si="828"/>
        <v/>
      </c>
      <c r="GR341" s="74" t="str">
        <f t="shared" ca="1" si="829"/>
        <v/>
      </c>
      <c r="GS341" s="74" t="str">
        <f t="shared" ca="1" si="830"/>
        <v/>
      </c>
      <c r="GT341" s="74" t="str">
        <f t="shared" ca="1" si="831"/>
        <v/>
      </c>
      <c r="GU341" s="74" t="str">
        <f t="shared" ca="1" si="832"/>
        <v/>
      </c>
      <c r="GV341" s="74" t="str">
        <f t="shared" ca="1" si="833"/>
        <v/>
      </c>
      <c r="GX341" s="74" t="str">
        <f t="shared" ca="1" si="834"/>
        <v/>
      </c>
      <c r="GY341" s="74" t="str">
        <f t="shared" ca="1" si="835"/>
        <v/>
      </c>
      <c r="GZ341" s="74" t="str">
        <f ca="1">IF(V341=1,"",IF(LOG入力!BH341&gt;0,0,IF(GY341=0,0,IF((VALUE((TYPE(VALUE(J341)))))=16,0,IF(VALUE(J341)&lt;60,1,IF(VALUE(J341)&lt;100,0,IF(VALUE(J341)&lt;600,2,0)))))))</f>
        <v/>
      </c>
      <c r="HA341" s="74" t="str">
        <f t="shared" ca="1" si="836"/>
        <v/>
      </c>
      <c r="HB341" s="74" t="str">
        <f ca="1">IF(V341=1,"",IF(LOG入力!BH341&gt;0,0,IF(HA341=0,0,IF((VALUE((TYPE(VALUE(L341)))))=16,0,IF(VALUE(L341)&lt;60,1,IF(VALUE(L341)&lt;100,0,IF(VALUE(L341)&lt;600,2,0)))))))</f>
        <v/>
      </c>
      <c r="HD341" s="74" t="str">
        <f t="shared" ca="1" si="837"/>
        <v/>
      </c>
      <c r="HF341" s="74" t="str">
        <f t="shared" ca="1" si="838"/>
        <v/>
      </c>
      <c r="HG341" s="74" t="str">
        <f t="shared" ca="1" si="839"/>
        <v/>
      </c>
      <c r="HH341" s="74" t="str">
        <f t="shared" ca="1" si="840"/>
        <v/>
      </c>
      <c r="HI341" s="74" t="str">
        <f t="shared" ca="1" si="841"/>
        <v/>
      </c>
      <c r="HJ341" s="74" t="str">
        <f t="shared" ca="1" si="842"/>
        <v/>
      </c>
      <c r="HK341" s="74" t="str">
        <f t="shared" ca="1" si="843"/>
        <v/>
      </c>
      <c r="HL341" s="74" t="str">
        <f t="shared" ca="1" si="844"/>
        <v/>
      </c>
      <c r="HM341" s="74" t="str">
        <f t="shared" ca="1" si="845"/>
        <v/>
      </c>
      <c r="HN341" s="74" t="str">
        <f t="shared" ca="1" si="846"/>
        <v/>
      </c>
      <c r="HO341" s="529" t="str">
        <f t="shared" ca="1" si="847"/>
        <v/>
      </c>
      <c r="HP341" s="74" t="str">
        <f t="shared" ca="1" si="848"/>
        <v/>
      </c>
      <c r="HQ341" s="74" t="str">
        <f t="shared" ca="1" si="849"/>
        <v/>
      </c>
      <c r="HR341" s="74" t="str">
        <f t="shared" ca="1" si="850"/>
        <v/>
      </c>
      <c r="HS341" s="74" t="str">
        <f t="shared" ca="1" si="851"/>
        <v/>
      </c>
      <c r="HT341" s="74" t="str">
        <f ca="1">IF(V341=1,"",IF(LOG入力!BH341&gt;0,0,IF(DV341=1,0,IF(N341="0",0,IF(SUM(HD341:HS341)&gt;0,1,0)))))</f>
        <v/>
      </c>
    </row>
    <row r="342" spans="1:228" x14ac:dyDescent="0.15">
      <c r="A342" s="5"/>
      <c r="B342" s="532" t="str">
        <f t="shared" ca="1" si="710"/>
        <v/>
      </c>
      <c r="C342" s="534" t="str">
        <f ca="1">LOG入力!AP342</f>
        <v/>
      </c>
      <c r="D342" s="534" t="str">
        <f ca="1">LOG入力!AQ342</f>
        <v/>
      </c>
      <c r="E342" s="534" t="str">
        <f ca="1">LOG入力!AR342</f>
        <v/>
      </c>
      <c r="F342" s="535" t="str">
        <f t="shared" ca="1" si="711"/>
        <v/>
      </c>
      <c r="G342" s="585" t="str">
        <f ca="1">LOG入力!AT342</f>
        <v/>
      </c>
      <c r="H342" s="542" t="str">
        <f ca="1">LOG入力!AU342</f>
        <v/>
      </c>
      <c r="I342" s="542" t="str">
        <f ca="1">LOG入力!AV342</f>
        <v/>
      </c>
      <c r="J342" s="577" t="str">
        <f ca="1">LOG入力!AW342</f>
        <v/>
      </c>
      <c r="K342" s="578" t="str">
        <f ca="1">LOG入力!BJ342</f>
        <v/>
      </c>
      <c r="L342" s="577" t="str">
        <f ca="1">LOG入力!AY342</f>
        <v/>
      </c>
      <c r="M342" s="545" t="str">
        <f ca="1">LOG入力!BK342</f>
        <v/>
      </c>
      <c r="N342" s="512" t="str">
        <f ca="1">IF(V342=1,"",IF(LOG入力!AJ342=1,"1",LOG入力!BA342))</f>
        <v/>
      </c>
      <c r="O342" s="538" t="str">
        <f ca="1">IF(V342=1,"",IF(LEN(LOG入力!O342)=0,"",LOG入力!O342))</f>
        <v/>
      </c>
      <c r="P342" s="291" t="str">
        <f ca="1">IF(V342=1,"",IF($AA$4=1,"",IF(LOG入力!BG342=1,"",CONCATENATE($ER342,$FB342,$FL342,$FV342,$GF342))))</f>
        <v/>
      </c>
      <c r="Q342" s="291" t="str">
        <f ca="1">IF(V342=1,"",IF($AA$4=1,"",IF(LOG入力!BG342=1,"",CONCATENATE($ET342,$FD342,$FN342,$FX342,$GH342))))</f>
        <v/>
      </c>
      <c r="R342" s="573" t="str">
        <f ca="1">IF(V342=1,"",IF($AA$4=1,"",IF(LOG入力!BH342&gt;0,0,AA342)))</f>
        <v/>
      </c>
      <c r="S342" s="293" t="str">
        <f t="shared" ca="1" si="712"/>
        <v/>
      </c>
      <c r="T342" s="681"/>
      <c r="U342" s="38"/>
      <c r="V342" s="196">
        <f ca="1">LOG入力!AN342</f>
        <v>1</v>
      </c>
      <c r="W342" s="38"/>
      <c r="X342" s="516" t="str">
        <f t="shared" ca="1" si="713"/>
        <v/>
      </c>
      <c r="Y342" s="515" t="str">
        <f t="shared" ca="1" si="714"/>
        <v/>
      </c>
      <c r="Z342" s="518" t="str">
        <f t="shared" ca="1" si="715"/>
        <v/>
      </c>
      <c r="AA342" s="574" t="str">
        <f t="shared" ca="1" si="716"/>
        <v/>
      </c>
      <c r="AC342" s="6" t="str">
        <f t="shared" ca="1" si="717"/>
        <v/>
      </c>
      <c r="AD342" s="6" t="str">
        <f t="shared" ca="1" si="718"/>
        <v/>
      </c>
      <c r="AE342" s="6" t="str">
        <f t="shared" ca="1" si="719"/>
        <v/>
      </c>
      <c r="AF342" s="6" t="str">
        <f t="shared" ca="1" si="720"/>
        <v/>
      </c>
      <c r="AG342" s="6" t="str">
        <f t="shared" ca="1" si="721"/>
        <v/>
      </c>
      <c r="AH342" s="6" t="str">
        <f t="shared" ca="1" si="722"/>
        <v/>
      </c>
      <c r="AI342" s="6" t="str">
        <f t="shared" ca="1" si="723"/>
        <v/>
      </c>
      <c r="AJ342" s="6" t="str">
        <f t="shared" ca="1" si="724"/>
        <v/>
      </c>
      <c r="AK342" s="6" t="str">
        <f t="shared" ca="1" si="725"/>
        <v/>
      </c>
      <c r="AL342" s="6" t="str">
        <f t="shared" ca="1" si="726"/>
        <v/>
      </c>
      <c r="AM342" s="6" t="str">
        <f t="shared" ca="1" si="727"/>
        <v/>
      </c>
      <c r="AN342" s="6" t="str">
        <f t="shared" ca="1" si="728"/>
        <v/>
      </c>
      <c r="AO342" s="6" t="str">
        <f t="shared" ca="1" si="729"/>
        <v/>
      </c>
      <c r="AP342" s="6" t="str">
        <f t="shared" ca="1" si="730"/>
        <v/>
      </c>
      <c r="AQ342" s="6" t="str">
        <f t="shared" ca="1" si="731"/>
        <v/>
      </c>
      <c r="AR342" s="6" t="str">
        <f t="shared" ca="1" si="732"/>
        <v/>
      </c>
      <c r="AS342" s="6" t="str">
        <f t="shared" ca="1" si="733"/>
        <v/>
      </c>
      <c r="AT342" s="6" t="str">
        <f t="shared" ca="1" si="734"/>
        <v/>
      </c>
      <c r="AU342" s="6" t="str">
        <f t="shared" ca="1" si="735"/>
        <v/>
      </c>
      <c r="AV342" s="6" t="str">
        <f t="shared" ca="1" si="736"/>
        <v/>
      </c>
      <c r="AW342" s="6" t="str">
        <f t="shared" ca="1" si="737"/>
        <v/>
      </c>
      <c r="AY342" s="6" t="str">
        <f t="shared" ca="1" si="738"/>
        <v/>
      </c>
      <c r="AZ342" s="6" t="str">
        <f t="shared" ca="1" si="739"/>
        <v/>
      </c>
      <c r="BA342" s="6" t="str">
        <f t="shared" ca="1" si="740"/>
        <v/>
      </c>
      <c r="BB342" s="6" t="str">
        <f t="shared" ca="1" si="741"/>
        <v/>
      </c>
      <c r="BC342" s="6" t="str">
        <f t="shared" ca="1" si="742"/>
        <v/>
      </c>
      <c r="BD342" s="6" t="str">
        <f t="shared" ca="1" si="743"/>
        <v/>
      </c>
      <c r="BE342" s="6" t="str">
        <f t="shared" ca="1" si="744"/>
        <v/>
      </c>
      <c r="BF342" s="6" t="str">
        <f t="shared" ca="1" si="745"/>
        <v/>
      </c>
      <c r="BG342" s="6" t="str">
        <f t="shared" ca="1" si="746"/>
        <v/>
      </c>
      <c r="BH342" s="6" t="str">
        <f t="shared" ca="1" si="747"/>
        <v/>
      </c>
      <c r="BI342" s="6" t="str">
        <f t="shared" ca="1" si="748"/>
        <v/>
      </c>
      <c r="BJ342" s="6" t="str">
        <f t="shared" ca="1" si="749"/>
        <v/>
      </c>
      <c r="BK342" s="6" t="str">
        <f t="shared" ca="1" si="750"/>
        <v/>
      </c>
      <c r="BL342" s="6" t="str">
        <f t="shared" ca="1" si="751"/>
        <v/>
      </c>
      <c r="BM342" s="6" t="str">
        <f t="shared" ca="1" si="752"/>
        <v/>
      </c>
      <c r="BN342" s="6" t="str">
        <f t="shared" ca="1" si="753"/>
        <v/>
      </c>
      <c r="BO342" s="6" t="str">
        <f t="shared" ca="1" si="754"/>
        <v/>
      </c>
      <c r="BP342" s="6" t="str">
        <f t="shared" ca="1" si="755"/>
        <v/>
      </c>
      <c r="BQ342" s="6" t="str">
        <f t="shared" ca="1" si="756"/>
        <v/>
      </c>
      <c r="BR342" s="6" t="str">
        <f t="shared" ca="1" si="757"/>
        <v/>
      </c>
      <c r="BS342" s="6" t="str">
        <f t="shared" ca="1" si="758"/>
        <v/>
      </c>
      <c r="BU342" s="6" t="str">
        <f t="shared" ca="1" si="759"/>
        <v/>
      </c>
      <c r="BW342" s="515" t="str">
        <f t="shared" ca="1" si="760"/>
        <v/>
      </c>
      <c r="BX342" s="515">
        <f t="shared" ca="1" si="761"/>
        <v>0</v>
      </c>
      <c r="BY342" s="515" t="str">
        <f t="shared" ca="1" si="762"/>
        <v/>
      </c>
      <c r="CA342" s="6">
        <f t="shared" ca="1" si="763"/>
        <v>1</v>
      </c>
      <c r="CC342" s="523" t="str">
        <f t="shared" ca="1" si="764"/>
        <v/>
      </c>
      <c r="CE342" s="6" t="str">
        <f t="shared" ca="1" si="765"/>
        <v/>
      </c>
      <c r="CG342" s="524" t="str">
        <f ca="1">IF(V342=1,"",IF($AA$4=1,"",IF(LOG入力!BH342&gt;0,"",IF(N342=0,"",IF(HT342=0,"","★")))))</f>
        <v/>
      </c>
      <c r="CI342" s="74" t="str">
        <f t="shared" ca="1" si="766"/>
        <v/>
      </c>
      <c r="CK342" s="525" t="str">
        <f ca="1">IF(V342=1,"",IF(LOG入力!BH342&gt;0,1,0))</f>
        <v/>
      </c>
      <c r="CL342" s="74" t="str">
        <f t="shared" ca="1" si="767"/>
        <v/>
      </c>
      <c r="CN342" s="74" t="str">
        <f t="shared" ca="1" si="768"/>
        <v/>
      </c>
      <c r="CO342" s="74" t="str">
        <f t="shared" ca="1" si="769"/>
        <v/>
      </c>
      <c r="CQ342" s="74" t="str">
        <f t="shared" ca="1" si="770"/>
        <v/>
      </c>
      <c r="CR342" s="74" t="str">
        <f t="shared" ca="1" si="771"/>
        <v/>
      </c>
      <c r="CS342" s="74" t="str">
        <f t="shared" ca="1" si="772"/>
        <v/>
      </c>
      <c r="CT342" s="74" t="str">
        <f t="shared" ca="1" si="773"/>
        <v/>
      </c>
      <c r="CU342" s="74" t="str">
        <f t="shared" ca="1" si="774"/>
        <v/>
      </c>
      <c r="CV342" s="74" t="str">
        <f t="shared" ca="1" si="775"/>
        <v/>
      </c>
      <c r="CW342" s="74" t="str">
        <f t="shared" ca="1" si="776"/>
        <v/>
      </c>
      <c r="CX342" s="74" t="str">
        <f t="shared" ca="1" si="777"/>
        <v/>
      </c>
      <c r="CY342" s="74" t="str">
        <f t="shared" ca="1" si="778"/>
        <v/>
      </c>
      <c r="CZ342" s="74" t="str">
        <f t="shared" ca="1" si="779"/>
        <v/>
      </c>
      <c r="DA342" s="74" t="str">
        <f t="shared" ca="1" si="780"/>
        <v/>
      </c>
      <c r="DB342" s="74" t="str">
        <f t="shared" ca="1" si="781"/>
        <v/>
      </c>
      <c r="DD342" s="74" t="str">
        <f t="shared" ca="1" si="782"/>
        <v/>
      </c>
      <c r="DE342" s="74" t="str">
        <f t="shared" ca="1" si="783"/>
        <v/>
      </c>
      <c r="DF342" s="74" t="str">
        <f t="shared" ca="1" si="784"/>
        <v/>
      </c>
      <c r="DG342" s="74" t="str">
        <f t="shared" ca="1" si="785"/>
        <v/>
      </c>
      <c r="DH342" s="74" t="str">
        <f t="shared" ca="1" si="786"/>
        <v/>
      </c>
      <c r="DI342" s="74" t="str">
        <f t="shared" ca="1" si="787"/>
        <v/>
      </c>
      <c r="DJ342" s="74" t="str">
        <f t="shared" ca="1" si="788"/>
        <v/>
      </c>
      <c r="DK342" s="74" t="str">
        <f t="shared" ca="1" si="789"/>
        <v/>
      </c>
      <c r="DL342" s="74" t="str">
        <f t="shared" ca="1" si="790"/>
        <v/>
      </c>
      <c r="DM342" s="74" t="str">
        <f t="shared" ca="1" si="791"/>
        <v/>
      </c>
      <c r="DN342" s="74" t="str">
        <f t="shared" ca="1" si="792"/>
        <v/>
      </c>
      <c r="DO342" s="74" t="str">
        <f t="shared" ca="1" si="793"/>
        <v/>
      </c>
      <c r="DQ342" s="74" t="str">
        <f t="shared" ca="1" si="794"/>
        <v/>
      </c>
      <c r="DS342" s="74" t="str">
        <f t="shared" ca="1" si="795"/>
        <v/>
      </c>
      <c r="DT342" s="74" t="str">
        <f t="shared" ca="1" si="796"/>
        <v/>
      </c>
      <c r="DV342" s="525" t="str">
        <f t="shared" ca="1" si="797"/>
        <v/>
      </c>
      <c r="DW342" s="74" t="str">
        <f t="shared" ca="1" si="798"/>
        <v/>
      </c>
      <c r="DX342" s="485" t="str">
        <f t="shared" ca="1" si="799"/>
        <v/>
      </c>
      <c r="DY342" s="74" t="str">
        <f t="shared" ca="1" si="800"/>
        <v/>
      </c>
      <c r="DZ342" s="74" t="str">
        <f t="shared" ca="1" si="801"/>
        <v/>
      </c>
      <c r="EA342" s="74" t="str">
        <f t="shared" ca="1" si="802"/>
        <v/>
      </c>
      <c r="EC342" s="74" t="str">
        <f t="shared" ca="1" si="803"/>
        <v/>
      </c>
      <c r="ED342" s="74" t="str">
        <f t="shared" ca="1" si="804"/>
        <v/>
      </c>
      <c r="EE342" s="74" t="str">
        <f t="shared" ca="1" si="805"/>
        <v/>
      </c>
      <c r="EG342" s="479" t="str">
        <f ca="1">IF(V342=1,"",IF(LOG入力!BH342&gt;0,0,IF(CG342="★",0,IF(R342=1,0,IF(N342=0,0,1)))))</f>
        <v/>
      </c>
      <c r="EH342" s="483" t="str">
        <f t="shared" ca="1" si="806"/>
        <v/>
      </c>
      <c r="EI342" s="483" t="str">
        <f t="shared" ca="1" si="807"/>
        <v/>
      </c>
      <c r="EJ342" s="483" t="str">
        <f t="shared" ca="1" si="808"/>
        <v/>
      </c>
      <c r="EL342" s="71">
        <f t="shared" ca="1" si="809"/>
        <v>0</v>
      </c>
      <c r="EM342" s="6">
        <f t="shared" ca="1" si="810"/>
        <v>0</v>
      </c>
      <c r="EN342" s="6" t="str">
        <f t="shared" ca="1" si="811"/>
        <v/>
      </c>
      <c r="EO342" s="6">
        <f ca="1">IF(LOG入力!BH342&gt;0,0,IF(EM342=0,0,(IF(COUNTIF($EN$19:EN342,EN342)=1,IF($FS$3="N",1,IF(EH342=1,1,0))))))</f>
        <v>0</v>
      </c>
      <c r="EP342" s="6" t="str">
        <f ca="1">IF(LOG入力!BH342&gt;0,"",IF(EO342=1,$X342,""))</f>
        <v/>
      </c>
      <c r="EQ342" s="6" t="str">
        <f ca="1">IF(LOG入力!BH342&gt;0,"",IF(EO342=1,$Y342,""))</f>
        <v/>
      </c>
      <c r="ER342" s="520" t="str">
        <f ca="1">IF(LOG入力!BH342&gt;0,"",IF(COUNTIF($EP$19:$EP342,EP342)=1,EP342,""))</f>
        <v/>
      </c>
      <c r="ES342" s="520">
        <f ca="1">IF(LOG入力!BH342&gt;0,0,IF((EL342=1),IF(($ER342=""),0,1),0))</f>
        <v>0</v>
      </c>
      <c r="ET342" s="520" t="str">
        <f ca="1">IF(LOG入力!BH342&gt;0,"",IF(COUNTIF($EQ$19:EQ342,EQ342)=1,EQ342,""))</f>
        <v/>
      </c>
      <c r="EU342" s="539">
        <f ca="1">IF(LOG入力!BH342&gt;0,0,IF((EL342=1),IF(($ET342=""),0,1),0))</f>
        <v>0</v>
      </c>
      <c r="EV342" s="71">
        <f t="shared" ca="1" si="812"/>
        <v>0</v>
      </c>
      <c r="EW342" s="6">
        <f t="shared" ca="1" si="813"/>
        <v>0</v>
      </c>
      <c r="EX342" s="6" t="str">
        <f t="shared" ca="1" si="814"/>
        <v/>
      </c>
      <c r="EY342" s="6">
        <f ca="1">IF(LOG入力!BH342&gt;0,0,IF(EW342=0,0,(IF(COUNTIF($EX$19:EX342,EX342)=1,IF($FS$3="N",1,IF(EH342=1,1,0))))))</f>
        <v>0</v>
      </c>
      <c r="EZ342" s="6" t="str">
        <f ca="1">IF(LOG入力!BH342&gt;0,"",IF(EY342=1,$X342,""))</f>
        <v/>
      </c>
      <c r="FA342" s="6" t="str">
        <f ca="1">IF(LOG入力!BH342&gt;0,"",IF(EY342=1,$Y342,""))</f>
        <v/>
      </c>
      <c r="FB342" s="6" t="str">
        <f ca="1">IF(LOG入力!BH342&gt;0,"",IF(COUNTIF($EZ$19:$EZ342,EZ342)=1,EZ342,""))</f>
        <v/>
      </c>
      <c r="FC342" s="6">
        <f ca="1">IF(LOG入力!BH342&gt;0,0,IF((EV342=1),IF(($FB342=""),0,1),0))</f>
        <v>0</v>
      </c>
      <c r="FD342" s="6" t="str">
        <f ca="1">IF(LOG入力!BH342&gt;0,"",IF(COUNTIF($FA$19:FA342,FA342)=1,FA342,""))</f>
        <v/>
      </c>
      <c r="FE342" s="72">
        <f ca="1">IF(LOG入力!BH342&gt;0,0,IF((EV342=1),IF(($FD342=""),0,1),0))</f>
        <v>0</v>
      </c>
      <c r="FF342" s="71">
        <f t="shared" ca="1" si="815"/>
        <v>0</v>
      </c>
      <c r="FG342" s="6">
        <f t="shared" ca="1" si="816"/>
        <v>0</v>
      </c>
      <c r="FH342" s="6" t="str">
        <f t="shared" ca="1" si="817"/>
        <v/>
      </c>
      <c r="FI342" s="6">
        <f ca="1">IF(LOG入力!BH342&gt;0,0,IF(FG342=0,0,(IF(COUNTIF($FH$19:FH342,FH342)=1,IF($FS$3="N",1,IF(EH342=1,1,0))))))</f>
        <v>0</v>
      </c>
      <c r="FJ342" s="6" t="str">
        <f ca="1">IF(LOG入力!BH342&gt;0,"",IF(FI342=1,$X342,""))</f>
        <v/>
      </c>
      <c r="FK342" s="6" t="str">
        <f ca="1">IF(LOG入力!BH342&gt;0,"",IF(FI342=1,$Y342,""))</f>
        <v/>
      </c>
      <c r="FL342" s="6" t="str">
        <f ca="1">IF(LOG入力!BH342&gt;0,"",IF(COUNTIF($FJ$19:$FJ342,FJ342)=1,FJ342,""))</f>
        <v/>
      </c>
      <c r="FM342" s="6">
        <f ca="1">IF(LOG入力!BH342&gt;0,0,IF((FF342=1),IF(($FL342=""),0,1),0))</f>
        <v>0</v>
      </c>
      <c r="FN342" s="6" t="str">
        <f ca="1">IF(LOG入力!BH342&gt;0,"",IF(COUNTIF($FK$19:FK342,FK342)=1,FK342,""))</f>
        <v/>
      </c>
      <c r="FO342" s="72">
        <f ca="1">IF(LOG入力!BH342&gt;0,0,IF((FF342=1),IF(($FN342=""),0,1),0))</f>
        <v>0</v>
      </c>
      <c r="FP342" s="71">
        <f t="shared" ca="1" si="818"/>
        <v>0</v>
      </c>
      <c r="FQ342" s="6">
        <f t="shared" ca="1" si="819"/>
        <v>0</v>
      </c>
      <c r="FR342" s="6" t="str">
        <f t="shared" ca="1" si="820"/>
        <v/>
      </c>
      <c r="FS342" s="6">
        <f ca="1">IF(LOG入力!BH342&gt;0,0,IF(FQ342=0,0,(IF(COUNTIF($FR$19:FR342,FR342)=1,IF($FS$3="N",1,IF(EH342=1,1,0))))))</f>
        <v>0</v>
      </c>
      <c r="FT342" s="6" t="str">
        <f ca="1">IF(LOG入力!BH342&gt;0,"",IF(FS342=1,$X342,""))</f>
        <v/>
      </c>
      <c r="FU342" s="6" t="str">
        <f ca="1">IF(LOG入力!BH342&gt;0,"",IF(FS342=1,$Y342,""))</f>
        <v/>
      </c>
      <c r="FV342" s="6" t="str">
        <f ca="1">IF(LOG入力!BH342&gt;0,"",IF(COUNTIF($FT$19:$FT342,FT342)=1,FT342,""))</f>
        <v/>
      </c>
      <c r="FW342" s="6">
        <f ca="1">IF(LOG入力!BH342&gt;0,0,IF((FP342=1),IF(($FV342=""),0,1),0))</f>
        <v>0</v>
      </c>
      <c r="FX342" s="6" t="str">
        <f ca="1">IF(LOG入力!BH342&gt;0,"",IF(COUNTIF($FU$19:FU342,FU342)=1,FU342,""))</f>
        <v/>
      </c>
      <c r="FY342" s="72">
        <f ca="1">IF(LOG入力!BH342&gt;0,0,IF((FP342=1),IF(($FX342=""),0,1),0))</f>
        <v>0</v>
      </c>
      <c r="FZ342" s="71">
        <f t="shared" ca="1" si="821"/>
        <v>0</v>
      </c>
      <c r="GA342" s="6">
        <f t="shared" ca="1" si="822"/>
        <v>0</v>
      </c>
      <c r="GB342" s="6" t="str">
        <f t="shared" ca="1" si="823"/>
        <v/>
      </c>
      <c r="GC342" s="6">
        <f ca="1">IF(LOG入力!BH342&gt;0,0,IF(GA342=0,0,(IF(COUNTIF($GB$19:GB342,GB342)=1,IF($FS$3="N",1,IF(EH342=1,1,0))))))</f>
        <v>0</v>
      </c>
      <c r="GD342" s="6" t="str">
        <f ca="1">IF(LOG入力!BH342&gt;0,"",IF(GC342=1,$X342,""))</f>
        <v/>
      </c>
      <c r="GE342" s="6" t="str">
        <f ca="1">IF(LOG入力!BH342&gt;0,"",IF(GC342=1,$Y342,""))</f>
        <v/>
      </c>
      <c r="GF342" s="6" t="str">
        <f ca="1">IF(LOG入力!BH342&gt;0,"",IF(COUNTIF($GD$19:$GD342,GD342)=1,GD342,""))</f>
        <v/>
      </c>
      <c r="GG342" s="6">
        <f ca="1">IF(LOG入力!BH342&gt;0,0,IF((FZ342=1),IF(($GF342=""),0,1),0))</f>
        <v>0</v>
      </c>
      <c r="GH342" s="6" t="str">
        <f ca="1">IF(LOG入力!BH342&gt;0,"",IF(COUNTIF($GE$19:GE342,GE342)=1,GE342,""))</f>
        <v/>
      </c>
      <c r="GI342" s="72">
        <f ca="1">IF(LOG入力!BH342&gt;0,0,IF((FZ342=1),IF(($GH342=""),0,1),0))</f>
        <v>0</v>
      </c>
      <c r="GK342" s="455" t="str">
        <f ca="1">IF(V342=1,"",IF(LEN(LOG入力!AS342)=0,"",LOG入力!AS342))</f>
        <v/>
      </c>
      <c r="GL342" s="378" t="str">
        <f t="shared" ca="1" si="824"/>
        <v/>
      </c>
      <c r="GM342" s="378" t="str">
        <f t="shared" ca="1" si="825"/>
        <v/>
      </c>
      <c r="GN342" s="74" t="str">
        <f t="shared" ca="1" si="826"/>
        <v/>
      </c>
      <c r="GO342" s="74" t="str">
        <f t="shared" ca="1" si="827"/>
        <v/>
      </c>
      <c r="GQ342" s="74" t="str">
        <f t="shared" ca="1" si="828"/>
        <v/>
      </c>
      <c r="GR342" s="74" t="str">
        <f t="shared" ca="1" si="829"/>
        <v/>
      </c>
      <c r="GS342" s="74" t="str">
        <f t="shared" ca="1" si="830"/>
        <v/>
      </c>
      <c r="GT342" s="74" t="str">
        <f t="shared" ca="1" si="831"/>
        <v/>
      </c>
      <c r="GU342" s="74" t="str">
        <f t="shared" ca="1" si="832"/>
        <v/>
      </c>
      <c r="GV342" s="74" t="str">
        <f t="shared" ca="1" si="833"/>
        <v/>
      </c>
      <c r="GX342" s="74" t="str">
        <f t="shared" ca="1" si="834"/>
        <v/>
      </c>
      <c r="GY342" s="74" t="str">
        <f t="shared" ca="1" si="835"/>
        <v/>
      </c>
      <c r="GZ342" s="74" t="str">
        <f ca="1">IF(V342=1,"",IF(LOG入力!BH342&gt;0,0,IF(GY342=0,0,IF((VALUE((TYPE(VALUE(J342)))))=16,0,IF(VALUE(J342)&lt;60,1,IF(VALUE(J342)&lt;100,0,IF(VALUE(J342)&lt;600,2,0)))))))</f>
        <v/>
      </c>
      <c r="HA342" s="74" t="str">
        <f t="shared" ca="1" si="836"/>
        <v/>
      </c>
      <c r="HB342" s="74" t="str">
        <f ca="1">IF(V342=1,"",IF(LOG入力!BH342&gt;0,0,IF(HA342=0,0,IF((VALUE((TYPE(VALUE(L342)))))=16,0,IF(VALUE(L342)&lt;60,1,IF(VALUE(L342)&lt;100,0,IF(VALUE(L342)&lt;600,2,0)))))))</f>
        <v/>
      </c>
      <c r="HD342" s="74" t="str">
        <f t="shared" ca="1" si="837"/>
        <v/>
      </c>
      <c r="HF342" s="74" t="str">
        <f t="shared" ca="1" si="838"/>
        <v/>
      </c>
      <c r="HG342" s="74" t="str">
        <f t="shared" ca="1" si="839"/>
        <v/>
      </c>
      <c r="HH342" s="74" t="str">
        <f t="shared" ca="1" si="840"/>
        <v/>
      </c>
      <c r="HI342" s="74" t="str">
        <f t="shared" ca="1" si="841"/>
        <v/>
      </c>
      <c r="HJ342" s="74" t="str">
        <f t="shared" ca="1" si="842"/>
        <v/>
      </c>
      <c r="HK342" s="74" t="str">
        <f t="shared" ca="1" si="843"/>
        <v/>
      </c>
      <c r="HL342" s="74" t="str">
        <f t="shared" ca="1" si="844"/>
        <v/>
      </c>
      <c r="HM342" s="74" t="str">
        <f t="shared" ca="1" si="845"/>
        <v/>
      </c>
      <c r="HN342" s="74" t="str">
        <f t="shared" ca="1" si="846"/>
        <v/>
      </c>
      <c r="HO342" s="529" t="str">
        <f t="shared" ca="1" si="847"/>
        <v/>
      </c>
      <c r="HP342" s="74" t="str">
        <f t="shared" ca="1" si="848"/>
        <v/>
      </c>
      <c r="HQ342" s="74" t="str">
        <f t="shared" ca="1" si="849"/>
        <v/>
      </c>
      <c r="HR342" s="74" t="str">
        <f t="shared" ca="1" si="850"/>
        <v/>
      </c>
      <c r="HS342" s="74" t="str">
        <f t="shared" ca="1" si="851"/>
        <v/>
      </c>
      <c r="HT342" s="74" t="str">
        <f ca="1">IF(V342=1,"",IF(LOG入力!BH342&gt;0,0,IF(DV342=1,0,IF(N342="0",0,IF(SUM(HD342:HS342)&gt;0,1,0)))))</f>
        <v/>
      </c>
    </row>
    <row r="343" spans="1:228" x14ac:dyDescent="0.15">
      <c r="A343" s="5"/>
      <c r="B343" s="532" t="str">
        <f t="shared" ca="1" si="710"/>
        <v/>
      </c>
      <c r="C343" s="534" t="str">
        <f ca="1">LOG入力!AP343</f>
        <v/>
      </c>
      <c r="D343" s="534" t="str">
        <f ca="1">LOG入力!AQ343</f>
        <v/>
      </c>
      <c r="E343" s="534" t="str">
        <f ca="1">LOG入力!AR343</f>
        <v/>
      </c>
      <c r="F343" s="535" t="str">
        <f t="shared" ca="1" si="711"/>
        <v/>
      </c>
      <c r="G343" s="585" t="str">
        <f ca="1">LOG入力!AT343</f>
        <v/>
      </c>
      <c r="H343" s="542" t="str">
        <f ca="1">LOG入力!AU343</f>
        <v/>
      </c>
      <c r="I343" s="542" t="str">
        <f ca="1">LOG入力!AV343</f>
        <v/>
      </c>
      <c r="J343" s="577" t="str">
        <f ca="1">LOG入力!AW343</f>
        <v/>
      </c>
      <c r="K343" s="578" t="str">
        <f ca="1">LOG入力!BJ343</f>
        <v/>
      </c>
      <c r="L343" s="577" t="str">
        <f ca="1">LOG入力!AY343</f>
        <v/>
      </c>
      <c r="M343" s="545" t="str">
        <f ca="1">LOG入力!BK343</f>
        <v/>
      </c>
      <c r="N343" s="512" t="str">
        <f ca="1">IF(V343=1,"",IF(LOG入力!AJ343=1,"1",LOG入力!BA343))</f>
        <v/>
      </c>
      <c r="O343" s="538" t="str">
        <f ca="1">IF(V343=1,"",IF(LEN(LOG入力!O343)=0,"",LOG入力!O343))</f>
        <v/>
      </c>
      <c r="P343" s="291" t="str">
        <f ca="1">IF(V343=1,"",IF($AA$4=1,"",IF(LOG入力!BG343=1,"",CONCATENATE($ER343,$FB343,$FL343,$FV343,$GF343))))</f>
        <v/>
      </c>
      <c r="Q343" s="291" t="str">
        <f ca="1">IF(V343=1,"",IF($AA$4=1,"",IF(LOG入力!BG343=1,"",CONCATENATE($ET343,$FD343,$FN343,$FX343,$GH343))))</f>
        <v/>
      </c>
      <c r="R343" s="573" t="str">
        <f ca="1">IF(V343=1,"",IF($AA$4=1,"",IF(LOG入力!BH343&gt;0,0,AA343)))</f>
        <v/>
      </c>
      <c r="S343" s="293" t="str">
        <f t="shared" ca="1" si="712"/>
        <v/>
      </c>
      <c r="T343" s="681"/>
      <c r="U343" s="38"/>
      <c r="V343" s="196">
        <f ca="1">LOG入力!AN343</f>
        <v>1</v>
      </c>
      <c r="W343" s="38"/>
      <c r="X343" s="516" t="str">
        <f t="shared" ca="1" si="713"/>
        <v/>
      </c>
      <c r="Y343" s="515" t="str">
        <f t="shared" ca="1" si="714"/>
        <v/>
      </c>
      <c r="Z343" s="518" t="str">
        <f t="shared" ca="1" si="715"/>
        <v/>
      </c>
      <c r="AA343" s="574" t="str">
        <f t="shared" ca="1" si="716"/>
        <v/>
      </c>
      <c r="AC343" s="6" t="str">
        <f t="shared" ca="1" si="717"/>
        <v/>
      </c>
      <c r="AD343" s="6" t="str">
        <f t="shared" ca="1" si="718"/>
        <v/>
      </c>
      <c r="AE343" s="6" t="str">
        <f t="shared" ca="1" si="719"/>
        <v/>
      </c>
      <c r="AF343" s="6" t="str">
        <f t="shared" ca="1" si="720"/>
        <v/>
      </c>
      <c r="AG343" s="6" t="str">
        <f t="shared" ca="1" si="721"/>
        <v/>
      </c>
      <c r="AH343" s="6" t="str">
        <f t="shared" ca="1" si="722"/>
        <v/>
      </c>
      <c r="AI343" s="6" t="str">
        <f t="shared" ca="1" si="723"/>
        <v/>
      </c>
      <c r="AJ343" s="6" t="str">
        <f t="shared" ca="1" si="724"/>
        <v/>
      </c>
      <c r="AK343" s="6" t="str">
        <f t="shared" ca="1" si="725"/>
        <v/>
      </c>
      <c r="AL343" s="6" t="str">
        <f t="shared" ca="1" si="726"/>
        <v/>
      </c>
      <c r="AM343" s="6" t="str">
        <f t="shared" ca="1" si="727"/>
        <v/>
      </c>
      <c r="AN343" s="6" t="str">
        <f t="shared" ca="1" si="728"/>
        <v/>
      </c>
      <c r="AO343" s="6" t="str">
        <f t="shared" ca="1" si="729"/>
        <v/>
      </c>
      <c r="AP343" s="6" t="str">
        <f t="shared" ca="1" si="730"/>
        <v/>
      </c>
      <c r="AQ343" s="6" t="str">
        <f t="shared" ca="1" si="731"/>
        <v/>
      </c>
      <c r="AR343" s="6" t="str">
        <f t="shared" ca="1" si="732"/>
        <v/>
      </c>
      <c r="AS343" s="6" t="str">
        <f t="shared" ca="1" si="733"/>
        <v/>
      </c>
      <c r="AT343" s="6" t="str">
        <f t="shared" ca="1" si="734"/>
        <v/>
      </c>
      <c r="AU343" s="6" t="str">
        <f t="shared" ca="1" si="735"/>
        <v/>
      </c>
      <c r="AV343" s="6" t="str">
        <f t="shared" ca="1" si="736"/>
        <v/>
      </c>
      <c r="AW343" s="6" t="str">
        <f t="shared" ca="1" si="737"/>
        <v/>
      </c>
      <c r="AY343" s="6" t="str">
        <f t="shared" ca="1" si="738"/>
        <v/>
      </c>
      <c r="AZ343" s="6" t="str">
        <f t="shared" ca="1" si="739"/>
        <v/>
      </c>
      <c r="BA343" s="6" t="str">
        <f t="shared" ca="1" si="740"/>
        <v/>
      </c>
      <c r="BB343" s="6" t="str">
        <f t="shared" ca="1" si="741"/>
        <v/>
      </c>
      <c r="BC343" s="6" t="str">
        <f t="shared" ca="1" si="742"/>
        <v/>
      </c>
      <c r="BD343" s="6" t="str">
        <f t="shared" ca="1" si="743"/>
        <v/>
      </c>
      <c r="BE343" s="6" t="str">
        <f t="shared" ca="1" si="744"/>
        <v/>
      </c>
      <c r="BF343" s="6" t="str">
        <f t="shared" ca="1" si="745"/>
        <v/>
      </c>
      <c r="BG343" s="6" t="str">
        <f t="shared" ca="1" si="746"/>
        <v/>
      </c>
      <c r="BH343" s="6" t="str">
        <f t="shared" ca="1" si="747"/>
        <v/>
      </c>
      <c r="BI343" s="6" t="str">
        <f t="shared" ca="1" si="748"/>
        <v/>
      </c>
      <c r="BJ343" s="6" t="str">
        <f t="shared" ca="1" si="749"/>
        <v/>
      </c>
      <c r="BK343" s="6" t="str">
        <f t="shared" ca="1" si="750"/>
        <v/>
      </c>
      <c r="BL343" s="6" t="str">
        <f t="shared" ca="1" si="751"/>
        <v/>
      </c>
      <c r="BM343" s="6" t="str">
        <f t="shared" ca="1" si="752"/>
        <v/>
      </c>
      <c r="BN343" s="6" t="str">
        <f t="shared" ca="1" si="753"/>
        <v/>
      </c>
      <c r="BO343" s="6" t="str">
        <f t="shared" ca="1" si="754"/>
        <v/>
      </c>
      <c r="BP343" s="6" t="str">
        <f t="shared" ca="1" si="755"/>
        <v/>
      </c>
      <c r="BQ343" s="6" t="str">
        <f t="shared" ca="1" si="756"/>
        <v/>
      </c>
      <c r="BR343" s="6" t="str">
        <f t="shared" ca="1" si="757"/>
        <v/>
      </c>
      <c r="BS343" s="6" t="str">
        <f t="shared" ca="1" si="758"/>
        <v/>
      </c>
      <c r="BU343" s="6" t="str">
        <f t="shared" ca="1" si="759"/>
        <v/>
      </c>
      <c r="BW343" s="515" t="str">
        <f t="shared" ca="1" si="760"/>
        <v/>
      </c>
      <c r="BX343" s="515">
        <f t="shared" ca="1" si="761"/>
        <v>0</v>
      </c>
      <c r="BY343" s="515" t="str">
        <f t="shared" ca="1" si="762"/>
        <v/>
      </c>
      <c r="CA343" s="6">
        <f t="shared" ca="1" si="763"/>
        <v>1</v>
      </c>
      <c r="CC343" s="523" t="str">
        <f t="shared" ca="1" si="764"/>
        <v/>
      </c>
      <c r="CE343" s="6" t="str">
        <f t="shared" ca="1" si="765"/>
        <v/>
      </c>
      <c r="CG343" s="524" t="str">
        <f ca="1">IF(V343=1,"",IF($AA$4=1,"",IF(LOG入力!BH343&gt;0,"",IF(N343=0,"",IF(HT343=0,"","★")))))</f>
        <v/>
      </c>
      <c r="CI343" s="74" t="str">
        <f t="shared" ca="1" si="766"/>
        <v/>
      </c>
      <c r="CK343" s="525" t="str">
        <f ca="1">IF(V343=1,"",IF(LOG入力!BH343&gt;0,1,0))</f>
        <v/>
      </c>
      <c r="CL343" s="74" t="str">
        <f t="shared" ca="1" si="767"/>
        <v/>
      </c>
      <c r="CN343" s="74" t="str">
        <f t="shared" ca="1" si="768"/>
        <v/>
      </c>
      <c r="CO343" s="74" t="str">
        <f t="shared" ca="1" si="769"/>
        <v/>
      </c>
      <c r="CQ343" s="74" t="str">
        <f t="shared" ca="1" si="770"/>
        <v/>
      </c>
      <c r="CR343" s="74" t="str">
        <f t="shared" ca="1" si="771"/>
        <v/>
      </c>
      <c r="CS343" s="74" t="str">
        <f t="shared" ca="1" si="772"/>
        <v/>
      </c>
      <c r="CT343" s="74" t="str">
        <f t="shared" ca="1" si="773"/>
        <v/>
      </c>
      <c r="CU343" s="74" t="str">
        <f t="shared" ca="1" si="774"/>
        <v/>
      </c>
      <c r="CV343" s="74" t="str">
        <f t="shared" ca="1" si="775"/>
        <v/>
      </c>
      <c r="CW343" s="74" t="str">
        <f t="shared" ca="1" si="776"/>
        <v/>
      </c>
      <c r="CX343" s="74" t="str">
        <f t="shared" ca="1" si="777"/>
        <v/>
      </c>
      <c r="CY343" s="74" t="str">
        <f t="shared" ca="1" si="778"/>
        <v/>
      </c>
      <c r="CZ343" s="74" t="str">
        <f t="shared" ca="1" si="779"/>
        <v/>
      </c>
      <c r="DA343" s="74" t="str">
        <f t="shared" ca="1" si="780"/>
        <v/>
      </c>
      <c r="DB343" s="74" t="str">
        <f t="shared" ca="1" si="781"/>
        <v/>
      </c>
      <c r="DD343" s="74" t="str">
        <f t="shared" ca="1" si="782"/>
        <v/>
      </c>
      <c r="DE343" s="74" t="str">
        <f t="shared" ca="1" si="783"/>
        <v/>
      </c>
      <c r="DF343" s="74" t="str">
        <f t="shared" ca="1" si="784"/>
        <v/>
      </c>
      <c r="DG343" s="74" t="str">
        <f t="shared" ca="1" si="785"/>
        <v/>
      </c>
      <c r="DH343" s="74" t="str">
        <f t="shared" ca="1" si="786"/>
        <v/>
      </c>
      <c r="DI343" s="74" t="str">
        <f t="shared" ca="1" si="787"/>
        <v/>
      </c>
      <c r="DJ343" s="74" t="str">
        <f t="shared" ca="1" si="788"/>
        <v/>
      </c>
      <c r="DK343" s="74" t="str">
        <f t="shared" ca="1" si="789"/>
        <v/>
      </c>
      <c r="DL343" s="74" t="str">
        <f t="shared" ca="1" si="790"/>
        <v/>
      </c>
      <c r="DM343" s="74" t="str">
        <f t="shared" ca="1" si="791"/>
        <v/>
      </c>
      <c r="DN343" s="74" t="str">
        <f t="shared" ca="1" si="792"/>
        <v/>
      </c>
      <c r="DO343" s="74" t="str">
        <f t="shared" ca="1" si="793"/>
        <v/>
      </c>
      <c r="DQ343" s="74" t="str">
        <f t="shared" ca="1" si="794"/>
        <v/>
      </c>
      <c r="DS343" s="74" t="str">
        <f t="shared" ca="1" si="795"/>
        <v/>
      </c>
      <c r="DT343" s="74" t="str">
        <f t="shared" ca="1" si="796"/>
        <v/>
      </c>
      <c r="DV343" s="525" t="str">
        <f t="shared" ca="1" si="797"/>
        <v/>
      </c>
      <c r="DW343" s="74" t="str">
        <f t="shared" ca="1" si="798"/>
        <v/>
      </c>
      <c r="DX343" s="485" t="str">
        <f t="shared" ca="1" si="799"/>
        <v/>
      </c>
      <c r="DY343" s="74" t="str">
        <f t="shared" ca="1" si="800"/>
        <v/>
      </c>
      <c r="DZ343" s="74" t="str">
        <f t="shared" ca="1" si="801"/>
        <v/>
      </c>
      <c r="EA343" s="74" t="str">
        <f t="shared" ca="1" si="802"/>
        <v/>
      </c>
      <c r="EC343" s="74" t="str">
        <f t="shared" ca="1" si="803"/>
        <v/>
      </c>
      <c r="ED343" s="74" t="str">
        <f t="shared" ca="1" si="804"/>
        <v/>
      </c>
      <c r="EE343" s="74" t="str">
        <f t="shared" ca="1" si="805"/>
        <v/>
      </c>
      <c r="EG343" s="479" t="str">
        <f ca="1">IF(V343=1,"",IF(LOG入力!BH343&gt;0,0,IF(CG343="★",0,IF(R343=1,0,IF(N343=0,0,1)))))</f>
        <v/>
      </c>
      <c r="EH343" s="483" t="str">
        <f t="shared" ca="1" si="806"/>
        <v/>
      </c>
      <c r="EI343" s="483" t="str">
        <f t="shared" ca="1" si="807"/>
        <v/>
      </c>
      <c r="EJ343" s="483" t="str">
        <f t="shared" ca="1" si="808"/>
        <v/>
      </c>
      <c r="EL343" s="71">
        <f t="shared" ca="1" si="809"/>
        <v>0</v>
      </c>
      <c r="EM343" s="6">
        <f t="shared" ca="1" si="810"/>
        <v>0</v>
      </c>
      <c r="EN343" s="6" t="str">
        <f t="shared" ca="1" si="811"/>
        <v/>
      </c>
      <c r="EO343" s="6">
        <f ca="1">IF(LOG入力!BH343&gt;0,0,IF(EM343=0,0,(IF(COUNTIF($EN$19:EN343,EN343)=1,IF($FS$3="N",1,IF(EH343=1,1,0))))))</f>
        <v>0</v>
      </c>
      <c r="EP343" s="6" t="str">
        <f ca="1">IF(LOG入力!BH343&gt;0,"",IF(EO343=1,$X343,""))</f>
        <v/>
      </c>
      <c r="EQ343" s="6" t="str">
        <f ca="1">IF(LOG入力!BH343&gt;0,"",IF(EO343=1,$Y343,""))</f>
        <v/>
      </c>
      <c r="ER343" s="520" t="str">
        <f ca="1">IF(LOG入力!BH343&gt;0,"",IF(COUNTIF($EP$19:$EP343,EP343)=1,EP343,""))</f>
        <v/>
      </c>
      <c r="ES343" s="520">
        <f ca="1">IF(LOG入力!BH343&gt;0,0,IF((EL343=1),IF(($ER343=""),0,1),0))</f>
        <v>0</v>
      </c>
      <c r="ET343" s="520" t="str">
        <f ca="1">IF(LOG入力!BH343&gt;0,"",IF(COUNTIF($EQ$19:EQ343,EQ343)=1,EQ343,""))</f>
        <v/>
      </c>
      <c r="EU343" s="539">
        <f ca="1">IF(LOG入力!BH343&gt;0,0,IF((EL343=1),IF(($ET343=""),0,1),0))</f>
        <v>0</v>
      </c>
      <c r="EV343" s="71">
        <f t="shared" ca="1" si="812"/>
        <v>0</v>
      </c>
      <c r="EW343" s="6">
        <f t="shared" ca="1" si="813"/>
        <v>0</v>
      </c>
      <c r="EX343" s="6" t="str">
        <f t="shared" ca="1" si="814"/>
        <v/>
      </c>
      <c r="EY343" s="6">
        <f ca="1">IF(LOG入力!BH343&gt;0,0,IF(EW343=0,0,(IF(COUNTIF($EX$19:EX343,EX343)=1,IF($FS$3="N",1,IF(EH343=1,1,0))))))</f>
        <v>0</v>
      </c>
      <c r="EZ343" s="6" t="str">
        <f ca="1">IF(LOG入力!BH343&gt;0,"",IF(EY343=1,$X343,""))</f>
        <v/>
      </c>
      <c r="FA343" s="6" t="str">
        <f ca="1">IF(LOG入力!BH343&gt;0,"",IF(EY343=1,$Y343,""))</f>
        <v/>
      </c>
      <c r="FB343" s="6" t="str">
        <f ca="1">IF(LOG入力!BH343&gt;0,"",IF(COUNTIF($EZ$19:$EZ343,EZ343)=1,EZ343,""))</f>
        <v/>
      </c>
      <c r="FC343" s="6">
        <f ca="1">IF(LOG入力!BH343&gt;0,0,IF((EV343=1),IF(($FB343=""),0,1),0))</f>
        <v>0</v>
      </c>
      <c r="FD343" s="6" t="str">
        <f ca="1">IF(LOG入力!BH343&gt;0,"",IF(COUNTIF($FA$19:FA343,FA343)=1,FA343,""))</f>
        <v/>
      </c>
      <c r="FE343" s="72">
        <f ca="1">IF(LOG入力!BH343&gt;0,0,IF((EV343=1),IF(($FD343=""),0,1),0))</f>
        <v>0</v>
      </c>
      <c r="FF343" s="71">
        <f t="shared" ca="1" si="815"/>
        <v>0</v>
      </c>
      <c r="FG343" s="6">
        <f t="shared" ca="1" si="816"/>
        <v>0</v>
      </c>
      <c r="FH343" s="6" t="str">
        <f t="shared" ca="1" si="817"/>
        <v/>
      </c>
      <c r="FI343" s="6">
        <f ca="1">IF(LOG入力!BH343&gt;0,0,IF(FG343=0,0,(IF(COUNTIF($FH$19:FH343,FH343)=1,IF($FS$3="N",1,IF(EH343=1,1,0))))))</f>
        <v>0</v>
      </c>
      <c r="FJ343" s="6" t="str">
        <f ca="1">IF(LOG入力!BH343&gt;0,"",IF(FI343=1,$X343,""))</f>
        <v/>
      </c>
      <c r="FK343" s="6" t="str">
        <f ca="1">IF(LOG入力!BH343&gt;0,"",IF(FI343=1,$Y343,""))</f>
        <v/>
      </c>
      <c r="FL343" s="6" t="str">
        <f ca="1">IF(LOG入力!BH343&gt;0,"",IF(COUNTIF($FJ$19:$FJ343,FJ343)=1,FJ343,""))</f>
        <v/>
      </c>
      <c r="FM343" s="6">
        <f ca="1">IF(LOG入力!BH343&gt;0,0,IF((FF343=1),IF(($FL343=""),0,1),0))</f>
        <v>0</v>
      </c>
      <c r="FN343" s="6" t="str">
        <f ca="1">IF(LOG入力!BH343&gt;0,"",IF(COUNTIF($FK$19:FK343,FK343)=1,FK343,""))</f>
        <v/>
      </c>
      <c r="FO343" s="72">
        <f ca="1">IF(LOG入力!BH343&gt;0,0,IF((FF343=1),IF(($FN343=""),0,1),0))</f>
        <v>0</v>
      </c>
      <c r="FP343" s="71">
        <f t="shared" ca="1" si="818"/>
        <v>0</v>
      </c>
      <c r="FQ343" s="6">
        <f t="shared" ca="1" si="819"/>
        <v>0</v>
      </c>
      <c r="FR343" s="6" t="str">
        <f t="shared" ca="1" si="820"/>
        <v/>
      </c>
      <c r="FS343" s="6">
        <f ca="1">IF(LOG入力!BH343&gt;0,0,IF(FQ343=0,0,(IF(COUNTIF($FR$19:FR343,FR343)=1,IF($FS$3="N",1,IF(EH343=1,1,0))))))</f>
        <v>0</v>
      </c>
      <c r="FT343" s="6" t="str">
        <f ca="1">IF(LOG入力!BH343&gt;0,"",IF(FS343=1,$X343,""))</f>
        <v/>
      </c>
      <c r="FU343" s="6" t="str">
        <f ca="1">IF(LOG入力!BH343&gt;0,"",IF(FS343=1,$Y343,""))</f>
        <v/>
      </c>
      <c r="FV343" s="6" t="str">
        <f ca="1">IF(LOG入力!BH343&gt;0,"",IF(COUNTIF($FT$19:$FT343,FT343)=1,FT343,""))</f>
        <v/>
      </c>
      <c r="FW343" s="6">
        <f ca="1">IF(LOG入力!BH343&gt;0,0,IF((FP343=1),IF(($FV343=""),0,1),0))</f>
        <v>0</v>
      </c>
      <c r="FX343" s="6" t="str">
        <f ca="1">IF(LOG入力!BH343&gt;0,"",IF(COUNTIF($FU$19:FU343,FU343)=1,FU343,""))</f>
        <v/>
      </c>
      <c r="FY343" s="72">
        <f ca="1">IF(LOG入力!BH343&gt;0,0,IF((FP343=1),IF(($FX343=""),0,1),0))</f>
        <v>0</v>
      </c>
      <c r="FZ343" s="71">
        <f t="shared" ca="1" si="821"/>
        <v>0</v>
      </c>
      <c r="GA343" s="6">
        <f t="shared" ca="1" si="822"/>
        <v>0</v>
      </c>
      <c r="GB343" s="6" t="str">
        <f t="shared" ca="1" si="823"/>
        <v/>
      </c>
      <c r="GC343" s="6">
        <f ca="1">IF(LOG入力!BH343&gt;0,0,IF(GA343=0,0,(IF(COUNTIF($GB$19:GB343,GB343)=1,IF($FS$3="N",1,IF(EH343=1,1,0))))))</f>
        <v>0</v>
      </c>
      <c r="GD343" s="6" t="str">
        <f ca="1">IF(LOG入力!BH343&gt;0,"",IF(GC343=1,$X343,""))</f>
        <v/>
      </c>
      <c r="GE343" s="6" t="str">
        <f ca="1">IF(LOG入力!BH343&gt;0,"",IF(GC343=1,$Y343,""))</f>
        <v/>
      </c>
      <c r="GF343" s="6" t="str">
        <f ca="1">IF(LOG入力!BH343&gt;0,"",IF(COUNTIF($GD$19:$GD343,GD343)=1,GD343,""))</f>
        <v/>
      </c>
      <c r="GG343" s="6">
        <f ca="1">IF(LOG入力!BH343&gt;0,0,IF((FZ343=1),IF(($GF343=""),0,1),0))</f>
        <v>0</v>
      </c>
      <c r="GH343" s="6" t="str">
        <f ca="1">IF(LOG入力!BH343&gt;0,"",IF(COUNTIF($GE$19:GE343,GE343)=1,GE343,""))</f>
        <v/>
      </c>
      <c r="GI343" s="72">
        <f ca="1">IF(LOG入力!BH343&gt;0,0,IF((FZ343=1),IF(($GH343=""),0,1),0))</f>
        <v>0</v>
      </c>
      <c r="GK343" s="455" t="str">
        <f ca="1">IF(V343=1,"",IF(LEN(LOG入力!AS343)=0,"",LOG入力!AS343))</f>
        <v/>
      </c>
      <c r="GL343" s="378" t="str">
        <f t="shared" ca="1" si="824"/>
        <v/>
      </c>
      <c r="GM343" s="378" t="str">
        <f t="shared" ca="1" si="825"/>
        <v/>
      </c>
      <c r="GN343" s="74" t="str">
        <f t="shared" ca="1" si="826"/>
        <v/>
      </c>
      <c r="GO343" s="74" t="str">
        <f t="shared" ca="1" si="827"/>
        <v/>
      </c>
      <c r="GQ343" s="74" t="str">
        <f t="shared" ca="1" si="828"/>
        <v/>
      </c>
      <c r="GR343" s="74" t="str">
        <f t="shared" ca="1" si="829"/>
        <v/>
      </c>
      <c r="GS343" s="74" t="str">
        <f t="shared" ca="1" si="830"/>
        <v/>
      </c>
      <c r="GT343" s="74" t="str">
        <f t="shared" ca="1" si="831"/>
        <v/>
      </c>
      <c r="GU343" s="74" t="str">
        <f t="shared" ca="1" si="832"/>
        <v/>
      </c>
      <c r="GV343" s="74" t="str">
        <f t="shared" ca="1" si="833"/>
        <v/>
      </c>
      <c r="GX343" s="74" t="str">
        <f t="shared" ca="1" si="834"/>
        <v/>
      </c>
      <c r="GY343" s="74" t="str">
        <f t="shared" ca="1" si="835"/>
        <v/>
      </c>
      <c r="GZ343" s="74" t="str">
        <f ca="1">IF(V343=1,"",IF(LOG入力!BH343&gt;0,0,IF(GY343=0,0,IF((VALUE((TYPE(VALUE(J343)))))=16,0,IF(VALUE(J343)&lt;60,1,IF(VALUE(J343)&lt;100,0,IF(VALUE(J343)&lt;600,2,0)))))))</f>
        <v/>
      </c>
      <c r="HA343" s="74" t="str">
        <f t="shared" ca="1" si="836"/>
        <v/>
      </c>
      <c r="HB343" s="74" t="str">
        <f ca="1">IF(V343=1,"",IF(LOG入力!BH343&gt;0,0,IF(HA343=0,0,IF((VALUE((TYPE(VALUE(L343)))))=16,0,IF(VALUE(L343)&lt;60,1,IF(VALUE(L343)&lt;100,0,IF(VALUE(L343)&lt;600,2,0)))))))</f>
        <v/>
      </c>
      <c r="HD343" s="74" t="str">
        <f t="shared" ca="1" si="837"/>
        <v/>
      </c>
      <c r="HF343" s="74" t="str">
        <f t="shared" ca="1" si="838"/>
        <v/>
      </c>
      <c r="HG343" s="74" t="str">
        <f t="shared" ca="1" si="839"/>
        <v/>
      </c>
      <c r="HH343" s="74" t="str">
        <f t="shared" ca="1" si="840"/>
        <v/>
      </c>
      <c r="HI343" s="74" t="str">
        <f t="shared" ca="1" si="841"/>
        <v/>
      </c>
      <c r="HJ343" s="74" t="str">
        <f t="shared" ca="1" si="842"/>
        <v/>
      </c>
      <c r="HK343" s="74" t="str">
        <f t="shared" ca="1" si="843"/>
        <v/>
      </c>
      <c r="HL343" s="74" t="str">
        <f t="shared" ca="1" si="844"/>
        <v/>
      </c>
      <c r="HM343" s="74" t="str">
        <f t="shared" ca="1" si="845"/>
        <v/>
      </c>
      <c r="HN343" s="74" t="str">
        <f t="shared" ca="1" si="846"/>
        <v/>
      </c>
      <c r="HO343" s="529" t="str">
        <f t="shared" ca="1" si="847"/>
        <v/>
      </c>
      <c r="HP343" s="74" t="str">
        <f t="shared" ca="1" si="848"/>
        <v/>
      </c>
      <c r="HQ343" s="74" t="str">
        <f t="shared" ca="1" si="849"/>
        <v/>
      </c>
      <c r="HR343" s="74" t="str">
        <f t="shared" ca="1" si="850"/>
        <v/>
      </c>
      <c r="HS343" s="74" t="str">
        <f t="shared" ca="1" si="851"/>
        <v/>
      </c>
      <c r="HT343" s="74" t="str">
        <f ca="1">IF(V343=1,"",IF(LOG入力!BH343&gt;0,0,IF(DV343=1,0,IF(N343="0",0,IF(SUM(HD343:HS343)&gt;0,1,0)))))</f>
        <v/>
      </c>
    </row>
    <row r="344" spans="1:228" x14ac:dyDescent="0.15">
      <c r="A344" s="5"/>
      <c r="B344" s="532" t="str">
        <f t="shared" ca="1" si="710"/>
        <v/>
      </c>
      <c r="C344" s="534" t="str">
        <f ca="1">LOG入力!AP344</f>
        <v/>
      </c>
      <c r="D344" s="534" t="str">
        <f ca="1">LOG入力!AQ344</f>
        <v/>
      </c>
      <c r="E344" s="534" t="str">
        <f ca="1">LOG入力!AR344</f>
        <v/>
      </c>
      <c r="F344" s="535" t="str">
        <f t="shared" ca="1" si="711"/>
        <v/>
      </c>
      <c r="G344" s="585" t="str">
        <f ca="1">LOG入力!AT344</f>
        <v/>
      </c>
      <c r="H344" s="542" t="str">
        <f ca="1">LOG入力!AU344</f>
        <v/>
      </c>
      <c r="I344" s="542" t="str">
        <f ca="1">LOG入力!AV344</f>
        <v/>
      </c>
      <c r="J344" s="577" t="str">
        <f ca="1">LOG入力!AW344</f>
        <v/>
      </c>
      <c r="K344" s="578" t="str">
        <f ca="1">LOG入力!BJ344</f>
        <v/>
      </c>
      <c r="L344" s="577" t="str">
        <f ca="1">LOG入力!AY344</f>
        <v/>
      </c>
      <c r="M344" s="545" t="str">
        <f ca="1">LOG入力!BK344</f>
        <v/>
      </c>
      <c r="N344" s="512" t="str">
        <f ca="1">IF(V344=1,"",IF(LOG入力!AJ344=1,"1",LOG入力!BA344))</f>
        <v/>
      </c>
      <c r="O344" s="538" t="str">
        <f ca="1">IF(V344=1,"",IF(LEN(LOG入力!O344)=0,"",LOG入力!O344))</f>
        <v/>
      </c>
      <c r="P344" s="291" t="str">
        <f ca="1">IF(V344=1,"",IF($AA$4=1,"",IF(LOG入力!BG344=1,"",CONCATENATE($ER344,$FB344,$FL344,$FV344,$GF344))))</f>
        <v/>
      </c>
      <c r="Q344" s="291" t="str">
        <f ca="1">IF(V344=1,"",IF($AA$4=1,"",IF(LOG入力!BG344=1,"",CONCATENATE($ET344,$FD344,$FN344,$FX344,$GH344))))</f>
        <v/>
      </c>
      <c r="R344" s="573" t="str">
        <f ca="1">IF(V344=1,"",IF($AA$4=1,"",IF(LOG入力!BH344&gt;0,0,AA344)))</f>
        <v/>
      </c>
      <c r="S344" s="293" t="str">
        <f t="shared" ca="1" si="712"/>
        <v/>
      </c>
      <c r="T344" s="681"/>
      <c r="U344" s="38"/>
      <c r="V344" s="196">
        <f ca="1">LOG入力!AN344</f>
        <v>1</v>
      </c>
      <c r="W344" s="38"/>
      <c r="X344" s="516" t="str">
        <f t="shared" ca="1" si="713"/>
        <v/>
      </c>
      <c r="Y344" s="515" t="str">
        <f t="shared" ca="1" si="714"/>
        <v/>
      </c>
      <c r="Z344" s="518" t="str">
        <f t="shared" ca="1" si="715"/>
        <v/>
      </c>
      <c r="AA344" s="574" t="str">
        <f t="shared" ca="1" si="716"/>
        <v/>
      </c>
      <c r="AC344" s="6" t="str">
        <f t="shared" ca="1" si="717"/>
        <v/>
      </c>
      <c r="AD344" s="6" t="str">
        <f t="shared" ca="1" si="718"/>
        <v/>
      </c>
      <c r="AE344" s="6" t="str">
        <f t="shared" ca="1" si="719"/>
        <v/>
      </c>
      <c r="AF344" s="6" t="str">
        <f t="shared" ca="1" si="720"/>
        <v/>
      </c>
      <c r="AG344" s="6" t="str">
        <f t="shared" ca="1" si="721"/>
        <v/>
      </c>
      <c r="AH344" s="6" t="str">
        <f t="shared" ca="1" si="722"/>
        <v/>
      </c>
      <c r="AI344" s="6" t="str">
        <f t="shared" ca="1" si="723"/>
        <v/>
      </c>
      <c r="AJ344" s="6" t="str">
        <f t="shared" ca="1" si="724"/>
        <v/>
      </c>
      <c r="AK344" s="6" t="str">
        <f t="shared" ca="1" si="725"/>
        <v/>
      </c>
      <c r="AL344" s="6" t="str">
        <f t="shared" ca="1" si="726"/>
        <v/>
      </c>
      <c r="AM344" s="6" t="str">
        <f t="shared" ca="1" si="727"/>
        <v/>
      </c>
      <c r="AN344" s="6" t="str">
        <f t="shared" ca="1" si="728"/>
        <v/>
      </c>
      <c r="AO344" s="6" t="str">
        <f t="shared" ca="1" si="729"/>
        <v/>
      </c>
      <c r="AP344" s="6" t="str">
        <f t="shared" ca="1" si="730"/>
        <v/>
      </c>
      <c r="AQ344" s="6" t="str">
        <f t="shared" ca="1" si="731"/>
        <v/>
      </c>
      <c r="AR344" s="6" t="str">
        <f t="shared" ca="1" si="732"/>
        <v/>
      </c>
      <c r="AS344" s="6" t="str">
        <f t="shared" ca="1" si="733"/>
        <v/>
      </c>
      <c r="AT344" s="6" t="str">
        <f t="shared" ca="1" si="734"/>
        <v/>
      </c>
      <c r="AU344" s="6" t="str">
        <f t="shared" ca="1" si="735"/>
        <v/>
      </c>
      <c r="AV344" s="6" t="str">
        <f t="shared" ca="1" si="736"/>
        <v/>
      </c>
      <c r="AW344" s="6" t="str">
        <f t="shared" ca="1" si="737"/>
        <v/>
      </c>
      <c r="AY344" s="6" t="str">
        <f t="shared" ca="1" si="738"/>
        <v/>
      </c>
      <c r="AZ344" s="6" t="str">
        <f t="shared" ca="1" si="739"/>
        <v/>
      </c>
      <c r="BA344" s="6" t="str">
        <f t="shared" ca="1" si="740"/>
        <v/>
      </c>
      <c r="BB344" s="6" t="str">
        <f t="shared" ca="1" si="741"/>
        <v/>
      </c>
      <c r="BC344" s="6" t="str">
        <f t="shared" ca="1" si="742"/>
        <v/>
      </c>
      <c r="BD344" s="6" t="str">
        <f t="shared" ca="1" si="743"/>
        <v/>
      </c>
      <c r="BE344" s="6" t="str">
        <f t="shared" ca="1" si="744"/>
        <v/>
      </c>
      <c r="BF344" s="6" t="str">
        <f t="shared" ca="1" si="745"/>
        <v/>
      </c>
      <c r="BG344" s="6" t="str">
        <f t="shared" ca="1" si="746"/>
        <v/>
      </c>
      <c r="BH344" s="6" t="str">
        <f t="shared" ca="1" si="747"/>
        <v/>
      </c>
      <c r="BI344" s="6" t="str">
        <f t="shared" ca="1" si="748"/>
        <v/>
      </c>
      <c r="BJ344" s="6" t="str">
        <f t="shared" ca="1" si="749"/>
        <v/>
      </c>
      <c r="BK344" s="6" t="str">
        <f t="shared" ca="1" si="750"/>
        <v/>
      </c>
      <c r="BL344" s="6" t="str">
        <f t="shared" ca="1" si="751"/>
        <v/>
      </c>
      <c r="BM344" s="6" t="str">
        <f t="shared" ca="1" si="752"/>
        <v/>
      </c>
      <c r="BN344" s="6" t="str">
        <f t="shared" ca="1" si="753"/>
        <v/>
      </c>
      <c r="BO344" s="6" t="str">
        <f t="shared" ca="1" si="754"/>
        <v/>
      </c>
      <c r="BP344" s="6" t="str">
        <f t="shared" ca="1" si="755"/>
        <v/>
      </c>
      <c r="BQ344" s="6" t="str">
        <f t="shared" ca="1" si="756"/>
        <v/>
      </c>
      <c r="BR344" s="6" t="str">
        <f t="shared" ca="1" si="757"/>
        <v/>
      </c>
      <c r="BS344" s="6" t="str">
        <f t="shared" ca="1" si="758"/>
        <v/>
      </c>
      <c r="BU344" s="6" t="str">
        <f t="shared" ca="1" si="759"/>
        <v/>
      </c>
      <c r="BW344" s="515" t="str">
        <f t="shared" ca="1" si="760"/>
        <v/>
      </c>
      <c r="BX344" s="515">
        <f t="shared" ca="1" si="761"/>
        <v>0</v>
      </c>
      <c r="BY344" s="515" t="str">
        <f t="shared" ca="1" si="762"/>
        <v/>
      </c>
      <c r="CA344" s="6">
        <f t="shared" ca="1" si="763"/>
        <v>1</v>
      </c>
      <c r="CC344" s="523" t="str">
        <f t="shared" ca="1" si="764"/>
        <v/>
      </c>
      <c r="CE344" s="6" t="str">
        <f t="shared" ca="1" si="765"/>
        <v/>
      </c>
      <c r="CG344" s="524" t="str">
        <f ca="1">IF(V344=1,"",IF($AA$4=1,"",IF(LOG入力!BH344&gt;0,"",IF(N344=0,"",IF(HT344=0,"","★")))))</f>
        <v/>
      </c>
      <c r="CI344" s="74" t="str">
        <f t="shared" ca="1" si="766"/>
        <v/>
      </c>
      <c r="CK344" s="525" t="str">
        <f ca="1">IF(V344=1,"",IF(LOG入力!BH344&gt;0,1,0))</f>
        <v/>
      </c>
      <c r="CL344" s="74" t="str">
        <f t="shared" ca="1" si="767"/>
        <v/>
      </c>
      <c r="CN344" s="74" t="str">
        <f t="shared" ca="1" si="768"/>
        <v/>
      </c>
      <c r="CO344" s="74" t="str">
        <f t="shared" ca="1" si="769"/>
        <v/>
      </c>
      <c r="CQ344" s="74" t="str">
        <f t="shared" ca="1" si="770"/>
        <v/>
      </c>
      <c r="CR344" s="74" t="str">
        <f t="shared" ca="1" si="771"/>
        <v/>
      </c>
      <c r="CS344" s="74" t="str">
        <f t="shared" ca="1" si="772"/>
        <v/>
      </c>
      <c r="CT344" s="74" t="str">
        <f t="shared" ca="1" si="773"/>
        <v/>
      </c>
      <c r="CU344" s="74" t="str">
        <f t="shared" ca="1" si="774"/>
        <v/>
      </c>
      <c r="CV344" s="74" t="str">
        <f t="shared" ca="1" si="775"/>
        <v/>
      </c>
      <c r="CW344" s="74" t="str">
        <f t="shared" ca="1" si="776"/>
        <v/>
      </c>
      <c r="CX344" s="74" t="str">
        <f t="shared" ca="1" si="777"/>
        <v/>
      </c>
      <c r="CY344" s="74" t="str">
        <f t="shared" ca="1" si="778"/>
        <v/>
      </c>
      <c r="CZ344" s="74" t="str">
        <f t="shared" ca="1" si="779"/>
        <v/>
      </c>
      <c r="DA344" s="74" t="str">
        <f t="shared" ca="1" si="780"/>
        <v/>
      </c>
      <c r="DB344" s="74" t="str">
        <f t="shared" ca="1" si="781"/>
        <v/>
      </c>
      <c r="DD344" s="74" t="str">
        <f t="shared" ca="1" si="782"/>
        <v/>
      </c>
      <c r="DE344" s="74" t="str">
        <f t="shared" ca="1" si="783"/>
        <v/>
      </c>
      <c r="DF344" s="74" t="str">
        <f t="shared" ca="1" si="784"/>
        <v/>
      </c>
      <c r="DG344" s="74" t="str">
        <f t="shared" ca="1" si="785"/>
        <v/>
      </c>
      <c r="DH344" s="74" t="str">
        <f t="shared" ca="1" si="786"/>
        <v/>
      </c>
      <c r="DI344" s="74" t="str">
        <f t="shared" ca="1" si="787"/>
        <v/>
      </c>
      <c r="DJ344" s="74" t="str">
        <f t="shared" ca="1" si="788"/>
        <v/>
      </c>
      <c r="DK344" s="74" t="str">
        <f t="shared" ca="1" si="789"/>
        <v/>
      </c>
      <c r="DL344" s="74" t="str">
        <f t="shared" ca="1" si="790"/>
        <v/>
      </c>
      <c r="DM344" s="74" t="str">
        <f t="shared" ca="1" si="791"/>
        <v/>
      </c>
      <c r="DN344" s="74" t="str">
        <f t="shared" ca="1" si="792"/>
        <v/>
      </c>
      <c r="DO344" s="74" t="str">
        <f t="shared" ca="1" si="793"/>
        <v/>
      </c>
      <c r="DQ344" s="74" t="str">
        <f t="shared" ca="1" si="794"/>
        <v/>
      </c>
      <c r="DS344" s="74" t="str">
        <f t="shared" ca="1" si="795"/>
        <v/>
      </c>
      <c r="DT344" s="74" t="str">
        <f t="shared" ca="1" si="796"/>
        <v/>
      </c>
      <c r="DV344" s="525" t="str">
        <f t="shared" ca="1" si="797"/>
        <v/>
      </c>
      <c r="DW344" s="74" t="str">
        <f t="shared" ca="1" si="798"/>
        <v/>
      </c>
      <c r="DX344" s="485" t="str">
        <f t="shared" ca="1" si="799"/>
        <v/>
      </c>
      <c r="DY344" s="74" t="str">
        <f t="shared" ca="1" si="800"/>
        <v/>
      </c>
      <c r="DZ344" s="74" t="str">
        <f t="shared" ca="1" si="801"/>
        <v/>
      </c>
      <c r="EA344" s="74" t="str">
        <f t="shared" ca="1" si="802"/>
        <v/>
      </c>
      <c r="EC344" s="74" t="str">
        <f t="shared" ca="1" si="803"/>
        <v/>
      </c>
      <c r="ED344" s="74" t="str">
        <f t="shared" ca="1" si="804"/>
        <v/>
      </c>
      <c r="EE344" s="74" t="str">
        <f t="shared" ca="1" si="805"/>
        <v/>
      </c>
      <c r="EG344" s="479" t="str">
        <f ca="1">IF(V344=1,"",IF(LOG入力!BH344&gt;0,0,IF(CG344="★",0,IF(R344=1,0,IF(N344=0,0,1)))))</f>
        <v/>
      </c>
      <c r="EH344" s="483" t="str">
        <f t="shared" ca="1" si="806"/>
        <v/>
      </c>
      <c r="EI344" s="483" t="str">
        <f t="shared" ca="1" si="807"/>
        <v/>
      </c>
      <c r="EJ344" s="483" t="str">
        <f t="shared" ca="1" si="808"/>
        <v/>
      </c>
      <c r="EL344" s="71">
        <f t="shared" ca="1" si="809"/>
        <v>0</v>
      </c>
      <c r="EM344" s="6">
        <f t="shared" ca="1" si="810"/>
        <v>0</v>
      </c>
      <c r="EN344" s="6" t="str">
        <f t="shared" ca="1" si="811"/>
        <v/>
      </c>
      <c r="EO344" s="6">
        <f ca="1">IF(LOG入力!BH344&gt;0,0,IF(EM344=0,0,(IF(COUNTIF($EN$19:EN344,EN344)=1,IF($FS$3="N",1,IF(EH344=1,1,0))))))</f>
        <v>0</v>
      </c>
      <c r="EP344" s="6" t="str">
        <f ca="1">IF(LOG入力!BH344&gt;0,"",IF(EO344=1,$X344,""))</f>
        <v/>
      </c>
      <c r="EQ344" s="6" t="str">
        <f ca="1">IF(LOG入力!BH344&gt;0,"",IF(EO344=1,$Y344,""))</f>
        <v/>
      </c>
      <c r="ER344" s="520" t="str">
        <f ca="1">IF(LOG入力!BH344&gt;0,"",IF(COUNTIF($EP$19:$EP344,EP344)=1,EP344,""))</f>
        <v/>
      </c>
      <c r="ES344" s="520">
        <f ca="1">IF(LOG入力!BH344&gt;0,0,IF((EL344=1),IF(($ER344=""),0,1),0))</f>
        <v>0</v>
      </c>
      <c r="ET344" s="520" t="str">
        <f ca="1">IF(LOG入力!BH344&gt;0,"",IF(COUNTIF($EQ$19:EQ344,EQ344)=1,EQ344,""))</f>
        <v/>
      </c>
      <c r="EU344" s="539">
        <f ca="1">IF(LOG入力!BH344&gt;0,0,IF((EL344=1),IF(($ET344=""),0,1),0))</f>
        <v>0</v>
      </c>
      <c r="EV344" s="71">
        <f t="shared" ca="1" si="812"/>
        <v>0</v>
      </c>
      <c r="EW344" s="6">
        <f t="shared" ca="1" si="813"/>
        <v>0</v>
      </c>
      <c r="EX344" s="6" t="str">
        <f t="shared" ca="1" si="814"/>
        <v/>
      </c>
      <c r="EY344" s="6">
        <f ca="1">IF(LOG入力!BH344&gt;0,0,IF(EW344=0,0,(IF(COUNTIF($EX$19:EX344,EX344)=1,IF($FS$3="N",1,IF(EH344=1,1,0))))))</f>
        <v>0</v>
      </c>
      <c r="EZ344" s="6" t="str">
        <f ca="1">IF(LOG入力!BH344&gt;0,"",IF(EY344=1,$X344,""))</f>
        <v/>
      </c>
      <c r="FA344" s="6" t="str">
        <f ca="1">IF(LOG入力!BH344&gt;0,"",IF(EY344=1,$Y344,""))</f>
        <v/>
      </c>
      <c r="FB344" s="6" t="str">
        <f ca="1">IF(LOG入力!BH344&gt;0,"",IF(COUNTIF($EZ$19:$EZ344,EZ344)=1,EZ344,""))</f>
        <v/>
      </c>
      <c r="FC344" s="6">
        <f ca="1">IF(LOG入力!BH344&gt;0,0,IF((EV344=1),IF(($FB344=""),0,1),0))</f>
        <v>0</v>
      </c>
      <c r="FD344" s="6" t="str">
        <f ca="1">IF(LOG入力!BH344&gt;0,"",IF(COUNTIF($FA$19:FA344,FA344)=1,FA344,""))</f>
        <v/>
      </c>
      <c r="FE344" s="72">
        <f ca="1">IF(LOG入力!BH344&gt;0,0,IF((EV344=1),IF(($FD344=""),0,1),0))</f>
        <v>0</v>
      </c>
      <c r="FF344" s="71">
        <f t="shared" ca="1" si="815"/>
        <v>0</v>
      </c>
      <c r="FG344" s="6">
        <f t="shared" ca="1" si="816"/>
        <v>0</v>
      </c>
      <c r="FH344" s="6" t="str">
        <f t="shared" ca="1" si="817"/>
        <v/>
      </c>
      <c r="FI344" s="6">
        <f ca="1">IF(LOG入力!BH344&gt;0,0,IF(FG344=0,0,(IF(COUNTIF($FH$19:FH344,FH344)=1,IF($FS$3="N",1,IF(EH344=1,1,0))))))</f>
        <v>0</v>
      </c>
      <c r="FJ344" s="6" t="str">
        <f ca="1">IF(LOG入力!BH344&gt;0,"",IF(FI344=1,$X344,""))</f>
        <v/>
      </c>
      <c r="FK344" s="6" t="str">
        <f ca="1">IF(LOG入力!BH344&gt;0,"",IF(FI344=1,$Y344,""))</f>
        <v/>
      </c>
      <c r="FL344" s="6" t="str">
        <f ca="1">IF(LOG入力!BH344&gt;0,"",IF(COUNTIF($FJ$19:$FJ344,FJ344)=1,FJ344,""))</f>
        <v/>
      </c>
      <c r="FM344" s="6">
        <f ca="1">IF(LOG入力!BH344&gt;0,0,IF((FF344=1),IF(($FL344=""),0,1),0))</f>
        <v>0</v>
      </c>
      <c r="FN344" s="6" t="str">
        <f ca="1">IF(LOG入力!BH344&gt;0,"",IF(COUNTIF($FK$19:FK344,FK344)=1,FK344,""))</f>
        <v/>
      </c>
      <c r="FO344" s="72">
        <f ca="1">IF(LOG入力!BH344&gt;0,0,IF((FF344=1),IF(($FN344=""),0,1),0))</f>
        <v>0</v>
      </c>
      <c r="FP344" s="71">
        <f t="shared" ca="1" si="818"/>
        <v>0</v>
      </c>
      <c r="FQ344" s="6">
        <f t="shared" ca="1" si="819"/>
        <v>0</v>
      </c>
      <c r="FR344" s="6" t="str">
        <f t="shared" ca="1" si="820"/>
        <v/>
      </c>
      <c r="FS344" s="6">
        <f ca="1">IF(LOG入力!BH344&gt;0,0,IF(FQ344=0,0,(IF(COUNTIF($FR$19:FR344,FR344)=1,IF($FS$3="N",1,IF(EH344=1,1,0))))))</f>
        <v>0</v>
      </c>
      <c r="FT344" s="6" t="str">
        <f ca="1">IF(LOG入力!BH344&gt;0,"",IF(FS344=1,$X344,""))</f>
        <v/>
      </c>
      <c r="FU344" s="6" t="str">
        <f ca="1">IF(LOG入力!BH344&gt;0,"",IF(FS344=1,$Y344,""))</f>
        <v/>
      </c>
      <c r="FV344" s="6" t="str">
        <f ca="1">IF(LOG入力!BH344&gt;0,"",IF(COUNTIF($FT$19:$FT344,FT344)=1,FT344,""))</f>
        <v/>
      </c>
      <c r="FW344" s="6">
        <f ca="1">IF(LOG入力!BH344&gt;0,0,IF((FP344=1),IF(($FV344=""),0,1),0))</f>
        <v>0</v>
      </c>
      <c r="FX344" s="6" t="str">
        <f ca="1">IF(LOG入力!BH344&gt;0,"",IF(COUNTIF($FU$19:FU344,FU344)=1,FU344,""))</f>
        <v/>
      </c>
      <c r="FY344" s="72">
        <f ca="1">IF(LOG入力!BH344&gt;0,0,IF((FP344=1),IF(($FX344=""),0,1),0))</f>
        <v>0</v>
      </c>
      <c r="FZ344" s="71">
        <f t="shared" ca="1" si="821"/>
        <v>0</v>
      </c>
      <c r="GA344" s="6">
        <f t="shared" ca="1" si="822"/>
        <v>0</v>
      </c>
      <c r="GB344" s="6" t="str">
        <f t="shared" ca="1" si="823"/>
        <v/>
      </c>
      <c r="GC344" s="6">
        <f ca="1">IF(LOG入力!BH344&gt;0,0,IF(GA344=0,0,(IF(COUNTIF($GB$19:GB344,GB344)=1,IF($FS$3="N",1,IF(EH344=1,1,0))))))</f>
        <v>0</v>
      </c>
      <c r="GD344" s="6" t="str">
        <f ca="1">IF(LOG入力!BH344&gt;0,"",IF(GC344=1,$X344,""))</f>
        <v/>
      </c>
      <c r="GE344" s="6" t="str">
        <f ca="1">IF(LOG入力!BH344&gt;0,"",IF(GC344=1,$Y344,""))</f>
        <v/>
      </c>
      <c r="GF344" s="6" t="str">
        <f ca="1">IF(LOG入力!BH344&gt;0,"",IF(COUNTIF($GD$19:$GD344,GD344)=1,GD344,""))</f>
        <v/>
      </c>
      <c r="GG344" s="6">
        <f ca="1">IF(LOG入力!BH344&gt;0,0,IF((FZ344=1),IF(($GF344=""),0,1),0))</f>
        <v>0</v>
      </c>
      <c r="GH344" s="6" t="str">
        <f ca="1">IF(LOG入力!BH344&gt;0,"",IF(COUNTIF($GE$19:GE344,GE344)=1,GE344,""))</f>
        <v/>
      </c>
      <c r="GI344" s="72">
        <f ca="1">IF(LOG入力!BH344&gt;0,0,IF((FZ344=1),IF(($GH344=""),0,1),0))</f>
        <v>0</v>
      </c>
      <c r="GK344" s="455" t="str">
        <f ca="1">IF(V344=1,"",IF(LEN(LOG入力!AS344)=0,"",LOG入力!AS344))</f>
        <v/>
      </c>
      <c r="GL344" s="378" t="str">
        <f t="shared" ca="1" si="824"/>
        <v/>
      </c>
      <c r="GM344" s="378" t="str">
        <f t="shared" ca="1" si="825"/>
        <v/>
      </c>
      <c r="GN344" s="74" t="str">
        <f t="shared" ca="1" si="826"/>
        <v/>
      </c>
      <c r="GO344" s="74" t="str">
        <f t="shared" ca="1" si="827"/>
        <v/>
      </c>
      <c r="GQ344" s="74" t="str">
        <f t="shared" ca="1" si="828"/>
        <v/>
      </c>
      <c r="GR344" s="74" t="str">
        <f t="shared" ca="1" si="829"/>
        <v/>
      </c>
      <c r="GS344" s="74" t="str">
        <f t="shared" ca="1" si="830"/>
        <v/>
      </c>
      <c r="GT344" s="74" t="str">
        <f t="shared" ca="1" si="831"/>
        <v/>
      </c>
      <c r="GU344" s="74" t="str">
        <f t="shared" ca="1" si="832"/>
        <v/>
      </c>
      <c r="GV344" s="74" t="str">
        <f t="shared" ca="1" si="833"/>
        <v/>
      </c>
      <c r="GX344" s="74" t="str">
        <f t="shared" ca="1" si="834"/>
        <v/>
      </c>
      <c r="GY344" s="74" t="str">
        <f t="shared" ca="1" si="835"/>
        <v/>
      </c>
      <c r="GZ344" s="74" t="str">
        <f ca="1">IF(V344=1,"",IF(LOG入力!BH344&gt;0,0,IF(GY344=0,0,IF((VALUE((TYPE(VALUE(J344)))))=16,0,IF(VALUE(J344)&lt;60,1,IF(VALUE(J344)&lt;100,0,IF(VALUE(J344)&lt;600,2,0)))))))</f>
        <v/>
      </c>
      <c r="HA344" s="74" t="str">
        <f t="shared" ca="1" si="836"/>
        <v/>
      </c>
      <c r="HB344" s="74" t="str">
        <f ca="1">IF(V344=1,"",IF(LOG入力!BH344&gt;0,0,IF(HA344=0,0,IF((VALUE((TYPE(VALUE(L344)))))=16,0,IF(VALUE(L344)&lt;60,1,IF(VALUE(L344)&lt;100,0,IF(VALUE(L344)&lt;600,2,0)))))))</f>
        <v/>
      </c>
      <c r="HD344" s="74" t="str">
        <f t="shared" ca="1" si="837"/>
        <v/>
      </c>
      <c r="HF344" s="74" t="str">
        <f t="shared" ca="1" si="838"/>
        <v/>
      </c>
      <c r="HG344" s="74" t="str">
        <f t="shared" ca="1" si="839"/>
        <v/>
      </c>
      <c r="HH344" s="74" t="str">
        <f t="shared" ca="1" si="840"/>
        <v/>
      </c>
      <c r="HI344" s="74" t="str">
        <f t="shared" ca="1" si="841"/>
        <v/>
      </c>
      <c r="HJ344" s="74" t="str">
        <f t="shared" ca="1" si="842"/>
        <v/>
      </c>
      <c r="HK344" s="74" t="str">
        <f t="shared" ca="1" si="843"/>
        <v/>
      </c>
      <c r="HL344" s="74" t="str">
        <f t="shared" ca="1" si="844"/>
        <v/>
      </c>
      <c r="HM344" s="74" t="str">
        <f t="shared" ca="1" si="845"/>
        <v/>
      </c>
      <c r="HN344" s="74" t="str">
        <f t="shared" ca="1" si="846"/>
        <v/>
      </c>
      <c r="HO344" s="529" t="str">
        <f t="shared" ca="1" si="847"/>
        <v/>
      </c>
      <c r="HP344" s="74" t="str">
        <f t="shared" ca="1" si="848"/>
        <v/>
      </c>
      <c r="HQ344" s="74" t="str">
        <f t="shared" ca="1" si="849"/>
        <v/>
      </c>
      <c r="HR344" s="74" t="str">
        <f t="shared" ca="1" si="850"/>
        <v/>
      </c>
      <c r="HS344" s="74" t="str">
        <f t="shared" ca="1" si="851"/>
        <v/>
      </c>
      <c r="HT344" s="74" t="str">
        <f ca="1">IF(V344=1,"",IF(LOG入力!BH344&gt;0,0,IF(DV344=1,0,IF(N344="0",0,IF(SUM(HD344:HS344)&gt;0,1,0)))))</f>
        <v/>
      </c>
    </row>
    <row r="345" spans="1:228" x14ac:dyDescent="0.15">
      <c r="A345" s="5"/>
      <c r="B345" s="532" t="str">
        <f t="shared" ca="1" si="710"/>
        <v/>
      </c>
      <c r="C345" s="534" t="str">
        <f ca="1">LOG入力!AP345</f>
        <v/>
      </c>
      <c r="D345" s="534" t="str">
        <f ca="1">LOG入力!AQ345</f>
        <v/>
      </c>
      <c r="E345" s="534" t="str">
        <f ca="1">LOG入力!AR345</f>
        <v/>
      </c>
      <c r="F345" s="535" t="str">
        <f t="shared" ca="1" si="711"/>
        <v/>
      </c>
      <c r="G345" s="585" t="str">
        <f ca="1">LOG入力!AT345</f>
        <v/>
      </c>
      <c r="H345" s="542" t="str">
        <f ca="1">LOG入力!AU345</f>
        <v/>
      </c>
      <c r="I345" s="542" t="str">
        <f ca="1">LOG入力!AV345</f>
        <v/>
      </c>
      <c r="J345" s="577" t="str">
        <f ca="1">LOG入力!AW345</f>
        <v/>
      </c>
      <c r="K345" s="578" t="str">
        <f ca="1">LOG入力!BJ345</f>
        <v/>
      </c>
      <c r="L345" s="577" t="str">
        <f ca="1">LOG入力!AY345</f>
        <v/>
      </c>
      <c r="M345" s="545" t="str">
        <f ca="1">LOG入力!BK345</f>
        <v/>
      </c>
      <c r="N345" s="512" t="str">
        <f ca="1">IF(V345=1,"",IF(LOG入力!AJ345=1,"1",LOG入力!BA345))</f>
        <v/>
      </c>
      <c r="O345" s="538" t="str">
        <f ca="1">IF(V345=1,"",IF(LEN(LOG入力!O345)=0,"",LOG入力!O345))</f>
        <v/>
      </c>
      <c r="P345" s="291" t="str">
        <f ca="1">IF(V345=1,"",IF($AA$4=1,"",IF(LOG入力!BG345=1,"",CONCATENATE($ER345,$FB345,$FL345,$FV345,$GF345))))</f>
        <v/>
      </c>
      <c r="Q345" s="291" t="str">
        <f ca="1">IF(V345=1,"",IF($AA$4=1,"",IF(LOG入力!BG345=1,"",CONCATENATE($ET345,$FD345,$FN345,$FX345,$GH345))))</f>
        <v/>
      </c>
      <c r="R345" s="573" t="str">
        <f ca="1">IF(V345=1,"",IF($AA$4=1,"",IF(LOG入力!BH345&gt;0,0,AA345)))</f>
        <v/>
      </c>
      <c r="S345" s="293" t="str">
        <f t="shared" ca="1" si="712"/>
        <v/>
      </c>
      <c r="T345" s="681"/>
      <c r="U345" s="38"/>
      <c r="V345" s="196">
        <f ca="1">LOG入力!AN345</f>
        <v>1</v>
      </c>
      <c r="W345" s="38"/>
      <c r="X345" s="516" t="str">
        <f t="shared" ca="1" si="713"/>
        <v/>
      </c>
      <c r="Y345" s="515" t="str">
        <f t="shared" ca="1" si="714"/>
        <v/>
      </c>
      <c r="Z345" s="518" t="str">
        <f t="shared" ca="1" si="715"/>
        <v/>
      </c>
      <c r="AA345" s="574" t="str">
        <f t="shared" ca="1" si="716"/>
        <v/>
      </c>
      <c r="AC345" s="6" t="str">
        <f t="shared" ca="1" si="717"/>
        <v/>
      </c>
      <c r="AD345" s="6" t="str">
        <f t="shared" ca="1" si="718"/>
        <v/>
      </c>
      <c r="AE345" s="6" t="str">
        <f t="shared" ca="1" si="719"/>
        <v/>
      </c>
      <c r="AF345" s="6" t="str">
        <f t="shared" ca="1" si="720"/>
        <v/>
      </c>
      <c r="AG345" s="6" t="str">
        <f t="shared" ca="1" si="721"/>
        <v/>
      </c>
      <c r="AH345" s="6" t="str">
        <f t="shared" ca="1" si="722"/>
        <v/>
      </c>
      <c r="AI345" s="6" t="str">
        <f t="shared" ca="1" si="723"/>
        <v/>
      </c>
      <c r="AJ345" s="6" t="str">
        <f t="shared" ca="1" si="724"/>
        <v/>
      </c>
      <c r="AK345" s="6" t="str">
        <f t="shared" ca="1" si="725"/>
        <v/>
      </c>
      <c r="AL345" s="6" t="str">
        <f t="shared" ca="1" si="726"/>
        <v/>
      </c>
      <c r="AM345" s="6" t="str">
        <f t="shared" ca="1" si="727"/>
        <v/>
      </c>
      <c r="AN345" s="6" t="str">
        <f t="shared" ca="1" si="728"/>
        <v/>
      </c>
      <c r="AO345" s="6" t="str">
        <f t="shared" ca="1" si="729"/>
        <v/>
      </c>
      <c r="AP345" s="6" t="str">
        <f t="shared" ca="1" si="730"/>
        <v/>
      </c>
      <c r="AQ345" s="6" t="str">
        <f t="shared" ca="1" si="731"/>
        <v/>
      </c>
      <c r="AR345" s="6" t="str">
        <f t="shared" ca="1" si="732"/>
        <v/>
      </c>
      <c r="AS345" s="6" t="str">
        <f t="shared" ca="1" si="733"/>
        <v/>
      </c>
      <c r="AT345" s="6" t="str">
        <f t="shared" ca="1" si="734"/>
        <v/>
      </c>
      <c r="AU345" s="6" t="str">
        <f t="shared" ca="1" si="735"/>
        <v/>
      </c>
      <c r="AV345" s="6" t="str">
        <f t="shared" ca="1" si="736"/>
        <v/>
      </c>
      <c r="AW345" s="6" t="str">
        <f t="shared" ca="1" si="737"/>
        <v/>
      </c>
      <c r="AY345" s="6" t="str">
        <f t="shared" ca="1" si="738"/>
        <v/>
      </c>
      <c r="AZ345" s="6" t="str">
        <f t="shared" ca="1" si="739"/>
        <v/>
      </c>
      <c r="BA345" s="6" t="str">
        <f t="shared" ca="1" si="740"/>
        <v/>
      </c>
      <c r="BB345" s="6" t="str">
        <f t="shared" ca="1" si="741"/>
        <v/>
      </c>
      <c r="BC345" s="6" t="str">
        <f t="shared" ca="1" si="742"/>
        <v/>
      </c>
      <c r="BD345" s="6" t="str">
        <f t="shared" ca="1" si="743"/>
        <v/>
      </c>
      <c r="BE345" s="6" t="str">
        <f t="shared" ca="1" si="744"/>
        <v/>
      </c>
      <c r="BF345" s="6" t="str">
        <f t="shared" ca="1" si="745"/>
        <v/>
      </c>
      <c r="BG345" s="6" t="str">
        <f t="shared" ca="1" si="746"/>
        <v/>
      </c>
      <c r="BH345" s="6" t="str">
        <f t="shared" ca="1" si="747"/>
        <v/>
      </c>
      <c r="BI345" s="6" t="str">
        <f t="shared" ca="1" si="748"/>
        <v/>
      </c>
      <c r="BJ345" s="6" t="str">
        <f t="shared" ca="1" si="749"/>
        <v/>
      </c>
      <c r="BK345" s="6" t="str">
        <f t="shared" ca="1" si="750"/>
        <v/>
      </c>
      <c r="BL345" s="6" t="str">
        <f t="shared" ca="1" si="751"/>
        <v/>
      </c>
      <c r="BM345" s="6" t="str">
        <f t="shared" ca="1" si="752"/>
        <v/>
      </c>
      <c r="BN345" s="6" t="str">
        <f t="shared" ca="1" si="753"/>
        <v/>
      </c>
      <c r="BO345" s="6" t="str">
        <f t="shared" ca="1" si="754"/>
        <v/>
      </c>
      <c r="BP345" s="6" t="str">
        <f t="shared" ca="1" si="755"/>
        <v/>
      </c>
      <c r="BQ345" s="6" t="str">
        <f t="shared" ca="1" si="756"/>
        <v/>
      </c>
      <c r="BR345" s="6" t="str">
        <f t="shared" ca="1" si="757"/>
        <v/>
      </c>
      <c r="BS345" s="6" t="str">
        <f t="shared" ca="1" si="758"/>
        <v/>
      </c>
      <c r="BU345" s="6" t="str">
        <f t="shared" ca="1" si="759"/>
        <v/>
      </c>
      <c r="BW345" s="515" t="str">
        <f t="shared" ca="1" si="760"/>
        <v/>
      </c>
      <c r="BX345" s="515">
        <f t="shared" ca="1" si="761"/>
        <v>0</v>
      </c>
      <c r="BY345" s="515" t="str">
        <f t="shared" ca="1" si="762"/>
        <v/>
      </c>
      <c r="CA345" s="6">
        <f t="shared" ca="1" si="763"/>
        <v>1</v>
      </c>
      <c r="CC345" s="523" t="str">
        <f t="shared" ca="1" si="764"/>
        <v/>
      </c>
      <c r="CE345" s="6" t="str">
        <f t="shared" ca="1" si="765"/>
        <v/>
      </c>
      <c r="CG345" s="524" t="str">
        <f ca="1">IF(V345=1,"",IF($AA$4=1,"",IF(LOG入力!BH345&gt;0,"",IF(N345=0,"",IF(HT345=0,"","★")))))</f>
        <v/>
      </c>
      <c r="CI345" s="74" t="str">
        <f t="shared" ca="1" si="766"/>
        <v/>
      </c>
      <c r="CK345" s="525" t="str">
        <f ca="1">IF(V345=1,"",IF(LOG入力!BH345&gt;0,1,0))</f>
        <v/>
      </c>
      <c r="CL345" s="74" t="str">
        <f t="shared" ca="1" si="767"/>
        <v/>
      </c>
      <c r="CN345" s="74" t="str">
        <f t="shared" ca="1" si="768"/>
        <v/>
      </c>
      <c r="CO345" s="74" t="str">
        <f t="shared" ca="1" si="769"/>
        <v/>
      </c>
      <c r="CQ345" s="74" t="str">
        <f t="shared" ca="1" si="770"/>
        <v/>
      </c>
      <c r="CR345" s="74" t="str">
        <f t="shared" ca="1" si="771"/>
        <v/>
      </c>
      <c r="CS345" s="74" t="str">
        <f t="shared" ca="1" si="772"/>
        <v/>
      </c>
      <c r="CT345" s="74" t="str">
        <f t="shared" ca="1" si="773"/>
        <v/>
      </c>
      <c r="CU345" s="74" t="str">
        <f t="shared" ca="1" si="774"/>
        <v/>
      </c>
      <c r="CV345" s="74" t="str">
        <f t="shared" ca="1" si="775"/>
        <v/>
      </c>
      <c r="CW345" s="74" t="str">
        <f t="shared" ca="1" si="776"/>
        <v/>
      </c>
      <c r="CX345" s="74" t="str">
        <f t="shared" ca="1" si="777"/>
        <v/>
      </c>
      <c r="CY345" s="74" t="str">
        <f t="shared" ca="1" si="778"/>
        <v/>
      </c>
      <c r="CZ345" s="74" t="str">
        <f t="shared" ca="1" si="779"/>
        <v/>
      </c>
      <c r="DA345" s="74" t="str">
        <f t="shared" ca="1" si="780"/>
        <v/>
      </c>
      <c r="DB345" s="74" t="str">
        <f t="shared" ca="1" si="781"/>
        <v/>
      </c>
      <c r="DD345" s="74" t="str">
        <f t="shared" ca="1" si="782"/>
        <v/>
      </c>
      <c r="DE345" s="74" t="str">
        <f t="shared" ca="1" si="783"/>
        <v/>
      </c>
      <c r="DF345" s="74" t="str">
        <f t="shared" ca="1" si="784"/>
        <v/>
      </c>
      <c r="DG345" s="74" t="str">
        <f t="shared" ca="1" si="785"/>
        <v/>
      </c>
      <c r="DH345" s="74" t="str">
        <f t="shared" ca="1" si="786"/>
        <v/>
      </c>
      <c r="DI345" s="74" t="str">
        <f t="shared" ca="1" si="787"/>
        <v/>
      </c>
      <c r="DJ345" s="74" t="str">
        <f t="shared" ca="1" si="788"/>
        <v/>
      </c>
      <c r="DK345" s="74" t="str">
        <f t="shared" ca="1" si="789"/>
        <v/>
      </c>
      <c r="DL345" s="74" t="str">
        <f t="shared" ca="1" si="790"/>
        <v/>
      </c>
      <c r="DM345" s="74" t="str">
        <f t="shared" ca="1" si="791"/>
        <v/>
      </c>
      <c r="DN345" s="74" t="str">
        <f t="shared" ca="1" si="792"/>
        <v/>
      </c>
      <c r="DO345" s="74" t="str">
        <f t="shared" ca="1" si="793"/>
        <v/>
      </c>
      <c r="DQ345" s="74" t="str">
        <f t="shared" ca="1" si="794"/>
        <v/>
      </c>
      <c r="DS345" s="74" t="str">
        <f t="shared" ca="1" si="795"/>
        <v/>
      </c>
      <c r="DT345" s="74" t="str">
        <f t="shared" ca="1" si="796"/>
        <v/>
      </c>
      <c r="DV345" s="525" t="str">
        <f t="shared" ca="1" si="797"/>
        <v/>
      </c>
      <c r="DW345" s="74" t="str">
        <f t="shared" ca="1" si="798"/>
        <v/>
      </c>
      <c r="DX345" s="485" t="str">
        <f t="shared" ca="1" si="799"/>
        <v/>
      </c>
      <c r="DY345" s="74" t="str">
        <f t="shared" ca="1" si="800"/>
        <v/>
      </c>
      <c r="DZ345" s="74" t="str">
        <f t="shared" ca="1" si="801"/>
        <v/>
      </c>
      <c r="EA345" s="74" t="str">
        <f t="shared" ca="1" si="802"/>
        <v/>
      </c>
      <c r="EC345" s="74" t="str">
        <f t="shared" ca="1" si="803"/>
        <v/>
      </c>
      <c r="ED345" s="74" t="str">
        <f t="shared" ca="1" si="804"/>
        <v/>
      </c>
      <c r="EE345" s="74" t="str">
        <f t="shared" ca="1" si="805"/>
        <v/>
      </c>
      <c r="EG345" s="479" t="str">
        <f ca="1">IF(V345=1,"",IF(LOG入力!BH345&gt;0,0,IF(CG345="★",0,IF(R345=1,0,IF(N345=0,0,1)))))</f>
        <v/>
      </c>
      <c r="EH345" s="483" t="str">
        <f t="shared" ca="1" si="806"/>
        <v/>
      </c>
      <c r="EI345" s="483" t="str">
        <f t="shared" ca="1" si="807"/>
        <v/>
      </c>
      <c r="EJ345" s="483" t="str">
        <f t="shared" ca="1" si="808"/>
        <v/>
      </c>
      <c r="EL345" s="71">
        <f t="shared" ca="1" si="809"/>
        <v>0</v>
      </c>
      <c r="EM345" s="6">
        <f t="shared" ca="1" si="810"/>
        <v>0</v>
      </c>
      <c r="EN345" s="6" t="str">
        <f t="shared" ca="1" si="811"/>
        <v/>
      </c>
      <c r="EO345" s="6">
        <f ca="1">IF(LOG入力!BH345&gt;0,0,IF(EM345=0,0,(IF(COUNTIF($EN$19:EN345,EN345)=1,IF($FS$3="N",1,IF(EH345=1,1,0))))))</f>
        <v>0</v>
      </c>
      <c r="EP345" s="6" t="str">
        <f ca="1">IF(LOG入力!BH345&gt;0,"",IF(EO345=1,$X345,""))</f>
        <v/>
      </c>
      <c r="EQ345" s="6" t="str">
        <f ca="1">IF(LOG入力!BH345&gt;0,"",IF(EO345=1,$Y345,""))</f>
        <v/>
      </c>
      <c r="ER345" s="520" t="str">
        <f ca="1">IF(LOG入力!BH345&gt;0,"",IF(COUNTIF($EP$19:$EP345,EP345)=1,EP345,""))</f>
        <v/>
      </c>
      <c r="ES345" s="520">
        <f ca="1">IF(LOG入力!BH345&gt;0,0,IF((EL345=1),IF(($ER345=""),0,1),0))</f>
        <v>0</v>
      </c>
      <c r="ET345" s="520" t="str">
        <f ca="1">IF(LOG入力!BH345&gt;0,"",IF(COUNTIF($EQ$19:EQ345,EQ345)=1,EQ345,""))</f>
        <v/>
      </c>
      <c r="EU345" s="539">
        <f ca="1">IF(LOG入力!BH345&gt;0,0,IF((EL345=1),IF(($ET345=""),0,1),0))</f>
        <v>0</v>
      </c>
      <c r="EV345" s="71">
        <f t="shared" ca="1" si="812"/>
        <v>0</v>
      </c>
      <c r="EW345" s="6">
        <f t="shared" ca="1" si="813"/>
        <v>0</v>
      </c>
      <c r="EX345" s="6" t="str">
        <f t="shared" ca="1" si="814"/>
        <v/>
      </c>
      <c r="EY345" s="6">
        <f ca="1">IF(LOG入力!BH345&gt;0,0,IF(EW345=0,0,(IF(COUNTIF($EX$19:EX345,EX345)=1,IF($FS$3="N",1,IF(EH345=1,1,0))))))</f>
        <v>0</v>
      </c>
      <c r="EZ345" s="6" t="str">
        <f ca="1">IF(LOG入力!BH345&gt;0,"",IF(EY345=1,$X345,""))</f>
        <v/>
      </c>
      <c r="FA345" s="6" t="str">
        <f ca="1">IF(LOG入力!BH345&gt;0,"",IF(EY345=1,$Y345,""))</f>
        <v/>
      </c>
      <c r="FB345" s="6" t="str">
        <f ca="1">IF(LOG入力!BH345&gt;0,"",IF(COUNTIF($EZ$19:$EZ345,EZ345)=1,EZ345,""))</f>
        <v/>
      </c>
      <c r="FC345" s="6">
        <f ca="1">IF(LOG入力!BH345&gt;0,0,IF((EV345=1),IF(($FB345=""),0,1),0))</f>
        <v>0</v>
      </c>
      <c r="FD345" s="6" t="str">
        <f ca="1">IF(LOG入力!BH345&gt;0,"",IF(COUNTIF($FA$19:FA345,FA345)=1,FA345,""))</f>
        <v/>
      </c>
      <c r="FE345" s="72">
        <f ca="1">IF(LOG入力!BH345&gt;0,0,IF((EV345=1),IF(($FD345=""),0,1),0))</f>
        <v>0</v>
      </c>
      <c r="FF345" s="71">
        <f t="shared" ca="1" si="815"/>
        <v>0</v>
      </c>
      <c r="FG345" s="6">
        <f t="shared" ca="1" si="816"/>
        <v>0</v>
      </c>
      <c r="FH345" s="6" t="str">
        <f t="shared" ca="1" si="817"/>
        <v/>
      </c>
      <c r="FI345" s="6">
        <f ca="1">IF(LOG入力!BH345&gt;0,0,IF(FG345=0,0,(IF(COUNTIF($FH$19:FH345,FH345)=1,IF($FS$3="N",1,IF(EH345=1,1,0))))))</f>
        <v>0</v>
      </c>
      <c r="FJ345" s="6" t="str">
        <f ca="1">IF(LOG入力!BH345&gt;0,"",IF(FI345=1,$X345,""))</f>
        <v/>
      </c>
      <c r="FK345" s="6" t="str">
        <f ca="1">IF(LOG入力!BH345&gt;0,"",IF(FI345=1,$Y345,""))</f>
        <v/>
      </c>
      <c r="FL345" s="6" t="str">
        <f ca="1">IF(LOG入力!BH345&gt;0,"",IF(COUNTIF($FJ$19:$FJ345,FJ345)=1,FJ345,""))</f>
        <v/>
      </c>
      <c r="FM345" s="6">
        <f ca="1">IF(LOG入力!BH345&gt;0,0,IF((FF345=1),IF(($FL345=""),0,1),0))</f>
        <v>0</v>
      </c>
      <c r="FN345" s="6" t="str">
        <f ca="1">IF(LOG入力!BH345&gt;0,"",IF(COUNTIF($FK$19:FK345,FK345)=1,FK345,""))</f>
        <v/>
      </c>
      <c r="FO345" s="72">
        <f ca="1">IF(LOG入力!BH345&gt;0,0,IF((FF345=1),IF(($FN345=""),0,1),0))</f>
        <v>0</v>
      </c>
      <c r="FP345" s="71">
        <f t="shared" ca="1" si="818"/>
        <v>0</v>
      </c>
      <c r="FQ345" s="6">
        <f t="shared" ca="1" si="819"/>
        <v>0</v>
      </c>
      <c r="FR345" s="6" t="str">
        <f t="shared" ca="1" si="820"/>
        <v/>
      </c>
      <c r="FS345" s="6">
        <f ca="1">IF(LOG入力!BH345&gt;0,0,IF(FQ345=0,0,(IF(COUNTIF($FR$19:FR345,FR345)=1,IF($FS$3="N",1,IF(EH345=1,1,0))))))</f>
        <v>0</v>
      </c>
      <c r="FT345" s="6" t="str">
        <f ca="1">IF(LOG入力!BH345&gt;0,"",IF(FS345=1,$X345,""))</f>
        <v/>
      </c>
      <c r="FU345" s="6" t="str">
        <f ca="1">IF(LOG入力!BH345&gt;0,"",IF(FS345=1,$Y345,""))</f>
        <v/>
      </c>
      <c r="FV345" s="6" t="str">
        <f ca="1">IF(LOG入力!BH345&gt;0,"",IF(COUNTIF($FT$19:$FT345,FT345)=1,FT345,""))</f>
        <v/>
      </c>
      <c r="FW345" s="6">
        <f ca="1">IF(LOG入力!BH345&gt;0,0,IF((FP345=1),IF(($FV345=""),0,1),0))</f>
        <v>0</v>
      </c>
      <c r="FX345" s="6" t="str">
        <f ca="1">IF(LOG入力!BH345&gt;0,"",IF(COUNTIF($FU$19:FU345,FU345)=1,FU345,""))</f>
        <v/>
      </c>
      <c r="FY345" s="72">
        <f ca="1">IF(LOG入力!BH345&gt;0,0,IF((FP345=1),IF(($FX345=""),0,1),0))</f>
        <v>0</v>
      </c>
      <c r="FZ345" s="71">
        <f t="shared" ca="1" si="821"/>
        <v>0</v>
      </c>
      <c r="GA345" s="6">
        <f t="shared" ca="1" si="822"/>
        <v>0</v>
      </c>
      <c r="GB345" s="6" t="str">
        <f t="shared" ca="1" si="823"/>
        <v/>
      </c>
      <c r="GC345" s="6">
        <f ca="1">IF(LOG入力!BH345&gt;0,0,IF(GA345=0,0,(IF(COUNTIF($GB$19:GB345,GB345)=1,IF($FS$3="N",1,IF(EH345=1,1,0))))))</f>
        <v>0</v>
      </c>
      <c r="GD345" s="6" t="str">
        <f ca="1">IF(LOG入力!BH345&gt;0,"",IF(GC345=1,$X345,""))</f>
        <v/>
      </c>
      <c r="GE345" s="6" t="str">
        <f ca="1">IF(LOG入力!BH345&gt;0,"",IF(GC345=1,$Y345,""))</f>
        <v/>
      </c>
      <c r="GF345" s="6" t="str">
        <f ca="1">IF(LOG入力!BH345&gt;0,"",IF(COUNTIF($GD$19:$GD345,GD345)=1,GD345,""))</f>
        <v/>
      </c>
      <c r="GG345" s="6">
        <f ca="1">IF(LOG入力!BH345&gt;0,0,IF((FZ345=1),IF(($GF345=""),0,1),0))</f>
        <v>0</v>
      </c>
      <c r="GH345" s="6" t="str">
        <f ca="1">IF(LOG入力!BH345&gt;0,"",IF(COUNTIF($GE$19:GE345,GE345)=1,GE345,""))</f>
        <v/>
      </c>
      <c r="GI345" s="72">
        <f ca="1">IF(LOG入力!BH345&gt;0,0,IF((FZ345=1),IF(($GH345=""),0,1),0))</f>
        <v>0</v>
      </c>
      <c r="GK345" s="455" t="str">
        <f ca="1">IF(V345=1,"",IF(LEN(LOG入力!AS345)=0,"",LOG入力!AS345))</f>
        <v/>
      </c>
      <c r="GL345" s="378" t="str">
        <f t="shared" ca="1" si="824"/>
        <v/>
      </c>
      <c r="GM345" s="378" t="str">
        <f t="shared" ca="1" si="825"/>
        <v/>
      </c>
      <c r="GN345" s="74" t="str">
        <f t="shared" ca="1" si="826"/>
        <v/>
      </c>
      <c r="GO345" s="74" t="str">
        <f t="shared" ca="1" si="827"/>
        <v/>
      </c>
      <c r="GQ345" s="74" t="str">
        <f t="shared" ca="1" si="828"/>
        <v/>
      </c>
      <c r="GR345" s="74" t="str">
        <f t="shared" ca="1" si="829"/>
        <v/>
      </c>
      <c r="GS345" s="74" t="str">
        <f t="shared" ca="1" si="830"/>
        <v/>
      </c>
      <c r="GT345" s="74" t="str">
        <f t="shared" ca="1" si="831"/>
        <v/>
      </c>
      <c r="GU345" s="74" t="str">
        <f t="shared" ca="1" si="832"/>
        <v/>
      </c>
      <c r="GV345" s="74" t="str">
        <f t="shared" ca="1" si="833"/>
        <v/>
      </c>
      <c r="GX345" s="74" t="str">
        <f t="shared" ca="1" si="834"/>
        <v/>
      </c>
      <c r="GY345" s="74" t="str">
        <f t="shared" ca="1" si="835"/>
        <v/>
      </c>
      <c r="GZ345" s="74" t="str">
        <f ca="1">IF(V345=1,"",IF(LOG入力!BH345&gt;0,0,IF(GY345=0,0,IF((VALUE((TYPE(VALUE(J345)))))=16,0,IF(VALUE(J345)&lt;60,1,IF(VALUE(J345)&lt;100,0,IF(VALUE(J345)&lt;600,2,0)))))))</f>
        <v/>
      </c>
      <c r="HA345" s="74" t="str">
        <f t="shared" ca="1" si="836"/>
        <v/>
      </c>
      <c r="HB345" s="74" t="str">
        <f ca="1">IF(V345=1,"",IF(LOG入力!BH345&gt;0,0,IF(HA345=0,0,IF((VALUE((TYPE(VALUE(L345)))))=16,0,IF(VALUE(L345)&lt;60,1,IF(VALUE(L345)&lt;100,0,IF(VALUE(L345)&lt;600,2,0)))))))</f>
        <v/>
      </c>
      <c r="HD345" s="74" t="str">
        <f t="shared" ca="1" si="837"/>
        <v/>
      </c>
      <c r="HF345" s="74" t="str">
        <f t="shared" ca="1" si="838"/>
        <v/>
      </c>
      <c r="HG345" s="74" t="str">
        <f t="shared" ca="1" si="839"/>
        <v/>
      </c>
      <c r="HH345" s="74" t="str">
        <f t="shared" ca="1" si="840"/>
        <v/>
      </c>
      <c r="HI345" s="74" t="str">
        <f t="shared" ca="1" si="841"/>
        <v/>
      </c>
      <c r="HJ345" s="74" t="str">
        <f t="shared" ca="1" si="842"/>
        <v/>
      </c>
      <c r="HK345" s="74" t="str">
        <f t="shared" ca="1" si="843"/>
        <v/>
      </c>
      <c r="HL345" s="74" t="str">
        <f t="shared" ca="1" si="844"/>
        <v/>
      </c>
      <c r="HM345" s="74" t="str">
        <f t="shared" ca="1" si="845"/>
        <v/>
      </c>
      <c r="HN345" s="74" t="str">
        <f t="shared" ca="1" si="846"/>
        <v/>
      </c>
      <c r="HO345" s="529" t="str">
        <f t="shared" ca="1" si="847"/>
        <v/>
      </c>
      <c r="HP345" s="74" t="str">
        <f t="shared" ca="1" si="848"/>
        <v/>
      </c>
      <c r="HQ345" s="74" t="str">
        <f t="shared" ca="1" si="849"/>
        <v/>
      </c>
      <c r="HR345" s="74" t="str">
        <f t="shared" ca="1" si="850"/>
        <v/>
      </c>
      <c r="HS345" s="74" t="str">
        <f t="shared" ca="1" si="851"/>
        <v/>
      </c>
      <c r="HT345" s="74" t="str">
        <f ca="1">IF(V345=1,"",IF(LOG入力!BH345&gt;0,0,IF(DV345=1,0,IF(N345="0",0,IF(SUM(HD345:HS345)&gt;0,1,0)))))</f>
        <v/>
      </c>
    </row>
    <row r="346" spans="1:228" x14ac:dyDescent="0.15">
      <c r="A346" s="5"/>
      <c r="B346" s="532" t="str">
        <f t="shared" ca="1" si="710"/>
        <v/>
      </c>
      <c r="C346" s="534" t="str">
        <f ca="1">LOG入力!AP346</f>
        <v/>
      </c>
      <c r="D346" s="534" t="str">
        <f ca="1">LOG入力!AQ346</f>
        <v/>
      </c>
      <c r="E346" s="534" t="str">
        <f ca="1">LOG入力!AR346</f>
        <v/>
      </c>
      <c r="F346" s="535" t="str">
        <f t="shared" ca="1" si="711"/>
        <v/>
      </c>
      <c r="G346" s="585" t="str">
        <f ca="1">LOG入力!AT346</f>
        <v/>
      </c>
      <c r="H346" s="542" t="str">
        <f ca="1">LOG入力!AU346</f>
        <v/>
      </c>
      <c r="I346" s="542" t="str">
        <f ca="1">LOG入力!AV346</f>
        <v/>
      </c>
      <c r="J346" s="577" t="str">
        <f ca="1">LOG入力!AW346</f>
        <v/>
      </c>
      <c r="K346" s="578" t="str">
        <f ca="1">LOG入力!BJ346</f>
        <v/>
      </c>
      <c r="L346" s="577" t="str">
        <f ca="1">LOG入力!AY346</f>
        <v/>
      </c>
      <c r="M346" s="545" t="str">
        <f ca="1">LOG入力!BK346</f>
        <v/>
      </c>
      <c r="N346" s="512" t="str">
        <f ca="1">IF(V346=1,"",IF(LOG入力!AJ346=1,"1",LOG入力!BA346))</f>
        <v/>
      </c>
      <c r="O346" s="538" t="str">
        <f ca="1">IF(V346=1,"",IF(LEN(LOG入力!O346)=0,"",LOG入力!O346))</f>
        <v/>
      </c>
      <c r="P346" s="291" t="str">
        <f ca="1">IF(V346=1,"",IF($AA$4=1,"",IF(LOG入力!BG346=1,"",CONCATENATE($ER346,$FB346,$FL346,$FV346,$GF346))))</f>
        <v/>
      </c>
      <c r="Q346" s="291" t="str">
        <f ca="1">IF(V346=1,"",IF($AA$4=1,"",IF(LOG入力!BG346=1,"",CONCATENATE($ET346,$FD346,$FN346,$FX346,$GH346))))</f>
        <v/>
      </c>
      <c r="R346" s="573" t="str">
        <f ca="1">IF(V346=1,"",IF($AA$4=1,"",IF(LOG入力!BH346&gt;0,0,AA346)))</f>
        <v/>
      </c>
      <c r="S346" s="293" t="str">
        <f t="shared" ca="1" si="712"/>
        <v/>
      </c>
      <c r="T346" s="681"/>
      <c r="U346" s="38"/>
      <c r="V346" s="196">
        <f ca="1">LOG入力!AN346</f>
        <v>1</v>
      </c>
      <c r="W346" s="38"/>
      <c r="X346" s="516" t="str">
        <f t="shared" ca="1" si="713"/>
        <v/>
      </c>
      <c r="Y346" s="515" t="str">
        <f t="shared" ca="1" si="714"/>
        <v/>
      </c>
      <c r="Z346" s="518" t="str">
        <f t="shared" ca="1" si="715"/>
        <v/>
      </c>
      <c r="AA346" s="574" t="str">
        <f t="shared" ca="1" si="716"/>
        <v/>
      </c>
      <c r="AC346" s="6" t="str">
        <f t="shared" ca="1" si="717"/>
        <v/>
      </c>
      <c r="AD346" s="6" t="str">
        <f t="shared" ca="1" si="718"/>
        <v/>
      </c>
      <c r="AE346" s="6" t="str">
        <f t="shared" ca="1" si="719"/>
        <v/>
      </c>
      <c r="AF346" s="6" t="str">
        <f t="shared" ca="1" si="720"/>
        <v/>
      </c>
      <c r="AG346" s="6" t="str">
        <f t="shared" ca="1" si="721"/>
        <v/>
      </c>
      <c r="AH346" s="6" t="str">
        <f t="shared" ca="1" si="722"/>
        <v/>
      </c>
      <c r="AI346" s="6" t="str">
        <f t="shared" ca="1" si="723"/>
        <v/>
      </c>
      <c r="AJ346" s="6" t="str">
        <f t="shared" ca="1" si="724"/>
        <v/>
      </c>
      <c r="AK346" s="6" t="str">
        <f t="shared" ca="1" si="725"/>
        <v/>
      </c>
      <c r="AL346" s="6" t="str">
        <f t="shared" ca="1" si="726"/>
        <v/>
      </c>
      <c r="AM346" s="6" t="str">
        <f t="shared" ca="1" si="727"/>
        <v/>
      </c>
      <c r="AN346" s="6" t="str">
        <f t="shared" ca="1" si="728"/>
        <v/>
      </c>
      <c r="AO346" s="6" t="str">
        <f t="shared" ca="1" si="729"/>
        <v/>
      </c>
      <c r="AP346" s="6" t="str">
        <f t="shared" ca="1" si="730"/>
        <v/>
      </c>
      <c r="AQ346" s="6" t="str">
        <f t="shared" ca="1" si="731"/>
        <v/>
      </c>
      <c r="AR346" s="6" t="str">
        <f t="shared" ca="1" si="732"/>
        <v/>
      </c>
      <c r="AS346" s="6" t="str">
        <f t="shared" ca="1" si="733"/>
        <v/>
      </c>
      <c r="AT346" s="6" t="str">
        <f t="shared" ca="1" si="734"/>
        <v/>
      </c>
      <c r="AU346" s="6" t="str">
        <f t="shared" ca="1" si="735"/>
        <v/>
      </c>
      <c r="AV346" s="6" t="str">
        <f t="shared" ca="1" si="736"/>
        <v/>
      </c>
      <c r="AW346" s="6" t="str">
        <f t="shared" ca="1" si="737"/>
        <v/>
      </c>
      <c r="AY346" s="6" t="str">
        <f t="shared" ca="1" si="738"/>
        <v/>
      </c>
      <c r="AZ346" s="6" t="str">
        <f t="shared" ca="1" si="739"/>
        <v/>
      </c>
      <c r="BA346" s="6" t="str">
        <f t="shared" ca="1" si="740"/>
        <v/>
      </c>
      <c r="BB346" s="6" t="str">
        <f t="shared" ca="1" si="741"/>
        <v/>
      </c>
      <c r="BC346" s="6" t="str">
        <f t="shared" ca="1" si="742"/>
        <v/>
      </c>
      <c r="BD346" s="6" t="str">
        <f t="shared" ca="1" si="743"/>
        <v/>
      </c>
      <c r="BE346" s="6" t="str">
        <f t="shared" ca="1" si="744"/>
        <v/>
      </c>
      <c r="BF346" s="6" t="str">
        <f t="shared" ca="1" si="745"/>
        <v/>
      </c>
      <c r="BG346" s="6" t="str">
        <f t="shared" ca="1" si="746"/>
        <v/>
      </c>
      <c r="BH346" s="6" t="str">
        <f t="shared" ca="1" si="747"/>
        <v/>
      </c>
      <c r="BI346" s="6" t="str">
        <f t="shared" ca="1" si="748"/>
        <v/>
      </c>
      <c r="BJ346" s="6" t="str">
        <f t="shared" ca="1" si="749"/>
        <v/>
      </c>
      <c r="BK346" s="6" t="str">
        <f t="shared" ca="1" si="750"/>
        <v/>
      </c>
      <c r="BL346" s="6" t="str">
        <f t="shared" ca="1" si="751"/>
        <v/>
      </c>
      <c r="BM346" s="6" t="str">
        <f t="shared" ca="1" si="752"/>
        <v/>
      </c>
      <c r="BN346" s="6" t="str">
        <f t="shared" ca="1" si="753"/>
        <v/>
      </c>
      <c r="BO346" s="6" t="str">
        <f t="shared" ca="1" si="754"/>
        <v/>
      </c>
      <c r="BP346" s="6" t="str">
        <f t="shared" ca="1" si="755"/>
        <v/>
      </c>
      <c r="BQ346" s="6" t="str">
        <f t="shared" ca="1" si="756"/>
        <v/>
      </c>
      <c r="BR346" s="6" t="str">
        <f t="shared" ca="1" si="757"/>
        <v/>
      </c>
      <c r="BS346" s="6" t="str">
        <f t="shared" ca="1" si="758"/>
        <v/>
      </c>
      <c r="BU346" s="6" t="str">
        <f t="shared" ca="1" si="759"/>
        <v/>
      </c>
      <c r="BW346" s="515" t="str">
        <f t="shared" ca="1" si="760"/>
        <v/>
      </c>
      <c r="BX346" s="515">
        <f t="shared" ca="1" si="761"/>
        <v>0</v>
      </c>
      <c r="BY346" s="515" t="str">
        <f t="shared" ca="1" si="762"/>
        <v/>
      </c>
      <c r="CA346" s="6">
        <f t="shared" ca="1" si="763"/>
        <v>1</v>
      </c>
      <c r="CC346" s="523" t="str">
        <f t="shared" ca="1" si="764"/>
        <v/>
      </c>
      <c r="CE346" s="6" t="str">
        <f t="shared" ca="1" si="765"/>
        <v/>
      </c>
      <c r="CG346" s="524" t="str">
        <f ca="1">IF(V346=1,"",IF($AA$4=1,"",IF(LOG入力!BH346&gt;0,"",IF(N346=0,"",IF(HT346=0,"","★")))))</f>
        <v/>
      </c>
      <c r="CI346" s="74" t="str">
        <f t="shared" ca="1" si="766"/>
        <v/>
      </c>
      <c r="CK346" s="525" t="str">
        <f ca="1">IF(V346=1,"",IF(LOG入力!BH346&gt;0,1,0))</f>
        <v/>
      </c>
      <c r="CL346" s="74" t="str">
        <f t="shared" ca="1" si="767"/>
        <v/>
      </c>
      <c r="CN346" s="74" t="str">
        <f t="shared" ca="1" si="768"/>
        <v/>
      </c>
      <c r="CO346" s="74" t="str">
        <f t="shared" ca="1" si="769"/>
        <v/>
      </c>
      <c r="CQ346" s="74" t="str">
        <f t="shared" ca="1" si="770"/>
        <v/>
      </c>
      <c r="CR346" s="74" t="str">
        <f t="shared" ca="1" si="771"/>
        <v/>
      </c>
      <c r="CS346" s="74" t="str">
        <f t="shared" ca="1" si="772"/>
        <v/>
      </c>
      <c r="CT346" s="74" t="str">
        <f t="shared" ca="1" si="773"/>
        <v/>
      </c>
      <c r="CU346" s="74" t="str">
        <f t="shared" ca="1" si="774"/>
        <v/>
      </c>
      <c r="CV346" s="74" t="str">
        <f t="shared" ca="1" si="775"/>
        <v/>
      </c>
      <c r="CW346" s="74" t="str">
        <f t="shared" ca="1" si="776"/>
        <v/>
      </c>
      <c r="CX346" s="74" t="str">
        <f t="shared" ca="1" si="777"/>
        <v/>
      </c>
      <c r="CY346" s="74" t="str">
        <f t="shared" ca="1" si="778"/>
        <v/>
      </c>
      <c r="CZ346" s="74" t="str">
        <f t="shared" ca="1" si="779"/>
        <v/>
      </c>
      <c r="DA346" s="74" t="str">
        <f t="shared" ca="1" si="780"/>
        <v/>
      </c>
      <c r="DB346" s="74" t="str">
        <f t="shared" ca="1" si="781"/>
        <v/>
      </c>
      <c r="DD346" s="74" t="str">
        <f t="shared" ca="1" si="782"/>
        <v/>
      </c>
      <c r="DE346" s="74" t="str">
        <f t="shared" ca="1" si="783"/>
        <v/>
      </c>
      <c r="DF346" s="74" t="str">
        <f t="shared" ca="1" si="784"/>
        <v/>
      </c>
      <c r="DG346" s="74" t="str">
        <f t="shared" ca="1" si="785"/>
        <v/>
      </c>
      <c r="DH346" s="74" t="str">
        <f t="shared" ca="1" si="786"/>
        <v/>
      </c>
      <c r="DI346" s="74" t="str">
        <f t="shared" ca="1" si="787"/>
        <v/>
      </c>
      <c r="DJ346" s="74" t="str">
        <f t="shared" ca="1" si="788"/>
        <v/>
      </c>
      <c r="DK346" s="74" t="str">
        <f t="shared" ca="1" si="789"/>
        <v/>
      </c>
      <c r="DL346" s="74" t="str">
        <f t="shared" ca="1" si="790"/>
        <v/>
      </c>
      <c r="DM346" s="74" t="str">
        <f t="shared" ca="1" si="791"/>
        <v/>
      </c>
      <c r="DN346" s="74" t="str">
        <f t="shared" ca="1" si="792"/>
        <v/>
      </c>
      <c r="DO346" s="74" t="str">
        <f t="shared" ca="1" si="793"/>
        <v/>
      </c>
      <c r="DQ346" s="74" t="str">
        <f t="shared" ca="1" si="794"/>
        <v/>
      </c>
      <c r="DS346" s="74" t="str">
        <f t="shared" ca="1" si="795"/>
        <v/>
      </c>
      <c r="DT346" s="74" t="str">
        <f t="shared" ca="1" si="796"/>
        <v/>
      </c>
      <c r="DV346" s="525" t="str">
        <f t="shared" ca="1" si="797"/>
        <v/>
      </c>
      <c r="DW346" s="74" t="str">
        <f t="shared" ca="1" si="798"/>
        <v/>
      </c>
      <c r="DX346" s="485" t="str">
        <f t="shared" ca="1" si="799"/>
        <v/>
      </c>
      <c r="DY346" s="74" t="str">
        <f t="shared" ca="1" si="800"/>
        <v/>
      </c>
      <c r="DZ346" s="74" t="str">
        <f t="shared" ca="1" si="801"/>
        <v/>
      </c>
      <c r="EA346" s="74" t="str">
        <f t="shared" ca="1" si="802"/>
        <v/>
      </c>
      <c r="EC346" s="74" t="str">
        <f t="shared" ca="1" si="803"/>
        <v/>
      </c>
      <c r="ED346" s="74" t="str">
        <f t="shared" ca="1" si="804"/>
        <v/>
      </c>
      <c r="EE346" s="74" t="str">
        <f t="shared" ca="1" si="805"/>
        <v/>
      </c>
      <c r="EG346" s="479" t="str">
        <f ca="1">IF(V346=1,"",IF(LOG入力!BH346&gt;0,0,IF(CG346="★",0,IF(R346=1,0,IF(N346=0,0,1)))))</f>
        <v/>
      </c>
      <c r="EH346" s="483" t="str">
        <f t="shared" ca="1" si="806"/>
        <v/>
      </c>
      <c r="EI346" s="483" t="str">
        <f t="shared" ca="1" si="807"/>
        <v/>
      </c>
      <c r="EJ346" s="483" t="str">
        <f t="shared" ca="1" si="808"/>
        <v/>
      </c>
      <c r="EL346" s="71">
        <f t="shared" ca="1" si="809"/>
        <v>0</v>
      </c>
      <c r="EM346" s="6">
        <f t="shared" ca="1" si="810"/>
        <v>0</v>
      </c>
      <c r="EN346" s="6" t="str">
        <f t="shared" ca="1" si="811"/>
        <v/>
      </c>
      <c r="EO346" s="6">
        <f ca="1">IF(LOG入力!BH346&gt;0,0,IF(EM346=0,0,(IF(COUNTIF($EN$19:EN346,EN346)=1,IF($FS$3="N",1,IF(EH346=1,1,0))))))</f>
        <v>0</v>
      </c>
      <c r="EP346" s="6" t="str">
        <f ca="1">IF(LOG入力!BH346&gt;0,"",IF(EO346=1,$X346,""))</f>
        <v/>
      </c>
      <c r="EQ346" s="6" t="str">
        <f ca="1">IF(LOG入力!BH346&gt;0,"",IF(EO346=1,$Y346,""))</f>
        <v/>
      </c>
      <c r="ER346" s="520" t="str">
        <f ca="1">IF(LOG入力!BH346&gt;0,"",IF(COUNTIF($EP$19:$EP346,EP346)=1,EP346,""))</f>
        <v/>
      </c>
      <c r="ES346" s="520">
        <f ca="1">IF(LOG入力!BH346&gt;0,0,IF((EL346=1),IF(($ER346=""),0,1),0))</f>
        <v>0</v>
      </c>
      <c r="ET346" s="520" t="str">
        <f ca="1">IF(LOG入力!BH346&gt;0,"",IF(COUNTIF($EQ$19:EQ346,EQ346)=1,EQ346,""))</f>
        <v/>
      </c>
      <c r="EU346" s="539">
        <f ca="1">IF(LOG入力!BH346&gt;0,0,IF((EL346=1),IF(($ET346=""),0,1),0))</f>
        <v>0</v>
      </c>
      <c r="EV346" s="71">
        <f t="shared" ca="1" si="812"/>
        <v>0</v>
      </c>
      <c r="EW346" s="6">
        <f t="shared" ca="1" si="813"/>
        <v>0</v>
      </c>
      <c r="EX346" s="6" t="str">
        <f t="shared" ca="1" si="814"/>
        <v/>
      </c>
      <c r="EY346" s="6">
        <f ca="1">IF(LOG入力!BH346&gt;0,0,IF(EW346=0,0,(IF(COUNTIF($EX$19:EX346,EX346)=1,IF($FS$3="N",1,IF(EH346=1,1,0))))))</f>
        <v>0</v>
      </c>
      <c r="EZ346" s="6" t="str">
        <f ca="1">IF(LOG入力!BH346&gt;0,"",IF(EY346=1,$X346,""))</f>
        <v/>
      </c>
      <c r="FA346" s="6" t="str">
        <f ca="1">IF(LOG入力!BH346&gt;0,"",IF(EY346=1,$Y346,""))</f>
        <v/>
      </c>
      <c r="FB346" s="6" t="str">
        <f ca="1">IF(LOG入力!BH346&gt;0,"",IF(COUNTIF($EZ$19:$EZ346,EZ346)=1,EZ346,""))</f>
        <v/>
      </c>
      <c r="FC346" s="6">
        <f ca="1">IF(LOG入力!BH346&gt;0,0,IF((EV346=1),IF(($FB346=""),0,1),0))</f>
        <v>0</v>
      </c>
      <c r="FD346" s="6" t="str">
        <f ca="1">IF(LOG入力!BH346&gt;0,"",IF(COUNTIF($FA$19:FA346,FA346)=1,FA346,""))</f>
        <v/>
      </c>
      <c r="FE346" s="72">
        <f ca="1">IF(LOG入力!BH346&gt;0,0,IF((EV346=1),IF(($FD346=""),0,1),0))</f>
        <v>0</v>
      </c>
      <c r="FF346" s="71">
        <f t="shared" ca="1" si="815"/>
        <v>0</v>
      </c>
      <c r="FG346" s="6">
        <f t="shared" ca="1" si="816"/>
        <v>0</v>
      </c>
      <c r="FH346" s="6" t="str">
        <f t="shared" ca="1" si="817"/>
        <v/>
      </c>
      <c r="FI346" s="6">
        <f ca="1">IF(LOG入力!BH346&gt;0,0,IF(FG346=0,0,(IF(COUNTIF($FH$19:FH346,FH346)=1,IF($FS$3="N",1,IF(EH346=1,1,0))))))</f>
        <v>0</v>
      </c>
      <c r="FJ346" s="6" t="str">
        <f ca="1">IF(LOG入力!BH346&gt;0,"",IF(FI346=1,$X346,""))</f>
        <v/>
      </c>
      <c r="FK346" s="6" t="str">
        <f ca="1">IF(LOG入力!BH346&gt;0,"",IF(FI346=1,$Y346,""))</f>
        <v/>
      </c>
      <c r="FL346" s="6" t="str">
        <f ca="1">IF(LOG入力!BH346&gt;0,"",IF(COUNTIF($FJ$19:$FJ346,FJ346)=1,FJ346,""))</f>
        <v/>
      </c>
      <c r="FM346" s="6">
        <f ca="1">IF(LOG入力!BH346&gt;0,0,IF((FF346=1),IF(($FL346=""),0,1),0))</f>
        <v>0</v>
      </c>
      <c r="FN346" s="6" t="str">
        <f ca="1">IF(LOG入力!BH346&gt;0,"",IF(COUNTIF($FK$19:FK346,FK346)=1,FK346,""))</f>
        <v/>
      </c>
      <c r="FO346" s="72">
        <f ca="1">IF(LOG入力!BH346&gt;0,0,IF((FF346=1),IF(($FN346=""),0,1),0))</f>
        <v>0</v>
      </c>
      <c r="FP346" s="71">
        <f t="shared" ca="1" si="818"/>
        <v>0</v>
      </c>
      <c r="FQ346" s="6">
        <f t="shared" ca="1" si="819"/>
        <v>0</v>
      </c>
      <c r="FR346" s="6" t="str">
        <f t="shared" ca="1" si="820"/>
        <v/>
      </c>
      <c r="FS346" s="6">
        <f ca="1">IF(LOG入力!BH346&gt;0,0,IF(FQ346=0,0,(IF(COUNTIF($FR$19:FR346,FR346)=1,IF($FS$3="N",1,IF(EH346=1,1,0))))))</f>
        <v>0</v>
      </c>
      <c r="FT346" s="6" t="str">
        <f ca="1">IF(LOG入力!BH346&gt;0,"",IF(FS346=1,$X346,""))</f>
        <v/>
      </c>
      <c r="FU346" s="6" t="str">
        <f ca="1">IF(LOG入力!BH346&gt;0,"",IF(FS346=1,$Y346,""))</f>
        <v/>
      </c>
      <c r="FV346" s="6" t="str">
        <f ca="1">IF(LOG入力!BH346&gt;0,"",IF(COUNTIF($FT$19:$FT346,FT346)=1,FT346,""))</f>
        <v/>
      </c>
      <c r="FW346" s="6">
        <f ca="1">IF(LOG入力!BH346&gt;0,0,IF((FP346=1),IF(($FV346=""),0,1),0))</f>
        <v>0</v>
      </c>
      <c r="FX346" s="6" t="str">
        <f ca="1">IF(LOG入力!BH346&gt;0,"",IF(COUNTIF($FU$19:FU346,FU346)=1,FU346,""))</f>
        <v/>
      </c>
      <c r="FY346" s="72">
        <f ca="1">IF(LOG入力!BH346&gt;0,0,IF((FP346=1),IF(($FX346=""),0,1),0))</f>
        <v>0</v>
      </c>
      <c r="FZ346" s="71">
        <f t="shared" ca="1" si="821"/>
        <v>0</v>
      </c>
      <c r="GA346" s="6">
        <f t="shared" ca="1" si="822"/>
        <v>0</v>
      </c>
      <c r="GB346" s="6" t="str">
        <f t="shared" ca="1" si="823"/>
        <v/>
      </c>
      <c r="GC346" s="6">
        <f ca="1">IF(LOG入力!BH346&gt;0,0,IF(GA346=0,0,(IF(COUNTIF($GB$19:GB346,GB346)=1,IF($FS$3="N",1,IF(EH346=1,1,0))))))</f>
        <v>0</v>
      </c>
      <c r="GD346" s="6" t="str">
        <f ca="1">IF(LOG入力!BH346&gt;0,"",IF(GC346=1,$X346,""))</f>
        <v/>
      </c>
      <c r="GE346" s="6" t="str">
        <f ca="1">IF(LOG入力!BH346&gt;0,"",IF(GC346=1,$Y346,""))</f>
        <v/>
      </c>
      <c r="GF346" s="6" t="str">
        <f ca="1">IF(LOG入力!BH346&gt;0,"",IF(COUNTIF($GD$19:$GD346,GD346)=1,GD346,""))</f>
        <v/>
      </c>
      <c r="GG346" s="6">
        <f ca="1">IF(LOG入力!BH346&gt;0,0,IF((FZ346=1),IF(($GF346=""),0,1),0))</f>
        <v>0</v>
      </c>
      <c r="GH346" s="6" t="str">
        <f ca="1">IF(LOG入力!BH346&gt;0,"",IF(COUNTIF($GE$19:GE346,GE346)=1,GE346,""))</f>
        <v/>
      </c>
      <c r="GI346" s="72">
        <f ca="1">IF(LOG入力!BH346&gt;0,0,IF((FZ346=1),IF(($GH346=""),0,1),0))</f>
        <v>0</v>
      </c>
      <c r="GK346" s="455" t="str">
        <f ca="1">IF(V346=1,"",IF(LEN(LOG入力!AS346)=0,"",LOG入力!AS346))</f>
        <v/>
      </c>
      <c r="GL346" s="378" t="str">
        <f t="shared" ca="1" si="824"/>
        <v/>
      </c>
      <c r="GM346" s="378" t="str">
        <f t="shared" ca="1" si="825"/>
        <v/>
      </c>
      <c r="GN346" s="74" t="str">
        <f t="shared" ca="1" si="826"/>
        <v/>
      </c>
      <c r="GO346" s="74" t="str">
        <f t="shared" ca="1" si="827"/>
        <v/>
      </c>
      <c r="GQ346" s="74" t="str">
        <f t="shared" ca="1" si="828"/>
        <v/>
      </c>
      <c r="GR346" s="74" t="str">
        <f t="shared" ca="1" si="829"/>
        <v/>
      </c>
      <c r="GS346" s="74" t="str">
        <f t="shared" ca="1" si="830"/>
        <v/>
      </c>
      <c r="GT346" s="74" t="str">
        <f t="shared" ca="1" si="831"/>
        <v/>
      </c>
      <c r="GU346" s="74" t="str">
        <f t="shared" ca="1" si="832"/>
        <v/>
      </c>
      <c r="GV346" s="74" t="str">
        <f t="shared" ca="1" si="833"/>
        <v/>
      </c>
      <c r="GX346" s="74" t="str">
        <f t="shared" ca="1" si="834"/>
        <v/>
      </c>
      <c r="GY346" s="74" t="str">
        <f t="shared" ca="1" si="835"/>
        <v/>
      </c>
      <c r="GZ346" s="74" t="str">
        <f ca="1">IF(V346=1,"",IF(LOG入力!BH346&gt;0,0,IF(GY346=0,0,IF((VALUE((TYPE(VALUE(J346)))))=16,0,IF(VALUE(J346)&lt;60,1,IF(VALUE(J346)&lt;100,0,IF(VALUE(J346)&lt;600,2,0)))))))</f>
        <v/>
      </c>
      <c r="HA346" s="74" t="str">
        <f t="shared" ca="1" si="836"/>
        <v/>
      </c>
      <c r="HB346" s="74" t="str">
        <f ca="1">IF(V346=1,"",IF(LOG入力!BH346&gt;0,0,IF(HA346=0,0,IF((VALUE((TYPE(VALUE(L346)))))=16,0,IF(VALUE(L346)&lt;60,1,IF(VALUE(L346)&lt;100,0,IF(VALUE(L346)&lt;600,2,0)))))))</f>
        <v/>
      </c>
      <c r="HD346" s="74" t="str">
        <f t="shared" ca="1" si="837"/>
        <v/>
      </c>
      <c r="HF346" s="74" t="str">
        <f t="shared" ca="1" si="838"/>
        <v/>
      </c>
      <c r="HG346" s="74" t="str">
        <f t="shared" ca="1" si="839"/>
        <v/>
      </c>
      <c r="HH346" s="74" t="str">
        <f t="shared" ca="1" si="840"/>
        <v/>
      </c>
      <c r="HI346" s="74" t="str">
        <f t="shared" ca="1" si="841"/>
        <v/>
      </c>
      <c r="HJ346" s="74" t="str">
        <f t="shared" ca="1" si="842"/>
        <v/>
      </c>
      <c r="HK346" s="74" t="str">
        <f t="shared" ca="1" si="843"/>
        <v/>
      </c>
      <c r="HL346" s="74" t="str">
        <f t="shared" ca="1" si="844"/>
        <v/>
      </c>
      <c r="HM346" s="74" t="str">
        <f t="shared" ca="1" si="845"/>
        <v/>
      </c>
      <c r="HN346" s="74" t="str">
        <f t="shared" ca="1" si="846"/>
        <v/>
      </c>
      <c r="HO346" s="529" t="str">
        <f t="shared" ca="1" si="847"/>
        <v/>
      </c>
      <c r="HP346" s="74" t="str">
        <f t="shared" ca="1" si="848"/>
        <v/>
      </c>
      <c r="HQ346" s="74" t="str">
        <f t="shared" ca="1" si="849"/>
        <v/>
      </c>
      <c r="HR346" s="74" t="str">
        <f t="shared" ca="1" si="850"/>
        <v/>
      </c>
      <c r="HS346" s="74" t="str">
        <f t="shared" ca="1" si="851"/>
        <v/>
      </c>
      <c r="HT346" s="74" t="str">
        <f ca="1">IF(V346=1,"",IF(LOG入力!BH346&gt;0,0,IF(DV346=1,0,IF(N346="0",0,IF(SUM(HD346:HS346)&gt;0,1,0)))))</f>
        <v/>
      </c>
    </row>
    <row r="347" spans="1:228" x14ac:dyDescent="0.15">
      <c r="A347" s="5"/>
      <c r="B347" s="532" t="str">
        <f t="shared" ca="1" si="710"/>
        <v/>
      </c>
      <c r="C347" s="534" t="str">
        <f ca="1">LOG入力!AP347</f>
        <v/>
      </c>
      <c r="D347" s="534" t="str">
        <f ca="1">LOG入力!AQ347</f>
        <v/>
      </c>
      <c r="E347" s="534" t="str">
        <f ca="1">LOG入力!AR347</f>
        <v/>
      </c>
      <c r="F347" s="535" t="str">
        <f t="shared" ca="1" si="711"/>
        <v/>
      </c>
      <c r="G347" s="585" t="str">
        <f ca="1">LOG入力!AT347</f>
        <v/>
      </c>
      <c r="H347" s="542" t="str">
        <f ca="1">LOG入力!AU347</f>
        <v/>
      </c>
      <c r="I347" s="542" t="str">
        <f ca="1">LOG入力!AV347</f>
        <v/>
      </c>
      <c r="J347" s="577" t="str">
        <f ca="1">LOG入力!AW347</f>
        <v/>
      </c>
      <c r="K347" s="578" t="str">
        <f ca="1">LOG入力!BJ347</f>
        <v/>
      </c>
      <c r="L347" s="577" t="str">
        <f ca="1">LOG入力!AY347</f>
        <v/>
      </c>
      <c r="M347" s="545" t="str">
        <f ca="1">LOG入力!BK347</f>
        <v/>
      </c>
      <c r="N347" s="512" t="str">
        <f ca="1">IF(V347=1,"",IF(LOG入力!AJ347=1,"1",LOG入力!BA347))</f>
        <v/>
      </c>
      <c r="O347" s="538" t="str">
        <f ca="1">IF(V347=1,"",IF(LEN(LOG入力!O347)=0,"",LOG入力!O347))</f>
        <v/>
      </c>
      <c r="P347" s="291" t="str">
        <f ca="1">IF(V347=1,"",IF($AA$4=1,"",IF(LOG入力!BG347=1,"",CONCATENATE($ER347,$FB347,$FL347,$FV347,$GF347))))</f>
        <v/>
      </c>
      <c r="Q347" s="291" t="str">
        <f ca="1">IF(V347=1,"",IF($AA$4=1,"",IF(LOG入力!BG347=1,"",CONCATENATE($ET347,$FD347,$FN347,$FX347,$GH347))))</f>
        <v/>
      </c>
      <c r="R347" s="573" t="str">
        <f ca="1">IF(V347=1,"",IF($AA$4=1,"",IF(LOG入力!BH347&gt;0,0,AA347)))</f>
        <v/>
      </c>
      <c r="S347" s="293" t="str">
        <f t="shared" ca="1" si="712"/>
        <v/>
      </c>
      <c r="T347" s="681"/>
      <c r="U347" s="38"/>
      <c r="V347" s="196">
        <f ca="1">LOG入力!AN347</f>
        <v>1</v>
      </c>
      <c r="W347" s="38"/>
      <c r="X347" s="516" t="str">
        <f t="shared" ca="1" si="713"/>
        <v/>
      </c>
      <c r="Y347" s="515" t="str">
        <f t="shared" ca="1" si="714"/>
        <v/>
      </c>
      <c r="Z347" s="518" t="str">
        <f t="shared" ca="1" si="715"/>
        <v/>
      </c>
      <c r="AA347" s="574" t="str">
        <f t="shared" ca="1" si="716"/>
        <v/>
      </c>
      <c r="AC347" s="6" t="str">
        <f t="shared" ca="1" si="717"/>
        <v/>
      </c>
      <c r="AD347" s="6" t="str">
        <f t="shared" ca="1" si="718"/>
        <v/>
      </c>
      <c r="AE347" s="6" t="str">
        <f t="shared" ca="1" si="719"/>
        <v/>
      </c>
      <c r="AF347" s="6" t="str">
        <f t="shared" ca="1" si="720"/>
        <v/>
      </c>
      <c r="AG347" s="6" t="str">
        <f t="shared" ca="1" si="721"/>
        <v/>
      </c>
      <c r="AH347" s="6" t="str">
        <f t="shared" ca="1" si="722"/>
        <v/>
      </c>
      <c r="AI347" s="6" t="str">
        <f t="shared" ca="1" si="723"/>
        <v/>
      </c>
      <c r="AJ347" s="6" t="str">
        <f t="shared" ca="1" si="724"/>
        <v/>
      </c>
      <c r="AK347" s="6" t="str">
        <f t="shared" ca="1" si="725"/>
        <v/>
      </c>
      <c r="AL347" s="6" t="str">
        <f t="shared" ca="1" si="726"/>
        <v/>
      </c>
      <c r="AM347" s="6" t="str">
        <f t="shared" ca="1" si="727"/>
        <v/>
      </c>
      <c r="AN347" s="6" t="str">
        <f t="shared" ca="1" si="728"/>
        <v/>
      </c>
      <c r="AO347" s="6" t="str">
        <f t="shared" ca="1" si="729"/>
        <v/>
      </c>
      <c r="AP347" s="6" t="str">
        <f t="shared" ca="1" si="730"/>
        <v/>
      </c>
      <c r="AQ347" s="6" t="str">
        <f t="shared" ca="1" si="731"/>
        <v/>
      </c>
      <c r="AR347" s="6" t="str">
        <f t="shared" ca="1" si="732"/>
        <v/>
      </c>
      <c r="AS347" s="6" t="str">
        <f t="shared" ca="1" si="733"/>
        <v/>
      </c>
      <c r="AT347" s="6" t="str">
        <f t="shared" ca="1" si="734"/>
        <v/>
      </c>
      <c r="AU347" s="6" t="str">
        <f t="shared" ca="1" si="735"/>
        <v/>
      </c>
      <c r="AV347" s="6" t="str">
        <f t="shared" ca="1" si="736"/>
        <v/>
      </c>
      <c r="AW347" s="6" t="str">
        <f t="shared" ca="1" si="737"/>
        <v/>
      </c>
      <c r="AY347" s="6" t="str">
        <f t="shared" ca="1" si="738"/>
        <v/>
      </c>
      <c r="AZ347" s="6" t="str">
        <f t="shared" ca="1" si="739"/>
        <v/>
      </c>
      <c r="BA347" s="6" t="str">
        <f t="shared" ca="1" si="740"/>
        <v/>
      </c>
      <c r="BB347" s="6" t="str">
        <f t="shared" ca="1" si="741"/>
        <v/>
      </c>
      <c r="BC347" s="6" t="str">
        <f t="shared" ca="1" si="742"/>
        <v/>
      </c>
      <c r="BD347" s="6" t="str">
        <f t="shared" ca="1" si="743"/>
        <v/>
      </c>
      <c r="BE347" s="6" t="str">
        <f t="shared" ca="1" si="744"/>
        <v/>
      </c>
      <c r="BF347" s="6" t="str">
        <f t="shared" ca="1" si="745"/>
        <v/>
      </c>
      <c r="BG347" s="6" t="str">
        <f t="shared" ca="1" si="746"/>
        <v/>
      </c>
      <c r="BH347" s="6" t="str">
        <f t="shared" ca="1" si="747"/>
        <v/>
      </c>
      <c r="BI347" s="6" t="str">
        <f t="shared" ca="1" si="748"/>
        <v/>
      </c>
      <c r="BJ347" s="6" t="str">
        <f t="shared" ca="1" si="749"/>
        <v/>
      </c>
      <c r="BK347" s="6" t="str">
        <f t="shared" ca="1" si="750"/>
        <v/>
      </c>
      <c r="BL347" s="6" t="str">
        <f t="shared" ca="1" si="751"/>
        <v/>
      </c>
      <c r="BM347" s="6" t="str">
        <f t="shared" ca="1" si="752"/>
        <v/>
      </c>
      <c r="BN347" s="6" t="str">
        <f t="shared" ca="1" si="753"/>
        <v/>
      </c>
      <c r="BO347" s="6" t="str">
        <f t="shared" ca="1" si="754"/>
        <v/>
      </c>
      <c r="BP347" s="6" t="str">
        <f t="shared" ca="1" si="755"/>
        <v/>
      </c>
      <c r="BQ347" s="6" t="str">
        <f t="shared" ca="1" si="756"/>
        <v/>
      </c>
      <c r="BR347" s="6" t="str">
        <f t="shared" ca="1" si="757"/>
        <v/>
      </c>
      <c r="BS347" s="6" t="str">
        <f t="shared" ca="1" si="758"/>
        <v/>
      </c>
      <c r="BU347" s="6" t="str">
        <f t="shared" ca="1" si="759"/>
        <v/>
      </c>
      <c r="BW347" s="515" t="str">
        <f t="shared" ca="1" si="760"/>
        <v/>
      </c>
      <c r="BX347" s="515">
        <f t="shared" ca="1" si="761"/>
        <v>0</v>
      </c>
      <c r="BY347" s="515" t="str">
        <f t="shared" ca="1" si="762"/>
        <v/>
      </c>
      <c r="CA347" s="6">
        <f t="shared" ca="1" si="763"/>
        <v>1</v>
      </c>
      <c r="CC347" s="523" t="str">
        <f t="shared" ca="1" si="764"/>
        <v/>
      </c>
      <c r="CE347" s="6" t="str">
        <f t="shared" ca="1" si="765"/>
        <v/>
      </c>
      <c r="CG347" s="524" t="str">
        <f ca="1">IF(V347=1,"",IF($AA$4=1,"",IF(LOG入力!BH347&gt;0,"",IF(N347=0,"",IF(HT347=0,"","★")))))</f>
        <v/>
      </c>
      <c r="CI347" s="74" t="str">
        <f t="shared" ca="1" si="766"/>
        <v/>
      </c>
      <c r="CK347" s="525" t="str">
        <f ca="1">IF(V347=1,"",IF(LOG入力!BH347&gt;0,1,0))</f>
        <v/>
      </c>
      <c r="CL347" s="74" t="str">
        <f t="shared" ca="1" si="767"/>
        <v/>
      </c>
      <c r="CN347" s="74" t="str">
        <f t="shared" ca="1" si="768"/>
        <v/>
      </c>
      <c r="CO347" s="74" t="str">
        <f t="shared" ca="1" si="769"/>
        <v/>
      </c>
      <c r="CQ347" s="74" t="str">
        <f t="shared" ca="1" si="770"/>
        <v/>
      </c>
      <c r="CR347" s="74" t="str">
        <f t="shared" ca="1" si="771"/>
        <v/>
      </c>
      <c r="CS347" s="74" t="str">
        <f t="shared" ca="1" si="772"/>
        <v/>
      </c>
      <c r="CT347" s="74" t="str">
        <f t="shared" ca="1" si="773"/>
        <v/>
      </c>
      <c r="CU347" s="74" t="str">
        <f t="shared" ca="1" si="774"/>
        <v/>
      </c>
      <c r="CV347" s="74" t="str">
        <f t="shared" ca="1" si="775"/>
        <v/>
      </c>
      <c r="CW347" s="74" t="str">
        <f t="shared" ca="1" si="776"/>
        <v/>
      </c>
      <c r="CX347" s="74" t="str">
        <f t="shared" ca="1" si="777"/>
        <v/>
      </c>
      <c r="CY347" s="74" t="str">
        <f t="shared" ca="1" si="778"/>
        <v/>
      </c>
      <c r="CZ347" s="74" t="str">
        <f t="shared" ca="1" si="779"/>
        <v/>
      </c>
      <c r="DA347" s="74" t="str">
        <f t="shared" ca="1" si="780"/>
        <v/>
      </c>
      <c r="DB347" s="74" t="str">
        <f t="shared" ca="1" si="781"/>
        <v/>
      </c>
      <c r="DD347" s="74" t="str">
        <f t="shared" ca="1" si="782"/>
        <v/>
      </c>
      <c r="DE347" s="74" t="str">
        <f t="shared" ca="1" si="783"/>
        <v/>
      </c>
      <c r="DF347" s="74" t="str">
        <f t="shared" ca="1" si="784"/>
        <v/>
      </c>
      <c r="DG347" s="74" t="str">
        <f t="shared" ca="1" si="785"/>
        <v/>
      </c>
      <c r="DH347" s="74" t="str">
        <f t="shared" ca="1" si="786"/>
        <v/>
      </c>
      <c r="DI347" s="74" t="str">
        <f t="shared" ca="1" si="787"/>
        <v/>
      </c>
      <c r="DJ347" s="74" t="str">
        <f t="shared" ca="1" si="788"/>
        <v/>
      </c>
      <c r="DK347" s="74" t="str">
        <f t="shared" ca="1" si="789"/>
        <v/>
      </c>
      <c r="DL347" s="74" t="str">
        <f t="shared" ca="1" si="790"/>
        <v/>
      </c>
      <c r="DM347" s="74" t="str">
        <f t="shared" ca="1" si="791"/>
        <v/>
      </c>
      <c r="DN347" s="74" t="str">
        <f t="shared" ca="1" si="792"/>
        <v/>
      </c>
      <c r="DO347" s="74" t="str">
        <f t="shared" ca="1" si="793"/>
        <v/>
      </c>
      <c r="DQ347" s="74" t="str">
        <f t="shared" ca="1" si="794"/>
        <v/>
      </c>
      <c r="DS347" s="74" t="str">
        <f t="shared" ca="1" si="795"/>
        <v/>
      </c>
      <c r="DT347" s="74" t="str">
        <f t="shared" ca="1" si="796"/>
        <v/>
      </c>
      <c r="DV347" s="525" t="str">
        <f t="shared" ca="1" si="797"/>
        <v/>
      </c>
      <c r="DW347" s="74" t="str">
        <f t="shared" ca="1" si="798"/>
        <v/>
      </c>
      <c r="DX347" s="485" t="str">
        <f t="shared" ca="1" si="799"/>
        <v/>
      </c>
      <c r="DY347" s="74" t="str">
        <f t="shared" ca="1" si="800"/>
        <v/>
      </c>
      <c r="DZ347" s="74" t="str">
        <f t="shared" ca="1" si="801"/>
        <v/>
      </c>
      <c r="EA347" s="74" t="str">
        <f t="shared" ca="1" si="802"/>
        <v/>
      </c>
      <c r="EC347" s="74" t="str">
        <f t="shared" ca="1" si="803"/>
        <v/>
      </c>
      <c r="ED347" s="74" t="str">
        <f t="shared" ca="1" si="804"/>
        <v/>
      </c>
      <c r="EE347" s="74" t="str">
        <f t="shared" ca="1" si="805"/>
        <v/>
      </c>
      <c r="EG347" s="479" t="str">
        <f ca="1">IF(V347=1,"",IF(LOG入力!BH347&gt;0,0,IF(CG347="★",0,IF(R347=1,0,IF(N347=0,0,1)))))</f>
        <v/>
      </c>
      <c r="EH347" s="483" t="str">
        <f t="shared" ca="1" si="806"/>
        <v/>
      </c>
      <c r="EI347" s="483" t="str">
        <f t="shared" ca="1" si="807"/>
        <v/>
      </c>
      <c r="EJ347" s="483" t="str">
        <f t="shared" ca="1" si="808"/>
        <v/>
      </c>
      <c r="EL347" s="71">
        <f t="shared" ca="1" si="809"/>
        <v>0</v>
      </c>
      <c r="EM347" s="6">
        <f t="shared" ca="1" si="810"/>
        <v>0</v>
      </c>
      <c r="EN347" s="6" t="str">
        <f t="shared" ca="1" si="811"/>
        <v/>
      </c>
      <c r="EO347" s="6">
        <f ca="1">IF(LOG入力!BH347&gt;0,0,IF(EM347=0,0,(IF(COUNTIF($EN$19:EN347,EN347)=1,IF($FS$3="N",1,IF(EH347=1,1,0))))))</f>
        <v>0</v>
      </c>
      <c r="EP347" s="6" t="str">
        <f ca="1">IF(LOG入力!BH347&gt;0,"",IF(EO347=1,$X347,""))</f>
        <v/>
      </c>
      <c r="EQ347" s="6" t="str">
        <f ca="1">IF(LOG入力!BH347&gt;0,"",IF(EO347=1,$Y347,""))</f>
        <v/>
      </c>
      <c r="ER347" s="520" t="str">
        <f ca="1">IF(LOG入力!BH347&gt;0,"",IF(COUNTIF($EP$19:$EP347,EP347)=1,EP347,""))</f>
        <v/>
      </c>
      <c r="ES347" s="520">
        <f ca="1">IF(LOG入力!BH347&gt;0,0,IF((EL347=1),IF(($ER347=""),0,1),0))</f>
        <v>0</v>
      </c>
      <c r="ET347" s="520" t="str">
        <f ca="1">IF(LOG入力!BH347&gt;0,"",IF(COUNTIF($EQ$19:EQ347,EQ347)=1,EQ347,""))</f>
        <v/>
      </c>
      <c r="EU347" s="539">
        <f ca="1">IF(LOG入力!BH347&gt;0,0,IF((EL347=1),IF(($ET347=""),0,1),0))</f>
        <v>0</v>
      </c>
      <c r="EV347" s="71">
        <f t="shared" ca="1" si="812"/>
        <v>0</v>
      </c>
      <c r="EW347" s="6">
        <f t="shared" ca="1" si="813"/>
        <v>0</v>
      </c>
      <c r="EX347" s="6" t="str">
        <f t="shared" ca="1" si="814"/>
        <v/>
      </c>
      <c r="EY347" s="6">
        <f ca="1">IF(LOG入力!BH347&gt;0,0,IF(EW347=0,0,(IF(COUNTIF($EX$19:EX347,EX347)=1,IF($FS$3="N",1,IF(EH347=1,1,0))))))</f>
        <v>0</v>
      </c>
      <c r="EZ347" s="6" t="str">
        <f ca="1">IF(LOG入力!BH347&gt;0,"",IF(EY347=1,$X347,""))</f>
        <v/>
      </c>
      <c r="FA347" s="6" t="str">
        <f ca="1">IF(LOG入力!BH347&gt;0,"",IF(EY347=1,$Y347,""))</f>
        <v/>
      </c>
      <c r="FB347" s="6" t="str">
        <f ca="1">IF(LOG入力!BH347&gt;0,"",IF(COUNTIF($EZ$19:$EZ347,EZ347)=1,EZ347,""))</f>
        <v/>
      </c>
      <c r="FC347" s="6">
        <f ca="1">IF(LOG入力!BH347&gt;0,0,IF((EV347=1),IF(($FB347=""),0,1),0))</f>
        <v>0</v>
      </c>
      <c r="FD347" s="6" t="str">
        <f ca="1">IF(LOG入力!BH347&gt;0,"",IF(COUNTIF($FA$19:FA347,FA347)=1,FA347,""))</f>
        <v/>
      </c>
      <c r="FE347" s="72">
        <f ca="1">IF(LOG入力!BH347&gt;0,0,IF((EV347=1),IF(($FD347=""),0,1),0))</f>
        <v>0</v>
      </c>
      <c r="FF347" s="71">
        <f t="shared" ca="1" si="815"/>
        <v>0</v>
      </c>
      <c r="FG347" s="6">
        <f t="shared" ca="1" si="816"/>
        <v>0</v>
      </c>
      <c r="FH347" s="6" t="str">
        <f t="shared" ca="1" si="817"/>
        <v/>
      </c>
      <c r="FI347" s="6">
        <f ca="1">IF(LOG入力!BH347&gt;0,0,IF(FG347=0,0,(IF(COUNTIF($FH$19:FH347,FH347)=1,IF($FS$3="N",1,IF(EH347=1,1,0))))))</f>
        <v>0</v>
      </c>
      <c r="FJ347" s="6" t="str">
        <f ca="1">IF(LOG入力!BH347&gt;0,"",IF(FI347=1,$X347,""))</f>
        <v/>
      </c>
      <c r="FK347" s="6" t="str">
        <f ca="1">IF(LOG入力!BH347&gt;0,"",IF(FI347=1,$Y347,""))</f>
        <v/>
      </c>
      <c r="FL347" s="6" t="str">
        <f ca="1">IF(LOG入力!BH347&gt;0,"",IF(COUNTIF($FJ$19:$FJ347,FJ347)=1,FJ347,""))</f>
        <v/>
      </c>
      <c r="FM347" s="6">
        <f ca="1">IF(LOG入力!BH347&gt;0,0,IF((FF347=1),IF(($FL347=""),0,1),0))</f>
        <v>0</v>
      </c>
      <c r="FN347" s="6" t="str">
        <f ca="1">IF(LOG入力!BH347&gt;0,"",IF(COUNTIF($FK$19:FK347,FK347)=1,FK347,""))</f>
        <v/>
      </c>
      <c r="FO347" s="72">
        <f ca="1">IF(LOG入力!BH347&gt;0,0,IF((FF347=1),IF(($FN347=""),0,1),0))</f>
        <v>0</v>
      </c>
      <c r="FP347" s="71">
        <f t="shared" ca="1" si="818"/>
        <v>0</v>
      </c>
      <c r="FQ347" s="6">
        <f t="shared" ca="1" si="819"/>
        <v>0</v>
      </c>
      <c r="FR347" s="6" t="str">
        <f t="shared" ca="1" si="820"/>
        <v/>
      </c>
      <c r="FS347" s="6">
        <f ca="1">IF(LOG入力!BH347&gt;0,0,IF(FQ347=0,0,(IF(COUNTIF($FR$19:FR347,FR347)=1,IF($FS$3="N",1,IF(EH347=1,1,0))))))</f>
        <v>0</v>
      </c>
      <c r="FT347" s="6" t="str">
        <f ca="1">IF(LOG入力!BH347&gt;0,"",IF(FS347=1,$X347,""))</f>
        <v/>
      </c>
      <c r="FU347" s="6" t="str">
        <f ca="1">IF(LOG入力!BH347&gt;0,"",IF(FS347=1,$Y347,""))</f>
        <v/>
      </c>
      <c r="FV347" s="6" t="str">
        <f ca="1">IF(LOG入力!BH347&gt;0,"",IF(COUNTIF($FT$19:$FT347,FT347)=1,FT347,""))</f>
        <v/>
      </c>
      <c r="FW347" s="6">
        <f ca="1">IF(LOG入力!BH347&gt;0,0,IF((FP347=1),IF(($FV347=""),0,1),0))</f>
        <v>0</v>
      </c>
      <c r="FX347" s="6" t="str">
        <f ca="1">IF(LOG入力!BH347&gt;0,"",IF(COUNTIF($FU$19:FU347,FU347)=1,FU347,""))</f>
        <v/>
      </c>
      <c r="FY347" s="72">
        <f ca="1">IF(LOG入力!BH347&gt;0,0,IF((FP347=1),IF(($FX347=""),0,1),0))</f>
        <v>0</v>
      </c>
      <c r="FZ347" s="71">
        <f t="shared" ca="1" si="821"/>
        <v>0</v>
      </c>
      <c r="GA347" s="6">
        <f t="shared" ca="1" si="822"/>
        <v>0</v>
      </c>
      <c r="GB347" s="6" t="str">
        <f t="shared" ca="1" si="823"/>
        <v/>
      </c>
      <c r="GC347" s="6">
        <f ca="1">IF(LOG入力!BH347&gt;0,0,IF(GA347=0,0,(IF(COUNTIF($GB$19:GB347,GB347)=1,IF($FS$3="N",1,IF(EH347=1,1,0))))))</f>
        <v>0</v>
      </c>
      <c r="GD347" s="6" t="str">
        <f ca="1">IF(LOG入力!BH347&gt;0,"",IF(GC347=1,$X347,""))</f>
        <v/>
      </c>
      <c r="GE347" s="6" t="str">
        <f ca="1">IF(LOG入力!BH347&gt;0,"",IF(GC347=1,$Y347,""))</f>
        <v/>
      </c>
      <c r="GF347" s="6" t="str">
        <f ca="1">IF(LOG入力!BH347&gt;0,"",IF(COUNTIF($GD$19:$GD347,GD347)=1,GD347,""))</f>
        <v/>
      </c>
      <c r="GG347" s="6">
        <f ca="1">IF(LOG入力!BH347&gt;0,0,IF((FZ347=1),IF(($GF347=""),0,1),0))</f>
        <v>0</v>
      </c>
      <c r="GH347" s="6" t="str">
        <f ca="1">IF(LOG入力!BH347&gt;0,"",IF(COUNTIF($GE$19:GE347,GE347)=1,GE347,""))</f>
        <v/>
      </c>
      <c r="GI347" s="72">
        <f ca="1">IF(LOG入力!BH347&gt;0,0,IF((FZ347=1),IF(($GH347=""),0,1),0))</f>
        <v>0</v>
      </c>
      <c r="GK347" s="455" t="str">
        <f ca="1">IF(V347=1,"",IF(LEN(LOG入力!AS347)=0,"",LOG入力!AS347))</f>
        <v/>
      </c>
      <c r="GL347" s="378" t="str">
        <f t="shared" ca="1" si="824"/>
        <v/>
      </c>
      <c r="GM347" s="378" t="str">
        <f t="shared" ca="1" si="825"/>
        <v/>
      </c>
      <c r="GN347" s="74" t="str">
        <f t="shared" ca="1" si="826"/>
        <v/>
      </c>
      <c r="GO347" s="74" t="str">
        <f t="shared" ca="1" si="827"/>
        <v/>
      </c>
      <c r="GQ347" s="74" t="str">
        <f t="shared" ca="1" si="828"/>
        <v/>
      </c>
      <c r="GR347" s="74" t="str">
        <f t="shared" ca="1" si="829"/>
        <v/>
      </c>
      <c r="GS347" s="74" t="str">
        <f t="shared" ca="1" si="830"/>
        <v/>
      </c>
      <c r="GT347" s="74" t="str">
        <f t="shared" ca="1" si="831"/>
        <v/>
      </c>
      <c r="GU347" s="74" t="str">
        <f t="shared" ca="1" si="832"/>
        <v/>
      </c>
      <c r="GV347" s="74" t="str">
        <f t="shared" ca="1" si="833"/>
        <v/>
      </c>
      <c r="GX347" s="74" t="str">
        <f t="shared" ca="1" si="834"/>
        <v/>
      </c>
      <c r="GY347" s="74" t="str">
        <f t="shared" ca="1" si="835"/>
        <v/>
      </c>
      <c r="GZ347" s="74" t="str">
        <f ca="1">IF(V347=1,"",IF(LOG入力!BH347&gt;0,0,IF(GY347=0,0,IF((VALUE((TYPE(VALUE(J347)))))=16,0,IF(VALUE(J347)&lt;60,1,IF(VALUE(J347)&lt;100,0,IF(VALUE(J347)&lt;600,2,0)))))))</f>
        <v/>
      </c>
      <c r="HA347" s="74" t="str">
        <f t="shared" ca="1" si="836"/>
        <v/>
      </c>
      <c r="HB347" s="74" t="str">
        <f ca="1">IF(V347=1,"",IF(LOG入力!BH347&gt;0,0,IF(HA347=0,0,IF((VALUE((TYPE(VALUE(L347)))))=16,0,IF(VALUE(L347)&lt;60,1,IF(VALUE(L347)&lt;100,0,IF(VALUE(L347)&lt;600,2,0)))))))</f>
        <v/>
      </c>
      <c r="HD347" s="74" t="str">
        <f t="shared" ca="1" si="837"/>
        <v/>
      </c>
      <c r="HF347" s="74" t="str">
        <f t="shared" ca="1" si="838"/>
        <v/>
      </c>
      <c r="HG347" s="74" t="str">
        <f t="shared" ca="1" si="839"/>
        <v/>
      </c>
      <c r="HH347" s="74" t="str">
        <f t="shared" ca="1" si="840"/>
        <v/>
      </c>
      <c r="HI347" s="74" t="str">
        <f t="shared" ca="1" si="841"/>
        <v/>
      </c>
      <c r="HJ347" s="74" t="str">
        <f t="shared" ca="1" si="842"/>
        <v/>
      </c>
      <c r="HK347" s="74" t="str">
        <f t="shared" ca="1" si="843"/>
        <v/>
      </c>
      <c r="HL347" s="74" t="str">
        <f t="shared" ca="1" si="844"/>
        <v/>
      </c>
      <c r="HM347" s="74" t="str">
        <f t="shared" ca="1" si="845"/>
        <v/>
      </c>
      <c r="HN347" s="74" t="str">
        <f t="shared" ca="1" si="846"/>
        <v/>
      </c>
      <c r="HO347" s="529" t="str">
        <f t="shared" ca="1" si="847"/>
        <v/>
      </c>
      <c r="HP347" s="74" t="str">
        <f t="shared" ca="1" si="848"/>
        <v/>
      </c>
      <c r="HQ347" s="74" t="str">
        <f t="shared" ca="1" si="849"/>
        <v/>
      </c>
      <c r="HR347" s="74" t="str">
        <f t="shared" ca="1" si="850"/>
        <v/>
      </c>
      <c r="HS347" s="74" t="str">
        <f t="shared" ca="1" si="851"/>
        <v/>
      </c>
      <c r="HT347" s="74" t="str">
        <f ca="1">IF(V347=1,"",IF(LOG入力!BH347&gt;0,0,IF(DV347=1,0,IF(N347="0",0,IF(SUM(HD347:HS347)&gt;0,1,0)))))</f>
        <v/>
      </c>
    </row>
    <row r="348" spans="1:228" x14ac:dyDescent="0.15">
      <c r="A348" s="5">
        <v>330</v>
      </c>
      <c r="B348" s="487" t="str">
        <f t="shared" ca="1" si="710"/>
        <v/>
      </c>
      <c r="C348" s="548" t="str">
        <f ca="1">LOG入力!AP348</f>
        <v/>
      </c>
      <c r="D348" s="548" t="str">
        <f ca="1">LOG入力!AQ348</f>
        <v/>
      </c>
      <c r="E348" s="548" t="str">
        <f ca="1">LOG入力!AR348</f>
        <v/>
      </c>
      <c r="F348" s="589" t="str">
        <f t="shared" ca="1" si="711"/>
        <v/>
      </c>
      <c r="G348" s="586" t="str">
        <f ca="1">LOG入力!AT348</f>
        <v/>
      </c>
      <c r="H348" s="553" t="str">
        <f ca="1">LOG入力!AU348</f>
        <v/>
      </c>
      <c r="I348" s="587" t="str">
        <f ca="1">LOG入力!AV348</f>
        <v/>
      </c>
      <c r="J348" s="590" t="str">
        <f ca="1">LOG入力!AW348</f>
        <v/>
      </c>
      <c r="K348" s="591" t="str">
        <f ca="1">LOG入力!BJ348</f>
        <v/>
      </c>
      <c r="L348" s="590" t="str">
        <f ca="1">LOG入力!AY348</f>
        <v/>
      </c>
      <c r="M348" s="556" t="str">
        <f ca="1">LOG入力!BK348</f>
        <v/>
      </c>
      <c r="N348" s="588" t="str">
        <f ca="1">IF(V348=1,"",IF(LOG入力!AJ348=1,"1",LOG入力!BA348))</f>
        <v/>
      </c>
      <c r="O348" s="557" t="str">
        <f ca="1">IF(V348=1,"",IF(LEN(LOG入力!O348)=0,"",LOG入力!O348))</f>
        <v/>
      </c>
      <c r="P348" s="336" t="str">
        <f ca="1">IF(V348=1,"",IF($AA$4=1,"",IF(LOG入力!BG348=1,"",CONCATENATE($ER348,$FB348,$FL348,$FV348,$GF348))))</f>
        <v/>
      </c>
      <c r="Q348" s="337" t="str">
        <f ca="1">IF(V348=1,"",IF($AA$4=1,"",IF(LOG入力!BG348=1,"",CONCATENATE($ET348,$FD348,$FN348,$FX348,$GH348))))</f>
        <v/>
      </c>
      <c r="R348" s="338" t="str">
        <f ca="1">IF(V348=1,"",IF($AA$4=1,"",IF(LOG入力!BH348&gt;0,0,AA348)))</f>
        <v/>
      </c>
      <c r="S348" s="558" t="str">
        <f t="shared" ca="1" si="712"/>
        <v/>
      </c>
      <c r="T348" s="681"/>
      <c r="U348" s="38"/>
      <c r="V348" s="196">
        <f ca="1">LOG入力!AN348</f>
        <v>1</v>
      </c>
      <c r="W348" s="38"/>
      <c r="X348" s="516" t="str">
        <f t="shared" ca="1" si="713"/>
        <v/>
      </c>
      <c r="Y348" s="515" t="str">
        <f t="shared" ca="1" si="714"/>
        <v/>
      </c>
      <c r="Z348" s="518" t="str">
        <f t="shared" ca="1" si="715"/>
        <v/>
      </c>
      <c r="AA348" s="574" t="str">
        <f t="shared" ca="1" si="716"/>
        <v/>
      </c>
      <c r="AC348" s="6" t="str">
        <f t="shared" ca="1" si="717"/>
        <v/>
      </c>
      <c r="AD348" s="6" t="str">
        <f t="shared" ca="1" si="718"/>
        <v/>
      </c>
      <c r="AE348" s="6" t="str">
        <f t="shared" ca="1" si="719"/>
        <v/>
      </c>
      <c r="AF348" s="6" t="str">
        <f t="shared" ca="1" si="720"/>
        <v/>
      </c>
      <c r="AG348" s="6" t="str">
        <f t="shared" ca="1" si="721"/>
        <v/>
      </c>
      <c r="AH348" s="6" t="str">
        <f t="shared" ca="1" si="722"/>
        <v/>
      </c>
      <c r="AI348" s="6" t="str">
        <f t="shared" ca="1" si="723"/>
        <v/>
      </c>
      <c r="AJ348" s="6" t="str">
        <f t="shared" ca="1" si="724"/>
        <v/>
      </c>
      <c r="AK348" s="6" t="str">
        <f t="shared" ca="1" si="725"/>
        <v/>
      </c>
      <c r="AL348" s="6" t="str">
        <f t="shared" ca="1" si="726"/>
        <v/>
      </c>
      <c r="AM348" s="6" t="str">
        <f t="shared" ca="1" si="727"/>
        <v/>
      </c>
      <c r="AN348" s="6" t="str">
        <f t="shared" ca="1" si="728"/>
        <v/>
      </c>
      <c r="AO348" s="6" t="str">
        <f t="shared" ca="1" si="729"/>
        <v/>
      </c>
      <c r="AP348" s="6" t="str">
        <f t="shared" ca="1" si="730"/>
        <v/>
      </c>
      <c r="AQ348" s="6" t="str">
        <f t="shared" ca="1" si="731"/>
        <v/>
      </c>
      <c r="AR348" s="6" t="str">
        <f t="shared" ca="1" si="732"/>
        <v/>
      </c>
      <c r="AS348" s="6" t="str">
        <f t="shared" ca="1" si="733"/>
        <v/>
      </c>
      <c r="AT348" s="6" t="str">
        <f t="shared" ca="1" si="734"/>
        <v/>
      </c>
      <c r="AU348" s="6" t="str">
        <f t="shared" ca="1" si="735"/>
        <v/>
      </c>
      <c r="AV348" s="6" t="str">
        <f t="shared" ca="1" si="736"/>
        <v/>
      </c>
      <c r="AW348" s="6" t="str">
        <f t="shared" ca="1" si="737"/>
        <v/>
      </c>
      <c r="AY348" s="6" t="str">
        <f t="shared" ca="1" si="738"/>
        <v/>
      </c>
      <c r="AZ348" s="6" t="str">
        <f t="shared" ca="1" si="739"/>
        <v/>
      </c>
      <c r="BA348" s="6" t="str">
        <f t="shared" ca="1" si="740"/>
        <v/>
      </c>
      <c r="BB348" s="6" t="str">
        <f t="shared" ca="1" si="741"/>
        <v/>
      </c>
      <c r="BC348" s="6" t="str">
        <f t="shared" ca="1" si="742"/>
        <v/>
      </c>
      <c r="BD348" s="6" t="str">
        <f t="shared" ca="1" si="743"/>
        <v/>
      </c>
      <c r="BE348" s="6" t="str">
        <f t="shared" ca="1" si="744"/>
        <v/>
      </c>
      <c r="BF348" s="6" t="str">
        <f t="shared" ca="1" si="745"/>
        <v/>
      </c>
      <c r="BG348" s="6" t="str">
        <f t="shared" ca="1" si="746"/>
        <v/>
      </c>
      <c r="BH348" s="6" t="str">
        <f t="shared" ca="1" si="747"/>
        <v/>
      </c>
      <c r="BI348" s="6" t="str">
        <f t="shared" ca="1" si="748"/>
        <v/>
      </c>
      <c r="BJ348" s="6" t="str">
        <f t="shared" ca="1" si="749"/>
        <v/>
      </c>
      <c r="BK348" s="6" t="str">
        <f t="shared" ca="1" si="750"/>
        <v/>
      </c>
      <c r="BL348" s="6" t="str">
        <f t="shared" ca="1" si="751"/>
        <v/>
      </c>
      <c r="BM348" s="6" t="str">
        <f t="shared" ca="1" si="752"/>
        <v/>
      </c>
      <c r="BN348" s="6" t="str">
        <f t="shared" ca="1" si="753"/>
        <v/>
      </c>
      <c r="BO348" s="6" t="str">
        <f t="shared" ca="1" si="754"/>
        <v/>
      </c>
      <c r="BP348" s="6" t="str">
        <f t="shared" ca="1" si="755"/>
        <v/>
      </c>
      <c r="BQ348" s="6" t="str">
        <f t="shared" ca="1" si="756"/>
        <v/>
      </c>
      <c r="BR348" s="6" t="str">
        <f t="shared" ca="1" si="757"/>
        <v/>
      </c>
      <c r="BS348" s="6" t="str">
        <f t="shared" ca="1" si="758"/>
        <v/>
      </c>
      <c r="BU348" s="6" t="str">
        <f t="shared" ca="1" si="759"/>
        <v/>
      </c>
      <c r="BW348" s="515" t="str">
        <f t="shared" ca="1" si="760"/>
        <v/>
      </c>
      <c r="BX348" s="515">
        <f t="shared" ca="1" si="761"/>
        <v>0</v>
      </c>
      <c r="BY348" s="515" t="str">
        <f t="shared" ca="1" si="762"/>
        <v/>
      </c>
      <c r="CA348" s="6">
        <f t="shared" ca="1" si="763"/>
        <v>1</v>
      </c>
      <c r="CC348" s="523" t="str">
        <f t="shared" ca="1" si="764"/>
        <v/>
      </c>
      <c r="CE348" s="6" t="str">
        <f t="shared" ca="1" si="765"/>
        <v/>
      </c>
      <c r="CG348" s="524" t="str">
        <f ca="1">IF(V348=1,"",IF($AA$4=1,"",IF(LOG入力!BH348&gt;0,"",IF(N348=0,"",IF(HT348=0,"","★")))))</f>
        <v/>
      </c>
      <c r="CI348" s="74" t="str">
        <f t="shared" ca="1" si="766"/>
        <v/>
      </c>
      <c r="CK348" s="525" t="str">
        <f ca="1">IF(V348=1,"",IF(LOG入力!BH348&gt;0,1,0))</f>
        <v/>
      </c>
      <c r="CL348" s="74" t="str">
        <f t="shared" ca="1" si="767"/>
        <v/>
      </c>
      <c r="CN348" s="74" t="str">
        <f t="shared" ca="1" si="768"/>
        <v/>
      </c>
      <c r="CO348" s="74" t="str">
        <f t="shared" ca="1" si="769"/>
        <v/>
      </c>
      <c r="CQ348" s="74" t="str">
        <f t="shared" ca="1" si="770"/>
        <v/>
      </c>
      <c r="CR348" s="74" t="str">
        <f t="shared" ca="1" si="771"/>
        <v/>
      </c>
      <c r="CS348" s="74" t="str">
        <f t="shared" ca="1" si="772"/>
        <v/>
      </c>
      <c r="CT348" s="74" t="str">
        <f t="shared" ca="1" si="773"/>
        <v/>
      </c>
      <c r="CU348" s="74" t="str">
        <f t="shared" ca="1" si="774"/>
        <v/>
      </c>
      <c r="CV348" s="74" t="str">
        <f t="shared" ca="1" si="775"/>
        <v/>
      </c>
      <c r="CW348" s="74" t="str">
        <f t="shared" ca="1" si="776"/>
        <v/>
      </c>
      <c r="CX348" s="74" t="str">
        <f t="shared" ca="1" si="777"/>
        <v/>
      </c>
      <c r="CY348" s="74" t="str">
        <f t="shared" ca="1" si="778"/>
        <v/>
      </c>
      <c r="CZ348" s="74" t="str">
        <f t="shared" ca="1" si="779"/>
        <v/>
      </c>
      <c r="DA348" s="74" t="str">
        <f t="shared" ca="1" si="780"/>
        <v/>
      </c>
      <c r="DB348" s="74" t="str">
        <f t="shared" ca="1" si="781"/>
        <v/>
      </c>
      <c r="DD348" s="74" t="str">
        <f t="shared" ca="1" si="782"/>
        <v/>
      </c>
      <c r="DE348" s="74" t="str">
        <f t="shared" ca="1" si="783"/>
        <v/>
      </c>
      <c r="DF348" s="74" t="str">
        <f t="shared" ca="1" si="784"/>
        <v/>
      </c>
      <c r="DG348" s="74" t="str">
        <f t="shared" ca="1" si="785"/>
        <v/>
      </c>
      <c r="DH348" s="74" t="str">
        <f t="shared" ca="1" si="786"/>
        <v/>
      </c>
      <c r="DI348" s="74" t="str">
        <f t="shared" ca="1" si="787"/>
        <v/>
      </c>
      <c r="DJ348" s="74" t="str">
        <f t="shared" ca="1" si="788"/>
        <v/>
      </c>
      <c r="DK348" s="74" t="str">
        <f t="shared" ca="1" si="789"/>
        <v/>
      </c>
      <c r="DL348" s="74" t="str">
        <f t="shared" ca="1" si="790"/>
        <v/>
      </c>
      <c r="DM348" s="74" t="str">
        <f t="shared" ca="1" si="791"/>
        <v/>
      </c>
      <c r="DN348" s="74" t="str">
        <f t="shared" ca="1" si="792"/>
        <v/>
      </c>
      <c r="DO348" s="74" t="str">
        <f t="shared" ca="1" si="793"/>
        <v/>
      </c>
      <c r="DQ348" s="74" t="str">
        <f t="shared" ca="1" si="794"/>
        <v/>
      </c>
      <c r="DS348" s="74" t="str">
        <f t="shared" ca="1" si="795"/>
        <v/>
      </c>
      <c r="DT348" s="74" t="str">
        <f t="shared" ca="1" si="796"/>
        <v/>
      </c>
      <c r="DV348" s="525" t="str">
        <f t="shared" ca="1" si="797"/>
        <v/>
      </c>
      <c r="DW348" s="74" t="str">
        <f t="shared" ca="1" si="798"/>
        <v/>
      </c>
      <c r="DX348" s="485" t="str">
        <f t="shared" ca="1" si="799"/>
        <v/>
      </c>
      <c r="DY348" s="74" t="str">
        <f t="shared" ca="1" si="800"/>
        <v/>
      </c>
      <c r="DZ348" s="74" t="str">
        <f t="shared" ca="1" si="801"/>
        <v/>
      </c>
      <c r="EA348" s="74" t="str">
        <f t="shared" ca="1" si="802"/>
        <v/>
      </c>
      <c r="EC348" s="74" t="str">
        <f t="shared" ca="1" si="803"/>
        <v/>
      </c>
      <c r="ED348" s="74" t="str">
        <f t="shared" ca="1" si="804"/>
        <v/>
      </c>
      <c r="EE348" s="74" t="str">
        <f t="shared" ca="1" si="805"/>
        <v/>
      </c>
      <c r="EG348" s="479" t="str">
        <f ca="1">IF(V348=1,"",IF(LOG入力!BH348&gt;0,0,IF(CG348="★",0,IF(R348=1,0,IF(N348=0,0,1)))))</f>
        <v/>
      </c>
      <c r="EH348" s="483" t="str">
        <f t="shared" ca="1" si="806"/>
        <v/>
      </c>
      <c r="EI348" s="483" t="str">
        <f t="shared" ca="1" si="807"/>
        <v/>
      </c>
      <c r="EJ348" s="483" t="str">
        <f t="shared" ca="1" si="808"/>
        <v/>
      </c>
      <c r="EL348" s="71">
        <f t="shared" ca="1" si="809"/>
        <v>0</v>
      </c>
      <c r="EM348" s="6">
        <f t="shared" ca="1" si="810"/>
        <v>0</v>
      </c>
      <c r="EN348" s="6" t="str">
        <f t="shared" ca="1" si="811"/>
        <v/>
      </c>
      <c r="EO348" s="6">
        <f ca="1">IF(LOG入力!BH348&gt;0,0,IF(EM348=0,0,(IF(COUNTIF($EN$19:EN348,EN348)=1,IF($FS$3="N",1,IF(EH348=1,1,0))))))</f>
        <v>0</v>
      </c>
      <c r="EP348" s="6" t="str">
        <f ca="1">IF(LOG入力!BH348&gt;0,"",IF(EO348=1,$X348,""))</f>
        <v/>
      </c>
      <c r="EQ348" s="6" t="str">
        <f ca="1">IF(LOG入力!BH348&gt;0,"",IF(EO348=1,$Y348,""))</f>
        <v/>
      </c>
      <c r="ER348" s="520" t="str">
        <f ca="1">IF(LOG入力!BH348&gt;0,"",IF(COUNTIF($EP$19:$EP348,EP348)=1,EP348,""))</f>
        <v/>
      </c>
      <c r="ES348" s="520">
        <f ca="1">IF(LOG入力!BH348&gt;0,0,IF((EL348=1),IF(($ER348=""),0,1),0))</f>
        <v>0</v>
      </c>
      <c r="ET348" s="520" t="str">
        <f ca="1">IF(LOG入力!BH348&gt;0,"",IF(COUNTIF($EQ$19:EQ348,EQ348)=1,EQ348,""))</f>
        <v/>
      </c>
      <c r="EU348" s="539">
        <f ca="1">IF(LOG入力!BH348&gt;0,0,IF((EL348=1),IF(($ET348=""),0,1),0))</f>
        <v>0</v>
      </c>
      <c r="EV348" s="71">
        <f t="shared" ca="1" si="812"/>
        <v>0</v>
      </c>
      <c r="EW348" s="6">
        <f t="shared" ca="1" si="813"/>
        <v>0</v>
      </c>
      <c r="EX348" s="6" t="str">
        <f t="shared" ca="1" si="814"/>
        <v/>
      </c>
      <c r="EY348" s="6">
        <f ca="1">IF(LOG入力!BH348&gt;0,0,IF(EW348=0,0,(IF(COUNTIF($EX$19:EX348,EX348)=1,IF($FS$3="N",1,IF(EH348=1,1,0))))))</f>
        <v>0</v>
      </c>
      <c r="EZ348" s="6" t="str">
        <f ca="1">IF(LOG入力!BH348&gt;0,"",IF(EY348=1,$X348,""))</f>
        <v/>
      </c>
      <c r="FA348" s="6" t="str">
        <f ca="1">IF(LOG入力!BH348&gt;0,"",IF(EY348=1,$Y348,""))</f>
        <v/>
      </c>
      <c r="FB348" s="6" t="str">
        <f ca="1">IF(LOG入力!BH348&gt;0,"",IF(COUNTIF($EZ$19:$EZ348,EZ348)=1,EZ348,""))</f>
        <v/>
      </c>
      <c r="FC348" s="6">
        <f ca="1">IF(LOG入力!BH348&gt;0,0,IF((EV348=1),IF(($FB348=""),0,1),0))</f>
        <v>0</v>
      </c>
      <c r="FD348" s="6" t="str">
        <f ca="1">IF(LOG入力!BH348&gt;0,"",IF(COUNTIF($FA$19:FA348,FA348)=1,FA348,""))</f>
        <v/>
      </c>
      <c r="FE348" s="72">
        <f ca="1">IF(LOG入力!BH348&gt;0,0,IF((EV348=1),IF(($FD348=""),0,1),0))</f>
        <v>0</v>
      </c>
      <c r="FF348" s="71">
        <f t="shared" ca="1" si="815"/>
        <v>0</v>
      </c>
      <c r="FG348" s="6">
        <f t="shared" ca="1" si="816"/>
        <v>0</v>
      </c>
      <c r="FH348" s="6" t="str">
        <f t="shared" ca="1" si="817"/>
        <v/>
      </c>
      <c r="FI348" s="6">
        <f ca="1">IF(LOG入力!BH348&gt;0,0,IF(FG348=0,0,(IF(COUNTIF($FH$19:FH348,FH348)=1,IF($FS$3="N",1,IF(EH348=1,1,0))))))</f>
        <v>0</v>
      </c>
      <c r="FJ348" s="6" t="str">
        <f ca="1">IF(LOG入力!BH348&gt;0,"",IF(FI348=1,$X348,""))</f>
        <v/>
      </c>
      <c r="FK348" s="6" t="str">
        <f ca="1">IF(LOG入力!BH348&gt;0,"",IF(FI348=1,$Y348,""))</f>
        <v/>
      </c>
      <c r="FL348" s="6" t="str">
        <f ca="1">IF(LOG入力!BH348&gt;0,"",IF(COUNTIF($FJ$19:$FJ348,FJ348)=1,FJ348,""))</f>
        <v/>
      </c>
      <c r="FM348" s="6">
        <f ca="1">IF(LOG入力!BH348&gt;0,0,IF((FF348=1),IF(($FL348=""),0,1),0))</f>
        <v>0</v>
      </c>
      <c r="FN348" s="6" t="str">
        <f ca="1">IF(LOG入力!BH348&gt;0,"",IF(COUNTIF($FK$19:FK348,FK348)=1,FK348,""))</f>
        <v/>
      </c>
      <c r="FO348" s="72">
        <f ca="1">IF(LOG入力!BH348&gt;0,0,IF((FF348=1),IF(($FN348=""),0,1),0))</f>
        <v>0</v>
      </c>
      <c r="FP348" s="71">
        <f t="shared" ca="1" si="818"/>
        <v>0</v>
      </c>
      <c r="FQ348" s="6">
        <f t="shared" ca="1" si="819"/>
        <v>0</v>
      </c>
      <c r="FR348" s="6" t="str">
        <f t="shared" ca="1" si="820"/>
        <v/>
      </c>
      <c r="FS348" s="6">
        <f ca="1">IF(LOG入力!BH348&gt;0,0,IF(FQ348=0,0,(IF(COUNTIF($FR$19:FR348,FR348)=1,IF($FS$3="N",1,IF(EH348=1,1,0))))))</f>
        <v>0</v>
      </c>
      <c r="FT348" s="6" t="str">
        <f ca="1">IF(LOG入力!BH348&gt;0,"",IF(FS348=1,$X348,""))</f>
        <v/>
      </c>
      <c r="FU348" s="6" t="str">
        <f ca="1">IF(LOG入力!BH348&gt;0,"",IF(FS348=1,$Y348,""))</f>
        <v/>
      </c>
      <c r="FV348" s="6" t="str">
        <f ca="1">IF(LOG入力!BH348&gt;0,"",IF(COUNTIF($FT$19:$FT348,FT348)=1,FT348,""))</f>
        <v/>
      </c>
      <c r="FW348" s="6">
        <f ca="1">IF(LOG入力!BH348&gt;0,0,IF((FP348=1),IF(($FV348=""),0,1),0))</f>
        <v>0</v>
      </c>
      <c r="FX348" s="6" t="str">
        <f ca="1">IF(LOG入力!BH348&gt;0,"",IF(COUNTIF($FU$19:FU348,FU348)=1,FU348,""))</f>
        <v/>
      </c>
      <c r="FY348" s="72">
        <f ca="1">IF(LOG入力!BH348&gt;0,0,IF((FP348=1),IF(($FX348=""),0,1),0))</f>
        <v>0</v>
      </c>
      <c r="FZ348" s="71">
        <f t="shared" ca="1" si="821"/>
        <v>0</v>
      </c>
      <c r="GA348" s="6">
        <f t="shared" ca="1" si="822"/>
        <v>0</v>
      </c>
      <c r="GB348" s="6" t="str">
        <f t="shared" ca="1" si="823"/>
        <v/>
      </c>
      <c r="GC348" s="6">
        <f ca="1">IF(LOG入力!BH348&gt;0,0,IF(GA348=0,0,(IF(COUNTIF($GB$19:GB348,GB348)=1,IF($FS$3="N",1,IF(EH348=1,1,0))))))</f>
        <v>0</v>
      </c>
      <c r="GD348" s="6" t="str">
        <f ca="1">IF(LOG入力!BH348&gt;0,"",IF(GC348=1,$X348,""))</f>
        <v/>
      </c>
      <c r="GE348" s="6" t="str">
        <f ca="1">IF(LOG入力!BH348&gt;0,"",IF(GC348=1,$Y348,""))</f>
        <v/>
      </c>
      <c r="GF348" s="6" t="str">
        <f ca="1">IF(LOG入力!BH348&gt;0,"",IF(COUNTIF($GD$19:$GD348,GD348)=1,GD348,""))</f>
        <v/>
      </c>
      <c r="GG348" s="6">
        <f ca="1">IF(LOG入力!BH348&gt;0,0,IF((FZ348=1),IF(($GF348=""),0,1),0))</f>
        <v>0</v>
      </c>
      <c r="GH348" s="6" t="str">
        <f ca="1">IF(LOG入力!BH348&gt;0,"",IF(COUNTIF($GE$19:GE348,GE348)=1,GE348,""))</f>
        <v/>
      </c>
      <c r="GI348" s="72">
        <f ca="1">IF(LOG入力!BH348&gt;0,0,IF((FZ348=1),IF(($GH348=""),0,1),0))</f>
        <v>0</v>
      </c>
      <c r="GK348" s="455" t="str">
        <f ca="1">IF(V348=1,"",IF(LEN(LOG入力!AS348)=0,"",LOG入力!AS348))</f>
        <v/>
      </c>
      <c r="GL348" s="378" t="str">
        <f t="shared" ca="1" si="824"/>
        <v/>
      </c>
      <c r="GM348" s="378" t="str">
        <f t="shared" ca="1" si="825"/>
        <v/>
      </c>
      <c r="GN348" s="74" t="str">
        <f t="shared" ca="1" si="826"/>
        <v/>
      </c>
      <c r="GO348" s="74" t="str">
        <f t="shared" ca="1" si="827"/>
        <v/>
      </c>
      <c r="GQ348" s="74" t="str">
        <f t="shared" ca="1" si="828"/>
        <v/>
      </c>
      <c r="GR348" s="74" t="str">
        <f t="shared" ca="1" si="829"/>
        <v/>
      </c>
      <c r="GS348" s="74" t="str">
        <f t="shared" ca="1" si="830"/>
        <v/>
      </c>
      <c r="GT348" s="74" t="str">
        <f t="shared" ca="1" si="831"/>
        <v/>
      </c>
      <c r="GU348" s="74" t="str">
        <f t="shared" ca="1" si="832"/>
        <v/>
      </c>
      <c r="GV348" s="74" t="str">
        <f t="shared" ca="1" si="833"/>
        <v/>
      </c>
      <c r="GX348" s="74" t="str">
        <f t="shared" ca="1" si="834"/>
        <v/>
      </c>
      <c r="GY348" s="74" t="str">
        <f t="shared" ca="1" si="835"/>
        <v/>
      </c>
      <c r="GZ348" s="74" t="str">
        <f ca="1">IF(V348=1,"",IF(LOG入力!BH348&gt;0,0,IF(GY348=0,0,IF((VALUE((TYPE(VALUE(J348)))))=16,0,IF(VALUE(J348)&lt;60,1,IF(VALUE(J348)&lt;100,0,IF(VALUE(J348)&lt;600,2,0)))))))</f>
        <v/>
      </c>
      <c r="HA348" s="74" t="str">
        <f t="shared" ca="1" si="836"/>
        <v/>
      </c>
      <c r="HB348" s="74" t="str">
        <f ca="1">IF(V348=1,"",IF(LOG入力!BH348&gt;0,0,IF(HA348=0,0,IF((VALUE((TYPE(VALUE(L348)))))=16,0,IF(VALUE(L348)&lt;60,1,IF(VALUE(L348)&lt;100,0,IF(VALUE(L348)&lt;600,2,0)))))))</f>
        <v/>
      </c>
      <c r="HD348" s="74" t="str">
        <f t="shared" ca="1" si="837"/>
        <v/>
      </c>
      <c r="HF348" s="74" t="str">
        <f t="shared" ca="1" si="838"/>
        <v/>
      </c>
      <c r="HG348" s="74" t="str">
        <f t="shared" ca="1" si="839"/>
        <v/>
      </c>
      <c r="HH348" s="74" t="str">
        <f t="shared" ca="1" si="840"/>
        <v/>
      </c>
      <c r="HI348" s="74" t="str">
        <f t="shared" ca="1" si="841"/>
        <v/>
      </c>
      <c r="HJ348" s="74" t="str">
        <f t="shared" ca="1" si="842"/>
        <v/>
      </c>
      <c r="HK348" s="74" t="str">
        <f t="shared" ca="1" si="843"/>
        <v/>
      </c>
      <c r="HL348" s="74" t="str">
        <f t="shared" ca="1" si="844"/>
        <v/>
      </c>
      <c r="HM348" s="74" t="str">
        <f t="shared" ca="1" si="845"/>
        <v/>
      </c>
      <c r="HN348" s="74" t="str">
        <f t="shared" ca="1" si="846"/>
        <v/>
      </c>
      <c r="HO348" s="529" t="str">
        <f t="shared" ca="1" si="847"/>
        <v/>
      </c>
      <c r="HP348" s="74" t="str">
        <f t="shared" ca="1" si="848"/>
        <v/>
      </c>
      <c r="HQ348" s="74" t="str">
        <f t="shared" ca="1" si="849"/>
        <v/>
      </c>
      <c r="HR348" s="74" t="str">
        <f t="shared" ca="1" si="850"/>
        <v/>
      </c>
      <c r="HS348" s="74" t="str">
        <f t="shared" ca="1" si="851"/>
        <v/>
      </c>
      <c r="HT348" s="74" t="str">
        <f ca="1">IF(V348=1,"",IF(LOG入力!BH348&gt;0,0,IF(DV348=1,0,IF(N348="0",0,IF(SUM(HD348:HS348)&gt;0,1,0)))))</f>
        <v/>
      </c>
    </row>
    <row r="349" spans="1:228" x14ac:dyDescent="0.15">
      <c r="A349" s="5"/>
      <c r="B349" s="560" t="str">
        <f t="shared" ca="1" si="710"/>
        <v/>
      </c>
      <c r="C349" s="562" t="str">
        <f ca="1">LOG入力!AP349</f>
        <v/>
      </c>
      <c r="D349" s="562" t="str">
        <f ca="1">LOG入力!AQ349</f>
        <v/>
      </c>
      <c r="E349" s="562" t="str">
        <f ca="1">LOG入力!AR349</f>
        <v/>
      </c>
      <c r="F349" s="563" t="str">
        <f t="shared" ca="1" si="711"/>
        <v/>
      </c>
      <c r="G349" s="582" t="str">
        <f ca="1">LOG入力!AT349</f>
        <v/>
      </c>
      <c r="H349" s="507" t="str">
        <f ca="1">LOG入力!AU349</f>
        <v/>
      </c>
      <c r="I349" s="507" t="str">
        <f ca="1">LOG入力!AV349</f>
        <v/>
      </c>
      <c r="J349" s="583" t="str">
        <f ca="1">LOG入力!AW349</f>
        <v/>
      </c>
      <c r="K349" s="584" t="str">
        <f ca="1">LOG入力!BJ349</f>
        <v/>
      </c>
      <c r="L349" s="583" t="str">
        <f ca="1">LOG入力!AY349</f>
        <v/>
      </c>
      <c r="M349" s="566" t="str">
        <f ca="1">LOG入力!BK349</f>
        <v/>
      </c>
      <c r="N349" s="567" t="str">
        <f ca="1">IF(V349=1,"",IF(LOG入力!AJ349=1,"1",LOG入力!BA349))</f>
        <v/>
      </c>
      <c r="O349" s="568" t="str">
        <f ca="1">IF(V349=1,"",IF(LEN(LOG入力!O349)=0,"",LOG入力!O349))</f>
        <v/>
      </c>
      <c r="P349" s="569" t="str">
        <f ca="1">IF(V349=1,"",IF($AA$4=1,"",IF(LOG入力!BG349=1,"",CONCATENATE($ER349,$FB349,$FL349,$FV349,$GF349))))</f>
        <v/>
      </c>
      <c r="Q349" s="569" t="str">
        <f ca="1">IF(V349=1,"",IF($AA$4=1,"",IF(LOG入力!BG349=1,"",CONCATENATE($ET349,$FD349,$FN349,$FX349,$GH349))))</f>
        <v/>
      </c>
      <c r="R349" s="292" t="str">
        <f ca="1">IF(V349=1,"",IF($AA$4=1,"",IF(LOG入力!BH349&gt;0,0,AA349)))</f>
        <v/>
      </c>
      <c r="S349" s="293" t="str">
        <f t="shared" ca="1" si="712"/>
        <v/>
      </c>
      <c r="T349" s="681"/>
      <c r="U349" s="38"/>
      <c r="V349" s="196">
        <f ca="1">LOG入力!AN349</f>
        <v>1</v>
      </c>
      <c r="W349" s="38"/>
      <c r="X349" s="516" t="str">
        <f t="shared" ca="1" si="713"/>
        <v/>
      </c>
      <c r="Y349" s="515" t="str">
        <f t="shared" ca="1" si="714"/>
        <v/>
      </c>
      <c r="Z349" s="518" t="str">
        <f t="shared" ca="1" si="715"/>
        <v/>
      </c>
      <c r="AA349" s="574" t="str">
        <f t="shared" ca="1" si="716"/>
        <v/>
      </c>
      <c r="AC349" s="6" t="str">
        <f t="shared" ca="1" si="717"/>
        <v/>
      </c>
      <c r="AD349" s="6" t="str">
        <f t="shared" ca="1" si="718"/>
        <v/>
      </c>
      <c r="AE349" s="6" t="str">
        <f t="shared" ca="1" si="719"/>
        <v/>
      </c>
      <c r="AF349" s="6" t="str">
        <f t="shared" ca="1" si="720"/>
        <v/>
      </c>
      <c r="AG349" s="6" t="str">
        <f t="shared" ca="1" si="721"/>
        <v/>
      </c>
      <c r="AH349" s="6" t="str">
        <f t="shared" ca="1" si="722"/>
        <v/>
      </c>
      <c r="AI349" s="6" t="str">
        <f t="shared" ca="1" si="723"/>
        <v/>
      </c>
      <c r="AJ349" s="6" t="str">
        <f t="shared" ca="1" si="724"/>
        <v/>
      </c>
      <c r="AK349" s="6" t="str">
        <f t="shared" ca="1" si="725"/>
        <v/>
      </c>
      <c r="AL349" s="6" t="str">
        <f t="shared" ca="1" si="726"/>
        <v/>
      </c>
      <c r="AM349" s="6" t="str">
        <f t="shared" ca="1" si="727"/>
        <v/>
      </c>
      <c r="AN349" s="6" t="str">
        <f t="shared" ca="1" si="728"/>
        <v/>
      </c>
      <c r="AO349" s="6" t="str">
        <f t="shared" ca="1" si="729"/>
        <v/>
      </c>
      <c r="AP349" s="6" t="str">
        <f t="shared" ca="1" si="730"/>
        <v/>
      </c>
      <c r="AQ349" s="6" t="str">
        <f t="shared" ca="1" si="731"/>
        <v/>
      </c>
      <c r="AR349" s="6" t="str">
        <f t="shared" ca="1" si="732"/>
        <v/>
      </c>
      <c r="AS349" s="6" t="str">
        <f t="shared" ca="1" si="733"/>
        <v/>
      </c>
      <c r="AT349" s="6" t="str">
        <f t="shared" ca="1" si="734"/>
        <v/>
      </c>
      <c r="AU349" s="6" t="str">
        <f t="shared" ca="1" si="735"/>
        <v/>
      </c>
      <c r="AV349" s="6" t="str">
        <f t="shared" ca="1" si="736"/>
        <v/>
      </c>
      <c r="AW349" s="6" t="str">
        <f t="shared" ca="1" si="737"/>
        <v/>
      </c>
      <c r="AY349" s="6" t="str">
        <f t="shared" ca="1" si="738"/>
        <v/>
      </c>
      <c r="AZ349" s="6" t="str">
        <f t="shared" ca="1" si="739"/>
        <v/>
      </c>
      <c r="BA349" s="6" t="str">
        <f t="shared" ca="1" si="740"/>
        <v/>
      </c>
      <c r="BB349" s="6" t="str">
        <f t="shared" ca="1" si="741"/>
        <v/>
      </c>
      <c r="BC349" s="6" t="str">
        <f t="shared" ca="1" si="742"/>
        <v/>
      </c>
      <c r="BD349" s="6" t="str">
        <f t="shared" ca="1" si="743"/>
        <v/>
      </c>
      <c r="BE349" s="6" t="str">
        <f t="shared" ca="1" si="744"/>
        <v/>
      </c>
      <c r="BF349" s="6" t="str">
        <f t="shared" ca="1" si="745"/>
        <v/>
      </c>
      <c r="BG349" s="6" t="str">
        <f t="shared" ca="1" si="746"/>
        <v/>
      </c>
      <c r="BH349" s="6" t="str">
        <f t="shared" ca="1" si="747"/>
        <v/>
      </c>
      <c r="BI349" s="6" t="str">
        <f t="shared" ca="1" si="748"/>
        <v/>
      </c>
      <c r="BJ349" s="6" t="str">
        <f t="shared" ca="1" si="749"/>
        <v/>
      </c>
      <c r="BK349" s="6" t="str">
        <f t="shared" ca="1" si="750"/>
        <v/>
      </c>
      <c r="BL349" s="6" t="str">
        <f t="shared" ca="1" si="751"/>
        <v/>
      </c>
      <c r="BM349" s="6" t="str">
        <f t="shared" ca="1" si="752"/>
        <v/>
      </c>
      <c r="BN349" s="6" t="str">
        <f t="shared" ca="1" si="753"/>
        <v/>
      </c>
      <c r="BO349" s="6" t="str">
        <f t="shared" ca="1" si="754"/>
        <v/>
      </c>
      <c r="BP349" s="6" t="str">
        <f t="shared" ca="1" si="755"/>
        <v/>
      </c>
      <c r="BQ349" s="6" t="str">
        <f t="shared" ca="1" si="756"/>
        <v/>
      </c>
      <c r="BR349" s="6" t="str">
        <f t="shared" ca="1" si="757"/>
        <v/>
      </c>
      <c r="BS349" s="6" t="str">
        <f t="shared" ca="1" si="758"/>
        <v/>
      </c>
      <c r="BU349" s="6" t="str">
        <f t="shared" ca="1" si="759"/>
        <v/>
      </c>
      <c r="BW349" s="515" t="str">
        <f t="shared" ca="1" si="760"/>
        <v/>
      </c>
      <c r="BX349" s="515">
        <f t="shared" ca="1" si="761"/>
        <v>0</v>
      </c>
      <c r="BY349" s="515" t="str">
        <f t="shared" ca="1" si="762"/>
        <v/>
      </c>
      <c r="CA349" s="6">
        <f t="shared" ca="1" si="763"/>
        <v>1</v>
      </c>
      <c r="CC349" s="523" t="str">
        <f t="shared" ca="1" si="764"/>
        <v/>
      </c>
      <c r="CE349" s="6" t="str">
        <f t="shared" ca="1" si="765"/>
        <v/>
      </c>
      <c r="CG349" s="524" t="str">
        <f ca="1">IF(V349=1,"",IF($AA$4=1,"",IF(LOG入力!BH349&gt;0,"",IF(N349=0,"",IF(HT349=0,"","★")))))</f>
        <v/>
      </c>
      <c r="CI349" s="74" t="str">
        <f t="shared" ca="1" si="766"/>
        <v/>
      </c>
      <c r="CK349" s="525" t="str">
        <f ca="1">IF(V349=1,"",IF(LOG入力!BH349&gt;0,1,0))</f>
        <v/>
      </c>
      <c r="CL349" s="74" t="str">
        <f t="shared" ca="1" si="767"/>
        <v/>
      </c>
      <c r="CN349" s="74" t="str">
        <f t="shared" ca="1" si="768"/>
        <v/>
      </c>
      <c r="CO349" s="74" t="str">
        <f t="shared" ca="1" si="769"/>
        <v/>
      </c>
      <c r="CQ349" s="74" t="str">
        <f t="shared" ca="1" si="770"/>
        <v/>
      </c>
      <c r="CR349" s="74" t="str">
        <f t="shared" ca="1" si="771"/>
        <v/>
      </c>
      <c r="CS349" s="74" t="str">
        <f t="shared" ca="1" si="772"/>
        <v/>
      </c>
      <c r="CT349" s="74" t="str">
        <f t="shared" ca="1" si="773"/>
        <v/>
      </c>
      <c r="CU349" s="74" t="str">
        <f t="shared" ca="1" si="774"/>
        <v/>
      </c>
      <c r="CV349" s="74" t="str">
        <f t="shared" ca="1" si="775"/>
        <v/>
      </c>
      <c r="CW349" s="74" t="str">
        <f t="shared" ca="1" si="776"/>
        <v/>
      </c>
      <c r="CX349" s="74" t="str">
        <f t="shared" ca="1" si="777"/>
        <v/>
      </c>
      <c r="CY349" s="74" t="str">
        <f t="shared" ca="1" si="778"/>
        <v/>
      </c>
      <c r="CZ349" s="74" t="str">
        <f t="shared" ca="1" si="779"/>
        <v/>
      </c>
      <c r="DA349" s="74" t="str">
        <f t="shared" ca="1" si="780"/>
        <v/>
      </c>
      <c r="DB349" s="74" t="str">
        <f t="shared" ca="1" si="781"/>
        <v/>
      </c>
      <c r="DD349" s="74" t="str">
        <f t="shared" ca="1" si="782"/>
        <v/>
      </c>
      <c r="DE349" s="74" t="str">
        <f t="shared" ca="1" si="783"/>
        <v/>
      </c>
      <c r="DF349" s="74" t="str">
        <f t="shared" ca="1" si="784"/>
        <v/>
      </c>
      <c r="DG349" s="74" t="str">
        <f t="shared" ca="1" si="785"/>
        <v/>
      </c>
      <c r="DH349" s="74" t="str">
        <f t="shared" ca="1" si="786"/>
        <v/>
      </c>
      <c r="DI349" s="74" t="str">
        <f t="shared" ca="1" si="787"/>
        <v/>
      </c>
      <c r="DJ349" s="74" t="str">
        <f t="shared" ca="1" si="788"/>
        <v/>
      </c>
      <c r="DK349" s="74" t="str">
        <f t="shared" ca="1" si="789"/>
        <v/>
      </c>
      <c r="DL349" s="74" t="str">
        <f t="shared" ca="1" si="790"/>
        <v/>
      </c>
      <c r="DM349" s="74" t="str">
        <f t="shared" ca="1" si="791"/>
        <v/>
      </c>
      <c r="DN349" s="74" t="str">
        <f t="shared" ca="1" si="792"/>
        <v/>
      </c>
      <c r="DO349" s="74" t="str">
        <f t="shared" ca="1" si="793"/>
        <v/>
      </c>
      <c r="DQ349" s="74" t="str">
        <f t="shared" ca="1" si="794"/>
        <v/>
      </c>
      <c r="DS349" s="74" t="str">
        <f t="shared" ca="1" si="795"/>
        <v/>
      </c>
      <c r="DT349" s="74" t="str">
        <f t="shared" ca="1" si="796"/>
        <v/>
      </c>
      <c r="DV349" s="525" t="str">
        <f t="shared" ca="1" si="797"/>
        <v/>
      </c>
      <c r="DW349" s="74" t="str">
        <f t="shared" ca="1" si="798"/>
        <v/>
      </c>
      <c r="DX349" s="485" t="str">
        <f t="shared" ca="1" si="799"/>
        <v/>
      </c>
      <c r="DY349" s="74" t="str">
        <f t="shared" ca="1" si="800"/>
        <v/>
      </c>
      <c r="DZ349" s="74" t="str">
        <f t="shared" ca="1" si="801"/>
        <v/>
      </c>
      <c r="EA349" s="74" t="str">
        <f t="shared" ca="1" si="802"/>
        <v/>
      </c>
      <c r="EC349" s="74" t="str">
        <f t="shared" ca="1" si="803"/>
        <v/>
      </c>
      <c r="ED349" s="74" t="str">
        <f t="shared" ca="1" si="804"/>
        <v/>
      </c>
      <c r="EE349" s="74" t="str">
        <f t="shared" ca="1" si="805"/>
        <v/>
      </c>
      <c r="EG349" s="479" t="str">
        <f ca="1">IF(V349=1,"",IF(LOG入力!BH349&gt;0,0,IF(CG349="★",0,IF(R349=1,0,IF(N349=0,0,1)))))</f>
        <v/>
      </c>
      <c r="EH349" s="483" t="str">
        <f t="shared" ca="1" si="806"/>
        <v/>
      </c>
      <c r="EI349" s="483" t="str">
        <f t="shared" ca="1" si="807"/>
        <v/>
      </c>
      <c r="EJ349" s="483" t="str">
        <f t="shared" ca="1" si="808"/>
        <v/>
      </c>
      <c r="EL349" s="71">
        <f t="shared" ca="1" si="809"/>
        <v>0</v>
      </c>
      <c r="EM349" s="6">
        <f t="shared" ca="1" si="810"/>
        <v>0</v>
      </c>
      <c r="EN349" s="6" t="str">
        <f t="shared" ca="1" si="811"/>
        <v/>
      </c>
      <c r="EO349" s="6">
        <f ca="1">IF(LOG入力!BH349&gt;0,0,IF(EM349=0,0,(IF(COUNTIF($EN$19:EN349,EN349)=1,IF($FS$3="N",1,IF(EH349=1,1,0))))))</f>
        <v>0</v>
      </c>
      <c r="EP349" s="6" t="str">
        <f ca="1">IF(LOG入力!BH349&gt;0,"",IF(EO349=1,$X349,""))</f>
        <v/>
      </c>
      <c r="EQ349" s="6" t="str">
        <f ca="1">IF(LOG入力!BH349&gt;0,"",IF(EO349=1,$Y349,""))</f>
        <v/>
      </c>
      <c r="ER349" s="520" t="str">
        <f ca="1">IF(LOG入力!BH349&gt;0,"",IF(COUNTIF($EP$19:$EP349,EP349)=1,EP349,""))</f>
        <v/>
      </c>
      <c r="ES349" s="520">
        <f ca="1">IF(LOG入力!BH349&gt;0,0,IF((EL349=1),IF(($ER349=""),0,1),0))</f>
        <v>0</v>
      </c>
      <c r="ET349" s="520" t="str">
        <f ca="1">IF(LOG入力!BH349&gt;0,"",IF(COUNTIF($EQ$19:EQ349,EQ349)=1,EQ349,""))</f>
        <v/>
      </c>
      <c r="EU349" s="539">
        <f ca="1">IF(LOG入力!BH349&gt;0,0,IF((EL349=1),IF(($ET349=""),0,1),0))</f>
        <v>0</v>
      </c>
      <c r="EV349" s="71">
        <f t="shared" ca="1" si="812"/>
        <v>0</v>
      </c>
      <c r="EW349" s="6">
        <f t="shared" ca="1" si="813"/>
        <v>0</v>
      </c>
      <c r="EX349" s="6" t="str">
        <f t="shared" ca="1" si="814"/>
        <v/>
      </c>
      <c r="EY349" s="6">
        <f ca="1">IF(LOG入力!BH349&gt;0,0,IF(EW349=0,0,(IF(COUNTIF($EX$19:EX349,EX349)=1,IF($FS$3="N",1,IF(EH349=1,1,0))))))</f>
        <v>0</v>
      </c>
      <c r="EZ349" s="6" t="str">
        <f ca="1">IF(LOG入力!BH349&gt;0,"",IF(EY349=1,$X349,""))</f>
        <v/>
      </c>
      <c r="FA349" s="6" t="str">
        <f ca="1">IF(LOG入力!BH349&gt;0,"",IF(EY349=1,$Y349,""))</f>
        <v/>
      </c>
      <c r="FB349" s="6" t="str">
        <f ca="1">IF(LOG入力!BH349&gt;0,"",IF(COUNTIF($EZ$19:$EZ349,EZ349)=1,EZ349,""))</f>
        <v/>
      </c>
      <c r="FC349" s="6">
        <f ca="1">IF(LOG入力!BH349&gt;0,0,IF((EV349=1),IF(($FB349=""),0,1),0))</f>
        <v>0</v>
      </c>
      <c r="FD349" s="6" t="str">
        <f ca="1">IF(LOG入力!BH349&gt;0,"",IF(COUNTIF($FA$19:FA349,FA349)=1,FA349,""))</f>
        <v/>
      </c>
      <c r="FE349" s="72">
        <f ca="1">IF(LOG入力!BH349&gt;0,0,IF((EV349=1),IF(($FD349=""),0,1),0))</f>
        <v>0</v>
      </c>
      <c r="FF349" s="71">
        <f t="shared" ca="1" si="815"/>
        <v>0</v>
      </c>
      <c r="FG349" s="6">
        <f t="shared" ca="1" si="816"/>
        <v>0</v>
      </c>
      <c r="FH349" s="6" t="str">
        <f t="shared" ca="1" si="817"/>
        <v/>
      </c>
      <c r="FI349" s="6">
        <f ca="1">IF(LOG入力!BH349&gt;0,0,IF(FG349=0,0,(IF(COUNTIF($FH$19:FH349,FH349)=1,IF($FS$3="N",1,IF(EH349=1,1,0))))))</f>
        <v>0</v>
      </c>
      <c r="FJ349" s="6" t="str">
        <f ca="1">IF(LOG入力!BH349&gt;0,"",IF(FI349=1,$X349,""))</f>
        <v/>
      </c>
      <c r="FK349" s="6" t="str">
        <f ca="1">IF(LOG入力!BH349&gt;0,"",IF(FI349=1,$Y349,""))</f>
        <v/>
      </c>
      <c r="FL349" s="6" t="str">
        <f ca="1">IF(LOG入力!BH349&gt;0,"",IF(COUNTIF($FJ$19:$FJ349,FJ349)=1,FJ349,""))</f>
        <v/>
      </c>
      <c r="FM349" s="6">
        <f ca="1">IF(LOG入力!BH349&gt;0,0,IF((FF349=1),IF(($FL349=""),0,1),0))</f>
        <v>0</v>
      </c>
      <c r="FN349" s="6" t="str">
        <f ca="1">IF(LOG入力!BH349&gt;0,"",IF(COUNTIF($FK$19:FK349,FK349)=1,FK349,""))</f>
        <v/>
      </c>
      <c r="FO349" s="72">
        <f ca="1">IF(LOG入力!BH349&gt;0,0,IF((FF349=1),IF(($FN349=""),0,1),0))</f>
        <v>0</v>
      </c>
      <c r="FP349" s="71">
        <f t="shared" ca="1" si="818"/>
        <v>0</v>
      </c>
      <c r="FQ349" s="6">
        <f t="shared" ca="1" si="819"/>
        <v>0</v>
      </c>
      <c r="FR349" s="6" t="str">
        <f t="shared" ca="1" si="820"/>
        <v/>
      </c>
      <c r="FS349" s="6">
        <f ca="1">IF(LOG入力!BH349&gt;0,0,IF(FQ349=0,0,(IF(COUNTIF($FR$19:FR349,FR349)=1,IF($FS$3="N",1,IF(EH349=1,1,0))))))</f>
        <v>0</v>
      </c>
      <c r="FT349" s="6" t="str">
        <f ca="1">IF(LOG入力!BH349&gt;0,"",IF(FS349=1,$X349,""))</f>
        <v/>
      </c>
      <c r="FU349" s="6" t="str">
        <f ca="1">IF(LOG入力!BH349&gt;0,"",IF(FS349=1,$Y349,""))</f>
        <v/>
      </c>
      <c r="FV349" s="6" t="str">
        <f ca="1">IF(LOG入力!BH349&gt;0,"",IF(COUNTIF($FT$19:$FT349,FT349)=1,FT349,""))</f>
        <v/>
      </c>
      <c r="FW349" s="6">
        <f ca="1">IF(LOG入力!BH349&gt;0,0,IF((FP349=1),IF(($FV349=""),0,1),0))</f>
        <v>0</v>
      </c>
      <c r="FX349" s="6" t="str">
        <f ca="1">IF(LOG入力!BH349&gt;0,"",IF(COUNTIF($FU$19:FU349,FU349)=1,FU349,""))</f>
        <v/>
      </c>
      <c r="FY349" s="72">
        <f ca="1">IF(LOG入力!BH349&gt;0,0,IF((FP349=1),IF(($FX349=""),0,1),0))</f>
        <v>0</v>
      </c>
      <c r="FZ349" s="71">
        <f t="shared" ca="1" si="821"/>
        <v>0</v>
      </c>
      <c r="GA349" s="6">
        <f t="shared" ca="1" si="822"/>
        <v>0</v>
      </c>
      <c r="GB349" s="6" t="str">
        <f t="shared" ca="1" si="823"/>
        <v/>
      </c>
      <c r="GC349" s="6">
        <f ca="1">IF(LOG入力!BH349&gt;0,0,IF(GA349=0,0,(IF(COUNTIF($GB$19:GB349,GB349)=1,IF($FS$3="N",1,IF(EH349=1,1,0))))))</f>
        <v>0</v>
      </c>
      <c r="GD349" s="6" t="str">
        <f ca="1">IF(LOG入力!BH349&gt;0,"",IF(GC349=1,$X349,""))</f>
        <v/>
      </c>
      <c r="GE349" s="6" t="str">
        <f ca="1">IF(LOG入力!BH349&gt;0,"",IF(GC349=1,$Y349,""))</f>
        <v/>
      </c>
      <c r="GF349" s="6" t="str">
        <f ca="1">IF(LOG入力!BH349&gt;0,"",IF(COUNTIF($GD$19:$GD349,GD349)=1,GD349,""))</f>
        <v/>
      </c>
      <c r="GG349" s="6">
        <f ca="1">IF(LOG入力!BH349&gt;0,0,IF((FZ349=1),IF(($GF349=""),0,1),0))</f>
        <v>0</v>
      </c>
      <c r="GH349" s="6" t="str">
        <f ca="1">IF(LOG入力!BH349&gt;0,"",IF(COUNTIF($GE$19:GE349,GE349)=1,GE349,""))</f>
        <v/>
      </c>
      <c r="GI349" s="72">
        <f ca="1">IF(LOG入力!BH349&gt;0,0,IF((FZ349=1),IF(($GH349=""),0,1),0))</f>
        <v>0</v>
      </c>
      <c r="GK349" s="455" t="str">
        <f ca="1">IF(V349=1,"",IF(LEN(LOG入力!AS349)=0,"",LOG入力!AS349))</f>
        <v/>
      </c>
      <c r="GL349" s="378" t="str">
        <f t="shared" ca="1" si="824"/>
        <v/>
      </c>
      <c r="GM349" s="378" t="str">
        <f t="shared" ca="1" si="825"/>
        <v/>
      </c>
      <c r="GN349" s="74" t="str">
        <f t="shared" ca="1" si="826"/>
        <v/>
      </c>
      <c r="GO349" s="74" t="str">
        <f t="shared" ca="1" si="827"/>
        <v/>
      </c>
      <c r="GQ349" s="74" t="str">
        <f t="shared" ca="1" si="828"/>
        <v/>
      </c>
      <c r="GR349" s="74" t="str">
        <f t="shared" ca="1" si="829"/>
        <v/>
      </c>
      <c r="GS349" s="74" t="str">
        <f t="shared" ca="1" si="830"/>
        <v/>
      </c>
      <c r="GT349" s="74" t="str">
        <f t="shared" ca="1" si="831"/>
        <v/>
      </c>
      <c r="GU349" s="74" t="str">
        <f t="shared" ca="1" si="832"/>
        <v/>
      </c>
      <c r="GV349" s="74" t="str">
        <f t="shared" ca="1" si="833"/>
        <v/>
      </c>
      <c r="GX349" s="74" t="str">
        <f t="shared" ca="1" si="834"/>
        <v/>
      </c>
      <c r="GY349" s="74" t="str">
        <f t="shared" ca="1" si="835"/>
        <v/>
      </c>
      <c r="GZ349" s="74" t="str">
        <f ca="1">IF(V349=1,"",IF(LOG入力!BH349&gt;0,0,IF(GY349=0,0,IF((VALUE((TYPE(VALUE(J349)))))=16,0,IF(VALUE(J349)&lt;60,1,IF(VALUE(J349)&lt;100,0,IF(VALUE(J349)&lt;600,2,0)))))))</f>
        <v/>
      </c>
      <c r="HA349" s="74" t="str">
        <f t="shared" ca="1" si="836"/>
        <v/>
      </c>
      <c r="HB349" s="74" t="str">
        <f ca="1">IF(V349=1,"",IF(LOG入力!BH349&gt;0,0,IF(HA349=0,0,IF((VALUE((TYPE(VALUE(L349)))))=16,0,IF(VALUE(L349)&lt;60,1,IF(VALUE(L349)&lt;100,0,IF(VALUE(L349)&lt;600,2,0)))))))</f>
        <v/>
      </c>
      <c r="HD349" s="74" t="str">
        <f t="shared" ca="1" si="837"/>
        <v/>
      </c>
      <c r="HF349" s="74" t="str">
        <f t="shared" ca="1" si="838"/>
        <v/>
      </c>
      <c r="HG349" s="74" t="str">
        <f t="shared" ca="1" si="839"/>
        <v/>
      </c>
      <c r="HH349" s="74" t="str">
        <f t="shared" ca="1" si="840"/>
        <v/>
      </c>
      <c r="HI349" s="74" t="str">
        <f t="shared" ca="1" si="841"/>
        <v/>
      </c>
      <c r="HJ349" s="74" t="str">
        <f t="shared" ca="1" si="842"/>
        <v/>
      </c>
      <c r="HK349" s="74" t="str">
        <f t="shared" ca="1" si="843"/>
        <v/>
      </c>
      <c r="HL349" s="74" t="str">
        <f t="shared" ca="1" si="844"/>
        <v/>
      </c>
      <c r="HM349" s="74" t="str">
        <f t="shared" ca="1" si="845"/>
        <v/>
      </c>
      <c r="HN349" s="74" t="str">
        <f t="shared" ca="1" si="846"/>
        <v/>
      </c>
      <c r="HO349" s="529" t="str">
        <f t="shared" ca="1" si="847"/>
        <v/>
      </c>
      <c r="HP349" s="74" t="str">
        <f t="shared" ca="1" si="848"/>
        <v/>
      </c>
      <c r="HQ349" s="74" t="str">
        <f t="shared" ca="1" si="849"/>
        <v/>
      </c>
      <c r="HR349" s="74" t="str">
        <f t="shared" ca="1" si="850"/>
        <v/>
      </c>
      <c r="HS349" s="74" t="str">
        <f t="shared" ca="1" si="851"/>
        <v/>
      </c>
      <c r="HT349" s="74" t="str">
        <f ca="1">IF(V349=1,"",IF(LOG入力!BH349&gt;0,0,IF(DV349=1,0,IF(N349="0",0,IF(SUM(HD349:HS349)&gt;0,1,0)))))</f>
        <v/>
      </c>
    </row>
    <row r="350" spans="1:228" x14ac:dyDescent="0.15">
      <c r="A350" s="5"/>
      <c r="B350" s="532" t="str">
        <f t="shared" ca="1" si="710"/>
        <v/>
      </c>
      <c r="C350" s="534" t="str">
        <f ca="1">LOG入力!AP350</f>
        <v/>
      </c>
      <c r="D350" s="534" t="str">
        <f ca="1">LOG入力!AQ350</f>
        <v/>
      </c>
      <c r="E350" s="534" t="str">
        <f ca="1">LOG入力!AR350</f>
        <v/>
      </c>
      <c r="F350" s="535" t="str">
        <f t="shared" ca="1" si="711"/>
        <v/>
      </c>
      <c r="G350" s="585" t="str">
        <f ca="1">LOG入力!AT350</f>
        <v/>
      </c>
      <c r="H350" s="542" t="str">
        <f ca="1">LOG入力!AU350</f>
        <v/>
      </c>
      <c r="I350" s="542" t="str">
        <f ca="1">LOG入力!AV350</f>
        <v/>
      </c>
      <c r="J350" s="577" t="str">
        <f ca="1">LOG入力!AW350</f>
        <v/>
      </c>
      <c r="K350" s="578" t="str">
        <f ca="1">LOG入力!BJ350</f>
        <v/>
      </c>
      <c r="L350" s="577" t="str">
        <f ca="1">LOG入力!AY350</f>
        <v/>
      </c>
      <c r="M350" s="545" t="str">
        <f ca="1">LOG入力!BK350</f>
        <v/>
      </c>
      <c r="N350" s="512" t="str">
        <f ca="1">IF(V350=1,"",IF(LOG入力!AJ350=1,"1",LOG入力!BA350))</f>
        <v/>
      </c>
      <c r="O350" s="538" t="str">
        <f ca="1">IF(V350=1,"",IF(LEN(LOG入力!O350)=0,"",LOG入力!O350))</f>
        <v/>
      </c>
      <c r="P350" s="291" t="str">
        <f ca="1">IF(V350=1,"",IF($AA$4=1,"",IF(LOG入力!BG350=1,"",CONCATENATE($ER350,$FB350,$FL350,$FV350,$GF350))))</f>
        <v/>
      </c>
      <c r="Q350" s="291" t="str">
        <f ca="1">IF(V350=1,"",IF($AA$4=1,"",IF(LOG入力!BG350=1,"",CONCATENATE($ET350,$FD350,$FN350,$FX350,$GH350))))</f>
        <v/>
      </c>
      <c r="R350" s="573" t="str">
        <f ca="1">IF(V350=1,"",IF($AA$4=1,"",IF(LOG入力!BH350&gt;0,0,AA350)))</f>
        <v/>
      </c>
      <c r="S350" s="293" t="str">
        <f t="shared" ca="1" si="712"/>
        <v/>
      </c>
      <c r="T350" s="681"/>
      <c r="U350" s="38"/>
      <c r="V350" s="196">
        <f ca="1">LOG入力!AN350</f>
        <v>1</v>
      </c>
      <c r="W350" s="38"/>
      <c r="X350" s="516" t="str">
        <f t="shared" ca="1" si="713"/>
        <v/>
      </c>
      <c r="Y350" s="515" t="str">
        <f t="shared" ca="1" si="714"/>
        <v/>
      </c>
      <c r="Z350" s="518" t="str">
        <f t="shared" ca="1" si="715"/>
        <v/>
      </c>
      <c r="AA350" s="574" t="str">
        <f t="shared" ca="1" si="716"/>
        <v/>
      </c>
      <c r="AC350" s="6" t="str">
        <f t="shared" ca="1" si="717"/>
        <v/>
      </c>
      <c r="AD350" s="6" t="str">
        <f t="shared" ca="1" si="718"/>
        <v/>
      </c>
      <c r="AE350" s="6" t="str">
        <f t="shared" ca="1" si="719"/>
        <v/>
      </c>
      <c r="AF350" s="6" t="str">
        <f t="shared" ca="1" si="720"/>
        <v/>
      </c>
      <c r="AG350" s="6" t="str">
        <f t="shared" ca="1" si="721"/>
        <v/>
      </c>
      <c r="AH350" s="6" t="str">
        <f t="shared" ca="1" si="722"/>
        <v/>
      </c>
      <c r="AI350" s="6" t="str">
        <f t="shared" ca="1" si="723"/>
        <v/>
      </c>
      <c r="AJ350" s="6" t="str">
        <f t="shared" ca="1" si="724"/>
        <v/>
      </c>
      <c r="AK350" s="6" t="str">
        <f t="shared" ca="1" si="725"/>
        <v/>
      </c>
      <c r="AL350" s="6" t="str">
        <f t="shared" ca="1" si="726"/>
        <v/>
      </c>
      <c r="AM350" s="6" t="str">
        <f t="shared" ca="1" si="727"/>
        <v/>
      </c>
      <c r="AN350" s="6" t="str">
        <f t="shared" ca="1" si="728"/>
        <v/>
      </c>
      <c r="AO350" s="6" t="str">
        <f t="shared" ca="1" si="729"/>
        <v/>
      </c>
      <c r="AP350" s="6" t="str">
        <f t="shared" ca="1" si="730"/>
        <v/>
      </c>
      <c r="AQ350" s="6" t="str">
        <f t="shared" ca="1" si="731"/>
        <v/>
      </c>
      <c r="AR350" s="6" t="str">
        <f t="shared" ca="1" si="732"/>
        <v/>
      </c>
      <c r="AS350" s="6" t="str">
        <f t="shared" ca="1" si="733"/>
        <v/>
      </c>
      <c r="AT350" s="6" t="str">
        <f t="shared" ca="1" si="734"/>
        <v/>
      </c>
      <c r="AU350" s="6" t="str">
        <f t="shared" ca="1" si="735"/>
        <v/>
      </c>
      <c r="AV350" s="6" t="str">
        <f t="shared" ca="1" si="736"/>
        <v/>
      </c>
      <c r="AW350" s="6" t="str">
        <f t="shared" ca="1" si="737"/>
        <v/>
      </c>
      <c r="AY350" s="6" t="str">
        <f t="shared" ca="1" si="738"/>
        <v/>
      </c>
      <c r="AZ350" s="6" t="str">
        <f t="shared" ca="1" si="739"/>
        <v/>
      </c>
      <c r="BA350" s="6" t="str">
        <f t="shared" ca="1" si="740"/>
        <v/>
      </c>
      <c r="BB350" s="6" t="str">
        <f t="shared" ca="1" si="741"/>
        <v/>
      </c>
      <c r="BC350" s="6" t="str">
        <f t="shared" ca="1" si="742"/>
        <v/>
      </c>
      <c r="BD350" s="6" t="str">
        <f t="shared" ca="1" si="743"/>
        <v/>
      </c>
      <c r="BE350" s="6" t="str">
        <f t="shared" ca="1" si="744"/>
        <v/>
      </c>
      <c r="BF350" s="6" t="str">
        <f t="shared" ca="1" si="745"/>
        <v/>
      </c>
      <c r="BG350" s="6" t="str">
        <f t="shared" ca="1" si="746"/>
        <v/>
      </c>
      <c r="BH350" s="6" t="str">
        <f t="shared" ca="1" si="747"/>
        <v/>
      </c>
      <c r="BI350" s="6" t="str">
        <f t="shared" ca="1" si="748"/>
        <v/>
      </c>
      <c r="BJ350" s="6" t="str">
        <f t="shared" ca="1" si="749"/>
        <v/>
      </c>
      <c r="BK350" s="6" t="str">
        <f t="shared" ca="1" si="750"/>
        <v/>
      </c>
      <c r="BL350" s="6" t="str">
        <f t="shared" ca="1" si="751"/>
        <v/>
      </c>
      <c r="BM350" s="6" t="str">
        <f t="shared" ca="1" si="752"/>
        <v/>
      </c>
      <c r="BN350" s="6" t="str">
        <f t="shared" ca="1" si="753"/>
        <v/>
      </c>
      <c r="BO350" s="6" t="str">
        <f t="shared" ca="1" si="754"/>
        <v/>
      </c>
      <c r="BP350" s="6" t="str">
        <f t="shared" ca="1" si="755"/>
        <v/>
      </c>
      <c r="BQ350" s="6" t="str">
        <f t="shared" ca="1" si="756"/>
        <v/>
      </c>
      <c r="BR350" s="6" t="str">
        <f t="shared" ca="1" si="757"/>
        <v/>
      </c>
      <c r="BS350" s="6" t="str">
        <f t="shared" ca="1" si="758"/>
        <v/>
      </c>
      <c r="BU350" s="6" t="str">
        <f t="shared" ca="1" si="759"/>
        <v/>
      </c>
      <c r="BW350" s="515" t="str">
        <f t="shared" ca="1" si="760"/>
        <v/>
      </c>
      <c r="BX350" s="515">
        <f t="shared" ca="1" si="761"/>
        <v>0</v>
      </c>
      <c r="BY350" s="515" t="str">
        <f t="shared" ca="1" si="762"/>
        <v/>
      </c>
      <c r="CA350" s="6">
        <f t="shared" ca="1" si="763"/>
        <v>1</v>
      </c>
      <c r="CC350" s="523" t="str">
        <f t="shared" ca="1" si="764"/>
        <v/>
      </c>
      <c r="CE350" s="6" t="str">
        <f t="shared" ca="1" si="765"/>
        <v/>
      </c>
      <c r="CG350" s="524" t="str">
        <f ca="1">IF(V350=1,"",IF($AA$4=1,"",IF(LOG入力!BH350&gt;0,"",IF(N350=0,"",IF(HT350=0,"","★")))))</f>
        <v/>
      </c>
      <c r="CI350" s="74" t="str">
        <f t="shared" ca="1" si="766"/>
        <v/>
      </c>
      <c r="CK350" s="525" t="str">
        <f ca="1">IF(V350=1,"",IF(LOG入力!BH350&gt;0,1,0))</f>
        <v/>
      </c>
      <c r="CL350" s="74" t="str">
        <f t="shared" ca="1" si="767"/>
        <v/>
      </c>
      <c r="CN350" s="74" t="str">
        <f t="shared" ca="1" si="768"/>
        <v/>
      </c>
      <c r="CO350" s="74" t="str">
        <f t="shared" ca="1" si="769"/>
        <v/>
      </c>
      <c r="CQ350" s="74" t="str">
        <f t="shared" ca="1" si="770"/>
        <v/>
      </c>
      <c r="CR350" s="74" t="str">
        <f t="shared" ca="1" si="771"/>
        <v/>
      </c>
      <c r="CS350" s="74" t="str">
        <f t="shared" ca="1" si="772"/>
        <v/>
      </c>
      <c r="CT350" s="74" t="str">
        <f t="shared" ca="1" si="773"/>
        <v/>
      </c>
      <c r="CU350" s="74" t="str">
        <f t="shared" ca="1" si="774"/>
        <v/>
      </c>
      <c r="CV350" s="74" t="str">
        <f t="shared" ca="1" si="775"/>
        <v/>
      </c>
      <c r="CW350" s="74" t="str">
        <f t="shared" ca="1" si="776"/>
        <v/>
      </c>
      <c r="CX350" s="74" t="str">
        <f t="shared" ca="1" si="777"/>
        <v/>
      </c>
      <c r="CY350" s="74" t="str">
        <f t="shared" ca="1" si="778"/>
        <v/>
      </c>
      <c r="CZ350" s="74" t="str">
        <f t="shared" ca="1" si="779"/>
        <v/>
      </c>
      <c r="DA350" s="74" t="str">
        <f t="shared" ca="1" si="780"/>
        <v/>
      </c>
      <c r="DB350" s="74" t="str">
        <f t="shared" ca="1" si="781"/>
        <v/>
      </c>
      <c r="DD350" s="74" t="str">
        <f t="shared" ca="1" si="782"/>
        <v/>
      </c>
      <c r="DE350" s="74" t="str">
        <f t="shared" ca="1" si="783"/>
        <v/>
      </c>
      <c r="DF350" s="74" t="str">
        <f t="shared" ca="1" si="784"/>
        <v/>
      </c>
      <c r="DG350" s="74" t="str">
        <f t="shared" ca="1" si="785"/>
        <v/>
      </c>
      <c r="DH350" s="74" t="str">
        <f t="shared" ca="1" si="786"/>
        <v/>
      </c>
      <c r="DI350" s="74" t="str">
        <f t="shared" ca="1" si="787"/>
        <v/>
      </c>
      <c r="DJ350" s="74" t="str">
        <f t="shared" ca="1" si="788"/>
        <v/>
      </c>
      <c r="DK350" s="74" t="str">
        <f t="shared" ca="1" si="789"/>
        <v/>
      </c>
      <c r="DL350" s="74" t="str">
        <f t="shared" ca="1" si="790"/>
        <v/>
      </c>
      <c r="DM350" s="74" t="str">
        <f t="shared" ca="1" si="791"/>
        <v/>
      </c>
      <c r="DN350" s="74" t="str">
        <f t="shared" ca="1" si="792"/>
        <v/>
      </c>
      <c r="DO350" s="74" t="str">
        <f t="shared" ca="1" si="793"/>
        <v/>
      </c>
      <c r="DQ350" s="74" t="str">
        <f t="shared" ca="1" si="794"/>
        <v/>
      </c>
      <c r="DS350" s="74" t="str">
        <f t="shared" ca="1" si="795"/>
        <v/>
      </c>
      <c r="DT350" s="74" t="str">
        <f t="shared" ca="1" si="796"/>
        <v/>
      </c>
      <c r="DV350" s="525" t="str">
        <f t="shared" ca="1" si="797"/>
        <v/>
      </c>
      <c r="DW350" s="74" t="str">
        <f t="shared" ca="1" si="798"/>
        <v/>
      </c>
      <c r="DX350" s="485" t="str">
        <f t="shared" ca="1" si="799"/>
        <v/>
      </c>
      <c r="DY350" s="74" t="str">
        <f t="shared" ca="1" si="800"/>
        <v/>
      </c>
      <c r="DZ350" s="74" t="str">
        <f t="shared" ca="1" si="801"/>
        <v/>
      </c>
      <c r="EA350" s="74" t="str">
        <f t="shared" ca="1" si="802"/>
        <v/>
      </c>
      <c r="EC350" s="74" t="str">
        <f t="shared" ca="1" si="803"/>
        <v/>
      </c>
      <c r="ED350" s="74" t="str">
        <f t="shared" ca="1" si="804"/>
        <v/>
      </c>
      <c r="EE350" s="74" t="str">
        <f t="shared" ca="1" si="805"/>
        <v/>
      </c>
      <c r="EG350" s="479" t="str">
        <f ca="1">IF(V350=1,"",IF(LOG入力!BH350&gt;0,0,IF(CG350="★",0,IF(R350=1,0,IF(N350=0,0,1)))))</f>
        <v/>
      </c>
      <c r="EH350" s="483" t="str">
        <f t="shared" ca="1" si="806"/>
        <v/>
      </c>
      <c r="EI350" s="483" t="str">
        <f t="shared" ca="1" si="807"/>
        <v/>
      </c>
      <c r="EJ350" s="483" t="str">
        <f t="shared" ca="1" si="808"/>
        <v/>
      </c>
      <c r="EL350" s="71">
        <f t="shared" ca="1" si="809"/>
        <v>0</v>
      </c>
      <c r="EM350" s="6">
        <f t="shared" ca="1" si="810"/>
        <v>0</v>
      </c>
      <c r="EN350" s="6" t="str">
        <f t="shared" ca="1" si="811"/>
        <v/>
      </c>
      <c r="EO350" s="6">
        <f ca="1">IF(LOG入力!BH350&gt;0,0,IF(EM350=0,0,(IF(COUNTIF($EN$19:EN350,EN350)=1,IF($FS$3="N",1,IF(EH350=1,1,0))))))</f>
        <v>0</v>
      </c>
      <c r="EP350" s="6" t="str">
        <f ca="1">IF(LOG入力!BH350&gt;0,"",IF(EO350=1,$X350,""))</f>
        <v/>
      </c>
      <c r="EQ350" s="6" t="str">
        <f ca="1">IF(LOG入力!BH350&gt;0,"",IF(EO350=1,$Y350,""))</f>
        <v/>
      </c>
      <c r="ER350" s="520" t="str">
        <f ca="1">IF(LOG入力!BH350&gt;0,"",IF(COUNTIF($EP$19:$EP350,EP350)=1,EP350,""))</f>
        <v/>
      </c>
      <c r="ES350" s="520">
        <f ca="1">IF(LOG入力!BH350&gt;0,0,IF((EL350=1),IF(($ER350=""),0,1),0))</f>
        <v>0</v>
      </c>
      <c r="ET350" s="520" t="str">
        <f ca="1">IF(LOG入力!BH350&gt;0,"",IF(COUNTIF($EQ$19:EQ350,EQ350)=1,EQ350,""))</f>
        <v/>
      </c>
      <c r="EU350" s="539">
        <f ca="1">IF(LOG入力!BH350&gt;0,0,IF((EL350=1),IF(($ET350=""),0,1),0))</f>
        <v>0</v>
      </c>
      <c r="EV350" s="71">
        <f t="shared" ca="1" si="812"/>
        <v>0</v>
      </c>
      <c r="EW350" s="6">
        <f t="shared" ca="1" si="813"/>
        <v>0</v>
      </c>
      <c r="EX350" s="6" t="str">
        <f t="shared" ca="1" si="814"/>
        <v/>
      </c>
      <c r="EY350" s="6">
        <f ca="1">IF(LOG入力!BH350&gt;0,0,IF(EW350=0,0,(IF(COUNTIF($EX$19:EX350,EX350)=1,IF($FS$3="N",1,IF(EH350=1,1,0))))))</f>
        <v>0</v>
      </c>
      <c r="EZ350" s="6" t="str">
        <f ca="1">IF(LOG入力!BH350&gt;0,"",IF(EY350=1,$X350,""))</f>
        <v/>
      </c>
      <c r="FA350" s="6" t="str">
        <f ca="1">IF(LOG入力!BH350&gt;0,"",IF(EY350=1,$Y350,""))</f>
        <v/>
      </c>
      <c r="FB350" s="6" t="str">
        <f ca="1">IF(LOG入力!BH350&gt;0,"",IF(COUNTIF($EZ$19:$EZ350,EZ350)=1,EZ350,""))</f>
        <v/>
      </c>
      <c r="FC350" s="6">
        <f ca="1">IF(LOG入力!BH350&gt;0,0,IF((EV350=1),IF(($FB350=""),0,1),0))</f>
        <v>0</v>
      </c>
      <c r="FD350" s="6" t="str">
        <f ca="1">IF(LOG入力!BH350&gt;0,"",IF(COUNTIF($FA$19:FA350,FA350)=1,FA350,""))</f>
        <v/>
      </c>
      <c r="FE350" s="72">
        <f ca="1">IF(LOG入力!BH350&gt;0,0,IF((EV350=1),IF(($FD350=""),0,1),0))</f>
        <v>0</v>
      </c>
      <c r="FF350" s="71">
        <f t="shared" ca="1" si="815"/>
        <v>0</v>
      </c>
      <c r="FG350" s="6">
        <f t="shared" ca="1" si="816"/>
        <v>0</v>
      </c>
      <c r="FH350" s="6" t="str">
        <f t="shared" ca="1" si="817"/>
        <v/>
      </c>
      <c r="FI350" s="6">
        <f ca="1">IF(LOG入力!BH350&gt;0,0,IF(FG350=0,0,(IF(COUNTIF($FH$19:FH350,FH350)=1,IF($FS$3="N",1,IF(EH350=1,1,0))))))</f>
        <v>0</v>
      </c>
      <c r="FJ350" s="6" t="str">
        <f ca="1">IF(LOG入力!BH350&gt;0,"",IF(FI350=1,$X350,""))</f>
        <v/>
      </c>
      <c r="FK350" s="6" t="str">
        <f ca="1">IF(LOG入力!BH350&gt;0,"",IF(FI350=1,$Y350,""))</f>
        <v/>
      </c>
      <c r="FL350" s="6" t="str">
        <f ca="1">IF(LOG入力!BH350&gt;0,"",IF(COUNTIF($FJ$19:$FJ350,FJ350)=1,FJ350,""))</f>
        <v/>
      </c>
      <c r="FM350" s="6">
        <f ca="1">IF(LOG入力!BH350&gt;0,0,IF((FF350=1),IF(($FL350=""),0,1),0))</f>
        <v>0</v>
      </c>
      <c r="FN350" s="6" t="str">
        <f ca="1">IF(LOG入力!BH350&gt;0,"",IF(COUNTIF($FK$19:FK350,FK350)=1,FK350,""))</f>
        <v/>
      </c>
      <c r="FO350" s="72">
        <f ca="1">IF(LOG入力!BH350&gt;0,0,IF((FF350=1),IF(($FN350=""),0,1),0))</f>
        <v>0</v>
      </c>
      <c r="FP350" s="71">
        <f t="shared" ca="1" si="818"/>
        <v>0</v>
      </c>
      <c r="FQ350" s="6">
        <f t="shared" ca="1" si="819"/>
        <v>0</v>
      </c>
      <c r="FR350" s="6" t="str">
        <f t="shared" ca="1" si="820"/>
        <v/>
      </c>
      <c r="FS350" s="6">
        <f ca="1">IF(LOG入力!BH350&gt;0,0,IF(FQ350=0,0,(IF(COUNTIF($FR$19:FR350,FR350)=1,IF($FS$3="N",1,IF(EH350=1,1,0))))))</f>
        <v>0</v>
      </c>
      <c r="FT350" s="6" t="str">
        <f ca="1">IF(LOG入力!BH350&gt;0,"",IF(FS350=1,$X350,""))</f>
        <v/>
      </c>
      <c r="FU350" s="6" t="str">
        <f ca="1">IF(LOG入力!BH350&gt;0,"",IF(FS350=1,$Y350,""))</f>
        <v/>
      </c>
      <c r="FV350" s="6" t="str">
        <f ca="1">IF(LOG入力!BH350&gt;0,"",IF(COUNTIF($FT$19:$FT350,FT350)=1,FT350,""))</f>
        <v/>
      </c>
      <c r="FW350" s="6">
        <f ca="1">IF(LOG入力!BH350&gt;0,0,IF((FP350=1),IF(($FV350=""),0,1),0))</f>
        <v>0</v>
      </c>
      <c r="FX350" s="6" t="str">
        <f ca="1">IF(LOG入力!BH350&gt;0,"",IF(COUNTIF($FU$19:FU350,FU350)=1,FU350,""))</f>
        <v/>
      </c>
      <c r="FY350" s="72">
        <f ca="1">IF(LOG入力!BH350&gt;0,0,IF((FP350=1),IF(($FX350=""),0,1),0))</f>
        <v>0</v>
      </c>
      <c r="FZ350" s="71">
        <f t="shared" ca="1" si="821"/>
        <v>0</v>
      </c>
      <c r="GA350" s="6">
        <f t="shared" ca="1" si="822"/>
        <v>0</v>
      </c>
      <c r="GB350" s="6" t="str">
        <f t="shared" ca="1" si="823"/>
        <v/>
      </c>
      <c r="GC350" s="6">
        <f ca="1">IF(LOG入力!BH350&gt;0,0,IF(GA350=0,0,(IF(COUNTIF($GB$19:GB350,GB350)=1,IF($FS$3="N",1,IF(EH350=1,1,0))))))</f>
        <v>0</v>
      </c>
      <c r="GD350" s="6" t="str">
        <f ca="1">IF(LOG入力!BH350&gt;0,"",IF(GC350=1,$X350,""))</f>
        <v/>
      </c>
      <c r="GE350" s="6" t="str">
        <f ca="1">IF(LOG入力!BH350&gt;0,"",IF(GC350=1,$Y350,""))</f>
        <v/>
      </c>
      <c r="GF350" s="6" t="str">
        <f ca="1">IF(LOG入力!BH350&gt;0,"",IF(COUNTIF($GD$19:$GD350,GD350)=1,GD350,""))</f>
        <v/>
      </c>
      <c r="GG350" s="6">
        <f ca="1">IF(LOG入力!BH350&gt;0,0,IF((FZ350=1),IF(($GF350=""),0,1),0))</f>
        <v>0</v>
      </c>
      <c r="GH350" s="6" t="str">
        <f ca="1">IF(LOG入力!BH350&gt;0,"",IF(COUNTIF($GE$19:GE350,GE350)=1,GE350,""))</f>
        <v/>
      </c>
      <c r="GI350" s="72">
        <f ca="1">IF(LOG入力!BH350&gt;0,0,IF((FZ350=1),IF(($GH350=""),0,1),0))</f>
        <v>0</v>
      </c>
      <c r="GK350" s="455" t="str">
        <f ca="1">IF(V350=1,"",IF(LEN(LOG入力!AS350)=0,"",LOG入力!AS350))</f>
        <v/>
      </c>
      <c r="GL350" s="378" t="str">
        <f t="shared" ca="1" si="824"/>
        <v/>
      </c>
      <c r="GM350" s="378" t="str">
        <f t="shared" ca="1" si="825"/>
        <v/>
      </c>
      <c r="GN350" s="74" t="str">
        <f t="shared" ca="1" si="826"/>
        <v/>
      </c>
      <c r="GO350" s="74" t="str">
        <f t="shared" ca="1" si="827"/>
        <v/>
      </c>
      <c r="GQ350" s="74" t="str">
        <f t="shared" ca="1" si="828"/>
        <v/>
      </c>
      <c r="GR350" s="74" t="str">
        <f t="shared" ca="1" si="829"/>
        <v/>
      </c>
      <c r="GS350" s="74" t="str">
        <f t="shared" ca="1" si="830"/>
        <v/>
      </c>
      <c r="GT350" s="74" t="str">
        <f t="shared" ca="1" si="831"/>
        <v/>
      </c>
      <c r="GU350" s="74" t="str">
        <f t="shared" ca="1" si="832"/>
        <v/>
      </c>
      <c r="GV350" s="74" t="str">
        <f t="shared" ca="1" si="833"/>
        <v/>
      </c>
      <c r="GX350" s="74" t="str">
        <f t="shared" ca="1" si="834"/>
        <v/>
      </c>
      <c r="GY350" s="74" t="str">
        <f t="shared" ca="1" si="835"/>
        <v/>
      </c>
      <c r="GZ350" s="74" t="str">
        <f ca="1">IF(V350=1,"",IF(LOG入力!BH350&gt;0,0,IF(GY350=0,0,IF((VALUE((TYPE(VALUE(J350)))))=16,0,IF(VALUE(J350)&lt;60,1,IF(VALUE(J350)&lt;100,0,IF(VALUE(J350)&lt;600,2,0)))))))</f>
        <v/>
      </c>
      <c r="HA350" s="74" t="str">
        <f t="shared" ca="1" si="836"/>
        <v/>
      </c>
      <c r="HB350" s="74" t="str">
        <f ca="1">IF(V350=1,"",IF(LOG入力!BH350&gt;0,0,IF(HA350=0,0,IF((VALUE((TYPE(VALUE(L350)))))=16,0,IF(VALUE(L350)&lt;60,1,IF(VALUE(L350)&lt;100,0,IF(VALUE(L350)&lt;600,2,0)))))))</f>
        <v/>
      </c>
      <c r="HD350" s="74" t="str">
        <f t="shared" ca="1" si="837"/>
        <v/>
      </c>
      <c r="HF350" s="74" t="str">
        <f t="shared" ca="1" si="838"/>
        <v/>
      </c>
      <c r="HG350" s="74" t="str">
        <f t="shared" ca="1" si="839"/>
        <v/>
      </c>
      <c r="HH350" s="74" t="str">
        <f t="shared" ca="1" si="840"/>
        <v/>
      </c>
      <c r="HI350" s="74" t="str">
        <f t="shared" ca="1" si="841"/>
        <v/>
      </c>
      <c r="HJ350" s="74" t="str">
        <f t="shared" ca="1" si="842"/>
        <v/>
      </c>
      <c r="HK350" s="74" t="str">
        <f t="shared" ca="1" si="843"/>
        <v/>
      </c>
      <c r="HL350" s="74" t="str">
        <f t="shared" ca="1" si="844"/>
        <v/>
      </c>
      <c r="HM350" s="74" t="str">
        <f t="shared" ca="1" si="845"/>
        <v/>
      </c>
      <c r="HN350" s="74" t="str">
        <f t="shared" ca="1" si="846"/>
        <v/>
      </c>
      <c r="HO350" s="529" t="str">
        <f t="shared" ca="1" si="847"/>
        <v/>
      </c>
      <c r="HP350" s="74" t="str">
        <f t="shared" ca="1" si="848"/>
        <v/>
      </c>
      <c r="HQ350" s="74" t="str">
        <f t="shared" ca="1" si="849"/>
        <v/>
      </c>
      <c r="HR350" s="74" t="str">
        <f t="shared" ca="1" si="850"/>
        <v/>
      </c>
      <c r="HS350" s="74" t="str">
        <f t="shared" ca="1" si="851"/>
        <v/>
      </c>
      <c r="HT350" s="74" t="str">
        <f ca="1">IF(V350=1,"",IF(LOG入力!BH350&gt;0,0,IF(DV350=1,0,IF(N350="0",0,IF(SUM(HD350:HS350)&gt;0,1,0)))))</f>
        <v/>
      </c>
    </row>
    <row r="351" spans="1:228" x14ac:dyDescent="0.15">
      <c r="A351" s="5"/>
      <c r="B351" s="532" t="str">
        <f t="shared" ca="1" si="710"/>
        <v/>
      </c>
      <c r="C351" s="534" t="str">
        <f ca="1">LOG入力!AP351</f>
        <v/>
      </c>
      <c r="D351" s="534" t="str">
        <f ca="1">LOG入力!AQ351</f>
        <v/>
      </c>
      <c r="E351" s="534" t="str">
        <f ca="1">LOG入力!AR351</f>
        <v/>
      </c>
      <c r="F351" s="535" t="str">
        <f t="shared" ca="1" si="711"/>
        <v/>
      </c>
      <c r="G351" s="585" t="str">
        <f ca="1">LOG入力!AT351</f>
        <v/>
      </c>
      <c r="H351" s="542" t="str">
        <f ca="1">LOG入力!AU351</f>
        <v/>
      </c>
      <c r="I351" s="542" t="str">
        <f ca="1">LOG入力!AV351</f>
        <v/>
      </c>
      <c r="J351" s="577" t="str">
        <f ca="1">LOG入力!AW351</f>
        <v/>
      </c>
      <c r="K351" s="578" t="str">
        <f ca="1">LOG入力!BJ351</f>
        <v/>
      </c>
      <c r="L351" s="577" t="str">
        <f ca="1">LOG入力!AY351</f>
        <v/>
      </c>
      <c r="M351" s="545" t="str">
        <f ca="1">LOG入力!BK351</f>
        <v/>
      </c>
      <c r="N351" s="512" t="str">
        <f ca="1">IF(V351=1,"",IF(LOG入力!AJ351=1,"1",LOG入力!BA351))</f>
        <v/>
      </c>
      <c r="O351" s="538" t="str">
        <f ca="1">IF(V351=1,"",IF(LEN(LOG入力!O351)=0,"",LOG入力!O351))</f>
        <v/>
      </c>
      <c r="P351" s="291" t="str">
        <f ca="1">IF(V351=1,"",IF($AA$4=1,"",IF(LOG入力!BG351=1,"",CONCATENATE($ER351,$FB351,$FL351,$FV351,$GF351))))</f>
        <v/>
      </c>
      <c r="Q351" s="291" t="str">
        <f ca="1">IF(V351=1,"",IF($AA$4=1,"",IF(LOG入力!BG351=1,"",CONCATENATE($ET351,$FD351,$FN351,$FX351,$GH351))))</f>
        <v/>
      </c>
      <c r="R351" s="573" t="str">
        <f ca="1">IF(V351=1,"",IF($AA$4=1,"",IF(LOG入力!BH351&gt;0,0,AA351)))</f>
        <v/>
      </c>
      <c r="S351" s="293" t="str">
        <f t="shared" ca="1" si="712"/>
        <v/>
      </c>
      <c r="T351" s="681"/>
      <c r="U351" s="38"/>
      <c r="V351" s="196">
        <f ca="1">LOG入力!AN351</f>
        <v>1</v>
      </c>
      <c r="W351" s="38"/>
      <c r="X351" s="516" t="str">
        <f t="shared" ca="1" si="713"/>
        <v/>
      </c>
      <c r="Y351" s="515" t="str">
        <f t="shared" ca="1" si="714"/>
        <v/>
      </c>
      <c r="Z351" s="518" t="str">
        <f t="shared" ca="1" si="715"/>
        <v/>
      </c>
      <c r="AA351" s="574" t="str">
        <f t="shared" ca="1" si="716"/>
        <v/>
      </c>
      <c r="AC351" s="6" t="str">
        <f t="shared" ca="1" si="717"/>
        <v/>
      </c>
      <c r="AD351" s="6" t="str">
        <f t="shared" ca="1" si="718"/>
        <v/>
      </c>
      <c r="AE351" s="6" t="str">
        <f t="shared" ca="1" si="719"/>
        <v/>
      </c>
      <c r="AF351" s="6" t="str">
        <f t="shared" ca="1" si="720"/>
        <v/>
      </c>
      <c r="AG351" s="6" t="str">
        <f t="shared" ca="1" si="721"/>
        <v/>
      </c>
      <c r="AH351" s="6" t="str">
        <f t="shared" ca="1" si="722"/>
        <v/>
      </c>
      <c r="AI351" s="6" t="str">
        <f t="shared" ca="1" si="723"/>
        <v/>
      </c>
      <c r="AJ351" s="6" t="str">
        <f t="shared" ca="1" si="724"/>
        <v/>
      </c>
      <c r="AK351" s="6" t="str">
        <f t="shared" ca="1" si="725"/>
        <v/>
      </c>
      <c r="AL351" s="6" t="str">
        <f t="shared" ca="1" si="726"/>
        <v/>
      </c>
      <c r="AM351" s="6" t="str">
        <f t="shared" ca="1" si="727"/>
        <v/>
      </c>
      <c r="AN351" s="6" t="str">
        <f t="shared" ca="1" si="728"/>
        <v/>
      </c>
      <c r="AO351" s="6" t="str">
        <f t="shared" ca="1" si="729"/>
        <v/>
      </c>
      <c r="AP351" s="6" t="str">
        <f t="shared" ca="1" si="730"/>
        <v/>
      </c>
      <c r="AQ351" s="6" t="str">
        <f t="shared" ca="1" si="731"/>
        <v/>
      </c>
      <c r="AR351" s="6" t="str">
        <f t="shared" ca="1" si="732"/>
        <v/>
      </c>
      <c r="AS351" s="6" t="str">
        <f t="shared" ca="1" si="733"/>
        <v/>
      </c>
      <c r="AT351" s="6" t="str">
        <f t="shared" ca="1" si="734"/>
        <v/>
      </c>
      <c r="AU351" s="6" t="str">
        <f t="shared" ca="1" si="735"/>
        <v/>
      </c>
      <c r="AV351" s="6" t="str">
        <f t="shared" ca="1" si="736"/>
        <v/>
      </c>
      <c r="AW351" s="6" t="str">
        <f t="shared" ca="1" si="737"/>
        <v/>
      </c>
      <c r="AY351" s="6" t="str">
        <f t="shared" ca="1" si="738"/>
        <v/>
      </c>
      <c r="AZ351" s="6" t="str">
        <f t="shared" ca="1" si="739"/>
        <v/>
      </c>
      <c r="BA351" s="6" t="str">
        <f t="shared" ca="1" si="740"/>
        <v/>
      </c>
      <c r="BB351" s="6" t="str">
        <f t="shared" ca="1" si="741"/>
        <v/>
      </c>
      <c r="BC351" s="6" t="str">
        <f t="shared" ca="1" si="742"/>
        <v/>
      </c>
      <c r="BD351" s="6" t="str">
        <f t="shared" ca="1" si="743"/>
        <v/>
      </c>
      <c r="BE351" s="6" t="str">
        <f t="shared" ca="1" si="744"/>
        <v/>
      </c>
      <c r="BF351" s="6" t="str">
        <f t="shared" ca="1" si="745"/>
        <v/>
      </c>
      <c r="BG351" s="6" t="str">
        <f t="shared" ca="1" si="746"/>
        <v/>
      </c>
      <c r="BH351" s="6" t="str">
        <f t="shared" ca="1" si="747"/>
        <v/>
      </c>
      <c r="BI351" s="6" t="str">
        <f t="shared" ca="1" si="748"/>
        <v/>
      </c>
      <c r="BJ351" s="6" t="str">
        <f t="shared" ca="1" si="749"/>
        <v/>
      </c>
      <c r="BK351" s="6" t="str">
        <f t="shared" ca="1" si="750"/>
        <v/>
      </c>
      <c r="BL351" s="6" t="str">
        <f t="shared" ca="1" si="751"/>
        <v/>
      </c>
      <c r="BM351" s="6" t="str">
        <f t="shared" ca="1" si="752"/>
        <v/>
      </c>
      <c r="BN351" s="6" t="str">
        <f t="shared" ca="1" si="753"/>
        <v/>
      </c>
      <c r="BO351" s="6" t="str">
        <f t="shared" ca="1" si="754"/>
        <v/>
      </c>
      <c r="BP351" s="6" t="str">
        <f t="shared" ca="1" si="755"/>
        <v/>
      </c>
      <c r="BQ351" s="6" t="str">
        <f t="shared" ca="1" si="756"/>
        <v/>
      </c>
      <c r="BR351" s="6" t="str">
        <f t="shared" ca="1" si="757"/>
        <v/>
      </c>
      <c r="BS351" s="6" t="str">
        <f t="shared" ca="1" si="758"/>
        <v/>
      </c>
      <c r="BU351" s="6" t="str">
        <f t="shared" ca="1" si="759"/>
        <v/>
      </c>
      <c r="BW351" s="515" t="str">
        <f t="shared" ca="1" si="760"/>
        <v/>
      </c>
      <c r="BX351" s="515">
        <f t="shared" ca="1" si="761"/>
        <v>0</v>
      </c>
      <c r="BY351" s="515" t="str">
        <f t="shared" ca="1" si="762"/>
        <v/>
      </c>
      <c r="CA351" s="6">
        <f t="shared" ca="1" si="763"/>
        <v>1</v>
      </c>
      <c r="CC351" s="523" t="str">
        <f t="shared" ca="1" si="764"/>
        <v/>
      </c>
      <c r="CE351" s="6" t="str">
        <f t="shared" ca="1" si="765"/>
        <v/>
      </c>
      <c r="CG351" s="524" t="str">
        <f ca="1">IF(V351=1,"",IF($AA$4=1,"",IF(LOG入力!BH351&gt;0,"",IF(N351=0,"",IF(HT351=0,"","★")))))</f>
        <v/>
      </c>
      <c r="CI351" s="74" t="str">
        <f t="shared" ca="1" si="766"/>
        <v/>
      </c>
      <c r="CK351" s="525" t="str">
        <f ca="1">IF(V351=1,"",IF(LOG入力!BH351&gt;0,1,0))</f>
        <v/>
      </c>
      <c r="CL351" s="74" t="str">
        <f t="shared" ca="1" si="767"/>
        <v/>
      </c>
      <c r="CN351" s="74" t="str">
        <f t="shared" ca="1" si="768"/>
        <v/>
      </c>
      <c r="CO351" s="74" t="str">
        <f t="shared" ca="1" si="769"/>
        <v/>
      </c>
      <c r="CQ351" s="74" t="str">
        <f t="shared" ca="1" si="770"/>
        <v/>
      </c>
      <c r="CR351" s="74" t="str">
        <f t="shared" ca="1" si="771"/>
        <v/>
      </c>
      <c r="CS351" s="74" t="str">
        <f t="shared" ca="1" si="772"/>
        <v/>
      </c>
      <c r="CT351" s="74" t="str">
        <f t="shared" ca="1" si="773"/>
        <v/>
      </c>
      <c r="CU351" s="74" t="str">
        <f t="shared" ca="1" si="774"/>
        <v/>
      </c>
      <c r="CV351" s="74" t="str">
        <f t="shared" ca="1" si="775"/>
        <v/>
      </c>
      <c r="CW351" s="74" t="str">
        <f t="shared" ca="1" si="776"/>
        <v/>
      </c>
      <c r="CX351" s="74" t="str">
        <f t="shared" ca="1" si="777"/>
        <v/>
      </c>
      <c r="CY351" s="74" t="str">
        <f t="shared" ca="1" si="778"/>
        <v/>
      </c>
      <c r="CZ351" s="74" t="str">
        <f t="shared" ca="1" si="779"/>
        <v/>
      </c>
      <c r="DA351" s="74" t="str">
        <f t="shared" ca="1" si="780"/>
        <v/>
      </c>
      <c r="DB351" s="74" t="str">
        <f t="shared" ca="1" si="781"/>
        <v/>
      </c>
      <c r="DD351" s="74" t="str">
        <f t="shared" ca="1" si="782"/>
        <v/>
      </c>
      <c r="DE351" s="74" t="str">
        <f t="shared" ca="1" si="783"/>
        <v/>
      </c>
      <c r="DF351" s="74" t="str">
        <f t="shared" ca="1" si="784"/>
        <v/>
      </c>
      <c r="DG351" s="74" t="str">
        <f t="shared" ca="1" si="785"/>
        <v/>
      </c>
      <c r="DH351" s="74" t="str">
        <f t="shared" ca="1" si="786"/>
        <v/>
      </c>
      <c r="DI351" s="74" t="str">
        <f t="shared" ca="1" si="787"/>
        <v/>
      </c>
      <c r="DJ351" s="74" t="str">
        <f t="shared" ca="1" si="788"/>
        <v/>
      </c>
      <c r="DK351" s="74" t="str">
        <f t="shared" ca="1" si="789"/>
        <v/>
      </c>
      <c r="DL351" s="74" t="str">
        <f t="shared" ca="1" si="790"/>
        <v/>
      </c>
      <c r="DM351" s="74" t="str">
        <f t="shared" ca="1" si="791"/>
        <v/>
      </c>
      <c r="DN351" s="74" t="str">
        <f t="shared" ca="1" si="792"/>
        <v/>
      </c>
      <c r="DO351" s="74" t="str">
        <f t="shared" ca="1" si="793"/>
        <v/>
      </c>
      <c r="DQ351" s="74" t="str">
        <f t="shared" ca="1" si="794"/>
        <v/>
      </c>
      <c r="DS351" s="74" t="str">
        <f t="shared" ca="1" si="795"/>
        <v/>
      </c>
      <c r="DT351" s="74" t="str">
        <f t="shared" ca="1" si="796"/>
        <v/>
      </c>
      <c r="DV351" s="525" t="str">
        <f t="shared" ca="1" si="797"/>
        <v/>
      </c>
      <c r="DW351" s="74" t="str">
        <f t="shared" ca="1" si="798"/>
        <v/>
      </c>
      <c r="DX351" s="485" t="str">
        <f t="shared" ca="1" si="799"/>
        <v/>
      </c>
      <c r="DY351" s="74" t="str">
        <f t="shared" ca="1" si="800"/>
        <v/>
      </c>
      <c r="DZ351" s="74" t="str">
        <f t="shared" ca="1" si="801"/>
        <v/>
      </c>
      <c r="EA351" s="74" t="str">
        <f t="shared" ca="1" si="802"/>
        <v/>
      </c>
      <c r="EC351" s="74" t="str">
        <f t="shared" ca="1" si="803"/>
        <v/>
      </c>
      <c r="ED351" s="74" t="str">
        <f t="shared" ca="1" si="804"/>
        <v/>
      </c>
      <c r="EE351" s="74" t="str">
        <f t="shared" ca="1" si="805"/>
        <v/>
      </c>
      <c r="EG351" s="479" t="str">
        <f ca="1">IF(V351=1,"",IF(LOG入力!BH351&gt;0,0,IF(CG351="★",0,IF(R351=1,0,IF(N351=0,0,1)))))</f>
        <v/>
      </c>
      <c r="EH351" s="483" t="str">
        <f t="shared" ca="1" si="806"/>
        <v/>
      </c>
      <c r="EI351" s="483" t="str">
        <f t="shared" ca="1" si="807"/>
        <v/>
      </c>
      <c r="EJ351" s="483" t="str">
        <f t="shared" ca="1" si="808"/>
        <v/>
      </c>
      <c r="EL351" s="71">
        <f t="shared" ca="1" si="809"/>
        <v>0</v>
      </c>
      <c r="EM351" s="6">
        <f t="shared" ca="1" si="810"/>
        <v>0</v>
      </c>
      <c r="EN351" s="6" t="str">
        <f t="shared" ca="1" si="811"/>
        <v/>
      </c>
      <c r="EO351" s="6">
        <f ca="1">IF(LOG入力!BH351&gt;0,0,IF(EM351=0,0,(IF(COUNTIF($EN$19:EN351,EN351)=1,IF($FS$3="N",1,IF(EH351=1,1,0))))))</f>
        <v>0</v>
      </c>
      <c r="EP351" s="6" t="str">
        <f ca="1">IF(LOG入力!BH351&gt;0,"",IF(EO351=1,$X351,""))</f>
        <v/>
      </c>
      <c r="EQ351" s="6" t="str">
        <f ca="1">IF(LOG入力!BH351&gt;0,"",IF(EO351=1,$Y351,""))</f>
        <v/>
      </c>
      <c r="ER351" s="520" t="str">
        <f ca="1">IF(LOG入力!BH351&gt;0,"",IF(COUNTIF($EP$19:$EP351,EP351)=1,EP351,""))</f>
        <v/>
      </c>
      <c r="ES351" s="520">
        <f ca="1">IF(LOG入力!BH351&gt;0,0,IF((EL351=1),IF(($ER351=""),0,1),0))</f>
        <v>0</v>
      </c>
      <c r="ET351" s="520" t="str">
        <f ca="1">IF(LOG入力!BH351&gt;0,"",IF(COUNTIF($EQ$19:EQ351,EQ351)=1,EQ351,""))</f>
        <v/>
      </c>
      <c r="EU351" s="539">
        <f ca="1">IF(LOG入力!BH351&gt;0,0,IF((EL351=1),IF(($ET351=""),0,1),0))</f>
        <v>0</v>
      </c>
      <c r="EV351" s="71">
        <f t="shared" ca="1" si="812"/>
        <v>0</v>
      </c>
      <c r="EW351" s="6">
        <f t="shared" ca="1" si="813"/>
        <v>0</v>
      </c>
      <c r="EX351" s="6" t="str">
        <f t="shared" ca="1" si="814"/>
        <v/>
      </c>
      <c r="EY351" s="6">
        <f ca="1">IF(LOG入力!BH351&gt;0,0,IF(EW351=0,0,(IF(COUNTIF($EX$19:EX351,EX351)=1,IF($FS$3="N",1,IF(EH351=1,1,0))))))</f>
        <v>0</v>
      </c>
      <c r="EZ351" s="6" t="str">
        <f ca="1">IF(LOG入力!BH351&gt;0,"",IF(EY351=1,$X351,""))</f>
        <v/>
      </c>
      <c r="FA351" s="6" t="str">
        <f ca="1">IF(LOG入力!BH351&gt;0,"",IF(EY351=1,$Y351,""))</f>
        <v/>
      </c>
      <c r="FB351" s="6" t="str">
        <f ca="1">IF(LOG入力!BH351&gt;0,"",IF(COUNTIF($EZ$19:$EZ351,EZ351)=1,EZ351,""))</f>
        <v/>
      </c>
      <c r="FC351" s="6">
        <f ca="1">IF(LOG入力!BH351&gt;0,0,IF((EV351=1),IF(($FB351=""),0,1),0))</f>
        <v>0</v>
      </c>
      <c r="FD351" s="6" t="str">
        <f ca="1">IF(LOG入力!BH351&gt;0,"",IF(COUNTIF($FA$19:FA351,FA351)=1,FA351,""))</f>
        <v/>
      </c>
      <c r="FE351" s="72">
        <f ca="1">IF(LOG入力!BH351&gt;0,0,IF((EV351=1),IF(($FD351=""),0,1),0))</f>
        <v>0</v>
      </c>
      <c r="FF351" s="71">
        <f t="shared" ca="1" si="815"/>
        <v>0</v>
      </c>
      <c r="FG351" s="6">
        <f t="shared" ca="1" si="816"/>
        <v>0</v>
      </c>
      <c r="FH351" s="6" t="str">
        <f t="shared" ca="1" si="817"/>
        <v/>
      </c>
      <c r="FI351" s="6">
        <f ca="1">IF(LOG入力!BH351&gt;0,0,IF(FG351=0,0,(IF(COUNTIF($FH$19:FH351,FH351)=1,IF($FS$3="N",1,IF(EH351=1,1,0))))))</f>
        <v>0</v>
      </c>
      <c r="FJ351" s="6" t="str">
        <f ca="1">IF(LOG入力!BH351&gt;0,"",IF(FI351=1,$X351,""))</f>
        <v/>
      </c>
      <c r="FK351" s="6" t="str">
        <f ca="1">IF(LOG入力!BH351&gt;0,"",IF(FI351=1,$Y351,""))</f>
        <v/>
      </c>
      <c r="FL351" s="6" t="str">
        <f ca="1">IF(LOG入力!BH351&gt;0,"",IF(COUNTIF($FJ$19:$FJ351,FJ351)=1,FJ351,""))</f>
        <v/>
      </c>
      <c r="FM351" s="6">
        <f ca="1">IF(LOG入力!BH351&gt;0,0,IF((FF351=1),IF(($FL351=""),0,1),0))</f>
        <v>0</v>
      </c>
      <c r="FN351" s="6" t="str">
        <f ca="1">IF(LOG入力!BH351&gt;0,"",IF(COUNTIF($FK$19:FK351,FK351)=1,FK351,""))</f>
        <v/>
      </c>
      <c r="FO351" s="72">
        <f ca="1">IF(LOG入力!BH351&gt;0,0,IF((FF351=1),IF(($FN351=""),0,1),0))</f>
        <v>0</v>
      </c>
      <c r="FP351" s="71">
        <f t="shared" ca="1" si="818"/>
        <v>0</v>
      </c>
      <c r="FQ351" s="6">
        <f t="shared" ca="1" si="819"/>
        <v>0</v>
      </c>
      <c r="FR351" s="6" t="str">
        <f t="shared" ca="1" si="820"/>
        <v/>
      </c>
      <c r="FS351" s="6">
        <f ca="1">IF(LOG入力!BH351&gt;0,0,IF(FQ351=0,0,(IF(COUNTIF($FR$19:FR351,FR351)=1,IF($FS$3="N",1,IF(EH351=1,1,0))))))</f>
        <v>0</v>
      </c>
      <c r="FT351" s="6" t="str">
        <f ca="1">IF(LOG入力!BH351&gt;0,"",IF(FS351=1,$X351,""))</f>
        <v/>
      </c>
      <c r="FU351" s="6" t="str">
        <f ca="1">IF(LOG入力!BH351&gt;0,"",IF(FS351=1,$Y351,""))</f>
        <v/>
      </c>
      <c r="FV351" s="6" t="str">
        <f ca="1">IF(LOG入力!BH351&gt;0,"",IF(COUNTIF($FT$19:$FT351,FT351)=1,FT351,""))</f>
        <v/>
      </c>
      <c r="FW351" s="6">
        <f ca="1">IF(LOG入力!BH351&gt;0,0,IF((FP351=1),IF(($FV351=""),0,1),0))</f>
        <v>0</v>
      </c>
      <c r="FX351" s="6" t="str">
        <f ca="1">IF(LOG入力!BH351&gt;0,"",IF(COUNTIF($FU$19:FU351,FU351)=1,FU351,""))</f>
        <v/>
      </c>
      <c r="FY351" s="72">
        <f ca="1">IF(LOG入力!BH351&gt;0,0,IF((FP351=1),IF(($FX351=""),0,1),0))</f>
        <v>0</v>
      </c>
      <c r="FZ351" s="71">
        <f t="shared" ca="1" si="821"/>
        <v>0</v>
      </c>
      <c r="GA351" s="6">
        <f t="shared" ca="1" si="822"/>
        <v>0</v>
      </c>
      <c r="GB351" s="6" t="str">
        <f t="shared" ca="1" si="823"/>
        <v/>
      </c>
      <c r="GC351" s="6">
        <f ca="1">IF(LOG入力!BH351&gt;0,0,IF(GA351=0,0,(IF(COUNTIF($GB$19:GB351,GB351)=1,IF($FS$3="N",1,IF(EH351=1,1,0))))))</f>
        <v>0</v>
      </c>
      <c r="GD351" s="6" t="str">
        <f ca="1">IF(LOG入力!BH351&gt;0,"",IF(GC351=1,$X351,""))</f>
        <v/>
      </c>
      <c r="GE351" s="6" t="str">
        <f ca="1">IF(LOG入力!BH351&gt;0,"",IF(GC351=1,$Y351,""))</f>
        <v/>
      </c>
      <c r="GF351" s="6" t="str">
        <f ca="1">IF(LOG入力!BH351&gt;0,"",IF(COUNTIF($GD$19:$GD351,GD351)=1,GD351,""))</f>
        <v/>
      </c>
      <c r="GG351" s="6">
        <f ca="1">IF(LOG入力!BH351&gt;0,0,IF((FZ351=1),IF(($GF351=""),0,1),0))</f>
        <v>0</v>
      </c>
      <c r="GH351" s="6" t="str">
        <f ca="1">IF(LOG入力!BH351&gt;0,"",IF(COUNTIF($GE$19:GE351,GE351)=1,GE351,""))</f>
        <v/>
      </c>
      <c r="GI351" s="72">
        <f ca="1">IF(LOG入力!BH351&gt;0,0,IF((FZ351=1),IF(($GH351=""),0,1),0))</f>
        <v>0</v>
      </c>
      <c r="GK351" s="455" t="str">
        <f ca="1">IF(V351=1,"",IF(LEN(LOG入力!AS351)=0,"",LOG入力!AS351))</f>
        <v/>
      </c>
      <c r="GL351" s="378" t="str">
        <f t="shared" ca="1" si="824"/>
        <v/>
      </c>
      <c r="GM351" s="378" t="str">
        <f t="shared" ca="1" si="825"/>
        <v/>
      </c>
      <c r="GN351" s="74" t="str">
        <f t="shared" ca="1" si="826"/>
        <v/>
      </c>
      <c r="GO351" s="74" t="str">
        <f t="shared" ca="1" si="827"/>
        <v/>
      </c>
      <c r="GQ351" s="74" t="str">
        <f t="shared" ca="1" si="828"/>
        <v/>
      </c>
      <c r="GR351" s="74" t="str">
        <f t="shared" ca="1" si="829"/>
        <v/>
      </c>
      <c r="GS351" s="74" t="str">
        <f t="shared" ca="1" si="830"/>
        <v/>
      </c>
      <c r="GT351" s="74" t="str">
        <f t="shared" ca="1" si="831"/>
        <v/>
      </c>
      <c r="GU351" s="74" t="str">
        <f t="shared" ca="1" si="832"/>
        <v/>
      </c>
      <c r="GV351" s="74" t="str">
        <f t="shared" ca="1" si="833"/>
        <v/>
      </c>
      <c r="GX351" s="74" t="str">
        <f t="shared" ca="1" si="834"/>
        <v/>
      </c>
      <c r="GY351" s="74" t="str">
        <f t="shared" ca="1" si="835"/>
        <v/>
      </c>
      <c r="GZ351" s="74" t="str">
        <f ca="1">IF(V351=1,"",IF(LOG入力!BH351&gt;0,0,IF(GY351=0,0,IF((VALUE((TYPE(VALUE(J351)))))=16,0,IF(VALUE(J351)&lt;60,1,IF(VALUE(J351)&lt;100,0,IF(VALUE(J351)&lt;600,2,0)))))))</f>
        <v/>
      </c>
      <c r="HA351" s="74" t="str">
        <f t="shared" ca="1" si="836"/>
        <v/>
      </c>
      <c r="HB351" s="74" t="str">
        <f ca="1">IF(V351=1,"",IF(LOG入力!BH351&gt;0,0,IF(HA351=0,0,IF((VALUE((TYPE(VALUE(L351)))))=16,0,IF(VALUE(L351)&lt;60,1,IF(VALUE(L351)&lt;100,0,IF(VALUE(L351)&lt;600,2,0)))))))</f>
        <v/>
      </c>
      <c r="HD351" s="74" t="str">
        <f t="shared" ca="1" si="837"/>
        <v/>
      </c>
      <c r="HF351" s="74" t="str">
        <f t="shared" ca="1" si="838"/>
        <v/>
      </c>
      <c r="HG351" s="74" t="str">
        <f t="shared" ca="1" si="839"/>
        <v/>
      </c>
      <c r="HH351" s="74" t="str">
        <f t="shared" ca="1" si="840"/>
        <v/>
      </c>
      <c r="HI351" s="74" t="str">
        <f t="shared" ca="1" si="841"/>
        <v/>
      </c>
      <c r="HJ351" s="74" t="str">
        <f t="shared" ca="1" si="842"/>
        <v/>
      </c>
      <c r="HK351" s="74" t="str">
        <f t="shared" ca="1" si="843"/>
        <v/>
      </c>
      <c r="HL351" s="74" t="str">
        <f t="shared" ca="1" si="844"/>
        <v/>
      </c>
      <c r="HM351" s="74" t="str">
        <f t="shared" ca="1" si="845"/>
        <v/>
      </c>
      <c r="HN351" s="74" t="str">
        <f t="shared" ca="1" si="846"/>
        <v/>
      </c>
      <c r="HO351" s="529" t="str">
        <f t="shared" ca="1" si="847"/>
        <v/>
      </c>
      <c r="HP351" s="74" t="str">
        <f t="shared" ca="1" si="848"/>
        <v/>
      </c>
      <c r="HQ351" s="74" t="str">
        <f t="shared" ca="1" si="849"/>
        <v/>
      </c>
      <c r="HR351" s="74" t="str">
        <f t="shared" ca="1" si="850"/>
        <v/>
      </c>
      <c r="HS351" s="74" t="str">
        <f t="shared" ca="1" si="851"/>
        <v/>
      </c>
      <c r="HT351" s="74" t="str">
        <f ca="1">IF(V351=1,"",IF(LOG入力!BH351&gt;0,0,IF(DV351=1,0,IF(N351="0",0,IF(SUM(HD351:HS351)&gt;0,1,0)))))</f>
        <v/>
      </c>
    </row>
    <row r="352" spans="1:228" x14ac:dyDescent="0.15">
      <c r="A352" s="5"/>
      <c r="B352" s="532" t="str">
        <f t="shared" ca="1" si="710"/>
        <v/>
      </c>
      <c r="C352" s="534" t="str">
        <f ca="1">LOG入力!AP352</f>
        <v/>
      </c>
      <c r="D352" s="534" t="str">
        <f ca="1">LOG入力!AQ352</f>
        <v/>
      </c>
      <c r="E352" s="534" t="str">
        <f ca="1">LOG入力!AR352</f>
        <v/>
      </c>
      <c r="F352" s="535" t="str">
        <f t="shared" ca="1" si="711"/>
        <v/>
      </c>
      <c r="G352" s="585" t="str">
        <f ca="1">LOG入力!AT352</f>
        <v/>
      </c>
      <c r="H352" s="542" t="str">
        <f ca="1">LOG入力!AU352</f>
        <v/>
      </c>
      <c r="I352" s="542" t="str">
        <f ca="1">LOG入力!AV352</f>
        <v/>
      </c>
      <c r="J352" s="577" t="str">
        <f ca="1">LOG入力!AW352</f>
        <v/>
      </c>
      <c r="K352" s="578" t="str">
        <f ca="1">LOG入力!BJ352</f>
        <v/>
      </c>
      <c r="L352" s="577" t="str">
        <f ca="1">LOG入力!AY352</f>
        <v/>
      </c>
      <c r="M352" s="545" t="str">
        <f ca="1">LOG入力!BK352</f>
        <v/>
      </c>
      <c r="N352" s="512" t="str">
        <f ca="1">IF(V352=1,"",IF(LOG入力!AJ352=1,"1",LOG入力!BA352))</f>
        <v/>
      </c>
      <c r="O352" s="538" t="str">
        <f ca="1">IF(V352=1,"",IF(LEN(LOG入力!O352)=0,"",LOG入力!O352))</f>
        <v/>
      </c>
      <c r="P352" s="291" t="str">
        <f ca="1">IF(V352=1,"",IF($AA$4=1,"",IF(LOG入力!BG352=1,"",CONCATENATE($ER352,$FB352,$FL352,$FV352,$GF352))))</f>
        <v/>
      </c>
      <c r="Q352" s="291" t="str">
        <f ca="1">IF(V352=1,"",IF($AA$4=1,"",IF(LOG入力!BG352=1,"",CONCATENATE($ET352,$FD352,$FN352,$FX352,$GH352))))</f>
        <v/>
      </c>
      <c r="R352" s="573" t="str">
        <f ca="1">IF(V352=1,"",IF($AA$4=1,"",IF(LOG入力!BH352&gt;0,0,AA352)))</f>
        <v/>
      </c>
      <c r="S352" s="293" t="str">
        <f t="shared" ca="1" si="712"/>
        <v/>
      </c>
      <c r="T352" s="681"/>
      <c r="U352" s="38"/>
      <c r="V352" s="196">
        <f ca="1">LOG入力!AN352</f>
        <v>1</v>
      </c>
      <c r="W352" s="38"/>
      <c r="X352" s="516" t="str">
        <f t="shared" ca="1" si="713"/>
        <v/>
      </c>
      <c r="Y352" s="515" t="str">
        <f t="shared" ca="1" si="714"/>
        <v/>
      </c>
      <c r="Z352" s="518" t="str">
        <f t="shared" ca="1" si="715"/>
        <v/>
      </c>
      <c r="AA352" s="574" t="str">
        <f t="shared" ca="1" si="716"/>
        <v/>
      </c>
      <c r="AC352" s="6" t="str">
        <f t="shared" ca="1" si="717"/>
        <v/>
      </c>
      <c r="AD352" s="6" t="str">
        <f t="shared" ca="1" si="718"/>
        <v/>
      </c>
      <c r="AE352" s="6" t="str">
        <f t="shared" ca="1" si="719"/>
        <v/>
      </c>
      <c r="AF352" s="6" t="str">
        <f t="shared" ca="1" si="720"/>
        <v/>
      </c>
      <c r="AG352" s="6" t="str">
        <f t="shared" ca="1" si="721"/>
        <v/>
      </c>
      <c r="AH352" s="6" t="str">
        <f t="shared" ca="1" si="722"/>
        <v/>
      </c>
      <c r="AI352" s="6" t="str">
        <f t="shared" ca="1" si="723"/>
        <v/>
      </c>
      <c r="AJ352" s="6" t="str">
        <f t="shared" ca="1" si="724"/>
        <v/>
      </c>
      <c r="AK352" s="6" t="str">
        <f t="shared" ca="1" si="725"/>
        <v/>
      </c>
      <c r="AL352" s="6" t="str">
        <f t="shared" ca="1" si="726"/>
        <v/>
      </c>
      <c r="AM352" s="6" t="str">
        <f t="shared" ca="1" si="727"/>
        <v/>
      </c>
      <c r="AN352" s="6" t="str">
        <f t="shared" ca="1" si="728"/>
        <v/>
      </c>
      <c r="AO352" s="6" t="str">
        <f t="shared" ca="1" si="729"/>
        <v/>
      </c>
      <c r="AP352" s="6" t="str">
        <f t="shared" ca="1" si="730"/>
        <v/>
      </c>
      <c r="AQ352" s="6" t="str">
        <f t="shared" ca="1" si="731"/>
        <v/>
      </c>
      <c r="AR352" s="6" t="str">
        <f t="shared" ca="1" si="732"/>
        <v/>
      </c>
      <c r="AS352" s="6" t="str">
        <f t="shared" ca="1" si="733"/>
        <v/>
      </c>
      <c r="AT352" s="6" t="str">
        <f t="shared" ca="1" si="734"/>
        <v/>
      </c>
      <c r="AU352" s="6" t="str">
        <f t="shared" ca="1" si="735"/>
        <v/>
      </c>
      <c r="AV352" s="6" t="str">
        <f t="shared" ca="1" si="736"/>
        <v/>
      </c>
      <c r="AW352" s="6" t="str">
        <f t="shared" ca="1" si="737"/>
        <v/>
      </c>
      <c r="AY352" s="6" t="str">
        <f t="shared" ca="1" si="738"/>
        <v/>
      </c>
      <c r="AZ352" s="6" t="str">
        <f t="shared" ca="1" si="739"/>
        <v/>
      </c>
      <c r="BA352" s="6" t="str">
        <f t="shared" ca="1" si="740"/>
        <v/>
      </c>
      <c r="BB352" s="6" t="str">
        <f t="shared" ca="1" si="741"/>
        <v/>
      </c>
      <c r="BC352" s="6" t="str">
        <f t="shared" ca="1" si="742"/>
        <v/>
      </c>
      <c r="BD352" s="6" t="str">
        <f t="shared" ca="1" si="743"/>
        <v/>
      </c>
      <c r="BE352" s="6" t="str">
        <f t="shared" ca="1" si="744"/>
        <v/>
      </c>
      <c r="BF352" s="6" t="str">
        <f t="shared" ca="1" si="745"/>
        <v/>
      </c>
      <c r="BG352" s="6" t="str">
        <f t="shared" ca="1" si="746"/>
        <v/>
      </c>
      <c r="BH352" s="6" t="str">
        <f t="shared" ca="1" si="747"/>
        <v/>
      </c>
      <c r="BI352" s="6" t="str">
        <f t="shared" ca="1" si="748"/>
        <v/>
      </c>
      <c r="BJ352" s="6" t="str">
        <f t="shared" ca="1" si="749"/>
        <v/>
      </c>
      <c r="BK352" s="6" t="str">
        <f t="shared" ca="1" si="750"/>
        <v/>
      </c>
      <c r="BL352" s="6" t="str">
        <f t="shared" ca="1" si="751"/>
        <v/>
      </c>
      <c r="BM352" s="6" t="str">
        <f t="shared" ca="1" si="752"/>
        <v/>
      </c>
      <c r="BN352" s="6" t="str">
        <f t="shared" ca="1" si="753"/>
        <v/>
      </c>
      <c r="BO352" s="6" t="str">
        <f t="shared" ca="1" si="754"/>
        <v/>
      </c>
      <c r="BP352" s="6" t="str">
        <f t="shared" ca="1" si="755"/>
        <v/>
      </c>
      <c r="BQ352" s="6" t="str">
        <f t="shared" ca="1" si="756"/>
        <v/>
      </c>
      <c r="BR352" s="6" t="str">
        <f t="shared" ca="1" si="757"/>
        <v/>
      </c>
      <c r="BS352" s="6" t="str">
        <f t="shared" ca="1" si="758"/>
        <v/>
      </c>
      <c r="BU352" s="6" t="str">
        <f t="shared" ca="1" si="759"/>
        <v/>
      </c>
      <c r="BW352" s="515" t="str">
        <f t="shared" ca="1" si="760"/>
        <v/>
      </c>
      <c r="BX352" s="515">
        <f t="shared" ca="1" si="761"/>
        <v>0</v>
      </c>
      <c r="BY352" s="515" t="str">
        <f t="shared" ca="1" si="762"/>
        <v/>
      </c>
      <c r="CA352" s="6">
        <f t="shared" ca="1" si="763"/>
        <v>1</v>
      </c>
      <c r="CC352" s="523" t="str">
        <f t="shared" ca="1" si="764"/>
        <v/>
      </c>
      <c r="CE352" s="6" t="str">
        <f t="shared" ca="1" si="765"/>
        <v/>
      </c>
      <c r="CG352" s="524" t="str">
        <f ca="1">IF(V352=1,"",IF($AA$4=1,"",IF(LOG入力!BH352&gt;0,"",IF(N352=0,"",IF(HT352=0,"","★")))))</f>
        <v/>
      </c>
      <c r="CI352" s="74" t="str">
        <f t="shared" ca="1" si="766"/>
        <v/>
      </c>
      <c r="CK352" s="525" t="str">
        <f ca="1">IF(V352=1,"",IF(LOG入力!BH352&gt;0,1,0))</f>
        <v/>
      </c>
      <c r="CL352" s="74" t="str">
        <f t="shared" ca="1" si="767"/>
        <v/>
      </c>
      <c r="CN352" s="74" t="str">
        <f t="shared" ca="1" si="768"/>
        <v/>
      </c>
      <c r="CO352" s="74" t="str">
        <f t="shared" ca="1" si="769"/>
        <v/>
      </c>
      <c r="CQ352" s="74" t="str">
        <f t="shared" ca="1" si="770"/>
        <v/>
      </c>
      <c r="CR352" s="74" t="str">
        <f t="shared" ca="1" si="771"/>
        <v/>
      </c>
      <c r="CS352" s="74" t="str">
        <f t="shared" ca="1" si="772"/>
        <v/>
      </c>
      <c r="CT352" s="74" t="str">
        <f t="shared" ca="1" si="773"/>
        <v/>
      </c>
      <c r="CU352" s="74" t="str">
        <f t="shared" ca="1" si="774"/>
        <v/>
      </c>
      <c r="CV352" s="74" t="str">
        <f t="shared" ca="1" si="775"/>
        <v/>
      </c>
      <c r="CW352" s="74" t="str">
        <f t="shared" ca="1" si="776"/>
        <v/>
      </c>
      <c r="CX352" s="74" t="str">
        <f t="shared" ca="1" si="777"/>
        <v/>
      </c>
      <c r="CY352" s="74" t="str">
        <f t="shared" ca="1" si="778"/>
        <v/>
      </c>
      <c r="CZ352" s="74" t="str">
        <f t="shared" ca="1" si="779"/>
        <v/>
      </c>
      <c r="DA352" s="74" t="str">
        <f t="shared" ca="1" si="780"/>
        <v/>
      </c>
      <c r="DB352" s="74" t="str">
        <f t="shared" ca="1" si="781"/>
        <v/>
      </c>
      <c r="DD352" s="74" t="str">
        <f t="shared" ca="1" si="782"/>
        <v/>
      </c>
      <c r="DE352" s="74" t="str">
        <f t="shared" ca="1" si="783"/>
        <v/>
      </c>
      <c r="DF352" s="74" t="str">
        <f t="shared" ca="1" si="784"/>
        <v/>
      </c>
      <c r="DG352" s="74" t="str">
        <f t="shared" ca="1" si="785"/>
        <v/>
      </c>
      <c r="DH352" s="74" t="str">
        <f t="shared" ca="1" si="786"/>
        <v/>
      </c>
      <c r="DI352" s="74" t="str">
        <f t="shared" ca="1" si="787"/>
        <v/>
      </c>
      <c r="DJ352" s="74" t="str">
        <f t="shared" ca="1" si="788"/>
        <v/>
      </c>
      <c r="DK352" s="74" t="str">
        <f t="shared" ca="1" si="789"/>
        <v/>
      </c>
      <c r="DL352" s="74" t="str">
        <f t="shared" ca="1" si="790"/>
        <v/>
      </c>
      <c r="DM352" s="74" t="str">
        <f t="shared" ca="1" si="791"/>
        <v/>
      </c>
      <c r="DN352" s="74" t="str">
        <f t="shared" ca="1" si="792"/>
        <v/>
      </c>
      <c r="DO352" s="74" t="str">
        <f t="shared" ca="1" si="793"/>
        <v/>
      </c>
      <c r="DQ352" s="74" t="str">
        <f t="shared" ca="1" si="794"/>
        <v/>
      </c>
      <c r="DS352" s="74" t="str">
        <f t="shared" ca="1" si="795"/>
        <v/>
      </c>
      <c r="DT352" s="74" t="str">
        <f t="shared" ca="1" si="796"/>
        <v/>
      </c>
      <c r="DV352" s="525" t="str">
        <f t="shared" ca="1" si="797"/>
        <v/>
      </c>
      <c r="DW352" s="74" t="str">
        <f t="shared" ca="1" si="798"/>
        <v/>
      </c>
      <c r="DX352" s="485" t="str">
        <f t="shared" ca="1" si="799"/>
        <v/>
      </c>
      <c r="DY352" s="74" t="str">
        <f t="shared" ca="1" si="800"/>
        <v/>
      </c>
      <c r="DZ352" s="74" t="str">
        <f t="shared" ca="1" si="801"/>
        <v/>
      </c>
      <c r="EA352" s="74" t="str">
        <f t="shared" ca="1" si="802"/>
        <v/>
      </c>
      <c r="EC352" s="74" t="str">
        <f t="shared" ca="1" si="803"/>
        <v/>
      </c>
      <c r="ED352" s="74" t="str">
        <f t="shared" ca="1" si="804"/>
        <v/>
      </c>
      <c r="EE352" s="74" t="str">
        <f t="shared" ca="1" si="805"/>
        <v/>
      </c>
      <c r="EG352" s="479" t="str">
        <f ca="1">IF(V352=1,"",IF(LOG入力!BH352&gt;0,0,IF(CG352="★",0,IF(R352=1,0,IF(N352=0,0,1)))))</f>
        <v/>
      </c>
      <c r="EH352" s="483" t="str">
        <f t="shared" ca="1" si="806"/>
        <v/>
      </c>
      <c r="EI352" s="483" t="str">
        <f t="shared" ca="1" si="807"/>
        <v/>
      </c>
      <c r="EJ352" s="483" t="str">
        <f t="shared" ca="1" si="808"/>
        <v/>
      </c>
      <c r="EL352" s="71">
        <f t="shared" ca="1" si="809"/>
        <v>0</v>
      </c>
      <c r="EM352" s="6">
        <f t="shared" ca="1" si="810"/>
        <v>0</v>
      </c>
      <c r="EN352" s="6" t="str">
        <f t="shared" ca="1" si="811"/>
        <v/>
      </c>
      <c r="EO352" s="6">
        <f ca="1">IF(LOG入力!BH352&gt;0,0,IF(EM352=0,0,(IF(COUNTIF($EN$19:EN352,EN352)=1,IF($FS$3="N",1,IF(EH352=1,1,0))))))</f>
        <v>0</v>
      </c>
      <c r="EP352" s="6" t="str">
        <f ca="1">IF(LOG入力!BH352&gt;0,"",IF(EO352=1,$X352,""))</f>
        <v/>
      </c>
      <c r="EQ352" s="6" t="str">
        <f ca="1">IF(LOG入力!BH352&gt;0,"",IF(EO352=1,$Y352,""))</f>
        <v/>
      </c>
      <c r="ER352" s="520" t="str">
        <f ca="1">IF(LOG入力!BH352&gt;0,"",IF(COUNTIF($EP$19:$EP352,EP352)=1,EP352,""))</f>
        <v/>
      </c>
      <c r="ES352" s="520">
        <f ca="1">IF(LOG入力!BH352&gt;0,0,IF((EL352=1),IF(($ER352=""),0,1),0))</f>
        <v>0</v>
      </c>
      <c r="ET352" s="520" t="str">
        <f ca="1">IF(LOG入力!BH352&gt;0,"",IF(COUNTIF($EQ$19:EQ352,EQ352)=1,EQ352,""))</f>
        <v/>
      </c>
      <c r="EU352" s="539">
        <f ca="1">IF(LOG入力!BH352&gt;0,0,IF((EL352=1),IF(($ET352=""),0,1),0))</f>
        <v>0</v>
      </c>
      <c r="EV352" s="71">
        <f t="shared" ca="1" si="812"/>
        <v>0</v>
      </c>
      <c r="EW352" s="6">
        <f t="shared" ca="1" si="813"/>
        <v>0</v>
      </c>
      <c r="EX352" s="6" t="str">
        <f t="shared" ca="1" si="814"/>
        <v/>
      </c>
      <c r="EY352" s="6">
        <f ca="1">IF(LOG入力!BH352&gt;0,0,IF(EW352=0,0,(IF(COUNTIF($EX$19:EX352,EX352)=1,IF($FS$3="N",1,IF(EH352=1,1,0))))))</f>
        <v>0</v>
      </c>
      <c r="EZ352" s="6" t="str">
        <f ca="1">IF(LOG入力!BH352&gt;0,"",IF(EY352=1,$X352,""))</f>
        <v/>
      </c>
      <c r="FA352" s="6" t="str">
        <f ca="1">IF(LOG入力!BH352&gt;0,"",IF(EY352=1,$Y352,""))</f>
        <v/>
      </c>
      <c r="FB352" s="6" t="str">
        <f ca="1">IF(LOG入力!BH352&gt;0,"",IF(COUNTIF($EZ$19:$EZ352,EZ352)=1,EZ352,""))</f>
        <v/>
      </c>
      <c r="FC352" s="6">
        <f ca="1">IF(LOG入力!BH352&gt;0,0,IF((EV352=1),IF(($FB352=""),0,1),0))</f>
        <v>0</v>
      </c>
      <c r="FD352" s="6" t="str">
        <f ca="1">IF(LOG入力!BH352&gt;0,"",IF(COUNTIF($FA$19:FA352,FA352)=1,FA352,""))</f>
        <v/>
      </c>
      <c r="FE352" s="72">
        <f ca="1">IF(LOG入力!BH352&gt;0,0,IF((EV352=1),IF(($FD352=""),0,1),0))</f>
        <v>0</v>
      </c>
      <c r="FF352" s="71">
        <f t="shared" ca="1" si="815"/>
        <v>0</v>
      </c>
      <c r="FG352" s="6">
        <f t="shared" ca="1" si="816"/>
        <v>0</v>
      </c>
      <c r="FH352" s="6" t="str">
        <f t="shared" ca="1" si="817"/>
        <v/>
      </c>
      <c r="FI352" s="6">
        <f ca="1">IF(LOG入力!BH352&gt;0,0,IF(FG352=0,0,(IF(COUNTIF($FH$19:FH352,FH352)=1,IF($FS$3="N",1,IF(EH352=1,1,0))))))</f>
        <v>0</v>
      </c>
      <c r="FJ352" s="6" t="str">
        <f ca="1">IF(LOG入力!BH352&gt;0,"",IF(FI352=1,$X352,""))</f>
        <v/>
      </c>
      <c r="FK352" s="6" t="str">
        <f ca="1">IF(LOG入力!BH352&gt;0,"",IF(FI352=1,$Y352,""))</f>
        <v/>
      </c>
      <c r="FL352" s="6" t="str">
        <f ca="1">IF(LOG入力!BH352&gt;0,"",IF(COUNTIF($FJ$19:$FJ352,FJ352)=1,FJ352,""))</f>
        <v/>
      </c>
      <c r="FM352" s="6">
        <f ca="1">IF(LOG入力!BH352&gt;0,0,IF((FF352=1),IF(($FL352=""),0,1),0))</f>
        <v>0</v>
      </c>
      <c r="FN352" s="6" t="str">
        <f ca="1">IF(LOG入力!BH352&gt;0,"",IF(COUNTIF($FK$19:FK352,FK352)=1,FK352,""))</f>
        <v/>
      </c>
      <c r="FO352" s="72">
        <f ca="1">IF(LOG入力!BH352&gt;0,0,IF((FF352=1),IF(($FN352=""),0,1),0))</f>
        <v>0</v>
      </c>
      <c r="FP352" s="71">
        <f t="shared" ca="1" si="818"/>
        <v>0</v>
      </c>
      <c r="FQ352" s="6">
        <f t="shared" ca="1" si="819"/>
        <v>0</v>
      </c>
      <c r="FR352" s="6" t="str">
        <f t="shared" ca="1" si="820"/>
        <v/>
      </c>
      <c r="FS352" s="6">
        <f ca="1">IF(LOG入力!BH352&gt;0,0,IF(FQ352=0,0,(IF(COUNTIF($FR$19:FR352,FR352)=1,IF($FS$3="N",1,IF(EH352=1,1,0))))))</f>
        <v>0</v>
      </c>
      <c r="FT352" s="6" t="str">
        <f ca="1">IF(LOG入力!BH352&gt;0,"",IF(FS352=1,$X352,""))</f>
        <v/>
      </c>
      <c r="FU352" s="6" t="str">
        <f ca="1">IF(LOG入力!BH352&gt;0,"",IF(FS352=1,$Y352,""))</f>
        <v/>
      </c>
      <c r="FV352" s="6" t="str">
        <f ca="1">IF(LOG入力!BH352&gt;0,"",IF(COUNTIF($FT$19:$FT352,FT352)=1,FT352,""))</f>
        <v/>
      </c>
      <c r="FW352" s="6">
        <f ca="1">IF(LOG入力!BH352&gt;0,0,IF((FP352=1),IF(($FV352=""),0,1),0))</f>
        <v>0</v>
      </c>
      <c r="FX352" s="6" t="str">
        <f ca="1">IF(LOG入力!BH352&gt;0,"",IF(COUNTIF($FU$19:FU352,FU352)=1,FU352,""))</f>
        <v/>
      </c>
      <c r="FY352" s="72">
        <f ca="1">IF(LOG入力!BH352&gt;0,0,IF((FP352=1),IF(($FX352=""),0,1),0))</f>
        <v>0</v>
      </c>
      <c r="FZ352" s="71">
        <f t="shared" ca="1" si="821"/>
        <v>0</v>
      </c>
      <c r="GA352" s="6">
        <f t="shared" ca="1" si="822"/>
        <v>0</v>
      </c>
      <c r="GB352" s="6" t="str">
        <f t="shared" ca="1" si="823"/>
        <v/>
      </c>
      <c r="GC352" s="6">
        <f ca="1">IF(LOG入力!BH352&gt;0,0,IF(GA352=0,0,(IF(COUNTIF($GB$19:GB352,GB352)=1,IF($FS$3="N",1,IF(EH352=1,1,0))))))</f>
        <v>0</v>
      </c>
      <c r="GD352" s="6" t="str">
        <f ca="1">IF(LOG入力!BH352&gt;0,"",IF(GC352=1,$X352,""))</f>
        <v/>
      </c>
      <c r="GE352" s="6" t="str">
        <f ca="1">IF(LOG入力!BH352&gt;0,"",IF(GC352=1,$Y352,""))</f>
        <v/>
      </c>
      <c r="GF352" s="6" t="str">
        <f ca="1">IF(LOG入力!BH352&gt;0,"",IF(COUNTIF($GD$19:$GD352,GD352)=1,GD352,""))</f>
        <v/>
      </c>
      <c r="GG352" s="6">
        <f ca="1">IF(LOG入力!BH352&gt;0,0,IF((FZ352=1),IF(($GF352=""),0,1),0))</f>
        <v>0</v>
      </c>
      <c r="GH352" s="6" t="str">
        <f ca="1">IF(LOG入力!BH352&gt;0,"",IF(COUNTIF($GE$19:GE352,GE352)=1,GE352,""))</f>
        <v/>
      </c>
      <c r="GI352" s="72">
        <f ca="1">IF(LOG入力!BH352&gt;0,0,IF((FZ352=1),IF(($GH352=""),0,1),0))</f>
        <v>0</v>
      </c>
      <c r="GK352" s="455" t="str">
        <f ca="1">IF(V352=1,"",IF(LEN(LOG入力!AS352)=0,"",LOG入力!AS352))</f>
        <v/>
      </c>
      <c r="GL352" s="378" t="str">
        <f t="shared" ca="1" si="824"/>
        <v/>
      </c>
      <c r="GM352" s="378" t="str">
        <f t="shared" ca="1" si="825"/>
        <v/>
      </c>
      <c r="GN352" s="74" t="str">
        <f t="shared" ca="1" si="826"/>
        <v/>
      </c>
      <c r="GO352" s="74" t="str">
        <f t="shared" ca="1" si="827"/>
        <v/>
      </c>
      <c r="GQ352" s="74" t="str">
        <f t="shared" ca="1" si="828"/>
        <v/>
      </c>
      <c r="GR352" s="74" t="str">
        <f t="shared" ca="1" si="829"/>
        <v/>
      </c>
      <c r="GS352" s="74" t="str">
        <f t="shared" ca="1" si="830"/>
        <v/>
      </c>
      <c r="GT352" s="74" t="str">
        <f t="shared" ca="1" si="831"/>
        <v/>
      </c>
      <c r="GU352" s="74" t="str">
        <f t="shared" ca="1" si="832"/>
        <v/>
      </c>
      <c r="GV352" s="74" t="str">
        <f t="shared" ca="1" si="833"/>
        <v/>
      </c>
      <c r="GX352" s="74" t="str">
        <f t="shared" ca="1" si="834"/>
        <v/>
      </c>
      <c r="GY352" s="74" t="str">
        <f t="shared" ca="1" si="835"/>
        <v/>
      </c>
      <c r="GZ352" s="74" t="str">
        <f ca="1">IF(V352=1,"",IF(LOG入力!BH352&gt;0,0,IF(GY352=0,0,IF((VALUE((TYPE(VALUE(J352)))))=16,0,IF(VALUE(J352)&lt;60,1,IF(VALUE(J352)&lt;100,0,IF(VALUE(J352)&lt;600,2,0)))))))</f>
        <v/>
      </c>
      <c r="HA352" s="74" t="str">
        <f t="shared" ca="1" si="836"/>
        <v/>
      </c>
      <c r="HB352" s="74" t="str">
        <f ca="1">IF(V352=1,"",IF(LOG入力!BH352&gt;0,0,IF(HA352=0,0,IF((VALUE((TYPE(VALUE(L352)))))=16,0,IF(VALUE(L352)&lt;60,1,IF(VALUE(L352)&lt;100,0,IF(VALUE(L352)&lt;600,2,0)))))))</f>
        <v/>
      </c>
      <c r="HD352" s="74" t="str">
        <f t="shared" ca="1" si="837"/>
        <v/>
      </c>
      <c r="HF352" s="74" t="str">
        <f t="shared" ca="1" si="838"/>
        <v/>
      </c>
      <c r="HG352" s="74" t="str">
        <f t="shared" ca="1" si="839"/>
        <v/>
      </c>
      <c r="HH352" s="74" t="str">
        <f t="shared" ca="1" si="840"/>
        <v/>
      </c>
      <c r="HI352" s="74" t="str">
        <f t="shared" ca="1" si="841"/>
        <v/>
      </c>
      <c r="HJ352" s="74" t="str">
        <f t="shared" ca="1" si="842"/>
        <v/>
      </c>
      <c r="HK352" s="74" t="str">
        <f t="shared" ca="1" si="843"/>
        <v/>
      </c>
      <c r="HL352" s="74" t="str">
        <f t="shared" ca="1" si="844"/>
        <v/>
      </c>
      <c r="HM352" s="74" t="str">
        <f t="shared" ca="1" si="845"/>
        <v/>
      </c>
      <c r="HN352" s="74" t="str">
        <f t="shared" ca="1" si="846"/>
        <v/>
      </c>
      <c r="HO352" s="529" t="str">
        <f t="shared" ca="1" si="847"/>
        <v/>
      </c>
      <c r="HP352" s="74" t="str">
        <f t="shared" ca="1" si="848"/>
        <v/>
      </c>
      <c r="HQ352" s="74" t="str">
        <f t="shared" ca="1" si="849"/>
        <v/>
      </c>
      <c r="HR352" s="74" t="str">
        <f t="shared" ca="1" si="850"/>
        <v/>
      </c>
      <c r="HS352" s="74" t="str">
        <f t="shared" ca="1" si="851"/>
        <v/>
      </c>
      <c r="HT352" s="74" t="str">
        <f ca="1">IF(V352=1,"",IF(LOG入力!BH352&gt;0,0,IF(DV352=1,0,IF(N352="0",0,IF(SUM(HD352:HS352)&gt;0,1,0)))))</f>
        <v/>
      </c>
    </row>
    <row r="353" spans="1:228" x14ac:dyDescent="0.15">
      <c r="A353" s="5"/>
      <c r="B353" s="532" t="str">
        <f t="shared" ca="1" si="710"/>
        <v/>
      </c>
      <c r="C353" s="534" t="str">
        <f ca="1">LOG入力!AP353</f>
        <v/>
      </c>
      <c r="D353" s="534" t="str">
        <f ca="1">LOG入力!AQ353</f>
        <v/>
      </c>
      <c r="E353" s="534" t="str">
        <f ca="1">LOG入力!AR353</f>
        <v/>
      </c>
      <c r="F353" s="535" t="str">
        <f t="shared" ca="1" si="711"/>
        <v/>
      </c>
      <c r="G353" s="585" t="str">
        <f ca="1">LOG入力!AT353</f>
        <v/>
      </c>
      <c r="H353" s="542" t="str">
        <f ca="1">LOG入力!AU353</f>
        <v/>
      </c>
      <c r="I353" s="542" t="str">
        <f ca="1">LOG入力!AV353</f>
        <v/>
      </c>
      <c r="J353" s="577" t="str">
        <f ca="1">LOG入力!AW353</f>
        <v/>
      </c>
      <c r="K353" s="578" t="str">
        <f ca="1">LOG入力!BJ353</f>
        <v/>
      </c>
      <c r="L353" s="577" t="str">
        <f ca="1">LOG入力!AY353</f>
        <v/>
      </c>
      <c r="M353" s="545" t="str">
        <f ca="1">LOG入力!BK353</f>
        <v/>
      </c>
      <c r="N353" s="512" t="str">
        <f ca="1">IF(V353=1,"",IF(LOG入力!AJ353=1,"1",LOG入力!BA353))</f>
        <v/>
      </c>
      <c r="O353" s="538" t="str">
        <f ca="1">IF(V353=1,"",IF(LEN(LOG入力!O353)=0,"",LOG入力!O353))</f>
        <v/>
      </c>
      <c r="P353" s="291" t="str">
        <f ca="1">IF(V353=1,"",IF($AA$4=1,"",IF(LOG入力!BG353=1,"",CONCATENATE($ER353,$FB353,$FL353,$FV353,$GF353))))</f>
        <v/>
      </c>
      <c r="Q353" s="291" t="str">
        <f ca="1">IF(V353=1,"",IF($AA$4=1,"",IF(LOG入力!BG353=1,"",CONCATENATE($ET353,$FD353,$FN353,$FX353,$GH353))))</f>
        <v/>
      </c>
      <c r="R353" s="573" t="str">
        <f ca="1">IF(V353=1,"",IF($AA$4=1,"",IF(LOG入力!BH353&gt;0,0,AA353)))</f>
        <v/>
      </c>
      <c r="S353" s="293" t="str">
        <f t="shared" ca="1" si="712"/>
        <v/>
      </c>
      <c r="T353" s="681"/>
      <c r="U353" s="38"/>
      <c r="V353" s="196">
        <f ca="1">LOG入力!AN353</f>
        <v>1</v>
      </c>
      <c r="W353" s="38"/>
      <c r="X353" s="516" t="str">
        <f t="shared" ca="1" si="713"/>
        <v/>
      </c>
      <c r="Y353" s="515" t="str">
        <f t="shared" ca="1" si="714"/>
        <v/>
      </c>
      <c r="Z353" s="518" t="str">
        <f t="shared" ca="1" si="715"/>
        <v/>
      </c>
      <c r="AA353" s="574" t="str">
        <f t="shared" ca="1" si="716"/>
        <v/>
      </c>
      <c r="AC353" s="6" t="str">
        <f t="shared" ca="1" si="717"/>
        <v/>
      </c>
      <c r="AD353" s="6" t="str">
        <f t="shared" ca="1" si="718"/>
        <v/>
      </c>
      <c r="AE353" s="6" t="str">
        <f t="shared" ca="1" si="719"/>
        <v/>
      </c>
      <c r="AF353" s="6" t="str">
        <f t="shared" ca="1" si="720"/>
        <v/>
      </c>
      <c r="AG353" s="6" t="str">
        <f t="shared" ca="1" si="721"/>
        <v/>
      </c>
      <c r="AH353" s="6" t="str">
        <f t="shared" ca="1" si="722"/>
        <v/>
      </c>
      <c r="AI353" s="6" t="str">
        <f t="shared" ca="1" si="723"/>
        <v/>
      </c>
      <c r="AJ353" s="6" t="str">
        <f t="shared" ca="1" si="724"/>
        <v/>
      </c>
      <c r="AK353" s="6" t="str">
        <f t="shared" ca="1" si="725"/>
        <v/>
      </c>
      <c r="AL353" s="6" t="str">
        <f t="shared" ca="1" si="726"/>
        <v/>
      </c>
      <c r="AM353" s="6" t="str">
        <f t="shared" ca="1" si="727"/>
        <v/>
      </c>
      <c r="AN353" s="6" t="str">
        <f t="shared" ca="1" si="728"/>
        <v/>
      </c>
      <c r="AO353" s="6" t="str">
        <f t="shared" ca="1" si="729"/>
        <v/>
      </c>
      <c r="AP353" s="6" t="str">
        <f t="shared" ca="1" si="730"/>
        <v/>
      </c>
      <c r="AQ353" s="6" t="str">
        <f t="shared" ca="1" si="731"/>
        <v/>
      </c>
      <c r="AR353" s="6" t="str">
        <f t="shared" ca="1" si="732"/>
        <v/>
      </c>
      <c r="AS353" s="6" t="str">
        <f t="shared" ca="1" si="733"/>
        <v/>
      </c>
      <c r="AT353" s="6" t="str">
        <f t="shared" ca="1" si="734"/>
        <v/>
      </c>
      <c r="AU353" s="6" t="str">
        <f t="shared" ca="1" si="735"/>
        <v/>
      </c>
      <c r="AV353" s="6" t="str">
        <f t="shared" ca="1" si="736"/>
        <v/>
      </c>
      <c r="AW353" s="6" t="str">
        <f t="shared" ca="1" si="737"/>
        <v/>
      </c>
      <c r="AY353" s="6" t="str">
        <f t="shared" ca="1" si="738"/>
        <v/>
      </c>
      <c r="AZ353" s="6" t="str">
        <f t="shared" ca="1" si="739"/>
        <v/>
      </c>
      <c r="BA353" s="6" t="str">
        <f t="shared" ca="1" si="740"/>
        <v/>
      </c>
      <c r="BB353" s="6" t="str">
        <f t="shared" ca="1" si="741"/>
        <v/>
      </c>
      <c r="BC353" s="6" t="str">
        <f t="shared" ca="1" si="742"/>
        <v/>
      </c>
      <c r="BD353" s="6" t="str">
        <f t="shared" ca="1" si="743"/>
        <v/>
      </c>
      <c r="BE353" s="6" t="str">
        <f t="shared" ca="1" si="744"/>
        <v/>
      </c>
      <c r="BF353" s="6" t="str">
        <f t="shared" ca="1" si="745"/>
        <v/>
      </c>
      <c r="BG353" s="6" t="str">
        <f t="shared" ca="1" si="746"/>
        <v/>
      </c>
      <c r="BH353" s="6" t="str">
        <f t="shared" ca="1" si="747"/>
        <v/>
      </c>
      <c r="BI353" s="6" t="str">
        <f t="shared" ca="1" si="748"/>
        <v/>
      </c>
      <c r="BJ353" s="6" t="str">
        <f t="shared" ca="1" si="749"/>
        <v/>
      </c>
      <c r="BK353" s="6" t="str">
        <f t="shared" ca="1" si="750"/>
        <v/>
      </c>
      <c r="BL353" s="6" t="str">
        <f t="shared" ca="1" si="751"/>
        <v/>
      </c>
      <c r="BM353" s="6" t="str">
        <f t="shared" ca="1" si="752"/>
        <v/>
      </c>
      <c r="BN353" s="6" t="str">
        <f t="shared" ca="1" si="753"/>
        <v/>
      </c>
      <c r="BO353" s="6" t="str">
        <f t="shared" ca="1" si="754"/>
        <v/>
      </c>
      <c r="BP353" s="6" t="str">
        <f t="shared" ca="1" si="755"/>
        <v/>
      </c>
      <c r="BQ353" s="6" t="str">
        <f t="shared" ca="1" si="756"/>
        <v/>
      </c>
      <c r="BR353" s="6" t="str">
        <f t="shared" ca="1" si="757"/>
        <v/>
      </c>
      <c r="BS353" s="6" t="str">
        <f t="shared" ca="1" si="758"/>
        <v/>
      </c>
      <c r="BU353" s="6" t="str">
        <f t="shared" ca="1" si="759"/>
        <v/>
      </c>
      <c r="BW353" s="515" t="str">
        <f t="shared" ca="1" si="760"/>
        <v/>
      </c>
      <c r="BX353" s="515">
        <f t="shared" ca="1" si="761"/>
        <v>0</v>
      </c>
      <c r="BY353" s="515" t="str">
        <f t="shared" ca="1" si="762"/>
        <v/>
      </c>
      <c r="CA353" s="6">
        <f t="shared" ca="1" si="763"/>
        <v>1</v>
      </c>
      <c r="CC353" s="523" t="str">
        <f t="shared" ca="1" si="764"/>
        <v/>
      </c>
      <c r="CE353" s="6" t="str">
        <f t="shared" ca="1" si="765"/>
        <v/>
      </c>
      <c r="CG353" s="524" t="str">
        <f ca="1">IF(V353=1,"",IF($AA$4=1,"",IF(LOG入力!BH353&gt;0,"",IF(N353=0,"",IF(HT353=0,"","★")))))</f>
        <v/>
      </c>
      <c r="CI353" s="74" t="str">
        <f t="shared" ca="1" si="766"/>
        <v/>
      </c>
      <c r="CK353" s="525" t="str">
        <f ca="1">IF(V353=1,"",IF(LOG入力!BH353&gt;0,1,0))</f>
        <v/>
      </c>
      <c r="CL353" s="74" t="str">
        <f t="shared" ca="1" si="767"/>
        <v/>
      </c>
      <c r="CN353" s="74" t="str">
        <f t="shared" ca="1" si="768"/>
        <v/>
      </c>
      <c r="CO353" s="74" t="str">
        <f t="shared" ca="1" si="769"/>
        <v/>
      </c>
      <c r="CQ353" s="74" t="str">
        <f t="shared" ca="1" si="770"/>
        <v/>
      </c>
      <c r="CR353" s="74" t="str">
        <f t="shared" ca="1" si="771"/>
        <v/>
      </c>
      <c r="CS353" s="74" t="str">
        <f t="shared" ca="1" si="772"/>
        <v/>
      </c>
      <c r="CT353" s="74" t="str">
        <f t="shared" ca="1" si="773"/>
        <v/>
      </c>
      <c r="CU353" s="74" t="str">
        <f t="shared" ca="1" si="774"/>
        <v/>
      </c>
      <c r="CV353" s="74" t="str">
        <f t="shared" ca="1" si="775"/>
        <v/>
      </c>
      <c r="CW353" s="74" t="str">
        <f t="shared" ca="1" si="776"/>
        <v/>
      </c>
      <c r="CX353" s="74" t="str">
        <f t="shared" ca="1" si="777"/>
        <v/>
      </c>
      <c r="CY353" s="74" t="str">
        <f t="shared" ca="1" si="778"/>
        <v/>
      </c>
      <c r="CZ353" s="74" t="str">
        <f t="shared" ca="1" si="779"/>
        <v/>
      </c>
      <c r="DA353" s="74" t="str">
        <f t="shared" ca="1" si="780"/>
        <v/>
      </c>
      <c r="DB353" s="74" t="str">
        <f t="shared" ca="1" si="781"/>
        <v/>
      </c>
      <c r="DD353" s="74" t="str">
        <f t="shared" ca="1" si="782"/>
        <v/>
      </c>
      <c r="DE353" s="74" t="str">
        <f t="shared" ca="1" si="783"/>
        <v/>
      </c>
      <c r="DF353" s="74" t="str">
        <f t="shared" ca="1" si="784"/>
        <v/>
      </c>
      <c r="DG353" s="74" t="str">
        <f t="shared" ca="1" si="785"/>
        <v/>
      </c>
      <c r="DH353" s="74" t="str">
        <f t="shared" ca="1" si="786"/>
        <v/>
      </c>
      <c r="DI353" s="74" t="str">
        <f t="shared" ca="1" si="787"/>
        <v/>
      </c>
      <c r="DJ353" s="74" t="str">
        <f t="shared" ca="1" si="788"/>
        <v/>
      </c>
      <c r="DK353" s="74" t="str">
        <f t="shared" ca="1" si="789"/>
        <v/>
      </c>
      <c r="DL353" s="74" t="str">
        <f t="shared" ca="1" si="790"/>
        <v/>
      </c>
      <c r="DM353" s="74" t="str">
        <f t="shared" ca="1" si="791"/>
        <v/>
      </c>
      <c r="DN353" s="74" t="str">
        <f t="shared" ca="1" si="792"/>
        <v/>
      </c>
      <c r="DO353" s="74" t="str">
        <f t="shared" ca="1" si="793"/>
        <v/>
      </c>
      <c r="DQ353" s="74" t="str">
        <f t="shared" ca="1" si="794"/>
        <v/>
      </c>
      <c r="DS353" s="74" t="str">
        <f t="shared" ca="1" si="795"/>
        <v/>
      </c>
      <c r="DT353" s="74" t="str">
        <f t="shared" ca="1" si="796"/>
        <v/>
      </c>
      <c r="DV353" s="525" t="str">
        <f t="shared" ca="1" si="797"/>
        <v/>
      </c>
      <c r="DW353" s="74" t="str">
        <f t="shared" ca="1" si="798"/>
        <v/>
      </c>
      <c r="DX353" s="485" t="str">
        <f t="shared" ca="1" si="799"/>
        <v/>
      </c>
      <c r="DY353" s="74" t="str">
        <f t="shared" ca="1" si="800"/>
        <v/>
      </c>
      <c r="DZ353" s="74" t="str">
        <f t="shared" ca="1" si="801"/>
        <v/>
      </c>
      <c r="EA353" s="74" t="str">
        <f t="shared" ca="1" si="802"/>
        <v/>
      </c>
      <c r="EC353" s="74" t="str">
        <f t="shared" ca="1" si="803"/>
        <v/>
      </c>
      <c r="ED353" s="74" t="str">
        <f t="shared" ca="1" si="804"/>
        <v/>
      </c>
      <c r="EE353" s="74" t="str">
        <f t="shared" ca="1" si="805"/>
        <v/>
      </c>
      <c r="EG353" s="479" t="str">
        <f ca="1">IF(V353=1,"",IF(LOG入力!BH353&gt;0,0,IF(CG353="★",0,IF(R353=1,0,IF(N353=0,0,1)))))</f>
        <v/>
      </c>
      <c r="EH353" s="483" t="str">
        <f t="shared" ca="1" si="806"/>
        <v/>
      </c>
      <c r="EI353" s="483" t="str">
        <f t="shared" ca="1" si="807"/>
        <v/>
      </c>
      <c r="EJ353" s="483" t="str">
        <f t="shared" ca="1" si="808"/>
        <v/>
      </c>
      <c r="EL353" s="71">
        <f t="shared" ca="1" si="809"/>
        <v>0</v>
      </c>
      <c r="EM353" s="6">
        <f t="shared" ca="1" si="810"/>
        <v>0</v>
      </c>
      <c r="EN353" s="6" t="str">
        <f t="shared" ca="1" si="811"/>
        <v/>
      </c>
      <c r="EO353" s="6">
        <f ca="1">IF(LOG入力!BH353&gt;0,0,IF(EM353=0,0,(IF(COUNTIF($EN$19:EN353,EN353)=1,IF($FS$3="N",1,IF(EH353=1,1,0))))))</f>
        <v>0</v>
      </c>
      <c r="EP353" s="6" t="str">
        <f ca="1">IF(LOG入力!BH353&gt;0,"",IF(EO353=1,$X353,""))</f>
        <v/>
      </c>
      <c r="EQ353" s="6" t="str">
        <f ca="1">IF(LOG入力!BH353&gt;0,"",IF(EO353=1,$Y353,""))</f>
        <v/>
      </c>
      <c r="ER353" s="520" t="str">
        <f ca="1">IF(LOG入力!BH353&gt;0,"",IF(COUNTIF($EP$19:$EP353,EP353)=1,EP353,""))</f>
        <v/>
      </c>
      <c r="ES353" s="520">
        <f ca="1">IF(LOG入力!BH353&gt;0,0,IF((EL353=1),IF(($ER353=""),0,1),0))</f>
        <v>0</v>
      </c>
      <c r="ET353" s="520" t="str">
        <f ca="1">IF(LOG入力!BH353&gt;0,"",IF(COUNTIF($EQ$19:EQ353,EQ353)=1,EQ353,""))</f>
        <v/>
      </c>
      <c r="EU353" s="539">
        <f ca="1">IF(LOG入力!BH353&gt;0,0,IF((EL353=1),IF(($ET353=""),0,1),0))</f>
        <v>0</v>
      </c>
      <c r="EV353" s="71">
        <f t="shared" ca="1" si="812"/>
        <v>0</v>
      </c>
      <c r="EW353" s="6">
        <f t="shared" ca="1" si="813"/>
        <v>0</v>
      </c>
      <c r="EX353" s="6" t="str">
        <f t="shared" ca="1" si="814"/>
        <v/>
      </c>
      <c r="EY353" s="6">
        <f ca="1">IF(LOG入力!BH353&gt;0,0,IF(EW353=0,0,(IF(COUNTIF($EX$19:EX353,EX353)=1,IF($FS$3="N",1,IF(EH353=1,1,0))))))</f>
        <v>0</v>
      </c>
      <c r="EZ353" s="6" t="str">
        <f ca="1">IF(LOG入力!BH353&gt;0,"",IF(EY353=1,$X353,""))</f>
        <v/>
      </c>
      <c r="FA353" s="6" t="str">
        <f ca="1">IF(LOG入力!BH353&gt;0,"",IF(EY353=1,$Y353,""))</f>
        <v/>
      </c>
      <c r="FB353" s="6" t="str">
        <f ca="1">IF(LOG入力!BH353&gt;0,"",IF(COUNTIF($EZ$19:$EZ353,EZ353)=1,EZ353,""))</f>
        <v/>
      </c>
      <c r="FC353" s="6">
        <f ca="1">IF(LOG入力!BH353&gt;0,0,IF((EV353=1),IF(($FB353=""),0,1),0))</f>
        <v>0</v>
      </c>
      <c r="FD353" s="6" t="str">
        <f ca="1">IF(LOG入力!BH353&gt;0,"",IF(COUNTIF($FA$19:FA353,FA353)=1,FA353,""))</f>
        <v/>
      </c>
      <c r="FE353" s="72">
        <f ca="1">IF(LOG入力!BH353&gt;0,0,IF((EV353=1),IF(($FD353=""),0,1),0))</f>
        <v>0</v>
      </c>
      <c r="FF353" s="71">
        <f t="shared" ca="1" si="815"/>
        <v>0</v>
      </c>
      <c r="FG353" s="6">
        <f t="shared" ca="1" si="816"/>
        <v>0</v>
      </c>
      <c r="FH353" s="6" t="str">
        <f t="shared" ca="1" si="817"/>
        <v/>
      </c>
      <c r="FI353" s="6">
        <f ca="1">IF(LOG入力!BH353&gt;0,0,IF(FG353=0,0,(IF(COUNTIF($FH$19:FH353,FH353)=1,IF($FS$3="N",1,IF(EH353=1,1,0))))))</f>
        <v>0</v>
      </c>
      <c r="FJ353" s="6" t="str">
        <f ca="1">IF(LOG入力!BH353&gt;0,"",IF(FI353=1,$X353,""))</f>
        <v/>
      </c>
      <c r="FK353" s="6" t="str">
        <f ca="1">IF(LOG入力!BH353&gt;0,"",IF(FI353=1,$Y353,""))</f>
        <v/>
      </c>
      <c r="FL353" s="6" t="str">
        <f ca="1">IF(LOG入力!BH353&gt;0,"",IF(COUNTIF($FJ$19:$FJ353,FJ353)=1,FJ353,""))</f>
        <v/>
      </c>
      <c r="FM353" s="6">
        <f ca="1">IF(LOG入力!BH353&gt;0,0,IF((FF353=1),IF(($FL353=""),0,1),0))</f>
        <v>0</v>
      </c>
      <c r="FN353" s="6" t="str">
        <f ca="1">IF(LOG入力!BH353&gt;0,"",IF(COUNTIF($FK$19:FK353,FK353)=1,FK353,""))</f>
        <v/>
      </c>
      <c r="FO353" s="72">
        <f ca="1">IF(LOG入力!BH353&gt;0,0,IF((FF353=1),IF(($FN353=""),0,1),0))</f>
        <v>0</v>
      </c>
      <c r="FP353" s="71">
        <f t="shared" ca="1" si="818"/>
        <v>0</v>
      </c>
      <c r="FQ353" s="6">
        <f t="shared" ca="1" si="819"/>
        <v>0</v>
      </c>
      <c r="FR353" s="6" t="str">
        <f t="shared" ca="1" si="820"/>
        <v/>
      </c>
      <c r="FS353" s="6">
        <f ca="1">IF(LOG入力!BH353&gt;0,0,IF(FQ353=0,0,(IF(COUNTIF($FR$19:FR353,FR353)=1,IF($FS$3="N",1,IF(EH353=1,1,0))))))</f>
        <v>0</v>
      </c>
      <c r="FT353" s="6" t="str">
        <f ca="1">IF(LOG入力!BH353&gt;0,"",IF(FS353=1,$X353,""))</f>
        <v/>
      </c>
      <c r="FU353" s="6" t="str">
        <f ca="1">IF(LOG入力!BH353&gt;0,"",IF(FS353=1,$Y353,""))</f>
        <v/>
      </c>
      <c r="FV353" s="6" t="str">
        <f ca="1">IF(LOG入力!BH353&gt;0,"",IF(COUNTIF($FT$19:$FT353,FT353)=1,FT353,""))</f>
        <v/>
      </c>
      <c r="FW353" s="6">
        <f ca="1">IF(LOG入力!BH353&gt;0,0,IF((FP353=1),IF(($FV353=""),0,1),0))</f>
        <v>0</v>
      </c>
      <c r="FX353" s="6" t="str">
        <f ca="1">IF(LOG入力!BH353&gt;0,"",IF(COUNTIF($FU$19:FU353,FU353)=1,FU353,""))</f>
        <v/>
      </c>
      <c r="FY353" s="72">
        <f ca="1">IF(LOG入力!BH353&gt;0,0,IF((FP353=1),IF(($FX353=""),0,1),0))</f>
        <v>0</v>
      </c>
      <c r="FZ353" s="71">
        <f t="shared" ca="1" si="821"/>
        <v>0</v>
      </c>
      <c r="GA353" s="6">
        <f t="shared" ca="1" si="822"/>
        <v>0</v>
      </c>
      <c r="GB353" s="6" t="str">
        <f t="shared" ca="1" si="823"/>
        <v/>
      </c>
      <c r="GC353" s="6">
        <f ca="1">IF(LOG入力!BH353&gt;0,0,IF(GA353=0,0,(IF(COUNTIF($GB$19:GB353,GB353)=1,IF($FS$3="N",1,IF(EH353=1,1,0))))))</f>
        <v>0</v>
      </c>
      <c r="GD353" s="6" t="str">
        <f ca="1">IF(LOG入力!BH353&gt;0,"",IF(GC353=1,$X353,""))</f>
        <v/>
      </c>
      <c r="GE353" s="6" t="str">
        <f ca="1">IF(LOG入力!BH353&gt;0,"",IF(GC353=1,$Y353,""))</f>
        <v/>
      </c>
      <c r="GF353" s="6" t="str">
        <f ca="1">IF(LOG入力!BH353&gt;0,"",IF(COUNTIF($GD$19:$GD353,GD353)=1,GD353,""))</f>
        <v/>
      </c>
      <c r="GG353" s="6">
        <f ca="1">IF(LOG入力!BH353&gt;0,0,IF((FZ353=1),IF(($GF353=""),0,1),0))</f>
        <v>0</v>
      </c>
      <c r="GH353" s="6" t="str">
        <f ca="1">IF(LOG入力!BH353&gt;0,"",IF(COUNTIF($GE$19:GE353,GE353)=1,GE353,""))</f>
        <v/>
      </c>
      <c r="GI353" s="72">
        <f ca="1">IF(LOG入力!BH353&gt;0,0,IF((FZ353=1),IF(($GH353=""),0,1),0))</f>
        <v>0</v>
      </c>
      <c r="GK353" s="455" t="str">
        <f ca="1">IF(V353=1,"",IF(LEN(LOG入力!AS353)=0,"",LOG入力!AS353))</f>
        <v/>
      </c>
      <c r="GL353" s="378" t="str">
        <f t="shared" ca="1" si="824"/>
        <v/>
      </c>
      <c r="GM353" s="378" t="str">
        <f t="shared" ca="1" si="825"/>
        <v/>
      </c>
      <c r="GN353" s="74" t="str">
        <f t="shared" ca="1" si="826"/>
        <v/>
      </c>
      <c r="GO353" s="74" t="str">
        <f t="shared" ca="1" si="827"/>
        <v/>
      </c>
      <c r="GQ353" s="74" t="str">
        <f t="shared" ca="1" si="828"/>
        <v/>
      </c>
      <c r="GR353" s="74" t="str">
        <f t="shared" ca="1" si="829"/>
        <v/>
      </c>
      <c r="GS353" s="74" t="str">
        <f t="shared" ca="1" si="830"/>
        <v/>
      </c>
      <c r="GT353" s="74" t="str">
        <f t="shared" ca="1" si="831"/>
        <v/>
      </c>
      <c r="GU353" s="74" t="str">
        <f t="shared" ca="1" si="832"/>
        <v/>
      </c>
      <c r="GV353" s="74" t="str">
        <f t="shared" ca="1" si="833"/>
        <v/>
      </c>
      <c r="GX353" s="74" t="str">
        <f t="shared" ca="1" si="834"/>
        <v/>
      </c>
      <c r="GY353" s="74" t="str">
        <f t="shared" ca="1" si="835"/>
        <v/>
      </c>
      <c r="GZ353" s="74" t="str">
        <f ca="1">IF(V353=1,"",IF(LOG入力!BH353&gt;0,0,IF(GY353=0,0,IF((VALUE((TYPE(VALUE(J353)))))=16,0,IF(VALUE(J353)&lt;60,1,IF(VALUE(J353)&lt;100,0,IF(VALUE(J353)&lt;600,2,0)))))))</f>
        <v/>
      </c>
      <c r="HA353" s="74" t="str">
        <f t="shared" ca="1" si="836"/>
        <v/>
      </c>
      <c r="HB353" s="74" t="str">
        <f ca="1">IF(V353=1,"",IF(LOG入力!BH353&gt;0,0,IF(HA353=0,0,IF((VALUE((TYPE(VALUE(L353)))))=16,0,IF(VALUE(L353)&lt;60,1,IF(VALUE(L353)&lt;100,0,IF(VALUE(L353)&lt;600,2,0)))))))</f>
        <v/>
      </c>
      <c r="HD353" s="74" t="str">
        <f t="shared" ca="1" si="837"/>
        <v/>
      </c>
      <c r="HF353" s="74" t="str">
        <f t="shared" ca="1" si="838"/>
        <v/>
      </c>
      <c r="HG353" s="74" t="str">
        <f t="shared" ca="1" si="839"/>
        <v/>
      </c>
      <c r="HH353" s="74" t="str">
        <f t="shared" ca="1" si="840"/>
        <v/>
      </c>
      <c r="HI353" s="74" t="str">
        <f t="shared" ca="1" si="841"/>
        <v/>
      </c>
      <c r="HJ353" s="74" t="str">
        <f t="shared" ca="1" si="842"/>
        <v/>
      </c>
      <c r="HK353" s="74" t="str">
        <f t="shared" ca="1" si="843"/>
        <v/>
      </c>
      <c r="HL353" s="74" t="str">
        <f t="shared" ca="1" si="844"/>
        <v/>
      </c>
      <c r="HM353" s="74" t="str">
        <f t="shared" ca="1" si="845"/>
        <v/>
      </c>
      <c r="HN353" s="74" t="str">
        <f t="shared" ca="1" si="846"/>
        <v/>
      </c>
      <c r="HO353" s="529" t="str">
        <f t="shared" ca="1" si="847"/>
        <v/>
      </c>
      <c r="HP353" s="74" t="str">
        <f t="shared" ca="1" si="848"/>
        <v/>
      </c>
      <c r="HQ353" s="74" t="str">
        <f t="shared" ca="1" si="849"/>
        <v/>
      </c>
      <c r="HR353" s="74" t="str">
        <f t="shared" ca="1" si="850"/>
        <v/>
      </c>
      <c r="HS353" s="74" t="str">
        <f t="shared" ca="1" si="851"/>
        <v/>
      </c>
      <c r="HT353" s="74" t="str">
        <f ca="1">IF(V353=1,"",IF(LOG入力!BH353&gt;0,0,IF(DV353=1,0,IF(N353="0",0,IF(SUM(HD353:HS353)&gt;0,1,0)))))</f>
        <v/>
      </c>
    </row>
    <row r="354" spans="1:228" x14ac:dyDescent="0.15">
      <c r="A354" s="5"/>
      <c r="B354" s="532" t="str">
        <f t="shared" ca="1" si="710"/>
        <v/>
      </c>
      <c r="C354" s="534" t="str">
        <f ca="1">LOG入力!AP354</f>
        <v/>
      </c>
      <c r="D354" s="534" t="str">
        <f ca="1">LOG入力!AQ354</f>
        <v/>
      </c>
      <c r="E354" s="534" t="str">
        <f ca="1">LOG入力!AR354</f>
        <v/>
      </c>
      <c r="F354" s="535" t="str">
        <f t="shared" ca="1" si="711"/>
        <v/>
      </c>
      <c r="G354" s="585" t="str">
        <f ca="1">LOG入力!AT354</f>
        <v/>
      </c>
      <c r="H354" s="542" t="str">
        <f ca="1">LOG入力!AU354</f>
        <v/>
      </c>
      <c r="I354" s="542" t="str">
        <f ca="1">LOG入力!AV354</f>
        <v/>
      </c>
      <c r="J354" s="577" t="str">
        <f ca="1">LOG入力!AW354</f>
        <v/>
      </c>
      <c r="K354" s="578" t="str">
        <f ca="1">LOG入力!BJ354</f>
        <v/>
      </c>
      <c r="L354" s="577" t="str">
        <f ca="1">LOG入力!AY354</f>
        <v/>
      </c>
      <c r="M354" s="545" t="str">
        <f ca="1">LOG入力!BK354</f>
        <v/>
      </c>
      <c r="N354" s="512" t="str">
        <f ca="1">IF(V354=1,"",IF(LOG入力!AJ354=1,"1",LOG入力!BA354))</f>
        <v/>
      </c>
      <c r="O354" s="538" t="str">
        <f ca="1">IF(V354=1,"",IF(LEN(LOG入力!O354)=0,"",LOG入力!O354))</f>
        <v/>
      </c>
      <c r="P354" s="291" t="str">
        <f ca="1">IF(V354=1,"",IF($AA$4=1,"",IF(LOG入力!BG354=1,"",CONCATENATE($ER354,$FB354,$FL354,$FV354,$GF354))))</f>
        <v/>
      </c>
      <c r="Q354" s="291" t="str">
        <f ca="1">IF(V354=1,"",IF($AA$4=1,"",IF(LOG入力!BG354=1,"",CONCATENATE($ET354,$FD354,$FN354,$FX354,$GH354))))</f>
        <v/>
      </c>
      <c r="R354" s="573" t="str">
        <f ca="1">IF(V354=1,"",IF($AA$4=1,"",IF(LOG入力!BH354&gt;0,0,AA354)))</f>
        <v/>
      </c>
      <c r="S354" s="293" t="str">
        <f t="shared" ca="1" si="712"/>
        <v/>
      </c>
      <c r="T354" s="681"/>
      <c r="U354" s="38"/>
      <c r="V354" s="196">
        <f ca="1">LOG入力!AN354</f>
        <v>1</v>
      </c>
      <c r="W354" s="38"/>
      <c r="X354" s="516" t="str">
        <f t="shared" ca="1" si="713"/>
        <v/>
      </c>
      <c r="Y354" s="515" t="str">
        <f t="shared" ca="1" si="714"/>
        <v/>
      </c>
      <c r="Z354" s="518" t="str">
        <f t="shared" ca="1" si="715"/>
        <v/>
      </c>
      <c r="AA354" s="574" t="str">
        <f t="shared" ca="1" si="716"/>
        <v/>
      </c>
      <c r="AC354" s="6" t="str">
        <f t="shared" ca="1" si="717"/>
        <v/>
      </c>
      <c r="AD354" s="6" t="str">
        <f t="shared" ca="1" si="718"/>
        <v/>
      </c>
      <c r="AE354" s="6" t="str">
        <f t="shared" ca="1" si="719"/>
        <v/>
      </c>
      <c r="AF354" s="6" t="str">
        <f t="shared" ca="1" si="720"/>
        <v/>
      </c>
      <c r="AG354" s="6" t="str">
        <f t="shared" ca="1" si="721"/>
        <v/>
      </c>
      <c r="AH354" s="6" t="str">
        <f t="shared" ca="1" si="722"/>
        <v/>
      </c>
      <c r="AI354" s="6" t="str">
        <f t="shared" ca="1" si="723"/>
        <v/>
      </c>
      <c r="AJ354" s="6" t="str">
        <f t="shared" ca="1" si="724"/>
        <v/>
      </c>
      <c r="AK354" s="6" t="str">
        <f t="shared" ca="1" si="725"/>
        <v/>
      </c>
      <c r="AL354" s="6" t="str">
        <f t="shared" ca="1" si="726"/>
        <v/>
      </c>
      <c r="AM354" s="6" t="str">
        <f t="shared" ca="1" si="727"/>
        <v/>
      </c>
      <c r="AN354" s="6" t="str">
        <f t="shared" ca="1" si="728"/>
        <v/>
      </c>
      <c r="AO354" s="6" t="str">
        <f t="shared" ca="1" si="729"/>
        <v/>
      </c>
      <c r="AP354" s="6" t="str">
        <f t="shared" ca="1" si="730"/>
        <v/>
      </c>
      <c r="AQ354" s="6" t="str">
        <f t="shared" ca="1" si="731"/>
        <v/>
      </c>
      <c r="AR354" s="6" t="str">
        <f t="shared" ca="1" si="732"/>
        <v/>
      </c>
      <c r="AS354" s="6" t="str">
        <f t="shared" ca="1" si="733"/>
        <v/>
      </c>
      <c r="AT354" s="6" t="str">
        <f t="shared" ca="1" si="734"/>
        <v/>
      </c>
      <c r="AU354" s="6" t="str">
        <f t="shared" ca="1" si="735"/>
        <v/>
      </c>
      <c r="AV354" s="6" t="str">
        <f t="shared" ca="1" si="736"/>
        <v/>
      </c>
      <c r="AW354" s="6" t="str">
        <f t="shared" ca="1" si="737"/>
        <v/>
      </c>
      <c r="AY354" s="6" t="str">
        <f t="shared" ca="1" si="738"/>
        <v/>
      </c>
      <c r="AZ354" s="6" t="str">
        <f t="shared" ca="1" si="739"/>
        <v/>
      </c>
      <c r="BA354" s="6" t="str">
        <f t="shared" ca="1" si="740"/>
        <v/>
      </c>
      <c r="BB354" s="6" t="str">
        <f t="shared" ca="1" si="741"/>
        <v/>
      </c>
      <c r="BC354" s="6" t="str">
        <f t="shared" ca="1" si="742"/>
        <v/>
      </c>
      <c r="BD354" s="6" t="str">
        <f t="shared" ca="1" si="743"/>
        <v/>
      </c>
      <c r="BE354" s="6" t="str">
        <f t="shared" ca="1" si="744"/>
        <v/>
      </c>
      <c r="BF354" s="6" t="str">
        <f t="shared" ca="1" si="745"/>
        <v/>
      </c>
      <c r="BG354" s="6" t="str">
        <f t="shared" ca="1" si="746"/>
        <v/>
      </c>
      <c r="BH354" s="6" t="str">
        <f t="shared" ca="1" si="747"/>
        <v/>
      </c>
      <c r="BI354" s="6" t="str">
        <f t="shared" ca="1" si="748"/>
        <v/>
      </c>
      <c r="BJ354" s="6" t="str">
        <f t="shared" ca="1" si="749"/>
        <v/>
      </c>
      <c r="BK354" s="6" t="str">
        <f t="shared" ca="1" si="750"/>
        <v/>
      </c>
      <c r="BL354" s="6" t="str">
        <f t="shared" ca="1" si="751"/>
        <v/>
      </c>
      <c r="BM354" s="6" t="str">
        <f t="shared" ca="1" si="752"/>
        <v/>
      </c>
      <c r="BN354" s="6" t="str">
        <f t="shared" ca="1" si="753"/>
        <v/>
      </c>
      <c r="BO354" s="6" t="str">
        <f t="shared" ca="1" si="754"/>
        <v/>
      </c>
      <c r="BP354" s="6" t="str">
        <f t="shared" ca="1" si="755"/>
        <v/>
      </c>
      <c r="BQ354" s="6" t="str">
        <f t="shared" ca="1" si="756"/>
        <v/>
      </c>
      <c r="BR354" s="6" t="str">
        <f t="shared" ca="1" si="757"/>
        <v/>
      </c>
      <c r="BS354" s="6" t="str">
        <f t="shared" ca="1" si="758"/>
        <v/>
      </c>
      <c r="BU354" s="6" t="str">
        <f t="shared" ca="1" si="759"/>
        <v/>
      </c>
      <c r="BW354" s="515" t="str">
        <f t="shared" ca="1" si="760"/>
        <v/>
      </c>
      <c r="BX354" s="515">
        <f t="shared" ca="1" si="761"/>
        <v>0</v>
      </c>
      <c r="BY354" s="515" t="str">
        <f t="shared" ca="1" si="762"/>
        <v/>
      </c>
      <c r="CA354" s="6">
        <f t="shared" ca="1" si="763"/>
        <v>1</v>
      </c>
      <c r="CC354" s="523" t="str">
        <f t="shared" ca="1" si="764"/>
        <v/>
      </c>
      <c r="CE354" s="6" t="str">
        <f t="shared" ca="1" si="765"/>
        <v/>
      </c>
      <c r="CG354" s="524" t="str">
        <f ca="1">IF(V354=1,"",IF($AA$4=1,"",IF(LOG入力!BH354&gt;0,"",IF(N354=0,"",IF(HT354=0,"","★")))))</f>
        <v/>
      </c>
      <c r="CI354" s="74" t="str">
        <f t="shared" ca="1" si="766"/>
        <v/>
      </c>
      <c r="CK354" s="525" t="str">
        <f ca="1">IF(V354=1,"",IF(LOG入力!BH354&gt;0,1,0))</f>
        <v/>
      </c>
      <c r="CL354" s="74" t="str">
        <f t="shared" ca="1" si="767"/>
        <v/>
      </c>
      <c r="CN354" s="74" t="str">
        <f t="shared" ca="1" si="768"/>
        <v/>
      </c>
      <c r="CO354" s="74" t="str">
        <f t="shared" ca="1" si="769"/>
        <v/>
      </c>
      <c r="CQ354" s="74" t="str">
        <f t="shared" ca="1" si="770"/>
        <v/>
      </c>
      <c r="CR354" s="74" t="str">
        <f t="shared" ca="1" si="771"/>
        <v/>
      </c>
      <c r="CS354" s="74" t="str">
        <f t="shared" ca="1" si="772"/>
        <v/>
      </c>
      <c r="CT354" s="74" t="str">
        <f t="shared" ca="1" si="773"/>
        <v/>
      </c>
      <c r="CU354" s="74" t="str">
        <f t="shared" ca="1" si="774"/>
        <v/>
      </c>
      <c r="CV354" s="74" t="str">
        <f t="shared" ca="1" si="775"/>
        <v/>
      </c>
      <c r="CW354" s="74" t="str">
        <f t="shared" ca="1" si="776"/>
        <v/>
      </c>
      <c r="CX354" s="74" t="str">
        <f t="shared" ca="1" si="777"/>
        <v/>
      </c>
      <c r="CY354" s="74" t="str">
        <f t="shared" ca="1" si="778"/>
        <v/>
      </c>
      <c r="CZ354" s="74" t="str">
        <f t="shared" ca="1" si="779"/>
        <v/>
      </c>
      <c r="DA354" s="74" t="str">
        <f t="shared" ca="1" si="780"/>
        <v/>
      </c>
      <c r="DB354" s="74" t="str">
        <f t="shared" ca="1" si="781"/>
        <v/>
      </c>
      <c r="DD354" s="74" t="str">
        <f t="shared" ca="1" si="782"/>
        <v/>
      </c>
      <c r="DE354" s="74" t="str">
        <f t="shared" ca="1" si="783"/>
        <v/>
      </c>
      <c r="DF354" s="74" t="str">
        <f t="shared" ca="1" si="784"/>
        <v/>
      </c>
      <c r="DG354" s="74" t="str">
        <f t="shared" ca="1" si="785"/>
        <v/>
      </c>
      <c r="DH354" s="74" t="str">
        <f t="shared" ca="1" si="786"/>
        <v/>
      </c>
      <c r="DI354" s="74" t="str">
        <f t="shared" ca="1" si="787"/>
        <v/>
      </c>
      <c r="DJ354" s="74" t="str">
        <f t="shared" ca="1" si="788"/>
        <v/>
      </c>
      <c r="DK354" s="74" t="str">
        <f t="shared" ca="1" si="789"/>
        <v/>
      </c>
      <c r="DL354" s="74" t="str">
        <f t="shared" ca="1" si="790"/>
        <v/>
      </c>
      <c r="DM354" s="74" t="str">
        <f t="shared" ca="1" si="791"/>
        <v/>
      </c>
      <c r="DN354" s="74" t="str">
        <f t="shared" ca="1" si="792"/>
        <v/>
      </c>
      <c r="DO354" s="74" t="str">
        <f t="shared" ca="1" si="793"/>
        <v/>
      </c>
      <c r="DQ354" s="74" t="str">
        <f t="shared" ca="1" si="794"/>
        <v/>
      </c>
      <c r="DS354" s="74" t="str">
        <f t="shared" ca="1" si="795"/>
        <v/>
      </c>
      <c r="DT354" s="74" t="str">
        <f t="shared" ca="1" si="796"/>
        <v/>
      </c>
      <c r="DV354" s="525" t="str">
        <f t="shared" ca="1" si="797"/>
        <v/>
      </c>
      <c r="DW354" s="74" t="str">
        <f t="shared" ca="1" si="798"/>
        <v/>
      </c>
      <c r="DX354" s="485" t="str">
        <f t="shared" ca="1" si="799"/>
        <v/>
      </c>
      <c r="DY354" s="74" t="str">
        <f t="shared" ca="1" si="800"/>
        <v/>
      </c>
      <c r="DZ354" s="74" t="str">
        <f t="shared" ca="1" si="801"/>
        <v/>
      </c>
      <c r="EA354" s="74" t="str">
        <f t="shared" ca="1" si="802"/>
        <v/>
      </c>
      <c r="EC354" s="74" t="str">
        <f t="shared" ca="1" si="803"/>
        <v/>
      </c>
      <c r="ED354" s="74" t="str">
        <f t="shared" ca="1" si="804"/>
        <v/>
      </c>
      <c r="EE354" s="74" t="str">
        <f t="shared" ca="1" si="805"/>
        <v/>
      </c>
      <c r="EG354" s="479" t="str">
        <f ca="1">IF(V354=1,"",IF(LOG入力!BH354&gt;0,0,IF(CG354="★",0,IF(R354=1,0,IF(N354=0,0,1)))))</f>
        <v/>
      </c>
      <c r="EH354" s="483" t="str">
        <f t="shared" ca="1" si="806"/>
        <v/>
      </c>
      <c r="EI354" s="483" t="str">
        <f t="shared" ca="1" si="807"/>
        <v/>
      </c>
      <c r="EJ354" s="483" t="str">
        <f t="shared" ca="1" si="808"/>
        <v/>
      </c>
      <c r="EL354" s="71">
        <f t="shared" ca="1" si="809"/>
        <v>0</v>
      </c>
      <c r="EM354" s="6">
        <f t="shared" ca="1" si="810"/>
        <v>0</v>
      </c>
      <c r="EN354" s="6" t="str">
        <f t="shared" ca="1" si="811"/>
        <v/>
      </c>
      <c r="EO354" s="6">
        <f ca="1">IF(LOG入力!BH354&gt;0,0,IF(EM354=0,0,(IF(COUNTIF($EN$19:EN354,EN354)=1,IF($FS$3="N",1,IF(EH354=1,1,0))))))</f>
        <v>0</v>
      </c>
      <c r="EP354" s="6" t="str">
        <f ca="1">IF(LOG入力!BH354&gt;0,"",IF(EO354=1,$X354,""))</f>
        <v/>
      </c>
      <c r="EQ354" s="6" t="str">
        <f ca="1">IF(LOG入力!BH354&gt;0,"",IF(EO354=1,$Y354,""))</f>
        <v/>
      </c>
      <c r="ER354" s="520" t="str">
        <f ca="1">IF(LOG入力!BH354&gt;0,"",IF(COUNTIF($EP$19:$EP354,EP354)=1,EP354,""))</f>
        <v/>
      </c>
      <c r="ES354" s="520">
        <f ca="1">IF(LOG入力!BH354&gt;0,0,IF((EL354=1),IF(($ER354=""),0,1),0))</f>
        <v>0</v>
      </c>
      <c r="ET354" s="520" t="str">
        <f ca="1">IF(LOG入力!BH354&gt;0,"",IF(COUNTIF($EQ$19:EQ354,EQ354)=1,EQ354,""))</f>
        <v/>
      </c>
      <c r="EU354" s="539">
        <f ca="1">IF(LOG入力!BH354&gt;0,0,IF((EL354=1),IF(($ET354=""),0,1),0))</f>
        <v>0</v>
      </c>
      <c r="EV354" s="71">
        <f t="shared" ca="1" si="812"/>
        <v>0</v>
      </c>
      <c r="EW354" s="6">
        <f t="shared" ca="1" si="813"/>
        <v>0</v>
      </c>
      <c r="EX354" s="6" t="str">
        <f t="shared" ca="1" si="814"/>
        <v/>
      </c>
      <c r="EY354" s="6">
        <f ca="1">IF(LOG入力!BH354&gt;0,0,IF(EW354=0,0,(IF(COUNTIF($EX$19:EX354,EX354)=1,IF($FS$3="N",1,IF(EH354=1,1,0))))))</f>
        <v>0</v>
      </c>
      <c r="EZ354" s="6" t="str">
        <f ca="1">IF(LOG入力!BH354&gt;0,"",IF(EY354=1,$X354,""))</f>
        <v/>
      </c>
      <c r="FA354" s="6" t="str">
        <f ca="1">IF(LOG入力!BH354&gt;0,"",IF(EY354=1,$Y354,""))</f>
        <v/>
      </c>
      <c r="FB354" s="6" t="str">
        <f ca="1">IF(LOG入力!BH354&gt;0,"",IF(COUNTIF($EZ$19:$EZ354,EZ354)=1,EZ354,""))</f>
        <v/>
      </c>
      <c r="FC354" s="6">
        <f ca="1">IF(LOG入力!BH354&gt;0,0,IF((EV354=1),IF(($FB354=""),0,1),0))</f>
        <v>0</v>
      </c>
      <c r="FD354" s="6" t="str">
        <f ca="1">IF(LOG入力!BH354&gt;0,"",IF(COUNTIF($FA$19:FA354,FA354)=1,FA354,""))</f>
        <v/>
      </c>
      <c r="FE354" s="72">
        <f ca="1">IF(LOG入力!BH354&gt;0,0,IF((EV354=1),IF(($FD354=""),0,1),0))</f>
        <v>0</v>
      </c>
      <c r="FF354" s="71">
        <f t="shared" ca="1" si="815"/>
        <v>0</v>
      </c>
      <c r="FG354" s="6">
        <f t="shared" ca="1" si="816"/>
        <v>0</v>
      </c>
      <c r="FH354" s="6" t="str">
        <f t="shared" ca="1" si="817"/>
        <v/>
      </c>
      <c r="FI354" s="6">
        <f ca="1">IF(LOG入力!BH354&gt;0,0,IF(FG354=0,0,(IF(COUNTIF($FH$19:FH354,FH354)=1,IF($FS$3="N",1,IF(EH354=1,1,0))))))</f>
        <v>0</v>
      </c>
      <c r="FJ354" s="6" t="str">
        <f ca="1">IF(LOG入力!BH354&gt;0,"",IF(FI354=1,$X354,""))</f>
        <v/>
      </c>
      <c r="FK354" s="6" t="str">
        <f ca="1">IF(LOG入力!BH354&gt;0,"",IF(FI354=1,$Y354,""))</f>
        <v/>
      </c>
      <c r="FL354" s="6" t="str">
        <f ca="1">IF(LOG入力!BH354&gt;0,"",IF(COUNTIF($FJ$19:$FJ354,FJ354)=1,FJ354,""))</f>
        <v/>
      </c>
      <c r="FM354" s="6">
        <f ca="1">IF(LOG入力!BH354&gt;0,0,IF((FF354=1),IF(($FL354=""),0,1),0))</f>
        <v>0</v>
      </c>
      <c r="FN354" s="6" t="str">
        <f ca="1">IF(LOG入力!BH354&gt;0,"",IF(COUNTIF($FK$19:FK354,FK354)=1,FK354,""))</f>
        <v/>
      </c>
      <c r="FO354" s="72">
        <f ca="1">IF(LOG入力!BH354&gt;0,0,IF((FF354=1),IF(($FN354=""),0,1),0))</f>
        <v>0</v>
      </c>
      <c r="FP354" s="71">
        <f t="shared" ca="1" si="818"/>
        <v>0</v>
      </c>
      <c r="FQ354" s="6">
        <f t="shared" ca="1" si="819"/>
        <v>0</v>
      </c>
      <c r="FR354" s="6" t="str">
        <f t="shared" ca="1" si="820"/>
        <v/>
      </c>
      <c r="FS354" s="6">
        <f ca="1">IF(LOG入力!BH354&gt;0,0,IF(FQ354=0,0,(IF(COUNTIF($FR$19:FR354,FR354)=1,IF($FS$3="N",1,IF(EH354=1,1,0))))))</f>
        <v>0</v>
      </c>
      <c r="FT354" s="6" t="str">
        <f ca="1">IF(LOG入力!BH354&gt;0,"",IF(FS354=1,$X354,""))</f>
        <v/>
      </c>
      <c r="FU354" s="6" t="str">
        <f ca="1">IF(LOG入力!BH354&gt;0,"",IF(FS354=1,$Y354,""))</f>
        <v/>
      </c>
      <c r="FV354" s="6" t="str">
        <f ca="1">IF(LOG入力!BH354&gt;0,"",IF(COUNTIF($FT$19:$FT354,FT354)=1,FT354,""))</f>
        <v/>
      </c>
      <c r="FW354" s="6">
        <f ca="1">IF(LOG入力!BH354&gt;0,0,IF((FP354=1),IF(($FV354=""),0,1),0))</f>
        <v>0</v>
      </c>
      <c r="FX354" s="6" t="str">
        <f ca="1">IF(LOG入力!BH354&gt;0,"",IF(COUNTIF($FU$19:FU354,FU354)=1,FU354,""))</f>
        <v/>
      </c>
      <c r="FY354" s="72">
        <f ca="1">IF(LOG入力!BH354&gt;0,0,IF((FP354=1),IF(($FX354=""),0,1),0))</f>
        <v>0</v>
      </c>
      <c r="FZ354" s="71">
        <f t="shared" ca="1" si="821"/>
        <v>0</v>
      </c>
      <c r="GA354" s="6">
        <f t="shared" ca="1" si="822"/>
        <v>0</v>
      </c>
      <c r="GB354" s="6" t="str">
        <f t="shared" ca="1" si="823"/>
        <v/>
      </c>
      <c r="GC354" s="6">
        <f ca="1">IF(LOG入力!BH354&gt;0,0,IF(GA354=0,0,(IF(COUNTIF($GB$19:GB354,GB354)=1,IF($FS$3="N",1,IF(EH354=1,1,0))))))</f>
        <v>0</v>
      </c>
      <c r="GD354" s="6" t="str">
        <f ca="1">IF(LOG入力!BH354&gt;0,"",IF(GC354=1,$X354,""))</f>
        <v/>
      </c>
      <c r="GE354" s="6" t="str">
        <f ca="1">IF(LOG入力!BH354&gt;0,"",IF(GC354=1,$Y354,""))</f>
        <v/>
      </c>
      <c r="GF354" s="6" t="str">
        <f ca="1">IF(LOG入力!BH354&gt;0,"",IF(COUNTIF($GD$19:$GD354,GD354)=1,GD354,""))</f>
        <v/>
      </c>
      <c r="GG354" s="6">
        <f ca="1">IF(LOG入力!BH354&gt;0,0,IF((FZ354=1),IF(($GF354=""),0,1),0))</f>
        <v>0</v>
      </c>
      <c r="GH354" s="6" t="str">
        <f ca="1">IF(LOG入力!BH354&gt;0,"",IF(COUNTIF($GE$19:GE354,GE354)=1,GE354,""))</f>
        <v/>
      </c>
      <c r="GI354" s="72">
        <f ca="1">IF(LOG入力!BH354&gt;0,0,IF((FZ354=1),IF(($GH354=""),0,1),0))</f>
        <v>0</v>
      </c>
      <c r="GK354" s="455" t="str">
        <f ca="1">IF(V354=1,"",IF(LEN(LOG入力!AS354)=0,"",LOG入力!AS354))</f>
        <v/>
      </c>
      <c r="GL354" s="378" t="str">
        <f t="shared" ca="1" si="824"/>
        <v/>
      </c>
      <c r="GM354" s="378" t="str">
        <f t="shared" ca="1" si="825"/>
        <v/>
      </c>
      <c r="GN354" s="74" t="str">
        <f t="shared" ca="1" si="826"/>
        <v/>
      </c>
      <c r="GO354" s="74" t="str">
        <f t="shared" ca="1" si="827"/>
        <v/>
      </c>
      <c r="GQ354" s="74" t="str">
        <f t="shared" ca="1" si="828"/>
        <v/>
      </c>
      <c r="GR354" s="74" t="str">
        <f t="shared" ca="1" si="829"/>
        <v/>
      </c>
      <c r="GS354" s="74" t="str">
        <f t="shared" ca="1" si="830"/>
        <v/>
      </c>
      <c r="GT354" s="74" t="str">
        <f t="shared" ca="1" si="831"/>
        <v/>
      </c>
      <c r="GU354" s="74" t="str">
        <f t="shared" ca="1" si="832"/>
        <v/>
      </c>
      <c r="GV354" s="74" t="str">
        <f t="shared" ca="1" si="833"/>
        <v/>
      </c>
      <c r="GX354" s="74" t="str">
        <f t="shared" ca="1" si="834"/>
        <v/>
      </c>
      <c r="GY354" s="74" t="str">
        <f t="shared" ca="1" si="835"/>
        <v/>
      </c>
      <c r="GZ354" s="74" t="str">
        <f ca="1">IF(V354=1,"",IF(LOG入力!BH354&gt;0,0,IF(GY354=0,0,IF((VALUE((TYPE(VALUE(J354)))))=16,0,IF(VALUE(J354)&lt;60,1,IF(VALUE(J354)&lt;100,0,IF(VALUE(J354)&lt;600,2,0)))))))</f>
        <v/>
      </c>
      <c r="HA354" s="74" t="str">
        <f t="shared" ca="1" si="836"/>
        <v/>
      </c>
      <c r="HB354" s="74" t="str">
        <f ca="1">IF(V354=1,"",IF(LOG入力!BH354&gt;0,0,IF(HA354=0,0,IF((VALUE((TYPE(VALUE(L354)))))=16,0,IF(VALUE(L354)&lt;60,1,IF(VALUE(L354)&lt;100,0,IF(VALUE(L354)&lt;600,2,0)))))))</f>
        <v/>
      </c>
      <c r="HD354" s="74" t="str">
        <f t="shared" ca="1" si="837"/>
        <v/>
      </c>
      <c r="HF354" s="74" t="str">
        <f t="shared" ca="1" si="838"/>
        <v/>
      </c>
      <c r="HG354" s="74" t="str">
        <f t="shared" ca="1" si="839"/>
        <v/>
      </c>
      <c r="HH354" s="74" t="str">
        <f t="shared" ca="1" si="840"/>
        <v/>
      </c>
      <c r="HI354" s="74" t="str">
        <f t="shared" ca="1" si="841"/>
        <v/>
      </c>
      <c r="HJ354" s="74" t="str">
        <f t="shared" ca="1" si="842"/>
        <v/>
      </c>
      <c r="HK354" s="74" t="str">
        <f t="shared" ca="1" si="843"/>
        <v/>
      </c>
      <c r="HL354" s="74" t="str">
        <f t="shared" ca="1" si="844"/>
        <v/>
      </c>
      <c r="HM354" s="74" t="str">
        <f t="shared" ca="1" si="845"/>
        <v/>
      </c>
      <c r="HN354" s="74" t="str">
        <f t="shared" ca="1" si="846"/>
        <v/>
      </c>
      <c r="HO354" s="529" t="str">
        <f t="shared" ca="1" si="847"/>
        <v/>
      </c>
      <c r="HP354" s="74" t="str">
        <f t="shared" ca="1" si="848"/>
        <v/>
      </c>
      <c r="HQ354" s="74" t="str">
        <f t="shared" ca="1" si="849"/>
        <v/>
      </c>
      <c r="HR354" s="74" t="str">
        <f t="shared" ca="1" si="850"/>
        <v/>
      </c>
      <c r="HS354" s="74" t="str">
        <f t="shared" ca="1" si="851"/>
        <v/>
      </c>
      <c r="HT354" s="74" t="str">
        <f ca="1">IF(V354=1,"",IF(LOG入力!BH354&gt;0,0,IF(DV354=1,0,IF(N354="0",0,IF(SUM(HD354:HS354)&gt;0,1,0)))))</f>
        <v/>
      </c>
    </row>
    <row r="355" spans="1:228" x14ac:dyDescent="0.15">
      <c r="A355" s="5"/>
      <c r="B355" s="532" t="str">
        <f t="shared" ca="1" si="710"/>
        <v/>
      </c>
      <c r="C355" s="534" t="str">
        <f ca="1">LOG入力!AP355</f>
        <v/>
      </c>
      <c r="D355" s="534" t="str">
        <f ca="1">LOG入力!AQ355</f>
        <v/>
      </c>
      <c r="E355" s="534" t="str">
        <f ca="1">LOG入力!AR355</f>
        <v/>
      </c>
      <c r="F355" s="535" t="str">
        <f t="shared" ca="1" si="711"/>
        <v/>
      </c>
      <c r="G355" s="585" t="str">
        <f ca="1">LOG入力!AT355</f>
        <v/>
      </c>
      <c r="H355" s="542" t="str">
        <f ca="1">LOG入力!AU355</f>
        <v/>
      </c>
      <c r="I355" s="542" t="str">
        <f ca="1">LOG入力!AV355</f>
        <v/>
      </c>
      <c r="J355" s="577" t="str">
        <f ca="1">LOG入力!AW355</f>
        <v/>
      </c>
      <c r="K355" s="578" t="str">
        <f ca="1">LOG入力!BJ355</f>
        <v/>
      </c>
      <c r="L355" s="577" t="str">
        <f ca="1">LOG入力!AY355</f>
        <v/>
      </c>
      <c r="M355" s="545" t="str">
        <f ca="1">LOG入力!BK355</f>
        <v/>
      </c>
      <c r="N355" s="512" t="str">
        <f ca="1">IF(V355=1,"",IF(LOG入力!AJ355=1,"1",LOG入力!BA355))</f>
        <v/>
      </c>
      <c r="O355" s="538" t="str">
        <f ca="1">IF(V355=1,"",IF(LEN(LOG入力!O355)=0,"",LOG入力!O355))</f>
        <v/>
      </c>
      <c r="P355" s="291" t="str">
        <f ca="1">IF(V355=1,"",IF($AA$4=1,"",IF(LOG入力!BG355=1,"",CONCATENATE($ER355,$FB355,$FL355,$FV355,$GF355))))</f>
        <v/>
      </c>
      <c r="Q355" s="291" t="str">
        <f ca="1">IF(V355=1,"",IF($AA$4=1,"",IF(LOG入力!BG355=1,"",CONCATENATE($ET355,$FD355,$FN355,$FX355,$GH355))))</f>
        <v/>
      </c>
      <c r="R355" s="573" t="str">
        <f ca="1">IF(V355=1,"",IF($AA$4=1,"",IF(LOG入力!BH355&gt;0,0,AA355)))</f>
        <v/>
      </c>
      <c r="S355" s="293" t="str">
        <f t="shared" ca="1" si="712"/>
        <v/>
      </c>
      <c r="T355" s="681"/>
      <c r="U355" s="38"/>
      <c r="V355" s="196">
        <f ca="1">LOG入力!AN355</f>
        <v>1</v>
      </c>
      <c r="W355" s="38"/>
      <c r="X355" s="516" t="str">
        <f t="shared" ca="1" si="713"/>
        <v/>
      </c>
      <c r="Y355" s="515" t="str">
        <f t="shared" ca="1" si="714"/>
        <v/>
      </c>
      <c r="Z355" s="518" t="str">
        <f t="shared" ca="1" si="715"/>
        <v/>
      </c>
      <c r="AA355" s="574" t="str">
        <f t="shared" ca="1" si="716"/>
        <v/>
      </c>
      <c r="AC355" s="6" t="str">
        <f t="shared" ca="1" si="717"/>
        <v/>
      </c>
      <c r="AD355" s="6" t="str">
        <f t="shared" ca="1" si="718"/>
        <v/>
      </c>
      <c r="AE355" s="6" t="str">
        <f t="shared" ca="1" si="719"/>
        <v/>
      </c>
      <c r="AF355" s="6" t="str">
        <f t="shared" ca="1" si="720"/>
        <v/>
      </c>
      <c r="AG355" s="6" t="str">
        <f t="shared" ca="1" si="721"/>
        <v/>
      </c>
      <c r="AH355" s="6" t="str">
        <f t="shared" ca="1" si="722"/>
        <v/>
      </c>
      <c r="AI355" s="6" t="str">
        <f t="shared" ca="1" si="723"/>
        <v/>
      </c>
      <c r="AJ355" s="6" t="str">
        <f t="shared" ca="1" si="724"/>
        <v/>
      </c>
      <c r="AK355" s="6" t="str">
        <f t="shared" ca="1" si="725"/>
        <v/>
      </c>
      <c r="AL355" s="6" t="str">
        <f t="shared" ca="1" si="726"/>
        <v/>
      </c>
      <c r="AM355" s="6" t="str">
        <f t="shared" ca="1" si="727"/>
        <v/>
      </c>
      <c r="AN355" s="6" t="str">
        <f t="shared" ca="1" si="728"/>
        <v/>
      </c>
      <c r="AO355" s="6" t="str">
        <f t="shared" ca="1" si="729"/>
        <v/>
      </c>
      <c r="AP355" s="6" t="str">
        <f t="shared" ca="1" si="730"/>
        <v/>
      </c>
      <c r="AQ355" s="6" t="str">
        <f t="shared" ca="1" si="731"/>
        <v/>
      </c>
      <c r="AR355" s="6" t="str">
        <f t="shared" ca="1" si="732"/>
        <v/>
      </c>
      <c r="AS355" s="6" t="str">
        <f t="shared" ca="1" si="733"/>
        <v/>
      </c>
      <c r="AT355" s="6" t="str">
        <f t="shared" ca="1" si="734"/>
        <v/>
      </c>
      <c r="AU355" s="6" t="str">
        <f t="shared" ca="1" si="735"/>
        <v/>
      </c>
      <c r="AV355" s="6" t="str">
        <f t="shared" ca="1" si="736"/>
        <v/>
      </c>
      <c r="AW355" s="6" t="str">
        <f t="shared" ca="1" si="737"/>
        <v/>
      </c>
      <c r="AY355" s="6" t="str">
        <f t="shared" ca="1" si="738"/>
        <v/>
      </c>
      <c r="AZ355" s="6" t="str">
        <f t="shared" ca="1" si="739"/>
        <v/>
      </c>
      <c r="BA355" s="6" t="str">
        <f t="shared" ca="1" si="740"/>
        <v/>
      </c>
      <c r="BB355" s="6" t="str">
        <f t="shared" ca="1" si="741"/>
        <v/>
      </c>
      <c r="BC355" s="6" t="str">
        <f t="shared" ca="1" si="742"/>
        <v/>
      </c>
      <c r="BD355" s="6" t="str">
        <f t="shared" ca="1" si="743"/>
        <v/>
      </c>
      <c r="BE355" s="6" t="str">
        <f t="shared" ca="1" si="744"/>
        <v/>
      </c>
      <c r="BF355" s="6" t="str">
        <f t="shared" ca="1" si="745"/>
        <v/>
      </c>
      <c r="BG355" s="6" t="str">
        <f t="shared" ca="1" si="746"/>
        <v/>
      </c>
      <c r="BH355" s="6" t="str">
        <f t="shared" ca="1" si="747"/>
        <v/>
      </c>
      <c r="BI355" s="6" t="str">
        <f t="shared" ca="1" si="748"/>
        <v/>
      </c>
      <c r="BJ355" s="6" t="str">
        <f t="shared" ca="1" si="749"/>
        <v/>
      </c>
      <c r="BK355" s="6" t="str">
        <f t="shared" ca="1" si="750"/>
        <v/>
      </c>
      <c r="BL355" s="6" t="str">
        <f t="shared" ca="1" si="751"/>
        <v/>
      </c>
      <c r="BM355" s="6" t="str">
        <f t="shared" ca="1" si="752"/>
        <v/>
      </c>
      <c r="BN355" s="6" t="str">
        <f t="shared" ca="1" si="753"/>
        <v/>
      </c>
      <c r="BO355" s="6" t="str">
        <f t="shared" ca="1" si="754"/>
        <v/>
      </c>
      <c r="BP355" s="6" t="str">
        <f t="shared" ca="1" si="755"/>
        <v/>
      </c>
      <c r="BQ355" s="6" t="str">
        <f t="shared" ca="1" si="756"/>
        <v/>
      </c>
      <c r="BR355" s="6" t="str">
        <f t="shared" ca="1" si="757"/>
        <v/>
      </c>
      <c r="BS355" s="6" t="str">
        <f t="shared" ca="1" si="758"/>
        <v/>
      </c>
      <c r="BU355" s="6" t="str">
        <f t="shared" ca="1" si="759"/>
        <v/>
      </c>
      <c r="BW355" s="515" t="str">
        <f t="shared" ca="1" si="760"/>
        <v/>
      </c>
      <c r="BX355" s="515">
        <f t="shared" ca="1" si="761"/>
        <v>0</v>
      </c>
      <c r="BY355" s="515" t="str">
        <f t="shared" ca="1" si="762"/>
        <v/>
      </c>
      <c r="CA355" s="6">
        <f t="shared" ca="1" si="763"/>
        <v>1</v>
      </c>
      <c r="CC355" s="523" t="str">
        <f t="shared" ca="1" si="764"/>
        <v/>
      </c>
      <c r="CE355" s="6" t="str">
        <f t="shared" ca="1" si="765"/>
        <v/>
      </c>
      <c r="CG355" s="524" t="str">
        <f ca="1">IF(V355=1,"",IF($AA$4=1,"",IF(LOG入力!BH355&gt;0,"",IF(N355=0,"",IF(HT355=0,"","★")))))</f>
        <v/>
      </c>
      <c r="CI355" s="74" t="str">
        <f t="shared" ca="1" si="766"/>
        <v/>
      </c>
      <c r="CK355" s="525" t="str">
        <f ca="1">IF(V355=1,"",IF(LOG入力!BH355&gt;0,1,0))</f>
        <v/>
      </c>
      <c r="CL355" s="74" t="str">
        <f t="shared" ca="1" si="767"/>
        <v/>
      </c>
      <c r="CN355" s="74" t="str">
        <f t="shared" ca="1" si="768"/>
        <v/>
      </c>
      <c r="CO355" s="74" t="str">
        <f t="shared" ca="1" si="769"/>
        <v/>
      </c>
      <c r="CQ355" s="74" t="str">
        <f t="shared" ca="1" si="770"/>
        <v/>
      </c>
      <c r="CR355" s="74" t="str">
        <f t="shared" ca="1" si="771"/>
        <v/>
      </c>
      <c r="CS355" s="74" t="str">
        <f t="shared" ca="1" si="772"/>
        <v/>
      </c>
      <c r="CT355" s="74" t="str">
        <f t="shared" ca="1" si="773"/>
        <v/>
      </c>
      <c r="CU355" s="74" t="str">
        <f t="shared" ca="1" si="774"/>
        <v/>
      </c>
      <c r="CV355" s="74" t="str">
        <f t="shared" ca="1" si="775"/>
        <v/>
      </c>
      <c r="CW355" s="74" t="str">
        <f t="shared" ca="1" si="776"/>
        <v/>
      </c>
      <c r="CX355" s="74" t="str">
        <f t="shared" ca="1" si="777"/>
        <v/>
      </c>
      <c r="CY355" s="74" t="str">
        <f t="shared" ca="1" si="778"/>
        <v/>
      </c>
      <c r="CZ355" s="74" t="str">
        <f t="shared" ca="1" si="779"/>
        <v/>
      </c>
      <c r="DA355" s="74" t="str">
        <f t="shared" ca="1" si="780"/>
        <v/>
      </c>
      <c r="DB355" s="74" t="str">
        <f t="shared" ca="1" si="781"/>
        <v/>
      </c>
      <c r="DD355" s="74" t="str">
        <f t="shared" ca="1" si="782"/>
        <v/>
      </c>
      <c r="DE355" s="74" t="str">
        <f t="shared" ca="1" si="783"/>
        <v/>
      </c>
      <c r="DF355" s="74" t="str">
        <f t="shared" ca="1" si="784"/>
        <v/>
      </c>
      <c r="DG355" s="74" t="str">
        <f t="shared" ca="1" si="785"/>
        <v/>
      </c>
      <c r="DH355" s="74" t="str">
        <f t="shared" ca="1" si="786"/>
        <v/>
      </c>
      <c r="DI355" s="74" t="str">
        <f t="shared" ca="1" si="787"/>
        <v/>
      </c>
      <c r="DJ355" s="74" t="str">
        <f t="shared" ca="1" si="788"/>
        <v/>
      </c>
      <c r="DK355" s="74" t="str">
        <f t="shared" ca="1" si="789"/>
        <v/>
      </c>
      <c r="DL355" s="74" t="str">
        <f t="shared" ca="1" si="790"/>
        <v/>
      </c>
      <c r="DM355" s="74" t="str">
        <f t="shared" ca="1" si="791"/>
        <v/>
      </c>
      <c r="DN355" s="74" t="str">
        <f t="shared" ca="1" si="792"/>
        <v/>
      </c>
      <c r="DO355" s="74" t="str">
        <f t="shared" ca="1" si="793"/>
        <v/>
      </c>
      <c r="DQ355" s="74" t="str">
        <f t="shared" ca="1" si="794"/>
        <v/>
      </c>
      <c r="DS355" s="74" t="str">
        <f t="shared" ca="1" si="795"/>
        <v/>
      </c>
      <c r="DT355" s="74" t="str">
        <f t="shared" ca="1" si="796"/>
        <v/>
      </c>
      <c r="DV355" s="525" t="str">
        <f t="shared" ca="1" si="797"/>
        <v/>
      </c>
      <c r="DW355" s="74" t="str">
        <f t="shared" ca="1" si="798"/>
        <v/>
      </c>
      <c r="DX355" s="485" t="str">
        <f t="shared" ca="1" si="799"/>
        <v/>
      </c>
      <c r="DY355" s="74" t="str">
        <f t="shared" ca="1" si="800"/>
        <v/>
      </c>
      <c r="DZ355" s="74" t="str">
        <f t="shared" ca="1" si="801"/>
        <v/>
      </c>
      <c r="EA355" s="74" t="str">
        <f t="shared" ca="1" si="802"/>
        <v/>
      </c>
      <c r="EC355" s="74" t="str">
        <f t="shared" ca="1" si="803"/>
        <v/>
      </c>
      <c r="ED355" s="74" t="str">
        <f t="shared" ca="1" si="804"/>
        <v/>
      </c>
      <c r="EE355" s="74" t="str">
        <f t="shared" ca="1" si="805"/>
        <v/>
      </c>
      <c r="EG355" s="479" t="str">
        <f ca="1">IF(V355=1,"",IF(LOG入力!BH355&gt;0,0,IF(CG355="★",0,IF(R355=1,0,IF(N355=0,0,1)))))</f>
        <v/>
      </c>
      <c r="EH355" s="483" t="str">
        <f t="shared" ca="1" si="806"/>
        <v/>
      </c>
      <c r="EI355" s="483" t="str">
        <f t="shared" ca="1" si="807"/>
        <v/>
      </c>
      <c r="EJ355" s="483" t="str">
        <f t="shared" ca="1" si="808"/>
        <v/>
      </c>
      <c r="EL355" s="71">
        <f t="shared" ca="1" si="809"/>
        <v>0</v>
      </c>
      <c r="EM355" s="6">
        <f t="shared" ca="1" si="810"/>
        <v>0</v>
      </c>
      <c r="EN355" s="6" t="str">
        <f t="shared" ca="1" si="811"/>
        <v/>
      </c>
      <c r="EO355" s="6">
        <f ca="1">IF(LOG入力!BH355&gt;0,0,IF(EM355=0,0,(IF(COUNTIF($EN$19:EN355,EN355)=1,IF($FS$3="N",1,IF(EH355=1,1,0))))))</f>
        <v>0</v>
      </c>
      <c r="EP355" s="6" t="str">
        <f ca="1">IF(LOG入力!BH355&gt;0,"",IF(EO355=1,$X355,""))</f>
        <v/>
      </c>
      <c r="EQ355" s="6" t="str">
        <f ca="1">IF(LOG入力!BH355&gt;0,"",IF(EO355=1,$Y355,""))</f>
        <v/>
      </c>
      <c r="ER355" s="520" t="str">
        <f ca="1">IF(LOG入力!BH355&gt;0,"",IF(COUNTIF($EP$19:$EP355,EP355)=1,EP355,""))</f>
        <v/>
      </c>
      <c r="ES355" s="520">
        <f ca="1">IF(LOG入力!BH355&gt;0,0,IF((EL355=1),IF(($ER355=""),0,1),0))</f>
        <v>0</v>
      </c>
      <c r="ET355" s="520" t="str">
        <f ca="1">IF(LOG入力!BH355&gt;0,"",IF(COUNTIF($EQ$19:EQ355,EQ355)=1,EQ355,""))</f>
        <v/>
      </c>
      <c r="EU355" s="539">
        <f ca="1">IF(LOG入力!BH355&gt;0,0,IF((EL355=1),IF(($ET355=""),0,1),0))</f>
        <v>0</v>
      </c>
      <c r="EV355" s="71">
        <f t="shared" ca="1" si="812"/>
        <v>0</v>
      </c>
      <c r="EW355" s="6">
        <f t="shared" ca="1" si="813"/>
        <v>0</v>
      </c>
      <c r="EX355" s="6" t="str">
        <f t="shared" ca="1" si="814"/>
        <v/>
      </c>
      <c r="EY355" s="6">
        <f ca="1">IF(LOG入力!BH355&gt;0,0,IF(EW355=0,0,(IF(COUNTIF($EX$19:EX355,EX355)=1,IF($FS$3="N",1,IF(EH355=1,1,0))))))</f>
        <v>0</v>
      </c>
      <c r="EZ355" s="6" t="str">
        <f ca="1">IF(LOG入力!BH355&gt;0,"",IF(EY355=1,$X355,""))</f>
        <v/>
      </c>
      <c r="FA355" s="6" t="str">
        <f ca="1">IF(LOG入力!BH355&gt;0,"",IF(EY355=1,$Y355,""))</f>
        <v/>
      </c>
      <c r="FB355" s="6" t="str">
        <f ca="1">IF(LOG入力!BH355&gt;0,"",IF(COUNTIF($EZ$19:$EZ355,EZ355)=1,EZ355,""))</f>
        <v/>
      </c>
      <c r="FC355" s="6">
        <f ca="1">IF(LOG入力!BH355&gt;0,0,IF((EV355=1),IF(($FB355=""),0,1),0))</f>
        <v>0</v>
      </c>
      <c r="FD355" s="6" t="str">
        <f ca="1">IF(LOG入力!BH355&gt;0,"",IF(COUNTIF($FA$19:FA355,FA355)=1,FA355,""))</f>
        <v/>
      </c>
      <c r="FE355" s="72">
        <f ca="1">IF(LOG入力!BH355&gt;0,0,IF((EV355=1),IF(($FD355=""),0,1),0))</f>
        <v>0</v>
      </c>
      <c r="FF355" s="71">
        <f t="shared" ca="1" si="815"/>
        <v>0</v>
      </c>
      <c r="FG355" s="6">
        <f t="shared" ca="1" si="816"/>
        <v>0</v>
      </c>
      <c r="FH355" s="6" t="str">
        <f t="shared" ca="1" si="817"/>
        <v/>
      </c>
      <c r="FI355" s="6">
        <f ca="1">IF(LOG入力!BH355&gt;0,0,IF(FG355=0,0,(IF(COUNTIF($FH$19:FH355,FH355)=1,IF($FS$3="N",1,IF(EH355=1,1,0))))))</f>
        <v>0</v>
      </c>
      <c r="FJ355" s="6" t="str">
        <f ca="1">IF(LOG入力!BH355&gt;0,"",IF(FI355=1,$X355,""))</f>
        <v/>
      </c>
      <c r="FK355" s="6" t="str">
        <f ca="1">IF(LOG入力!BH355&gt;0,"",IF(FI355=1,$Y355,""))</f>
        <v/>
      </c>
      <c r="FL355" s="6" t="str">
        <f ca="1">IF(LOG入力!BH355&gt;0,"",IF(COUNTIF($FJ$19:$FJ355,FJ355)=1,FJ355,""))</f>
        <v/>
      </c>
      <c r="FM355" s="6">
        <f ca="1">IF(LOG入力!BH355&gt;0,0,IF((FF355=1),IF(($FL355=""),0,1),0))</f>
        <v>0</v>
      </c>
      <c r="FN355" s="6" t="str">
        <f ca="1">IF(LOG入力!BH355&gt;0,"",IF(COUNTIF($FK$19:FK355,FK355)=1,FK355,""))</f>
        <v/>
      </c>
      <c r="FO355" s="72">
        <f ca="1">IF(LOG入力!BH355&gt;0,0,IF((FF355=1),IF(($FN355=""),0,1),0))</f>
        <v>0</v>
      </c>
      <c r="FP355" s="71">
        <f t="shared" ca="1" si="818"/>
        <v>0</v>
      </c>
      <c r="FQ355" s="6">
        <f t="shared" ca="1" si="819"/>
        <v>0</v>
      </c>
      <c r="FR355" s="6" t="str">
        <f t="shared" ca="1" si="820"/>
        <v/>
      </c>
      <c r="FS355" s="6">
        <f ca="1">IF(LOG入力!BH355&gt;0,0,IF(FQ355=0,0,(IF(COUNTIF($FR$19:FR355,FR355)=1,IF($FS$3="N",1,IF(EH355=1,1,0))))))</f>
        <v>0</v>
      </c>
      <c r="FT355" s="6" t="str">
        <f ca="1">IF(LOG入力!BH355&gt;0,"",IF(FS355=1,$X355,""))</f>
        <v/>
      </c>
      <c r="FU355" s="6" t="str">
        <f ca="1">IF(LOG入力!BH355&gt;0,"",IF(FS355=1,$Y355,""))</f>
        <v/>
      </c>
      <c r="FV355" s="6" t="str">
        <f ca="1">IF(LOG入力!BH355&gt;0,"",IF(COUNTIF($FT$19:$FT355,FT355)=1,FT355,""))</f>
        <v/>
      </c>
      <c r="FW355" s="6">
        <f ca="1">IF(LOG入力!BH355&gt;0,0,IF((FP355=1),IF(($FV355=""),0,1),0))</f>
        <v>0</v>
      </c>
      <c r="FX355" s="6" t="str">
        <f ca="1">IF(LOG入力!BH355&gt;0,"",IF(COUNTIF($FU$19:FU355,FU355)=1,FU355,""))</f>
        <v/>
      </c>
      <c r="FY355" s="72">
        <f ca="1">IF(LOG入力!BH355&gt;0,0,IF((FP355=1),IF(($FX355=""),0,1),0))</f>
        <v>0</v>
      </c>
      <c r="FZ355" s="71">
        <f t="shared" ca="1" si="821"/>
        <v>0</v>
      </c>
      <c r="GA355" s="6">
        <f t="shared" ca="1" si="822"/>
        <v>0</v>
      </c>
      <c r="GB355" s="6" t="str">
        <f t="shared" ca="1" si="823"/>
        <v/>
      </c>
      <c r="GC355" s="6">
        <f ca="1">IF(LOG入力!BH355&gt;0,0,IF(GA355=0,0,(IF(COUNTIF($GB$19:GB355,GB355)=1,IF($FS$3="N",1,IF(EH355=1,1,0))))))</f>
        <v>0</v>
      </c>
      <c r="GD355" s="6" t="str">
        <f ca="1">IF(LOG入力!BH355&gt;0,"",IF(GC355=1,$X355,""))</f>
        <v/>
      </c>
      <c r="GE355" s="6" t="str">
        <f ca="1">IF(LOG入力!BH355&gt;0,"",IF(GC355=1,$Y355,""))</f>
        <v/>
      </c>
      <c r="GF355" s="6" t="str">
        <f ca="1">IF(LOG入力!BH355&gt;0,"",IF(COUNTIF($GD$19:$GD355,GD355)=1,GD355,""))</f>
        <v/>
      </c>
      <c r="GG355" s="6">
        <f ca="1">IF(LOG入力!BH355&gt;0,0,IF((FZ355=1),IF(($GF355=""),0,1),0))</f>
        <v>0</v>
      </c>
      <c r="GH355" s="6" t="str">
        <f ca="1">IF(LOG入力!BH355&gt;0,"",IF(COUNTIF($GE$19:GE355,GE355)=1,GE355,""))</f>
        <v/>
      </c>
      <c r="GI355" s="72">
        <f ca="1">IF(LOG入力!BH355&gt;0,0,IF((FZ355=1),IF(($GH355=""),0,1),0))</f>
        <v>0</v>
      </c>
      <c r="GK355" s="455" t="str">
        <f ca="1">IF(V355=1,"",IF(LEN(LOG入力!AS355)=0,"",LOG入力!AS355))</f>
        <v/>
      </c>
      <c r="GL355" s="378" t="str">
        <f t="shared" ca="1" si="824"/>
        <v/>
      </c>
      <c r="GM355" s="378" t="str">
        <f t="shared" ca="1" si="825"/>
        <v/>
      </c>
      <c r="GN355" s="74" t="str">
        <f t="shared" ca="1" si="826"/>
        <v/>
      </c>
      <c r="GO355" s="74" t="str">
        <f t="shared" ca="1" si="827"/>
        <v/>
      </c>
      <c r="GQ355" s="74" t="str">
        <f t="shared" ca="1" si="828"/>
        <v/>
      </c>
      <c r="GR355" s="74" t="str">
        <f t="shared" ca="1" si="829"/>
        <v/>
      </c>
      <c r="GS355" s="74" t="str">
        <f t="shared" ca="1" si="830"/>
        <v/>
      </c>
      <c r="GT355" s="74" t="str">
        <f t="shared" ca="1" si="831"/>
        <v/>
      </c>
      <c r="GU355" s="74" t="str">
        <f t="shared" ca="1" si="832"/>
        <v/>
      </c>
      <c r="GV355" s="74" t="str">
        <f t="shared" ca="1" si="833"/>
        <v/>
      </c>
      <c r="GX355" s="74" t="str">
        <f t="shared" ca="1" si="834"/>
        <v/>
      </c>
      <c r="GY355" s="74" t="str">
        <f t="shared" ca="1" si="835"/>
        <v/>
      </c>
      <c r="GZ355" s="74" t="str">
        <f ca="1">IF(V355=1,"",IF(LOG入力!BH355&gt;0,0,IF(GY355=0,0,IF((VALUE((TYPE(VALUE(J355)))))=16,0,IF(VALUE(J355)&lt;60,1,IF(VALUE(J355)&lt;100,0,IF(VALUE(J355)&lt;600,2,0)))))))</f>
        <v/>
      </c>
      <c r="HA355" s="74" t="str">
        <f t="shared" ca="1" si="836"/>
        <v/>
      </c>
      <c r="HB355" s="74" t="str">
        <f ca="1">IF(V355=1,"",IF(LOG入力!BH355&gt;0,0,IF(HA355=0,0,IF((VALUE((TYPE(VALUE(L355)))))=16,0,IF(VALUE(L355)&lt;60,1,IF(VALUE(L355)&lt;100,0,IF(VALUE(L355)&lt;600,2,0)))))))</f>
        <v/>
      </c>
      <c r="HD355" s="74" t="str">
        <f t="shared" ca="1" si="837"/>
        <v/>
      </c>
      <c r="HF355" s="74" t="str">
        <f t="shared" ca="1" si="838"/>
        <v/>
      </c>
      <c r="HG355" s="74" t="str">
        <f t="shared" ca="1" si="839"/>
        <v/>
      </c>
      <c r="HH355" s="74" t="str">
        <f t="shared" ca="1" si="840"/>
        <v/>
      </c>
      <c r="HI355" s="74" t="str">
        <f t="shared" ca="1" si="841"/>
        <v/>
      </c>
      <c r="HJ355" s="74" t="str">
        <f t="shared" ca="1" si="842"/>
        <v/>
      </c>
      <c r="HK355" s="74" t="str">
        <f t="shared" ca="1" si="843"/>
        <v/>
      </c>
      <c r="HL355" s="74" t="str">
        <f t="shared" ca="1" si="844"/>
        <v/>
      </c>
      <c r="HM355" s="74" t="str">
        <f t="shared" ca="1" si="845"/>
        <v/>
      </c>
      <c r="HN355" s="74" t="str">
        <f t="shared" ca="1" si="846"/>
        <v/>
      </c>
      <c r="HO355" s="529" t="str">
        <f t="shared" ca="1" si="847"/>
        <v/>
      </c>
      <c r="HP355" s="74" t="str">
        <f t="shared" ca="1" si="848"/>
        <v/>
      </c>
      <c r="HQ355" s="74" t="str">
        <f t="shared" ca="1" si="849"/>
        <v/>
      </c>
      <c r="HR355" s="74" t="str">
        <f t="shared" ca="1" si="850"/>
        <v/>
      </c>
      <c r="HS355" s="74" t="str">
        <f t="shared" ca="1" si="851"/>
        <v/>
      </c>
      <c r="HT355" s="74" t="str">
        <f ca="1">IF(V355=1,"",IF(LOG入力!BH355&gt;0,0,IF(DV355=1,0,IF(N355="0",0,IF(SUM(HD355:HS355)&gt;0,1,0)))))</f>
        <v/>
      </c>
    </row>
    <row r="356" spans="1:228" x14ac:dyDescent="0.15">
      <c r="A356" s="5"/>
      <c r="B356" s="532" t="str">
        <f t="shared" ca="1" si="710"/>
        <v/>
      </c>
      <c r="C356" s="534" t="str">
        <f ca="1">LOG入力!AP356</f>
        <v/>
      </c>
      <c r="D356" s="534" t="str">
        <f ca="1">LOG入力!AQ356</f>
        <v/>
      </c>
      <c r="E356" s="534" t="str">
        <f ca="1">LOG入力!AR356</f>
        <v/>
      </c>
      <c r="F356" s="535" t="str">
        <f t="shared" ca="1" si="711"/>
        <v/>
      </c>
      <c r="G356" s="585" t="str">
        <f ca="1">LOG入力!AT356</f>
        <v/>
      </c>
      <c r="H356" s="542" t="str">
        <f ca="1">LOG入力!AU356</f>
        <v/>
      </c>
      <c r="I356" s="542" t="str">
        <f ca="1">LOG入力!AV356</f>
        <v/>
      </c>
      <c r="J356" s="577" t="str">
        <f ca="1">LOG入力!AW356</f>
        <v/>
      </c>
      <c r="K356" s="578" t="str">
        <f ca="1">LOG入力!BJ356</f>
        <v/>
      </c>
      <c r="L356" s="577" t="str">
        <f ca="1">LOG入力!AY356</f>
        <v/>
      </c>
      <c r="M356" s="545" t="str">
        <f ca="1">LOG入力!BK356</f>
        <v/>
      </c>
      <c r="N356" s="512" t="str">
        <f ca="1">IF(V356=1,"",IF(LOG入力!AJ356=1,"1",LOG入力!BA356))</f>
        <v/>
      </c>
      <c r="O356" s="538" t="str">
        <f ca="1">IF(V356=1,"",IF(LEN(LOG入力!O356)=0,"",LOG入力!O356))</f>
        <v/>
      </c>
      <c r="P356" s="291" t="str">
        <f ca="1">IF(V356=1,"",IF($AA$4=1,"",IF(LOG入力!BG356=1,"",CONCATENATE($ER356,$FB356,$FL356,$FV356,$GF356))))</f>
        <v/>
      </c>
      <c r="Q356" s="291" t="str">
        <f ca="1">IF(V356=1,"",IF($AA$4=1,"",IF(LOG入力!BG356=1,"",CONCATENATE($ET356,$FD356,$FN356,$FX356,$GH356))))</f>
        <v/>
      </c>
      <c r="R356" s="573" t="str">
        <f ca="1">IF(V356=1,"",IF($AA$4=1,"",IF(LOG入力!BH356&gt;0,0,AA356)))</f>
        <v/>
      </c>
      <c r="S356" s="293" t="str">
        <f t="shared" ca="1" si="712"/>
        <v/>
      </c>
      <c r="T356" s="681"/>
      <c r="U356" s="38"/>
      <c r="V356" s="196">
        <f ca="1">LOG入力!AN356</f>
        <v>1</v>
      </c>
      <c r="W356" s="38"/>
      <c r="X356" s="516" t="str">
        <f t="shared" ca="1" si="713"/>
        <v/>
      </c>
      <c r="Y356" s="515" t="str">
        <f t="shared" ca="1" si="714"/>
        <v/>
      </c>
      <c r="Z356" s="518" t="str">
        <f t="shared" ca="1" si="715"/>
        <v/>
      </c>
      <c r="AA356" s="574" t="str">
        <f t="shared" ca="1" si="716"/>
        <v/>
      </c>
      <c r="AC356" s="6" t="str">
        <f t="shared" ca="1" si="717"/>
        <v/>
      </c>
      <c r="AD356" s="6" t="str">
        <f t="shared" ca="1" si="718"/>
        <v/>
      </c>
      <c r="AE356" s="6" t="str">
        <f t="shared" ca="1" si="719"/>
        <v/>
      </c>
      <c r="AF356" s="6" t="str">
        <f t="shared" ca="1" si="720"/>
        <v/>
      </c>
      <c r="AG356" s="6" t="str">
        <f t="shared" ca="1" si="721"/>
        <v/>
      </c>
      <c r="AH356" s="6" t="str">
        <f t="shared" ca="1" si="722"/>
        <v/>
      </c>
      <c r="AI356" s="6" t="str">
        <f t="shared" ca="1" si="723"/>
        <v/>
      </c>
      <c r="AJ356" s="6" t="str">
        <f t="shared" ca="1" si="724"/>
        <v/>
      </c>
      <c r="AK356" s="6" t="str">
        <f t="shared" ca="1" si="725"/>
        <v/>
      </c>
      <c r="AL356" s="6" t="str">
        <f t="shared" ca="1" si="726"/>
        <v/>
      </c>
      <c r="AM356" s="6" t="str">
        <f t="shared" ca="1" si="727"/>
        <v/>
      </c>
      <c r="AN356" s="6" t="str">
        <f t="shared" ca="1" si="728"/>
        <v/>
      </c>
      <c r="AO356" s="6" t="str">
        <f t="shared" ca="1" si="729"/>
        <v/>
      </c>
      <c r="AP356" s="6" t="str">
        <f t="shared" ca="1" si="730"/>
        <v/>
      </c>
      <c r="AQ356" s="6" t="str">
        <f t="shared" ca="1" si="731"/>
        <v/>
      </c>
      <c r="AR356" s="6" t="str">
        <f t="shared" ca="1" si="732"/>
        <v/>
      </c>
      <c r="AS356" s="6" t="str">
        <f t="shared" ca="1" si="733"/>
        <v/>
      </c>
      <c r="AT356" s="6" t="str">
        <f t="shared" ca="1" si="734"/>
        <v/>
      </c>
      <c r="AU356" s="6" t="str">
        <f t="shared" ca="1" si="735"/>
        <v/>
      </c>
      <c r="AV356" s="6" t="str">
        <f t="shared" ca="1" si="736"/>
        <v/>
      </c>
      <c r="AW356" s="6" t="str">
        <f t="shared" ca="1" si="737"/>
        <v/>
      </c>
      <c r="AY356" s="6" t="str">
        <f t="shared" ca="1" si="738"/>
        <v/>
      </c>
      <c r="AZ356" s="6" t="str">
        <f t="shared" ca="1" si="739"/>
        <v/>
      </c>
      <c r="BA356" s="6" t="str">
        <f t="shared" ca="1" si="740"/>
        <v/>
      </c>
      <c r="BB356" s="6" t="str">
        <f t="shared" ca="1" si="741"/>
        <v/>
      </c>
      <c r="BC356" s="6" t="str">
        <f t="shared" ca="1" si="742"/>
        <v/>
      </c>
      <c r="BD356" s="6" t="str">
        <f t="shared" ca="1" si="743"/>
        <v/>
      </c>
      <c r="BE356" s="6" t="str">
        <f t="shared" ca="1" si="744"/>
        <v/>
      </c>
      <c r="BF356" s="6" t="str">
        <f t="shared" ca="1" si="745"/>
        <v/>
      </c>
      <c r="BG356" s="6" t="str">
        <f t="shared" ca="1" si="746"/>
        <v/>
      </c>
      <c r="BH356" s="6" t="str">
        <f t="shared" ca="1" si="747"/>
        <v/>
      </c>
      <c r="BI356" s="6" t="str">
        <f t="shared" ca="1" si="748"/>
        <v/>
      </c>
      <c r="BJ356" s="6" t="str">
        <f t="shared" ca="1" si="749"/>
        <v/>
      </c>
      <c r="BK356" s="6" t="str">
        <f t="shared" ca="1" si="750"/>
        <v/>
      </c>
      <c r="BL356" s="6" t="str">
        <f t="shared" ca="1" si="751"/>
        <v/>
      </c>
      <c r="BM356" s="6" t="str">
        <f t="shared" ca="1" si="752"/>
        <v/>
      </c>
      <c r="BN356" s="6" t="str">
        <f t="shared" ca="1" si="753"/>
        <v/>
      </c>
      <c r="BO356" s="6" t="str">
        <f t="shared" ca="1" si="754"/>
        <v/>
      </c>
      <c r="BP356" s="6" t="str">
        <f t="shared" ca="1" si="755"/>
        <v/>
      </c>
      <c r="BQ356" s="6" t="str">
        <f t="shared" ca="1" si="756"/>
        <v/>
      </c>
      <c r="BR356" s="6" t="str">
        <f t="shared" ca="1" si="757"/>
        <v/>
      </c>
      <c r="BS356" s="6" t="str">
        <f t="shared" ca="1" si="758"/>
        <v/>
      </c>
      <c r="BU356" s="6" t="str">
        <f t="shared" ca="1" si="759"/>
        <v/>
      </c>
      <c r="BW356" s="515" t="str">
        <f t="shared" ca="1" si="760"/>
        <v/>
      </c>
      <c r="BX356" s="515">
        <f t="shared" ca="1" si="761"/>
        <v>0</v>
      </c>
      <c r="BY356" s="515" t="str">
        <f t="shared" ca="1" si="762"/>
        <v/>
      </c>
      <c r="CA356" s="6">
        <f t="shared" ca="1" si="763"/>
        <v>1</v>
      </c>
      <c r="CC356" s="523" t="str">
        <f t="shared" ca="1" si="764"/>
        <v/>
      </c>
      <c r="CE356" s="6" t="str">
        <f t="shared" ca="1" si="765"/>
        <v/>
      </c>
      <c r="CG356" s="524" t="str">
        <f ca="1">IF(V356=1,"",IF($AA$4=1,"",IF(LOG入力!BH356&gt;0,"",IF(N356=0,"",IF(HT356=0,"","★")))))</f>
        <v/>
      </c>
      <c r="CI356" s="74" t="str">
        <f t="shared" ca="1" si="766"/>
        <v/>
      </c>
      <c r="CK356" s="525" t="str">
        <f ca="1">IF(V356=1,"",IF(LOG入力!BH356&gt;0,1,0))</f>
        <v/>
      </c>
      <c r="CL356" s="74" t="str">
        <f t="shared" ca="1" si="767"/>
        <v/>
      </c>
      <c r="CN356" s="74" t="str">
        <f t="shared" ca="1" si="768"/>
        <v/>
      </c>
      <c r="CO356" s="74" t="str">
        <f t="shared" ca="1" si="769"/>
        <v/>
      </c>
      <c r="CQ356" s="74" t="str">
        <f t="shared" ca="1" si="770"/>
        <v/>
      </c>
      <c r="CR356" s="74" t="str">
        <f t="shared" ca="1" si="771"/>
        <v/>
      </c>
      <c r="CS356" s="74" t="str">
        <f t="shared" ca="1" si="772"/>
        <v/>
      </c>
      <c r="CT356" s="74" t="str">
        <f t="shared" ca="1" si="773"/>
        <v/>
      </c>
      <c r="CU356" s="74" t="str">
        <f t="shared" ca="1" si="774"/>
        <v/>
      </c>
      <c r="CV356" s="74" t="str">
        <f t="shared" ca="1" si="775"/>
        <v/>
      </c>
      <c r="CW356" s="74" t="str">
        <f t="shared" ca="1" si="776"/>
        <v/>
      </c>
      <c r="CX356" s="74" t="str">
        <f t="shared" ca="1" si="777"/>
        <v/>
      </c>
      <c r="CY356" s="74" t="str">
        <f t="shared" ca="1" si="778"/>
        <v/>
      </c>
      <c r="CZ356" s="74" t="str">
        <f t="shared" ca="1" si="779"/>
        <v/>
      </c>
      <c r="DA356" s="74" t="str">
        <f t="shared" ca="1" si="780"/>
        <v/>
      </c>
      <c r="DB356" s="74" t="str">
        <f t="shared" ca="1" si="781"/>
        <v/>
      </c>
      <c r="DD356" s="74" t="str">
        <f t="shared" ca="1" si="782"/>
        <v/>
      </c>
      <c r="DE356" s="74" t="str">
        <f t="shared" ca="1" si="783"/>
        <v/>
      </c>
      <c r="DF356" s="74" t="str">
        <f t="shared" ca="1" si="784"/>
        <v/>
      </c>
      <c r="DG356" s="74" t="str">
        <f t="shared" ca="1" si="785"/>
        <v/>
      </c>
      <c r="DH356" s="74" t="str">
        <f t="shared" ca="1" si="786"/>
        <v/>
      </c>
      <c r="DI356" s="74" t="str">
        <f t="shared" ca="1" si="787"/>
        <v/>
      </c>
      <c r="DJ356" s="74" t="str">
        <f t="shared" ca="1" si="788"/>
        <v/>
      </c>
      <c r="DK356" s="74" t="str">
        <f t="shared" ca="1" si="789"/>
        <v/>
      </c>
      <c r="DL356" s="74" t="str">
        <f t="shared" ca="1" si="790"/>
        <v/>
      </c>
      <c r="DM356" s="74" t="str">
        <f t="shared" ca="1" si="791"/>
        <v/>
      </c>
      <c r="DN356" s="74" t="str">
        <f t="shared" ca="1" si="792"/>
        <v/>
      </c>
      <c r="DO356" s="74" t="str">
        <f t="shared" ca="1" si="793"/>
        <v/>
      </c>
      <c r="DQ356" s="74" t="str">
        <f t="shared" ca="1" si="794"/>
        <v/>
      </c>
      <c r="DS356" s="74" t="str">
        <f t="shared" ca="1" si="795"/>
        <v/>
      </c>
      <c r="DT356" s="74" t="str">
        <f t="shared" ca="1" si="796"/>
        <v/>
      </c>
      <c r="DV356" s="525" t="str">
        <f t="shared" ca="1" si="797"/>
        <v/>
      </c>
      <c r="DW356" s="74" t="str">
        <f t="shared" ca="1" si="798"/>
        <v/>
      </c>
      <c r="DX356" s="485" t="str">
        <f t="shared" ca="1" si="799"/>
        <v/>
      </c>
      <c r="DY356" s="74" t="str">
        <f t="shared" ca="1" si="800"/>
        <v/>
      </c>
      <c r="DZ356" s="74" t="str">
        <f t="shared" ca="1" si="801"/>
        <v/>
      </c>
      <c r="EA356" s="74" t="str">
        <f t="shared" ca="1" si="802"/>
        <v/>
      </c>
      <c r="EC356" s="74" t="str">
        <f t="shared" ca="1" si="803"/>
        <v/>
      </c>
      <c r="ED356" s="74" t="str">
        <f t="shared" ca="1" si="804"/>
        <v/>
      </c>
      <c r="EE356" s="74" t="str">
        <f t="shared" ca="1" si="805"/>
        <v/>
      </c>
      <c r="EG356" s="479" t="str">
        <f ca="1">IF(V356=1,"",IF(LOG入力!BH356&gt;0,0,IF(CG356="★",0,IF(R356=1,0,IF(N356=0,0,1)))))</f>
        <v/>
      </c>
      <c r="EH356" s="483" t="str">
        <f t="shared" ca="1" si="806"/>
        <v/>
      </c>
      <c r="EI356" s="483" t="str">
        <f t="shared" ca="1" si="807"/>
        <v/>
      </c>
      <c r="EJ356" s="483" t="str">
        <f t="shared" ca="1" si="808"/>
        <v/>
      </c>
      <c r="EL356" s="71">
        <f t="shared" ca="1" si="809"/>
        <v>0</v>
      </c>
      <c r="EM356" s="6">
        <f t="shared" ca="1" si="810"/>
        <v>0</v>
      </c>
      <c r="EN356" s="6" t="str">
        <f t="shared" ca="1" si="811"/>
        <v/>
      </c>
      <c r="EO356" s="6">
        <f ca="1">IF(LOG入力!BH356&gt;0,0,IF(EM356=0,0,(IF(COUNTIF($EN$19:EN356,EN356)=1,IF($FS$3="N",1,IF(EH356=1,1,0))))))</f>
        <v>0</v>
      </c>
      <c r="EP356" s="6" t="str">
        <f ca="1">IF(LOG入力!BH356&gt;0,"",IF(EO356=1,$X356,""))</f>
        <v/>
      </c>
      <c r="EQ356" s="6" t="str">
        <f ca="1">IF(LOG入力!BH356&gt;0,"",IF(EO356=1,$Y356,""))</f>
        <v/>
      </c>
      <c r="ER356" s="520" t="str">
        <f ca="1">IF(LOG入力!BH356&gt;0,"",IF(COUNTIF($EP$19:$EP356,EP356)=1,EP356,""))</f>
        <v/>
      </c>
      <c r="ES356" s="520">
        <f ca="1">IF(LOG入力!BH356&gt;0,0,IF((EL356=1),IF(($ER356=""),0,1),0))</f>
        <v>0</v>
      </c>
      <c r="ET356" s="520" t="str">
        <f ca="1">IF(LOG入力!BH356&gt;0,"",IF(COUNTIF($EQ$19:EQ356,EQ356)=1,EQ356,""))</f>
        <v/>
      </c>
      <c r="EU356" s="539">
        <f ca="1">IF(LOG入力!BH356&gt;0,0,IF((EL356=1),IF(($ET356=""),0,1),0))</f>
        <v>0</v>
      </c>
      <c r="EV356" s="71">
        <f t="shared" ca="1" si="812"/>
        <v>0</v>
      </c>
      <c r="EW356" s="6">
        <f t="shared" ca="1" si="813"/>
        <v>0</v>
      </c>
      <c r="EX356" s="6" t="str">
        <f t="shared" ca="1" si="814"/>
        <v/>
      </c>
      <c r="EY356" s="6">
        <f ca="1">IF(LOG入力!BH356&gt;0,0,IF(EW356=0,0,(IF(COUNTIF($EX$19:EX356,EX356)=1,IF($FS$3="N",1,IF(EH356=1,1,0))))))</f>
        <v>0</v>
      </c>
      <c r="EZ356" s="6" t="str">
        <f ca="1">IF(LOG入力!BH356&gt;0,"",IF(EY356=1,$X356,""))</f>
        <v/>
      </c>
      <c r="FA356" s="6" t="str">
        <f ca="1">IF(LOG入力!BH356&gt;0,"",IF(EY356=1,$Y356,""))</f>
        <v/>
      </c>
      <c r="FB356" s="6" t="str">
        <f ca="1">IF(LOG入力!BH356&gt;0,"",IF(COUNTIF($EZ$19:$EZ356,EZ356)=1,EZ356,""))</f>
        <v/>
      </c>
      <c r="FC356" s="6">
        <f ca="1">IF(LOG入力!BH356&gt;0,0,IF((EV356=1),IF(($FB356=""),0,1),0))</f>
        <v>0</v>
      </c>
      <c r="FD356" s="6" t="str">
        <f ca="1">IF(LOG入力!BH356&gt;0,"",IF(COUNTIF($FA$19:FA356,FA356)=1,FA356,""))</f>
        <v/>
      </c>
      <c r="FE356" s="72">
        <f ca="1">IF(LOG入力!BH356&gt;0,0,IF((EV356=1),IF(($FD356=""),0,1),0))</f>
        <v>0</v>
      </c>
      <c r="FF356" s="71">
        <f t="shared" ca="1" si="815"/>
        <v>0</v>
      </c>
      <c r="FG356" s="6">
        <f t="shared" ca="1" si="816"/>
        <v>0</v>
      </c>
      <c r="FH356" s="6" t="str">
        <f t="shared" ca="1" si="817"/>
        <v/>
      </c>
      <c r="FI356" s="6">
        <f ca="1">IF(LOG入力!BH356&gt;0,0,IF(FG356=0,0,(IF(COUNTIF($FH$19:FH356,FH356)=1,IF($FS$3="N",1,IF(EH356=1,1,0))))))</f>
        <v>0</v>
      </c>
      <c r="FJ356" s="6" t="str">
        <f ca="1">IF(LOG入力!BH356&gt;0,"",IF(FI356=1,$X356,""))</f>
        <v/>
      </c>
      <c r="FK356" s="6" t="str">
        <f ca="1">IF(LOG入力!BH356&gt;0,"",IF(FI356=1,$Y356,""))</f>
        <v/>
      </c>
      <c r="FL356" s="6" t="str">
        <f ca="1">IF(LOG入力!BH356&gt;0,"",IF(COUNTIF($FJ$19:$FJ356,FJ356)=1,FJ356,""))</f>
        <v/>
      </c>
      <c r="FM356" s="6">
        <f ca="1">IF(LOG入力!BH356&gt;0,0,IF((FF356=1),IF(($FL356=""),0,1),0))</f>
        <v>0</v>
      </c>
      <c r="FN356" s="6" t="str">
        <f ca="1">IF(LOG入力!BH356&gt;0,"",IF(COUNTIF($FK$19:FK356,FK356)=1,FK356,""))</f>
        <v/>
      </c>
      <c r="FO356" s="72">
        <f ca="1">IF(LOG入力!BH356&gt;0,0,IF((FF356=1),IF(($FN356=""),0,1),0))</f>
        <v>0</v>
      </c>
      <c r="FP356" s="71">
        <f t="shared" ca="1" si="818"/>
        <v>0</v>
      </c>
      <c r="FQ356" s="6">
        <f t="shared" ca="1" si="819"/>
        <v>0</v>
      </c>
      <c r="FR356" s="6" t="str">
        <f t="shared" ca="1" si="820"/>
        <v/>
      </c>
      <c r="FS356" s="6">
        <f ca="1">IF(LOG入力!BH356&gt;0,0,IF(FQ356=0,0,(IF(COUNTIF($FR$19:FR356,FR356)=1,IF($FS$3="N",1,IF(EH356=1,1,0))))))</f>
        <v>0</v>
      </c>
      <c r="FT356" s="6" t="str">
        <f ca="1">IF(LOG入力!BH356&gt;0,"",IF(FS356=1,$X356,""))</f>
        <v/>
      </c>
      <c r="FU356" s="6" t="str">
        <f ca="1">IF(LOG入力!BH356&gt;0,"",IF(FS356=1,$Y356,""))</f>
        <v/>
      </c>
      <c r="FV356" s="6" t="str">
        <f ca="1">IF(LOG入力!BH356&gt;0,"",IF(COUNTIF($FT$19:$FT356,FT356)=1,FT356,""))</f>
        <v/>
      </c>
      <c r="FW356" s="6">
        <f ca="1">IF(LOG入力!BH356&gt;0,0,IF((FP356=1),IF(($FV356=""),0,1),0))</f>
        <v>0</v>
      </c>
      <c r="FX356" s="6" t="str">
        <f ca="1">IF(LOG入力!BH356&gt;0,"",IF(COUNTIF($FU$19:FU356,FU356)=1,FU356,""))</f>
        <v/>
      </c>
      <c r="FY356" s="72">
        <f ca="1">IF(LOG入力!BH356&gt;0,0,IF((FP356=1),IF(($FX356=""),0,1),0))</f>
        <v>0</v>
      </c>
      <c r="FZ356" s="71">
        <f t="shared" ca="1" si="821"/>
        <v>0</v>
      </c>
      <c r="GA356" s="6">
        <f t="shared" ca="1" si="822"/>
        <v>0</v>
      </c>
      <c r="GB356" s="6" t="str">
        <f t="shared" ca="1" si="823"/>
        <v/>
      </c>
      <c r="GC356" s="6">
        <f ca="1">IF(LOG入力!BH356&gt;0,0,IF(GA356=0,0,(IF(COUNTIF($GB$19:GB356,GB356)=1,IF($FS$3="N",1,IF(EH356=1,1,0))))))</f>
        <v>0</v>
      </c>
      <c r="GD356" s="6" t="str">
        <f ca="1">IF(LOG入力!BH356&gt;0,"",IF(GC356=1,$X356,""))</f>
        <v/>
      </c>
      <c r="GE356" s="6" t="str">
        <f ca="1">IF(LOG入力!BH356&gt;0,"",IF(GC356=1,$Y356,""))</f>
        <v/>
      </c>
      <c r="GF356" s="6" t="str">
        <f ca="1">IF(LOG入力!BH356&gt;0,"",IF(COUNTIF($GD$19:$GD356,GD356)=1,GD356,""))</f>
        <v/>
      </c>
      <c r="GG356" s="6">
        <f ca="1">IF(LOG入力!BH356&gt;0,0,IF((FZ356=1),IF(($GF356=""),0,1),0))</f>
        <v>0</v>
      </c>
      <c r="GH356" s="6" t="str">
        <f ca="1">IF(LOG入力!BH356&gt;0,"",IF(COUNTIF($GE$19:GE356,GE356)=1,GE356,""))</f>
        <v/>
      </c>
      <c r="GI356" s="72">
        <f ca="1">IF(LOG入力!BH356&gt;0,0,IF((FZ356=1),IF(($GH356=""),0,1),0))</f>
        <v>0</v>
      </c>
      <c r="GK356" s="455" t="str">
        <f ca="1">IF(V356=1,"",IF(LEN(LOG入力!AS356)=0,"",LOG入力!AS356))</f>
        <v/>
      </c>
      <c r="GL356" s="378" t="str">
        <f t="shared" ca="1" si="824"/>
        <v/>
      </c>
      <c r="GM356" s="378" t="str">
        <f t="shared" ca="1" si="825"/>
        <v/>
      </c>
      <c r="GN356" s="74" t="str">
        <f t="shared" ca="1" si="826"/>
        <v/>
      </c>
      <c r="GO356" s="74" t="str">
        <f t="shared" ca="1" si="827"/>
        <v/>
      </c>
      <c r="GQ356" s="74" t="str">
        <f t="shared" ca="1" si="828"/>
        <v/>
      </c>
      <c r="GR356" s="74" t="str">
        <f t="shared" ca="1" si="829"/>
        <v/>
      </c>
      <c r="GS356" s="74" t="str">
        <f t="shared" ca="1" si="830"/>
        <v/>
      </c>
      <c r="GT356" s="74" t="str">
        <f t="shared" ca="1" si="831"/>
        <v/>
      </c>
      <c r="GU356" s="74" t="str">
        <f t="shared" ca="1" si="832"/>
        <v/>
      </c>
      <c r="GV356" s="74" t="str">
        <f t="shared" ca="1" si="833"/>
        <v/>
      </c>
      <c r="GX356" s="74" t="str">
        <f t="shared" ca="1" si="834"/>
        <v/>
      </c>
      <c r="GY356" s="74" t="str">
        <f t="shared" ca="1" si="835"/>
        <v/>
      </c>
      <c r="GZ356" s="74" t="str">
        <f ca="1">IF(V356=1,"",IF(LOG入力!BH356&gt;0,0,IF(GY356=0,0,IF((VALUE((TYPE(VALUE(J356)))))=16,0,IF(VALUE(J356)&lt;60,1,IF(VALUE(J356)&lt;100,0,IF(VALUE(J356)&lt;600,2,0)))))))</f>
        <v/>
      </c>
      <c r="HA356" s="74" t="str">
        <f t="shared" ca="1" si="836"/>
        <v/>
      </c>
      <c r="HB356" s="74" t="str">
        <f ca="1">IF(V356=1,"",IF(LOG入力!BH356&gt;0,0,IF(HA356=0,0,IF((VALUE((TYPE(VALUE(L356)))))=16,0,IF(VALUE(L356)&lt;60,1,IF(VALUE(L356)&lt;100,0,IF(VALUE(L356)&lt;600,2,0)))))))</f>
        <v/>
      </c>
      <c r="HD356" s="74" t="str">
        <f t="shared" ca="1" si="837"/>
        <v/>
      </c>
      <c r="HF356" s="74" t="str">
        <f t="shared" ca="1" si="838"/>
        <v/>
      </c>
      <c r="HG356" s="74" t="str">
        <f t="shared" ca="1" si="839"/>
        <v/>
      </c>
      <c r="HH356" s="74" t="str">
        <f t="shared" ca="1" si="840"/>
        <v/>
      </c>
      <c r="HI356" s="74" t="str">
        <f t="shared" ca="1" si="841"/>
        <v/>
      </c>
      <c r="HJ356" s="74" t="str">
        <f t="shared" ca="1" si="842"/>
        <v/>
      </c>
      <c r="HK356" s="74" t="str">
        <f t="shared" ca="1" si="843"/>
        <v/>
      </c>
      <c r="HL356" s="74" t="str">
        <f t="shared" ca="1" si="844"/>
        <v/>
      </c>
      <c r="HM356" s="74" t="str">
        <f t="shared" ca="1" si="845"/>
        <v/>
      </c>
      <c r="HN356" s="74" t="str">
        <f t="shared" ca="1" si="846"/>
        <v/>
      </c>
      <c r="HO356" s="529" t="str">
        <f t="shared" ca="1" si="847"/>
        <v/>
      </c>
      <c r="HP356" s="74" t="str">
        <f t="shared" ca="1" si="848"/>
        <v/>
      </c>
      <c r="HQ356" s="74" t="str">
        <f t="shared" ca="1" si="849"/>
        <v/>
      </c>
      <c r="HR356" s="74" t="str">
        <f t="shared" ca="1" si="850"/>
        <v/>
      </c>
      <c r="HS356" s="74" t="str">
        <f t="shared" ca="1" si="851"/>
        <v/>
      </c>
      <c r="HT356" s="74" t="str">
        <f ca="1">IF(V356=1,"",IF(LOG入力!BH356&gt;0,0,IF(DV356=1,0,IF(N356="0",0,IF(SUM(HD356:HS356)&gt;0,1,0)))))</f>
        <v/>
      </c>
    </row>
    <row r="357" spans="1:228" x14ac:dyDescent="0.15">
      <c r="A357" s="5"/>
      <c r="B357" s="532" t="str">
        <f t="shared" ca="1" si="710"/>
        <v/>
      </c>
      <c r="C357" s="534" t="str">
        <f ca="1">LOG入力!AP357</f>
        <v/>
      </c>
      <c r="D357" s="534" t="str">
        <f ca="1">LOG入力!AQ357</f>
        <v/>
      </c>
      <c r="E357" s="534" t="str">
        <f ca="1">LOG入力!AR357</f>
        <v/>
      </c>
      <c r="F357" s="535" t="str">
        <f t="shared" ca="1" si="711"/>
        <v/>
      </c>
      <c r="G357" s="585" t="str">
        <f ca="1">LOG入力!AT357</f>
        <v/>
      </c>
      <c r="H357" s="542" t="str">
        <f ca="1">LOG入力!AU357</f>
        <v/>
      </c>
      <c r="I357" s="542" t="str">
        <f ca="1">LOG入力!AV357</f>
        <v/>
      </c>
      <c r="J357" s="577" t="str">
        <f ca="1">LOG入力!AW357</f>
        <v/>
      </c>
      <c r="K357" s="578" t="str">
        <f ca="1">LOG入力!BJ357</f>
        <v/>
      </c>
      <c r="L357" s="577" t="str">
        <f ca="1">LOG入力!AY357</f>
        <v/>
      </c>
      <c r="M357" s="545" t="str">
        <f ca="1">LOG入力!BK357</f>
        <v/>
      </c>
      <c r="N357" s="512" t="str">
        <f ca="1">IF(V357=1,"",IF(LOG入力!AJ357=1,"1",LOG入力!BA357))</f>
        <v/>
      </c>
      <c r="O357" s="538" t="str">
        <f ca="1">IF(V357=1,"",IF(LEN(LOG入力!O357)=0,"",LOG入力!O357))</f>
        <v/>
      </c>
      <c r="P357" s="291" t="str">
        <f ca="1">IF(V357=1,"",IF($AA$4=1,"",IF(LOG入力!BG357=1,"",CONCATENATE($ER357,$FB357,$FL357,$FV357,$GF357))))</f>
        <v/>
      </c>
      <c r="Q357" s="291" t="str">
        <f ca="1">IF(V357=1,"",IF($AA$4=1,"",IF(LOG入力!BG357=1,"",CONCATENATE($ET357,$FD357,$FN357,$FX357,$GH357))))</f>
        <v/>
      </c>
      <c r="R357" s="573" t="str">
        <f ca="1">IF(V357=1,"",IF($AA$4=1,"",IF(LOG入力!BH357&gt;0,0,AA357)))</f>
        <v/>
      </c>
      <c r="S357" s="293" t="str">
        <f t="shared" ca="1" si="712"/>
        <v/>
      </c>
      <c r="T357" s="681"/>
      <c r="U357" s="38"/>
      <c r="V357" s="196">
        <f ca="1">LOG入力!AN357</f>
        <v>1</v>
      </c>
      <c r="W357" s="38"/>
      <c r="X357" s="516" t="str">
        <f t="shared" ca="1" si="713"/>
        <v/>
      </c>
      <c r="Y357" s="515" t="str">
        <f t="shared" ca="1" si="714"/>
        <v/>
      </c>
      <c r="Z357" s="518" t="str">
        <f t="shared" ca="1" si="715"/>
        <v/>
      </c>
      <c r="AA357" s="574" t="str">
        <f t="shared" ca="1" si="716"/>
        <v/>
      </c>
      <c r="AC357" s="6" t="str">
        <f t="shared" ca="1" si="717"/>
        <v/>
      </c>
      <c r="AD357" s="6" t="str">
        <f t="shared" ca="1" si="718"/>
        <v/>
      </c>
      <c r="AE357" s="6" t="str">
        <f t="shared" ca="1" si="719"/>
        <v/>
      </c>
      <c r="AF357" s="6" t="str">
        <f t="shared" ca="1" si="720"/>
        <v/>
      </c>
      <c r="AG357" s="6" t="str">
        <f t="shared" ca="1" si="721"/>
        <v/>
      </c>
      <c r="AH357" s="6" t="str">
        <f t="shared" ca="1" si="722"/>
        <v/>
      </c>
      <c r="AI357" s="6" t="str">
        <f t="shared" ca="1" si="723"/>
        <v/>
      </c>
      <c r="AJ357" s="6" t="str">
        <f t="shared" ca="1" si="724"/>
        <v/>
      </c>
      <c r="AK357" s="6" t="str">
        <f t="shared" ca="1" si="725"/>
        <v/>
      </c>
      <c r="AL357" s="6" t="str">
        <f t="shared" ca="1" si="726"/>
        <v/>
      </c>
      <c r="AM357" s="6" t="str">
        <f t="shared" ca="1" si="727"/>
        <v/>
      </c>
      <c r="AN357" s="6" t="str">
        <f t="shared" ca="1" si="728"/>
        <v/>
      </c>
      <c r="AO357" s="6" t="str">
        <f t="shared" ca="1" si="729"/>
        <v/>
      </c>
      <c r="AP357" s="6" t="str">
        <f t="shared" ca="1" si="730"/>
        <v/>
      </c>
      <c r="AQ357" s="6" t="str">
        <f t="shared" ca="1" si="731"/>
        <v/>
      </c>
      <c r="AR357" s="6" t="str">
        <f t="shared" ca="1" si="732"/>
        <v/>
      </c>
      <c r="AS357" s="6" t="str">
        <f t="shared" ca="1" si="733"/>
        <v/>
      </c>
      <c r="AT357" s="6" t="str">
        <f t="shared" ca="1" si="734"/>
        <v/>
      </c>
      <c r="AU357" s="6" t="str">
        <f t="shared" ca="1" si="735"/>
        <v/>
      </c>
      <c r="AV357" s="6" t="str">
        <f t="shared" ca="1" si="736"/>
        <v/>
      </c>
      <c r="AW357" s="6" t="str">
        <f t="shared" ca="1" si="737"/>
        <v/>
      </c>
      <c r="AY357" s="6" t="str">
        <f t="shared" ca="1" si="738"/>
        <v/>
      </c>
      <c r="AZ357" s="6" t="str">
        <f t="shared" ca="1" si="739"/>
        <v/>
      </c>
      <c r="BA357" s="6" t="str">
        <f t="shared" ca="1" si="740"/>
        <v/>
      </c>
      <c r="BB357" s="6" t="str">
        <f t="shared" ca="1" si="741"/>
        <v/>
      </c>
      <c r="BC357" s="6" t="str">
        <f t="shared" ca="1" si="742"/>
        <v/>
      </c>
      <c r="BD357" s="6" t="str">
        <f t="shared" ca="1" si="743"/>
        <v/>
      </c>
      <c r="BE357" s="6" t="str">
        <f t="shared" ca="1" si="744"/>
        <v/>
      </c>
      <c r="BF357" s="6" t="str">
        <f t="shared" ca="1" si="745"/>
        <v/>
      </c>
      <c r="BG357" s="6" t="str">
        <f t="shared" ca="1" si="746"/>
        <v/>
      </c>
      <c r="BH357" s="6" t="str">
        <f t="shared" ca="1" si="747"/>
        <v/>
      </c>
      <c r="BI357" s="6" t="str">
        <f t="shared" ca="1" si="748"/>
        <v/>
      </c>
      <c r="BJ357" s="6" t="str">
        <f t="shared" ca="1" si="749"/>
        <v/>
      </c>
      <c r="BK357" s="6" t="str">
        <f t="shared" ca="1" si="750"/>
        <v/>
      </c>
      <c r="BL357" s="6" t="str">
        <f t="shared" ca="1" si="751"/>
        <v/>
      </c>
      <c r="BM357" s="6" t="str">
        <f t="shared" ca="1" si="752"/>
        <v/>
      </c>
      <c r="BN357" s="6" t="str">
        <f t="shared" ca="1" si="753"/>
        <v/>
      </c>
      <c r="BO357" s="6" t="str">
        <f t="shared" ca="1" si="754"/>
        <v/>
      </c>
      <c r="BP357" s="6" t="str">
        <f t="shared" ca="1" si="755"/>
        <v/>
      </c>
      <c r="BQ357" s="6" t="str">
        <f t="shared" ca="1" si="756"/>
        <v/>
      </c>
      <c r="BR357" s="6" t="str">
        <f t="shared" ca="1" si="757"/>
        <v/>
      </c>
      <c r="BS357" s="6" t="str">
        <f t="shared" ca="1" si="758"/>
        <v/>
      </c>
      <c r="BU357" s="6" t="str">
        <f t="shared" ca="1" si="759"/>
        <v/>
      </c>
      <c r="BW357" s="515" t="str">
        <f t="shared" ca="1" si="760"/>
        <v/>
      </c>
      <c r="BX357" s="515">
        <f t="shared" ca="1" si="761"/>
        <v>0</v>
      </c>
      <c r="BY357" s="515" t="str">
        <f t="shared" ca="1" si="762"/>
        <v/>
      </c>
      <c r="CA357" s="6">
        <f t="shared" ca="1" si="763"/>
        <v>1</v>
      </c>
      <c r="CC357" s="523" t="str">
        <f t="shared" ca="1" si="764"/>
        <v/>
      </c>
      <c r="CE357" s="6" t="str">
        <f t="shared" ca="1" si="765"/>
        <v/>
      </c>
      <c r="CG357" s="524" t="str">
        <f ca="1">IF(V357=1,"",IF($AA$4=1,"",IF(LOG入力!BH357&gt;0,"",IF(N357=0,"",IF(HT357=0,"","★")))))</f>
        <v/>
      </c>
      <c r="CI357" s="74" t="str">
        <f t="shared" ca="1" si="766"/>
        <v/>
      </c>
      <c r="CK357" s="525" t="str">
        <f ca="1">IF(V357=1,"",IF(LOG入力!BH357&gt;0,1,0))</f>
        <v/>
      </c>
      <c r="CL357" s="74" t="str">
        <f t="shared" ca="1" si="767"/>
        <v/>
      </c>
      <c r="CN357" s="74" t="str">
        <f t="shared" ca="1" si="768"/>
        <v/>
      </c>
      <c r="CO357" s="74" t="str">
        <f t="shared" ca="1" si="769"/>
        <v/>
      </c>
      <c r="CQ357" s="74" t="str">
        <f t="shared" ca="1" si="770"/>
        <v/>
      </c>
      <c r="CR357" s="74" t="str">
        <f t="shared" ca="1" si="771"/>
        <v/>
      </c>
      <c r="CS357" s="74" t="str">
        <f t="shared" ca="1" si="772"/>
        <v/>
      </c>
      <c r="CT357" s="74" t="str">
        <f t="shared" ca="1" si="773"/>
        <v/>
      </c>
      <c r="CU357" s="74" t="str">
        <f t="shared" ca="1" si="774"/>
        <v/>
      </c>
      <c r="CV357" s="74" t="str">
        <f t="shared" ca="1" si="775"/>
        <v/>
      </c>
      <c r="CW357" s="74" t="str">
        <f t="shared" ca="1" si="776"/>
        <v/>
      </c>
      <c r="CX357" s="74" t="str">
        <f t="shared" ca="1" si="777"/>
        <v/>
      </c>
      <c r="CY357" s="74" t="str">
        <f t="shared" ca="1" si="778"/>
        <v/>
      </c>
      <c r="CZ357" s="74" t="str">
        <f t="shared" ca="1" si="779"/>
        <v/>
      </c>
      <c r="DA357" s="74" t="str">
        <f t="shared" ca="1" si="780"/>
        <v/>
      </c>
      <c r="DB357" s="74" t="str">
        <f t="shared" ca="1" si="781"/>
        <v/>
      </c>
      <c r="DD357" s="74" t="str">
        <f t="shared" ca="1" si="782"/>
        <v/>
      </c>
      <c r="DE357" s="74" t="str">
        <f t="shared" ca="1" si="783"/>
        <v/>
      </c>
      <c r="DF357" s="74" t="str">
        <f t="shared" ca="1" si="784"/>
        <v/>
      </c>
      <c r="DG357" s="74" t="str">
        <f t="shared" ca="1" si="785"/>
        <v/>
      </c>
      <c r="DH357" s="74" t="str">
        <f t="shared" ca="1" si="786"/>
        <v/>
      </c>
      <c r="DI357" s="74" t="str">
        <f t="shared" ca="1" si="787"/>
        <v/>
      </c>
      <c r="DJ357" s="74" t="str">
        <f t="shared" ca="1" si="788"/>
        <v/>
      </c>
      <c r="DK357" s="74" t="str">
        <f t="shared" ca="1" si="789"/>
        <v/>
      </c>
      <c r="DL357" s="74" t="str">
        <f t="shared" ca="1" si="790"/>
        <v/>
      </c>
      <c r="DM357" s="74" t="str">
        <f t="shared" ca="1" si="791"/>
        <v/>
      </c>
      <c r="DN357" s="74" t="str">
        <f t="shared" ca="1" si="792"/>
        <v/>
      </c>
      <c r="DO357" s="74" t="str">
        <f t="shared" ca="1" si="793"/>
        <v/>
      </c>
      <c r="DQ357" s="74" t="str">
        <f t="shared" ca="1" si="794"/>
        <v/>
      </c>
      <c r="DS357" s="74" t="str">
        <f t="shared" ca="1" si="795"/>
        <v/>
      </c>
      <c r="DT357" s="74" t="str">
        <f t="shared" ca="1" si="796"/>
        <v/>
      </c>
      <c r="DV357" s="525" t="str">
        <f t="shared" ca="1" si="797"/>
        <v/>
      </c>
      <c r="DW357" s="74" t="str">
        <f t="shared" ca="1" si="798"/>
        <v/>
      </c>
      <c r="DX357" s="485" t="str">
        <f t="shared" ca="1" si="799"/>
        <v/>
      </c>
      <c r="DY357" s="74" t="str">
        <f t="shared" ca="1" si="800"/>
        <v/>
      </c>
      <c r="DZ357" s="74" t="str">
        <f t="shared" ca="1" si="801"/>
        <v/>
      </c>
      <c r="EA357" s="74" t="str">
        <f t="shared" ca="1" si="802"/>
        <v/>
      </c>
      <c r="EC357" s="74" t="str">
        <f t="shared" ca="1" si="803"/>
        <v/>
      </c>
      <c r="ED357" s="74" t="str">
        <f t="shared" ca="1" si="804"/>
        <v/>
      </c>
      <c r="EE357" s="74" t="str">
        <f t="shared" ca="1" si="805"/>
        <v/>
      </c>
      <c r="EG357" s="479" t="str">
        <f ca="1">IF(V357=1,"",IF(LOG入力!BH357&gt;0,0,IF(CG357="★",0,IF(R357=1,0,IF(N357=0,0,1)))))</f>
        <v/>
      </c>
      <c r="EH357" s="483" t="str">
        <f t="shared" ca="1" si="806"/>
        <v/>
      </c>
      <c r="EI357" s="483" t="str">
        <f t="shared" ca="1" si="807"/>
        <v/>
      </c>
      <c r="EJ357" s="483" t="str">
        <f t="shared" ca="1" si="808"/>
        <v/>
      </c>
      <c r="EL357" s="71">
        <f t="shared" ca="1" si="809"/>
        <v>0</v>
      </c>
      <c r="EM357" s="6">
        <f t="shared" ca="1" si="810"/>
        <v>0</v>
      </c>
      <c r="EN357" s="6" t="str">
        <f t="shared" ca="1" si="811"/>
        <v/>
      </c>
      <c r="EO357" s="6">
        <f ca="1">IF(LOG入力!BH357&gt;0,0,IF(EM357=0,0,(IF(COUNTIF($EN$19:EN357,EN357)=1,IF($FS$3="N",1,IF(EH357=1,1,0))))))</f>
        <v>0</v>
      </c>
      <c r="EP357" s="6" t="str">
        <f ca="1">IF(LOG入力!BH357&gt;0,"",IF(EO357=1,$X357,""))</f>
        <v/>
      </c>
      <c r="EQ357" s="6" t="str">
        <f ca="1">IF(LOG入力!BH357&gt;0,"",IF(EO357=1,$Y357,""))</f>
        <v/>
      </c>
      <c r="ER357" s="520" t="str">
        <f ca="1">IF(LOG入力!BH357&gt;0,"",IF(COUNTIF($EP$19:$EP357,EP357)=1,EP357,""))</f>
        <v/>
      </c>
      <c r="ES357" s="520">
        <f ca="1">IF(LOG入力!BH357&gt;0,0,IF((EL357=1),IF(($ER357=""),0,1),0))</f>
        <v>0</v>
      </c>
      <c r="ET357" s="520" t="str">
        <f ca="1">IF(LOG入力!BH357&gt;0,"",IF(COUNTIF($EQ$19:EQ357,EQ357)=1,EQ357,""))</f>
        <v/>
      </c>
      <c r="EU357" s="539">
        <f ca="1">IF(LOG入力!BH357&gt;0,0,IF((EL357=1),IF(($ET357=""),0,1),0))</f>
        <v>0</v>
      </c>
      <c r="EV357" s="71">
        <f t="shared" ca="1" si="812"/>
        <v>0</v>
      </c>
      <c r="EW357" s="6">
        <f t="shared" ca="1" si="813"/>
        <v>0</v>
      </c>
      <c r="EX357" s="6" t="str">
        <f t="shared" ca="1" si="814"/>
        <v/>
      </c>
      <c r="EY357" s="6">
        <f ca="1">IF(LOG入力!BH357&gt;0,0,IF(EW357=0,0,(IF(COUNTIF($EX$19:EX357,EX357)=1,IF($FS$3="N",1,IF(EH357=1,1,0))))))</f>
        <v>0</v>
      </c>
      <c r="EZ357" s="6" t="str">
        <f ca="1">IF(LOG入力!BH357&gt;0,"",IF(EY357=1,$X357,""))</f>
        <v/>
      </c>
      <c r="FA357" s="6" t="str">
        <f ca="1">IF(LOG入力!BH357&gt;0,"",IF(EY357=1,$Y357,""))</f>
        <v/>
      </c>
      <c r="FB357" s="6" t="str">
        <f ca="1">IF(LOG入力!BH357&gt;0,"",IF(COUNTIF($EZ$19:$EZ357,EZ357)=1,EZ357,""))</f>
        <v/>
      </c>
      <c r="FC357" s="6">
        <f ca="1">IF(LOG入力!BH357&gt;0,0,IF((EV357=1),IF(($FB357=""),0,1),0))</f>
        <v>0</v>
      </c>
      <c r="FD357" s="6" t="str">
        <f ca="1">IF(LOG入力!BH357&gt;0,"",IF(COUNTIF($FA$19:FA357,FA357)=1,FA357,""))</f>
        <v/>
      </c>
      <c r="FE357" s="72">
        <f ca="1">IF(LOG入力!BH357&gt;0,0,IF((EV357=1),IF(($FD357=""),0,1),0))</f>
        <v>0</v>
      </c>
      <c r="FF357" s="71">
        <f t="shared" ca="1" si="815"/>
        <v>0</v>
      </c>
      <c r="FG357" s="6">
        <f t="shared" ca="1" si="816"/>
        <v>0</v>
      </c>
      <c r="FH357" s="6" t="str">
        <f t="shared" ca="1" si="817"/>
        <v/>
      </c>
      <c r="FI357" s="6">
        <f ca="1">IF(LOG入力!BH357&gt;0,0,IF(FG357=0,0,(IF(COUNTIF($FH$19:FH357,FH357)=1,IF($FS$3="N",1,IF(EH357=1,1,0))))))</f>
        <v>0</v>
      </c>
      <c r="FJ357" s="6" t="str">
        <f ca="1">IF(LOG入力!BH357&gt;0,"",IF(FI357=1,$X357,""))</f>
        <v/>
      </c>
      <c r="FK357" s="6" t="str">
        <f ca="1">IF(LOG入力!BH357&gt;0,"",IF(FI357=1,$Y357,""))</f>
        <v/>
      </c>
      <c r="FL357" s="6" t="str">
        <f ca="1">IF(LOG入力!BH357&gt;0,"",IF(COUNTIF($FJ$19:$FJ357,FJ357)=1,FJ357,""))</f>
        <v/>
      </c>
      <c r="FM357" s="6">
        <f ca="1">IF(LOG入力!BH357&gt;0,0,IF((FF357=1),IF(($FL357=""),0,1),0))</f>
        <v>0</v>
      </c>
      <c r="FN357" s="6" t="str">
        <f ca="1">IF(LOG入力!BH357&gt;0,"",IF(COUNTIF($FK$19:FK357,FK357)=1,FK357,""))</f>
        <v/>
      </c>
      <c r="FO357" s="72">
        <f ca="1">IF(LOG入力!BH357&gt;0,0,IF((FF357=1),IF(($FN357=""),0,1),0))</f>
        <v>0</v>
      </c>
      <c r="FP357" s="71">
        <f t="shared" ca="1" si="818"/>
        <v>0</v>
      </c>
      <c r="FQ357" s="6">
        <f t="shared" ca="1" si="819"/>
        <v>0</v>
      </c>
      <c r="FR357" s="6" t="str">
        <f t="shared" ca="1" si="820"/>
        <v/>
      </c>
      <c r="FS357" s="6">
        <f ca="1">IF(LOG入力!BH357&gt;0,0,IF(FQ357=0,0,(IF(COUNTIF($FR$19:FR357,FR357)=1,IF($FS$3="N",1,IF(EH357=1,1,0))))))</f>
        <v>0</v>
      </c>
      <c r="FT357" s="6" t="str">
        <f ca="1">IF(LOG入力!BH357&gt;0,"",IF(FS357=1,$X357,""))</f>
        <v/>
      </c>
      <c r="FU357" s="6" t="str">
        <f ca="1">IF(LOG入力!BH357&gt;0,"",IF(FS357=1,$Y357,""))</f>
        <v/>
      </c>
      <c r="FV357" s="6" t="str">
        <f ca="1">IF(LOG入力!BH357&gt;0,"",IF(COUNTIF($FT$19:$FT357,FT357)=1,FT357,""))</f>
        <v/>
      </c>
      <c r="FW357" s="6">
        <f ca="1">IF(LOG入力!BH357&gt;0,0,IF((FP357=1),IF(($FV357=""),0,1),0))</f>
        <v>0</v>
      </c>
      <c r="FX357" s="6" t="str">
        <f ca="1">IF(LOG入力!BH357&gt;0,"",IF(COUNTIF($FU$19:FU357,FU357)=1,FU357,""))</f>
        <v/>
      </c>
      <c r="FY357" s="72">
        <f ca="1">IF(LOG入力!BH357&gt;0,0,IF((FP357=1),IF(($FX357=""),0,1),0))</f>
        <v>0</v>
      </c>
      <c r="FZ357" s="71">
        <f t="shared" ca="1" si="821"/>
        <v>0</v>
      </c>
      <c r="GA357" s="6">
        <f t="shared" ca="1" si="822"/>
        <v>0</v>
      </c>
      <c r="GB357" s="6" t="str">
        <f t="shared" ca="1" si="823"/>
        <v/>
      </c>
      <c r="GC357" s="6">
        <f ca="1">IF(LOG入力!BH357&gt;0,0,IF(GA357=0,0,(IF(COUNTIF($GB$19:GB357,GB357)=1,IF($FS$3="N",1,IF(EH357=1,1,0))))))</f>
        <v>0</v>
      </c>
      <c r="GD357" s="6" t="str">
        <f ca="1">IF(LOG入力!BH357&gt;0,"",IF(GC357=1,$X357,""))</f>
        <v/>
      </c>
      <c r="GE357" s="6" t="str">
        <f ca="1">IF(LOG入力!BH357&gt;0,"",IF(GC357=1,$Y357,""))</f>
        <v/>
      </c>
      <c r="GF357" s="6" t="str">
        <f ca="1">IF(LOG入力!BH357&gt;0,"",IF(COUNTIF($GD$19:$GD357,GD357)=1,GD357,""))</f>
        <v/>
      </c>
      <c r="GG357" s="6">
        <f ca="1">IF(LOG入力!BH357&gt;0,0,IF((FZ357=1),IF(($GF357=""),0,1),0))</f>
        <v>0</v>
      </c>
      <c r="GH357" s="6" t="str">
        <f ca="1">IF(LOG入力!BH357&gt;0,"",IF(COUNTIF($GE$19:GE357,GE357)=1,GE357,""))</f>
        <v/>
      </c>
      <c r="GI357" s="72">
        <f ca="1">IF(LOG入力!BH357&gt;0,0,IF((FZ357=1),IF(($GH357=""),0,1),0))</f>
        <v>0</v>
      </c>
      <c r="GK357" s="455" t="str">
        <f ca="1">IF(V357=1,"",IF(LEN(LOG入力!AS357)=0,"",LOG入力!AS357))</f>
        <v/>
      </c>
      <c r="GL357" s="378" t="str">
        <f t="shared" ca="1" si="824"/>
        <v/>
      </c>
      <c r="GM357" s="378" t="str">
        <f t="shared" ca="1" si="825"/>
        <v/>
      </c>
      <c r="GN357" s="74" t="str">
        <f t="shared" ca="1" si="826"/>
        <v/>
      </c>
      <c r="GO357" s="74" t="str">
        <f t="shared" ca="1" si="827"/>
        <v/>
      </c>
      <c r="GQ357" s="74" t="str">
        <f t="shared" ca="1" si="828"/>
        <v/>
      </c>
      <c r="GR357" s="74" t="str">
        <f t="shared" ca="1" si="829"/>
        <v/>
      </c>
      <c r="GS357" s="74" t="str">
        <f t="shared" ca="1" si="830"/>
        <v/>
      </c>
      <c r="GT357" s="74" t="str">
        <f t="shared" ca="1" si="831"/>
        <v/>
      </c>
      <c r="GU357" s="74" t="str">
        <f t="shared" ca="1" si="832"/>
        <v/>
      </c>
      <c r="GV357" s="74" t="str">
        <f t="shared" ca="1" si="833"/>
        <v/>
      </c>
      <c r="GX357" s="74" t="str">
        <f t="shared" ca="1" si="834"/>
        <v/>
      </c>
      <c r="GY357" s="74" t="str">
        <f t="shared" ca="1" si="835"/>
        <v/>
      </c>
      <c r="GZ357" s="74" t="str">
        <f ca="1">IF(V357=1,"",IF(LOG入力!BH357&gt;0,0,IF(GY357=0,0,IF((VALUE((TYPE(VALUE(J357)))))=16,0,IF(VALUE(J357)&lt;60,1,IF(VALUE(J357)&lt;100,0,IF(VALUE(J357)&lt;600,2,0)))))))</f>
        <v/>
      </c>
      <c r="HA357" s="74" t="str">
        <f t="shared" ca="1" si="836"/>
        <v/>
      </c>
      <c r="HB357" s="74" t="str">
        <f ca="1">IF(V357=1,"",IF(LOG入力!BH357&gt;0,0,IF(HA357=0,0,IF((VALUE((TYPE(VALUE(L357)))))=16,0,IF(VALUE(L357)&lt;60,1,IF(VALUE(L357)&lt;100,0,IF(VALUE(L357)&lt;600,2,0)))))))</f>
        <v/>
      </c>
      <c r="HD357" s="74" t="str">
        <f t="shared" ca="1" si="837"/>
        <v/>
      </c>
      <c r="HF357" s="74" t="str">
        <f t="shared" ca="1" si="838"/>
        <v/>
      </c>
      <c r="HG357" s="74" t="str">
        <f t="shared" ca="1" si="839"/>
        <v/>
      </c>
      <c r="HH357" s="74" t="str">
        <f t="shared" ca="1" si="840"/>
        <v/>
      </c>
      <c r="HI357" s="74" t="str">
        <f t="shared" ca="1" si="841"/>
        <v/>
      </c>
      <c r="HJ357" s="74" t="str">
        <f t="shared" ca="1" si="842"/>
        <v/>
      </c>
      <c r="HK357" s="74" t="str">
        <f t="shared" ca="1" si="843"/>
        <v/>
      </c>
      <c r="HL357" s="74" t="str">
        <f t="shared" ca="1" si="844"/>
        <v/>
      </c>
      <c r="HM357" s="74" t="str">
        <f t="shared" ca="1" si="845"/>
        <v/>
      </c>
      <c r="HN357" s="74" t="str">
        <f t="shared" ca="1" si="846"/>
        <v/>
      </c>
      <c r="HO357" s="529" t="str">
        <f t="shared" ca="1" si="847"/>
        <v/>
      </c>
      <c r="HP357" s="74" t="str">
        <f t="shared" ca="1" si="848"/>
        <v/>
      </c>
      <c r="HQ357" s="74" t="str">
        <f t="shared" ca="1" si="849"/>
        <v/>
      </c>
      <c r="HR357" s="74" t="str">
        <f t="shared" ca="1" si="850"/>
        <v/>
      </c>
      <c r="HS357" s="74" t="str">
        <f t="shared" ca="1" si="851"/>
        <v/>
      </c>
      <c r="HT357" s="74" t="str">
        <f ca="1">IF(V357=1,"",IF(LOG入力!BH357&gt;0,0,IF(DV357=1,0,IF(N357="0",0,IF(SUM(HD357:HS357)&gt;0,1,0)))))</f>
        <v/>
      </c>
    </row>
    <row r="358" spans="1:228" x14ac:dyDescent="0.15">
      <c r="A358" s="5">
        <v>340</v>
      </c>
      <c r="B358" s="487" t="str">
        <f t="shared" ca="1" si="710"/>
        <v/>
      </c>
      <c r="C358" s="548" t="str">
        <f ca="1">LOG入力!AP358</f>
        <v/>
      </c>
      <c r="D358" s="548" t="str">
        <f ca="1">LOG入力!AQ358</f>
        <v/>
      </c>
      <c r="E358" s="548" t="str">
        <f ca="1">LOG入力!AR358</f>
        <v/>
      </c>
      <c r="F358" s="589" t="str">
        <f t="shared" ca="1" si="711"/>
        <v/>
      </c>
      <c r="G358" s="586" t="str">
        <f ca="1">LOG入力!AT358</f>
        <v/>
      </c>
      <c r="H358" s="553" t="str">
        <f ca="1">LOG入力!AU358</f>
        <v/>
      </c>
      <c r="I358" s="587" t="str">
        <f ca="1">LOG入力!AV358</f>
        <v/>
      </c>
      <c r="J358" s="590" t="str">
        <f ca="1">LOG入力!AW358</f>
        <v/>
      </c>
      <c r="K358" s="591" t="str">
        <f ca="1">LOG入力!BJ358</f>
        <v/>
      </c>
      <c r="L358" s="590" t="str">
        <f ca="1">LOG入力!AY358</f>
        <v/>
      </c>
      <c r="M358" s="556" t="str">
        <f ca="1">LOG入力!BK358</f>
        <v/>
      </c>
      <c r="N358" s="588" t="str">
        <f ca="1">IF(V358=1,"",IF(LOG入力!AJ358=1,"1",LOG入力!BA358))</f>
        <v/>
      </c>
      <c r="O358" s="557" t="str">
        <f ca="1">IF(V358=1,"",IF(LEN(LOG入力!O358)=0,"",LOG入力!O358))</f>
        <v/>
      </c>
      <c r="P358" s="336" t="str">
        <f ca="1">IF(V358=1,"",IF($AA$4=1,"",IF(LOG入力!BG358=1,"",CONCATENATE($ER358,$FB358,$FL358,$FV358,$GF358))))</f>
        <v/>
      </c>
      <c r="Q358" s="337" t="str">
        <f ca="1">IF(V358=1,"",IF($AA$4=1,"",IF(LOG入力!BG358=1,"",CONCATENATE($ET358,$FD358,$FN358,$FX358,$GH358))))</f>
        <v/>
      </c>
      <c r="R358" s="338" t="str">
        <f ca="1">IF(V358=1,"",IF($AA$4=1,"",IF(LOG入力!BH358&gt;0,0,AA358)))</f>
        <v/>
      </c>
      <c r="S358" s="558" t="str">
        <f t="shared" ca="1" si="712"/>
        <v/>
      </c>
      <c r="T358" s="681"/>
      <c r="U358" s="38"/>
      <c r="V358" s="196">
        <f ca="1">LOG入力!AN358</f>
        <v>1</v>
      </c>
      <c r="W358" s="38"/>
      <c r="X358" s="516" t="str">
        <f t="shared" ca="1" si="713"/>
        <v/>
      </c>
      <c r="Y358" s="515" t="str">
        <f t="shared" ca="1" si="714"/>
        <v/>
      </c>
      <c r="Z358" s="518" t="str">
        <f t="shared" ca="1" si="715"/>
        <v/>
      </c>
      <c r="AA358" s="574" t="str">
        <f t="shared" ca="1" si="716"/>
        <v/>
      </c>
      <c r="AC358" s="6" t="str">
        <f t="shared" ca="1" si="717"/>
        <v/>
      </c>
      <c r="AD358" s="6" t="str">
        <f t="shared" ca="1" si="718"/>
        <v/>
      </c>
      <c r="AE358" s="6" t="str">
        <f t="shared" ca="1" si="719"/>
        <v/>
      </c>
      <c r="AF358" s="6" t="str">
        <f t="shared" ca="1" si="720"/>
        <v/>
      </c>
      <c r="AG358" s="6" t="str">
        <f t="shared" ca="1" si="721"/>
        <v/>
      </c>
      <c r="AH358" s="6" t="str">
        <f t="shared" ca="1" si="722"/>
        <v/>
      </c>
      <c r="AI358" s="6" t="str">
        <f t="shared" ca="1" si="723"/>
        <v/>
      </c>
      <c r="AJ358" s="6" t="str">
        <f t="shared" ca="1" si="724"/>
        <v/>
      </c>
      <c r="AK358" s="6" t="str">
        <f t="shared" ca="1" si="725"/>
        <v/>
      </c>
      <c r="AL358" s="6" t="str">
        <f t="shared" ca="1" si="726"/>
        <v/>
      </c>
      <c r="AM358" s="6" t="str">
        <f t="shared" ca="1" si="727"/>
        <v/>
      </c>
      <c r="AN358" s="6" t="str">
        <f t="shared" ca="1" si="728"/>
        <v/>
      </c>
      <c r="AO358" s="6" t="str">
        <f t="shared" ca="1" si="729"/>
        <v/>
      </c>
      <c r="AP358" s="6" t="str">
        <f t="shared" ca="1" si="730"/>
        <v/>
      </c>
      <c r="AQ358" s="6" t="str">
        <f t="shared" ca="1" si="731"/>
        <v/>
      </c>
      <c r="AR358" s="6" t="str">
        <f t="shared" ca="1" si="732"/>
        <v/>
      </c>
      <c r="AS358" s="6" t="str">
        <f t="shared" ca="1" si="733"/>
        <v/>
      </c>
      <c r="AT358" s="6" t="str">
        <f t="shared" ca="1" si="734"/>
        <v/>
      </c>
      <c r="AU358" s="6" t="str">
        <f t="shared" ca="1" si="735"/>
        <v/>
      </c>
      <c r="AV358" s="6" t="str">
        <f t="shared" ca="1" si="736"/>
        <v/>
      </c>
      <c r="AW358" s="6" t="str">
        <f t="shared" ca="1" si="737"/>
        <v/>
      </c>
      <c r="AY358" s="6" t="str">
        <f t="shared" ca="1" si="738"/>
        <v/>
      </c>
      <c r="AZ358" s="6" t="str">
        <f t="shared" ca="1" si="739"/>
        <v/>
      </c>
      <c r="BA358" s="6" t="str">
        <f t="shared" ca="1" si="740"/>
        <v/>
      </c>
      <c r="BB358" s="6" t="str">
        <f t="shared" ca="1" si="741"/>
        <v/>
      </c>
      <c r="BC358" s="6" t="str">
        <f t="shared" ca="1" si="742"/>
        <v/>
      </c>
      <c r="BD358" s="6" t="str">
        <f t="shared" ca="1" si="743"/>
        <v/>
      </c>
      <c r="BE358" s="6" t="str">
        <f t="shared" ca="1" si="744"/>
        <v/>
      </c>
      <c r="BF358" s="6" t="str">
        <f t="shared" ca="1" si="745"/>
        <v/>
      </c>
      <c r="BG358" s="6" t="str">
        <f t="shared" ca="1" si="746"/>
        <v/>
      </c>
      <c r="BH358" s="6" t="str">
        <f t="shared" ca="1" si="747"/>
        <v/>
      </c>
      <c r="BI358" s="6" t="str">
        <f t="shared" ca="1" si="748"/>
        <v/>
      </c>
      <c r="BJ358" s="6" t="str">
        <f t="shared" ca="1" si="749"/>
        <v/>
      </c>
      <c r="BK358" s="6" t="str">
        <f t="shared" ca="1" si="750"/>
        <v/>
      </c>
      <c r="BL358" s="6" t="str">
        <f t="shared" ca="1" si="751"/>
        <v/>
      </c>
      <c r="BM358" s="6" t="str">
        <f t="shared" ca="1" si="752"/>
        <v/>
      </c>
      <c r="BN358" s="6" t="str">
        <f t="shared" ca="1" si="753"/>
        <v/>
      </c>
      <c r="BO358" s="6" t="str">
        <f t="shared" ca="1" si="754"/>
        <v/>
      </c>
      <c r="BP358" s="6" t="str">
        <f t="shared" ca="1" si="755"/>
        <v/>
      </c>
      <c r="BQ358" s="6" t="str">
        <f t="shared" ca="1" si="756"/>
        <v/>
      </c>
      <c r="BR358" s="6" t="str">
        <f t="shared" ca="1" si="757"/>
        <v/>
      </c>
      <c r="BS358" s="6" t="str">
        <f t="shared" ca="1" si="758"/>
        <v/>
      </c>
      <c r="BU358" s="6" t="str">
        <f t="shared" ca="1" si="759"/>
        <v/>
      </c>
      <c r="BW358" s="515" t="str">
        <f t="shared" ca="1" si="760"/>
        <v/>
      </c>
      <c r="BX358" s="515">
        <f t="shared" ca="1" si="761"/>
        <v>0</v>
      </c>
      <c r="BY358" s="515" t="str">
        <f t="shared" ca="1" si="762"/>
        <v/>
      </c>
      <c r="CA358" s="6">
        <f t="shared" ca="1" si="763"/>
        <v>1</v>
      </c>
      <c r="CC358" s="523" t="str">
        <f t="shared" ca="1" si="764"/>
        <v/>
      </c>
      <c r="CE358" s="6" t="str">
        <f t="shared" ca="1" si="765"/>
        <v/>
      </c>
      <c r="CG358" s="524" t="str">
        <f ca="1">IF(V358=1,"",IF($AA$4=1,"",IF(LOG入力!BH358&gt;0,"",IF(N358=0,"",IF(HT358=0,"","★")))))</f>
        <v/>
      </c>
      <c r="CI358" s="74" t="str">
        <f t="shared" ca="1" si="766"/>
        <v/>
      </c>
      <c r="CK358" s="525" t="str">
        <f ca="1">IF(V358=1,"",IF(LOG入力!BH358&gt;0,1,0))</f>
        <v/>
      </c>
      <c r="CL358" s="74" t="str">
        <f t="shared" ca="1" si="767"/>
        <v/>
      </c>
      <c r="CN358" s="74" t="str">
        <f t="shared" ca="1" si="768"/>
        <v/>
      </c>
      <c r="CO358" s="74" t="str">
        <f t="shared" ca="1" si="769"/>
        <v/>
      </c>
      <c r="CQ358" s="74" t="str">
        <f t="shared" ca="1" si="770"/>
        <v/>
      </c>
      <c r="CR358" s="74" t="str">
        <f t="shared" ca="1" si="771"/>
        <v/>
      </c>
      <c r="CS358" s="74" t="str">
        <f t="shared" ca="1" si="772"/>
        <v/>
      </c>
      <c r="CT358" s="74" t="str">
        <f t="shared" ca="1" si="773"/>
        <v/>
      </c>
      <c r="CU358" s="74" t="str">
        <f t="shared" ca="1" si="774"/>
        <v/>
      </c>
      <c r="CV358" s="74" t="str">
        <f t="shared" ca="1" si="775"/>
        <v/>
      </c>
      <c r="CW358" s="74" t="str">
        <f t="shared" ca="1" si="776"/>
        <v/>
      </c>
      <c r="CX358" s="74" t="str">
        <f t="shared" ca="1" si="777"/>
        <v/>
      </c>
      <c r="CY358" s="74" t="str">
        <f t="shared" ca="1" si="778"/>
        <v/>
      </c>
      <c r="CZ358" s="74" t="str">
        <f t="shared" ca="1" si="779"/>
        <v/>
      </c>
      <c r="DA358" s="74" t="str">
        <f t="shared" ca="1" si="780"/>
        <v/>
      </c>
      <c r="DB358" s="74" t="str">
        <f t="shared" ca="1" si="781"/>
        <v/>
      </c>
      <c r="DD358" s="74" t="str">
        <f t="shared" ca="1" si="782"/>
        <v/>
      </c>
      <c r="DE358" s="74" t="str">
        <f t="shared" ca="1" si="783"/>
        <v/>
      </c>
      <c r="DF358" s="74" t="str">
        <f t="shared" ca="1" si="784"/>
        <v/>
      </c>
      <c r="DG358" s="74" t="str">
        <f t="shared" ca="1" si="785"/>
        <v/>
      </c>
      <c r="DH358" s="74" t="str">
        <f t="shared" ca="1" si="786"/>
        <v/>
      </c>
      <c r="DI358" s="74" t="str">
        <f t="shared" ca="1" si="787"/>
        <v/>
      </c>
      <c r="DJ358" s="74" t="str">
        <f t="shared" ca="1" si="788"/>
        <v/>
      </c>
      <c r="DK358" s="74" t="str">
        <f t="shared" ca="1" si="789"/>
        <v/>
      </c>
      <c r="DL358" s="74" t="str">
        <f t="shared" ca="1" si="790"/>
        <v/>
      </c>
      <c r="DM358" s="74" t="str">
        <f t="shared" ca="1" si="791"/>
        <v/>
      </c>
      <c r="DN358" s="74" t="str">
        <f t="shared" ca="1" si="792"/>
        <v/>
      </c>
      <c r="DO358" s="74" t="str">
        <f t="shared" ca="1" si="793"/>
        <v/>
      </c>
      <c r="DQ358" s="74" t="str">
        <f t="shared" ca="1" si="794"/>
        <v/>
      </c>
      <c r="DS358" s="74" t="str">
        <f t="shared" ca="1" si="795"/>
        <v/>
      </c>
      <c r="DT358" s="74" t="str">
        <f t="shared" ca="1" si="796"/>
        <v/>
      </c>
      <c r="DV358" s="525" t="str">
        <f t="shared" ca="1" si="797"/>
        <v/>
      </c>
      <c r="DW358" s="74" t="str">
        <f t="shared" ca="1" si="798"/>
        <v/>
      </c>
      <c r="DX358" s="485" t="str">
        <f t="shared" ca="1" si="799"/>
        <v/>
      </c>
      <c r="DY358" s="74" t="str">
        <f t="shared" ca="1" si="800"/>
        <v/>
      </c>
      <c r="DZ358" s="74" t="str">
        <f t="shared" ca="1" si="801"/>
        <v/>
      </c>
      <c r="EA358" s="74" t="str">
        <f t="shared" ca="1" si="802"/>
        <v/>
      </c>
      <c r="EC358" s="74" t="str">
        <f t="shared" ca="1" si="803"/>
        <v/>
      </c>
      <c r="ED358" s="74" t="str">
        <f t="shared" ca="1" si="804"/>
        <v/>
      </c>
      <c r="EE358" s="74" t="str">
        <f t="shared" ca="1" si="805"/>
        <v/>
      </c>
      <c r="EG358" s="479" t="str">
        <f ca="1">IF(V358=1,"",IF(LOG入力!BH358&gt;0,0,IF(CG358="★",0,IF(R358=1,0,IF(N358=0,0,1)))))</f>
        <v/>
      </c>
      <c r="EH358" s="483" t="str">
        <f t="shared" ca="1" si="806"/>
        <v/>
      </c>
      <c r="EI358" s="483" t="str">
        <f t="shared" ca="1" si="807"/>
        <v/>
      </c>
      <c r="EJ358" s="483" t="str">
        <f t="shared" ca="1" si="808"/>
        <v/>
      </c>
      <c r="EL358" s="71">
        <f t="shared" ca="1" si="809"/>
        <v>0</v>
      </c>
      <c r="EM358" s="6">
        <f t="shared" ca="1" si="810"/>
        <v>0</v>
      </c>
      <c r="EN358" s="6" t="str">
        <f t="shared" ca="1" si="811"/>
        <v/>
      </c>
      <c r="EO358" s="6">
        <f ca="1">IF(LOG入力!BH358&gt;0,0,IF(EM358=0,0,(IF(COUNTIF($EN$19:EN358,EN358)=1,IF($FS$3="N",1,IF(EH358=1,1,0))))))</f>
        <v>0</v>
      </c>
      <c r="EP358" s="6" t="str">
        <f ca="1">IF(LOG入力!BH358&gt;0,"",IF(EO358=1,$X358,""))</f>
        <v/>
      </c>
      <c r="EQ358" s="6" t="str">
        <f ca="1">IF(LOG入力!BH358&gt;0,"",IF(EO358=1,$Y358,""))</f>
        <v/>
      </c>
      <c r="ER358" s="520" t="str">
        <f ca="1">IF(LOG入力!BH358&gt;0,"",IF(COUNTIF($EP$19:$EP358,EP358)=1,EP358,""))</f>
        <v/>
      </c>
      <c r="ES358" s="520">
        <f ca="1">IF(LOG入力!BH358&gt;0,0,IF((EL358=1),IF(($ER358=""),0,1),0))</f>
        <v>0</v>
      </c>
      <c r="ET358" s="520" t="str">
        <f ca="1">IF(LOG入力!BH358&gt;0,"",IF(COUNTIF($EQ$19:EQ358,EQ358)=1,EQ358,""))</f>
        <v/>
      </c>
      <c r="EU358" s="539">
        <f ca="1">IF(LOG入力!BH358&gt;0,0,IF((EL358=1),IF(($ET358=""),0,1),0))</f>
        <v>0</v>
      </c>
      <c r="EV358" s="71">
        <f t="shared" ca="1" si="812"/>
        <v>0</v>
      </c>
      <c r="EW358" s="6">
        <f t="shared" ca="1" si="813"/>
        <v>0</v>
      </c>
      <c r="EX358" s="6" t="str">
        <f t="shared" ca="1" si="814"/>
        <v/>
      </c>
      <c r="EY358" s="6">
        <f ca="1">IF(LOG入力!BH358&gt;0,0,IF(EW358=0,0,(IF(COUNTIF($EX$19:EX358,EX358)=1,IF($FS$3="N",1,IF(EH358=1,1,0))))))</f>
        <v>0</v>
      </c>
      <c r="EZ358" s="6" t="str">
        <f ca="1">IF(LOG入力!BH358&gt;0,"",IF(EY358=1,$X358,""))</f>
        <v/>
      </c>
      <c r="FA358" s="6" t="str">
        <f ca="1">IF(LOG入力!BH358&gt;0,"",IF(EY358=1,$Y358,""))</f>
        <v/>
      </c>
      <c r="FB358" s="6" t="str">
        <f ca="1">IF(LOG入力!BH358&gt;0,"",IF(COUNTIF($EZ$19:$EZ358,EZ358)=1,EZ358,""))</f>
        <v/>
      </c>
      <c r="FC358" s="6">
        <f ca="1">IF(LOG入力!BH358&gt;0,0,IF((EV358=1),IF(($FB358=""),0,1),0))</f>
        <v>0</v>
      </c>
      <c r="FD358" s="6" t="str">
        <f ca="1">IF(LOG入力!BH358&gt;0,"",IF(COUNTIF($FA$19:FA358,FA358)=1,FA358,""))</f>
        <v/>
      </c>
      <c r="FE358" s="72">
        <f ca="1">IF(LOG入力!BH358&gt;0,0,IF((EV358=1),IF(($FD358=""),0,1),0))</f>
        <v>0</v>
      </c>
      <c r="FF358" s="71">
        <f t="shared" ca="1" si="815"/>
        <v>0</v>
      </c>
      <c r="FG358" s="6">
        <f t="shared" ca="1" si="816"/>
        <v>0</v>
      </c>
      <c r="FH358" s="6" t="str">
        <f t="shared" ca="1" si="817"/>
        <v/>
      </c>
      <c r="FI358" s="6">
        <f ca="1">IF(LOG入力!BH358&gt;0,0,IF(FG358=0,0,(IF(COUNTIF($FH$19:FH358,FH358)=1,IF($FS$3="N",1,IF(EH358=1,1,0))))))</f>
        <v>0</v>
      </c>
      <c r="FJ358" s="6" t="str">
        <f ca="1">IF(LOG入力!BH358&gt;0,"",IF(FI358=1,$X358,""))</f>
        <v/>
      </c>
      <c r="FK358" s="6" t="str">
        <f ca="1">IF(LOG入力!BH358&gt;0,"",IF(FI358=1,$Y358,""))</f>
        <v/>
      </c>
      <c r="FL358" s="6" t="str">
        <f ca="1">IF(LOG入力!BH358&gt;0,"",IF(COUNTIF($FJ$19:$FJ358,FJ358)=1,FJ358,""))</f>
        <v/>
      </c>
      <c r="FM358" s="6">
        <f ca="1">IF(LOG入力!BH358&gt;0,0,IF((FF358=1),IF(($FL358=""),0,1),0))</f>
        <v>0</v>
      </c>
      <c r="FN358" s="6" t="str">
        <f ca="1">IF(LOG入力!BH358&gt;0,"",IF(COUNTIF($FK$19:FK358,FK358)=1,FK358,""))</f>
        <v/>
      </c>
      <c r="FO358" s="72">
        <f ca="1">IF(LOG入力!BH358&gt;0,0,IF((FF358=1),IF(($FN358=""),0,1),0))</f>
        <v>0</v>
      </c>
      <c r="FP358" s="71">
        <f t="shared" ca="1" si="818"/>
        <v>0</v>
      </c>
      <c r="FQ358" s="6">
        <f t="shared" ca="1" si="819"/>
        <v>0</v>
      </c>
      <c r="FR358" s="6" t="str">
        <f t="shared" ca="1" si="820"/>
        <v/>
      </c>
      <c r="FS358" s="6">
        <f ca="1">IF(LOG入力!BH358&gt;0,0,IF(FQ358=0,0,(IF(COUNTIF($FR$19:FR358,FR358)=1,IF($FS$3="N",1,IF(EH358=1,1,0))))))</f>
        <v>0</v>
      </c>
      <c r="FT358" s="6" t="str">
        <f ca="1">IF(LOG入力!BH358&gt;0,"",IF(FS358=1,$X358,""))</f>
        <v/>
      </c>
      <c r="FU358" s="6" t="str">
        <f ca="1">IF(LOG入力!BH358&gt;0,"",IF(FS358=1,$Y358,""))</f>
        <v/>
      </c>
      <c r="FV358" s="6" t="str">
        <f ca="1">IF(LOG入力!BH358&gt;0,"",IF(COUNTIF($FT$19:$FT358,FT358)=1,FT358,""))</f>
        <v/>
      </c>
      <c r="FW358" s="6">
        <f ca="1">IF(LOG入力!BH358&gt;0,0,IF((FP358=1),IF(($FV358=""),0,1),0))</f>
        <v>0</v>
      </c>
      <c r="FX358" s="6" t="str">
        <f ca="1">IF(LOG入力!BH358&gt;0,"",IF(COUNTIF($FU$19:FU358,FU358)=1,FU358,""))</f>
        <v/>
      </c>
      <c r="FY358" s="72">
        <f ca="1">IF(LOG入力!BH358&gt;0,0,IF((FP358=1),IF(($FX358=""),0,1),0))</f>
        <v>0</v>
      </c>
      <c r="FZ358" s="71">
        <f t="shared" ca="1" si="821"/>
        <v>0</v>
      </c>
      <c r="GA358" s="6">
        <f t="shared" ca="1" si="822"/>
        <v>0</v>
      </c>
      <c r="GB358" s="6" t="str">
        <f t="shared" ca="1" si="823"/>
        <v/>
      </c>
      <c r="GC358" s="6">
        <f ca="1">IF(LOG入力!BH358&gt;0,0,IF(GA358=0,0,(IF(COUNTIF($GB$19:GB358,GB358)=1,IF($FS$3="N",1,IF(EH358=1,1,0))))))</f>
        <v>0</v>
      </c>
      <c r="GD358" s="6" t="str">
        <f ca="1">IF(LOG入力!BH358&gt;0,"",IF(GC358=1,$X358,""))</f>
        <v/>
      </c>
      <c r="GE358" s="6" t="str">
        <f ca="1">IF(LOG入力!BH358&gt;0,"",IF(GC358=1,$Y358,""))</f>
        <v/>
      </c>
      <c r="GF358" s="6" t="str">
        <f ca="1">IF(LOG入力!BH358&gt;0,"",IF(COUNTIF($GD$19:$GD358,GD358)=1,GD358,""))</f>
        <v/>
      </c>
      <c r="GG358" s="6">
        <f ca="1">IF(LOG入力!BH358&gt;0,0,IF((FZ358=1),IF(($GF358=""),0,1),0))</f>
        <v>0</v>
      </c>
      <c r="GH358" s="6" t="str">
        <f ca="1">IF(LOG入力!BH358&gt;0,"",IF(COUNTIF($GE$19:GE358,GE358)=1,GE358,""))</f>
        <v/>
      </c>
      <c r="GI358" s="72">
        <f ca="1">IF(LOG入力!BH358&gt;0,0,IF((FZ358=1),IF(($GH358=""),0,1),0))</f>
        <v>0</v>
      </c>
      <c r="GK358" s="455" t="str">
        <f ca="1">IF(V358=1,"",IF(LEN(LOG入力!AS358)=0,"",LOG入力!AS358))</f>
        <v/>
      </c>
      <c r="GL358" s="378" t="str">
        <f t="shared" ca="1" si="824"/>
        <v/>
      </c>
      <c r="GM358" s="378" t="str">
        <f t="shared" ca="1" si="825"/>
        <v/>
      </c>
      <c r="GN358" s="74" t="str">
        <f t="shared" ca="1" si="826"/>
        <v/>
      </c>
      <c r="GO358" s="74" t="str">
        <f t="shared" ca="1" si="827"/>
        <v/>
      </c>
      <c r="GQ358" s="74" t="str">
        <f t="shared" ca="1" si="828"/>
        <v/>
      </c>
      <c r="GR358" s="74" t="str">
        <f t="shared" ca="1" si="829"/>
        <v/>
      </c>
      <c r="GS358" s="74" t="str">
        <f t="shared" ca="1" si="830"/>
        <v/>
      </c>
      <c r="GT358" s="74" t="str">
        <f t="shared" ca="1" si="831"/>
        <v/>
      </c>
      <c r="GU358" s="74" t="str">
        <f t="shared" ca="1" si="832"/>
        <v/>
      </c>
      <c r="GV358" s="74" t="str">
        <f t="shared" ca="1" si="833"/>
        <v/>
      </c>
      <c r="GX358" s="74" t="str">
        <f t="shared" ca="1" si="834"/>
        <v/>
      </c>
      <c r="GY358" s="74" t="str">
        <f t="shared" ca="1" si="835"/>
        <v/>
      </c>
      <c r="GZ358" s="74" t="str">
        <f ca="1">IF(V358=1,"",IF(LOG入力!BH358&gt;0,0,IF(GY358=0,0,IF((VALUE((TYPE(VALUE(J358)))))=16,0,IF(VALUE(J358)&lt;60,1,IF(VALUE(J358)&lt;100,0,IF(VALUE(J358)&lt;600,2,0)))))))</f>
        <v/>
      </c>
      <c r="HA358" s="74" t="str">
        <f t="shared" ca="1" si="836"/>
        <v/>
      </c>
      <c r="HB358" s="74" t="str">
        <f ca="1">IF(V358=1,"",IF(LOG入力!BH358&gt;0,0,IF(HA358=0,0,IF((VALUE((TYPE(VALUE(L358)))))=16,0,IF(VALUE(L358)&lt;60,1,IF(VALUE(L358)&lt;100,0,IF(VALUE(L358)&lt;600,2,0)))))))</f>
        <v/>
      </c>
      <c r="HD358" s="74" t="str">
        <f t="shared" ca="1" si="837"/>
        <v/>
      </c>
      <c r="HF358" s="74" t="str">
        <f t="shared" ca="1" si="838"/>
        <v/>
      </c>
      <c r="HG358" s="74" t="str">
        <f t="shared" ca="1" si="839"/>
        <v/>
      </c>
      <c r="HH358" s="74" t="str">
        <f t="shared" ca="1" si="840"/>
        <v/>
      </c>
      <c r="HI358" s="74" t="str">
        <f t="shared" ca="1" si="841"/>
        <v/>
      </c>
      <c r="HJ358" s="74" t="str">
        <f t="shared" ca="1" si="842"/>
        <v/>
      </c>
      <c r="HK358" s="74" t="str">
        <f t="shared" ca="1" si="843"/>
        <v/>
      </c>
      <c r="HL358" s="74" t="str">
        <f t="shared" ca="1" si="844"/>
        <v/>
      </c>
      <c r="HM358" s="74" t="str">
        <f t="shared" ca="1" si="845"/>
        <v/>
      </c>
      <c r="HN358" s="74" t="str">
        <f t="shared" ca="1" si="846"/>
        <v/>
      </c>
      <c r="HO358" s="529" t="str">
        <f t="shared" ca="1" si="847"/>
        <v/>
      </c>
      <c r="HP358" s="74" t="str">
        <f t="shared" ca="1" si="848"/>
        <v/>
      </c>
      <c r="HQ358" s="74" t="str">
        <f t="shared" ca="1" si="849"/>
        <v/>
      </c>
      <c r="HR358" s="74" t="str">
        <f t="shared" ca="1" si="850"/>
        <v/>
      </c>
      <c r="HS358" s="74" t="str">
        <f t="shared" ca="1" si="851"/>
        <v/>
      </c>
      <c r="HT358" s="74" t="str">
        <f ca="1">IF(V358=1,"",IF(LOG入力!BH358&gt;0,0,IF(DV358=1,0,IF(N358="0",0,IF(SUM(HD358:HS358)&gt;0,1,0)))))</f>
        <v/>
      </c>
    </row>
    <row r="359" spans="1:228" x14ac:dyDescent="0.15">
      <c r="A359" s="5"/>
      <c r="B359" s="560" t="str">
        <f t="shared" ca="1" si="710"/>
        <v/>
      </c>
      <c r="C359" s="562" t="str">
        <f ca="1">LOG入力!AP359</f>
        <v/>
      </c>
      <c r="D359" s="562" t="str">
        <f ca="1">LOG入力!AQ359</f>
        <v/>
      </c>
      <c r="E359" s="562" t="str">
        <f ca="1">LOG入力!AR359</f>
        <v/>
      </c>
      <c r="F359" s="563" t="str">
        <f t="shared" ca="1" si="711"/>
        <v/>
      </c>
      <c r="G359" s="582" t="str">
        <f ca="1">LOG入力!AT359</f>
        <v/>
      </c>
      <c r="H359" s="507" t="str">
        <f ca="1">LOG入力!AU359</f>
        <v/>
      </c>
      <c r="I359" s="507" t="str">
        <f ca="1">LOG入力!AV359</f>
        <v/>
      </c>
      <c r="J359" s="583" t="str">
        <f ca="1">LOG入力!AW359</f>
        <v/>
      </c>
      <c r="K359" s="584" t="str">
        <f ca="1">LOG入力!BJ359</f>
        <v/>
      </c>
      <c r="L359" s="583" t="str">
        <f ca="1">LOG入力!AY359</f>
        <v/>
      </c>
      <c r="M359" s="566" t="str">
        <f ca="1">LOG入力!BK359</f>
        <v/>
      </c>
      <c r="N359" s="567" t="str">
        <f ca="1">IF(V359=1,"",IF(LOG入力!AJ359=1,"1",LOG入力!BA359))</f>
        <v/>
      </c>
      <c r="O359" s="568" t="str">
        <f ca="1">IF(V359=1,"",IF(LEN(LOG入力!O359)=0,"",LOG入力!O359))</f>
        <v/>
      </c>
      <c r="P359" s="569" t="str">
        <f ca="1">IF(V359=1,"",IF($AA$4=1,"",IF(LOG入力!BG359=1,"",CONCATENATE($ER359,$FB359,$FL359,$FV359,$GF359))))</f>
        <v/>
      </c>
      <c r="Q359" s="569" t="str">
        <f ca="1">IF(V359=1,"",IF($AA$4=1,"",IF(LOG入力!BG359=1,"",CONCATENATE($ET359,$FD359,$FN359,$FX359,$GH359))))</f>
        <v/>
      </c>
      <c r="R359" s="292" t="str">
        <f ca="1">IF(V359=1,"",IF($AA$4=1,"",IF(LOG入力!BH359&gt;0,0,AA359)))</f>
        <v/>
      </c>
      <c r="S359" s="293" t="str">
        <f t="shared" ca="1" si="712"/>
        <v/>
      </c>
      <c r="T359" s="29"/>
      <c r="U359" s="38"/>
      <c r="V359" s="196">
        <f ca="1">LOG入力!AN359</f>
        <v>1</v>
      </c>
      <c r="W359" s="38"/>
      <c r="X359" s="516" t="str">
        <f t="shared" ca="1" si="713"/>
        <v/>
      </c>
      <c r="Y359" s="515" t="str">
        <f t="shared" ca="1" si="714"/>
        <v/>
      </c>
      <c r="Z359" s="518" t="str">
        <f t="shared" ca="1" si="715"/>
        <v/>
      </c>
      <c r="AA359" s="574" t="str">
        <f t="shared" ca="1" si="716"/>
        <v/>
      </c>
      <c r="AC359" s="6" t="str">
        <f t="shared" ca="1" si="717"/>
        <v/>
      </c>
      <c r="AD359" s="6" t="str">
        <f t="shared" ca="1" si="718"/>
        <v/>
      </c>
      <c r="AE359" s="6" t="str">
        <f t="shared" ca="1" si="719"/>
        <v/>
      </c>
      <c r="AF359" s="6" t="str">
        <f t="shared" ca="1" si="720"/>
        <v/>
      </c>
      <c r="AG359" s="6" t="str">
        <f t="shared" ca="1" si="721"/>
        <v/>
      </c>
      <c r="AH359" s="6" t="str">
        <f t="shared" ca="1" si="722"/>
        <v/>
      </c>
      <c r="AI359" s="6" t="str">
        <f t="shared" ca="1" si="723"/>
        <v/>
      </c>
      <c r="AJ359" s="6" t="str">
        <f t="shared" ca="1" si="724"/>
        <v/>
      </c>
      <c r="AK359" s="6" t="str">
        <f t="shared" ca="1" si="725"/>
        <v/>
      </c>
      <c r="AL359" s="6" t="str">
        <f t="shared" ca="1" si="726"/>
        <v/>
      </c>
      <c r="AM359" s="6" t="str">
        <f t="shared" ca="1" si="727"/>
        <v/>
      </c>
      <c r="AN359" s="6" t="str">
        <f t="shared" ca="1" si="728"/>
        <v/>
      </c>
      <c r="AO359" s="6" t="str">
        <f t="shared" ca="1" si="729"/>
        <v/>
      </c>
      <c r="AP359" s="6" t="str">
        <f t="shared" ca="1" si="730"/>
        <v/>
      </c>
      <c r="AQ359" s="6" t="str">
        <f t="shared" ca="1" si="731"/>
        <v/>
      </c>
      <c r="AR359" s="6" t="str">
        <f t="shared" ca="1" si="732"/>
        <v/>
      </c>
      <c r="AS359" s="6" t="str">
        <f t="shared" ca="1" si="733"/>
        <v/>
      </c>
      <c r="AT359" s="6" t="str">
        <f t="shared" ca="1" si="734"/>
        <v/>
      </c>
      <c r="AU359" s="6" t="str">
        <f t="shared" ca="1" si="735"/>
        <v/>
      </c>
      <c r="AV359" s="6" t="str">
        <f t="shared" ca="1" si="736"/>
        <v/>
      </c>
      <c r="AW359" s="6" t="str">
        <f t="shared" ca="1" si="737"/>
        <v/>
      </c>
      <c r="AY359" s="6" t="str">
        <f t="shared" ca="1" si="738"/>
        <v/>
      </c>
      <c r="AZ359" s="6" t="str">
        <f t="shared" ca="1" si="739"/>
        <v/>
      </c>
      <c r="BA359" s="6" t="str">
        <f t="shared" ca="1" si="740"/>
        <v/>
      </c>
      <c r="BB359" s="6" t="str">
        <f t="shared" ca="1" si="741"/>
        <v/>
      </c>
      <c r="BC359" s="6" t="str">
        <f t="shared" ca="1" si="742"/>
        <v/>
      </c>
      <c r="BD359" s="6" t="str">
        <f t="shared" ca="1" si="743"/>
        <v/>
      </c>
      <c r="BE359" s="6" t="str">
        <f t="shared" ca="1" si="744"/>
        <v/>
      </c>
      <c r="BF359" s="6" t="str">
        <f t="shared" ca="1" si="745"/>
        <v/>
      </c>
      <c r="BG359" s="6" t="str">
        <f t="shared" ca="1" si="746"/>
        <v/>
      </c>
      <c r="BH359" s="6" t="str">
        <f t="shared" ca="1" si="747"/>
        <v/>
      </c>
      <c r="BI359" s="6" t="str">
        <f t="shared" ca="1" si="748"/>
        <v/>
      </c>
      <c r="BJ359" s="6" t="str">
        <f t="shared" ca="1" si="749"/>
        <v/>
      </c>
      <c r="BK359" s="6" t="str">
        <f t="shared" ca="1" si="750"/>
        <v/>
      </c>
      <c r="BL359" s="6" t="str">
        <f t="shared" ca="1" si="751"/>
        <v/>
      </c>
      <c r="BM359" s="6" t="str">
        <f t="shared" ca="1" si="752"/>
        <v/>
      </c>
      <c r="BN359" s="6" t="str">
        <f t="shared" ca="1" si="753"/>
        <v/>
      </c>
      <c r="BO359" s="6" t="str">
        <f t="shared" ca="1" si="754"/>
        <v/>
      </c>
      <c r="BP359" s="6" t="str">
        <f t="shared" ca="1" si="755"/>
        <v/>
      </c>
      <c r="BQ359" s="6" t="str">
        <f t="shared" ca="1" si="756"/>
        <v/>
      </c>
      <c r="BR359" s="6" t="str">
        <f t="shared" ca="1" si="757"/>
        <v/>
      </c>
      <c r="BS359" s="6" t="str">
        <f t="shared" ca="1" si="758"/>
        <v/>
      </c>
      <c r="BU359" s="6" t="str">
        <f t="shared" ca="1" si="759"/>
        <v/>
      </c>
      <c r="BW359" s="515" t="str">
        <f t="shared" ca="1" si="760"/>
        <v/>
      </c>
      <c r="BX359" s="515">
        <f t="shared" ca="1" si="761"/>
        <v>0</v>
      </c>
      <c r="BY359" s="515" t="str">
        <f t="shared" ca="1" si="762"/>
        <v/>
      </c>
      <c r="CA359" s="6">
        <f t="shared" ca="1" si="763"/>
        <v>1</v>
      </c>
      <c r="CC359" s="523" t="str">
        <f t="shared" ca="1" si="764"/>
        <v/>
      </c>
      <c r="CE359" s="6" t="str">
        <f t="shared" ca="1" si="765"/>
        <v/>
      </c>
      <c r="CG359" s="524" t="str">
        <f ca="1">IF(V359=1,"",IF($AA$4=1,"",IF(LOG入力!BH359&gt;0,"",IF(N359=0,"",IF(HT359=0,"","★")))))</f>
        <v/>
      </c>
      <c r="CI359" s="74" t="str">
        <f t="shared" ca="1" si="766"/>
        <v/>
      </c>
      <c r="CK359" s="525" t="str">
        <f ca="1">IF(V359=1,"",IF(LOG入力!BH359&gt;0,1,0))</f>
        <v/>
      </c>
      <c r="CL359" s="74" t="str">
        <f t="shared" ca="1" si="767"/>
        <v/>
      </c>
      <c r="CN359" s="74" t="str">
        <f t="shared" ca="1" si="768"/>
        <v/>
      </c>
      <c r="CO359" s="74" t="str">
        <f t="shared" ca="1" si="769"/>
        <v/>
      </c>
      <c r="CQ359" s="74" t="str">
        <f t="shared" ca="1" si="770"/>
        <v/>
      </c>
      <c r="CR359" s="74" t="str">
        <f t="shared" ca="1" si="771"/>
        <v/>
      </c>
      <c r="CS359" s="74" t="str">
        <f t="shared" ca="1" si="772"/>
        <v/>
      </c>
      <c r="CT359" s="74" t="str">
        <f t="shared" ca="1" si="773"/>
        <v/>
      </c>
      <c r="CU359" s="74" t="str">
        <f t="shared" ca="1" si="774"/>
        <v/>
      </c>
      <c r="CV359" s="74" t="str">
        <f t="shared" ca="1" si="775"/>
        <v/>
      </c>
      <c r="CW359" s="74" t="str">
        <f t="shared" ca="1" si="776"/>
        <v/>
      </c>
      <c r="CX359" s="74" t="str">
        <f t="shared" ca="1" si="777"/>
        <v/>
      </c>
      <c r="CY359" s="74" t="str">
        <f t="shared" ca="1" si="778"/>
        <v/>
      </c>
      <c r="CZ359" s="74" t="str">
        <f t="shared" ca="1" si="779"/>
        <v/>
      </c>
      <c r="DA359" s="74" t="str">
        <f t="shared" ca="1" si="780"/>
        <v/>
      </c>
      <c r="DB359" s="74" t="str">
        <f t="shared" ca="1" si="781"/>
        <v/>
      </c>
      <c r="DD359" s="74" t="str">
        <f t="shared" ca="1" si="782"/>
        <v/>
      </c>
      <c r="DE359" s="74" t="str">
        <f t="shared" ca="1" si="783"/>
        <v/>
      </c>
      <c r="DF359" s="74" t="str">
        <f t="shared" ca="1" si="784"/>
        <v/>
      </c>
      <c r="DG359" s="74" t="str">
        <f t="shared" ca="1" si="785"/>
        <v/>
      </c>
      <c r="DH359" s="74" t="str">
        <f t="shared" ca="1" si="786"/>
        <v/>
      </c>
      <c r="DI359" s="74" t="str">
        <f t="shared" ca="1" si="787"/>
        <v/>
      </c>
      <c r="DJ359" s="74" t="str">
        <f t="shared" ca="1" si="788"/>
        <v/>
      </c>
      <c r="DK359" s="74" t="str">
        <f t="shared" ca="1" si="789"/>
        <v/>
      </c>
      <c r="DL359" s="74" t="str">
        <f t="shared" ca="1" si="790"/>
        <v/>
      </c>
      <c r="DM359" s="74" t="str">
        <f t="shared" ca="1" si="791"/>
        <v/>
      </c>
      <c r="DN359" s="74" t="str">
        <f t="shared" ca="1" si="792"/>
        <v/>
      </c>
      <c r="DO359" s="74" t="str">
        <f t="shared" ca="1" si="793"/>
        <v/>
      </c>
      <c r="DQ359" s="74" t="str">
        <f t="shared" ca="1" si="794"/>
        <v/>
      </c>
      <c r="DS359" s="74" t="str">
        <f t="shared" ca="1" si="795"/>
        <v/>
      </c>
      <c r="DT359" s="74" t="str">
        <f t="shared" ca="1" si="796"/>
        <v/>
      </c>
      <c r="DV359" s="525" t="str">
        <f t="shared" ca="1" si="797"/>
        <v/>
      </c>
      <c r="DW359" s="74" t="str">
        <f t="shared" ca="1" si="798"/>
        <v/>
      </c>
      <c r="DX359" s="485" t="str">
        <f t="shared" ca="1" si="799"/>
        <v/>
      </c>
      <c r="DY359" s="74" t="str">
        <f t="shared" ca="1" si="800"/>
        <v/>
      </c>
      <c r="DZ359" s="74" t="str">
        <f t="shared" ca="1" si="801"/>
        <v/>
      </c>
      <c r="EA359" s="74" t="str">
        <f t="shared" ca="1" si="802"/>
        <v/>
      </c>
      <c r="EC359" s="74" t="str">
        <f t="shared" ca="1" si="803"/>
        <v/>
      </c>
      <c r="ED359" s="74" t="str">
        <f t="shared" ca="1" si="804"/>
        <v/>
      </c>
      <c r="EE359" s="74" t="str">
        <f t="shared" ca="1" si="805"/>
        <v/>
      </c>
      <c r="EG359" s="479" t="str">
        <f ca="1">IF(V359=1,"",IF(LOG入力!BH359&gt;0,0,IF(CG359="★",0,IF(R359=1,0,IF(N359=0,0,1)))))</f>
        <v/>
      </c>
      <c r="EH359" s="483" t="str">
        <f t="shared" ca="1" si="806"/>
        <v/>
      </c>
      <c r="EI359" s="483" t="str">
        <f t="shared" ca="1" si="807"/>
        <v/>
      </c>
      <c r="EJ359" s="483" t="str">
        <f t="shared" ca="1" si="808"/>
        <v/>
      </c>
      <c r="EL359" s="71">
        <f t="shared" ca="1" si="809"/>
        <v>0</v>
      </c>
      <c r="EM359" s="6">
        <f t="shared" ca="1" si="810"/>
        <v>0</v>
      </c>
      <c r="EN359" s="6" t="str">
        <f t="shared" ca="1" si="811"/>
        <v/>
      </c>
      <c r="EO359" s="6">
        <f ca="1">IF(LOG入力!BH359&gt;0,0,IF(EM359=0,0,(IF(COUNTIF($EN$19:EN359,EN359)=1,IF($FS$3="N",1,IF(EH359=1,1,0))))))</f>
        <v>0</v>
      </c>
      <c r="EP359" s="6" t="str">
        <f ca="1">IF(LOG入力!BH359&gt;0,"",IF(EO359=1,$X359,""))</f>
        <v/>
      </c>
      <c r="EQ359" s="6" t="str">
        <f ca="1">IF(LOG入力!BH359&gt;0,"",IF(EO359=1,$Y359,""))</f>
        <v/>
      </c>
      <c r="ER359" s="520" t="str">
        <f ca="1">IF(LOG入力!BH359&gt;0,"",IF(COUNTIF($EP$19:$EP359,EP359)=1,EP359,""))</f>
        <v/>
      </c>
      <c r="ES359" s="520">
        <f ca="1">IF(LOG入力!BH359&gt;0,0,IF((EL359=1),IF(($ER359=""),0,1),0))</f>
        <v>0</v>
      </c>
      <c r="ET359" s="520" t="str">
        <f ca="1">IF(LOG入力!BH359&gt;0,"",IF(COUNTIF($EQ$19:EQ359,EQ359)=1,EQ359,""))</f>
        <v/>
      </c>
      <c r="EU359" s="539">
        <f ca="1">IF(LOG入力!BH359&gt;0,0,IF((EL359=1),IF(($ET359=""),0,1),0))</f>
        <v>0</v>
      </c>
      <c r="EV359" s="71">
        <f t="shared" ca="1" si="812"/>
        <v>0</v>
      </c>
      <c r="EW359" s="6">
        <f t="shared" ca="1" si="813"/>
        <v>0</v>
      </c>
      <c r="EX359" s="6" t="str">
        <f t="shared" ca="1" si="814"/>
        <v/>
      </c>
      <c r="EY359" s="6">
        <f ca="1">IF(LOG入力!BH359&gt;0,0,IF(EW359=0,0,(IF(COUNTIF($EX$19:EX359,EX359)=1,IF($FS$3="N",1,IF(EH359=1,1,0))))))</f>
        <v>0</v>
      </c>
      <c r="EZ359" s="6" t="str">
        <f ca="1">IF(LOG入力!BH359&gt;0,"",IF(EY359=1,$X359,""))</f>
        <v/>
      </c>
      <c r="FA359" s="6" t="str">
        <f ca="1">IF(LOG入力!BH359&gt;0,"",IF(EY359=1,$Y359,""))</f>
        <v/>
      </c>
      <c r="FB359" s="6" t="str">
        <f ca="1">IF(LOG入力!BH359&gt;0,"",IF(COUNTIF($EZ$19:$EZ359,EZ359)=1,EZ359,""))</f>
        <v/>
      </c>
      <c r="FC359" s="6">
        <f ca="1">IF(LOG入力!BH359&gt;0,0,IF((EV359=1),IF(($FB359=""),0,1),0))</f>
        <v>0</v>
      </c>
      <c r="FD359" s="6" t="str">
        <f ca="1">IF(LOG入力!BH359&gt;0,"",IF(COUNTIF($FA$19:FA359,FA359)=1,FA359,""))</f>
        <v/>
      </c>
      <c r="FE359" s="72">
        <f ca="1">IF(LOG入力!BH359&gt;0,0,IF((EV359=1),IF(($FD359=""),0,1),0))</f>
        <v>0</v>
      </c>
      <c r="FF359" s="71">
        <f t="shared" ca="1" si="815"/>
        <v>0</v>
      </c>
      <c r="FG359" s="6">
        <f t="shared" ca="1" si="816"/>
        <v>0</v>
      </c>
      <c r="FH359" s="6" t="str">
        <f t="shared" ca="1" si="817"/>
        <v/>
      </c>
      <c r="FI359" s="6">
        <f ca="1">IF(LOG入力!BH359&gt;0,0,IF(FG359=0,0,(IF(COUNTIF($FH$19:FH359,FH359)=1,IF($FS$3="N",1,IF(EH359=1,1,0))))))</f>
        <v>0</v>
      </c>
      <c r="FJ359" s="6" t="str">
        <f ca="1">IF(LOG入力!BH359&gt;0,"",IF(FI359=1,$X359,""))</f>
        <v/>
      </c>
      <c r="FK359" s="6" t="str">
        <f ca="1">IF(LOG入力!BH359&gt;0,"",IF(FI359=1,$Y359,""))</f>
        <v/>
      </c>
      <c r="FL359" s="6" t="str">
        <f ca="1">IF(LOG入力!BH359&gt;0,"",IF(COUNTIF($FJ$19:$FJ359,FJ359)=1,FJ359,""))</f>
        <v/>
      </c>
      <c r="FM359" s="6">
        <f ca="1">IF(LOG入力!BH359&gt;0,0,IF((FF359=1),IF(($FL359=""),0,1),0))</f>
        <v>0</v>
      </c>
      <c r="FN359" s="6" t="str">
        <f ca="1">IF(LOG入力!BH359&gt;0,"",IF(COUNTIF($FK$19:FK359,FK359)=1,FK359,""))</f>
        <v/>
      </c>
      <c r="FO359" s="72">
        <f ca="1">IF(LOG入力!BH359&gt;0,0,IF((FF359=1),IF(($FN359=""),0,1),0))</f>
        <v>0</v>
      </c>
      <c r="FP359" s="71">
        <f t="shared" ca="1" si="818"/>
        <v>0</v>
      </c>
      <c r="FQ359" s="6">
        <f t="shared" ca="1" si="819"/>
        <v>0</v>
      </c>
      <c r="FR359" s="6" t="str">
        <f t="shared" ca="1" si="820"/>
        <v/>
      </c>
      <c r="FS359" s="6">
        <f ca="1">IF(LOG入力!BH359&gt;0,0,IF(FQ359=0,0,(IF(COUNTIF($FR$19:FR359,FR359)=1,IF($FS$3="N",1,IF(EH359=1,1,0))))))</f>
        <v>0</v>
      </c>
      <c r="FT359" s="6" t="str">
        <f ca="1">IF(LOG入力!BH359&gt;0,"",IF(FS359=1,$X359,""))</f>
        <v/>
      </c>
      <c r="FU359" s="6" t="str">
        <f ca="1">IF(LOG入力!BH359&gt;0,"",IF(FS359=1,$Y359,""))</f>
        <v/>
      </c>
      <c r="FV359" s="6" t="str">
        <f ca="1">IF(LOG入力!BH359&gt;0,"",IF(COUNTIF($FT$19:$FT359,FT359)=1,FT359,""))</f>
        <v/>
      </c>
      <c r="FW359" s="6">
        <f ca="1">IF(LOG入力!BH359&gt;0,0,IF((FP359=1),IF(($FV359=""),0,1),0))</f>
        <v>0</v>
      </c>
      <c r="FX359" s="6" t="str">
        <f ca="1">IF(LOG入力!BH359&gt;0,"",IF(COUNTIF($FU$19:FU359,FU359)=1,FU359,""))</f>
        <v/>
      </c>
      <c r="FY359" s="72">
        <f ca="1">IF(LOG入力!BH359&gt;0,0,IF((FP359=1),IF(($FX359=""),0,1),0))</f>
        <v>0</v>
      </c>
      <c r="FZ359" s="71">
        <f t="shared" ca="1" si="821"/>
        <v>0</v>
      </c>
      <c r="GA359" s="6">
        <f t="shared" ca="1" si="822"/>
        <v>0</v>
      </c>
      <c r="GB359" s="6" t="str">
        <f t="shared" ca="1" si="823"/>
        <v/>
      </c>
      <c r="GC359" s="6">
        <f ca="1">IF(LOG入力!BH359&gt;0,0,IF(GA359=0,0,(IF(COUNTIF($GB$19:GB359,GB359)=1,IF($FS$3="N",1,IF(EH359=1,1,0))))))</f>
        <v>0</v>
      </c>
      <c r="GD359" s="6" t="str">
        <f ca="1">IF(LOG入力!BH359&gt;0,"",IF(GC359=1,$X359,""))</f>
        <v/>
      </c>
      <c r="GE359" s="6" t="str">
        <f ca="1">IF(LOG入力!BH359&gt;0,"",IF(GC359=1,$Y359,""))</f>
        <v/>
      </c>
      <c r="GF359" s="6" t="str">
        <f ca="1">IF(LOG入力!BH359&gt;0,"",IF(COUNTIF($GD$19:$GD359,GD359)=1,GD359,""))</f>
        <v/>
      </c>
      <c r="GG359" s="6">
        <f ca="1">IF(LOG入力!BH359&gt;0,0,IF((FZ359=1),IF(($GF359=""),0,1),0))</f>
        <v>0</v>
      </c>
      <c r="GH359" s="6" t="str">
        <f ca="1">IF(LOG入力!BH359&gt;0,"",IF(COUNTIF($GE$19:GE359,GE359)=1,GE359,""))</f>
        <v/>
      </c>
      <c r="GI359" s="72">
        <f ca="1">IF(LOG入力!BH359&gt;0,0,IF((FZ359=1),IF(($GH359=""),0,1),0))</f>
        <v>0</v>
      </c>
      <c r="GK359" s="455" t="str">
        <f ca="1">IF(V359=1,"",IF(LEN(LOG入力!AS359)=0,"",LOG入力!AS359))</f>
        <v/>
      </c>
      <c r="GL359" s="378" t="str">
        <f t="shared" ca="1" si="824"/>
        <v/>
      </c>
      <c r="GM359" s="378" t="str">
        <f t="shared" ca="1" si="825"/>
        <v/>
      </c>
      <c r="GN359" s="74" t="str">
        <f t="shared" ca="1" si="826"/>
        <v/>
      </c>
      <c r="GO359" s="74" t="str">
        <f t="shared" ca="1" si="827"/>
        <v/>
      </c>
      <c r="GQ359" s="74" t="str">
        <f t="shared" ca="1" si="828"/>
        <v/>
      </c>
      <c r="GR359" s="74" t="str">
        <f t="shared" ca="1" si="829"/>
        <v/>
      </c>
      <c r="GS359" s="74" t="str">
        <f t="shared" ca="1" si="830"/>
        <v/>
      </c>
      <c r="GT359" s="74" t="str">
        <f t="shared" ca="1" si="831"/>
        <v/>
      </c>
      <c r="GU359" s="74" t="str">
        <f t="shared" ca="1" si="832"/>
        <v/>
      </c>
      <c r="GV359" s="74" t="str">
        <f t="shared" ca="1" si="833"/>
        <v/>
      </c>
      <c r="GX359" s="74" t="str">
        <f t="shared" ca="1" si="834"/>
        <v/>
      </c>
      <c r="GY359" s="74" t="str">
        <f t="shared" ca="1" si="835"/>
        <v/>
      </c>
      <c r="GZ359" s="74" t="str">
        <f ca="1">IF(V359=1,"",IF(LOG入力!BH359&gt;0,0,IF(GY359=0,0,IF((VALUE((TYPE(VALUE(J359)))))=16,0,IF(VALUE(J359)&lt;60,1,IF(VALUE(J359)&lt;100,0,IF(VALUE(J359)&lt;600,2,0)))))))</f>
        <v/>
      </c>
      <c r="HA359" s="74" t="str">
        <f t="shared" ca="1" si="836"/>
        <v/>
      </c>
      <c r="HB359" s="74" t="str">
        <f ca="1">IF(V359=1,"",IF(LOG入力!BH359&gt;0,0,IF(HA359=0,0,IF((VALUE((TYPE(VALUE(L359)))))=16,0,IF(VALUE(L359)&lt;60,1,IF(VALUE(L359)&lt;100,0,IF(VALUE(L359)&lt;600,2,0)))))))</f>
        <v/>
      </c>
      <c r="HD359" s="74" t="str">
        <f t="shared" ca="1" si="837"/>
        <v/>
      </c>
      <c r="HF359" s="74" t="str">
        <f t="shared" ca="1" si="838"/>
        <v/>
      </c>
      <c r="HG359" s="74" t="str">
        <f t="shared" ca="1" si="839"/>
        <v/>
      </c>
      <c r="HH359" s="74" t="str">
        <f t="shared" ca="1" si="840"/>
        <v/>
      </c>
      <c r="HI359" s="74" t="str">
        <f t="shared" ca="1" si="841"/>
        <v/>
      </c>
      <c r="HJ359" s="74" t="str">
        <f t="shared" ca="1" si="842"/>
        <v/>
      </c>
      <c r="HK359" s="74" t="str">
        <f t="shared" ca="1" si="843"/>
        <v/>
      </c>
      <c r="HL359" s="74" t="str">
        <f t="shared" ca="1" si="844"/>
        <v/>
      </c>
      <c r="HM359" s="74" t="str">
        <f t="shared" ca="1" si="845"/>
        <v/>
      </c>
      <c r="HN359" s="74" t="str">
        <f t="shared" ca="1" si="846"/>
        <v/>
      </c>
      <c r="HO359" s="529" t="str">
        <f t="shared" ca="1" si="847"/>
        <v/>
      </c>
      <c r="HP359" s="74" t="str">
        <f t="shared" ca="1" si="848"/>
        <v/>
      </c>
      <c r="HQ359" s="74" t="str">
        <f t="shared" ca="1" si="849"/>
        <v/>
      </c>
      <c r="HR359" s="74" t="str">
        <f t="shared" ca="1" si="850"/>
        <v/>
      </c>
      <c r="HS359" s="74" t="str">
        <f t="shared" ca="1" si="851"/>
        <v/>
      </c>
      <c r="HT359" s="74" t="str">
        <f ca="1">IF(V359=1,"",IF(LOG入力!BH359&gt;0,0,IF(DV359=1,0,IF(N359="0",0,IF(SUM(HD359:HS359)&gt;0,1,0)))))</f>
        <v/>
      </c>
    </row>
    <row r="360" spans="1:228" x14ac:dyDescent="0.15">
      <c r="A360" s="5"/>
      <c r="B360" s="532" t="str">
        <f t="shared" ca="1" si="710"/>
        <v/>
      </c>
      <c r="C360" s="534" t="str">
        <f ca="1">LOG入力!AP360</f>
        <v/>
      </c>
      <c r="D360" s="534" t="str">
        <f ca="1">LOG入力!AQ360</f>
        <v/>
      </c>
      <c r="E360" s="534" t="str">
        <f ca="1">LOG入力!AR360</f>
        <v/>
      </c>
      <c r="F360" s="535" t="str">
        <f t="shared" ca="1" si="711"/>
        <v/>
      </c>
      <c r="G360" s="585" t="str">
        <f ca="1">LOG入力!AT360</f>
        <v/>
      </c>
      <c r="H360" s="542" t="str">
        <f ca="1">LOG入力!AU360</f>
        <v/>
      </c>
      <c r="I360" s="542" t="str">
        <f ca="1">LOG入力!AV360</f>
        <v/>
      </c>
      <c r="J360" s="577" t="str">
        <f ca="1">LOG入力!AW360</f>
        <v/>
      </c>
      <c r="K360" s="578" t="str">
        <f ca="1">LOG入力!BJ360</f>
        <v/>
      </c>
      <c r="L360" s="577" t="str">
        <f ca="1">LOG入力!AY360</f>
        <v/>
      </c>
      <c r="M360" s="545" t="str">
        <f ca="1">LOG入力!BK360</f>
        <v/>
      </c>
      <c r="N360" s="512" t="str">
        <f ca="1">IF(V360=1,"",IF(LOG入力!AJ360=1,"1",LOG入力!BA360))</f>
        <v/>
      </c>
      <c r="O360" s="538" t="str">
        <f ca="1">IF(V360=1,"",IF(LEN(LOG入力!O360)=0,"",LOG入力!O360))</f>
        <v/>
      </c>
      <c r="P360" s="291" t="str">
        <f ca="1">IF(V360=1,"",IF($AA$4=1,"",IF(LOG入力!BG360=1,"",CONCATENATE($ER360,$FB360,$FL360,$FV360,$GF360))))</f>
        <v/>
      </c>
      <c r="Q360" s="291" t="str">
        <f ca="1">IF(V360=1,"",IF($AA$4=1,"",IF(LOG入力!BG360=1,"",CONCATENATE($ET360,$FD360,$FN360,$FX360,$GH360))))</f>
        <v/>
      </c>
      <c r="R360" s="573" t="str">
        <f ca="1">IF(V360=1,"",IF($AA$4=1,"",IF(LOG入力!BH360&gt;0,0,AA360)))</f>
        <v/>
      </c>
      <c r="S360" s="293" t="str">
        <f t="shared" ca="1" si="712"/>
        <v/>
      </c>
      <c r="T360" s="29"/>
      <c r="U360" s="38"/>
      <c r="V360" s="196">
        <f ca="1">LOG入力!AN360</f>
        <v>1</v>
      </c>
      <c r="W360" s="38"/>
      <c r="X360" s="516" t="str">
        <f t="shared" ca="1" si="713"/>
        <v/>
      </c>
      <c r="Y360" s="515" t="str">
        <f t="shared" ca="1" si="714"/>
        <v/>
      </c>
      <c r="Z360" s="518" t="str">
        <f t="shared" ca="1" si="715"/>
        <v/>
      </c>
      <c r="AA360" s="574" t="str">
        <f t="shared" ca="1" si="716"/>
        <v/>
      </c>
      <c r="AC360" s="6" t="str">
        <f t="shared" ca="1" si="717"/>
        <v/>
      </c>
      <c r="AD360" s="6" t="str">
        <f t="shared" ca="1" si="718"/>
        <v/>
      </c>
      <c r="AE360" s="6" t="str">
        <f t="shared" ca="1" si="719"/>
        <v/>
      </c>
      <c r="AF360" s="6" t="str">
        <f t="shared" ca="1" si="720"/>
        <v/>
      </c>
      <c r="AG360" s="6" t="str">
        <f t="shared" ca="1" si="721"/>
        <v/>
      </c>
      <c r="AH360" s="6" t="str">
        <f t="shared" ca="1" si="722"/>
        <v/>
      </c>
      <c r="AI360" s="6" t="str">
        <f t="shared" ca="1" si="723"/>
        <v/>
      </c>
      <c r="AJ360" s="6" t="str">
        <f t="shared" ca="1" si="724"/>
        <v/>
      </c>
      <c r="AK360" s="6" t="str">
        <f t="shared" ca="1" si="725"/>
        <v/>
      </c>
      <c r="AL360" s="6" t="str">
        <f t="shared" ca="1" si="726"/>
        <v/>
      </c>
      <c r="AM360" s="6" t="str">
        <f t="shared" ca="1" si="727"/>
        <v/>
      </c>
      <c r="AN360" s="6" t="str">
        <f t="shared" ca="1" si="728"/>
        <v/>
      </c>
      <c r="AO360" s="6" t="str">
        <f t="shared" ca="1" si="729"/>
        <v/>
      </c>
      <c r="AP360" s="6" t="str">
        <f t="shared" ca="1" si="730"/>
        <v/>
      </c>
      <c r="AQ360" s="6" t="str">
        <f t="shared" ca="1" si="731"/>
        <v/>
      </c>
      <c r="AR360" s="6" t="str">
        <f t="shared" ca="1" si="732"/>
        <v/>
      </c>
      <c r="AS360" s="6" t="str">
        <f t="shared" ca="1" si="733"/>
        <v/>
      </c>
      <c r="AT360" s="6" t="str">
        <f t="shared" ca="1" si="734"/>
        <v/>
      </c>
      <c r="AU360" s="6" t="str">
        <f t="shared" ca="1" si="735"/>
        <v/>
      </c>
      <c r="AV360" s="6" t="str">
        <f t="shared" ca="1" si="736"/>
        <v/>
      </c>
      <c r="AW360" s="6" t="str">
        <f t="shared" ca="1" si="737"/>
        <v/>
      </c>
      <c r="AY360" s="6" t="str">
        <f t="shared" ca="1" si="738"/>
        <v/>
      </c>
      <c r="AZ360" s="6" t="str">
        <f t="shared" ca="1" si="739"/>
        <v/>
      </c>
      <c r="BA360" s="6" t="str">
        <f t="shared" ca="1" si="740"/>
        <v/>
      </c>
      <c r="BB360" s="6" t="str">
        <f t="shared" ca="1" si="741"/>
        <v/>
      </c>
      <c r="BC360" s="6" t="str">
        <f t="shared" ca="1" si="742"/>
        <v/>
      </c>
      <c r="BD360" s="6" t="str">
        <f t="shared" ca="1" si="743"/>
        <v/>
      </c>
      <c r="BE360" s="6" t="str">
        <f t="shared" ca="1" si="744"/>
        <v/>
      </c>
      <c r="BF360" s="6" t="str">
        <f t="shared" ca="1" si="745"/>
        <v/>
      </c>
      <c r="BG360" s="6" t="str">
        <f t="shared" ca="1" si="746"/>
        <v/>
      </c>
      <c r="BH360" s="6" t="str">
        <f t="shared" ca="1" si="747"/>
        <v/>
      </c>
      <c r="BI360" s="6" t="str">
        <f t="shared" ca="1" si="748"/>
        <v/>
      </c>
      <c r="BJ360" s="6" t="str">
        <f t="shared" ca="1" si="749"/>
        <v/>
      </c>
      <c r="BK360" s="6" t="str">
        <f t="shared" ca="1" si="750"/>
        <v/>
      </c>
      <c r="BL360" s="6" t="str">
        <f t="shared" ca="1" si="751"/>
        <v/>
      </c>
      <c r="BM360" s="6" t="str">
        <f t="shared" ca="1" si="752"/>
        <v/>
      </c>
      <c r="BN360" s="6" t="str">
        <f t="shared" ca="1" si="753"/>
        <v/>
      </c>
      <c r="BO360" s="6" t="str">
        <f t="shared" ca="1" si="754"/>
        <v/>
      </c>
      <c r="BP360" s="6" t="str">
        <f t="shared" ca="1" si="755"/>
        <v/>
      </c>
      <c r="BQ360" s="6" t="str">
        <f t="shared" ca="1" si="756"/>
        <v/>
      </c>
      <c r="BR360" s="6" t="str">
        <f t="shared" ca="1" si="757"/>
        <v/>
      </c>
      <c r="BS360" s="6" t="str">
        <f t="shared" ca="1" si="758"/>
        <v/>
      </c>
      <c r="BU360" s="6" t="str">
        <f t="shared" ca="1" si="759"/>
        <v/>
      </c>
      <c r="BW360" s="515" t="str">
        <f t="shared" ca="1" si="760"/>
        <v/>
      </c>
      <c r="BX360" s="515">
        <f t="shared" ca="1" si="761"/>
        <v>0</v>
      </c>
      <c r="BY360" s="515" t="str">
        <f t="shared" ca="1" si="762"/>
        <v/>
      </c>
      <c r="CA360" s="6">
        <f t="shared" ca="1" si="763"/>
        <v>1</v>
      </c>
      <c r="CC360" s="523" t="str">
        <f t="shared" ca="1" si="764"/>
        <v/>
      </c>
      <c r="CE360" s="6" t="str">
        <f t="shared" ca="1" si="765"/>
        <v/>
      </c>
      <c r="CG360" s="524" t="str">
        <f ca="1">IF(V360=1,"",IF($AA$4=1,"",IF(LOG入力!BH360&gt;0,"",IF(N360=0,"",IF(HT360=0,"","★")))))</f>
        <v/>
      </c>
      <c r="CI360" s="74" t="str">
        <f t="shared" ca="1" si="766"/>
        <v/>
      </c>
      <c r="CK360" s="525" t="str">
        <f ca="1">IF(V360=1,"",IF(LOG入力!BH360&gt;0,1,0))</f>
        <v/>
      </c>
      <c r="CL360" s="74" t="str">
        <f t="shared" ca="1" si="767"/>
        <v/>
      </c>
      <c r="CN360" s="74" t="str">
        <f t="shared" ca="1" si="768"/>
        <v/>
      </c>
      <c r="CO360" s="74" t="str">
        <f t="shared" ca="1" si="769"/>
        <v/>
      </c>
      <c r="CQ360" s="74" t="str">
        <f t="shared" ca="1" si="770"/>
        <v/>
      </c>
      <c r="CR360" s="74" t="str">
        <f t="shared" ca="1" si="771"/>
        <v/>
      </c>
      <c r="CS360" s="74" t="str">
        <f t="shared" ca="1" si="772"/>
        <v/>
      </c>
      <c r="CT360" s="74" t="str">
        <f t="shared" ca="1" si="773"/>
        <v/>
      </c>
      <c r="CU360" s="74" t="str">
        <f t="shared" ca="1" si="774"/>
        <v/>
      </c>
      <c r="CV360" s="74" t="str">
        <f t="shared" ca="1" si="775"/>
        <v/>
      </c>
      <c r="CW360" s="74" t="str">
        <f t="shared" ca="1" si="776"/>
        <v/>
      </c>
      <c r="CX360" s="74" t="str">
        <f t="shared" ca="1" si="777"/>
        <v/>
      </c>
      <c r="CY360" s="74" t="str">
        <f t="shared" ca="1" si="778"/>
        <v/>
      </c>
      <c r="CZ360" s="74" t="str">
        <f t="shared" ca="1" si="779"/>
        <v/>
      </c>
      <c r="DA360" s="74" t="str">
        <f t="shared" ca="1" si="780"/>
        <v/>
      </c>
      <c r="DB360" s="74" t="str">
        <f t="shared" ca="1" si="781"/>
        <v/>
      </c>
      <c r="DD360" s="74" t="str">
        <f t="shared" ca="1" si="782"/>
        <v/>
      </c>
      <c r="DE360" s="74" t="str">
        <f t="shared" ca="1" si="783"/>
        <v/>
      </c>
      <c r="DF360" s="74" t="str">
        <f t="shared" ca="1" si="784"/>
        <v/>
      </c>
      <c r="DG360" s="74" t="str">
        <f t="shared" ca="1" si="785"/>
        <v/>
      </c>
      <c r="DH360" s="74" t="str">
        <f t="shared" ca="1" si="786"/>
        <v/>
      </c>
      <c r="DI360" s="74" t="str">
        <f t="shared" ca="1" si="787"/>
        <v/>
      </c>
      <c r="DJ360" s="74" t="str">
        <f t="shared" ca="1" si="788"/>
        <v/>
      </c>
      <c r="DK360" s="74" t="str">
        <f t="shared" ca="1" si="789"/>
        <v/>
      </c>
      <c r="DL360" s="74" t="str">
        <f t="shared" ca="1" si="790"/>
        <v/>
      </c>
      <c r="DM360" s="74" t="str">
        <f t="shared" ca="1" si="791"/>
        <v/>
      </c>
      <c r="DN360" s="74" t="str">
        <f t="shared" ca="1" si="792"/>
        <v/>
      </c>
      <c r="DO360" s="74" t="str">
        <f t="shared" ca="1" si="793"/>
        <v/>
      </c>
      <c r="DQ360" s="74" t="str">
        <f t="shared" ca="1" si="794"/>
        <v/>
      </c>
      <c r="DS360" s="74" t="str">
        <f t="shared" ca="1" si="795"/>
        <v/>
      </c>
      <c r="DT360" s="74" t="str">
        <f t="shared" ca="1" si="796"/>
        <v/>
      </c>
      <c r="DV360" s="525" t="str">
        <f t="shared" ca="1" si="797"/>
        <v/>
      </c>
      <c r="DW360" s="74" t="str">
        <f t="shared" ca="1" si="798"/>
        <v/>
      </c>
      <c r="DX360" s="485" t="str">
        <f t="shared" ca="1" si="799"/>
        <v/>
      </c>
      <c r="DY360" s="74" t="str">
        <f t="shared" ca="1" si="800"/>
        <v/>
      </c>
      <c r="DZ360" s="74" t="str">
        <f t="shared" ca="1" si="801"/>
        <v/>
      </c>
      <c r="EA360" s="74" t="str">
        <f t="shared" ca="1" si="802"/>
        <v/>
      </c>
      <c r="EC360" s="74" t="str">
        <f t="shared" ca="1" si="803"/>
        <v/>
      </c>
      <c r="ED360" s="74" t="str">
        <f t="shared" ca="1" si="804"/>
        <v/>
      </c>
      <c r="EE360" s="74" t="str">
        <f t="shared" ca="1" si="805"/>
        <v/>
      </c>
      <c r="EG360" s="479" t="str">
        <f ca="1">IF(V360=1,"",IF(LOG入力!BH360&gt;0,0,IF(CG360="★",0,IF(R360=1,0,IF(N360=0,0,1)))))</f>
        <v/>
      </c>
      <c r="EH360" s="483" t="str">
        <f t="shared" ca="1" si="806"/>
        <v/>
      </c>
      <c r="EI360" s="483" t="str">
        <f t="shared" ca="1" si="807"/>
        <v/>
      </c>
      <c r="EJ360" s="483" t="str">
        <f t="shared" ca="1" si="808"/>
        <v/>
      </c>
      <c r="EL360" s="71">
        <f t="shared" ca="1" si="809"/>
        <v>0</v>
      </c>
      <c r="EM360" s="6">
        <f t="shared" ca="1" si="810"/>
        <v>0</v>
      </c>
      <c r="EN360" s="6" t="str">
        <f t="shared" ca="1" si="811"/>
        <v/>
      </c>
      <c r="EO360" s="6">
        <f ca="1">IF(LOG入力!BH360&gt;0,0,IF(EM360=0,0,(IF(COUNTIF($EN$19:EN360,EN360)=1,IF($FS$3="N",1,IF(EH360=1,1,0))))))</f>
        <v>0</v>
      </c>
      <c r="EP360" s="6" t="str">
        <f ca="1">IF(LOG入力!BH360&gt;0,"",IF(EO360=1,$X360,""))</f>
        <v/>
      </c>
      <c r="EQ360" s="6" t="str">
        <f ca="1">IF(LOG入力!BH360&gt;0,"",IF(EO360=1,$Y360,""))</f>
        <v/>
      </c>
      <c r="ER360" s="520" t="str">
        <f ca="1">IF(LOG入力!BH360&gt;0,"",IF(COUNTIF($EP$19:$EP360,EP360)=1,EP360,""))</f>
        <v/>
      </c>
      <c r="ES360" s="520">
        <f ca="1">IF(LOG入力!BH360&gt;0,0,IF((EL360=1),IF(($ER360=""),0,1),0))</f>
        <v>0</v>
      </c>
      <c r="ET360" s="520" t="str">
        <f ca="1">IF(LOG入力!BH360&gt;0,"",IF(COUNTIF($EQ$19:EQ360,EQ360)=1,EQ360,""))</f>
        <v/>
      </c>
      <c r="EU360" s="539">
        <f ca="1">IF(LOG入力!BH360&gt;0,0,IF((EL360=1),IF(($ET360=""),0,1),0))</f>
        <v>0</v>
      </c>
      <c r="EV360" s="71">
        <f t="shared" ca="1" si="812"/>
        <v>0</v>
      </c>
      <c r="EW360" s="6">
        <f t="shared" ca="1" si="813"/>
        <v>0</v>
      </c>
      <c r="EX360" s="6" t="str">
        <f t="shared" ca="1" si="814"/>
        <v/>
      </c>
      <c r="EY360" s="6">
        <f ca="1">IF(LOG入力!BH360&gt;0,0,IF(EW360=0,0,(IF(COUNTIF($EX$19:EX360,EX360)=1,IF($FS$3="N",1,IF(EH360=1,1,0))))))</f>
        <v>0</v>
      </c>
      <c r="EZ360" s="6" t="str">
        <f ca="1">IF(LOG入力!BH360&gt;0,"",IF(EY360=1,$X360,""))</f>
        <v/>
      </c>
      <c r="FA360" s="6" t="str">
        <f ca="1">IF(LOG入力!BH360&gt;0,"",IF(EY360=1,$Y360,""))</f>
        <v/>
      </c>
      <c r="FB360" s="6" t="str">
        <f ca="1">IF(LOG入力!BH360&gt;0,"",IF(COUNTIF($EZ$19:$EZ360,EZ360)=1,EZ360,""))</f>
        <v/>
      </c>
      <c r="FC360" s="6">
        <f ca="1">IF(LOG入力!BH360&gt;0,0,IF((EV360=1),IF(($FB360=""),0,1),0))</f>
        <v>0</v>
      </c>
      <c r="FD360" s="6" t="str">
        <f ca="1">IF(LOG入力!BH360&gt;0,"",IF(COUNTIF($FA$19:FA360,FA360)=1,FA360,""))</f>
        <v/>
      </c>
      <c r="FE360" s="72">
        <f ca="1">IF(LOG入力!BH360&gt;0,0,IF((EV360=1),IF(($FD360=""),0,1),0))</f>
        <v>0</v>
      </c>
      <c r="FF360" s="71">
        <f t="shared" ca="1" si="815"/>
        <v>0</v>
      </c>
      <c r="FG360" s="6">
        <f t="shared" ca="1" si="816"/>
        <v>0</v>
      </c>
      <c r="FH360" s="6" t="str">
        <f t="shared" ca="1" si="817"/>
        <v/>
      </c>
      <c r="FI360" s="6">
        <f ca="1">IF(LOG入力!BH360&gt;0,0,IF(FG360=0,0,(IF(COUNTIF($FH$19:FH360,FH360)=1,IF($FS$3="N",1,IF(EH360=1,1,0))))))</f>
        <v>0</v>
      </c>
      <c r="FJ360" s="6" t="str">
        <f ca="1">IF(LOG入力!BH360&gt;0,"",IF(FI360=1,$X360,""))</f>
        <v/>
      </c>
      <c r="FK360" s="6" t="str">
        <f ca="1">IF(LOG入力!BH360&gt;0,"",IF(FI360=1,$Y360,""))</f>
        <v/>
      </c>
      <c r="FL360" s="6" t="str">
        <f ca="1">IF(LOG入力!BH360&gt;0,"",IF(COUNTIF($FJ$19:$FJ360,FJ360)=1,FJ360,""))</f>
        <v/>
      </c>
      <c r="FM360" s="6">
        <f ca="1">IF(LOG入力!BH360&gt;0,0,IF((FF360=1),IF(($FL360=""),0,1),0))</f>
        <v>0</v>
      </c>
      <c r="FN360" s="6" t="str">
        <f ca="1">IF(LOG入力!BH360&gt;0,"",IF(COUNTIF($FK$19:FK360,FK360)=1,FK360,""))</f>
        <v/>
      </c>
      <c r="FO360" s="72">
        <f ca="1">IF(LOG入力!BH360&gt;0,0,IF((FF360=1),IF(($FN360=""),0,1),0))</f>
        <v>0</v>
      </c>
      <c r="FP360" s="71">
        <f t="shared" ca="1" si="818"/>
        <v>0</v>
      </c>
      <c r="FQ360" s="6">
        <f t="shared" ca="1" si="819"/>
        <v>0</v>
      </c>
      <c r="FR360" s="6" t="str">
        <f t="shared" ca="1" si="820"/>
        <v/>
      </c>
      <c r="FS360" s="6">
        <f ca="1">IF(LOG入力!BH360&gt;0,0,IF(FQ360=0,0,(IF(COUNTIF($FR$19:FR360,FR360)=1,IF($FS$3="N",1,IF(EH360=1,1,0))))))</f>
        <v>0</v>
      </c>
      <c r="FT360" s="6" t="str">
        <f ca="1">IF(LOG入力!BH360&gt;0,"",IF(FS360=1,$X360,""))</f>
        <v/>
      </c>
      <c r="FU360" s="6" t="str">
        <f ca="1">IF(LOG入力!BH360&gt;0,"",IF(FS360=1,$Y360,""))</f>
        <v/>
      </c>
      <c r="FV360" s="6" t="str">
        <f ca="1">IF(LOG入力!BH360&gt;0,"",IF(COUNTIF($FT$19:$FT360,FT360)=1,FT360,""))</f>
        <v/>
      </c>
      <c r="FW360" s="6">
        <f ca="1">IF(LOG入力!BH360&gt;0,0,IF((FP360=1),IF(($FV360=""),0,1),0))</f>
        <v>0</v>
      </c>
      <c r="FX360" s="6" t="str">
        <f ca="1">IF(LOG入力!BH360&gt;0,"",IF(COUNTIF($FU$19:FU360,FU360)=1,FU360,""))</f>
        <v/>
      </c>
      <c r="FY360" s="72">
        <f ca="1">IF(LOG入力!BH360&gt;0,0,IF((FP360=1),IF(($FX360=""),0,1),0))</f>
        <v>0</v>
      </c>
      <c r="FZ360" s="71">
        <f t="shared" ca="1" si="821"/>
        <v>0</v>
      </c>
      <c r="GA360" s="6">
        <f t="shared" ca="1" si="822"/>
        <v>0</v>
      </c>
      <c r="GB360" s="6" t="str">
        <f t="shared" ca="1" si="823"/>
        <v/>
      </c>
      <c r="GC360" s="6">
        <f ca="1">IF(LOG入力!BH360&gt;0,0,IF(GA360=0,0,(IF(COUNTIF($GB$19:GB360,GB360)=1,IF($FS$3="N",1,IF(EH360=1,1,0))))))</f>
        <v>0</v>
      </c>
      <c r="GD360" s="6" t="str">
        <f ca="1">IF(LOG入力!BH360&gt;0,"",IF(GC360=1,$X360,""))</f>
        <v/>
      </c>
      <c r="GE360" s="6" t="str">
        <f ca="1">IF(LOG入力!BH360&gt;0,"",IF(GC360=1,$Y360,""))</f>
        <v/>
      </c>
      <c r="GF360" s="6" t="str">
        <f ca="1">IF(LOG入力!BH360&gt;0,"",IF(COUNTIF($GD$19:$GD360,GD360)=1,GD360,""))</f>
        <v/>
      </c>
      <c r="GG360" s="6">
        <f ca="1">IF(LOG入力!BH360&gt;0,0,IF((FZ360=1),IF(($GF360=""),0,1),0))</f>
        <v>0</v>
      </c>
      <c r="GH360" s="6" t="str">
        <f ca="1">IF(LOG入力!BH360&gt;0,"",IF(COUNTIF($GE$19:GE360,GE360)=1,GE360,""))</f>
        <v/>
      </c>
      <c r="GI360" s="72">
        <f ca="1">IF(LOG入力!BH360&gt;0,0,IF((FZ360=1),IF(($GH360=""),0,1),0))</f>
        <v>0</v>
      </c>
      <c r="GK360" s="455" t="str">
        <f ca="1">IF(V360=1,"",IF(LEN(LOG入力!AS360)=0,"",LOG入力!AS360))</f>
        <v/>
      </c>
      <c r="GL360" s="378" t="str">
        <f t="shared" ca="1" si="824"/>
        <v/>
      </c>
      <c r="GM360" s="378" t="str">
        <f t="shared" ca="1" si="825"/>
        <v/>
      </c>
      <c r="GN360" s="74" t="str">
        <f t="shared" ca="1" si="826"/>
        <v/>
      </c>
      <c r="GO360" s="74" t="str">
        <f t="shared" ca="1" si="827"/>
        <v/>
      </c>
      <c r="GQ360" s="74" t="str">
        <f t="shared" ca="1" si="828"/>
        <v/>
      </c>
      <c r="GR360" s="74" t="str">
        <f t="shared" ca="1" si="829"/>
        <v/>
      </c>
      <c r="GS360" s="74" t="str">
        <f t="shared" ca="1" si="830"/>
        <v/>
      </c>
      <c r="GT360" s="74" t="str">
        <f t="shared" ca="1" si="831"/>
        <v/>
      </c>
      <c r="GU360" s="74" t="str">
        <f t="shared" ca="1" si="832"/>
        <v/>
      </c>
      <c r="GV360" s="74" t="str">
        <f t="shared" ca="1" si="833"/>
        <v/>
      </c>
      <c r="GX360" s="74" t="str">
        <f t="shared" ca="1" si="834"/>
        <v/>
      </c>
      <c r="GY360" s="74" t="str">
        <f t="shared" ca="1" si="835"/>
        <v/>
      </c>
      <c r="GZ360" s="74" t="str">
        <f ca="1">IF(V360=1,"",IF(LOG入力!BH360&gt;0,0,IF(GY360=0,0,IF((VALUE((TYPE(VALUE(J360)))))=16,0,IF(VALUE(J360)&lt;60,1,IF(VALUE(J360)&lt;100,0,IF(VALUE(J360)&lt;600,2,0)))))))</f>
        <v/>
      </c>
      <c r="HA360" s="74" t="str">
        <f t="shared" ca="1" si="836"/>
        <v/>
      </c>
      <c r="HB360" s="74" t="str">
        <f ca="1">IF(V360=1,"",IF(LOG入力!BH360&gt;0,0,IF(HA360=0,0,IF((VALUE((TYPE(VALUE(L360)))))=16,0,IF(VALUE(L360)&lt;60,1,IF(VALUE(L360)&lt;100,0,IF(VALUE(L360)&lt;600,2,0)))))))</f>
        <v/>
      </c>
      <c r="HD360" s="74" t="str">
        <f t="shared" ca="1" si="837"/>
        <v/>
      </c>
      <c r="HF360" s="74" t="str">
        <f t="shared" ca="1" si="838"/>
        <v/>
      </c>
      <c r="HG360" s="74" t="str">
        <f t="shared" ca="1" si="839"/>
        <v/>
      </c>
      <c r="HH360" s="74" t="str">
        <f t="shared" ca="1" si="840"/>
        <v/>
      </c>
      <c r="HI360" s="74" t="str">
        <f t="shared" ca="1" si="841"/>
        <v/>
      </c>
      <c r="HJ360" s="74" t="str">
        <f t="shared" ca="1" si="842"/>
        <v/>
      </c>
      <c r="HK360" s="74" t="str">
        <f t="shared" ca="1" si="843"/>
        <v/>
      </c>
      <c r="HL360" s="74" t="str">
        <f t="shared" ca="1" si="844"/>
        <v/>
      </c>
      <c r="HM360" s="74" t="str">
        <f t="shared" ca="1" si="845"/>
        <v/>
      </c>
      <c r="HN360" s="74" t="str">
        <f t="shared" ca="1" si="846"/>
        <v/>
      </c>
      <c r="HO360" s="529" t="str">
        <f t="shared" ca="1" si="847"/>
        <v/>
      </c>
      <c r="HP360" s="74" t="str">
        <f t="shared" ca="1" si="848"/>
        <v/>
      </c>
      <c r="HQ360" s="74" t="str">
        <f t="shared" ca="1" si="849"/>
        <v/>
      </c>
      <c r="HR360" s="74" t="str">
        <f t="shared" ca="1" si="850"/>
        <v/>
      </c>
      <c r="HS360" s="74" t="str">
        <f t="shared" ca="1" si="851"/>
        <v/>
      </c>
      <c r="HT360" s="74" t="str">
        <f ca="1">IF(V360=1,"",IF(LOG入力!BH360&gt;0,0,IF(DV360=1,0,IF(N360="0",0,IF(SUM(HD360:HS360)&gt;0,1,0)))))</f>
        <v/>
      </c>
    </row>
    <row r="361" spans="1:228" x14ac:dyDescent="0.15">
      <c r="A361" s="5"/>
      <c r="B361" s="532" t="str">
        <f t="shared" ca="1" si="710"/>
        <v/>
      </c>
      <c r="C361" s="534" t="str">
        <f ca="1">LOG入力!AP361</f>
        <v/>
      </c>
      <c r="D361" s="534" t="str">
        <f ca="1">LOG入力!AQ361</f>
        <v/>
      </c>
      <c r="E361" s="534" t="str">
        <f ca="1">LOG入力!AR361</f>
        <v/>
      </c>
      <c r="F361" s="535" t="str">
        <f t="shared" ca="1" si="711"/>
        <v/>
      </c>
      <c r="G361" s="585" t="str">
        <f ca="1">LOG入力!AT361</f>
        <v/>
      </c>
      <c r="H361" s="542" t="str">
        <f ca="1">LOG入力!AU361</f>
        <v/>
      </c>
      <c r="I361" s="542" t="str">
        <f ca="1">LOG入力!AV361</f>
        <v/>
      </c>
      <c r="J361" s="577" t="str">
        <f ca="1">LOG入力!AW361</f>
        <v/>
      </c>
      <c r="K361" s="578" t="str">
        <f ca="1">LOG入力!BJ361</f>
        <v/>
      </c>
      <c r="L361" s="577" t="str">
        <f ca="1">LOG入力!AY361</f>
        <v/>
      </c>
      <c r="M361" s="545" t="str">
        <f ca="1">LOG入力!BK361</f>
        <v/>
      </c>
      <c r="N361" s="512" t="str">
        <f ca="1">IF(V361=1,"",IF(LOG入力!AJ361=1,"1",LOG入力!BA361))</f>
        <v/>
      </c>
      <c r="O361" s="538" t="str">
        <f ca="1">IF(V361=1,"",IF(LEN(LOG入力!O361)=0,"",LOG入力!O361))</f>
        <v/>
      </c>
      <c r="P361" s="291" t="str">
        <f ca="1">IF(V361=1,"",IF($AA$4=1,"",IF(LOG入力!BG361=1,"",CONCATENATE($ER361,$FB361,$FL361,$FV361,$GF361))))</f>
        <v/>
      </c>
      <c r="Q361" s="291" t="str">
        <f ca="1">IF(V361=1,"",IF($AA$4=1,"",IF(LOG入力!BG361=1,"",CONCATENATE($ET361,$FD361,$FN361,$FX361,$GH361))))</f>
        <v/>
      </c>
      <c r="R361" s="573" t="str">
        <f ca="1">IF(V361=1,"",IF($AA$4=1,"",IF(LOG入力!BH361&gt;0,0,AA361)))</f>
        <v/>
      </c>
      <c r="S361" s="293" t="str">
        <f t="shared" ca="1" si="712"/>
        <v/>
      </c>
      <c r="T361" s="29"/>
      <c r="U361" s="38"/>
      <c r="V361" s="196">
        <f ca="1">LOG入力!AN361</f>
        <v>1</v>
      </c>
      <c r="W361" s="38"/>
      <c r="X361" s="516" t="str">
        <f t="shared" ca="1" si="713"/>
        <v/>
      </c>
      <c r="Y361" s="515" t="str">
        <f t="shared" ca="1" si="714"/>
        <v/>
      </c>
      <c r="Z361" s="518" t="str">
        <f t="shared" ca="1" si="715"/>
        <v/>
      </c>
      <c r="AA361" s="574" t="str">
        <f t="shared" ca="1" si="716"/>
        <v/>
      </c>
      <c r="AC361" s="6" t="str">
        <f t="shared" ca="1" si="717"/>
        <v/>
      </c>
      <c r="AD361" s="6" t="str">
        <f t="shared" ca="1" si="718"/>
        <v/>
      </c>
      <c r="AE361" s="6" t="str">
        <f t="shared" ca="1" si="719"/>
        <v/>
      </c>
      <c r="AF361" s="6" t="str">
        <f t="shared" ca="1" si="720"/>
        <v/>
      </c>
      <c r="AG361" s="6" t="str">
        <f t="shared" ca="1" si="721"/>
        <v/>
      </c>
      <c r="AH361" s="6" t="str">
        <f t="shared" ca="1" si="722"/>
        <v/>
      </c>
      <c r="AI361" s="6" t="str">
        <f t="shared" ca="1" si="723"/>
        <v/>
      </c>
      <c r="AJ361" s="6" t="str">
        <f t="shared" ca="1" si="724"/>
        <v/>
      </c>
      <c r="AK361" s="6" t="str">
        <f t="shared" ca="1" si="725"/>
        <v/>
      </c>
      <c r="AL361" s="6" t="str">
        <f t="shared" ca="1" si="726"/>
        <v/>
      </c>
      <c r="AM361" s="6" t="str">
        <f t="shared" ca="1" si="727"/>
        <v/>
      </c>
      <c r="AN361" s="6" t="str">
        <f t="shared" ca="1" si="728"/>
        <v/>
      </c>
      <c r="AO361" s="6" t="str">
        <f t="shared" ca="1" si="729"/>
        <v/>
      </c>
      <c r="AP361" s="6" t="str">
        <f t="shared" ca="1" si="730"/>
        <v/>
      </c>
      <c r="AQ361" s="6" t="str">
        <f t="shared" ca="1" si="731"/>
        <v/>
      </c>
      <c r="AR361" s="6" t="str">
        <f t="shared" ca="1" si="732"/>
        <v/>
      </c>
      <c r="AS361" s="6" t="str">
        <f t="shared" ca="1" si="733"/>
        <v/>
      </c>
      <c r="AT361" s="6" t="str">
        <f t="shared" ca="1" si="734"/>
        <v/>
      </c>
      <c r="AU361" s="6" t="str">
        <f t="shared" ca="1" si="735"/>
        <v/>
      </c>
      <c r="AV361" s="6" t="str">
        <f t="shared" ca="1" si="736"/>
        <v/>
      </c>
      <c r="AW361" s="6" t="str">
        <f t="shared" ca="1" si="737"/>
        <v/>
      </c>
      <c r="AY361" s="6" t="str">
        <f t="shared" ca="1" si="738"/>
        <v/>
      </c>
      <c r="AZ361" s="6" t="str">
        <f t="shared" ca="1" si="739"/>
        <v/>
      </c>
      <c r="BA361" s="6" t="str">
        <f t="shared" ca="1" si="740"/>
        <v/>
      </c>
      <c r="BB361" s="6" t="str">
        <f t="shared" ca="1" si="741"/>
        <v/>
      </c>
      <c r="BC361" s="6" t="str">
        <f t="shared" ca="1" si="742"/>
        <v/>
      </c>
      <c r="BD361" s="6" t="str">
        <f t="shared" ca="1" si="743"/>
        <v/>
      </c>
      <c r="BE361" s="6" t="str">
        <f t="shared" ca="1" si="744"/>
        <v/>
      </c>
      <c r="BF361" s="6" t="str">
        <f t="shared" ca="1" si="745"/>
        <v/>
      </c>
      <c r="BG361" s="6" t="str">
        <f t="shared" ca="1" si="746"/>
        <v/>
      </c>
      <c r="BH361" s="6" t="str">
        <f t="shared" ca="1" si="747"/>
        <v/>
      </c>
      <c r="BI361" s="6" t="str">
        <f t="shared" ca="1" si="748"/>
        <v/>
      </c>
      <c r="BJ361" s="6" t="str">
        <f t="shared" ca="1" si="749"/>
        <v/>
      </c>
      <c r="BK361" s="6" t="str">
        <f t="shared" ca="1" si="750"/>
        <v/>
      </c>
      <c r="BL361" s="6" t="str">
        <f t="shared" ca="1" si="751"/>
        <v/>
      </c>
      <c r="BM361" s="6" t="str">
        <f t="shared" ca="1" si="752"/>
        <v/>
      </c>
      <c r="BN361" s="6" t="str">
        <f t="shared" ca="1" si="753"/>
        <v/>
      </c>
      <c r="BO361" s="6" t="str">
        <f t="shared" ca="1" si="754"/>
        <v/>
      </c>
      <c r="BP361" s="6" t="str">
        <f t="shared" ca="1" si="755"/>
        <v/>
      </c>
      <c r="BQ361" s="6" t="str">
        <f t="shared" ca="1" si="756"/>
        <v/>
      </c>
      <c r="BR361" s="6" t="str">
        <f t="shared" ca="1" si="757"/>
        <v/>
      </c>
      <c r="BS361" s="6" t="str">
        <f t="shared" ca="1" si="758"/>
        <v/>
      </c>
      <c r="BU361" s="6" t="str">
        <f t="shared" ca="1" si="759"/>
        <v/>
      </c>
      <c r="BW361" s="515" t="str">
        <f t="shared" ca="1" si="760"/>
        <v/>
      </c>
      <c r="BX361" s="515">
        <f t="shared" ca="1" si="761"/>
        <v>0</v>
      </c>
      <c r="BY361" s="515" t="str">
        <f t="shared" ca="1" si="762"/>
        <v/>
      </c>
      <c r="CA361" s="6">
        <f t="shared" ca="1" si="763"/>
        <v>1</v>
      </c>
      <c r="CC361" s="523" t="str">
        <f t="shared" ca="1" si="764"/>
        <v/>
      </c>
      <c r="CE361" s="6" t="str">
        <f t="shared" ca="1" si="765"/>
        <v/>
      </c>
      <c r="CG361" s="524" t="str">
        <f ca="1">IF(V361=1,"",IF($AA$4=1,"",IF(LOG入力!BH361&gt;0,"",IF(N361=0,"",IF(HT361=0,"","★")))))</f>
        <v/>
      </c>
      <c r="CI361" s="74" t="str">
        <f t="shared" ca="1" si="766"/>
        <v/>
      </c>
      <c r="CK361" s="525" t="str">
        <f ca="1">IF(V361=1,"",IF(LOG入力!BH361&gt;0,1,0))</f>
        <v/>
      </c>
      <c r="CL361" s="74" t="str">
        <f t="shared" ca="1" si="767"/>
        <v/>
      </c>
      <c r="CN361" s="74" t="str">
        <f t="shared" ca="1" si="768"/>
        <v/>
      </c>
      <c r="CO361" s="74" t="str">
        <f t="shared" ca="1" si="769"/>
        <v/>
      </c>
      <c r="CQ361" s="74" t="str">
        <f t="shared" ca="1" si="770"/>
        <v/>
      </c>
      <c r="CR361" s="74" t="str">
        <f t="shared" ca="1" si="771"/>
        <v/>
      </c>
      <c r="CS361" s="74" t="str">
        <f t="shared" ca="1" si="772"/>
        <v/>
      </c>
      <c r="CT361" s="74" t="str">
        <f t="shared" ca="1" si="773"/>
        <v/>
      </c>
      <c r="CU361" s="74" t="str">
        <f t="shared" ca="1" si="774"/>
        <v/>
      </c>
      <c r="CV361" s="74" t="str">
        <f t="shared" ca="1" si="775"/>
        <v/>
      </c>
      <c r="CW361" s="74" t="str">
        <f t="shared" ca="1" si="776"/>
        <v/>
      </c>
      <c r="CX361" s="74" t="str">
        <f t="shared" ca="1" si="777"/>
        <v/>
      </c>
      <c r="CY361" s="74" t="str">
        <f t="shared" ca="1" si="778"/>
        <v/>
      </c>
      <c r="CZ361" s="74" t="str">
        <f t="shared" ca="1" si="779"/>
        <v/>
      </c>
      <c r="DA361" s="74" t="str">
        <f t="shared" ca="1" si="780"/>
        <v/>
      </c>
      <c r="DB361" s="74" t="str">
        <f t="shared" ca="1" si="781"/>
        <v/>
      </c>
      <c r="DD361" s="74" t="str">
        <f t="shared" ca="1" si="782"/>
        <v/>
      </c>
      <c r="DE361" s="74" t="str">
        <f t="shared" ca="1" si="783"/>
        <v/>
      </c>
      <c r="DF361" s="74" t="str">
        <f t="shared" ca="1" si="784"/>
        <v/>
      </c>
      <c r="DG361" s="74" t="str">
        <f t="shared" ca="1" si="785"/>
        <v/>
      </c>
      <c r="DH361" s="74" t="str">
        <f t="shared" ca="1" si="786"/>
        <v/>
      </c>
      <c r="DI361" s="74" t="str">
        <f t="shared" ca="1" si="787"/>
        <v/>
      </c>
      <c r="DJ361" s="74" t="str">
        <f t="shared" ca="1" si="788"/>
        <v/>
      </c>
      <c r="DK361" s="74" t="str">
        <f t="shared" ca="1" si="789"/>
        <v/>
      </c>
      <c r="DL361" s="74" t="str">
        <f t="shared" ca="1" si="790"/>
        <v/>
      </c>
      <c r="DM361" s="74" t="str">
        <f t="shared" ca="1" si="791"/>
        <v/>
      </c>
      <c r="DN361" s="74" t="str">
        <f t="shared" ca="1" si="792"/>
        <v/>
      </c>
      <c r="DO361" s="74" t="str">
        <f t="shared" ca="1" si="793"/>
        <v/>
      </c>
      <c r="DQ361" s="74" t="str">
        <f t="shared" ca="1" si="794"/>
        <v/>
      </c>
      <c r="DS361" s="74" t="str">
        <f t="shared" ca="1" si="795"/>
        <v/>
      </c>
      <c r="DT361" s="74" t="str">
        <f t="shared" ca="1" si="796"/>
        <v/>
      </c>
      <c r="DV361" s="525" t="str">
        <f t="shared" ca="1" si="797"/>
        <v/>
      </c>
      <c r="DW361" s="74" t="str">
        <f t="shared" ca="1" si="798"/>
        <v/>
      </c>
      <c r="DX361" s="485" t="str">
        <f t="shared" ca="1" si="799"/>
        <v/>
      </c>
      <c r="DY361" s="74" t="str">
        <f t="shared" ca="1" si="800"/>
        <v/>
      </c>
      <c r="DZ361" s="74" t="str">
        <f t="shared" ca="1" si="801"/>
        <v/>
      </c>
      <c r="EA361" s="74" t="str">
        <f t="shared" ca="1" si="802"/>
        <v/>
      </c>
      <c r="EC361" s="74" t="str">
        <f t="shared" ca="1" si="803"/>
        <v/>
      </c>
      <c r="ED361" s="74" t="str">
        <f t="shared" ca="1" si="804"/>
        <v/>
      </c>
      <c r="EE361" s="74" t="str">
        <f t="shared" ca="1" si="805"/>
        <v/>
      </c>
      <c r="EG361" s="479" t="str">
        <f ca="1">IF(V361=1,"",IF(LOG入力!BH361&gt;0,0,IF(CG361="★",0,IF(R361=1,0,IF(N361=0,0,1)))))</f>
        <v/>
      </c>
      <c r="EH361" s="483" t="str">
        <f t="shared" ca="1" si="806"/>
        <v/>
      </c>
      <c r="EI361" s="483" t="str">
        <f t="shared" ca="1" si="807"/>
        <v/>
      </c>
      <c r="EJ361" s="483" t="str">
        <f t="shared" ca="1" si="808"/>
        <v/>
      </c>
      <c r="EL361" s="71">
        <f t="shared" ca="1" si="809"/>
        <v>0</v>
      </c>
      <c r="EM361" s="6">
        <f t="shared" ca="1" si="810"/>
        <v>0</v>
      </c>
      <c r="EN361" s="6" t="str">
        <f t="shared" ca="1" si="811"/>
        <v/>
      </c>
      <c r="EO361" s="6">
        <f ca="1">IF(LOG入力!BH361&gt;0,0,IF(EM361=0,0,(IF(COUNTIF($EN$19:EN361,EN361)=1,IF($FS$3="N",1,IF(EH361=1,1,0))))))</f>
        <v>0</v>
      </c>
      <c r="EP361" s="6" t="str">
        <f ca="1">IF(LOG入力!BH361&gt;0,"",IF(EO361=1,$X361,""))</f>
        <v/>
      </c>
      <c r="EQ361" s="6" t="str">
        <f ca="1">IF(LOG入力!BH361&gt;0,"",IF(EO361=1,$Y361,""))</f>
        <v/>
      </c>
      <c r="ER361" s="520" t="str">
        <f ca="1">IF(LOG入力!BH361&gt;0,"",IF(COUNTIF($EP$19:$EP361,EP361)=1,EP361,""))</f>
        <v/>
      </c>
      <c r="ES361" s="520">
        <f ca="1">IF(LOG入力!BH361&gt;0,0,IF((EL361=1),IF(($ER361=""),0,1),0))</f>
        <v>0</v>
      </c>
      <c r="ET361" s="520" t="str">
        <f ca="1">IF(LOG入力!BH361&gt;0,"",IF(COUNTIF($EQ$19:EQ361,EQ361)=1,EQ361,""))</f>
        <v/>
      </c>
      <c r="EU361" s="539">
        <f ca="1">IF(LOG入力!BH361&gt;0,0,IF((EL361=1),IF(($ET361=""),0,1),0))</f>
        <v>0</v>
      </c>
      <c r="EV361" s="71">
        <f t="shared" ca="1" si="812"/>
        <v>0</v>
      </c>
      <c r="EW361" s="6">
        <f t="shared" ca="1" si="813"/>
        <v>0</v>
      </c>
      <c r="EX361" s="6" t="str">
        <f t="shared" ca="1" si="814"/>
        <v/>
      </c>
      <c r="EY361" s="6">
        <f ca="1">IF(LOG入力!BH361&gt;0,0,IF(EW361=0,0,(IF(COUNTIF($EX$19:EX361,EX361)=1,IF($FS$3="N",1,IF(EH361=1,1,0))))))</f>
        <v>0</v>
      </c>
      <c r="EZ361" s="6" t="str">
        <f ca="1">IF(LOG入力!BH361&gt;0,"",IF(EY361=1,$X361,""))</f>
        <v/>
      </c>
      <c r="FA361" s="6" t="str">
        <f ca="1">IF(LOG入力!BH361&gt;0,"",IF(EY361=1,$Y361,""))</f>
        <v/>
      </c>
      <c r="FB361" s="6" t="str">
        <f ca="1">IF(LOG入力!BH361&gt;0,"",IF(COUNTIF($EZ$19:$EZ361,EZ361)=1,EZ361,""))</f>
        <v/>
      </c>
      <c r="FC361" s="6">
        <f ca="1">IF(LOG入力!BH361&gt;0,0,IF((EV361=1),IF(($FB361=""),0,1),0))</f>
        <v>0</v>
      </c>
      <c r="FD361" s="6" t="str">
        <f ca="1">IF(LOG入力!BH361&gt;0,"",IF(COUNTIF($FA$19:FA361,FA361)=1,FA361,""))</f>
        <v/>
      </c>
      <c r="FE361" s="72">
        <f ca="1">IF(LOG入力!BH361&gt;0,0,IF((EV361=1),IF(($FD361=""),0,1),0))</f>
        <v>0</v>
      </c>
      <c r="FF361" s="71">
        <f t="shared" ca="1" si="815"/>
        <v>0</v>
      </c>
      <c r="FG361" s="6">
        <f t="shared" ca="1" si="816"/>
        <v>0</v>
      </c>
      <c r="FH361" s="6" t="str">
        <f t="shared" ca="1" si="817"/>
        <v/>
      </c>
      <c r="FI361" s="6">
        <f ca="1">IF(LOG入力!BH361&gt;0,0,IF(FG361=0,0,(IF(COUNTIF($FH$19:FH361,FH361)=1,IF($FS$3="N",1,IF(EH361=1,1,0))))))</f>
        <v>0</v>
      </c>
      <c r="FJ361" s="6" t="str">
        <f ca="1">IF(LOG入力!BH361&gt;0,"",IF(FI361=1,$X361,""))</f>
        <v/>
      </c>
      <c r="FK361" s="6" t="str">
        <f ca="1">IF(LOG入力!BH361&gt;0,"",IF(FI361=1,$Y361,""))</f>
        <v/>
      </c>
      <c r="FL361" s="6" t="str">
        <f ca="1">IF(LOG入力!BH361&gt;0,"",IF(COUNTIF($FJ$19:$FJ361,FJ361)=1,FJ361,""))</f>
        <v/>
      </c>
      <c r="FM361" s="6">
        <f ca="1">IF(LOG入力!BH361&gt;0,0,IF((FF361=1),IF(($FL361=""),0,1),0))</f>
        <v>0</v>
      </c>
      <c r="FN361" s="6" t="str">
        <f ca="1">IF(LOG入力!BH361&gt;0,"",IF(COUNTIF($FK$19:FK361,FK361)=1,FK361,""))</f>
        <v/>
      </c>
      <c r="FO361" s="72">
        <f ca="1">IF(LOG入力!BH361&gt;0,0,IF((FF361=1),IF(($FN361=""),0,1),0))</f>
        <v>0</v>
      </c>
      <c r="FP361" s="71">
        <f t="shared" ca="1" si="818"/>
        <v>0</v>
      </c>
      <c r="FQ361" s="6">
        <f t="shared" ca="1" si="819"/>
        <v>0</v>
      </c>
      <c r="FR361" s="6" t="str">
        <f t="shared" ca="1" si="820"/>
        <v/>
      </c>
      <c r="FS361" s="6">
        <f ca="1">IF(LOG入力!BH361&gt;0,0,IF(FQ361=0,0,(IF(COUNTIF($FR$19:FR361,FR361)=1,IF($FS$3="N",1,IF(EH361=1,1,0))))))</f>
        <v>0</v>
      </c>
      <c r="FT361" s="6" t="str">
        <f ca="1">IF(LOG入力!BH361&gt;0,"",IF(FS361=1,$X361,""))</f>
        <v/>
      </c>
      <c r="FU361" s="6" t="str">
        <f ca="1">IF(LOG入力!BH361&gt;0,"",IF(FS361=1,$Y361,""))</f>
        <v/>
      </c>
      <c r="FV361" s="6" t="str">
        <f ca="1">IF(LOG入力!BH361&gt;0,"",IF(COUNTIF($FT$19:$FT361,FT361)=1,FT361,""))</f>
        <v/>
      </c>
      <c r="FW361" s="6">
        <f ca="1">IF(LOG入力!BH361&gt;0,0,IF((FP361=1),IF(($FV361=""),0,1),0))</f>
        <v>0</v>
      </c>
      <c r="FX361" s="6" t="str">
        <f ca="1">IF(LOG入力!BH361&gt;0,"",IF(COUNTIF($FU$19:FU361,FU361)=1,FU361,""))</f>
        <v/>
      </c>
      <c r="FY361" s="72">
        <f ca="1">IF(LOG入力!BH361&gt;0,0,IF((FP361=1),IF(($FX361=""),0,1),0))</f>
        <v>0</v>
      </c>
      <c r="FZ361" s="71">
        <f t="shared" ca="1" si="821"/>
        <v>0</v>
      </c>
      <c r="GA361" s="6">
        <f t="shared" ca="1" si="822"/>
        <v>0</v>
      </c>
      <c r="GB361" s="6" t="str">
        <f t="shared" ca="1" si="823"/>
        <v/>
      </c>
      <c r="GC361" s="6">
        <f ca="1">IF(LOG入力!BH361&gt;0,0,IF(GA361=0,0,(IF(COUNTIF($GB$19:GB361,GB361)=1,IF($FS$3="N",1,IF(EH361=1,1,0))))))</f>
        <v>0</v>
      </c>
      <c r="GD361" s="6" t="str">
        <f ca="1">IF(LOG入力!BH361&gt;0,"",IF(GC361=1,$X361,""))</f>
        <v/>
      </c>
      <c r="GE361" s="6" t="str">
        <f ca="1">IF(LOG入力!BH361&gt;0,"",IF(GC361=1,$Y361,""))</f>
        <v/>
      </c>
      <c r="GF361" s="6" t="str">
        <f ca="1">IF(LOG入力!BH361&gt;0,"",IF(COUNTIF($GD$19:$GD361,GD361)=1,GD361,""))</f>
        <v/>
      </c>
      <c r="GG361" s="6">
        <f ca="1">IF(LOG入力!BH361&gt;0,0,IF((FZ361=1),IF(($GF361=""),0,1),0))</f>
        <v>0</v>
      </c>
      <c r="GH361" s="6" t="str">
        <f ca="1">IF(LOG入力!BH361&gt;0,"",IF(COUNTIF($GE$19:GE361,GE361)=1,GE361,""))</f>
        <v/>
      </c>
      <c r="GI361" s="72">
        <f ca="1">IF(LOG入力!BH361&gt;0,0,IF((FZ361=1),IF(($GH361=""),0,1),0))</f>
        <v>0</v>
      </c>
      <c r="GK361" s="455" t="str">
        <f ca="1">IF(V361=1,"",IF(LEN(LOG入力!AS361)=0,"",LOG入力!AS361))</f>
        <v/>
      </c>
      <c r="GL361" s="378" t="str">
        <f t="shared" ca="1" si="824"/>
        <v/>
      </c>
      <c r="GM361" s="378" t="str">
        <f t="shared" ca="1" si="825"/>
        <v/>
      </c>
      <c r="GN361" s="74" t="str">
        <f t="shared" ca="1" si="826"/>
        <v/>
      </c>
      <c r="GO361" s="74" t="str">
        <f t="shared" ca="1" si="827"/>
        <v/>
      </c>
      <c r="GQ361" s="74" t="str">
        <f t="shared" ca="1" si="828"/>
        <v/>
      </c>
      <c r="GR361" s="74" t="str">
        <f t="shared" ca="1" si="829"/>
        <v/>
      </c>
      <c r="GS361" s="74" t="str">
        <f t="shared" ca="1" si="830"/>
        <v/>
      </c>
      <c r="GT361" s="74" t="str">
        <f t="shared" ca="1" si="831"/>
        <v/>
      </c>
      <c r="GU361" s="74" t="str">
        <f t="shared" ca="1" si="832"/>
        <v/>
      </c>
      <c r="GV361" s="74" t="str">
        <f t="shared" ca="1" si="833"/>
        <v/>
      </c>
      <c r="GX361" s="74" t="str">
        <f t="shared" ca="1" si="834"/>
        <v/>
      </c>
      <c r="GY361" s="74" t="str">
        <f t="shared" ca="1" si="835"/>
        <v/>
      </c>
      <c r="GZ361" s="74" t="str">
        <f ca="1">IF(V361=1,"",IF(LOG入力!BH361&gt;0,0,IF(GY361=0,0,IF((VALUE((TYPE(VALUE(J361)))))=16,0,IF(VALUE(J361)&lt;60,1,IF(VALUE(J361)&lt;100,0,IF(VALUE(J361)&lt;600,2,0)))))))</f>
        <v/>
      </c>
      <c r="HA361" s="74" t="str">
        <f t="shared" ca="1" si="836"/>
        <v/>
      </c>
      <c r="HB361" s="74" t="str">
        <f ca="1">IF(V361=1,"",IF(LOG入力!BH361&gt;0,0,IF(HA361=0,0,IF((VALUE((TYPE(VALUE(L361)))))=16,0,IF(VALUE(L361)&lt;60,1,IF(VALUE(L361)&lt;100,0,IF(VALUE(L361)&lt;600,2,0)))))))</f>
        <v/>
      </c>
      <c r="HD361" s="74" t="str">
        <f t="shared" ca="1" si="837"/>
        <v/>
      </c>
      <c r="HF361" s="74" t="str">
        <f t="shared" ca="1" si="838"/>
        <v/>
      </c>
      <c r="HG361" s="74" t="str">
        <f t="shared" ca="1" si="839"/>
        <v/>
      </c>
      <c r="HH361" s="74" t="str">
        <f t="shared" ca="1" si="840"/>
        <v/>
      </c>
      <c r="HI361" s="74" t="str">
        <f t="shared" ca="1" si="841"/>
        <v/>
      </c>
      <c r="HJ361" s="74" t="str">
        <f t="shared" ca="1" si="842"/>
        <v/>
      </c>
      <c r="HK361" s="74" t="str">
        <f t="shared" ca="1" si="843"/>
        <v/>
      </c>
      <c r="HL361" s="74" t="str">
        <f t="shared" ca="1" si="844"/>
        <v/>
      </c>
      <c r="HM361" s="74" t="str">
        <f t="shared" ca="1" si="845"/>
        <v/>
      </c>
      <c r="HN361" s="74" t="str">
        <f t="shared" ca="1" si="846"/>
        <v/>
      </c>
      <c r="HO361" s="529" t="str">
        <f t="shared" ca="1" si="847"/>
        <v/>
      </c>
      <c r="HP361" s="74" t="str">
        <f t="shared" ca="1" si="848"/>
        <v/>
      </c>
      <c r="HQ361" s="74" t="str">
        <f t="shared" ca="1" si="849"/>
        <v/>
      </c>
      <c r="HR361" s="74" t="str">
        <f t="shared" ca="1" si="850"/>
        <v/>
      </c>
      <c r="HS361" s="74" t="str">
        <f t="shared" ca="1" si="851"/>
        <v/>
      </c>
      <c r="HT361" s="74" t="str">
        <f ca="1">IF(V361=1,"",IF(LOG入力!BH361&gt;0,0,IF(DV361=1,0,IF(N361="0",0,IF(SUM(HD361:HS361)&gt;0,1,0)))))</f>
        <v/>
      </c>
    </row>
    <row r="362" spans="1:228" x14ac:dyDescent="0.15">
      <c r="A362" s="5"/>
      <c r="B362" s="532" t="str">
        <f t="shared" ca="1" si="710"/>
        <v/>
      </c>
      <c r="C362" s="534" t="str">
        <f ca="1">LOG入力!AP362</f>
        <v/>
      </c>
      <c r="D362" s="534" t="str">
        <f ca="1">LOG入力!AQ362</f>
        <v/>
      </c>
      <c r="E362" s="534" t="str">
        <f ca="1">LOG入力!AR362</f>
        <v/>
      </c>
      <c r="F362" s="535" t="str">
        <f t="shared" ca="1" si="711"/>
        <v/>
      </c>
      <c r="G362" s="585" t="str">
        <f ca="1">LOG入力!AT362</f>
        <v/>
      </c>
      <c r="H362" s="542" t="str">
        <f ca="1">LOG入力!AU362</f>
        <v/>
      </c>
      <c r="I362" s="542" t="str">
        <f ca="1">LOG入力!AV362</f>
        <v/>
      </c>
      <c r="J362" s="577" t="str">
        <f ca="1">LOG入力!AW362</f>
        <v/>
      </c>
      <c r="K362" s="578" t="str">
        <f ca="1">LOG入力!BJ362</f>
        <v/>
      </c>
      <c r="L362" s="577" t="str">
        <f ca="1">LOG入力!AY362</f>
        <v/>
      </c>
      <c r="M362" s="545" t="str">
        <f ca="1">LOG入力!BK362</f>
        <v/>
      </c>
      <c r="N362" s="512" t="str">
        <f ca="1">IF(V362=1,"",IF(LOG入力!AJ362=1,"1",LOG入力!BA362))</f>
        <v/>
      </c>
      <c r="O362" s="538" t="str">
        <f ca="1">IF(V362=1,"",IF(LEN(LOG入力!O362)=0,"",LOG入力!O362))</f>
        <v/>
      </c>
      <c r="P362" s="291" t="str">
        <f ca="1">IF(V362=1,"",IF($AA$4=1,"",IF(LOG入力!BG362=1,"",CONCATENATE($ER362,$FB362,$FL362,$FV362,$GF362))))</f>
        <v/>
      </c>
      <c r="Q362" s="291" t="str">
        <f ca="1">IF(V362=1,"",IF($AA$4=1,"",IF(LOG入力!BG362=1,"",CONCATENATE($ET362,$FD362,$FN362,$FX362,$GH362))))</f>
        <v/>
      </c>
      <c r="R362" s="573" t="str">
        <f ca="1">IF(V362=1,"",IF($AA$4=1,"",IF(LOG入力!BH362&gt;0,0,AA362)))</f>
        <v/>
      </c>
      <c r="S362" s="293" t="str">
        <f t="shared" ca="1" si="712"/>
        <v/>
      </c>
      <c r="T362" s="29"/>
      <c r="U362" s="38"/>
      <c r="V362" s="196">
        <f ca="1">LOG入力!AN362</f>
        <v>1</v>
      </c>
      <c r="W362" s="38"/>
      <c r="X362" s="516" t="str">
        <f t="shared" ca="1" si="713"/>
        <v/>
      </c>
      <c r="Y362" s="515" t="str">
        <f t="shared" ca="1" si="714"/>
        <v/>
      </c>
      <c r="Z362" s="518" t="str">
        <f t="shared" ca="1" si="715"/>
        <v/>
      </c>
      <c r="AA362" s="574" t="str">
        <f t="shared" ca="1" si="716"/>
        <v/>
      </c>
      <c r="AC362" s="6" t="str">
        <f t="shared" ca="1" si="717"/>
        <v/>
      </c>
      <c r="AD362" s="6" t="str">
        <f t="shared" ca="1" si="718"/>
        <v/>
      </c>
      <c r="AE362" s="6" t="str">
        <f t="shared" ca="1" si="719"/>
        <v/>
      </c>
      <c r="AF362" s="6" t="str">
        <f t="shared" ca="1" si="720"/>
        <v/>
      </c>
      <c r="AG362" s="6" t="str">
        <f t="shared" ca="1" si="721"/>
        <v/>
      </c>
      <c r="AH362" s="6" t="str">
        <f t="shared" ca="1" si="722"/>
        <v/>
      </c>
      <c r="AI362" s="6" t="str">
        <f t="shared" ca="1" si="723"/>
        <v/>
      </c>
      <c r="AJ362" s="6" t="str">
        <f t="shared" ca="1" si="724"/>
        <v/>
      </c>
      <c r="AK362" s="6" t="str">
        <f t="shared" ca="1" si="725"/>
        <v/>
      </c>
      <c r="AL362" s="6" t="str">
        <f t="shared" ca="1" si="726"/>
        <v/>
      </c>
      <c r="AM362" s="6" t="str">
        <f t="shared" ca="1" si="727"/>
        <v/>
      </c>
      <c r="AN362" s="6" t="str">
        <f t="shared" ca="1" si="728"/>
        <v/>
      </c>
      <c r="AO362" s="6" t="str">
        <f t="shared" ca="1" si="729"/>
        <v/>
      </c>
      <c r="AP362" s="6" t="str">
        <f t="shared" ca="1" si="730"/>
        <v/>
      </c>
      <c r="AQ362" s="6" t="str">
        <f t="shared" ca="1" si="731"/>
        <v/>
      </c>
      <c r="AR362" s="6" t="str">
        <f t="shared" ca="1" si="732"/>
        <v/>
      </c>
      <c r="AS362" s="6" t="str">
        <f t="shared" ca="1" si="733"/>
        <v/>
      </c>
      <c r="AT362" s="6" t="str">
        <f t="shared" ca="1" si="734"/>
        <v/>
      </c>
      <c r="AU362" s="6" t="str">
        <f t="shared" ca="1" si="735"/>
        <v/>
      </c>
      <c r="AV362" s="6" t="str">
        <f t="shared" ca="1" si="736"/>
        <v/>
      </c>
      <c r="AW362" s="6" t="str">
        <f t="shared" ca="1" si="737"/>
        <v/>
      </c>
      <c r="AY362" s="6" t="str">
        <f t="shared" ca="1" si="738"/>
        <v/>
      </c>
      <c r="AZ362" s="6" t="str">
        <f t="shared" ca="1" si="739"/>
        <v/>
      </c>
      <c r="BA362" s="6" t="str">
        <f t="shared" ca="1" si="740"/>
        <v/>
      </c>
      <c r="BB362" s="6" t="str">
        <f t="shared" ca="1" si="741"/>
        <v/>
      </c>
      <c r="BC362" s="6" t="str">
        <f t="shared" ca="1" si="742"/>
        <v/>
      </c>
      <c r="BD362" s="6" t="str">
        <f t="shared" ca="1" si="743"/>
        <v/>
      </c>
      <c r="BE362" s="6" t="str">
        <f t="shared" ca="1" si="744"/>
        <v/>
      </c>
      <c r="BF362" s="6" t="str">
        <f t="shared" ca="1" si="745"/>
        <v/>
      </c>
      <c r="BG362" s="6" t="str">
        <f t="shared" ca="1" si="746"/>
        <v/>
      </c>
      <c r="BH362" s="6" t="str">
        <f t="shared" ca="1" si="747"/>
        <v/>
      </c>
      <c r="BI362" s="6" t="str">
        <f t="shared" ca="1" si="748"/>
        <v/>
      </c>
      <c r="BJ362" s="6" t="str">
        <f t="shared" ca="1" si="749"/>
        <v/>
      </c>
      <c r="BK362" s="6" t="str">
        <f t="shared" ca="1" si="750"/>
        <v/>
      </c>
      <c r="BL362" s="6" t="str">
        <f t="shared" ca="1" si="751"/>
        <v/>
      </c>
      <c r="BM362" s="6" t="str">
        <f t="shared" ca="1" si="752"/>
        <v/>
      </c>
      <c r="BN362" s="6" t="str">
        <f t="shared" ca="1" si="753"/>
        <v/>
      </c>
      <c r="BO362" s="6" t="str">
        <f t="shared" ca="1" si="754"/>
        <v/>
      </c>
      <c r="BP362" s="6" t="str">
        <f t="shared" ca="1" si="755"/>
        <v/>
      </c>
      <c r="BQ362" s="6" t="str">
        <f t="shared" ca="1" si="756"/>
        <v/>
      </c>
      <c r="BR362" s="6" t="str">
        <f t="shared" ca="1" si="757"/>
        <v/>
      </c>
      <c r="BS362" s="6" t="str">
        <f t="shared" ca="1" si="758"/>
        <v/>
      </c>
      <c r="BU362" s="6" t="str">
        <f t="shared" ca="1" si="759"/>
        <v/>
      </c>
      <c r="BW362" s="515" t="str">
        <f t="shared" ca="1" si="760"/>
        <v/>
      </c>
      <c r="BX362" s="515">
        <f t="shared" ca="1" si="761"/>
        <v>0</v>
      </c>
      <c r="BY362" s="515" t="str">
        <f t="shared" ca="1" si="762"/>
        <v/>
      </c>
      <c r="CA362" s="6">
        <f t="shared" ca="1" si="763"/>
        <v>1</v>
      </c>
      <c r="CC362" s="523" t="str">
        <f t="shared" ca="1" si="764"/>
        <v/>
      </c>
      <c r="CE362" s="6" t="str">
        <f t="shared" ca="1" si="765"/>
        <v/>
      </c>
      <c r="CG362" s="524" t="str">
        <f ca="1">IF(V362=1,"",IF($AA$4=1,"",IF(LOG入力!BH362&gt;0,"",IF(N362=0,"",IF(HT362=0,"","★")))))</f>
        <v/>
      </c>
      <c r="CI362" s="74" t="str">
        <f t="shared" ca="1" si="766"/>
        <v/>
      </c>
      <c r="CK362" s="525" t="str">
        <f ca="1">IF(V362=1,"",IF(LOG入力!BH362&gt;0,1,0))</f>
        <v/>
      </c>
      <c r="CL362" s="74" t="str">
        <f t="shared" ca="1" si="767"/>
        <v/>
      </c>
      <c r="CN362" s="74" t="str">
        <f t="shared" ca="1" si="768"/>
        <v/>
      </c>
      <c r="CO362" s="74" t="str">
        <f t="shared" ca="1" si="769"/>
        <v/>
      </c>
      <c r="CQ362" s="74" t="str">
        <f t="shared" ca="1" si="770"/>
        <v/>
      </c>
      <c r="CR362" s="74" t="str">
        <f t="shared" ca="1" si="771"/>
        <v/>
      </c>
      <c r="CS362" s="74" t="str">
        <f t="shared" ca="1" si="772"/>
        <v/>
      </c>
      <c r="CT362" s="74" t="str">
        <f t="shared" ca="1" si="773"/>
        <v/>
      </c>
      <c r="CU362" s="74" t="str">
        <f t="shared" ca="1" si="774"/>
        <v/>
      </c>
      <c r="CV362" s="74" t="str">
        <f t="shared" ca="1" si="775"/>
        <v/>
      </c>
      <c r="CW362" s="74" t="str">
        <f t="shared" ca="1" si="776"/>
        <v/>
      </c>
      <c r="CX362" s="74" t="str">
        <f t="shared" ca="1" si="777"/>
        <v/>
      </c>
      <c r="CY362" s="74" t="str">
        <f t="shared" ca="1" si="778"/>
        <v/>
      </c>
      <c r="CZ362" s="74" t="str">
        <f t="shared" ca="1" si="779"/>
        <v/>
      </c>
      <c r="DA362" s="74" t="str">
        <f t="shared" ca="1" si="780"/>
        <v/>
      </c>
      <c r="DB362" s="74" t="str">
        <f t="shared" ca="1" si="781"/>
        <v/>
      </c>
      <c r="DD362" s="74" t="str">
        <f t="shared" ca="1" si="782"/>
        <v/>
      </c>
      <c r="DE362" s="74" t="str">
        <f t="shared" ca="1" si="783"/>
        <v/>
      </c>
      <c r="DF362" s="74" t="str">
        <f t="shared" ca="1" si="784"/>
        <v/>
      </c>
      <c r="DG362" s="74" t="str">
        <f t="shared" ca="1" si="785"/>
        <v/>
      </c>
      <c r="DH362" s="74" t="str">
        <f t="shared" ca="1" si="786"/>
        <v/>
      </c>
      <c r="DI362" s="74" t="str">
        <f t="shared" ca="1" si="787"/>
        <v/>
      </c>
      <c r="DJ362" s="74" t="str">
        <f t="shared" ca="1" si="788"/>
        <v/>
      </c>
      <c r="DK362" s="74" t="str">
        <f t="shared" ca="1" si="789"/>
        <v/>
      </c>
      <c r="DL362" s="74" t="str">
        <f t="shared" ca="1" si="790"/>
        <v/>
      </c>
      <c r="DM362" s="74" t="str">
        <f t="shared" ca="1" si="791"/>
        <v/>
      </c>
      <c r="DN362" s="74" t="str">
        <f t="shared" ca="1" si="792"/>
        <v/>
      </c>
      <c r="DO362" s="74" t="str">
        <f t="shared" ca="1" si="793"/>
        <v/>
      </c>
      <c r="DQ362" s="74" t="str">
        <f t="shared" ca="1" si="794"/>
        <v/>
      </c>
      <c r="DS362" s="74" t="str">
        <f t="shared" ca="1" si="795"/>
        <v/>
      </c>
      <c r="DT362" s="74" t="str">
        <f t="shared" ca="1" si="796"/>
        <v/>
      </c>
      <c r="DV362" s="525" t="str">
        <f t="shared" ca="1" si="797"/>
        <v/>
      </c>
      <c r="DW362" s="74" t="str">
        <f t="shared" ca="1" si="798"/>
        <v/>
      </c>
      <c r="DX362" s="485" t="str">
        <f t="shared" ca="1" si="799"/>
        <v/>
      </c>
      <c r="DY362" s="74" t="str">
        <f t="shared" ca="1" si="800"/>
        <v/>
      </c>
      <c r="DZ362" s="74" t="str">
        <f t="shared" ca="1" si="801"/>
        <v/>
      </c>
      <c r="EA362" s="74" t="str">
        <f t="shared" ca="1" si="802"/>
        <v/>
      </c>
      <c r="EC362" s="74" t="str">
        <f t="shared" ca="1" si="803"/>
        <v/>
      </c>
      <c r="ED362" s="74" t="str">
        <f t="shared" ca="1" si="804"/>
        <v/>
      </c>
      <c r="EE362" s="74" t="str">
        <f t="shared" ca="1" si="805"/>
        <v/>
      </c>
      <c r="EG362" s="479" t="str">
        <f ca="1">IF(V362=1,"",IF(LOG入力!BH362&gt;0,0,IF(CG362="★",0,IF(R362=1,0,IF(N362=0,0,1)))))</f>
        <v/>
      </c>
      <c r="EH362" s="483" t="str">
        <f t="shared" ca="1" si="806"/>
        <v/>
      </c>
      <c r="EI362" s="483" t="str">
        <f t="shared" ca="1" si="807"/>
        <v/>
      </c>
      <c r="EJ362" s="483" t="str">
        <f t="shared" ca="1" si="808"/>
        <v/>
      </c>
      <c r="EL362" s="71">
        <f t="shared" ca="1" si="809"/>
        <v>0</v>
      </c>
      <c r="EM362" s="6">
        <f t="shared" ca="1" si="810"/>
        <v>0</v>
      </c>
      <c r="EN362" s="6" t="str">
        <f t="shared" ca="1" si="811"/>
        <v/>
      </c>
      <c r="EO362" s="6">
        <f ca="1">IF(LOG入力!BH362&gt;0,0,IF(EM362=0,0,(IF(COUNTIF($EN$19:EN362,EN362)=1,IF($FS$3="N",1,IF(EH362=1,1,0))))))</f>
        <v>0</v>
      </c>
      <c r="EP362" s="6" t="str">
        <f ca="1">IF(LOG入力!BH362&gt;0,"",IF(EO362=1,$X362,""))</f>
        <v/>
      </c>
      <c r="EQ362" s="6" t="str">
        <f ca="1">IF(LOG入力!BH362&gt;0,"",IF(EO362=1,$Y362,""))</f>
        <v/>
      </c>
      <c r="ER362" s="520" t="str">
        <f ca="1">IF(LOG入力!BH362&gt;0,"",IF(COUNTIF($EP$19:$EP362,EP362)=1,EP362,""))</f>
        <v/>
      </c>
      <c r="ES362" s="520">
        <f ca="1">IF(LOG入力!BH362&gt;0,0,IF((EL362=1),IF(($ER362=""),0,1),0))</f>
        <v>0</v>
      </c>
      <c r="ET362" s="520" t="str">
        <f ca="1">IF(LOG入力!BH362&gt;0,"",IF(COUNTIF($EQ$19:EQ362,EQ362)=1,EQ362,""))</f>
        <v/>
      </c>
      <c r="EU362" s="539">
        <f ca="1">IF(LOG入力!BH362&gt;0,0,IF((EL362=1),IF(($ET362=""),0,1),0))</f>
        <v>0</v>
      </c>
      <c r="EV362" s="71">
        <f t="shared" ca="1" si="812"/>
        <v>0</v>
      </c>
      <c r="EW362" s="6">
        <f t="shared" ca="1" si="813"/>
        <v>0</v>
      </c>
      <c r="EX362" s="6" t="str">
        <f t="shared" ca="1" si="814"/>
        <v/>
      </c>
      <c r="EY362" s="6">
        <f ca="1">IF(LOG入力!BH362&gt;0,0,IF(EW362=0,0,(IF(COUNTIF($EX$19:EX362,EX362)=1,IF($FS$3="N",1,IF(EH362=1,1,0))))))</f>
        <v>0</v>
      </c>
      <c r="EZ362" s="6" t="str">
        <f ca="1">IF(LOG入力!BH362&gt;0,"",IF(EY362=1,$X362,""))</f>
        <v/>
      </c>
      <c r="FA362" s="6" t="str">
        <f ca="1">IF(LOG入力!BH362&gt;0,"",IF(EY362=1,$Y362,""))</f>
        <v/>
      </c>
      <c r="FB362" s="6" t="str">
        <f ca="1">IF(LOG入力!BH362&gt;0,"",IF(COUNTIF($EZ$19:$EZ362,EZ362)=1,EZ362,""))</f>
        <v/>
      </c>
      <c r="FC362" s="6">
        <f ca="1">IF(LOG入力!BH362&gt;0,0,IF((EV362=1),IF(($FB362=""),0,1),0))</f>
        <v>0</v>
      </c>
      <c r="FD362" s="6" t="str">
        <f ca="1">IF(LOG入力!BH362&gt;0,"",IF(COUNTIF($FA$19:FA362,FA362)=1,FA362,""))</f>
        <v/>
      </c>
      <c r="FE362" s="72">
        <f ca="1">IF(LOG入力!BH362&gt;0,0,IF((EV362=1),IF(($FD362=""),0,1),0))</f>
        <v>0</v>
      </c>
      <c r="FF362" s="71">
        <f t="shared" ca="1" si="815"/>
        <v>0</v>
      </c>
      <c r="FG362" s="6">
        <f t="shared" ca="1" si="816"/>
        <v>0</v>
      </c>
      <c r="FH362" s="6" t="str">
        <f t="shared" ca="1" si="817"/>
        <v/>
      </c>
      <c r="FI362" s="6">
        <f ca="1">IF(LOG入力!BH362&gt;0,0,IF(FG362=0,0,(IF(COUNTIF($FH$19:FH362,FH362)=1,IF($FS$3="N",1,IF(EH362=1,1,0))))))</f>
        <v>0</v>
      </c>
      <c r="FJ362" s="6" t="str">
        <f ca="1">IF(LOG入力!BH362&gt;0,"",IF(FI362=1,$X362,""))</f>
        <v/>
      </c>
      <c r="FK362" s="6" t="str">
        <f ca="1">IF(LOG入力!BH362&gt;0,"",IF(FI362=1,$Y362,""))</f>
        <v/>
      </c>
      <c r="FL362" s="6" t="str">
        <f ca="1">IF(LOG入力!BH362&gt;0,"",IF(COUNTIF($FJ$19:$FJ362,FJ362)=1,FJ362,""))</f>
        <v/>
      </c>
      <c r="FM362" s="6">
        <f ca="1">IF(LOG入力!BH362&gt;0,0,IF((FF362=1),IF(($FL362=""),0,1),0))</f>
        <v>0</v>
      </c>
      <c r="FN362" s="6" t="str">
        <f ca="1">IF(LOG入力!BH362&gt;0,"",IF(COUNTIF($FK$19:FK362,FK362)=1,FK362,""))</f>
        <v/>
      </c>
      <c r="FO362" s="72">
        <f ca="1">IF(LOG入力!BH362&gt;0,0,IF((FF362=1),IF(($FN362=""),0,1),0))</f>
        <v>0</v>
      </c>
      <c r="FP362" s="71">
        <f t="shared" ca="1" si="818"/>
        <v>0</v>
      </c>
      <c r="FQ362" s="6">
        <f t="shared" ca="1" si="819"/>
        <v>0</v>
      </c>
      <c r="FR362" s="6" t="str">
        <f t="shared" ca="1" si="820"/>
        <v/>
      </c>
      <c r="FS362" s="6">
        <f ca="1">IF(LOG入力!BH362&gt;0,0,IF(FQ362=0,0,(IF(COUNTIF($FR$19:FR362,FR362)=1,IF($FS$3="N",1,IF(EH362=1,1,0))))))</f>
        <v>0</v>
      </c>
      <c r="FT362" s="6" t="str">
        <f ca="1">IF(LOG入力!BH362&gt;0,"",IF(FS362=1,$X362,""))</f>
        <v/>
      </c>
      <c r="FU362" s="6" t="str">
        <f ca="1">IF(LOG入力!BH362&gt;0,"",IF(FS362=1,$Y362,""))</f>
        <v/>
      </c>
      <c r="FV362" s="6" t="str">
        <f ca="1">IF(LOG入力!BH362&gt;0,"",IF(COUNTIF($FT$19:$FT362,FT362)=1,FT362,""))</f>
        <v/>
      </c>
      <c r="FW362" s="6">
        <f ca="1">IF(LOG入力!BH362&gt;0,0,IF((FP362=1),IF(($FV362=""),0,1),0))</f>
        <v>0</v>
      </c>
      <c r="FX362" s="6" t="str">
        <f ca="1">IF(LOG入力!BH362&gt;0,"",IF(COUNTIF($FU$19:FU362,FU362)=1,FU362,""))</f>
        <v/>
      </c>
      <c r="FY362" s="72">
        <f ca="1">IF(LOG入力!BH362&gt;0,0,IF((FP362=1),IF(($FX362=""),0,1),0))</f>
        <v>0</v>
      </c>
      <c r="FZ362" s="71">
        <f t="shared" ca="1" si="821"/>
        <v>0</v>
      </c>
      <c r="GA362" s="6">
        <f t="shared" ca="1" si="822"/>
        <v>0</v>
      </c>
      <c r="GB362" s="6" t="str">
        <f t="shared" ca="1" si="823"/>
        <v/>
      </c>
      <c r="GC362" s="6">
        <f ca="1">IF(LOG入力!BH362&gt;0,0,IF(GA362=0,0,(IF(COUNTIF($GB$19:GB362,GB362)=1,IF($FS$3="N",1,IF(EH362=1,1,0))))))</f>
        <v>0</v>
      </c>
      <c r="GD362" s="6" t="str">
        <f ca="1">IF(LOG入力!BH362&gt;0,"",IF(GC362=1,$X362,""))</f>
        <v/>
      </c>
      <c r="GE362" s="6" t="str">
        <f ca="1">IF(LOG入力!BH362&gt;0,"",IF(GC362=1,$Y362,""))</f>
        <v/>
      </c>
      <c r="GF362" s="6" t="str">
        <f ca="1">IF(LOG入力!BH362&gt;0,"",IF(COUNTIF($GD$19:$GD362,GD362)=1,GD362,""))</f>
        <v/>
      </c>
      <c r="GG362" s="6">
        <f ca="1">IF(LOG入力!BH362&gt;0,0,IF((FZ362=1),IF(($GF362=""),0,1),0))</f>
        <v>0</v>
      </c>
      <c r="GH362" s="6" t="str">
        <f ca="1">IF(LOG入力!BH362&gt;0,"",IF(COUNTIF($GE$19:GE362,GE362)=1,GE362,""))</f>
        <v/>
      </c>
      <c r="GI362" s="72">
        <f ca="1">IF(LOG入力!BH362&gt;0,0,IF((FZ362=1),IF(($GH362=""),0,1),0))</f>
        <v>0</v>
      </c>
      <c r="GK362" s="455" t="str">
        <f ca="1">IF(V362=1,"",IF(LEN(LOG入力!AS362)=0,"",LOG入力!AS362))</f>
        <v/>
      </c>
      <c r="GL362" s="378" t="str">
        <f t="shared" ca="1" si="824"/>
        <v/>
      </c>
      <c r="GM362" s="378" t="str">
        <f t="shared" ca="1" si="825"/>
        <v/>
      </c>
      <c r="GN362" s="74" t="str">
        <f t="shared" ca="1" si="826"/>
        <v/>
      </c>
      <c r="GO362" s="74" t="str">
        <f t="shared" ca="1" si="827"/>
        <v/>
      </c>
      <c r="GQ362" s="74" t="str">
        <f t="shared" ca="1" si="828"/>
        <v/>
      </c>
      <c r="GR362" s="74" t="str">
        <f t="shared" ca="1" si="829"/>
        <v/>
      </c>
      <c r="GS362" s="74" t="str">
        <f t="shared" ca="1" si="830"/>
        <v/>
      </c>
      <c r="GT362" s="74" t="str">
        <f t="shared" ca="1" si="831"/>
        <v/>
      </c>
      <c r="GU362" s="74" t="str">
        <f t="shared" ca="1" si="832"/>
        <v/>
      </c>
      <c r="GV362" s="74" t="str">
        <f t="shared" ca="1" si="833"/>
        <v/>
      </c>
      <c r="GX362" s="74" t="str">
        <f t="shared" ca="1" si="834"/>
        <v/>
      </c>
      <c r="GY362" s="74" t="str">
        <f t="shared" ca="1" si="835"/>
        <v/>
      </c>
      <c r="GZ362" s="74" t="str">
        <f ca="1">IF(V362=1,"",IF(LOG入力!BH362&gt;0,0,IF(GY362=0,0,IF((VALUE((TYPE(VALUE(J362)))))=16,0,IF(VALUE(J362)&lt;60,1,IF(VALUE(J362)&lt;100,0,IF(VALUE(J362)&lt;600,2,0)))))))</f>
        <v/>
      </c>
      <c r="HA362" s="74" t="str">
        <f t="shared" ca="1" si="836"/>
        <v/>
      </c>
      <c r="HB362" s="74" t="str">
        <f ca="1">IF(V362=1,"",IF(LOG入力!BH362&gt;0,0,IF(HA362=0,0,IF((VALUE((TYPE(VALUE(L362)))))=16,0,IF(VALUE(L362)&lt;60,1,IF(VALUE(L362)&lt;100,0,IF(VALUE(L362)&lt;600,2,0)))))))</f>
        <v/>
      </c>
      <c r="HD362" s="74" t="str">
        <f t="shared" ca="1" si="837"/>
        <v/>
      </c>
      <c r="HF362" s="74" t="str">
        <f t="shared" ca="1" si="838"/>
        <v/>
      </c>
      <c r="HG362" s="74" t="str">
        <f t="shared" ca="1" si="839"/>
        <v/>
      </c>
      <c r="HH362" s="74" t="str">
        <f t="shared" ca="1" si="840"/>
        <v/>
      </c>
      <c r="HI362" s="74" t="str">
        <f t="shared" ca="1" si="841"/>
        <v/>
      </c>
      <c r="HJ362" s="74" t="str">
        <f t="shared" ca="1" si="842"/>
        <v/>
      </c>
      <c r="HK362" s="74" t="str">
        <f t="shared" ca="1" si="843"/>
        <v/>
      </c>
      <c r="HL362" s="74" t="str">
        <f t="shared" ca="1" si="844"/>
        <v/>
      </c>
      <c r="HM362" s="74" t="str">
        <f t="shared" ca="1" si="845"/>
        <v/>
      </c>
      <c r="HN362" s="74" t="str">
        <f t="shared" ca="1" si="846"/>
        <v/>
      </c>
      <c r="HO362" s="529" t="str">
        <f t="shared" ca="1" si="847"/>
        <v/>
      </c>
      <c r="HP362" s="74" t="str">
        <f t="shared" ca="1" si="848"/>
        <v/>
      </c>
      <c r="HQ362" s="74" t="str">
        <f t="shared" ca="1" si="849"/>
        <v/>
      </c>
      <c r="HR362" s="74" t="str">
        <f t="shared" ca="1" si="850"/>
        <v/>
      </c>
      <c r="HS362" s="74" t="str">
        <f t="shared" ca="1" si="851"/>
        <v/>
      </c>
      <c r="HT362" s="74" t="str">
        <f ca="1">IF(V362=1,"",IF(LOG入力!BH362&gt;0,0,IF(DV362=1,0,IF(N362="0",0,IF(SUM(HD362:HS362)&gt;0,1,0)))))</f>
        <v/>
      </c>
    </row>
    <row r="363" spans="1:228" x14ac:dyDescent="0.15">
      <c r="A363" s="5"/>
      <c r="B363" s="532" t="str">
        <f t="shared" ca="1" si="710"/>
        <v/>
      </c>
      <c r="C363" s="534" t="str">
        <f ca="1">LOG入力!AP363</f>
        <v/>
      </c>
      <c r="D363" s="534" t="str">
        <f ca="1">LOG入力!AQ363</f>
        <v/>
      </c>
      <c r="E363" s="534" t="str">
        <f ca="1">LOG入力!AR363</f>
        <v/>
      </c>
      <c r="F363" s="535" t="str">
        <f t="shared" ca="1" si="711"/>
        <v/>
      </c>
      <c r="G363" s="585" t="str">
        <f ca="1">LOG入力!AT363</f>
        <v/>
      </c>
      <c r="H363" s="542" t="str">
        <f ca="1">LOG入力!AU363</f>
        <v/>
      </c>
      <c r="I363" s="542" t="str">
        <f ca="1">LOG入力!AV363</f>
        <v/>
      </c>
      <c r="J363" s="577" t="str">
        <f ca="1">LOG入力!AW363</f>
        <v/>
      </c>
      <c r="K363" s="578" t="str">
        <f ca="1">LOG入力!BJ363</f>
        <v/>
      </c>
      <c r="L363" s="577" t="str">
        <f ca="1">LOG入力!AY363</f>
        <v/>
      </c>
      <c r="M363" s="545" t="str">
        <f ca="1">LOG入力!BK363</f>
        <v/>
      </c>
      <c r="N363" s="512" t="str">
        <f ca="1">IF(V363=1,"",IF(LOG入力!AJ363=1,"1",LOG入力!BA363))</f>
        <v/>
      </c>
      <c r="O363" s="538" t="str">
        <f ca="1">IF(V363=1,"",IF(LEN(LOG入力!O363)=0,"",LOG入力!O363))</f>
        <v/>
      </c>
      <c r="P363" s="291" t="str">
        <f ca="1">IF(V363=1,"",IF($AA$4=1,"",IF(LOG入力!BG363=1,"",CONCATENATE($ER363,$FB363,$FL363,$FV363,$GF363))))</f>
        <v/>
      </c>
      <c r="Q363" s="291" t="str">
        <f ca="1">IF(V363=1,"",IF($AA$4=1,"",IF(LOG入力!BG363=1,"",CONCATENATE($ET363,$FD363,$FN363,$FX363,$GH363))))</f>
        <v/>
      </c>
      <c r="R363" s="573" t="str">
        <f ca="1">IF(V363=1,"",IF($AA$4=1,"",IF(LOG入力!BH363&gt;0,0,AA363)))</f>
        <v/>
      </c>
      <c r="S363" s="293" t="str">
        <f t="shared" ca="1" si="712"/>
        <v/>
      </c>
      <c r="T363" s="29"/>
      <c r="U363" s="38"/>
      <c r="V363" s="196">
        <f ca="1">LOG入力!AN363</f>
        <v>1</v>
      </c>
      <c r="W363" s="38"/>
      <c r="X363" s="516" t="str">
        <f t="shared" ca="1" si="713"/>
        <v/>
      </c>
      <c r="Y363" s="515" t="str">
        <f t="shared" ca="1" si="714"/>
        <v/>
      </c>
      <c r="Z363" s="518" t="str">
        <f t="shared" ca="1" si="715"/>
        <v/>
      </c>
      <c r="AA363" s="574" t="str">
        <f t="shared" ca="1" si="716"/>
        <v/>
      </c>
      <c r="AC363" s="6" t="str">
        <f t="shared" ca="1" si="717"/>
        <v/>
      </c>
      <c r="AD363" s="6" t="str">
        <f t="shared" ca="1" si="718"/>
        <v/>
      </c>
      <c r="AE363" s="6" t="str">
        <f t="shared" ca="1" si="719"/>
        <v/>
      </c>
      <c r="AF363" s="6" t="str">
        <f t="shared" ca="1" si="720"/>
        <v/>
      </c>
      <c r="AG363" s="6" t="str">
        <f t="shared" ca="1" si="721"/>
        <v/>
      </c>
      <c r="AH363" s="6" t="str">
        <f t="shared" ca="1" si="722"/>
        <v/>
      </c>
      <c r="AI363" s="6" t="str">
        <f t="shared" ca="1" si="723"/>
        <v/>
      </c>
      <c r="AJ363" s="6" t="str">
        <f t="shared" ca="1" si="724"/>
        <v/>
      </c>
      <c r="AK363" s="6" t="str">
        <f t="shared" ca="1" si="725"/>
        <v/>
      </c>
      <c r="AL363" s="6" t="str">
        <f t="shared" ca="1" si="726"/>
        <v/>
      </c>
      <c r="AM363" s="6" t="str">
        <f t="shared" ca="1" si="727"/>
        <v/>
      </c>
      <c r="AN363" s="6" t="str">
        <f t="shared" ca="1" si="728"/>
        <v/>
      </c>
      <c r="AO363" s="6" t="str">
        <f t="shared" ca="1" si="729"/>
        <v/>
      </c>
      <c r="AP363" s="6" t="str">
        <f t="shared" ca="1" si="730"/>
        <v/>
      </c>
      <c r="AQ363" s="6" t="str">
        <f t="shared" ca="1" si="731"/>
        <v/>
      </c>
      <c r="AR363" s="6" t="str">
        <f t="shared" ca="1" si="732"/>
        <v/>
      </c>
      <c r="AS363" s="6" t="str">
        <f t="shared" ca="1" si="733"/>
        <v/>
      </c>
      <c r="AT363" s="6" t="str">
        <f t="shared" ca="1" si="734"/>
        <v/>
      </c>
      <c r="AU363" s="6" t="str">
        <f t="shared" ca="1" si="735"/>
        <v/>
      </c>
      <c r="AV363" s="6" t="str">
        <f t="shared" ca="1" si="736"/>
        <v/>
      </c>
      <c r="AW363" s="6" t="str">
        <f t="shared" ca="1" si="737"/>
        <v/>
      </c>
      <c r="AY363" s="6" t="str">
        <f t="shared" ca="1" si="738"/>
        <v/>
      </c>
      <c r="AZ363" s="6" t="str">
        <f t="shared" ca="1" si="739"/>
        <v/>
      </c>
      <c r="BA363" s="6" t="str">
        <f t="shared" ca="1" si="740"/>
        <v/>
      </c>
      <c r="BB363" s="6" t="str">
        <f t="shared" ca="1" si="741"/>
        <v/>
      </c>
      <c r="BC363" s="6" t="str">
        <f t="shared" ca="1" si="742"/>
        <v/>
      </c>
      <c r="BD363" s="6" t="str">
        <f t="shared" ca="1" si="743"/>
        <v/>
      </c>
      <c r="BE363" s="6" t="str">
        <f t="shared" ca="1" si="744"/>
        <v/>
      </c>
      <c r="BF363" s="6" t="str">
        <f t="shared" ca="1" si="745"/>
        <v/>
      </c>
      <c r="BG363" s="6" t="str">
        <f t="shared" ca="1" si="746"/>
        <v/>
      </c>
      <c r="BH363" s="6" t="str">
        <f t="shared" ca="1" si="747"/>
        <v/>
      </c>
      <c r="BI363" s="6" t="str">
        <f t="shared" ca="1" si="748"/>
        <v/>
      </c>
      <c r="BJ363" s="6" t="str">
        <f t="shared" ca="1" si="749"/>
        <v/>
      </c>
      <c r="BK363" s="6" t="str">
        <f t="shared" ca="1" si="750"/>
        <v/>
      </c>
      <c r="BL363" s="6" t="str">
        <f t="shared" ca="1" si="751"/>
        <v/>
      </c>
      <c r="BM363" s="6" t="str">
        <f t="shared" ca="1" si="752"/>
        <v/>
      </c>
      <c r="BN363" s="6" t="str">
        <f t="shared" ca="1" si="753"/>
        <v/>
      </c>
      <c r="BO363" s="6" t="str">
        <f t="shared" ca="1" si="754"/>
        <v/>
      </c>
      <c r="BP363" s="6" t="str">
        <f t="shared" ca="1" si="755"/>
        <v/>
      </c>
      <c r="BQ363" s="6" t="str">
        <f t="shared" ca="1" si="756"/>
        <v/>
      </c>
      <c r="BR363" s="6" t="str">
        <f t="shared" ca="1" si="757"/>
        <v/>
      </c>
      <c r="BS363" s="6" t="str">
        <f t="shared" ca="1" si="758"/>
        <v/>
      </c>
      <c r="BU363" s="6" t="str">
        <f t="shared" ca="1" si="759"/>
        <v/>
      </c>
      <c r="BW363" s="515" t="str">
        <f t="shared" ca="1" si="760"/>
        <v/>
      </c>
      <c r="BX363" s="515">
        <f t="shared" ca="1" si="761"/>
        <v>0</v>
      </c>
      <c r="BY363" s="515" t="str">
        <f t="shared" ca="1" si="762"/>
        <v/>
      </c>
      <c r="CA363" s="6">
        <f t="shared" ca="1" si="763"/>
        <v>1</v>
      </c>
      <c r="CC363" s="523" t="str">
        <f t="shared" ca="1" si="764"/>
        <v/>
      </c>
      <c r="CE363" s="6" t="str">
        <f t="shared" ca="1" si="765"/>
        <v/>
      </c>
      <c r="CG363" s="524" t="str">
        <f ca="1">IF(V363=1,"",IF($AA$4=1,"",IF(LOG入力!BH363&gt;0,"",IF(N363=0,"",IF(HT363=0,"","★")))))</f>
        <v/>
      </c>
      <c r="CI363" s="74" t="str">
        <f t="shared" ca="1" si="766"/>
        <v/>
      </c>
      <c r="CK363" s="525" t="str">
        <f ca="1">IF(V363=1,"",IF(LOG入力!BH363&gt;0,1,0))</f>
        <v/>
      </c>
      <c r="CL363" s="74" t="str">
        <f t="shared" ca="1" si="767"/>
        <v/>
      </c>
      <c r="CN363" s="74" t="str">
        <f t="shared" ca="1" si="768"/>
        <v/>
      </c>
      <c r="CO363" s="74" t="str">
        <f t="shared" ca="1" si="769"/>
        <v/>
      </c>
      <c r="CQ363" s="74" t="str">
        <f t="shared" ca="1" si="770"/>
        <v/>
      </c>
      <c r="CR363" s="74" t="str">
        <f t="shared" ca="1" si="771"/>
        <v/>
      </c>
      <c r="CS363" s="74" t="str">
        <f t="shared" ca="1" si="772"/>
        <v/>
      </c>
      <c r="CT363" s="74" t="str">
        <f t="shared" ca="1" si="773"/>
        <v/>
      </c>
      <c r="CU363" s="74" t="str">
        <f t="shared" ca="1" si="774"/>
        <v/>
      </c>
      <c r="CV363" s="74" t="str">
        <f t="shared" ca="1" si="775"/>
        <v/>
      </c>
      <c r="CW363" s="74" t="str">
        <f t="shared" ca="1" si="776"/>
        <v/>
      </c>
      <c r="CX363" s="74" t="str">
        <f t="shared" ca="1" si="777"/>
        <v/>
      </c>
      <c r="CY363" s="74" t="str">
        <f t="shared" ca="1" si="778"/>
        <v/>
      </c>
      <c r="CZ363" s="74" t="str">
        <f t="shared" ca="1" si="779"/>
        <v/>
      </c>
      <c r="DA363" s="74" t="str">
        <f t="shared" ca="1" si="780"/>
        <v/>
      </c>
      <c r="DB363" s="74" t="str">
        <f t="shared" ca="1" si="781"/>
        <v/>
      </c>
      <c r="DD363" s="74" t="str">
        <f t="shared" ca="1" si="782"/>
        <v/>
      </c>
      <c r="DE363" s="74" t="str">
        <f t="shared" ca="1" si="783"/>
        <v/>
      </c>
      <c r="DF363" s="74" t="str">
        <f t="shared" ca="1" si="784"/>
        <v/>
      </c>
      <c r="DG363" s="74" t="str">
        <f t="shared" ca="1" si="785"/>
        <v/>
      </c>
      <c r="DH363" s="74" t="str">
        <f t="shared" ca="1" si="786"/>
        <v/>
      </c>
      <c r="DI363" s="74" t="str">
        <f t="shared" ca="1" si="787"/>
        <v/>
      </c>
      <c r="DJ363" s="74" t="str">
        <f t="shared" ca="1" si="788"/>
        <v/>
      </c>
      <c r="DK363" s="74" t="str">
        <f t="shared" ca="1" si="789"/>
        <v/>
      </c>
      <c r="DL363" s="74" t="str">
        <f t="shared" ca="1" si="790"/>
        <v/>
      </c>
      <c r="DM363" s="74" t="str">
        <f t="shared" ca="1" si="791"/>
        <v/>
      </c>
      <c r="DN363" s="74" t="str">
        <f t="shared" ca="1" si="792"/>
        <v/>
      </c>
      <c r="DO363" s="74" t="str">
        <f t="shared" ca="1" si="793"/>
        <v/>
      </c>
      <c r="DQ363" s="74" t="str">
        <f t="shared" ca="1" si="794"/>
        <v/>
      </c>
      <c r="DS363" s="74" t="str">
        <f t="shared" ca="1" si="795"/>
        <v/>
      </c>
      <c r="DT363" s="74" t="str">
        <f t="shared" ca="1" si="796"/>
        <v/>
      </c>
      <c r="DV363" s="525" t="str">
        <f t="shared" ca="1" si="797"/>
        <v/>
      </c>
      <c r="DW363" s="74" t="str">
        <f t="shared" ca="1" si="798"/>
        <v/>
      </c>
      <c r="DX363" s="485" t="str">
        <f t="shared" ca="1" si="799"/>
        <v/>
      </c>
      <c r="DY363" s="74" t="str">
        <f t="shared" ca="1" si="800"/>
        <v/>
      </c>
      <c r="DZ363" s="74" t="str">
        <f t="shared" ca="1" si="801"/>
        <v/>
      </c>
      <c r="EA363" s="74" t="str">
        <f t="shared" ca="1" si="802"/>
        <v/>
      </c>
      <c r="EC363" s="74" t="str">
        <f t="shared" ca="1" si="803"/>
        <v/>
      </c>
      <c r="ED363" s="74" t="str">
        <f t="shared" ca="1" si="804"/>
        <v/>
      </c>
      <c r="EE363" s="74" t="str">
        <f t="shared" ca="1" si="805"/>
        <v/>
      </c>
      <c r="EG363" s="479" t="str">
        <f ca="1">IF(V363=1,"",IF(LOG入力!BH363&gt;0,0,IF(CG363="★",0,IF(R363=1,0,IF(N363=0,0,1)))))</f>
        <v/>
      </c>
      <c r="EH363" s="483" t="str">
        <f t="shared" ca="1" si="806"/>
        <v/>
      </c>
      <c r="EI363" s="483" t="str">
        <f t="shared" ca="1" si="807"/>
        <v/>
      </c>
      <c r="EJ363" s="483" t="str">
        <f t="shared" ca="1" si="808"/>
        <v/>
      </c>
      <c r="EL363" s="71">
        <f t="shared" ca="1" si="809"/>
        <v>0</v>
      </c>
      <c r="EM363" s="6">
        <f t="shared" ca="1" si="810"/>
        <v>0</v>
      </c>
      <c r="EN363" s="6" t="str">
        <f t="shared" ca="1" si="811"/>
        <v/>
      </c>
      <c r="EO363" s="6">
        <f ca="1">IF(LOG入力!BH363&gt;0,0,IF(EM363=0,0,(IF(COUNTIF($EN$19:EN363,EN363)=1,IF($FS$3="N",1,IF(EH363=1,1,0))))))</f>
        <v>0</v>
      </c>
      <c r="EP363" s="6" t="str">
        <f ca="1">IF(LOG入力!BH363&gt;0,"",IF(EO363=1,$X363,""))</f>
        <v/>
      </c>
      <c r="EQ363" s="6" t="str">
        <f ca="1">IF(LOG入力!BH363&gt;0,"",IF(EO363=1,$Y363,""))</f>
        <v/>
      </c>
      <c r="ER363" s="520" t="str">
        <f ca="1">IF(LOG入力!BH363&gt;0,"",IF(COUNTIF($EP$19:$EP363,EP363)=1,EP363,""))</f>
        <v/>
      </c>
      <c r="ES363" s="520">
        <f ca="1">IF(LOG入力!BH363&gt;0,0,IF((EL363=1),IF(($ER363=""),0,1),0))</f>
        <v>0</v>
      </c>
      <c r="ET363" s="520" t="str">
        <f ca="1">IF(LOG入力!BH363&gt;0,"",IF(COUNTIF($EQ$19:EQ363,EQ363)=1,EQ363,""))</f>
        <v/>
      </c>
      <c r="EU363" s="539">
        <f ca="1">IF(LOG入力!BH363&gt;0,0,IF((EL363=1),IF(($ET363=""),0,1),0))</f>
        <v>0</v>
      </c>
      <c r="EV363" s="71">
        <f t="shared" ca="1" si="812"/>
        <v>0</v>
      </c>
      <c r="EW363" s="6">
        <f t="shared" ca="1" si="813"/>
        <v>0</v>
      </c>
      <c r="EX363" s="6" t="str">
        <f t="shared" ca="1" si="814"/>
        <v/>
      </c>
      <c r="EY363" s="6">
        <f ca="1">IF(LOG入力!BH363&gt;0,0,IF(EW363=0,0,(IF(COUNTIF($EX$19:EX363,EX363)=1,IF($FS$3="N",1,IF(EH363=1,1,0))))))</f>
        <v>0</v>
      </c>
      <c r="EZ363" s="6" t="str">
        <f ca="1">IF(LOG入力!BH363&gt;0,"",IF(EY363=1,$X363,""))</f>
        <v/>
      </c>
      <c r="FA363" s="6" t="str">
        <f ca="1">IF(LOG入力!BH363&gt;0,"",IF(EY363=1,$Y363,""))</f>
        <v/>
      </c>
      <c r="FB363" s="6" t="str">
        <f ca="1">IF(LOG入力!BH363&gt;0,"",IF(COUNTIF($EZ$19:$EZ363,EZ363)=1,EZ363,""))</f>
        <v/>
      </c>
      <c r="FC363" s="6">
        <f ca="1">IF(LOG入力!BH363&gt;0,0,IF((EV363=1),IF(($FB363=""),0,1),0))</f>
        <v>0</v>
      </c>
      <c r="FD363" s="6" t="str">
        <f ca="1">IF(LOG入力!BH363&gt;0,"",IF(COUNTIF($FA$19:FA363,FA363)=1,FA363,""))</f>
        <v/>
      </c>
      <c r="FE363" s="72">
        <f ca="1">IF(LOG入力!BH363&gt;0,0,IF((EV363=1),IF(($FD363=""),0,1),0))</f>
        <v>0</v>
      </c>
      <c r="FF363" s="71">
        <f t="shared" ca="1" si="815"/>
        <v>0</v>
      </c>
      <c r="FG363" s="6">
        <f t="shared" ca="1" si="816"/>
        <v>0</v>
      </c>
      <c r="FH363" s="6" t="str">
        <f t="shared" ca="1" si="817"/>
        <v/>
      </c>
      <c r="FI363" s="6">
        <f ca="1">IF(LOG入力!BH363&gt;0,0,IF(FG363=0,0,(IF(COUNTIF($FH$19:FH363,FH363)=1,IF($FS$3="N",1,IF(EH363=1,1,0))))))</f>
        <v>0</v>
      </c>
      <c r="FJ363" s="6" t="str">
        <f ca="1">IF(LOG入力!BH363&gt;0,"",IF(FI363=1,$X363,""))</f>
        <v/>
      </c>
      <c r="FK363" s="6" t="str">
        <f ca="1">IF(LOG入力!BH363&gt;0,"",IF(FI363=1,$Y363,""))</f>
        <v/>
      </c>
      <c r="FL363" s="6" t="str">
        <f ca="1">IF(LOG入力!BH363&gt;0,"",IF(COUNTIF($FJ$19:$FJ363,FJ363)=1,FJ363,""))</f>
        <v/>
      </c>
      <c r="FM363" s="6">
        <f ca="1">IF(LOG入力!BH363&gt;0,0,IF((FF363=1),IF(($FL363=""),0,1),0))</f>
        <v>0</v>
      </c>
      <c r="FN363" s="6" t="str">
        <f ca="1">IF(LOG入力!BH363&gt;0,"",IF(COUNTIF($FK$19:FK363,FK363)=1,FK363,""))</f>
        <v/>
      </c>
      <c r="FO363" s="72">
        <f ca="1">IF(LOG入力!BH363&gt;0,0,IF((FF363=1),IF(($FN363=""),0,1),0))</f>
        <v>0</v>
      </c>
      <c r="FP363" s="71">
        <f t="shared" ca="1" si="818"/>
        <v>0</v>
      </c>
      <c r="FQ363" s="6">
        <f t="shared" ca="1" si="819"/>
        <v>0</v>
      </c>
      <c r="FR363" s="6" t="str">
        <f t="shared" ca="1" si="820"/>
        <v/>
      </c>
      <c r="FS363" s="6">
        <f ca="1">IF(LOG入力!BH363&gt;0,0,IF(FQ363=0,0,(IF(COUNTIF($FR$19:FR363,FR363)=1,IF($FS$3="N",1,IF(EH363=1,1,0))))))</f>
        <v>0</v>
      </c>
      <c r="FT363" s="6" t="str">
        <f ca="1">IF(LOG入力!BH363&gt;0,"",IF(FS363=1,$X363,""))</f>
        <v/>
      </c>
      <c r="FU363" s="6" t="str">
        <f ca="1">IF(LOG入力!BH363&gt;0,"",IF(FS363=1,$Y363,""))</f>
        <v/>
      </c>
      <c r="FV363" s="6" t="str">
        <f ca="1">IF(LOG入力!BH363&gt;0,"",IF(COUNTIF($FT$19:$FT363,FT363)=1,FT363,""))</f>
        <v/>
      </c>
      <c r="FW363" s="6">
        <f ca="1">IF(LOG入力!BH363&gt;0,0,IF((FP363=1),IF(($FV363=""),0,1),0))</f>
        <v>0</v>
      </c>
      <c r="FX363" s="6" t="str">
        <f ca="1">IF(LOG入力!BH363&gt;0,"",IF(COUNTIF($FU$19:FU363,FU363)=1,FU363,""))</f>
        <v/>
      </c>
      <c r="FY363" s="72">
        <f ca="1">IF(LOG入力!BH363&gt;0,0,IF((FP363=1),IF(($FX363=""),0,1),0))</f>
        <v>0</v>
      </c>
      <c r="FZ363" s="71">
        <f t="shared" ca="1" si="821"/>
        <v>0</v>
      </c>
      <c r="GA363" s="6">
        <f t="shared" ca="1" si="822"/>
        <v>0</v>
      </c>
      <c r="GB363" s="6" t="str">
        <f t="shared" ca="1" si="823"/>
        <v/>
      </c>
      <c r="GC363" s="6">
        <f ca="1">IF(LOG入力!BH363&gt;0,0,IF(GA363=0,0,(IF(COUNTIF($GB$19:GB363,GB363)=1,IF($FS$3="N",1,IF(EH363=1,1,0))))))</f>
        <v>0</v>
      </c>
      <c r="GD363" s="6" t="str">
        <f ca="1">IF(LOG入力!BH363&gt;0,"",IF(GC363=1,$X363,""))</f>
        <v/>
      </c>
      <c r="GE363" s="6" t="str">
        <f ca="1">IF(LOG入力!BH363&gt;0,"",IF(GC363=1,$Y363,""))</f>
        <v/>
      </c>
      <c r="GF363" s="6" t="str">
        <f ca="1">IF(LOG入力!BH363&gt;0,"",IF(COUNTIF($GD$19:$GD363,GD363)=1,GD363,""))</f>
        <v/>
      </c>
      <c r="GG363" s="6">
        <f ca="1">IF(LOG入力!BH363&gt;0,0,IF((FZ363=1),IF(($GF363=""),0,1),0))</f>
        <v>0</v>
      </c>
      <c r="GH363" s="6" t="str">
        <f ca="1">IF(LOG入力!BH363&gt;0,"",IF(COUNTIF($GE$19:GE363,GE363)=1,GE363,""))</f>
        <v/>
      </c>
      <c r="GI363" s="72">
        <f ca="1">IF(LOG入力!BH363&gt;0,0,IF((FZ363=1),IF(($GH363=""),0,1),0))</f>
        <v>0</v>
      </c>
      <c r="GK363" s="455" t="str">
        <f ca="1">IF(V363=1,"",IF(LEN(LOG入力!AS363)=0,"",LOG入力!AS363))</f>
        <v/>
      </c>
      <c r="GL363" s="378" t="str">
        <f t="shared" ca="1" si="824"/>
        <v/>
      </c>
      <c r="GM363" s="378" t="str">
        <f t="shared" ca="1" si="825"/>
        <v/>
      </c>
      <c r="GN363" s="74" t="str">
        <f t="shared" ca="1" si="826"/>
        <v/>
      </c>
      <c r="GO363" s="74" t="str">
        <f t="shared" ca="1" si="827"/>
        <v/>
      </c>
      <c r="GQ363" s="74" t="str">
        <f t="shared" ca="1" si="828"/>
        <v/>
      </c>
      <c r="GR363" s="74" t="str">
        <f t="shared" ca="1" si="829"/>
        <v/>
      </c>
      <c r="GS363" s="74" t="str">
        <f t="shared" ca="1" si="830"/>
        <v/>
      </c>
      <c r="GT363" s="74" t="str">
        <f t="shared" ca="1" si="831"/>
        <v/>
      </c>
      <c r="GU363" s="74" t="str">
        <f t="shared" ca="1" si="832"/>
        <v/>
      </c>
      <c r="GV363" s="74" t="str">
        <f t="shared" ca="1" si="833"/>
        <v/>
      </c>
      <c r="GX363" s="74" t="str">
        <f t="shared" ca="1" si="834"/>
        <v/>
      </c>
      <c r="GY363" s="74" t="str">
        <f t="shared" ca="1" si="835"/>
        <v/>
      </c>
      <c r="GZ363" s="74" t="str">
        <f ca="1">IF(V363=1,"",IF(LOG入力!BH363&gt;0,0,IF(GY363=0,0,IF((VALUE((TYPE(VALUE(J363)))))=16,0,IF(VALUE(J363)&lt;60,1,IF(VALUE(J363)&lt;100,0,IF(VALUE(J363)&lt;600,2,0)))))))</f>
        <v/>
      </c>
      <c r="HA363" s="74" t="str">
        <f t="shared" ca="1" si="836"/>
        <v/>
      </c>
      <c r="HB363" s="74" t="str">
        <f ca="1">IF(V363=1,"",IF(LOG入力!BH363&gt;0,0,IF(HA363=0,0,IF((VALUE((TYPE(VALUE(L363)))))=16,0,IF(VALUE(L363)&lt;60,1,IF(VALUE(L363)&lt;100,0,IF(VALUE(L363)&lt;600,2,0)))))))</f>
        <v/>
      </c>
      <c r="HD363" s="74" t="str">
        <f t="shared" ca="1" si="837"/>
        <v/>
      </c>
      <c r="HF363" s="74" t="str">
        <f t="shared" ca="1" si="838"/>
        <v/>
      </c>
      <c r="HG363" s="74" t="str">
        <f t="shared" ca="1" si="839"/>
        <v/>
      </c>
      <c r="HH363" s="74" t="str">
        <f t="shared" ca="1" si="840"/>
        <v/>
      </c>
      <c r="HI363" s="74" t="str">
        <f t="shared" ca="1" si="841"/>
        <v/>
      </c>
      <c r="HJ363" s="74" t="str">
        <f t="shared" ca="1" si="842"/>
        <v/>
      </c>
      <c r="HK363" s="74" t="str">
        <f t="shared" ca="1" si="843"/>
        <v/>
      </c>
      <c r="HL363" s="74" t="str">
        <f t="shared" ca="1" si="844"/>
        <v/>
      </c>
      <c r="HM363" s="74" t="str">
        <f t="shared" ca="1" si="845"/>
        <v/>
      </c>
      <c r="HN363" s="74" t="str">
        <f t="shared" ca="1" si="846"/>
        <v/>
      </c>
      <c r="HO363" s="529" t="str">
        <f t="shared" ca="1" si="847"/>
        <v/>
      </c>
      <c r="HP363" s="74" t="str">
        <f t="shared" ca="1" si="848"/>
        <v/>
      </c>
      <c r="HQ363" s="74" t="str">
        <f t="shared" ca="1" si="849"/>
        <v/>
      </c>
      <c r="HR363" s="74" t="str">
        <f t="shared" ca="1" si="850"/>
        <v/>
      </c>
      <c r="HS363" s="74" t="str">
        <f t="shared" ca="1" si="851"/>
        <v/>
      </c>
      <c r="HT363" s="74" t="str">
        <f ca="1">IF(V363=1,"",IF(LOG入力!BH363&gt;0,0,IF(DV363=1,0,IF(N363="0",0,IF(SUM(HD363:HS363)&gt;0,1,0)))))</f>
        <v/>
      </c>
    </row>
    <row r="364" spans="1:228" x14ac:dyDescent="0.15">
      <c r="A364" s="5"/>
      <c r="B364" s="532" t="str">
        <f t="shared" ca="1" si="710"/>
        <v/>
      </c>
      <c r="C364" s="534" t="str">
        <f ca="1">LOG入力!AP364</f>
        <v/>
      </c>
      <c r="D364" s="534" t="str">
        <f ca="1">LOG入力!AQ364</f>
        <v/>
      </c>
      <c r="E364" s="534" t="str">
        <f ca="1">LOG入力!AR364</f>
        <v/>
      </c>
      <c r="F364" s="535" t="str">
        <f t="shared" ca="1" si="711"/>
        <v/>
      </c>
      <c r="G364" s="585" t="str">
        <f ca="1">LOG入力!AT364</f>
        <v/>
      </c>
      <c r="H364" s="542" t="str">
        <f ca="1">LOG入力!AU364</f>
        <v/>
      </c>
      <c r="I364" s="542" t="str">
        <f ca="1">LOG入力!AV364</f>
        <v/>
      </c>
      <c r="J364" s="577" t="str">
        <f ca="1">LOG入力!AW364</f>
        <v/>
      </c>
      <c r="K364" s="578" t="str">
        <f ca="1">LOG入力!BJ364</f>
        <v/>
      </c>
      <c r="L364" s="577" t="str">
        <f ca="1">LOG入力!AY364</f>
        <v/>
      </c>
      <c r="M364" s="545" t="str">
        <f ca="1">LOG入力!BK364</f>
        <v/>
      </c>
      <c r="N364" s="512" t="str">
        <f ca="1">IF(V364=1,"",IF(LOG入力!AJ364=1,"1",LOG入力!BA364))</f>
        <v/>
      </c>
      <c r="O364" s="538" t="str">
        <f ca="1">IF(V364=1,"",IF(LEN(LOG入力!O364)=0,"",LOG入力!O364))</f>
        <v/>
      </c>
      <c r="P364" s="291" t="str">
        <f ca="1">IF(V364=1,"",IF($AA$4=1,"",IF(LOG入力!BG364=1,"",CONCATENATE($ER364,$FB364,$FL364,$FV364,$GF364))))</f>
        <v/>
      </c>
      <c r="Q364" s="291" t="str">
        <f ca="1">IF(V364=1,"",IF($AA$4=1,"",IF(LOG入力!BG364=1,"",CONCATENATE($ET364,$FD364,$FN364,$FX364,$GH364))))</f>
        <v/>
      </c>
      <c r="R364" s="573" t="str">
        <f ca="1">IF(V364=1,"",IF($AA$4=1,"",IF(LOG入力!BH364&gt;0,0,AA364)))</f>
        <v/>
      </c>
      <c r="S364" s="293" t="str">
        <f t="shared" ca="1" si="712"/>
        <v/>
      </c>
      <c r="T364" s="29"/>
      <c r="U364" s="38"/>
      <c r="V364" s="196">
        <f ca="1">LOG入力!AN364</f>
        <v>1</v>
      </c>
      <c r="W364" s="38"/>
      <c r="X364" s="516" t="str">
        <f t="shared" ca="1" si="713"/>
        <v/>
      </c>
      <c r="Y364" s="515" t="str">
        <f t="shared" ca="1" si="714"/>
        <v/>
      </c>
      <c r="Z364" s="518" t="str">
        <f t="shared" ca="1" si="715"/>
        <v/>
      </c>
      <c r="AA364" s="574" t="str">
        <f t="shared" ca="1" si="716"/>
        <v/>
      </c>
      <c r="AC364" s="6" t="str">
        <f t="shared" ca="1" si="717"/>
        <v/>
      </c>
      <c r="AD364" s="6" t="str">
        <f t="shared" ca="1" si="718"/>
        <v/>
      </c>
      <c r="AE364" s="6" t="str">
        <f t="shared" ca="1" si="719"/>
        <v/>
      </c>
      <c r="AF364" s="6" t="str">
        <f t="shared" ca="1" si="720"/>
        <v/>
      </c>
      <c r="AG364" s="6" t="str">
        <f t="shared" ca="1" si="721"/>
        <v/>
      </c>
      <c r="AH364" s="6" t="str">
        <f t="shared" ca="1" si="722"/>
        <v/>
      </c>
      <c r="AI364" s="6" t="str">
        <f t="shared" ca="1" si="723"/>
        <v/>
      </c>
      <c r="AJ364" s="6" t="str">
        <f t="shared" ca="1" si="724"/>
        <v/>
      </c>
      <c r="AK364" s="6" t="str">
        <f t="shared" ca="1" si="725"/>
        <v/>
      </c>
      <c r="AL364" s="6" t="str">
        <f t="shared" ca="1" si="726"/>
        <v/>
      </c>
      <c r="AM364" s="6" t="str">
        <f t="shared" ca="1" si="727"/>
        <v/>
      </c>
      <c r="AN364" s="6" t="str">
        <f t="shared" ca="1" si="728"/>
        <v/>
      </c>
      <c r="AO364" s="6" t="str">
        <f t="shared" ca="1" si="729"/>
        <v/>
      </c>
      <c r="AP364" s="6" t="str">
        <f t="shared" ca="1" si="730"/>
        <v/>
      </c>
      <c r="AQ364" s="6" t="str">
        <f t="shared" ca="1" si="731"/>
        <v/>
      </c>
      <c r="AR364" s="6" t="str">
        <f t="shared" ca="1" si="732"/>
        <v/>
      </c>
      <c r="AS364" s="6" t="str">
        <f t="shared" ca="1" si="733"/>
        <v/>
      </c>
      <c r="AT364" s="6" t="str">
        <f t="shared" ca="1" si="734"/>
        <v/>
      </c>
      <c r="AU364" s="6" t="str">
        <f t="shared" ca="1" si="735"/>
        <v/>
      </c>
      <c r="AV364" s="6" t="str">
        <f t="shared" ca="1" si="736"/>
        <v/>
      </c>
      <c r="AW364" s="6" t="str">
        <f t="shared" ca="1" si="737"/>
        <v/>
      </c>
      <c r="AY364" s="6" t="str">
        <f t="shared" ca="1" si="738"/>
        <v/>
      </c>
      <c r="AZ364" s="6" t="str">
        <f t="shared" ca="1" si="739"/>
        <v/>
      </c>
      <c r="BA364" s="6" t="str">
        <f t="shared" ca="1" si="740"/>
        <v/>
      </c>
      <c r="BB364" s="6" t="str">
        <f t="shared" ca="1" si="741"/>
        <v/>
      </c>
      <c r="BC364" s="6" t="str">
        <f t="shared" ca="1" si="742"/>
        <v/>
      </c>
      <c r="BD364" s="6" t="str">
        <f t="shared" ca="1" si="743"/>
        <v/>
      </c>
      <c r="BE364" s="6" t="str">
        <f t="shared" ca="1" si="744"/>
        <v/>
      </c>
      <c r="BF364" s="6" t="str">
        <f t="shared" ca="1" si="745"/>
        <v/>
      </c>
      <c r="BG364" s="6" t="str">
        <f t="shared" ca="1" si="746"/>
        <v/>
      </c>
      <c r="BH364" s="6" t="str">
        <f t="shared" ca="1" si="747"/>
        <v/>
      </c>
      <c r="BI364" s="6" t="str">
        <f t="shared" ca="1" si="748"/>
        <v/>
      </c>
      <c r="BJ364" s="6" t="str">
        <f t="shared" ca="1" si="749"/>
        <v/>
      </c>
      <c r="BK364" s="6" t="str">
        <f t="shared" ca="1" si="750"/>
        <v/>
      </c>
      <c r="BL364" s="6" t="str">
        <f t="shared" ca="1" si="751"/>
        <v/>
      </c>
      <c r="BM364" s="6" t="str">
        <f t="shared" ca="1" si="752"/>
        <v/>
      </c>
      <c r="BN364" s="6" t="str">
        <f t="shared" ca="1" si="753"/>
        <v/>
      </c>
      <c r="BO364" s="6" t="str">
        <f t="shared" ca="1" si="754"/>
        <v/>
      </c>
      <c r="BP364" s="6" t="str">
        <f t="shared" ca="1" si="755"/>
        <v/>
      </c>
      <c r="BQ364" s="6" t="str">
        <f t="shared" ca="1" si="756"/>
        <v/>
      </c>
      <c r="BR364" s="6" t="str">
        <f t="shared" ca="1" si="757"/>
        <v/>
      </c>
      <c r="BS364" s="6" t="str">
        <f t="shared" ca="1" si="758"/>
        <v/>
      </c>
      <c r="BU364" s="6" t="str">
        <f t="shared" ca="1" si="759"/>
        <v/>
      </c>
      <c r="BW364" s="515" t="str">
        <f t="shared" ca="1" si="760"/>
        <v/>
      </c>
      <c r="BX364" s="515">
        <f t="shared" ca="1" si="761"/>
        <v>0</v>
      </c>
      <c r="BY364" s="515" t="str">
        <f t="shared" ca="1" si="762"/>
        <v/>
      </c>
      <c r="CA364" s="6">
        <f t="shared" ca="1" si="763"/>
        <v>1</v>
      </c>
      <c r="CC364" s="523" t="str">
        <f t="shared" ca="1" si="764"/>
        <v/>
      </c>
      <c r="CE364" s="6" t="str">
        <f t="shared" ca="1" si="765"/>
        <v/>
      </c>
      <c r="CG364" s="524" t="str">
        <f ca="1">IF(V364=1,"",IF($AA$4=1,"",IF(LOG入力!BH364&gt;0,"",IF(N364=0,"",IF(HT364=0,"","★")))))</f>
        <v/>
      </c>
      <c r="CI364" s="74" t="str">
        <f t="shared" ca="1" si="766"/>
        <v/>
      </c>
      <c r="CK364" s="525" t="str">
        <f ca="1">IF(V364=1,"",IF(LOG入力!BH364&gt;0,1,0))</f>
        <v/>
      </c>
      <c r="CL364" s="74" t="str">
        <f t="shared" ca="1" si="767"/>
        <v/>
      </c>
      <c r="CN364" s="74" t="str">
        <f t="shared" ca="1" si="768"/>
        <v/>
      </c>
      <c r="CO364" s="74" t="str">
        <f t="shared" ca="1" si="769"/>
        <v/>
      </c>
      <c r="CQ364" s="74" t="str">
        <f t="shared" ca="1" si="770"/>
        <v/>
      </c>
      <c r="CR364" s="74" t="str">
        <f t="shared" ca="1" si="771"/>
        <v/>
      </c>
      <c r="CS364" s="74" t="str">
        <f t="shared" ca="1" si="772"/>
        <v/>
      </c>
      <c r="CT364" s="74" t="str">
        <f t="shared" ca="1" si="773"/>
        <v/>
      </c>
      <c r="CU364" s="74" t="str">
        <f t="shared" ca="1" si="774"/>
        <v/>
      </c>
      <c r="CV364" s="74" t="str">
        <f t="shared" ca="1" si="775"/>
        <v/>
      </c>
      <c r="CW364" s="74" t="str">
        <f t="shared" ca="1" si="776"/>
        <v/>
      </c>
      <c r="CX364" s="74" t="str">
        <f t="shared" ca="1" si="777"/>
        <v/>
      </c>
      <c r="CY364" s="74" t="str">
        <f t="shared" ca="1" si="778"/>
        <v/>
      </c>
      <c r="CZ364" s="74" t="str">
        <f t="shared" ca="1" si="779"/>
        <v/>
      </c>
      <c r="DA364" s="74" t="str">
        <f t="shared" ca="1" si="780"/>
        <v/>
      </c>
      <c r="DB364" s="74" t="str">
        <f t="shared" ca="1" si="781"/>
        <v/>
      </c>
      <c r="DD364" s="74" t="str">
        <f t="shared" ca="1" si="782"/>
        <v/>
      </c>
      <c r="DE364" s="74" t="str">
        <f t="shared" ca="1" si="783"/>
        <v/>
      </c>
      <c r="DF364" s="74" t="str">
        <f t="shared" ca="1" si="784"/>
        <v/>
      </c>
      <c r="DG364" s="74" t="str">
        <f t="shared" ca="1" si="785"/>
        <v/>
      </c>
      <c r="DH364" s="74" t="str">
        <f t="shared" ca="1" si="786"/>
        <v/>
      </c>
      <c r="DI364" s="74" t="str">
        <f t="shared" ca="1" si="787"/>
        <v/>
      </c>
      <c r="DJ364" s="74" t="str">
        <f t="shared" ca="1" si="788"/>
        <v/>
      </c>
      <c r="DK364" s="74" t="str">
        <f t="shared" ca="1" si="789"/>
        <v/>
      </c>
      <c r="DL364" s="74" t="str">
        <f t="shared" ca="1" si="790"/>
        <v/>
      </c>
      <c r="DM364" s="74" t="str">
        <f t="shared" ca="1" si="791"/>
        <v/>
      </c>
      <c r="DN364" s="74" t="str">
        <f t="shared" ca="1" si="792"/>
        <v/>
      </c>
      <c r="DO364" s="74" t="str">
        <f t="shared" ca="1" si="793"/>
        <v/>
      </c>
      <c r="DQ364" s="74" t="str">
        <f t="shared" ca="1" si="794"/>
        <v/>
      </c>
      <c r="DS364" s="74" t="str">
        <f t="shared" ca="1" si="795"/>
        <v/>
      </c>
      <c r="DT364" s="74" t="str">
        <f t="shared" ca="1" si="796"/>
        <v/>
      </c>
      <c r="DV364" s="525" t="str">
        <f t="shared" ca="1" si="797"/>
        <v/>
      </c>
      <c r="DW364" s="74" t="str">
        <f t="shared" ca="1" si="798"/>
        <v/>
      </c>
      <c r="DX364" s="485" t="str">
        <f t="shared" ca="1" si="799"/>
        <v/>
      </c>
      <c r="DY364" s="74" t="str">
        <f t="shared" ca="1" si="800"/>
        <v/>
      </c>
      <c r="DZ364" s="74" t="str">
        <f t="shared" ca="1" si="801"/>
        <v/>
      </c>
      <c r="EA364" s="74" t="str">
        <f t="shared" ca="1" si="802"/>
        <v/>
      </c>
      <c r="EC364" s="74" t="str">
        <f t="shared" ca="1" si="803"/>
        <v/>
      </c>
      <c r="ED364" s="74" t="str">
        <f t="shared" ca="1" si="804"/>
        <v/>
      </c>
      <c r="EE364" s="74" t="str">
        <f t="shared" ca="1" si="805"/>
        <v/>
      </c>
      <c r="EG364" s="479" t="str">
        <f ca="1">IF(V364=1,"",IF(LOG入力!BH364&gt;0,0,IF(CG364="★",0,IF(R364=1,0,IF(N364=0,0,1)))))</f>
        <v/>
      </c>
      <c r="EH364" s="483" t="str">
        <f t="shared" ca="1" si="806"/>
        <v/>
      </c>
      <c r="EI364" s="483" t="str">
        <f t="shared" ca="1" si="807"/>
        <v/>
      </c>
      <c r="EJ364" s="483" t="str">
        <f t="shared" ca="1" si="808"/>
        <v/>
      </c>
      <c r="EL364" s="71">
        <f t="shared" ca="1" si="809"/>
        <v>0</v>
      </c>
      <c r="EM364" s="6">
        <f t="shared" ca="1" si="810"/>
        <v>0</v>
      </c>
      <c r="EN364" s="6" t="str">
        <f t="shared" ca="1" si="811"/>
        <v/>
      </c>
      <c r="EO364" s="6">
        <f ca="1">IF(LOG入力!BH364&gt;0,0,IF(EM364=0,0,(IF(COUNTIF($EN$19:EN364,EN364)=1,IF($FS$3="N",1,IF(EH364=1,1,0))))))</f>
        <v>0</v>
      </c>
      <c r="EP364" s="6" t="str">
        <f ca="1">IF(LOG入力!BH364&gt;0,"",IF(EO364=1,$X364,""))</f>
        <v/>
      </c>
      <c r="EQ364" s="6" t="str">
        <f ca="1">IF(LOG入力!BH364&gt;0,"",IF(EO364=1,$Y364,""))</f>
        <v/>
      </c>
      <c r="ER364" s="520" t="str">
        <f ca="1">IF(LOG入力!BH364&gt;0,"",IF(COUNTIF($EP$19:$EP364,EP364)=1,EP364,""))</f>
        <v/>
      </c>
      <c r="ES364" s="520">
        <f ca="1">IF(LOG入力!BH364&gt;0,0,IF((EL364=1),IF(($ER364=""),0,1),0))</f>
        <v>0</v>
      </c>
      <c r="ET364" s="520" t="str">
        <f ca="1">IF(LOG入力!BH364&gt;0,"",IF(COUNTIF($EQ$19:EQ364,EQ364)=1,EQ364,""))</f>
        <v/>
      </c>
      <c r="EU364" s="539">
        <f ca="1">IF(LOG入力!BH364&gt;0,0,IF((EL364=1),IF(($ET364=""),0,1),0))</f>
        <v>0</v>
      </c>
      <c r="EV364" s="71">
        <f t="shared" ca="1" si="812"/>
        <v>0</v>
      </c>
      <c r="EW364" s="6">
        <f t="shared" ca="1" si="813"/>
        <v>0</v>
      </c>
      <c r="EX364" s="6" t="str">
        <f t="shared" ca="1" si="814"/>
        <v/>
      </c>
      <c r="EY364" s="6">
        <f ca="1">IF(LOG入力!BH364&gt;0,0,IF(EW364=0,0,(IF(COUNTIF($EX$19:EX364,EX364)=1,IF($FS$3="N",1,IF(EH364=1,1,0))))))</f>
        <v>0</v>
      </c>
      <c r="EZ364" s="6" t="str">
        <f ca="1">IF(LOG入力!BH364&gt;0,"",IF(EY364=1,$X364,""))</f>
        <v/>
      </c>
      <c r="FA364" s="6" t="str">
        <f ca="1">IF(LOG入力!BH364&gt;0,"",IF(EY364=1,$Y364,""))</f>
        <v/>
      </c>
      <c r="FB364" s="6" t="str">
        <f ca="1">IF(LOG入力!BH364&gt;0,"",IF(COUNTIF($EZ$19:$EZ364,EZ364)=1,EZ364,""))</f>
        <v/>
      </c>
      <c r="FC364" s="6">
        <f ca="1">IF(LOG入力!BH364&gt;0,0,IF((EV364=1),IF(($FB364=""),0,1),0))</f>
        <v>0</v>
      </c>
      <c r="FD364" s="6" t="str">
        <f ca="1">IF(LOG入力!BH364&gt;0,"",IF(COUNTIF($FA$19:FA364,FA364)=1,FA364,""))</f>
        <v/>
      </c>
      <c r="FE364" s="72">
        <f ca="1">IF(LOG入力!BH364&gt;0,0,IF((EV364=1),IF(($FD364=""),0,1),0))</f>
        <v>0</v>
      </c>
      <c r="FF364" s="71">
        <f t="shared" ca="1" si="815"/>
        <v>0</v>
      </c>
      <c r="FG364" s="6">
        <f t="shared" ca="1" si="816"/>
        <v>0</v>
      </c>
      <c r="FH364" s="6" t="str">
        <f t="shared" ca="1" si="817"/>
        <v/>
      </c>
      <c r="FI364" s="6">
        <f ca="1">IF(LOG入力!BH364&gt;0,0,IF(FG364=0,0,(IF(COUNTIF($FH$19:FH364,FH364)=1,IF($FS$3="N",1,IF(EH364=1,1,0))))))</f>
        <v>0</v>
      </c>
      <c r="FJ364" s="6" t="str">
        <f ca="1">IF(LOG入力!BH364&gt;0,"",IF(FI364=1,$X364,""))</f>
        <v/>
      </c>
      <c r="FK364" s="6" t="str">
        <f ca="1">IF(LOG入力!BH364&gt;0,"",IF(FI364=1,$Y364,""))</f>
        <v/>
      </c>
      <c r="FL364" s="6" t="str">
        <f ca="1">IF(LOG入力!BH364&gt;0,"",IF(COUNTIF($FJ$19:$FJ364,FJ364)=1,FJ364,""))</f>
        <v/>
      </c>
      <c r="FM364" s="6">
        <f ca="1">IF(LOG入力!BH364&gt;0,0,IF((FF364=1),IF(($FL364=""),0,1),0))</f>
        <v>0</v>
      </c>
      <c r="FN364" s="6" t="str">
        <f ca="1">IF(LOG入力!BH364&gt;0,"",IF(COUNTIF($FK$19:FK364,FK364)=1,FK364,""))</f>
        <v/>
      </c>
      <c r="FO364" s="72">
        <f ca="1">IF(LOG入力!BH364&gt;0,0,IF((FF364=1),IF(($FN364=""),0,1),0))</f>
        <v>0</v>
      </c>
      <c r="FP364" s="71">
        <f t="shared" ca="1" si="818"/>
        <v>0</v>
      </c>
      <c r="FQ364" s="6">
        <f t="shared" ca="1" si="819"/>
        <v>0</v>
      </c>
      <c r="FR364" s="6" t="str">
        <f t="shared" ca="1" si="820"/>
        <v/>
      </c>
      <c r="FS364" s="6">
        <f ca="1">IF(LOG入力!BH364&gt;0,0,IF(FQ364=0,0,(IF(COUNTIF($FR$19:FR364,FR364)=1,IF($FS$3="N",1,IF(EH364=1,1,0))))))</f>
        <v>0</v>
      </c>
      <c r="FT364" s="6" t="str">
        <f ca="1">IF(LOG入力!BH364&gt;0,"",IF(FS364=1,$X364,""))</f>
        <v/>
      </c>
      <c r="FU364" s="6" t="str">
        <f ca="1">IF(LOG入力!BH364&gt;0,"",IF(FS364=1,$Y364,""))</f>
        <v/>
      </c>
      <c r="FV364" s="6" t="str">
        <f ca="1">IF(LOG入力!BH364&gt;0,"",IF(COUNTIF($FT$19:$FT364,FT364)=1,FT364,""))</f>
        <v/>
      </c>
      <c r="FW364" s="6">
        <f ca="1">IF(LOG入力!BH364&gt;0,0,IF((FP364=1),IF(($FV364=""),0,1),0))</f>
        <v>0</v>
      </c>
      <c r="FX364" s="6" t="str">
        <f ca="1">IF(LOG入力!BH364&gt;0,"",IF(COUNTIF($FU$19:FU364,FU364)=1,FU364,""))</f>
        <v/>
      </c>
      <c r="FY364" s="72">
        <f ca="1">IF(LOG入力!BH364&gt;0,0,IF((FP364=1),IF(($FX364=""),0,1),0))</f>
        <v>0</v>
      </c>
      <c r="FZ364" s="71">
        <f t="shared" ca="1" si="821"/>
        <v>0</v>
      </c>
      <c r="GA364" s="6">
        <f t="shared" ca="1" si="822"/>
        <v>0</v>
      </c>
      <c r="GB364" s="6" t="str">
        <f t="shared" ca="1" si="823"/>
        <v/>
      </c>
      <c r="GC364" s="6">
        <f ca="1">IF(LOG入力!BH364&gt;0,0,IF(GA364=0,0,(IF(COUNTIF($GB$19:GB364,GB364)=1,IF($FS$3="N",1,IF(EH364=1,1,0))))))</f>
        <v>0</v>
      </c>
      <c r="GD364" s="6" t="str">
        <f ca="1">IF(LOG入力!BH364&gt;0,"",IF(GC364=1,$X364,""))</f>
        <v/>
      </c>
      <c r="GE364" s="6" t="str">
        <f ca="1">IF(LOG入力!BH364&gt;0,"",IF(GC364=1,$Y364,""))</f>
        <v/>
      </c>
      <c r="GF364" s="6" t="str">
        <f ca="1">IF(LOG入力!BH364&gt;0,"",IF(COUNTIF($GD$19:$GD364,GD364)=1,GD364,""))</f>
        <v/>
      </c>
      <c r="GG364" s="6">
        <f ca="1">IF(LOG入力!BH364&gt;0,0,IF((FZ364=1),IF(($GF364=""),0,1),0))</f>
        <v>0</v>
      </c>
      <c r="GH364" s="6" t="str">
        <f ca="1">IF(LOG入力!BH364&gt;0,"",IF(COUNTIF($GE$19:GE364,GE364)=1,GE364,""))</f>
        <v/>
      </c>
      <c r="GI364" s="72">
        <f ca="1">IF(LOG入力!BH364&gt;0,0,IF((FZ364=1),IF(($GH364=""),0,1),0))</f>
        <v>0</v>
      </c>
      <c r="GK364" s="455" t="str">
        <f ca="1">IF(V364=1,"",IF(LEN(LOG入力!AS364)=0,"",LOG入力!AS364))</f>
        <v/>
      </c>
      <c r="GL364" s="378" t="str">
        <f t="shared" ca="1" si="824"/>
        <v/>
      </c>
      <c r="GM364" s="378" t="str">
        <f t="shared" ca="1" si="825"/>
        <v/>
      </c>
      <c r="GN364" s="74" t="str">
        <f t="shared" ca="1" si="826"/>
        <v/>
      </c>
      <c r="GO364" s="74" t="str">
        <f t="shared" ca="1" si="827"/>
        <v/>
      </c>
      <c r="GQ364" s="74" t="str">
        <f t="shared" ca="1" si="828"/>
        <v/>
      </c>
      <c r="GR364" s="74" t="str">
        <f t="shared" ca="1" si="829"/>
        <v/>
      </c>
      <c r="GS364" s="74" t="str">
        <f t="shared" ca="1" si="830"/>
        <v/>
      </c>
      <c r="GT364" s="74" t="str">
        <f t="shared" ca="1" si="831"/>
        <v/>
      </c>
      <c r="GU364" s="74" t="str">
        <f t="shared" ca="1" si="832"/>
        <v/>
      </c>
      <c r="GV364" s="74" t="str">
        <f t="shared" ca="1" si="833"/>
        <v/>
      </c>
      <c r="GX364" s="74" t="str">
        <f t="shared" ca="1" si="834"/>
        <v/>
      </c>
      <c r="GY364" s="74" t="str">
        <f t="shared" ca="1" si="835"/>
        <v/>
      </c>
      <c r="GZ364" s="74" t="str">
        <f ca="1">IF(V364=1,"",IF(LOG入力!BH364&gt;0,0,IF(GY364=0,0,IF((VALUE((TYPE(VALUE(J364)))))=16,0,IF(VALUE(J364)&lt;60,1,IF(VALUE(J364)&lt;100,0,IF(VALUE(J364)&lt;600,2,0)))))))</f>
        <v/>
      </c>
      <c r="HA364" s="74" t="str">
        <f t="shared" ca="1" si="836"/>
        <v/>
      </c>
      <c r="HB364" s="74" t="str">
        <f ca="1">IF(V364=1,"",IF(LOG入力!BH364&gt;0,0,IF(HA364=0,0,IF((VALUE((TYPE(VALUE(L364)))))=16,0,IF(VALUE(L364)&lt;60,1,IF(VALUE(L364)&lt;100,0,IF(VALUE(L364)&lt;600,2,0)))))))</f>
        <v/>
      </c>
      <c r="HD364" s="74" t="str">
        <f t="shared" ca="1" si="837"/>
        <v/>
      </c>
      <c r="HF364" s="74" t="str">
        <f t="shared" ca="1" si="838"/>
        <v/>
      </c>
      <c r="HG364" s="74" t="str">
        <f t="shared" ca="1" si="839"/>
        <v/>
      </c>
      <c r="HH364" s="74" t="str">
        <f t="shared" ca="1" si="840"/>
        <v/>
      </c>
      <c r="HI364" s="74" t="str">
        <f t="shared" ca="1" si="841"/>
        <v/>
      </c>
      <c r="HJ364" s="74" t="str">
        <f t="shared" ca="1" si="842"/>
        <v/>
      </c>
      <c r="HK364" s="74" t="str">
        <f t="shared" ca="1" si="843"/>
        <v/>
      </c>
      <c r="HL364" s="74" t="str">
        <f t="shared" ca="1" si="844"/>
        <v/>
      </c>
      <c r="HM364" s="74" t="str">
        <f t="shared" ca="1" si="845"/>
        <v/>
      </c>
      <c r="HN364" s="74" t="str">
        <f t="shared" ca="1" si="846"/>
        <v/>
      </c>
      <c r="HO364" s="529" t="str">
        <f t="shared" ca="1" si="847"/>
        <v/>
      </c>
      <c r="HP364" s="74" t="str">
        <f t="shared" ca="1" si="848"/>
        <v/>
      </c>
      <c r="HQ364" s="74" t="str">
        <f t="shared" ca="1" si="849"/>
        <v/>
      </c>
      <c r="HR364" s="74" t="str">
        <f t="shared" ca="1" si="850"/>
        <v/>
      </c>
      <c r="HS364" s="74" t="str">
        <f t="shared" ca="1" si="851"/>
        <v/>
      </c>
      <c r="HT364" s="74" t="str">
        <f ca="1">IF(V364=1,"",IF(LOG入力!BH364&gt;0,0,IF(DV364=1,0,IF(N364="0",0,IF(SUM(HD364:HS364)&gt;0,1,0)))))</f>
        <v/>
      </c>
    </row>
    <row r="365" spans="1:228" x14ac:dyDescent="0.15">
      <c r="A365" s="5"/>
      <c r="B365" s="532" t="str">
        <f t="shared" ca="1" si="710"/>
        <v/>
      </c>
      <c r="C365" s="534" t="str">
        <f ca="1">LOG入力!AP365</f>
        <v/>
      </c>
      <c r="D365" s="534" t="str">
        <f ca="1">LOG入力!AQ365</f>
        <v/>
      </c>
      <c r="E365" s="534" t="str">
        <f ca="1">LOG入力!AR365</f>
        <v/>
      </c>
      <c r="F365" s="535" t="str">
        <f t="shared" ca="1" si="711"/>
        <v/>
      </c>
      <c r="G365" s="585" t="str">
        <f ca="1">LOG入力!AT365</f>
        <v/>
      </c>
      <c r="H365" s="542" t="str">
        <f ca="1">LOG入力!AU365</f>
        <v/>
      </c>
      <c r="I365" s="542" t="str">
        <f ca="1">LOG入力!AV365</f>
        <v/>
      </c>
      <c r="J365" s="577" t="str">
        <f ca="1">LOG入力!AW365</f>
        <v/>
      </c>
      <c r="K365" s="578" t="str">
        <f ca="1">LOG入力!BJ365</f>
        <v/>
      </c>
      <c r="L365" s="577" t="str">
        <f ca="1">LOG入力!AY365</f>
        <v/>
      </c>
      <c r="M365" s="545" t="str">
        <f ca="1">LOG入力!BK365</f>
        <v/>
      </c>
      <c r="N365" s="512" t="str">
        <f ca="1">IF(V365=1,"",IF(LOG入力!AJ365=1,"1",LOG入力!BA365))</f>
        <v/>
      </c>
      <c r="O365" s="538" t="str">
        <f ca="1">IF(V365=1,"",IF(LEN(LOG入力!O365)=0,"",LOG入力!O365))</f>
        <v/>
      </c>
      <c r="P365" s="291" t="str">
        <f ca="1">IF(V365=1,"",IF($AA$4=1,"",IF(LOG入力!BG365=1,"",CONCATENATE($ER365,$FB365,$FL365,$FV365,$GF365))))</f>
        <v/>
      </c>
      <c r="Q365" s="291" t="str">
        <f ca="1">IF(V365=1,"",IF($AA$4=1,"",IF(LOG入力!BG365=1,"",CONCATENATE($ET365,$FD365,$FN365,$FX365,$GH365))))</f>
        <v/>
      </c>
      <c r="R365" s="573" t="str">
        <f ca="1">IF(V365=1,"",IF($AA$4=1,"",IF(LOG入力!BH365&gt;0,0,AA365)))</f>
        <v/>
      </c>
      <c r="S365" s="293" t="str">
        <f t="shared" ca="1" si="712"/>
        <v/>
      </c>
      <c r="T365" s="29"/>
      <c r="U365" s="38"/>
      <c r="V365" s="196">
        <f ca="1">LOG入力!AN365</f>
        <v>1</v>
      </c>
      <c r="W365" s="38"/>
      <c r="X365" s="516" t="str">
        <f t="shared" ca="1" si="713"/>
        <v/>
      </c>
      <c r="Y365" s="515" t="str">
        <f t="shared" ca="1" si="714"/>
        <v/>
      </c>
      <c r="Z365" s="518" t="str">
        <f t="shared" ca="1" si="715"/>
        <v/>
      </c>
      <c r="AA365" s="574" t="str">
        <f t="shared" ca="1" si="716"/>
        <v/>
      </c>
      <c r="AC365" s="6" t="str">
        <f t="shared" ca="1" si="717"/>
        <v/>
      </c>
      <c r="AD365" s="6" t="str">
        <f t="shared" ca="1" si="718"/>
        <v/>
      </c>
      <c r="AE365" s="6" t="str">
        <f t="shared" ca="1" si="719"/>
        <v/>
      </c>
      <c r="AF365" s="6" t="str">
        <f t="shared" ca="1" si="720"/>
        <v/>
      </c>
      <c r="AG365" s="6" t="str">
        <f t="shared" ca="1" si="721"/>
        <v/>
      </c>
      <c r="AH365" s="6" t="str">
        <f t="shared" ca="1" si="722"/>
        <v/>
      </c>
      <c r="AI365" s="6" t="str">
        <f t="shared" ca="1" si="723"/>
        <v/>
      </c>
      <c r="AJ365" s="6" t="str">
        <f t="shared" ca="1" si="724"/>
        <v/>
      </c>
      <c r="AK365" s="6" t="str">
        <f t="shared" ca="1" si="725"/>
        <v/>
      </c>
      <c r="AL365" s="6" t="str">
        <f t="shared" ca="1" si="726"/>
        <v/>
      </c>
      <c r="AM365" s="6" t="str">
        <f t="shared" ca="1" si="727"/>
        <v/>
      </c>
      <c r="AN365" s="6" t="str">
        <f t="shared" ca="1" si="728"/>
        <v/>
      </c>
      <c r="AO365" s="6" t="str">
        <f t="shared" ca="1" si="729"/>
        <v/>
      </c>
      <c r="AP365" s="6" t="str">
        <f t="shared" ca="1" si="730"/>
        <v/>
      </c>
      <c r="AQ365" s="6" t="str">
        <f t="shared" ca="1" si="731"/>
        <v/>
      </c>
      <c r="AR365" s="6" t="str">
        <f t="shared" ca="1" si="732"/>
        <v/>
      </c>
      <c r="AS365" s="6" t="str">
        <f t="shared" ca="1" si="733"/>
        <v/>
      </c>
      <c r="AT365" s="6" t="str">
        <f t="shared" ca="1" si="734"/>
        <v/>
      </c>
      <c r="AU365" s="6" t="str">
        <f t="shared" ca="1" si="735"/>
        <v/>
      </c>
      <c r="AV365" s="6" t="str">
        <f t="shared" ca="1" si="736"/>
        <v/>
      </c>
      <c r="AW365" s="6" t="str">
        <f t="shared" ca="1" si="737"/>
        <v/>
      </c>
      <c r="AY365" s="6" t="str">
        <f t="shared" ca="1" si="738"/>
        <v/>
      </c>
      <c r="AZ365" s="6" t="str">
        <f t="shared" ca="1" si="739"/>
        <v/>
      </c>
      <c r="BA365" s="6" t="str">
        <f t="shared" ca="1" si="740"/>
        <v/>
      </c>
      <c r="BB365" s="6" t="str">
        <f t="shared" ca="1" si="741"/>
        <v/>
      </c>
      <c r="BC365" s="6" t="str">
        <f t="shared" ca="1" si="742"/>
        <v/>
      </c>
      <c r="BD365" s="6" t="str">
        <f t="shared" ca="1" si="743"/>
        <v/>
      </c>
      <c r="BE365" s="6" t="str">
        <f t="shared" ca="1" si="744"/>
        <v/>
      </c>
      <c r="BF365" s="6" t="str">
        <f t="shared" ca="1" si="745"/>
        <v/>
      </c>
      <c r="BG365" s="6" t="str">
        <f t="shared" ca="1" si="746"/>
        <v/>
      </c>
      <c r="BH365" s="6" t="str">
        <f t="shared" ca="1" si="747"/>
        <v/>
      </c>
      <c r="BI365" s="6" t="str">
        <f t="shared" ca="1" si="748"/>
        <v/>
      </c>
      <c r="BJ365" s="6" t="str">
        <f t="shared" ca="1" si="749"/>
        <v/>
      </c>
      <c r="BK365" s="6" t="str">
        <f t="shared" ca="1" si="750"/>
        <v/>
      </c>
      <c r="BL365" s="6" t="str">
        <f t="shared" ca="1" si="751"/>
        <v/>
      </c>
      <c r="BM365" s="6" t="str">
        <f t="shared" ca="1" si="752"/>
        <v/>
      </c>
      <c r="BN365" s="6" t="str">
        <f t="shared" ca="1" si="753"/>
        <v/>
      </c>
      <c r="BO365" s="6" t="str">
        <f t="shared" ca="1" si="754"/>
        <v/>
      </c>
      <c r="BP365" s="6" t="str">
        <f t="shared" ca="1" si="755"/>
        <v/>
      </c>
      <c r="BQ365" s="6" t="str">
        <f t="shared" ca="1" si="756"/>
        <v/>
      </c>
      <c r="BR365" s="6" t="str">
        <f t="shared" ca="1" si="757"/>
        <v/>
      </c>
      <c r="BS365" s="6" t="str">
        <f t="shared" ca="1" si="758"/>
        <v/>
      </c>
      <c r="BU365" s="6" t="str">
        <f t="shared" ca="1" si="759"/>
        <v/>
      </c>
      <c r="BW365" s="515" t="str">
        <f t="shared" ca="1" si="760"/>
        <v/>
      </c>
      <c r="BX365" s="515">
        <f t="shared" ca="1" si="761"/>
        <v>0</v>
      </c>
      <c r="BY365" s="515" t="str">
        <f t="shared" ca="1" si="762"/>
        <v/>
      </c>
      <c r="CA365" s="6">
        <f t="shared" ca="1" si="763"/>
        <v>1</v>
      </c>
      <c r="CC365" s="523" t="str">
        <f t="shared" ca="1" si="764"/>
        <v/>
      </c>
      <c r="CE365" s="6" t="str">
        <f t="shared" ca="1" si="765"/>
        <v/>
      </c>
      <c r="CG365" s="524" t="str">
        <f ca="1">IF(V365=1,"",IF($AA$4=1,"",IF(LOG入力!BH365&gt;0,"",IF(N365=0,"",IF(HT365=0,"","★")))))</f>
        <v/>
      </c>
      <c r="CI365" s="74" t="str">
        <f t="shared" ca="1" si="766"/>
        <v/>
      </c>
      <c r="CK365" s="525" t="str">
        <f ca="1">IF(V365=1,"",IF(LOG入力!BH365&gt;0,1,0))</f>
        <v/>
      </c>
      <c r="CL365" s="74" t="str">
        <f t="shared" ca="1" si="767"/>
        <v/>
      </c>
      <c r="CN365" s="74" t="str">
        <f t="shared" ca="1" si="768"/>
        <v/>
      </c>
      <c r="CO365" s="74" t="str">
        <f t="shared" ca="1" si="769"/>
        <v/>
      </c>
      <c r="CQ365" s="74" t="str">
        <f t="shared" ca="1" si="770"/>
        <v/>
      </c>
      <c r="CR365" s="74" t="str">
        <f t="shared" ca="1" si="771"/>
        <v/>
      </c>
      <c r="CS365" s="74" t="str">
        <f t="shared" ca="1" si="772"/>
        <v/>
      </c>
      <c r="CT365" s="74" t="str">
        <f t="shared" ca="1" si="773"/>
        <v/>
      </c>
      <c r="CU365" s="74" t="str">
        <f t="shared" ca="1" si="774"/>
        <v/>
      </c>
      <c r="CV365" s="74" t="str">
        <f t="shared" ca="1" si="775"/>
        <v/>
      </c>
      <c r="CW365" s="74" t="str">
        <f t="shared" ca="1" si="776"/>
        <v/>
      </c>
      <c r="CX365" s="74" t="str">
        <f t="shared" ca="1" si="777"/>
        <v/>
      </c>
      <c r="CY365" s="74" t="str">
        <f t="shared" ca="1" si="778"/>
        <v/>
      </c>
      <c r="CZ365" s="74" t="str">
        <f t="shared" ca="1" si="779"/>
        <v/>
      </c>
      <c r="DA365" s="74" t="str">
        <f t="shared" ca="1" si="780"/>
        <v/>
      </c>
      <c r="DB365" s="74" t="str">
        <f t="shared" ca="1" si="781"/>
        <v/>
      </c>
      <c r="DD365" s="74" t="str">
        <f t="shared" ca="1" si="782"/>
        <v/>
      </c>
      <c r="DE365" s="74" t="str">
        <f t="shared" ca="1" si="783"/>
        <v/>
      </c>
      <c r="DF365" s="74" t="str">
        <f t="shared" ca="1" si="784"/>
        <v/>
      </c>
      <c r="DG365" s="74" t="str">
        <f t="shared" ca="1" si="785"/>
        <v/>
      </c>
      <c r="DH365" s="74" t="str">
        <f t="shared" ca="1" si="786"/>
        <v/>
      </c>
      <c r="DI365" s="74" t="str">
        <f t="shared" ca="1" si="787"/>
        <v/>
      </c>
      <c r="DJ365" s="74" t="str">
        <f t="shared" ca="1" si="788"/>
        <v/>
      </c>
      <c r="DK365" s="74" t="str">
        <f t="shared" ca="1" si="789"/>
        <v/>
      </c>
      <c r="DL365" s="74" t="str">
        <f t="shared" ca="1" si="790"/>
        <v/>
      </c>
      <c r="DM365" s="74" t="str">
        <f t="shared" ca="1" si="791"/>
        <v/>
      </c>
      <c r="DN365" s="74" t="str">
        <f t="shared" ca="1" si="792"/>
        <v/>
      </c>
      <c r="DO365" s="74" t="str">
        <f t="shared" ca="1" si="793"/>
        <v/>
      </c>
      <c r="DQ365" s="74" t="str">
        <f t="shared" ca="1" si="794"/>
        <v/>
      </c>
      <c r="DS365" s="74" t="str">
        <f t="shared" ca="1" si="795"/>
        <v/>
      </c>
      <c r="DT365" s="74" t="str">
        <f t="shared" ca="1" si="796"/>
        <v/>
      </c>
      <c r="DV365" s="525" t="str">
        <f t="shared" ca="1" si="797"/>
        <v/>
      </c>
      <c r="DW365" s="74" t="str">
        <f t="shared" ca="1" si="798"/>
        <v/>
      </c>
      <c r="DX365" s="485" t="str">
        <f t="shared" ca="1" si="799"/>
        <v/>
      </c>
      <c r="DY365" s="74" t="str">
        <f t="shared" ca="1" si="800"/>
        <v/>
      </c>
      <c r="DZ365" s="74" t="str">
        <f t="shared" ca="1" si="801"/>
        <v/>
      </c>
      <c r="EA365" s="74" t="str">
        <f t="shared" ca="1" si="802"/>
        <v/>
      </c>
      <c r="EC365" s="74" t="str">
        <f t="shared" ca="1" si="803"/>
        <v/>
      </c>
      <c r="ED365" s="74" t="str">
        <f t="shared" ca="1" si="804"/>
        <v/>
      </c>
      <c r="EE365" s="74" t="str">
        <f t="shared" ca="1" si="805"/>
        <v/>
      </c>
      <c r="EG365" s="479" t="str">
        <f ca="1">IF(V365=1,"",IF(LOG入力!BH365&gt;0,0,IF(CG365="★",0,IF(R365=1,0,IF(N365=0,0,1)))))</f>
        <v/>
      </c>
      <c r="EH365" s="483" t="str">
        <f t="shared" ca="1" si="806"/>
        <v/>
      </c>
      <c r="EI365" s="483" t="str">
        <f t="shared" ca="1" si="807"/>
        <v/>
      </c>
      <c r="EJ365" s="483" t="str">
        <f t="shared" ca="1" si="808"/>
        <v/>
      </c>
      <c r="EL365" s="71">
        <f t="shared" ca="1" si="809"/>
        <v>0</v>
      </c>
      <c r="EM365" s="6">
        <f t="shared" ca="1" si="810"/>
        <v>0</v>
      </c>
      <c r="EN365" s="6" t="str">
        <f t="shared" ca="1" si="811"/>
        <v/>
      </c>
      <c r="EO365" s="6">
        <f ca="1">IF(LOG入力!BH365&gt;0,0,IF(EM365=0,0,(IF(COUNTIF($EN$19:EN365,EN365)=1,IF($FS$3="N",1,IF(EH365=1,1,0))))))</f>
        <v>0</v>
      </c>
      <c r="EP365" s="6" t="str">
        <f ca="1">IF(LOG入力!BH365&gt;0,"",IF(EO365=1,$X365,""))</f>
        <v/>
      </c>
      <c r="EQ365" s="6" t="str">
        <f ca="1">IF(LOG入力!BH365&gt;0,"",IF(EO365=1,$Y365,""))</f>
        <v/>
      </c>
      <c r="ER365" s="520" t="str">
        <f ca="1">IF(LOG入力!BH365&gt;0,"",IF(COUNTIF($EP$19:$EP365,EP365)=1,EP365,""))</f>
        <v/>
      </c>
      <c r="ES365" s="520">
        <f ca="1">IF(LOG入力!BH365&gt;0,0,IF((EL365=1),IF(($ER365=""),0,1),0))</f>
        <v>0</v>
      </c>
      <c r="ET365" s="520" t="str">
        <f ca="1">IF(LOG入力!BH365&gt;0,"",IF(COUNTIF($EQ$19:EQ365,EQ365)=1,EQ365,""))</f>
        <v/>
      </c>
      <c r="EU365" s="539">
        <f ca="1">IF(LOG入力!BH365&gt;0,0,IF((EL365=1),IF(($ET365=""),0,1),0))</f>
        <v>0</v>
      </c>
      <c r="EV365" s="71">
        <f t="shared" ca="1" si="812"/>
        <v>0</v>
      </c>
      <c r="EW365" s="6">
        <f t="shared" ca="1" si="813"/>
        <v>0</v>
      </c>
      <c r="EX365" s="6" t="str">
        <f t="shared" ca="1" si="814"/>
        <v/>
      </c>
      <c r="EY365" s="6">
        <f ca="1">IF(LOG入力!BH365&gt;0,0,IF(EW365=0,0,(IF(COUNTIF($EX$19:EX365,EX365)=1,IF($FS$3="N",1,IF(EH365=1,1,0))))))</f>
        <v>0</v>
      </c>
      <c r="EZ365" s="6" t="str">
        <f ca="1">IF(LOG入力!BH365&gt;0,"",IF(EY365=1,$X365,""))</f>
        <v/>
      </c>
      <c r="FA365" s="6" t="str">
        <f ca="1">IF(LOG入力!BH365&gt;0,"",IF(EY365=1,$Y365,""))</f>
        <v/>
      </c>
      <c r="FB365" s="6" t="str">
        <f ca="1">IF(LOG入力!BH365&gt;0,"",IF(COUNTIF($EZ$19:$EZ365,EZ365)=1,EZ365,""))</f>
        <v/>
      </c>
      <c r="FC365" s="6">
        <f ca="1">IF(LOG入力!BH365&gt;0,0,IF((EV365=1),IF(($FB365=""),0,1),0))</f>
        <v>0</v>
      </c>
      <c r="FD365" s="6" t="str">
        <f ca="1">IF(LOG入力!BH365&gt;0,"",IF(COUNTIF($FA$19:FA365,FA365)=1,FA365,""))</f>
        <v/>
      </c>
      <c r="FE365" s="72">
        <f ca="1">IF(LOG入力!BH365&gt;0,0,IF((EV365=1),IF(($FD365=""),0,1),0))</f>
        <v>0</v>
      </c>
      <c r="FF365" s="71">
        <f t="shared" ca="1" si="815"/>
        <v>0</v>
      </c>
      <c r="FG365" s="6">
        <f t="shared" ca="1" si="816"/>
        <v>0</v>
      </c>
      <c r="FH365" s="6" t="str">
        <f t="shared" ca="1" si="817"/>
        <v/>
      </c>
      <c r="FI365" s="6">
        <f ca="1">IF(LOG入力!BH365&gt;0,0,IF(FG365=0,0,(IF(COUNTIF($FH$19:FH365,FH365)=1,IF($FS$3="N",1,IF(EH365=1,1,0))))))</f>
        <v>0</v>
      </c>
      <c r="FJ365" s="6" t="str">
        <f ca="1">IF(LOG入力!BH365&gt;0,"",IF(FI365=1,$X365,""))</f>
        <v/>
      </c>
      <c r="FK365" s="6" t="str">
        <f ca="1">IF(LOG入力!BH365&gt;0,"",IF(FI365=1,$Y365,""))</f>
        <v/>
      </c>
      <c r="FL365" s="6" t="str">
        <f ca="1">IF(LOG入力!BH365&gt;0,"",IF(COUNTIF($FJ$19:$FJ365,FJ365)=1,FJ365,""))</f>
        <v/>
      </c>
      <c r="FM365" s="6">
        <f ca="1">IF(LOG入力!BH365&gt;0,0,IF((FF365=1),IF(($FL365=""),0,1),0))</f>
        <v>0</v>
      </c>
      <c r="FN365" s="6" t="str">
        <f ca="1">IF(LOG入力!BH365&gt;0,"",IF(COUNTIF($FK$19:FK365,FK365)=1,FK365,""))</f>
        <v/>
      </c>
      <c r="FO365" s="72">
        <f ca="1">IF(LOG入力!BH365&gt;0,0,IF((FF365=1),IF(($FN365=""),0,1),0))</f>
        <v>0</v>
      </c>
      <c r="FP365" s="71">
        <f t="shared" ca="1" si="818"/>
        <v>0</v>
      </c>
      <c r="FQ365" s="6">
        <f t="shared" ca="1" si="819"/>
        <v>0</v>
      </c>
      <c r="FR365" s="6" t="str">
        <f t="shared" ca="1" si="820"/>
        <v/>
      </c>
      <c r="FS365" s="6">
        <f ca="1">IF(LOG入力!BH365&gt;0,0,IF(FQ365=0,0,(IF(COUNTIF($FR$19:FR365,FR365)=1,IF($FS$3="N",1,IF(EH365=1,1,0))))))</f>
        <v>0</v>
      </c>
      <c r="FT365" s="6" t="str">
        <f ca="1">IF(LOG入力!BH365&gt;0,"",IF(FS365=1,$X365,""))</f>
        <v/>
      </c>
      <c r="FU365" s="6" t="str">
        <f ca="1">IF(LOG入力!BH365&gt;0,"",IF(FS365=1,$Y365,""))</f>
        <v/>
      </c>
      <c r="FV365" s="6" t="str">
        <f ca="1">IF(LOG入力!BH365&gt;0,"",IF(COUNTIF($FT$19:$FT365,FT365)=1,FT365,""))</f>
        <v/>
      </c>
      <c r="FW365" s="6">
        <f ca="1">IF(LOG入力!BH365&gt;0,0,IF((FP365=1),IF(($FV365=""),0,1),0))</f>
        <v>0</v>
      </c>
      <c r="FX365" s="6" t="str">
        <f ca="1">IF(LOG入力!BH365&gt;0,"",IF(COUNTIF($FU$19:FU365,FU365)=1,FU365,""))</f>
        <v/>
      </c>
      <c r="FY365" s="72">
        <f ca="1">IF(LOG入力!BH365&gt;0,0,IF((FP365=1),IF(($FX365=""),0,1),0))</f>
        <v>0</v>
      </c>
      <c r="FZ365" s="71">
        <f t="shared" ca="1" si="821"/>
        <v>0</v>
      </c>
      <c r="GA365" s="6">
        <f t="shared" ca="1" si="822"/>
        <v>0</v>
      </c>
      <c r="GB365" s="6" t="str">
        <f t="shared" ca="1" si="823"/>
        <v/>
      </c>
      <c r="GC365" s="6">
        <f ca="1">IF(LOG入力!BH365&gt;0,0,IF(GA365=0,0,(IF(COUNTIF($GB$19:GB365,GB365)=1,IF($FS$3="N",1,IF(EH365=1,1,0))))))</f>
        <v>0</v>
      </c>
      <c r="GD365" s="6" t="str">
        <f ca="1">IF(LOG入力!BH365&gt;0,"",IF(GC365=1,$X365,""))</f>
        <v/>
      </c>
      <c r="GE365" s="6" t="str">
        <f ca="1">IF(LOG入力!BH365&gt;0,"",IF(GC365=1,$Y365,""))</f>
        <v/>
      </c>
      <c r="GF365" s="6" t="str">
        <f ca="1">IF(LOG入力!BH365&gt;0,"",IF(COUNTIF($GD$19:$GD365,GD365)=1,GD365,""))</f>
        <v/>
      </c>
      <c r="GG365" s="6">
        <f ca="1">IF(LOG入力!BH365&gt;0,0,IF((FZ365=1),IF(($GF365=""),0,1),0))</f>
        <v>0</v>
      </c>
      <c r="GH365" s="6" t="str">
        <f ca="1">IF(LOG入力!BH365&gt;0,"",IF(COUNTIF($GE$19:GE365,GE365)=1,GE365,""))</f>
        <v/>
      </c>
      <c r="GI365" s="72">
        <f ca="1">IF(LOG入力!BH365&gt;0,0,IF((FZ365=1),IF(($GH365=""),0,1),0))</f>
        <v>0</v>
      </c>
      <c r="GK365" s="455" t="str">
        <f ca="1">IF(V365=1,"",IF(LEN(LOG入力!AS365)=0,"",LOG入力!AS365))</f>
        <v/>
      </c>
      <c r="GL365" s="378" t="str">
        <f t="shared" ca="1" si="824"/>
        <v/>
      </c>
      <c r="GM365" s="378" t="str">
        <f t="shared" ca="1" si="825"/>
        <v/>
      </c>
      <c r="GN365" s="74" t="str">
        <f t="shared" ca="1" si="826"/>
        <v/>
      </c>
      <c r="GO365" s="74" t="str">
        <f t="shared" ca="1" si="827"/>
        <v/>
      </c>
      <c r="GQ365" s="74" t="str">
        <f t="shared" ca="1" si="828"/>
        <v/>
      </c>
      <c r="GR365" s="74" t="str">
        <f t="shared" ca="1" si="829"/>
        <v/>
      </c>
      <c r="GS365" s="74" t="str">
        <f t="shared" ca="1" si="830"/>
        <v/>
      </c>
      <c r="GT365" s="74" t="str">
        <f t="shared" ca="1" si="831"/>
        <v/>
      </c>
      <c r="GU365" s="74" t="str">
        <f t="shared" ca="1" si="832"/>
        <v/>
      </c>
      <c r="GV365" s="74" t="str">
        <f t="shared" ca="1" si="833"/>
        <v/>
      </c>
      <c r="GX365" s="74" t="str">
        <f t="shared" ca="1" si="834"/>
        <v/>
      </c>
      <c r="GY365" s="74" t="str">
        <f t="shared" ca="1" si="835"/>
        <v/>
      </c>
      <c r="GZ365" s="74" t="str">
        <f ca="1">IF(V365=1,"",IF(LOG入力!BH365&gt;0,0,IF(GY365=0,0,IF((VALUE((TYPE(VALUE(J365)))))=16,0,IF(VALUE(J365)&lt;60,1,IF(VALUE(J365)&lt;100,0,IF(VALUE(J365)&lt;600,2,0)))))))</f>
        <v/>
      </c>
      <c r="HA365" s="74" t="str">
        <f t="shared" ca="1" si="836"/>
        <v/>
      </c>
      <c r="HB365" s="74" t="str">
        <f ca="1">IF(V365=1,"",IF(LOG入力!BH365&gt;0,0,IF(HA365=0,0,IF((VALUE((TYPE(VALUE(L365)))))=16,0,IF(VALUE(L365)&lt;60,1,IF(VALUE(L365)&lt;100,0,IF(VALUE(L365)&lt;600,2,0)))))))</f>
        <v/>
      </c>
      <c r="HD365" s="74" t="str">
        <f t="shared" ca="1" si="837"/>
        <v/>
      </c>
      <c r="HF365" s="74" t="str">
        <f t="shared" ca="1" si="838"/>
        <v/>
      </c>
      <c r="HG365" s="74" t="str">
        <f t="shared" ca="1" si="839"/>
        <v/>
      </c>
      <c r="HH365" s="74" t="str">
        <f t="shared" ca="1" si="840"/>
        <v/>
      </c>
      <c r="HI365" s="74" t="str">
        <f t="shared" ca="1" si="841"/>
        <v/>
      </c>
      <c r="HJ365" s="74" t="str">
        <f t="shared" ca="1" si="842"/>
        <v/>
      </c>
      <c r="HK365" s="74" t="str">
        <f t="shared" ca="1" si="843"/>
        <v/>
      </c>
      <c r="HL365" s="74" t="str">
        <f t="shared" ca="1" si="844"/>
        <v/>
      </c>
      <c r="HM365" s="74" t="str">
        <f t="shared" ca="1" si="845"/>
        <v/>
      </c>
      <c r="HN365" s="74" t="str">
        <f t="shared" ca="1" si="846"/>
        <v/>
      </c>
      <c r="HO365" s="529" t="str">
        <f t="shared" ca="1" si="847"/>
        <v/>
      </c>
      <c r="HP365" s="74" t="str">
        <f t="shared" ca="1" si="848"/>
        <v/>
      </c>
      <c r="HQ365" s="74" t="str">
        <f t="shared" ca="1" si="849"/>
        <v/>
      </c>
      <c r="HR365" s="74" t="str">
        <f t="shared" ca="1" si="850"/>
        <v/>
      </c>
      <c r="HS365" s="74" t="str">
        <f t="shared" ca="1" si="851"/>
        <v/>
      </c>
      <c r="HT365" s="74" t="str">
        <f ca="1">IF(V365=1,"",IF(LOG入力!BH365&gt;0,0,IF(DV365=1,0,IF(N365="0",0,IF(SUM(HD365:HS365)&gt;0,1,0)))))</f>
        <v/>
      </c>
    </row>
    <row r="366" spans="1:228" x14ac:dyDescent="0.15">
      <c r="A366" s="5"/>
      <c r="B366" s="532" t="str">
        <f t="shared" ca="1" si="710"/>
        <v/>
      </c>
      <c r="C366" s="534" t="str">
        <f ca="1">LOG入力!AP366</f>
        <v/>
      </c>
      <c r="D366" s="534" t="str">
        <f ca="1">LOG入力!AQ366</f>
        <v/>
      </c>
      <c r="E366" s="534" t="str">
        <f ca="1">LOG入力!AR366</f>
        <v/>
      </c>
      <c r="F366" s="535" t="str">
        <f t="shared" ca="1" si="711"/>
        <v/>
      </c>
      <c r="G366" s="585" t="str">
        <f ca="1">LOG入力!AT366</f>
        <v/>
      </c>
      <c r="H366" s="542" t="str">
        <f ca="1">LOG入力!AU366</f>
        <v/>
      </c>
      <c r="I366" s="542" t="str">
        <f ca="1">LOG入力!AV366</f>
        <v/>
      </c>
      <c r="J366" s="577" t="str">
        <f ca="1">LOG入力!AW366</f>
        <v/>
      </c>
      <c r="K366" s="578" t="str">
        <f ca="1">LOG入力!BJ366</f>
        <v/>
      </c>
      <c r="L366" s="577" t="str">
        <f ca="1">LOG入力!AY366</f>
        <v/>
      </c>
      <c r="M366" s="545" t="str">
        <f ca="1">LOG入力!BK366</f>
        <v/>
      </c>
      <c r="N366" s="512" t="str">
        <f ca="1">IF(V366=1,"",IF(LOG入力!AJ366=1,"1",LOG入力!BA366))</f>
        <v/>
      </c>
      <c r="O366" s="538" t="str">
        <f ca="1">IF(V366=1,"",IF(LEN(LOG入力!O366)=0,"",LOG入力!O366))</f>
        <v/>
      </c>
      <c r="P366" s="291" t="str">
        <f ca="1">IF(V366=1,"",IF($AA$4=1,"",IF(LOG入力!BG366=1,"",CONCATENATE($ER366,$FB366,$FL366,$FV366,$GF366))))</f>
        <v/>
      </c>
      <c r="Q366" s="291" t="str">
        <f ca="1">IF(V366=1,"",IF($AA$4=1,"",IF(LOG入力!BG366=1,"",CONCATENATE($ET366,$FD366,$FN366,$FX366,$GH366))))</f>
        <v/>
      </c>
      <c r="R366" s="573" t="str">
        <f ca="1">IF(V366=1,"",IF($AA$4=1,"",IF(LOG入力!BH366&gt;0,0,AA366)))</f>
        <v/>
      </c>
      <c r="S366" s="293" t="str">
        <f t="shared" ca="1" si="712"/>
        <v/>
      </c>
      <c r="T366" s="29"/>
      <c r="U366" s="38"/>
      <c r="V366" s="196">
        <f ca="1">LOG入力!AN366</f>
        <v>1</v>
      </c>
      <c r="W366" s="38"/>
      <c r="X366" s="516" t="str">
        <f t="shared" ca="1" si="713"/>
        <v/>
      </c>
      <c r="Y366" s="515" t="str">
        <f t="shared" ca="1" si="714"/>
        <v/>
      </c>
      <c r="Z366" s="518" t="str">
        <f t="shared" ca="1" si="715"/>
        <v/>
      </c>
      <c r="AA366" s="574" t="str">
        <f t="shared" ca="1" si="716"/>
        <v/>
      </c>
      <c r="AC366" s="6" t="str">
        <f t="shared" ca="1" si="717"/>
        <v/>
      </c>
      <c r="AD366" s="6" t="str">
        <f t="shared" ca="1" si="718"/>
        <v/>
      </c>
      <c r="AE366" s="6" t="str">
        <f t="shared" ca="1" si="719"/>
        <v/>
      </c>
      <c r="AF366" s="6" t="str">
        <f t="shared" ca="1" si="720"/>
        <v/>
      </c>
      <c r="AG366" s="6" t="str">
        <f t="shared" ca="1" si="721"/>
        <v/>
      </c>
      <c r="AH366" s="6" t="str">
        <f t="shared" ca="1" si="722"/>
        <v/>
      </c>
      <c r="AI366" s="6" t="str">
        <f t="shared" ca="1" si="723"/>
        <v/>
      </c>
      <c r="AJ366" s="6" t="str">
        <f t="shared" ca="1" si="724"/>
        <v/>
      </c>
      <c r="AK366" s="6" t="str">
        <f t="shared" ca="1" si="725"/>
        <v/>
      </c>
      <c r="AL366" s="6" t="str">
        <f t="shared" ca="1" si="726"/>
        <v/>
      </c>
      <c r="AM366" s="6" t="str">
        <f t="shared" ca="1" si="727"/>
        <v/>
      </c>
      <c r="AN366" s="6" t="str">
        <f t="shared" ca="1" si="728"/>
        <v/>
      </c>
      <c r="AO366" s="6" t="str">
        <f t="shared" ca="1" si="729"/>
        <v/>
      </c>
      <c r="AP366" s="6" t="str">
        <f t="shared" ca="1" si="730"/>
        <v/>
      </c>
      <c r="AQ366" s="6" t="str">
        <f t="shared" ca="1" si="731"/>
        <v/>
      </c>
      <c r="AR366" s="6" t="str">
        <f t="shared" ca="1" si="732"/>
        <v/>
      </c>
      <c r="AS366" s="6" t="str">
        <f t="shared" ca="1" si="733"/>
        <v/>
      </c>
      <c r="AT366" s="6" t="str">
        <f t="shared" ca="1" si="734"/>
        <v/>
      </c>
      <c r="AU366" s="6" t="str">
        <f t="shared" ca="1" si="735"/>
        <v/>
      </c>
      <c r="AV366" s="6" t="str">
        <f t="shared" ca="1" si="736"/>
        <v/>
      </c>
      <c r="AW366" s="6" t="str">
        <f t="shared" ca="1" si="737"/>
        <v/>
      </c>
      <c r="AY366" s="6" t="str">
        <f t="shared" ca="1" si="738"/>
        <v/>
      </c>
      <c r="AZ366" s="6" t="str">
        <f t="shared" ca="1" si="739"/>
        <v/>
      </c>
      <c r="BA366" s="6" t="str">
        <f t="shared" ca="1" si="740"/>
        <v/>
      </c>
      <c r="BB366" s="6" t="str">
        <f t="shared" ca="1" si="741"/>
        <v/>
      </c>
      <c r="BC366" s="6" t="str">
        <f t="shared" ca="1" si="742"/>
        <v/>
      </c>
      <c r="BD366" s="6" t="str">
        <f t="shared" ca="1" si="743"/>
        <v/>
      </c>
      <c r="BE366" s="6" t="str">
        <f t="shared" ca="1" si="744"/>
        <v/>
      </c>
      <c r="BF366" s="6" t="str">
        <f t="shared" ca="1" si="745"/>
        <v/>
      </c>
      <c r="BG366" s="6" t="str">
        <f t="shared" ca="1" si="746"/>
        <v/>
      </c>
      <c r="BH366" s="6" t="str">
        <f t="shared" ca="1" si="747"/>
        <v/>
      </c>
      <c r="BI366" s="6" t="str">
        <f t="shared" ca="1" si="748"/>
        <v/>
      </c>
      <c r="BJ366" s="6" t="str">
        <f t="shared" ca="1" si="749"/>
        <v/>
      </c>
      <c r="BK366" s="6" t="str">
        <f t="shared" ca="1" si="750"/>
        <v/>
      </c>
      <c r="BL366" s="6" t="str">
        <f t="shared" ca="1" si="751"/>
        <v/>
      </c>
      <c r="BM366" s="6" t="str">
        <f t="shared" ca="1" si="752"/>
        <v/>
      </c>
      <c r="BN366" s="6" t="str">
        <f t="shared" ca="1" si="753"/>
        <v/>
      </c>
      <c r="BO366" s="6" t="str">
        <f t="shared" ca="1" si="754"/>
        <v/>
      </c>
      <c r="BP366" s="6" t="str">
        <f t="shared" ca="1" si="755"/>
        <v/>
      </c>
      <c r="BQ366" s="6" t="str">
        <f t="shared" ca="1" si="756"/>
        <v/>
      </c>
      <c r="BR366" s="6" t="str">
        <f t="shared" ca="1" si="757"/>
        <v/>
      </c>
      <c r="BS366" s="6" t="str">
        <f t="shared" ca="1" si="758"/>
        <v/>
      </c>
      <c r="BU366" s="6" t="str">
        <f t="shared" ca="1" si="759"/>
        <v/>
      </c>
      <c r="BW366" s="515" t="str">
        <f t="shared" ca="1" si="760"/>
        <v/>
      </c>
      <c r="BX366" s="515">
        <f t="shared" ca="1" si="761"/>
        <v>0</v>
      </c>
      <c r="BY366" s="515" t="str">
        <f t="shared" ca="1" si="762"/>
        <v/>
      </c>
      <c r="CA366" s="6">
        <f t="shared" ca="1" si="763"/>
        <v>1</v>
      </c>
      <c r="CC366" s="523" t="str">
        <f t="shared" ca="1" si="764"/>
        <v/>
      </c>
      <c r="CE366" s="6" t="str">
        <f t="shared" ca="1" si="765"/>
        <v/>
      </c>
      <c r="CG366" s="524" t="str">
        <f ca="1">IF(V366=1,"",IF($AA$4=1,"",IF(LOG入力!BH366&gt;0,"",IF(N366=0,"",IF(HT366=0,"","★")))))</f>
        <v/>
      </c>
      <c r="CI366" s="74" t="str">
        <f t="shared" ca="1" si="766"/>
        <v/>
      </c>
      <c r="CK366" s="525" t="str">
        <f ca="1">IF(V366=1,"",IF(LOG入力!BH366&gt;0,1,0))</f>
        <v/>
      </c>
      <c r="CL366" s="74" t="str">
        <f t="shared" ca="1" si="767"/>
        <v/>
      </c>
      <c r="CN366" s="74" t="str">
        <f t="shared" ca="1" si="768"/>
        <v/>
      </c>
      <c r="CO366" s="74" t="str">
        <f t="shared" ca="1" si="769"/>
        <v/>
      </c>
      <c r="CQ366" s="74" t="str">
        <f t="shared" ca="1" si="770"/>
        <v/>
      </c>
      <c r="CR366" s="74" t="str">
        <f t="shared" ca="1" si="771"/>
        <v/>
      </c>
      <c r="CS366" s="74" t="str">
        <f t="shared" ca="1" si="772"/>
        <v/>
      </c>
      <c r="CT366" s="74" t="str">
        <f t="shared" ca="1" si="773"/>
        <v/>
      </c>
      <c r="CU366" s="74" t="str">
        <f t="shared" ca="1" si="774"/>
        <v/>
      </c>
      <c r="CV366" s="74" t="str">
        <f t="shared" ca="1" si="775"/>
        <v/>
      </c>
      <c r="CW366" s="74" t="str">
        <f t="shared" ca="1" si="776"/>
        <v/>
      </c>
      <c r="CX366" s="74" t="str">
        <f t="shared" ca="1" si="777"/>
        <v/>
      </c>
      <c r="CY366" s="74" t="str">
        <f t="shared" ca="1" si="778"/>
        <v/>
      </c>
      <c r="CZ366" s="74" t="str">
        <f t="shared" ca="1" si="779"/>
        <v/>
      </c>
      <c r="DA366" s="74" t="str">
        <f t="shared" ca="1" si="780"/>
        <v/>
      </c>
      <c r="DB366" s="74" t="str">
        <f t="shared" ca="1" si="781"/>
        <v/>
      </c>
      <c r="DD366" s="74" t="str">
        <f t="shared" ca="1" si="782"/>
        <v/>
      </c>
      <c r="DE366" s="74" t="str">
        <f t="shared" ca="1" si="783"/>
        <v/>
      </c>
      <c r="DF366" s="74" t="str">
        <f t="shared" ca="1" si="784"/>
        <v/>
      </c>
      <c r="DG366" s="74" t="str">
        <f t="shared" ca="1" si="785"/>
        <v/>
      </c>
      <c r="DH366" s="74" t="str">
        <f t="shared" ca="1" si="786"/>
        <v/>
      </c>
      <c r="DI366" s="74" t="str">
        <f t="shared" ca="1" si="787"/>
        <v/>
      </c>
      <c r="DJ366" s="74" t="str">
        <f t="shared" ca="1" si="788"/>
        <v/>
      </c>
      <c r="DK366" s="74" t="str">
        <f t="shared" ca="1" si="789"/>
        <v/>
      </c>
      <c r="DL366" s="74" t="str">
        <f t="shared" ca="1" si="790"/>
        <v/>
      </c>
      <c r="DM366" s="74" t="str">
        <f t="shared" ca="1" si="791"/>
        <v/>
      </c>
      <c r="DN366" s="74" t="str">
        <f t="shared" ca="1" si="792"/>
        <v/>
      </c>
      <c r="DO366" s="74" t="str">
        <f t="shared" ca="1" si="793"/>
        <v/>
      </c>
      <c r="DQ366" s="74" t="str">
        <f t="shared" ca="1" si="794"/>
        <v/>
      </c>
      <c r="DS366" s="74" t="str">
        <f t="shared" ca="1" si="795"/>
        <v/>
      </c>
      <c r="DT366" s="74" t="str">
        <f t="shared" ca="1" si="796"/>
        <v/>
      </c>
      <c r="DV366" s="525" t="str">
        <f t="shared" ca="1" si="797"/>
        <v/>
      </c>
      <c r="DW366" s="74" t="str">
        <f t="shared" ca="1" si="798"/>
        <v/>
      </c>
      <c r="DX366" s="485" t="str">
        <f t="shared" ca="1" si="799"/>
        <v/>
      </c>
      <c r="DY366" s="74" t="str">
        <f t="shared" ca="1" si="800"/>
        <v/>
      </c>
      <c r="DZ366" s="74" t="str">
        <f t="shared" ca="1" si="801"/>
        <v/>
      </c>
      <c r="EA366" s="74" t="str">
        <f t="shared" ca="1" si="802"/>
        <v/>
      </c>
      <c r="EC366" s="74" t="str">
        <f t="shared" ca="1" si="803"/>
        <v/>
      </c>
      <c r="ED366" s="74" t="str">
        <f t="shared" ca="1" si="804"/>
        <v/>
      </c>
      <c r="EE366" s="74" t="str">
        <f t="shared" ca="1" si="805"/>
        <v/>
      </c>
      <c r="EG366" s="479" t="str">
        <f ca="1">IF(V366=1,"",IF(LOG入力!BH366&gt;0,0,IF(CG366="★",0,IF(R366=1,0,IF(N366=0,0,1)))))</f>
        <v/>
      </c>
      <c r="EH366" s="483" t="str">
        <f t="shared" ca="1" si="806"/>
        <v/>
      </c>
      <c r="EI366" s="483" t="str">
        <f t="shared" ca="1" si="807"/>
        <v/>
      </c>
      <c r="EJ366" s="483" t="str">
        <f t="shared" ca="1" si="808"/>
        <v/>
      </c>
      <c r="EL366" s="71">
        <f t="shared" ca="1" si="809"/>
        <v>0</v>
      </c>
      <c r="EM366" s="6">
        <f t="shared" ca="1" si="810"/>
        <v>0</v>
      </c>
      <c r="EN366" s="6" t="str">
        <f t="shared" ca="1" si="811"/>
        <v/>
      </c>
      <c r="EO366" s="6">
        <f ca="1">IF(LOG入力!BH366&gt;0,0,IF(EM366=0,0,(IF(COUNTIF($EN$19:EN366,EN366)=1,IF($FS$3="N",1,IF(EH366=1,1,0))))))</f>
        <v>0</v>
      </c>
      <c r="EP366" s="6" t="str">
        <f ca="1">IF(LOG入力!BH366&gt;0,"",IF(EO366=1,$X366,""))</f>
        <v/>
      </c>
      <c r="EQ366" s="6" t="str">
        <f ca="1">IF(LOG入力!BH366&gt;0,"",IF(EO366=1,$Y366,""))</f>
        <v/>
      </c>
      <c r="ER366" s="520" t="str">
        <f ca="1">IF(LOG入力!BH366&gt;0,"",IF(COUNTIF($EP$19:$EP366,EP366)=1,EP366,""))</f>
        <v/>
      </c>
      <c r="ES366" s="520">
        <f ca="1">IF(LOG入力!BH366&gt;0,0,IF((EL366=1),IF(($ER366=""),0,1),0))</f>
        <v>0</v>
      </c>
      <c r="ET366" s="520" t="str">
        <f ca="1">IF(LOG入力!BH366&gt;0,"",IF(COUNTIF($EQ$19:EQ366,EQ366)=1,EQ366,""))</f>
        <v/>
      </c>
      <c r="EU366" s="539">
        <f ca="1">IF(LOG入力!BH366&gt;0,0,IF((EL366=1),IF(($ET366=""),0,1),0))</f>
        <v>0</v>
      </c>
      <c r="EV366" s="71">
        <f t="shared" ca="1" si="812"/>
        <v>0</v>
      </c>
      <c r="EW366" s="6">
        <f t="shared" ca="1" si="813"/>
        <v>0</v>
      </c>
      <c r="EX366" s="6" t="str">
        <f t="shared" ca="1" si="814"/>
        <v/>
      </c>
      <c r="EY366" s="6">
        <f ca="1">IF(LOG入力!BH366&gt;0,0,IF(EW366=0,0,(IF(COUNTIF($EX$19:EX366,EX366)=1,IF($FS$3="N",1,IF(EH366=1,1,0))))))</f>
        <v>0</v>
      </c>
      <c r="EZ366" s="6" t="str">
        <f ca="1">IF(LOG入力!BH366&gt;0,"",IF(EY366=1,$X366,""))</f>
        <v/>
      </c>
      <c r="FA366" s="6" t="str">
        <f ca="1">IF(LOG入力!BH366&gt;0,"",IF(EY366=1,$Y366,""))</f>
        <v/>
      </c>
      <c r="FB366" s="6" t="str">
        <f ca="1">IF(LOG入力!BH366&gt;0,"",IF(COUNTIF($EZ$19:$EZ366,EZ366)=1,EZ366,""))</f>
        <v/>
      </c>
      <c r="FC366" s="6">
        <f ca="1">IF(LOG入力!BH366&gt;0,0,IF((EV366=1),IF(($FB366=""),0,1),0))</f>
        <v>0</v>
      </c>
      <c r="FD366" s="6" t="str">
        <f ca="1">IF(LOG入力!BH366&gt;0,"",IF(COUNTIF($FA$19:FA366,FA366)=1,FA366,""))</f>
        <v/>
      </c>
      <c r="FE366" s="72">
        <f ca="1">IF(LOG入力!BH366&gt;0,0,IF((EV366=1),IF(($FD366=""),0,1),0))</f>
        <v>0</v>
      </c>
      <c r="FF366" s="71">
        <f t="shared" ca="1" si="815"/>
        <v>0</v>
      </c>
      <c r="FG366" s="6">
        <f t="shared" ca="1" si="816"/>
        <v>0</v>
      </c>
      <c r="FH366" s="6" t="str">
        <f t="shared" ca="1" si="817"/>
        <v/>
      </c>
      <c r="FI366" s="6">
        <f ca="1">IF(LOG入力!BH366&gt;0,0,IF(FG366=0,0,(IF(COUNTIF($FH$19:FH366,FH366)=1,IF($FS$3="N",1,IF(EH366=1,1,0))))))</f>
        <v>0</v>
      </c>
      <c r="FJ366" s="6" t="str">
        <f ca="1">IF(LOG入力!BH366&gt;0,"",IF(FI366=1,$X366,""))</f>
        <v/>
      </c>
      <c r="FK366" s="6" t="str">
        <f ca="1">IF(LOG入力!BH366&gt;0,"",IF(FI366=1,$Y366,""))</f>
        <v/>
      </c>
      <c r="FL366" s="6" t="str">
        <f ca="1">IF(LOG入力!BH366&gt;0,"",IF(COUNTIF($FJ$19:$FJ366,FJ366)=1,FJ366,""))</f>
        <v/>
      </c>
      <c r="FM366" s="6">
        <f ca="1">IF(LOG入力!BH366&gt;0,0,IF((FF366=1),IF(($FL366=""),0,1),0))</f>
        <v>0</v>
      </c>
      <c r="FN366" s="6" t="str">
        <f ca="1">IF(LOG入力!BH366&gt;0,"",IF(COUNTIF($FK$19:FK366,FK366)=1,FK366,""))</f>
        <v/>
      </c>
      <c r="FO366" s="72">
        <f ca="1">IF(LOG入力!BH366&gt;0,0,IF((FF366=1),IF(($FN366=""),0,1),0))</f>
        <v>0</v>
      </c>
      <c r="FP366" s="71">
        <f t="shared" ca="1" si="818"/>
        <v>0</v>
      </c>
      <c r="FQ366" s="6">
        <f t="shared" ca="1" si="819"/>
        <v>0</v>
      </c>
      <c r="FR366" s="6" t="str">
        <f t="shared" ca="1" si="820"/>
        <v/>
      </c>
      <c r="FS366" s="6">
        <f ca="1">IF(LOG入力!BH366&gt;0,0,IF(FQ366=0,0,(IF(COUNTIF($FR$19:FR366,FR366)=1,IF($FS$3="N",1,IF(EH366=1,1,0))))))</f>
        <v>0</v>
      </c>
      <c r="FT366" s="6" t="str">
        <f ca="1">IF(LOG入力!BH366&gt;0,"",IF(FS366=1,$X366,""))</f>
        <v/>
      </c>
      <c r="FU366" s="6" t="str">
        <f ca="1">IF(LOG入力!BH366&gt;0,"",IF(FS366=1,$Y366,""))</f>
        <v/>
      </c>
      <c r="FV366" s="6" t="str">
        <f ca="1">IF(LOG入力!BH366&gt;0,"",IF(COUNTIF($FT$19:$FT366,FT366)=1,FT366,""))</f>
        <v/>
      </c>
      <c r="FW366" s="6">
        <f ca="1">IF(LOG入力!BH366&gt;0,0,IF((FP366=1),IF(($FV366=""),0,1),0))</f>
        <v>0</v>
      </c>
      <c r="FX366" s="6" t="str">
        <f ca="1">IF(LOG入力!BH366&gt;0,"",IF(COUNTIF($FU$19:FU366,FU366)=1,FU366,""))</f>
        <v/>
      </c>
      <c r="FY366" s="72">
        <f ca="1">IF(LOG入力!BH366&gt;0,0,IF((FP366=1),IF(($FX366=""),0,1),0))</f>
        <v>0</v>
      </c>
      <c r="FZ366" s="71">
        <f t="shared" ca="1" si="821"/>
        <v>0</v>
      </c>
      <c r="GA366" s="6">
        <f t="shared" ca="1" si="822"/>
        <v>0</v>
      </c>
      <c r="GB366" s="6" t="str">
        <f t="shared" ca="1" si="823"/>
        <v/>
      </c>
      <c r="GC366" s="6">
        <f ca="1">IF(LOG入力!BH366&gt;0,0,IF(GA366=0,0,(IF(COUNTIF($GB$19:GB366,GB366)=1,IF($FS$3="N",1,IF(EH366=1,1,0))))))</f>
        <v>0</v>
      </c>
      <c r="GD366" s="6" t="str">
        <f ca="1">IF(LOG入力!BH366&gt;0,"",IF(GC366=1,$X366,""))</f>
        <v/>
      </c>
      <c r="GE366" s="6" t="str">
        <f ca="1">IF(LOG入力!BH366&gt;0,"",IF(GC366=1,$Y366,""))</f>
        <v/>
      </c>
      <c r="GF366" s="6" t="str">
        <f ca="1">IF(LOG入力!BH366&gt;0,"",IF(COUNTIF($GD$19:$GD366,GD366)=1,GD366,""))</f>
        <v/>
      </c>
      <c r="GG366" s="6">
        <f ca="1">IF(LOG入力!BH366&gt;0,0,IF((FZ366=1),IF(($GF366=""),0,1),0))</f>
        <v>0</v>
      </c>
      <c r="GH366" s="6" t="str">
        <f ca="1">IF(LOG入力!BH366&gt;0,"",IF(COUNTIF($GE$19:GE366,GE366)=1,GE366,""))</f>
        <v/>
      </c>
      <c r="GI366" s="72">
        <f ca="1">IF(LOG入力!BH366&gt;0,0,IF((FZ366=1),IF(($GH366=""),0,1),0))</f>
        <v>0</v>
      </c>
      <c r="GK366" s="455" t="str">
        <f ca="1">IF(V366=1,"",IF(LEN(LOG入力!AS366)=0,"",LOG入力!AS366))</f>
        <v/>
      </c>
      <c r="GL366" s="378" t="str">
        <f t="shared" ca="1" si="824"/>
        <v/>
      </c>
      <c r="GM366" s="378" t="str">
        <f t="shared" ca="1" si="825"/>
        <v/>
      </c>
      <c r="GN366" s="74" t="str">
        <f t="shared" ca="1" si="826"/>
        <v/>
      </c>
      <c r="GO366" s="74" t="str">
        <f t="shared" ca="1" si="827"/>
        <v/>
      </c>
      <c r="GQ366" s="74" t="str">
        <f t="shared" ca="1" si="828"/>
        <v/>
      </c>
      <c r="GR366" s="74" t="str">
        <f t="shared" ca="1" si="829"/>
        <v/>
      </c>
      <c r="GS366" s="74" t="str">
        <f t="shared" ca="1" si="830"/>
        <v/>
      </c>
      <c r="GT366" s="74" t="str">
        <f t="shared" ca="1" si="831"/>
        <v/>
      </c>
      <c r="GU366" s="74" t="str">
        <f t="shared" ca="1" si="832"/>
        <v/>
      </c>
      <c r="GV366" s="74" t="str">
        <f t="shared" ca="1" si="833"/>
        <v/>
      </c>
      <c r="GX366" s="74" t="str">
        <f t="shared" ca="1" si="834"/>
        <v/>
      </c>
      <c r="GY366" s="74" t="str">
        <f t="shared" ca="1" si="835"/>
        <v/>
      </c>
      <c r="GZ366" s="74" t="str">
        <f ca="1">IF(V366=1,"",IF(LOG入力!BH366&gt;0,0,IF(GY366=0,0,IF((VALUE((TYPE(VALUE(J366)))))=16,0,IF(VALUE(J366)&lt;60,1,IF(VALUE(J366)&lt;100,0,IF(VALUE(J366)&lt;600,2,0)))))))</f>
        <v/>
      </c>
      <c r="HA366" s="74" t="str">
        <f t="shared" ca="1" si="836"/>
        <v/>
      </c>
      <c r="HB366" s="74" t="str">
        <f ca="1">IF(V366=1,"",IF(LOG入力!BH366&gt;0,0,IF(HA366=0,0,IF((VALUE((TYPE(VALUE(L366)))))=16,0,IF(VALUE(L366)&lt;60,1,IF(VALUE(L366)&lt;100,0,IF(VALUE(L366)&lt;600,2,0)))))))</f>
        <v/>
      </c>
      <c r="HD366" s="74" t="str">
        <f t="shared" ca="1" si="837"/>
        <v/>
      </c>
      <c r="HF366" s="74" t="str">
        <f t="shared" ca="1" si="838"/>
        <v/>
      </c>
      <c r="HG366" s="74" t="str">
        <f t="shared" ca="1" si="839"/>
        <v/>
      </c>
      <c r="HH366" s="74" t="str">
        <f t="shared" ca="1" si="840"/>
        <v/>
      </c>
      <c r="HI366" s="74" t="str">
        <f t="shared" ca="1" si="841"/>
        <v/>
      </c>
      <c r="HJ366" s="74" t="str">
        <f t="shared" ca="1" si="842"/>
        <v/>
      </c>
      <c r="HK366" s="74" t="str">
        <f t="shared" ca="1" si="843"/>
        <v/>
      </c>
      <c r="HL366" s="74" t="str">
        <f t="shared" ca="1" si="844"/>
        <v/>
      </c>
      <c r="HM366" s="74" t="str">
        <f t="shared" ca="1" si="845"/>
        <v/>
      </c>
      <c r="HN366" s="74" t="str">
        <f t="shared" ca="1" si="846"/>
        <v/>
      </c>
      <c r="HO366" s="529" t="str">
        <f t="shared" ca="1" si="847"/>
        <v/>
      </c>
      <c r="HP366" s="74" t="str">
        <f t="shared" ca="1" si="848"/>
        <v/>
      </c>
      <c r="HQ366" s="74" t="str">
        <f t="shared" ca="1" si="849"/>
        <v/>
      </c>
      <c r="HR366" s="74" t="str">
        <f t="shared" ca="1" si="850"/>
        <v/>
      </c>
      <c r="HS366" s="74" t="str">
        <f t="shared" ca="1" si="851"/>
        <v/>
      </c>
      <c r="HT366" s="74" t="str">
        <f ca="1">IF(V366=1,"",IF(LOG入力!BH366&gt;0,0,IF(DV366=1,0,IF(N366="0",0,IF(SUM(HD366:HS366)&gt;0,1,0)))))</f>
        <v/>
      </c>
    </row>
    <row r="367" spans="1:228" x14ac:dyDescent="0.15">
      <c r="A367" s="5"/>
      <c r="B367" s="532" t="str">
        <f t="shared" ca="1" si="710"/>
        <v/>
      </c>
      <c r="C367" s="534" t="str">
        <f ca="1">LOG入力!AP367</f>
        <v/>
      </c>
      <c r="D367" s="534" t="str">
        <f ca="1">LOG入力!AQ367</f>
        <v/>
      </c>
      <c r="E367" s="534" t="str">
        <f ca="1">LOG入力!AR367</f>
        <v/>
      </c>
      <c r="F367" s="535" t="str">
        <f t="shared" ca="1" si="711"/>
        <v/>
      </c>
      <c r="G367" s="585" t="str">
        <f ca="1">LOG入力!AT367</f>
        <v/>
      </c>
      <c r="H367" s="542" t="str">
        <f ca="1">LOG入力!AU367</f>
        <v/>
      </c>
      <c r="I367" s="542" t="str">
        <f ca="1">LOG入力!AV367</f>
        <v/>
      </c>
      <c r="J367" s="577" t="str">
        <f ca="1">LOG入力!AW367</f>
        <v/>
      </c>
      <c r="K367" s="578" t="str">
        <f ca="1">LOG入力!BJ367</f>
        <v/>
      </c>
      <c r="L367" s="577" t="str">
        <f ca="1">LOG入力!AY367</f>
        <v/>
      </c>
      <c r="M367" s="545" t="str">
        <f ca="1">LOG入力!BK367</f>
        <v/>
      </c>
      <c r="N367" s="512" t="str">
        <f ca="1">IF(V367=1,"",IF(LOG入力!AJ367=1,"1",LOG入力!BA367))</f>
        <v/>
      </c>
      <c r="O367" s="538" t="str">
        <f ca="1">IF(V367=1,"",IF(LEN(LOG入力!O367)=0,"",LOG入力!O367))</f>
        <v/>
      </c>
      <c r="P367" s="291" t="str">
        <f ca="1">IF(V367=1,"",IF($AA$4=1,"",IF(LOG入力!BG367=1,"",CONCATENATE($ER367,$FB367,$FL367,$FV367,$GF367))))</f>
        <v/>
      </c>
      <c r="Q367" s="291" t="str">
        <f ca="1">IF(V367=1,"",IF($AA$4=1,"",IF(LOG入力!BG367=1,"",CONCATENATE($ET367,$FD367,$FN367,$FX367,$GH367))))</f>
        <v/>
      </c>
      <c r="R367" s="573" t="str">
        <f ca="1">IF(V367=1,"",IF($AA$4=1,"",IF(LOG入力!BH367&gt;0,0,AA367)))</f>
        <v/>
      </c>
      <c r="S367" s="293" t="str">
        <f t="shared" ca="1" si="712"/>
        <v/>
      </c>
      <c r="T367" s="29"/>
      <c r="U367" s="38"/>
      <c r="V367" s="196">
        <f ca="1">LOG入力!AN367</f>
        <v>1</v>
      </c>
      <c r="W367" s="38"/>
      <c r="X367" s="516" t="str">
        <f t="shared" ca="1" si="713"/>
        <v/>
      </c>
      <c r="Y367" s="515" t="str">
        <f t="shared" ca="1" si="714"/>
        <v/>
      </c>
      <c r="Z367" s="518" t="str">
        <f t="shared" ca="1" si="715"/>
        <v/>
      </c>
      <c r="AA367" s="574" t="str">
        <f t="shared" ca="1" si="716"/>
        <v/>
      </c>
      <c r="AC367" s="6" t="str">
        <f t="shared" ca="1" si="717"/>
        <v/>
      </c>
      <c r="AD367" s="6" t="str">
        <f t="shared" ca="1" si="718"/>
        <v/>
      </c>
      <c r="AE367" s="6" t="str">
        <f t="shared" ca="1" si="719"/>
        <v/>
      </c>
      <c r="AF367" s="6" t="str">
        <f t="shared" ca="1" si="720"/>
        <v/>
      </c>
      <c r="AG367" s="6" t="str">
        <f t="shared" ca="1" si="721"/>
        <v/>
      </c>
      <c r="AH367" s="6" t="str">
        <f t="shared" ca="1" si="722"/>
        <v/>
      </c>
      <c r="AI367" s="6" t="str">
        <f t="shared" ca="1" si="723"/>
        <v/>
      </c>
      <c r="AJ367" s="6" t="str">
        <f t="shared" ca="1" si="724"/>
        <v/>
      </c>
      <c r="AK367" s="6" t="str">
        <f t="shared" ca="1" si="725"/>
        <v/>
      </c>
      <c r="AL367" s="6" t="str">
        <f t="shared" ca="1" si="726"/>
        <v/>
      </c>
      <c r="AM367" s="6" t="str">
        <f t="shared" ca="1" si="727"/>
        <v/>
      </c>
      <c r="AN367" s="6" t="str">
        <f t="shared" ca="1" si="728"/>
        <v/>
      </c>
      <c r="AO367" s="6" t="str">
        <f t="shared" ca="1" si="729"/>
        <v/>
      </c>
      <c r="AP367" s="6" t="str">
        <f t="shared" ca="1" si="730"/>
        <v/>
      </c>
      <c r="AQ367" s="6" t="str">
        <f t="shared" ca="1" si="731"/>
        <v/>
      </c>
      <c r="AR367" s="6" t="str">
        <f t="shared" ca="1" si="732"/>
        <v/>
      </c>
      <c r="AS367" s="6" t="str">
        <f t="shared" ca="1" si="733"/>
        <v/>
      </c>
      <c r="AT367" s="6" t="str">
        <f t="shared" ca="1" si="734"/>
        <v/>
      </c>
      <c r="AU367" s="6" t="str">
        <f t="shared" ca="1" si="735"/>
        <v/>
      </c>
      <c r="AV367" s="6" t="str">
        <f t="shared" ca="1" si="736"/>
        <v/>
      </c>
      <c r="AW367" s="6" t="str">
        <f t="shared" ca="1" si="737"/>
        <v/>
      </c>
      <c r="AY367" s="6" t="str">
        <f t="shared" ca="1" si="738"/>
        <v/>
      </c>
      <c r="AZ367" s="6" t="str">
        <f t="shared" ca="1" si="739"/>
        <v/>
      </c>
      <c r="BA367" s="6" t="str">
        <f t="shared" ca="1" si="740"/>
        <v/>
      </c>
      <c r="BB367" s="6" t="str">
        <f t="shared" ca="1" si="741"/>
        <v/>
      </c>
      <c r="BC367" s="6" t="str">
        <f t="shared" ca="1" si="742"/>
        <v/>
      </c>
      <c r="BD367" s="6" t="str">
        <f t="shared" ca="1" si="743"/>
        <v/>
      </c>
      <c r="BE367" s="6" t="str">
        <f t="shared" ca="1" si="744"/>
        <v/>
      </c>
      <c r="BF367" s="6" t="str">
        <f t="shared" ca="1" si="745"/>
        <v/>
      </c>
      <c r="BG367" s="6" t="str">
        <f t="shared" ca="1" si="746"/>
        <v/>
      </c>
      <c r="BH367" s="6" t="str">
        <f t="shared" ca="1" si="747"/>
        <v/>
      </c>
      <c r="BI367" s="6" t="str">
        <f t="shared" ca="1" si="748"/>
        <v/>
      </c>
      <c r="BJ367" s="6" t="str">
        <f t="shared" ca="1" si="749"/>
        <v/>
      </c>
      <c r="BK367" s="6" t="str">
        <f t="shared" ca="1" si="750"/>
        <v/>
      </c>
      <c r="BL367" s="6" t="str">
        <f t="shared" ca="1" si="751"/>
        <v/>
      </c>
      <c r="BM367" s="6" t="str">
        <f t="shared" ca="1" si="752"/>
        <v/>
      </c>
      <c r="BN367" s="6" t="str">
        <f t="shared" ca="1" si="753"/>
        <v/>
      </c>
      <c r="BO367" s="6" t="str">
        <f t="shared" ca="1" si="754"/>
        <v/>
      </c>
      <c r="BP367" s="6" t="str">
        <f t="shared" ca="1" si="755"/>
        <v/>
      </c>
      <c r="BQ367" s="6" t="str">
        <f t="shared" ca="1" si="756"/>
        <v/>
      </c>
      <c r="BR367" s="6" t="str">
        <f t="shared" ca="1" si="757"/>
        <v/>
      </c>
      <c r="BS367" s="6" t="str">
        <f t="shared" ca="1" si="758"/>
        <v/>
      </c>
      <c r="BU367" s="6" t="str">
        <f t="shared" ca="1" si="759"/>
        <v/>
      </c>
      <c r="BW367" s="515" t="str">
        <f t="shared" ca="1" si="760"/>
        <v/>
      </c>
      <c r="BX367" s="515">
        <f t="shared" ca="1" si="761"/>
        <v>0</v>
      </c>
      <c r="BY367" s="515" t="str">
        <f t="shared" ca="1" si="762"/>
        <v/>
      </c>
      <c r="CA367" s="6">
        <f t="shared" ca="1" si="763"/>
        <v>1</v>
      </c>
      <c r="CC367" s="523" t="str">
        <f t="shared" ca="1" si="764"/>
        <v/>
      </c>
      <c r="CE367" s="6" t="str">
        <f t="shared" ca="1" si="765"/>
        <v/>
      </c>
      <c r="CG367" s="524" t="str">
        <f ca="1">IF(V367=1,"",IF($AA$4=1,"",IF(LOG入力!BH367&gt;0,"",IF(N367=0,"",IF(HT367=0,"","★")))))</f>
        <v/>
      </c>
      <c r="CI367" s="74" t="str">
        <f t="shared" ca="1" si="766"/>
        <v/>
      </c>
      <c r="CK367" s="525" t="str">
        <f ca="1">IF(V367=1,"",IF(LOG入力!BH367&gt;0,1,0))</f>
        <v/>
      </c>
      <c r="CL367" s="74" t="str">
        <f t="shared" ca="1" si="767"/>
        <v/>
      </c>
      <c r="CN367" s="74" t="str">
        <f t="shared" ca="1" si="768"/>
        <v/>
      </c>
      <c r="CO367" s="74" t="str">
        <f t="shared" ca="1" si="769"/>
        <v/>
      </c>
      <c r="CQ367" s="74" t="str">
        <f t="shared" ca="1" si="770"/>
        <v/>
      </c>
      <c r="CR367" s="74" t="str">
        <f t="shared" ca="1" si="771"/>
        <v/>
      </c>
      <c r="CS367" s="74" t="str">
        <f t="shared" ca="1" si="772"/>
        <v/>
      </c>
      <c r="CT367" s="74" t="str">
        <f t="shared" ca="1" si="773"/>
        <v/>
      </c>
      <c r="CU367" s="74" t="str">
        <f t="shared" ca="1" si="774"/>
        <v/>
      </c>
      <c r="CV367" s="74" t="str">
        <f t="shared" ca="1" si="775"/>
        <v/>
      </c>
      <c r="CW367" s="74" t="str">
        <f t="shared" ca="1" si="776"/>
        <v/>
      </c>
      <c r="CX367" s="74" t="str">
        <f t="shared" ca="1" si="777"/>
        <v/>
      </c>
      <c r="CY367" s="74" t="str">
        <f t="shared" ca="1" si="778"/>
        <v/>
      </c>
      <c r="CZ367" s="74" t="str">
        <f t="shared" ca="1" si="779"/>
        <v/>
      </c>
      <c r="DA367" s="74" t="str">
        <f t="shared" ca="1" si="780"/>
        <v/>
      </c>
      <c r="DB367" s="74" t="str">
        <f t="shared" ca="1" si="781"/>
        <v/>
      </c>
      <c r="DD367" s="74" t="str">
        <f t="shared" ca="1" si="782"/>
        <v/>
      </c>
      <c r="DE367" s="74" t="str">
        <f t="shared" ca="1" si="783"/>
        <v/>
      </c>
      <c r="DF367" s="74" t="str">
        <f t="shared" ca="1" si="784"/>
        <v/>
      </c>
      <c r="DG367" s="74" t="str">
        <f t="shared" ca="1" si="785"/>
        <v/>
      </c>
      <c r="DH367" s="74" t="str">
        <f t="shared" ca="1" si="786"/>
        <v/>
      </c>
      <c r="DI367" s="74" t="str">
        <f t="shared" ca="1" si="787"/>
        <v/>
      </c>
      <c r="DJ367" s="74" t="str">
        <f t="shared" ca="1" si="788"/>
        <v/>
      </c>
      <c r="DK367" s="74" t="str">
        <f t="shared" ca="1" si="789"/>
        <v/>
      </c>
      <c r="DL367" s="74" t="str">
        <f t="shared" ca="1" si="790"/>
        <v/>
      </c>
      <c r="DM367" s="74" t="str">
        <f t="shared" ca="1" si="791"/>
        <v/>
      </c>
      <c r="DN367" s="74" t="str">
        <f t="shared" ca="1" si="792"/>
        <v/>
      </c>
      <c r="DO367" s="74" t="str">
        <f t="shared" ca="1" si="793"/>
        <v/>
      </c>
      <c r="DQ367" s="74" t="str">
        <f t="shared" ca="1" si="794"/>
        <v/>
      </c>
      <c r="DS367" s="74" t="str">
        <f t="shared" ca="1" si="795"/>
        <v/>
      </c>
      <c r="DT367" s="74" t="str">
        <f t="shared" ca="1" si="796"/>
        <v/>
      </c>
      <c r="DV367" s="525" t="str">
        <f t="shared" ca="1" si="797"/>
        <v/>
      </c>
      <c r="DW367" s="74" t="str">
        <f t="shared" ca="1" si="798"/>
        <v/>
      </c>
      <c r="DX367" s="485" t="str">
        <f t="shared" ca="1" si="799"/>
        <v/>
      </c>
      <c r="DY367" s="74" t="str">
        <f t="shared" ca="1" si="800"/>
        <v/>
      </c>
      <c r="DZ367" s="74" t="str">
        <f t="shared" ca="1" si="801"/>
        <v/>
      </c>
      <c r="EA367" s="74" t="str">
        <f t="shared" ca="1" si="802"/>
        <v/>
      </c>
      <c r="EC367" s="74" t="str">
        <f t="shared" ca="1" si="803"/>
        <v/>
      </c>
      <c r="ED367" s="74" t="str">
        <f t="shared" ca="1" si="804"/>
        <v/>
      </c>
      <c r="EE367" s="74" t="str">
        <f t="shared" ca="1" si="805"/>
        <v/>
      </c>
      <c r="EG367" s="479" t="str">
        <f ca="1">IF(V367=1,"",IF(LOG入力!BH367&gt;0,0,IF(CG367="★",0,IF(R367=1,0,IF(N367=0,0,1)))))</f>
        <v/>
      </c>
      <c r="EH367" s="483" t="str">
        <f t="shared" ca="1" si="806"/>
        <v/>
      </c>
      <c r="EI367" s="483" t="str">
        <f t="shared" ca="1" si="807"/>
        <v/>
      </c>
      <c r="EJ367" s="483" t="str">
        <f t="shared" ca="1" si="808"/>
        <v/>
      </c>
      <c r="EL367" s="71">
        <f t="shared" ca="1" si="809"/>
        <v>0</v>
      </c>
      <c r="EM367" s="6">
        <f t="shared" ca="1" si="810"/>
        <v>0</v>
      </c>
      <c r="EN367" s="6" t="str">
        <f t="shared" ca="1" si="811"/>
        <v/>
      </c>
      <c r="EO367" s="6">
        <f ca="1">IF(LOG入力!BH367&gt;0,0,IF(EM367=0,0,(IF(COUNTIF($EN$19:EN367,EN367)=1,IF($FS$3="N",1,IF(EH367=1,1,0))))))</f>
        <v>0</v>
      </c>
      <c r="EP367" s="6" t="str">
        <f ca="1">IF(LOG入力!BH367&gt;0,"",IF(EO367=1,$X367,""))</f>
        <v/>
      </c>
      <c r="EQ367" s="6" t="str">
        <f ca="1">IF(LOG入力!BH367&gt;0,"",IF(EO367=1,$Y367,""))</f>
        <v/>
      </c>
      <c r="ER367" s="520" t="str">
        <f ca="1">IF(LOG入力!BH367&gt;0,"",IF(COUNTIF($EP$19:$EP367,EP367)=1,EP367,""))</f>
        <v/>
      </c>
      <c r="ES367" s="520">
        <f ca="1">IF(LOG入力!BH367&gt;0,0,IF((EL367=1),IF(($ER367=""),0,1),0))</f>
        <v>0</v>
      </c>
      <c r="ET367" s="520" t="str">
        <f ca="1">IF(LOG入力!BH367&gt;0,"",IF(COUNTIF($EQ$19:EQ367,EQ367)=1,EQ367,""))</f>
        <v/>
      </c>
      <c r="EU367" s="539">
        <f ca="1">IF(LOG入力!BH367&gt;0,0,IF((EL367=1),IF(($ET367=""),0,1),0))</f>
        <v>0</v>
      </c>
      <c r="EV367" s="71">
        <f t="shared" ca="1" si="812"/>
        <v>0</v>
      </c>
      <c r="EW367" s="6">
        <f t="shared" ca="1" si="813"/>
        <v>0</v>
      </c>
      <c r="EX367" s="6" t="str">
        <f t="shared" ca="1" si="814"/>
        <v/>
      </c>
      <c r="EY367" s="6">
        <f ca="1">IF(LOG入力!BH367&gt;0,0,IF(EW367=0,0,(IF(COUNTIF($EX$19:EX367,EX367)=1,IF($FS$3="N",1,IF(EH367=1,1,0))))))</f>
        <v>0</v>
      </c>
      <c r="EZ367" s="6" t="str">
        <f ca="1">IF(LOG入力!BH367&gt;0,"",IF(EY367=1,$X367,""))</f>
        <v/>
      </c>
      <c r="FA367" s="6" t="str">
        <f ca="1">IF(LOG入力!BH367&gt;0,"",IF(EY367=1,$Y367,""))</f>
        <v/>
      </c>
      <c r="FB367" s="6" t="str">
        <f ca="1">IF(LOG入力!BH367&gt;0,"",IF(COUNTIF($EZ$19:$EZ367,EZ367)=1,EZ367,""))</f>
        <v/>
      </c>
      <c r="FC367" s="6">
        <f ca="1">IF(LOG入力!BH367&gt;0,0,IF((EV367=1),IF(($FB367=""),0,1),0))</f>
        <v>0</v>
      </c>
      <c r="FD367" s="6" t="str">
        <f ca="1">IF(LOG入力!BH367&gt;0,"",IF(COUNTIF($FA$19:FA367,FA367)=1,FA367,""))</f>
        <v/>
      </c>
      <c r="FE367" s="72">
        <f ca="1">IF(LOG入力!BH367&gt;0,0,IF((EV367=1),IF(($FD367=""),0,1),0))</f>
        <v>0</v>
      </c>
      <c r="FF367" s="71">
        <f t="shared" ca="1" si="815"/>
        <v>0</v>
      </c>
      <c r="FG367" s="6">
        <f t="shared" ca="1" si="816"/>
        <v>0</v>
      </c>
      <c r="FH367" s="6" t="str">
        <f t="shared" ca="1" si="817"/>
        <v/>
      </c>
      <c r="FI367" s="6">
        <f ca="1">IF(LOG入力!BH367&gt;0,0,IF(FG367=0,0,(IF(COUNTIF($FH$19:FH367,FH367)=1,IF($FS$3="N",1,IF(EH367=1,1,0))))))</f>
        <v>0</v>
      </c>
      <c r="FJ367" s="6" t="str">
        <f ca="1">IF(LOG入力!BH367&gt;0,"",IF(FI367=1,$X367,""))</f>
        <v/>
      </c>
      <c r="FK367" s="6" t="str">
        <f ca="1">IF(LOG入力!BH367&gt;0,"",IF(FI367=1,$Y367,""))</f>
        <v/>
      </c>
      <c r="FL367" s="6" t="str">
        <f ca="1">IF(LOG入力!BH367&gt;0,"",IF(COUNTIF($FJ$19:$FJ367,FJ367)=1,FJ367,""))</f>
        <v/>
      </c>
      <c r="FM367" s="6">
        <f ca="1">IF(LOG入力!BH367&gt;0,0,IF((FF367=1),IF(($FL367=""),0,1),0))</f>
        <v>0</v>
      </c>
      <c r="FN367" s="6" t="str">
        <f ca="1">IF(LOG入力!BH367&gt;0,"",IF(COUNTIF($FK$19:FK367,FK367)=1,FK367,""))</f>
        <v/>
      </c>
      <c r="FO367" s="72">
        <f ca="1">IF(LOG入力!BH367&gt;0,0,IF((FF367=1),IF(($FN367=""),0,1),0))</f>
        <v>0</v>
      </c>
      <c r="FP367" s="71">
        <f t="shared" ca="1" si="818"/>
        <v>0</v>
      </c>
      <c r="FQ367" s="6">
        <f t="shared" ca="1" si="819"/>
        <v>0</v>
      </c>
      <c r="FR367" s="6" t="str">
        <f t="shared" ca="1" si="820"/>
        <v/>
      </c>
      <c r="FS367" s="6">
        <f ca="1">IF(LOG入力!BH367&gt;0,0,IF(FQ367=0,0,(IF(COUNTIF($FR$19:FR367,FR367)=1,IF($FS$3="N",1,IF(EH367=1,1,0))))))</f>
        <v>0</v>
      </c>
      <c r="FT367" s="6" t="str">
        <f ca="1">IF(LOG入力!BH367&gt;0,"",IF(FS367=1,$X367,""))</f>
        <v/>
      </c>
      <c r="FU367" s="6" t="str">
        <f ca="1">IF(LOG入力!BH367&gt;0,"",IF(FS367=1,$Y367,""))</f>
        <v/>
      </c>
      <c r="FV367" s="6" t="str">
        <f ca="1">IF(LOG入力!BH367&gt;0,"",IF(COUNTIF($FT$19:$FT367,FT367)=1,FT367,""))</f>
        <v/>
      </c>
      <c r="FW367" s="6">
        <f ca="1">IF(LOG入力!BH367&gt;0,0,IF((FP367=1),IF(($FV367=""),0,1),0))</f>
        <v>0</v>
      </c>
      <c r="FX367" s="6" t="str">
        <f ca="1">IF(LOG入力!BH367&gt;0,"",IF(COUNTIF($FU$19:FU367,FU367)=1,FU367,""))</f>
        <v/>
      </c>
      <c r="FY367" s="72">
        <f ca="1">IF(LOG入力!BH367&gt;0,0,IF((FP367=1),IF(($FX367=""),0,1),0))</f>
        <v>0</v>
      </c>
      <c r="FZ367" s="71">
        <f t="shared" ca="1" si="821"/>
        <v>0</v>
      </c>
      <c r="GA367" s="6">
        <f t="shared" ca="1" si="822"/>
        <v>0</v>
      </c>
      <c r="GB367" s="6" t="str">
        <f t="shared" ca="1" si="823"/>
        <v/>
      </c>
      <c r="GC367" s="6">
        <f ca="1">IF(LOG入力!BH367&gt;0,0,IF(GA367=0,0,(IF(COUNTIF($GB$19:GB367,GB367)=1,IF($FS$3="N",1,IF(EH367=1,1,0))))))</f>
        <v>0</v>
      </c>
      <c r="GD367" s="6" t="str">
        <f ca="1">IF(LOG入力!BH367&gt;0,"",IF(GC367=1,$X367,""))</f>
        <v/>
      </c>
      <c r="GE367" s="6" t="str">
        <f ca="1">IF(LOG入力!BH367&gt;0,"",IF(GC367=1,$Y367,""))</f>
        <v/>
      </c>
      <c r="GF367" s="6" t="str">
        <f ca="1">IF(LOG入力!BH367&gt;0,"",IF(COUNTIF($GD$19:$GD367,GD367)=1,GD367,""))</f>
        <v/>
      </c>
      <c r="GG367" s="6">
        <f ca="1">IF(LOG入力!BH367&gt;0,0,IF((FZ367=1),IF(($GF367=""),0,1),0))</f>
        <v>0</v>
      </c>
      <c r="GH367" s="6" t="str">
        <f ca="1">IF(LOG入力!BH367&gt;0,"",IF(COUNTIF($GE$19:GE367,GE367)=1,GE367,""))</f>
        <v/>
      </c>
      <c r="GI367" s="72">
        <f ca="1">IF(LOG入力!BH367&gt;0,0,IF((FZ367=1),IF(($GH367=""),0,1),0))</f>
        <v>0</v>
      </c>
      <c r="GK367" s="455" t="str">
        <f ca="1">IF(V367=1,"",IF(LEN(LOG入力!AS367)=0,"",LOG入力!AS367))</f>
        <v/>
      </c>
      <c r="GL367" s="378" t="str">
        <f t="shared" ca="1" si="824"/>
        <v/>
      </c>
      <c r="GM367" s="378" t="str">
        <f t="shared" ca="1" si="825"/>
        <v/>
      </c>
      <c r="GN367" s="74" t="str">
        <f t="shared" ca="1" si="826"/>
        <v/>
      </c>
      <c r="GO367" s="74" t="str">
        <f t="shared" ca="1" si="827"/>
        <v/>
      </c>
      <c r="GQ367" s="74" t="str">
        <f t="shared" ca="1" si="828"/>
        <v/>
      </c>
      <c r="GR367" s="74" t="str">
        <f t="shared" ca="1" si="829"/>
        <v/>
      </c>
      <c r="GS367" s="74" t="str">
        <f t="shared" ca="1" si="830"/>
        <v/>
      </c>
      <c r="GT367" s="74" t="str">
        <f t="shared" ca="1" si="831"/>
        <v/>
      </c>
      <c r="GU367" s="74" t="str">
        <f t="shared" ca="1" si="832"/>
        <v/>
      </c>
      <c r="GV367" s="74" t="str">
        <f t="shared" ca="1" si="833"/>
        <v/>
      </c>
      <c r="GX367" s="74" t="str">
        <f t="shared" ca="1" si="834"/>
        <v/>
      </c>
      <c r="GY367" s="74" t="str">
        <f t="shared" ca="1" si="835"/>
        <v/>
      </c>
      <c r="GZ367" s="74" t="str">
        <f ca="1">IF(V367=1,"",IF(LOG入力!BH367&gt;0,0,IF(GY367=0,0,IF((VALUE((TYPE(VALUE(J367)))))=16,0,IF(VALUE(J367)&lt;60,1,IF(VALUE(J367)&lt;100,0,IF(VALUE(J367)&lt;600,2,0)))))))</f>
        <v/>
      </c>
      <c r="HA367" s="74" t="str">
        <f t="shared" ca="1" si="836"/>
        <v/>
      </c>
      <c r="HB367" s="74" t="str">
        <f ca="1">IF(V367=1,"",IF(LOG入力!BH367&gt;0,0,IF(HA367=0,0,IF((VALUE((TYPE(VALUE(L367)))))=16,0,IF(VALUE(L367)&lt;60,1,IF(VALUE(L367)&lt;100,0,IF(VALUE(L367)&lt;600,2,0)))))))</f>
        <v/>
      </c>
      <c r="HD367" s="74" t="str">
        <f t="shared" ca="1" si="837"/>
        <v/>
      </c>
      <c r="HF367" s="74" t="str">
        <f t="shared" ca="1" si="838"/>
        <v/>
      </c>
      <c r="HG367" s="74" t="str">
        <f t="shared" ca="1" si="839"/>
        <v/>
      </c>
      <c r="HH367" s="74" t="str">
        <f t="shared" ca="1" si="840"/>
        <v/>
      </c>
      <c r="HI367" s="74" t="str">
        <f t="shared" ca="1" si="841"/>
        <v/>
      </c>
      <c r="HJ367" s="74" t="str">
        <f t="shared" ca="1" si="842"/>
        <v/>
      </c>
      <c r="HK367" s="74" t="str">
        <f t="shared" ca="1" si="843"/>
        <v/>
      </c>
      <c r="HL367" s="74" t="str">
        <f t="shared" ca="1" si="844"/>
        <v/>
      </c>
      <c r="HM367" s="74" t="str">
        <f t="shared" ca="1" si="845"/>
        <v/>
      </c>
      <c r="HN367" s="74" t="str">
        <f t="shared" ca="1" si="846"/>
        <v/>
      </c>
      <c r="HO367" s="529" t="str">
        <f t="shared" ca="1" si="847"/>
        <v/>
      </c>
      <c r="HP367" s="74" t="str">
        <f t="shared" ca="1" si="848"/>
        <v/>
      </c>
      <c r="HQ367" s="74" t="str">
        <f t="shared" ca="1" si="849"/>
        <v/>
      </c>
      <c r="HR367" s="74" t="str">
        <f t="shared" ca="1" si="850"/>
        <v/>
      </c>
      <c r="HS367" s="74" t="str">
        <f t="shared" ca="1" si="851"/>
        <v/>
      </c>
      <c r="HT367" s="74" t="str">
        <f ca="1">IF(V367=1,"",IF(LOG入力!BH367&gt;0,0,IF(DV367=1,0,IF(N367="0",0,IF(SUM(HD367:HS367)&gt;0,1,0)))))</f>
        <v/>
      </c>
    </row>
    <row r="368" spans="1:228" x14ac:dyDescent="0.15">
      <c r="A368" s="5">
        <v>350</v>
      </c>
      <c r="B368" s="487" t="str">
        <f t="shared" ca="1" si="710"/>
        <v/>
      </c>
      <c r="C368" s="548" t="str">
        <f ca="1">LOG入力!AP368</f>
        <v/>
      </c>
      <c r="D368" s="548" t="str">
        <f ca="1">LOG入力!AQ368</f>
        <v/>
      </c>
      <c r="E368" s="548" t="str">
        <f ca="1">LOG入力!AR368</f>
        <v/>
      </c>
      <c r="F368" s="589" t="str">
        <f t="shared" ca="1" si="711"/>
        <v/>
      </c>
      <c r="G368" s="586" t="str">
        <f ca="1">LOG入力!AT368</f>
        <v/>
      </c>
      <c r="H368" s="553" t="str">
        <f ca="1">LOG入力!AU368</f>
        <v/>
      </c>
      <c r="I368" s="587" t="str">
        <f ca="1">LOG入力!AV368</f>
        <v/>
      </c>
      <c r="J368" s="590" t="str">
        <f ca="1">LOG入力!AW368</f>
        <v/>
      </c>
      <c r="K368" s="591" t="str">
        <f ca="1">LOG入力!BJ368</f>
        <v/>
      </c>
      <c r="L368" s="590" t="str">
        <f ca="1">LOG入力!AY368</f>
        <v/>
      </c>
      <c r="M368" s="556" t="str">
        <f ca="1">LOG入力!BK368</f>
        <v/>
      </c>
      <c r="N368" s="588" t="str">
        <f ca="1">IF(V368=1,"",IF(LOG入力!AJ368=1,"1",LOG入力!BA368))</f>
        <v/>
      </c>
      <c r="O368" s="557" t="str">
        <f ca="1">IF(V368=1,"",IF(LEN(LOG入力!O368)=0,"",LOG入力!O368))</f>
        <v/>
      </c>
      <c r="P368" s="336" t="str">
        <f ca="1">IF(V368=1,"",IF($AA$4=1,"",IF(LOG入力!BG368=1,"",CONCATENATE($ER368,$FB368,$FL368,$FV368,$GF368))))</f>
        <v/>
      </c>
      <c r="Q368" s="337" t="str">
        <f ca="1">IF(V368=1,"",IF($AA$4=1,"",IF(LOG入力!BG368=1,"",CONCATENATE($ET368,$FD368,$FN368,$FX368,$GH368))))</f>
        <v/>
      </c>
      <c r="R368" s="338" t="str">
        <f ca="1">IF(V368=1,"",IF($AA$4=1,"",IF(LOG入力!BH368&gt;0,0,AA368)))</f>
        <v/>
      </c>
      <c r="S368" s="293" t="str">
        <f t="shared" ca="1" si="712"/>
        <v/>
      </c>
      <c r="T368" s="29"/>
      <c r="U368" s="38"/>
      <c r="V368" s="196">
        <f ca="1">LOG入力!AN368</f>
        <v>1</v>
      </c>
      <c r="W368" s="38"/>
      <c r="X368" s="516" t="str">
        <f t="shared" ca="1" si="713"/>
        <v/>
      </c>
      <c r="Y368" s="515" t="str">
        <f t="shared" ca="1" si="714"/>
        <v/>
      </c>
      <c r="Z368" s="518" t="str">
        <f t="shared" ca="1" si="715"/>
        <v/>
      </c>
      <c r="AA368" s="574" t="str">
        <f t="shared" ca="1" si="716"/>
        <v/>
      </c>
      <c r="AC368" s="6" t="str">
        <f t="shared" ca="1" si="717"/>
        <v/>
      </c>
      <c r="AD368" s="6" t="str">
        <f t="shared" ca="1" si="718"/>
        <v/>
      </c>
      <c r="AE368" s="6" t="str">
        <f t="shared" ca="1" si="719"/>
        <v/>
      </c>
      <c r="AF368" s="6" t="str">
        <f t="shared" ca="1" si="720"/>
        <v/>
      </c>
      <c r="AG368" s="6" t="str">
        <f t="shared" ca="1" si="721"/>
        <v/>
      </c>
      <c r="AH368" s="6" t="str">
        <f t="shared" ca="1" si="722"/>
        <v/>
      </c>
      <c r="AI368" s="6" t="str">
        <f t="shared" ca="1" si="723"/>
        <v/>
      </c>
      <c r="AJ368" s="6" t="str">
        <f t="shared" ca="1" si="724"/>
        <v/>
      </c>
      <c r="AK368" s="6" t="str">
        <f t="shared" ca="1" si="725"/>
        <v/>
      </c>
      <c r="AL368" s="6" t="str">
        <f t="shared" ca="1" si="726"/>
        <v/>
      </c>
      <c r="AM368" s="6" t="str">
        <f t="shared" ca="1" si="727"/>
        <v/>
      </c>
      <c r="AN368" s="6" t="str">
        <f t="shared" ca="1" si="728"/>
        <v/>
      </c>
      <c r="AO368" s="6" t="str">
        <f t="shared" ca="1" si="729"/>
        <v/>
      </c>
      <c r="AP368" s="6" t="str">
        <f t="shared" ca="1" si="730"/>
        <v/>
      </c>
      <c r="AQ368" s="6" t="str">
        <f t="shared" ca="1" si="731"/>
        <v/>
      </c>
      <c r="AR368" s="6" t="str">
        <f t="shared" ca="1" si="732"/>
        <v/>
      </c>
      <c r="AS368" s="6" t="str">
        <f t="shared" ca="1" si="733"/>
        <v/>
      </c>
      <c r="AT368" s="6" t="str">
        <f t="shared" ca="1" si="734"/>
        <v/>
      </c>
      <c r="AU368" s="6" t="str">
        <f t="shared" ca="1" si="735"/>
        <v/>
      </c>
      <c r="AV368" s="6" t="str">
        <f t="shared" ca="1" si="736"/>
        <v/>
      </c>
      <c r="AW368" s="6" t="str">
        <f t="shared" ca="1" si="737"/>
        <v/>
      </c>
      <c r="AY368" s="6" t="str">
        <f t="shared" ca="1" si="738"/>
        <v/>
      </c>
      <c r="AZ368" s="6" t="str">
        <f t="shared" ca="1" si="739"/>
        <v/>
      </c>
      <c r="BA368" s="6" t="str">
        <f t="shared" ca="1" si="740"/>
        <v/>
      </c>
      <c r="BB368" s="6" t="str">
        <f t="shared" ca="1" si="741"/>
        <v/>
      </c>
      <c r="BC368" s="6" t="str">
        <f t="shared" ca="1" si="742"/>
        <v/>
      </c>
      <c r="BD368" s="6" t="str">
        <f t="shared" ca="1" si="743"/>
        <v/>
      </c>
      <c r="BE368" s="6" t="str">
        <f t="shared" ca="1" si="744"/>
        <v/>
      </c>
      <c r="BF368" s="6" t="str">
        <f t="shared" ca="1" si="745"/>
        <v/>
      </c>
      <c r="BG368" s="6" t="str">
        <f t="shared" ca="1" si="746"/>
        <v/>
      </c>
      <c r="BH368" s="6" t="str">
        <f t="shared" ca="1" si="747"/>
        <v/>
      </c>
      <c r="BI368" s="6" t="str">
        <f t="shared" ca="1" si="748"/>
        <v/>
      </c>
      <c r="BJ368" s="6" t="str">
        <f t="shared" ca="1" si="749"/>
        <v/>
      </c>
      <c r="BK368" s="6" t="str">
        <f t="shared" ca="1" si="750"/>
        <v/>
      </c>
      <c r="BL368" s="6" t="str">
        <f t="shared" ca="1" si="751"/>
        <v/>
      </c>
      <c r="BM368" s="6" t="str">
        <f t="shared" ca="1" si="752"/>
        <v/>
      </c>
      <c r="BN368" s="6" t="str">
        <f t="shared" ca="1" si="753"/>
        <v/>
      </c>
      <c r="BO368" s="6" t="str">
        <f t="shared" ca="1" si="754"/>
        <v/>
      </c>
      <c r="BP368" s="6" t="str">
        <f t="shared" ca="1" si="755"/>
        <v/>
      </c>
      <c r="BQ368" s="6" t="str">
        <f t="shared" ca="1" si="756"/>
        <v/>
      </c>
      <c r="BR368" s="6" t="str">
        <f t="shared" ca="1" si="757"/>
        <v/>
      </c>
      <c r="BS368" s="6" t="str">
        <f t="shared" ca="1" si="758"/>
        <v/>
      </c>
      <c r="BU368" s="6" t="str">
        <f t="shared" ca="1" si="759"/>
        <v/>
      </c>
      <c r="BW368" s="515" t="str">
        <f t="shared" ca="1" si="760"/>
        <v/>
      </c>
      <c r="BX368" s="515">
        <f t="shared" ca="1" si="761"/>
        <v>0</v>
      </c>
      <c r="BY368" s="515" t="str">
        <f t="shared" ca="1" si="762"/>
        <v/>
      </c>
      <c r="CA368" s="6">
        <f t="shared" ca="1" si="763"/>
        <v>1</v>
      </c>
      <c r="CC368" s="523" t="str">
        <f t="shared" ca="1" si="764"/>
        <v/>
      </c>
      <c r="CE368" s="6" t="str">
        <f t="shared" ca="1" si="765"/>
        <v/>
      </c>
      <c r="CG368" s="524" t="str">
        <f ca="1">IF(V368=1,"",IF($AA$4=1,"",IF(LOG入力!BH368&gt;0,"",IF(N368=0,"",IF(HT368=0,"","★")))))</f>
        <v/>
      </c>
      <c r="CI368" s="74" t="str">
        <f t="shared" ca="1" si="766"/>
        <v/>
      </c>
      <c r="CK368" s="525" t="str">
        <f ca="1">IF(V368=1,"",IF(LOG入力!BH368&gt;0,1,0))</f>
        <v/>
      </c>
      <c r="CL368" s="74" t="str">
        <f t="shared" ca="1" si="767"/>
        <v/>
      </c>
      <c r="CN368" s="74" t="str">
        <f t="shared" ca="1" si="768"/>
        <v/>
      </c>
      <c r="CO368" s="74" t="str">
        <f t="shared" ca="1" si="769"/>
        <v/>
      </c>
      <c r="CQ368" s="74" t="str">
        <f t="shared" ca="1" si="770"/>
        <v/>
      </c>
      <c r="CR368" s="74" t="str">
        <f t="shared" ca="1" si="771"/>
        <v/>
      </c>
      <c r="CS368" s="74" t="str">
        <f t="shared" ca="1" si="772"/>
        <v/>
      </c>
      <c r="CT368" s="74" t="str">
        <f t="shared" ca="1" si="773"/>
        <v/>
      </c>
      <c r="CU368" s="74" t="str">
        <f t="shared" ca="1" si="774"/>
        <v/>
      </c>
      <c r="CV368" s="74" t="str">
        <f t="shared" ca="1" si="775"/>
        <v/>
      </c>
      <c r="CW368" s="74" t="str">
        <f t="shared" ca="1" si="776"/>
        <v/>
      </c>
      <c r="CX368" s="74" t="str">
        <f t="shared" ca="1" si="777"/>
        <v/>
      </c>
      <c r="CY368" s="74" t="str">
        <f t="shared" ca="1" si="778"/>
        <v/>
      </c>
      <c r="CZ368" s="74" t="str">
        <f t="shared" ca="1" si="779"/>
        <v/>
      </c>
      <c r="DA368" s="74" t="str">
        <f t="shared" ca="1" si="780"/>
        <v/>
      </c>
      <c r="DB368" s="74" t="str">
        <f t="shared" ca="1" si="781"/>
        <v/>
      </c>
      <c r="DD368" s="74" t="str">
        <f t="shared" ca="1" si="782"/>
        <v/>
      </c>
      <c r="DE368" s="74" t="str">
        <f t="shared" ca="1" si="783"/>
        <v/>
      </c>
      <c r="DF368" s="74" t="str">
        <f t="shared" ca="1" si="784"/>
        <v/>
      </c>
      <c r="DG368" s="74" t="str">
        <f t="shared" ca="1" si="785"/>
        <v/>
      </c>
      <c r="DH368" s="74" t="str">
        <f t="shared" ca="1" si="786"/>
        <v/>
      </c>
      <c r="DI368" s="74" t="str">
        <f t="shared" ca="1" si="787"/>
        <v/>
      </c>
      <c r="DJ368" s="74" t="str">
        <f t="shared" ca="1" si="788"/>
        <v/>
      </c>
      <c r="DK368" s="74" t="str">
        <f t="shared" ca="1" si="789"/>
        <v/>
      </c>
      <c r="DL368" s="74" t="str">
        <f t="shared" ca="1" si="790"/>
        <v/>
      </c>
      <c r="DM368" s="74" t="str">
        <f t="shared" ca="1" si="791"/>
        <v/>
      </c>
      <c r="DN368" s="74" t="str">
        <f t="shared" ca="1" si="792"/>
        <v/>
      </c>
      <c r="DO368" s="74" t="str">
        <f t="shared" ca="1" si="793"/>
        <v/>
      </c>
      <c r="DQ368" s="74" t="str">
        <f t="shared" ca="1" si="794"/>
        <v/>
      </c>
      <c r="DS368" s="74" t="str">
        <f t="shared" ca="1" si="795"/>
        <v/>
      </c>
      <c r="DT368" s="74" t="str">
        <f t="shared" ca="1" si="796"/>
        <v/>
      </c>
      <c r="DV368" s="525" t="str">
        <f t="shared" ca="1" si="797"/>
        <v/>
      </c>
      <c r="DW368" s="74" t="str">
        <f t="shared" ca="1" si="798"/>
        <v/>
      </c>
      <c r="DX368" s="485" t="str">
        <f t="shared" ca="1" si="799"/>
        <v/>
      </c>
      <c r="DY368" s="74" t="str">
        <f t="shared" ca="1" si="800"/>
        <v/>
      </c>
      <c r="DZ368" s="74" t="str">
        <f t="shared" ca="1" si="801"/>
        <v/>
      </c>
      <c r="EA368" s="74" t="str">
        <f t="shared" ca="1" si="802"/>
        <v/>
      </c>
      <c r="EC368" s="74" t="str">
        <f t="shared" ca="1" si="803"/>
        <v/>
      </c>
      <c r="ED368" s="74" t="str">
        <f t="shared" ca="1" si="804"/>
        <v/>
      </c>
      <c r="EE368" s="74" t="str">
        <f t="shared" ca="1" si="805"/>
        <v/>
      </c>
      <c r="EG368" s="479" t="str">
        <f ca="1">IF(V368=1,"",IF(LOG入力!BH368&gt;0,0,IF(CG368="★",0,IF(R368=1,0,IF(N368=0,0,1)))))</f>
        <v/>
      </c>
      <c r="EH368" s="483" t="str">
        <f t="shared" ca="1" si="806"/>
        <v/>
      </c>
      <c r="EI368" s="483" t="str">
        <f t="shared" ca="1" si="807"/>
        <v/>
      </c>
      <c r="EJ368" s="483" t="str">
        <f t="shared" ca="1" si="808"/>
        <v/>
      </c>
      <c r="EL368" s="71">
        <f t="shared" ca="1" si="809"/>
        <v>0</v>
      </c>
      <c r="EM368" s="6">
        <f t="shared" ca="1" si="810"/>
        <v>0</v>
      </c>
      <c r="EN368" s="6" t="str">
        <f t="shared" ca="1" si="811"/>
        <v/>
      </c>
      <c r="EO368" s="6">
        <f ca="1">IF(LOG入力!BH368&gt;0,0,IF(EM368=0,0,(IF(COUNTIF($EN$19:EN368,EN368)=1,IF($FS$3="N",1,IF(EH368=1,1,0))))))</f>
        <v>0</v>
      </c>
      <c r="EP368" s="6" t="str">
        <f ca="1">IF(LOG入力!BH368&gt;0,"",IF(EO368=1,$X368,""))</f>
        <v/>
      </c>
      <c r="EQ368" s="6" t="str">
        <f ca="1">IF(LOG入力!BH368&gt;0,"",IF(EO368=1,$Y368,""))</f>
        <v/>
      </c>
      <c r="ER368" s="520" t="str">
        <f ca="1">IF(LOG入力!BH368&gt;0,"",IF(COUNTIF($EP$19:$EP368,EP368)=1,EP368,""))</f>
        <v/>
      </c>
      <c r="ES368" s="520">
        <f ca="1">IF(LOG入力!BH368&gt;0,0,IF((EL368=1),IF(($ER368=""),0,1),0))</f>
        <v>0</v>
      </c>
      <c r="ET368" s="520" t="str">
        <f ca="1">IF(LOG入力!BH368&gt;0,"",IF(COUNTIF($EQ$19:EQ368,EQ368)=1,EQ368,""))</f>
        <v/>
      </c>
      <c r="EU368" s="539">
        <f ca="1">IF(LOG入力!BH368&gt;0,0,IF((EL368=1),IF(($ET368=""),0,1),0))</f>
        <v>0</v>
      </c>
      <c r="EV368" s="71">
        <f t="shared" ca="1" si="812"/>
        <v>0</v>
      </c>
      <c r="EW368" s="6">
        <f t="shared" ca="1" si="813"/>
        <v>0</v>
      </c>
      <c r="EX368" s="6" t="str">
        <f t="shared" ca="1" si="814"/>
        <v/>
      </c>
      <c r="EY368" s="6">
        <f ca="1">IF(LOG入力!BH368&gt;0,0,IF(EW368=0,0,(IF(COUNTIF($EX$19:EX368,EX368)=1,IF($FS$3="N",1,IF(EH368=1,1,0))))))</f>
        <v>0</v>
      </c>
      <c r="EZ368" s="6" t="str">
        <f ca="1">IF(LOG入力!BH368&gt;0,"",IF(EY368=1,$X368,""))</f>
        <v/>
      </c>
      <c r="FA368" s="6" t="str">
        <f ca="1">IF(LOG入力!BH368&gt;0,"",IF(EY368=1,$Y368,""))</f>
        <v/>
      </c>
      <c r="FB368" s="6" t="str">
        <f ca="1">IF(LOG入力!BH368&gt;0,"",IF(COUNTIF($EZ$19:$EZ368,EZ368)=1,EZ368,""))</f>
        <v/>
      </c>
      <c r="FC368" s="6">
        <f ca="1">IF(LOG入力!BH368&gt;0,0,IF((EV368=1),IF(($FB368=""),0,1),0))</f>
        <v>0</v>
      </c>
      <c r="FD368" s="6" t="str">
        <f ca="1">IF(LOG入力!BH368&gt;0,"",IF(COUNTIF($FA$19:FA368,FA368)=1,FA368,""))</f>
        <v/>
      </c>
      <c r="FE368" s="72">
        <f ca="1">IF(LOG入力!BH368&gt;0,0,IF((EV368=1),IF(($FD368=""),0,1),0))</f>
        <v>0</v>
      </c>
      <c r="FF368" s="71">
        <f t="shared" ca="1" si="815"/>
        <v>0</v>
      </c>
      <c r="FG368" s="6">
        <f t="shared" ca="1" si="816"/>
        <v>0</v>
      </c>
      <c r="FH368" s="6" t="str">
        <f t="shared" ca="1" si="817"/>
        <v/>
      </c>
      <c r="FI368" s="6">
        <f ca="1">IF(LOG入力!BH368&gt;0,0,IF(FG368=0,0,(IF(COUNTIF($FH$19:FH368,FH368)=1,IF($FS$3="N",1,IF(EH368=1,1,0))))))</f>
        <v>0</v>
      </c>
      <c r="FJ368" s="6" t="str">
        <f ca="1">IF(LOG入力!BH368&gt;0,"",IF(FI368=1,$X368,""))</f>
        <v/>
      </c>
      <c r="FK368" s="6" t="str">
        <f ca="1">IF(LOG入力!BH368&gt;0,"",IF(FI368=1,$Y368,""))</f>
        <v/>
      </c>
      <c r="FL368" s="6" t="str">
        <f ca="1">IF(LOG入力!BH368&gt;0,"",IF(COUNTIF($FJ$19:$FJ368,FJ368)=1,FJ368,""))</f>
        <v/>
      </c>
      <c r="FM368" s="6">
        <f ca="1">IF(LOG入力!BH368&gt;0,0,IF((FF368=1),IF(($FL368=""),0,1),0))</f>
        <v>0</v>
      </c>
      <c r="FN368" s="6" t="str">
        <f ca="1">IF(LOG入力!BH368&gt;0,"",IF(COUNTIF($FK$19:FK368,FK368)=1,FK368,""))</f>
        <v/>
      </c>
      <c r="FO368" s="72">
        <f ca="1">IF(LOG入力!BH368&gt;0,0,IF((FF368=1),IF(($FN368=""),0,1),0))</f>
        <v>0</v>
      </c>
      <c r="FP368" s="71">
        <f t="shared" ca="1" si="818"/>
        <v>0</v>
      </c>
      <c r="FQ368" s="6">
        <f t="shared" ca="1" si="819"/>
        <v>0</v>
      </c>
      <c r="FR368" s="6" t="str">
        <f t="shared" ca="1" si="820"/>
        <v/>
      </c>
      <c r="FS368" s="6">
        <f ca="1">IF(LOG入力!BH368&gt;0,0,IF(FQ368=0,0,(IF(COUNTIF($FR$19:FR368,FR368)=1,IF($FS$3="N",1,IF(EH368=1,1,0))))))</f>
        <v>0</v>
      </c>
      <c r="FT368" s="6" t="str">
        <f ca="1">IF(LOG入力!BH368&gt;0,"",IF(FS368=1,$X368,""))</f>
        <v/>
      </c>
      <c r="FU368" s="6" t="str">
        <f ca="1">IF(LOG入力!BH368&gt;0,"",IF(FS368=1,$Y368,""))</f>
        <v/>
      </c>
      <c r="FV368" s="6" t="str">
        <f ca="1">IF(LOG入力!BH368&gt;0,"",IF(COUNTIF($FT$19:$FT368,FT368)=1,FT368,""))</f>
        <v/>
      </c>
      <c r="FW368" s="6">
        <f ca="1">IF(LOG入力!BH368&gt;0,0,IF((FP368=1),IF(($FV368=""),0,1),0))</f>
        <v>0</v>
      </c>
      <c r="FX368" s="6" t="str">
        <f ca="1">IF(LOG入力!BH368&gt;0,"",IF(COUNTIF($FU$19:FU368,FU368)=1,FU368,""))</f>
        <v/>
      </c>
      <c r="FY368" s="72">
        <f ca="1">IF(LOG入力!BH368&gt;0,0,IF((FP368=1),IF(($FX368=""),0,1),0))</f>
        <v>0</v>
      </c>
      <c r="FZ368" s="71">
        <f t="shared" ca="1" si="821"/>
        <v>0</v>
      </c>
      <c r="GA368" s="6">
        <f t="shared" ca="1" si="822"/>
        <v>0</v>
      </c>
      <c r="GB368" s="6" t="str">
        <f t="shared" ca="1" si="823"/>
        <v/>
      </c>
      <c r="GC368" s="6">
        <f ca="1">IF(LOG入力!BH368&gt;0,0,IF(GA368=0,0,(IF(COUNTIF($GB$19:GB368,GB368)=1,IF($FS$3="N",1,IF(EH368=1,1,0))))))</f>
        <v>0</v>
      </c>
      <c r="GD368" s="6" t="str">
        <f ca="1">IF(LOG入力!BH368&gt;0,"",IF(GC368=1,$X368,""))</f>
        <v/>
      </c>
      <c r="GE368" s="6" t="str">
        <f ca="1">IF(LOG入力!BH368&gt;0,"",IF(GC368=1,$Y368,""))</f>
        <v/>
      </c>
      <c r="GF368" s="6" t="str">
        <f ca="1">IF(LOG入力!BH368&gt;0,"",IF(COUNTIF($GD$19:$GD368,GD368)=1,GD368,""))</f>
        <v/>
      </c>
      <c r="GG368" s="6">
        <f ca="1">IF(LOG入力!BH368&gt;0,0,IF((FZ368=1),IF(($GF368=""),0,1),0))</f>
        <v>0</v>
      </c>
      <c r="GH368" s="6" t="str">
        <f ca="1">IF(LOG入力!BH368&gt;0,"",IF(COUNTIF($GE$19:GE368,GE368)=1,GE368,""))</f>
        <v/>
      </c>
      <c r="GI368" s="72">
        <f ca="1">IF(LOG入力!BH368&gt;0,0,IF((FZ368=1),IF(($GH368=""),0,1),0))</f>
        <v>0</v>
      </c>
      <c r="GK368" s="455" t="str">
        <f ca="1">IF(V368=1,"",IF(LEN(LOG入力!AS368)=0,"",LOG入力!AS368))</f>
        <v/>
      </c>
      <c r="GL368" s="378" t="str">
        <f t="shared" ca="1" si="824"/>
        <v/>
      </c>
      <c r="GM368" s="378" t="str">
        <f t="shared" ca="1" si="825"/>
        <v/>
      </c>
      <c r="GN368" s="74" t="str">
        <f t="shared" ca="1" si="826"/>
        <v/>
      </c>
      <c r="GO368" s="74" t="str">
        <f t="shared" ca="1" si="827"/>
        <v/>
      </c>
      <c r="GQ368" s="74" t="str">
        <f t="shared" ca="1" si="828"/>
        <v/>
      </c>
      <c r="GR368" s="74" t="str">
        <f t="shared" ca="1" si="829"/>
        <v/>
      </c>
      <c r="GS368" s="74" t="str">
        <f t="shared" ca="1" si="830"/>
        <v/>
      </c>
      <c r="GT368" s="74" t="str">
        <f t="shared" ca="1" si="831"/>
        <v/>
      </c>
      <c r="GU368" s="74" t="str">
        <f t="shared" ca="1" si="832"/>
        <v/>
      </c>
      <c r="GV368" s="74" t="str">
        <f t="shared" ca="1" si="833"/>
        <v/>
      </c>
      <c r="GX368" s="74" t="str">
        <f t="shared" ca="1" si="834"/>
        <v/>
      </c>
      <c r="GY368" s="74" t="str">
        <f t="shared" ca="1" si="835"/>
        <v/>
      </c>
      <c r="GZ368" s="74" t="str">
        <f ca="1">IF(V368=1,"",IF(LOG入力!BH368&gt;0,0,IF(GY368=0,0,IF((VALUE((TYPE(VALUE(J368)))))=16,0,IF(VALUE(J368)&lt;60,1,IF(VALUE(J368)&lt;100,0,IF(VALUE(J368)&lt;600,2,0)))))))</f>
        <v/>
      </c>
      <c r="HA368" s="74" t="str">
        <f t="shared" ca="1" si="836"/>
        <v/>
      </c>
      <c r="HB368" s="74" t="str">
        <f ca="1">IF(V368=1,"",IF(LOG入力!BH368&gt;0,0,IF(HA368=0,0,IF((VALUE((TYPE(VALUE(L368)))))=16,0,IF(VALUE(L368)&lt;60,1,IF(VALUE(L368)&lt;100,0,IF(VALUE(L368)&lt;600,2,0)))))))</f>
        <v/>
      </c>
      <c r="HD368" s="74" t="str">
        <f t="shared" ca="1" si="837"/>
        <v/>
      </c>
      <c r="HF368" s="74" t="str">
        <f t="shared" ca="1" si="838"/>
        <v/>
      </c>
      <c r="HG368" s="74" t="str">
        <f t="shared" ca="1" si="839"/>
        <v/>
      </c>
      <c r="HH368" s="74" t="str">
        <f t="shared" ca="1" si="840"/>
        <v/>
      </c>
      <c r="HI368" s="74" t="str">
        <f t="shared" ca="1" si="841"/>
        <v/>
      </c>
      <c r="HJ368" s="74" t="str">
        <f t="shared" ca="1" si="842"/>
        <v/>
      </c>
      <c r="HK368" s="74" t="str">
        <f t="shared" ca="1" si="843"/>
        <v/>
      </c>
      <c r="HL368" s="74" t="str">
        <f t="shared" ca="1" si="844"/>
        <v/>
      </c>
      <c r="HM368" s="74" t="str">
        <f t="shared" ca="1" si="845"/>
        <v/>
      </c>
      <c r="HN368" s="74" t="str">
        <f t="shared" ca="1" si="846"/>
        <v/>
      </c>
      <c r="HO368" s="529" t="str">
        <f t="shared" ca="1" si="847"/>
        <v/>
      </c>
      <c r="HP368" s="74" t="str">
        <f t="shared" ca="1" si="848"/>
        <v/>
      </c>
      <c r="HQ368" s="74" t="str">
        <f t="shared" ca="1" si="849"/>
        <v/>
      </c>
      <c r="HR368" s="74" t="str">
        <f t="shared" ca="1" si="850"/>
        <v/>
      </c>
      <c r="HS368" s="74" t="str">
        <f t="shared" ca="1" si="851"/>
        <v/>
      </c>
      <c r="HT368" s="74" t="str">
        <f ca="1">IF(V368=1,"",IF(LOG入力!BH368&gt;0,0,IF(DV368=1,0,IF(N368="0",0,IF(SUM(HD368:HS368)&gt;0,1,0)))))</f>
        <v/>
      </c>
    </row>
    <row r="369" spans="1:228" ht="13.5" customHeight="1" x14ac:dyDescent="0.15">
      <c r="A369" s="5"/>
      <c r="B369" s="560" t="str">
        <f t="shared" ca="1" si="710"/>
        <v/>
      </c>
      <c r="C369" s="561" t="str">
        <f ca="1">LOG入力!AP369</f>
        <v/>
      </c>
      <c r="D369" s="562" t="str">
        <f ca="1">LOG入力!AQ369</f>
        <v/>
      </c>
      <c r="E369" s="562" t="str">
        <f ca="1">LOG入力!AR369</f>
        <v/>
      </c>
      <c r="F369" s="563" t="str">
        <f t="shared" ca="1" si="711"/>
        <v/>
      </c>
      <c r="G369" s="582" t="str">
        <f ca="1">LOG入力!AT369</f>
        <v/>
      </c>
      <c r="H369" s="507" t="str">
        <f ca="1">LOG入力!AU369</f>
        <v/>
      </c>
      <c r="I369" s="507" t="str">
        <f ca="1">LOG入力!AV369</f>
        <v/>
      </c>
      <c r="J369" s="583" t="str">
        <f ca="1">LOG入力!AW369</f>
        <v/>
      </c>
      <c r="K369" s="584" t="str">
        <f ca="1">LOG入力!BJ369</f>
        <v/>
      </c>
      <c r="L369" s="583" t="str">
        <f ca="1">LOG入力!AY369</f>
        <v/>
      </c>
      <c r="M369" s="566" t="str">
        <f ca="1">LOG入力!BK369</f>
        <v/>
      </c>
      <c r="N369" s="567" t="str">
        <f ca="1">IF(V369=1,"",IF(LOG入力!AJ369=1,"1",LOG入力!BA369))</f>
        <v/>
      </c>
      <c r="O369" s="568" t="str">
        <f ca="1">IF(V369=1,"",IF(LEN(LOG入力!O369)=0,"",LOG入力!O369))</f>
        <v/>
      </c>
      <c r="P369" s="569" t="str">
        <f ca="1">IF(V369=1,"",IF($AA$4=1,"",IF(LOG入力!BG369=1,"",CONCATENATE($ER369,$FB369,$FL369,$FV369,$GF369))))</f>
        <v/>
      </c>
      <c r="Q369" s="569" t="str">
        <f ca="1">IF(V369=1,"",IF($AA$4=1,"",IF(LOG入力!BG369=1,"",CONCATENATE($ET369,$FD369,$FN369,$FX369,$GH369))))</f>
        <v/>
      </c>
      <c r="R369" s="292" t="str">
        <f ca="1">IF(V369=1,"",IF($AA$4=1,"",IF(LOG入力!BH369&gt;0,0,AA369)))</f>
        <v/>
      </c>
      <c r="S369" s="293" t="str">
        <f t="shared" ca="1" si="712"/>
        <v/>
      </c>
      <c r="T369" s="681" t="str">
        <f ca="1">$GM$14</f>
        <v>★サマリｌにエラｌがあります確認してください</v>
      </c>
      <c r="U369" s="38"/>
      <c r="V369" s="196">
        <f ca="1">LOG入力!AN369</f>
        <v>1</v>
      </c>
      <c r="W369" s="38"/>
      <c r="X369" s="516" t="str">
        <f t="shared" ca="1" si="713"/>
        <v/>
      </c>
      <c r="Y369" s="515" t="str">
        <f t="shared" ca="1" si="714"/>
        <v/>
      </c>
      <c r="Z369" s="518" t="str">
        <f t="shared" ca="1" si="715"/>
        <v/>
      </c>
      <c r="AA369" s="574" t="str">
        <f t="shared" ca="1" si="716"/>
        <v/>
      </c>
      <c r="AC369" s="6" t="str">
        <f t="shared" ca="1" si="717"/>
        <v/>
      </c>
      <c r="AD369" s="6" t="str">
        <f t="shared" ca="1" si="718"/>
        <v/>
      </c>
      <c r="AE369" s="6" t="str">
        <f t="shared" ca="1" si="719"/>
        <v/>
      </c>
      <c r="AF369" s="6" t="str">
        <f t="shared" ca="1" si="720"/>
        <v/>
      </c>
      <c r="AG369" s="6" t="str">
        <f t="shared" ca="1" si="721"/>
        <v/>
      </c>
      <c r="AH369" s="6" t="str">
        <f t="shared" ca="1" si="722"/>
        <v/>
      </c>
      <c r="AI369" s="6" t="str">
        <f t="shared" ca="1" si="723"/>
        <v/>
      </c>
      <c r="AJ369" s="6" t="str">
        <f t="shared" ca="1" si="724"/>
        <v/>
      </c>
      <c r="AK369" s="6" t="str">
        <f t="shared" ca="1" si="725"/>
        <v/>
      </c>
      <c r="AL369" s="6" t="str">
        <f t="shared" ca="1" si="726"/>
        <v/>
      </c>
      <c r="AM369" s="6" t="str">
        <f t="shared" ca="1" si="727"/>
        <v/>
      </c>
      <c r="AN369" s="6" t="str">
        <f t="shared" ca="1" si="728"/>
        <v/>
      </c>
      <c r="AO369" s="6" t="str">
        <f t="shared" ca="1" si="729"/>
        <v/>
      </c>
      <c r="AP369" s="6" t="str">
        <f t="shared" ca="1" si="730"/>
        <v/>
      </c>
      <c r="AQ369" s="6" t="str">
        <f t="shared" ca="1" si="731"/>
        <v/>
      </c>
      <c r="AR369" s="6" t="str">
        <f t="shared" ca="1" si="732"/>
        <v/>
      </c>
      <c r="AS369" s="6" t="str">
        <f t="shared" ca="1" si="733"/>
        <v/>
      </c>
      <c r="AT369" s="6" t="str">
        <f t="shared" ca="1" si="734"/>
        <v/>
      </c>
      <c r="AU369" s="6" t="str">
        <f t="shared" ca="1" si="735"/>
        <v/>
      </c>
      <c r="AV369" s="6" t="str">
        <f t="shared" ca="1" si="736"/>
        <v/>
      </c>
      <c r="AW369" s="6" t="str">
        <f t="shared" ca="1" si="737"/>
        <v/>
      </c>
      <c r="AY369" s="6" t="str">
        <f t="shared" ca="1" si="738"/>
        <v/>
      </c>
      <c r="AZ369" s="6" t="str">
        <f t="shared" ca="1" si="739"/>
        <v/>
      </c>
      <c r="BA369" s="6" t="str">
        <f t="shared" ca="1" si="740"/>
        <v/>
      </c>
      <c r="BB369" s="6" t="str">
        <f t="shared" ca="1" si="741"/>
        <v/>
      </c>
      <c r="BC369" s="6" t="str">
        <f t="shared" ca="1" si="742"/>
        <v/>
      </c>
      <c r="BD369" s="6" t="str">
        <f t="shared" ca="1" si="743"/>
        <v/>
      </c>
      <c r="BE369" s="6" t="str">
        <f t="shared" ca="1" si="744"/>
        <v/>
      </c>
      <c r="BF369" s="6" t="str">
        <f t="shared" ca="1" si="745"/>
        <v/>
      </c>
      <c r="BG369" s="6" t="str">
        <f t="shared" ca="1" si="746"/>
        <v/>
      </c>
      <c r="BH369" s="6" t="str">
        <f t="shared" ca="1" si="747"/>
        <v/>
      </c>
      <c r="BI369" s="6" t="str">
        <f t="shared" ca="1" si="748"/>
        <v/>
      </c>
      <c r="BJ369" s="6" t="str">
        <f t="shared" ca="1" si="749"/>
        <v/>
      </c>
      <c r="BK369" s="6" t="str">
        <f t="shared" ca="1" si="750"/>
        <v/>
      </c>
      <c r="BL369" s="6" t="str">
        <f t="shared" ca="1" si="751"/>
        <v/>
      </c>
      <c r="BM369" s="6" t="str">
        <f t="shared" ca="1" si="752"/>
        <v/>
      </c>
      <c r="BN369" s="6" t="str">
        <f t="shared" ca="1" si="753"/>
        <v/>
      </c>
      <c r="BO369" s="6" t="str">
        <f t="shared" ca="1" si="754"/>
        <v/>
      </c>
      <c r="BP369" s="6" t="str">
        <f t="shared" ca="1" si="755"/>
        <v/>
      </c>
      <c r="BQ369" s="6" t="str">
        <f t="shared" ca="1" si="756"/>
        <v/>
      </c>
      <c r="BR369" s="6" t="str">
        <f t="shared" ca="1" si="757"/>
        <v/>
      </c>
      <c r="BS369" s="6" t="str">
        <f t="shared" ca="1" si="758"/>
        <v/>
      </c>
      <c r="BU369" s="6" t="str">
        <f t="shared" ca="1" si="759"/>
        <v/>
      </c>
      <c r="BW369" s="515" t="str">
        <f t="shared" ca="1" si="760"/>
        <v/>
      </c>
      <c r="BX369" s="515">
        <f t="shared" ca="1" si="761"/>
        <v>0</v>
      </c>
      <c r="BY369" s="515" t="str">
        <f t="shared" ca="1" si="762"/>
        <v/>
      </c>
      <c r="CA369" s="6">
        <f t="shared" ca="1" si="763"/>
        <v>1</v>
      </c>
      <c r="CC369" s="523" t="str">
        <f t="shared" ca="1" si="764"/>
        <v/>
      </c>
      <c r="CE369" s="6" t="str">
        <f t="shared" ca="1" si="765"/>
        <v/>
      </c>
      <c r="CG369" s="524" t="str">
        <f ca="1">IF(V369=1,"",IF($AA$4=1,"",IF(LOG入力!BH369&gt;0,"",IF(N369=0,"",IF(HT369=0,"","★")))))</f>
        <v/>
      </c>
      <c r="CI369" s="74" t="str">
        <f t="shared" ca="1" si="766"/>
        <v/>
      </c>
      <c r="CK369" s="525" t="str">
        <f ca="1">IF(V369=1,"",IF(LOG入力!BH369&gt;0,1,0))</f>
        <v/>
      </c>
      <c r="CL369" s="74" t="str">
        <f t="shared" ca="1" si="767"/>
        <v/>
      </c>
      <c r="CN369" s="74" t="str">
        <f t="shared" ca="1" si="768"/>
        <v/>
      </c>
      <c r="CO369" s="74" t="str">
        <f t="shared" ca="1" si="769"/>
        <v/>
      </c>
      <c r="CQ369" s="74" t="str">
        <f t="shared" ca="1" si="770"/>
        <v/>
      </c>
      <c r="CR369" s="74" t="str">
        <f t="shared" ca="1" si="771"/>
        <v/>
      </c>
      <c r="CS369" s="74" t="str">
        <f t="shared" ca="1" si="772"/>
        <v/>
      </c>
      <c r="CT369" s="74" t="str">
        <f t="shared" ca="1" si="773"/>
        <v/>
      </c>
      <c r="CU369" s="74" t="str">
        <f t="shared" ca="1" si="774"/>
        <v/>
      </c>
      <c r="CV369" s="74" t="str">
        <f t="shared" ca="1" si="775"/>
        <v/>
      </c>
      <c r="CW369" s="74" t="str">
        <f t="shared" ca="1" si="776"/>
        <v/>
      </c>
      <c r="CX369" s="74" t="str">
        <f t="shared" ca="1" si="777"/>
        <v/>
      </c>
      <c r="CY369" s="74" t="str">
        <f t="shared" ca="1" si="778"/>
        <v/>
      </c>
      <c r="CZ369" s="74" t="str">
        <f t="shared" ca="1" si="779"/>
        <v/>
      </c>
      <c r="DA369" s="74" t="str">
        <f t="shared" ca="1" si="780"/>
        <v/>
      </c>
      <c r="DB369" s="74" t="str">
        <f t="shared" ca="1" si="781"/>
        <v/>
      </c>
      <c r="DD369" s="74" t="str">
        <f t="shared" ca="1" si="782"/>
        <v/>
      </c>
      <c r="DE369" s="74" t="str">
        <f t="shared" ca="1" si="783"/>
        <v/>
      </c>
      <c r="DF369" s="74" t="str">
        <f t="shared" ca="1" si="784"/>
        <v/>
      </c>
      <c r="DG369" s="74" t="str">
        <f t="shared" ca="1" si="785"/>
        <v/>
      </c>
      <c r="DH369" s="74" t="str">
        <f t="shared" ca="1" si="786"/>
        <v/>
      </c>
      <c r="DI369" s="74" t="str">
        <f t="shared" ca="1" si="787"/>
        <v/>
      </c>
      <c r="DJ369" s="74" t="str">
        <f t="shared" ca="1" si="788"/>
        <v/>
      </c>
      <c r="DK369" s="74" t="str">
        <f t="shared" ca="1" si="789"/>
        <v/>
      </c>
      <c r="DL369" s="74" t="str">
        <f t="shared" ca="1" si="790"/>
        <v/>
      </c>
      <c r="DM369" s="74" t="str">
        <f t="shared" ca="1" si="791"/>
        <v/>
      </c>
      <c r="DN369" s="74" t="str">
        <f t="shared" ca="1" si="792"/>
        <v/>
      </c>
      <c r="DO369" s="74" t="str">
        <f t="shared" ca="1" si="793"/>
        <v/>
      </c>
      <c r="DQ369" s="74" t="str">
        <f t="shared" ca="1" si="794"/>
        <v/>
      </c>
      <c r="DS369" s="74" t="str">
        <f t="shared" ca="1" si="795"/>
        <v/>
      </c>
      <c r="DT369" s="74" t="str">
        <f t="shared" ca="1" si="796"/>
        <v/>
      </c>
      <c r="DV369" s="525" t="str">
        <f t="shared" ca="1" si="797"/>
        <v/>
      </c>
      <c r="DW369" s="74" t="str">
        <f t="shared" ca="1" si="798"/>
        <v/>
      </c>
      <c r="DX369" s="485" t="str">
        <f t="shared" ca="1" si="799"/>
        <v/>
      </c>
      <c r="DY369" s="74" t="str">
        <f t="shared" ca="1" si="800"/>
        <v/>
      </c>
      <c r="DZ369" s="74" t="str">
        <f t="shared" ca="1" si="801"/>
        <v/>
      </c>
      <c r="EA369" s="74" t="str">
        <f t="shared" ca="1" si="802"/>
        <v/>
      </c>
      <c r="EC369" s="74" t="str">
        <f t="shared" ca="1" si="803"/>
        <v/>
      </c>
      <c r="ED369" s="74" t="str">
        <f t="shared" ca="1" si="804"/>
        <v/>
      </c>
      <c r="EE369" s="74" t="str">
        <f t="shared" ca="1" si="805"/>
        <v/>
      </c>
      <c r="EG369" s="479" t="str">
        <f ca="1">IF(V369=1,"",IF(LOG入力!BH369&gt;0,0,IF(CG369="★",0,IF(R369=1,0,IF(N369=0,0,1)))))</f>
        <v/>
      </c>
      <c r="EH369" s="483" t="str">
        <f t="shared" ca="1" si="806"/>
        <v/>
      </c>
      <c r="EI369" s="483" t="str">
        <f t="shared" ca="1" si="807"/>
        <v/>
      </c>
      <c r="EJ369" s="483" t="str">
        <f t="shared" ca="1" si="808"/>
        <v/>
      </c>
      <c r="EL369" s="71">
        <f t="shared" ca="1" si="809"/>
        <v>0</v>
      </c>
      <c r="EM369" s="6">
        <f t="shared" ca="1" si="810"/>
        <v>0</v>
      </c>
      <c r="EN369" s="6" t="str">
        <f t="shared" ca="1" si="811"/>
        <v/>
      </c>
      <c r="EO369" s="6">
        <f ca="1">IF(LOG入力!BH369&gt;0,0,IF(EM369=0,0,(IF(COUNTIF($EN$19:EN369,EN369)=1,IF($FS$3="N",1,IF(EH369=1,1,0))))))</f>
        <v>0</v>
      </c>
      <c r="EP369" s="6" t="str">
        <f ca="1">IF(LOG入力!BH369&gt;0,"",IF(EO369=1,$X369,""))</f>
        <v/>
      </c>
      <c r="EQ369" s="6" t="str">
        <f ca="1">IF(LOG入力!BH369&gt;0,"",IF(EO369=1,$Y369,""))</f>
        <v/>
      </c>
      <c r="ER369" s="520" t="str">
        <f ca="1">IF(LOG入力!BH369&gt;0,"",IF(COUNTIF($EP$19:$EP369,EP369)=1,EP369,""))</f>
        <v/>
      </c>
      <c r="ES369" s="520">
        <f ca="1">IF(LOG入力!BH369&gt;0,0,IF((EL369=1),IF(($ER369=""),0,1),0))</f>
        <v>0</v>
      </c>
      <c r="ET369" s="520" t="str">
        <f ca="1">IF(LOG入力!BH369&gt;0,"",IF(COUNTIF($EQ$19:EQ369,EQ369)=1,EQ369,""))</f>
        <v/>
      </c>
      <c r="EU369" s="539">
        <f ca="1">IF(LOG入力!BH369&gt;0,0,IF((EL369=1),IF(($ET369=""),0,1),0))</f>
        <v>0</v>
      </c>
      <c r="EV369" s="71">
        <f t="shared" ca="1" si="812"/>
        <v>0</v>
      </c>
      <c r="EW369" s="6">
        <f t="shared" ca="1" si="813"/>
        <v>0</v>
      </c>
      <c r="EX369" s="6" t="str">
        <f t="shared" ca="1" si="814"/>
        <v/>
      </c>
      <c r="EY369" s="6">
        <f ca="1">IF(LOG入力!BH369&gt;0,0,IF(EW369=0,0,(IF(COUNTIF($EX$19:EX369,EX369)=1,IF($FS$3="N",1,IF(EH369=1,1,0))))))</f>
        <v>0</v>
      </c>
      <c r="EZ369" s="6" t="str">
        <f ca="1">IF(LOG入力!BH369&gt;0,"",IF(EY369=1,$X369,""))</f>
        <v/>
      </c>
      <c r="FA369" s="6" t="str">
        <f ca="1">IF(LOG入力!BH369&gt;0,"",IF(EY369=1,$Y369,""))</f>
        <v/>
      </c>
      <c r="FB369" s="6" t="str">
        <f ca="1">IF(LOG入力!BH369&gt;0,"",IF(COUNTIF($EZ$19:$EZ369,EZ369)=1,EZ369,""))</f>
        <v/>
      </c>
      <c r="FC369" s="6">
        <f ca="1">IF(LOG入力!BH369&gt;0,0,IF((EV369=1),IF(($FB369=""),0,1),0))</f>
        <v>0</v>
      </c>
      <c r="FD369" s="6" t="str">
        <f ca="1">IF(LOG入力!BH369&gt;0,"",IF(COUNTIF($FA$19:FA369,FA369)=1,FA369,""))</f>
        <v/>
      </c>
      <c r="FE369" s="72">
        <f ca="1">IF(LOG入力!BH369&gt;0,0,IF((EV369=1),IF(($FD369=""),0,1),0))</f>
        <v>0</v>
      </c>
      <c r="FF369" s="71">
        <f t="shared" ca="1" si="815"/>
        <v>0</v>
      </c>
      <c r="FG369" s="6">
        <f t="shared" ca="1" si="816"/>
        <v>0</v>
      </c>
      <c r="FH369" s="6" t="str">
        <f t="shared" ca="1" si="817"/>
        <v/>
      </c>
      <c r="FI369" s="6">
        <f ca="1">IF(LOG入力!BH369&gt;0,0,IF(FG369=0,0,(IF(COUNTIF($FH$19:FH369,FH369)=1,IF($FS$3="N",1,IF(EH369=1,1,0))))))</f>
        <v>0</v>
      </c>
      <c r="FJ369" s="6" t="str">
        <f ca="1">IF(LOG入力!BH369&gt;0,"",IF(FI369=1,$X369,""))</f>
        <v/>
      </c>
      <c r="FK369" s="6" t="str">
        <f ca="1">IF(LOG入力!BH369&gt;0,"",IF(FI369=1,$Y369,""))</f>
        <v/>
      </c>
      <c r="FL369" s="6" t="str">
        <f ca="1">IF(LOG入力!BH369&gt;0,"",IF(COUNTIF($FJ$19:$FJ369,FJ369)=1,FJ369,""))</f>
        <v/>
      </c>
      <c r="FM369" s="6">
        <f ca="1">IF(LOG入力!BH369&gt;0,0,IF((FF369=1),IF(($FL369=""),0,1),0))</f>
        <v>0</v>
      </c>
      <c r="FN369" s="6" t="str">
        <f ca="1">IF(LOG入力!BH369&gt;0,"",IF(COUNTIF($FK$19:FK369,FK369)=1,FK369,""))</f>
        <v/>
      </c>
      <c r="FO369" s="72">
        <f ca="1">IF(LOG入力!BH369&gt;0,0,IF((FF369=1),IF(($FN369=""),0,1),0))</f>
        <v>0</v>
      </c>
      <c r="FP369" s="71">
        <f t="shared" ca="1" si="818"/>
        <v>0</v>
      </c>
      <c r="FQ369" s="6">
        <f t="shared" ca="1" si="819"/>
        <v>0</v>
      </c>
      <c r="FR369" s="6" t="str">
        <f t="shared" ca="1" si="820"/>
        <v/>
      </c>
      <c r="FS369" s="6">
        <f ca="1">IF(LOG入力!BH369&gt;0,0,IF(FQ369=0,0,(IF(COUNTIF($FR$19:FR369,FR369)=1,IF($FS$3="N",1,IF(EH369=1,1,0))))))</f>
        <v>0</v>
      </c>
      <c r="FT369" s="6" t="str">
        <f ca="1">IF(LOG入力!BH369&gt;0,"",IF(FS369=1,$X369,""))</f>
        <v/>
      </c>
      <c r="FU369" s="6" t="str">
        <f ca="1">IF(LOG入力!BH369&gt;0,"",IF(FS369=1,$Y369,""))</f>
        <v/>
      </c>
      <c r="FV369" s="6" t="str">
        <f ca="1">IF(LOG入力!BH369&gt;0,"",IF(COUNTIF($FT$19:$FT369,FT369)=1,FT369,""))</f>
        <v/>
      </c>
      <c r="FW369" s="6">
        <f ca="1">IF(LOG入力!BH369&gt;0,0,IF((FP369=1),IF(($FV369=""),0,1),0))</f>
        <v>0</v>
      </c>
      <c r="FX369" s="6" t="str">
        <f ca="1">IF(LOG入力!BH369&gt;0,"",IF(COUNTIF($FU$19:FU369,FU369)=1,FU369,""))</f>
        <v/>
      </c>
      <c r="FY369" s="72">
        <f ca="1">IF(LOG入力!BH369&gt;0,0,IF((FP369=1),IF(($FX369=""),0,1),0))</f>
        <v>0</v>
      </c>
      <c r="FZ369" s="71">
        <f t="shared" ca="1" si="821"/>
        <v>0</v>
      </c>
      <c r="GA369" s="6">
        <f t="shared" ca="1" si="822"/>
        <v>0</v>
      </c>
      <c r="GB369" s="6" t="str">
        <f t="shared" ca="1" si="823"/>
        <v/>
      </c>
      <c r="GC369" s="6">
        <f ca="1">IF(LOG入力!BH369&gt;0,0,IF(GA369=0,0,(IF(COUNTIF($GB$19:GB369,GB369)=1,IF($FS$3="N",1,IF(EH369=1,1,0))))))</f>
        <v>0</v>
      </c>
      <c r="GD369" s="6" t="str">
        <f ca="1">IF(LOG入力!BH369&gt;0,"",IF(GC369=1,$X369,""))</f>
        <v/>
      </c>
      <c r="GE369" s="6" t="str">
        <f ca="1">IF(LOG入力!BH369&gt;0,"",IF(GC369=1,$Y369,""))</f>
        <v/>
      </c>
      <c r="GF369" s="6" t="str">
        <f ca="1">IF(LOG入力!BH369&gt;0,"",IF(COUNTIF($GD$19:$GD369,GD369)=1,GD369,""))</f>
        <v/>
      </c>
      <c r="GG369" s="6">
        <f ca="1">IF(LOG入力!BH369&gt;0,0,IF((FZ369=1),IF(($GF369=""),0,1),0))</f>
        <v>0</v>
      </c>
      <c r="GH369" s="6" t="str">
        <f ca="1">IF(LOG入力!BH369&gt;0,"",IF(COUNTIF($GE$19:GE369,GE369)=1,GE369,""))</f>
        <v/>
      </c>
      <c r="GI369" s="72">
        <f ca="1">IF(LOG入力!BH369&gt;0,0,IF((FZ369=1),IF(($GH369=""),0,1),0))</f>
        <v>0</v>
      </c>
      <c r="GK369" s="455" t="str">
        <f ca="1">IF(V369=1,"",IF(LEN(LOG入力!AS369)=0,"",LOG入力!AS369))</f>
        <v/>
      </c>
      <c r="GL369" s="378" t="str">
        <f t="shared" ca="1" si="824"/>
        <v/>
      </c>
      <c r="GM369" s="378" t="str">
        <f t="shared" ca="1" si="825"/>
        <v/>
      </c>
      <c r="GN369" s="74" t="str">
        <f t="shared" ca="1" si="826"/>
        <v/>
      </c>
      <c r="GO369" s="74" t="str">
        <f t="shared" ca="1" si="827"/>
        <v/>
      </c>
      <c r="GQ369" s="74" t="str">
        <f t="shared" ca="1" si="828"/>
        <v/>
      </c>
      <c r="GR369" s="74" t="str">
        <f t="shared" ca="1" si="829"/>
        <v/>
      </c>
      <c r="GS369" s="74" t="str">
        <f t="shared" ca="1" si="830"/>
        <v/>
      </c>
      <c r="GT369" s="74" t="str">
        <f t="shared" ca="1" si="831"/>
        <v/>
      </c>
      <c r="GU369" s="74" t="str">
        <f t="shared" ca="1" si="832"/>
        <v/>
      </c>
      <c r="GV369" s="74" t="str">
        <f t="shared" ca="1" si="833"/>
        <v/>
      </c>
      <c r="GX369" s="74" t="str">
        <f t="shared" ca="1" si="834"/>
        <v/>
      </c>
      <c r="GY369" s="74" t="str">
        <f t="shared" ca="1" si="835"/>
        <v/>
      </c>
      <c r="GZ369" s="74" t="str">
        <f ca="1">IF(V369=1,"",IF(LOG入力!BH369&gt;0,0,IF(GY369=0,0,IF((VALUE((TYPE(VALUE(J369)))))=16,0,IF(VALUE(J369)&lt;60,1,IF(VALUE(J369)&lt;100,0,IF(VALUE(J369)&lt;600,2,0)))))))</f>
        <v/>
      </c>
      <c r="HA369" s="74" t="str">
        <f t="shared" ca="1" si="836"/>
        <v/>
      </c>
      <c r="HB369" s="74" t="str">
        <f ca="1">IF(V369=1,"",IF(LOG入力!BH369&gt;0,0,IF(HA369=0,0,IF((VALUE((TYPE(VALUE(L369)))))=16,0,IF(VALUE(L369)&lt;60,1,IF(VALUE(L369)&lt;100,0,IF(VALUE(L369)&lt;600,2,0)))))))</f>
        <v/>
      </c>
      <c r="HD369" s="74" t="str">
        <f t="shared" ca="1" si="837"/>
        <v/>
      </c>
      <c r="HF369" s="74" t="str">
        <f t="shared" ca="1" si="838"/>
        <v/>
      </c>
      <c r="HG369" s="74" t="str">
        <f t="shared" ca="1" si="839"/>
        <v/>
      </c>
      <c r="HH369" s="74" t="str">
        <f t="shared" ca="1" si="840"/>
        <v/>
      </c>
      <c r="HI369" s="74" t="str">
        <f t="shared" ca="1" si="841"/>
        <v/>
      </c>
      <c r="HJ369" s="74" t="str">
        <f t="shared" ca="1" si="842"/>
        <v/>
      </c>
      <c r="HK369" s="74" t="str">
        <f t="shared" ca="1" si="843"/>
        <v/>
      </c>
      <c r="HL369" s="74" t="str">
        <f t="shared" ca="1" si="844"/>
        <v/>
      </c>
      <c r="HM369" s="74" t="str">
        <f t="shared" ca="1" si="845"/>
        <v/>
      </c>
      <c r="HN369" s="74" t="str">
        <f t="shared" ca="1" si="846"/>
        <v/>
      </c>
      <c r="HO369" s="529" t="str">
        <f t="shared" ca="1" si="847"/>
        <v/>
      </c>
      <c r="HP369" s="74" t="str">
        <f t="shared" ca="1" si="848"/>
        <v/>
      </c>
      <c r="HQ369" s="74" t="str">
        <f t="shared" ca="1" si="849"/>
        <v/>
      </c>
      <c r="HR369" s="74" t="str">
        <f t="shared" ca="1" si="850"/>
        <v/>
      </c>
      <c r="HS369" s="74" t="str">
        <f t="shared" ca="1" si="851"/>
        <v/>
      </c>
      <c r="HT369" s="74" t="str">
        <f ca="1">IF(V369=1,"",IF(LOG入力!BH369&gt;0,0,IF(DV369=1,0,IF(N369="0",0,IF(SUM(HD369:HS369)&gt;0,1,0)))))</f>
        <v/>
      </c>
    </row>
    <row r="370" spans="1:228" x14ac:dyDescent="0.15">
      <c r="A370" s="5"/>
      <c r="B370" s="532" t="str">
        <f t="shared" ca="1" si="710"/>
        <v/>
      </c>
      <c r="C370" s="570" t="str">
        <f ca="1">LOG入力!AP370</f>
        <v/>
      </c>
      <c r="D370" s="534" t="str">
        <f ca="1">LOG入力!AQ370</f>
        <v/>
      </c>
      <c r="E370" s="570" t="str">
        <f ca="1">LOG入力!AR370</f>
        <v/>
      </c>
      <c r="F370" s="535" t="str">
        <f t="shared" ca="1" si="711"/>
        <v/>
      </c>
      <c r="G370" s="585" t="str">
        <f ca="1">LOG入力!AT370</f>
        <v/>
      </c>
      <c r="H370" s="542" t="str">
        <f ca="1">LOG入力!AU370</f>
        <v/>
      </c>
      <c r="I370" s="537" t="str">
        <f ca="1">LOG入力!AV370</f>
        <v/>
      </c>
      <c r="J370" s="577" t="str">
        <f ca="1">LOG入力!AW370</f>
        <v/>
      </c>
      <c r="K370" s="578" t="str">
        <f ca="1">LOG入力!BJ370</f>
        <v/>
      </c>
      <c r="L370" s="577" t="str">
        <f ca="1">LOG入力!AY370</f>
        <v/>
      </c>
      <c r="M370" s="545" t="str">
        <f ca="1">LOG入力!BK370</f>
        <v/>
      </c>
      <c r="N370" s="512" t="str">
        <f ca="1">IF(V370=1,"",IF(LOG入力!AJ370=1,"1",LOG入力!BA370))</f>
        <v/>
      </c>
      <c r="O370" s="538" t="str">
        <f ca="1">IF(V370=1,"",IF(LEN(LOG入力!O370)=0,"",LOG入力!O370))</f>
        <v/>
      </c>
      <c r="P370" s="291" t="str">
        <f ca="1">IF(V370=1,"",IF($AA$4=1,"",IF(LOG入力!BG370=1,"",CONCATENATE($ER370,$FB370,$FL370,$FV370,$GF370))))</f>
        <v/>
      </c>
      <c r="Q370" s="291" t="str">
        <f ca="1">IF(V370=1,"",IF($AA$4=1,"",IF(LOG入力!BG370=1,"",CONCATENATE($ET370,$FD370,$FN370,$FX370,$GH370))))</f>
        <v/>
      </c>
      <c r="R370" s="573" t="str">
        <f ca="1">IF(V370=1,"",IF($AA$4=1,"",IF(LOG入力!BH370&gt;0,0,AA370)))</f>
        <v/>
      </c>
      <c r="S370" s="293" t="str">
        <f t="shared" ca="1" si="712"/>
        <v/>
      </c>
      <c r="T370" s="681"/>
      <c r="U370" s="38"/>
      <c r="V370" s="196">
        <f ca="1">LOG入力!AN370</f>
        <v>1</v>
      </c>
      <c r="W370" s="38"/>
      <c r="X370" s="516" t="str">
        <f t="shared" ca="1" si="713"/>
        <v/>
      </c>
      <c r="Y370" s="515" t="str">
        <f t="shared" ca="1" si="714"/>
        <v/>
      </c>
      <c r="Z370" s="518" t="str">
        <f t="shared" ca="1" si="715"/>
        <v/>
      </c>
      <c r="AA370" s="574" t="str">
        <f t="shared" ca="1" si="716"/>
        <v/>
      </c>
      <c r="AC370" s="6" t="str">
        <f t="shared" ca="1" si="717"/>
        <v/>
      </c>
      <c r="AD370" s="6" t="str">
        <f t="shared" ca="1" si="718"/>
        <v/>
      </c>
      <c r="AE370" s="6" t="str">
        <f t="shared" ca="1" si="719"/>
        <v/>
      </c>
      <c r="AF370" s="6" t="str">
        <f t="shared" ca="1" si="720"/>
        <v/>
      </c>
      <c r="AG370" s="6" t="str">
        <f t="shared" ca="1" si="721"/>
        <v/>
      </c>
      <c r="AH370" s="6" t="str">
        <f t="shared" ca="1" si="722"/>
        <v/>
      </c>
      <c r="AI370" s="6" t="str">
        <f t="shared" ca="1" si="723"/>
        <v/>
      </c>
      <c r="AJ370" s="6" t="str">
        <f t="shared" ca="1" si="724"/>
        <v/>
      </c>
      <c r="AK370" s="6" t="str">
        <f t="shared" ca="1" si="725"/>
        <v/>
      </c>
      <c r="AL370" s="6" t="str">
        <f t="shared" ca="1" si="726"/>
        <v/>
      </c>
      <c r="AM370" s="6" t="str">
        <f t="shared" ca="1" si="727"/>
        <v/>
      </c>
      <c r="AN370" s="6" t="str">
        <f t="shared" ca="1" si="728"/>
        <v/>
      </c>
      <c r="AO370" s="6" t="str">
        <f t="shared" ca="1" si="729"/>
        <v/>
      </c>
      <c r="AP370" s="6" t="str">
        <f t="shared" ca="1" si="730"/>
        <v/>
      </c>
      <c r="AQ370" s="6" t="str">
        <f t="shared" ca="1" si="731"/>
        <v/>
      </c>
      <c r="AR370" s="6" t="str">
        <f t="shared" ca="1" si="732"/>
        <v/>
      </c>
      <c r="AS370" s="6" t="str">
        <f t="shared" ca="1" si="733"/>
        <v/>
      </c>
      <c r="AT370" s="6" t="str">
        <f t="shared" ca="1" si="734"/>
        <v/>
      </c>
      <c r="AU370" s="6" t="str">
        <f t="shared" ca="1" si="735"/>
        <v/>
      </c>
      <c r="AV370" s="6" t="str">
        <f t="shared" ca="1" si="736"/>
        <v/>
      </c>
      <c r="AW370" s="6" t="str">
        <f t="shared" ca="1" si="737"/>
        <v/>
      </c>
      <c r="AY370" s="6" t="str">
        <f t="shared" ca="1" si="738"/>
        <v/>
      </c>
      <c r="AZ370" s="6" t="str">
        <f t="shared" ca="1" si="739"/>
        <v/>
      </c>
      <c r="BA370" s="6" t="str">
        <f t="shared" ca="1" si="740"/>
        <v/>
      </c>
      <c r="BB370" s="6" t="str">
        <f t="shared" ca="1" si="741"/>
        <v/>
      </c>
      <c r="BC370" s="6" t="str">
        <f t="shared" ca="1" si="742"/>
        <v/>
      </c>
      <c r="BD370" s="6" t="str">
        <f t="shared" ca="1" si="743"/>
        <v/>
      </c>
      <c r="BE370" s="6" t="str">
        <f t="shared" ca="1" si="744"/>
        <v/>
      </c>
      <c r="BF370" s="6" t="str">
        <f t="shared" ca="1" si="745"/>
        <v/>
      </c>
      <c r="BG370" s="6" t="str">
        <f t="shared" ca="1" si="746"/>
        <v/>
      </c>
      <c r="BH370" s="6" t="str">
        <f t="shared" ca="1" si="747"/>
        <v/>
      </c>
      <c r="BI370" s="6" t="str">
        <f t="shared" ca="1" si="748"/>
        <v/>
      </c>
      <c r="BJ370" s="6" t="str">
        <f t="shared" ca="1" si="749"/>
        <v/>
      </c>
      <c r="BK370" s="6" t="str">
        <f t="shared" ca="1" si="750"/>
        <v/>
      </c>
      <c r="BL370" s="6" t="str">
        <f t="shared" ca="1" si="751"/>
        <v/>
      </c>
      <c r="BM370" s="6" t="str">
        <f t="shared" ca="1" si="752"/>
        <v/>
      </c>
      <c r="BN370" s="6" t="str">
        <f t="shared" ca="1" si="753"/>
        <v/>
      </c>
      <c r="BO370" s="6" t="str">
        <f t="shared" ca="1" si="754"/>
        <v/>
      </c>
      <c r="BP370" s="6" t="str">
        <f t="shared" ca="1" si="755"/>
        <v/>
      </c>
      <c r="BQ370" s="6" t="str">
        <f t="shared" ca="1" si="756"/>
        <v/>
      </c>
      <c r="BR370" s="6" t="str">
        <f t="shared" ca="1" si="757"/>
        <v/>
      </c>
      <c r="BS370" s="6" t="str">
        <f t="shared" ca="1" si="758"/>
        <v/>
      </c>
      <c r="BU370" s="6" t="str">
        <f t="shared" ca="1" si="759"/>
        <v/>
      </c>
      <c r="BW370" s="515" t="str">
        <f t="shared" ca="1" si="760"/>
        <v/>
      </c>
      <c r="BX370" s="515">
        <f t="shared" ca="1" si="761"/>
        <v>0</v>
      </c>
      <c r="BY370" s="515" t="str">
        <f t="shared" ca="1" si="762"/>
        <v/>
      </c>
      <c r="CA370" s="6">
        <f t="shared" ca="1" si="763"/>
        <v>1</v>
      </c>
      <c r="CC370" s="523" t="str">
        <f t="shared" ca="1" si="764"/>
        <v/>
      </c>
      <c r="CE370" s="6" t="str">
        <f t="shared" ca="1" si="765"/>
        <v/>
      </c>
      <c r="CG370" s="524" t="str">
        <f ca="1">IF(V370=1,"",IF($AA$4=1,"",IF(LOG入力!BH370&gt;0,"",IF(N370=0,"",IF(HT370=0,"","★")))))</f>
        <v/>
      </c>
      <c r="CI370" s="74" t="str">
        <f t="shared" ca="1" si="766"/>
        <v/>
      </c>
      <c r="CK370" s="525" t="str">
        <f ca="1">IF(V370=1,"",IF(LOG入力!BH370&gt;0,1,0))</f>
        <v/>
      </c>
      <c r="CL370" s="74" t="str">
        <f t="shared" ca="1" si="767"/>
        <v/>
      </c>
      <c r="CN370" s="74" t="str">
        <f t="shared" ca="1" si="768"/>
        <v/>
      </c>
      <c r="CO370" s="74" t="str">
        <f t="shared" ca="1" si="769"/>
        <v/>
      </c>
      <c r="CQ370" s="74" t="str">
        <f t="shared" ca="1" si="770"/>
        <v/>
      </c>
      <c r="CR370" s="74" t="str">
        <f t="shared" ca="1" si="771"/>
        <v/>
      </c>
      <c r="CS370" s="74" t="str">
        <f t="shared" ca="1" si="772"/>
        <v/>
      </c>
      <c r="CT370" s="74" t="str">
        <f t="shared" ca="1" si="773"/>
        <v/>
      </c>
      <c r="CU370" s="74" t="str">
        <f t="shared" ca="1" si="774"/>
        <v/>
      </c>
      <c r="CV370" s="74" t="str">
        <f t="shared" ca="1" si="775"/>
        <v/>
      </c>
      <c r="CW370" s="74" t="str">
        <f t="shared" ca="1" si="776"/>
        <v/>
      </c>
      <c r="CX370" s="74" t="str">
        <f t="shared" ca="1" si="777"/>
        <v/>
      </c>
      <c r="CY370" s="74" t="str">
        <f t="shared" ca="1" si="778"/>
        <v/>
      </c>
      <c r="CZ370" s="74" t="str">
        <f t="shared" ca="1" si="779"/>
        <v/>
      </c>
      <c r="DA370" s="74" t="str">
        <f t="shared" ca="1" si="780"/>
        <v/>
      </c>
      <c r="DB370" s="74" t="str">
        <f t="shared" ca="1" si="781"/>
        <v/>
      </c>
      <c r="DD370" s="74" t="str">
        <f t="shared" ca="1" si="782"/>
        <v/>
      </c>
      <c r="DE370" s="74" t="str">
        <f t="shared" ca="1" si="783"/>
        <v/>
      </c>
      <c r="DF370" s="74" t="str">
        <f t="shared" ca="1" si="784"/>
        <v/>
      </c>
      <c r="DG370" s="74" t="str">
        <f t="shared" ca="1" si="785"/>
        <v/>
      </c>
      <c r="DH370" s="74" t="str">
        <f t="shared" ca="1" si="786"/>
        <v/>
      </c>
      <c r="DI370" s="74" t="str">
        <f t="shared" ca="1" si="787"/>
        <v/>
      </c>
      <c r="DJ370" s="74" t="str">
        <f t="shared" ca="1" si="788"/>
        <v/>
      </c>
      <c r="DK370" s="74" t="str">
        <f t="shared" ca="1" si="789"/>
        <v/>
      </c>
      <c r="DL370" s="74" t="str">
        <f t="shared" ca="1" si="790"/>
        <v/>
      </c>
      <c r="DM370" s="74" t="str">
        <f t="shared" ca="1" si="791"/>
        <v/>
      </c>
      <c r="DN370" s="74" t="str">
        <f t="shared" ca="1" si="792"/>
        <v/>
      </c>
      <c r="DO370" s="74" t="str">
        <f t="shared" ca="1" si="793"/>
        <v/>
      </c>
      <c r="DQ370" s="74" t="str">
        <f t="shared" ca="1" si="794"/>
        <v/>
      </c>
      <c r="DS370" s="74" t="str">
        <f t="shared" ca="1" si="795"/>
        <v/>
      </c>
      <c r="DT370" s="74" t="str">
        <f t="shared" ca="1" si="796"/>
        <v/>
      </c>
      <c r="DV370" s="525" t="str">
        <f t="shared" ca="1" si="797"/>
        <v/>
      </c>
      <c r="DW370" s="74" t="str">
        <f t="shared" ca="1" si="798"/>
        <v/>
      </c>
      <c r="DX370" s="485" t="str">
        <f t="shared" ca="1" si="799"/>
        <v/>
      </c>
      <c r="DY370" s="74" t="str">
        <f t="shared" ca="1" si="800"/>
        <v/>
      </c>
      <c r="DZ370" s="74" t="str">
        <f t="shared" ca="1" si="801"/>
        <v/>
      </c>
      <c r="EA370" s="74" t="str">
        <f t="shared" ca="1" si="802"/>
        <v/>
      </c>
      <c r="EC370" s="74" t="str">
        <f t="shared" ca="1" si="803"/>
        <v/>
      </c>
      <c r="ED370" s="74" t="str">
        <f t="shared" ca="1" si="804"/>
        <v/>
      </c>
      <c r="EE370" s="74" t="str">
        <f t="shared" ca="1" si="805"/>
        <v/>
      </c>
      <c r="EG370" s="479" t="str">
        <f ca="1">IF(V370=1,"",IF(LOG入力!BH370&gt;0,0,IF(CG370="★",0,IF(R370=1,0,IF(N370=0,0,1)))))</f>
        <v/>
      </c>
      <c r="EH370" s="483" t="str">
        <f t="shared" ca="1" si="806"/>
        <v/>
      </c>
      <c r="EI370" s="483" t="str">
        <f t="shared" ca="1" si="807"/>
        <v/>
      </c>
      <c r="EJ370" s="483" t="str">
        <f t="shared" ca="1" si="808"/>
        <v/>
      </c>
      <c r="EL370" s="71">
        <f t="shared" ca="1" si="809"/>
        <v>0</v>
      </c>
      <c r="EM370" s="6">
        <f t="shared" ca="1" si="810"/>
        <v>0</v>
      </c>
      <c r="EN370" s="6" t="str">
        <f t="shared" ca="1" si="811"/>
        <v/>
      </c>
      <c r="EO370" s="6">
        <f ca="1">IF(LOG入力!BH370&gt;0,0,IF(EM370=0,0,(IF(COUNTIF($EN$19:EN370,EN370)=1,IF($FS$3="N",1,IF(EH370=1,1,0))))))</f>
        <v>0</v>
      </c>
      <c r="EP370" s="6" t="str">
        <f ca="1">IF(LOG入力!BH370&gt;0,"",IF(EO370=1,$X370,""))</f>
        <v/>
      </c>
      <c r="EQ370" s="6" t="str">
        <f ca="1">IF(LOG入力!BH370&gt;0,"",IF(EO370=1,$Y370,""))</f>
        <v/>
      </c>
      <c r="ER370" s="520" t="str">
        <f ca="1">IF(LOG入力!BH370&gt;0,"",IF(COUNTIF($EP$19:$EP370,EP370)=1,EP370,""))</f>
        <v/>
      </c>
      <c r="ES370" s="520">
        <f ca="1">IF(LOG入力!BH370&gt;0,0,IF((EL370=1),IF(($ER370=""),0,1),0))</f>
        <v>0</v>
      </c>
      <c r="ET370" s="520" t="str">
        <f ca="1">IF(LOG入力!BH370&gt;0,"",IF(COUNTIF($EQ$19:EQ370,EQ370)=1,EQ370,""))</f>
        <v/>
      </c>
      <c r="EU370" s="539">
        <f ca="1">IF(LOG入力!BH370&gt;0,0,IF((EL370=1),IF(($ET370=""),0,1),0))</f>
        <v>0</v>
      </c>
      <c r="EV370" s="71">
        <f t="shared" ca="1" si="812"/>
        <v>0</v>
      </c>
      <c r="EW370" s="6">
        <f t="shared" ca="1" si="813"/>
        <v>0</v>
      </c>
      <c r="EX370" s="6" t="str">
        <f t="shared" ca="1" si="814"/>
        <v/>
      </c>
      <c r="EY370" s="6">
        <f ca="1">IF(LOG入力!BH370&gt;0,0,IF(EW370=0,0,(IF(COUNTIF($EX$19:EX370,EX370)=1,IF($FS$3="N",1,IF(EH370=1,1,0))))))</f>
        <v>0</v>
      </c>
      <c r="EZ370" s="6" t="str">
        <f ca="1">IF(LOG入力!BH370&gt;0,"",IF(EY370=1,$X370,""))</f>
        <v/>
      </c>
      <c r="FA370" s="6" t="str">
        <f ca="1">IF(LOG入力!BH370&gt;0,"",IF(EY370=1,$Y370,""))</f>
        <v/>
      </c>
      <c r="FB370" s="6" t="str">
        <f ca="1">IF(LOG入力!BH370&gt;0,"",IF(COUNTIF($EZ$19:$EZ370,EZ370)=1,EZ370,""))</f>
        <v/>
      </c>
      <c r="FC370" s="6">
        <f ca="1">IF(LOG入力!BH370&gt;0,0,IF((EV370=1),IF(($FB370=""),0,1),0))</f>
        <v>0</v>
      </c>
      <c r="FD370" s="6" t="str">
        <f ca="1">IF(LOG入力!BH370&gt;0,"",IF(COUNTIF($FA$19:FA370,FA370)=1,FA370,""))</f>
        <v/>
      </c>
      <c r="FE370" s="72">
        <f ca="1">IF(LOG入力!BH370&gt;0,0,IF((EV370=1),IF(($FD370=""),0,1),0))</f>
        <v>0</v>
      </c>
      <c r="FF370" s="71">
        <f t="shared" ca="1" si="815"/>
        <v>0</v>
      </c>
      <c r="FG370" s="6">
        <f t="shared" ca="1" si="816"/>
        <v>0</v>
      </c>
      <c r="FH370" s="6" t="str">
        <f t="shared" ca="1" si="817"/>
        <v/>
      </c>
      <c r="FI370" s="6">
        <f ca="1">IF(LOG入力!BH370&gt;0,0,IF(FG370=0,0,(IF(COUNTIF($FH$19:FH370,FH370)=1,IF($FS$3="N",1,IF(EH370=1,1,0))))))</f>
        <v>0</v>
      </c>
      <c r="FJ370" s="6" t="str">
        <f ca="1">IF(LOG入力!BH370&gt;0,"",IF(FI370=1,$X370,""))</f>
        <v/>
      </c>
      <c r="FK370" s="6" t="str">
        <f ca="1">IF(LOG入力!BH370&gt;0,"",IF(FI370=1,$Y370,""))</f>
        <v/>
      </c>
      <c r="FL370" s="6" t="str">
        <f ca="1">IF(LOG入力!BH370&gt;0,"",IF(COUNTIF($FJ$19:$FJ370,FJ370)=1,FJ370,""))</f>
        <v/>
      </c>
      <c r="FM370" s="6">
        <f ca="1">IF(LOG入力!BH370&gt;0,0,IF((FF370=1),IF(($FL370=""),0,1),0))</f>
        <v>0</v>
      </c>
      <c r="FN370" s="6" t="str">
        <f ca="1">IF(LOG入力!BH370&gt;0,"",IF(COUNTIF($FK$19:FK370,FK370)=1,FK370,""))</f>
        <v/>
      </c>
      <c r="FO370" s="72">
        <f ca="1">IF(LOG入力!BH370&gt;0,0,IF((FF370=1),IF(($FN370=""),0,1),0))</f>
        <v>0</v>
      </c>
      <c r="FP370" s="71">
        <f t="shared" ca="1" si="818"/>
        <v>0</v>
      </c>
      <c r="FQ370" s="6">
        <f t="shared" ca="1" si="819"/>
        <v>0</v>
      </c>
      <c r="FR370" s="6" t="str">
        <f t="shared" ca="1" si="820"/>
        <v/>
      </c>
      <c r="FS370" s="6">
        <f ca="1">IF(LOG入力!BH370&gt;0,0,IF(FQ370=0,0,(IF(COUNTIF($FR$19:FR370,FR370)=1,IF($FS$3="N",1,IF(EH370=1,1,0))))))</f>
        <v>0</v>
      </c>
      <c r="FT370" s="6" t="str">
        <f ca="1">IF(LOG入力!BH370&gt;0,"",IF(FS370=1,$X370,""))</f>
        <v/>
      </c>
      <c r="FU370" s="6" t="str">
        <f ca="1">IF(LOG入力!BH370&gt;0,"",IF(FS370=1,$Y370,""))</f>
        <v/>
      </c>
      <c r="FV370" s="6" t="str">
        <f ca="1">IF(LOG入力!BH370&gt;0,"",IF(COUNTIF($FT$19:$FT370,FT370)=1,FT370,""))</f>
        <v/>
      </c>
      <c r="FW370" s="6">
        <f ca="1">IF(LOG入力!BH370&gt;0,0,IF((FP370=1),IF(($FV370=""),0,1),0))</f>
        <v>0</v>
      </c>
      <c r="FX370" s="6" t="str">
        <f ca="1">IF(LOG入力!BH370&gt;0,"",IF(COUNTIF($FU$19:FU370,FU370)=1,FU370,""))</f>
        <v/>
      </c>
      <c r="FY370" s="72">
        <f ca="1">IF(LOG入力!BH370&gt;0,0,IF((FP370=1),IF(($FX370=""),0,1),0))</f>
        <v>0</v>
      </c>
      <c r="FZ370" s="71">
        <f t="shared" ca="1" si="821"/>
        <v>0</v>
      </c>
      <c r="GA370" s="6">
        <f t="shared" ca="1" si="822"/>
        <v>0</v>
      </c>
      <c r="GB370" s="6" t="str">
        <f t="shared" ca="1" si="823"/>
        <v/>
      </c>
      <c r="GC370" s="6">
        <f ca="1">IF(LOG入力!BH370&gt;0,0,IF(GA370=0,0,(IF(COUNTIF($GB$19:GB370,GB370)=1,IF($FS$3="N",1,IF(EH370=1,1,0))))))</f>
        <v>0</v>
      </c>
      <c r="GD370" s="6" t="str">
        <f ca="1">IF(LOG入力!BH370&gt;0,"",IF(GC370=1,$X370,""))</f>
        <v/>
      </c>
      <c r="GE370" s="6" t="str">
        <f ca="1">IF(LOG入力!BH370&gt;0,"",IF(GC370=1,$Y370,""))</f>
        <v/>
      </c>
      <c r="GF370" s="6" t="str">
        <f ca="1">IF(LOG入力!BH370&gt;0,"",IF(COUNTIF($GD$19:$GD370,GD370)=1,GD370,""))</f>
        <v/>
      </c>
      <c r="GG370" s="6">
        <f ca="1">IF(LOG入力!BH370&gt;0,0,IF((FZ370=1),IF(($GF370=""),0,1),0))</f>
        <v>0</v>
      </c>
      <c r="GH370" s="6" t="str">
        <f ca="1">IF(LOG入力!BH370&gt;0,"",IF(COUNTIF($GE$19:GE370,GE370)=1,GE370,""))</f>
        <v/>
      </c>
      <c r="GI370" s="72">
        <f ca="1">IF(LOG入力!BH370&gt;0,0,IF((FZ370=1),IF(($GH370=""),0,1),0))</f>
        <v>0</v>
      </c>
      <c r="GK370" s="455" t="str">
        <f ca="1">IF(V370=1,"",IF(LEN(LOG入力!AS370)=0,"",LOG入力!AS370))</f>
        <v/>
      </c>
      <c r="GL370" s="378" t="str">
        <f t="shared" ca="1" si="824"/>
        <v/>
      </c>
      <c r="GM370" s="378" t="str">
        <f t="shared" ca="1" si="825"/>
        <v/>
      </c>
      <c r="GN370" s="74" t="str">
        <f t="shared" ca="1" si="826"/>
        <v/>
      </c>
      <c r="GO370" s="74" t="str">
        <f t="shared" ca="1" si="827"/>
        <v/>
      </c>
      <c r="GQ370" s="74" t="str">
        <f t="shared" ca="1" si="828"/>
        <v/>
      </c>
      <c r="GR370" s="74" t="str">
        <f t="shared" ca="1" si="829"/>
        <v/>
      </c>
      <c r="GS370" s="74" t="str">
        <f t="shared" ca="1" si="830"/>
        <v/>
      </c>
      <c r="GT370" s="74" t="str">
        <f t="shared" ca="1" si="831"/>
        <v/>
      </c>
      <c r="GU370" s="74" t="str">
        <f t="shared" ca="1" si="832"/>
        <v/>
      </c>
      <c r="GV370" s="74" t="str">
        <f t="shared" ca="1" si="833"/>
        <v/>
      </c>
      <c r="GX370" s="74" t="str">
        <f t="shared" ca="1" si="834"/>
        <v/>
      </c>
      <c r="GY370" s="74" t="str">
        <f t="shared" ca="1" si="835"/>
        <v/>
      </c>
      <c r="GZ370" s="74" t="str">
        <f ca="1">IF(V370=1,"",IF(LOG入力!BH370&gt;0,0,IF(GY370=0,0,IF((VALUE((TYPE(VALUE(J370)))))=16,0,IF(VALUE(J370)&lt;60,1,IF(VALUE(J370)&lt;100,0,IF(VALUE(J370)&lt;600,2,0)))))))</f>
        <v/>
      </c>
      <c r="HA370" s="74" t="str">
        <f t="shared" ca="1" si="836"/>
        <v/>
      </c>
      <c r="HB370" s="74" t="str">
        <f ca="1">IF(V370=1,"",IF(LOG入力!BH370&gt;0,0,IF(HA370=0,0,IF((VALUE((TYPE(VALUE(L370)))))=16,0,IF(VALUE(L370)&lt;60,1,IF(VALUE(L370)&lt;100,0,IF(VALUE(L370)&lt;600,2,0)))))))</f>
        <v/>
      </c>
      <c r="HD370" s="74" t="str">
        <f t="shared" ca="1" si="837"/>
        <v/>
      </c>
      <c r="HF370" s="74" t="str">
        <f t="shared" ca="1" si="838"/>
        <v/>
      </c>
      <c r="HG370" s="74" t="str">
        <f t="shared" ca="1" si="839"/>
        <v/>
      </c>
      <c r="HH370" s="74" t="str">
        <f t="shared" ca="1" si="840"/>
        <v/>
      </c>
      <c r="HI370" s="74" t="str">
        <f t="shared" ca="1" si="841"/>
        <v/>
      </c>
      <c r="HJ370" s="74" t="str">
        <f t="shared" ca="1" si="842"/>
        <v/>
      </c>
      <c r="HK370" s="74" t="str">
        <f t="shared" ca="1" si="843"/>
        <v/>
      </c>
      <c r="HL370" s="74" t="str">
        <f t="shared" ca="1" si="844"/>
        <v/>
      </c>
      <c r="HM370" s="74" t="str">
        <f t="shared" ca="1" si="845"/>
        <v/>
      </c>
      <c r="HN370" s="74" t="str">
        <f t="shared" ca="1" si="846"/>
        <v/>
      </c>
      <c r="HO370" s="529" t="str">
        <f t="shared" ca="1" si="847"/>
        <v/>
      </c>
      <c r="HP370" s="74" t="str">
        <f t="shared" ca="1" si="848"/>
        <v/>
      </c>
      <c r="HQ370" s="74" t="str">
        <f t="shared" ca="1" si="849"/>
        <v/>
      </c>
      <c r="HR370" s="74" t="str">
        <f t="shared" ca="1" si="850"/>
        <v/>
      </c>
      <c r="HS370" s="74" t="str">
        <f t="shared" ca="1" si="851"/>
        <v/>
      </c>
      <c r="HT370" s="74" t="str">
        <f ca="1">IF(V370=1,"",IF(LOG入力!BH370&gt;0,0,IF(DV370=1,0,IF(N370="0",0,IF(SUM(HD370:HS370)&gt;0,1,0)))))</f>
        <v/>
      </c>
    </row>
    <row r="371" spans="1:228" x14ac:dyDescent="0.15">
      <c r="A371" s="5"/>
      <c r="B371" s="532" t="str">
        <f t="shared" ca="1" si="710"/>
        <v/>
      </c>
      <c r="C371" s="561" t="str">
        <f ca="1">LOG入力!AP371</f>
        <v/>
      </c>
      <c r="D371" s="534" t="str">
        <f ca="1">LOG入力!AQ371</f>
        <v/>
      </c>
      <c r="E371" s="570" t="str">
        <f ca="1">LOG入力!AR371</f>
        <v/>
      </c>
      <c r="F371" s="535" t="str">
        <f t="shared" ca="1" si="711"/>
        <v/>
      </c>
      <c r="G371" s="585" t="str">
        <f ca="1">LOG入力!AT371</f>
        <v/>
      </c>
      <c r="H371" s="542" t="str">
        <f ca="1">LOG入力!AU371</f>
        <v/>
      </c>
      <c r="I371" s="537" t="str">
        <f ca="1">LOG入力!AV371</f>
        <v/>
      </c>
      <c r="J371" s="577" t="str">
        <f ca="1">LOG入力!AW371</f>
        <v/>
      </c>
      <c r="K371" s="578" t="str">
        <f ca="1">LOG入力!BJ371</f>
        <v/>
      </c>
      <c r="L371" s="577" t="str">
        <f ca="1">LOG入力!AY371</f>
        <v/>
      </c>
      <c r="M371" s="545" t="str">
        <f ca="1">LOG入力!BK371</f>
        <v/>
      </c>
      <c r="N371" s="512" t="str">
        <f ca="1">IF(V371=1,"",IF(LOG入力!AJ371=1,"1",LOG入力!BA371))</f>
        <v/>
      </c>
      <c r="O371" s="538" t="str">
        <f ca="1">IF(V371=1,"",IF(LEN(LOG入力!O371)=0,"",LOG入力!O371))</f>
        <v/>
      </c>
      <c r="P371" s="291" t="str">
        <f ca="1">IF(V371=1,"",IF($AA$4=1,"",IF(LOG入力!BG371=1,"",CONCATENATE($ER371,$FB371,$FL371,$FV371,$GF371))))</f>
        <v/>
      </c>
      <c r="Q371" s="291" t="str">
        <f ca="1">IF(V371=1,"",IF($AA$4=1,"",IF(LOG入力!BG371=1,"",CONCATENATE($ET371,$FD371,$FN371,$FX371,$GH371))))</f>
        <v/>
      </c>
      <c r="R371" s="573" t="str">
        <f ca="1">IF(V371=1,"",IF($AA$4=1,"",IF(LOG入力!BH371&gt;0,0,AA371)))</f>
        <v/>
      </c>
      <c r="S371" s="293" t="str">
        <f t="shared" ca="1" si="712"/>
        <v/>
      </c>
      <c r="T371" s="681"/>
      <c r="U371" s="38"/>
      <c r="V371" s="196">
        <f ca="1">LOG入力!AN371</f>
        <v>1</v>
      </c>
      <c r="W371" s="38"/>
      <c r="X371" s="516" t="str">
        <f t="shared" ca="1" si="713"/>
        <v/>
      </c>
      <c r="Y371" s="515" t="str">
        <f t="shared" ca="1" si="714"/>
        <v/>
      </c>
      <c r="Z371" s="518" t="str">
        <f t="shared" ca="1" si="715"/>
        <v/>
      </c>
      <c r="AA371" s="574" t="str">
        <f t="shared" ca="1" si="716"/>
        <v/>
      </c>
      <c r="AC371" s="6" t="str">
        <f t="shared" ca="1" si="717"/>
        <v/>
      </c>
      <c r="AD371" s="6" t="str">
        <f t="shared" ca="1" si="718"/>
        <v/>
      </c>
      <c r="AE371" s="6" t="str">
        <f t="shared" ca="1" si="719"/>
        <v/>
      </c>
      <c r="AF371" s="6" t="str">
        <f t="shared" ca="1" si="720"/>
        <v/>
      </c>
      <c r="AG371" s="6" t="str">
        <f t="shared" ca="1" si="721"/>
        <v/>
      </c>
      <c r="AH371" s="6" t="str">
        <f t="shared" ca="1" si="722"/>
        <v/>
      </c>
      <c r="AI371" s="6" t="str">
        <f t="shared" ca="1" si="723"/>
        <v/>
      </c>
      <c r="AJ371" s="6" t="str">
        <f t="shared" ca="1" si="724"/>
        <v/>
      </c>
      <c r="AK371" s="6" t="str">
        <f t="shared" ca="1" si="725"/>
        <v/>
      </c>
      <c r="AL371" s="6" t="str">
        <f t="shared" ca="1" si="726"/>
        <v/>
      </c>
      <c r="AM371" s="6" t="str">
        <f t="shared" ca="1" si="727"/>
        <v/>
      </c>
      <c r="AN371" s="6" t="str">
        <f t="shared" ca="1" si="728"/>
        <v/>
      </c>
      <c r="AO371" s="6" t="str">
        <f t="shared" ca="1" si="729"/>
        <v/>
      </c>
      <c r="AP371" s="6" t="str">
        <f t="shared" ca="1" si="730"/>
        <v/>
      </c>
      <c r="AQ371" s="6" t="str">
        <f t="shared" ca="1" si="731"/>
        <v/>
      </c>
      <c r="AR371" s="6" t="str">
        <f t="shared" ca="1" si="732"/>
        <v/>
      </c>
      <c r="AS371" s="6" t="str">
        <f t="shared" ca="1" si="733"/>
        <v/>
      </c>
      <c r="AT371" s="6" t="str">
        <f t="shared" ca="1" si="734"/>
        <v/>
      </c>
      <c r="AU371" s="6" t="str">
        <f t="shared" ca="1" si="735"/>
        <v/>
      </c>
      <c r="AV371" s="6" t="str">
        <f t="shared" ca="1" si="736"/>
        <v/>
      </c>
      <c r="AW371" s="6" t="str">
        <f t="shared" ca="1" si="737"/>
        <v/>
      </c>
      <c r="AY371" s="6" t="str">
        <f t="shared" ca="1" si="738"/>
        <v/>
      </c>
      <c r="AZ371" s="6" t="str">
        <f t="shared" ca="1" si="739"/>
        <v/>
      </c>
      <c r="BA371" s="6" t="str">
        <f t="shared" ca="1" si="740"/>
        <v/>
      </c>
      <c r="BB371" s="6" t="str">
        <f t="shared" ca="1" si="741"/>
        <v/>
      </c>
      <c r="BC371" s="6" t="str">
        <f t="shared" ca="1" si="742"/>
        <v/>
      </c>
      <c r="BD371" s="6" t="str">
        <f t="shared" ca="1" si="743"/>
        <v/>
      </c>
      <c r="BE371" s="6" t="str">
        <f t="shared" ca="1" si="744"/>
        <v/>
      </c>
      <c r="BF371" s="6" t="str">
        <f t="shared" ca="1" si="745"/>
        <v/>
      </c>
      <c r="BG371" s="6" t="str">
        <f t="shared" ca="1" si="746"/>
        <v/>
      </c>
      <c r="BH371" s="6" t="str">
        <f t="shared" ca="1" si="747"/>
        <v/>
      </c>
      <c r="BI371" s="6" t="str">
        <f t="shared" ca="1" si="748"/>
        <v/>
      </c>
      <c r="BJ371" s="6" t="str">
        <f t="shared" ca="1" si="749"/>
        <v/>
      </c>
      <c r="BK371" s="6" t="str">
        <f t="shared" ca="1" si="750"/>
        <v/>
      </c>
      <c r="BL371" s="6" t="str">
        <f t="shared" ca="1" si="751"/>
        <v/>
      </c>
      <c r="BM371" s="6" t="str">
        <f t="shared" ca="1" si="752"/>
        <v/>
      </c>
      <c r="BN371" s="6" t="str">
        <f t="shared" ca="1" si="753"/>
        <v/>
      </c>
      <c r="BO371" s="6" t="str">
        <f t="shared" ca="1" si="754"/>
        <v/>
      </c>
      <c r="BP371" s="6" t="str">
        <f t="shared" ca="1" si="755"/>
        <v/>
      </c>
      <c r="BQ371" s="6" t="str">
        <f t="shared" ca="1" si="756"/>
        <v/>
      </c>
      <c r="BR371" s="6" t="str">
        <f t="shared" ca="1" si="757"/>
        <v/>
      </c>
      <c r="BS371" s="6" t="str">
        <f t="shared" ca="1" si="758"/>
        <v/>
      </c>
      <c r="BU371" s="6" t="str">
        <f t="shared" ca="1" si="759"/>
        <v/>
      </c>
      <c r="BW371" s="515" t="str">
        <f t="shared" ca="1" si="760"/>
        <v/>
      </c>
      <c r="BX371" s="515">
        <f t="shared" ca="1" si="761"/>
        <v>0</v>
      </c>
      <c r="BY371" s="515" t="str">
        <f t="shared" ca="1" si="762"/>
        <v/>
      </c>
      <c r="CA371" s="6">
        <f t="shared" ca="1" si="763"/>
        <v>1</v>
      </c>
      <c r="CC371" s="523" t="str">
        <f t="shared" ca="1" si="764"/>
        <v/>
      </c>
      <c r="CE371" s="6" t="str">
        <f t="shared" ca="1" si="765"/>
        <v/>
      </c>
      <c r="CG371" s="524" t="str">
        <f ca="1">IF(V371=1,"",IF($AA$4=1,"",IF(LOG入力!BH371&gt;0,"",IF(N371=0,"",IF(HT371=0,"","★")))))</f>
        <v/>
      </c>
      <c r="CI371" s="74" t="str">
        <f t="shared" ca="1" si="766"/>
        <v/>
      </c>
      <c r="CK371" s="525" t="str">
        <f ca="1">IF(V371=1,"",IF(LOG入力!BH371&gt;0,1,0))</f>
        <v/>
      </c>
      <c r="CL371" s="74" t="str">
        <f t="shared" ca="1" si="767"/>
        <v/>
      </c>
      <c r="CN371" s="74" t="str">
        <f t="shared" ca="1" si="768"/>
        <v/>
      </c>
      <c r="CO371" s="74" t="str">
        <f t="shared" ca="1" si="769"/>
        <v/>
      </c>
      <c r="CQ371" s="74" t="str">
        <f t="shared" ca="1" si="770"/>
        <v/>
      </c>
      <c r="CR371" s="74" t="str">
        <f t="shared" ca="1" si="771"/>
        <v/>
      </c>
      <c r="CS371" s="74" t="str">
        <f t="shared" ca="1" si="772"/>
        <v/>
      </c>
      <c r="CT371" s="74" t="str">
        <f t="shared" ca="1" si="773"/>
        <v/>
      </c>
      <c r="CU371" s="74" t="str">
        <f t="shared" ca="1" si="774"/>
        <v/>
      </c>
      <c r="CV371" s="74" t="str">
        <f t="shared" ca="1" si="775"/>
        <v/>
      </c>
      <c r="CW371" s="74" t="str">
        <f t="shared" ca="1" si="776"/>
        <v/>
      </c>
      <c r="CX371" s="74" t="str">
        <f t="shared" ca="1" si="777"/>
        <v/>
      </c>
      <c r="CY371" s="74" t="str">
        <f t="shared" ca="1" si="778"/>
        <v/>
      </c>
      <c r="CZ371" s="74" t="str">
        <f t="shared" ca="1" si="779"/>
        <v/>
      </c>
      <c r="DA371" s="74" t="str">
        <f t="shared" ca="1" si="780"/>
        <v/>
      </c>
      <c r="DB371" s="74" t="str">
        <f t="shared" ca="1" si="781"/>
        <v/>
      </c>
      <c r="DD371" s="74" t="str">
        <f t="shared" ca="1" si="782"/>
        <v/>
      </c>
      <c r="DE371" s="74" t="str">
        <f t="shared" ca="1" si="783"/>
        <v/>
      </c>
      <c r="DF371" s="74" t="str">
        <f t="shared" ca="1" si="784"/>
        <v/>
      </c>
      <c r="DG371" s="74" t="str">
        <f t="shared" ca="1" si="785"/>
        <v/>
      </c>
      <c r="DH371" s="74" t="str">
        <f t="shared" ca="1" si="786"/>
        <v/>
      </c>
      <c r="DI371" s="74" t="str">
        <f t="shared" ca="1" si="787"/>
        <v/>
      </c>
      <c r="DJ371" s="74" t="str">
        <f t="shared" ca="1" si="788"/>
        <v/>
      </c>
      <c r="DK371" s="74" t="str">
        <f t="shared" ca="1" si="789"/>
        <v/>
      </c>
      <c r="DL371" s="74" t="str">
        <f t="shared" ca="1" si="790"/>
        <v/>
      </c>
      <c r="DM371" s="74" t="str">
        <f t="shared" ca="1" si="791"/>
        <v/>
      </c>
      <c r="DN371" s="74" t="str">
        <f t="shared" ca="1" si="792"/>
        <v/>
      </c>
      <c r="DO371" s="74" t="str">
        <f t="shared" ca="1" si="793"/>
        <v/>
      </c>
      <c r="DQ371" s="74" t="str">
        <f t="shared" ca="1" si="794"/>
        <v/>
      </c>
      <c r="DS371" s="74" t="str">
        <f t="shared" ca="1" si="795"/>
        <v/>
      </c>
      <c r="DT371" s="74" t="str">
        <f t="shared" ca="1" si="796"/>
        <v/>
      </c>
      <c r="DV371" s="525" t="str">
        <f t="shared" ca="1" si="797"/>
        <v/>
      </c>
      <c r="DW371" s="74" t="str">
        <f t="shared" ca="1" si="798"/>
        <v/>
      </c>
      <c r="DX371" s="485" t="str">
        <f t="shared" ca="1" si="799"/>
        <v/>
      </c>
      <c r="DY371" s="74" t="str">
        <f t="shared" ca="1" si="800"/>
        <v/>
      </c>
      <c r="DZ371" s="74" t="str">
        <f t="shared" ca="1" si="801"/>
        <v/>
      </c>
      <c r="EA371" s="74" t="str">
        <f t="shared" ca="1" si="802"/>
        <v/>
      </c>
      <c r="EC371" s="74" t="str">
        <f t="shared" ca="1" si="803"/>
        <v/>
      </c>
      <c r="ED371" s="74" t="str">
        <f t="shared" ca="1" si="804"/>
        <v/>
      </c>
      <c r="EE371" s="74" t="str">
        <f t="shared" ca="1" si="805"/>
        <v/>
      </c>
      <c r="EG371" s="479" t="str">
        <f ca="1">IF(V371=1,"",IF(LOG入力!BH371&gt;0,0,IF(CG371="★",0,IF(R371=1,0,IF(N371=0,0,1)))))</f>
        <v/>
      </c>
      <c r="EH371" s="483" t="str">
        <f t="shared" ca="1" si="806"/>
        <v/>
      </c>
      <c r="EI371" s="483" t="str">
        <f t="shared" ca="1" si="807"/>
        <v/>
      </c>
      <c r="EJ371" s="483" t="str">
        <f t="shared" ca="1" si="808"/>
        <v/>
      </c>
      <c r="EL371" s="71">
        <f t="shared" ca="1" si="809"/>
        <v>0</v>
      </c>
      <c r="EM371" s="6">
        <f t="shared" ca="1" si="810"/>
        <v>0</v>
      </c>
      <c r="EN371" s="6" t="str">
        <f t="shared" ca="1" si="811"/>
        <v/>
      </c>
      <c r="EO371" s="6">
        <f ca="1">IF(LOG入力!BH371&gt;0,0,IF(EM371=0,0,(IF(COUNTIF($EN$19:EN371,EN371)=1,IF($FS$3="N",1,IF(EH371=1,1,0))))))</f>
        <v>0</v>
      </c>
      <c r="EP371" s="6" t="str">
        <f ca="1">IF(LOG入力!BH371&gt;0,"",IF(EO371=1,$X371,""))</f>
        <v/>
      </c>
      <c r="EQ371" s="6" t="str">
        <f ca="1">IF(LOG入力!BH371&gt;0,"",IF(EO371=1,$Y371,""))</f>
        <v/>
      </c>
      <c r="ER371" s="520" t="str">
        <f ca="1">IF(LOG入力!BH371&gt;0,"",IF(COUNTIF($EP$19:$EP371,EP371)=1,EP371,""))</f>
        <v/>
      </c>
      <c r="ES371" s="520">
        <f ca="1">IF(LOG入力!BH371&gt;0,0,IF((EL371=1),IF(($ER371=""),0,1),0))</f>
        <v>0</v>
      </c>
      <c r="ET371" s="520" t="str">
        <f ca="1">IF(LOG入力!BH371&gt;0,"",IF(COUNTIF($EQ$19:EQ371,EQ371)=1,EQ371,""))</f>
        <v/>
      </c>
      <c r="EU371" s="539">
        <f ca="1">IF(LOG入力!BH371&gt;0,0,IF((EL371=1),IF(($ET371=""),0,1),0))</f>
        <v>0</v>
      </c>
      <c r="EV371" s="71">
        <f t="shared" ca="1" si="812"/>
        <v>0</v>
      </c>
      <c r="EW371" s="6">
        <f t="shared" ca="1" si="813"/>
        <v>0</v>
      </c>
      <c r="EX371" s="6" t="str">
        <f t="shared" ca="1" si="814"/>
        <v/>
      </c>
      <c r="EY371" s="6">
        <f ca="1">IF(LOG入力!BH371&gt;0,0,IF(EW371=0,0,(IF(COUNTIF($EX$19:EX371,EX371)=1,IF($FS$3="N",1,IF(EH371=1,1,0))))))</f>
        <v>0</v>
      </c>
      <c r="EZ371" s="6" t="str">
        <f ca="1">IF(LOG入力!BH371&gt;0,"",IF(EY371=1,$X371,""))</f>
        <v/>
      </c>
      <c r="FA371" s="6" t="str">
        <f ca="1">IF(LOG入力!BH371&gt;0,"",IF(EY371=1,$Y371,""))</f>
        <v/>
      </c>
      <c r="FB371" s="6" t="str">
        <f ca="1">IF(LOG入力!BH371&gt;0,"",IF(COUNTIF($EZ$19:$EZ371,EZ371)=1,EZ371,""))</f>
        <v/>
      </c>
      <c r="FC371" s="6">
        <f ca="1">IF(LOG入力!BH371&gt;0,0,IF((EV371=1),IF(($FB371=""),0,1),0))</f>
        <v>0</v>
      </c>
      <c r="FD371" s="6" t="str">
        <f ca="1">IF(LOG入力!BH371&gt;0,"",IF(COUNTIF($FA$19:FA371,FA371)=1,FA371,""))</f>
        <v/>
      </c>
      <c r="FE371" s="72">
        <f ca="1">IF(LOG入力!BH371&gt;0,0,IF((EV371=1),IF(($FD371=""),0,1),0))</f>
        <v>0</v>
      </c>
      <c r="FF371" s="71">
        <f t="shared" ca="1" si="815"/>
        <v>0</v>
      </c>
      <c r="FG371" s="6">
        <f t="shared" ca="1" si="816"/>
        <v>0</v>
      </c>
      <c r="FH371" s="6" t="str">
        <f t="shared" ca="1" si="817"/>
        <v/>
      </c>
      <c r="FI371" s="6">
        <f ca="1">IF(LOG入力!BH371&gt;0,0,IF(FG371=0,0,(IF(COUNTIF($FH$19:FH371,FH371)=1,IF($FS$3="N",1,IF(EH371=1,1,0))))))</f>
        <v>0</v>
      </c>
      <c r="FJ371" s="6" t="str">
        <f ca="1">IF(LOG入力!BH371&gt;0,"",IF(FI371=1,$X371,""))</f>
        <v/>
      </c>
      <c r="FK371" s="6" t="str">
        <f ca="1">IF(LOG入力!BH371&gt;0,"",IF(FI371=1,$Y371,""))</f>
        <v/>
      </c>
      <c r="FL371" s="6" t="str">
        <f ca="1">IF(LOG入力!BH371&gt;0,"",IF(COUNTIF($FJ$19:$FJ371,FJ371)=1,FJ371,""))</f>
        <v/>
      </c>
      <c r="FM371" s="6">
        <f ca="1">IF(LOG入力!BH371&gt;0,0,IF((FF371=1),IF(($FL371=""),0,1),0))</f>
        <v>0</v>
      </c>
      <c r="FN371" s="6" t="str">
        <f ca="1">IF(LOG入力!BH371&gt;0,"",IF(COUNTIF($FK$19:FK371,FK371)=1,FK371,""))</f>
        <v/>
      </c>
      <c r="FO371" s="72">
        <f ca="1">IF(LOG入力!BH371&gt;0,0,IF((FF371=1),IF(($FN371=""),0,1),0))</f>
        <v>0</v>
      </c>
      <c r="FP371" s="71">
        <f t="shared" ca="1" si="818"/>
        <v>0</v>
      </c>
      <c r="FQ371" s="6">
        <f t="shared" ca="1" si="819"/>
        <v>0</v>
      </c>
      <c r="FR371" s="6" t="str">
        <f t="shared" ca="1" si="820"/>
        <v/>
      </c>
      <c r="FS371" s="6">
        <f ca="1">IF(LOG入力!BH371&gt;0,0,IF(FQ371=0,0,(IF(COUNTIF($FR$19:FR371,FR371)=1,IF($FS$3="N",1,IF(EH371=1,1,0))))))</f>
        <v>0</v>
      </c>
      <c r="FT371" s="6" t="str">
        <f ca="1">IF(LOG入力!BH371&gt;0,"",IF(FS371=1,$X371,""))</f>
        <v/>
      </c>
      <c r="FU371" s="6" t="str">
        <f ca="1">IF(LOG入力!BH371&gt;0,"",IF(FS371=1,$Y371,""))</f>
        <v/>
      </c>
      <c r="FV371" s="6" t="str">
        <f ca="1">IF(LOG入力!BH371&gt;0,"",IF(COUNTIF($FT$19:$FT371,FT371)=1,FT371,""))</f>
        <v/>
      </c>
      <c r="FW371" s="6">
        <f ca="1">IF(LOG入力!BH371&gt;0,0,IF((FP371=1),IF(($FV371=""),0,1),0))</f>
        <v>0</v>
      </c>
      <c r="FX371" s="6" t="str">
        <f ca="1">IF(LOG入力!BH371&gt;0,"",IF(COUNTIF($FU$19:FU371,FU371)=1,FU371,""))</f>
        <v/>
      </c>
      <c r="FY371" s="72">
        <f ca="1">IF(LOG入力!BH371&gt;0,0,IF((FP371=1),IF(($FX371=""),0,1),0))</f>
        <v>0</v>
      </c>
      <c r="FZ371" s="71">
        <f t="shared" ca="1" si="821"/>
        <v>0</v>
      </c>
      <c r="GA371" s="6">
        <f t="shared" ca="1" si="822"/>
        <v>0</v>
      </c>
      <c r="GB371" s="6" t="str">
        <f t="shared" ca="1" si="823"/>
        <v/>
      </c>
      <c r="GC371" s="6">
        <f ca="1">IF(LOG入力!BH371&gt;0,0,IF(GA371=0,0,(IF(COUNTIF($GB$19:GB371,GB371)=1,IF($FS$3="N",1,IF(EH371=1,1,0))))))</f>
        <v>0</v>
      </c>
      <c r="GD371" s="6" t="str">
        <f ca="1">IF(LOG入力!BH371&gt;0,"",IF(GC371=1,$X371,""))</f>
        <v/>
      </c>
      <c r="GE371" s="6" t="str">
        <f ca="1">IF(LOG入力!BH371&gt;0,"",IF(GC371=1,$Y371,""))</f>
        <v/>
      </c>
      <c r="GF371" s="6" t="str">
        <f ca="1">IF(LOG入力!BH371&gt;0,"",IF(COUNTIF($GD$19:$GD371,GD371)=1,GD371,""))</f>
        <v/>
      </c>
      <c r="GG371" s="6">
        <f ca="1">IF(LOG入力!BH371&gt;0,0,IF((FZ371=1),IF(($GF371=""),0,1),0))</f>
        <v>0</v>
      </c>
      <c r="GH371" s="6" t="str">
        <f ca="1">IF(LOG入力!BH371&gt;0,"",IF(COUNTIF($GE$19:GE371,GE371)=1,GE371,""))</f>
        <v/>
      </c>
      <c r="GI371" s="72">
        <f ca="1">IF(LOG入力!BH371&gt;0,0,IF((FZ371=1),IF(($GH371=""),0,1),0))</f>
        <v>0</v>
      </c>
      <c r="GK371" s="455" t="str">
        <f ca="1">IF(V371=1,"",IF(LEN(LOG入力!AS371)=0,"",LOG入力!AS371))</f>
        <v/>
      </c>
      <c r="GL371" s="378" t="str">
        <f t="shared" ca="1" si="824"/>
        <v/>
      </c>
      <c r="GM371" s="378" t="str">
        <f t="shared" ca="1" si="825"/>
        <v/>
      </c>
      <c r="GN371" s="74" t="str">
        <f t="shared" ca="1" si="826"/>
        <v/>
      </c>
      <c r="GO371" s="74" t="str">
        <f t="shared" ca="1" si="827"/>
        <v/>
      </c>
      <c r="GQ371" s="74" t="str">
        <f t="shared" ca="1" si="828"/>
        <v/>
      </c>
      <c r="GR371" s="74" t="str">
        <f t="shared" ca="1" si="829"/>
        <v/>
      </c>
      <c r="GS371" s="74" t="str">
        <f t="shared" ca="1" si="830"/>
        <v/>
      </c>
      <c r="GT371" s="74" t="str">
        <f t="shared" ca="1" si="831"/>
        <v/>
      </c>
      <c r="GU371" s="74" t="str">
        <f t="shared" ca="1" si="832"/>
        <v/>
      </c>
      <c r="GV371" s="74" t="str">
        <f t="shared" ca="1" si="833"/>
        <v/>
      </c>
      <c r="GX371" s="74" t="str">
        <f t="shared" ca="1" si="834"/>
        <v/>
      </c>
      <c r="GY371" s="74" t="str">
        <f t="shared" ca="1" si="835"/>
        <v/>
      </c>
      <c r="GZ371" s="74" t="str">
        <f ca="1">IF(V371=1,"",IF(LOG入力!BH371&gt;0,0,IF(GY371=0,0,IF((VALUE((TYPE(VALUE(J371)))))=16,0,IF(VALUE(J371)&lt;60,1,IF(VALUE(J371)&lt;100,0,IF(VALUE(J371)&lt;600,2,0)))))))</f>
        <v/>
      </c>
      <c r="HA371" s="74" t="str">
        <f t="shared" ca="1" si="836"/>
        <v/>
      </c>
      <c r="HB371" s="74" t="str">
        <f ca="1">IF(V371=1,"",IF(LOG入力!BH371&gt;0,0,IF(HA371=0,0,IF((VALUE((TYPE(VALUE(L371)))))=16,0,IF(VALUE(L371)&lt;60,1,IF(VALUE(L371)&lt;100,0,IF(VALUE(L371)&lt;600,2,0)))))))</f>
        <v/>
      </c>
      <c r="HD371" s="74" t="str">
        <f t="shared" ca="1" si="837"/>
        <v/>
      </c>
      <c r="HF371" s="74" t="str">
        <f t="shared" ca="1" si="838"/>
        <v/>
      </c>
      <c r="HG371" s="74" t="str">
        <f t="shared" ca="1" si="839"/>
        <v/>
      </c>
      <c r="HH371" s="74" t="str">
        <f t="shared" ca="1" si="840"/>
        <v/>
      </c>
      <c r="HI371" s="74" t="str">
        <f t="shared" ca="1" si="841"/>
        <v/>
      </c>
      <c r="HJ371" s="74" t="str">
        <f t="shared" ca="1" si="842"/>
        <v/>
      </c>
      <c r="HK371" s="74" t="str">
        <f t="shared" ca="1" si="843"/>
        <v/>
      </c>
      <c r="HL371" s="74" t="str">
        <f t="shared" ca="1" si="844"/>
        <v/>
      </c>
      <c r="HM371" s="74" t="str">
        <f t="shared" ca="1" si="845"/>
        <v/>
      </c>
      <c r="HN371" s="74" t="str">
        <f t="shared" ca="1" si="846"/>
        <v/>
      </c>
      <c r="HO371" s="529" t="str">
        <f t="shared" ca="1" si="847"/>
        <v/>
      </c>
      <c r="HP371" s="74" t="str">
        <f t="shared" ca="1" si="848"/>
        <v/>
      </c>
      <c r="HQ371" s="74" t="str">
        <f t="shared" ca="1" si="849"/>
        <v/>
      </c>
      <c r="HR371" s="74" t="str">
        <f t="shared" ca="1" si="850"/>
        <v/>
      </c>
      <c r="HS371" s="74" t="str">
        <f t="shared" ca="1" si="851"/>
        <v/>
      </c>
      <c r="HT371" s="74" t="str">
        <f ca="1">IF(V371=1,"",IF(LOG入力!BH371&gt;0,0,IF(DV371=1,0,IF(N371="0",0,IF(SUM(HD371:HS371)&gt;0,1,0)))))</f>
        <v/>
      </c>
    </row>
    <row r="372" spans="1:228" x14ac:dyDescent="0.15">
      <c r="A372" s="5"/>
      <c r="B372" s="532" t="str">
        <f t="shared" ca="1" si="710"/>
        <v/>
      </c>
      <c r="C372" s="570" t="str">
        <f ca="1">LOG入力!AP372</f>
        <v/>
      </c>
      <c r="D372" s="534" t="str">
        <f ca="1">LOG入力!AQ372</f>
        <v/>
      </c>
      <c r="E372" s="570" t="str">
        <f ca="1">LOG入力!AR372</f>
        <v/>
      </c>
      <c r="F372" s="535" t="str">
        <f t="shared" ca="1" si="711"/>
        <v/>
      </c>
      <c r="G372" s="585" t="str">
        <f ca="1">LOG入力!AT372</f>
        <v/>
      </c>
      <c r="H372" s="542" t="str">
        <f ca="1">LOG入力!AU372</f>
        <v/>
      </c>
      <c r="I372" s="537" t="str">
        <f ca="1">LOG入力!AV372</f>
        <v/>
      </c>
      <c r="J372" s="577" t="str">
        <f ca="1">LOG入力!AW372</f>
        <v/>
      </c>
      <c r="K372" s="578" t="str">
        <f ca="1">LOG入力!BJ372</f>
        <v/>
      </c>
      <c r="L372" s="577" t="str">
        <f ca="1">LOG入力!AY372</f>
        <v/>
      </c>
      <c r="M372" s="545" t="str">
        <f ca="1">LOG入力!BK372</f>
        <v/>
      </c>
      <c r="N372" s="512" t="str">
        <f ca="1">IF(V372=1,"",IF(LOG入力!AJ372=1,"1",LOG入力!BA372))</f>
        <v/>
      </c>
      <c r="O372" s="538" t="str">
        <f ca="1">IF(V372=1,"",IF(LEN(LOG入力!O372)=0,"",LOG入力!O372))</f>
        <v/>
      </c>
      <c r="P372" s="291" t="str">
        <f ca="1">IF(V372=1,"",IF($AA$4=1,"",IF(LOG入力!BG372=1,"",CONCATENATE($ER372,$FB372,$FL372,$FV372,$GF372))))</f>
        <v/>
      </c>
      <c r="Q372" s="291" t="str">
        <f ca="1">IF(V372=1,"",IF($AA$4=1,"",IF(LOG入力!BG372=1,"",CONCATENATE($ET372,$FD372,$FN372,$FX372,$GH372))))</f>
        <v/>
      </c>
      <c r="R372" s="573" t="str">
        <f ca="1">IF(V372=1,"",IF($AA$4=1,"",IF(LOG入力!BH372&gt;0,0,AA372)))</f>
        <v/>
      </c>
      <c r="S372" s="293" t="str">
        <f t="shared" ca="1" si="712"/>
        <v/>
      </c>
      <c r="T372" s="681"/>
      <c r="U372" s="38"/>
      <c r="V372" s="196">
        <f ca="1">LOG入力!AN372</f>
        <v>1</v>
      </c>
      <c r="W372" s="38"/>
      <c r="X372" s="516" t="str">
        <f t="shared" ca="1" si="713"/>
        <v/>
      </c>
      <c r="Y372" s="515" t="str">
        <f t="shared" ca="1" si="714"/>
        <v/>
      </c>
      <c r="Z372" s="518" t="str">
        <f t="shared" ca="1" si="715"/>
        <v/>
      </c>
      <c r="AA372" s="574" t="str">
        <f t="shared" ca="1" si="716"/>
        <v/>
      </c>
      <c r="AC372" s="6" t="str">
        <f t="shared" ca="1" si="717"/>
        <v/>
      </c>
      <c r="AD372" s="6" t="str">
        <f t="shared" ca="1" si="718"/>
        <v/>
      </c>
      <c r="AE372" s="6" t="str">
        <f t="shared" ca="1" si="719"/>
        <v/>
      </c>
      <c r="AF372" s="6" t="str">
        <f t="shared" ca="1" si="720"/>
        <v/>
      </c>
      <c r="AG372" s="6" t="str">
        <f t="shared" ca="1" si="721"/>
        <v/>
      </c>
      <c r="AH372" s="6" t="str">
        <f t="shared" ca="1" si="722"/>
        <v/>
      </c>
      <c r="AI372" s="6" t="str">
        <f t="shared" ca="1" si="723"/>
        <v/>
      </c>
      <c r="AJ372" s="6" t="str">
        <f t="shared" ca="1" si="724"/>
        <v/>
      </c>
      <c r="AK372" s="6" t="str">
        <f t="shared" ca="1" si="725"/>
        <v/>
      </c>
      <c r="AL372" s="6" t="str">
        <f t="shared" ca="1" si="726"/>
        <v/>
      </c>
      <c r="AM372" s="6" t="str">
        <f t="shared" ca="1" si="727"/>
        <v/>
      </c>
      <c r="AN372" s="6" t="str">
        <f t="shared" ca="1" si="728"/>
        <v/>
      </c>
      <c r="AO372" s="6" t="str">
        <f t="shared" ca="1" si="729"/>
        <v/>
      </c>
      <c r="AP372" s="6" t="str">
        <f t="shared" ca="1" si="730"/>
        <v/>
      </c>
      <c r="AQ372" s="6" t="str">
        <f t="shared" ca="1" si="731"/>
        <v/>
      </c>
      <c r="AR372" s="6" t="str">
        <f t="shared" ca="1" si="732"/>
        <v/>
      </c>
      <c r="AS372" s="6" t="str">
        <f t="shared" ca="1" si="733"/>
        <v/>
      </c>
      <c r="AT372" s="6" t="str">
        <f t="shared" ca="1" si="734"/>
        <v/>
      </c>
      <c r="AU372" s="6" t="str">
        <f t="shared" ca="1" si="735"/>
        <v/>
      </c>
      <c r="AV372" s="6" t="str">
        <f t="shared" ca="1" si="736"/>
        <v/>
      </c>
      <c r="AW372" s="6" t="str">
        <f t="shared" ca="1" si="737"/>
        <v/>
      </c>
      <c r="AY372" s="6" t="str">
        <f t="shared" ca="1" si="738"/>
        <v/>
      </c>
      <c r="AZ372" s="6" t="str">
        <f t="shared" ca="1" si="739"/>
        <v/>
      </c>
      <c r="BA372" s="6" t="str">
        <f t="shared" ca="1" si="740"/>
        <v/>
      </c>
      <c r="BB372" s="6" t="str">
        <f t="shared" ca="1" si="741"/>
        <v/>
      </c>
      <c r="BC372" s="6" t="str">
        <f t="shared" ca="1" si="742"/>
        <v/>
      </c>
      <c r="BD372" s="6" t="str">
        <f t="shared" ca="1" si="743"/>
        <v/>
      </c>
      <c r="BE372" s="6" t="str">
        <f t="shared" ca="1" si="744"/>
        <v/>
      </c>
      <c r="BF372" s="6" t="str">
        <f t="shared" ca="1" si="745"/>
        <v/>
      </c>
      <c r="BG372" s="6" t="str">
        <f t="shared" ca="1" si="746"/>
        <v/>
      </c>
      <c r="BH372" s="6" t="str">
        <f t="shared" ca="1" si="747"/>
        <v/>
      </c>
      <c r="BI372" s="6" t="str">
        <f t="shared" ca="1" si="748"/>
        <v/>
      </c>
      <c r="BJ372" s="6" t="str">
        <f t="shared" ca="1" si="749"/>
        <v/>
      </c>
      <c r="BK372" s="6" t="str">
        <f t="shared" ca="1" si="750"/>
        <v/>
      </c>
      <c r="BL372" s="6" t="str">
        <f t="shared" ca="1" si="751"/>
        <v/>
      </c>
      <c r="BM372" s="6" t="str">
        <f t="shared" ca="1" si="752"/>
        <v/>
      </c>
      <c r="BN372" s="6" t="str">
        <f t="shared" ca="1" si="753"/>
        <v/>
      </c>
      <c r="BO372" s="6" t="str">
        <f t="shared" ca="1" si="754"/>
        <v/>
      </c>
      <c r="BP372" s="6" t="str">
        <f t="shared" ca="1" si="755"/>
        <v/>
      </c>
      <c r="BQ372" s="6" t="str">
        <f t="shared" ca="1" si="756"/>
        <v/>
      </c>
      <c r="BR372" s="6" t="str">
        <f t="shared" ca="1" si="757"/>
        <v/>
      </c>
      <c r="BS372" s="6" t="str">
        <f t="shared" ca="1" si="758"/>
        <v/>
      </c>
      <c r="BU372" s="6" t="str">
        <f t="shared" ca="1" si="759"/>
        <v/>
      </c>
      <c r="BW372" s="515" t="str">
        <f t="shared" ca="1" si="760"/>
        <v/>
      </c>
      <c r="BX372" s="515">
        <f t="shared" ca="1" si="761"/>
        <v>0</v>
      </c>
      <c r="BY372" s="515" t="str">
        <f t="shared" ca="1" si="762"/>
        <v/>
      </c>
      <c r="CA372" s="6">
        <f t="shared" ca="1" si="763"/>
        <v>1</v>
      </c>
      <c r="CC372" s="523" t="str">
        <f t="shared" ca="1" si="764"/>
        <v/>
      </c>
      <c r="CE372" s="6" t="str">
        <f t="shared" ca="1" si="765"/>
        <v/>
      </c>
      <c r="CG372" s="524" t="str">
        <f ca="1">IF(V372=1,"",IF($AA$4=1,"",IF(LOG入力!BH372&gt;0,"",IF(N372=0,"",IF(HT372=0,"","★")))))</f>
        <v/>
      </c>
      <c r="CI372" s="74" t="str">
        <f t="shared" ca="1" si="766"/>
        <v/>
      </c>
      <c r="CK372" s="525" t="str">
        <f ca="1">IF(V372=1,"",IF(LOG入力!BH372&gt;0,1,0))</f>
        <v/>
      </c>
      <c r="CL372" s="74" t="str">
        <f t="shared" ca="1" si="767"/>
        <v/>
      </c>
      <c r="CN372" s="74" t="str">
        <f t="shared" ca="1" si="768"/>
        <v/>
      </c>
      <c r="CO372" s="74" t="str">
        <f t="shared" ca="1" si="769"/>
        <v/>
      </c>
      <c r="CQ372" s="74" t="str">
        <f t="shared" ca="1" si="770"/>
        <v/>
      </c>
      <c r="CR372" s="74" t="str">
        <f t="shared" ca="1" si="771"/>
        <v/>
      </c>
      <c r="CS372" s="74" t="str">
        <f t="shared" ca="1" si="772"/>
        <v/>
      </c>
      <c r="CT372" s="74" t="str">
        <f t="shared" ca="1" si="773"/>
        <v/>
      </c>
      <c r="CU372" s="74" t="str">
        <f t="shared" ca="1" si="774"/>
        <v/>
      </c>
      <c r="CV372" s="74" t="str">
        <f t="shared" ca="1" si="775"/>
        <v/>
      </c>
      <c r="CW372" s="74" t="str">
        <f t="shared" ca="1" si="776"/>
        <v/>
      </c>
      <c r="CX372" s="74" t="str">
        <f t="shared" ca="1" si="777"/>
        <v/>
      </c>
      <c r="CY372" s="74" t="str">
        <f t="shared" ca="1" si="778"/>
        <v/>
      </c>
      <c r="CZ372" s="74" t="str">
        <f t="shared" ca="1" si="779"/>
        <v/>
      </c>
      <c r="DA372" s="74" t="str">
        <f t="shared" ca="1" si="780"/>
        <v/>
      </c>
      <c r="DB372" s="74" t="str">
        <f t="shared" ca="1" si="781"/>
        <v/>
      </c>
      <c r="DD372" s="74" t="str">
        <f t="shared" ca="1" si="782"/>
        <v/>
      </c>
      <c r="DE372" s="74" t="str">
        <f t="shared" ca="1" si="783"/>
        <v/>
      </c>
      <c r="DF372" s="74" t="str">
        <f t="shared" ca="1" si="784"/>
        <v/>
      </c>
      <c r="DG372" s="74" t="str">
        <f t="shared" ca="1" si="785"/>
        <v/>
      </c>
      <c r="DH372" s="74" t="str">
        <f t="shared" ca="1" si="786"/>
        <v/>
      </c>
      <c r="DI372" s="74" t="str">
        <f t="shared" ca="1" si="787"/>
        <v/>
      </c>
      <c r="DJ372" s="74" t="str">
        <f t="shared" ca="1" si="788"/>
        <v/>
      </c>
      <c r="DK372" s="74" t="str">
        <f t="shared" ca="1" si="789"/>
        <v/>
      </c>
      <c r="DL372" s="74" t="str">
        <f t="shared" ca="1" si="790"/>
        <v/>
      </c>
      <c r="DM372" s="74" t="str">
        <f t="shared" ca="1" si="791"/>
        <v/>
      </c>
      <c r="DN372" s="74" t="str">
        <f t="shared" ca="1" si="792"/>
        <v/>
      </c>
      <c r="DO372" s="74" t="str">
        <f t="shared" ca="1" si="793"/>
        <v/>
      </c>
      <c r="DQ372" s="74" t="str">
        <f t="shared" ca="1" si="794"/>
        <v/>
      </c>
      <c r="DS372" s="74" t="str">
        <f t="shared" ca="1" si="795"/>
        <v/>
      </c>
      <c r="DT372" s="74" t="str">
        <f t="shared" ca="1" si="796"/>
        <v/>
      </c>
      <c r="DV372" s="525" t="str">
        <f t="shared" ca="1" si="797"/>
        <v/>
      </c>
      <c r="DW372" s="74" t="str">
        <f t="shared" ca="1" si="798"/>
        <v/>
      </c>
      <c r="DX372" s="485" t="str">
        <f t="shared" ca="1" si="799"/>
        <v/>
      </c>
      <c r="DY372" s="74" t="str">
        <f t="shared" ca="1" si="800"/>
        <v/>
      </c>
      <c r="DZ372" s="74" t="str">
        <f t="shared" ca="1" si="801"/>
        <v/>
      </c>
      <c r="EA372" s="74" t="str">
        <f t="shared" ca="1" si="802"/>
        <v/>
      </c>
      <c r="EC372" s="74" t="str">
        <f t="shared" ca="1" si="803"/>
        <v/>
      </c>
      <c r="ED372" s="74" t="str">
        <f t="shared" ca="1" si="804"/>
        <v/>
      </c>
      <c r="EE372" s="74" t="str">
        <f t="shared" ca="1" si="805"/>
        <v/>
      </c>
      <c r="EG372" s="479" t="str">
        <f ca="1">IF(V372=1,"",IF(LOG入力!BH372&gt;0,0,IF(CG372="★",0,IF(R372=1,0,IF(N372=0,0,1)))))</f>
        <v/>
      </c>
      <c r="EH372" s="483" t="str">
        <f t="shared" ca="1" si="806"/>
        <v/>
      </c>
      <c r="EI372" s="483" t="str">
        <f t="shared" ca="1" si="807"/>
        <v/>
      </c>
      <c r="EJ372" s="483" t="str">
        <f t="shared" ca="1" si="808"/>
        <v/>
      </c>
      <c r="EL372" s="71">
        <f t="shared" ca="1" si="809"/>
        <v>0</v>
      </c>
      <c r="EM372" s="6">
        <f t="shared" ca="1" si="810"/>
        <v>0</v>
      </c>
      <c r="EN372" s="6" t="str">
        <f t="shared" ca="1" si="811"/>
        <v/>
      </c>
      <c r="EO372" s="6">
        <f ca="1">IF(LOG入力!BH372&gt;0,0,IF(EM372=0,0,(IF(COUNTIF($EN$19:EN372,EN372)=1,IF($FS$3="N",1,IF(EH372=1,1,0))))))</f>
        <v>0</v>
      </c>
      <c r="EP372" s="6" t="str">
        <f ca="1">IF(LOG入力!BH372&gt;0,"",IF(EO372=1,$X372,""))</f>
        <v/>
      </c>
      <c r="EQ372" s="6" t="str">
        <f ca="1">IF(LOG入力!BH372&gt;0,"",IF(EO372=1,$Y372,""))</f>
        <v/>
      </c>
      <c r="ER372" s="520" t="str">
        <f ca="1">IF(LOG入力!BH372&gt;0,"",IF(COUNTIF($EP$19:$EP372,EP372)=1,EP372,""))</f>
        <v/>
      </c>
      <c r="ES372" s="520">
        <f ca="1">IF(LOG入力!BH372&gt;0,0,IF((EL372=1),IF(($ER372=""),0,1),0))</f>
        <v>0</v>
      </c>
      <c r="ET372" s="520" t="str">
        <f ca="1">IF(LOG入力!BH372&gt;0,"",IF(COUNTIF($EQ$19:EQ372,EQ372)=1,EQ372,""))</f>
        <v/>
      </c>
      <c r="EU372" s="539">
        <f ca="1">IF(LOG入力!BH372&gt;0,0,IF((EL372=1),IF(($ET372=""),0,1),0))</f>
        <v>0</v>
      </c>
      <c r="EV372" s="71">
        <f t="shared" ca="1" si="812"/>
        <v>0</v>
      </c>
      <c r="EW372" s="6">
        <f t="shared" ca="1" si="813"/>
        <v>0</v>
      </c>
      <c r="EX372" s="6" t="str">
        <f t="shared" ca="1" si="814"/>
        <v/>
      </c>
      <c r="EY372" s="6">
        <f ca="1">IF(LOG入力!BH372&gt;0,0,IF(EW372=0,0,(IF(COUNTIF($EX$19:EX372,EX372)=1,IF($FS$3="N",1,IF(EH372=1,1,0))))))</f>
        <v>0</v>
      </c>
      <c r="EZ372" s="6" t="str">
        <f ca="1">IF(LOG入力!BH372&gt;0,"",IF(EY372=1,$X372,""))</f>
        <v/>
      </c>
      <c r="FA372" s="6" t="str">
        <f ca="1">IF(LOG入力!BH372&gt;0,"",IF(EY372=1,$Y372,""))</f>
        <v/>
      </c>
      <c r="FB372" s="6" t="str">
        <f ca="1">IF(LOG入力!BH372&gt;0,"",IF(COUNTIF($EZ$19:$EZ372,EZ372)=1,EZ372,""))</f>
        <v/>
      </c>
      <c r="FC372" s="6">
        <f ca="1">IF(LOG入力!BH372&gt;0,0,IF((EV372=1),IF(($FB372=""),0,1),0))</f>
        <v>0</v>
      </c>
      <c r="FD372" s="6" t="str">
        <f ca="1">IF(LOG入力!BH372&gt;0,"",IF(COUNTIF($FA$19:FA372,FA372)=1,FA372,""))</f>
        <v/>
      </c>
      <c r="FE372" s="72">
        <f ca="1">IF(LOG入力!BH372&gt;0,0,IF((EV372=1),IF(($FD372=""),0,1),0))</f>
        <v>0</v>
      </c>
      <c r="FF372" s="71">
        <f t="shared" ca="1" si="815"/>
        <v>0</v>
      </c>
      <c r="FG372" s="6">
        <f t="shared" ca="1" si="816"/>
        <v>0</v>
      </c>
      <c r="FH372" s="6" t="str">
        <f t="shared" ca="1" si="817"/>
        <v/>
      </c>
      <c r="FI372" s="6">
        <f ca="1">IF(LOG入力!BH372&gt;0,0,IF(FG372=0,0,(IF(COUNTIF($FH$19:FH372,FH372)=1,IF($FS$3="N",1,IF(EH372=1,1,0))))))</f>
        <v>0</v>
      </c>
      <c r="FJ372" s="6" t="str">
        <f ca="1">IF(LOG入力!BH372&gt;0,"",IF(FI372=1,$X372,""))</f>
        <v/>
      </c>
      <c r="FK372" s="6" t="str">
        <f ca="1">IF(LOG入力!BH372&gt;0,"",IF(FI372=1,$Y372,""))</f>
        <v/>
      </c>
      <c r="FL372" s="6" t="str">
        <f ca="1">IF(LOG入力!BH372&gt;0,"",IF(COUNTIF($FJ$19:$FJ372,FJ372)=1,FJ372,""))</f>
        <v/>
      </c>
      <c r="FM372" s="6">
        <f ca="1">IF(LOG入力!BH372&gt;0,0,IF((FF372=1),IF(($FL372=""),0,1),0))</f>
        <v>0</v>
      </c>
      <c r="FN372" s="6" t="str">
        <f ca="1">IF(LOG入力!BH372&gt;0,"",IF(COUNTIF($FK$19:FK372,FK372)=1,FK372,""))</f>
        <v/>
      </c>
      <c r="FO372" s="72">
        <f ca="1">IF(LOG入力!BH372&gt;0,0,IF((FF372=1),IF(($FN372=""),0,1),0))</f>
        <v>0</v>
      </c>
      <c r="FP372" s="71">
        <f t="shared" ca="1" si="818"/>
        <v>0</v>
      </c>
      <c r="FQ372" s="6">
        <f t="shared" ca="1" si="819"/>
        <v>0</v>
      </c>
      <c r="FR372" s="6" t="str">
        <f t="shared" ca="1" si="820"/>
        <v/>
      </c>
      <c r="FS372" s="6">
        <f ca="1">IF(LOG入力!BH372&gt;0,0,IF(FQ372=0,0,(IF(COUNTIF($FR$19:FR372,FR372)=1,IF($FS$3="N",1,IF(EH372=1,1,0))))))</f>
        <v>0</v>
      </c>
      <c r="FT372" s="6" t="str">
        <f ca="1">IF(LOG入力!BH372&gt;0,"",IF(FS372=1,$X372,""))</f>
        <v/>
      </c>
      <c r="FU372" s="6" t="str">
        <f ca="1">IF(LOG入力!BH372&gt;0,"",IF(FS372=1,$Y372,""))</f>
        <v/>
      </c>
      <c r="FV372" s="6" t="str">
        <f ca="1">IF(LOG入力!BH372&gt;0,"",IF(COUNTIF($FT$19:$FT372,FT372)=1,FT372,""))</f>
        <v/>
      </c>
      <c r="FW372" s="6">
        <f ca="1">IF(LOG入力!BH372&gt;0,0,IF((FP372=1),IF(($FV372=""),0,1),0))</f>
        <v>0</v>
      </c>
      <c r="FX372" s="6" t="str">
        <f ca="1">IF(LOG入力!BH372&gt;0,"",IF(COUNTIF($FU$19:FU372,FU372)=1,FU372,""))</f>
        <v/>
      </c>
      <c r="FY372" s="72">
        <f ca="1">IF(LOG入力!BH372&gt;0,0,IF((FP372=1),IF(($FX372=""),0,1),0))</f>
        <v>0</v>
      </c>
      <c r="FZ372" s="71">
        <f t="shared" ca="1" si="821"/>
        <v>0</v>
      </c>
      <c r="GA372" s="6">
        <f t="shared" ca="1" si="822"/>
        <v>0</v>
      </c>
      <c r="GB372" s="6" t="str">
        <f t="shared" ca="1" si="823"/>
        <v/>
      </c>
      <c r="GC372" s="6">
        <f ca="1">IF(LOG入力!BH372&gt;0,0,IF(GA372=0,0,(IF(COUNTIF($GB$19:GB372,GB372)=1,IF($FS$3="N",1,IF(EH372=1,1,0))))))</f>
        <v>0</v>
      </c>
      <c r="GD372" s="6" t="str">
        <f ca="1">IF(LOG入力!BH372&gt;0,"",IF(GC372=1,$X372,""))</f>
        <v/>
      </c>
      <c r="GE372" s="6" t="str">
        <f ca="1">IF(LOG入力!BH372&gt;0,"",IF(GC372=1,$Y372,""))</f>
        <v/>
      </c>
      <c r="GF372" s="6" t="str">
        <f ca="1">IF(LOG入力!BH372&gt;0,"",IF(COUNTIF($GD$19:$GD372,GD372)=1,GD372,""))</f>
        <v/>
      </c>
      <c r="GG372" s="6">
        <f ca="1">IF(LOG入力!BH372&gt;0,0,IF((FZ372=1),IF(($GF372=""),0,1),0))</f>
        <v>0</v>
      </c>
      <c r="GH372" s="6" t="str">
        <f ca="1">IF(LOG入力!BH372&gt;0,"",IF(COUNTIF($GE$19:GE372,GE372)=1,GE372,""))</f>
        <v/>
      </c>
      <c r="GI372" s="72">
        <f ca="1">IF(LOG入力!BH372&gt;0,0,IF((FZ372=1),IF(($GH372=""),0,1),0))</f>
        <v>0</v>
      </c>
      <c r="GK372" s="455" t="str">
        <f ca="1">IF(V372=1,"",IF(LEN(LOG入力!AS372)=0,"",LOG入力!AS372))</f>
        <v/>
      </c>
      <c r="GL372" s="378" t="str">
        <f t="shared" ca="1" si="824"/>
        <v/>
      </c>
      <c r="GM372" s="378" t="str">
        <f t="shared" ca="1" si="825"/>
        <v/>
      </c>
      <c r="GN372" s="74" t="str">
        <f t="shared" ca="1" si="826"/>
        <v/>
      </c>
      <c r="GO372" s="74" t="str">
        <f t="shared" ca="1" si="827"/>
        <v/>
      </c>
      <c r="GQ372" s="74" t="str">
        <f t="shared" ca="1" si="828"/>
        <v/>
      </c>
      <c r="GR372" s="74" t="str">
        <f t="shared" ca="1" si="829"/>
        <v/>
      </c>
      <c r="GS372" s="74" t="str">
        <f t="shared" ca="1" si="830"/>
        <v/>
      </c>
      <c r="GT372" s="74" t="str">
        <f t="shared" ca="1" si="831"/>
        <v/>
      </c>
      <c r="GU372" s="74" t="str">
        <f t="shared" ca="1" si="832"/>
        <v/>
      </c>
      <c r="GV372" s="74" t="str">
        <f t="shared" ca="1" si="833"/>
        <v/>
      </c>
      <c r="GX372" s="74" t="str">
        <f t="shared" ca="1" si="834"/>
        <v/>
      </c>
      <c r="GY372" s="74" t="str">
        <f t="shared" ca="1" si="835"/>
        <v/>
      </c>
      <c r="GZ372" s="74" t="str">
        <f ca="1">IF(V372=1,"",IF(LOG入力!BH372&gt;0,0,IF(GY372=0,0,IF((VALUE((TYPE(VALUE(J372)))))=16,0,IF(VALUE(J372)&lt;60,1,IF(VALUE(J372)&lt;100,0,IF(VALUE(J372)&lt;600,2,0)))))))</f>
        <v/>
      </c>
      <c r="HA372" s="74" t="str">
        <f t="shared" ca="1" si="836"/>
        <v/>
      </c>
      <c r="HB372" s="74" t="str">
        <f ca="1">IF(V372=1,"",IF(LOG入力!BH372&gt;0,0,IF(HA372=0,0,IF((VALUE((TYPE(VALUE(L372)))))=16,0,IF(VALUE(L372)&lt;60,1,IF(VALUE(L372)&lt;100,0,IF(VALUE(L372)&lt;600,2,0)))))))</f>
        <v/>
      </c>
      <c r="HD372" s="74" t="str">
        <f t="shared" ca="1" si="837"/>
        <v/>
      </c>
      <c r="HF372" s="74" t="str">
        <f t="shared" ca="1" si="838"/>
        <v/>
      </c>
      <c r="HG372" s="74" t="str">
        <f t="shared" ca="1" si="839"/>
        <v/>
      </c>
      <c r="HH372" s="74" t="str">
        <f t="shared" ca="1" si="840"/>
        <v/>
      </c>
      <c r="HI372" s="74" t="str">
        <f t="shared" ca="1" si="841"/>
        <v/>
      </c>
      <c r="HJ372" s="74" t="str">
        <f t="shared" ca="1" si="842"/>
        <v/>
      </c>
      <c r="HK372" s="74" t="str">
        <f t="shared" ca="1" si="843"/>
        <v/>
      </c>
      <c r="HL372" s="74" t="str">
        <f t="shared" ca="1" si="844"/>
        <v/>
      </c>
      <c r="HM372" s="74" t="str">
        <f t="shared" ca="1" si="845"/>
        <v/>
      </c>
      <c r="HN372" s="74" t="str">
        <f t="shared" ca="1" si="846"/>
        <v/>
      </c>
      <c r="HO372" s="529" t="str">
        <f t="shared" ca="1" si="847"/>
        <v/>
      </c>
      <c r="HP372" s="74" t="str">
        <f t="shared" ca="1" si="848"/>
        <v/>
      </c>
      <c r="HQ372" s="74" t="str">
        <f t="shared" ca="1" si="849"/>
        <v/>
      </c>
      <c r="HR372" s="74" t="str">
        <f t="shared" ca="1" si="850"/>
        <v/>
      </c>
      <c r="HS372" s="74" t="str">
        <f t="shared" ca="1" si="851"/>
        <v/>
      </c>
      <c r="HT372" s="74" t="str">
        <f ca="1">IF(V372=1,"",IF(LOG入力!BH372&gt;0,0,IF(DV372=1,0,IF(N372="0",0,IF(SUM(HD372:HS372)&gt;0,1,0)))))</f>
        <v/>
      </c>
    </row>
    <row r="373" spans="1:228" x14ac:dyDescent="0.15">
      <c r="A373" s="5"/>
      <c r="B373" s="532" t="str">
        <f t="shared" ca="1" si="710"/>
        <v/>
      </c>
      <c r="C373" s="561" t="str">
        <f ca="1">LOG入力!AP373</f>
        <v/>
      </c>
      <c r="D373" s="534" t="str">
        <f ca="1">LOG入力!AQ373</f>
        <v/>
      </c>
      <c r="E373" s="570" t="str">
        <f ca="1">LOG入力!AR373</f>
        <v/>
      </c>
      <c r="F373" s="535" t="str">
        <f t="shared" ca="1" si="711"/>
        <v/>
      </c>
      <c r="G373" s="585" t="str">
        <f ca="1">LOG入力!AT373</f>
        <v/>
      </c>
      <c r="H373" s="542" t="str">
        <f ca="1">LOG入力!AU373</f>
        <v/>
      </c>
      <c r="I373" s="537" t="str">
        <f ca="1">LOG入力!AV373</f>
        <v/>
      </c>
      <c r="J373" s="577" t="str">
        <f ca="1">LOG入力!AW373</f>
        <v/>
      </c>
      <c r="K373" s="578" t="str">
        <f ca="1">LOG入力!BJ373</f>
        <v/>
      </c>
      <c r="L373" s="577" t="str">
        <f ca="1">LOG入力!AY373</f>
        <v/>
      </c>
      <c r="M373" s="545" t="str">
        <f ca="1">LOG入力!BK373</f>
        <v/>
      </c>
      <c r="N373" s="512" t="str">
        <f ca="1">IF(V373=1,"",IF(LOG入力!AJ373=1,"1",LOG入力!BA373))</f>
        <v/>
      </c>
      <c r="O373" s="538" t="str">
        <f ca="1">IF(V373=1,"",IF(LEN(LOG入力!O373)=0,"",LOG入力!O373))</f>
        <v/>
      </c>
      <c r="P373" s="291" t="str">
        <f ca="1">IF(V373=1,"",IF($AA$4=1,"",IF(LOG入力!BG373=1,"",CONCATENATE($ER373,$FB373,$FL373,$FV373,$GF373))))</f>
        <v/>
      </c>
      <c r="Q373" s="291" t="str">
        <f ca="1">IF(V373=1,"",IF($AA$4=1,"",IF(LOG入力!BG373=1,"",CONCATENATE($ET373,$FD373,$FN373,$FX373,$GH373))))</f>
        <v/>
      </c>
      <c r="R373" s="573" t="str">
        <f ca="1">IF(V373=1,"",IF($AA$4=1,"",IF(LOG入力!BH373&gt;0,0,AA373)))</f>
        <v/>
      </c>
      <c r="S373" s="293" t="str">
        <f t="shared" ca="1" si="712"/>
        <v/>
      </c>
      <c r="T373" s="681"/>
      <c r="U373" s="38"/>
      <c r="V373" s="196">
        <f ca="1">LOG入力!AN373</f>
        <v>1</v>
      </c>
      <c r="W373" s="38"/>
      <c r="X373" s="516" t="str">
        <f t="shared" ca="1" si="713"/>
        <v/>
      </c>
      <c r="Y373" s="515" t="str">
        <f t="shared" ca="1" si="714"/>
        <v/>
      </c>
      <c r="Z373" s="518" t="str">
        <f t="shared" ca="1" si="715"/>
        <v/>
      </c>
      <c r="AA373" s="574" t="str">
        <f t="shared" ca="1" si="716"/>
        <v/>
      </c>
      <c r="AC373" s="6" t="str">
        <f t="shared" ca="1" si="717"/>
        <v/>
      </c>
      <c r="AD373" s="6" t="str">
        <f t="shared" ca="1" si="718"/>
        <v/>
      </c>
      <c r="AE373" s="6" t="str">
        <f t="shared" ca="1" si="719"/>
        <v/>
      </c>
      <c r="AF373" s="6" t="str">
        <f t="shared" ca="1" si="720"/>
        <v/>
      </c>
      <c r="AG373" s="6" t="str">
        <f t="shared" ca="1" si="721"/>
        <v/>
      </c>
      <c r="AH373" s="6" t="str">
        <f t="shared" ca="1" si="722"/>
        <v/>
      </c>
      <c r="AI373" s="6" t="str">
        <f t="shared" ca="1" si="723"/>
        <v/>
      </c>
      <c r="AJ373" s="6" t="str">
        <f t="shared" ca="1" si="724"/>
        <v/>
      </c>
      <c r="AK373" s="6" t="str">
        <f t="shared" ca="1" si="725"/>
        <v/>
      </c>
      <c r="AL373" s="6" t="str">
        <f t="shared" ca="1" si="726"/>
        <v/>
      </c>
      <c r="AM373" s="6" t="str">
        <f t="shared" ca="1" si="727"/>
        <v/>
      </c>
      <c r="AN373" s="6" t="str">
        <f t="shared" ca="1" si="728"/>
        <v/>
      </c>
      <c r="AO373" s="6" t="str">
        <f t="shared" ca="1" si="729"/>
        <v/>
      </c>
      <c r="AP373" s="6" t="str">
        <f t="shared" ca="1" si="730"/>
        <v/>
      </c>
      <c r="AQ373" s="6" t="str">
        <f t="shared" ca="1" si="731"/>
        <v/>
      </c>
      <c r="AR373" s="6" t="str">
        <f t="shared" ca="1" si="732"/>
        <v/>
      </c>
      <c r="AS373" s="6" t="str">
        <f t="shared" ca="1" si="733"/>
        <v/>
      </c>
      <c r="AT373" s="6" t="str">
        <f t="shared" ca="1" si="734"/>
        <v/>
      </c>
      <c r="AU373" s="6" t="str">
        <f t="shared" ca="1" si="735"/>
        <v/>
      </c>
      <c r="AV373" s="6" t="str">
        <f t="shared" ca="1" si="736"/>
        <v/>
      </c>
      <c r="AW373" s="6" t="str">
        <f t="shared" ca="1" si="737"/>
        <v/>
      </c>
      <c r="AY373" s="6" t="str">
        <f t="shared" ca="1" si="738"/>
        <v/>
      </c>
      <c r="AZ373" s="6" t="str">
        <f t="shared" ca="1" si="739"/>
        <v/>
      </c>
      <c r="BA373" s="6" t="str">
        <f t="shared" ca="1" si="740"/>
        <v/>
      </c>
      <c r="BB373" s="6" t="str">
        <f t="shared" ca="1" si="741"/>
        <v/>
      </c>
      <c r="BC373" s="6" t="str">
        <f t="shared" ca="1" si="742"/>
        <v/>
      </c>
      <c r="BD373" s="6" t="str">
        <f t="shared" ca="1" si="743"/>
        <v/>
      </c>
      <c r="BE373" s="6" t="str">
        <f t="shared" ca="1" si="744"/>
        <v/>
      </c>
      <c r="BF373" s="6" t="str">
        <f t="shared" ca="1" si="745"/>
        <v/>
      </c>
      <c r="BG373" s="6" t="str">
        <f t="shared" ca="1" si="746"/>
        <v/>
      </c>
      <c r="BH373" s="6" t="str">
        <f t="shared" ca="1" si="747"/>
        <v/>
      </c>
      <c r="BI373" s="6" t="str">
        <f t="shared" ca="1" si="748"/>
        <v/>
      </c>
      <c r="BJ373" s="6" t="str">
        <f t="shared" ca="1" si="749"/>
        <v/>
      </c>
      <c r="BK373" s="6" t="str">
        <f t="shared" ca="1" si="750"/>
        <v/>
      </c>
      <c r="BL373" s="6" t="str">
        <f t="shared" ca="1" si="751"/>
        <v/>
      </c>
      <c r="BM373" s="6" t="str">
        <f t="shared" ca="1" si="752"/>
        <v/>
      </c>
      <c r="BN373" s="6" t="str">
        <f t="shared" ca="1" si="753"/>
        <v/>
      </c>
      <c r="BO373" s="6" t="str">
        <f t="shared" ca="1" si="754"/>
        <v/>
      </c>
      <c r="BP373" s="6" t="str">
        <f t="shared" ca="1" si="755"/>
        <v/>
      </c>
      <c r="BQ373" s="6" t="str">
        <f t="shared" ca="1" si="756"/>
        <v/>
      </c>
      <c r="BR373" s="6" t="str">
        <f t="shared" ca="1" si="757"/>
        <v/>
      </c>
      <c r="BS373" s="6" t="str">
        <f t="shared" ca="1" si="758"/>
        <v/>
      </c>
      <c r="BU373" s="6" t="str">
        <f t="shared" ca="1" si="759"/>
        <v/>
      </c>
      <c r="BW373" s="515" t="str">
        <f t="shared" ca="1" si="760"/>
        <v/>
      </c>
      <c r="BX373" s="515">
        <f t="shared" ca="1" si="761"/>
        <v>0</v>
      </c>
      <c r="BY373" s="515" t="str">
        <f t="shared" ca="1" si="762"/>
        <v/>
      </c>
      <c r="CA373" s="6">
        <f t="shared" ca="1" si="763"/>
        <v>1</v>
      </c>
      <c r="CC373" s="523" t="str">
        <f t="shared" ca="1" si="764"/>
        <v/>
      </c>
      <c r="CE373" s="6" t="str">
        <f t="shared" ca="1" si="765"/>
        <v/>
      </c>
      <c r="CG373" s="524" t="str">
        <f ca="1">IF(V373=1,"",IF($AA$4=1,"",IF(LOG入力!BH373&gt;0,"",IF(N373=0,"",IF(HT373=0,"","★")))))</f>
        <v/>
      </c>
      <c r="CI373" s="74" t="str">
        <f t="shared" ca="1" si="766"/>
        <v/>
      </c>
      <c r="CK373" s="525" t="str">
        <f ca="1">IF(V373=1,"",IF(LOG入力!BH373&gt;0,1,0))</f>
        <v/>
      </c>
      <c r="CL373" s="74" t="str">
        <f t="shared" ca="1" si="767"/>
        <v/>
      </c>
      <c r="CN373" s="74" t="str">
        <f t="shared" ca="1" si="768"/>
        <v/>
      </c>
      <c r="CO373" s="74" t="str">
        <f t="shared" ca="1" si="769"/>
        <v/>
      </c>
      <c r="CQ373" s="74" t="str">
        <f t="shared" ca="1" si="770"/>
        <v/>
      </c>
      <c r="CR373" s="74" t="str">
        <f t="shared" ca="1" si="771"/>
        <v/>
      </c>
      <c r="CS373" s="74" t="str">
        <f t="shared" ca="1" si="772"/>
        <v/>
      </c>
      <c r="CT373" s="74" t="str">
        <f t="shared" ca="1" si="773"/>
        <v/>
      </c>
      <c r="CU373" s="74" t="str">
        <f t="shared" ca="1" si="774"/>
        <v/>
      </c>
      <c r="CV373" s="74" t="str">
        <f t="shared" ca="1" si="775"/>
        <v/>
      </c>
      <c r="CW373" s="74" t="str">
        <f t="shared" ca="1" si="776"/>
        <v/>
      </c>
      <c r="CX373" s="74" t="str">
        <f t="shared" ca="1" si="777"/>
        <v/>
      </c>
      <c r="CY373" s="74" t="str">
        <f t="shared" ca="1" si="778"/>
        <v/>
      </c>
      <c r="CZ373" s="74" t="str">
        <f t="shared" ca="1" si="779"/>
        <v/>
      </c>
      <c r="DA373" s="74" t="str">
        <f t="shared" ca="1" si="780"/>
        <v/>
      </c>
      <c r="DB373" s="74" t="str">
        <f t="shared" ca="1" si="781"/>
        <v/>
      </c>
      <c r="DD373" s="74" t="str">
        <f t="shared" ca="1" si="782"/>
        <v/>
      </c>
      <c r="DE373" s="74" t="str">
        <f t="shared" ca="1" si="783"/>
        <v/>
      </c>
      <c r="DF373" s="74" t="str">
        <f t="shared" ca="1" si="784"/>
        <v/>
      </c>
      <c r="DG373" s="74" t="str">
        <f t="shared" ca="1" si="785"/>
        <v/>
      </c>
      <c r="DH373" s="74" t="str">
        <f t="shared" ca="1" si="786"/>
        <v/>
      </c>
      <c r="DI373" s="74" t="str">
        <f t="shared" ca="1" si="787"/>
        <v/>
      </c>
      <c r="DJ373" s="74" t="str">
        <f t="shared" ca="1" si="788"/>
        <v/>
      </c>
      <c r="DK373" s="74" t="str">
        <f t="shared" ca="1" si="789"/>
        <v/>
      </c>
      <c r="DL373" s="74" t="str">
        <f t="shared" ca="1" si="790"/>
        <v/>
      </c>
      <c r="DM373" s="74" t="str">
        <f t="shared" ca="1" si="791"/>
        <v/>
      </c>
      <c r="DN373" s="74" t="str">
        <f t="shared" ca="1" si="792"/>
        <v/>
      </c>
      <c r="DO373" s="74" t="str">
        <f t="shared" ca="1" si="793"/>
        <v/>
      </c>
      <c r="DQ373" s="74" t="str">
        <f t="shared" ca="1" si="794"/>
        <v/>
      </c>
      <c r="DS373" s="74" t="str">
        <f t="shared" ca="1" si="795"/>
        <v/>
      </c>
      <c r="DT373" s="74" t="str">
        <f t="shared" ca="1" si="796"/>
        <v/>
      </c>
      <c r="DV373" s="525" t="str">
        <f t="shared" ca="1" si="797"/>
        <v/>
      </c>
      <c r="DW373" s="74" t="str">
        <f t="shared" ca="1" si="798"/>
        <v/>
      </c>
      <c r="DX373" s="485" t="str">
        <f t="shared" ca="1" si="799"/>
        <v/>
      </c>
      <c r="DY373" s="74" t="str">
        <f t="shared" ca="1" si="800"/>
        <v/>
      </c>
      <c r="DZ373" s="74" t="str">
        <f t="shared" ca="1" si="801"/>
        <v/>
      </c>
      <c r="EA373" s="74" t="str">
        <f t="shared" ca="1" si="802"/>
        <v/>
      </c>
      <c r="EC373" s="74" t="str">
        <f t="shared" ca="1" si="803"/>
        <v/>
      </c>
      <c r="ED373" s="74" t="str">
        <f t="shared" ca="1" si="804"/>
        <v/>
      </c>
      <c r="EE373" s="74" t="str">
        <f t="shared" ca="1" si="805"/>
        <v/>
      </c>
      <c r="EG373" s="479" t="str">
        <f ca="1">IF(V373=1,"",IF(LOG入力!BH373&gt;0,0,IF(CG373="★",0,IF(R373=1,0,IF(N373=0,0,1)))))</f>
        <v/>
      </c>
      <c r="EH373" s="483" t="str">
        <f t="shared" ca="1" si="806"/>
        <v/>
      </c>
      <c r="EI373" s="483" t="str">
        <f t="shared" ca="1" si="807"/>
        <v/>
      </c>
      <c r="EJ373" s="483" t="str">
        <f t="shared" ca="1" si="808"/>
        <v/>
      </c>
      <c r="EL373" s="71">
        <f t="shared" ca="1" si="809"/>
        <v>0</v>
      </c>
      <c r="EM373" s="6">
        <f t="shared" ca="1" si="810"/>
        <v>0</v>
      </c>
      <c r="EN373" s="6" t="str">
        <f t="shared" ca="1" si="811"/>
        <v/>
      </c>
      <c r="EO373" s="6">
        <f ca="1">IF(LOG入力!BH373&gt;0,0,IF(EM373=0,0,(IF(COUNTIF($EN$19:EN373,EN373)=1,IF($FS$3="N",1,IF(EH373=1,1,0))))))</f>
        <v>0</v>
      </c>
      <c r="EP373" s="6" t="str">
        <f ca="1">IF(LOG入力!BH373&gt;0,"",IF(EO373=1,$X373,""))</f>
        <v/>
      </c>
      <c r="EQ373" s="6" t="str">
        <f ca="1">IF(LOG入力!BH373&gt;0,"",IF(EO373=1,$Y373,""))</f>
        <v/>
      </c>
      <c r="ER373" s="520" t="str">
        <f ca="1">IF(LOG入力!BH373&gt;0,"",IF(COUNTIF($EP$19:$EP373,EP373)=1,EP373,""))</f>
        <v/>
      </c>
      <c r="ES373" s="520">
        <f ca="1">IF(LOG入力!BH373&gt;0,0,IF((EL373=1),IF(($ER373=""),0,1),0))</f>
        <v>0</v>
      </c>
      <c r="ET373" s="520" t="str">
        <f ca="1">IF(LOG入力!BH373&gt;0,"",IF(COUNTIF($EQ$19:EQ373,EQ373)=1,EQ373,""))</f>
        <v/>
      </c>
      <c r="EU373" s="539">
        <f ca="1">IF(LOG入力!BH373&gt;0,0,IF((EL373=1),IF(($ET373=""),0,1),0))</f>
        <v>0</v>
      </c>
      <c r="EV373" s="71">
        <f t="shared" ca="1" si="812"/>
        <v>0</v>
      </c>
      <c r="EW373" s="6">
        <f t="shared" ca="1" si="813"/>
        <v>0</v>
      </c>
      <c r="EX373" s="6" t="str">
        <f t="shared" ca="1" si="814"/>
        <v/>
      </c>
      <c r="EY373" s="6">
        <f ca="1">IF(LOG入力!BH373&gt;0,0,IF(EW373=0,0,(IF(COUNTIF($EX$19:EX373,EX373)=1,IF($FS$3="N",1,IF(EH373=1,1,0))))))</f>
        <v>0</v>
      </c>
      <c r="EZ373" s="6" t="str">
        <f ca="1">IF(LOG入力!BH373&gt;0,"",IF(EY373=1,$X373,""))</f>
        <v/>
      </c>
      <c r="FA373" s="6" t="str">
        <f ca="1">IF(LOG入力!BH373&gt;0,"",IF(EY373=1,$Y373,""))</f>
        <v/>
      </c>
      <c r="FB373" s="6" t="str">
        <f ca="1">IF(LOG入力!BH373&gt;0,"",IF(COUNTIF($EZ$19:$EZ373,EZ373)=1,EZ373,""))</f>
        <v/>
      </c>
      <c r="FC373" s="6">
        <f ca="1">IF(LOG入力!BH373&gt;0,0,IF((EV373=1),IF(($FB373=""),0,1),0))</f>
        <v>0</v>
      </c>
      <c r="FD373" s="6" t="str">
        <f ca="1">IF(LOG入力!BH373&gt;0,"",IF(COUNTIF($FA$19:FA373,FA373)=1,FA373,""))</f>
        <v/>
      </c>
      <c r="FE373" s="72">
        <f ca="1">IF(LOG入力!BH373&gt;0,0,IF((EV373=1),IF(($FD373=""),0,1),0))</f>
        <v>0</v>
      </c>
      <c r="FF373" s="71">
        <f t="shared" ca="1" si="815"/>
        <v>0</v>
      </c>
      <c r="FG373" s="6">
        <f t="shared" ca="1" si="816"/>
        <v>0</v>
      </c>
      <c r="FH373" s="6" t="str">
        <f t="shared" ca="1" si="817"/>
        <v/>
      </c>
      <c r="FI373" s="6">
        <f ca="1">IF(LOG入力!BH373&gt;0,0,IF(FG373=0,0,(IF(COUNTIF($FH$19:FH373,FH373)=1,IF($FS$3="N",1,IF(EH373=1,1,0))))))</f>
        <v>0</v>
      </c>
      <c r="FJ373" s="6" t="str">
        <f ca="1">IF(LOG入力!BH373&gt;0,"",IF(FI373=1,$X373,""))</f>
        <v/>
      </c>
      <c r="FK373" s="6" t="str">
        <f ca="1">IF(LOG入力!BH373&gt;0,"",IF(FI373=1,$Y373,""))</f>
        <v/>
      </c>
      <c r="FL373" s="6" t="str">
        <f ca="1">IF(LOG入力!BH373&gt;0,"",IF(COUNTIF($FJ$19:$FJ373,FJ373)=1,FJ373,""))</f>
        <v/>
      </c>
      <c r="FM373" s="6">
        <f ca="1">IF(LOG入力!BH373&gt;0,0,IF((FF373=1),IF(($FL373=""),0,1),0))</f>
        <v>0</v>
      </c>
      <c r="FN373" s="6" t="str">
        <f ca="1">IF(LOG入力!BH373&gt;0,"",IF(COUNTIF($FK$19:FK373,FK373)=1,FK373,""))</f>
        <v/>
      </c>
      <c r="FO373" s="72">
        <f ca="1">IF(LOG入力!BH373&gt;0,0,IF((FF373=1),IF(($FN373=""),0,1),0))</f>
        <v>0</v>
      </c>
      <c r="FP373" s="71">
        <f t="shared" ca="1" si="818"/>
        <v>0</v>
      </c>
      <c r="FQ373" s="6">
        <f t="shared" ca="1" si="819"/>
        <v>0</v>
      </c>
      <c r="FR373" s="6" t="str">
        <f t="shared" ca="1" si="820"/>
        <v/>
      </c>
      <c r="FS373" s="6">
        <f ca="1">IF(LOG入力!BH373&gt;0,0,IF(FQ373=0,0,(IF(COUNTIF($FR$19:FR373,FR373)=1,IF($FS$3="N",1,IF(EH373=1,1,0))))))</f>
        <v>0</v>
      </c>
      <c r="FT373" s="6" t="str">
        <f ca="1">IF(LOG入力!BH373&gt;0,"",IF(FS373=1,$X373,""))</f>
        <v/>
      </c>
      <c r="FU373" s="6" t="str">
        <f ca="1">IF(LOG入力!BH373&gt;0,"",IF(FS373=1,$Y373,""))</f>
        <v/>
      </c>
      <c r="FV373" s="6" t="str">
        <f ca="1">IF(LOG入力!BH373&gt;0,"",IF(COUNTIF($FT$19:$FT373,FT373)=1,FT373,""))</f>
        <v/>
      </c>
      <c r="FW373" s="6">
        <f ca="1">IF(LOG入力!BH373&gt;0,0,IF((FP373=1),IF(($FV373=""),0,1),0))</f>
        <v>0</v>
      </c>
      <c r="FX373" s="6" t="str">
        <f ca="1">IF(LOG入力!BH373&gt;0,"",IF(COUNTIF($FU$19:FU373,FU373)=1,FU373,""))</f>
        <v/>
      </c>
      <c r="FY373" s="72">
        <f ca="1">IF(LOG入力!BH373&gt;0,0,IF((FP373=1),IF(($FX373=""),0,1),0))</f>
        <v>0</v>
      </c>
      <c r="FZ373" s="71">
        <f t="shared" ca="1" si="821"/>
        <v>0</v>
      </c>
      <c r="GA373" s="6">
        <f t="shared" ca="1" si="822"/>
        <v>0</v>
      </c>
      <c r="GB373" s="6" t="str">
        <f t="shared" ca="1" si="823"/>
        <v/>
      </c>
      <c r="GC373" s="6">
        <f ca="1">IF(LOG入力!BH373&gt;0,0,IF(GA373=0,0,(IF(COUNTIF($GB$19:GB373,GB373)=1,IF($FS$3="N",1,IF(EH373=1,1,0))))))</f>
        <v>0</v>
      </c>
      <c r="GD373" s="6" t="str">
        <f ca="1">IF(LOG入力!BH373&gt;0,"",IF(GC373=1,$X373,""))</f>
        <v/>
      </c>
      <c r="GE373" s="6" t="str">
        <f ca="1">IF(LOG入力!BH373&gt;0,"",IF(GC373=1,$Y373,""))</f>
        <v/>
      </c>
      <c r="GF373" s="6" t="str">
        <f ca="1">IF(LOG入力!BH373&gt;0,"",IF(COUNTIF($GD$19:$GD373,GD373)=1,GD373,""))</f>
        <v/>
      </c>
      <c r="GG373" s="6">
        <f ca="1">IF(LOG入力!BH373&gt;0,0,IF((FZ373=1),IF(($GF373=""),0,1),0))</f>
        <v>0</v>
      </c>
      <c r="GH373" s="6" t="str">
        <f ca="1">IF(LOG入力!BH373&gt;0,"",IF(COUNTIF($GE$19:GE373,GE373)=1,GE373,""))</f>
        <v/>
      </c>
      <c r="GI373" s="72">
        <f ca="1">IF(LOG入力!BH373&gt;0,0,IF((FZ373=1),IF(($GH373=""),0,1),0))</f>
        <v>0</v>
      </c>
      <c r="GK373" s="455" t="str">
        <f ca="1">IF(V373=1,"",IF(LEN(LOG入力!AS373)=0,"",LOG入力!AS373))</f>
        <v/>
      </c>
      <c r="GL373" s="378" t="str">
        <f t="shared" ca="1" si="824"/>
        <v/>
      </c>
      <c r="GM373" s="378" t="str">
        <f t="shared" ca="1" si="825"/>
        <v/>
      </c>
      <c r="GN373" s="74" t="str">
        <f t="shared" ca="1" si="826"/>
        <v/>
      </c>
      <c r="GO373" s="74" t="str">
        <f t="shared" ca="1" si="827"/>
        <v/>
      </c>
      <c r="GQ373" s="74" t="str">
        <f t="shared" ca="1" si="828"/>
        <v/>
      </c>
      <c r="GR373" s="74" t="str">
        <f t="shared" ca="1" si="829"/>
        <v/>
      </c>
      <c r="GS373" s="74" t="str">
        <f t="shared" ca="1" si="830"/>
        <v/>
      </c>
      <c r="GT373" s="74" t="str">
        <f t="shared" ca="1" si="831"/>
        <v/>
      </c>
      <c r="GU373" s="74" t="str">
        <f t="shared" ca="1" si="832"/>
        <v/>
      </c>
      <c r="GV373" s="74" t="str">
        <f t="shared" ca="1" si="833"/>
        <v/>
      </c>
      <c r="GX373" s="74" t="str">
        <f t="shared" ca="1" si="834"/>
        <v/>
      </c>
      <c r="GY373" s="74" t="str">
        <f t="shared" ca="1" si="835"/>
        <v/>
      </c>
      <c r="GZ373" s="74" t="str">
        <f ca="1">IF(V373=1,"",IF(LOG入力!BH373&gt;0,0,IF(GY373=0,0,IF((VALUE((TYPE(VALUE(J373)))))=16,0,IF(VALUE(J373)&lt;60,1,IF(VALUE(J373)&lt;100,0,IF(VALUE(J373)&lt;600,2,0)))))))</f>
        <v/>
      </c>
      <c r="HA373" s="74" t="str">
        <f t="shared" ca="1" si="836"/>
        <v/>
      </c>
      <c r="HB373" s="74" t="str">
        <f ca="1">IF(V373=1,"",IF(LOG入力!BH373&gt;0,0,IF(HA373=0,0,IF((VALUE((TYPE(VALUE(L373)))))=16,0,IF(VALUE(L373)&lt;60,1,IF(VALUE(L373)&lt;100,0,IF(VALUE(L373)&lt;600,2,0)))))))</f>
        <v/>
      </c>
      <c r="HD373" s="74" t="str">
        <f t="shared" ca="1" si="837"/>
        <v/>
      </c>
      <c r="HF373" s="74" t="str">
        <f t="shared" ca="1" si="838"/>
        <v/>
      </c>
      <c r="HG373" s="74" t="str">
        <f t="shared" ca="1" si="839"/>
        <v/>
      </c>
      <c r="HH373" s="74" t="str">
        <f t="shared" ca="1" si="840"/>
        <v/>
      </c>
      <c r="HI373" s="74" t="str">
        <f t="shared" ca="1" si="841"/>
        <v/>
      </c>
      <c r="HJ373" s="74" t="str">
        <f t="shared" ca="1" si="842"/>
        <v/>
      </c>
      <c r="HK373" s="74" t="str">
        <f t="shared" ca="1" si="843"/>
        <v/>
      </c>
      <c r="HL373" s="74" t="str">
        <f t="shared" ca="1" si="844"/>
        <v/>
      </c>
      <c r="HM373" s="74" t="str">
        <f t="shared" ca="1" si="845"/>
        <v/>
      </c>
      <c r="HN373" s="74" t="str">
        <f t="shared" ca="1" si="846"/>
        <v/>
      </c>
      <c r="HO373" s="529" t="str">
        <f t="shared" ca="1" si="847"/>
        <v/>
      </c>
      <c r="HP373" s="74" t="str">
        <f t="shared" ca="1" si="848"/>
        <v/>
      </c>
      <c r="HQ373" s="74" t="str">
        <f t="shared" ca="1" si="849"/>
        <v/>
      </c>
      <c r="HR373" s="74" t="str">
        <f t="shared" ca="1" si="850"/>
        <v/>
      </c>
      <c r="HS373" s="74" t="str">
        <f t="shared" ca="1" si="851"/>
        <v/>
      </c>
      <c r="HT373" s="74" t="str">
        <f ca="1">IF(V373=1,"",IF(LOG入力!BH373&gt;0,0,IF(DV373=1,0,IF(N373="0",0,IF(SUM(HD373:HS373)&gt;0,1,0)))))</f>
        <v/>
      </c>
    </row>
    <row r="374" spans="1:228" x14ac:dyDescent="0.15">
      <c r="A374" s="5"/>
      <c r="B374" s="532" t="str">
        <f t="shared" ca="1" si="710"/>
        <v/>
      </c>
      <c r="C374" s="570" t="str">
        <f ca="1">LOG入力!AP374</f>
        <v/>
      </c>
      <c r="D374" s="534" t="str">
        <f ca="1">LOG入力!AQ374</f>
        <v/>
      </c>
      <c r="E374" s="570" t="str">
        <f ca="1">LOG入力!AR374</f>
        <v/>
      </c>
      <c r="F374" s="535" t="str">
        <f t="shared" ca="1" si="711"/>
        <v/>
      </c>
      <c r="G374" s="585" t="str">
        <f ca="1">LOG入力!AT374</f>
        <v/>
      </c>
      <c r="H374" s="542" t="str">
        <f ca="1">LOG入力!AU374</f>
        <v/>
      </c>
      <c r="I374" s="537" t="str">
        <f ca="1">LOG入力!AV374</f>
        <v/>
      </c>
      <c r="J374" s="577" t="str">
        <f ca="1">LOG入力!AW374</f>
        <v/>
      </c>
      <c r="K374" s="578" t="str">
        <f ca="1">LOG入力!BJ374</f>
        <v/>
      </c>
      <c r="L374" s="577" t="str">
        <f ca="1">LOG入力!AY374</f>
        <v/>
      </c>
      <c r="M374" s="545" t="str">
        <f ca="1">LOG入力!BK374</f>
        <v/>
      </c>
      <c r="N374" s="512" t="str">
        <f ca="1">IF(V374=1,"",IF(LOG入力!AJ374=1,"1",LOG入力!BA374))</f>
        <v/>
      </c>
      <c r="O374" s="538" t="str">
        <f ca="1">IF(V374=1,"",IF(LEN(LOG入力!O374)=0,"",LOG入力!O374))</f>
        <v/>
      </c>
      <c r="P374" s="291" t="str">
        <f ca="1">IF(V374=1,"",IF($AA$4=1,"",IF(LOG入力!BG374=1,"",CONCATENATE($ER374,$FB374,$FL374,$FV374,$GF374))))</f>
        <v/>
      </c>
      <c r="Q374" s="291" t="str">
        <f ca="1">IF(V374=1,"",IF($AA$4=1,"",IF(LOG入力!BG374=1,"",CONCATENATE($ET374,$FD374,$FN374,$FX374,$GH374))))</f>
        <v/>
      </c>
      <c r="R374" s="573" t="str">
        <f ca="1">IF(V374=1,"",IF($AA$4=1,"",IF(LOG入力!BH374&gt;0,0,AA374)))</f>
        <v/>
      </c>
      <c r="S374" s="293" t="str">
        <f t="shared" ca="1" si="712"/>
        <v/>
      </c>
      <c r="T374" s="681"/>
      <c r="U374" s="38"/>
      <c r="V374" s="196">
        <f ca="1">LOG入力!AN374</f>
        <v>1</v>
      </c>
      <c r="W374" s="38"/>
      <c r="X374" s="516" t="str">
        <f t="shared" ca="1" si="713"/>
        <v/>
      </c>
      <c r="Y374" s="515" t="str">
        <f t="shared" ca="1" si="714"/>
        <v/>
      </c>
      <c r="Z374" s="518" t="str">
        <f t="shared" ca="1" si="715"/>
        <v/>
      </c>
      <c r="AA374" s="574" t="str">
        <f t="shared" ca="1" si="716"/>
        <v/>
      </c>
      <c r="AC374" s="6" t="str">
        <f t="shared" ca="1" si="717"/>
        <v/>
      </c>
      <c r="AD374" s="6" t="str">
        <f t="shared" ca="1" si="718"/>
        <v/>
      </c>
      <c r="AE374" s="6" t="str">
        <f t="shared" ca="1" si="719"/>
        <v/>
      </c>
      <c r="AF374" s="6" t="str">
        <f t="shared" ca="1" si="720"/>
        <v/>
      </c>
      <c r="AG374" s="6" t="str">
        <f t="shared" ca="1" si="721"/>
        <v/>
      </c>
      <c r="AH374" s="6" t="str">
        <f t="shared" ca="1" si="722"/>
        <v/>
      </c>
      <c r="AI374" s="6" t="str">
        <f t="shared" ca="1" si="723"/>
        <v/>
      </c>
      <c r="AJ374" s="6" t="str">
        <f t="shared" ca="1" si="724"/>
        <v/>
      </c>
      <c r="AK374" s="6" t="str">
        <f t="shared" ca="1" si="725"/>
        <v/>
      </c>
      <c r="AL374" s="6" t="str">
        <f t="shared" ca="1" si="726"/>
        <v/>
      </c>
      <c r="AM374" s="6" t="str">
        <f t="shared" ca="1" si="727"/>
        <v/>
      </c>
      <c r="AN374" s="6" t="str">
        <f t="shared" ca="1" si="728"/>
        <v/>
      </c>
      <c r="AO374" s="6" t="str">
        <f t="shared" ca="1" si="729"/>
        <v/>
      </c>
      <c r="AP374" s="6" t="str">
        <f t="shared" ca="1" si="730"/>
        <v/>
      </c>
      <c r="AQ374" s="6" t="str">
        <f t="shared" ca="1" si="731"/>
        <v/>
      </c>
      <c r="AR374" s="6" t="str">
        <f t="shared" ca="1" si="732"/>
        <v/>
      </c>
      <c r="AS374" s="6" t="str">
        <f t="shared" ca="1" si="733"/>
        <v/>
      </c>
      <c r="AT374" s="6" t="str">
        <f t="shared" ca="1" si="734"/>
        <v/>
      </c>
      <c r="AU374" s="6" t="str">
        <f t="shared" ca="1" si="735"/>
        <v/>
      </c>
      <c r="AV374" s="6" t="str">
        <f t="shared" ca="1" si="736"/>
        <v/>
      </c>
      <c r="AW374" s="6" t="str">
        <f t="shared" ca="1" si="737"/>
        <v/>
      </c>
      <c r="AY374" s="6" t="str">
        <f t="shared" ca="1" si="738"/>
        <v/>
      </c>
      <c r="AZ374" s="6" t="str">
        <f t="shared" ca="1" si="739"/>
        <v/>
      </c>
      <c r="BA374" s="6" t="str">
        <f t="shared" ca="1" si="740"/>
        <v/>
      </c>
      <c r="BB374" s="6" t="str">
        <f t="shared" ca="1" si="741"/>
        <v/>
      </c>
      <c r="BC374" s="6" t="str">
        <f t="shared" ca="1" si="742"/>
        <v/>
      </c>
      <c r="BD374" s="6" t="str">
        <f t="shared" ca="1" si="743"/>
        <v/>
      </c>
      <c r="BE374" s="6" t="str">
        <f t="shared" ca="1" si="744"/>
        <v/>
      </c>
      <c r="BF374" s="6" t="str">
        <f t="shared" ca="1" si="745"/>
        <v/>
      </c>
      <c r="BG374" s="6" t="str">
        <f t="shared" ca="1" si="746"/>
        <v/>
      </c>
      <c r="BH374" s="6" t="str">
        <f t="shared" ca="1" si="747"/>
        <v/>
      </c>
      <c r="BI374" s="6" t="str">
        <f t="shared" ca="1" si="748"/>
        <v/>
      </c>
      <c r="BJ374" s="6" t="str">
        <f t="shared" ca="1" si="749"/>
        <v/>
      </c>
      <c r="BK374" s="6" t="str">
        <f t="shared" ca="1" si="750"/>
        <v/>
      </c>
      <c r="BL374" s="6" t="str">
        <f t="shared" ca="1" si="751"/>
        <v/>
      </c>
      <c r="BM374" s="6" t="str">
        <f t="shared" ca="1" si="752"/>
        <v/>
      </c>
      <c r="BN374" s="6" t="str">
        <f t="shared" ca="1" si="753"/>
        <v/>
      </c>
      <c r="BO374" s="6" t="str">
        <f t="shared" ca="1" si="754"/>
        <v/>
      </c>
      <c r="BP374" s="6" t="str">
        <f t="shared" ca="1" si="755"/>
        <v/>
      </c>
      <c r="BQ374" s="6" t="str">
        <f t="shared" ca="1" si="756"/>
        <v/>
      </c>
      <c r="BR374" s="6" t="str">
        <f t="shared" ca="1" si="757"/>
        <v/>
      </c>
      <c r="BS374" s="6" t="str">
        <f t="shared" ca="1" si="758"/>
        <v/>
      </c>
      <c r="BU374" s="6" t="str">
        <f t="shared" ca="1" si="759"/>
        <v/>
      </c>
      <c r="BW374" s="515" t="str">
        <f t="shared" ca="1" si="760"/>
        <v/>
      </c>
      <c r="BX374" s="515">
        <f t="shared" ca="1" si="761"/>
        <v>0</v>
      </c>
      <c r="BY374" s="515" t="str">
        <f t="shared" ca="1" si="762"/>
        <v/>
      </c>
      <c r="CA374" s="6">
        <f t="shared" ca="1" si="763"/>
        <v>1</v>
      </c>
      <c r="CC374" s="523" t="str">
        <f t="shared" ca="1" si="764"/>
        <v/>
      </c>
      <c r="CE374" s="6" t="str">
        <f t="shared" ca="1" si="765"/>
        <v/>
      </c>
      <c r="CG374" s="524" t="str">
        <f ca="1">IF(V374=1,"",IF($AA$4=1,"",IF(LOG入力!BH374&gt;0,"",IF(N374=0,"",IF(HT374=0,"","★")))))</f>
        <v/>
      </c>
      <c r="CI374" s="74" t="str">
        <f t="shared" ca="1" si="766"/>
        <v/>
      </c>
      <c r="CK374" s="525" t="str">
        <f ca="1">IF(V374=1,"",IF(LOG入力!BH374&gt;0,1,0))</f>
        <v/>
      </c>
      <c r="CL374" s="74" t="str">
        <f t="shared" ca="1" si="767"/>
        <v/>
      </c>
      <c r="CN374" s="74" t="str">
        <f t="shared" ca="1" si="768"/>
        <v/>
      </c>
      <c r="CO374" s="74" t="str">
        <f t="shared" ca="1" si="769"/>
        <v/>
      </c>
      <c r="CQ374" s="74" t="str">
        <f t="shared" ca="1" si="770"/>
        <v/>
      </c>
      <c r="CR374" s="74" t="str">
        <f t="shared" ca="1" si="771"/>
        <v/>
      </c>
      <c r="CS374" s="74" t="str">
        <f t="shared" ca="1" si="772"/>
        <v/>
      </c>
      <c r="CT374" s="74" t="str">
        <f t="shared" ca="1" si="773"/>
        <v/>
      </c>
      <c r="CU374" s="74" t="str">
        <f t="shared" ca="1" si="774"/>
        <v/>
      </c>
      <c r="CV374" s="74" t="str">
        <f t="shared" ca="1" si="775"/>
        <v/>
      </c>
      <c r="CW374" s="74" t="str">
        <f t="shared" ca="1" si="776"/>
        <v/>
      </c>
      <c r="CX374" s="74" t="str">
        <f t="shared" ca="1" si="777"/>
        <v/>
      </c>
      <c r="CY374" s="74" t="str">
        <f t="shared" ca="1" si="778"/>
        <v/>
      </c>
      <c r="CZ374" s="74" t="str">
        <f t="shared" ca="1" si="779"/>
        <v/>
      </c>
      <c r="DA374" s="74" t="str">
        <f t="shared" ca="1" si="780"/>
        <v/>
      </c>
      <c r="DB374" s="74" t="str">
        <f t="shared" ca="1" si="781"/>
        <v/>
      </c>
      <c r="DD374" s="74" t="str">
        <f t="shared" ca="1" si="782"/>
        <v/>
      </c>
      <c r="DE374" s="74" t="str">
        <f t="shared" ca="1" si="783"/>
        <v/>
      </c>
      <c r="DF374" s="74" t="str">
        <f t="shared" ca="1" si="784"/>
        <v/>
      </c>
      <c r="DG374" s="74" t="str">
        <f t="shared" ca="1" si="785"/>
        <v/>
      </c>
      <c r="DH374" s="74" t="str">
        <f t="shared" ca="1" si="786"/>
        <v/>
      </c>
      <c r="DI374" s="74" t="str">
        <f t="shared" ca="1" si="787"/>
        <v/>
      </c>
      <c r="DJ374" s="74" t="str">
        <f t="shared" ca="1" si="788"/>
        <v/>
      </c>
      <c r="DK374" s="74" t="str">
        <f t="shared" ca="1" si="789"/>
        <v/>
      </c>
      <c r="DL374" s="74" t="str">
        <f t="shared" ca="1" si="790"/>
        <v/>
      </c>
      <c r="DM374" s="74" t="str">
        <f t="shared" ca="1" si="791"/>
        <v/>
      </c>
      <c r="DN374" s="74" t="str">
        <f t="shared" ca="1" si="792"/>
        <v/>
      </c>
      <c r="DO374" s="74" t="str">
        <f t="shared" ca="1" si="793"/>
        <v/>
      </c>
      <c r="DQ374" s="74" t="str">
        <f t="shared" ca="1" si="794"/>
        <v/>
      </c>
      <c r="DS374" s="74" t="str">
        <f t="shared" ca="1" si="795"/>
        <v/>
      </c>
      <c r="DT374" s="74" t="str">
        <f t="shared" ca="1" si="796"/>
        <v/>
      </c>
      <c r="DV374" s="525" t="str">
        <f t="shared" ca="1" si="797"/>
        <v/>
      </c>
      <c r="DW374" s="74" t="str">
        <f t="shared" ca="1" si="798"/>
        <v/>
      </c>
      <c r="DX374" s="485" t="str">
        <f t="shared" ca="1" si="799"/>
        <v/>
      </c>
      <c r="DY374" s="74" t="str">
        <f t="shared" ca="1" si="800"/>
        <v/>
      </c>
      <c r="DZ374" s="74" t="str">
        <f t="shared" ca="1" si="801"/>
        <v/>
      </c>
      <c r="EA374" s="74" t="str">
        <f t="shared" ca="1" si="802"/>
        <v/>
      </c>
      <c r="EC374" s="74" t="str">
        <f t="shared" ca="1" si="803"/>
        <v/>
      </c>
      <c r="ED374" s="74" t="str">
        <f t="shared" ca="1" si="804"/>
        <v/>
      </c>
      <c r="EE374" s="74" t="str">
        <f t="shared" ca="1" si="805"/>
        <v/>
      </c>
      <c r="EG374" s="479" t="str">
        <f ca="1">IF(V374=1,"",IF(LOG入力!BH374&gt;0,0,IF(CG374="★",0,IF(R374=1,0,IF(N374=0,0,1)))))</f>
        <v/>
      </c>
      <c r="EH374" s="483" t="str">
        <f t="shared" ca="1" si="806"/>
        <v/>
      </c>
      <c r="EI374" s="483" t="str">
        <f t="shared" ca="1" si="807"/>
        <v/>
      </c>
      <c r="EJ374" s="483" t="str">
        <f t="shared" ca="1" si="808"/>
        <v/>
      </c>
      <c r="EL374" s="71">
        <f t="shared" ca="1" si="809"/>
        <v>0</v>
      </c>
      <c r="EM374" s="6">
        <f t="shared" ca="1" si="810"/>
        <v>0</v>
      </c>
      <c r="EN374" s="6" t="str">
        <f t="shared" ca="1" si="811"/>
        <v/>
      </c>
      <c r="EO374" s="6">
        <f ca="1">IF(LOG入力!BH374&gt;0,0,IF(EM374=0,0,(IF(COUNTIF($EN$19:EN374,EN374)=1,IF($FS$3="N",1,IF(EH374=1,1,0))))))</f>
        <v>0</v>
      </c>
      <c r="EP374" s="6" t="str">
        <f ca="1">IF(LOG入力!BH374&gt;0,"",IF(EO374=1,$X374,""))</f>
        <v/>
      </c>
      <c r="EQ374" s="6" t="str">
        <f ca="1">IF(LOG入力!BH374&gt;0,"",IF(EO374=1,$Y374,""))</f>
        <v/>
      </c>
      <c r="ER374" s="520" t="str">
        <f ca="1">IF(LOG入力!BH374&gt;0,"",IF(COUNTIF($EP$19:$EP374,EP374)=1,EP374,""))</f>
        <v/>
      </c>
      <c r="ES374" s="520">
        <f ca="1">IF(LOG入力!BH374&gt;0,0,IF((EL374=1),IF(($ER374=""),0,1),0))</f>
        <v>0</v>
      </c>
      <c r="ET374" s="520" t="str">
        <f ca="1">IF(LOG入力!BH374&gt;0,"",IF(COUNTIF($EQ$19:EQ374,EQ374)=1,EQ374,""))</f>
        <v/>
      </c>
      <c r="EU374" s="539">
        <f ca="1">IF(LOG入力!BH374&gt;0,0,IF((EL374=1),IF(($ET374=""),0,1),0))</f>
        <v>0</v>
      </c>
      <c r="EV374" s="71">
        <f t="shared" ca="1" si="812"/>
        <v>0</v>
      </c>
      <c r="EW374" s="6">
        <f t="shared" ca="1" si="813"/>
        <v>0</v>
      </c>
      <c r="EX374" s="6" t="str">
        <f t="shared" ca="1" si="814"/>
        <v/>
      </c>
      <c r="EY374" s="6">
        <f ca="1">IF(LOG入力!BH374&gt;0,0,IF(EW374=0,0,(IF(COUNTIF($EX$19:EX374,EX374)=1,IF($FS$3="N",1,IF(EH374=1,1,0))))))</f>
        <v>0</v>
      </c>
      <c r="EZ374" s="6" t="str">
        <f ca="1">IF(LOG入力!BH374&gt;0,"",IF(EY374=1,$X374,""))</f>
        <v/>
      </c>
      <c r="FA374" s="6" t="str">
        <f ca="1">IF(LOG入力!BH374&gt;0,"",IF(EY374=1,$Y374,""))</f>
        <v/>
      </c>
      <c r="FB374" s="6" t="str">
        <f ca="1">IF(LOG入力!BH374&gt;0,"",IF(COUNTIF($EZ$19:$EZ374,EZ374)=1,EZ374,""))</f>
        <v/>
      </c>
      <c r="FC374" s="6">
        <f ca="1">IF(LOG入力!BH374&gt;0,0,IF((EV374=1),IF(($FB374=""),0,1),0))</f>
        <v>0</v>
      </c>
      <c r="FD374" s="6" t="str">
        <f ca="1">IF(LOG入力!BH374&gt;0,"",IF(COUNTIF($FA$19:FA374,FA374)=1,FA374,""))</f>
        <v/>
      </c>
      <c r="FE374" s="72">
        <f ca="1">IF(LOG入力!BH374&gt;0,0,IF((EV374=1),IF(($FD374=""),0,1),0))</f>
        <v>0</v>
      </c>
      <c r="FF374" s="71">
        <f t="shared" ca="1" si="815"/>
        <v>0</v>
      </c>
      <c r="FG374" s="6">
        <f t="shared" ca="1" si="816"/>
        <v>0</v>
      </c>
      <c r="FH374" s="6" t="str">
        <f t="shared" ca="1" si="817"/>
        <v/>
      </c>
      <c r="FI374" s="6">
        <f ca="1">IF(LOG入力!BH374&gt;0,0,IF(FG374=0,0,(IF(COUNTIF($FH$19:FH374,FH374)=1,IF($FS$3="N",1,IF(EH374=1,1,0))))))</f>
        <v>0</v>
      </c>
      <c r="FJ374" s="6" t="str">
        <f ca="1">IF(LOG入力!BH374&gt;0,"",IF(FI374=1,$X374,""))</f>
        <v/>
      </c>
      <c r="FK374" s="6" t="str">
        <f ca="1">IF(LOG入力!BH374&gt;0,"",IF(FI374=1,$Y374,""))</f>
        <v/>
      </c>
      <c r="FL374" s="6" t="str">
        <f ca="1">IF(LOG入力!BH374&gt;0,"",IF(COUNTIF($FJ$19:$FJ374,FJ374)=1,FJ374,""))</f>
        <v/>
      </c>
      <c r="FM374" s="6">
        <f ca="1">IF(LOG入力!BH374&gt;0,0,IF((FF374=1),IF(($FL374=""),0,1),0))</f>
        <v>0</v>
      </c>
      <c r="FN374" s="6" t="str">
        <f ca="1">IF(LOG入力!BH374&gt;0,"",IF(COUNTIF($FK$19:FK374,FK374)=1,FK374,""))</f>
        <v/>
      </c>
      <c r="FO374" s="72">
        <f ca="1">IF(LOG入力!BH374&gt;0,0,IF((FF374=1),IF(($FN374=""),0,1),0))</f>
        <v>0</v>
      </c>
      <c r="FP374" s="71">
        <f t="shared" ca="1" si="818"/>
        <v>0</v>
      </c>
      <c r="FQ374" s="6">
        <f t="shared" ca="1" si="819"/>
        <v>0</v>
      </c>
      <c r="FR374" s="6" t="str">
        <f t="shared" ca="1" si="820"/>
        <v/>
      </c>
      <c r="FS374" s="6">
        <f ca="1">IF(LOG入力!BH374&gt;0,0,IF(FQ374=0,0,(IF(COUNTIF($FR$19:FR374,FR374)=1,IF($FS$3="N",1,IF(EH374=1,1,0))))))</f>
        <v>0</v>
      </c>
      <c r="FT374" s="6" t="str">
        <f ca="1">IF(LOG入力!BH374&gt;0,"",IF(FS374=1,$X374,""))</f>
        <v/>
      </c>
      <c r="FU374" s="6" t="str">
        <f ca="1">IF(LOG入力!BH374&gt;0,"",IF(FS374=1,$Y374,""))</f>
        <v/>
      </c>
      <c r="FV374" s="6" t="str">
        <f ca="1">IF(LOG入力!BH374&gt;0,"",IF(COUNTIF($FT$19:$FT374,FT374)=1,FT374,""))</f>
        <v/>
      </c>
      <c r="FW374" s="6">
        <f ca="1">IF(LOG入力!BH374&gt;0,0,IF((FP374=1),IF(($FV374=""),0,1),0))</f>
        <v>0</v>
      </c>
      <c r="FX374" s="6" t="str">
        <f ca="1">IF(LOG入力!BH374&gt;0,"",IF(COUNTIF($FU$19:FU374,FU374)=1,FU374,""))</f>
        <v/>
      </c>
      <c r="FY374" s="72">
        <f ca="1">IF(LOG入力!BH374&gt;0,0,IF((FP374=1),IF(($FX374=""),0,1),0))</f>
        <v>0</v>
      </c>
      <c r="FZ374" s="71">
        <f t="shared" ca="1" si="821"/>
        <v>0</v>
      </c>
      <c r="GA374" s="6">
        <f t="shared" ca="1" si="822"/>
        <v>0</v>
      </c>
      <c r="GB374" s="6" t="str">
        <f t="shared" ca="1" si="823"/>
        <v/>
      </c>
      <c r="GC374" s="6">
        <f ca="1">IF(LOG入力!BH374&gt;0,0,IF(GA374=0,0,(IF(COUNTIF($GB$19:GB374,GB374)=1,IF($FS$3="N",1,IF(EH374=1,1,0))))))</f>
        <v>0</v>
      </c>
      <c r="GD374" s="6" t="str">
        <f ca="1">IF(LOG入力!BH374&gt;0,"",IF(GC374=1,$X374,""))</f>
        <v/>
      </c>
      <c r="GE374" s="6" t="str">
        <f ca="1">IF(LOG入力!BH374&gt;0,"",IF(GC374=1,$Y374,""))</f>
        <v/>
      </c>
      <c r="GF374" s="6" t="str">
        <f ca="1">IF(LOG入力!BH374&gt;0,"",IF(COUNTIF($GD$19:$GD374,GD374)=1,GD374,""))</f>
        <v/>
      </c>
      <c r="GG374" s="6">
        <f ca="1">IF(LOG入力!BH374&gt;0,0,IF((FZ374=1),IF(($GF374=""),0,1),0))</f>
        <v>0</v>
      </c>
      <c r="GH374" s="6" t="str">
        <f ca="1">IF(LOG入力!BH374&gt;0,"",IF(COUNTIF($GE$19:GE374,GE374)=1,GE374,""))</f>
        <v/>
      </c>
      <c r="GI374" s="72">
        <f ca="1">IF(LOG入力!BH374&gt;0,0,IF((FZ374=1),IF(($GH374=""),0,1),0))</f>
        <v>0</v>
      </c>
      <c r="GK374" s="455" t="str">
        <f ca="1">IF(V374=1,"",IF(LEN(LOG入力!AS374)=0,"",LOG入力!AS374))</f>
        <v/>
      </c>
      <c r="GL374" s="378" t="str">
        <f t="shared" ca="1" si="824"/>
        <v/>
      </c>
      <c r="GM374" s="378" t="str">
        <f t="shared" ca="1" si="825"/>
        <v/>
      </c>
      <c r="GN374" s="74" t="str">
        <f t="shared" ca="1" si="826"/>
        <v/>
      </c>
      <c r="GO374" s="74" t="str">
        <f t="shared" ca="1" si="827"/>
        <v/>
      </c>
      <c r="GQ374" s="74" t="str">
        <f t="shared" ca="1" si="828"/>
        <v/>
      </c>
      <c r="GR374" s="74" t="str">
        <f t="shared" ca="1" si="829"/>
        <v/>
      </c>
      <c r="GS374" s="74" t="str">
        <f t="shared" ca="1" si="830"/>
        <v/>
      </c>
      <c r="GT374" s="74" t="str">
        <f t="shared" ca="1" si="831"/>
        <v/>
      </c>
      <c r="GU374" s="74" t="str">
        <f t="shared" ca="1" si="832"/>
        <v/>
      </c>
      <c r="GV374" s="74" t="str">
        <f t="shared" ca="1" si="833"/>
        <v/>
      </c>
      <c r="GX374" s="74" t="str">
        <f t="shared" ca="1" si="834"/>
        <v/>
      </c>
      <c r="GY374" s="74" t="str">
        <f t="shared" ca="1" si="835"/>
        <v/>
      </c>
      <c r="GZ374" s="74" t="str">
        <f ca="1">IF(V374=1,"",IF(LOG入力!BH374&gt;0,0,IF(GY374=0,0,IF((VALUE((TYPE(VALUE(J374)))))=16,0,IF(VALUE(J374)&lt;60,1,IF(VALUE(J374)&lt;100,0,IF(VALUE(J374)&lt;600,2,0)))))))</f>
        <v/>
      </c>
      <c r="HA374" s="74" t="str">
        <f t="shared" ca="1" si="836"/>
        <v/>
      </c>
      <c r="HB374" s="74" t="str">
        <f ca="1">IF(V374=1,"",IF(LOG入力!BH374&gt;0,0,IF(HA374=0,0,IF((VALUE((TYPE(VALUE(L374)))))=16,0,IF(VALUE(L374)&lt;60,1,IF(VALUE(L374)&lt;100,0,IF(VALUE(L374)&lt;600,2,0)))))))</f>
        <v/>
      </c>
      <c r="HD374" s="74" t="str">
        <f t="shared" ca="1" si="837"/>
        <v/>
      </c>
      <c r="HF374" s="74" t="str">
        <f t="shared" ca="1" si="838"/>
        <v/>
      </c>
      <c r="HG374" s="74" t="str">
        <f t="shared" ca="1" si="839"/>
        <v/>
      </c>
      <c r="HH374" s="74" t="str">
        <f t="shared" ca="1" si="840"/>
        <v/>
      </c>
      <c r="HI374" s="74" t="str">
        <f t="shared" ca="1" si="841"/>
        <v/>
      </c>
      <c r="HJ374" s="74" t="str">
        <f t="shared" ca="1" si="842"/>
        <v/>
      </c>
      <c r="HK374" s="74" t="str">
        <f t="shared" ca="1" si="843"/>
        <v/>
      </c>
      <c r="HL374" s="74" t="str">
        <f t="shared" ca="1" si="844"/>
        <v/>
      </c>
      <c r="HM374" s="74" t="str">
        <f t="shared" ca="1" si="845"/>
        <v/>
      </c>
      <c r="HN374" s="74" t="str">
        <f t="shared" ca="1" si="846"/>
        <v/>
      </c>
      <c r="HO374" s="529" t="str">
        <f t="shared" ca="1" si="847"/>
        <v/>
      </c>
      <c r="HP374" s="74" t="str">
        <f t="shared" ca="1" si="848"/>
        <v/>
      </c>
      <c r="HQ374" s="74" t="str">
        <f t="shared" ca="1" si="849"/>
        <v/>
      </c>
      <c r="HR374" s="74" t="str">
        <f t="shared" ca="1" si="850"/>
        <v/>
      </c>
      <c r="HS374" s="74" t="str">
        <f t="shared" ca="1" si="851"/>
        <v/>
      </c>
      <c r="HT374" s="74" t="str">
        <f ca="1">IF(V374=1,"",IF(LOG入力!BH374&gt;0,0,IF(DV374=1,0,IF(N374="0",0,IF(SUM(HD374:HS374)&gt;0,1,0)))))</f>
        <v/>
      </c>
    </row>
    <row r="375" spans="1:228" x14ac:dyDescent="0.15">
      <c r="A375" s="5"/>
      <c r="B375" s="592" t="str">
        <f t="shared" ca="1" si="710"/>
        <v/>
      </c>
      <c r="C375" s="561" t="str">
        <f ca="1">LOG入力!AP375</f>
        <v/>
      </c>
      <c r="D375" s="534" t="str">
        <f ca="1">LOG入力!AQ375</f>
        <v/>
      </c>
      <c r="E375" s="570" t="str">
        <f ca="1">LOG入力!AR375</f>
        <v/>
      </c>
      <c r="F375" s="535" t="str">
        <f t="shared" ca="1" si="711"/>
        <v/>
      </c>
      <c r="G375" s="585" t="str">
        <f ca="1">LOG入力!AT375</f>
        <v/>
      </c>
      <c r="H375" s="542" t="str">
        <f ca="1">LOG入力!AU375</f>
        <v/>
      </c>
      <c r="I375" s="537" t="str">
        <f ca="1">LOG入力!AV375</f>
        <v/>
      </c>
      <c r="J375" s="593" t="str">
        <f ca="1">LOG入力!AW375</f>
        <v/>
      </c>
      <c r="K375" s="578" t="str">
        <f ca="1">LOG入力!BJ375</f>
        <v/>
      </c>
      <c r="L375" s="593" t="str">
        <f ca="1">LOG入力!AY375</f>
        <v/>
      </c>
      <c r="M375" s="545" t="str">
        <f ca="1">LOG入力!BK375</f>
        <v/>
      </c>
      <c r="N375" s="512" t="str">
        <f ca="1">IF(V375=1,"",IF(LOG入力!AJ375=1,"1",LOG入力!BA375))</f>
        <v/>
      </c>
      <c r="O375" s="538" t="str">
        <f ca="1">IF(V375=1,"",IF(LEN(LOG入力!O375)=0,"",LOG入力!O375))</f>
        <v/>
      </c>
      <c r="P375" s="291" t="str">
        <f ca="1">IF(V375=1,"",IF($AA$4=1,"",IF(LOG入力!BG375=1,"",CONCATENATE($ER375,$FB375,$FL375,$FV375,$GF375))))</f>
        <v/>
      </c>
      <c r="Q375" s="291" t="str">
        <f ca="1">IF(V375=1,"",IF($AA$4=1,"",IF(LOG入力!BG375=1,"",CONCATENATE($ET375,$FD375,$FN375,$FX375,$GH375))))</f>
        <v/>
      </c>
      <c r="R375" s="573" t="str">
        <f ca="1">IF(V375=1,"",IF($AA$4=1,"",IF(LOG入力!BH375&gt;0,0,AA375)))</f>
        <v/>
      </c>
      <c r="S375" s="293" t="str">
        <f t="shared" ca="1" si="712"/>
        <v/>
      </c>
      <c r="T375" s="681"/>
      <c r="U375" s="38"/>
      <c r="V375" s="196">
        <f ca="1">LOG入力!AN375</f>
        <v>1</v>
      </c>
      <c r="W375" s="38"/>
      <c r="X375" s="516" t="str">
        <f t="shared" ca="1" si="713"/>
        <v/>
      </c>
      <c r="Y375" s="515" t="str">
        <f t="shared" ca="1" si="714"/>
        <v/>
      </c>
      <c r="Z375" s="518" t="str">
        <f t="shared" ca="1" si="715"/>
        <v/>
      </c>
      <c r="AA375" s="574" t="str">
        <f t="shared" ca="1" si="716"/>
        <v/>
      </c>
      <c r="AC375" s="6" t="str">
        <f t="shared" ca="1" si="717"/>
        <v/>
      </c>
      <c r="AD375" s="6" t="str">
        <f t="shared" ca="1" si="718"/>
        <v/>
      </c>
      <c r="AE375" s="6" t="str">
        <f t="shared" ca="1" si="719"/>
        <v/>
      </c>
      <c r="AF375" s="6" t="str">
        <f t="shared" ca="1" si="720"/>
        <v/>
      </c>
      <c r="AG375" s="6" t="str">
        <f t="shared" ca="1" si="721"/>
        <v/>
      </c>
      <c r="AH375" s="6" t="str">
        <f t="shared" ca="1" si="722"/>
        <v/>
      </c>
      <c r="AI375" s="6" t="str">
        <f t="shared" ca="1" si="723"/>
        <v/>
      </c>
      <c r="AJ375" s="6" t="str">
        <f t="shared" ca="1" si="724"/>
        <v/>
      </c>
      <c r="AK375" s="6" t="str">
        <f t="shared" ca="1" si="725"/>
        <v/>
      </c>
      <c r="AL375" s="6" t="str">
        <f t="shared" ca="1" si="726"/>
        <v/>
      </c>
      <c r="AM375" s="6" t="str">
        <f t="shared" ca="1" si="727"/>
        <v/>
      </c>
      <c r="AN375" s="6" t="str">
        <f t="shared" ca="1" si="728"/>
        <v/>
      </c>
      <c r="AO375" s="6" t="str">
        <f t="shared" ca="1" si="729"/>
        <v/>
      </c>
      <c r="AP375" s="6" t="str">
        <f t="shared" ca="1" si="730"/>
        <v/>
      </c>
      <c r="AQ375" s="6" t="str">
        <f t="shared" ca="1" si="731"/>
        <v/>
      </c>
      <c r="AR375" s="6" t="str">
        <f t="shared" ca="1" si="732"/>
        <v/>
      </c>
      <c r="AS375" s="6" t="str">
        <f t="shared" ca="1" si="733"/>
        <v/>
      </c>
      <c r="AT375" s="6" t="str">
        <f t="shared" ca="1" si="734"/>
        <v/>
      </c>
      <c r="AU375" s="6" t="str">
        <f t="shared" ca="1" si="735"/>
        <v/>
      </c>
      <c r="AV375" s="6" t="str">
        <f t="shared" ca="1" si="736"/>
        <v/>
      </c>
      <c r="AW375" s="6" t="str">
        <f t="shared" ca="1" si="737"/>
        <v/>
      </c>
      <c r="AY375" s="6" t="str">
        <f t="shared" ca="1" si="738"/>
        <v/>
      </c>
      <c r="AZ375" s="6" t="str">
        <f t="shared" ca="1" si="739"/>
        <v/>
      </c>
      <c r="BA375" s="6" t="str">
        <f t="shared" ca="1" si="740"/>
        <v/>
      </c>
      <c r="BB375" s="6" t="str">
        <f t="shared" ca="1" si="741"/>
        <v/>
      </c>
      <c r="BC375" s="6" t="str">
        <f t="shared" ca="1" si="742"/>
        <v/>
      </c>
      <c r="BD375" s="6" t="str">
        <f t="shared" ca="1" si="743"/>
        <v/>
      </c>
      <c r="BE375" s="6" t="str">
        <f t="shared" ca="1" si="744"/>
        <v/>
      </c>
      <c r="BF375" s="6" t="str">
        <f t="shared" ca="1" si="745"/>
        <v/>
      </c>
      <c r="BG375" s="6" t="str">
        <f t="shared" ca="1" si="746"/>
        <v/>
      </c>
      <c r="BH375" s="6" t="str">
        <f t="shared" ca="1" si="747"/>
        <v/>
      </c>
      <c r="BI375" s="6" t="str">
        <f t="shared" ca="1" si="748"/>
        <v/>
      </c>
      <c r="BJ375" s="6" t="str">
        <f t="shared" ca="1" si="749"/>
        <v/>
      </c>
      <c r="BK375" s="6" t="str">
        <f t="shared" ca="1" si="750"/>
        <v/>
      </c>
      <c r="BL375" s="6" t="str">
        <f t="shared" ca="1" si="751"/>
        <v/>
      </c>
      <c r="BM375" s="6" t="str">
        <f t="shared" ca="1" si="752"/>
        <v/>
      </c>
      <c r="BN375" s="6" t="str">
        <f t="shared" ca="1" si="753"/>
        <v/>
      </c>
      <c r="BO375" s="6" t="str">
        <f t="shared" ca="1" si="754"/>
        <v/>
      </c>
      <c r="BP375" s="6" t="str">
        <f t="shared" ca="1" si="755"/>
        <v/>
      </c>
      <c r="BQ375" s="6" t="str">
        <f t="shared" ca="1" si="756"/>
        <v/>
      </c>
      <c r="BR375" s="6" t="str">
        <f t="shared" ca="1" si="757"/>
        <v/>
      </c>
      <c r="BS375" s="6" t="str">
        <f t="shared" ca="1" si="758"/>
        <v/>
      </c>
      <c r="BU375" s="6" t="str">
        <f t="shared" ca="1" si="759"/>
        <v/>
      </c>
      <c r="BW375" s="515" t="str">
        <f t="shared" ca="1" si="760"/>
        <v/>
      </c>
      <c r="BX375" s="515">
        <f t="shared" ca="1" si="761"/>
        <v>0</v>
      </c>
      <c r="BY375" s="515" t="str">
        <f t="shared" ca="1" si="762"/>
        <v/>
      </c>
      <c r="CA375" s="6">
        <f t="shared" ca="1" si="763"/>
        <v>1</v>
      </c>
      <c r="CC375" s="523" t="str">
        <f t="shared" ca="1" si="764"/>
        <v/>
      </c>
      <c r="CE375" s="6" t="str">
        <f t="shared" ca="1" si="765"/>
        <v/>
      </c>
      <c r="CG375" s="524" t="str">
        <f ca="1">IF(V375=1,"",IF($AA$4=1,"",IF(LOG入力!BH375&gt;0,"",IF(N375=0,"",IF(HT375=0,"","★")))))</f>
        <v/>
      </c>
      <c r="CI375" s="74" t="str">
        <f t="shared" ca="1" si="766"/>
        <v/>
      </c>
      <c r="CK375" s="525" t="str">
        <f ca="1">IF(V375=1,"",IF(LOG入力!BH375&gt;0,1,0))</f>
        <v/>
      </c>
      <c r="CL375" s="74" t="str">
        <f t="shared" ca="1" si="767"/>
        <v/>
      </c>
      <c r="CN375" s="74" t="str">
        <f t="shared" ca="1" si="768"/>
        <v/>
      </c>
      <c r="CO375" s="74" t="str">
        <f t="shared" ca="1" si="769"/>
        <v/>
      </c>
      <c r="CQ375" s="74" t="str">
        <f t="shared" ca="1" si="770"/>
        <v/>
      </c>
      <c r="CR375" s="74" t="str">
        <f t="shared" ca="1" si="771"/>
        <v/>
      </c>
      <c r="CS375" s="74" t="str">
        <f t="shared" ca="1" si="772"/>
        <v/>
      </c>
      <c r="CT375" s="74" t="str">
        <f t="shared" ca="1" si="773"/>
        <v/>
      </c>
      <c r="CU375" s="74" t="str">
        <f t="shared" ca="1" si="774"/>
        <v/>
      </c>
      <c r="CV375" s="74" t="str">
        <f t="shared" ca="1" si="775"/>
        <v/>
      </c>
      <c r="CW375" s="74" t="str">
        <f t="shared" ca="1" si="776"/>
        <v/>
      </c>
      <c r="CX375" s="74" t="str">
        <f t="shared" ca="1" si="777"/>
        <v/>
      </c>
      <c r="CY375" s="74" t="str">
        <f t="shared" ca="1" si="778"/>
        <v/>
      </c>
      <c r="CZ375" s="74" t="str">
        <f t="shared" ca="1" si="779"/>
        <v/>
      </c>
      <c r="DA375" s="74" t="str">
        <f t="shared" ca="1" si="780"/>
        <v/>
      </c>
      <c r="DB375" s="74" t="str">
        <f t="shared" ca="1" si="781"/>
        <v/>
      </c>
      <c r="DD375" s="74" t="str">
        <f t="shared" ca="1" si="782"/>
        <v/>
      </c>
      <c r="DE375" s="74" t="str">
        <f t="shared" ca="1" si="783"/>
        <v/>
      </c>
      <c r="DF375" s="74" t="str">
        <f t="shared" ca="1" si="784"/>
        <v/>
      </c>
      <c r="DG375" s="74" t="str">
        <f t="shared" ca="1" si="785"/>
        <v/>
      </c>
      <c r="DH375" s="74" t="str">
        <f t="shared" ca="1" si="786"/>
        <v/>
      </c>
      <c r="DI375" s="74" t="str">
        <f t="shared" ca="1" si="787"/>
        <v/>
      </c>
      <c r="DJ375" s="74" t="str">
        <f t="shared" ca="1" si="788"/>
        <v/>
      </c>
      <c r="DK375" s="74" t="str">
        <f t="shared" ca="1" si="789"/>
        <v/>
      </c>
      <c r="DL375" s="74" t="str">
        <f t="shared" ca="1" si="790"/>
        <v/>
      </c>
      <c r="DM375" s="74" t="str">
        <f t="shared" ca="1" si="791"/>
        <v/>
      </c>
      <c r="DN375" s="74" t="str">
        <f t="shared" ca="1" si="792"/>
        <v/>
      </c>
      <c r="DO375" s="74" t="str">
        <f t="shared" ca="1" si="793"/>
        <v/>
      </c>
      <c r="DQ375" s="74" t="str">
        <f t="shared" ca="1" si="794"/>
        <v/>
      </c>
      <c r="DS375" s="74" t="str">
        <f t="shared" ca="1" si="795"/>
        <v/>
      </c>
      <c r="DT375" s="74" t="str">
        <f t="shared" ca="1" si="796"/>
        <v/>
      </c>
      <c r="DV375" s="525" t="str">
        <f t="shared" ca="1" si="797"/>
        <v/>
      </c>
      <c r="DW375" s="74" t="str">
        <f t="shared" ca="1" si="798"/>
        <v/>
      </c>
      <c r="DX375" s="485" t="str">
        <f t="shared" ca="1" si="799"/>
        <v/>
      </c>
      <c r="DY375" s="74" t="str">
        <f t="shared" ca="1" si="800"/>
        <v/>
      </c>
      <c r="DZ375" s="74" t="str">
        <f t="shared" ca="1" si="801"/>
        <v/>
      </c>
      <c r="EA375" s="74" t="str">
        <f t="shared" ca="1" si="802"/>
        <v/>
      </c>
      <c r="EC375" s="74" t="str">
        <f t="shared" ca="1" si="803"/>
        <v/>
      </c>
      <c r="ED375" s="74" t="str">
        <f t="shared" ca="1" si="804"/>
        <v/>
      </c>
      <c r="EE375" s="74" t="str">
        <f t="shared" ca="1" si="805"/>
        <v/>
      </c>
      <c r="EG375" s="479" t="str">
        <f ca="1">IF(V375=1,"",IF(LOG入力!BH375&gt;0,0,IF(CG375="★",0,IF(R375=1,0,IF(N375=0,0,1)))))</f>
        <v/>
      </c>
      <c r="EH375" s="483" t="str">
        <f t="shared" ca="1" si="806"/>
        <v/>
      </c>
      <c r="EI375" s="483" t="str">
        <f t="shared" ca="1" si="807"/>
        <v/>
      </c>
      <c r="EJ375" s="483" t="str">
        <f t="shared" ca="1" si="808"/>
        <v/>
      </c>
      <c r="EL375" s="71">
        <f t="shared" ca="1" si="809"/>
        <v>0</v>
      </c>
      <c r="EM375" s="6">
        <f t="shared" ca="1" si="810"/>
        <v>0</v>
      </c>
      <c r="EN375" s="6" t="str">
        <f t="shared" ca="1" si="811"/>
        <v/>
      </c>
      <c r="EO375" s="6">
        <f ca="1">IF(LOG入力!BH375&gt;0,0,IF(EM375=0,0,(IF(COUNTIF($EN$19:EN375,EN375)=1,IF($FS$3="N",1,IF(EH375=1,1,0))))))</f>
        <v>0</v>
      </c>
      <c r="EP375" s="6" t="str">
        <f ca="1">IF(LOG入力!BH375&gt;0,"",IF(EO375=1,$X375,""))</f>
        <v/>
      </c>
      <c r="EQ375" s="6" t="str">
        <f ca="1">IF(LOG入力!BH375&gt;0,"",IF(EO375=1,$Y375,""))</f>
        <v/>
      </c>
      <c r="ER375" s="520" t="str">
        <f ca="1">IF(LOG入力!BH375&gt;0,"",IF(COUNTIF($EP$19:$EP375,EP375)=1,EP375,""))</f>
        <v/>
      </c>
      <c r="ES375" s="520">
        <f ca="1">IF(LOG入力!BH375&gt;0,0,IF((EL375=1),IF(($ER375=""),0,1),0))</f>
        <v>0</v>
      </c>
      <c r="ET375" s="520" t="str">
        <f ca="1">IF(LOG入力!BH375&gt;0,"",IF(COUNTIF($EQ$19:EQ375,EQ375)=1,EQ375,""))</f>
        <v/>
      </c>
      <c r="EU375" s="539">
        <f ca="1">IF(LOG入力!BH375&gt;0,0,IF((EL375=1),IF(($ET375=""),0,1),0))</f>
        <v>0</v>
      </c>
      <c r="EV375" s="71">
        <f t="shared" ca="1" si="812"/>
        <v>0</v>
      </c>
      <c r="EW375" s="6">
        <f t="shared" ca="1" si="813"/>
        <v>0</v>
      </c>
      <c r="EX375" s="6" t="str">
        <f t="shared" ca="1" si="814"/>
        <v/>
      </c>
      <c r="EY375" s="6">
        <f ca="1">IF(LOG入力!BH375&gt;0,0,IF(EW375=0,0,(IF(COUNTIF($EX$19:EX375,EX375)=1,IF($FS$3="N",1,IF(EH375=1,1,0))))))</f>
        <v>0</v>
      </c>
      <c r="EZ375" s="6" t="str">
        <f ca="1">IF(LOG入力!BH375&gt;0,"",IF(EY375=1,$X375,""))</f>
        <v/>
      </c>
      <c r="FA375" s="6" t="str">
        <f ca="1">IF(LOG入力!BH375&gt;0,"",IF(EY375=1,$Y375,""))</f>
        <v/>
      </c>
      <c r="FB375" s="6" t="str">
        <f ca="1">IF(LOG入力!BH375&gt;0,"",IF(COUNTIF($EZ$19:$EZ375,EZ375)=1,EZ375,""))</f>
        <v/>
      </c>
      <c r="FC375" s="6">
        <f ca="1">IF(LOG入力!BH375&gt;0,0,IF((EV375=1),IF(($FB375=""),0,1),0))</f>
        <v>0</v>
      </c>
      <c r="FD375" s="6" t="str">
        <f ca="1">IF(LOG入力!BH375&gt;0,"",IF(COUNTIF($FA$19:FA375,FA375)=1,FA375,""))</f>
        <v/>
      </c>
      <c r="FE375" s="72">
        <f ca="1">IF(LOG入力!BH375&gt;0,0,IF((EV375=1),IF(($FD375=""),0,1),0))</f>
        <v>0</v>
      </c>
      <c r="FF375" s="71">
        <f t="shared" ca="1" si="815"/>
        <v>0</v>
      </c>
      <c r="FG375" s="6">
        <f t="shared" ca="1" si="816"/>
        <v>0</v>
      </c>
      <c r="FH375" s="6" t="str">
        <f t="shared" ca="1" si="817"/>
        <v/>
      </c>
      <c r="FI375" s="6">
        <f ca="1">IF(LOG入力!BH375&gt;0,0,IF(FG375=0,0,(IF(COUNTIF($FH$19:FH375,FH375)=1,IF($FS$3="N",1,IF(EH375=1,1,0))))))</f>
        <v>0</v>
      </c>
      <c r="FJ375" s="6" t="str">
        <f ca="1">IF(LOG入力!BH375&gt;0,"",IF(FI375=1,$X375,""))</f>
        <v/>
      </c>
      <c r="FK375" s="6" t="str">
        <f ca="1">IF(LOG入力!BH375&gt;0,"",IF(FI375=1,$Y375,""))</f>
        <v/>
      </c>
      <c r="FL375" s="6" t="str">
        <f ca="1">IF(LOG入力!BH375&gt;0,"",IF(COUNTIF($FJ$19:$FJ375,FJ375)=1,FJ375,""))</f>
        <v/>
      </c>
      <c r="FM375" s="6">
        <f ca="1">IF(LOG入力!BH375&gt;0,0,IF((FF375=1),IF(($FL375=""),0,1),0))</f>
        <v>0</v>
      </c>
      <c r="FN375" s="6" t="str">
        <f ca="1">IF(LOG入力!BH375&gt;0,"",IF(COUNTIF($FK$19:FK375,FK375)=1,FK375,""))</f>
        <v/>
      </c>
      <c r="FO375" s="72">
        <f ca="1">IF(LOG入力!BH375&gt;0,0,IF((FF375=1),IF(($FN375=""),0,1),0))</f>
        <v>0</v>
      </c>
      <c r="FP375" s="71">
        <f t="shared" ca="1" si="818"/>
        <v>0</v>
      </c>
      <c r="FQ375" s="6">
        <f t="shared" ca="1" si="819"/>
        <v>0</v>
      </c>
      <c r="FR375" s="6" t="str">
        <f t="shared" ca="1" si="820"/>
        <v/>
      </c>
      <c r="FS375" s="6">
        <f ca="1">IF(LOG入力!BH375&gt;0,0,IF(FQ375=0,0,(IF(COUNTIF($FR$19:FR375,FR375)=1,IF($FS$3="N",1,IF(EH375=1,1,0))))))</f>
        <v>0</v>
      </c>
      <c r="FT375" s="6" t="str">
        <f ca="1">IF(LOG入力!BH375&gt;0,"",IF(FS375=1,$X375,""))</f>
        <v/>
      </c>
      <c r="FU375" s="6" t="str">
        <f ca="1">IF(LOG入力!BH375&gt;0,"",IF(FS375=1,$Y375,""))</f>
        <v/>
      </c>
      <c r="FV375" s="6" t="str">
        <f ca="1">IF(LOG入力!BH375&gt;0,"",IF(COUNTIF($FT$19:$FT375,FT375)=1,FT375,""))</f>
        <v/>
      </c>
      <c r="FW375" s="6">
        <f ca="1">IF(LOG入力!BH375&gt;0,0,IF((FP375=1),IF(($FV375=""),0,1),0))</f>
        <v>0</v>
      </c>
      <c r="FX375" s="6" t="str">
        <f ca="1">IF(LOG入力!BH375&gt;0,"",IF(COUNTIF($FU$19:FU375,FU375)=1,FU375,""))</f>
        <v/>
      </c>
      <c r="FY375" s="72">
        <f ca="1">IF(LOG入力!BH375&gt;0,0,IF((FP375=1),IF(($FX375=""),0,1),0))</f>
        <v>0</v>
      </c>
      <c r="FZ375" s="71">
        <f t="shared" ca="1" si="821"/>
        <v>0</v>
      </c>
      <c r="GA375" s="6">
        <f t="shared" ca="1" si="822"/>
        <v>0</v>
      </c>
      <c r="GB375" s="6" t="str">
        <f t="shared" ca="1" si="823"/>
        <v/>
      </c>
      <c r="GC375" s="6">
        <f ca="1">IF(LOG入力!BH375&gt;0,0,IF(GA375=0,0,(IF(COUNTIF($GB$19:GB375,GB375)=1,IF($FS$3="N",1,IF(EH375=1,1,0))))))</f>
        <v>0</v>
      </c>
      <c r="GD375" s="6" t="str">
        <f ca="1">IF(LOG入力!BH375&gt;0,"",IF(GC375=1,$X375,""))</f>
        <v/>
      </c>
      <c r="GE375" s="6" t="str">
        <f ca="1">IF(LOG入力!BH375&gt;0,"",IF(GC375=1,$Y375,""))</f>
        <v/>
      </c>
      <c r="GF375" s="6" t="str">
        <f ca="1">IF(LOG入力!BH375&gt;0,"",IF(COUNTIF($GD$19:$GD375,GD375)=1,GD375,""))</f>
        <v/>
      </c>
      <c r="GG375" s="6">
        <f ca="1">IF(LOG入力!BH375&gt;0,0,IF((FZ375=1),IF(($GF375=""),0,1),0))</f>
        <v>0</v>
      </c>
      <c r="GH375" s="6" t="str">
        <f ca="1">IF(LOG入力!BH375&gt;0,"",IF(COUNTIF($GE$19:GE375,GE375)=1,GE375,""))</f>
        <v/>
      </c>
      <c r="GI375" s="72">
        <f ca="1">IF(LOG入力!BH375&gt;0,0,IF((FZ375=1),IF(($GH375=""),0,1),0))</f>
        <v>0</v>
      </c>
      <c r="GK375" s="455" t="str">
        <f ca="1">IF(V375=1,"",IF(LEN(LOG入力!AS375)=0,"",LOG入力!AS375))</f>
        <v/>
      </c>
      <c r="GL375" s="378" t="str">
        <f t="shared" ca="1" si="824"/>
        <v/>
      </c>
      <c r="GM375" s="378" t="str">
        <f t="shared" ca="1" si="825"/>
        <v/>
      </c>
      <c r="GN375" s="74" t="str">
        <f t="shared" ca="1" si="826"/>
        <v/>
      </c>
      <c r="GO375" s="74" t="str">
        <f t="shared" ca="1" si="827"/>
        <v/>
      </c>
      <c r="GQ375" s="74" t="str">
        <f t="shared" ca="1" si="828"/>
        <v/>
      </c>
      <c r="GR375" s="74" t="str">
        <f t="shared" ca="1" si="829"/>
        <v/>
      </c>
      <c r="GS375" s="74" t="str">
        <f t="shared" ca="1" si="830"/>
        <v/>
      </c>
      <c r="GT375" s="74" t="str">
        <f t="shared" ca="1" si="831"/>
        <v/>
      </c>
      <c r="GU375" s="74" t="str">
        <f t="shared" ca="1" si="832"/>
        <v/>
      </c>
      <c r="GV375" s="74" t="str">
        <f t="shared" ca="1" si="833"/>
        <v/>
      </c>
      <c r="GX375" s="74" t="str">
        <f t="shared" ca="1" si="834"/>
        <v/>
      </c>
      <c r="GY375" s="74" t="str">
        <f t="shared" ca="1" si="835"/>
        <v/>
      </c>
      <c r="GZ375" s="74" t="str">
        <f ca="1">IF(V375=1,"",IF(LOG入力!BH375&gt;0,0,IF(GY375=0,0,IF((VALUE((TYPE(VALUE(J375)))))=16,0,IF(VALUE(J375)&lt;60,1,IF(VALUE(J375)&lt;100,0,IF(VALUE(J375)&lt;600,2,0)))))))</f>
        <v/>
      </c>
      <c r="HA375" s="74" t="str">
        <f t="shared" ca="1" si="836"/>
        <v/>
      </c>
      <c r="HB375" s="74" t="str">
        <f ca="1">IF(V375=1,"",IF(LOG入力!BH375&gt;0,0,IF(HA375=0,0,IF((VALUE((TYPE(VALUE(L375)))))=16,0,IF(VALUE(L375)&lt;60,1,IF(VALUE(L375)&lt;100,0,IF(VALUE(L375)&lt;600,2,0)))))))</f>
        <v/>
      </c>
      <c r="HD375" s="74" t="str">
        <f t="shared" ca="1" si="837"/>
        <v/>
      </c>
      <c r="HF375" s="74" t="str">
        <f t="shared" ca="1" si="838"/>
        <v/>
      </c>
      <c r="HG375" s="74" t="str">
        <f t="shared" ca="1" si="839"/>
        <v/>
      </c>
      <c r="HH375" s="74" t="str">
        <f t="shared" ca="1" si="840"/>
        <v/>
      </c>
      <c r="HI375" s="74" t="str">
        <f t="shared" ca="1" si="841"/>
        <v/>
      </c>
      <c r="HJ375" s="74" t="str">
        <f t="shared" ca="1" si="842"/>
        <v/>
      </c>
      <c r="HK375" s="74" t="str">
        <f t="shared" ca="1" si="843"/>
        <v/>
      </c>
      <c r="HL375" s="74" t="str">
        <f t="shared" ca="1" si="844"/>
        <v/>
      </c>
      <c r="HM375" s="74" t="str">
        <f t="shared" ca="1" si="845"/>
        <v/>
      </c>
      <c r="HN375" s="74" t="str">
        <f t="shared" ca="1" si="846"/>
        <v/>
      </c>
      <c r="HO375" s="529" t="str">
        <f t="shared" ca="1" si="847"/>
        <v/>
      </c>
      <c r="HP375" s="74" t="str">
        <f t="shared" ca="1" si="848"/>
        <v/>
      </c>
      <c r="HQ375" s="74" t="str">
        <f t="shared" ca="1" si="849"/>
        <v/>
      </c>
      <c r="HR375" s="74" t="str">
        <f t="shared" ca="1" si="850"/>
        <v/>
      </c>
      <c r="HS375" s="74" t="str">
        <f t="shared" ca="1" si="851"/>
        <v/>
      </c>
      <c r="HT375" s="74" t="str">
        <f ca="1">IF(V375=1,"",IF(LOG入力!BH375&gt;0,0,IF(DV375=1,0,IF(N375="0",0,IF(SUM(HD375:HS375)&gt;0,1,0)))))</f>
        <v/>
      </c>
    </row>
    <row r="376" spans="1:228" x14ac:dyDescent="0.15">
      <c r="A376" s="5"/>
      <c r="B376" s="532" t="str">
        <f t="shared" ca="1" si="710"/>
        <v/>
      </c>
      <c r="C376" s="570" t="str">
        <f ca="1">LOG入力!AP376</f>
        <v/>
      </c>
      <c r="D376" s="534" t="str">
        <f ca="1">LOG入力!AQ376</f>
        <v/>
      </c>
      <c r="E376" s="570" t="str">
        <f ca="1">LOG入力!AR376</f>
        <v/>
      </c>
      <c r="F376" s="594" t="str">
        <f t="shared" ca="1" si="711"/>
        <v/>
      </c>
      <c r="G376" s="585" t="str">
        <f ca="1">LOG入力!AT376</f>
        <v/>
      </c>
      <c r="H376" s="537" t="str">
        <f ca="1">LOG入力!AU376</f>
        <v/>
      </c>
      <c r="I376" s="537" t="str">
        <f ca="1">LOG入力!AV376</f>
        <v/>
      </c>
      <c r="J376" s="593" t="str">
        <f ca="1">LOG入力!AW376</f>
        <v/>
      </c>
      <c r="K376" s="595" t="str">
        <f ca="1">LOG入力!BJ376</f>
        <v/>
      </c>
      <c r="L376" s="593" t="str">
        <f ca="1">LOG入力!AY376</f>
        <v/>
      </c>
      <c r="M376" s="545" t="str">
        <f ca="1">LOG入力!BK376</f>
        <v/>
      </c>
      <c r="N376" s="512" t="str">
        <f ca="1">IF(V376=1,"",IF(LOG入力!AJ376=1,"1",LOG入力!BA376))</f>
        <v/>
      </c>
      <c r="O376" s="538" t="str">
        <f ca="1">IF(V376=1,"",IF(LEN(LOG入力!O376)=0,"",LOG入力!O376))</f>
        <v/>
      </c>
      <c r="P376" s="291" t="str">
        <f ca="1">IF(V376=1,"",IF($AA$4=1,"",IF(LOG入力!BG376=1,"",CONCATENATE($ER376,$FB376,$FL376,$FV376,$GF376))))</f>
        <v/>
      </c>
      <c r="Q376" s="291" t="str">
        <f ca="1">IF(V376=1,"",IF($AA$4=1,"",IF(LOG入力!BG376=1,"",CONCATENATE($ET376,$FD376,$FN376,$FX376,$GH376))))</f>
        <v/>
      </c>
      <c r="R376" s="573" t="str">
        <f ca="1">IF(V376=1,"",IF($AA$4=1,"",IF(LOG入力!BH376&gt;0,0,AA376)))</f>
        <v/>
      </c>
      <c r="S376" s="293" t="str">
        <f t="shared" ca="1" si="712"/>
        <v/>
      </c>
      <c r="T376" s="681"/>
      <c r="U376" s="38"/>
      <c r="V376" s="196">
        <f ca="1">LOG入力!AN376</f>
        <v>1</v>
      </c>
      <c r="W376" s="38"/>
      <c r="X376" s="516" t="str">
        <f t="shared" ca="1" si="713"/>
        <v/>
      </c>
      <c r="Y376" s="515" t="str">
        <f t="shared" ca="1" si="714"/>
        <v/>
      </c>
      <c r="Z376" s="518" t="str">
        <f t="shared" ca="1" si="715"/>
        <v/>
      </c>
      <c r="AA376" s="574" t="str">
        <f t="shared" ca="1" si="716"/>
        <v/>
      </c>
      <c r="AC376" s="6" t="str">
        <f t="shared" ca="1" si="717"/>
        <v/>
      </c>
      <c r="AD376" s="6" t="str">
        <f t="shared" ca="1" si="718"/>
        <v/>
      </c>
      <c r="AE376" s="6" t="str">
        <f t="shared" ca="1" si="719"/>
        <v/>
      </c>
      <c r="AF376" s="6" t="str">
        <f t="shared" ca="1" si="720"/>
        <v/>
      </c>
      <c r="AG376" s="6" t="str">
        <f t="shared" ca="1" si="721"/>
        <v/>
      </c>
      <c r="AH376" s="6" t="str">
        <f t="shared" ca="1" si="722"/>
        <v/>
      </c>
      <c r="AI376" s="6" t="str">
        <f t="shared" ca="1" si="723"/>
        <v/>
      </c>
      <c r="AJ376" s="6" t="str">
        <f t="shared" ca="1" si="724"/>
        <v/>
      </c>
      <c r="AK376" s="6" t="str">
        <f t="shared" ca="1" si="725"/>
        <v/>
      </c>
      <c r="AL376" s="6" t="str">
        <f t="shared" ca="1" si="726"/>
        <v/>
      </c>
      <c r="AM376" s="6" t="str">
        <f t="shared" ca="1" si="727"/>
        <v/>
      </c>
      <c r="AN376" s="6" t="str">
        <f t="shared" ca="1" si="728"/>
        <v/>
      </c>
      <c r="AO376" s="6" t="str">
        <f t="shared" ca="1" si="729"/>
        <v/>
      </c>
      <c r="AP376" s="6" t="str">
        <f t="shared" ca="1" si="730"/>
        <v/>
      </c>
      <c r="AQ376" s="6" t="str">
        <f t="shared" ca="1" si="731"/>
        <v/>
      </c>
      <c r="AR376" s="6" t="str">
        <f t="shared" ca="1" si="732"/>
        <v/>
      </c>
      <c r="AS376" s="6" t="str">
        <f t="shared" ca="1" si="733"/>
        <v/>
      </c>
      <c r="AT376" s="6" t="str">
        <f t="shared" ca="1" si="734"/>
        <v/>
      </c>
      <c r="AU376" s="6" t="str">
        <f t="shared" ca="1" si="735"/>
        <v/>
      </c>
      <c r="AV376" s="6" t="str">
        <f t="shared" ca="1" si="736"/>
        <v/>
      </c>
      <c r="AW376" s="6" t="str">
        <f t="shared" ca="1" si="737"/>
        <v/>
      </c>
      <c r="AY376" s="6" t="str">
        <f t="shared" ca="1" si="738"/>
        <v/>
      </c>
      <c r="AZ376" s="6" t="str">
        <f t="shared" ca="1" si="739"/>
        <v/>
      </c>
      <c r="BA376" s="6" t="str">
        <f t="shared" ca="1" si="740"/>
        <v/>
      </c>
      <c r="BB376" s="6" t="str">
        <f t="shared" ca="1" si="741"/>
        <v/>
      </c>
      <c r="BC376" s="6" t="str">
        <f t="shared" ca="1" si="742"/>
        <v/>
      </c>
      <c r="BD376" s="6" t="str">
        <f t="shared" ca="1" si="743"/>
        <v/>
      </c>
      <c r="BE376" s="6" t="str">
        <f t="shared" ca="1" si="744"/>
        <v/>
      </c>
      <c r="BF376" s="6" t="str">
        <f t="shared" ca="1" si="745"/>
        <v/>
      </c>
      <c r="BG376" s="6" t="str">
        <f t="shared" ca="1" si="746"/>
        <v/>
      </c>
      <c r="BH376" s="6" t="str">
        <f t="shared" ca="1" si="747"/>
        <v/>
      </c>
      <c r="BI376" s="6" t="str">
        <f t="shared" ca="1" si="748"/>
        <v/>
      </c>
      <c r="BJ376" s="6" t="str">
        <f t="shared" ca="1" si="749"/>
        <v/>
      </c>
      <c r="BK376" s="6" t="str">
        <f t="shared" ca="1" si="750"/>
        <v/>
      </c>
      <c r="BL376" s="6" t="str">
        <f t="shared" ca="1" si="751"/>
        <v/>
      </c>
      <c r="BM376" s="6" t="str">
        <f t="shared" ca="1" si="752"/>
        <v/>
      </c>
      <c r="BN376" s="6" t="str">
        <f t="shared" ca="1" si="753"/>
        <v/>
      </c>
      <c r="BO376" s="6" t="str">
        <f t="shared" ca="1" si="754"/>
        <v/>
      </c>
      <c r="BP376" s="6" t="str">
        <f t="shared" ca="1" si="755"/>
        <v/>
      </c>
      <c r="BQ376" s="6" t="str">
        <f t="shared" ca="1" si="756"/>
        <v/>
      </c>
      <c r="BR376" s="6" t="str">
        <f t="shared" ca="1" si="757"/>
        <v/>
      </c>
      <c r="BS376" s="6" t="str">
        <f t="shared" ca="1" si="758"/>
        <v/>
      </c>
      <c r="BU376" s="6" t="str">
        <f t="shared" ca="1" si="759"/>
        <v/>
      </c>
      <c r="BW376" s="515" t="str">
        <f t="shared" ca="1" si="760"/>
        <v/>
      </c>
      <c r="BX376" s="515">
        <f t="shared" ca="1" si="761"/>
        <v>0</v>
      </c>
      <c r="BY376" s="515" t="str">
        <f t="shared" ca="1" si="762"/>
        <v/>
      </c>
      <c r="CA376" s="6">
        <f t="shared" ca="1" si="763"/>
        <v>1</v>
      </c>
      <c r="CC376" s="523" t="str">
        <f t="shared" ca="1" si="764"/>
        <v/>
      </c>
      <c r="CE376" s="6" t="str">
        <f t="shared" ca="1" si="765"/>
        <v/>
      </c>
      <c r="CG376" s="524" t="str">
        <f ca="1">IF(V376=1,"",IF($AA$4=1,"",IF(LOG入力!BH376&gt;0,"",IF(N376=0,"",IF(HT376=0,"","★")))))</f>
        <v/>
      </c>
      <c r="CI376" s="74" t="str">
        <f t="shared" ca="1" si="766"/>
        <v/>
      </c>
      <c r="CK376" s="525" t="str">
        <f ca="1">IF(V376=1,"",IF(LOG入力!BH376&gt;0,1,0))</f>
        <v/>
      </c>
      <c r="CL376" s="74" t="str">
        <f t="shared" ca="1" si="767"/>
        <v/>
      </c>
      <c r="CN376" s="74" t="str">
        <f t="shared" ca="1" si="768"/>
        <v/>
      </c>
      <c r="CO376" s="74" t="str">
        <f t="shared" ca="1" si="769"/>
        <v/>
      </c>
      <c r="CQ376" s="74" t="str">
        <f t="shared" ca="1" si="770"/>
        <v/>
      </c>
      <c r="CR376" s="74" t="str">
        <f t="shared" ca="1" si="771"/>
        <v/>
      </c>
      <c r="CS376" s="74" t="str">
        <f t="shared" ca="1" si="772"/>
        <v/>
      </c>
      <c r="CT376" s="74" t="str">
        <f t="shared" ca="1" si="773"/>
        <v/>
      </c>
      <c r="CU376" s="74" t="str">
        <f t="shared" ca="1" si="774"/>
        <v/>
      </c>
      <c r="CV376" s="74" t="str">
        <f t="shared" ca="1" si="775"/>
        <v/>
      </c>
      <c r="CW376" s="74" t="str">
        <f t="shared" ca="1" si="776"/>
        <v/>
      </c>
      <c r="CX376" s="74" t="str">
        <f t="shared" ca="1" si="777"/>
        <v/>
      </c>
      <c r="CY376" s="74" t="str">
        <f t="shared" ca="1" si="778"/>
        <v/>
      </c>
      <c r="CZ376" s="74" t="str">
        <f t="shared" ca="1" si="779"/>
        <v/>
      </c>
      <c r="DA376" s="74" t="str">
        <f t="shared" ca="1" si="780"/>
        <v/>
      </c>
      <c r="DB376" s="74" t="str">
        <f t="shared" ca="1" si="781"/>
        <v/>
      </c>
      <c r="DD376" s="74" t="str">
        <f t="shared" ca="1" si="782"/>
        <v/>
      </c>
      <c r="DE376" s="74" t="str">
        <f t="shared" ca="1" si="783"/>
        <v/>
      </c>
      <c r="DF376" s="74" t="str">
        <f t="shared" ca="1" si="784"/>
        <v/>
      </c>
      <c r="DG376" s="74" t="str">
        <f t="shared" ca="1" si="785"/>
        <v/>
      </c>
      <c r="DH376" s="74" t="str">
        <f t="shared" ca="1" si="786"/>
        <v/>
      </c>
      <c r="DI376" s="74" t="str">
        <f t="shared" ca="1" si="787"/>
        <v/>
      </c>
      <c r="DJ376" s="74" t="str">
        <f t="shared" ca="1" si="788"/>
        <v/>
      </c>
      <c r="DK376" s="74" t="str">
        <f t="shared" ca="1" si="789"/>
        <v/>
      </c>
      <c r="DL376" s="74" t="str">
        <f t="shared" ca="1" si="790"/>
        <v/>
      </c>
      <c r="DM376" s="74" t="str">
        <f t="shared" ca="1" si="791"/>
        <v/>
      </c>
      <c r="DN376" s="74" t="str">
        <f t="shared" ca="1" si="792"/>
        <v/>
      </c>
      <c r="DO376" s="74" t="str">
        <f t="shared" ca="1" si="793"/>
        <v/>
      </c>
      <c r="DQ376" s="74" t="str">
        <f t="shared" ca="1" si="794"/>
        <v/>
      </c>
      <c r="DS376" s="74" t="str">
        <f t="shared" ca="1" si="795"/>
        <v/>
      </c>
      <c r="DT376" s="74" t="str">
        <f t="shared" ca="1" si="796"/>
        <v/>
      </c>
      <c r="DV376" s="525" t="str">
        <f t="shared" ca="1" si="797"/>
        <v/>
      </c>
      <c r="DW376" s="74" t="str">
        <f t="shared" ca="1" si="798"/>
        <v/>
      </c>
      <c r="DX376" s="485" t="str">
        <f t="shared" ca="1" si="799"/>
        <v/>
      </c>
      <c r="DY376" s="74" t="str">
        <f t="shared" ca="1" si="800"/>
        <v/>
      </c>
      <c r="DZ376" s="74" t="str">
        <f t="shared" ca="1" si="801"/>
        <v/>
      </c>
      <c r="EA376" s="74" t="str">
        <f t="shared" ca="1" si="802"/>
        <v/>
      </c>
      <c r="EC376" s="74" t="str">
        <f t="shared" ca="1" si="803"/>
        <v/>
      </c>
      <c r="ED376" s="74" t="str">
        <f t="shared" ca="1" si="804"/>
        <v/>
      </c>
      <c r="EE376" s="74" t="str">
        <f t="shared" ca="1" si="805"/>
        <v/>
      </c>
      <c r="EG376" s="479" t="str">
        <f ca="1">IF(V376=1,"",IF(LOG入力!BH376&gt;0,0,IF(CG376="★",0,IF(R376=1,0,IF(N376=0,0,1)))))</f>
        <v/>
      </c>
      <c r="EH376" s="483" t="str">
        <f t="shared" ca="1" si="806"/>
        <v/>
      </c>
      <c r="EI376" s="483" t="str">
        <f t="shared" ca="1" si="807"/>
        <v/>
      </c>
      <c r="EJ376" s="483" t="str">
        <f t="shared" ca="1" si="808"/>
        <v/>
      </c>
      <c r="EL376" s="71">
        <f t="shared" ca="1" si="809"/>
        <v>0</v>
      </c>
      <c r="EM376" s="6">
        <f t="shared" ca="1" si="810"/>
        <v>0</v>
      </c>
      <c r="EN376" s="6" t="str">
        <f t="shared" ca="1" si="811"/>
        <v/>
      </c>
      <c r="EO376" s="6">
        <f ca="1">IF(LOG入力!BH376&gt;0,0,IF(EM376=0,0,(IF(COUNTIF($EN$19:EN376,EN376)=1,IF($FS$3="N",1,IF(EH376=1,1,0))))))</f>
        <v>0</v>
      </c>
      <c r="EP376" s="6" t="str">
        <f ca="1">IF(LOG入力!BH376&gt;0,"",IF(EO376=1,$X376,""))</f>
        <v/>
      </c>
      <c r="EQ376" s="6" t="str">
        <f ca="1">IF(LOG入力!BH376&gt;0,"",IF(EO376=1,$Y376,""))</f>
        <v/>
      </c>
      <c r="ER376" s="520" t="str">
        <f ca="1">IF(LOG入力!BH376&gt;0,"",IF(COUNTIF($EP$19:$EP376,EP376)=1,EP376,""))</f>
        <v/>
      </c>
      <c r="ES376" s="520">
        <f ca="1">IF(LOG入力!BH376&gt;0,0,IF((EL376=1),IF(($ER376=""),0,1),0))</f>
        <v>0</v>
      </c>
      <c r="ET376" s="520" t="str">
        <f ca="1">IF(LOG入力!BH376&gt;0,"",IF(COUNTIF($EQ$19:EQ376,EQ376)=1,EQ376,""))</f>
        <v/>
      </c>
      <c r="EU376" s="539">
        <f ca="1">IF(LOG入力!BH376&gt;0,0,IF((EL376=1),IF(($ET376=""),0,1),0))</f>
        <v>0</v>
      </c>
      <c r="EV376" s="71">
        <f t="shared" ca="1" si="812"/>
        <v>0</v>
      </c>
      <c r="EW376" s="6">
        <f t="shared" ca="1" si="813"/>
        <v>0</v>
      </c>
      <c r="EX376" s="6" t="str">
        <f t="shared" ca="1" si="814"/>
        <v/>
      </c>
      <c r="EY376" s="6">
        <f ca="1">IF(LOG入力!BH376&gt;0,0,IF(EW376=0,0,(IF(COUNTIF($EX$19:EX376,EX376)=1,IF($FS$3="N",1,IF(EH376=1,1,0))))))</f>
        <v>0</v>
      </c>
      <c r="EZ376" s="6" t="str">
        <f ca="1">IF(LOG入力!BH376&gt;0,"",IF(EY376=1,$X376,""))</f>
        <v/>
      </c>
      <c r="FA376" s="6" t="str">
        <f ca="1">IF(LOG入力!BH376&gt;0,"",IF(EY376=1,$Y376,""))</f>
        <v/>
      </c>
      <c r="FB376" s="6" t="str">
        <f ca="1">IF(LOG入力!BH376&gt;0,"",IF(COUNTIF($EZ$19:$EZ376,EZ376)=1,EZ376,""))</f>
        <v/>
      </c>
      <c r="FC376" s="6">
        <f ca="1">IF(LOG入力!BH376&gt;0,0,IF((EV376=1),IF(($FB376=""),0,1),0))</f>
        <v>0</v>
      </c>
      <c r="FD376" s="6" t="str">
        <f ca="1">IF(LOG入力!BH376&gt;0,"",IF(COUNTIF($FA$19:FA376,FA376)=1,FA376,""))</f>
        <v/>
      </c>
      <c r="FE376" s="72">
        <f ca="1">IF(LOG入力!BH376&gt;0,0,IF((EV376=1),IF(($FD376=""),0,1),0))</f>
        <v>0</v>
      </c>
      <c r="FF376" s="71">
        <f t="shared" ca="1" si="815"/>
        <v>0</v>
      </c>
      <c r="FG376" s="6">
        <f t="shared" ca="1" si="816"/>
        <v>0</v>
      </c>
      <c r="FH376" s="6" t="str">
        <f t="shared" ca="1" si="817"/>
        <v/>
      </c>
      <c r="FI376" s="6">
        <f ca="1">IF(LOG入力!BH376&gt;0,0,IF(FG376=0,0,(IF(COUNTIF($FH$19:FH376,FH376)=1,IF($FS$3="N",1,IF(EH376=1,1,0))))))</f>
        <v>0</v>
      </c>
      <c r="FJ376" s="6" t="str">
        <f ca="1">IF(LOG入力!BH376&gt;0,"",IF(FI376=1,$X376,""))</f>
        <v/>
      </c>
      <c r="FK376" s="6" t="str">
        <f ca="1">IF(LOG入力!BH376&gt;0,"",IF(FI376=1,$Y376,""))</f>
        <v/>
      </c>
      <c r="FL376" s="6" t="str">
        <f ca="1">IF(LOG入力!BH376&gt;0,"",IF(COUNTIF($FJ$19:$FJ376,FJ376)=1,FJ376,""))</f>
        <v/>
      </c>
      <c r="FM376" s="6">
        <f ca="1">IF(LOG入力!BH376&gt;0,0,IF((FF376=1),IF(($FL376=""),0,1),0))</f>
        <v>0</v>
      </c>
      <c r="FN376" s="6" t="str">
        <f ca="1">IF(LOG入力!BH376&gt;0,"",IF(COUNTIF($FK$19:FK376,FK376)=1,FK376,""))</f>
        <v/>
      </c>
      <c r="FO376" s="72">
        <f ca="1">IF(LOG入力!BH376&gt;0,0,IF((FF376=1),IF(($FN376=""),0,1),0))</f>
        <v>0</v>
      </c>
      <c r="FP376" s="71">
        <f t="shared" ca="1" si="818"/>
        <v>0</v>
      </c>
      <c r="FQ376" s="6">
        <f t="shared" ca="1" si="819"/>
        <v>0</v>
      </c>
      <c r="FR376" s="6" t="str">
        <f t="shared" ca="1" si="820"/>
        <v/>
      </c>
      <c r="FS376" s="6">
        <f ca="1">IF(LOG入力!BH376&gt;0,0,IF(FQ376=0,0,(IF(COUNTIF($FR$19:FR376,FR376)=1,IF($FS$3="N",1,IF(EH376=1,1,0))))))</f>
        <v>0</v>
      </c>
      <c r="FT376" s="6" t="str">
        <f ca="1">IF(LOG入力!BH376&gt;0,"",IF(FS376=1,$X376,""))</f>
        <v/>
      </c>
      <c r="FU376" s="6" t="str">
        <f ca="1">IF(LOG入力!BH376&gt;0,"",IF(FS376=1,$Y376,""))</f>
        <v/>
      </c>
      <c r="FV376" s="6" t="str">
        <f ca="1">IF(LOG入力!BH376&gt;0,"",IF(COUNTIF($FT$19:$FT376,FT376)=1,FT376,""))</f>
        <v/>
      </c>
      <c r="FW376" s="6">
        <f ca="1">IF(LOG入力!BH376&gt;0,0,IF((FP376=1),IF(($FV376=""),0,1),0))</f>
        <v>0</v>
      </c>
      <c r="FX376" s="6" t="str">
        <f ca="1">IF(LOG入力!BH376&gt;0,"",IF(COUNTIF($FU$19:FU376,FU376)=1,FU376,""))</f>
        <v/>
      </c>
      <c r="FY376" s="72">
        <f ca="1">IF(LOG入力!BH376&gt;0,0,IF((FP376=1),IF(($FX376=""),0,1),0))</f>
        <v>0</v>
      </c>
      <c r="FZ376" s="71">
        <f t="shared" ca="1" si="821"/>
        <v>0</v>
      </c>
      <c r="GA376" s="6">
        <f t="shared" ca="1" si="822"/>
        <v>0</v>
      </c>
      <c r="GB376" s="6" t="str">
        <f t="shared" ca="1" si="823"/>
        <v/>
      </c>
      <c r="GC376" s="6">
        <f ca="1">IF(LOG入力!BH376&gt;0,0,IF(GA376=0,0,(IF(COUNTIF($GB$19:GB376,GB376)=1,IF($FS$3="N",1,IF(EH376=1,1,0))))))</f>
        <v>0</v>
      </c>
      <c r="GD376" s="6" t="str">
        <f ca="1">IF(LOG入力!BH376&gt;0,"",IF(GC376=1,$X376,""))</f>
        <v/>
      </c>
      <c r="GE376" s="6" t="str">
        <f ca="1">IF(LOG入力!BH376&gt;0,"",IF(GC376=1,$Y376,""))</f>
        <v/>
      </c>
      <c r="GF376" s="6" t="str">
        <f ca="1">IF(LOG入力!BH376&gt;0,"",IF(COUNTIF($GD$19:$GD376,GD376)=1,GD376,""))</f>
        <v/>
      </c>
      <c r="GG376" s="6">
        <f ca="1">IF(LOG入力!BH376&gt;0,0,IF((FZ376=1),IF(($GF376=""),0,1),0))</f>
        <v>0</v>
      </c>
      <c r="GH376" s="6" t="str">
        <f ca="1">IF(LOG入力!BH376&gt;0,"",IF(COUNTIF($GE$19:GE376,GE376)=1,GE376,""))</f>
        <v/>
      </c>
      <c r="GI376" s="72">
        <f ca="1">IF(LOG入力!BH376&gt;0,0,IF((FZ376=1),IF(($GH376=""),0,1),0))</f>
        <v>0</v>
      </c>
      <c r="GK376" s="455" t="str">
        <f ca="1">IF(V376=1,"",IF(LEN(LOG入力!AS376)=0,"",LOG入力!AS376))</f>
        <v/>
      </c>
      <c r="GL376" s="378" t="str">
        <f t="shared" ca="1" si="824"/>
        <v/>
      </c>
      <c r="GM376" s="378" t="str">
        <f t="shared" ca="1" si="825"/>
        <v/>
      </c>
      <c r="GN376" s="74" t="str">
        <f t="shared" ca="1" si="826"/>
        <v/>
      </c>
      <c r="GO376" s="74" t="str">
        <f t="shared" ca="1" si="827"/>
        <v/>
      </c>
      <c r="GQ376" s="74" t="str">
        <f t="shared" ca="1" si="828"/>
        <v/>
      </c>
      <c r="GR376" s="74" t="str">
        <f t="shared" ca="1" si="829"/>
        <v/>
      </c>
      <c r="GS376" s="74" t="str">
        <f t="shared" ca="1" si="830"/>
        <v/>
      </c>
      <c r="GT376" s="74" t="str">
        <f t="shared" ca="1" si="831"/>
        <v/>
      </c>
      <c r="GU376" s="74" t="str">
        <f t="shared" ca="1" si="832"/>
        <v/>
      </c>
      <c r="GV376" s="74" t="str">
        <f t="shared" ca="1" si="833"/>
        <v/>
      </c>
      <c r="GX376" s="74" t="str">
        <f t="shared" ca="1" si="834"/>
        <v/>
      </c>
      <c r="GY376" s="74" t="str">
        <f t="shared" ca="1" si="835"/>
        <v/>
      </c>
      <c r="GZ376" s="74" t="str">
        <f ca="1">IF(V376=1,"",IF(LOG入力!BH376&gt;0,0,IF(GY376=0,0,IF((VALUE((TYPE(VALUE(J376)))))=16,0,IF(VALUE(J376)&lt;60,1,IF(VALUE(J376)&lt;100,0,IF(VALUE(J376)&lt;600,2,0)))))))</f>
        <v/>
      </c>
      <c r="HA376" s="74" t="str">
        <f t="shared" ca="1" si="836"/>
        <v/>
      </c>
      <c r="HB376" s="74" t="str">
        <f ca="1">IF(V376=1,"",IF(LOG入力!BH376&gt;0,0,IF(HA376=0,0,IF((VALUE((TYPE(VALUE(L376)))))=16,0,IF(VALUE(L376)&lt;60,1,IF(VALUE(L376)&lt;100,0,IF(VALUE(L376)&lt;600,2,0)))))))</f>
        <v/>
      </c>
      <c r="HD376" s="74" t="str">
        <f t="shared" ca="1" si="837"/>
        <v/>
      </c>
      <c r="HF376" s="74" t="str">
        <f t="shared" ca="1" si="838"/>
        <v/>
      </c>
      <c r="HG376" s="74" t="str">
        <f t="shared" ca="1" si="839"/>
        <v/>
      </c>
      <c r="HH376" s="74" t="str">
        <f t="shared" ca="1" si="840"/>
        <v/>
      </c>
      <c r="HI376" s="74" t="str">
        <f t="shared" ca="1" si="841"/>
        <v/>
      </c>
      <c r="HJ376" s="74" t="str">
        <f t="shared" ca="1" si="842"/>
        <v/>
      </c>
      <c r="HK376" s="74" t="str">
        <f t="shared" ca="1" si="843"/>
        <v/>
      </c>
      <c r="HL376" s="74" t="str">
        <f t="shared" ca="1" si="844"/>
        <v/>
      </c>
      <c r="HM376" s="74" t="str">
        <f t="shared" ca="1" si="845"/>
        <v/>
      </c>
      <c r="HN376" s="74" t="str">
        <f t="shared" ca="1" si="846"/>
        <v/>
      </c>
      <c r="HO376" s="529" t="str">
        <f t="shared" ca="1" si="847"/>
        <v/>
      </c>
      <c r="HP376" s="74" t="str">
        <f t="shared" ca="1" si="848"/>
        <v/>
      </c>
      <c r="HQ376" s="74" t="str">
        <f t="shared" ca="1" si="849"/>
        <v/>
      </c>
      <c r="HR376" s="74" t="str">
        <f t="shared" ca="1" si="850"/>
        <v/>
      </c>
      <c r="HS376" s="74" t="str">
        <f t="shared" ca="1" si="851"/>
        <v/>
      </c>
      <c r="HT376" s="74" t="str">
        <f ca="1">IF(V376=1,"",IF(LOG入力!BH376&gt;0,0,IF(DV376=1,0,IF(N376="0",0,IF(SUM(HD376:HS376)&gt;0,1,0)))))</f>
        <v/>
      </c>
    </row>
    <row r="377" spans="1:228" x14ac:dyDescent="0.15">
      <c r="A377" s="5"/>
      <c r="B377" s="532" t="str">
        <f t="shared" ca="1" si="710"/>
        <v/>
      </c>
      <c r="C377" s="534" t="str">
        <f ca="1">LOG入力!AP377</f>
        <v/>
      </c>
      <c r="D377" s="534" t="str">
        <f ca="1">LOG入力!AQ377</f>
        <v/>
      </c>
      <c r="E377" s="534" t="str">
        <f ca="1">LOG入力!AR377</f>
        <v/>
      </c>
      <c r="F377" s="535" t="str">
        <f t="shared" ca="1" si="711"/>
        <v/>
      </c>
      <c r="G377" s="585" t="str">
        <f ca="1">LOG入力!AT377</f>
        <v/>
      </c>
      <c r="H377" s="542" t="str">
        <f ca="1">LOG入力!AU377</f>
        <v/>
      </c>
      <c r="I377" s="542" t="str">
        <f ca="1">LOG入力!AV377</f>
        <v/>
      </c>
      <c r="J377" s="577" t="str">
        <f ca="1">LOG入力!AW377</f>
        <v/>
      </c>
      <c r="K377" s="578" t="str">
        <f ca="1">LOG入力!BJ377</f>
        <v/>
      </c>
      <c r="L377" s="577" t="str">
        <f ca="1">LOG入力!AY377</f>
        <v/>
      </c>
      <c r="M377" s="545" t="str">
        <f ca="1">LOG入力!BK377</f>
        <v/>
      </c>
      <c r="N377" s="512" t="str">
        <f ca="1">IF(V377=1,"",IF(LOG入力!AJ377=1,"1",LOG入力!BA377))</f>
        <v/>
      </c>
      <c r="O377" s="538" t="str">
        <f ca="1">IF(V377=1,"",IF(LEN(LOG入力!O377)=0,"",LOG入力!O377))</f>
        <v/>
      </c>
      <c r="P377" s="291" t="str">
        <f ca="1">IF(V377=1,"",IF($AA$4=1,"",IF(LOG入力!BG377=1,"",CONCATENATE($ER377,$FB377,$FL377,$FV377,$GF377))))</f>
        <v/>
      </c>
      <c r="Q377" s="291" t="str">
        <f ca="1">IF(V377=1,"",IF($AA$4=1,"",IF(LOG入力!BG377=1,"",CONCATENATE($ET377,$FD377,$FN377,$FX377,$GH377))))</f>
        <v/>
      </c>
      <c r="R377" s="573" t="str">
        <f ca="1">IF(V377=1,"",IF($AA$4=1,"",IF(LOG入力!BH377&gt;0,0,AA377)))</f>
        <v/>
      </c>
      <c r="S377" s="293" t="str">
        <f t="shared" ca="1" si="712"/>
        <v/>
      </c>
      <c r="T377" s="681"/>
      <c r="U377" s="38"/>
      <c r="V377" s="196">
        <f ca="1">LOG入力!AN377</f>
        <v>1</v>
      </c>
      <c r="W377" s="38"/>
      <c r="X377" s="516" t="str">
        <f t="shared" ca="1" si="713"/>
        <v/>
      </c>
      <c r="Y377" s="515" t="str">
        <f t="shared" ca="1" si="714"/>
        <v/>
      </c>
      <c r="Z377" s="518" t="str">
        <f t="shared" ca="1" si="715"/>
        <v/>
      </c>
      <c r="AA377" s="574" t="str">
        <f t="shared" ca="1" si="716"/>
        <v/>
      </c>
      <c r="AC377" s="6" t="str">
        <f t="shared" ca="1" si="717"/>
        <v/>
      </c>
      <c r="AD377" s="6" t="str">
        <f t="shared" ca="1" si="718"/>
        <v/>
      </c>
      <c r="AE377" s="6" t="str">
        <f t="shared" ca="1" si="719"/>
        <v/>
      </c>
      <c r="AF377" s="6" t="str">
        <f t="shared" ca="1" si="720"/>
        <v/>
      </c>
      <c r="AG377" s="6" t="str">
        <f t="shared" ca="1" si="721"/>
        <v/>
      </c>
      <c r="AH377" s="6" t="str">
        <f t="shared" ca="1" si="722"/>
        <v/>
      </c>
      <c r="AI377" s="6" t="str">
        <f t="shared" ca="1" si="723"/>
        <v/>
      </c>
      <c r="AJ377" s="6" t="str">
        <f t="shared" ca="1" si="724"/>
        <v/>
      </c>
      <c r="AK377" s="6" t="str">
        <f t="shared" ca="1" si="725"/>
        <v/>
      </c>
      <c r="AL377" s="6" t="str">
        <f t="shared" ca="1" si="726"/>
        <v/>
      </c>
      <c r="AM377" s="6" t="str">
        <f t="shared" ca="1" si="727"/>
        <v/>
      </c>
      <c r="AN377" s="6" t="str">
        <f t="shared" ca="1" si="728"/>
        <v/>
      </c>
      <c r="AO377" s="6" t="str">
        <f t="shared" ca="1" si="729"/>
        <v/>
      </c>
      <c r="AP377" s="6" t="str">
        <f t="shared" ca="1" si="730"/>
        <v/>
      </c>
      <c r="AQ377" s="6" t="str">
        <f t="shared" ca="1" si="731"/>
        <v/>
      </c>
      <c r="AR377" s="6" t="str">
        <f t="shared" ca="1" si="732"/>
        <v/>
      </c>
      <c r="AS377" s="6" t="str">
        <f t="shared" ca="1" si="733"/>
        <v/>
      </c>
      <c r="AT377" s="6" t="str">
        <f t="shared" ca="1" si="734"/>
        <v/>
      </c>
      <c r="AU377" s="6" t="str">
        <f t="shared" ca="1" si="735"/>
        <v/>
      </c>
      <c r="AV377" s="6" t="str">
        <f t="shared" ca="1" si="736"/>
        <v/>
      </c>
      <c r="AW377" s="6" t="str">
        <f t="shared" ca="1" si="737"/>
        <v/>
      </c>
      <c r="AY377" s="6" t="str">
        <f t="shared" ca="1" si="738"/>
        <v/>
      </c>
      <c r="AZ377" s="6" t="str">
        <f t="shared" ca="1" si="739"/>
        <v/>
      </c>
      <c r="BA377" s="6" t="str">
        <f t="shared" ca="1" si="740"/>
        <v/>
      </c>
      <c r="BB377" s="6" t="str">
        <f t="shared" ca="1" si="741"/>
        <v/>
      </c>
      <c r="BC377" s="6" t="str">
        <f t="shared" ca="1" si="742"/>
        <v/>
      </c>
      <c r="BD377" s="6" t="str">
        <f t="shared" ca="1" si="743"/>
        <v/>
      </c>
      <c r="BE377" s="6" t="str">
        <f t="shared" ca="1" si="744"/>
        <v/>
      </c>
      <c r="BF377" s="6" t="str">
        <f t="shared" ca="1" si="745"/>
        <v/>
      </c>
      <c r="BG377" s="6" t="str">
        <f t="shared" ca="1" si="746"/>
        <v/>
      </c>
      <c r="BH377" s="6" t="str">
        <f t="shared" ca="1" si="747"/>
        <v/>
      </c>
      <c r="BI377" s="6" t="str">
        <f t="shared" ca="1" si="748"/>
        <v/>
      </c>
      <c r="BJ377" s="6" t="str">
        <f t="shared" ca="1" si="749"/>
        <v/>
      </c>
      <c r="BK377" s="6" t="str">
        <f t="shared" ca="1" si="750"/>
        <v/>
      </c>
      <c r="BL377" s="6" t="str">
        <f t="shared" ca="1" si="751"/>
        <v/>
      </c>
      <c r="BM377" s="6" t="str">
        <f t="shared" ca="1" si="752"/>
        <v/>
      </c>
      <c r="BN377" s="6" t="str">
        <f t="shared" ca="1" si="753"/>
        <v/>
      </c>
      <c r="BO377" s="6" t="str">
        <f t="shared" ca="1" si="754"/>
        <v/>
      </c>
      <c r="BP377" s="6" t="str">
        <f t="shared" ca="1" si="755"/>
        <v/>
      </c>
      <c r="BQ377" s="6" t="str">
        <f t="shared" ca="1" si="756"/>
        <v/>
      </c>
      <c r="BR377" s="6" t="str">
        <f t="shared" ca="1" si="757"/>
        <v/>
      </c>
      <c r="BS377" s="6" t="str">
        <f t="shared" ca="1" si="758"/>
        <v/>
      </c>
      <c r="BU377" s="6" t="str">
        <f t="shared" ca="1" si="759"/>
        <v/>
      </c>
      <c r="BW377" s="515" t="str">
        <f t="shared" ca="1" si="760"/>
        <v/>
      </c>
      <c r="BX377" s="515">
        <f t="shared" ca="1" si="761"/>
        <v>0</v>
      </c>
      <c r="BY377" s="515" t="str">
        <f t="shared" ca="1" si="762"/>
        <v/>
      </c>
      <c r="CA377" s="6">
        <f t="shared" ca="1" si="763"/>
        <v>1</v>
      </c>
      <c r="CC377" s="523" t="str">
        <f t="shared" ca="1" si="764"/>
        <v/>
      </c>
      <c r="CE377" s="6" t="str">
        <f t="shared" ca="1" si="765"/>
        <v/>
      </c>
      <c r="CG377" s="524" t="str">
        <f ca="1">IF(V377=1,"",IF($AA$4=1,"",IF(LOG入力!BH377&gt;0,"",IF(N377=0,"",IF(HT377=0,"","★")))))</f>
        <v/>
      </c>
      <c r="CI377" s="74" t="str">
        <f t="shared" ca="1" si="766"/>
        <v/>
      </c>
      <c r="CK377" s="525" t="str">
        <f ca="1">IF(V377=1,"",IF(LOG入力!BH377&gt;0,1,0))</f>
        <v/>
      </c>
      <c r="CL377" s="74" t="str">
        <f t="shared" ca="1" si="767"/>
        <v/>
      </c>
      <c r="CN377" s="74" t="str">
        <f t="shared" ca="1" si="768"/>
        <v/>
      </c>
      <c r="CO377" s="74" t="str">
        <f t="shared" ca="1" si="769"/>
        <v/>
      </c>
      <c r="CQ377" s="74" t="str">
        <f t="shared" ca="1" si="770"/>
        <v/>
      </c>
      <c r="CR377" s="74" t="str">
        <f t="shared" ca="1" si="771"/>
        <v/>
      </c>
      <c r="CS377" s="74" t="str">
        <f t="shared" ca="1" si="772"/>
        <v/>
      </c>
      <c r="CT377" s="74" t="str">
        <f t="shared" ca="1" si="773"/>
        <v/>
      </c>
      <c r="CU377" s="74" t="str">
        <f t="shared" ca="1" si="774"/>
        <v/>
      </c>
      <c r="CV377" s="74" t="str">
        <f t="shared" ca="1" si="775"/>
        <v/>
      </c>
      <c r="CW377" s="74" t="str">
        <f t="shared" ca="1" si="776"/>
        <v/>
      </c>
      <c r="CX377" s="74" t="str">
        <f t="shared" ca="1" si="777"/>
        <v/>
      </c>
      <c r="CY377" s="74" t="str">
        <f t="shared" ca="1" si="778"/>
        <v/>
      </c>
      <c r="CZ377" s="74" t="str">
        <f t="shared" ca="1" si="779"/>
        <v/>
      </c>
      <c r="DA377" s="74" t="str">
        <f t="shared" ca="1" si="780"/>
        <v/>
      </c>
      <c r="DB377" s="74" t="str">
        <f t="shared" ca="1" si="781"/>
        <v/>
      </c>
      <c r="DD377" s="74" t="str">
        <f t="shared" ca="1" si="782"/>
        <v/>
      </c>
      <c r="DE377" s="74" t="str">
        <f t="shared" ca="1" si="783"/>
        <v/>
      </c>
      <c r="DF377" s="74" t="str">
        <f t="shared" ca="1" si="784"/>
        <v/>
      </c>
      <c r="DG377" s="74" t="str">
        <f t="shared" ca="1" si="785"/>
        <v/>
      </c>
      <c r="DH377" s="74" t="str">
        <f t="shared" ca="1" si="786"/>
        <v/>
      </c>
      <c r="DI377" s="74" t="str">
        <f t="shared" ca="1" si="787"/>
        <v/>
      </c>
      <c r="DJ377" s="74" t="str">
        <f t="shared" ca="1" si="788"/>
        <v/>
      </c>
      <c r="DK377" s="74" t="str">
        <f t="shared" ca="1" si="789"/>
        <v/>
      </c>
      <c r="DL377" s="74" t="str">
        <f t="shared" ca="1" si="790"/>
        <v/>
      </c>
      <c r="DM377" s="74" t="str">
        <f t="shared" ca="1" si="791"/>
        <v/>
      </c>
      <c r="DN377" s="74" t="str">
        <f t="shared" ca="1" si="792"/>
        <v/>
      </c>
      <c r="DO377" s="74" t="str">
        <f t="shared" ca="1" si="793"/>
        <v/>
      </c>
      <c r="DQ377" s="74" t="str">
        <f t="shared" ca="1" si="794"/>
        <v/>
      </c>
      <c r="DS377" s="74" t="str">
        <f t="shared" ca="1" si="795"/>
        <v/>
      </c>
      <c r="DT377" s="74" t="str">
        <f t="shared" ca="1" si="796"/>
        <v/>
      </c>
      <c r="DV377" s="525" t="str">
        <f t="shared" ca="1" si="797"/>
        <v/>
      </c>
      <c r="DW377" s="74" t="str">
        <f t="shared" ca="1" si="798"/>
        <v/>
      </c>
      <c r="DX377" s="485" t="str">
        <f t="shared" ca="1" si="799"/>
        <v/>
      </c>
      <c r="DY377" s="74" t="str">
        <f t="shared" ca="1" si="800"/>
        <v/>
      </c>
      <c r="DZ377" s="74" t="str">
        <f t="shared" ca="1" si="801"/>
        <v/>
      </c>
      <c r="EA377" s="74" t="str">
        <f t="shared" ca="1" si="802"/>
        <v/>
      </c>
      <c r="EC377" s="74" t="str">
        <f t="shared" ca="1" si="803"/>
        <v/>
      </c>
      <c r="ED377" s="74" t="str">
        <f t="shared" ca="1" si="804"/>
        <v/>
      </c>
      <c r="EE377" s="74" t="str">
        <f t="shared" ca="1" si="805"/>
        <v/>
      </c>
      <c r="EG377" s="479" t="str">
        <f ca="1">IF(V377=1,"",IF(LOG入力!BH377&gt;0,0,IF(CG377="★",0,IF(R377=1,0,IF(N377=0,0,1)))))</f>
        <v/>
      </c>
      <c r="EH377" s="483" t="str">
        <f t="shared" ca="1" si="806"/>
        <v/>
      </c>
      <c r="EI377" s="483" t="str">
        <f t="shared" ca="1" si="807"/>
        <v/>
      </c>
      <c r="EJ377" s="483" t="str">
        <f t="shared" ca="1" si="808"/>
        <v/>
      </c>
      <c r="EL377" s="71">
        <f t="shared" ca="1" si="809"/>
        <v>0</v>
      </c>
      <c r="EM377" s="6">
        <f t="shared" ca="1" si="810"/>
        <v>0</v>
      </c>
      <c r="EN377" s="6" t="str">
        <f t="shared" ca="1" si="811"/>
        <v/>
      </c>
      <c r="EO377" s="6">
        <f ca="1">IF(LOG入力!BH377&gt;0,0,IF(EM377=0,0,(IF(COUNTIF($EN$19:EN377,EN377)=1,IF($FS$3="N",1,IF(EH377=1,1,0))))))</f>
        <v>0</v>
      </c>
      <c r="EP377" s="6" t="str">
        <f ca="1">IF(LOG入力!BH377&gt;0,"",IF(EO377=1,$X377,""))</f>
        <v/>
      </c>
      <c r="EQ377" s="6" t="str">
        <f ca="1">IF(LOG入力!BH377&gt;0,"",IF(EO377=1,$Y377,""))</f>
        <v/>
      </c>
      <c r="ER377" s="520" t="str">
        <f ca="1">IF(LOG入力!BH377&gt;0,"",IF(COUNTIF($EP$19:$EP377,EP377)=1,EP377,""))</f>
        <v/>
      </c>
      <c r="ES377" s="520">
        <f ca="1">IF(LOG入力!BH377&gt;0,0,IF((EL377=1),IF(($ER377=""),0,1),0))</f>
        <v>0</v>
      </c>
      <c r="ET377" s="520" t="str">
        <f ca="1">IF(LOG入力!BH377&gt;0,"",IF(COUNTIF($EQ$19:EQ377,EQ377)=1,EQ377,""))</f>
        <v/>
      </c>
      <c r="EU377" s="539">
        <f ca="1">IF(LOG入力!BH377&gt;0,0,IF((EL377=1),IF(($ET377=""),0,1),0))</f>
        <v>0</v>
      </c>
      <c r="EV377" s="71">
        <f t="shared" ca="1" si="812"/>
        <v>0</v>
      </c>
      <c r="EW377" s="6">
        <f t="shared" ca="1" si="813"/>
        <v>0</v>
      </c>
      <c r="EX377" s="6" t="str">
        <f t="shared" ca="1" si="814"/>
        <v/>
      </c>
      <c r="EY377" s="6">
        <f ca="1">IF(LOG入力!BH377&gt;0,0,IF(EW377=0,0,(IF(COUNTIF($EX$19:EX377,EX377)=1,IF($FS$3="N",1,IF(EH377=1,1,0))))))</f>
        <v>0</v>
      </c>
      <c r="EZ377" s="6" t="str">
        <f ca="1">IF(LOG入力!BH377&gt;0,"",IF(EY377=1,$X377,""))</f>
        <v/>
      </c>
      <c r="FA377" s="6" t="str">
        <f ca="1">IF(LOG入力!BH377&gt;0,"",IF(EY377=1,$Y377,""))</f>
        <v/>
      </c>
      <c r="FB377" s="6" t="str">
        <f ca="1">IF(LOG入力!BH377&gt;0,"",IF(COUNTIF($EZ$19:$EZ377,EZ377)=1,EZ377,""))</f>
        <v/>
      </c>
      <c r="FC377" s="6">
        <f ca="1">IF(LOG入力!BH377&gt;0,0,IF((EV377=1),IF(($FB377=""),0,1),0))</f>
        <v>0</v>
      </c>
      <c r="FD377" s="6" t="str">
        <f ca="1">IF(LOG入力!BH377&gt;0,"",IF(COUNTIF($FA$19:FA377,FA377)=1,FA377,""))</f>
        <v/>
      </c>
      <c r="FE377" s="72">
        <f ca="1">IF(LOG入力!BH377&gt;0,0,IF((EV377=1),IF(($FD377=""),0,1),0))</f>
        <v>0</v>
      </c>
      <c r="FF377" s="71">
        <f t="shared" ca="1" si="815"/>
        <v>0</v>
      </c>
      <c r="FG377" s="6">
        <f t="shared" ca="1" si="816"/>
        <v>0</v>
      </c>
      <c r="FH377" s="6" t="str">
        <f t="shared" ca="1" si="817"/>
        <v/>
      </c>
      <c r="FI377" s="6">
        <f ca="1">IF(LOG入力!BH377&gt;0,0,IF(FG377=0,0,(IF(COUNTIF($FH$19:FH377,FH377)=1,IF($FS$3="N",1,IF(EH377=1,1,0))))))</f>
        <v>0</v>
      </c>
      <c r="FJ377" s="6" t="str">
        <f ca="1">IF(LOG入力!BH377&gt;0,"",IF(FI377=1,$X377,""))</f>
        <v/>
      </c>
      <c r="FK377" s="6" t="str">
        <f ca="1">IF(LOG入力!BH377&gt;0,"",IF(FI377=1,$Y377,""))</f>
        <v/>
      </c>
      <c r="FL377" s="6" t="str">
        <f ca="1">IF(LOG入力!BH377&gt;0,"",IF(COUNTIF($FJ$19:$FJ377,FJ377)=1,FJ377,""))</f>
        <v/>
      </c>
      <c r="FM377" s="6">
        <f ca="1">IF(LOG入力!BH377&gt;0,0,IF((FF377=1),IF(($FL377=""),0,1),0))</f>
        <v>0</v>
      </c>
      <c r="FN377" s="6" t="str">
        <f ca="1">IF(LOG入力!BH377&gt;0,"",IF(COUNTIF($FK$19:FK377,FK377)=1,FK377,""))</f>
        <v/>
      </c>
      <c r="FO377" s="72">
        <f ca="1">IF(LOG入力!BH377&gt;0,0,IF((FF377=1),IF(($FN377=""),0,1),0))</f>
        <v>0</v>
      </c>
      <c r="FP377" s="71">
        <f t="shared" ca="1" si="818"/>
        <v>0</v>
      </c>
      <c r="FQ377" s="6">
        <f t="shared" ca="1" si="819"/>
        <v>0</v>
      </c>
      <c r="FR377" s="6" t="str">
        <f t="shared" ca="1" si="820"/>
        <v/>
      </c>
      <c r="FS377" s="6">
        <f ca="1">IF(LOG入力!BH377&gt;0,0,IF(FQ377=0,0,(IF(COUNTIF($FR$19:FR377,FR377)=1,IF($FS$3="N",1,IF(EH377=1,1,0))))))</f>
        <v>0</v>
      </c>
      <c r="FT377" s="6" t="str">
        <f ca="1">IF(LOG入力!BH377&gt;0,"",IF(FS377=1,$X377,""))</f>
        <v/>
      </c>
      <c r="FU377" s="6" t="str">
        <f ca="1">IF(LOG入力!BH377&gt;0,"",IF(FS377=1,$Y377,""))</f>
        <v/>
      </c>
      <c r="FV377" s="6" t="str">
        <f ca="1">IF(LOG入力!BH377&gt;0,"",IF(COUNTIF($FT$19:$FT377,FT377)=1,FT377,""))</f>
        <v/>
      </c>
      <c r="FW377" s="6">
        <f ca="1">IF(LOG入力!BH377&gt;0,0,IF((FP377=1),IF(($FV377=""),0,1),0))</f>
        <v>0</v>
      </c>
      <c r="FX377" s="6" t="str">
        <f ca="1">IF(LOG入力!BH377&gt;0,"",IF(COUNTIF($FU$19:FU377,FU377)=1,FU377,""))</f>
        <v/>
      </c>
      <c r="FY377" s="72">
        <f ca="1">IF(LOG入力!BH377&gt;0,0,IF((FP377=1),IF(($FX377=""),0,1),0))</f>
        <v>0</v>
      </c>
      <c r="FZ377" s="71">
        <f t="shared" ca="1" si="821"/>
        <v>0</v>
      </c>
      <c r="GA377" s="6">
        <f t="shared" ca="1" si="822"/>
        <v>0</v>
      </c>
      <c r="GB377" s="6" t="str">
        <f t="shared" ca="1" si="823"/>
        <v/>
      </c>
      <c r="GC377" s="6">
        <f ca="1">IF(LOG入力!BH377&gt;0,0,IF(GA377=0,0,(IF(COUNTIF($GB$19:GB377,GB377)=1,IF($FS$3="N",1,IF(EH377=1,1,0))))))</f>
        <v>0</v>
      </c>
      <c r="GD377" s="6" t="str">
        <f ca="1">IF(LOG入力!BH377&gt;0,"",IF(GC377=1,$X377,""))</f>
        <v/>
      </c>
      <c r="GE377" s="6" t="str">
        <f ca="1">IF(LOG入力!BH377&gt;0,"",IF(GC377=1,$Y377,""))</f>
        <v/>
      </c>
      <c r="GF377" s="6" t="str">
        <f ca="1">IF(LOG入力!BH377&gt;0,"",IF(COUNTIF($GD$19:$GD377,GD377)=1,GD377,""))</f>
        <v/>
      </c>
      <c r="GG377" s="6">
        <f ca="1">IF(LOG入力!BH377&gt;0,0,IF((FZ377=1),IF(($GF377=""),0,1),0))</f>
        <v>0</v>
      </c>
      <c r="GH377" s="6" t="str">
        <f ca="1">IF(LOG入力!BH377&gt;0,"",IF(COUNTIF($GE$19:GE377,GE377)=1,GE377,""))</f>
        <v/>
      </c>
      <c r="GI377" s="72">
        <f ca="1">IF(LOG入力!BH377&gt;0,0,IF((FZ377=1),IF(($GH377=""),0,1),0))</f>
        <v>0</v>
      </c>
      <c r="GK377" s="455" t="str">
        <f ca="1">IF(V377=1,"",IF(LEN(LOG入力!AS377)=0,"",LOG入力!AS377))</f>
        <v/>
      </c>
      <c r="GL377" s="378" t="str">
        <f t="shared" ca="1" si="824"/>
        <v/>
      </c>
      <c r="GM377" s="378" t="str">
        <f t="shared" ca="1" si="825"/>
        <v/>
      </c>
      <c r="GN377" s="74" t="str">
        <f t="shared" ca="1" si="826"/>
        <v/>
      </c>
      <c r="GO377" s="74" t="str">
        <f t="shared" ca="1" si="827"/>
        <v/>
      </c>
      <c r="GQ377" s="74" t="str">
        <f t="shared" ca="1" si="828"/>
        <v/>
      </c>
      <c r="GR377" s="74" t="str">
        <f t="shared" ca="1" si="829"/>
        <v/>
      </c>
      <c r="GS377" s="74" t="str">
        <f t="shared" ca="1" si="830"/>
        <v/>
      </c>
      <c r="GT377" s="74" t="str">
        <f t="shared" ca="1" si="831"/>
        <v/>
      </c>
      <c r="GU377" s="74" t="str">
        <f t="shared" ca="1" si="832"/>
        <v/>
      </c>
      <c r="GV377" s="74" t="str">
        <f t="shared" ca="1" si="833"/>
        <v/>
      </c>
      <c r="GX377" s="74" t="str">
        <f t="shared" ca="1" si="834"/>
        <v/>
      </c>
      <c r="GY377" s="74" t="str">
        <f t="shared" ca="1" si="835"/>
        <v/>
      </c>
      <c r="GZ377" s="74" t="str">
        <f ca="1">IF(V377=1,"",IF(LOG入力!BH377&gt;0,0,IF(GY377=0,0,IF((VALUE((TYPE(VALUE(J377)))))=16,0,IF(VALUE(J377)&lt;60,1,IF(VALUE(J377)&lt;100,0,IF(VALUE(J377)&lt;600,2,0)))))))</f>
        <v/>
      </c>
      <c r="HA377" s="74" t="str">
        <f t="shared" ca="1" si="836"/>
        <v/>
      </c>
      <c r="HB377" s="74" t="str">
        <f ca="1">IF(V377=1,"",IF(LOG入力!BH377&gt;0,0,IF(HA377=0,0,IF((VALUE((TYPE(VALUE(L377)))))=16,0,IF(VALUE(L377)&lt;60,1,IF(VALUE(L377)&lt;100,0,IF(VALUE(L377)&lt;600,2,0)))))))</f>
        <v/>
      </c>
      <c r="HD377" s="74" t="str">
        <f t="shared" ca="1" si="837"/>
        <v/>
      </c>
      <c r="HF377" s="74" t="str">
        <f t="shared" ca="1" si="838"/>
        <v/>
      </c>
      <c r="HG377" s="74" t="str">
        <f t="shared" ca="1" si="839"/>
        <v/>
      </c>
      <c r="HH377" s="74" t="str">
        <f t="shared" ca="1" si="840"/>
        <v/>
      </c>
      <c r="HI377" s="74" t="str">
        <f t="shared" ca="1" si="841"/>
        <v/>
      </c>
      <c r="HJ377" s="74" t="str">
        <f t="shared" ca="1" si="842"/>
        <v/>
      </c>
      <c r="HK377" s="74" t="str">
        <f t="shared" ca="1" si="843"/>
        <v/>
      </c>
      <c r="HL377" s="74" t="str">
        <f t="shared" ca="1" si="844"/>
        <v/>
      </c>
      <c r="HM377" s="74" t="str">
        <f t="shared" ca="1" si="845"/>
        <v/>
      </c>
      <c r="HN377" s="74" t="str">
        <f t="shared" ca="1" si="846"/>
        <v/>
      </c>
      <c r="HO377" s="529" t="str">
        <f t="shared" ca="1" si="847"/>
        <v/>
      </c>
      <c r="HP377" s="74" t="str">
        <f t="shared" ca="1" si="848"/>
        <v/>
      </c>
      <c r="HQ377" s="74" t="str">
        <f t="shared" ca="1" si="849"/>
        <v/>
      </c>
      <c r="HR377" s="74" t="str">
        <f t="shared" ca="1" si="850"/>
        <v/>
      </c>
      <c r="HS377" s="74" t="str">
        <f t="shared" ca="1" si="851"/>
        <v/>
      </c>
      <c r="HT377" s="74" t="str">
        <f ca="1">IF(V377=1,"",IF(LOG入力!BH377&gt;0,0,IF(DV377=1,0,IF(N377="0",0,IF(SUM(HD377:HS377)&gt;0,1,0)))))</f>
        <v/>
      </c>
    </row>
    <row r="378" spans="1:228" x14ac:dyDescent="0.15">
      <c r="A378" s="5">
        <v>360</v>
      </c>
      <c r="B378" s="487" t="str">
        <f t="shared" ca="1" si="710"/>
        <v/>
      </c>
      <c r="C378" s="548" t="str">
        <f ca="1">LOG入力!AP378</f>
        <v/>
      </c>
      <c r="D378" s="548" t="str">
        <f ca="1">LOG入力!AQ378</f>
        <v/>
      </c>
      <c r="E378" s="548" t="str">
        <f ca="1">LOG入力!AR378</f>
        <v/>
      </c>
      <c r="F378" s="589" t="str">
        <f t="shared" ca="1" si="711"/>
        <v/>
      </c>
      <c r="G378" s="586" t="str">
        <f ca="1">LOG入力!AT378</f>
        <v/>
      </c>
      <c r="H378" s="553" t="str">
        <f ca="1">LOG入力!AU378</f>
        <v/>
      </c>
      <c r="I378" s="587" t="str">
        <f ca="1">LOG入力!AV378</f>
        <v/>
      </c>
      <c r="J378" s="590" t="str">
        <f ca="1">LOG入力!AW378</f>
        <v/>
      </c>
      <c r="K378" s="591" t="str">
        <f ca="1">LOG入力!BJ378</f>
        <v/>
      </c>
      <c r="L378" s="590" t="str">
        <f ca="1">LOG入力!AY378</f>
        <v/>
      </c>
      <c r="M378" s="556" t="str">
        <f ca="1">LOG入力!BK378</f>
        <v/>
      </c>
      <c r="N378" s="588" t="str">
        <f ca="1">IF(V378=1,"",IF(LOG入力!AJ378=1,"1",LOG入力!BA378))</f>
        <v/>
      </c>
      <c r="O378" s="557" t="str">
        <f ca="1">IF(V378=1,"",IF(LEN(LOG入力!O378)=0,"",LOG入力!O378))</f>
        <v/>
      </c>
      <c r="P378" s="336" t="str">
        <f ca="1">IF(V378=1,"",IF($AA$4=1,"",IF(LOG入力!BG378=1,"",CONCATENATE($ER378,$FB378,$FL378,$FV378,$GF378))))</f>
        <v/>
      </c>
      <c r="Q378" s="337" t="str">
        <f ca="1">IF(V378=1,"",IF($AA$4=1,"",IF(LOG入力!BG378=1,"",CONCATENATE($ET378,$FD378,$FN378,$FX378,$GH378))))</f>
        <v/>
      </c>
      <c r="R378" s="338" t="str">
        <f ca="1">IF(V378=1,"",IF($AA$4=1,"",IF(LOG入力!BH378&gt;0,0,AA378)))</f>
        <v/>
      </c>
      <c r="S378" s="558" t="str">
        <f t="shared" ca="1" si="712"/>
        <v/>
      </c>
      <c r="T378" s="681"/>
      <c r="U378" s="38"/>
      <c r="V378" s="196">
        <f ca="1">LOG入力!AN378</f>
        <v>1</v>
      </c>
      <c r="W378" s="38"/>
      <c r="X378" s="516" t="str">
        <f t="shared" ca="1" si="713"/>
        <v/>
      </c>
      <c r="Y378" s="515" t="str">
        <f t="shared" ca="1" si="714"/>
        <v/>
      </c>
      <c r="Z378" s="518" t="str">
        <f t="shared" ca="1" si="715"/>
        <v/>
      </c>
      <c r="AA378" s="574" t="str">
        <f t="shared" ca="1" si="716"/>
        <v/>
      </c>
      <c r="AC378" s="6" t="str">
        <f t="shared" ca="1" si="717"/>
        <v/>
      </c>
      <c r="AD378" s="6" t="str">
        <f t="shared" ca="1" si="718"/>
        <v/>
      </c>
      <c r="AE378" s="6" t="str">
        <f t="shared" ca="1" si="719"/>
        <v/>
      </c>
      <c r="AF378" s="6" t="str">
        <f t="shared" ca="1" si="720"/>
        <v/>
      </c>
      <c r="AG378" s="6" t="str">
        <f t="shared" ca="1" si="721"/>
        <v/>
      </c>
      <c r="AH378" s="6" t="str">
        <f t="shared" ca="1" si="722"/>
        <v/>
      </c>
      <c r="AI378" s="6" t="str">
        <f t="shared" ca="1" si="723"/>
        <v/>
      </c>
      <c r="AJ378" s="6" t="str">
        <f t="shared" ca="1" si="724"/>
        <v/>
      </c>
      <c r="AK378" s="6" t="str">
        <f t="shared" ca="1" si="725"/>
        <v/>
      </c>
      <c r="AL378" s="6" t="str">
        <f t="shared" ca="1" si="726"/>
        <v/>
      </c>
      <c r="AM378" s="6" t="str">
        <f t="shared" ca="1" si="727"/>
        <v/>
      </c>
      <c r="AN378" s="6" t="str">
        <f t="shared" ca="1" si="728"/>
        <v/>
      </c>
      <c r="AO378" s="6" t="str">
        <f t="shared" ca="1" si="729"/>
        <v/>
      </c>
      <c r="AP378" s="6" t="str">
        <f t="shared" ca="1" si="730"/>
        <v/>
      </c>
      <c r="AQ378" s="6" t="str">
        <f t="shared" ca="1" si="731"/>
        <v/>
      </c>
      <c r="AR378" s="6" t="str">
        <f t="shared" ca="1" si="732"/>
        <v/>
      </c>
      <c r="AS378" s="6" t="str">
        <f t="shared" ca="1" si="733"/>
        <v/>
      </c>
      <c r="AT378" s="6" t="str">
        <f t="shared" ca="1" si="734"/>
        <v/>
      </c>
      <c r="AU378" s="6" t="str">
        <f t="shared" ca="1" si="735"/>
        <v/>
      </c>
      <c r="AV378" s="6" t="str">
        <f t="shared" ca="1" si="736"/>
        <v/>
      </c>
      <c r="AW378" s="6" t="str">
        <f t="shared" ca="1" si="737"/>
        <v/>
      </c>
      <c r="AY378" s="6" t="str">
        <f t="shared" ca="1" si="738"/>
        <v/>
      </c>
      <c r="AZ378" s="6" t="str">
        <f t="shared" ca="1" si="739"/>
        <v/>
      </c>
      <c r="BA378" s="6" t="str">
        <f t="shared" ca="1" si="740"/>
        <v/>
      </c>
      <c r="BB378" s="6" t="str">
        <f t="shared" ca="1" si="741"/>
        <v/>
      </c>
      <c r="BC378" s="6" t="str">
        <f t="shared" ca="1" si="742"/>
        <v/>
      </c>
      <c r="BD378" s="6" t="str">
        <f t="shared" ca="1" si="743"/>
        <v/>
      </c>
      <c r="BE378" s="6" t="str">
        <f t="shared" ca="1" si="744"/>
        <v/>
      </c>
      <c r="BF378" s="6" t="str">
        <f t="shared" ca="1" si="745"/>
        <v/>
      </c>
      <c r="BG378" s="6" t="str">
        <f t="shared" ca="1" si="746"/>
        <v/>
      </c>
      <c r="BH378" s="6" t="str">
        <f t="shared" ca="1" si="747"/>
        <v/>
      </c>
      <c r="BI378" s="6" t="str">
        <f t="shared" ca="1" si="748"/>
        <v/>
      </c>
      <c r="BJ378" s="6" t="str">
        <f t="shared" ca="1" si="749"/>
        <v/>
      </c>
      <c r="BK378" s="6" t="str">
        <f t="shared" ca="1" si="750"/>
        <v/>
      </c>
      <c r="BL378" s="6" t="str">
        <f t="shared" ca="1" si="751"/>
        <v/>
      </c>
      <c r="BM378" s="6" t="str">
        <f t="shared" ca="1" si="752"/>
        <v/>
      </c>
      <c r="BN378" s="6" t="str">
        <f t="shared" ca="1" si="753"/>
        <v/>
      </c>
      <c r="BO378" s="6" t="str">
        <f t="shared" ca="1" si="754"/>
        <v/>
      </c>
      <c r="BP378" s="6" t="str">
        <f t="shared" ca="1" si="755"/>
        <v/>
      </c>
      <c r="BQ378" s="6" t="str">
        <f t="shared" ca="1" si="756"/>
        <v/>
      </c>
      <c r="BR378" s="6" t="str">
        <f t="shared" ca="1" si="757"/>
        <v/>
      </c>
      <c r="BS378" s="6" t="str">
        <f t="shared" ca="1" si="758"/>
        <v/>
      </c>
      <c r="BU378" s="6" t="str">
        <f t="shared" ca="1" si="759"/>
        <v/>
      </c>
      <c r="BW378" s="515" t="str">
        <f t="shared" ca="1" si="760"/>
        <v/>
      </c>
      <c r="BX378" s="515">
        <f t="shared" ca="1" si="761"/>
        <v>0</v>
      </c>
      <c r="BY378" s="515" t="str">
        <f t="shared" ca="1" si="762"/>
        <v/>
      </c>
      <c r="CA378" s="6">
        <f t="shared" ca="1" si="763"/>
        <v>1</v>
      </c>
      <c r="CC378" s="523" t="str">
        <f t="shared" ca="1" si="764"/>
        <v/>
      </c>
      <c r="CE378" s="6" t="str">
        <f t="shared" ca="1" si="765"/>
        <v/>
      </c>
      <c r="CG378" s="524" t="str">
        <f ca="1">IF(V378=1,"",IF($AA$4=1,"",IF(LOG入力!BH378&gt;0,"",IF(N378=0,"",IF(HT378=0,"","★")))))</f>
        <v/>
      </c>
      <c r="CI378" s="74" t="str">
        <f t="shared" ca="1" si="766"/>
        <v/>
      </c>
      <c r="CK378" s="525" t="str">
        <f ca="1">IF(V378=1,"",IF(LOG入力!BH378&gt;0,1,0))</f>
        <v/>
      </c>
      <c r="CL378" s="74" t="str">
        <f t="shared" ca="1" si="767"/>
        <v/>
      </c>
      <c r="CN378" s="74" t="str">
        <f t="shared" ca="1" si="768"/>
        <v/>
      </c>
      <c r="CO378" s="74" t="str">
        <f t="shared" ca="1" si="769"/>
        <v/>
      </c>
      <c r="CQ378" s="74" t="str">
        <f t="shared" ca="1" si="770"/>
        <v/>
      </c>
      <c r="CR378" s="74" t="str">
        <f t="shared" ca="1" si="771"/>
        <v/>
      </c>
      <c r="CS378" s="74" t="str">
        <f t="shared" ca="1" si="772"/>
        <v/>
      </c>
      <c r="CT378" s="74" t="str">
        <f t="shared" ca="1" si="773"/>
        <v/>
      </c>
      <c r="CU378" s="74" t="str">
        <f t="shared" ca="1" si="774"/>
        <v/>
      </c>
      <c r="CV378" s="74" t="str">
        <f t="shared" ca="1" si="775"/>
        <v/>
      </c>
      <c r="CW378" s="74" t="str">
        <f t="shared" ca="1" si="776"/>
        <v/>
      </c>
      <c r="CX378" s="74" t="str">
        <f t="shared" ca="1" si="777"/>
        <v/>
      </c>
      <c r="CY378" s="74" t="str">
        <f t="shared" ca="1" si="778"/>
        <v/>
      </c>
      <c r="CZ378" s="74" t="str">
        <f t="shared" ca="1" si="779"/>
        <v/>
      </c>
      <c r="DA378" s="74" t="str">
        <f t="shared" ca="1" si="780"/>
        <v/>
      </c>
      <c r="DB378" s="74" t="str">
        <f t="shared" ca="1" si="781"/>
        <v/>
      </c>
      <c r="DD378" s="74" t="str">
        <f t="shared" ca="1" si="782"/>
        <v/>
      </c>
      <c r="DE378" s="74" t="str">
        <f t="shared" ca="1" si="783"/>
        <v/>
      </c>
      <c r="DF378" s="74" t="str">
        <f t="shared" ca="1" si="784"/>
        <v/>
      </c>
      <c r="DG378" s="74" t="str">
        <f t="shared" ca="1" si="785"/>
        <v/>
      </c>
      <c r="DH378" s="74" t="str">
        <f t="shared" ca="1" si="786"/>
        <v/>
      </c>
      <c r="DI378" s="74" t="str">
        <f t="shared" ca="1" si="787"/>
        <v/>
      </c>
      <c r="DJ378" s="74" t="str">
        <f t="shared" ca="1" si="788"/>
        <v/>
      </c>
      <c r="DK378" s="74" t="str">
        <f t="shared" ca="1" si="789"/>
        <v/>
      </c>
      <c r="DL378" s="74" t="str">
        <f t="shared" ca="1" si="790"/>
        <v/>
      </c>
      <c r="DM378" s="74" t="str">
        <f t="shared" ca="1" si="791"/>
        <v/>
      </c>
      <c r="DN378" s="74" t="str">
        <f t="shared" ca="1" si="792"/>
        <v/>
      </c>
      <c r="DO378" s="74" t="str">
        <f t="shared" ca="1" si="793"/>
        <v/>
      </c>
      <c r="DQ378" s="74" t="str">
        <f t="shared" ca="1" si="794"/>
        <v/>
      </c>
      <c r="DS378" s="74" t="str">
        <f t="shared" ca="1" si="795"/>
        <v/>
      </c>
      <c r="DT378" s="74" t="str">
        <f t="shared" ca="1" si="796"/>
        <v/>
      </c>
      <c r="DV378" s="525" t="str">
        <f t="shared" ca="1" si="797"/>
        <v/>
      </c>
      <c r="DW378" s="74" t="str">
        <f t="shared" ca="1" si="798"/>
        <v/>
      </c>
      <c r="DX378" s="485" t="str">
        <f t="shared" ca="1" si="799"/>
        <v/>
      </c>
      <c r="DY378" s="74" t="str">
        <f t="shared" ca="1" si="800"/>
        <v/>
      </c>
      <c r="DZ378" s="74" t="str">
        <f t="shared" ca="1" si="801"/>
        <v/>
      </c>
      <c r="EA378" s="74" t="str">
        <f t="shared" ca="1" si="802"/>
        <v/>
      </c>
      <c r="EC378" s="74" t="str">
        <f t="shared" ca="1" si="803"/>
        <v/>
      </c>
      <c r="ED378" s="74" t="str">
        <f t="shared" ca="1" si="804"/>
        <v/>
      </c>
      <c r="EE378" s="74" t="str">
        <f t="shared" ca="1" si="805"/>
        <v/>
      </c>
      <c r="EG378" s="479" t="str">
        <f ca="1">IF(V378=1,"",IF(LOG入力!BH378&gt;0,0,IF(CG378="★",0,IF(R378=1,0,IF(N378=0,0,1)))))</f>
        <v/>
      </c>
      <c r="EH378" s="483" t="str">
        <f t="shared" ca="1" si="806"/>
        <v/>
      </c>
      <c r="EI378" s="483" t="str">
        <f t="shared" ca="1" si="807"/>
        <v/>
      </c>
      <c r="EJ378" s="483" t="str">
        <f t="shared" ca="1" si="808"/>
        <v/>
      </c>
      <c r="EL378" s="71">
        <f t="shared" ca="1" si="809"/>
        <v>0</v>
      </c>
      <c r="EM378" s="6">
        <f t="shared" ca="1" si="810"/>
        <v>0</v>
      </c>
      <c r="EN378" s="6" t="str">
        <f t="shared" ca="1" si="811"/>
        <v/>
      </c>
      <c r="EO378" s="6">
        <f ca="1">IF(LOG入力!BH378&gt;0,0,IF(EM378=0,0,(IF(COUNTIF($EN$19:EN378,EN378)=1,IF($FS$3="N",1,IF(EH378=1,1,0))))))</f>
        <v>0</v>
      </c>
      <c r="EP378" s="6" t="str">
        <f ca="1">IF(LOG入力!BH378&gt;0,"",IF(EO378=1,$X378,""))</f>
        <v/>
      </c>
      <c r="EQ378" s="6" t="str">
        <f ca="1">IF(LOG入力!BH378&gt;0,"",IF(EO378=1,$Y378,""))</f>
        <v/>
      </c>
      <c r="ER378" s="520" t="str">
        <f ca="1">IF(LOG入力!BH378&gt;0,"",IF(COUNTIF($EP$19:$EP378,EP378)=1,EP378,""))</f>
        <v/>
      </c>
      <c r="ES378" s="520">
        <f ca="1">IF(LOG入力!BH378&gt;0,0,IF((EL378=1),IF(($ER378=""),0,1),0))</f>
        <v>0</v>
      </c>
      <c r="ET378" s="520" t="str">
        <f ca="1">IF(LOG入力!BH378&gt;0,"",IF(COUNTIF($EQ$19:EQ378,EQ378)=1,EQ378,""))</f>
        <v/>
      </c>
      <c r="EU378" s="539">
        <f ca="1">IF(LOG入力!BH378&gt;0,0,IF((EL378=1),IF(($ET378=""),0,1),0))</f>
        <v>0</v>
      </c>
      <c r="EV378" s="71">
        <f t="shared" ca="1" si="812"/>
        <v>0</v>
      </c>
      <c r="EW378" s="6">
        <f t="shared" ca="1" si="813"/>
        <v>0</v>
      </c>
      <c r="EX378" s="6" t="str">
        <f t="shared" ca="1" si="814"/>
        <v/>
      </c>
      <c r="EY378" s="6">
        <f ca="1">IF(LOG入力!BH378&gt;0,0,IF(EW378=0,0,(IF(COUNTIF($EX$19:EX378,EX378)=1,IF($FS$3="N",1,IF(EH378=1,1,0))))))</f>
        <v>0</v>
      </c>
      <c r="EZ378" s="6" t="str">
        <f ca="1">IF(LOG入力!BH378&gt;0,"",IF(EY378=1,$X378,""))</f>
        <v/>
      </c>
      <c r="FA378" s="6" t="str">
        <f ca="1">IF(LOG入力!BH378&gt;0,"",IF(EY378=1,$Y378,""))</f>
        <v/>
      </c>
      <c r="FB378" s="6" t="str">
        <f ca="1">IF(LOG入力!BH378&gt;0,"",IF(COUNTIF($EZ$19:$EZ378,EZ378)=1,EZ378,""))</f>
        <v/>
      </c>
      <c r="FC378" s="6">
        <f ca="1">IF(LOG入力!BH378&gt;0,0,IF((EV378=1),IF(($FB378=""),0,1),0))</f>
        <v>0</v>
      </c>
      <c r="FD378" s="6" t="str">
        <f ca="1">IF(LOG入力!BH378&gt;0,"",IF(COUNTIF($FA$19:FA378,FA378)=1,FA378,""))</f>
        <v/>
      </c>
      <c r="FE378" s="72">
        <f ca="1">IF(LOG入力!BH378&gt;0,0,IF((EV378=1),IF(($FD378=""),0,1),0))</f>
        <v>0</v>
      </c>
      <c r="FF378" s="71">
        <f t="shared" ca="1" si="815"/>
        <v>0</v>
      </c>
      <c r="FG378" s="6">
        <f t="shared" ca="1" si="816"/>
        <v>0</v>
      </c>
      <c r="FH378" s="6" t="str">
        <f t="shared" ca="1" si="817"/>
        <v/>
      </c>
      <c r="FI378" s="6">
        <f ca="1">IF(LOG入力!BH378&gt;0,0,IF(FG378=0,0,(IF(COUNTIF($FH$19:FH378,FH378)=1,IF($FS$3="N",1,IF(EH378=1,1,0))))))</f>
        <v>0</v>
      </c>
      <c r="FJ378" s="6" t="str">
        <f ca="1">IF(LOG入力!BH378&gt;0,"",IF(FI378=1,$X378,""))</f>
        <v/>
      </c>
      <c r="FK378" s="6" t="str">
        <f ca="1">IF(LOG入力!BH378&gt;0,"",IF(FI378=1,$Y378,""))</f>
        <v/>
      </c>
      <c r="FL378" s="6" t="str">
        <f ca="1">IF(LOG入力!BH378&gt;0,"",IF(COUNTIF($FJ$19:$FJ378,FJ378)=1,FJ378,""))</f>
        <v/>
      </c>
      <c r="FM378" s="6">
        <f ca="1">IF(LOG入力!BH378&gt;0,0,IF((FF378=1),IF(($FL378=""),0,1),0))</f>
        <v>0</v>
      </c>
      <c r="FN378" s="6" t="str">
        <f ca="1">IF(LOG入力!BH378&gt;0,"",IF(COUNTIF($FK$19:FK378,FK378)=1,FK378,""))</f>
        <v/>
      </c>
      <c r="FO378" s="72">
        <f ca="1">IF(LOG入力!BH378&gt;0,0,IF((FF378=1),IF(($FN378=""),0,1),0))</f>
        <v>0</v>
      </c>
      <c r="FP378" s="71">
        <f t="shared" ca="1" si="818"/>
        <v>0</v>
      </c>
      <c r="FQ378" s="6">
        <f t="shared" ca="1" si="819"/>
        <v>0</v>
      </c>
      <c r="FR378" s="6" t="str">
        <f t="shared" ca="1" si="820"/>
        <v/>
      </c>
      <c r="FS378" s="6">
        <f ca="1">IF(LOG入力!BH378&gt;0,0,IF(FQ378=0,0,(IF(COUNTIF($FR$19:FR378,FR378)=1,IF($FS$3="N",1,IF(EH378=1,1,0))))))</f>
        <v>0</v>
      </c>
      <c r="FT378" s="6" t="str">
        <f ca="1">IF(LOG入力!BH378&gt;0,"",IF(FS378=1,$X378,""))</f>
        <v/>
      </c>
      <c r="FU378" s="6" t="str">
        <f ca="1">IF(LOG入力!BH378&gt;0,"",IF(FS378=1,$Y378,""))</f>
        <v/>
      </c>
      <c r="FV378" s="6" t="str">
        <f ca="1">IF(LOG入力!BH378&gt;0,"",IF(COUNTIF($FT$19:$FT378,FT378)=1,FT378,""))</f>
        <v/>
      </c>
      <c r="FW378" s="6">
        <f ca="1">IF(LOG入力!BH378&gt;0,0,IF((FP378=1),IF(($FV378=""),0,1),0))</f>
        <v>0</v>
      </c>
      <c r="FX378" s="6" t="str">
        <f ca="1">IF(LOG入力!BH378&gt;0,"",IF(COUNTIF($FU$19:FU378,FU378)=1,FU378,""))</f>
        <v/>
      </c>
      <c r="FY378" s="72">
        <f ca="1">IF(LOG入力!BH378&gt;0,0,IF((FP378=1),IF(($FX378=""),0,1),0))</f>
        <v>0</v>
      </c>
      <c r="FZ378" s="71">
        <f t="shared" ca="1" si="821"/>
        <v>0</v>
      </c>
      <c r="GA378" s="6">
        <f t="shared" ca="1" si="822"/>
        <v>0</v>
      </c>
      <c r="GB378" s="6" t="str">
        <f t="shared" ca="1" si="823"/>
        <v/>
      </c>
      <c r="GC378" s="6">
        <f ca="1">IF(LOG入力!BH378&gt;0,0,IF(GA378=0,0,(IF(COUNTIF($GB$19:GB378,GB378)=1,IF($FS$3="N",1,IF(EH378=1,1,0))))))</f>
        <v>0</v>
      </c>
      <c r="GD378" s="6" t="str">
        <f ca="1">IF(LOG入力!BH378&gt;0,"",IF(GC378=1,$X378,""))</f>
        <v/>
      </c>
      <c r="GE378" s="6" t="str">
        <f ca="1">IF(LOG入力!BH378&gt;0,"",IF(GC378=1,$Y378,""))</f>
        <v/>
      </c>
      <c r="GF378" s="6" t="str">
        <f ca="1">IF(LOG入力!BH378&gt;0,"",IF(COUNTIF($GD$19:$GD378,GD378)=1,GD378,""))</f>
        <v/>
      </c>
      <c r="GG378" s="6">
        <f ca="1">IF(LOG入力!BH378&gt;0,0,IF((FZ378=1),IF(($GF378=""),0,1),0))</f>
        <v>0</v>
      </c>
      <c r="GH378" s="6" t="str">
        <f ca="1">IF(LOG入力!BH378&gt;0,"",IF(COUNTIF($GE$19:GE378,GE378)=1,GE378,""))</f>
        <v/>
      </c>
      <c r="GI378" s="72">
        <f ca="1">IF(LOG入力!BH378&gt;0,0,IF((FZ378=1),IF(($GH378=""),0,1),0))</f>
        <v>0</v>
      </c>
      <c r="GK378" s="455" t="str">
        <f ca="1">IF(V378=1,"",IF(LEN(LOG入力!AS378)=0,"",LOG入力!AS378))</f>
        <v/>
      </c>
      <c r="GL378" s="378" t="str">
        <f t="shared" ca="1" si="824"/>
        <v/>
      </c>
      <c r="GM378" s="378" t="str">
        <f t="shared" ca="1" si="825"/>
        <v/>
      </c>
      <c r="GN378" s="74" t="str">
        <f t="shared" ca="1" si="826"/>
        <v/>
      </c>
      <c r="GO378" s="74" t="str">
        <f t="shared" ca="1" si="827"/>
        <v/>
      </c>
      <c r="GQ378" s="74" t="str">
        <f t="shared" ca="1" si="828"/>
        <v/>
      </c>
      <c r="GR378" s="74" t="str">
        <f t="shared" ca="1" si="829"/>
        <v/>
      </c>
      <c r="GS378" s="74" t="str">
        <f t="shared" ca="1" si="830"/>
        <v/>
      </c>
      <c r="GT378" s="74" t="str">
        <f t="shared" ca="1" si="831"/>
        <v/>
      </c>
      <c r="GU378" s="74" t="str">
        <f t="shared" ca="1" si="832"/>
        <v/>
      </c>
      <c r="GV378" s="74" t="str">
        <f t="shared" ca="1" si="833"/>
        <v/>
      </c>
      <c r="GX378" s="74" t="str">
        <f t="shared" ca="1" si="834"/>
        <v/>
      </c>
      <c r="GY378" s="74" t="str">
        <f t="shared" ca="1" si="835"/>
        <v/>
      </c>
      <c r="GZ378" s="74" t="str">
        <f ca="1">IF(V378=1,"",IF(LOG入力!BH378&gt;0,0,IF(GY378=0,0,IF((VALUE((TYPE(VALUE(J378)))))=16,0,IF(VALUE(J378)&lt;60,1,IF(VALUE(J378)&lt;100,0,IF(VALUE(J378)&lt;600,2,0)))))))</f>
        <v/>
      </c>
      <c r="HA378" s="74" t="str">
        <f t="shared" ca="1" si="836"/>
        <v/>
      </c>
      <c r="HB378" s="74" t="str">
        <f ca="1">IF(V378=1,"",IF(LOG入力!BH378&gt;0,0,IF(HA378=0,0,IF((VALUE((TYPE(VALUE(L378)))))=16,0,IF(VALUE(L378)&lt;60,1,IF(VALUE(L378)&lt;100,0,IF(VALUE(L378)&lt;600,2,0)))))))</f>
        <v/>
      </c>
      <c r="HD378" s="74" t="str">
        <f t="shared" ca="1" si="837"/>
        <v/>
      </c>
      <c r="HF378" s="74" t="str">
        <f t="shared" ca="1" si="838"/>
        <v/>
      </c>
      <c r="HG378" s="74" t="str">
        <f t="shared" ca="1" si="839"/>
        <v/>
      </c>
      <c r="HH378" s="74" t="str">
        <f t="shared" ca="1" si="840"/>
        <v/>
      </c>
      <c r="HI378" s="74" t="str">
        <f t="shared" ca="1" si="841"/>
        <v/>
      </c>
      <c r="HJ378" s="74" t="str">
        <f t="shared" ca="1" si="842"/>
        <v/>
      </c>
      <c r="HK378" s="74" t="str">
        <f t="shared" ca="1" si="843"/>
        <v/>
      </c>
      <c r="HL378" s="74" t="str">
        <f t="shared" ca="1" si="844"/>
        <v/>
      </c>
      <c r="HM378" s="74" t="str">
        <f t="shared" ca="1" si="845"/>
        <v/>
      </c>
      <c r="HN378" s="74" t="str">
        <f t="shared" ca="1" si="846"/>
        <v/>
      </c>
      <c r="HO378" s="529" t="str">
        <f t="shared" ca="1" si="847"/>
        <v/>
      </c>
      <c r="HP378" s="74" t="str">
        <f t="shared" ca="1" si="848"/>
        <v/>
      </c>
      <c r="HQ378" s="74" t="str">
        <f t="shared" ca="1" si="849"/>
        <v/>
      </c>
      <c r="HR378" s="74" t="str">
        <f t="shared" ca="1" si="850"/>
        <v/>
      </c>
      <c r="HS378" s="74" t="str">
        <f t="shared" ca="1" si="851"/>
        <v/>
      </c>
      <c r="HT378" s="74" t="str">
        <f ca="1">IF(V378=1,"",IF(LOG入力!BH378&gt;0,0,IF(DV378=1,0,IF(N378="0",0,IF(SUM(HD378:HS378)&gt;0,1,0)))))</f>
        <v/>
      </c>
    </row>
    <row r="379" spans="1:228" x14ac:dyDescent="0.15">
      <c r="A379" s="5"/>
      <c r="B379" s="560" t="str">
        <f t="shared" ca="1" si="710"/>
        <v/>
      </c>
      <c r="C379" s="561" t="str">
        <f ca="1">LOG入力!AP379</f>
        <v/>
      </c>
      <c r="D379" s="562" t="str">
        <f ca="1">LOG入力!AQ379</f>
        <v/>
      </c>
      <c r="E379" s="562" t="str">
        <f ca="1">LOG入力!AR379</f>
        <v/>
      </c>
      <c r="F379" s="563" t="str">
        <f t="shared" ca="1" si="711"/>
        <v/>
      </c>
      <c r="G379" s="582" t="str">
        <f ca="1">LOG入力!AT379</f>
        <v/>
      </c>
      <c r="H379" s="507" t="str">
        <f ca="1">LOG入力!AU379</f>
        <v/>
      </c>
      <c r="I379" s="507" t="str">
        <f ca="1">LOG入力!AV379</f>
        <v/>
      </c>
      <c r="J379" s="583" t="str">
        <f ca="1">LOG入力!AW379</f>
        <v/>
      </c>
      <c r="K379" s="584" t="str">
        <f ca="1">LOG入力!BJ379</f>
        <v/>
      </c>
      <c r="L379" s="583" t="str">
        <f ca="1">LOG入力!AY379</f>
        <v/>
      </c>
      <c r="M379" s="566" t="str">
        <f ca="1">LOG入力!BK379</f>
        <v/>
      </c>
      <c r="N379" s="567" t="str">
        <f ca="1">IF(V379=1,"",IF(LOG入力!AJ379=1,"1",LOG入力!BA379))</f>
        <v/>
      </c>
      <c r="O379" s="568" t="str">
        <f ca="1">IF(V379=1,"",IF(LEN(LOG入力!O379)=0,"",LOG入力!O379))</f>
        <v/>
      </c>
      <c r="P379" s="569" t="str">
        <f ca="1">IF(V379=1,"",IF($AA$4=1,"",IF(LOG入力!BG379=1,"",CONCATENATE($ER379,$FB379,$FL379,$FV379,$GF379))))</f>
        <v/>
      </c>
      <c r="Q379" s="569" t="str">
        <f ca="1">IF(V379=1,"",IF($AA$4=1,"",IF(LOG入力!BG379=1,"",CONCATENATE($ET379,$FD379,$FN379,$FX379,$GH379))))</f>
        <v/>
      </c>
      <c r="R379" s="292" t="str">
        <f ca="1">IF(V379=1,"",IF($AA$4=1,"",IF(LOG入力!BH379&gt;0,0,AA379)))</f>
        <v/>
      </c>
      <c r="S379" s="293" t="str">
        <f t="shared" ca="1" si="712"/>
        <v/>
      </c>
      <c r="T379" s="681"/>
      <c r="U379" s="38"/>
      <c r="V379" s="196">
        <f ca="1">LOG入力!AN379</f>
        <v>1</v>
      </c>
      <c r="W379" s="38"/>
      <c r="X379" s="516" t="str">
        <f t="shared" ca="1" si="713"/>
        <v/>
      </c>
      <c r="Y379" s="515" t="str">
        <f t="shared" ca="1" si="714"/>
        <v/>
      </c>
      <c r="Z379" s="518" t="str">
        <f t="shared" ca="1" si="715"/>
        <v/>
      </c>
      <c r="AA379" s="574" t="str">
        <f t="shared" ca="1" si="716"/>
        <v/>
      </c>
      <c r="AC379" s="6" t="str">
        <f t="shared" ca="1" si="717"/>
        <v/>
      </c>
      <c r="AD379" s="6" t="str">
        <f t="shared" ca="1" si="718"/>
        <v/>
      </c>
      <c r="AE379" s="6" t="str">
        <f t="shared" ca="1" si="719"/>
        <v/>
      </c>
      <c r="AF379" s="6" t="str">
        <f t="shared" ca="1" si="720"/>
        <v/>
      </c>
      <c r="AG379" s="6" t="str">
        <f t="shared" ca="1" si="721"/>
        <v/>
      </c>
      <c r="AH379" s="6" t="str">
        <f t="shared" ca="1" si="722"/>
        <v/>
      </c>
      <c r="AI379" s="6" t="str">
        <f t="shared" ca="1" si="723"/>
        <v/>
      </c>
      <c r="AJ379" s="6" t="str">
        <f t="shared" ca="1" si="724"/>
        <v/>
      </c>
      <c r="AK379" s="6" t="str">
        <f t="shared" ca="1" si="725"/>
        <v/>
      </c>
      <c r="AL379" s="6" t="str">
        <f t="shared" ca="1" si="726"/>
        <v/>
      </c>
      <c r="AM379" s="6" t="str">
        <f t="shared" ca="1" si="727"/>
        <v/>
      </c>
      <c r="AN379" s="6" t="str">
        <f t="shared" ca="1" si="728"/>
        <v/>
      </c>
      <c r="AO379" s="6" t="str">
        <f t="shared" ca="1" si="729"/>
        <v/>
      </c>
      <c r="AP379" s="6" t="str">
        <f t="shared" ca="1" si="730"/>
        <v/>
      </c>
      <c r="AQ379" s="6" t="str">
        <f t="shared" ca="1" si="731"/>
        <v/>
      </c>
      <c r="AR379" s="6" t="str">
        <f t="shared" ca="1" si="732"/>
        <v/>
      </c>
      <c r="AS379" s="6" t="str">
        <f t="shared" ca="1" si="733"/>
        <v/>
      </c>
      <c r="AT379" s="6" t="str">
        <f t="shared" ca="1" si="734"/>
        <v/>
      </c>
      <c r="AU379" s="6" t="str">
        <f t="shared" ca="1" si="735"/>
        <v/>
      </c>
      <c r="AV379" s="6" t="str">
        <f t="shared" ca="1" si="736"/>
        <v/>
      </c>
      <c r="AW379" s="6" t="str">
        <f t="shared" ca="1" si="737"/>
        <v/>
      </c>
      <c r="AY379" s="6" t="str">
        <f t="shared" ca="1" si="738"/>
        <v/>
      </c>
      <c r="AZ379" s="6" t="str">
        <f t="shared" ca="1" si="739"/>
        <v/>
      </c>
      <c r="BA379" s="6" t="str">
        <f t="shared" ca="1" si="740"/>
        <v/>
      </c>
      <c r="BB379" s="6" t="str">
        <f t="shared" ca="1" si="741"/>
        <v/>
      </c>
      <c r="BC379" s="6" t="str">
        <f t="shared" ca="1" si="742"/>
        <v/>
      </c>
      <c r="BD379" s="6" t="str">
        <f t="shared" ca="1" si="743"/>
        <v/>
      </c>
      <c r="BE379" s="6" t="str">
        <f t="shared" ca="1" si="744"/>
        <v/>
      </c>
      <c r="BF379" s="6" t="str">
        <f t="shared" ca="1" si="745"/>
        <v/>
      </c>
      <c r="BG379" s="6" t="str">
        <f t="shared" ca="1" si="746"/>
        <v/>
      </c>
      <c r="BH379" s="6" t="str">
        <f t="shared" ca="1" si="747"/>
        <v/>
      </c>
      <c r="BI379" s="6" t="str">
        <f t="shared" ca="1" si="748"/>
        <v/>
      </c>
      <c r="BJ379" s="6" t="str">
        <f t="shared" ca="1" si="749"/>
        <v/>
      </c>
      <c r="BK379" s="6" t="str">
        <f t="shared" ca="1" si="750"/>
        <v/>
      </c>
      <c r="BL379" s="6" t="str">
        <f t="shared" ca="1" si="751"/>
        <v/>
      </c>
      <c r="BM379" s="6" t="str">
        <f t="shared" ca="1" si="752"/>
        <v/>
      </c>
      <c r="BN379" s="6" t="str">
        <f t="shared" ca="1" si="753"/>
        <v/>
      </c>
      <c r="BO379" s="6" t="str">
        <f t="shared" ca="1" si="754"/>
        <v/>
      </c>
      <c r="BP379" s="6" t="str">
        <f t="shared" ca="1" si="755"/>
        <v/>
      </c>
      <c r="BQ379" s="6" t="str">
        <f t="shared" ca="1" si="756"/>
        <v/>
      </c>
      <c r="BR379" s="6" t="str">
        <f t="shared" ca="1" si="757"/>
        <v/>
      </c>
      <c r="BS379" s="6" t="str">
        <f t="shared" ca="1" si="758"/>
        <v/>
      </c>
      <c r="BU379" s="6" t="str">
        <f t="shared" ca="1" si="759"/>
        <v/>
      </c>
      <c r="BW379" s="515" t="str">
        <f t="shared" ca="1" si="760"/>
        <v/>
      </c>
      <c r="BX379" s="515">
        <f t="shared" ca="1" si="761"/>
        <v>0</v>
      </c>
      <c r="BY379" s="515" t="str">
        <f t="shared" ca="1" si="762"/>
        <v/>
      </c>
      <c r="CA379" s="6">
        <f t="shared" ca="1" si="763"/>
        <v>1</v>
      </c>
      <c r="CC379" s="523" t="str">
        <f t="shared" ca="1" si="764"/>
        <v/>
      </c>
      <c r="CE379" s="6" t="str">
        <f t="shared" ca="1" si="765"/>
        <v/>
      </c>
      <c r="CG379" s="524" t="str">
        <f ca="1">IF(V379=1,"",IF($AA$4=1,"",IF(LOG入力!BH379&gt;0,"",IF(N379=0,"",IF(HT379=0,"","★")))))</f>
        <v/>
      </c>
      <c r="CI379" s="74" t="str">
        <f t="shared" ca="1" si="766"/>
        <v/>
      </c>
      <c r="CK379" s="525" t="str">
        <f ca="1">IF(V379=1,"",IF(LOG入力!BH379&gt;0,1,0))</f>
        <v/>
      </c>
      <c r="CL379" s="74" t="str">
        <f t="shared" ca="1" si="767"/>
        <v/>
      </c>
      <c r="CN379" s="74" t="str">
        <f t="shared" ca="1" si="768"/>
        <v/>
      </c>
      <c r="CO379" s="74" t="str">
        <f t="shared" ca="1" si="769"/>
        <v/>
      </c>
      <c r="CQ379" s="74" t="str">
        <f t="shared" ca="1" si="770"/>
        <v/>
      </c>
      <c r="CR379" s="74" t="str">
        <f t="shared" ca="1" si="771"/>
        <v/>
      </c>
      <c r="CS379" s="74" t="str">
        <f t="shared" ca="1" si="772"/>
        <v/>
      </c>
      <c r="CT379" s="74" t="str">
        <f t="shared" ca="1" si="773"/>
        <v/>
      </c>
      <c r="CU379" s="74" t="str">
        <f t="shared" ca="1" si="774"/>
        <v/>
      </c>
      <c r="CV379" s="74" t="str">
        <f t="shared" ca="1" si="775"/>
        <v/>
      </c>
      <c r="CW379" s="74" t="str">
        <f t="shared" ca="1" si="776"/>
        <v/>
      </c>
      <c r="CX379" s="74" t="str">
        <f t="shared" ca="1" si="777"/>
        <v/>
      </c>
      <c r="CY379" s="74" t="str">
        <f t="shared" ca="1" si="778"/>
        <v/>
      </c>
      <c r="CZ379" s="74" t="str">
        <f t="shared" ca="1" si="779"/>
        <v/>
      </c>
      <c r="DA379" s="74" t="str">
        <f t="shared" ca="1" si="780"/>
        <v/>
      </c>
      <c r="DB379" s="74" t="str">
        <f t="shared" ca="1" si="781"/>
        <v/>
      </c>
      <c r="DD379" s="74" t="str">
        <f t="shared" ca="1" si="782"/>
        <v/>
      </c>
      <c r="DE379" s="74" t="str">
        <f t="shared" ca="1" si="783"/>
        <v/>
      </c>
      <c r="DF379" s="74" t="str">
        <f t="shared" ca="1" si="784"/>
        <v/>
      </c>
      <c r="DG379" s="74" t="str">
        <f t="shared" ca="1" si="785"/>
        <v/>
      </c>
      <c r="DH379" s="74" t="str">
        <f t="shared" ca="1" si="786"/>
        <v/>
      </c>
      <c r="DI379" s="74" t="str">
        <f t="shared" ca="1" si="787"/>
        <v/>
      </c>
      <c r="DJ379" s="74" t="str">
        <f t="shared" ca="1" si="788"/>
        <v/>
      </c>
      <c r="DK379" s="74" t="str">
        <f t="shared" ca="1" si="789"/>
        <v/>
      </c>
      <c r="DL379" s="74" t="str">
        <f t="shared" ca="1" si="790"/>
        <v/>
      </c>
      <c r="DM379" s="74" t="str">
        <f t="shared" ca="1" si="791"/>
        <v/>
      </c>
      <c r="DN379" s="74" t="str">
        <f t="shared" ca="1" si="792"/>
        <v/>
      </c>
      <c r="DO379" s="74" t="str">
        <f t="shared" ca="1" si="793"/>
        <v/>
      </c>
      <c r="DQ379" s="74" t="str">
        <f t="shared" ca="1" si="794"/>
        <v/>
      </c>
      <c r="DS379" s="74" t="str">
        <f t="shared" ca="1" si="795"/>
        <v/>
      </c>
      <c r="DT379" s="74" t="str">
        <f t="shared" ca="1" si="796"/>
        <v/>
      </c>
      <c r="DV379" s="525" t="str">
        <f t="shared" ca="1" si="797"/>
        <v/>
      </c>
      <c r="DW379" s="74" t="str">
        <f t="shared" ca="1" si="798"/>
        <v/>
      </c>
      <c r="DX379" s="485" t="str">
        <f t="shared" ca="1" si="799"/>
        <v/>
      </c>
      <c r="DY379" s="74" t="str">
        <f t="shared" ca="1" si="800"/>
        <v/>
      </c>
      <c r="DZ379" s="74" t="str">
        <f t="shared" ca="1" si="801"/>
        <v/>
      </c>
      <c r="EA379" s="74" t="str">
        <f t="shared" ca="1" si="802"/>
        <v/>
      </c>
      <c r="EC379" s="74" t="str">
        <f t="shared" ca="1" si="803"/>
        <v/>
      </c>
      <c r="ED379" s="74" t="str">
        <f t="shared" ca="1" si="804"/>
        <v/>
      </c>
      <c r="EE379" s="74" t="str">
        <f t="shared" ca="1" si="805"/>
        <v/>
      </c>
      <c r="EG379" s="479" t="str">
        <f ca="1">IF(V379=1,"",IF(LOG入力!BH379&gt;0,0,IF(CG379="★",0,IF(R379=1,0,IF(N379=0,0,1)))))</f>
        <v/>
      </c>
      <c r="EH379" s="483" t="str">
        <f t="shared" ca="1" si="806"/>
        <v/>
      </c>
      <c r="EI379" s="483" t="str">
        <f t="shared" ca="1" si="807"/>
        <v/>
      </c>
      <c r="EJ379" s="483" t="str">
        <f t="shared" ca="1" si="808"/>
        <v/>
      </c>
      <c r="EL379" s="71">
        <f t="shared" ca="1" si="809"/>
        <v>0</v>
      </c>
      <c r="EM379" s="6">
        <f t="shared" ca="1" si="810"/>
        <v>0</v>
      </c>
      <c r="EN379" s="6" t="str">
        <f t="shared" ca="1" si="811"/>
        <v/>
      </c>
      <c r="EO379" s="6">
        <f ca="1">IF(LOG入力!BH379&gt;0,0,IF(EM379=0,0,(IF(COUNTIF($EN$19:EN379,EN379)=1,IF($FS$3="N",1,IF(EH379=1,1,0))))))</f>
        <v>0</v>
      </c>
      <c r="EP379" s="6" t="str">
        <f ca="1">IF(LOG入力!BH379&gt;0,"",IF(EO379=1,$X379,""))</f>
        <v/>
      </c>
      <c r="EQ379" s="6" t="str">
        <f ca="1">IF(LOG入力!BH379&gt;0,"",IF(EO379=1,$Y379,""))</f>
        <v/>
      </c>
      <c r="ER379" s="520" t="str">
        <f ca="1">IF(LOG入力!BH379&gt;0,"",IF(COUNTIF($EP$19:$EP379,EP379)=1,EP379,""))</f>
        <v/>
      </c>
      <c r="ES379" s="520">
        <f ca="1">IF(LOG入力!BH379&gt;0,0,IF((EL379=1),IF(($ER379=""),0,1),0))</f>
        <v>0</v>
      </c>
      <c r="ET379" s="520" t="str">
        <f ca="1">IF(LOG入力!BH379&gt;0,"",IF(COUNTIF($EQ$19:EQ379,EQ379)=1,EQ379,""))</f>
        <v/>
      </c>
      <c r="EU379" s="539">
        <f ca="1">IF(LOG入力!BH379&gt;0,0,IF((EL379=1),IF(($ET379=""),0,1),0))</f>
        <v>0</v>
      </c>
      <c r="EV379" s="71">
        <f t="shared" ca="1" si="812"/>
        <v>0</v>
      </c>
      <c r="EW379" s="6">
        <f t="shared" ca="1" si="813"/>
        <v>0</v>
      </c>
      <c r="EX379" s="6" t="str">
        <f t="shared" ca="1" si="814"/>
        <v/>
      </c>
      <c r="EY379" s="6">
        <f ca="1">IF(LOG入力!BH379&gt;0,0,IF(EW379=0,0,(IF(COUNTIF($EX$19:EX379,EX379)=1,IF($FS$3="N",1,IF(EH379=1,1,0))))))</f>
        <v>0</v>
      </c>
      <c r="EZ379" s="6" t="str">
        <f ca="1">IF(LOG入力!BH379&gt;0,"",IF(EY379=1,$X379,""))</f>
        <v/>
      </c>
      <c r="FA379" s="6" t="str">
        <f ca="1">IF(LOG入力!BH379&gt;0,"",IF(EY379=1,$Y379,""))</f>
        <v/>
      </c>
      <c r="FB379" s="6" t="str">
        <f ca="1">IF(LOG入力!BH379&gt;0,"",IF(COUNTIF($EZ$19:$EZ379,EZ379)=1,EZ379,""))</f>
        <v/>
      </c>
      <c r="FC379" s="6">
        <f ca="1">IF(LOG入力!BH379&gt;0,0,IF((EV379=1),IF(($FB379=""),0,1),0))</f>
        <v>0</v>
      </c>
      <c r="FD379" s="6" t="str">
        <f ca="1">IF(LOG入力!BH379&gt;0,"",IF(COUNTIF($FA$19:FA379,FA379)=1,FA379,""))</f>
        <v/>
      </c>
      <c r="FE379" s="72">
        <f ca="1">IF(LOG入力!BH379&gt;0,0,IF((EV379=1),IF(($FD379=""),0,1),0))</f>
        <v>0</v>
      </c>
      <c r="FF379" s="71">
        <f t="shared" ca="1" si="815"/>
        <v>0</v>
      </c>
      <c r="FG379" s="6">
        <f t="shared" ca="1" si="816"/>
        <v>0</v>
      </c>
      <c r="FH379" s="6" t="str">
        <f t="shared" ca="1" si="817"/>
        <v/>
      </c>
      <c r="FI379" s="6">
        <f ca="1">IF(LOG入力!BH379&gt;0,0,IF(FG379=0,0,(IF(COUNTIF($FH$19:FH379,FH379)=1,IF($FS$3="N",1,IF(EH379=1,1,0))))))</f>
        <v>0</v>
      </c>
      <c r="FJ379" s="6" t="str">
        <f ca="1">IF(LOG入力!BH379&gt;0,"",IF(FI379=1,$X379,""))</f>
        <v/>
      </c>
      <c r="FK379" s="6" t="str">
        <f ca="1">IF(LOG入力!BH379&gt;0,"",IF(FI379=1,$Y379,""))</f>
        <v/>
      </c>
      <c r="FL379" s="6" t="str">
        <f ca="1">IF(LOG入力!BH379&gt;0,"",IF(COUNTIF($FJ$19:$FJ379,FJ379)=1,FJ379,""))</f>
        <v/>
      </c>
      <c r="FM379" s="6">
        <f ca="1">IF(LOG入力!BH379&gt;0,0,IF((FF379=1),IF(($FL379=""),0,1),0))</f>
        <v>0</v>
      </c>
      <c r="FN379" s="6" t="str">
        <f ca="1">IF(LOG入力!BH379&gt;0,"",IF(COUNTIF($FK$19:FK379,FK379)=1,FK379,""))</f>
        <v/>
      </c>
      <c r="FO379" s="72">
        <f ca="1">IF(LOG入力!BH379&gt;0,0,IF((FF379=1),IF(($FN379=""),0,1),0))</f>
        <v>0</v>
      </c>
      <c r="FP379" s="71">
        <f t="shared" ca="1" si="818"/>
        <v>0</v>
      </c>
      <c r="FQ379" s="6">
        <f t="shared" ca="1" si="819"/>
        <v>0</v>
      </c>
      <c r="FR379" s="6" t="str">
        <f t="shared" ca="1" si="820"/>
        <v/>
      </c>
      <c r="FS379" s="6">
        <f ca="1">IF(LOG入力!BH379&gt;0,0,IF(FQ379=0,0,(IF(COUNTIF($FR$19:FR379,FR379)=1,IF($FS$3="N",1,IF(EH379=1,1,0))))))</f>
        <v>0</v>
      </c>
      <c r="FT379" s="6" t="str">
        <f ca="1">IF(LOG入力!BH379&gt;0,"",IF(FS379=1,$X379,""))</f>
        <v/>
      </c>
      <c r="FU379" s="6" t="str">
        <f ca="1">IF(LOG入力!BH379&gt;0,"",IF(FS379=1,$Y379,""))</f>
        <v/>
      </c>
      <c r="FV379" s="6" t="str">
        <f ca="1">IF(LOG入力!BH379&gt;0,"",IF(COUNTIF($FT$19:$FT379,FT379)=1,FT379,""))</f>
        <v/>
      </c>
      <c r="FW379" s="6">
        <f ca="1">IF(LOG入力!BH379&gt;0,0,IF((FP379=1),IF(($FV379=""),0,1),0))</f>
        <v>0</v>
      </c>
      <c r="FX379" s="6" t="str">
        <f ca="1">IF(LOG入力!BH379&gt;0,"",IF(COUNTIF($FU$19:FU379,FU379)=1,FU379,""))</f>
        <v/>
      </c>
      <c r="FY379" s="72">
        <f ca="1">IF(LOG入力!BH379&gt;0,0,IF((FP379=1),IF(($FX379=""),0,1),0))</f>
        <v>0</v>
      </c>
      <c r="FZ379" s="71">
        <f t="shared" ca="1" si="821"/>
        <v>0</v>
      </c>
      <c r="GA379" s="6">
        <f t="shared" ca="1" si="822"/>
        <v>0</v>
      </c>
      <c r="GB379" s="6" t="str">
        <f t="shared" ca="1" si="823"/>
        <v/>
      </c>
      <c r="GC379" s="6">
        <f ca="1">IF(LOG入力!BH379&gt;0,0,IF(GA379=0,0,(IF(COUNTIF($GB$19:GB379,GB379)=1,IF($FS$3="N",1,IF(EH379=1,1,0))))))</f>
        <v>0</v>
      </c>
      <c r="GD379" s="6" t="str">
        <f ca="1">IF(LOG入力!BH379&gt;0,"",IF(GC379=1,$X379,""))</f>
        <v/>
      </c>
      <c r="GE379" s="6" t="str">
        <f ca="1">IF(LOG入力!BH379&gt;0,"",IF(GC379=1,$Y379,""))</f>
        <v/>
      </c>
      <c r="GF379" s="6" t="str">
        <f ca="1">IF(LOG入力!BH379&gt;0,"",IF(COUNTIF($GD$19:$GD379,GD379)=1,GD379,""))</f>
        <v/>
      </c>
      <c r="GG379" s="6">
        <f ca="1">IF(LOG入力!BH379&gt;0,0,IF((FZ379=1),IF(($GF379=""),0,1),0))</f>
        <v>0</v>
      </c>
      <c r="GH379" s="6" t="str">
        <f ca="1">IF(LOG入力!BH379&gt;0,"",IF(COUNTIF($GE$19:GE379,GE379)=1,GE379,""))</f>
        <v/>
      </c>
      <c r="GI379" s="72">
        <f ca="1">IF(LOG入力!BH379&gt;0,0,IF((FZ379=1),IF(($GH379=""),0,1),0))</f>
        <v>0</v>
      </c>
      <c r="GK379" s="455" t="str">
        <f ca="1">IF(V379=1,"",IF(LEN(LOG入力!AS379)=0,"",LOG入力!AS379))</f>
        <v/>
      </c>
      <c r="GL379" s="378" t="str">
        <f t="shared" ca="1" si="824"/>
        <v/>
      </c>
      <c r="GM379" s="378" t="str">
        <f t="shared" ca="1" si="825"/>
        <v/>
      </c>
      <c r="GN379" s="74" t="str">
        <f t="shared" ca="1" si="826"/>
        <v/>
      </c>
      <c r="GO379" s="74" t="str">
        <f t="shared" ca="1" si="827"/>
        <v/>
      </c>
      <c r="GQ379" s="74" t="str">
        <f t="shared" ca="1" si="828"/>
        <v/>
      </c>
      <c r="GR379" s="74" t="str">
        <f t="shared" ca="1" si="829"/>
        <v/>
      </c>
      <c r="GS379" s="74" t="str">
        <f t="shared" ca="1" si="830"/>
        <v/>
      </c>
      <c r="GT379" s="74" t="str">
        <f t="shared" ca="1" si="831"/>
        <v/>
      </c>
      <c r="GU379" s="74" t="str">
        <f t="shared" ca="1" si="832"/>
        <v/>
      </c>
      <c r="GV379" s="74" t="str">
        <f t="shared" ca="1" si="833"/>
        <v/>
      </c>
      <c r="GX379" s="74" t="str">
        <f t="shared" ca="1" si="834"/>
        <v/>
      </c>
      <c r="GY379" s="74" t="str">
        <f t="shared" ca="1" si="835"/>
        <v/>
      </c>
      <c r="GZ379" s="74" t="str">
        <f ca="1">IF(V379=1,"",IF(LOG入力!BH379&gt;0,0,IF(GY379=0,0,IF((VALUE((TYPE(VALUE(J379)))))=16,0,IF(VALUE(J379)&lt;60,1,IF(VALUE(J379)&lt;100,0,IF(VALUE(J379)&lt;600,2,0)))))))</f>
        <v/>
      </c>
      <c r="HA379" s="74" t="str">
        <f t="shared" ca="1" si="836"/>
        <v/>
      </c>
      <c r="HB379" s="74" t="str">
        <f ca="1">IF(V379=1,"",IF(LOG入力!BH379&gt;0,0,IF(HA379=0,0,IF((VALUE((TYPE(VALUE(L379)))))=16,0,IF(VALUE(L379)&lt;60,1,IF(VALUE(L379)&lt;100,0,IF(VALUE(L379)&lt;600,2,0)))))))</f>
        <v/>
      </c>
      <c r="HD379" s="74" t="str">
        <f t="shared" ca="1" si="837"/>
        <v/>
      </c>
      <c r="HF379" s="74" t="str">
        <f t="shared" ca="1" si="838"/>
        <v/>
      </c>
      <c r="HG379" s="74" t="str">
        <f t="shared" ca="1" si="839"/>
        <v/>
      </c>
      <c r="HH379" s="74" t="str">
        <f t="shared" ca="1" si="840"/>
        <v/>
      </c>
      <c r="HI379" s="74" t="str">
        <f t="shared" ca="1" si="841"/>
        <v/>
      </c>
      <c r="HJ379" s="74" t="str">
        <f t="shared" ca="1" si="842"/>
        <v/>
      </c>
      <c r="HK379" s="74" t="str">
        <f t="shared" ca="1" si="843"/>
        <v/>
      </c>
      <c r="HL379" s="74" t="str">
        <f t="shared" ca="1" si="844"/>
        <v/>
      </c>
      <c r="HM379" s="74" t="str">
        <f t="shared" ca="1" si="845"/>
        <v/>
      </c>
      <c r="HN379" s="74" t="str">
        <f t="shared" ca="1" si="846"/>
        <v/>
      </c>
      <c r="HO379" s="529" t="str">
        <f t="shared" ca="1" si="847"/>
        <v/>
      </c>
      <c r="HP379" s="74" t="str">
        <f t="shared" ca="1" si="848"/>
        <v/>
      </c>
      <c r="HQ379" s="74" t="str">
        <f t="shared" ca="1" si="849"/>
        <v/>
      </c>
      <c r="HR379" s="74" t="str">
        <f t="shared" ca="1" si="850"/>
        <v/>
      </c>
      <c r="HS379" s="74" t="str">
        <f t="shared" ca="1" si="851"/>
        <v/>
      </c>
      <c r="HT379" s="74" t="str">
        <f ca="1">IF(V379=1,"",IF(LOG入力!BH379&gt;0,0,IF(DV379=1,0,IF(N379="0",0,IF(SUM(HD379:HS379)&gt;0,1,0)))))</f>
        <v/>
      </c>
    </row>
    <row r="380" spans="1:228" x14ac:dyDescent="0.15">
      <c r="A380" s="5"/>
      <c r="B380" s="532" t="str">
        <f t="shared" ca="1" si="710"/>
        <v/>
      </c>
      <c r="C380" s="570" t="str">
        <f ca="1">LOG入力!AP380</f>
        <v/>
      </c>
      <c r="D380" s="534" t="str">
        <f ca="1">LOG入力!AQ380</f>
        <v/>
      </c>
      <c r="E380" s="534" t="str">
        <f ca="1">LOG入力!AR380</f>
        <v/>
      </c>
      <c r="F380" s="535" t="str">
        <f t="shared" ca="1" si="711"/>
        <v/>
      </c>
      <c r="G380" s="585" t="str">
        <f ca="1">LOG入力!AT380</f>
        <v/>
      </c>
      <c r="H380" s="542" t="str">
        <f ca="1">LOG入力!AU380</f>
        <v/>
      </c>
      <c r="I380" s="542" t="str">
        <f ca="1">LOG入力!AV380</f>
        <v/>
      </c>
      <c r="J380" s="577" t="str">
        <f ca="1">LOG入力!AW380</f>
        <v/>
      </c>
      <c r="K380" s="578" t="str">
        <f ca="1">LOG入力!BJ380</f>
        <v/>
      </c>
      <c r="L380" s="577" t="str">
        <f ca="1">LOG入力!AY380</f>
        <v/>
      </c>
      <c r="M380" s="545" t="str">
        <f ca="1">LOG入力!BK380</f>
        <v/>
      </c>
      <c r="N380" s="512" t="str">
        <f ca="1">IF(V380=1,"",IF(LOG入力!AJ380=1,"1",LOG入力!BA380))</f>
        <v/>
      </c>
      <c r="O380" s="538" t="str">
        <f ca="1">IF(V380=1,"",IF(LEN(LOG入力!O380)=0,"",LOG入力!O380))</f>
        <v/>
      </c>
      <c r="P380" s="291" t="str">
        <f ca="1">IF(V380=1,"",IF($AA$4=1,"",IF(LOG入力!BG380=1,"",CONCATENATE($ER380,$FB380,$FL380,$FV380,$GF380))))</f>
        <v/>
      </c>
      <c r="Q380" s="291" t="str">
        <f ca="1">IF(V380=1,"",IF($AA$4=1,"",IF(LOG入力!BG380=1,"",CONCATENATE($ET380,$FD380,$FN380,$FX380,$GH380))))</f>
        <v/>
      </c>
      <c r="R380" s="573" t="str">
        <f ca="1">IF(V380=1,"",IF($AA$4=1,"",IF(LOG入力!BH380&gt;0,0,AA380)))</f>
        <v/>
      </c>
      <c r="S380" s="293" t="str">
        <f t="shared" ca="1" si="712"/>
        <v/>
      </c>
      <c r="T380" s="681"/>
      <c r="U380" s="38"/>
      <c r="V380" s="196">
        <f ca="1">LOG入力!AN380</f>
        <v>1</v>
      </c>
      <c r="W380" s="38"/>
      <c r="X380" s="516" t="str">
        <f t="shared" ca="1" si="713"/>
        <v/>
      </c>
      <c r="Y380" s="515" t="str">
        <f t="shared" ca="1" si="714"/>
        <v/>
      </c>
      <c r="Z380" s="518" t="str">
        <f t="shared" ca="1" si="715"/>
        <v/>
      </c>
      <c r="AA380" s="574" t="str">
        <f t="shared" ca="1" si="716"/>
        <v/>
      </c>
      <c r="AC380" s="6" t="str">
        <f t="shared" ca="1" si="717"/>
        <v/>
      </c>
      <c r="AD380" s="6" t="str">
        <f t="shared" ca="1" si="718"/>
        <v/>
      </c>
      <c r="AE380" s="6" t="str">
        <f t="shared" ca="1" si="719"/>
        <v/>
      </c>
      <c r="AF380" s="6" t="str">
        <f t="shared" ca="1" si="720"/>
        <v/>
      </c>
      <c r="AG380" s="6" t="str">
        <f t="shared" ca="1" si="721"/>
        <v/>
      </c>
      <c r="AH380" s="6" t="str">
        <f t="shared" ca="1" si="722"/>
        <v/>
      </c>
      <c r="AI380" s="6" t="str">
        <f t="shared" ca="1" si="723"/>
        <v/>
      </c>
      <c r="AJ380" s="6" t="str">
        <f t="shared" ca="1" si="724"/>
        <v/>
      </c>
      <c r="AK380" s="6" t="str">
        <f t="shared" ca="1" si="725"/>
        <v/>
      </c>
      <c r="AL380" s="6" t="str">
        <f t="shared" ca="1" si="726"/>
        <v/>
      </c>
      <c r="AM380" s="6" t="str">
        <f t="shared" ca="1" si="727"/>
        <v/>
      </c>
      <c r="AN380" s="6" t="str">
        <f t="shared" ca="1" si="728"/>
        <v/>
      </c>
      <c r="AO380" s="6" t="str">
        <f t="shared" ca="1" si="729"/>
        <v/>
      </c>
      <c r="AP380" s="6" t="str">
        <f t="shared" ca="1" si="730"/>
        <v/>
      </c>
      <c r="AQ380" s="6" t="str">
        <f t="shared" ca="1" si="731"/>
        <v/>
      </c>
      <c r="AR380" s="6" t="str">
        <f t="shared" ca="1" si="732"/>
        <v/>
      </c>
      <c r="AS380" s="6" t="str">
        <f t="shared" ca="1" si="733"/>
        <v/>
      </c>
      <c r="AT380" s="6" t="str">
        <f t="shared" ca="1" si="734"/>
        <v/>
      </c>
      <c r="AU380" s="6" t="str">
        <f t="shared" ca="1" si="735"/>
        <v/>
      </c>
      <c r="AV380" s="6" t="str">
        <f t="shared" ca="1" si="736"/>
        <v/>
      </c>
      <c r="AW380" s="6" t="str">
        <f t="shared" ca="1" si="737"/>
        <v/>
      </c>
      <c r="AY380" s="6" t="str">
        <f t="shared" ca="1" si="738"/>
        <v/>
      </c>
      <c r="AZ380" s="6" t="str">
        <f t="shared" ca="1" si="739"/>
        <v/>
      </c>
      <c r="BA380" s="6" t="str">
        <f t="shared" ca="1" si="740"/>
        <v/>
      </c>
      <c r="BB380" s="6" t="str">
        <f t="shared" ca="1" si="741"/>
        <v/>
      </c>
      <c r="BC380" s="6" t="str">
        <f t="shared" ca="1" si="742"/>
        <v/>
      </c>
      <c r="BD380" s="6" t="str">
        <f t="shared" ca="1" si="743"/>
        <v/>
      </c>
      <c r="BE380" s="6" t="str">
        <f t="shared" ca="1" si="744"/>
        <v/>
      </c>
      <c r="BF380" s="6" t="str">
        <f t="shared" ca="1" si="745"/>
        <v/>
      </c>
      <c r="BG380" s="6" t="str">
        <f t="shared" ca="1" si="746"/>
        <v/>
      </c>
      <c r="BH380" s="6" t="str">
        <f t="shared" ca="1" si="747"/>
        <v/>
      </c>
      <c r="BI380" s="6" t="str">
        <f t="shared" ca="1" si="748"/>
        <v/>
      </c>
      <c r="BJ380" s="6" t="str">
        <f t="shared" ca="1" si="749"/>
        <v/>
      </c>
      <c r="BK380" s="6" t="str">
        <f t="shared" ca="1" si="750"/>
        <v/>
      </c>
      <c r="BL380" s="6" t="str">
        <f t="shared" ca="1" si="751"/>
        <v/>
      </c>
      <c r="BM380" s="6" t="str">
        <f t="shared" ca="1" si="752"/>
        <v/>
      </c>
      <c r="BN380" s="6" t="str">
        <f t="shared" ca="1" si="753"/>
        <v/>
      </c>
      <c r="BO380" s="6" t="str">
        <f t="shared" ca="1" si="754"/>
        <v/>
      </c>
      <c r="BP380" s="6" t="str">
        <f t="shared" ca="1" si="755"/>
        <v/>
      </c>
      <c r="BQ380" s="6" t="str">
        <f t="shared" ca="1" si="756"/>
        <v/>
      </c>
      <c r="BR380" s="6" t="str">
        <f t="shared" ca="1" si="757"/>
        <v/>
      </c>
      <c r="BS380" s="6" t="str">
        <f t="shared" ca="1" si="758"/>
        <v/>
      </c>
      <c r="BU380" s="6" t="str">
        <f t="shared" ca="1" si="759"/>
        <v/>
      </c>
      <c r="BW380" s="515" t="str">
        <f t="shared" ca="1" si="760"/>
        <v/>
      </c>
      <c r="BX380" s="515">
        <f t="shared" ca="1" si="761"/>
        <v>0</v>
      </c>
      <c r="BY380" s="515" t="str">
        <f t="shared" ca="1" si="762"/>
        <v/>
      </c>
      <c r="CA380" s="6">
        <f t="shared" ca="1" si="763"/>
        <v>1</v>
      </c>
      <c r="CC380" s="523" t="str">
        <f t="shared" ca="1" si="764"/>
        <v/>
      </c>
      <c r="CE380" s="6" t="str">
        <f t="shared" ca="1" si="765"/>
        <v/>
      </c>
      <c r="CG380" s="524" t="str">
        <f ca="1">IF(V380=1,"",IF($AA$4=1,"",IF(LOG入力!BH380&gt;0,"",IF(N380=0,"",IF(HT380=0,"","★")))))</f>
        <v/>
      </c>
      <c r="CI380" s="74" t="str">
        <f t="shared" ca="1" si="766"/>
        <v/>
      </c>
      <c r="CK380" s="525" t="str">
        <f ca="1">IF(V380=1,"",IF(LOG入力!BH380&gt;0,1,0))</f>
        <v/>
      </c>
      <c r="CL380" s="74" t="str">
        <f t="shared" ca="1" si="767"/>
        <v/>
      </c>
      <c r="CN380" s="74" t="str">
        <f t="shared" ca="1" si="768"/>
        <v/>
      </c>
      <c r="CO380" s="74" t="str">
        <f t="shared" ca="1" si="769"/>
        <v/>
      </c>
      <c r="CQ380" s="74" t="str">
        <f t="shared" ca="1" si="770"/>
        <v/>
      </c>
      <c r="CR380" s="74" t="str">
        <f t="shared" ca="1" si="771"/>
        <v/>
      </c>
      <c r="CS380" s="74" t="str">
        <f t="shared" ca="1" si="772"/>
        <v/>
      </c>
      <c r="CT380" s="74" t="str">
        <f t="shared" ca="1" si="773"/>
        <v/>
      </c>
      <c r="CU380" s="74" t="str">
        <f t="shared" ca="1" si="774"/>
        <v/>
      </c>
      <c r="CV380" s="74" t="str">
        <f t="shared" ca="1" si="775"/>
        <v/>
      </c>
      <c r="CW380" s="74" t="str">
        <f t="shared" ca="1" si="776"/>
        <v/>
      </c>
      <c r="CX380" s="74" t="str">
        <f t="shared" ca="1" si="777"/>
        <v/>
      </c>
      <c r="CY380" s="74" t="str">
        <f t="shared" ca="1" si="778"/>
        <v/>
      </c>
      <c r="CZ380" s="74" t="str">
        <f t="shared" ca="1" si="779"/>
        <v/>
      </c>
      <c r="DA380" s="74" t="str">
        <f t="shared" ca="1" si="780"/>
        <v/>
      </c>
      <c r="DB380" s="74" t="str">
        <f t="shared" ca="1" si="781"/>
        <v/>
      </c>
      <c r="DD380" s="74" t="str">
        <f t="shared" ca="1" si="782"/>
        <v/>
      </c>
      <c r="DE380" s="74" t="str">
        <f t="shared" ca="1" si="783"/>
        <v/>
      </c>
      <c r="DF380" s="74" t="str">
        <f t="shared" ca="1" si="784"/>
        <v/>
      </c>
      <c r="DG380" s="74" t="str">
        <f t="shared" ca="1" si="785"/>
        <v/>
      </c>
      <c r="DH380" s="74" t="str">
        <f t="shared" ca="1" si="786"/>
        <v/>
      </c>
      <c r="DI380" s="74" t="str">
        <f t="shared" ca="1" si="787"/>
        <v/>
      </c>
      <c r="DJ380" s="74" t="str">
        <f t="shared" ca="1" si="788"/>
        <v/>
      </c>
      <c r="DK380" s="74" t="str">
        <f t="shared" ca="1" si="789"/>
        <v/>
      </c>
      <c r="DL380" s="74" t="str">
        <f t="shared" ca="1" si="790"/>
        <v/>
      </c>
      <c r="DM380" s="74" t="str">
        <f t="shared" ca="1" si="791"/>
        <v/>
      </c>
      <c r="DN380" s="74" t="str">
        <f t="shared" ca="1" si="792"/>
        <v/>
      </c>
      <c r="DO380" s="74" t="str">
        <f t="shared" ca="1" si="793"/>
        <v/>
      </c>
      <c r="DQ380" s="74" t="str">
        <f t="shared" ca="1" si="794"/>
        <v/>
      </c>
      <c r="DS380" s="74" t="str">
        <f t="shared" ca="1" si="795"/>
        <v/>
      </c>
      <c r="DT380" s="74" t="str">
        <f t="shared" ca="1" si="796"/>
        <v/>
      </c>
      <c r="DV380" s="525" t="str">
        <f t="shared" ca="1" si="797"/>
        <v/>
      </c>
      <c r="DW380" s="74" t="str">
        <f t="shared" ca="1" si="798"/>
        <v/>
      </c>
      <c r="DX380" s="485" t="str">
        <f t="shared" ca="1" si="799"/>
        <v/>
      </c>
      <c r="DY380" s="74" t="str">
        <f t="shared" ca="1" si="800"/>
        <v/>
      </c>
      <c r="DZ380" s="74" t="str">
        <f t="shared" ca="1" si="801"/>
        <v/>
      </c>
      <c r="EA380" s="74" t="str">
        <f t="shared" ca="1" si="802"/>
        <v/>
      </c>
      <c r="EC380" s="74" t="str">
        <f t="shared" ca="1" si="803"/>
        <v/>
      </c>
      <c r="ED380" s="74" t="str">
        <f t="shared" ca="1" si="804"/>
        <v/>
      </c>
      <c r="EE380" s="74" t="str">
        <f t="shared" ca="1" si="805"/>
        <v/>
      </c>
      <c r="EG380" s="479" t="str">
        <f ca="1">IF(V380=1,"",IF(LOG入力!BH380&gt;0,0,IF(CG380="★",0,IF(R380=1,0,IF(N380=0,0,1)))))</f>
        <v/>
      </c>
      <c r="EH380" s="483" t="str">
        <f t="shared" ca="1" si="806"/>
        <v/>
      </c>
      <c r="EI380" s="483" t="str">
        <f t="shared" ca="1" si="807"/>
        <v/>
      </c>
      <c r="EJ380" s="483" t="str">
        <f t="shared" ca="1" si="808"/>
        <v/>
      </c>
      <c r="EL380" s="71">
        <f t="shared" ca="1" si="809"/>
        <v>0</v>
      </c>
      <c r="EM380" s="6">
        <f t="shared" ca="1" si="810"/>
        <v>0</v>
      </c>
      <c r="EN380" s="6" t="str">
        <f t="shared" ca="1" si="811"/>
        <v/>
      </c>
      <c r="EO380" s="6">
        <f ca="1">IF(LOG入力!BH380&gt;0,0,IF(EM380=0,0,(IF(COUNTIF($EN$19:EN380,EN380)=1,IF($FS$3="N",1,IF(EH380=1,1,0))))))</f>
        <v>0</v>
      </c>
      <c r="EP380" s="6" t="str">
        <f ca="1">IF(LOG入力!BH380&gt;0,"",IF(EO380=1,$X380,""))</f>
        <v/>
      </c>
      <c r="EQ380" s="6" t="str">
        <f ca="1">IF(LOG入力!BH380&gt;0,"",IF(EO380=1,$Y380,""))</f>
        <v/>
      </c>
      <c r="ER380" s="520" t="str">
        <f ca="1">IF(LOG入力!BH380&gt;0,"",IF(COUNTIF($EP$19:$EP380,EP380)=1,EP380,""))</f>
        <v/>
      </c>
      <c r="ES380" s="520">
        <f ca="1">IF(LOG入力!BH380&gt;0,0,IF((EL380=1),IF(($ER380=""),0,1),0))</f>
        <v>0</v>
      </c>
      <c r="ET380" s="520" t="str">
        <f ca="1">IF(LOG入力!BH380&gt;0,"",IF(COUNTIF($EQ$19:EQ380,EQ380)=1,EQ380,""))</f>
        <v/>
      </c>
      <c r="EU380" s="539">
        <f ca="1">IF(LOG入力!BH380&gt;0,0,IF((EL380=1),IF(($ET380=""),0,1),0))</f>
        <v>0</v>
      </c>
      <c r="EV380" s="71">
        <f t="shared" ca="1" si="812"/>
        <v>0</v>
      </c>
      <c r="EW380" s="6">
        <f t="shared" ca="1" si="813"/>
        <v>0</v>
      </c>
      <c r="EX380" s="6" t="str">
        <f t="shared" ca="1" si="814"/>
        <v/>
      </c>
      <c r="EY380" s="6">
        <f ca="1">IF(LOG入力!BH380&gt;0,0,IF(EW380=0,0,(IF(COUNTIF($EX$19:EX380,EX380)=1,IF($FS$3="N",1,IF(EH380=1,1,0))))))</f>
        <v>0</v>
      </c>
      <c r="EZ380" s="6" t="str">
        <f ca="1">IF(LOG入力!BH380&gt;0,"",IF(EY380=1,$X380,""))</f>
        <v/>
      </c>
      <c r="FA380" s="6" t="str">
        <f ca="1">IF(LOG入力!BH380&gt;0,"",IF(EY380=1,$Y380,""))</f>
        <v/>
      </c>
      <c r="FB380" s="6" t="str">
        <f ca="1">IF(LOG入力!BH380&gt;0,"",IF(COUNTIF($EZ$19:$EZ380,EZ380)=1,EZ380,""))</f>
        <v/>
      </c>
      <c r="FC380" s="6">
        <f ca="1">IF(LOG入力!BH380&gt;0,0,IF((EV380=1),IF(($FB380=""),0,1),0))</f>
        <v>0</v>
      </c>
      <c r="FD380" s="6" t="str">
        <f ca="1">IF(LOG入力!BH380&gt;0,"",IF(COUNTIF($FA$19:FA380,FA380)=1,FA380,""))</f>
        <v/>
      </c>
      <c r="FE380" s="72">
        <f ca="1">IF(LOG入力!BH380&gt;0,0,IF((EV380=1),IF(($FD380=""),0,1),0))</f>
        <v>0</v>
      </c>
      <c r="FF380" s="71">
        <f t="shared" ca="1" si="815"/>
        <v>0</v>
      </c>
      <c r="FG380" s="6">
        <f t="shared" ca="1" si="816"/>
        <v>0</v>
      </c>
      <c r="FH380" s="6" t="str">
        <f t="shared" ca="1" si="817"/>
        <v/>
      </c>
      <c r="FI380" s="6">
        <f ca="1">IF(LOG入力!BH380&gt;0,0,IF(FG380=0,0,(IF(COUNTIF($FH$19:FH380,FH380)=1,IF($FS$3="N",1,IF(EH380=1,1,0))))))</f>
        <v>0</v>
      </c>
      <c r="FJ380" s="6" t="str">
        <f ca="1">IF(LOG入力!BH380&gt;0,"",IF(FI380=1,$X380,""))</f>
        <v/>
      </c>
      <c r="FK380" s="6" t="str">
        <f ca="1">IF(LOG入力!BH380&gt;0,"",IF(FI380=1,$Y380,""))</f>
        <v/>
      </c>
      <c r="FL380" s="6" t="str">
        <f ca="1">IF(LOG入力!BH380&gt;0,"",IF(COUNTIF($FJ$19:$FJ380,FJ380)=1,FJ380,""))</f>
        <v/>
      </c>
      <c r="FM380" s="6">
        <f ca="1">IF(LOG入力!BH380&gt;0,0,IF((FF380=1),IF(($FL380=""),0,1),0))</f>
        <v>0</v>
      </c>
      <c r="FN380" s="6" t="str">
        <f ca="1">IF(LOG入力!BH380&gt;0,"",IF(COUNTIF($FK$19:FK380,FK380)=1,FK380,""))</f>
        <v/>
      </c>
      <c r="FO380" s="72">
        <f ca="1">IF(LOG入力!BH380&gt;0,0,IF((FF380=1),IF(($FN380=""),0,1),0))</f>
        <v>0</v>
      </c>
      <c r="FP380" s="71">
        <f t="shared" ca="1" si="818"/>
        <v>0</v>
      </c>
      <c r="FQ380" s="6">
        <f t="shared" ca="1" si="819"/>
        <v>0</v>
      </c>
      <c r="FR380" s="6" t="str">
        <f t="shared" ca="1" si="820"/>
        <v/>
      </c>
      <c r="FS380" s="6">
        <f ca="1">IF(LOG入力!BH380&gt;0,0,IF(FQ380=0,0,(IF(COUNTIF($FR$19:FR380,FR380)=1,IF($FS$3="N",1,IF(EH380=1,1,0))))))</f>
        <v>0</v>
      </c>
      <c r="FT380" s="6" t="str">
        <f ca="1">IF(LOG入力!BH380&gt;0,"",IF(FS380=1,$X380,""))</f>
        <v/>
      </c>
      <c r="FU380" s="6" t="str">
        <f ca="1">IF(LOG入力!BH380&gt;0,"",IF(FS380=1,$Y380,""))</f>
        <v/>
      </c>
      <c r="FV380" s="6" t="str">
        <f ca="1">IF(LOG入力!BH380&gt;0,"",IF(COUNTIF($FT$19:$FT380,FT380)=1,FT380,""))</f>
        <v/>
      </c>
      <c r="FW380" s="6">
        <f ca="1">IF(LOG入力!BH380&gt;0,0,IF((FP380=1),IF(($FV380=""),0,1),0))</f>
        <v>0</v>
      </c>
      <c r="FX380" s="6" t="str">
        <f ca="1">IF(LOG入力!BH380&gt;0,"",IF(COUNTIF($FU$19:FU380,FU380)=1,FU380,""))</f>
        <v/>
      </c>
      <c r="FY380" s="72">
        <f ca="1">IF(LOG入力!BH380&gt;0,0,IF((FP380=1),IF(($FX380=""),0,1),0))</f>
        <v>0</v>
      </c>
      <c r="FZ380" s="71">
        <f t="shared" ca="1" si="821"/>
        <v>0</v>
      </c>
      <c r="GA380" s="6">
        <f t="shared" ca="1" si="822"/>
        <v>0</v>
      </c>
      <c r="GB380" s="6" t="str">
        <f t="shared" ca="1" si="823"/>
        <v/>
      </c>
      <c r="GC380" s="6">
        <f ca="1">IF(LOG入力!BH380&gt;0,0,IF(GA380=0,0,(IF(COUNTIF($GB$19:GB380,GB380)=1,IF($FS$3="N",1,IF(EH380=1,1,0))))))</f>
        <v>0</v>
      </c>
      <c r="GD380" s="6" t="str">
        <f ca="1">IF(LOG入力!BH380&gt;0,"",IF(GC380=1,$X380,""))</f>
        <v/>
      </c>
      <c r="GE380" s="6" t="str">
        <f ca="1">IF(LOG入力!BH380&gt;0,"",IF(GC380=1,$Y380,""))</f>
        <v/>
      </c>
      <c r="GF380" s="6" t="str">
        <f ca="1">IF(LOG入力!BH380&gt;0,"",IF(COUNTIF($GD$19:$GD380,GD380)=1,GD380,""))</f>
        <v/>
      </c>
      <c r="GG380" s="6">
        <f ca="1">IF(LOG入力!BH380&gt;0,0,IF((FZ380=1),IF(($GF380=""),0,1),0))</f>
        <v>0</v>
      </c>
      <c r="GH380" s="6" t="str">
        <f ca="1">IF(LOG入力!BH380&gt;0,"",IF(COUNTIF($GE$19:GE380,GE380)=1,GE380,""))</f>
        <v/>
      </c>
      <c r="GI380" s="72">
        <f ca="1">IF(LOG入力!BH380&gt;0,0,IF((FZ380=1),IF(($GH380=""),0,1),0))</f>
        <v>0</v>
      </c>
      <c r="GK380" s="455" t="str">
        <f ca="1">IF(V380=1,"",IF(LEN(LOG入力!AS380)=0,"",LOG入力!AS380))</f>
        <v/>
      </c>
      <c r="GL380" s="378" t="str">
        <f t="shared" ca="1" si="824"/>
        <v/>
      </c>
      <c r="GM380" s="378" t="str">
        <f t="shared" ca="1" si="825"/>
        <v/>
      </c>
      <c r="GN380" s="74" t="str">
        <f t="shared" ca="1" si="826"/>
        <v/>
      </c>
      <c r="GO380" s="74" t="str">
        <f t="shared" ca="1" si="827"/>
        <v/>
      </c>
      <c r="GQ380" s="74" t="str">
        <f t="shared" ca="1" si="828"/>
        <v/>
      </c>
      <c r="GR380" s="74" t="str">
        <f t="shared" ca="1" si="829"/>
        <v/>
      </c>
      <c r="GS380" s="74" t="str">
        <f t="shared" ca="1" si="830"/>
        <v/>
      </c>
      <c r="GT380" s="74" t="str">
        <f t="shared" ca="1" si="831"/>
        <v/>
      </c>
      <c r="GU380" s="74" t="str">
        <f t="shared" ca="1" si="832"/>
        <v/>
      </c>
      <c r="GV380" s="74" t="str">
        <f t="shared" ca="1" si="833"/>
        <v/>
      </c>
      <c r="GX380" s="74" t="str">
        <f t="shared" ca="1" si="834"/>
        <v/>
      </c>
      <c r="GY380" s="74" t="str">
        <f t="shared" ca="1" si="835"/>
        <v/>
      </c>
      <c r="GZ380" s="74" t="str">
        <f ca="1">IF(V380=1,"",IF(LOG入力!BH380&gt;0,0,IF(GY380=0,0,IF((VALUE((TYPE(VALUE(J380)))))=16,0,IF(VALUE(J380)&lt;60,1,IF(VALUE(J380)&lt;100,0,IF(VALUE(J380)&lt;600,2,0)))))))</f>
        <v/>
      </c>
      <c r="HA380" s="74" t="str">
        <f t="shared" ca="1" si="836"/>
        <v/>
      </c>
      <c r="HB380" s="74" t="str">
        <f ca="1">IF(V380=1,"",IF(LOG入力!BH380&gt;0,0,IF(HA380=0,0,IF((VALUE((TYPE(VALUE(L380)))))=16,0,IF(VALUE(L380)&lt;60,1,IF(VALUE(L380)&lt;100,0,IF(VALUE(L380)&lt;600,2,0)))))))</f>
        <v/>
      </c>
      <c r="HD380" s="74" t="str">
        <f t="shared" ca="1" si="837"/>
        <v/>
      </c>
      <c r="HF380" s="74" t="str">
        <f t="shared" ca="1" si="838"/>
        <v/>
      </c>
      <c r="HG380" s="74" t="str">
        <f t="shared" ca="1" si="839"/>
        <v/>
      </c>
      <c r="HH380" s="74" t="str">
        <f t="shared" ca="1" si="840"/>
        <v/>
      </c>
      <c r="HI380" s="74" t="str">
        <f t="shared" ca="1" si="841"/>
        <v/>
      </c>
      <c r="HJ380" s="74" t="str">
        <f t="shared" ca="1" si="842"/>
        <v/>
      </c>
      <c r="HK380" s="74" t="str">
        <f t="shared" ca="1" si="843"/>
        <v/>
      </c>
      <c r="HL380" s="74" t="str">
        <f t="shared" ca="1" si="844"/>
        <v/>
      </c>
      <c r="HM380" s="74" t="str">
        <f t="shared" ca="1" si="845"/>
        <v/>
      </c>
      <c r="HN380" s="74" t="str">
        <f t="shared" ca="1" si="846"/>
        <v/>
      </c>
      <c r="HO380" s="529" t="str">
        <f t="shared" ca="1" si="847"/>
        <v/>
      </c>
      <c r="HP380" s="74" t="str">
        <f t="shared" ca="1" si="848"/>
        <v/>
      </c>
      <c r="HQ380" s="74" t="str">
        <f t="shared" ca="1" si="849"/>
        <v/>
      </c>
      <c r="HR380" s="74" t="str">
        <f t="shared" ca="1" si="850"/>
        <v/>
      </c>
      <c r="HS380" s="74" t="str">
        <f t="shared" ca="1" si="851"/>
        <v/>
      </c>
      <c r="HT380" s="74" t="str">
        <f ca="1">IF(V380=1,"",IF(LOG入力!BH380&gt;0,0,IF(DV380=1,0,IF(N380="0",0,IF(SUM(HD380:HS380)&gt;0,1,0)))))</f>
        <v/>
      </c>
    </row>
    <row r="381" spans="1:228" x14ac:dyDescent="0.15">
      <c r="A381" s="5"/>
      <c r="B381" s="532" t="str">
        <f t="shared" ca="1" si="710"/>
        <v/>
      </c>
      <c r="C381" s="534" t="str">
        <f ca="1">LOG入力!AP381</f>
        <v/>
      </c>
      <c r="D381" s="534" t="str">
        <f ca="1">LOG入力!AQ381</f>
        <v/>
      </c>
      <c r="E381" s="534" t="str">
        <f ca="1">LOG入力!AR381</f>
        <v/>
      </c>
      <c r="F381" s="535" t="str">
        <f t="shared" ca="1" si="711"/>
        <v/>
      </c>
      <c r="G381" s="585" t="str">
        <f ca="1">LOG入力!AT381</f>
        <v/>
      </c>
      <c r="H381" s="542" t="str">
        <f ca="1">LOG入力!AU381</f>
        <v/>
      </c>
      <c r="I381" s="542" t="str">
        <f ca="1">LOG入力!AV381</f>
        <v/>
      </c>
      <c r="J381" s="577" t="str">
        <f ca="1">LOG入力!AW381</f>
        <v/>
      </c>
      <c r="K381" s="578" t="str">
        <f ca="1">LOG入力!BJ381</f>
        <v/>
      </c>
      <c r="L381" s="577" t="str">
        <f ca="1">LOG入力!AY381</f>
        <v/>
      </c>
      <c r="M381" s="545" t="str">
        <f ca="1">LOG入力!BK381</f>
        <v/>
      </c>
      <c r="N381" s="512" t="str">
        <f ca="1">IF(V381=1,"",IF(LOG入力!AJ381=1,"1",LOG入力!BA381))</f>
        <v/>
      </c>
      <c r="O381" s="538" t="str">
        <f ca="1">IF(V381=1,"",IF(LEN(LOG入力!O381)=0,"",LOG入力!O381))</f>
        <v/>
      </c>
      <c r="P381" s="291" t="str">
        <f ca="1">IF(V381=1,"",IF($AA$4=1,"",IF(LOG入力!BG381=1,"",CONCATENATE($ER381,$FB381,$FL381,$FV381,$GF381))))</f>
        <v/>
      </c>
      <c r="Q381" s="291" t="str">
        <f ca="1">IF(V381=1,"",IF($AA$4=1,"",IF(LOG入力!BG381=1,"",CONCATENATE($ET381,$FD381,$FN381,$FX381,$GH381))))</f>
        <v/>
      </c>
      <c r="R381" s="573" t="str">
        <f ca="1">IF(V381=1,"",IF($AA$4=1,"",IF(LOG入力!BH381&gt;0,0,AA381)))</f>
        <v/>
      </c>
      <c r="S381" s="293" t="str">
        <f t="shared" ca="1" si="712"/>
        <v/>
      </c>
      <c r="T381" s="681"/>
      <c r="U381" s="38"/>
      <c r="V381" s="196">
        <f ca="1">LOG入力!AN381</f>
        <v>1</v>
      </c>
      <c r="W381" s="38"/>
      <c r="X381" s="516" t="str">
        <f t="shared" ca="1" si="713"/>
        <v/>
      </c>
      <c r="Y381" s="515" t="str">
        <f t="shared" ca="1" si="714"/>
        <v/>
      </c>
      <c r="Z381" s="518" t="str">
        <f t="shared" ca="1" si="715"/>
        <v/>
      </c>
      <c r="AA381" s="574" t="str">
        <f t="shared" ca="1" si="716"/>
        <v/>
      </c>
      <c r="AC381" s="6" t="str">
        <f t="shared" ca="1" si="717"/>
        <v/>
      </c>
      <c r="AD381" s="6" t="str">
        <f t="shared" ca="1" si="718"/>
        <v/>
      </c>
      <c r="AE381" s="6" t="str">
        <f t="shared" ca="1" si="719"/>
        <v/>
      </c>
      <c r="AF381" s="6" t="str">
        <f t="shared" ca="1" si="720"/>
        <v/>
      </c>
      <c r="AG381" s="6" t="str">
        <f t="shared" ca="1" si="721"/>
        <v/>
      </c>
      <c r="AH381" s="6" t="str">
        <f t="shared" ca="1" si="722"/>
        <v/>
      </c>
      <c r="AI381" s="6" t="str">
        <f t="shared" ca="1" si="723"/>
        <v/>
      </c>
      <c r="AJ381" s="6" t="str">
        <f t="shared" ca="1" si="724"/>
        <v/>
      </c>
      <c r="AK381" s="6" t="str">
        <f t="shared" ca="1" si="725"/>
        <v/>
      </c>
      <c r="AL381" s="6" t="str">
        <f t="shared" ca="1" si="726"/>
        <v/>
      </c>
      <c r="AM381" s="6" t="str">
        <f t="shared" ca="1" si="727"/>
        <v/>
      </c>
      <c r="AN381" s="6" t="str">
        <f t="shared" ca="1" si="728"/>
        <v/>
      </c>
      <c r="AO381" s="6" t="str">
        <f t="shared" ca="1" si="729"/>
        <v/>
      </c>
      <c r="AP381" s="6" t="str">
        <f t="shared" ca="1" si="730"/>
        <v/>
      </c>
      <c r="AQ381" s="6" t="str">
        <f t="shared" ca="1" si="731"/>
        <v/>
      </c>
      <c r="AR381" s="6" t="str">
        <f t="shared" ca="1" si="732"/>
        <v/>
      </c>
      <c r="AS381" s="6" t="str">
        <f t="shared" ca="1" si="733"/>
        <v/>
      </c>
      <c r="AT381" s="6" t="str">
        <f t="shared" ca="1" si="734"/>
        <v/>
      </c>
      <c r="AU381" s="6" t="str">
        <f t="shared" ca="1" si="735"/>
        <v/>
      </c>
      <c r="AV381" s="6" t="str">
        <f t="shared" ca="1" si="736"/>
        <v/>
      </c>
      <c r="AW381" s="6" t="str">
        <f t="shared" ca="1" si="737"/>
        <v/>
      </c>
      <c r="AY381" s="6" t="str">
        <f t="shared" ca="1" si="738"/>
        <v/>
      </c>
      <c r="AZ381" s="6" t="str">
        <f t="shared" ca="1" si="739"/>
        <v/>
      </c>
      <c r="BA381" s="6" t="str">
        <f t="shared" ca="1" si="740"/>
        <v/>
      </c>
      <c r="BB381" s="6" t="str">
        <f t="shared" ca="1" si="741"/>
        <v/>
      </c>
      <c r="BC381" s="6" t="str">
        <f t="shared" ca="1" si="742"/>
        <v/>
      </c>
      <c r="BD381" s="6" t="str">
        <f t="shared" ca="1" si="743"/>
        <v/>
      </c>
      <c r="BE381" s="6" t="str">
        <f t="shared" ca="1" si="744"/>
        <v/>
      </c>
      <c r="BF381" s="6" t="str">
        <f t="shared" ca="1" si="745"/>
        <v/>
      </c>
      <c r="BG381" s="6" t="str">
        <f t="shared" ca="1" si="746"/>
        <v/>
      </c>
      <c r="BH381" s="6" t="str">
        <f t="shared" ca="1" si="747"/>
        <v/>
      </c>
      <c r="BI381" s="6" t="str">
        <f t="shared" ca="1" si="748"/>
        <v/>
      </c>
      <c r="BJ381" s="6" t="str">
        <f t="shared" ca="1" si="749"/>
        <v/>
      </c>
      <c r="BK381" s="6" t="str">
        <f t="shared" ca="1" si="750"/>
        <v/>
      </c>
      <c r="BL381" s="6" t="str">
        <f t="shared" ca="1" si="751"/>
        <v/>
      </c>
      <c r="BM381" s="6" t="str">
        <f t="shared" ca="1" si="752"/>
        <v/>
      </c>
      <c r="BN381" s="6" t="str">
        <f t="shared" ca="1" si="753"/>
        <v/>
      </c>
      <c r="BO381" s="6" t="str">
        <f t="shared" ca="1" si="754"/>
        <v/>
      </c>
      <c r="BP381" s="6" t="str">
        <f t="shared" ca="1" si="755"/>
        <v/>
      </c>
      <c r="BQ381" s="6" t="str">
        <f t="shared" ca="1" si="756"/>
        <v/>
      </c>
      <c r="BR381" s="6" t="str">
        <f t="shared" ca="1" si="757"/>
        <v/>
      </c>
      <c r="BS381" s="6" t="str">
        <f t="shared" ca="1" si="758"/>
        <v/>
      </c>
      <c r="BU381" s="6" t="str">
        <f t="shared" ca="1" si="759"/>
        <v/>
      </c>
      <c r="BW381" s="515" t="str">
        <f t="shared" ca="1" si="760"/>
        <v/>
      </c>
      <c r="BX381" s="515">
        <f t="shared" ca="1" si="761"/>
        <v>0</v>
      </c>
      <c r="BY381" s="515" t="str">
        <f t="shared" ca="1" si="762"/>
        <v/>
      </c>
      <c r="CA381" s="6">
        <f t="shared" ca="1" si="763"/>
        <v>1</v>
      </c>
      <c r="CC381" s="523" t="str">
        <f t="shared" ca="1" si="764"/>
        <v/>
      </c>
      <c r="CE381" s="6" t="str">
        <f t="shared" ca="1" si="765"/>
        <v/>
      </c>
      <c r="CG381" s="524" t="str">
        <f ca="1">IF(V381=1,"",IF($AA$4=1,"",IF(LOG入力!BH381&gt;0,"",IF(N381=0,"",IF(HT381=0,"","★")))))</f>
        <v/>
      </c>
      <c r="CI381" s="74" t="str">
        <f t="shared" ca="1" si="766"/>
        <v/>
      </c>
      <c r="CK381" s="525" t="str">
        <f ca="1">IF(V381=1,"",IF(LOG入力!BH381&gt;0,1,0))</f>
        <v/>
      </c>
      <c r="CL381" s="74" t="str">
        <f t="shared" ca="1" si="767"/>
        <v/>
      </c>
      <c r="CN381" s="74" t="str">
        <f t="shared" ca="1" si="768"/>
        <v/>
      </c>
      <c r="CO381" s="74" t="str">
        <f t="shared" ca="1" si="769"/>
        <v/>
      </c>
      <c r="CQ381" s="74" t="str">
        <f t="shared" ca="1" si="770"/>
        <v/>
      </c>
      <c r="CR381" s="74" t="str">
        <f t="shared" ca="1" si="771"/>
        <v/>
      </c>
      <c r="CS381" s="74" t="str">
        <f t="shared" ca="1" si="772"/>
        <v/>
      </c>
      <c r="CT381" s="74" t="str">
        <f t="shared" ca="1" si="773"/>
        <v/>
      </c>
      <c r="CU381" s="74" t="str">
        <f t="shared" ca="1" si="774"/>
        <v/>
      </c>
      <c r="CV381" s="74" t="str">
        <f t="shared" ca="1" si="775"/>
        <v/>
      </c>
      <c r="CW381" s="74" t="str">
        <f t="shared" ca="1" si="776"/>
        <v/>
      </c>
      <c r="CX381" s="74" t="str">
        <f t="shared" ca="1" si="777"/>
        <v/>
      </c>
      <c r="CY381" s="74" t="str">
        <f t="shared" ca="1" si="778"/>
        <v/>
      </c>
      <c r="CZ381" s="74" t="str">
        <f t="shared" ca="1" si="779"/>
        <v/>
      </c>
      <c r="DA381" s="74" t="str">
        <f t="shared" ca="1" si="780"/>
        <v/>
      </c>
      <c r="DB381" s="74" t="str">
        <f t="shared" ca="1" si="781"/>
        <v/>
      </c>
      <c r="DD381" s="74" t="str">
        <f t="shared" ca="1" si="782"/>
        <v/>
      </c>
      <c r="DE381" s="74" t="str">
        <f t="shared" ca="1" si="783"/>
        <v/>
      </c>
      <c r="DF381" s="74" t="str">
        <f t="shared" ca="1" si="784"/>
        <v/>
      </c>
      <c r="DG381" s="74" t="str">
        <f t="shared" ca="1" si="785"/>
        <v/>
      </c>
      <c r="DH381" s="74" t="str">
        <f t="shared" ca="1" si="786"/>
        <v/>
      </c>
      <c r="DI381" s="74" t="str">
        <f t="shared" ca="1" si="787"/>
        <v/>
      </c>
      <c r="DJ381" s="74" t="str">
        <f t="shared" ca="1" si="788"/>
        <v/>
      </c>
      <c r="DK381" s="74" t="str">
        <f t="shared" ca="1" si="789"/>
        <v/>
      </c>
      <c r="DL381" s="74" t="str">
        <f t="shared" ca="1" si="790"/>
        <v/>
      </c>
      <c r="DM381" s="74" t="str">
        <f t="shared" ca="1" si="791"/>
        <v/>
      </c>
      <c r="DN381" s="74" t="str">
        <f t="shared" ca="1" si="792"/>
        <v/>
      </c>
      <c r="DO381" s="74" t="str">
        <f t="shared" ca="1" si="793"/>
        <v/>
      </c>
      <c r="DQ381" s="74" t="str">
        <f t="shared" ca="1" si="794"/>
        <v/>
      </c>
      <c r="DS381" s="74" t="str">
        <f t="shared" ca="1" si="795"/>
        <v/>
      </c>
      <c r="DT381" s="74" t="str">
        <f t="shared" ca="1" si="796"/>
        <v/>
      </c>
      <c r="DV381" s="525" t="str">
        <f t="shared" ca="1" si="797"/>
        <v/>
      </c>
      <c r="DW381" s="74" t="str">
        <f t="shared" ca="1" si="798"/>
        <v/>
      </c>
      <c r="DX381" s="485" t="str">
        <f t="shared" ca="1" si="799"/>
        <v/>
      </c>
      <c r="DY381" s="74" t="str">
        <f t="shared" ca="1" si="800"/>
        <v/>
      </c>
      <c r="DZ381" s="74" t="str">
        <f t="shared" ca="1" si="801"/>
        <v/>
      </c>
      <c r="EA381" s="74" t="str">
        <f t="shared" ca="1" si="802"/>
        <v/>
      </c>
      <c r="EC381" s="74" t="str">
        <f t="shared" ca="1" si="803"/>
        <v/>
      </c>
      <c r="ED381" s="74" t="str">
        <f t="shared" ca="1" si="804"/>
        <v/>
      </c>
      <c r="EE381" s="74" t="str">
        <f t="shared" ca="1" si="805"/>
        <v/>
      </c>
      <c r="EG381" s="479" t="str">
        <f ca="1">IF(V381=1,"",IF(LOG入力!BH381&gt;0,0,IF(CG381="★",0,IF(R381=1,0,IF(N381=0,0,1)))))</f>
        <v/>
      </c>
      <c r="EH381" s="483" t="str">
        <f t="shared" ca="1" si="806"/>
        <v/>
      </c>
      <c r="EI381" s="483" t="str">
        <f t="shared" ca="1" si="807"/>
        <v/>
      </c>
      <c r="EJ381" s="483" t="str">
        <f t="shared" ca="1" si="808"/>
        <v/>
      </c>
      <c r="EL381" s="71">
        <f t="shared" ca="1" si="809"/>
        <v>0</v>
      </c>
      <c r="EM381" s="6">
        <f t="shared" ca="1" si="810"/>
        <v>0</v>
      </c>
      <c r="EN381" s="6" t="str">
        <f t="shared" ca="1" si="811"/>
        <v/>
      </c>
      <c r="EO381" s="6">
        <f ca="1">IF(LOG入力!BH381&gt;0,0,IF(EM381=0,0,(IF(COUNTIF($EN$19:EN381,EN381)=1,IF($FS$3="N",1,IF(EH381=1,1,0))))))</f>
        <v>0</v>
      </c>
      <c r="EP381" s="6" t="str">
        <f ca="1">IF(LOG入力!BH381&gt;0,"",IF(EO381=1,$X381,""))</f>
        <v/>
      </c>
      <c r="EQ381" s="6" t="str">
        <f ca="1">IF(LOG入力!BH381&gt;0,"",IF(EO381=1,$Y381,""))</f>
        <v/>
      </c>
      <c r="ER381" s="520" t="str">
        <f ca="1">IF(LOG入力!BH381&gt;0,"",IF(COUNTIF($EP$19:$EP381,EP381)=1,EP381,""))</f>
        <v/>
      </c>
      <c r="ES381" s="520">
        <f ca="1">IF(LOG入力!BH381&gt;0,0,IF((EL381=1),IF(($ER381=""),0,1),0))</f>
        <v>0</v>
      </c>
      <c r="ET381" s="520" t="str">
        <f ca="1">IF(LOG入力!BH381&gt;0,"",IF(COUNTIF($EQ$19:EQ381,EQ381)=1,EQ381,""))</f>
        <v/>
      </c>
      <c r="EU381" s="539">
        <f ca="1">IF(LOG入力!BH381&gt;0,0,IF((EL381=1),IF(($ET381=""),0,1),0))</f>
        <v>0</v>
      </c>
      <c r="EV381" s="71">
        <f t="shared" ca="1" si="812"/>
        <v>0</v>
      </c>
      <c r="EW381" s="6">
        <f t="shared" ca="1" si="813"/>
        <v>0</v>
      </c>
      <c r="EX381" s="6" t="str">
        <f t="shared" ca="1" si="814"/>
        <v/>
      </c>
      <c r="EY381" s="6">
        <f ca="1">IF(LOG入力!BH381&gt;0,0,IF(EW381=0,0,(IF(COUNTIF($EX$19:EX381,EX381)=1,IF($FS$3="N",1,IF(EH381=1,1,0))))))</f>
        <v>0</v>
      </c>
      <c r="EZ381" s="6" t="str">
        <f ca="1">IF(LOG入力!BH381&gt;0,"",IF(EY381=1,$X381,""))</f>
        <v/>
      </c>
      <c r="FA381" s="6" t="str">
        <f ca="1">IF(LOG入力!BH381&gt;0,"",IF(EY381=1,$Y381,""))</f>
        <v/>
      </c>
      <c r="FB381" s="6" t="str">
        <f ca="1">IF(LOG入力!BH381&gt;0,"",IF(COUNTIF($EZ$19:$EZ381,EZ381)=1,EZ381,""))</f>
        <v/>
      </c>
      <c r="FC381" s="6">
        <f ca="1">IF(LOG入力!BH381&gt;0,0,IF((EV381=1),IF(($FB381=""),0,1),0))</f>
        <v>0</v>
      </c>
      <c r="FD381" s="6" t="str">
        <f ca="1">IF(LOG入力!BH381&gt;0,"",IF(COUNTIF($FA$19:FA381,FA381)=1,FA381,""))</f>
        <v/>
      </c>
      <c r="FE381" s="72">
        <f ca="1">IF(LOG入力!BH381&gt;0,0,IF((EV381=1),IF(($FD381=""),0,1),0))</f>
        <v>0</v>
      </c>
      <c r="FF381" s="71">
        <f t="shared" ca="1" si="815"/>
        <v>0</v>
      </c>
      <c r="FG381" s="6">
        <f t="shared" ca="1" si="816"/>
        <v>0</v>
      </c>
      <c r="FH381" s="6" t="str">
        <f t="shared" ca="1" si="817"/>
        <v/>
      </c>
      <c r="FI381" s="6">
        <f ca="1">IF(LOG入力!BH381&gt;0,0,IF(FG381=0,0,(IF(COUNTIF($FH$19:FH381,FH381)=1,IF($FS$3="N",1,IF(EH381=1,1,0))))))</f>
        <v>0</v>
      </c>
      <c r="FJ381" s="6" t="str">
        <f ca="1">IF(LOG入力!BH381&gt;0,"",IF(FI381=1,$X381,""))</f>
        <v/>
      </c>
      <c r="FK381" s="6" t="str">
        <f ca="1">IF(LOG入力!BH381&gt;0,"",IF(FI381=1,$Y381,""))</f>
        <v/>
      </c>
      <c r="FL381" s="6" t="str">
        <f ca="1">IF(LOG入力!BH381&gt;0,"",IF(COUNTIF($FJ$19:$FJ381,FJ381)=1,FJ381,""))</f>
        <v/>
      </c>
      <c r="FM381" s="6">
        <f ca="1">IF(LOG入力!BH381&gt;0,0,IF((FF381=1),IF(($FL381=""),0,1),0))</f>
        <v>0</v>
      </c>
      <c r="FN381" s="6" t="str">
        <f ca="1">IF(LOG入力!BH381&gt;0,"",IF(COUNTIF($FK$19:FK381,FK381)=1,FK381,""))</f>
        <v/>
      </c>
      <c r="FO381" s="72">
        <f ca="1">IF(LOG入力!BH381&gt;0,0,IF((FF381=1),IF(($FN381=""),0,1),0))</f>
        <v>0</v>
      </c>
      <c r="FP381" s="71">
        <f t="shared" ca="1" si="818"/>
        <v>0</v>
      </c>
      <c r="FQ381" s="6">
        <f t="shared" ca="1" si="819"/>
        <v>0</v>
      </c>
      <c r="FR381" s="6" t="str">
        <f t="shared" ca="1" si="820"/>
        <v/>
      </c>
      <c r="FS381" s="6">
        <f ca="1">IF(LOG入力!BH381&gt;0,0,IF(FQ381=0,0,(IF(COUNTIF($FR$19:FR381,FR381)=1,IF($FS$3="N",1,IF(EH381=1,1,0))))))</f>
        <v>0</v>
      </c>
      <c r="FT381" s="6" t="str">
        <f ca="1">IF(LOG入力!BH381&gt;0,"",IF(FS381=1,$X381,""))</f>
        <v/>
      </c>
      <c r="FU381" s="6" t="str">
        <f ca="1">IF(LOG入力!BH381&gt;0,"",IF(FS381=1,$Y381,""))</f>
        <v/>
      </c>
      <c r="FV381" s="6" t="str">
        <f ca="1">IF(LOG入力!BH381&gt;0,"",IF(COUNTIF($FT$19:$FT381,FT381)=1,FT381,""))</f>
        <v/>
      </c>
      <c r="FW381" s="6">
        <f ca="1">IF(LOG入力!BH381&gt;0,0,IF((FP381=1),IF(($FV381=""),0,1),0))</f>
        <v>0</v>
      </c>
      <c r="FX381" s="6" t="str">
        <f ca="1">IF(LOG入力!BH381&gt;0,"",IF(COUNTIF($FU$19:FU381,FU381)=1,FU381,""))</f>
        <v/>
      </c>
      <c r="FY381" s="72">
        <f ca="1">IF(LOG入力!BH381&gt;0,0,IF((FP381=1),IF(($FX381=""),0,1),0))</f>
        <v>0</v>
      </c>
      <c r="FZ381" s="71">
        <f t="shared" ca="1" si="821"/>
        <v>0</v>
      </c>
      <c r="GA381" s="6">
        <f t="shared" ca="1" si="822"/>
        <v>0</v>
      </c>
      <c r="GB381" s="6" t="str">
        <f t="shared" ca="1" si="823"/>
        <v/>
      </c>
      <c r="GC381" s="6">
        <f ca="1">IF(LOG入力!BH381&gt;0,0,IF(GA381=0,0,(IF(COUNTIF($GB$19:GB381,GB381)=1,IF($FS$3="N",1,IF(EH381=1,1,0))))))</f>
        <v>0</v>
      </c>
      <c r="GD381" s="6" t="str">
        <f ca="1">IF(LOG入力!BH381&gt;0,"",IF(GC381=1,$X381,""))</f>
        <v/>
      </c>
      <c r="GE381" s="6" t="str">
        <f ca="1">IF(LOG入力!BH381&gt;0,"",IF(GC381=1,$Y381,""))</f>
        <v/>
      </c>
      <c r="GF381" s="6" t="str">
        <f ca="1">IF(LOG入力!BH381&gt;0,"",IF(COUNTIF($GD$19:$GD381,GD381)=1,GD381,""))</f>
        <v/>
      </c>
      <c r="GG381" s="6">
        <f ca="1">IF(LOG入力!BH381&gt;0,0,IF((FZ381=1),IF(($GF381=""),0,1),0))</f>
        <v>0</v>
      </c>
      <c r="GH381" s="6" t="str">
        <f ca="1">IF(LOG入力!BH381&gt;0,"",IF(COUNTIF($GE$19:GE381,GE381)=1,GE381,""))</f>
        <v/>
      </c>
      <c r="GI381" s="72">
        <f ca="1">IF(LOG入力!BH381&gt;0,0,IF((FZ381=1),IF(($GH381=""),0,1),0))</f>
        <v>0</v>
      </c>
      <c r="GK381" s="455" t="str">
        <f ca="1">IF(V381=1,"",IF(LEN(LOG入力!AS381)=0,"",LOG入力!AS381))</f>
        <v/>
      </c>
      <c r="GL381" s="378" t="str">
        <f t="shared" ca="1" si="824"/>
        <v/>
      </c>
      <c r="GM381" s="378" t="str">
        <f t="shared" ca="1" si="825"/>
        <v/>
      </c>
      <c r="GN381" s="74" t="str">
        <f t="shared" ca="1" si="826"/>
        <v/>
      </c>
      <c r="GO381" s="74" t="str">
        <f t="shared" ca="1" si="827"/>
        <v/>
      </c>
      <c r="GQ381" s="74" t="str">
        <f t="shared" ca="1" si="828"/>
        <v/>
      </c>
      <c r="GR381" s="74" t="str">
        <f t="shared" ca="1" si="829"/>
        <v/>
      </c>
      <c r="GS381" s="74" t="str">
        <f t="shared" ca="1" si="830"/>
        <v/>
      </c>
      <c r="GT381" s="74" t="str">
        <f t="shared" ca="1" si="831"/>
        <v/>
      </c>
      <c r="GU381" s="74" t="str">
        <f t="shared" ca="1" si="832"/>
        <v/>
      </c>
      <c r="GV381" s="74" t="str">
        <f t="shared" ca="1" si="833"/>
        <v/>
      </c>
      <c r="GX381" s="74" t="str">
        <f t="shared" ca="1" si="834"/>
        <v/>
      </c>
      <c r="GY381" s="74" t="str">
        <f t="shared" ca="1" si="835"/>
        <v/>
      </c>
      <c r="GZ381" s="74" t="str">
        <f ca="1">IF(V381=1,"",IF(LOG入力!BH381&gt;0,0,IF(GY381=0,0,IF((VALUE((TYPE(VALUE(J381)))))=16,0,IF(VALUE(J381)&lt;60,1,IF(VALUE(J381)&lt;100,0,IF(VALUE(J381)&lt;600,2,0)))))))</f>
        <v/>
      </c>
      <c r="HA381" s="74" t="str">
        <f t="shared" ca="1" si="836"/>
        <v/>
      </c>
      <c r="HB381" s="74" t="str">
        <f ca="1">IF(V381=1,"",IF(LOG入力!BH381&gt;0,0,IF(HA381=0,0,IF((VALUE((TYPE(VALUE(L381)))))=16,0,IF(VALUE(L381)&lt;60,1,IF(VALUE(L381)&lt;100,0,IF(VALUE(L381)&lt;600,2,0)))))))</f>
        <v/>
      </c>
      <c r="HD381" s="74" t="str">
        <f t="shared" ca="1" si="837"/>
        <v/>
      </c>
      <c r="HF381" s="74" t="str">
        <f t="shared" ca="1" si="838"/>
        <v/>
      </c>
      <c r="HG381" s="74" t="str">
        <f t="shared" ca="1" si="839"/>
        <v/>
      </c>
      <c r="HH381" s="74" t="str">
        <f t="shared" ca="1" si="840"/>
        <v/>
      </c>
      <c r="HI381" s="74" t="str">
        <f t="shared" ca="1" si="841"/>
        <v/>
      </c>
      <c r="HJ381" s="74" t="str">
        <f t="shared" ca="1" si="842"/>
        <v/>
      </c>
      <c r="HK381" s="74" t="str">
        <f t="shared" ca="1" si="843"/>
        <v/>
      </c>
      <c r="HL381" s="74" t="str">
        <f t="shared" ca="1" si="844"/>
        <v/>
      </c>
      <c r="HM381" s="74" t="str">
        <f t="shared" ca="1" si="845"/>
        <v/>
      </c>
      <c r="HN381" s="74" t="str">
        <f t="shared" ca="1" si="846"/>
        <v/>
      </c>
      <c r="HO381" s="529" t="str">
        <f t="shared" ca="1" si="847"/>
        <v/>
      </c>
      <c r="HP381" s="74" t="str">
        <f t="shared" ca="1" si="848"/>
        <v/>
      </c>
      <c r="HQ381" s="74" t="str">
        <f t="shared" ca="1" si="849"/>
        <v/>
      </c>
      <c r="HR381" s="74" t="str">
        <f t="shared" ca="1" si="850"/>
        <v/>
      </c>
      <c r="HS381" s="74" t="str">
        <f t="shared" ca="1" si="851"/>
        <v/>
      </c>
      <c r="HT381" s="74" t="str">
        <f ca="1">IF(V381=1,"",IF(LOG入力!BH381&gt;0,0,IF(DV381=1,0,IF(N381="0",0,IF(SUM(HD381:HS381)&gt;0,1,0)))))</f>
        <v/>
      </c>
    </row>
    <row r="382" spans="1:228" x14ac:dyDescent="0.15">
      <c r="A382" s="5"/>
      <c r="B382" s="532" t="str">
        <f t="shared" ca="1" si="710"/>
        <v/>
      </c>
      <c r="C382" s="570" t="str">
        <f ca="1">LOG入力!AP382</f>
        <v/>
      </c>
      <c r="D382" s="534" t="str">
        <f ca="1">LOG入力!AQ382</f>
        <v/>
      </c>
      <c r="E382" s="534" t="str">
        <f ca="1">LOG入力!AR382</f>
        <v/>
      </c>
      <c r="F382" s="535" t="str">
        <f t="shared" ca="1" si="711"/>
        <v/>
      </c>
      <c r="G382" s="585" t="str">
        <f ca="1">LOG入力!AT382</f>
        <v/>
      </c>
      <c r="H382" s="542" t="str">
        <f ca="1">LOG入力!AU382</f>
        <v/>
      </c>
      <c r="I382" s="542" t="str">
        <f ca="1">LOG入力!AV382</f>
        <v/>
      </c>
      <c r="J382" s="577" t="str">
        <f ca="1">LOG入力!AW382</f>
        <v/>
      </c>
      <c r="K382" s="578" t="str">
        <f ca="1">LOG入力!BJ382</f>
        <v/>
      </c>
      <c r="L382" s="577" t="str">
        <f ca="1">LOG入力!AY382</f>
        <v/>
      </c>
      <c r="M382" s="545" t="str">
        <f ca="1">LOG入力!BK382</f>
        <v/>
      </c>
      <c r="N382" s="512" t="str">
        <f ca="1">IF(V382=1,"",IF(LOG入力!AJ382=1,"1",LOG入力!BA382))</f>
        <v/>
      </c>
      <c r="O382" s="538" t="str">
        <f ca="1">IF(V382=1,"",IF(LEN(LOG入力!O382)=0,"",LOG入力!O382))</f>
        <v/>
      </c>
      <c r="P382" s="291" t="str">
        <f ca="1">IF(V382=1,"",IF($AA$4=1,"",IF(LOG入力!BG382=1,"",CONCATENATE($ER382,$FB382,$FL382,$FV382,$GF382))))</f>
        <v/>
      </c>
      <c r="Q382" s="291" t="str">
        <f ca="1">IF(V382=1,"",IF($AA$4=1,"",IF(LOG入力!BG382=1,"",CONCATENATE($ET382,$FD382,$FN382,$FX382,$GH382))))</f>
        <v/>
      </c>
      <c r="R382" s="573" t="str">
        <f ca="1">IF(V382=1,"",IF($AA$4=1,"",IF(LOG入力!BH382&gt;0,0,AA382)))</f>
        <v/>
      </c>
      <c r="S382" s="293" t="str">
        <f t="shared" ca="1" si="712"/>
        <v/>
      </c>
      <c r="T382" s="681"/>
      <c r="U382" s="38"/>
      <c r="V382" s="196">
        <f ca="1">LOG入力!AN382</f>
        <v>1</v>
      </c>
      <c r="W382" s="38"/>
      <c r="X382" s="516" t="str">
        <f t="shared" ca="1" si="713"/>
        <v/>
      </c>
      <c r="Y382" s="515" t="str">
        <f t="shared" ca="1" si="714"/>
        <v/>
      </c>
      <c r="Z382" s="518" t="str">
        <f t="shared" ca="1" si="715"/>
        <v/>
      </c>
      <c r="AA382" s="574" t="str">
        <f t="shared" ca="1" si="716"/>
        <v/>
      </c>
      <c r="AC382" s="6" t="str">
        <f t="shared" ca="1" si="717"/>
        <v/>
      </c>
      <c r="AD382" s="6" t="str">
        <f t="shared" ca="1" si="718"/>
        <v/>
      </c>
      <c r="AE382" s="6" t="str">
        <f t="shared" ca="1" si="719"/>
        <v/>
      </c>
      <c r="AF382" s="6" t="str">
        <f t="shared" ca="1" si="720"/>
        <v/>
      </c>
      <c r="AG382" s="6" t="str">
        <f t="shared" ca="1" si="721"/>
        <v/>
      </c>
      <c r="AH382" s="6" t="str">
        <f t="shared" ca="1" si="722"/>
        <v/>
      </c>
      <c r="AI382" s="6" t="str">
        <f t="shared" ca="1" si="723"/>
        <v/>
      </c>
      <c r="AJ382" s="6" t="str">
        <f t="shared" ca="1" si="724"/>
        <v/>
      </c>
      <c r="AK382" s="6" t="str">
        <f t="shared" ca="1" si="725"/>
        <v/>
      </c>
      <c r="AL382" s="6" t="str">
        <f t="shared" ca="1" si="726"/>
        <v/>
      </c>
      <c r="AM382" s="6" t="str">
        <f t="shared" ca="1" si="727"/>
        <v/>
      </c>
      <c r="AN382" s="6" t="str">
        <f t="shared" ca="1" si="728"/>
        <v/>
      </c>
      <c r="AO382" s="6" t="str">
        <f t="shared" ca="1" si="729"/>
        <v/>
      </c>
      <c r="AP382" s="6" t="str">
        <f t="shared" ca="1" si="730"/>
        <v/>
      </c>
      <c r="AQ382" s="6" t="str">
        <f t="shared" ca="1" si="731"/>
        <v/>
      </c>
      <c r="AR382" s="6" t="str">
        <f t="shared" ca="1" si="732"/>
        <v/>
      </c>
      <c r="AS382" s="6" t="str">
        <f t="shared" ca="1" si="733"/>
        <v/>
      </c>
      <c r="AT382" s="6" t="str">
        <f t="shared" ca="1" si="734"/>
        <v/>
      </c>
      <c r="AU382" s="6" t="str">
        <f t="shared" ca="1" si="735"/>
        <v/>
      </c>
      <c r="AV382" s="6" t="str">
        <f t="shared" ca="1" si="736"/>
        <v/>
      </c>
      <c r="AW382" s="6" t="str">
        <f t="shared" ca="1" si="737"/>
        <v/>
      </c>
      <c r="AY382" s="6" t="str">
        <f t="shared" ca="1" si="738"/>
        <v/>
      </c>
      <c r="AZ382" s="6" t="str">
        <f t="shared" ca="1" si="739"/>
        <v/>
      </c>
      <c r="BA382" s="6" t="str">
        <f t="shared" ca="1" si="740"/>
        <v/>
      </c>
      <c r="BB382" s="6" t="str">
        <f t="shared" ca="1" si="741"/>
        <v/>
      </c>
      <c r="BC382" s="6" t="str">
        <f t="shared" ca="1" si="742"/>
        <v/>
      </c>
      <c r="BD382" s="6" t="str">
        <f t="shared" ca="1" si="743"/>
        <v/>
      </c>
      <c r="BE382" s="6" t="str">
        <f t="shared" ca="1" si="744"/>
        <v/>
      </c>
      <c r="BF382" s="6" t="str">
        <f t="shared" ca="1" si="745"/>
        <v/>
      </c>
      <c r="BG382" s="6" t="str">
        <f t="shared" ca="1" si="746"/>
        <v/>
      </c>
      <c r="BH382" s="6" t="str">
        <f t="shared" ca="1" si="747"/>
        <v/>
      </c>
      <c r="BI382" s="6" t="str">
        <f t="shared" ca="1" si="748"/>
        <v/>
      </c>
      <c r="BJ382" s="6" t="str">
        <f t="shared" ca="1" si="749"/>
        <v/>
      </c>
      <c r="BK382" s="6" t="str">
        <f t="shared" ca="1" si="750"/>
        <v/>
      </c>
      <c r="BL382" s="6" t="str">
        <f t="shared" ca="1" si="751"/>
        <v/>
      </c>
      <c r="BM382" s="6" t="str">
        <f t="shared" ca="1" si="752"/>
        <v/>
      </c>
      <c r="BN382" s="6" t="str">
        <f t="shared" ca="1" si="753"/>
        <v/>
      </c>
      <c r="BO382" s="6" t="str">
        <f t="shared" ca="1" si="754"/>
        <v/>
      </c>
      <c r="BP382" s="6" t="str">
        <f t="shared" ca="1" si="755"/>
        <v/>
      </c>
      <c r="BQ382" s="6" t="str">
        <f t="shared" ca="1" si="756"/>
        <v/>
      </c>
      <c r="BR382" s="6" t="str">
        <f t="shared" ca="1" si="757"/>
        <v/>
      </c>
      <c r="BS382" s="6" t="str">
        <f t="shared" ca="1" si="758"/>
        <v/>
      </c>
      <c r="BU382" s="6" t="str">
        <f t="shared" ca="1" si="759"/>
        <v/>
      </c>
      <c r="BW382" s="515" t="str">
        <f t="shared" ca="1" si="760"/>
        <v/>
      </c>
      <c r="BX382" s="515">
        <f t="shared" ca="1" si="761"/>
        <v>0</v>
      </c>
      <c r="BY382" s="515" t="str">
        <f t="shared" ca="1" si="762"/>
        <v/>
      </c>
      <c r="CA382" s="6">
        <f t="shared" ca="1" si="763"/>
        <v>1</v>
      </c>
      <c r="CC382" s="523" t="str">
        <f t="shared" ca="1" si="764"/>
        <v/>
      </c>
      <c r="CE382" s="6" t="str">
        <f t="shared" ca="1" si="765"/>
        <v/>
      </c>
      <c r="CG382" s="524" t="str">
        <f ca="1">IF(V382=1,"",IF($AA$4=1,"",IF(LOG入力!BH382&gt;0,"",IF(N382=0,"",IF(HT382=0,"","★")))))</f>
        <v/>
      </c>
      <c r="CI382" s="74" t="str">
        <f t="shared" ca="1" si="766"/>
        <v/>
      </c>
      <c r="CK382" s="525" t="str">
        <f ca="1">IF(V382=1,"",IF(LOG入力!BH382&gt;0,1,0))</f>
        <v/>
      </c>
      <c r="CL382" s="74" t="str">
        <f t="shared" ca="1" si="767"/>
        <v/>
      </c>
      <c r="CN382" s="74" t="str">
        <f t="shared" ca="1" si="768"/>
        <v/>
      </c>
      <c r="CO382" s="74" t="str">
        <f t="shared" ca="1" si="769"/>
        <v/>
      </c>
      <c r="CQ382" s="74" t="str">
        <f t="shared" ca="1" si="770"/>
        <v/>
      </c>
      <c r="CR382" s="74" t="str">
        <f t="shared" ca="1" si="771"/>
        <v/>
      </c>
      <c r="CS382" s="74" t="str">
        <f t="shared" ca="1" si="772"/>
        <v/>
      </c>
      <c r="CT382" s="74" t="str">
        <f t="shared" ca="1" si="773"/>
        <v/>
      </c>
      <c r="CU382" s="74" t="str">
        <f t="shared" ca="1" si="774"/>
        <v/>
      </c>
      <c r="CV382" s="74" t="str">
        <f t="shared" ca="1" si="775"/>
        <v/>
      </c>
      <c r="CW382" s="74" t="str">
        <f t="shared" ca="1" si="776"/>
        <v/>
      </c>
      <c r="CX382" s="74" t="str">
        <f t="shared" ca="1" si="777"/>
        <v/>
      </c>
      <c r="CY382" s="74" t="str">
        <f t="shared" ca="1" si="778"/>
        <v/>
      </c>
      <c r="CZ382" s="74" t="str">
        <f t="shared" ca="1" si="779"/>
        <v/>
      </c>
      <c r="DA382" s="74" t="str">
        <f t="shared" ca="1" si="780"/>
        <v/>
      </c>
      <c r="DB382" s="74" t="str">
        <f t="shared" ca="1" si="781"/>
        <v/>
      </c>
      <c r="DD382" s="74" t="str">
        <f t="shared" ca="1" si="782"/>
        <v/>
      </c>
      <c r="DE382" s="74" t="str">
        <f t="shared" ca="1" si="783"/>
        <v/>
      </c>
      <c r="DF382" s="74" t="str">
        <f t="shared" ca="1" si="784"/>
        <v/>
      </c>
      <c r="DG382" s="74" t="str">
        <f t="shared" ca="1" si="785"/>
        <v/>
      </c>
      <c r="DH382" s="74" t="str">
        <f t="shared" ca="1" si="786"/>
        <v/>
      </c>
      <c r="DI382" s="74" t="str">
        <f t="shared" ca="1" si="787"/>
        <v/>
      </c>
      <c r="DJ382" s="74" t="str">
        <f t="shared" ca="1" si="788"/>
        <v/>
      </c>
      <c r="DK382" s="74" t="str">
        <f t="shared" ca="1" si="789"/>
        <v/>
      </c>
      <c r="DL382" s="74" t="str">
        <f t="shared" ca="1" si="790"/>
        <v/>
      </c>
      <c r="DM382" s="74" t="str">
        <f t="shared" ca="1" si="791"/>
        <v/>
      </c>
      <c r="DN382" s="74" t="str">
        <f t="shared" ca="1" si="792"/>
        <v/>
      </c>
      <c r="DO382" s="74" t="str">
        <f t="shared" ca="1" si="793"/>
        <v/>
      </c>
      <c r="DQ382" s="74" t="str">
        <f t="shared" ca="1" si="794"/>
        <v/>
      </c>
      <c r="DS382" s="74" t="str">
        <f t="shared" ca="1" si="795"/>
        <v/>
      </c>
      <c r="DT382" s="74" t="str">
        <f t="shared" ca="1" si="796"/>
        <v/>
      </c>
      <c r="DV382" s="525" t="str">
        <f t="shared" ca="1" si="797"/>
        <v/>
      </c>
      <c r="DW382" s="74" t="str">
        <f t="shared" ca="1" si="798"/>
        <v/>
      </c>
      <c r="DX382" s="485" t="str">
        <f t="shared" ca="1" si="799"/>
        <v/>
      </c>
      <c r="DY382" s="74" t="str">
        <f t="shared" ca="1" si="800"/>
        <v/>
      </c>
      <c r="DZ382" s="74" t="str">
        <f t="shared" ca="1" si="801"/>
        <v/>
      </c>
      <c r="EA382" s="74" t="str">
        <f t="shared" ca="1" si="802"/>
        <v/>
      </c>
      <c r="EC382" s="74" t="str">
        <f t="shared" ca="1" si="803"/>
        <v/>
      </c>
      <c r="ED382" s="74" t="str">
        <f t="shared" ca="1" si="804"/>
        <v/>
      </c>
      <c r="EE382" s="74" t="str">
        <f t="shared" ca="1" si="805"/>
        <v/>
      </c>
      <c r="EG382" s="479" t="str">
        <f ca="1">IF(V382=1,"",IF(LOG入力!BH382&gt;0,0,IF(CG382="★",0,IF(R382=1,0,IF(N382=0,0,1)))))</f>
        <v/>
      </c>
      <c r="EH382" s="483" t="str">
        <f t="shared" ca="1" si="806"/>
        <v/>
      </c>
      <c r="EI382" s="483" t="str">
        <f t="shared" ca="1" si="807"/>
        <v/>
      </c>
      <c r="EJ382" s="483" t="str">
        <f t="shared" ca="1" si="808"/>
        <v/>
      </c>
      <c r="EL382" s="71">
        <f t="shared" ca="1" si="809"/>
        <v>0</v>
      </c>
      <c r="EM382" s="6">
        <f t="shared" ca="1" si="810"/>
        <v>0</v>
      </c>
      <c r="EN382" s="6" t="str">
        <f t="shared" ca="1" si="811"/>
        <v/>
      </c>
      <c r="EO382" s="6">
        <f ca="1">IF(LOG入力!BH382&gt;0,0,IF(EM382=0,0,(IF(COUNTIF($EN$19:EN382,EN382)=1,IF($FS$3="N",1,IF(EH382=1,1,0))))))</f>
        <v>0</v>
      </c>
      <c r="EP382" s="6" t="str">
        <f ca="1">IF(LOG入力!BH382&gt;0,"",IF(EO382=1,$X382,""))</f>
        <v/>
      </c>
      <c r="EQ382" s="6" t="str">
        <f ca="1">IF(LOG入力!BH382&gt;0,"",IF(EO382=1,$Y382,""))</f>
        <v/>
      </c>
      <c r="ER382" s="520" t="str">
        <f ca="1">IF(LOG入力!BH382&gt;0,"",IF(COUNTIF($EP$19:$EP382,EP382)=1,EP382,""))</f>
        <v/>
      </c>
      <c r="ES382" s="520">
        <f ca="1">IF(LOG入力!BH382&gt;0,0,IF((EL382=1),IF(($ER382=""),0,1),0))</f>
        <v>0</v>
      </c>
      <c r="ET382" s="520" t="str">
        <f ca="1">IF(LOG入力!BH382&gt;0,"",IF(COUNTIF($EQ$19:EQ382,EQ382)=1,EQ382,""))</f>
        <v/>
      </c>
      <c r="EU382" s="539">
        <f ca="1">IF(LOG入力!BH382&gt;0,0,IF((EL382=1),IF(($ET382=""),0,1),0))</f>
        <v>0</v>
      </c>
      <c r="EV382" s="71">
        <f t="shared" ca="1" si="812"/>
        <v>0</v>
      </c>
      <c r="EW382" s="6">
        <f t="shared" ca="1" si="813"/>
        <v>0</v>
      </c>
      <c r="EX382" s="6" t="str">
        <f t="shared" ca="1" si="814"/>
        <v/>
      </c>
      <c r="EY382" s="6">
        <f ca="1">IF(LOG入力!BH382&gt;0,0,IF(EW382=0,0,(IF(COUNTIF($EX$19:EX382,EX382)=1,IF($FS$3="N",1,IF(EH382=1,1,0))))))</f>
        <v>0</v>
      </c>
      <c r="EZ382" s="6" t="str">
        <f ca="1">IF(LOG入力!BH382&gt;0,"",IF(EY382=1,$X382,""))</f>
        <v/>
      </c>
      <c r="FA382" s="6" t="str">
        <f ca="1">IF(LOG入力!BH382&gt;0,"",IF(EY382=1,$Y382,""))</f>
        <v/>
      </c>
      <c r="FB382" s="6" t="str">
        <f ca="1">IF(LOG入力!BH382&gt;0,"",IF(COUNTIF($EZ$19:$EZ382,EZ382)=1,EZ382,""))</f>
        <v/>
      </c>
      <c r="FC382" s="6">
        <f ca="1">IF(LOG入力!BH382&gt;0,0,IF((EV382=1),IF(($FB382=""),0,1),0))</f>
        <v>0</v>
      </c>
      <c r="FD382" s="6" t="str">
        <f ca="1">IF(LOG入力!BH382&gt;0,"",IF(COUNTIF($FA$19:FA382,FA382)=1,FA382,""))</f>
        <v/>
      </c>
      <c r="FE382" s="72">
        <f ca="1">IF(LOG入力!BH382&gt;0,0,IF((EV382=1),IF(($FD382=""),0,1),0))</f>
        <v>0</v>
      </c>
      <c r="FF382" s="71">
        <f t="shared" ca="1" si="815"/>
        <v>0</v>
      </c>
      <c r="FG382" s="6">
        <f t="shared" ca="1" si="816"/>
        <v>0</v>
      </c>
      <c r="FH382" s="6" t="str">
        <f t="shared" ca="1" si="817"/>
        <v/>
      </c>
      <c r="FI382" s="6">
        <f ca="1">IF(LOG入力!BH382&gt;0,0,IF(FG382=0,0,(IF(COUNTIF($FH$19:FH382,FH382)=1,IF($FS$3="N",1,IF(EH382=1,1,0))))))</f>
        <v>0</v>
      </c>
      <c r="FJ382" s="6" t="str">
        <f ca="1">IF(LOG入力!BH382&gt;0,"",IF(FI382=1,$X382,""))</f>
        <v/>
      </c>
      <c r="FK382" s="6" t="str">
        <f ca="1">IF(LOG入力!BH382&gt;0,"",IF(FI382=1,$Y382,""))</f>
        <v/>
      </c>
      <c r="FL382" s="6" t="str">
        <f ca="1">IF(LOG入力!BH382&gt;0,"",IF(COUNTIF($FJ$19:$FJ382,FJ382)=1,FJ382,""))</f>
        <v/>
      </c>
      <c r="FM382" s="6">
        <f ca="1">IF(LOG入力!BH382&gt;0,0,IF((FF382=1),IF(($FL382=""),0,1),0))</f>
        <v>0</v>
      </c>
      <c r="FN382" s="6" t="str">
        <f ca="1">IF(LOG入力!BH382&gt;0,"",IF(COUNTIF($FK$19:FK382,FK382)=1,FK382,""))</f>
        <v/>
      </c>
      <c r="FO382" s="72">
        <f ca="1">IF(LOG入力!BH382&gt;0,0,IF((FF382=1),IF(($FN382=""),0,1),0))</f>
        <v>0</v>
      </c>
      <c r="FP382" s="71">
        <f t="shared" ca="1" si="818"/>
        <v>0</v>
      </c>
      <c r="FQ382" s="6">
        <f t="shared" ca="1" si="819"/>
        <v>0</v>
      </c>
      <c r="FR382" s="6" t="str">
        <f t="shared" ca="1" si="820"/>
        <v/>
      </c>
      <c r="FS382" s="6">
        <f ca="1">IF(LOG入力!BH382&gt;0,0,IF(FQ382=0,0,(IF(COUNTIF($FR$19:FR382,FR382)=1,IF($FS$3="N",1,IF(EH382=1,1,0))))))</f>
        <v>0</v>
      </c>
      <c r="FT382" s="6" t="str">
        <f ca="1">IF(LOG入力!BH382&gt;0,"",IF(FS382=1,$X382,""))</f>
        <v/>
      </c>
      <c r="FU382" s="6" t="str">
        <f ca="1">IF(LOG入力!BH382&gt;0,"",IF(FS382=1,$Y382,""))</f>
        <v/>
      </c>
      <c r="FV382" s="6" t="str">
        <f ca="1">IF(LOG入力!BH382&gt;0,"",IF(COUNTIF($FT$19:$FT382,FT382)=1,FT382,""))</f>
        <v/>
      </c>
      <c r="FW382" s="6">
        <f ca="1">IF(LOG入力!BH382&gt;0,0,IF((FP382=1),IF(($FV382=""),0,1),0))</f>
        <v>0</v>
      </c>
      <c r="FX382" s="6" t="str">
        <f ca="1">IF(LOG入力!BH382&gt;0,"",IF(COUNTIF($FU$19:FU382,FU382)=1,FU382,""))</f>
        <v/>
      </c>
      <c r="FY382" s="72">
        <f ca="1">IF(LOG入力!BH382&gt;0,0,IF((FP382=1),IF(($FX382=""),0,1),0))</f>
        <v>0</v>
      </c>
      <c r="FZ382" s="71">
        <f t="shared" ca="1" si="821"/>
        <v>0</v>
      </c>
      <c r="GA382" s="6">
        <f t="shared" ca="1" si="822"/>
        <v>0</v>
      </c>
      <c r="GB382" s="6" t="str">
        <f t="shared" ca="1" si="823"/>
        <v/>
      </c>
      <c r="GC382" s="6">
        <f ca="1">IF(LOG入力!BH382&gt;0,0,IF(GA382=0,0,(IF(COUNTIF($GB$19:GB382,GB382)=1,IF($FS$3="N",1,IF(EH382=1,1,0))))))</f>
        <v>0</v>
      </c>
      <c r="GD382" s="6" t="str">
        <f ca="1">IF(LOG入力!BH382&gt;0,"",IF(GC382=1,$X382,""))</f>
        <v/>
      </c>
      <c r="GE382" s="6" t="str">
        <f ca="1">IF(LOG入力!BH382&gt;0,"",IF(GC382=1,$Y382,""))</f>
        <v/>
      </c>
      <c r="GF382" s="6" t="str">
        <f ca="1">IF(LOG入力!BH382&gt;0,"",IF(COUNTIF($GD$19:$GD382,GD382)=1,GD382,""))</f>
        <v/>
      </c>
      <c r="GG382" s="6">
        <f ca="1">IF(LOG入力!BH382&gt;0,0,IF((FZ382=1),IF(($GF382=""),0,1),0))</f>
        <v>0</v>
      </c>
      <c r="GH382" s="6" t="str">
        <f ca="1">IF(LOG入力!BH382&gt;0,"",IF(COUNTIF($GE$19:GE382,GE382)=1,GE382,""))</f>
        <v/>
      </c>
      <c r="GI382" s="72">
        <f ca="1">IF(LOG入力!BH382&gt;0,0,IF((FZ382=1),IF(($GH382=""),0,1),0))</f>
        <v>0</v>
      </c>
      <c r="GK382" s="455" t="str">
        <f ca="1">IF(V382=1,"",IF(LEN(LOG入力!AS382)=0,"",LOG入力!AS382))</f>
        <v/>
      </c>
      <c r="GL382" s="378" t="str">
        <f t="shared" ca="1" si="824"/>
        <v/>
      </c>
      <c r="GM382" s="378" t="str">
        <f t="shared" ca="1" si="825"/>
        <v/>
      </c>
      <c r="GN382" s="74" t="str">
        <f t="shared" ca="1" si="826"/>
        <v/>
      </c>
      <c r="GO382" s="74" t="str">
        <f t="shared" ca="1" si="827"/>
        <v/>
      </c>
      <c r="GQ382" s="74" t="str">
        <f t="shared" ca="1" si="828"/>
        <v/>
      </c>
      <c r="GR382" s="74" t="str">
        <f t="shared" ca="1" si="829"/>
        <v/>
      </c>
      <c r="GS382" s="74" t="str">
        <f t="shared" ca="1" si="830"/>
        <v/>
      </c>
      <c r="GT382" s="74" t="str">
        <f t="shared" ca="1" si="831"/>
        <v/>
      </c>
      <c r="GU382" s="74" t="str">
        <f t="shared" ca="1" si="832"/>
        <v/>
      </c>
      <c r="GV382" s="74" t="str">
        <f t="shared" ca="1" si="833"/>
        <v/>
      </c>
      <c r="GX382" s="74" t="str">
        <f t="shared" ca="1" si="834"/>
        <v/>
      </c>
      <c r="GY382" s="74" t="str">
        <f t="shared" ca="1" si="835"/>
        <v/>
      </c>
      <c r="GZ382" s="74" t="str">
        <f ca="1">IF(V382=1,"",IF(LOG入力!BH382&gt;0,0,IF(GY382=0,0,IF((VALUE((TYPE(VALUE(J382)))))=16,0,IF(VALUE(J382)&lt;60,1,IF(VALUE(J382)&lt;100,0,IF(VALUE(J382)&lt;600,2,0)))))))</f>
        <v/>
      </c>
      <c r="HA382" s="74" t="str">
        <f t="shared" ca="1" si="836"/>
        <v/>
      </c>
      <c r="HB382" s="74" t="str">
        <f ca="1">IF(V382=1,"",IF(LOG入力!BH382&gt;0,0,IF(HA382=0,0,IF((VALUE((TYPE(VALUE(L382)))))=16,0,IF(VALUE(L382)&lt;60,1,IF(VALUE(L382)&lt;100,0,IF(VALUE(L382)&lt;600,2,0)))))))</f>
        <v/>
      </c>
      <c r="HD382" s="74" t="str">
        <f t="shared" ca="1" si="837"/>
        <v/>
      </c>
      <c r="HF382" s="74" t="str">
        <f t="shared" ca="1" si="838"/>
        <v/>
      </c>
      <c r="HG382" s="74" t="str">
        <f t="shared" ca="1" si="839"/>
        <v/>
      </c>
      <c r="HH382" s="74" t="str">
        <f t="shared" ca="1" si="840"/>
        <v/>
      </c>
      <c r="HI382" s="74" t="str">
        <f t="shared" ca="1" si="841"/>
        <v/>
      </c>
      <c r="HJ382" s="74" t="str">
        <f t="shared" ca="1" si="842"/>
        <v/>
      </c>
      <c r="HK382" s="74" t="str">
        <f t="shared" ca="1" si="843"/>
        <v/>
      </c>
      <c r="HL382" s="74" t="str">
        <f t="shared" ca="1" si="844"/>
        <v/>
      </c>
      <c r="HM382" s="74" t="str">
        <f t="shared" ca="1" si="845"/>
        <v/>
      </c>
      <c r="HN382" s="74" t="str">
        <f t="shared" ca="1" si="846"/>
        <v/>
      </c>
      <c r="HO382" s="529" t="str">
        <f t="shared" ca="1" si="847"/>
        <v/>
      </c>
      <c r="HP382" s="74" t="str">
        <f t="shared" ca="1" si="848"/>
        <v/>
      </c>
      <c r="HQ382" s="74" t="str">
        <f t="shared" ca="1" si="849"/>
        <v/>
      </c>
      <c r="HR382" s="74" t="str">
        <f t="shared" ca="1" si="850"/>
        <v/>
      </c>
      <c r="HS382" s="74" t="str">
        <f t="shared" ca="1" si="851"/>
        <v/>
      </c>
      <c r="HT382" s="74" t="str">
        <f ca="1">IF(V382=1,"",IF(LOG入力!BH382&gt;0,0,IF(DV382=1,0,IF(N382="0",0,IF(SUM(HD382:HS382)&gt;0,1,0)))))</f>
        <v/>
      </c>
    </row>
    <row r="383" spans="1:228" x14ac:dyDescent="0.15">
      <c r="A383" s="5"/>
      <c r="B383" s="532" t="str">
        <f t="shared" ca="1" si="710"/>
        <v/>
      </c>
      <c r="C383" s="534" t="str">
        <f ca="1">LOG入力!AP383</f>
        <v/>
      </c>
      <c r="D383" s="534" t="str">
        <f ca="1">LOG入力!AQ383</f>
        <v/>
      </c>
      <c r="E383" s="534" t="str">
        <f ca="1">LOG入力!AR383</f>
        <v/>
      </c>
      <c r="F383" s="535" t="str">
        <f t="shared" ca="1" si="711"/>
        <v/>
      </c>
      <c r="G383" s="585" t="str">
        <f ca="1">LOG入力!AT383</f>
        <v/>
      </c>
      <c r="H383" s="542" t="str">
        <f ca="1">LOG入力!AU383</f>
        <v/>
      </c>
      <c r="I383" s="542" t="str">
        <f ca="1">LOG入力!AV383</f>
        <v/>
      </c>
      <c r="J383" s="577" t="str">
        <f ca="1">LOG入力!AW383</f>
        <v/>
      </c>
      <c r="K383" s="578" t="str">
        <f ca="1">LOG入力!BJ383</f>
        <v/>
      </c>
      <c r="L383" s="577" t="str">
        <f ca="1">LOG入力!AY383</f>
        <v/>
      </c>
      <c r="M383" s="545" t="str">
        <f ca="1">LOG入力!BK383</f>
        <v/>
      </c>
      <c r="N383" s="512" t="str">
        <f ca="1">IF(V383=1,"",IF(LOG入力!AJ383=1,"1",LOG入力!BA383))</f>
        <v/>
      </c>
      <c r="O383" s="538" t="str">
        <f ca="1">IF(V383=1,"",IF(LEN(LOG入力!O383)=0,"",LOG入力!O383))</f>
        <v/>
      </c>
      <c r="P383" s="291" t="str">
        <f ca="1">IF(V383=1,"",IF($AA$4=1,"",IF(LOG入力!BG383=1,"",CONCATENATE($ER383,$FB383,$FL383,$FV383,$GF383))))</f>
        <v/>
      </c>
      <c r="Q383" s="291" t="str">
        <f ca="1">IF(V383=1,"",IF($AA$4=1,"",IF(LOG入力!BG383=1,"",CONCATENATE($ET383,$FD383,$FN383,$FX383,$GH383))))</f>
        <v/>
      </c>
      <c r="R383" s="573" t="str">
        <f ca="1">IF(V383=1,"",IF($AA$4=1,"",IF(LOG入力!BH383&gt;0,0,AA383)))</f>
        <v/>
      </c>
      <c r="S383" s="293" t="str">
        <f t="shared" ca="1" si="712"/>
        <v/>
      </c>
      <c r="T383" s="681"/>
      <c r="U383" s="38"/>
      <c r="V383" s="196">
        <f ca="1">LOG入力!AN383</f>
        <v>1</v>
      </c>
      <c r="W383" s="38"/>
      <c r="X383" s="516" t="str">
        <f t="shared" ca="1" si="713"/>
        <v/>
      </c>
      <c r="Y383" s="515" t="str">
        <f t="shared" ca="1" si="714"/>
        <v/>
      </c>
      <c r="Z383" s="518" t="str">
        <f t="shared" ca="1" si="715"/>
        <v/>
      </c>
      <c r="AA383" s="574" t="str">
        <f t="shared" ca="1" si="716"/>
        <v/>
      </c>
      <c r="AC383" s="6" t="str">
        <f t="shared" ca="1" si="717"/>
        <v/>
      </c>
      <c r="AD383" s="6" t="str">
        <f t="shared" ca="1" si="718"/>
        <v/>
      </c>
      <c r="AE383" s="6" t="str">
        <f t="shared" ca="1" si="719"/>
        <v/>
      </c>
      <c r="AF383" s="6" t="str">
        <f t="shared" ca="1" si="720"/>
        <v/>
      </c>
      <c r="AG383" s="6" t="str">
        <f t="shared" ca="1" si="721"/>
        <v/>
      </c>
      <c r="AH383" s="6" t="str">
        <f t="shared" ca="1" si="722"/>
        <v/>
      </c>
      <c r="AI383" s="6" t="str">
        <f t="shared" ca="1" si="723"/>
        <v/>
      </c>
      <c r="AJ383" s="6" t="str">
        <f t="shared" ca="1" si="724"/>
        <v/>
      </c>
      <c r="AK383" s="6" t="str">
        <f t="shared" ca="1" si="725"/>
        <v/>
      </c>
      <c r="AL383" s="6" t="str">
        <f t="shared" ca="1" si="726"/>
        <v/>
      </c>
      <c r="AM383" s="6" t="str">
        <f t="shared" ca="1" si="727"/>
        <v/>
      </c>
      <c r="AN383" s="6" t="str">
        <f t="shared" ca="1" si="728"/>
        <v/>
      </c>
      <c r="AO383" s="6" t="str">
        <f t="shared" ca="1" si="729"/>
        <v/>
      </c>
      <c r="AP383" s="6" t="str">
        <f t="shared" ca="1" si="730"/>
        <v/>
      </c>
      <c r="AQ383" s="6" t="str">
        <f t="shared" ca="1" si="731"/>
        <v/>
      </c>
      <c r="AR383" s="6" t="str">
        <f t="shared" ca="1" si="732"/>
        <v/>
      </c>
      <c r="AS383" s="6" t="str">
        <f t="shared" ca="1" si="733"/>
        <v/>
      </c>
      <c r="AT383" s="6" t="str">
        <f t="shared" ca="1" si="734"/>
        <v/>
      </c>
      <c r="AU383" s="6" t="str">
        <f t="shared" ca="1" si="735"/>
        <v/>
      </c>
      <c r="AV383" s="6" t="str">
        <f t="shared" ca="1" si="736"/>
        <v/>
      </c>
      <c r="AW383" s="6" t="str">
        <f t="shared" ca="1" si="737"/>
        <v/>
      </c>
      <c r="AY383" s="6" t="str">
        <f t="shared" ca="1" si="738"/>
        <v/>
      </c>
      <c r="AZ383" s="6" t="str">
        <f t="shared" ca="1" si="739"/>
        <v/>
      </c>
      <c r="BA383" s="6" t="str">
        <f t="shared" ca="1" si="740"/>
        <v/>
      </c>
      <c r="BB383" s="6" t="str">
        <f t="shared" ca="1" si="741"/>
        <v/>
      </c>
      <c r="BC383" s="6" t="str">
        <f t="shared" ca="1" si="742"/>
        <v/>
      </c>
      <c r="BD383" s="6" t="str">
        <f t="shared" ca="1" si="743"/>
        <v/>
      </c>
      <c r="BE383" s="6" t="str">
        <f t="shared" ca="1" si="744"/>
        <v/>
      </c>
      <c r="BF383" s="6" t="str">
        <f t="shared" ca="1" si="745"/>
        <v/>
      </c>
      <c r="BG383" s="6" t="str">
        <f t="shared" ca="1" si="746"/>
        <v/>
      </c>
      <c r="BH383" s="6" t="str">
        <f t="shared" ca="1" si="747"/>
        <v/>
      </c>
      <c r="BI383" s="6" t="str">
        <f t="shared" ca="1" si="748"/>
        <v/>
      </c>
      <c r="BJ383" s="6" t="str">
        <f t="shared" ca="1" si="749"/>
        <v/>
      </c>
      <c r="BK383" s="6" t="str">
        <f t="shared" ca="1" si="750"/>
        <v/>
      </c>
      <c r="BL383" s="6" t="str">
        <f t="shared" ca="1" si="751"/>
        <v/>
      </c>
      <c r="BM383" s="6" t="str">
        <f t="shared" ca="1" si="752"/>
        <v/>
      </c>
      <c r="BN383" s="6" t="str">
        <f t="shared" ca="1" si="753"/>
        <v/>
      </c>
      <c r="BO383" s="6" t="str">
        <f t="shared" ca="1" si="754"/>
        <v/>
      </c>
      <c r="BP383" s="6" t="str">
        <f t="shared" ca="1" si="755"/>
        <v/>
      </c>
      <c r="BQ383" s="6" t="str">
        <f t="shared" ca="1" si="756"/>
        <v/>
      </c>
      <c r="BR383" s="6" t="str">
        <f t="shared" ca="1" si="757"/>
        <v/>
      </c>
      <c r="BS383" s="6" t="str">
        <f t="shared" ca="1" si="758"/>
        <v/>
      </c>
      <c r="BU383" s="6" t="str">
        <f t="shared" ca="1" si="759"/>
        <v/>
      </c>
      <c r="BW383" s="515" t="str">
        <f t="shared" ca="1" si="760"/>
        <v/>
      </c>
      <c r="BX383" s="515">
        <f t="shared" ca="1" si="761"/>
        <v>0</v>
      </c>
      <c r="BY383" s="515" t="str">
        <f t="shared" ca="1" si="762"/>
        <v/>
      </c>
      <c r="CA383" s="6">
        <f t="shared" ca="1" si="763"/>
        <v>1</v>
      </c>
      <c r="CC383" s="523" t="str">
        <f t="shared" ca="1" si="764"/>
        <v/>
      </c>
      <c r="CE383" s="6" t="str">
        <f t="shared" ca="1" si="765"/>
        <v/>
      </c>
      <c r="CG383" s="524" t="str">
        <f ca="1">IF(V383=1,"",IF($AA$4=1,"",IF(LOG入力!BH383&gt;0,"",IF(N383=0,"",IF(HT383=0,"","★")))))</f>
        <v/>
      </c>
      <c r="CI383" s="74" t="str">
        <f t="shared" ca="1" si="766"/>
        <v/>
      </c>
      <c r="CK383" s="525" t="str">
        <f ca="1">IF(V383=1,"",IF(LOG入力!BH383&gt;0,1,0))</f>
        <v/>
      </c>
      <c r="CL383" s="74" t="str">
        <f t="shared" ca="1" si="767"/>
        <v/>
      </c>
      <c r="CN383" s="74" t="str">
        <f t="shared" ca="1" si="768"/>
        <v/>
      </c>
      <c r="CO383" s="74" t="str">
        <f t="shared" ca="1" si="769"/>
        <v/>
      </c>
      <c r="CQ383" s="74" t="str">
        <f t="shared" ca="1" si="770"/>
        <v/>
      </c>
      <c r="CR383" s="74" t="str">
        <f t="shared" ca="1" si="771"/>
        <v/>
      </c>
      <c r="CS383" s="74" t="str">
        <f t="shared" ca="1" si="772"/>
        <v/>
      </c>
      <c r="CT383" s="74" t="str">
        <f t="shared" ca="1" si="773"/>
        <v/>
      </c>
      <c r="CU383" s="74" t="str">
        <f t="shared" ca="1" si="774"/>
        <v/>
      </c>
      <c r="CV383" s="74" t="str">
        <f t="shared" ca="1" si="775"/>
        <v/>
      </c>
      <c r="CW383" s="74" t="str">
        <f t="shared" ca="1" si="776"/>
        <v/>
      </c>
      <c r="CX383" s="74" t="str">
        <f t="shared" ca="1" si="777"/>
        <v/>
      </c>
      <c r="CY383" s="74" t="str">
        <f t="shared" ca="1" si="778"/>
        <v/>
      </c>
      <c r="CZ383" s="74" t="str">
        <f t="shared" ca="1" si="779"/>
        <v/>
      </c>
      <c r="DA383" s="74" t="str">
        <f t="shared" ca="1" si="780"/>
        <v/>
      </c>
      <c r="DB383" s="74" t="str">
        <f t="shared" ca="1" si="781"/>
        <v/>
      </c>
      <c r="DD383" s="74" t="str">
        <f t="shared" ca="1" si="782"/>
        <v/>
      </c>
      <c r="DE383" s="74" t="str">
        <f t="shared" ca="1" si="783"/>
        <v/>
      </c>
      <c r="DF383" s="74" t="str">
        <f t="shared" ca="1" si="784"/>
        <v/>
      </c>
      <c r="DG383" s="74" t="str">
        <f t="shared" ca="1" si="785"/>
        <v/>
      </c>
      <c r="DH383" s="74" t="str">
        <f t="shared" ca="1" si="786"/>
        <v/>
      </c>
      <c r="DI383" s="74" t="str">
        <f t="shared" ca="1" si="787"/>
        <v/>
      </c>
      <c r="DJ383" s="74" t="str">
        <f t="shared" ca="1" si="788"/>
        <v/>
      </c>
      <c r="DK383" s="74" t="str">
        <f t="shared" ca="1" si="789"/>
        <v/>
      </c>
      <c r="DL383" s="74" t="str">
        <f t="shared" ca="1" si="790"/>
        <v/>
      </c>
      <c r="DM383" s="74" t="str">
        <f t="shared" ca="1" si="791"/>
        <v/>
      </c>
      <c r="DN383" s="74" t="str">
        <f t="shared" ca="1" si="792"/>
        <v/>
      </c>
      <c r="DO383" s="74" t="str">
        <f t="shared" ca="1" si="793"/>
        <v/>
      </c>
      <c r="DQ383" s="74" t="str">
        <f t="shared" ca="1" si="794"/>
        <v/>
      </c>
      <c r="DS383" s="74" t="str">
        <f t="shared" ca="1" si="795"/>
        <v/>
      </c>
      <c r="DT383" s="74" t="str">
        <f t="shared" ca="1" si="796"/>
        <v/>
      </c>
      <c r="DV383" s="525" t="str">
        <f t="shared" ca="1" si="797"/>
        <v/>
      </c>
      <c r="DW383" s="74" t="str">
        <f t="shared" ca="1" si="798"/>
        <v/>
      </c>
      <c r="DX383" s="485" t="str">
        <f t="shared" ca="1" si="799"/>
        <v/>
      </c>
      <c r="DY383" s="74" t="str">
        <f t="shared" ca="1" si="800"/>
        <v/>
      </c>
      <c r="DZ383" s="74" t="str">
        <f t="shared" ca="1" si="801"/>
        <v/>
      </c>
      <c r="EA383" s="74" t="str">
        <f t="shared" ca="1" si="802"/>
        <v/>
      </c>
      <c r="EC383" s="74" t="str">
        <f t="shared" ca="1" si="803"/>
        <v/>
      </c>
      <c r="ED383" s="74" t="str">
        <f t="shared" ca="1" si="804"/>
        <v/>
      </c>
      <c r="EE383" s="74" t="str">
        <f t="shared" ca="1" si="805"/>
        <v/>
      </c>
      <c r="EG383" s="479" t="str">
        <f ca="1">IF(V383=1,"",IF(LOG入力!BH383&gt;0,0,IF(CG383="★",0,IF(R383=1,0,IF(N383=0,0,1)))))</f>
        <v/>
      </c>
      <c r="EH383" s="483" t="str">
        <f t="shared" ca="1" si="806"/>
        <v/>
      </c>
      <c r="EI383" s="483" t="str">
        <f t="shared" ca="1" si="807"/>
        <v/>
      </c>
      <c r="EJ383" s="483" t="str">
        <f t="shared" ca="1" si="808"/>
        <v/>
      </c>
      <c r="EL383" s="71">
        <f t="shared" ca="1" si="809"/>
        <v>0</v>
      </c>
      <c r="EM383" s="6">
        <f t="shared" ca="1" si="810"/>
        <v>0</v>
      </c>
      <c r="EN383" s="6" t="str">
        <f t="shared" ca="1" si="811"/>
        <v/>
      </c>
      <c r="EO383" s="6">
        <f ca="1">IF(LOG入力!BH383&gt;0,0,IF(EM383=0,0,(IF(COUNTIF($EN$19:EN383,EN383)=1,IF($FS$3="N",1,IF(EH383=1,1,0))))))</f>
        <v>0</v>
      </c>
      <c r="EP383" s="6" t="str">
        <f ca="1">IF(LOG入力!BH383&gt;0,"",IF(EO383=1,$X383,""))</f>
        <v/>
      </c>
      <c r="EQ383" s="6" t="str">
        <f ca="1">IF(LOG入力!BH383&gt;0,"",IF(EO383=1,$Y383,""))</f>
        <v/>
      </c>
      <c r="ER383" s="520" t="str">
        <f ca="1">IF(LOG入力!BH383&gt;0,"",IF(COUNTIF($EP$19:$EP383,EP383)=1,EP383,""))</f>
        <v/>
      </c>
      <c r="ES383" s="520">
        <f ca="1">IF(LOG入力!BH383&gt;0,0,IF((EL383=1),IF(($ER383=""),0,1),0))</f>
        <v>0</v>
      </c>
      <c r="ET383" s="520" t="str">
        <f ca="1">IF(LOG入力!BH383&gt;0,"",IF(COUNTIF($EQ$19:EQ383,EQ383)=1,EQ383,""))</f>
        <v/>
      </c>
      <c r="EU383" s="539">
        <f ca="1">IF(LOG入力!BH383&gt;0,0,IF((EL383=1),IF(($ET383=""),0,1),0))</f>
        <v>0</v>
      </c>
      <c r="EV383" s="71">
        <f t="shared" ca="1" si="812"/>
        <v>0</v>
      </c>
      <c r="EW383" s="6">
        <f t="shared" ca="1" si="813"/>
        <v>0</v>
      </c>
      <c r="EX383" s="6" t="str">
        <f t="shared" ca="1" si="814"/>
        <v/>
      </c>
      <c r="EY383" s="6">
        <f ca="1">IF(LOG入力!BH383&gt;0,0,IF(EW383=0,0,(IF(COUNTIF($EX$19:EX383,EX383)=1,IF($FS$3="N",1,IF(EH383=1,1,0))))))</f>
        <v>0</v>
      </c>
      <c r="EZ383" s="6" t="str">
        <f ca="1">IF(LOG入力!BH383&gt;0,"",IF(EY383=1,$X383,""))</f>
        <v/>
      </c>
      <c r="FA383" s="6" t="str">
        <f ca="1">IF(LOG入力!BH383&gt;0,"",IF(EY383=1,$Y383,""))</f>
        <v/>
      </c>
      <c r="FB383" s="6" t="str">
        <f ca="1">IF(LOG入力!BH383&gt;0,"",IF(COUNTIF($EZ$19:$EZ383,EZ383)=1,EZ383,""))</f>
        <v/>
      </c>
      <c r="FC383" s="6">
        <f ca="1">IF(LOG入力!BH383&gt;0,0,IF((EV383=1),IF(($FB383=""),0,1),0))</f>
        <v>0</v>
      </c>
      <c r="FD383" s="6" t="str">
        <f ca="1">IF(LOG入力!BH383&gt;0,"",IF(COUNTIF($FA$19:FA383,FA383)=1,FA383,""))</f>
        <v/>
      </c>
      <c r="FE383" s="72">
        <f ca="1">IF(LOG入力!BH383&gt;0,0,IF((EV383=1),IF(($FD383=""),0,1),0))</f>
        <v>0</v>
      </c>
      <c r="FF383" s="71">
        <f t="shared" ca="1" si="815"/>
        <v>0</v>
      </c>
      <c r="FG383" s="6">
        <f t="shared" ca="1" si="816"/>
        <v>0</v>
      </c>
      <c r="FH383" s="6" t="str">
        <f t="shared" ca="1" si="817"/>
        <v/>
      </c>
      <c r="FI383" s="6">
        <f ca="1">IF(LOG入力!BH383&gt;0,0,IF(FG383=0,0,(IF(COUNTIF($FH$19:FH383,FH383)=1,IF($FS$3="N",1,IF(EH383=1,1,0))))))</f>
        <v>0</v>
      </c>
      <c r="FJ383" s="6" t="str">
        <f ca="1">IF(LOG入力!BH383&gt;0,"",IF(FI383=1,$X383,""))</f>
        <v/>
      </c>
      <c r="FK383" s="6" t="str">
        <f ca="1">IF(LOG入力!BH383&gt;0,"",IF(FI383=1,$Y383,""))</f>
        <v/>
      </c>
      <c r="FL383" s="6" t="str">
        <f ca="1">IF(LOG入力!BH383&gt;0,"",IF(COUNTIF($FJ$19:$FJ383,FJ383)=1,FJ383,""))</f>
        <v/>
      </c>
      <c r="FM383" s="6">
        <f ca="1">IF(LOG入力!BH383&gt;0,0,IF((FF383=1),IF(($FL383=""),0,1),0))</f>
        <v>0</v>
      </c>
      <c r="FN383" s="6" t="str">
        <f ca="1">IF(LOG入力!BH383&gt;0,"",IF(COUNTIF($FK$19:FK383,FK383)=1,FK383,""))</f>
        <v/>
      </c>
      <c r="FO383" s="72">
        <f ca="1">IF(LOG入力!BH383&gt;0,0,IF((FF383=1),IF(($FN383=""),0,1),0))</f>
        <v>0</v>
      </c>
      <c r="FP383" s="71">
        <f t="shared" ca="1" si="818"/>
        <v>0</v>
      </c>
      <c r="FQ383" s="6">
        <f t="shared" ca="1" si="819"/>
        <v>0</v>
      </c>
      <c r="FR383" s="6" t="str">
        <f t="shared" ca="1" si="820"/>
        <v/>
      </c>
      <c r="FS383" s="6">
        <f ca="1">IF(LOG入力!BH383&gt;0,0,IF(FQ383=0,0,(IF(COUNTIF($FR$19:FR383,FR383)=1,IF($FS$3="N",1,IF(EH383=1,1,0))))))</f>
        <v>0</v>
      </c>
      <c r="FT383" s="6" t="str">
        <f ca="1">IF(LOG入力!BH383&gt;0,"",IF(FS383=1,$X383,""))</f>
        <v/>
      </c>
      <c r="FU383" s="6" t="str">
        <f ca="1">IF(LOG入力!BH383&gt;0,"",IF(FS383=1,$Y383,""))</f>
        <v/>
      </c>
      <c r="FV383" s="6" t="str">
        <f ca="1">IF(LOG入力!BH383&gt;0,"",IF(COUNTIF($FT$19:$FT383,FT383)=1,FT383,""))</f>
        <v/>
      </c>
      <c r="FW383" s="6">
        <f ca="1">IF(LOG入力!BH383&gt;0,0,IF((FP383=1),IF(($FV383=""),0,1),0))</f>
        <v>0</v>
      </c>
      <c r="FX383" s="6" t="str">
        <f ca="1">IF(LOG入力!BH383&gt;0,"",IF(COUNTIF($FU$19:FU383,FU383)=1,FU383,""))</f>
        <v/>
      </c>
      <c r="FY383" s="72">
        <f ca="1">IF(LOG入力!BH383&gt;0,0,IF((FP383=1),IF(($FX383=""),0,1),0))</f>
        <v>0</v>
      </c>
      <c r="FZ383" s="71">
        <f t="shared" ca="1" si="821"/>
        <v>0</v>
      </c>
      <c r="GA383" s="6">
        <f t="shared" ca="1" si="822"/>
        <v>0</v>
      </c>
      <c r="GB383" s="6" t="str">
        <f t="shared" ca="1" si="823"/>
        <v/>
      </c>
      <c r="GC383" s="6">
        <f ca="1">IF(LOG入力!BH383&gt;0,0,IF(GA383=0,0,(IF(COUNTIF($GB$19:GB383,GB383)=1,IF($FS$3="N",1,IF(EH383=1,1,0))))))</f>
        <v>0</v>
      </c>
      <c r="GD383" s="6" t="str">
        <f ca="1">IF(LOG入力!BH383&gt;0,"",IF(GC383=1,$X383,""))</f>
        <v/>
      </c>
      <c r="GE383" s="6" t="str">
        <f ca="1">IF(LOG入力!BH383&gt;0,"",IF(GC383=1,$Y383,""))</f>
        <v/>
      </c>
      <c r="GF383" s="6" t="str">
        <f ca="1">IF(LOG入力!BH383&gt;0,"",IF(COUNTIF($GD$19:$GD383,GD383)=1,GD383,""))</f>
        <v/>
      </c>
      <c r="GG383" s="6">
        <f ca="1">IF(LOG入力!BH383&gt;0,0,IF((FZ383=1),IF(($GF383=""),0,1),0))</f>
        <v>0</v>
      </c>
      <c r="GH383" s="6" t="str">
        <f ca="1">IF(LOG入力!BH383&gt;0,"",IF(COUNTIF($GE$19:GE383,GE383)=1,GE383,""))</f>
        <v/>
      </c>
      <c r="GI383" s="72">
        <f ca="1">IF(LOG入力!BH383&gt;0,0,IF((FZ383=1),IF(($GH383=""),0,1),0))</f>
        <v>0</v>
      </c>
      <c r="GK383" s="455" t="str">
        <f ca="1">IF(V383=1,"",IF(LEN(LOG入力!AS383)=0,"",LOG入力!AS383))</f>
        <v/>
      </c>
      <c r="GL383" s="378" t="str">
        <f t="shared" ca="1" si="824"/>
        <v/>
      </c>
      <c r="GM383" s="378" t="str">
        <f t="shared" ca="1" si="825"/>
        <v/>
      </c>
      <c r="GN383" s="74" t="str">
        <f t="shared" ca="1" si="826"/>
        <v/>
      </c>
      <c r="GO383" s="74" t="str">
        <f t="shared" ca="1" si="827"/>
        <v/>
      </c>
      <c r="GQ383" s="74" t="str">
        <f t="shared" ca="1" si="828"/>
        <v/>
      </c>
      <c r="GR383" s="74" t="str">
        <f t="shared" ca="1" si="829"/>
        <v/>
      </c>
      <c r="GS383" s="74" t="str">
        <f t="shared" ca="1" si="830"/>
        <v/>
      </c>
      <c r="GT383" s="74" t="str">
        <f t="shared" ca="1" si="831"/>
        <v/>
      </c>
      <c r="GU383" s="74" t="str">
        <f t="shared" ca="1" si="832"/>
        <v/>
      </c>
      <c r="GV383" s="74" t="str">
        <f t="shared" ca="1" si="833"/>
        <v/>
      </c>
      <c r="GX383" s="74" t="str">
        <f t="shared" ca="1" si="834"/>
        <v/>
      </c>
      <c r="GY383" s="74" t="str">
        <f t="shared" ca="1" si="835"/>
        <v/>
      </c>
      <c r="GZ383" s="74" t="str">
        <f ca="1">IF(V383=1,"",IF(LOG入力!BH383&gt;0,0,IF(GY383=0,0,IF((VALUE((TYPE(VALUE(J383)))))=16,0,IF(VALUE(J383)&lt;60,1,IF(VALUE(J383)&lt;100,0,IF(VALUE(J383)&lt;600,2,0)))))))</f>
        <v/>
      </c>
      <c r="HA383" s="74" t="str">
        <f t="shared" ca="1" si="836"/>
        <v/>
      </c>
      <c r="HB383" s="74" t="str">
        <f ca="1">IF(V383=1,"",IF(LOG入力!BH383&gt;0,0,IF(HA383=0,0,IF((VALUE((TYPE(VALUE(L383)))))=16,0,IF(VALUE(L383)&lt;60,1,IF(VALUE(L383)&lt;100,0,IF(VALUE(L383)&lt;600,2,0)))))))</f>
        <v/>
      </c>
      <c r="HD383" s="74" t="str">
        <f t="shared" ca="1" si="837"/>
        <v/>
      </c>
      <c r="HF383" s="74" t="str">
        <f t="shared" ca="1" si="838"/>
        <v/>
      </c>
      <c r="HG383" s="74" t="str">
        <f t="shared" ca="1" si="839"/>
        <v/>
      </c>
      <c r="HH383" s="74" t="str">
        <f t="shared" ca="1" si="840"/>
        <v/>
      </c>
      <c r="HI383" s="74" t="str">
        <f t="shared" ca="1" si="841"/>
        <v/>
      </c>
      <c r="HJ383" s="74" t="str">
        <f t="shared" ca="1" si="842"/>
        <v/>
      </c>
      <c r="HK383" s="74" t="str">
        <f t="shared" ca="1" si="843"/>
        <v/>
      </c>
      <c r="HL383" s="74" t="str">
        <f t="shared" ca="1" si="844"/>
        <v/>
      </c>
      <c r="HM383" s="74" t="str">
        <f t="shared" ca="1" si="845"/>
        <v/>
      </c>
      <c r="HN383" s="74" t="str">
        <f t="shared" ca="1" si="846"/>
        <v/>
      </c>
      <c r="HO383" s="529" t="str">
        <f t="shared" ca="1" si="847"/>
        <v/>
      </c>
      <c r="HP383" s="74" t="str">
        <f t="shared" ca="1" si="848"/>
        <v/>
      </c>
      <c r="HQ383" s="74" t="str">
        <f t="shared" ca="1" si="849"/>
        <v/>
      </c>
      <c r="HR383" s="74" t="str">
        <f t="shared" ca="1" si="850"/>
        <v/>
      </c>
      <c r="HS383" s="74" t="str">
        <f t="shared" ca="1" si="851"/>
        <v/>
      </c>
      <c r="HT383" s="74" t="str">
        <f ca="1">IF(V383=1,"",IF(LOG入力!BH383&gt;0,0,IF(DV383=1,0,IF(N383="0",0,IF(SUM(HD383:HS383)&gt;0,1,0)))))</f>
        <v/>
      </c>
    </row>
    <row r="384" spans="1:228" x14ac:dyDescent="0.15">
      <c r="A384" s="5"/>
      <c r="B384" s="532" t="str">
        <f t="shared" ca="1" si="710"/>
        <v/>
      </c>
      <c r="C384" s="534" t="str">
        <f ca="1">LOG入力!AP384</f>
        <v/>
      </c>
      <c r="D384" s="534" t="str">
        <f ca="1">LOG入力!AQ384</f>
        <v/>
      </c>
      <c r="E384" s="534" t="str">
        <f ca="1">LOG入力!AR384</f>
        <v/>
      </c>
      <c r="F384" s="535" t="str">
        <f t="shared" ca="1" si="711"/>
        <v/>
      </c>
      <c r="G384" s="585" t="str">
        <f ca="1">LOG入力!AT384</f>
        <v/>
      </c>
      <c r="H384" s="542" t="str">
        <f ca="1">LOG入力!AU384</f>
        <v/>
      </c>
      <c r="I384" s="542" t="str">
        <f ca="1">LOG入力!AV384</f>
        <v/>
      </c>
      <c r="J384" s="577" t="str">
        <f ca="1">LOG入力!AW384</f>
        <v/>
      </c>
      <c r="K384" s="578" t="str">
        <f ca="1">LOG入力!BJ384</f>
        <v/>
      </c>
      <c r="L384" s="577" t="str">
        <f ca="1">LOG入力!AY384</f>
        <v/>
      </c>
      <c r="M384" s="545" t="str">
        <f ca="1">LOG入力!BK384</f>
        <v/>
      </c>
      <c r="N384" s="512" t="str">
        <f ca="1">IF(V384=1,"",IF(LOG入力!AJ384=1,"1",LOG入力!BA384))</f>
        <v/>
      </c>
      <c r="O384" s="538" t="str">
        <f ca="1">IF(V384=1,"",IF(LEN(LOG入力!O384)=0,"",LOG入力!O384))</f>
        <v/>
      </c>
      <c r="P384" s="291" t="str">
        <f ca="1">IF(V384=1,"",IF($AA$4=1,"",IF(LOG入力!BG384=1,"",CONCATENATE($ER384,$FB384,$FL384,$FV384,$GF384))))</f>
        <v/>
      </c>
      <c r="Q384" s="291" t="str">
        <f ca="1">IF(V384=1,"",IF($AA$4=1,"",IF(LOG入力!BG384=1,"",CONCATENATE($ET384,$FD384,$FN384,$FX384,$GH384))))</f>
        <v/>
      </c>
      <c r="R384" s="573" t="str">
        <f ca="1">IF(V384=1,"",IF($AA$4=1,"",IF(LOG入力!BH384&gt;0,0,AA384)))</f>
        <v/>
      </c>
      <c r="S384" s="293" t="str">
        <f t="shared" ca="1" si="712"/>
        <v/>
      </c>
      <c r="T384" s="681"/>
      <c r="U384" s="38"/>
      <c r="V384" s="196">
        <f ca="1">LOG入力!AN384</f>
        <v>1</v>
      </c>
      <c r="W384" s="38"/>
      <c r="X384" s="516" t="str">
        <f t="shared" ca="1" si="713"/>
        <v/>
      </c>
      <c r="Y384" s="515" t="str">
        <f t="shared" ca="1" si="714"/>
        <v/>
      </c>
      <c r="Z384" s="518" t="str">
        <f t="shared" ca="1" si="715"/>
        <v/>
      </c>
      <c r="AA384" s="574" t="str">
        <f t="shared" ca="1" si="716"/>
        <v/>
      </c>
      <c r="AC384" s="6" t="str">
        <f t="shared" ca="1" si="717"/>
        <v/>
      </c>
      <c r="AD384" s="6" t="str">
        <f t="shared" ca="1" si="718"/>
        <v/>
      </c>
      <c r="AE384" s="6" t="str">
        <f t="shared" ca="1" si="719"/>
        <v/>
      </c>
      <c r="AF384" s="6" t="str">
        <f t="shared" ca="1" si="720"/>
        <v/>
      </c>
      <c r="AG384" s="6" t="str">
        <f t="shared" ca="1" si="721"/>
        <v/>
      </c>
      <c r="AH384" s="6" t="str">
        <f t="shared" ca="1" si="722"/>
        <v/>
      </c>
      <c r="AI384" s="6" t="str">
        <f t="shared" ca="1" si="723"/>
        <v/>
      </c>
      <c r="AJ384" s="6" t="str">
        <f t="shared" ca="1" si="724"/>
        <v/>
      </c>
      <c r="AK384" s="6" t="str">
        <f t="shared" ca="1" si="725"/>
        <v/>
      </c>
      <c r="AL384" s="6" t="str">
        <f t="shared" ca="1" si="726"/>
        <v/>
      </c>
      <c r="AM384" s="6" t="str">
        <f t="shared" ca="1" si="727"/>
        <v/>
      </c>
      <c r="AN384" s="6" t="str">
        <f t="shared" ca="1" si="728"/>
        <v/>
      </c>
      <c r="AO384" s="6" t="str">
        <f t="shared" ca="1" si="729"/>
        <v/>
      </c>
      <c r="AP384" s="6" t="str">
        <f t="shared" ca="1" si="730"/>
        <v/>
      </c>
      <c r="AQ384" s="6" t="str">
        <f t="shared" ca="1" si="731"/>
        <v/>
      </c>
      <c r="AR384" s="6" t="str">
        <f t="shared" ca="1" si="732"/>
        <v/>
      </c>
      <c r="AS384" s="6" t="str">
        <f t="shared" ca="1" si="733"/>
        <v/>
      </c>
      <c r="AT384" s="6" t="str">
        <f t="shared" ca="1" si="734"/>
        <v/>
      </c>
      <c r="AU384" s="6" t="str">
        <f t="shared" ca="1" si="735"/>
        <v/>
      </c>
      <c r="AV384" s="6" t="str">
        <f t="shared" ca="1" si="736"/>
        <v/>
      </c>
      <c r="AW384" s="6" t="str">
        <f t="shared" ca="1" si="737"/>
        <v/>
      </c>
      <c r="AY384" s="6" t="str">
        <f t="shared" ca="1" si="738"/>
        <v/>
      </c>
      <c r="AZ384" s="6" t="str">
        <f t="shared" ca="1" si="739"/>
        <v/>
      </c>
      <c r="BA384" s="6" t="str">
        <f t="shared" ca="1" si="740"/>
        <v/>
      </c>
      <c r="BB384" s="6" t="str">
        <f t="shared" ca="1" si="741"/>
        <v/>
      </c>
      <c r="BC384" s="6" t="str">
        <f t="shared" ca="1" si="742"/>
        <v/>
      </c>
      <c r="BD384" s="6" t="str">
        <f t="shared" ca="1" si="743"/>
        <v/>
      </c>
      <c r="BE384" s="6" t="str">
        <f t="shared" ca="1" si="744"/>
        <v/>
      </c>
      <c r="BF384" s="6" t="str">
        <f t="shared" ca="1" si="745"/>
        <v/>
      </c>
      <c r="BG384" s="6" t="str">
        <f t="shared" ca="1" si="746"/>
        <v/>
      </c>
      <c r="BH384" s="6" t="str">
        <f t="shared" ca="1" si="747"/>
        <v/>
      </c>
      <c r="BI384" s="6" t="str">
        <f t="shared" ca="1" si="748"/>
        <v/>
      </c>
      <c r="BJ384" s="6" t="str">
        <f t="shared" ca="1" si="749"/>
        <v/>
      </c>
      <c r="BK384" s="6" t="str">
        <f t="shared" ca="1" si="750"/>
        <v/>
      </c>
      <c r="BL384" s="6" t="str">
        <f t="shared" ca="1" si="751"/>
        <v/>
      </c>
      <c r="BM384" s="6" t="str">
        <f t="shared" ca="1" si="752"/>
        <v/>
      </c>
      <c r="BN384" s="6" t="str">
        <f t="shared" ca="1" si="753"/>
        <v/>
      </c>
      <c r="BO384" s="6" t="str">
        <f t="shared" ca="1" si="754"/>
        <v/>
      </c>
      <c r="BP384" s="6" t="str">
        <f t="shared" ca="1" si="755"/>
        <v/>
      </c>
      <c r="BQ384" s="6" t="str">
        <f t="shared" ca="1" si="756"/>
        <v/>
      </c>
      <c r="BR384" s="6" t="str">
        <f t="shared" ca="1" si="757"/>
        <v/>
      </c>
      <c r="BS384" s="6" t="str">
        <f t="shared" ca="1" si="758"/>
        <v/>
      </c>
      <c r="BU384" s="6" t="str">
        <f t="shared" ca="1" si="759"/>
        <v/>
      </c>
      <c r="BW384" s="515" t="str">
        <f t="shared" ca="1" si="760"/>
        <v/>
      </c>
      <c r="BX384" s="515">
        <f t="shared" ca="1" si="761"/>
        <v>0</v>
      </c>
      <c r="BY384" s="515" t="str">
        <f t="shared" ca="1" si="762"/>
        <v/>
      </c>
      <c r="CA384" s="6">
        <f t="shared" ca="1" si="763"/>
        <v>1</v>
      </c>
      <c r="CC384" s="523" t="str">
        <f t="shared" ca="1" si="764"/>
        <v/>
      </c>
      <c r="CE384" s="6" t="str">
        <f t="shared" ca="1" si="765"/>
        <v/>
      </c>
      <c r="CG384" s="524" t="str">
        <f ca="1">IF(V384=1,"",IF($AA$4=1,"",IF(LOG入力!BH384&gt;0,"",IF(N384=0,"",IF(HT384=0,"","★")))))</f>
        <v/>
      </c>
      <c r="CI384" s="74" t="str">
        <f t="shared" ca="1" si="766"/>
        <v/>
      </c>
      <c r="CK384" s="525" t="str">
        <f ca="1">IF(V384=1,"",IF(LOG入力!BH384&gt;0,1,0))</f>
        <v/>
      </c>
      <c r="CL384" s="74" t="str">
        <f t="shared" ca="1" si="767"/>
        <v/>
      </c>
      <c r="CN384" s="74" t="str">
        <f t="shared" ca="1" si="768"/>
        <v/>
      </c>
      <c r="CO384" s="74" t="str">
        <f t="shared" ca="1" si="769"/>
        <v/>
      </c>
      <c r="CQ384" s="74" t="str">
        <f t="shared" ca="1" si="770"/>
        <v/>
      </c>
      <c r="CR384" s="74" t="str">
        <f t="shared" ca="1" si="771"/>
        <v/>
      </c>
      <c r="CS384" s="74" t="str">
        <f t="shared" ca="1" si="772"/>
        <v/>
      </c>
      <c r="CT384" s="74" t="str">
        <f t="shared" ca="1" si="773"/>
        <v/>
      </c>
      <c r="CU384" s="74" t="str">
        <f t="shared" ca="1" si="774"/>
        <v/>
      </c>
      <c r="CV384" s="74" t="str">
        <f t="shared" ca="1" si="775"/>
        <v/>
      </c>
      <c r="CW384" s="74" t="str">
        <f t="shared" ca="1" si="776"/>
        <v/>
      </c>
      <c r="CX384" s="74" t="str">
        <f t="shared" ca="1" si="777"/>
        <v/>
      </c>
      <c r="CY384" s="74" t="str">
        <f t="shared" ca="1" si="778"/>
        <v/>
      </c>
      <c r="CZ384" s="74" t="str">
        <f t="shared" ca="1" si="779"/>
        <v/>
      </c>
      <c r="DA384" s="74" t="str">
        <f t="shared" ca="1" si="780"/>
        <v/>
      </c>
      <c r="DB384" s="74" t="str">
        <f t="shared" ca="1" si="781"/>
        <v/>
      </c>
      <c r="DD384" s="74" t="str">
        <f t="shared" ca="1" si="782"/>
        <v/>
      </c>
      <c r="DE384" s="74" t="str">
        <f t="shared" ca="1" si="783"/>
        <v/>
      </c>
      <c r="DF384" s="74" t="str">
        <f t="shared" ca="1" si="784"/>
        <v/>
      </c>
      <c r="DG384" s="74" t="str">
        <f t="shared" ca="1" si="785"/>
        <v/>
      </c>
      <c r="DH384" s="74" t="str">
        <f t="shared" ca="1" si="786"/>
        <v/>
      </c>
      <c r="DI384" s="74" t="str">
        <f t="shared" ca="1" si="787"/>
        <v/>
      </c>
      <c r="DJ384" s="74" t="str">
        <f t="shared" ca="1" si="788"/>
        <v/>
      </c>
      <c r="DK384" s="74" t="str">
        <f t="shared" ca="1" si="789"/>
        <v/>
      </c>
      <c r="DL384" s="74" t="str">
        <f t="shared" ca="1" si="790"/>
        <v/>
      </c>
      <c r="DM384" s="74" t="str">
        <f t="shared" ca="1" si="791"/>
        <v/>
      </c>
      <c r="DN384" s="74" t="str">
        <f t="shared" ca="1" si="792"/>
        <v/>
      </c>
      <c r="DO384" s="74" t="str">
        <f t="shared" ca="1" si="793"/>
        <v/>
      </c>
      <c r="DQ384" s="74" t="str">
        <f t="shared" ca="1" si="794"/>
        <v/>
      </c>
      <c r="DS384" s="74" t="str">
        <f t="shared" ca="1" si="795"/>
        <v/>
      </c>
      <c r="DT384" s="74" t="str">
        <f t="shared" ca="1" si="796"/>
        <v/>
      </c>
      <c r="DV384" s="525" t="str">
        <f t="shared" ca="1" si="797"/>
        <v/>
      </c>
      <c r="DW384" s="74" t="str">
        <f t="shared" ca="1" si="798"/>
        <v/>
      </c>
      <c r="DX384" s="485" t="str">
        <f t="shared" ca="1" si="799"/>
        <v/>
      </c>
      <c r="DY384" s="74" t="str">
        <f t="shared" ca="1" si="800"/>
        <v/>
      </c>
      <c r="DZ384" s="74" t="str">
        <f t="shared" ca="1" si="801"/>
        <v/>
      </c>
      <c r="EA384" s="74" t="str">
        <f t="shared" ca="1" si="802"/>
        <v/>
      </c>
      <c r="EC384" s="74" t="str">
        <f t="shared" ca="1" si="803"/>
        <v/>
      </c>
      <c r="ED384" s="74" t="str">
        <f t="shared" ca="1" si="804"/>
        <v/>
      </c>
      <c r="EE384" s="74" t="str">
        <f t="shared" ca="1" si="805"/>
        <v/>
      </c>
      <c r="EG384" s="479" t="str">
        <f ca="1">IF(V384=1,"",IF(LOG入力!BH384&gt;0,0,IF(CG384="★",0,IF(R384=1,0,IF(N384=0,0,1)))))</f>
        <v/>
      </c>
      <c r="EH384" s="483" t="str">
        <f t="shared" ca="1" si="806"/>
        <v/>
      </c>
      <c r="EI384" s="483" t="str">
        <f t="shared" ca="1" si="807"/>
        <v/>
      </c>
      <c r="EJ384" s="483" t="str">
        <f t="shared" ca="1" si="808"/>
        <v/>
      </c>
      <c r="EL384" s="71">
        <f t="shared" ca="1" si="809"/>
        <v>0</v>
      </c>
      <c r="EM384" s="6">
        <f t="shared" ca="1" si="810"/>
        <v>0</v>
      </c>
      <c r="EN384" s="6" t="str">
        <f t="shared" ca="1" si="811"/>
        <v/>
      </c>
      <c r="EO384" s="6">
        <f ca="1">IF(LOG入力!BH384&gt;0,0,IF(EM384=0,0,(IF(COUNTIF($EN$19:EN384,EN384)=1,IF($FS$3="N",1,IF(EH384=1,1,0))))))</f>
        <v>0</v>
      </c>
      <c r="EP384" s="6" t="str">
        <f ca="1">IF(LOG入力!BH384&gt;0,"",IF(EO384=1,$X384,""))</f>
        <v/>
      </c>
      <c r="EQ384" s="6" t="str">
        <f ca="1">IF(LOG入力!BH384&gt;0,"",IF(EO384=1,$Y384,""))</f>
        <v/>
      </c>
      <c r="ER384" s="520" t="str">
        <f ca="1">IF(LOG入力!BH384&gt;0,"",IF(COUNTIF($EP$19:$EP384,EP384)=1,EP384,""))</f>
        <v/>
      </c>
      <c r="ES384" s="520">
        <f ca="1">IF(LOG入力!BH384&gt;0,0,IF((EL384=1),IF(($ER384=""),0,1),0))</f>
        <v>0</v>
      </c>
      <c r="ET384" s="520" t="str">
        <f ca="1">IF(LOG入力!BH384&gt;0,"",IF(COUNTIF($EQ$19:EQ384,EQ384)=1,EQ384,""))</f>
        <v/>
      </c>
      <c r="EU384" s="539">
        <f ca="1">IF(LOG入力!BH384&gt;0,0,IF((EL384=1),IF(($ET384=""),0,1),0))</f>
        <v>0</v>
      </c>
      <c r="EV384" s="71">
        <f t="shared" ca="1" si="812"/>
        <v>0</v>
      </c>
      <c r="EW384" s="6">
        <f t="shared" ca="1" si="813"/>
        <v>0</v>
      </c>
      <c r="EX384" s="6" t="str">
        <f t="shared" ca="1" si="814"/>
        <v/>
      </c>
      <c r="EY384" s="6">
        <f ca="1">IF(LOG入力!BH384&gt;0,0,IF(EW384=0,0,(IF(COUNTIF($EX$19:EX384,EX384)=1,IF($FS$3="N",1,IF(EH384=1,1,0))))))</f>
        <v>0</v>
      </c>
      <c r="EZ384" s="6" t="str">
        <f ca="1">IF(LOG入力!BH384&gt;0,"",IF(EY384=1,$X384,""))</f>
        <v/>
      </c>
      <c r="FA384" s="6" t="str">
        <f ca="1">IF(LOG入力!BH384&gt;0,"",IF(EY384=1,$Y384,""))</f>
        <v/>
      </c>
      <c r="FB384" s="6" t="str">
        <f ca="1">IF(LOG入力!BH384&gt;0,"",IF(COUNTIF($EZ$19:$EZ384,EZ384)=1,EZ384,""))</f>
        <v/>
      </c>
      <c r="FC384" s="6">
        <f ca="1">IF(LOG入力!BH384&gt;0,0,IF((EV384=1),IF(($FB384=""),0,1),0))</f>
        <v>0</v>
      </c>
      <c r="FD384" s="6" t="str">
        <f ca="1">IF(LOG入力!BH384&gt;0,"",IF(COUNTIF($FA$19:FA384,FA384)=1,FA384,""))</f>
        <v/>
      </c>
      <c r="FE384" s="72">
        <f ca="1">IF(LOG入力!BH384&gt;0,0,IF((EV384=1),IF(($FD384=""),0,1),0))</f>
        <v>0</v>
      </c>
      <c r="FF384" s="71">
        <f t="shared" ca="1" si="815"/>
        <v>0</v>
      </c>
      <c r="FG384" s="6">
        <f t="shared" ca="1" si="816"/>
        <v>0</v>
      </c>
      <c r="FH384" s="6" t="str">
        <f t="shared" ca="1" si="817"/>
        <v/>
      </c>
      <c r="FI384" s="6">
        <f ca="1">IF(LOG入力!BH384&gt;0,0,IF(FG384=0,0,(IF(COUNTIF($FH$19:FH384,FH384)=1,IF($FS$3="N",1,IF(EH384=1,1,0))))))</f>
        <v>0</v>
      </c>
      <c r="FJ384" s="6" t="str">
        <f ca="1">IF(LOG入力!BH384&gt;0,"",IF(FI384=1,$X384,""))</f>
        <v/>
      </c>
      <c r="FK384" s="6" t="str">
        <f ca="1">IF(LOG入力!BH384&gt;0,"",IF(FI384=1,$Y384,""))</f>
        <v/>
      </c>
      <c r="FL384" s="6" t="str">
        <f ca="1">IF(LOG入力!BH384&gt;0,"",IF(COUNTIF($FJ$19:$FJ384,FJ384)=1,FJ384,""))</f>
        <v/>
      </c>
      <c r="FM384" s="6">
        <f ca="1">IF(LOG入力!BH384&gt;0,0,IF((FF384=1),IF(($FL384=""),0,1),0))</f>
        <v>0</v>
      </c>
      <c r="FN384" s="6" t="str">
        <f ca="1">IF(LOG入力!BH384&gt;0,"",IF(COUNTIF($FK$19:FK384,FK384)=1,FK384,""))</f>
        <v/>
      </c>
      <c r="FO384" s="72">
        <f ca="1">IF(LOG入力!BH384&gt;0,0,IF((FF384=1),IF(($FN384=""),0,1),0))</f>
        <v>0</v>
      </c>
      <c r="FP384" s="71">
        <f t="shared" ca="1" si="818"/>
        <v>0</v>
      </c>
      <c r="FQ384" s="6">
        <f t="shared" ca="1" si="819"/>
        <v>0</v>
      </c>
      <c r="FR384" s="6" t="str">
        <f t="shared" ca="1" si="820"/>
        <v/>
      </c>
      <c r="FS384" s="6">
        <f ca="1">IF(LOG入力!BH384&gt;0,0,IF(FQ384=0,0,(IF(COUNTIF($FR$19:FR384,FR384)=1,IF($FS$3="N",1,IF(EH384=1,1,0))))))</f>
        <v>0</v>
      </c>
      <c r="FT384" s="6" t="str">
        <f ca="1">IF(LOG入力!BH384&gt;0,"",IF(FS384=1,$X384,""))</f>
        <v/>
      </c>
      <c r="FU384" s="6" t="str">
        <f ca="1">IF(LOG入力!BH384&gt;0,"",IF(FS384=1,$Y384,""))</f>
        <v/>
      </c>
      <c r="FV384" s="6" t="str">
        <f ca="1">IF(LOG入力!BH384&gt;0,"",IF(COUNTIF($FT$19:$FT384,FT384)=1,FT384,""))</f>
        <v/>
      </c>
      <c r="FW384" s="6">
        <f ca="1">IF(LOG入力!BH384&gt;0,0,IF((FP384=1),IF(($FV384=""),0,1),0))</f>
        <v>0</v>
      </c>
      <c r="FX384" s="6" t="str">
        <f ca="1">IF(LOG入力!BH384&gt;0,"",IF(COUNTIF($FU$19:FU384,FU384)=1,FU384,""))</f>
        <v/>
      </c>
      <c r="FY384" s="72">
        <f ca="1">IF(LOG入力!BH384&gt;0,0,IF((FP384=1),IF(($FX384=""),0,1),0))</f>
        <v>0</v>
      </c>
      <c r="FZ384" s="71">
        <f t="shared" ca="1" si="821"/>
        <v>0</v>
      </c>
      <c r="GA384" s="6">
        <f t="shared" ca="1" si="822"/>
        <v>0</v>
      </c>
      <c r="GB384" s="6" t="str">
        <f t="shared" ca="1" si="823"/>
        <v/>
      </c>
      <c r="GC384" s="6">
        <f ca="1">IF(LOG入力!BH384&gt;0,0,IF(GA384=0,0,(IF(COUNTIF($GB$19:GB384,GB384)=1,IF($FS$3="N",1,IF(EH384=1,1,0))))))</f>
        <v>0</v>
      </c>
      <c r="GD384" s="6" t="str">
        <f ca="1">IF(LOG入力!BH384&gt;0,"",IF(GC384=1,$X384,""))</f>
        <v/>
      </c>
      <c r="GE384" s="6" t="str">
        <f ca="1">IF(LOG入力!BH384&gt;0,"",IF(GC384=1,$Y384,""))</f>
        <v/>
      </c>
      <c r="GF384" s="6" t="str">
        <f ca="1">IF(LOG入力!BH384&gt;0,"",IF(COUNTIF($GD$19:$GD384,GD384)=1,GD384,""))</f>
        <v/>
      </c>
      <c r="GG384" s="6">
        <f ca="1">IF(LOG入力!BH384&gt;0,0,IF((FZ384=1),IF(($GF384=""),0,1),0))</f>
        <v>0</v>
      </c>
      <c r="GH384" s="6" t="str">
        <f ca="1">IF(LOG入力!BH384&gt;0,"",IF(COUNTIF($GE$19:GE384,GE384)=1,GE384,""))</f>
        <v/>
      </c>
      <c r="GI384" s="72">
        <f ca="1">IF(LOG入力!BH384&gt;0,0,IF((FZ384=1),IF(($GH384=""),0,1),0))</f>
        <v>0</v>
      </c>
      <c r="GK384" s="455" t="str">
        <f ca="1">IF(V384=1,"",IF(LEN(LOG入力!AS384)=0,"",LOG入力!AS384))</f>
        <v/>
      </c>
      <c r="GL384" s="378" t="str">
        <f t="shared" ca="1" si="824"/>
        <v/>
      </c>
      <c r="GM384" s="378" t="str">
        <f t="shared" ca="1" si="825"/>
        <v/>
      </c>
      <c r="GN384" s="74" t="str">
        <f t="shared" ca="1" si="826"/>
        <v/>
      </c>
      <c r="GO384" s="74" t="str">
        <f t="shared" ca="1" si="827"/>
        <v/>
      </c>
      <c r="GQ384" s="74" t="str">
        <f t="shared" ca="1" si="828"/>
        <v/>
      </c>
      <c r="GR384" s="74" t="str">
        <f t="shared" ca="1" si="829"/>
        <v/>
      </c>
      <c r="GS384" s="74" t="str">
        <f t="shared" ca="1" si="830"/>
        <v/>
      </c>
      <c r="GT384" s="74" t="str">
        <f t="shared" ca="1" si="831"/>
        <v/>
      </c>
      <c r="GU384" s="74" t="str">
        <f t="shared" ca="1" si="832"/>
        <v/>
      </c>
      <c r="GV384" s="74" t="str">
        <f t="shared" ca="1" si="833"/>
        <v/>
      </c>
      <c r="GX384" s="74" t="str">
        <f t="shared" ca="1" si="834"/>
        <v/>
      </c>
      <c r="GY384" s="74" t="str">
        <f t="shared" ca="1" si="835"/>
        <v/>
      </c>
      <c r="GZ384" s="74" t="str">
        <f ca="1">IF(V384=1,"",IF(LOG入力!BH384&gt;0,0,IF(GY384=0,0,IF((VALUE((TYPE(VALUE(J384)))))=16,0,IF(VALUE(J384)&lt;60,1,IF(VALUE(J384)&lt;100,0,IF(VALUE(J384)&lt;600,2,0)))))))</f>
        <v/>
      </c>
      <c r="HA384" s="74" t="str">
        <f t="shared" ca="1" si="836"/>
        <v/>
      </c>
      <c r="HB384" s="74" t="str">
        <f ca="1">IF(V384=1,"",IF(LOG入力!BH384&gt;0,0,IF(HA384=0,0,IF((VALUE((TYPE(VALUE(L384)))))=16,0,IF(VALUE(L384)&lt;60,1,IF(VALUE(L384)&lt;100,0,IF(VALUE(L384)&lt;600,2,0)))))))</f>
        <v/>
      </c>
      <c r="HD384" s="74" t="str">
        <f t="shared" ca="1" si="837"/>
        <v/>
      </c>
      <c r="HF384" s="74" t="str">
        <f t="shared" ca="1" si="838"/>
        <v/>
      </c>
      <c r="HG384" s="74" t="str">
        <f t="shared" ca="1" si="839"/>
        <v/>
      </c>
      <c r="HH384" s="74" t="str">
        <f t="shared" ca="1" si="840"/>
        <v/>
      </c>
      <c r="HI384" s="74" t="str">
        <f t="shared" ca="1" si="841"/>
        <v/>
      </c>
      <c r="HJ384" s="74" t="str">
        <f t="shared" ca="1" si="842"/>
        <v/>
      </c>
      <c r="HK384" s="74" t="str">
        <f t="shared" ca="1" si="843"/>
        <v/>
      </c>
      <c r="HL384" s="74" t="str">
        <f t="shared" ca="1" si="844"/>
        <v/>
      </c>
      <c r="HM384" s="74" t="str">
        <f t="shared" ca="1" si="845"/>
        <v/>
      </c>
      <c r="HN384" s="74" t="str">
        <f t="shared" ca="1" si="846"/>
        <v/>
      </c>
      <c r="HO384" s="529" t="str">
        <f t="shared" ca="1" si="847"/>
        <v/>
      </c>
      <c r="HP384" s="74" t="str">
        <f t="shared" ca="1" si="848"/>
        <v/>
      </c>
      <c r="HQ384" s="74" t="str">
        <f t="shared" ca="1" si="849"/>
        <v/>
      </c>
      <c r="HR384" s="74" t="str">
        <f t="shared" ca="1" si="850"/>
        <v/>
      </c>
      <c r="HS384" s="74" t="str">
        <f t="shared" ca="1" si="851"/>
        <v/>
      </c>
      <c r="HT384" s="74" t="str">
        <f ca="1">IF(V384=1,"",IF(LOG入力!BH384&gt;0,0,IF(DV384=1,0,IF(N384="0",0,IF(SUM(HD384:HS384)&gt;0,1,0)))))</f>
        <v/>
      </c>
    </row>
    <row r="385" spans="1:228" x14ac:dyDescent="0.15">
      <c r="A385" s="5"/>
      <c r="B385" s="532" t="str">
        <f t="shared" ca="1" si="710"/>
        <v/>
      </c>
      <c r="C385" s="534" t="str">
        <f ca="1">LOG入力!AP385</f>
        <v/>
      </c>
      <c r="D385" s="534" t="str">
        <f ca="1">LOG入力!AQ385</f>
        <v/>
      </c>
      <c r="E385" s="534" t="str">
        <f ca="1">LOG入力!AR385</f>
        <v/>
      </c>
      <c r="F385" s="535" t="str">
        <f t="shared" ca="1" si="711"/>
        <v/>
      </c>
      <c r="G385" s="585" t="str">
        <f ca="1">LOG入力!AT385</f>
        <v/>
      </c>
      <c r="H385" s="542" t="str">
        <f ca="1">LOG入力!AU385</f>
        <v/>
      </c>
      <c r="I385" s="542" t="str">
        <f ca="1">LOG入力!AV385</f>
        <v/>
      </c>
      <c r="J385" s="577" t="str">
        <f ca="1">LOG入力!AW385</f>
        <v/>
      </c>
      <c r="K385" s="578" t="str">
        <f ca="1">LOG入力!BJ385</f>
        <v/>
      </c>
      <c r="L385" s="577" t="str">
        <f ca="1">LOG入力!AY385</f>
        <v/>
      </c>
      <c r="M385" s="545" t="str">
        <f ca="1">LOG入力!BK385</f>
        <v/>
      </c>
      <c r="N385" s="512" t="str">
        <f ca="1">IF(V385=1,"",IF(LOG入力!AJ385=1,"1",LOG入力!BA385))</f>
        <v/>
      </c>
      <c r="O385" s="538" t="str">
        <f ca="1">IF(V385=1,"",IF(LEN(LOG入力!O385)=0,"",LOG入力!O385))</f>
        <v/>
      </c>
      <c r="P385" s="291" t="str">
        <f ca="1">IF(V385=1,"",IF($AA$4=1,"",IF(LOG入力!BG385=1,"",CONCATENATE($ER385,$FB385,$FL385,$FV385,$GF385))))</f>
        <v/>
      </c>
      <c r="Q385" s="291" t="str">
        <f ca="1">IF(V385=1,"",IF($AA$4=1,"",IF(LOG入力!BG385=1,"",CONCATENATE($ET385,$FD385,$FN385,$FX385,$GH385))))</f>
        <v/>
      </c>
      <c r="R385" s="573" t="str">
        <f ca="1">IF(V385=1,"",IF($AA$4=1,"",IF(LOG入力!BH385&gt;0,0,AA385)))</f>
        <v/>
      </c>
      <c r="S385" s="293" t="str">
        <f t="shared" ca="1" si="712"/>
        <v/>
      </c>
      <c r="T385" s="681"/>
      <c r="U385" s="38"/>
      <c r="V385" s="196">
        <f ca="1">LOG入力!AN385</f>
        <v>1</v>
      </c>
      <c r="W385" s="38"/>
      <c r="X385" s="516" t="str">
        <f t="shared" ca="1" si="713"/>
        <v/>
      </c>
      <c r="Y385" s="515" t="str">
        <f t="shared" ca="1" si="714"/>
        <v/>
      </c>
      <c r="Z385" s="518" t="str">
        <f t="shared" ca="1" si="715"/>
        <v/>
      </c>
      <c r="AA385" s="574" t="str">
        <f t="shared" ca="1" si="716"/>
        <v/>
      </c>
      <c r="AC385" s="6" t="str">
        <f t="shared" ca="1" si="717"/>
        <v/>
      </c>
      <c r="AD385" s="6" t="str">
        <f t="shared" ca="1" si="718"/>
        <v/>
      </c>
      <c r="AE385" s="6" t="str">
        <f t="shared" ca="1" si="719"/>
        <v/>
      </c>
      <c r="AF385" s="6" t="str">
        <f t="shared" ca="1" si="720"/>
        <v/>
      </c>
      <c r="AG385" s="6" t="str">
        <f t="shared" ca="1" si="721"/>
        <v/>
      </c>
      <c r="AH385" s="6" t="str">
        <f t="shared" ca="1" si="722"/>
        <v/>
      </c>
      <c r="AI385" s="6" t="str">
        <f t="shared" ca="1" si="723"/>
        <v/>
      </c>
      <c r="AJ385" s="6" t="str">
        <f t="shared" ca="1" si="724"/>
        <v/>
      </c>
      <c r="AK385" s="6" t="str">
        <f t="shared" ca="1" si="725"/>
        <v/>
      </c>
      <c r="AL385" s="6" t="str">
        <f t="shared" ca="1" si="726"/>
        <v/>
      </c>
      <c r="AM385" s="6" t="str">
        <f t="shared" ca="1" si="727"/>
        <v/>
      </c>
      <c r="AN385" s="6" t="str">
        <f t="shared" ca="1" si="728"/>
        <v/>
      </c>
      <c r="AO385" s="6" t="str">
        <f t="shared" ca="1" si="729"/>
        <v/>
      </c>
      <c r="AP385" s="6" t="str">
        <f t="shared" ca="1" si="730"/>
        <v/>
      </c>
      <c r="AQ385" s="6" t="str">
        <f t="shared" ca="1" si="731"/>
        <v/>
      </c>
      <c r="AR385" s="6" t="str">
        <f t="shared" ca="1" si="732"/>
        <v/>
      </c>
      <c r="AS385" s="6" t="str">
        <f t="shared" ca="1" si="733"/>
        <v/>
      </c>
      <c r="AT385" s="6" t="str">
        <f t="shared" ca="1" si="734"/>
        <v/>
      </c>
      <c r="AU385" s="6" t="str">
        <f t="shared" ca="1" si="735"/>
        <v/>
      </c>
      <c r="AV385" s="6" t="str">
        <f t="shared" ca="1" si="736"/>
        <v/>
      </c>
      <c r="AW385" s="6" t="str">
        <f t="shared" ca="1" si="737"/>
        <v/>
      </c>
      <c r="AY385" s="6" t="str">
        <f t="shared" ca="1" si="738"/>
        <v/>
      </c>
      <c r="AZ385" s="6" t="str">
        <f t="shared" ca="1" si="739"/>
        <v/>
      </c>
      <c r="BA385" s="6" t="str">
        <f t="shared" ca="1" si="740"/>
        <v/>
      </c>
      <c r="BB385" s="6" t="str">
        <f t="shared" ca="1" si="741"/>
        <v/>
      </c>
      <c r="BC385" s="6" t="str">
        <f t="shared" ca="1" si="742"/>
        <v/>
      </c>
      <c r="BD385" s="6" t="str">
        <f t="shared" ca="1" si="743"/>
        <v/>
      </c>
      <c r="BE385" s="6" t="str">
        <f t="shared" ca="1" si="744"/>
        <v/>
      </c>
      <c r="BF385" s="6" t="str">
        <f t="shared" ca="1" si="745"/>
        <v/>
      </c>
      <c r="BG385" s="6" t="str">
        <f t="shared" ca="1" si="746"/>
        <v/>
      </c>
      <c r="BH385" s="6" t="str">
        <f t="shared" ca="1" si="747"/>
        <v/>
      </c>
      <c r="BI385" s="6" t="str">
        <f t="shared" ca="1" si="748"/>
        <v/>
      </c>
      <c r="BJ385" s="6" t="str">
        <f t="shared" ca="1" si="749"/>
        <v/>
      </c>
      <c r="BK385" s="6" t="str">
        <f t="shared" ca="1" si="750"/>
        <v/>
      </c>
      <c r="BL385" s="6" t="str">
        <f t="shared" ca="1" si="751"/>
        <v/>
      </c>
      <c r="BM385" s="6" t="str">
        <f t="shared" ca="1" si="752"/>
        <v/>
      </c>
      <c r="BN385" s="6" t="str">
        <f t="shared" ca="1" si="753"/>
        <v/>
      </c>
      <c r="BO385" s="6" t="str">
        <f t="shared" ca="1" si="754"/>
        <v/>
      </c>
      <c r="BP385" s="6" t="str">
        <f t="shared" ca="1" si="755"/>
        <v/>
      </c>
      <c r="BQ385" s="6" t="str">
        <f t="shared" ca="1" si="756"/>
        <v/>
      </c>
      <c r="BR385" s="6" t="str">
        <f t="shared" ca="1" si="757"/>
        <v/>
      </c>
      <c r="BS385" s="6" t="str">
        <f t="shared" ca="1" si="758"/>
        <v/>
      </c>
      <c r="BU385" s="6" t="str">
        <f t="shared" ca="1" si="759"/>
        <v/>
      </c>
      <c r="BW385" s="515" t="str">
        <f t="shared" ca="1" si="760"/>
        <v/>
      </c>
      <c r="BX385" s="515">
        <f t="shared" ca="1" si="761"/>
        <v>0</v>
      </c>
      <c r="BY385" s="515" t="str">
        <f t="shared" ca="1" si="762"/>
        <v/>
      </c>
      <c r="CA385" s="6">
        <f t="shared" ca="1" si="763"/>
        <v>1</v>
      </c>
      <c r="CC385" s="523" t="str">
        <f t="shared" ca="1" si="764"/>
        <v/>
      </c>
      <c r="CE385" s="6" t="str">
        <f t="shared" ca="1" si="765"/>
        <v/>
      </c>
      <c r="CG385" s="524" t="str">
        <f ca="1">IF(V385=1,"",IF($AA$4=1,"",IF(LOG入力!BH385&gt;0,"",IF(N385=0,"",IF(HT385=0,"","★")))))</f>
        <v/>
      </c>
      <c r="CI385" s="74" t="str">
        <f t="shared" ca="1" si="766"/>
        <v/>
      </c>
      <c r="CK385" s="525" t="str">
        <f ca="1">IF(V385=1,"",IF(LOG入力!BH385&gt;0,1,0))</f>
        <v/>
      </c>
      <c r="CL385" s="74" t="str">
        <f t="shared" ca="1" si="767"/>
        <v/>
      </c>
      <c r="CN385" s="74" t="str">
        <f t="shared" ca="1" si="768"/>
        <v/>
      </c>
      <c r="CO385" s="74" t="str">
        <f t="shared" ca="1" si="769"/>
        <v/>
      </c>
      <c r="CQ385" s="74" t="str">
        <f t="shared" ca="1" si="770"/>
        <v/>
      </c>
      <c r="CR385" s="74" t="str">
        <f t="shared" ca="1" si="771"/>
        <v/>
      </c>
      <c r="CS385" s="74" t="str">
        <f t="shared" ca="1" si="772"/>
        <v/>
      </c>
      <c r="CT385" s="74" t="str">
        <f t="shared" ca="1" si="773"/>
        <v/>
      </c>
      <c r="CU385" s="74" t="str">
        <f t="shared" ca="1" si="774"/>
        <v/>
      </c>
      <c r="CV385" s="74" t="str">
        <f t="shared" ca="1" si="775"/>
        <v/>
      </c>
      <c r="CW385" s="74" t="str">
        <f t="shared" ca="1" si="776"/>
        <v/>
      </c>
      <c r="CX385" s="74" t="str">
        <f t="shared" ca="1" si="777"/>
        <v/>
      </c>
      <c r="CY385" s="74" t="str">
        <f t="shared" ca="1" si="778"/>
        <v/>
      </c>
      <c r="CZ385" s="74" t="str">
        <f t="shared" ca="1" si="779"/>
        <v/>
      </c>
      <c r="DA385" s="74" t="str">
        <f t="shared" ca="1" si="780"/>
        <v/>
      </c>
      <c r="DB385" s="74" t="str">
        <f t="shared" ca="1" si="781"/>
        <v/>
      </c>
      <c r="DD385" s="74" t="str">
        <f t="shared" ca="1" si="782"/>
        <v/>
      </c>
      <c r="DE385" s="74" t="str">
        <f t="shared" ca="1" si="783"/>
        <v/>
      </c>
      <c r="DF385" s="74" t="str">
        <f t="shared" ca="1" si="784"/>
        <v/>
      </c>
      <c r="DG385" s="74" t="str">
        <f t="shared" ca="1" si="785"/>
        <v/>
      </c>
      <c r="DH385" s="74" t="str">
        <f t="shared" ca="1" si="786"/>
        <v/>
      </c>
      <c r="DI385" s="74" t="str">
        <f t="shared" ca="1" si="787"/>
        <v/>
      </c>
      <c r="DJ385" s="74" t="str">
        <f t="shared" ca="1" si="788"/>
        <v/>
      </c>
      <c r="DK385" s="74" t="str">
        <f t="shared" ca="1" si="789"/>
        <v/>
      </c>
      <c r="DL385" s="74" t="str">
        <f t="shared" ca="1" si="790"/>
        <v/>
      </c>
      <c r="DM385" s="74" t="str">
        <f t="shared" ca="1" si="791"/>
        <v/>
      </c>
      <c r="DN385" s="74" t="str">
        <f t="shared" ca="1" si="792"/>
        <v/>
      </c>
      <c r="DO385" s="74" t="str">
        <f t="shared" ca="1" si="793"/>
        <v/>
      </c>
      <c r="DQ385" s="74" t="str">
        <f t="shared" ca="1" si="794"/>
        <v/>
      </c>
      <c r="DS385" s="74" t="str">
        <f t="shared" ca="1" si="795"/>
        <v/>
      </c>
      <c r="DT385" s="74" t="str">
        <f t="shared" ca="1" si="796"/>
        <v/>
      </c>
      <c r="DV385" s="525" t="str">
        <f t="shared" ca="1" si="797"/>
        <v/>
      </c>
      <c r="DW385" s="74" t="str">
        <f t="shared" ca="1" si="798"/>
        <v/>
      </c>
      <c r="DX385" s="485" t="str">
        <f t="shared" ca="1" si="799"/>
        <v/>
      </c>
      <c r="DY385" s="74" t="str">
        <f t="shared" ca="1" si="800"/>
        <v/>
      </c>
      <c r="DZ385" s="74" t="str">
        <f t="shared" ca="1" si="801"/>
        <v/>
      </c>
      <c r="EA385" s="74" t="str">
        <f t="shared" ca="1" si="802"/>
        <v/>
      </c>
      <c r="EC385" s="74" t="str">
        <f t="shared" ca="1" si="803"/>
        <v/>
      </c>
      <c r="ED385" s="74" t="str">
        <f t="shared" ca="1" si="804"/>
        <v/>
      </c>
      <c r="EE385" s="74" t="str">
        <f t="shared" ca="1" si="805"/>
        <v/>
      </c>
      <c r="EG385" s="479" t="str">
        <f ca="1">IF(V385=1,"",IF(LOG入力!BH385&gt;0,0,IF(CG385="★",0,IF(R385=1,0,IF(N385=0,0,1)))))</f>
        <v/>
      </c>
      <c r="EH385" s="483" t="str">
        <f t="shared" ca="1" si="806"/>
        <v/>
      </c>
      <c r="EI385" s="483" t="str">
        <f t="shared" ca="1" si="807"/>
        <v/>
      </c>
      <c r="EJ385" s="483" t="str">
        <f t="shared" ca="1" si="808"/>
        <v/>
      </c>
      <c r="EL385" s="71">
        <f t="shared" ca="1" si="809"/>
        <v>0</v>
      </c>
      <c r="EM385" s="6">
        <f t="shared" ca="1" si="810"/>
        <v>0</v>
      </c>
      <c r="EN385" s="6" t="str">
        <f t="shared" ca="1" si="811"/>
        <v/>
      </c>
      <c r="EO385" s="6">
        <f ca="1">IF(LOG入力!BH385&gt;0,0,IF(EM385=0,0,(IF(COUNTIF($EN$19:EN385,EN385)=1,IF($FS$3="N",1,IF(EH385=1,1,0))))))</f>
        <v>0</v>
      </c>
      <c r="EP385" s="6" t="str">
        <f ca="1">IF(LOG入力!BH385&gt;0,"",IF(EO385=1,$X385,""))</f>
        <v/>
      </c>
      <c r="EQ385" s="6" t="str">
        <f ca="1">IF(LOG入力!BH385&gt;0,"",IF(EO385=1,$Y385,""))</f>
        <v/>
      </c>
      <c r="ER385" s="520" t="str">
        <f ca="1">IF(LOG入力!BH385&gt;0,"",IF(COUNTIF($EP$19:$EP385,EP385)=1,EP385,""))</f>
        <v/>
      </c>
      <c r="ES385" s="520">
        <f ca="1">IF(LOG入力!BH385&gt;0,0,IF((EL385=1),IF(($ER385=""),0,1),0))</f>
        <v>0</v>
      </c>
      <c r="ET385" s="520" t="str">
        <f ca="1">IF(LOG入力!BH385&gt;0,"",IF(COUNTIF($EQ$19:EQ385,EQ385)=1,EQ385,""))</f>
        <v/>
      </c>
      <c r="EU385" s="539">
        <f ca="1">IF(LOG入力!BH385&gt;0,0,IF((EL385=1),IF(($ET385=""),0,1),0))</f>
        <v>0</v>
      </c>
      <c r="EV385" s="71">
        <f t="shared" ca="1" si="812"/>
        <v>0</v>
      </c>
      <c r="EW385" s="6">
        <f t="shared" ca="1" si="813"/>
        <v>0</v>
      </c>
      <c r="EX385" s="6" t="str">
        <f t="shared" ca="1" si="814"/>
        <v/>
      </c>
      <c r="EY385" s="6">
        <f ca="1">IF(LOG入力!BH385&gt;0,0,IF(EW385=0,0,(IF(COUNTIF($EX$19:EX385,EX385)=1,IF($FS$3="N",1,IF(EH385=1,1,0))))))</f>
        <v>0</v>
      </c>
      <c r="EZ385" s="6" t="str">
        <f ca="1">IF(LOG入力!BH385&gt;0,"",IF(EY385=1,$X385,""))</f>
        <v/>
      </c>
      <c r="FA385" s="6" t="str">
        <f ca="1">IF(LOG入力!BH385&gt;0,"",IF(EY385=1,$Y385,""))</f>
        <v/>
      </c>
      <c r="FB385" s="6" t="str">
        <f ca="1">IF(LOG入力!BH385&gt;0,"",IF(COUNTIF($EZ$19:$EZ385,EZ385)=1,EZ385,""))</f>
        <v/>
      </c>
      <c r="FC385" s="6">
        <f ca="1">IF(LOG入力!BH385&gt;0,0,IF((EV385=1),IF(($FB385=""),0,1),0))</f>
        <v>0</v>
      </c>
      <c r="FD385" s="6" t="str">
        <f ca="1">IF(LOG入力!BH385&gt;0,"",IF(COUNTIF($FA$19:FA385,FA385)=1,FA385,""))</f>
        <v/>
      </c>
      <c r="FE385" s="72">
        <f ca="1">IF(LOG入力!BH385&gt;0,0,IF((EV385=1),IF(($FD385=""),0,1),0))</f>
        <v>0</v>
      </c>
      <c r="FF385" s="71">
        <f t="shared" ca="1" si="815"/>
        <v>0</v>
      </c>
      <c r="FG385" s="6">
        <f t="shared" ca="1" si="816"/>
        <v>0</v>
      </c>
      <c r="FH385" s="6" t="str">
        <f t="shared" ca="1" si="817"/>
        <v/>
      </c>
      <c r="FI385" s="6">
        <f ca="1">IF(LOG入力!BH385&gt;0,0,IF(FG385=0,0,(IF(COUNTIF($FH$19:FH385,FH385)=1,IF($FS$3="N",1,IF(EH385=1,1,0))))))</f>
        <v>0</v>
      </c>
      <c r="FJ385" s="6" t="str">
        <f ca="1">IF(LOG入力!BH385&gt;0,"",IF(FI385=1,$X385,""))</f>
        <v/>
      </c>
      <c r="FK385" s="6" t="str">
        <f ca="1">IF(LOG入力!BH385&gt;0,"",IF(FI385=1,$Y385,""))</f>
        <v/>
      </c>
      <c r="FL385" s="6" t="str">
        <f ca="1">IF(LOG入力!BH385&gt;0,"",IF(COUNTIF($FJ$19:$FJ385,FJ385)=1,FJ385,""))</f>
        <v/>
      </c>
      <c r="FM385" s="6">
        <f ca="1">IF(LOG入力!BH385&gt;0,0,IF((FF385=1),IF(($FL385=""),0,1),0))</f>
        <v>0</v>
      </c>
      <c r="FN385" s="6" t="str">
        <f ca="1">IF(LOG入力!BH385&gt;0,"",IF(COUNTIF($FK$19:FK385,FK385)=1,FK385,""))</f>
        <v/>
      </c>
      <c r="FO385" s="72">
        <f ca="1">IF(LOG入力!BH385&gt;0,0,IF((FF385=1),IF(($FN385=""),0,1),0))</f>
        <v>0</v>
      </c>
      <c r="FP385" s="71">
        <f t="shared" ca="1" si="818"/>
        <v>0</v>
      </c>
      <c r="FQ385" s="6">
        <f t="shared" ca="1" si="819"/>
        <v>0</v>
      </c>
      <c r="FR385" s="6" t="str">
        <f t="shared" ca="1" si="820"/>
        <v/>
      </c>
      <c r="FS385" s="6">
        <f ca="1">IF(LOG入力!BH385&gt;0,0,IF(FQ385=0,0,(IF(COUNTIF($FR$19:FR385,FR385)=1,IF($FS$3="N",1,IF(EH385=1,1,0))))))</f>
        <v>0</v>
      </c>
      <c r="FT385" s="6" t="str">
        <f ca="1">IF(LOG入力!BH385&gt;0,"",IF(FS385=1,$X385,""))</f>
        <v/>
      </c>
      <c r="FU385" s="6" t="str">
        <f ca="1">IF(LOG入力!BH385&gt;0,"",IF(FS385=1,$Y385,""))</f>
        <v/>
      </c>
      <c r="FV385" s="6" t="str">
        <f ca="1">IF(LOG入力!BH385&gt;0,"",IF(COUNTIF($FT$19:$FT385,FT385)=1,FT385,""))</f>
        <v/>
      </c>
      <c r="FW385" s="6">
        <f ca="1">IF(LOG入力!BH385&gt;0,0,IF((FP385=1),IF(($FV385=""),0,1),0))</f>
        <v>0</v>
      </c>
      <c r="FX385" s="6" t="str">
        <f ca="1">IF(LOG入力!BH385&gt;0,"",IF(COUNTIF($FU$19:FU385,FU385)=1,FU385,""))</f>
        <v/>
      </c>
      <c r="FY385" s="72">
        <f ca="1">IF(LOG入力!BH385&gt;0,0,IF((FP385=1),IF(($FX385=""),0,1),0))</f>
        <v>0</v>
      </c>
      <c r="FZ385" s="71">
        <f t="shared" ca="1" si="821"/>
        <v>0</v>
      </c>
      <c r="GA385" s="6">
        <f t="shared" ca="1" si="822"/>
        <v>0</v>
      </c>
      <c r="GB385" s="6" t="str">
        <f t="shared" ca="1" si="823"/>
        <v/>
      </c>
      <c r="GC385" s="6">
        <f ca="1">IF(LOG入力!BH385&gt;0,0,IF(GA385=0,0,(IF(COUNTIF($GB$19:GB385,GB385)=1,IF($FS$3="N",1,IF(EH385=1,1,0))))))</f>
        <v>0</v>
      </c>
      <c r="GD385" s="6" t="str">
        <f ca="1">IF(LOG入力!BH385&gt;0,"",IF(GC385=1,$X385,""))</f>
        <v/>
      </c>
      <c r="GE385" s="6" t="str">
        <f ca="1">IF(LOG入力!BH385&gt;0,"",IF(GC385=1,$Y385,""))</f>
        <v/>
      </c>
      <c r="GF385" s="6" t="str">
        <f ca="1">IF(LOG入力!BH385&gt;0,"",IF(COUNTIF($GD$19:$GD385,GD385)=1,GD385,""))</f>
        <v/>
      </c>
      <c r="GG385" s="6">
        <f ca="1">IF(LOG入力!BH385&gt;0,0,IF((FZ385=1),IF(($GF385=""),0,1),0))</f>
        <v>0</v>
      </c>
      <c r="GH385" s="6" t="str">
        <f ca="1">IF(LOG入力!BH385&gt;0,"",IF(COUNTIF($GE$19:GE385,GE385)=1,GE385,""))</f>
        <v/>
      </c>
      <c r="GI385" s="72">
        <f ca="1">IF(LOG入力!BH385&gt;0,0,IF((FZ385=1),IF(($GH385=""),0,1),0))</f>
        <v>0</v>
      </c>
      <c r="GK385" s="455" t="str">
        <f ca="1">IF(V385=1,"",IF(LEN(LOG入力!AS385)=0,"",LOG入力!AS385))</f>
        <v/>
      </c>
      <c r="GL385" s="378" t="str">
        <f t="shared" ca="1" si="824"/>
        <v/>
      </c>
      <c r="GM385" s="378" t="str">
        <f t="shared" ca="1" si="825"/>
        <v/>
      </c>
      <c r="GN385" s="74" t="str">
        <f t="shared" ca="1" si="826"/>
        <v/>
      </c>
      <c r="GO385" s="74" t="str">
        <f t="shared" ca="1" si="827"/>
        <v/>
      </c>
      <c r="GQ385" s="74" t="str">
        <f t="shared" ca="1" si="828"/>
        <v/>
      </c>
      <c r="GR385" s="74" t="str">
        <f t="shared" ca="1" si="829"/>
        <v/>
      </c>
      <c r="GS385" s="74" t="str">
        <f t="shared" ca="1" si="830"/>
        <v/>
      </c>
      <c r="GT385" s="74" t="str">
        <f t="shared" ca="1" si="831"/>
        <v/>
      </c>
      <c r="GU385" s="74" t="str">
        <f t="shared" ca="1" si="832"/>
        <v/>
      </c>
      <c r="GV385" s="74" t="str">
        <f t="shared" ca="1" si="833"/>
        <v/>
      </c>
      <c r="GX385" s="74" t="str">
        <f t="shared" ca="1" si="834"/>
        <v/>
      </c>
      <c r="GY385" s="74" t="str">
        <f t="shared" ca="1" si="835"/>
        <v/>
      </c>
      <c r="GZ385" s="74" t="str">
        <f ca="1">IF(V385=1,"",IF(LOG入力!BH385&gt;0,0,IF(GY385=0,0,IF((VALUE((TYPE(VALUE(J385)))))=16,0,IF(VALUE(J385)&lt;60,1,IF(VALUE(J385)&lt;100,0,IF(VALUE(J385)&lt;600,2,0)))))))</f>
        <v/>
      </c>
      <c r="HA385" s="74" t="str">
        <f t="shared" ca="1" si="836"/>
        <v/>
      </c>
      <c r="HB385" s="74" t="str">
        <f ca="1">IF(V385=1,"",IF(LOG入力!BH385&gt;0,0,IF(HA385=0,0,IF((VALUE((TYPE(VALUE(L385)))))=16,0,IF(VALUE(L385)&lt;60,1,IF(VALUE(L385)&lt;100,0,IF(VALUE(L385)&lt;600,2,0)))))))</f>
        <v/>
      </c>
      <c r="HD385" s="74" t="str">
        <f t="shared" ca="1" si="837"/>
        <v/>
      </c>
      <c r="HF385" s="74" t="str">
        <f t="shared" ca="1" si="838"/>
        <v/>
      </c>
      <c r="HG385" s="74" t="str">
        <f t="shared" ca="1" si="839"/>
        <v/>
      </c>
      <c r="HH385" s="74" t="str">
        <f t="shared" ca="1" si="840"/>
        <v/>
      </c>
      <c r="HI385" s="74" t="str">
        <f t="shared" ca="1" si="841"/>
        <v/>
      </c>
      <c r="HJ385" s="74" t="str">
        <f t="shared" ca="1" si="842"/>
        <v/>
      </c>
      <c r="HK385" s="74" t="str">
        <f t="shared" ca="1" si="843"/>
        <v/>
      </c>
      <c r="HL385" s="74" t="str">
        <f t="shared" ca="1" si="844"/>
        <v/>
      </c>
      <c r="HM385" s="74" t="str">
        <f t="shared" ca="1" si="845"/>
        <v/>
      </c>
      <c r="HN385" s="74" t="str">
        <f t="shared" ca="1" si="846"/>
        <v/>
      </c>
      <c r="HO385" s="529" t="str">
        <f t="shared" ca="1" si="847"/>
        <v/>
      </c>
      <c r="HP385" s="74" t="str">
        <f t="shared" ca="1" si="848"/>
        <v/>
      </c>
      <c r="HQ385" s="74" t="str">
        <f t="shared" ca="1" si="849"/>
        <v/>
      </c>
      <c r="HR385" s="74" t="str">
        <f t="shared" ca="1" si="850"/>
        <v/>
      </c>
      <c r="HS385" s="74" t="str">
        <f t="shared" ca="1" si="851"/>
        <v/>
      </c>
      <c r="HT385" s="74" t="str">
        <f ca="1">IF(V385=1,"",IF(LOG入力!BH385&gt;0,0,IF(DV385=1,0,IF(N385="0",0,IF(SUM(HD385:HS385)&gt;0,1,0)))))</f>
        <v/>
      </c>
    </row>
    <row r="386" spans="1:228" x14ac:dyDescent="0.15">
      <c r="A386" s="5"/>
      <c r="B386" s="532" t="str">
        <f t="shared" ca="1" si="710"/>
        <v/>
      </c>
      <c r="C386" s="534" t="str">
        <f ca="1">LOG入力!AP386</f>
        <v/>
      </c>
      <c r="D386" s="534" t="str">
        <f ca="1">LOG入力!AQ386</f>
        <v/>
      </c>
      <c r="E386" s="534" t="str">
        <f ca="1">LOG入力!AR386</f>
        <v/>
      </c>
      <c r="F386" s="535" t="str">
        <f t="shared" ca="1" si="711"/>
        <v/>
      </c>
      <c r="G386" s="585" t="str">
        <f ca="1">LOG入力!AT386</f>
        <v/>
      </c>
      <c r="H386" s="542" t="str">
        <f ca="1">LOG入力!AU386</f>
        <v/>
      </c>
      <c r="I386" s="542" t="str">
        <f ca="1">LOG入力!AV386</f>
        <v/>
      </c>
      <c r="J386" s="577" t="str">
        <f ca="1">LOG入力!AW386</f>
        <v/>
      </c>
      <c r="K386" s="578" t="str">
        <f ca="1">LOG入力!BJ386</f>
        <v/>
      </c>
      <c r="L386" s="577" t="str">
        <f ca="1">LOG入力!AY386</f>
        <v/>
      </c>
      <c r="M386" s="545" t="str">
        <f ca="1">LOG入力!BK386</f>
        <v/>
      </c>
      <c r="N386" s="512" t="str">
        <f ca="1">IF(V386=1,"",IF(LOG入力!AJ386=1,"1",LOG入力!BA386))</f>
        <v/>
      </c>
      <c r="O386" s="538" t="str">
        <f ca="1">IF(V386=1,"",IF(LEN(LOG入力!O386)=0,"",LOG入力!O386))</f>
        <v/>
      </c>
      <c r="P386" s="291" t="str">
        <f ca="1">IF(V386=1,"",IF($AA$4=1,"",IF(LOG入力!BG386=1,"",CONCATENATE($ER386,$FB386,$FL386,$FV386,$GF386))))</f>
        <v/>
      </c>
      <c r="Q386" s="291" t="str">
        <f ca="1">IF(V386=1,"",IF($AA$4=1,"",IF(LOG入力!BG386=1,"",CONCATENATE($ET386,$FD386,$FN386,$FX386,$GH386))))</f>
        <v/>
      </c>
      <c r="R386" s="573" t="str">
        <f ca="1">IF(V386=1,"",IF($AA$4=1,"",IF(LOG入力!BH386&gt;0,0,AA386)))</f>
        <v/>
      </c>
      <c r="S386" s="293" t="str">
        <f t="shared" ca="1" si="712"/>
        <v/>
      </c>
      <c r="T386" s="681"/>
      <c r="U386" s="38"/>
      <c r="V386" s="196">
        <f ca="1">LOG入力!AN386</f>
        <v>1</v>
      </c>
      <c r="W386" s="38"/>
      <c r="X386" s="516" t="str">
        <f t="shared" ca="1" si="713"/>
        <v/>
      </c>
      <c r="Y386" s="515" t="str">
        <f t="shared" ca="1" si="714"/>
        <v/>
      </c>
      <c r="Z386" s="518" t="str">
        <f t="shared" ca="1" si="715"/>
        <v/>
      </c>
      <c r="AA386" s="574" t="str">
        <f t="shared" ca="1" si="716"/>
        <v/>
      </c>
      <c r="AC386" s="6" t="str">
        <f t="shared" ca="1" si="717"/>
        <v/>
      </c>
      <c r="AD386" s="6" t="str">
        <f t="shared" ca="1" si="718"/>
        <v/>
      </c>
      <c r="AE386" s="6" t="str">
        <f t="shared" ca="1" si="719"/>
        <v/>
      </c>
      <c r="AF386" s="6" t="str">
        <f t="shared" ca="1" si="720"/>
        <v/>
      </c>
      <c r="AG386" s="6" t="str">
        <f t="shared" ca="1" si="721"/>
        <v/>
      </c>
      <c r="AH386" s="6" t="str">
        <f t="shared" ca="1" si="722"/>
        <v/>
      </c>
      <c r="AI386" s="6" t="str">
        <f t="shared" ca="1" si="723"/>
        <v/>
      </c>
      <c r="AJ386" s="6" t="str">
        <f t="shared" ca="1" si="724"/>
        <v/>
      </c>
      <c r="AK386" s="6" t="str">
        <f t="shared" ca="1" si="725"/>
        <v/>
      </c>
      <c r="AL386" s="6" t="str">
        <f t="shared" ca="1" si="726"/>
        <v/>
      </c>
      <c r="AM386" s="6" t="str">
        <f t="shared" ca="1" si="727"/>
        <v/>
      </c>
      <c r="AN386" s="6" t="str">
        <f t="shared" ca="1" si="728"/>
        <v/>
      </c>
      <c r="AO386" s="6" t="str">
        <f t="shared" ca="1" si="729"/>
        <v/>
      </c>
      <c r="AP386" s="6" t="str">
        <f t="shared" ca="1" si="730"/>
        <v/>
      </c>
      <c r="AQ386" s="6" t="str">
        <f t="shared" ca="1" si="731"/>
        <v/>
      </c>
      <c r="AR386" s="6" t="str">
        <f t="shared" ca="1" si="732"/>
        <v/>
      </c>
      <c r="AS386" s="6" t="str">
        <f t="shared" ca="1" si="733"/>
        <v/>
      </c>
      <c r="AT386" s="6" t="str">
        <f t="shared" ca="1" si="734"/>
        <v/>
      </c>
      <c r="AU386" s="6" t="str">
        <f t="shared" ca="1" si="735"/>
        <v/>
      </c>
      <c r="AV386" s="6" t="str">
        <f t="shared" ca="1" si="736"/>
        <v/>
      </c>
      <c r="AW386" s="6" t="str">
        <f t="shared" ca="1" si="737"/>
        <v/>
      </c>
      <c r="AY386" s="6" t="str">
        <f t="shared" ca="1" si="738"/>
        <v/>
      </c>
      <c r="AZ386" s="6" t="str">
        <f t="shared" ca="1" si="739"/>
        <v/>
      </c>
      <c r="BA386" s="6" t="str">
        <f t="shared" ca="1" si="740"/>
        <v/>
      </c>
      <c r="BB386" s="6" t="str">
        <f t="shared" ca="1" si="741"/>
        <v/>
      </c>
      <c r="BC386" s="6" t="str">
        <f t="shared" ca="1" si="742"/>
        <v/>
      </c>
      <c r="BD386" s="6" t="str">
        <f t="shared" ca="1" si="743"/>
        <v/>
      </c>
      <c r="BE386" s="6" t="str">
        <f t="shared" ca="1" si="744"/>
        <v/>
      </c>
      <c r="BF386" s="6" t="str">
        <f t="shared" ca="1" si="745"/>
        <v/>
      </c>
      <c r="BG386" s="6" t="str">
        <f t="shared" ca="1" si="746"/>
        <v/>
      </c>
      <c r="BH386" s="6" t="str">
        <f t="shared" ca="1" si="747"/>
        <v/>
      </c>
      <c r="BI386" s="6" t="str">
        <f t="shared" ca="1" si="748"/>
        <v/>
      </c>
      <c r="BJ386" s="6" t="str">
        <f t="shared" ca="1" si="749"/>
        <v/>
      </c>
      <c r="BK386" s="6" t="str">
        <f t="shared" ca="1" si="750"/>
        <v/>
      </c>
      <c r="BL386" s="6" t="str">
        <f t="shared" ca="1" si="751"/>
        <v/>
      </c>
      <c r="BM386" s="6" t="str">
        <f t="shared" ca="1" si="752"/>
        <v/>
      </c>
      <c r="BN386" s="6" t="str">
        <f t="shared" ca="1" si="753"/>
        <v/>
      </c>
      <c r="BO386" s="6" t="str">
        <f t="shared" ca="1" si="754"/>
        <v/>
      </c>
      <c r="BP386" s="6" t="str">
        <f t="shared" ca="1" si="755"/>
        <v/>
      </c>
      <c r="BQ386" s="6" t="str">
        <f t="shared" ca="1" si="756"/>
        <v/>
      </c>
      <c r="BR386" s="6" t="str">
        <f t="shared" ca="1" si="757"/>
        <v/>
      </c>
      <c r="BS386" s="6" t="str">
        <f t="shared" ca="1" si="758"/>
        <v/>
      </c>
      <c r="BU386" s="6" t="str">
        <f t="shared" ca="1" si="759"/>
        <v/>
      </c>
      <c r="BW386" s="515" t="str">
        <f t="shared" ca="1" si="760"/>
        <v/>
      </c>
      <c r="BX386" s="515">
        <f t="shared" ca="1" si="761"/>
        <v>0</v>
      </c>
      <c r="BY386" s="515" t="str">
        <f t="shared" ca="1" si="762"/>
        <v/>
      </c>
      <c r="CA386" s="6">
        <f t="shared" ca="1" si="763"/>
        <v>1</v>
      </c>
      <c r="CC386" s="523" t="str">
        <f t="shared" ca="1" si="764"/>
        <v/>
      </c>
      <c r="CE386" s="6" t="str">
        <f t="shared" ca="1" si="765"/>
        <v/>
      </c>
      <c r="CG386" s="524" t="str">
        <f ca="1">IF(V386=1,"",IF($AA$4=1,"",IF(LOG入力!BH386&gt;0,"",IF(N386=0,"",IF(HT386=0,"","★")))))</f>
        <v/>
      </c>
      <c r="CI386" s="74" t="str">
        <f t="shared" ca="1" si="766"/>
        <v/>
      </c>
      <c r="CK386" s="525" t="str">
        <f ca="1">IF(V386=1,"",IF(LOG入力!BH386&gt;0,1,0))</f>
        <v/>
      </c>
      <c r="CL386" s="74" t="str">
        <f t="shared" ca="1" si="767"/>
        <v/>
      </c>
      <c r="CN386" s="74" t="str">
        <f t="shared" ca="1" si="768"/>
        <v/>
      </c>
      <c r="CO386" s="74" t="str">
        <f t="shared" ca="1" si="769"/>
        <v/>
      </c>
      <c r="CQ386" s="74" t="str">
        <f t="shared" ca="1" si="770"/>
        <v/>
      </c>
      <c r="CR386" s="74" t="str">
        <f t="shared" ca="1" si="771"/>
        <v/>
      </c>
      <c r="CS386" s="74" t="str">
        <f t="shared" ca="1" si="772"/>
        <v/>
      </c>
      <c r="CT386" s="74" t="str">
        <f t="shared" ca="1" si="773"/>
        <v/>
      </c>
      <c r="CU386" s="74" t="str">
        <f t="shared" ca="1" si="774"/>
        <v/>
      </c>
      <c r="CV386" s="74" t="str">
        <f t="shared" ca="1" si="775"/>
        <v/>
      </c>
      <c r="CW386" s="74" t="str">
        <f t="shared" ca="1" si="776"/>
        <v/>
      </c>
      <c r="CX386" s="74" t="str">
        <f t="shared" ca="1" si="777"/>
        <v/>
      </c>
      <c r="CY386" s="74" t="str">
        <f t="shared" ca="1" si="778"/>
        <v/>
      </c>
      <c r="CZ386" s="74" t="str">
        <f t="shared" ca="1" si="779"/>
        <v/>
      </c>
      <c r="DA386" s="74" t="str">
        <f t="shared" ca="1" si="780"/>
        <v/>
      </c>
      <c r="DB386" s="74" t="str">
        <f t="shared" ca="1" si="781"/>
        <v/>
      </c>
      <c r="DD386" s="74" t="str">
        <f t="shared" ca="1" si="782"/>
        <v/>
      </c>
      <c r="DE386" s="74" t="str">
        <f t="shared" ca="1" si="783"/>
        <v/>
      </c>
      <c r="DF386" s="74" t="str">
        <f t="shared" ca="1" si="784"/>
        <v/>
      </c>
      <c r="DG386" s="74" t="str">
        <f t="shared" ca="1" si="785"/>
        <v/>
      </c>
      <c r="DH386" s="74" t="str">
        <f t="shared" ca="1" si="786"/>
        <v/>
      </c>
      <c r="DI386" s="74" t="str">
        <f t="shared" ca="1" si="787"/>
        <v/>
      </c>
      <c r="DJ386" s="74" t="str">
        <f t="shared" ca="1" si="788"/>
        <v/>
      </c>
      <c r="DK386" s="74" t="str">
        <f t="shared" ca="1" si="789"/>
        <v/>
      </c>
      <c r="DL386" s="74" t="str">
        <f t="shared" ca="1" si="790"/>
        <v/>
      </c>
      <c r="DM386" s="74" t="str">
        <f t="shared" ca="1" si="791"/>
        <v/>
      </c>
      <c r="DN386" s="74" t="str">
        <f t="shared" ca="1" si="792"/>
        <v/>
      </c>
      <c r="DO386" s="74" t="str">
        <f t="shared" ca="1" si="793"/>
        <v/>
      </c>
      <c r="DQ386" s="74" t="str">
        <f t="shared" ca="1" si="794"/>
        <v/>
      </c>
      <c r="DS386" s="74" t="str">
        <f t="shared" ca="1" si="795"/>
        <v/>
      </c>
      <c r="DT386" s="74" t="str">
        <f t="shared" ca="1" si="796"/>
        <v/>
      </c>
      <c r="DV386" s="525" t="str">
        <f t="shared" ca="1" si="797"/>
        <v/>
      </c>
      <c r="DW386" s="74" t="str">
        <f t="shared" ca="1" si="798"/>
        <v/>
      </c>
      <c r="DX386" s="485" t="str">
        <f t="shared" ca="1" si="799"/>
        <v/>
      </c>
      <c r="DY386" s="74" t="str">
        <f t="shared" ca="1" si="800"/>
        <v/>
      </c>
      <c r="DZ386" s="74" t="str">
        <f t="shared" ca="1" si="801"/>
        <v/>
      </c>
      <c r="EA386" s="74" t="str">
        <f t="shared" ca="1" si="802"/>
        <v/>
      </c>
      <c r="EC386" s="74" t="str">
        <f t="shared" ca="1" si="803"/>
        <v/>
      </c>
      <c r="ED386" s="74" t="str">
        <f t="shared" ca="1" si="804"/>
        <v/>
      </c>
      <c r="EE386" s="74" t="str">
        <f t="shared" ca="1" si="805"/>
        <v/>
      </c>
      <c r="EG386" s="479" t="str">
        <f ca="1">IF(V386=1,"",IF(LOG入力!BH386&gt;0,0,IF(CG386="★",0,IF(R386=1,0,IF(N386=0,0,1)))))</f>
        <v/>
      </c>
      <c r="EH386" s="483" t="str">
        <f t="shared" ca="1" si="806"/>
        <v/>
      </c>
      <c r="EI386" s="483" t="str">
        <f t="shared" ca="1" si="807"/>
        <v/>
      </c>
      <c r="EJ386" s="483" t="str">
        <f t="shared" ca="1" si="808"/>
        <v/>
      </c>
      <c r="EL386" s="71">
        <f t="shared" ca="1" si="809"/>
        <v>0</v>
      </c>
      <c r="EM386" s="6">
        <f t="shared" ca="1" si="810"/>
        <v>0</v>
      </c>
      <c r="EN386" s="6" t="str">
        <f t="shared" ca="1" si="811"/>
        <v/>
      </c>
      <c r="EO386" s="6">
        <f ca="1">IF(LOG入力!BH386&gt;0,0,IF(EM386=0,0,(IF(COUNTIF($EN$19:EN386,EN386)=1,IF($FS$3="N",1,IF(EH386=1,1,0))))))</f>
        <v>0</v>
      </c>
      <c r="EP386" s="6" t="str">
        <f ca="1">IF(LOG入力!BH386&gt;0,"",IF(EO386=1,$X386,""))</f>
        <v/>
      </c>
      <c r="EQ386" s="6" t="str">
        <f ca="1">IF(LOG入力!BH386&gt;0,"",IF(EO386=1,$Y386,""))</f>
        <v/>
      </c>
      <c r="ER386" s="520" t="str">
        <f ca="1">IF(LOG入力!BH386&gt;0,"",IF(COUNTIF($EP$19:$EP386,EP386)=1,EP386,""))</f>
        <v/>
      </c>
      <c r="ES386" s="520">
        <f ca="1">IF(LOG入力!BH386&gt;0,0,IF((EL386=1),IF(($ER386=""),0,1),0))</f>
        <v>0</v>
      </c>
      <c r="ET386" s="520" t="str">
        <f ca="1">IF(LOG入力!BH386&gt;0,"",IF(COUNTIF($EQ$19:EQ386,EQ386)=1,EQ386,""))</f>
        <v/>
      </c>
      <c r="EU386" s="539">
        <f ca="1">IF(LOG入力!BH386&gt;0,0,IF((EL386=1),IF(($ET386=""),0,1),0))</f>
        <v>0</v>
      </c>
      <c r="EV386" s="71">
        <f t="shared" ca="1" si="812"/>
        <v>0</v>
      </c>
      <c r="EW386" s="6">
        <f t="shared" ca="1" si="813"/>
        <v>0</v>
      </c>
      <c r="EX386" s="6" t="str">
        <f t="shared" ca="1" si="814"/>
        <v/>
      </c>
      <c r="EY386" s="6">
        <f ca="1">IF(LOG入力!BH386&gt;0,0,IF(EW386=0,0,(IF(COUNTIF($EX$19:EX386,EX386)=1,IF($FS$3="N",1,IF(EH386=1,1,0))))))</f>
        <v>0</v>
      </c>
      <c r="EZ386" s="6" t="str">
        <f ca="1">IF(LOG入力!BH386&gt;0,"",IF(EY386=1,$X386,""))</f>
        <v/>
      </c>
      <c r="FA386" s="6" t="str">
        <f ca="1">IF(LOG入力!BH386&gt;0,"",IF(EY386=1,$Y386,""))</f>
        <v/>
      </c>
      <c r="FB386" s="6" t="str">
        <f ca="1">IF(LOG入力!BH386&gt;0,"",IF(COUNTIF($EZ$19:$EZ386,EZ386)=1,EZ386,""))</f>
        <v/>
      </c>
      <c r="FC386" s="6">
        <f ca="1">IF(LOG入力!BH386&gt;0,0,IF((EV386=1),IF(($FB386=""),0,1),0))</f>
        <v>0</v>
      </c>
      <c r="FD386" s="6" t="str">
        <f ca="1">IF(LOG入力!BH386&gt;0,"",IF(COUNTIF($FA$19:FA386,FA386)=1,FA386,""))</f>
        <v/>
      </c>
      <c r="FE386" s="72">
        <f ca="1">IF(LOG入力!BH386&gt;0,0,IF((EV386=1),IF(($FD386=""),0,1),0))</f>
        <v>0</v>
      </c>
      <c r="FF386" s="71">
        <f t="shared" ca="1" si="815"/>
        <v>0</v>
      </c>
      <c r="FG386" s="6">
        <f t="shared" ca="1" si="816"/>
        <v>0</v>
      </c>
      <c r="FH386" s="6" t="str">
        <f t="shared" ca="1" si="817"/>
        <v/>
      </c>
      <c r="FI386" s="6">
        <f ca="1">IF(LOG入力!BH386&gt;0,0,IF(FG386=0,0,(IF(COUNTIF($FH$19:FH386,FH386)=1,IF($FS$3="N",1,IF(EH386=1,1,0))))))</f>
        <v>0</v>
      </c>
      <c r="FJ386" s="6" t="str">
        <f ca="1">IF(LOG入力!BH386&gt;0,"",IF(FI386=1,$X386,""))</f>
        <v/>
      </c>
      <c r="FK386" s="6" t="str">
        <f ca="1">IF(LOG入力!BH386&gt;0,"",IF(FI386=1,$Y386,""))</f>
        <v/>
      </c>
      <c r="FL386" s="6" t="str">
        <f ca="1">IF(LOG入力!BH386&gt;0,"",IF(COUNTIF($FJ$19:$FJ386,FJ386)=1,FJ386,""))</f>
        <v/>
      </c>
      <c r="FM386" s="6">
        <f ca="1">IF(LOG入力!BH386&gt;0,0,IF((FF386=1),IF(($FL386=""),0,1),0))</f>
        <v>0</v>
      </c>
      <c r="FN386" s="6" t="str">
        <f ca="1">IF(LOG入力!BH386&gt;0,"",IF(COUNTIF($FK$19:FK386,FK386)=1,FK386,""))</f>
        <v/>
      </c>
      <c r="FO386" s="72">
        <f ca="1">IF(LOG入力!BH386&gt;0,0,IF((FF386=1),IF(($FN386=""),0,1),0))</f>
        <v>0</v>
      </c>
      <c r="FP386" s="71">
        <f t="shared" ca="1" si="818"/>
        <v>0</v>
      </c>
      <c r="FQ386" s="6">
        <f t="shared" ca="1" si="819"/>
        <v>0</v>
      </c>
      <c r="FR386" s="6" t="str">
        <f t="shared" ca="1" si="820"/>
        <v/>
      </c>
      <c r="FS386" s="6">
        <f ca="1">IF(LOG入力!BH386&gt;0,0,IF(FQ386=0,0,(IF(COUNTIF($FR$19:FR386,FR386)=1,IF($FS$3="N",1,IF(EH386=1,1,0))))))</f>
        <v>0</v>
      </c>
      <c r="FT386" s="6" t="str">
        <f ca="1">IF(LOG入力!BH386&gt;0,"",IF(FS386=1,$X386,""))</f>
        <v/>
      </c>
      <c r="FU386" s="6" t="str">
        <f ca="1">IF(LOG入力!BH386&gt;0,"",IF(FS386=1,$Y386,""))</f>
        <v/>
      </c>
      <c r="FV386" s="6" t="str">
        <f ca="1">IF(LOG入力!BH386&gt;0,"",IF(COUNTIF($FT$19:$FT386,FT386)=1,FT386,""))</f>
        <v/>
      </c>
      <c r="FW386" s="6">
        <f ca="1">IF(LOG入力!BH386&gt;0,0,IF((FP386=1),IF(($FV386=""),0,1),0))</f>
        <v>0</v>
      </c>
      <c r="FX386" s="6" t="str">
        <f ca="1">IF(LOG入力!BH386&gt;0,"",IF(COUNTIF($FU$19:FU386,FU386)=1,FU386,""))</f>
        <v/>
      </c>
      <c r="FY386" s="72">
        <f ca="1">IF(LOG入力!BH386&gt;0,0,IF((FP386=1),IF(($FX386=""),0,1),0))</f>
        <v>0</v>
      </c>
      <c r="FZ386" s="71">
        <f t="shared" ca="1" si="821"/>
        <v>0</v>
      </c>
      <c r="GA386" s="6">
        <f t="shared" ca="1" si="822"/>
        <v>0</v>
      </c>
      <c r="GB386" s="6" t="str">
        <f t="shared" ca="1" si="823"/>
        <v/>
      </c>
      <c r="GC386" s="6">
        <f ca="1">IF(LOG入力!BH386&gt;0,0,IF(GA386=0,0,(IF(COUNTIF($GB$19:GB386,GB386)=1,IF($FS$3="N",1,IF(EH386=1,1,0))))))</f>
        <v>0</v>
      </c>
      <c r="GD386" s="6" t="str">
        <f ca="1">IF(LOG入力!BH386&gt;0,"",IF(GC386=1,$X386,""))</f>
        <v/>
      </c>
      <c r="GE386" s="6" t="str">
        <f ca="1">IF(LOG入力!BH386&gt;0,"",IF(GC386=1,$Y386,""))</f>
        <v/>
      </c>
      <c r="GF386" s="6" t="str">
        <f ca="1">IF(LOG入力!BH386&gt;0,"",IF(COUNTIF($GD$19:$GD386,GD386)=1,GD386,""))</f>
        <v/>
      </c>
      <c r="GG386" s="6">
        <f ca="1">IF(LOG入力!BH386&gt;0,0,IF((FZ386=1),IF(($GF386=""),0,1),0))</f>
        <v>0</v>
      </c>
      <c r="GH386" s="6" t="str">
        <f ca="1">IF(LOG入力!BH386&gt;0,"",IF(COUNTIF($GE$19:GE386,GE386)=1,GE386,""))</f>
        <v/>
      </c>
      <c r="GI386" s="72">
        <f ca="1">IF(LOG入力!BH386&gt;0,0,IF((FZ386=1),IF(($GH386=""),0,1),0))</f>
        <v>0</v>
      </c>
      <c r="GK386" s="455" t="str">
        <f ca="1">IF(V386=1,"",IF(LEN(LOG入力!AS386)=0,"",LOG入力!AS386))</f>
        <v/>
      </c>
      <c r="GL386" s="378" t="str">
        <f t="shared" ca="1" si="824"/>
        <v/>
      </c>
      <c r="GM386" s="378" t="str">
        <f t="shared" ca="1" si="825"/>
        <v/>
      </c>
      <c r="GN386" s="74" t="str">
        <f t="shared" ca="1" si="826"/>
        <v/>
      </c>
      <c r="GO386" s="74" t="str">
        <f t="shared" ca="1" si="827"/>
        <v/>
      </c>
      <c r="GQ386" s="74" t="str">
        <f t="shared" ca="1" si="828"/>
        <v/>
      </c>
      <c r="GR386" s="74" t="str">
        <f t="shared" ca="1" si="829"/>
        <v/>
      </c>
      <c r="GS386" s="74" t="str">
        <f t="shared" ca="1" si="830"/>
        <v/>
      </c>
      <c r="GT386" s="74" t="str">
        <f t="shared" ca="1" si="831"/>
        <v/>
      </c>
      <c r="GU386" s="74" t="str">
        <f t="shared" ca="1" si="832"/>
        <v/>
      </c>
      <c r="GV386" s="74" t="str">
        <f t="shared" ca="1" si="833"/>
        <v/>
      </c>
      <c r="GX386" s="74" t="str">
        <f t="shared" ca="1" si="834"/>
        <v/>
      </c>
      <c r="GY386" s="74" t="str">
        <f t="shared" ca="1" si="835"/>
        <v/>
      </c>
      <c r="GZ386" s="74" t="str">
        <f ca="1">IF(V386=1,"",IF(LOG入力!BH386&gt;0,0,IF(GY386=0,0,IF((VALUE((TYPE(VALUE(J386)))))=16,0,IF(VALUE(J386)&lt;60,1,IF(VALUE(J386)&lt;100,0,IF(VALUE(J386)&lt;600,2,0)))))))</f>
        <v/>
      </c>
      <c r="HA386" s="74" t="str">
        <f t="shared" ca="1" si="836"/>
        <v/>
      </c>
      <c r="HB386" s="74" t="str">
        <f ca="1">IF(V386=1,"",IF(LOG入力!BH386&gt;0,0,IF(HA386=0,0,IF((VALUE((TYPE(VALUE(L386)))))=16,0,IF(VALUE(L386)&lt;60,1,IF(VALUE(L386)&lt;100,0,IF(VALUE(L386)&lt;600,2,0)))))))</f>
        <v/>
      </c>
      <c r="HD386" s="74" t="str">
        <f t="shared" ca="1" si="837"/>
        <v/>
      </c>
      <c r="HF386" s="74" t="str">
        <f t="shared" ca="1" si="838"/>
        <v/>
      </c>
      <c r="HG386" s="74" t="str">
        <f t="shared" ca="1" si="839"/>
        <v/>
      </c>
      <c r="HH386" s="74" t="str">
        <f t="shared" ca="1" si="840"/>
        <v/>
      </c>
      <c r="HI386" s="74" t="str">
        <f t="shared" ca="1" si="841"/>
        <v/>
      </c>
      <c r="HJ386" s="74" t="str">
        <f t="shared" ca="1" si="842"/>
        <v/>
      </c>
      <c r="HK386" s="74" t="str">
        <f t="shared" ca="1" si="843"/>
        <v/>
      </c>
      <c r="HL386" s="74" t="str">
        <f t="shared" ca="1" si="844"/>
        <v/>
      </c>
      <c r="HM386" s="74" t="str">
        <f t="shared" ca="1" si="845"/>
        <v/>
      </c>
      <c r="HN386" s="74" t="str">
        <f t="shared" ca="1" si="846"/>
        <v/>
      </c>
      <c r="HO386" s="529" t="str">
        <f t="shared" ca="1" si="847"/>
        <v/>
      </c>
      <c r="HP386" s="74" t="str">
        <f t="shared" ca="1" si="848"/>
        <v/>
      </c>
      <c r="HQ386" s="74" t="str">
        <f t="shared" ca="1" si="849"/>
        <v/>
      </c>
      <c r="HR386" s="74" t="str">
        <f t="shared" ca="1" si="850"/>
        <v/>
      </c>
      <c r="HS386" s="74" t="str">
        <f t="shared" ca="1" si="851"/>
        <v/>
      </c>
      <c r="HT386" s="74" t="str">
        <f ca="1">IF(V386=1,"",IF(LOG入力!BH386&gt;0,0,IF(DV386=1,0,IF(N386="0",0,IF(SUM(HD386:HS386)&gt;0,1,0)))))</f>
        <v/>
      </c>
    </row>
    <row r="387" spans="1:228" x14ac:dyDescent="0.15">
      <c r="A387" s="5"/>
      <c r="B387" s="532" t="str">
        <f t="shared" ca="1" si="710"/>
        <v/>
      </c>
      <c r="C387" s="534" t="str">
        <f ca="1">LOG入力!AP387</f>
        <v/>
      </c>
      <c r="D387" s="534" t="str">
        <f ca="1">LOG入力!AQ387</f>
        <v/>
      </c>
      <c r="E387" s="534" t="str">
        <f ca="1">LOG入力!AR387</f>
        <v/>
      </c>
      <c r="F387" s="535" t="str">
        <f t="shared" ca="1" si="711"/>
        <v/>
      </c>
      <c r="G387" s="585" t="str">
        <f ca="1">LOG入力!AT387</f>
        <v/>
      </c>
      <c r="H387" s="542" t="str">
        <f ca="1">LOG入力!AU387</f>
        <v/>
      </c>
      <c r="I387" s="542" t="str">
        <f ca="1">LOG入力!AV387</f>
        <v/>
      </c>
      <c r="J387" s="577" t="str">
        <f ca="1">LOG入力!AW387</f>
        <v/>
      </c>
      <c r="K387" s="578" t="str">
        <f ca="1">LOG入力!BJ387</f>
        <v/>
      </c>
      <c r="L387" s="577" t="str">
        <f ca="1">LOG入力!AY387</f>
        <v/>
      </c>
      <c r="M387" s="545" t="str">
        <f ca="1">LOG入力!BK387</f>
        <v/>
      </c>
      <c r="N387" s="512" t="str">
        <f ca="1">IF(V387=1,"",IF(LOG入力!AJ387=1,"1",LOG入力!BA387))</f>
        <v/>
      </c>
      <c r="O387" s="538" t="str">
        <f ca="1">IF(V387=1,"",IF(LEN(LOG入力!O387)=0,"",LOG入力!O387))</f>
        <v/>
      </c>
      <c r="P387" s="291" t="str">
        <f ca="1">IF(V387=1,"",IF($AA$4=1,"",IF(LOG入力!BG387=1,"",CONCATENATE($ER387,$FB387,$FL387,$FV387,$GF387))))</f>
        <v/>
      </c>
      <c r="Q387" s="291" t="str">
        <f ca="1">IF(V387=1,"",IF($AA$4=1,"",IF(LOG入力!BG387=1,"",CONCATENATE($ET387,$FD387,$FN387,$FX387,$GH387))))</f>
        <v/>
      </c>
      <c r="R387" s="573" t="str">
        <f ca="1">IF(V387=1,"",IF($AA$4=1,"",IF(LOG入力!BH387&gt;0,0,AA387)))</f>
        <v/>
      </c>
      <c r="S387" s="293" t="str">
        <f t="shared" ca="1" si="712"/>
        <v/>
      </c>
      <c r="T387" s="681"/>
      <c r="U387" s="38"/>
      <c r="V387" s="196">
        <f ca="1">LOG入力!AN387</f>
        <v>1</v>
      </c>
      <c r="W387" s="38"/>
      <c r="X387" s="516" t="str">
        <f t="shared" ca="1" si="713"/>
        <v/>
      </c>
      <c r="Y387" s="515" t="str">
        <f t="shared" ca="1" si="714"/>
        <v/>
      </c>
      <c r="Z387" s="518" t="str">
        <f t="shared" ca="1" si="715"/>
        <v/>
      </c>
      <c r="AA387" s="574" t="str">
        <f t="shared" ca="1" si="716"/>
        <v/>
      </c>
      <c r="AC387" s="6" t="str">
        <f t="shared" ca="1" si="717"/>
        <v/>
      </c>
      <c r="AD387" s="6" t="str">
        <f t="shared" ca="1" si="718"/>
        <v/>
      </c>
      <c r="AE387" s="6" t="str">
        <f t="shared" ca="1" si="719"/>
        <v/>
      </c>
      <c r="AF387" s="6" t="str">
        <f t="shared" ca="1" si="720"/>
        <v/>
      </c>
      <c r="AG387" s="6" t="str">
        <f t="shared" ca="1" si="721"/>
        <v/>
      </c>
      <c r="AH387" s="6" t="str">
        <f t="shared" ca="1" si="722"/>
        <v/>
      </c>
      <c r="AI387" s="6" t="str">
        <f t="shared" ca="1" si="723"/>
        <v/>
      </c>
      <c r="AJ387" s="6" t="str">
        <f t="shared" ca="1" si="724"/>
        <v/>
      </c>
      <c r="AK387" s="6" t="str">
        <f t="shared" ca="1" si="725"/>
        <v/>
      </c>
      <c r="AL387" s="6" t="str">
        <f t="shared" ca="1" si="726"/>
        <v/>
      </c>
      <c r="AM387" s="6" t="str">
        <f t="shared" ca="1" si="727"/>
        <v/>
      </c>
      <c r="AN387" s="6" t="str">
        <f t="shared" ca="1" si="728"/>
        <v/>
      </c>
      <c r="AO387" s="6" t="str">
        <f t="shared" ca="1" si="729"/>
        <v/>
      </c>
      <c r="AP387" s="6" t="str">
        <f t="shared" ca="1" si="730"/>
        <v/>
      </c>
      <c r="AQ387" s="6" t="str">
        <f t="shared" ca="1" si="731"/>
        <v/>
      </c>
      <c r="AR387" s="6" t="str">
        <f t="shared" ca="1" si="732"/>
        <v/>
      </c>
      <c r="AS387" s="6" t="str">
        <f t="shared" ca="1" si="733"/>
        <v/>
      </c>
      <c r="AT387" s="6" t="str">
        <f t="shared" ca="1" si="734"/>
        <v/>
      </c>
      <c r="AU387" s="6" t="str">
        <f t="shared" ca="1" si="735"/>
        <v/>
      </c>
      <c r="AV387" s="6" t="str">
        <f t="shared" ca="1" si="736"/>
        <v/>
      </c>
      <c r="AW387" s="6" t="str">
        <f t="shared" ca="1" si="737"/>
        <v/>
      </c>
      <c r="AY387" s="6" t="str">
        <f t="shared" ca="1" si="738"/>
        <v/>
      </c>
      <c r="AZ387" s="6" t="str">
        <f t="shared" ca="1" si="739"/>
        <v/>
      </c>
      <c r="BA387" s="6" t="str">
        <f t="shared" ca="1" si="740"/>
        <v/>
      </c>
      <c r="BB387" s="6" t="str">
        <f t="shared" ca="1" si="741"/>
        <v/>
      </c>
      <c r="BC387" s="6" t="str">
        <f t="shared" ca="1" si="742"/>
        <v/>
      </c>
      <c r="BD387" s="6" t="str">
        <f t="shared" ca="1" si="743"/>
        <v/>
      </c>
      <c r="BE387" s="6" t="str">
        <f t="shared" ca="1" si="744"/>
        <v/>
      </c>
      <c r="BF387" s="6" t="str">
        <f t="shared" ca="1" si="745"/>
        <v/>
      </c>
      <c r="BG387" s="6" t="str">
        <f t="shared" ca="1" si="746"/>
        <v/>
      </c>
      <c r="BH387" s="6" t="str">
        <f t="shared" ca="1" si="747"/>
        <v/>
      </c>
      <c r="BI387" s="6" t="str">
        <f t="shared" ca="1" si="748"/>
        <v/>
      </c>
      <c r="BJ387" s="6" t="str">
        <f t="shared" ca="1" si="749"/>
        <v/>
      </c>
      <c r="BK387" s="6" t="str">
        <f t="shared" ca="1" si="750"/>
        <v/>
      </c>
      <c r="BL387" s="6" t="str">
        <f t="shared" ca="1" si="751"/>
        <v/>
      </c>
      <c r="BM387" s="6" t="str">
        <f t="shared" ca="1" si="752"/>
        <v/>
      </c>
      <c r="BN387" s="6" t="str">
        <f t="shared" ca="1" si="753"/>
        <v/>
      </c>
      <c r="BO387" s="6" t="str">
        <f t="shared" ca="1" si="754"/>
        <v/>
      </c>
      <c r="BP387" s="6" t="str">
        <f t="shared" ca="1" si="755"/>
        <v/>
      </c>
      <c r="BQ387" s="6" t="str">
        <f t="shared" ca="1" si="756"/>
        <v/>
      </c>
      <c r="BR387" s="6" t="str">
        <f t="shared" ca="1" si="757"/>
        <v/>
      </c>
      <c r="BS387" s="6" t="str">
        <f t="shared" ca="1" si="758"/>
        <v/>
      </c>
      <c r="BU387" s="6" t="str">
        <f t="shared" ca="1" si="759"/>
        <v/>
      </c>
      <c r="BW387" s="515" t="str">
        <f t="shared" ca="1" si="760"/>
        <v/>
      </c>
      <c r="BX387" s="515">
        <f t="shared" ca="1" si="761"/>
        <v>0</v>
      </c>
      <c r="BY387" s="515" t="str">
        <f t="shared" ca="1" si="762"/>
        <v/>
      </c>
      <c r="CA387" s="6">
        <f t="shared" ca="1" si="763"/>
        <v>1</v>
      </c>
      <c r="CC387" s="523" t="str">
        <f t="shared" ca="1" si="764"/>
        <v/>
      </c>
      <c r="CE387" s="6" t="str">
        <f t="shared" ca="1" si="765"/>
        <v/>
      </c>
      <c r="CG387" s="524" t="str">
        <f ca="1">IF(V387=1,"",IF($AA$4=1,"",IF(LOG入力!BH387&gt;0,"",IF(N387=0,"",IF(HT387=0,"","★")))))</f>
        <v/>
      </c>
      <c r="CI387" s="74" t="str">
        <f t="shared" ca="1" si="766"/>
        <v/>
      </c>
      <c r="CK387" s="525" t="str">
        <f ca="1">IF(V387=1,"",IF(LOG入力!BH387&gt;0,1,0))</f>
        <v/>
      </c>
      <c r="CL387" s="74" t="str">
        <f t="shared" ca="1" si="767"/>
        <v/>
      </c>
      <c r="CN387" s="74" t="str">
        <f t="shared" ca="1" si="768"/>
        <v/>
      </c>
      <c r="CO387" s="74" t="str">
        <f t="shared" ca="1" si="769"/>
        <v/>
      </c>
      <c r="CQ387" s="74" t="str">
        <f t="shared" ca="1" si="770"/>
        <v/>
      </c>
      <c r="CR387" s="74" t="str">
        <f t="shared" ca="1" si="771"/>
        <v/>
      </c>
      <c r="CS387" s="74" t="str">
        <f t="shared" ca="1" si="772"/>
        <v/>
      </c>
      <c r="CT387" s="74" t="str">
        <f t="shared" ca="1" si="773"/>
        <v/>
      </c>
      <c r="CU387" s="74" t="str">
        <f t="shared" ca="1" si="774"/>
        <v/>
      </c>
      <c r="CV387" s="74" t="str">
        <f t="shared" ca="1" si="775"/>
        <v/>
      </c>
      <c r="CW387" s="74" t="str">
        <f t="shared" ca="1" si="776"/>
        <v/>
      </c>
      <c r="CX387" s="74" t="str">
        <f t="shared" ca="1" si="777"/>
        <v/>
      </c>
      <c r="CY387" s="74" t="str">
        <f t="shared" ca="1" si="778"/>
        <v/>
      </c>
      <c r="CZ387" s="74" t="str">
        <f t="shared" ca="1" si="779"/>
        <v/>
      </c>
      <c r="DA387" s="74" t="str">
        <f t="shared" ca="1" si="780"/>
        <v/>
      </c>
      <c r="DB387" s="74" t="str">
        <f t="shared" ca="1" si="781"/>
        <v/>
      </c>
      <c r="DD387" s="74" t="str">
        <f t="shared" ca="1" si="782"/>
        <v/>
      </c>
      <c r="DE387" s="74" t="str">
        <f t="shared" ca="1" si="783"/>
        <v/>
      </c>
      <c r="DF387" s="74" t="str">
        <f t="shared" ca="1" si="784"/>
        <v/>
      </c>
      <c r="DG387" s="74" t="str">
        <f t="shared" ca="1" si="785"/>
        <v/>
      </c>
      <c r="DH387" s="74" t="str">
        <f t="shared" ca="1" si="786"/>
        <v/>
      </c>
      <c r="DI387" s="74" t="str">
        <f t="shared" ca="1" si="787"/>
        <v/>
      </c>
      <c r="DJ387" s="74" t="str">
        <f t="shared" ca="1" si="788"/>
        <v/>
      </c>
      <c r="DK387" s="74" t="str">
        <f t="shared" ca="1" si="789"/>
        <v/>
      </c>
      <c r="DL387" s="74" t="str">
        <f t="shared" ca="1" si="790"/>
        <v/>
      </c>
      <c r="DM387" s="74" t="str">
        <f t="shared" ca="1" si="791"/>
        <v/>
      </c>
      <c r="DN387" s="74" t="str">
        <f t="shared" ca="1" si="792"/>
        <v/>
      </c>
      <c r="DO387" s="74" t="str">
        <f t="shared" ca="1" si="793"/>
        <v/>
      </c>
      <c r="DQ387" s="74" t="str">
        <f t="shared" ca="1" si="794"/>
        <v/>
      </c>
      <c r="DS387" s="74" t="str">
        <f t="shared" ca="1" si="795"/>
        <v/>
      </c>
      <c r="DT387" s="74" t="str">
        <f t="shared" ca="1" si="796"/>
        <v/>
      </c>
      <c r="DV387" s="525" t="str">
        <f t="shared" ca="1" si="797"/>
        <v/>
      </c>
      <c r="DW387" s="74" t="str">
        <f t="shared" ca="1" si="798"/>
        <v/>
      </c>
      <c r="DX387" s="485" t="str">
        <f t="shared" ca="1" si="799"/>
        <v/>
      </c>
      <c r="DY387" s="74" t="str">
        <f t="shared" ca="1" si="800"/>
        <v/>
      </c>
      <c r="DZ387" s="74" t="str">
        <f t="shared" ca="1" si="801"/>
        <v/>
      </c>
      <c r="EA387" s="74" t="str">
        <f t="shared" ca="1" si="802"/>
        <v/>
      </c>
      <c r="EC387" s="74" t="str">
        <f t="shared" ca="1" si="803"/>
        <v/>
      </c>
      <c r="ED387" s="74" t="str">
        <f t="shared" ca="1" si="804"/>
        <v/>
      </c>
      <c r="EE387" s="74" t="str">
        <f t="shared" ca="1" si="805"/>
        <v/>
      </c>
      <c r="EG387" s="479" t="str">
        <f ca="1">IF(V387=1,"",IF(LOG入力!BH387&gt;0,0,IF(CG387="★",0,IF(R387=1,0,IF(N387=0,0,1)))))</f>
        <v/>
      </c>
      <c r="EH387" s="483" t="str">
        <f t="shared" ca="1" si="806"/>
        <v/>
      </c>
      <c r="EI387" s="483" t="str">
        <f t="shared" ca="1" si="807"/>
        <v/>
      </c>
      <c r="EJ387" s="483" t="str">
        <f t="shared" ca="1" si="808"/>
        <v/>
      </c>
      <c r="EL387" s="71">
        <f t="shared" ca="1" si="809"/>
        <v>0</v>
      </c>
      <c r="EM387" s="6">
        <f t="shared" ca="1" si="810"/>
        <v>0</v>
      </c>
      <c r="EN387" s="6" t="str">
        <f t="shared" ca="1" si="811"/>
        <v/>
      </c>
      <c r="EO387" s="6">
        <f ca="1">IF(LOG入力!BH387&gt;0,0,IF(EM387=0,0,(IF(COUNTIF($EN$19:EN387,EN387)=1,IF($FS$3="N",1,IF(EH387=1,1,0))))))</f>
        <v>0</v>
      </c>
      <c r="EP387" s="6" t="str">
        <f ca="1">IF(LOG入力!BH387&gt;0,"",IF(EO387=1,$X387,""))</f>
        <v/>
      </c>
      <c r="EQ387" s="6" t="str">
        <f ca="1">IF(LOG入力!BH387&gt;0,"",IF(EO387=1,$Y387,""))</f>
        <v/>
      </c>
      <c r="ER387" s="520" t="str">
        <f ca="1">IF(LOG入力!BH387&gt;0,"",IF(COUNTIF($EP$19:$EP387,EP387)=1,EP387,""))</f>
        <v/>
      </c>
      <c r="ES387" s="520">
        <f ca="1">IF(LOG入力!BH387&gt;0,0,IF((EL387=1),IF(($ER387=""),0,1),0))</f>
        <v>0</v>
      </c>
      <c r="ET387" s="520" t="str">
        <f ca="1">IF(LOG入力!BH387&gt;0,"",IF(COUNTIF($EQ$19:EQ387,EQ387)=1,EQ387,""))</f>
        <v/>
      </c>
      <c r="EU387" s="539">
        <f ca="1">IF(LOG入力!BH387&gt;0,0,IF((EL387=1),IF(($ET387=""),0,1),0))</f>
        <v>0</v>
      </c>
      <c r="EV387" s="71">
        <f t="shared" ca="1" si="812"/>
        <v>0</v>
      </c>
      <c r="EW387" s="6">
        <f t="shared" ca="1" si="813"/>
        <v>0</v>
      </c>
      <c r="EX387" s="6" t="str">
        <f t="shared" ca="1" si="814"/>
        <v/>
      </c>
      <c r="EY387" s="6">
        <f ca="1">IF(LOG入力!BH387&gt;0,0,IF(EW387=0,0,(IF(COUNTIF($EX$19:EX387,EX387)=1,IF($FS$3="N",1,IF(EH387=1,1,0))))))</f>
        <v>0</v>
      </c>
      <c r="EZ387" s="6" t="str">
        <f ca="1">IF(LOG入力!BH387&gt;0,"",IF(EY387=1,$X387,""))</f>
        <v/>
      </c>
      <c r="FA387" s="6" t="str">
        <f ca="1">IF(LOG入力!BH387&gt;0,"",IF(EY387=1,$Y387,""))</f>
        <v/>
      </c>
      <c r="FB387" s="6" t="str">
        <f ca="1">IF(LOG入力!BH387&gt;0,"",IF(COUNTIF($EZ$19:$EZ387,EZ387)=1,EZ387,""))</f>
        <v/>
      </c>
      <c r="FC387" s="6">
        <f ca="1">IF(LOG入力!BH387&gt;0,0,IF((EV387=1),IF(($FB387=""),0,1),0))</f>
        <v>0</v>
      </c>
      <c r="FD387" s="6" t="str">
        <f ca="1">IF(LOG入力!BH387&gt;0,"",IF(COUNTIF($FA$19:FA387,FA387)=1,FA387,""))</f>
        <v/>
      </c>
      <c r="FE387" s="72">
        <f ca="1">IF(LOG入力!BH387&gt;0,0,IF((EV387=1),IF(($FD387=""),0,1),0))</f>
        <v>0</v>
      </c>
      <c r="FF387" s="71">
        <f t="shared" ca="1" si="815"/>
        <v>0</v>
      </c>
      <c r="FG387" s="6">
        <f t="shared" ca="1" si="816"/>
        <v>0</v>
      </c>
      <c r="FH387" s="6" t="str">
        <f t="shared" ca="1" si="817"/>
        <v/>
      </c>
      <c r="FI387" s="6">
        <f ca="1">IF(LOG入力!BH387&gt;0,0,IF(FG387=0,0,(IF(COUNTIF($FH$19:FH387,FH387)=1,IF($FS$3="N",1,IF(EH387=1,1,0))))))</f>
        <v>0</v>
      </c>
      <c r="FJ387" s="6" t="str">
        <f ca="1">IF(LOG入力!BH387&gt;0,"",IF(FI387=1,$X387,""))</f>
        <v/>
      </c>
      <c r="FK387" s="6" t="str">
        <f ca="1">IF(LOG入力!BH387&gt;0,"",IF(FI387=1,$Y387,""))</f>
        <v/>
      </c>
      <c r="FL387" s="6" t="str">
        <f ca="1">IF(LOG入力!BH387&gt;0,"",IF(COUNTIF($FJ$19:$FJ387,FJ387)=1,FJ387,""))</f>
        <v/>
      </c>
      <c r="FM387" s="6">
        <f ca="1">IF(LOG入力!BH387&gt;0,0,IF((FF387=1),IF(($FL387=""),0,1),0))</f>
        <v>0</v>
      </c>
      <c r="FN387" s="6" t="str">
        <f ca="1">IF(LOG入力!BH387&gt;0,"",IF(COUNTIF($FK$19:FK387,FK387)=1,FK387,""))</f>
        <v/>
      </c>
      <c r="FO387" s="72">
        <f ca="1">IF(LOG入力!BH387&gt;0,0,IF((FF387=1),IF(($FN387=""),0,1),0))</f>
        <v>0</v>
      </c>
      <c r="FP387" s="71">
        <f t="shared" ca="1" si="818"/>
        <v>0</v>
      </c>
      <c r="FQ387" s="6">
        <f t="shared" ca="1" si="819"/>
        <v>0</v>
      </c>
      <c r="FR387" s="6" t="str">
        <f t="shared" ca="1" si="820"/>
        <v/>
      </c>
      <c r="FS387" s="6">
        <f ca="1">IF(LOG入力!BH387&gt;0,0,IF(FQ387=0,0,(IF(COUNTIF($FR$19:FR387,FR387)=1,IF($FS$3="N",1,IF(EH387=1,1,0))))))</f>
        <v>0</v>
      </c>
      <c r="FT387" s="6" t="str">
        <f ca="1">IF(LOG入力!BH387&gt;0,"",IF(FS387=1,$X387,""))</f>
        <v/>
      </c>
      <c r="FU387" s="6" t="str">
        <f ca="1">IF(LOG入力!BH387&gt;0,"",IF(FS387=1,$Y387,""))</f>
        <v/>
      </c>
      <c r="FV387" s="6" t="str">
        <f ca="1">IF(LOG入力!BH387&gt;0,"",IF(COUNTIF($FT$19:$FT387,FT387)=1,FT387,""))</f>
        <v/>
      </c>
      <c r="FW387" s="6">
        <f ca="1">IF(LOG入力!BH387&gt;0,0,IF((FP387=1),IF(($FV387=""),0,1),0))</f>
        <v>0</v>
      </c>
      <c r="FX387" s="6" t="str">
        <f ca="1">IF(LOG入力!BH387&gt;0,"",IF(COUNTIF($FU$19:FU387,FU387)=1,FU387,""))</f>
        <v/>
      </c>
      <c r="FY387" s="72">
        <f ca="1">IF(LOG入力!BH387&gt;0,0,IF((FP387=1),IF(($FX387=""),0,1),0))</f>
        <v>0</v>
      </c>
      <c r="FZ387" s="71">
        <f t="shared" ca="1" si="821"/>
        <v>0</v>
      </c>
      <c r="GA387" s="6">
        <f t="shared" ca="1" si="822"/>
        <v>0</v>
      </c>
      <c r="GB387" s="6" t="str">
        <f t="shared" ca="1" si="823"/>
        <v/>
      </c>
      <c r="GC387" s="6">
        <f ca="1">IF(LOG入力!BH387&gt;0,0,IF(GA387=0,0,(IF(COUNTIF($GB$19:GB387,GB387)=1,IF($FS$3="N",1,IF(EH387=1,1,0))))))</f>
        <v>0</v>
      </c>
      <c r="GD387" s="6" t="str">
        <f ca="1">IF(LOG入力!BH387&gt;0,"",IF(GC387=1,$X387,""))</f>
        <v/>
      </c>
      <c r="GE387" s="6" t="str">
        <f ca="1">IF(LOG入力!BH387&gt;0,"",IF(GC387=1,$Y387,""))</f>
        <v/>
      </c>
      <c r="GF387" s="6" t="str">
        <f ca="1">IF(LOG入力!BH387&gt;0,"",IF(COUNTIF($GD$19:$GD387,GD387)=1,GD387,""))</f>
        <v/>
      </c>
      <c r="GG387" s="6">
        <f ca="1">IF(LOG入力!BH387&gt;0,0,IF((FZ387=1),IF(($GF387=""),0,1),0))</f>
        <v>0</v>
      </c>
      <c r="GH387" s="6" t="str">
        <f ca="1">IF(LOG入力!BH387&gt;0,"",IF(COUNTIF($GE$19:GE387,GE387)=1,GE387,""))</f>
        <v/>
      </c>
      <c r="GI387" s="72">
        <f ca="1">IF(LOG入力!BH387&gt;0,0,IF((FZ387=1),IF(($GH387=""),0,1),0))</f>
        <v>0</v>
      </c>
      <c r="GK387" s="455" t="str">
        <f ca="1">IF(V387=1,"",IF(LEN(LOG入力!AS387)=0,"",LOG入力!AS387))</f>
        <v/>
      </c>
      <c r="GL387" s="378" t="str">
        <f t="shared" ca="1" si="824"/>
        <v/>
      </c>
      <c r="GM387" s="378" t="str">
        <f t="shared" ca="1" si="825"/>
        <v/>
      </c>
      <c r="GN387" s="74" t="str">
        <f t="shared" ca="1" si="826"/>
        <v/>
      </c>
      <c r="GO387" s="74" t="str">
        <f t="shared" ca="1" si="827"/>
        <v/>
      </c>
      <c r="GQ387" s="74" t="str">
        <f t="shared" ca="1" si="828"/>
        <v/>
      </c>
      <c r="GR387" s="74" t="str">
        <f t="shared" ca="1" si="829"/>
        <v/>
      </c>
      <c r="GS387" s="74" t="str">
        <f t="shared" ca="1" si="830"/>
        <v/>
      </c>
      <c r="GT387" s="74" t="str">
        <f t="shared" ca="1" si="831"/>
        <v/>
      </c>
      <c r="GU387" s="74" t="str">
        <f t="shared" ca="1" si="832"/>
        <v/>
      </c>
      <c r="GV387" s="74" t="str">
        <f t="shared" ca="1" si="833"/>
        <v/>
      </c>
      <c r="GX387" s="74" t="str">
        <f t="shared" ca="1" si="834"/>
        <v/>
      </c>
      <c r="GY387" s="74" t="str">
        <f t="shared" ca="1" si="835"/>
        <v/>
      </c>
      <c r="GZ387" s="74" t="str">
        <f ca="1">IF(V387=1,"",IF(LOG入力!BH387&gt;0,0,IF(GY387=0,0,IF((VALUE((TYPE(VALUE(J387)))))=16,0,IF(VALUE(J387)&lt;60,1,IF(VALUE(J387)&lt;100,0,IF(VALUE(J387)&lt;600,2,0)))))))</f>
        <v/>
      </c>
      <c r="HA387" s="74" t="str">
        <f t="shared" ca="1" si="836"/>
        <v/>
      </c>
      <c r="HB387" s="74" t="str">
        <f ca="1">IF(V387=1,"",IF(LOG入力!BH387&gt;0,0,IF(HA387=0,0,IF((VALUE((TYPE(VALUE(L387)))))=16,0,IF(VALUE(L387)&lt;60,1,IF(VALUE(L387)&lt;100,0,IF(VALUE(L387)&lt;600,2,0)))))))</f>
        <v/>
      </c>
      <c r="HD387" s="74" t="str">
        <f t="shared" ca="1" si="837"/>
        <v/>
      </c>
      <c r="HF387" s="74" t="str">
        <f t="shared" ca="1" si="838"/>
        <v/>
      </c>
      <c r="HG387" s="74" t="str">
        <f t="shared" ca="1" si="839"/>
        <v/>
      </c>
      <c r="HH387" s="74" t="str">
        <f t="shared" ca="1" si="840"/>
        <v/>
      </c>
      <c r="HI387" s="74" t="str">
        <f t="shared" ca="1" si="841"/>
        <v/>
      </c>
      <c r="HJ387" s="74" t="str">
        <f t="shared" ca="1" si="842"/>
        <v/>
      </c>
      <c r="HK387" s="74" t="str">
        <f t="shared" ca="1" si="843"/>
        <v/>
      </c>
      <c r="HL387" s="74" t="str">
        <f t="shared" ca="1" si="844"/>
        <v/>
      </c>
      <c r="HM387" s="74" t="str">
        <f t="shared" ca="1" si="845"/>
        <v/>
      </c>
      <c r="HN387" s="74" t="str">
        <f t="shared" ca="1" si="846"/>
        <v/>
      </c>
      <c r="HO387" s="529" t="str">
        <f t="shared" ca="1" si="847"/>
        <v/>
      </c>
      <c r="HP387" s="74" t="str">
        <f t="shared" ca="1" si="848"/>
        <v/>
      </c>
      <c r="HQ387" s="74" t="str">
        <f t="shared" ca="1" si="849"/>
        <v/>
      </c>
      <c r="HR387" s="74" t="str">
        <f t="shared" ca="1" si="850"/>
        <v/>
      </c>
      <c r="HS387" s="74" t="str">
        <f t="shared" ca="1" si="851"/>
        <v/>
      </c>
      <c r="HT387" s="74" t="str">
        <f ca="1">IF(V387=1,"",IF(LOG入力!BH387&gt;0,0,IF(DV387=1,0,IF(N387="0",0,IF(SUM(HD387:HS387)&gt;0,1,0)))))</f>
        <v/>
      </c>
    </row>
    <row r="388" spans="1:228" x14ac:dyDescent="0.15">
      <c r="A388" s="5">
        <v>370</v>
      </c>
      <c r="B388" s="487" t="str">
        <f t="shared" ca="1" si="710"/>
        <v/>
      </c>
      <c r="C388" s="548" t="str">
        <f ca="1">LOG入力!AP388</f>
        <v/>
      </c>
      <c r="D388" s="548" t="str">
        <f ca="1">LOG入力!AQ388</f>
        <v/>
      </c>
      <c r="E388" s="548" t="str">
        <f ca="1">LOG入力!AR388</f>
        <v/>
      </c>
      <c r="F388" s="589" t="str">
        <f t="shared" ca="1" si="711"/>
        <v/>
      </c>
      <c r="G388" s="586" t="str">
        <f ca="1">LOG入力!AT388</f>
        <v/>
      </c>
      <c r="H388" s="553" t="str">
        <f ca="1">LOG入力!AU388</f>
        <v/>
      </c>
      <c r="I388" s="587" t="str">
        <f ca="1">LOG入力!AV388</f>
        <v/>
      </c>
      <c r="J388" s="590" t="str">
        <f ca="1">LOG入力!AW388</f>
        <v/>
      </c>
      <c r="K388" s="591" t="str">
        <f ca="1">LOG入力!BJ388</f>
        <v/>
      </c>
      <c r="L388" s="590" t="str">
        <f ca="1">LOG入力!AY388</f>
        <v/>
      </c>
      <c r="M388" s="556" t="str">
        <f ca="1">LOG入力!BK388</f>
        <v/>
      </c>
      <c r="N388" s="588" t="str">
        <f ca="1">IF(V388=1,"",IF(LOG入力!AJ388=1,"1",LOG入力!BA388))</f>
        <v/>
      </c>
      <c r="O388" s="557" t="str">
        <f ca="1">IF(V388=1,"",IF(LEN(LOG入力!O388)=0,"",LOG入力!O388))</f>
        <v/>
      </c>
      <c r="P388" s="336" t="str">
        <f ca="1">IF(V388=1,"",IF($AA$4=1,"",IF(LOG入力!BG388=1,"",CONCATENATE($ER388,$FB388,$FL388,$FV388,$GF388))))</f>
        <v/>
      </c>
      <c r="Q388" s="337" t="str">
        <f ca="1">IF(V388=1,"",IF($AA$4=1,"",IF(LOG入力!BG388=1,"",CONCATENATE($ET388,$FD388,$FN388,$FX388,$GH388))))</f>
        <v/>
      </c>
      <c r="R388" s="338" t="str">
        <f ca="1">IF(V388=1,"",IF($AA$4=1,"",IF(LOG入力!BH388&gt;0,0,AA388)))</f>
        <v/>
      </c>
      <c r="S388" s="558" t="str">
        <f t="shared" ca="1" si="712"/>
        <v/>
      </c>
      <c r="T388" s="681"/>
      <c r="U388" s="38"/>
      <c r="V388" s="196">
        <f ca="1">LOG入力!AN388</f>
        <v>1</v>
      </c>
      <c r="W388" s="38"/>
      <c r="X388" s="516" t="str">
        <f t="shared" ca="1" si="713"/>
        <v/>
      </c>
      <c r="Y388" s="515" t="str">
        <f t="shared" ca="1" si="714"/>
        <v/>
      </c>
      <c r="Z388" s="518" t="str">
        <f t="shared" ca="1" si="715"/>
        <v/>
      </c>
      <c r="AA388" s="574" t="str">
        <f t="shared" ca="1" si="716"/>
        <v/>
      </c>
      <c r="AC388" s="6" t="str">
        <f t="shared" ca="1" si="717"/>
        <v/>
      </c>
      <c r="AD388" s="6" t="str">
        <f t="shared" ca="1" si="718"/>
        <v/>
      </c>
      <c r="AE388" s="6" t="str">
        <f t="shared" ca="1" si="719"/>
        <v/>
      </c>
      <c r="AF388" s="6" t="str">
        <f t="shared" ca="1" si="720"/>
        <v/>
      </c>
      <c r="AG388" s="6" t="str">
        <f t="shared" ca="1" si="721"/>
        <v/>
      </c>
      <c r="AH388" s="6" t="str">
        <f t="shared" ca="1" si="722"/>
        <v/>
      </c>
      <c r="AI388" s="6" t="str">
        <f t="shared" ca="1" si="723"/>
        <v/>
      </c>
      <c r="AJ388" s="6" t="str">
        <f t="shared" ca="1" si="724"/>
        <v/>
      </c>
      <c r="AK388" s="6" t="str">
        <f t="shared" ca="1" si="725"/>
        <v/>
      </c>
      <c r="AL388" s="6" t="str">
        <f t="shared" ca="1" si="726"/>
        <v/>
      </c>
      <c r="AM388" s="6" t="str">
        <f t="shared" ca="1" si="727"/>
        <v/>
      </c>
      <c r="AN388" s="6" t="str">
        <f t="shared" ca="1" si="728"/>
        <v/>
      </c>
      <c r="AO388" s="6" t="str">
        <f t="shared" ca="1" si="729"/>
        <v/>
      </c>
      <c r="AP388" s="6" t="str">
        <f t="shared" ca="1" si="730"/>
        <v/>
      </c>
      <c r="AQ388" s="6" t="str">
        <f t="shared" ca="1" si="731"/>
        <v/>
      </c>
      <c r="AR388" s="6" t="str">
        <f t="shared" ca="1" si="732"/>
        <v/>
      </c>
      <c r="AS388" s="6" t="str">
        <f t="shared" ca="1" si="733"/>
        <v/>
      </c>
      <c r="AT388" s="6" t="str">
        <f t="shared" ca="1" si="734"/>
        <v/>
      </c>
      <c r="AU388" s="6" t="str">
        <f t="shared" ca="1" si="735"/>
        <v/>
      </c>
      <c r="AV388" s="6" t="str">
        <f t="shared" ca="1" si="736"/>
        <v/>
      </c>
      <c r="AW388" s="6" t="str">
        <f t="shared" ca="1" si="737"/>
        <v/>
      </c>
      <c r="AY388" s="6" t="str">
        <f t="shared" ca="1" si="738"/>
        <v/>
      </c>
      <c r="AZ388" s="6" t="str">
        <f t="shared" ca="1" si="739"/>
        <v/>
      </c>
      <c r="BA388" s="6" t="str">
        <f t="shared" ca="1" si="740"/>
        <v/>
      </c>
      <c r="BB388" s="6" t="str">
        <f t="shared" ca="1" si="741"/>
        <v/>
      </c>
      <c r="BC388" s="6" t="str">
        <f t="shared" ca="1" si="742"/>
        <v/>
      </c>
      <c r="BD388" s="6" t="str">
        <f t="shared" ca="1" si="743"/>
        <v/>
      </c>
      <c r="BE388" s="6" t="str">
        <f t="shared" ca="1" si="744"/>
        <v/>
      </c>
      <c r="BF388" s="6" t="str">
        <f t="shared" ca="1" si="745"/>
        <v/>
      </c>
      <c r="BG388" s="6" t="str">
        <f t="shared" ca="1" si="746"/>
        <v/>
      </c>
      <c r="BH388" s="6" t="str">
        <f t="shared" ca="1" si="747"/>
        <v/>
      </c>
      <c r="BI388" s="6" t="str">
        <f t="shared" ca="1" si="748"/>
        <v/>
      </c>
      <c r="BJ388" s="6" t="str">
        <f t="shared" ca="1" si="749"/>
        <v/>
      </c>
      <c r="BK388" s="6" t="str">
        <f t="shared" ca="1" si="750"/>
        <v/>
      </c>
      <c r="BL388" s="6" t="str">
        <f t="shared" ca="1" si="751"/>
        <v/>
      </c>
      <c r="BM388" s="6" t="str">
        <f t="shared" ca="1" si="752"/>
        <v/>
      </c>
      <c r="BN388" s="6" t="str">
        <f t="shared" ca="1" si="753"/>
        <v/>
      </c>
      <c r="BO388" s="6" t="str">
        <f t="shared" ca="1" si="754"/>
        <v/>
      </c>
      <c r="BP388" s="6" t="str">
        <f t="shared" ca="1" si="755"/>
        <v/>
      </c>
      <c r="BQ388" s="6" t="str">
        <f t="shared" ca="1" si="756"/>
        <v/>
      </c>
      <c r="BR388" s="6" t="str">
        <f t="shared" ca="1" si="757"/>
        <v/>
      </c>
      <c r="BS388" s="6" t="str">
        <f t="shared" ca="1" si="758"/>
        <v/>
      </c>
      <c r="BU388" s="6" t="str">
        <f t="shared" ca="1" si="759"/>
        <v/>
      </c>
      <c r="BW388" s="515" t="str">
        <f t="shared" ca="1" si="760"/>
        <v/>
      </c>
      <c r="BX388" s="515">
        <f t="shared" ca="1" si="761"/>
        <v>0</v>
      </c>
      <c r="BY388" s="515" t="str">
        <f t="shared" ca="1" si="762"/>
        <v/>
      </c>
      <c r="CA388" s="6">
        <f t="shared" ca="1" si="763"/>
        <v>1</v>
      </c>
      <c r="CC388" s="523" t="str">
        <f t="shared" ca="1" si="764"/>
        <v/>
      </c>
      <c r="CE388" s="6" t="str">
        <f t="shared" ca="1" si="765"/>
        <v/>
      </c>
      <c r="CG388" s="524" t="str">
        <f ca="1">IF(V388=1,"",IF($AA$4=1,"",IF(LOG入力!BH388&gt;0,"",IF(N388=0,"",IF(HT388=0,"","★")))))</f>
        <v/>
      </c>
      <c r="CI388" s="74" t="str">
        <f t="shared" ca="1" si="766"/>
        <v/>
      </c>
      <c r="CK388" s="525" t="str">
        <f ca="1">IF(V388=1,"",IF(LOG入力!BH388&gt;0,1,0))</f>
        <v/>
      </c>
      <c r="CL388" s="74" t="str">
        <f t="shared" ca="1" si="767"/>
        <v/>
      </c>
      <c r="CN388" s="74" t="str">
        <f t="shared" ca="1" si="768"/>
        <v/>
      </c>
      <c r="CO388" s="74" t="str">
        <f t="shared" ca="1" si="769"/>
        <v/>
      </c>
      <c r="CQ388" s="74" t="str">
        <f t="shared" ca="1" si="770"/>
        <v/>
      </c>
      <c r="CR388" s="74" t="str">
        <f t="shared" ca="1" si="771"/>
        <v/>
      </c>
      <c r="CS388" s="74" t="str">
        <f t="shared" ca="1" si="772"/>
        <v/>
      </c>
      <c r="CT388" s="74" t="str">
        <f t="shared" ca="1" si="773"/>
        <v/>
      </c>
      <c r="CU388" s="74" t="str">
        <f t="shared" ca="1" si="774"/>
        <v/>
      </c>
      <c r="CV388" s="74" t="str">
        <f t="shared" ca="1" si="775"/>
        <v/>
      </c>
      <c r="CW388" s="74" t="str">
        <f t="shared" ca="1" si="776"/>
        <v/>
      </c>
      <c r="CX388" s="74" t="str">
        <f t="shared" ca="1" si="777"/>
        <v/>
      </c>
      <c r="CY388" s="74" t="str">
        <f t="shared" ca="1" si="778"/>
        <v/>
      </c>
      <c r="CZ388" s="74" t="str">
        <f t="shared" ca="1" si="779"/>
        <v/>
      </c>
      <c r="DA388" s="74" t="str">
        <f t="shared" ca="1" si="780"/>
        <v/>
      </c>
      <c r="DB388" s="74" t="str">
        <f t="shared" ca="1" si="781"/>
        <v/>
      </c>
      <c r="DD388" s="74" t="str">
        <f t="shared" ca="1" si="782"/>
        <v/>
      </c>
      <c r="DE388" s="74" t="str">
        <f t="shared" ca="1" si="783"/>
        <v/>
      </c>
      <c r="DF388" s="74" t="str">
        <f t="shared" ca="1" si="784"/>
        <v/>
      </c>
      <c r="DG388" s="74" t="str">
        <f t="shared" ca="1" si="785"/>
        <v/>
      </c>
      <c r="DH388" s="74" t="str">
        <f t="shared" ca="1" si="786"/>
        <v/>
      </c>
      <c r="DI388" s="74" t="str">
        <f t="shared" ca="1" si="787"/>
        <v/>
      </c>
      <c r="DJ388" s="74" t="str">
        <f t="shared" ca="1" si="788"/>
        <v/>
      </c>
      <c r="DK388" s="74" t="str">
        <f t="shared" ca="1" si="789"/>
        <v/>
      </c>
      <c r="DL388" s="74" t="str">
        <f t="shared" ca="1" si="790"/>
        <v/>
      </c>
      <c r="DM388" s="74" t="str">
        <f t="shared" ca="1" si="791"/>
        <v/>
      </c>
      <c r="DN388" s="74" t="str">
        <f t="shared" ca="1" si="792"/>
        <v/>
      </c>
      <c r="DO388" s="74" t="str">
        <f t="shared" ca="1" si="793"/>
        <v/>
      </c>
      <c r="DQ388" s="74" t="str">
        <f t="shared" ca="1" si="794"/>
        <v/>
      </c>
      <c r="DS388" s="74" t="str">
        <f t="shared" ca="1" si="795"/>
        <v/>
      </c>
      <c r="DT388" s="74" t="str">
        <f t="shared" ca="1" si="796"/>
        <v/>
      </c>
      <c r="DV388" s="525" t="str">
        <f t="shared" ca="1" si="797"/>
        <v/>
      </c>
      <c r="DW388" s="74" t="str">
        <f t="shared" ca="1" si="798"/>
        <v/>
      </c>
      <c r="DX388" s="485" t="str">
        <f t="shared" ca="1" si="799"/>
        <v/>
      </c>
      <c r="DY388" s="74" t="str">
        <f t="shared" ca="1" si="800"/>
        <v/>
      </c>
      <c r="DZ388" s="74" t="str">
        <f t="shared" ca="1" si="801"/>
        <v/>
      </c>
      <c r="EA388" s="74" t="str">
        <f t="shared" ca="1" si="802"/>
        <v/>
      </c>
      <c r="EC388" s="74" t="str">
        <f t="shared" ca="1" si="803"/>
        <v/>
      </c>
      <c r="ED388" s="74" t="str">
        <f t="shared" ca="1" si="804"/>
        <v/>
      </c>
      <c r="EE388" s="74" t="str">
        <f t="shared" ca="1" si="805"/>
        <v/>
      </c>
      <c r="EG388" s="479" t="str">
        <f ca="1">IF(V388=1,"",IF(LOG入力!BH388&gt;0,0,IF(CG388="★",0,IF(R388=1,0,IF(N388=0,0,1)))))</f>
        <v/>
      </c>
      <c r="EH388" s="483" t="str">
        <f t="shared" ca="1" si="806"/>
        <v/>
      </c>
      <c r="EI388" s="483" t="str">
        <f t="shared" ca="1" si="807"/>
        <v/>
      </c>
      <c r="EJ388" s="483" t="str">
        <f t="shared" ca="1" si="808"/>
        <v/>
      </c>
      <c r="EL388" s="71">
        <f t="shared" ca="1" si="809"/>
        <v>0</v>
      </c>
      <c r="EM388" s="6">
        <f t="shared" ca="1" si="810"/>
        <v>0</v>
      </c>
      <c r="EN388" s="6" t="str">
        <f t="shared" ca="1" si="811"/>
        <v/>
      </c>
      <c r="EO388" s="6">
        <f ca="1">IF(LOG入力!BH388&gt;0,0,IF(EM388=0,0,(IF(COUNTIF($EN$19:EN388,EN388)=1,IF($FS$3="N",1,IF(EH388=1,1,0))))))</f>
        <v>0</v>
      </c>
      <c r="EP388" s="6" t="str">
        <f ca="1">IF(LOG入力!BH388&gt;0,"",IF(EO388=1,$X388,""))</f>
        <v/>
      </c>
      <c r="EQ388" s="6" t="str">
        <f ca="1">IF(LOG入力!BH388&gt;0,"",IF(EO388=1,$Y388,""))</f>
        <v/>
      </c>
      <c r="ER388" s="520" t="str">
        <f ca="1">IF(LOG入力!BH388&gt;0,"",IF(COUNTIF($EP$19:$EP388,EP388)=1,EP388,""))</f>
        <v/>
      </c>
      <c r="ES388" s="520">
        <f ca="1">IF(LOG入力!BH388&gt;0,0,IF((EL388=1),IF(($ER388=""),0,1),0))</f>
        <v>0</v>
      </c>
      <c r="ET388" s="520" t="str">
        <f ca="1">IF(LOG入力!BH388&gt;0,"",IF(COUNTIF($EQ$19:EQ388,EQ388)=1,EQ388,""))</f>
        <v/>
      </c>
      <c r="EU388" s="539">
        <f ca="1">IF(LOG入力!BH388&gt;0,0,IF((EL388=1),IF(($ET388=""),0,1),0))</f>
        <v>0</v>
      </c>
      <c r="EV388" s="71">
        <f t="shared" ca="1" si="812"/>
        <v>0</v>
      </c>
      <c r="EW388" s="6">
        <f t="shared" ca="1" si="813"/>
        <v>0</v>
      </c>
      <c r="EX388" s="6" t="str">
        <f t="shared" ca="1" si="814"/>
        <v/>
      </c>
      <c r="EY388" s="6">
        <f ca="1">IF(LOG入力!BH388&gt;0,0,IF(EW388=0,0,(IF(COUNTIF($EX$19:EX388,EX388)=1,IF($FS$3="N",1,IF(EH388=1,1,0))))))</f>
        <v>0</v>
      </c>
      <c r="EZ388" s="6" t="str">
        <f ca="1">IF(LOG入力!BH388&gt;0,"",IF(EY388=1,$X388,""))</f>
        <v/>
      </c>
      <c r="FA388" s="6" t="str">
        <f ca="1">IF(LOG入力!BH388&gt;0,"",IF(EY388=1,$Y388,""))</f>
        <v/>
      </c>
      <c r="FB388" s="6" t="str">
        <f ca="1">IF(LOG入力!BH388&gt;0,"",IF(COUNTIF($EZ$19:$EZ388,EZ388)=1,EZ388,""))</f>
        <v/>
      </c>
      <c r="FC388" s="6">
        <f ca="1">IF(LOG入力!BH388&gt;0,0,IF((EV388=1),IF(($FB388=""),0,1),0))</f>
        <v>0</v>
      </c>
      <c r="FD388" s="6" t="str">
        <f ca="1">IF(LOG入力!BH388&gt;0,"",IF(COUNTIF($FA$19:FA388,FA388)=1,FA388,""))</f>
        <v/>
      </c>
      <c r="FE388" s="72">
        <f ca="1">IF(LOG入力!BH388&gt;0,0,IF((EV388=1),IF(($FD388=""),0,1),0))</f>
        <v>0</v>
      </c>
      <c r="FF388" s="71">
        <f t="shared" ca="1" si="815"/>
        <v>0</v>
      </c>
      <c r="FG388" s="6">
        <f t="shared" ca="1" si="816"/>
        <v>0</v>
      </c>
      <c r="FH388" s="6" t="str">
        <f t="shared" ca="1" si="817"/>
        <v/>
      </c>
      <c r="FI388" s="6">
        <f ca="1">IF(LOG入力!BH388&gt;0,0,IF(FG388=0,0,(IF(COUNTIF($FH$19:FH388,FH388)=1,IF($FS$3="N",1,IF(EH388=1,1,0))))))</f>
        <v>0</v>
      </c>
      <c r="FJ388" s="6" t="str">
        <f ca="1">IF(LOG入力!BH388&gt;0,"",IF(FI388=1,$X388,""))</f>
        <v/>
      </c>
      <c r="FK388" s="6" t="str">
        <f ca="1">IF(LOG入力!BH388&gt;0,"",IF(FI388=1,$Y388,""))</f>
        <v/>
      </c>
      <c r="FL388" s="6" t="str">
        <f ca="1">IF(LOG入力!BH388&gt;0,"",IF(COUNTIF($FJ$19:$FJ388,FJ388)=1,FJ388,""))</f>
        <v/>
      </c>
      <c r="FM388" s="6">
        <f ca="1">IF(LOG入力!BH388&gt;0,0,IF((FF388=1),IF(($FL388=""),0,1),0))</f>
        <v>0</v>
      </c>
      <c r="FN388" s="6" t="str">
        <f ca="1">IF(LOG入力!BH388&gt;0,"",IF(COUNTIF($FK$19:FK388,FK388)=1,FK388,""))</f>
        <v/>
      </c>
      <c r="FO388" s="72">
        <f ca="1">IF(LOG入力!BH388&gt;0,0,IF((FF388=1),IF(($FN388=""),0,1),0))</f>
        <v>0</v>
      </c>
      <c r="FP388" s="71">
        <f t="shared" ca="1" si="818"/>
        <v>0</v>
      </c>
      <c r="FQ388" s="6">
        <f t="shared" ca="1" si="819"/>
        <v>0</v>
      </c>
      <c r="FR388" s="6" t="str">
        <f t="shared" ca="1" si="820"/>
        <v/>
      </c>
      <c r="FS388" s="6">
        <f ca="1">IF(LOG入力!BH388&gt;0,0,IF(FQ388=0,0,(IF(COUNTIF($FR$19:FR388,FR388)=1,IF($FS$3="N",1,IF(EH388=1,1,0))))))</f>
        <v>0</v>
      </c>
      <c r="FT388" s="6" t="str">
        <f ca="1">IF(LOG入力!BH388&gt;0,"",IF(FS388=1,$X388,""))</f>
        <v/>
      </c>
      <c r="FU388" s="6" t="str">
        <f ca="1">IF(LOG入力!BH388&gt;0,"",IF(FS388=1,$Y388,""))</f>
        <v/>
      </c>
      <c r="FV388" s="6" t="str">
        <f ca="1">IF(LOG入力!BH388&gt;0,"",IF(COUNTIF($FT$19:$FT388,FT388)=1,FT388,""))</f>
        <v/>
      </c>
      <c r="FW388" s="6">
        <f ca="1">IF(LOG入力!BH388&gt;0,0,IF((FP388=1),IF(($FV388=""),0,1),0))</f>
        <v>0</v>
      </c>
      <c r="FX388" s="6" t="str">
        <f ca="1">IF(LOG入力!BH388&gt;0,"",IF(COUNTIF($FU$19:FU388,FU388)=1,FU388,""))</f>
        <v/>
      </c>
      <c r="FY388" s="72">
        <f ca="1">IF(LOG入力!BH388&gt;0,0,IF((FP388=1),IF(($FX388=""),0,1),0))</f>
        <v>0</v>
      </c>
      <c r="FZ388" s="71">
        <f t="shared" ca="1" si="821"/>
        <v>0</v>
      </c>
      <c r="GA388" s="6">
        <f t="shared" ca="1" si="822"/>
        <v>0</v>
      </c>
      <c r="GB388" s="6" t="str">
        <f t="shared" ca="1" si="823"/>
        <v/>
      </c>
      <c r="GC388" s="6">
        <f ca="1">IF(LOG入力!BH388&gt;0,0,IF(GA388=0,0,(IF(COUNTIF($GB$19:GB388,GB388)=1,IF($FS$3="N",1,IF(EH388=1,1,0))))))</f>
        <v>0</v>
      </c>
      <c r="GD388" s="6" t="str">
        <f ca="1">IF(LOG入力!BH388&gt;0,"",IF(GC388=1,$X388,""))</f>
        <v/>
      </c>
      <c r="GE388" s="6" t="str">
        <f ca="1">IF(LOG入力!BH388&gt;0,"",IF(GC388=1,$Y388,""))</f>
        <v/>
      </c>
      <c r="GF388" s="6" t="str">
        <f ca="1">IF(LOG入力!BH388&gt;0,"",IF(COUNTIF($GD$19:$GD388,GD388)=1,GD388,""))</f>
        <v/>
      </c>
      <c r="GG388" s="6">
        <f ca="1">IF(LOG入力!BH388&gt;0,0,IF((FZ388=1),IF(($GF388=""),0,1),0))</f>
        <v>0</v>
      </c>
      <c r="GH388" s="6" t="str">
        <f ca="1">IF(LOG入力!BH388&gt;0,"",IF(COUNTIF($GE$19:GE388,GE388)=1,GE388,""))</f>
        <v/>
      </c>
      <c r="GI388" s="72">
        <f ca="1">IF(LOG入力!BH388&gt;0,0,IF((FZ388=1),IF(($GH388=""),0,1),0))</f>
        <v>0</v>
      </c>
      <c r="GK388" s="455" t="str">
        <f ca="1">IF(V388=1,"",IF(LEN(LOG入力!AS388)=0,"",LOG入力!AS388))</f>
        <v/>
      </c>
      <c r="GL388" s="378" t="str">
        <f t="shared" ca="1" si="824"/>
        <v/>
      </c>
      <c r="GM388" s="378" t="str">
        <f t="shared" ca="1" si="825"/>
        <v/>
      </c>
      <c r="GN388" s="74" t="str">
        <f t="shared" ca="1" si="826"/>
        <v/>
      </c>
      <c r="GO388" s="74" t="str">
        <f t="shared" ca="1" si="827"/>
        <v/>
      </c>
      <c r="GQ388" s="74" t="str">
        <f t="shared" ca="1" si="828"/>
        <v/>
      </c>
      <c r="GR388" s="74" t="str">
        <f t="shared" ca="1" si="829"/>
        <v/>
      </c>
      <c r="GS388" s="74" t="str">
        <f t="shared" ca="1" si="830"/>
        <v/>
      </c>
      <c r="GT388" s="74" t="str">
        <f t="shared" ca="1" si="831"/>
        <v/>
      </c>
      <c r="GU388" s="74" t="str">
        <f t="shared" ca="1" si="832"/>
        <v/>
      </c>
      <c r="GV388" s="74" t="str">
        <f t="shared" ca="1" si="833"/>
        <v/>
      </c>
      <c r="GX388" s="74" t="str">
        <f t="shared" ca="1" si="834"/>
        <v/>
      </c>
      <c r="GY388" s="74" t="str">
        <f t="shared" ca="1" si="835"/>
        <v/>
      </c>
      <c r="GZ388" s="74" t="str">
        <f ca="1">IF(V388=1,"",IF(LOG入力!BH388&gt;0,0,IF(GY388=0,0,IF((VALUE((TYPE(VALUE(J388)))))=16,0,IF(VALUE(J388)&lt;60,1,IF(VALUE(J388)&lt;100,0,IF(VALUE(J388)&lt;600,2,0)))))))</f>
        <v/>
      </c>
      <c r="HA388" s="74" t="str">
        <f t="shared" ca="1" si="836"/>
        <v/>
      </c>
      <c r="HB388" s="74" t="str">
        <f ca="1">IF(V388=1,"",IF(LOG入力!BH388&gt;0,0,IF(HA388=0,0,IF((VALUE((TYPE(VALUE(L388)))))=16,0,IF(VALUE(L388)&lt;60,1,IF(VALUE(L388)&lt;100,0,IF(VALUE(L388)&lt;600,2,0)))))))</f>
        <v/>
      </c>
      <c r="HD388" s="74" t="str">
        <f t="shared" ca="1" si="837"/>
        <v/>
      </c>
      <c r="HF388" s="74" t="str">
        <f t="shared" ca="1" si="838"/>
        <v/>
      </c>
      <c r="HG388" s="74" t="str">
        <f t="shared" ca="1" si="839"/>
        <v/>
      </c>
      <c r="HH388" s="74" t="str">
        <f t="shared" ca="1" si="840"/>
        <v/>
      </c>
      <c r="HI388" s="74" t="str">
        <f t="shared" ca="1" si="841"/>
        <v/>
      </c>
      <c r="HJ388" s="74" t="str">
        <f t="shared" ca="1" si="842"/>
        <v/>
      </c>
      <c r="HK388" s="74" t="str">
        <f t="shared" ca="1" si="843"/>
        <v/>
      </c>
      <c r="HL388" s="74" t="str">
        <f t="shared" ca="1" si="844"/>
        <v/>
      </c>
      <c r="HM388" s="74" t="str">
        <f t="shared" ca="1" si="845"/>
        <v/>
      </c>
      <c r="HN388" s="74" t="str">
        <f t="shared" ca="1" si="846"/>
        <v/>
      </c>
      <c r="HO388" s="529" t="str">
        <f t="shared" ca="1" si="847"/>
        <v/>
      </c>
      <c r="HP388" s="74" t="str">
        <f t="shared" ca="1" si="848"/>
        <v/>
      </c>
      <c r="HQ388" s="74" t="str">
        <f t="shared" ca="1" si="849"/>
        <v/>
      </c>
      <c r="HR388" s="74" t="str">
        <f t="shared" ca="1" si="850"/>
        <v/>
      </c>
      <c r="HS388" s="74" t="str">
        <f t="shared" ca="1" si="851"/>
        <v/>
      </c>
      <c r="HT388" s="74" t="str">
        <f ca="1">IF(V388=1,"",IF(LOG入力!BH388&gt;0,0,IF(DV388=1,0,IF(N388="0",0,IF(SUM(HD388:HS388)&gt;0,1,0)))))</f>
        <v/>
      </c>
    </row>
    <row r="389" spans="1:228" x14ac:dyDescent="0.15">
      <c r="A389" s="5"/>
      <c r="B389" s="560" t="str">
        <f t="shared" ca="1" si="710"/>
        <v/>
      </c>
      <c r="C389" s="562" t="str">
        <f ca="1">LOG入力!AP389</f>
        <v/>
      </c>
      <c r="D389" s="562" t="str">
        <f ca="1">LOG入力!AQ389</f>
        <v/>
      </c>
      <c r="E389" s="562" t="str">
        <f ca="1">LOG入力!AR389</f>
        <v/>
      </c>
      <c r="F389" s="563" t="str">
        <f t="shared" ca="1" si="711"/>
        <v/>
      </c>
      <c r="G389" s="582" t="str">
        <f ca="1">LOG入力!AT389</f>
        <v/>
      </c>
      <c r="H389" s="507" t="str">
        <f ca="1">LOG入力!AU389</f>
        <v/>
      </c>
      <c r="I389" s="507" t="str">
        <f ca="1">LOG入力!AV389</f>
        <v/>
      </c>
      <c r="J389" s="583" t="str">
        <f ca="1">LOG入力!AW389</f>
        <v/>
      </c>
      <c r="K389" s="584" t="str">
        <f ca="1">LOG入力!BJ389</f>
        <v/>
      </c>
      <c r="L389" s="583" t="str">
        <f ca="1">LOG入力!AY389</f>
        <v/>
      </c>
      <c r="M389" s="566" t="str">
        <f ca="1">LOG入力!BK389</f>
        <v/>
      </c>
      <c r="N389" s="567" t="str">
        <f ca="1">IF(V389=1,"",IF(LOG入力!AJ389=1,"1",LOG入力!BA389))</f>
        <v/>
      </c>
      <c r="O389" s="568" t="str">
        <f ca="1">IF(V389=1,"",IF(LEN(LOG入力!O389)=0,"",LOG入力!O389))</f>
        <v/>
      </c>
      <c r="P389" s="569" t="str">
        <f ca="1">IF(V389=1,"",IF($AA$4=1,"",IF(LOG入力!BG389=1,"",CONCATENATE($ER389,$FB389,$FL389,$FV389,$GF389))))</f>
        <v/>
      </c>
      <c r="Q389" s="569" t="str">
        <f ca="1">IF(V389=1,"",IF($AA$4=1,"",IF(LOG入力!BG389=1,"",CONCATENATE($ET389,$FD389,$FN389,$FX389,$GH389))))</f>
        <v/>
      </c>
      <c r="R389" s="292" t="str">
        <f ca="1">IF(V389=1,"",IF($AA$4=1,"",IF(LOG入力!BH389&gt;0,0,AA389)))</f>
        <v/>
      </c>
      <c r="S389" s="293" t="str">
        <f t="shared" ca="1" si="712"/>
        <v/>
      </c>
      <c r="T389" s="681"/>
      <c r="U389" s="38"/>
      <c r="V389" s="196">
        <f ca="1">LOG入力!AN389</f>
        <v>1</v>
      </c>
      <c r="W389" s="38"/>
      <c r="X389" s="516" t="str">
        <f t="shared" ca="1" si="713"/>
        <v/>
      </c>
      <c r="Y389" s="515" t="str">
        <f t="shared" ca="1" si="714"/>
        <v/>
      </c>
      <c r="Z389" s="518" t="str">
        <f t="shared" ca="1" si="715"/>
        <v/>
      </c>
      <c r="AA389" s="574" t="str">
        <f t="shared" ca="1" si="716"/>
        <v/>
      </c>
      <c r="AC389" s="6" t="str">
        <f t="shared" ca="1" si="717"/>
        <v/>
      </c>
      <c r="AD389" s="6" t="str">
        <f t="shared" ca="1" si="718"/>
        <v/>
      </c>
      <c r="AE389" s="6" t="str">
        <f t="shared" ca="1" si="719"/>
        <v/>
      </c>
      <c r="AF389" s="6" t="str">
        <f t="shared" ca="1" si="720"/>
        <v/>
      </c>
      <c r="AG389" s="6" t="str">
        <f t="shared" ca="1" si="721"/>
        <v/>
      </c>
      <c r="AH389" s="6" t="str">
        <f t="shared" ca="1" si="722"/>
        <v/>
      </c>
      <c r="AI389" s="6" t="str">
        <f t="shared" ca="1" si="723"/>
        <v/>
      </c>
      <c r="AJ389" s="6" t="str">
        <f t="shared" ca="1" si="724"/>
        <v/>
      </c>
      <c r="AK389" s="6" t="str">
        <f t="shared" ca="1" si="725"/>
        <v/>
      </c>
      <c r="AL389" s="6" t="str">
        <f t="shared" ca="1" si="726"/>
        <v/>
      </c>
      <c r="AM389" s="6" t="str">
        <f t="shared" ca="1" si="727"/>
        <v/>
      </c>
      <c r="AN389" s="6" t="str">
        <f t="shared" ca="1" si="728"/>
        <v/>
      </c>
      <c r="AO389" s="6" t="str">
        <f t="shared" ca="1" si="729"/>
        <v/>
      </c>
      <c r="AP389" s="6" t="str">
        <f t="shared" ca="1" si="730"/>
        <v/>
      </c>
      <c r="AQ389" s="6" t="str">
        <f t="shared" ca="1" si="731"/>
        <v/>
      </c>
      <c r="AR389" s="6" t="str">
        <f t="shared" ca="1" si="732"/>
        <v/>
      </c>
      <c r="AS389" s="6" t="str">
        <f t="shared" ca="1" si="733"/>
        <v/>
      </c>
      <c r="AT389" s="6" t="str">
        <f t="shared" ca="1" si="734"/>
        <v/>
      </c>
      <c r="AU389" s="6" t="str">
        <f t="shared" ca="1" si="735"/>
        <v/>
      </c>
      <c r="AV389" s="6" t="str">
        <f t="shared" ca="1" si="736"/>
        <v/>
      </c>
      <c r="AW389" s="6" t="str">
        <f t="shared" ca="1" si="737"/>
        <v/>
      </c>
      <c r="AY389" s="6" t="str">
        <f t="shared" ca="1" si="738"/>
        <v/>
      </c>
      <c r="AZ389" s="6" t="str">
        <f t="shared" ca="1" si="739"/>
        <v/>
      </c>
      <c r="BA389" s="6" t="str">
        <f t="shared" ca="1" si="740"/>
        <v/>
      </c>
      <c r="BB389" s="6" t="str">
        <f t="shared" ca="1" si="741"/>
        <v/>
      </c>
      <c r="BC389" s="6" t="str">
        <f t="shared" ca="1" si="742"/>
        <v/>
      </c>
      <c r="BD389" s="6" t="str">
        <f t="shared" ca="1" si="743"/>
        <v/>
      </c>
      <c r="BE389" s="6" t="str">
        <f t="shared" ca="1" si="744"/>
        <v/>
      </c>
      <c r="BF389" s="6" t="str">
        <f t="shared" ca="1" si="745"/>
        <v/>
      </c>
      <c r="BG389" s="6" t="str">
        <f t="shared" ca="1" si="746"/>
        <v/>
      </c>
      <c r="BH389" s="6" t="str">
        <f t="shared" ca="1" si="747"/>
        <v/>
      </c>
      <c r="BI389" s="6" t="str">
        <f t="shared" ca="1" si="748"/>
        <v/>
      </c>
      <c r="BJ389" s="6" t="str">
        <f t="shared" ca="1" si="749"/>
        <v/>
      </c>
      <c r="BK389" s="6" t="str">
        <f t="shared" ca="1" si="750"/>
        <v/>
      </c>
      <c r="BL389" s="6" t="str">
        <f t="shared" ca="1" si="751"/>
        <v/>
      </c>
      <c r="BM389" s="6" t="str">
        <f t="shared" ca="1" si="752"/>
        <v/>
      </c>
      <c r="BN389" s="6" t="str">
        <f t="shared" ca="1" si="753"/>
        <v/>
      </c>
      <c r="BO389" s="6" t="str">
        <f t="shared" ca="1" si="754"/>
        <v/>
      </c>
      <c r="BP389" s="6" t="str">
        <f t="shared" ca="1" si="755"/>
        <v/>
      </c>
      <c r="BQ389" s="6" t="str">
        <f t="shared" ca="1" si="756"/>
        <v/>
      </c>
      <c r="BR389" s="6" t="str">
        <f t="shared" ca="1" si="757"/>
        <v/>
      </c>
      <c r="BS389" s="6" t="str">
        <f t="shared" ca="1" si="758"/>
        <v/>
      </c>
      <c r="BU389" s="6" t="str">
        <f t="shared" ca="1" si="759"/>
        <v/>
      </c>
      <c r="BW389" s="515" t="str">
        <f t="shared" ca="1" si="760"/>
        <v/>
      </c>
      <c r="BX389" s="515">
        <f t="shared" ca="1" si="761"/>
        <v>0</v>
      </c>
      <c r="BY389" s="515" t="str">
        <f t="shared" ca="1" si="762"/>
        <v/>
      </c>
      <c r="CA389" s="6">
        <f t="shared" ca="1" si="763"/>
        <v>1</v>
      </c>
      <c r="CC389" s="523" t="str">
        <f t="shared" ca="1" si="764"/>
        <v/>
      </c>
      <c r="CE389" s="6" t="str">
        <f t="shared" ca="1" si="765"/>
        <v/>
      </c>
      <c r="CG389" s="524" t="str">
        <f ca="1">IF(V389=1,"",IF($AA$4=1,"",IF(LOG入力!BH389&gt;0,"",IF(N389=0,"",IF(HT389=0,"","★")))))</f>
        <v/>
      </c>
      <c r="CI389" s="74" t="str">
        <f t="shared" ca="1" si="766"/>
        <v/>
      </c>
      <c r="CK389" s="525" t="str">
        <f ca="1">IF(V389=1,"",IF(LOG入力!BH389&gt;0,1,0))</f>
        <v/>
      </c>
      <c r="CL389" s="74" t="str">
        <f t="shared" ca="1" si="767"/>
        <v/>
      </c>
      <c r="CN389" s="74" t="str">
        <f t="shared" ca="1" si="768"/>
        <v/>
      </c>
      <c r="CO389" s="74" t="str">
        <f t="shared" ca="1" si="769"/>
        <v/>
      </c>
      <c r="CQ389" s="74" t="str">
        <f t="shared" ca="1" si="770"/>
        <v/>
      </c>
      <c r="CR389" s="74" t="str">
        <f t="shared" ca="1" si="771"/>
        <v/>
      </c>
      <c r="CS389" s="74" t="str">
        <f t="shared" ca="1" si="772"/>
        <v/>
      </c>
      <c r="CT389" s="74" t="str">
        <f t="shared" ca="1" si="773"/>
        <v/>
      </c>
      <c r="CU389" s="74" t="str">
        <f t="shared" ca="1" si="774"/>
        <v/>
      </c>
      <c r="CV389" s="74" t="str">
        <f t="shared" ca="1" si="775"/>
        <v/>
      </c>
      <c r="CW389" s="74" t="str">
        <f t="shared" ca="1" si="776"/>
        <v/>
      </c>
      <c r="CX389" s="74" t="str">
        <f t="shared" ca="1" si="777"/>
        <v/>
      </c>
      <c r="CY389" s="74" t="str">
        <f t="shared" ca="1" si="778"/>
        <v/>
      </c>
      <c r="CZ389" s="74" t="str">
        <f t="shared" ca="1" si="779"/>
        <v/>
      </c>
      <c r="DA389" s="74" t="str">
        <f t="shared" ca="1" si="780"/>
        <v/>
      </c>
      <c r="DB389" s="74" t="str">
        <f t="shared" ca="1" si="781"/>
        <v/>
      </c>
      <c r="DD389" s="74" t="str">
        <f t="shared" ca="1" si="782"/>
        <v/>
      </c>
      <c r="DE389" s="74" t="str">
        <f t="shared" ca="1" si="783"/>
        <v/>
      </c>
      <c r="DF389" s="74" t="str">
        <f t="shared" ca="1" si="784"/>
        <v/>
      </c>
      <c r="DG389" s="74" t="str">
        <f t="shared" ca="1" si="785"/>
        <v/>
      </c>
      <c r="DH389" s="74" t="str">
        <f t="shared" ca="1" si="786"/>
        <v/>
      </c>
      <c r="DI389" s="74" t="str">
        <f t="shared" ca="1" si="787"/>
        <v/>
      </c>
      <c r="DJ389" s="74" t="str">
        <f t="shared" ca="1" si="788"/>
        <v/>
      </c>
      <c r="DK389" s="74" t="str">
        <f t="shared" ca="1" si="789"/>
        <v/>
      </c>
      <c r="DL389" s="74" t="str">
        <f t="shared" ca="1" si="790"/>
        <v/>
      </c>
      <c r="DM389" s="74" t="str">
        <f t="shared" ca="1" si="791"/>
        <v/>
      </c>
      <c r="DN389" s="74" t="str">
        <f t="shared" ca="1" si="792"/>
        <v/>
      </c>
      <c r="DO389" s="74" t="str">
        <f t="shared" ca="1" si="793"/>
        <v/>
      </c>
      <c r="DQ389" s="74" t="str">
        <f t="shared" ca="1" si="794"/>
        <v/>
      </c>
      <c r="DS389" s="74" t="str">
        <f t="shared" ca="1" si="795"/>
        <v/>
      </c>
      <c r="DT389" s="74" t="str">
        <f t="shared" ca="1" si="796"/>
        <v/>
      </c>
      <c r="DV389" s="525" t="str">
        <f t="shared" ca="1" si="797"/>
        <v/>
      </c>
      <c r="DW389" s="74" t="str">
        <f t="shared" ca="1" si="798"/>
        <v/>
      </c>
      <c r="DX389" s="485" t="str">
        <f t="shared" ca="1" si="799"/>
        <v/>
      </c>
      <c r="DY389" s="74" t="str">
        <f t="shared" ca="1" si="800"/>
        <v/>
      </c>
      <c r="DZ389" s="74" t="str">
        <f t="shared" ca="1" si="801"/>
        <v/>
      </c>
      <c r="EA389" s="74" t="str">
        <f t="shared" ca="1" si="802"/>
        <v/>
      </c>
      <c r="EC389" s="74" t="str">
        <f t="shared" ca="1" si="803"/>
        <v/>
      </c>
      <c r="ED389" s="74" t="str">
        <f t="shared" ca="1" si="804"/>
        <v/>
      </c>
      <c r="EE389" s="74" t="str">
        <f t="shared" ca="1" si="805"/>
        <v/>
      </c>
      <c r="EG389" s="479" t="str">
        <f ca="1">IF(V389=1,"",IF(LOG入力!BH389&gt;0,0,IF(CG389="★",0,IF(R389=1,0,IF(N389=0,0,1)))))</f>
        <v/>
      </c>
      <c r="EH389" s="483" t="str">
        <f t="shared" ca="1" si="806"/>
        <v/>
      </c>
      <c r="EI389" s="483" t="str">
        <f t="shared" ca="1" si="807"/>
        <v/>
      </c>
      <c r="EJ389" s="483" t="str">
        <f t="shared" ca="1" si="808"/>
        <v/>
      </c>
      <c r="EL389" s="71">
        <f t="shared" ca="1" si="809"/>
        <v>0</v>
      </c>
      <c r="EM389" s="6">
        <f t="shared" ca="1" si="810"/>
        <v>0</v>
      </c>
      <c r="EN389" s="6" t="str">
        <f t="shared" ca="1" si="811"/>
        <v/>
      </c>
      <c r="EO389" s="6">
        <f ca="1">IF(LOG入力!BH389&gt;0,0,IF(EM389=0,0,(IF(COUNTIF($EN$19:EN389,EN389)=1,IF($FS$3="N",1,IF(EH389=1,1,0))))))</f>
        <v>0</v>
      </c>
      <c r="EP389" s="6" t="str">
        <f ca="1">IF(LOG入力!BH389&gt;0,"",IF(EO389=1,$X389,""))</f>
        <v/>
      </c>
      <c r="EQ389" s="6" t="str">
        <f ca="1">IF(LOG入力!BH389&gt;0,"",IF(EO389=1,$Y389,""))</f>
        <v/>
      </c>
      <c r="ER389" s="520" t="str">
        <f ca="1">IF(LOG入力!BH389&gt;0,"",IF(COUNTIF($EP$19:$EP389,EP389)=1,EP389,""))</f>
        <v/>
      </c>
      <c r="ES389" s="520">
        <f ca="1">IF(LOG入力!BH389&gt;0,0,IF((EL389=1),IF(($ER389=""),0,1),0))</f>
        <v>0</v>
      </c>
      <c r="ET389" s="520" t="str">
        <f ca="1">IF(LOG入力!BH389&gt;0,"",IF(COUNTIF($EQ$19:EQ389,EQ389)=1,EQ389,""))</f>
        <v/>
      </c>
      <c r="EU389" s="539">
        <f ca="1">IF(LOG入力!BH389&gt;0,0,IF((EL389=1),IF(($ET389=""),0,1),0))</f>
        <v>0</v>
      </c>
      <c r="EV389" s="71">
        <f t="shared" ca="1" si="812"/>
        <v>0</v>
      </c>
      <c r="EW389" s="6">
        <f t="shared" ca="1" si="813"/>
        <v>0</v>
      </c>
      <c r="EX389" s="6" t="str">
        <f t="shared" ca="1" si="814"/>
        <v/>
      </c>
      <c r="EY389" s="6">
        <f ca="1">IF(LOG入力!BH389&gt;0,0,IF(EW389=0,0,(IF(COUNTIF($EX$19:EX389,EX389)=1,IF($FS$3="N",1,IF(EH389=1,1,0))))))</f>
        <v>0</v>
      </c>
      <c r="EZ389" s="6" t="str">
        <f ca="1">IF(LOG入力!BH389&gt;0,"",IF(EY389=1,$X389,""))</f>
        <v/>
      </c>
      <c r="FA389" s="6" t="str">
        <f ca="1">IF(LOG入力!BH389&gt;0,"",IF(EY389=1,$Y389,""))</f>
        <v/>
      </c>
      <c r="FB389" s="6" t="str">
        <f ca="1">IF(LOG入力!BH389&gt;0,"",IF(COUNTIF($EZ$19:$EZ389,EZ389)=1,EZ389,""))</f>
        <v/>
      </c>
      <c r="FC389" s="6">
        <f ca="1">IF(LOG入力!BH389&gt;0,0,IF((EV389=1),IF(($FB389=""),0,1),0))</f>
        <v>0</v>
      </c>
      <c r="FD389" s="6" t="str">
        <f ca="1">IF(LOG入力!BH389&gt;0,"",IF(COUNTIF($FA$19:FA389,FA389)=1,FA389,""))</f>
        <v/>
      </c>
      <c r="FE389" s="72">
        <f ca="1">IF(LOG入力!BH389&gt;0,0,IF((EV389=1),IF(($FD389=""),0,1),0))</f>
        <v>0</v>
      </c>
      <c r="FF389" s="71">
        <f t="shared" ca="1" si="815"/>
        <v>0</v>
      </c>
      <c r="FG389" s="6">
        <f t="shared" ca="1" si="816"/>
        <v>0</v>
      </c>
      <c r="FH389" s="6" t="str">
        <f t="shared" ca="1" si="817"/>
        <v/>
      </c>
      <c r="FI389" s="6">
        <f ca="1">IF(LOG入力!BH389&gt;0,0,IF(FG389=0,0,(IF(COUNTIF($FH$19:FH389,FH389)=1,IF($FS$3="N",1,IF(EH389=1,1,0))))))</f>
        <v>0</v>
      </c>
      <c r="FJ389" s="6" t="str">
        <f ca="1">IF(LOG入力!BH389&gt;0,"",IF(FI389=1,$X389,""))</f>
        <v/>
      </c>
      <c r="FK389" s="6" t="str">
        <f ca="1">IF(LOG入力!BH389&gt;0,"",IF(FI389=1,$Y389,""))</f>
        <v/>
      </c>
      <c r="FL389" s="6" t="str">
        <f ca="1">IF(LOG入力!BH389&gt;0,"",IF(COUNTIF($FJ$19:$FJ389,FJ389)=1,FJ389,""))</f>
        <v/>
      </c>
      <c r="FM389" s="6">
        <f ca="1">IF(LOG入力!BH389&gt;0,0,IF((FF389=1),IF(($FL389=""),0,1),0))</f>
        <v>0</v>
      </c>
      <c r="FN389" s="6" t="str">
        <f ca="1">IF(LOG入力!BH389&gt;0,"",IF(COUNTIF($FK$19:FK389,FK389)=1,FK389,""))</f>
        <v/>
      </c>
      <c r="FO389" s="72">
        <f ca="1">IF(LOG入力!BH389&gt;0,0,IF((FF389=1),IF(($FN389=""),0,1),0))</f>
        <v>0</v>
      </c>
      <c r="FP389" s="71">
        <f t="shared" ca="1" si="818"/>
        <v>0</v>
      </c>
      <c r="FQ389" s="6">
        <f t="shared" ca="1" si="819"/>
        <v>0</v>
      </c>
      <c r="FR389" s="6" t="str">
        <f t="shared" ca="1" si="820"/>
        <v/>
      </c>
      <c r="FS389" s="6">
        <f ca="1">IF(LOG入力!BH389&gt;0,0,IF(FQ389=0,0,(IF(COUNTIF($FR$19:FR389,FR389)=1,IF($FS$3="N",1,IF(EH389=1,1,0))))))</f>
        <v>0</v>
      </c>
      <c r="FT389" s="6" t="str">
        <f ca="1">IF(LOG入力!BH389&gt;0,"",IF(FS389=1,$X389,""))</f>
        <v/>
      </c>
      <c r="FU389" s="6" t="str">
        <f ca="1">IF(LOG入力!BH389&gt;0,"",IF(FS389=1,$Y389,""))</f>
        <v/>
      </c>
      <c r="FV389" s="6" t="str">
        <f ca="1">IF(LOG入力!BH389&gt;0,"",IF(COUNTIF($FT$19:$FT389,FT389)=1,FT389,""))</f>
        <v/>
      </c>
      <c r="FW389" s="6">
        <f ca="1">IF(LOG入力!BH389&gt;0,0,IF((FP389=1),IF(($FV389=""),0,1),0))</f>
        <v>0</v>
      </c>
      <c r="FX389" s="6" t="str">
        <f ca="1">IF(LOG入力!BH389&gt;0,"",IF(COUNTIF($FU$19:FU389,FU389)=1,FU389,""))</f>
        <v/>
      </c>
      <c r="FY389" s="72">
        <f ca="1">IF(LOG入力!BH389&gt;0,0,IF((FP389=1),IF(($FX389=""),0,1),0))</f>
        <v>0</v>
      </c>
      <c r="FZ389" s="71">
        <f t="shared" ca="1" si="821"/>
        <v>0</v>
      </c>
      <c r="GA389" s="6">
        <f t="shared" ca="1" si="822"/>
        <v>0</v>
      </c>
      <c r="GB389" s="6" t="str">
        <f t="shared" ca="1" si="823"/>
        <v/>
      </c>
      <c r="GC389" s="6">
        <f ca="1">IF(LOG入力!BH389&gt;0,0,IF(GA389=0,0,(IF(COUNTIF($GB$19:GB389,GB389)=1,IF($FS$3="N",1,IF(EH389=1,1,0))))))</f>
        <v>0</v>
      </c>
      <c r="GD389" s="6" t="str">
        <f ca="1">IF(LOG入力!BH389&gt;0,"",IF(GC389=1,$X389,""))</f>
        <v/>
      </c>
      <c r="GE389" s="6" t="str">
        <f ca="1">IF(LOG入力!BH389&gt;0,"",IF(GC389=1,$Y389,""))</f>
        <v/>
      </c>
      <c r="GF389" s="6" t="str">
        <f ca="1">IF(LOG入力!BH389&gt;0,"",IF(COUNTIF($GD$19:$GD389,GD389)=1,GD389,""))</f>
        <v/>
      </c>
      <c r="GG389" s="6">
        <f ca="1">IF(LOG入力!BH389&gt;0,0,IF((FZ389=1),IF(($GF389=""),0,1),0))</f>
        <v>0</v>
      </c>
      <c r="GH389" s="6" t="str">
        <f ca="1">IF(LOG入力!BH389&gt;0,"",IF(COUNTIF($GE$19:GE389,GE389)=1,GE389,""))</f>
        <v/>
      </c>
      <c r="GI389" s="72">
        <f ca="1">IF(LOG入力!BH389&gt;0,0,IF((FZ389=1),IF(($GH389=""),0,1),0))</f>
        <v>0</v>
      </c>
      <c r="GK389" s="455" t="str">
        <f ca="1">IF(V389=1,"",IF(LEN(LOG入力!AS389)=0,"",LOG入力!AS389))</f>
        <v/>
      </c>
      <c r="GL389" s="378" t="str">
        <f t="shared" ca="1" si="824"/>
        <v/>
      </c>
      <c r="GM389" s="378" t="str">
        <f t="shared" ca="1" si="825"/>
        <v/>
      </c>
      <c r="GN389" s="74" t="str">
        <f t="shared" ca="1" si="826"/>
        <v/>
      </c>
      <c r="GO389" s="74" t="str">
        <f t="shared" ca="1" si="827"/>
        <v/>
      </c>
      <c r="GQ389" s="74" t="str">
        <f t="shared" ca="1" si="828"/>
        <v/>
      </c>
      <c r="GR389" s="74" t="str">
        <f t="shared" ca="1" si="829"/>
        <v/>
      </c>
      <c r="GS389" s="74" t="str">
        <f t="shared" ca="1" si="830"/>
        <v/>
      </c>
      <c r="GT389" s="74" t="str">
        <f t="shared" ca="1" si="831"/>
        <v/>
      </c>
      <c r="GU389" s="74" t="str">
        <f t="shared" ca="1" si="832"/>
        <v/>
      </c>
      <c r="GV389" s="74" t="str">
        <f t="shared" ca="1" si="833"/>
        <v/>
      </c>
      <c r="GX389" s="74" t="str">
        <f t="shared" ca="1" si="834"/>
        <v/>
      </c>
      <c r="GY389" s="74" t="str">
        <f t="shared" ca="1" si="835"/>
        <v/>
      </c>
      <c r="GZ389" s="74" t="str">
        <f ca="1">IF(V389=1,"",IF(LOG入力!BH389&gt;0,0,IF(GY389=0,0,IF((VALUE((TYPE(VALUE(J389)))))=16,0,IF(VALUE(J389)&lt;60,1,IF(VALUE(J389)&lt;100,0,IF(VALUE(J389)&lt;600,2,0)))))))</f>
        <v/>
      </c>
      <c r="HA389" s="74" t="str">
        <f t="shared" ca="1" si="836"/>
        <v/>
      </c>
      <c r="HB389" s="74" t="str">
        <f ca="1">IF(V389=1,"",IF(LOG入力!BH389&gt;0,0,IF(HA389=0,0,IF((VALUE((TYPE(VALUE(L389)))))=16,0,IF(VALUE(L389)&lt;60,1,IF(VALUE(L389)&lt;100,0,IF(VALUE(L389)&lt;600,2,0)))))))</f>
        <v/>
      </c>
      <c r="HD389" s="74" t="str">
        <f t="shared" ca="1" si="837"/>
        <v/>
      </c>
      <c r="HF389" s="74" t="str">
        <f t="shared" ca="1" si="838"/>
        <v/>
      </c>
      <c r="HG389" s="74" t="str">
        <f t="shared" ca="1" si="839"/>
        <v/>
      </c>
      <c r="HH389" s="74" t="str">
        <f t="shared" ca="1" si="840"/>
        <v/>
      </c>
      <c r="HI389" s="74" t="str">
        <f t="shared" ca="1" si="841"/>
        <v/>
      </c>
      <c r="HJ389" s="74" t="str">
        <f t="shared" ca="1" si="842"/>
        <v/>
      </c>
      <c r="HK389" s="74" t="str">
        <f t="shared" ca="1" si="843"/>
        <v/>
      </c>
      <c r="HL389" s="74" t="str">
        <f t="shared" ca="1" si="844"/>
        <v/>
      </c>
      <c r="HM389" s="74" t="str">
        <f t="shared" ca="1" si="845"/>
        <v/>
      </c>
      <c r="HN389" s="74" t="str">
        <f t="shared" ca="1" si="846"/>
        <v/>
      </c>
      <c r="HO389" s="529" t="str">
        <f t="shared" ca="1" si="847"/>
        <v/>
      </c>
      <c r="HP389" s="74" t="str">
        <f t="shared" ca="1" si="848"/>
        <v/>
      </c>
      <c r="HQ389" s="74" t="str">
        <f t="shared" ca="1" si="849"/>
        <v/>
      </c>
      <c r="HR389" s="74" t="str">
        <f t="shared" ca="1" si="850"/>
        <v/>
      </c>
      <c r="HS389" s="74" t="str">
        <f t="shared" ca="1" si="851"/>
        <v/>
      </c>
      <c r="HT389" s="74" t="str">
        <f ca="1">IF(V389=1,"",IF(LOG入力!BH389&gt;0,0,IF(DV389=1,0,IF(N389="0",0,IF(SUM(HD389:HS389)&gt;0,1,0)))))</f>
        <v/>
      </c>
    </row>
    <row r="390" spans="1:228" x14ac:dyDescent="0.15">
      <c r="A390" s="5"/>
      <c r="B390" s="532" t="str">
        <f t="shared" ca="1" si="710"/>
        <v/>
      </c>
      <c r="C390" s="534" t="str">
        <f ca="1">LOG入力!AP390</f>
        <v/>
      </c>
      <c r="D390" s="534" t="str">
        <f ca="1">LOG入力!AQ390</f>
        <v/>
      </c>
      <c r="E390" s="534" t="str">
        <f ca="1">LOG入力!AR390</f>
        <v/>
      </c>
      <c r="F390" s="535" t="str">
        <f t="shared" ca="1" si="711"/>
        <v/>
      </c>
      <c r="G390" s="585" t="str">
        <f ca="1">LOG入力!AT390</f>
        <v/>
      </c>
      <c r="H390" s="542" t="str">
        <f ca="1">LOG入力!AU390</f>
        <v/>
      </c>
      <c r="I390" s="542" t="str">
        <f ca="1">LOG入力!AV390</f>
        <v/>
      </c>
      <c r="J390" s="577" t="str">
        <f ca="1">LOG入力!AW390</f>
        <v/>
      </c>
      <c r="K390" s="578" t="str">
        <f ca="1">LOG入力!BJ390</f>
        <v/>
      </c>
      <c r="L390" s="577" t="str">
        <f ca="1">LOG入力!AY390</f>
        <v/>
      </c>
      <c r="M390" s="545" t="str">
        <f ca="1">LOG入力!BK390</f>
        <v/>
      </c>
      <c r="N390" s="512" t="str">
        <f ca="1">IF(V390=1,"",IF(LOG入力!AJ390=1,"1",LOG入力!BA390))</f>
        <v/>
      </c>
      <c r="O390" s="538" t="str">
        <f ca="1">IF(V390=1,"",IF(LEN(LOG入力!O390)=0,"",LOG入力!O390))</f>
        <v/>
      </c>
      <c r="P390" s="291" t="str">
        <f ca="1">IF(V390=1,"",IF($AA$4=1,"",IF(LOG入力!BG390=1,"",CONCATENATE($ER390,$FB390,$FL390,$FV390,$GF390))))</f>
        <v/>
      </c>
      <c r="Q390" s="291" t="str">
        <f ca="1">IF(V390=1,"",IF($AA$4=1,"",IF(LOG入力!BG390=1,"",CONCATENATE($ET390,$FD390,$FN390,$FX390,$GH390))))</f>
        <v/>
      </c>
      <c r="R390" s="573" t="str">
        <f ca="1">IF(V390=1,"",IF($AA$4=1,"",IF(LOG入力!BH390&gt;0,0,AA390)))</f>
        <v/>
      </c>
      <c r="S390" s="293" t="str">
        <f t="shared" ca="1" si="712"/>
        <v/>
      </c>
      <c r="T390" s="681"/>
      <c r="U390" s="38"/>
      <c r="V390" s="196">
        <f ca="1">LOG入力!AN390</f>
        <v>1</v>
      </c>
      <c r="W390" s="38"/>
      <c r="X390" s="516" t="str">
        <f t="shared" ca="1" si="713"/>
        <v/>
      </c>
      <c r="Y390" s="515" t="str">
        <f t="shared" ca="1" si="714"/>
        <v/>
      </c>
      <c r="Z390" s="518" t="str">
        <f t="shared" ca="1" si="715"/>
        <v/>
      </c>
      <c r="AA390" s="574" t="str">
        <f t="shared" ca="1" si="716"/>
        <v/>
      </c>
      <c r="AC390" s="6" t="str">
        <f t="shared" ca="1" si="717"/>
        <v/>
      </c>
      <c r="AD390" s="6" t="str">
        <f t="shared" ca="1" si="718"/>
        <v/>
      </c>
      <c r="AE390" s="6" t="str">
        <f t="shared" ca="1" si="719"/>
        <v/>
      </c>
      <c r="AF390" s="6" t="str">
        <f t="shared" ca="1" si="720"/>
        <v/>
      </c>
      <c r="AG390" s="6" t="str">
        <f t="shared" ca="1" si="721"/>
        <v/>
      </c>
      <c r="AH390" s="6" t="str">
        <f t="shared" ca="1" si="722"/>
        <v/>
      </c>
      <c r="AI390" s="6" t="str">
        <f t="shared" ca="1" si="723"/>
        <v/>
      </c>
      <c r="AJ390" s="6" t="str">
        <f t="shared" ca="1" si="724"/>
        <v/>
      </c>
      <c r="AK390" s="6" t="str">
        <f t="shared" ca="1" si="725"/>
        <v/>
      </c>
      <c r="AL390" s="6" t="str">
        <f t="shared" ca="1" si="726"/>
        <v/>
      </c>
      <c r="AM390" s="6" t="str">
        <f t="shared" ca="1" si="727"/>
        <v/>
      </c>
      <c r="AN390" s="6" t="str">
        <f t="shared" ca="1" si="728"/>
        <v/>
      </c>
      <c r="AO390" s="6" t="str">
        <f t="shared" ca="1" si="729"/>
        <v/>
      </c>
      <c r="AP390" s="6" t="str">
        <f t="shared" ca="1" si="730"/>
        <v/>
      </c>
      <c r="AQ390" s="6" t="str">
        <f t="shared" ca="1" si="731"/>
        <v/>
      </c>
      <c r="AR390" s="6" t="str">
        <f t="shared" ca="1" si="732"/>
        <v/>
      </c>
      <c r="AS390" s="6" t="str">
        <f t="shared" ca="1" si="733"/>
        <v/>
      </c>
      <c r="AT390" s="6" t="str">
        <f t="shared" ca="1" si="734"/>
        <v/>
      </c>
      <c r="AU390" s="6" t="str">
        <f t="shared" ca="1" si="735"/>
        <v/>
      </c>
      <c r="AV390" s="6" t="str">
        <f t="shared" ca="1" si="736"/>
        <v/>
      </c>
      <c r="AW390" s="6" t="str">
        <f t="shared" ca="1" si="737"/>
        <v/>
      </c>
      <c r="AY390" s="6" t="str">
        <f t="shared" ca="1" si="738"/>
        <v/>
      </c>
      <c r="AZ390" s="6" t="str">
        <f t="shared" ca="1" si="739"/>
        <v/>
      </c>
      <c r="BA390" s="6" t="str">
        <f t="shared" ca="1" si="740"/>
        <v/>
      </c>
      <c r="BB390" s="6" t="str">
        <f t="shared" ca="1" si="741"/>
        <v/>
      </c>
      <c r="BC390" s="6" t="str">
        <f t="shared" ca="1" si="742"/>
        <v/>
      </c>
      <c r="BD390" s="6" t="str">
        <f t="shared" ca="1" si="743"/>
        <v/>
      </c>
      <c r="BE390" s="6" t="str">
        <f t="shared" ca="1" si="744"/>
        <v/>
      </c>
      <c r="BF390" s="6" t="str">
        <f t="shared" ca="1" si="745"/>
        <v/>
      </c>
      <c r="BG390" s="6" t="str">
        <f t="shared" ca="1" si="746"/>
        <v/>
      </c>
      <c r="BH390" s="6" t="str">
        <f t="shared" ca="1" si="747"/>
        <v/>
      </c>
      <c r="BI390" s="6" t="str">
        <f t="shared" ca="1" si="748"/>
        <v/>
      </c>
      <c r="BJ390" s="6" t="str">
        <f t="shared" ca="1" si="749"/>
        <v/>
      </c>
      <c r="BK390" s="6" t="str">
        <f t="shared" ca="1" si="750"/>
        <v/>
      </c>
      <c r="BL390" s="6" t="str">
        <f t="shared" ca="1" si="751"/>
        <v/>
      </c>
      <c r="BM390" s="6" t="str">
        <f t="shared" ca="1" si="752"/>
        <v/>
      </c>
      <c r="BN390" s="6" t="str">
        <f t="shared" ca="1" si="753"/>
        <v/>
      </c>
      <c r="BO390" s="6" t="str">
        <f t="shared" ca="1" si="754"/>
        <v/>
      </c>
      <c r="BP390" s="6" t="str">
        <f t="shared" ca="1" si="755"/>
        <v/>
      </c>
      <c r="BQ390" s="6" t="str">
        <f t="shared" ca="1" si="756"/>
        <v/>
      </c>
      <c r="BR390" s="6" t="str">
        <f t="shared" ca="1" si="757"/>
        <v/>
      </c>
      <c r="BS390" s="6" t="str">
        <f t="shared" ca="1" si="758"/>
        <v/>
      </c>
      <c r="BU390" s="6" t="str">
        <f t="shared" ca="1" si="759"/>
        <v/>
      </c>
      <c r="BW390" s="515" t="str">
        <f t="shared" ca="1" si="760"/>
        <v/>
      </c>
      <c r="BX390" s="515">
        <f t="shared" ca="1" si="761"/>
        <v>0</v>
      </c>
      <c r="BY390" s="515" t="str">
        <f t="shared" ca="1" si="762"/>
        <v/>
      </c>
      <c r="CA390" s="6">
        <f t="shared" ca="1" si="763"/>
        <v>1</v>
      </c>
      <c r="CC390" s="523" t="str">
        <f t="shared" ca="1" si="764"/>
        <v/>
      </c>
      <c r="CE390" s="6" t="str">
        <f t="shared" ca="1" si="765"/>
        <v/>
      </c>
      <c r="CG390" s="524" t="str">
        <f ca="1">IF(V390=1,"",IF($AA$4=1,"",IF(LOG入力!BH390&gt;0,"",IF(N390=0,"",IF(HT390=0,"","★")))))</f>
        <v/>
      </c>
      <c r="CI390" s="74" t="str">
        <f t="shared" ca="1" si="766"/>
        <v/>
      </c>
      <c r="CK390" s="525" t="str">
        <f ca="1">IF(V390=1,"",IF(LOG入力!BH390&gt;0,1,0))</f>
        <v/>
      </c>
      <c r="CL390" s="74" t="str">
        <f t="shared" ca="1" si="767"/>
        <v/>
      </c>
      <c r="CN390" s="74" t="str">
        <f t="shared" ca="1" si="768"/>
        <v/>
      </c>
      <c r="CO390" s="74" t="str">
        <f t="shared" ca="1" si="769"/>
        <v/>
      </c>
      <c r="CQ390" s="74" t="str">
        <f t="shared" ca="1" si="770"/>
        <v/>
      </c>
      <c r="CR390" s="74" t="str">
        <f t="shared" ca="1" si="771"/>
        <v/>
      </c>
      <c r="CS390" s="74" t="str">
        <f t="shared" ca="1" si="772"/>
        <v/>
      </c>
      <c r="CT390" s="74" t="str">
        <f t="shared" ca="1" si="773"/>
        <v/>
      </c>
      <c r="CU390" s="74" t="str">
        <f t="shared" ca="1" si="774"/>
        <v/>
      </c>
      <c r="CV390" s="74" t="str">
        <f t="shared" ca="1" si="775"/>
        <v/>
      </c>
      <c r="CW390" s="74" t="str">
        <f t="shared" ca="1" si="776"/>
        <v/>
      </c>
      <c r="CX390" s="74" t="str">
        <f t="shared" ca="1" si="777"/>
        <v/>
      </c>
      <c r="CY390" s="74" t="str">
        <f t="shared" ca="1" si="778"/>
        <v/>
      </c>
      <c r="CZ390" s="74" t="str">
        <f t="shared" ca="1" si="779"/>
        <v/>
      </c>
      <c r="DA390" s="74" t="str">
        <f t="shared" ca="1" si="780"/>
        <v/>
      </c>
      <c r="DB390" s="74" t="str">
        <f t="shared" ca="1" si="781"/>
        <v/>
      </c>
      <c r="DD390" s="74" t="str">
        <f t="shared" ca="1" si="782"/>
        <v/>
      </c>
      <c r="DE390" s="74" t="str">
        <f t="shared" ca="1" si="783"/>
        <v/>
      </c>
      <c r="DF390" s="74" t="str">
        <f t="shared" ca="1" si="784"/>
        <v/>
      </c>
      <c r="DG390" s="74" t="str">
        <f t="shared" ca="1" si="785"/>
        <v/>
      </c>
      <c r="DH390" s="74" t="str">
        <f t="shared" ca="1" si="786"/>
        <v/>
      </c>
      <c r="DI390" s="74" t="str">
        <f t="shared" ca="1" si="787"/>
        <v/>
      </c>
      <c r="DJ390" s="74" t="str">
        <f t="shared" ca="1" si="788"/>
        <v/>
      </c>
      <c r="DK390" s="74" t="str">
        <f t="shared" ca="1" si="789"/>
        <v/>
      </c>
      <c r="DL390" s="74" t="str">
        <f t="shared" ca="1" si="790"/>
        <v/>
      </c>
      <c r="DM390" s="74" t="str">
        <f t="shared" ca="1" si="791"/>
        <v/>
      </c>
      <c r="DN390" s="74" t="str">
        <f t="shared" ca="1" si="792"/>
        <v/>
      </c>
      <c r="DO390" s="74" t="str">
        <f t="shared" ca="1" si="793"/>
        <v/>
      </c>
      <c r="DQ390" s="74" t="str">
        <f t="shared" ca="1" si="794"/>
        <v/>
      </c>
      <c r="DS390" s="74" t="str">
        <f t="shared" ca="1" si="795"/>
        <v/>
      </c>
      <c r="DT390" s="74" t="str">
        <f t="shared" ca="1" si="796"/>
        <v/>
      </c>
      <c r="DV390" s="525" t="str">
        <f t="shared" ca="1" si="797"/>
        <v/>
      </c>
      <c r="DW390" s="74" t="str">
        <f t="shared" ca="1" si="798"/>
        <v/>
      </c>
      <c r="DX390" s="485" t="str">
        <f t="shared" ca="1" si="799"/>
        <v/>
      </c>
      <c r="DY390" s="74" t="str">
        <f t="shared" ca="1" si="800"/>
        <v/>
      </c>
      <c r="DZ390" s="74" t="str">
        <f t="shared" ca="1" si="801"/>
        <v/>
      </c>
      <c r="EA390" s="74" t="str">
        <f t="shared" ca="1" si="802"/>
        <v/>
      </c>
      <c r="EC390" s="74" t="str">
        <f t="shared" ca="1" si="803"/>
        <v/>
      </c>
      <c r="ED390" s="74" t="str">
        <f t="shared" ca="1" si="804"/>
        <v/>
      </c>
      <c r="EE390" s="74" t="str">
        <f t="shared" ca="1" si="805"/>
        <v/>
      </c>
      <c r="EG390" s="479" t="str">
        <f ca="1">IF(V390=1,"",IF(LOG入力!BH390&gt;0,0,IF(CG390="★",0,IF(R390=1,0,IF(N390=0,0,1)))))</f>
        <v/>
      </c>
      <c r="EH390" s="483" t="str">
        <f t="shared" ca="1" si="806"/>
        <v/>
      </c>
      <c r="EI390" s="483" t="str">
        <f t="shared" ca="1" si="807"/>
        <v/>
      </c>
      <c r="EJ390" s="483" t="str">
        <f t="shared" ca="1" si="808"/>
        <v/>
      </c>
      <c r="EL390" s="71">
        <f t="shared" ca="1" si="809"/>
        <v>0</v>
      </c>
      <c r="EM390" s="6">
        <f t="shared" ca="1" si="810"/>
        <v>0</v>
      </c>
      <c r="EN390" s="6" t="str">
        <f t="shared" ca="1" si="811"/>
        <v/>
      </c>
      <c r="EO390" s="6">
        <f ca="1">IF(LOG入力!BH390&gt;0,0,IF(EM390=0,0,(IF(COUNTIF($EN$19:EN390,EN390)=1,IF($FS$3="N",1,IF(EH390=1,1,0))))))</f>
        <v>0</v>
      </c>
      <c r="EP390" s="6" t="str">
        <f ca="1">IF(LOG入力!BH390&gt;0,"",IF(EO390=1,$X390,""))</f>
        <v/>
      </c>
      <c r="EQ390" s="6" t="str">
        <f ca="1">IF(LOG入力!BH390&gt;0,"",IF(EO390=1,$Y390,""))</f>
        <v/>
      </c>
      <c r="ER390" s="520" t="str">
        <f ca="1">IF(LOG入力!BH390&gt;0,"",IF(COUNTIF($EP$19:$EP390,EP390)=1,EP390,""))</f>
        <v/>
      </c>
      <c r="ES390" s="520">
        <f ca="1">IF(LOG入力!BH390&gt;0,0,IF((EL390=1),IF(($ER390=""),0,1),0))</f>
        <v>0</v>
      </c>
      <c r="ET390" s="520" t="str">
        <f ca="1">IF(LOG入力!BH390&gt;0,"",IF(COUNTIF($EQ$19:EQ390,EQ390)=1,EQ390,""))</f>
        <v/>
      </c>
      <c r="EU390" s="539">
        <f ca="1">IF(LOG入力!BH390&gt;0,0,IF((EL390=1),IF(($ET390=""),0,1),0))</f>
        <v>0</v>
      </c>
      <c r="EV390" s="71">
        <f t="shared" ca="1" si="812"/>
        <v>0</v>
      </c>
      <c r="EW390" s="6">
        <f t="shared" ca="1" si="813"/>
        <v>0</v>
      </c>
      <c r="EX390" s="6" t="str">
        <f t="shared" ca="1" si="814"/>
        <v/>
      </c>
      <c r="EY390" s="6">
        <f ca="1">IF(LOG入力!BH390&gt;0,0,IF(EW390=0,0,(IF(COUNTIF($EX$19:EX390,EX390)=1,IF($FS$3="N",1,IF(EH390=1,1,0))))))</f>
        <v>0</v>
      </c>
      <c r="EZ390" s="6" t="str">
        <f ca="1">IF(LOG入力!BH390&gt;0,"",IF(EY390=1,$X390,""))</f>
        <v/>
      </c>
      <c r="FA390" s="6" t="str">
        <f ca="1">IF(LOG入力!BH390&gt;0,"",IF(EY390=1,$Y390,""))</f>
        <v/>
      </c>
      <c r="FB390" s="6" t="str">
        <f ca="1">IF(LOG入力!BH390&gt;0,"",IF(COUNTIF($EZ$19:$EZ390,EZ390)=1,EZ390,""))</f>
        <v/>
      </c>
      <c r="FC390" s="6">
        <f ca="1">IF(LOG入力!BH390&gt;0,0,IF((EV390=1),IF(($FB390=""),0,1),0))</f>
        <v>0</v>
      </c>
      <c r="FD390" s="6" t="str">
        <f ca="1">IF(LOG入力!BH390&gt;0,"",IF(COUNTIF($FA$19:FA390,FA390)=1,FA390,""))</f>
        <v/>
      </c>
      <c r="FE390" s="72">
        <f ca="1">IF(LOG入力!BH390&gt;0,0,IF((EV390=1),IF(($FD390=""),0,1),0))</f>
        <v>0</v>
      </c>
      <c r="FF390" s="71">
        <f t="shared" ca="1" si="815"/>
        <v>0</v>
      </c>
      <c r="FG390" s="6">
        <f t="shared" ca="1" si="816"/>
        <v>0</v>
      </c>
      <c r="FH390" s="6" t="str">
        <f t="shared" ca="1" si="817"/>
        <v/>
      </c>
      <c r="FI390" s="6">
        <f ca="1">IF(LOG入力!BH390&gt;0,0,IF(FG390=0,0,(IF(COUNTIF($FH$19:FH390,FH390)=1,IF($FS$3="N",1,IF(EH390=1,1,0))))))</f>
        <v>0</v>
      </c>
      <c r="FJ390" s="6" t="str">
        <f ca="1">IF(LOG入力!BH390&gt;0,"",IF(FI390=1,$X390,""))</f>
        <v/>
      </c>
      <c r="FK390" s="6" t="str">
        <f ca="1">IF(LOG入力!BH390&gt;0,"",IF(FI390=1,$Y390,""))</f>
        <v/>
      </c>
      <c r="FL390" s="6" t="str">
        <f ca="1">IF(LOG入力!BH390&gt;0,"",IF(COUNTIF($FJ$19:$FJ390,FJ390)=1,FJ390,""))</f>
        <v/>
      </c>
      <c r="FM390" s="6">
        <f ca="1">IF(LOG入力!BH390&gt;0,0,IF((FF390=1),IF(($FL390=""),0,1),0))</f>
        <v>0</v>
      </c>
      <c r="FN390" s="6" t="str">
        <f ca="1">IF(LOG入力!BH390&gt;0,"",IF(COUNTIF($FK$19:FK390,FK390)=1,FK390,""))</f>
        <v/>
      </c>
      <c r="FO390" s="72">
        <f ca="1">IF(LOG入力!BH390&gt;0,0,IF((FF390=1),IF(($FN390=""),0,1),0))</f>
        <v>0</v>
      </c>
      <c r="FP390" s="71">
        <f t="shared" ca="1" si="818"/>
        <v>0</v>
      </c>
      <c r="FQ390" s="6">
        <f t="shared" ca="1" si="819"/>
        <v>0</v>
      </c>
      <c r="FR390" s="6" t="str">
        <f t="shared" ca="1" si="820"/>
        <v/>
      </c>
      <c r="FS390" s="6">
        <f ca="1">IF(LOG入力!BH390&gt;0,0,IF(FQ390=0,0,(IF(COUNTIF($FR$19:FR390,FR390)=1,IF($FS$3="N",1,IF(EH390=1,1,0))))))</f>
        <v>0</v>
      </c>
      <c r="FT390" s="6" t="str">
        <f ca="1">IF(LOG入力!BH390&gt;0,"",IF(FS390=1,$X390,""))</f>
        <v/>
      </c>
      <c r="FU390" s="6" t="str">
        <f ca="1">IF(LOG入力!BH390&gt;0,"",IF(FS390=1,$Y390,""))</f>
        <v/>
      </c>
      <c r="FV390" s="6" t="str">
        <f ca="1">IF(LOG入力!BH390&gt;0,"",IF(COUNTIF($FT$19:$FT390,FT390)=1,FT390,""))</f>
        <v/>
      </c>
      <c r="FW390" s="6">
        <f ca="1">IF(LOG入力!BH390&gt;0,0,IF((FP390=1),IF(($FV390=""),0,1),0))</f>
        <v>0</v>
      </c>
      <c r="FX390" s="6" t="str">
        <f ca="1">IF(LOG入力!BH390&gt;0,"",IF(COUNTIF($FU$19:FU390,FU390)=1,FU390,""))</f>
        <v/>
      </c>
      <c r="FY390" s="72">
        <f ca="1">IF(LOG入力!BH390&gt;0,0,IF((FP390=1),IF(($FX390=""),0,1),0))</f>
        <v>0</v>
      </c>
      <c r="FZ390" s="71">
        <f t="shared" ca="1" si="821"/>
        <v>0</v>
      </c>
      <c r="GA390" s="6">
        <f t="shared" ca="1" si="822"/>
        <v>0</v>
      </c>
      <c r="GB390" s="6" t="str">
        <f t="shared" ca="1" si="823"/>
        <v/>
      </c>
      <c r="GC390" s="6">
        <f ca="1">IF(LOG入力!BH390&gt;0,0,IF(GA390=0,0,(IF(COUNTIF($GB$19:GB390,GB390)=1,IF($FS$3="N",1,IF(EH390=1,1,0))))))</f>
        <v>0</v>
      </c>
      <c r="GD390" s="6" t="str">
        <f ca="1">IF(LOG入力!BH390&gt;0,"",IF(GC390=1,$X390,""))</f>
        <v/>
      </c>
      <c r="GE390" s="6" t="str">
        <f ca="1">IF(LOG入力!BH390&gt;0,"",IF(GC390=1,$Y390,""))</f>
        <v/>
      </c>
      <c r="GF390" s="6" t="str">
        <f ca="1">IF(LOG入力!BH390&gt;0,"",IF(COUNTIF($GD$19:$GD390,GD390)=1,GD390,""))</f>
        <v/>
      </c>
      <c r="GG390" s="6">
        <f ca="1">IF(LOG入力!BH390&gt;0,0,IF((FZ390=1),IF(($GF390=""),0,1),0))</f>
        <v>0</v>
      </c>
      <c r="GH390" s="6" t="str">
        <f ca="1">IF(LOG入力!BH390&gt;0,"",IF(COUNTIF($GE$19:GE390,GE390)=1,GE390,""))</f>
        <v/>
      </c>
      <c r="GI390" s="72">
        <f ca="1">IF(LOG入力!BH390&gt;0,0,IF((FZ390=1),IF(($GH390=""),0,1),0))</f>
        <v>0</v>
      </c>
      <c r="GK390" s="455" t="str">
        <f ca="1">IF(V390=1,"",IF(LEN(LOG入力!AS390)=0,"",LOG入力!AS390))</f>
        <v/>
      </c>
      <c r="GL390" s="378" t="str">
        <f t="shared" ca="1" si="824"/>
        <v/>
      </c>
      <c r="GM390" s="378" t="str">
        <f t="shared" ca="1" si="825"/>
        <v/>
      </c>
      <c r="GN390" s="74" t="str">
        <f t="shared" ca="1" si="826"/>
        <v/>
      </c>
      <c r="GO390" s="74" t="str">
        <f t="shared" ca="1" si="827"/>
        <v/>
      </c>
      <c r="GQ390" s="74" t="str">
        <f t="shared" ca="1" si="828"/>
        <v/>
      </c>
      <c r="GR390" s="74" t="str">
        <f t="shared" ca="1" si="829"/>
        <v/>
      </c>
      <c r="GS390" s="74" t="str">
        <f t="shared" ca="1" si="830"/>
        <v/>
      </c>
      <c r="GT390" s="74" t="str">
        <f t="shared" ca="1" si="831"/>
        <v/>
      </c>
      <c r="GU390" s="74" t="str">
        <f t="shared" ca="1" si="832"/>
        <v/>
      </c>
      <c r="GV390" s="74" t="str">
        <f t="shared" ca="1" si="833"/>
        <v/>
      </c>
      <c r="GX390" s="74" t="str">
        <f t="shared" ca="1" si="834"/>
        <v/>
      </c>
      <c r="GY390" s="74" t="str">
        <f t="shared" ca="1" si="835"/>
        <v/>
      </c>
      <c r="GZ390" s="74" t="str">
        <f ca="1">IF(V390=1,"",IF(LOG入力!BH390&gt;0,0,IF(GY390=0,0,IF((VALUE((TYPE(VALUE(J390)))))=16,0,IF(VALUE(J390)&lt;60,1,IF(VALUE(J390)&lt;100,0,IF(VALUE(J390)&lt;600,2,0)))))))</f>
        <v/>
      </c>
      <c r="HA390" s="74" t="str">
        <f t="shared" ca="1" si="836"/>
        <v/>
      </c>
      <c r="HB390" s="74" t="str">
        <f ca="1">IF(V390=1,"",IF(LOG入力!BH390&gt;0,0,IF(HA390=0,0,IF((VALUE((TYPE(VALUE(L390)))))=16,0,IF(VALUE(L390)&lt;60,1,IF(VALUE(L390)&lt;100,0,IF(VALUE(L390)&lt;600,2,0)))))))</f>
        <v/>
      </c>
      <c r="HD390" s="74" t="str">
        <f t="shared" ca="1" si="837"/>
        <v/>
      </c>
      <c r="HF390" s="74" t="str">
        <f t="shared" ca="1" si="838"/>
        <v/>
      </c>
      <c r="HG390" s="74" t="str">
        <f t="shared" ca="1" si="839"/>
        <v/>
      </c>
      <c r="HH390" s="74" t="str">
        <f t="shared" ca="1" si="840"/>
        <v/>
      </c>
      <c r="HI390" s="74" t="str">
        <f t="shared" ca="1" si="841"/>
        <v/>
      </c>
      <c r="HJ390" s="74" t="str">
        <f t="shared" ca="1" si="842"/>
        <v/>
      </c>
      <c r="HK390" s="74" t="str">
        <f t="shared" ca="1" si="843"/>
        <v/>
      </c>
      <c r="HL390" s="74" t="str">
        <f t="shared" ca="1" si="844"/>
        <v/>
      </c>
      <c r="HM390" s="74" t="str">
        <f t="shared" ca="1" si="845"/>
        <v/>
      </c>
      <c r="HN390" s="74" t="str">
        <f t="shared" ca="1" si="846"/>
        <v/>
      </c>
      <c r="HO390" s="529" t="str">
        <f t="shared" ca="1" si="847"/>
        <v/>
      </c>
      <c r="HP390" s="74" t="str">
        <f t="shared" ca="1" si="848"/>
        <v/>
      </c>
      <c r="HQ390" s="74" t="str">
        <f t="shared" ca="1" si="849"/>
        <v/>
      </c>
      <c r="HR390" s="74" t="str">
        <f t="shared" ca="1" si="850"/>
        <v/>
      </c>
      <c r="HS390" s="74" t="str">
        <f t="shared" ca="1" si="851"/>
        <v/>
      </c>
      <c r="HT390" s="74" t="str">
        <f ca="1">IF(V390=1,"",IF(LOG入力!BH390&gt;0,0,IF(DV390=1,0,IF(N390="0",0,IF(SUM(HD390:HS390)&gt;0,1,0)))))</f>
        <v/>
      </c>
    </row>
    <row r="391" spans="1:228" x14ac:dyDescent="0.15">
      <c r="A391" s="5"/>
      <c r="B391" s="532" t="str">
        <f t="shared" ca="1" si="710"/>
        <v/>
      </c>
      <c r="C391" s="534" t="str">
        <f ca="1">LOG入力!AP391</f>
        <v/>
      </c>
      <c r="D391" s="534" t="str">
        <f ca="1">LOG入力!AQ391</f>
        <v/>
      </c>
      <c r="E391" s="534" t="str">
        <f ca="1">LOG入力!AR391</f>
        <v/>
      </c>
      <c r="F391" s="535" t="str">
        <f t="shared" ca="1" si="711"/>
        <v/>
      </c>
      <c r="G391" s="585" t="str">
        <f ca="1">LOG入力!AT391</f>
        <v/>
      </c>
      <c r="H391" s="542" t="str">
        <f ca="1">LOG入力!AU391</f>
        <v/>
      </c>
      <c r="I391" s="542" t="str">
        <f ca="1">LOG入力!AV391</f>
        <v/>
      </c>
      <c r="J391" s="577" t="str">
        <f ca="1">LOG入力!AW391</f>
        <v/>
      </c>
      <c r="K391" s="578" t="str">
        <f ca="1">LOG入力!BJ391</f>
        <v/>
      </c>
      <c r="L391" s="577" t="str">
        <f ca="1">LOG入力!AY391</f>
        <v/>
      </c>
      <c r="M391" s="545" t="str">
        <f ca="1">LOG入力!BK391</f>
        <v/>
      </c>
      <c r="N391" s="512" t="str">
        <f ca="1">IF(V391=1,"",IF(LOG入力!AJ391=1,"1",LOG入力!BA391))</f>
        <v/>
      </c>
      <c r="O391" s="538" t="str">
        <f ca="1">IF(V391=1,"",IF(LEN(LOG入力!O391)=0,"",LOG入力!O391))</f>
        <v/>
      </c>
      <c r="P391" s="291" t="str">
        <f ca="1">IF(V391=1,"",IF($AA$4=1,"",IF(LOG入力!BG391=1,"",CONCATENATE($ER391,$FB391,$FL391,$FV391,$GF391))))</f>
        <v/>
      </c>
      <c r="Q391" s="291" t="str">
        <f ca="1">IF(V391=1,"",IF($AA$4=1,"",IF(LOG入力!BG391=1,"",CONCATENATE($ET391,$FD391,$FN391,$FX391,$GH391))))</f>
        <v/>
      </c>
      <c r="R391" s="573" t="str">
        <f ca="1">IF(V391=1,"",IF($AA$4=1,"",IF(LOG入力!BH391&gt;0,0,AA391)))</f>
        <v/>
      </c>
      <c r="S391" s="293" t="str">
        <f t="shared" ca="1" si="712"/>
        <v/>
      </c>
      <c r="T391" s="681"/>
      <c r="U391" s="38"/>
      <c r="V391" s="196">
        <f ca="1">LOG入力!AN391</f>
        <v>1</v>
      </c>
      <c r="W391" s="38"/>
      <c r="X391" s="516" t="str">
        <f t="shared" ca="1" si="713"/>
        <v/>
      </c>
      <c r="Y391" s="515" t="str">
        <f t="shared" ca="1" si="714"/>
        <v/>
      </c>
      <c r="Z391" s="518" t="str">
        <f t="shared" ca="1" si="715"/>
        <v/>
      </c>
      <c r="AA391" s="574" t="str">
        <f t="shared" ca="1" si="716"/>
        <v/>
      </c>
      <c r="AC391" s="6" t="str">
        <f t="shared" ca="1" si="717"/>
        <v/>
      </c>
      <c r="AD391" s="6" t="str">
        <f t="shared" ca="1" si="718"/>
        <v/>
      </c>
      <c r="AE391" s="6" t="str">
        <f t="shared" ca="1" si="719"/>
        <v/>
      </c>
      <c r="AF391" s="6" t="str">
        <f t="shared" ca="1" si="720"/>
        <v/>
      </c>
      <c r="AG391" s="6" t="str">
        <f t="shared" ca="1" si="721"/>
        <v/>
      </c>
      <c r="AH391" s="6" t="str">
        <f t="shared" ca="1" si="722"/>
        <v/>
      </c>
      <c r="AI391" s="6" t="str">
        <f t="shared" ca="1" si="723"/>
        <v/>
      </c>
      <c r="AJ391" s="6" t="str">
        <f t="shared" ca="1" si="724"/>
        <v/>
      </c>
      <c r="AK391" s="6" t="str">
        <f t="shared" ca="1" si="725"/>
        <v/>
      </c>
      <c r="AL391" s="6" t="str">
        <f t="shared" ca="1" si="726"/>
        <v/>
      </c>
      <c r="AM391" s="6" t="str">
        <f t="shared" ca="1" si="727"/>
        <v/>
      </c>
      <c r="AN391" s="6" t="str">
        <f t="shared" ca="1" si="728"/>
        <v/>
      </c>
      <c r="AO391" s="6" t="str">
        <f t="shared" ca="1" si="729"/>
        <v/>
      </c>
      <c r="AP391" s="6" t="str">
        <f t="shared" ca="1" si="730"/>
        <v/>
      </c>
      <c r="AQ391" s="6" t="str">
        <f t="shared" ca="1" si="731"/>
        <v/>
      </c>
      <c r="AR391" s="6" t="str">
        <f t="shared" ca="1" si="732"/>
        <v/>
      </c>
      <c r="AS391" s="6" t="str">
        <f t="shared" ca="1" si="733"/>
        <v/>
      </c>
      <c r="AT391" s="6" t="str">
        <f t="shared" ca="1" si="734"/>
        <v/>
      </c>
      <c r="AU391" s="6" t="str">
        <f t="shared" ca="1" si="735"/>
        <v/>
      </c>
      <c r="AV391" s="6" t="str">
        <f t="shared" ca="1" si="736"/>
        <v/>
      </c>
      <c r="AW391" s="6" t="str">
        <f t="shared" ca="1" si="737"/>
        <v/>
      </c>
      <c r="AY391" s="6" t="str">
        <f t="shared" ca="1" si="738"/>
        <v/>
      </c>
      <c r="AZ391" s="6" t="str">
        <f t="shared" ca="1" si="739"/>
        <v/>
      </c>
      <c r="BA391" s="6" t="str">
        <f t="shared" ca="1" si="740"/>
        <v/>
      </c>
      <c r="BB391" s="6" t="str">
        <f t="shared" ca="1" si="741"/>
        <v/>
      </c>
      <c r="BC391" s="6" t="str">
        <f t="shared" ca="1" si="742"/>
        <v/>
      </c>
      <c r="BD391" s="6" t="str">
        <f t="shared" ca="1" si="743"/>
        <v/>
      </c>
      <c r="BE391" s="6" t="str">
        <f t="shared" ca="1" si="744"/>
        <v/>
      </c>
      <c r="BF391" s="6" t="str">
        <f t="shared" ca="1" si="745"/>
        <v/>
      </c>
      <c r="BG391" s="6" t="str">
        <f t="shared" ca="1" si="746"/>
        <v/>
      </c>
      <c r="BH391" s="6" t="str">
        <f t="shared" ca="1" si="747"/>
        <v/>
      </c>
      <c r="BI391" s="6" t="str">
        <f t="shared" ca="1" si="748"/>
        <v/>
      </c>
      <c r="BJ391" s="6" t="str">
        <f t="shared" ca="1" si="749"/>
        <v/>
      </c>
      <c r="BK391" s="6" t="str">
        <f t="shared" ca="1" si="750"/>
        <v/>
      </c>
      <c r="BL391" s="6" t="str">
        <f t="shared" ca="1" si="751"/>
        <v/>
      </c>
      <c r="BM391" s="6" t="str">
        <f t="shared" ca="1" si="752"/>
        <v/>
      </c>
      <c r="BN391" s="6" t="str">
        <f t="shared" ca="1" si="753"/>
        <v/>
      </c>
      <c r="BO391" s="6" t="str">
        <f t="shared" ca="1" si="754"/>
        <v/>
      </c>
      <c r="BP391" s="6" t="str">
        <f t="shared" ca="1" si="755"/>
        <v/>
      </c>
      <c r="BQ391" s="6" t="str">
        <f t="shared" ca="1" si="756"/>
        <v/>
      </c>
      <c r="BR391" s="6" t="str">
        <f t="shared" ca="1" si="757"/>
        <v/>
      </c>
      <c r="BS391" s="6" t="str">
        <f t="shared" ca="1" si="758"/>
        <v/>
      </c>
      <c r="BU391" s="6" t="str">
        <f t="shared" ca="1" si="759"/>
        <v/>
      </c>
      <c r="BW391" s="515" t="str">
        <f t="shared" ca="1" si="760"/>
        <v/>
      </c>
      <c r="BX391" s="515">
        <f t="shared" ca="1" si="761"/>
        <v>0</v>
      </c>
      <c r="BY391" s="515" t="str">
        <f t="shared" ca="1" si="762"/>
        <v/>
      </c>
      <c r="CA391" s="6">
        <f t="shared" ca="1" si="763"/>
        <v>1</v>
      </c>
      <c r="CC391" s="523" t="str">
        <f t="shared" ca="1" si="764"/>
        <v/>
      </c>
      <c r="CE391" s="6" t="str">
        <f t="shared" ca="1" si="765"/>
        <v/>
      </c>
      <c r="CG391" s="524" t="str">
        <f ca="1">IF(V391=1,"",IF($AA$4=1,"",IF(LOG入力!BH391&gt;0,"",IF(N391=0,"",IF(HT391=0,"","★")))))</f>
        <v/>
      </c>
      <c r="CI391" s="74" t="str">
        <f t="shared" ca="1" si="766"/>
        <v/>
      </c>
      <c r="CK391" s="525" t="str">
        <f ca="1">IF(V391=1,"",IF(LOG入力!BH391&gt;0,1,0))</f>
        <v/>
      </c>
      <c r="CL391" s="74" t="str">
        <f t="shared" ca="1" si="767"/>
        <v/>
      </c>
      <c r="CN391" s="74" t="str">
        <f t="shared" ca="1" si="768"/>
        <v/>
      </c>
      <c r="CO391" s="74" t="str">
        <f t="shared" ca="1" si="769"/>
        <v/>
      </c>
      <c r="CQ391" s="74" t="str">
        <f t="shared" ca="1" si="770"/>
        <v/>
      </c>
      <c r="CR391" s="74" t="str">
        <f t="shared" ca="1" si="771"/>
        <v/>
      </c>
      <c r="CS391" s="74" t="str">
        <f t="shared" ca="1" si="772"/>
        <v/>
      </c>
      <c r="CT391" s="74" t="str">
        <f t="shared" ca="1" si="773"/>
        <v/>
      </c>
      <c r="CU391" s="74" t="str">
        <f t="shared" ca="1" si="774"/>
        <v/>
      </c>
      <c r="CV391" s="74" t="str">
        <f t="shared" ca="1" si="775"/>
        <v/>
      </c>
      <c r="CW391" s="74" t="str">
        <f t="shared" ca="1" si="776"/>
        <v/>
      </c>
      <c r="CX391" s="74" t="str">
        <f t="shared" ca="1" si="777"/>
        <v/>
      </c>
      <c r="CY391" s="74" t="str">
        <f t="shared" ca="1" si="778"/>
        <v/>
      </c>
      <c r="CZ391" s="74" t="str">
        <f t="shared" ca="1" si="779"/>
        <v/>
      </c>
      <c r="DA391" s="74" t="str">
        <f t="shared" ca="1" si="780"/>
        <v/>
      </c>
      <c r="DB391" s="74" t="str">
        <f t="shared" ca="1" si="781"/>
        <v/>
      </c>
      <c r="DD391" s="74" t="str">
        <f t="shared" ca="1" si="782"/>
        <v/>
      </c>
      <c r="DE391" s="74" t="str">
        <f t="shared" ca="1" si="783"/>
        <v/>
      </c>
      <c r="DF391" s="74" t="str">
        <f t="shared" ca="1" si="784"/>
        <v/>
      </c>
      <c r="DG391" s="74" t="str">
        <f t="shared" ca="1" si="785"/>
        <v/>
      </c>
      <c r="DH391" s="74" t="str">
        <f t="shared" ca="1" si="786"/>
        <v/>
      </c>
      <c r="DI391" s="74" t="str">
        <f t="shared" ca="1" si="787"/>
        <v/>
      </c>
      <c r="DJ391" s="74" t="str">
        <f t="shared" ca="1" si="788"/>
        <v/>
      </c>
      <c r="DK391" s="74" t="str">
        <f t="shared" ca="1" si="789"/>
        <v/>
      </c>
      <c r="DL391" s="74" t="str">
        <f t="shared" ca="1" si="790"/>
        <v/>
      </c>
      <c r="DM391" s="74" t="str">
        <f t="shared" ca="1" si="791"/>
        <v/>
      </c>
      <c r="DN391" s="74" t="str">
        <f t="shared" ca="1" si="792"/>
        <v/>
      </c>
      <c r="DO391" s="74" t="str">
        <f t="shared" ca="1" si="793"/>
        <v/>
      </c>
      <c r="DQ391" s="74" t="str">
        <f t="shared" ca="1" si="794"/>
        <v/>
      </c>
      <c r="DS391" s="74" t="str">
        <f t="shared" ca="1" si="795"/>
        <v/>
      </c>
      <c r="DT391" s="74" t="str">
        <f t="shared" ca="1" si="796"/>
        <v/>
      </c>
      <c r="DV391" s="525" t="str">
        <f t="shared" ca="1" si="797"/>
        <v/>
      </c>
      <c r="DW391" s="74" t="str">
        <f t="shared" ca="1" si="798"/>
        <v/>
      </c>
      <c r="DX391" s="485" t="str">
        <f t="shared" ca="1" si="799"/>
        <v/>
      </c>
      <c r="DY391" s="74" t="str">
        <f t="shared" ca="1" si="800"/>
        <v/>
      </c>
      <c r="DZ391" s="74" t="str">
        <f t="shared" ca="1" si="801"/>
        <v/>
      </c>
      <c r="EA391" s="74" t="str">
        <f t="shared" ca="1" si="802"/>
        <v/>
      </c>
      <c r="EC391" s="74" t="str">
        <f t="shared" ca="1" si="803"/>
        <v/>
      </c>
      <c r="ED391" s="74" t="str">
        <f t="shared" ca="1" si="804"/>
        <v/>
      </c>
      <c r="EE391" s="74" t="str">
        <f t="shared" ca="1" si="805"/>
        <v/>
      </c>
      <c r="EG391" s="479" t="str">
        <f ca="1">IF(V391=1,"",IF(LOG入力!BH391&gt;0,0,IF(CG391="★",0,IF(R391=1,0,IF(N391=0,0,1)))))</f>
        <v/>
      </c>
      <c r="EH391" s="483" t="str">
        <f t="shared" ca="1" si="806"/>
        <v/>
      </c>
      <c r="EI391" s="483" t="str">
        <f t="shared" ca="1" si="807"/>
        <v/>
      </c>
      <c r="EJ391" s="483" t="str">
        <f t="shared" ca="1" si="808"/>
        <v/>
      </c>
      <c r="EL391" s="71">
        <f t="shared" ca="1" si="809"/>
        <v>0</v>
      </c>
      <c r="EM391" s="6">
        <f t="shared" ca="1" si="810"/>
        <v>0</v>
      </c>
      <c r="EN391" s="6" t="str">
        <f t="shared" ca="1" si="811"/>
        <v/>
      </c>
      <c r="EO391" s="6">
        <f ca="1">IF(LOG入力!BH391&gt;0,0,IF(EM391=0,0,(IF(COUNTIF($EN$19:EN391,EN391)=1,IF($FS$3="N",1,IF(EH391=1,1,0))))))</f>
        <v>0</v>
      </c>
      <c r="EP391" s="6" t="str">
        <f ca="1">IF(LOG入力!BH391&gt;0,"",IF(EO391=1,$X391,""))</f>
        <v/>
      </c>
      <c r="EQ391" s="6" t="str">
        <f ca="1">IF(LOG入力!BH391&gt;0,"",IF(EO391=1,$Y391,""))</f>
        <v/>
      </c>
      <c r="ER391" s="520" t="str">
        <f ca="1">IF(LOG入力!BH391&gt;0,"",IF(COUNTIF($EP$19:$EP391,EP391)=1,EP391,""))</f>
        <v/>
      </c>
      <c r="ES391" s="520">
        <f ca="1">IF(LOG入力!BH391&gt;0,0,IF((EL391=1),IF(($ER391=""),0,1),0))</f>
        <v>0</v>
      </c>
      <c r="ET391" s="520" t="str">
        <f ca="1">IF(LOG入力!BH391&gt;0,"",IF(COUNTIF($EQ$19:EQ391,EQ391)=1,EQ391,""))</f>
        <v/>
      </c>
      <c r="EU391" s="539">
        <f ca="1">IF(LOG入力!BH391&gt;0,0,IF((EL391=1),IF(($ET391=""),0,1),0))</f>
        <v>0</v>
      </c>
      <c r="EV391" s="71">
        <f t="shared" ca="1" si="812"/>
        <v>0</v>
      </c>
      <c r="EW391" s="6">
        <f t="shared" ca="1" si="813"/>
        <v>0</v>
      </c>
      <c r="EX391" s="6" t="str">
        <f t="shared" ca="1" si="814"/>
        <v/>
      </c>
      <c r="EY391" s="6">
        <f ca="1">IF(LOG入力!BH391&gt;0,0,IF(EW391=0,0,(IF(COUNTIF($EX$19:EX391,EX391)=1,IF($FS$3="N",1,IF(EH391=1,1,0))))))</f>
        <v>0</v>
      </c>
      <c r="EZ391" s="6" t="str">
        <f ca="1">IF(LOG入力!BH391&gt;0,"",IF(EY391=1,$X391,""))</f>
        <v/>
      </c>
      <c r="FA391" s="6" t="str">
        <f ca="1">IF(LOG入力!BH391&gt;0,"",IF(EY391=1,$Y391,""))</f>
        <v/>
      </c>
      <c r="FB391" s="6" t="str">
        <f ca="1">IF(LOG入力!BH391&gt;0,"",IF(COUNTIF($EZ$19:$EZ391,EZ391)=1,EZ391,""))</f>
        <v/>
      </c>
      <c r="FC391" s="6">
        <f ca="1">IF(LOG入力!BH391&gt;0,0,IF((EV391=1),IF(($FB391=""),0,1),0))</f>
        <v>0</v>
      </c>
      <c r="FD391" s="6" t="str">
        <f ca="1">IF(LOG入力!BH391&gt;0,"",IF(COUNTIF($FA$19:FA391,FA391)=1,FA391,""))</f>
        <v/>
      </c>
      <c r="FE391" s="72">
        <f ca="1">IF(LOG入力!BH391&gt;0,0,IF((EV391=1),IF(($FD391=""),0,1),0))</f>
        <v>0</v>
      </c>
      <c r="FF391" s="71">
        <f t="shared" ca="1" si="815"/>
        <v>0</v>
      </c>
      <c r="FG391" s="6">
        <f t="shared" ca="1" si="816"/>
        <v>0</v>
      </c>
      <c r="FH391" s="6" t="str">
        <f t="shared" ca="1" si="817"/>
        <v/>
      </c>
      <c r="FI391" s="6">
        <f ca="1">IF(LOG入力!BH391&gt;0,0,IF(FG391=0,0,(IF(COUNTIF($FH$19:FH391,FH391)=1,IF($FS$3="N",1,IF(EH391=1,1,0))))))</f>
        <v>0</v>
      </c>
      <c r="FJ391" s="6" t="str">
        <f ca="1">IF(LOG入力!BH391&gt;0,"",IF(FI391=1,$X391,""))</f>
        <v/>
      </c>
      <c r="FK391" s="6" t="str">
        <f ca="1">IF(LOG入力!BH391&gt;0,"",IF(FI391=1,$Y391,""))</f>
        <v/>
      </c>
      <c r="FL391" s="6" t="str">
        <f ca="1">IF(LOG入力!BH391&gt;0,"",IF(COUNTIF($FJ$19:$FJ391,FJ391)=1,FJ391,""))</f>
        <v/>
      </c>
      <c r="FM391" s="6">
        <f ca="1">IF(LOG入力!BH391&gt;0,0,IF((FF391=1),IF(($FL391=""),0,1),0))</f>
        <v>0</v>
      </c>
      <c r="FN391" s="6" t="str">
        <f ca="1">IF(LOG入力!BH391&gt;0,"",IF(COUNTIF($FK$19:FK391,FK391)=1,FK391,""))</f>
        <v/>
      </c>
      <c r="FO391" s="72">
        <f ca="1">IF(LOG入力!BH391&gt;0,0,IF((FF391=1),IF(($FN391=""),0,1),0))</f>
        <v>0</v>
      </c>
      <c r="FP391" s="71">
        <f t="shared" ca="1" si="818"/>
        <v>0</v>
      </c>
      <c r="FQ391" s="6">
        <f t="shared" ca="1" si="819"/>
        <v>0</v>
      </c>
      <c r="FR391" s="6" t="str">
        <f t="shared" ca="1" si="820"/>
        <v/>
      </c>
      <c r="FS391" s="6">
        <f ca="1">IF(LOG入力!BH391&gt;0,0,IF(FQ391=0,0,(IF(COUNTIF($FR$19:FR391,FR391)=1,IF($FS$3="N",1,IF(EH391=1,1,0))))))</f>
        <v>0</v>
      </c>
      <c r="FT391" s="6" t="str">
        <f ca="1">IF(LOG入力!BH391&gt;0,"",IF(FS391=1,$X391,""))</f>
        <v/>
      </c>
      <c r="FU391" s="6" t="str">
        <f ca="1">IF(LOG入力!BH391&gt;0,"",IF(FS391=1,$Y391,""))</f>
        <v/>
      </c>
      <c r="FV391" s="6" t="str">
        <f ca="1">IF(LOG入力!BH391&gt;0,"",IF(COUNTIF($FT$19:$FT391,FT391)=1,FT391,""))</f>
        <v/>
      </c>
      <c r="FW391" s="6">
        <f ca="1">IF(LOG入力!BH391&gt;0,0,IF((FP391=1),IF(($FV391=""),0,1),0))</f>
        <v>0</v>
      </c>
      <c r="FX391" s="6" t="str">
        <f ca="1">IF(LOG入力!BH391&gt;0,"",IF(COUNTIF($FU$19:FU391,FU391)=1,FU391,""))</f>
        <v/>
      </c>
      <c r="FY391" s="72">
        <f ca="1">IF(LOG入力!BH391&gt;0,0,IF((FP391=1),IF(($FX391=""),0,1),0))</f>
        <v>0</v>
      </c>
      <c r="FZ391" s="71">
        <f t="shared" ca="1" si="821"/>
        <v>0</v>
      </c>
      <c r="GA391" s="6">
        <f t="shared" ca="1" si="822"/>
        <v>0</v>
      </c>
      <c r="GB391" s="6" t="str">
        <f t="shared" ca="1" si="823"/>
        <v/>
      </c>
      <c r="GC391" s="6">
        <f ca="1">IF(LOG入力!BH391&gt;0,0,IF(GA391=0,0,(IF(COUNTIF($GB$19:GB391,GB391)=1,IF($FS$3="N",1,IF(EH391=1,1,0))))))</f>
        <v>0</v>
      </c>
      <c r="GD391" s="6" t="str">
        <f ca="1">IF(LOG入力!BH391&gt;0,"",IF(GC391=1,$X391,""))</f>
        <v/>
      </c>
      <c r="GE391" s="6" t="str">
        <f ca="1">IF(LOG入力!BH391&gt;0,"",IF(GC391=1,$Y391,""))</f>
        <v/>
      </c>
      <c r="GF391" s="6" t="str">
        <f ca="1">IF(LOG入力!BH391&gt;0,"",IF(COUNTIF($GD$19:$GD391,GD391)=1,GD391,""))</f>
        <v/>
      </c>
      <c r="GG391" s="6">
        <f ca="1">IF(LOG入力!BH391&gt;0,0,IF((FZ391=1),IF(($GF391=""),0,1),0))</f>
        <v>0</v>
      </c>
      <c r="GH391" s="6" t="str">
        <f ca="1">IF(LOG入力!BH391&gt;0,"",IF(COUNTIF($GE$19:GE391,GE391)=1,GE391,""))</f>
        <v/>
      </c>
      <c r="GI391" s="72">
        <f ca="1">IF(LOG入力!BH391&gt;0,0,IF((FZ391=1),IF(($GH391=""),0,1),0))</f>
        <v>0</v>
      </c>
      <c r="GK391" s="455" t="str">
        <f ca="1">IF(V391=1,"",IF(LEN(LOG入力!AS391)=0,"",LOG入力!AS391))</f>
        <v/>
      </c>
      <c r="GL391" s="378" t="str">
        <f t="shared" ca="1" si="824"/>
        <v/>
      </c>
      <c r="GM391" s="378" t="str">
        <f t="shared" ca="1" si="825"/>
        <v/>
      </c>
      <c r="GN391" s="74" t="str">
        <f t="shared" ca="1" si="826"/>
        <v/>
      </c>
      <c r="GO391" s="74" t="str">
        <f t="shared" ca="1" si="827"/>
        <v/>
      </c>
      <c r="GQ391" s="74" t="str">
        <f t="shared" ca="1" si="828"/>
        <v/>
      </c>
      <c r="GR391" s="74" t="str">
        <f t="shared" ca="1" si="829"/>
        <v/>
      </c>
      <c r="GS391" s="74" t="str">
        <f t="shared" ca="1" si="830"/>
        <v/>
      </c>
      <c r="GT391" s="74" t="str">
        <f t="shared" ca="1" si="831"/>
        <v/>
      </c>
      <c r="GU391" s="74" t="str">
        <f t="shared" ca="1" si="832"/>
        <v/>
      </c>
      <c r="GV391" s="74" t="str">
        <f t="shared" ca="1" si="833"/>
        <v/>
      </c>
      <c r="GX391" s="74" t="str">
        <f t="shared" ca="1" si="834"/>
        <v/>
      </c>
      <c r="GY391" s="74" t="str">
        <f t="shared" ca="1" si="835"/>
        <v/>
      </c>
      <c r="GZ391" s="74" t="str">
        <f ca="1">IF(V391=1,"",IF(LOG入力!BH391&gt;0,0,IF(GY391=0,0,IF((VALUE((TYPE(VALUE(J391)))))=16,0,IF(VALUE(J391)&lt;60,1,IF(VALUE(J391)&lt;100,0,IF(VALUE(J391)&lt;600,2,0)))))))</f>
        <v/>
      </c>
      <c r="HA391" s="74" t="str">
        <f t="shared" ca="1" si="836"/>
        <v/>
      </c>
      <c r="HB391" s="74" t="str">
        <f ca="1">IF(V391=1,"",IF(LOG入力!BH391&gt;0,0,IF(HA391=0,0,IF((VALUE((TYPE(VALUE(L391)))))=16,0,IF(VALUE(L391)&lt;60,1,IF(VALUE(L391)&lt;100,0,IF(VALUE(L391)&lt;600,2,0)))))))</f>
        <v/>
      </c>
      <c r="HD391" s="74" t="str">
        <f t="shared" ca="1" si="837"/>
        <v/>
      </c>
      <c r="HF391" s="74" t="str">
        <f t="shared" ca="1" si="838"/>
        <v/>
      </c>
      <c r="HG391" s="74" t="str">
        <f t="shared" ca="1" si="839"/>
        <v/>
      </c>
      <c r="HH391" s="74" t="str">
        <f t="shared" ca="1" si="840"/>
        <v/>
      </c>
      <c r="HI391" s="74" t="str">
        <f t="shared" ca="1" si="841"/>
        <v/>
      </c>
      <c r="HJ391" s="74" t="str">
        <f t="shared" ca="1" si="842"/>
        <v/>
      </c>
      <c r="HK391" s="74" t="str">
        <f t="shared" ca="1" si="843"/>
        <v/>
      </c>
      <c r="HL391" s="74" t="str">
        <f t="shared" ca="1" si="844"/>
        <v/>
      </c>
      <c r="HM391" s="74" t="str">
        <f t="shared" ca="1" si="845"/>
        <v/>
      </c>
      <c r="HN391" s="74" t="str">
        <f t="shared" ca="1" si="846"/>
        <v/>
      </c>
      <c r="HO391" s="529" t="str">
        <f t="shared" ca="1" si="847"/>
        <v/>
      </c>
      <c r="HP391" s="74" t="str">
        <f t="shared" ca="1" si="848"/>
        <v/>
      </c>
      <c r="HQ391" s="74" t="str">
        <f t="shared" ca="1" si="849"/>
        <v/>
      </c>
      <c r="HR391" s="74" t="str">
        <f t="shared" ca="1" si="850"/>
        <v/>
      </c>
      <c r="HS391" s="74" t="str">
        <f t="shared" ca="1" si="851"/>
        <v/>
      </c>
      <c r="HT391" s="74" t="str">
        <f ca="1">IF(V391=1,"",IF(LOG入力!BH391&gt;0,0,IF(DV391=1,0,IF(N391="0",0,IF(SUM(HD391:HS391)&gt;0,1,0)))))</f>
        <v/>
      </c>
    </row>
    <row r="392" spans="1:228" x14ac:dyDescent="0.15">
      <c r="A392" s="5"/>
      <c r="B392" s="532" t="str">
        <f t="shared" ca="1" si="710"/>
        <v/>
      </c>
      <c r="C392" s="534" t="str">
        <f ca="1">LOG入力!AP392</f>
        <v/>
      </c>
      <c r="D392" s="534" t="str">
        <f ca="1">LOG入力!AQ392</f>
        <v/>
      </c>
      <c r="E392" s="534" t="str">
        <f ca="1">LOG入力!AR392</f>
        <v/>
      </c>
      <c r="F392" s="535" t="str">
        <f t="shared" ca="1" si="711"/>
        <v/>
      </c>
      <c r="G392" s="585" t="str">
        <f ca="1">LOG入力!AT392</f>
        <v/>
      </c>
      <c r="H392" s="542" t="str">
        <f ca="1">LOG入力!AU392</f>
        <v/>
      </c>
      <c r="I392" s="542" t="str">
        <f ca="1">LOG入力!AV392</f>
        <v/>
      </c>
      <c r="J392" s="577" t="str">
        <f ca="1">LOG入力!AW392</f>
        <v/>
      </c>
      <c r="K392" s="578" t="str">
        <f ca="1">LOG入力!BJ392</f>
        <v/>
      </c>
      <c r="L392" s="577" t="str">
        <f ca="1">LOG入力!AY392</f>
        <v/>
      </c>
      <c r="M392" s="545" t="str">
        <f ca="1">LOG入力!BK392</f>
        <v/>
      </c>
      <c r="N392" s="512" t="str">
        <f ca="1">IF(V392=1,"",IF(LOG入力!AJ392=1,"1",LOG入力!BA392))</f>
        <v/>
      </c>
      <c r="O392" s="538" t="str">
        <f ca="1">IF(V392=1,"",IF(LEN(LOG入力!O392)=0,"",LOG入力!O392))</f>
        <v/>
      </c>
      <c r="P392" s="291" t="str">
        <f ca="1">IF(V392=1,"",IF($AA$4=1,"",IF(LOG入力!BG392=1,"",CONCATENATE($ER392,$FB392,$FL392,$FV392,$GF392))))</f>
        <v/>
      </c>
      <c r="Q392" s="291" t="str">
        <f ca="1">IF(V392=1,"",IF($AA$4=1,"",IF(LOG入力!BG392=1,"",CONCATENATE($ET392,$FD392,$FN392,$FX392,$GH392))))</f>
        <v/>
      </c>
      <c r="R392" s="573" t="str">
        <f ca="1">IF(V392=1,"",IF($AA$4=1,"",IF(LOG入力!BH392&gt;0,0,AA392)))</f>
        <v/>
      </c>
      <c r="S392" s="293" t="str">
        <f t="shared" ca="1" si="712"/>
        <v/>
      </c>
      <c r="T392" s="681"/>
      <c r="U392" s="38"/>
      <c r="V392" s="196">
        <f ca="1">LOG入力!AN392</f>
        <v>1</v>
      </c>
      <c r="W392" s="38"/>
      <c r="X392" s="516" t="str">
        <f t="shared" ca="1" si="713"/>
        <v/>
      </c>
      <c r="Y392" s="515" t="str">
        <f t="shared" ca="1" si="714"/>
        <v/>
      </c>
      <c r="Z392" s="518" t="str">
        <f t="shared" ca="1" si="715"/>
        <v/>
      </c>
      <c r="AA392" s="574" t="str">
        <f t="shared" ca="1" si="716"/>
        <v/>
      </c>
      <c r="AC392" s="6" t="str">
        <f t="shared" ca="1" si="717"/>
        <v/>
      </c>
      <c r="AD392" s="6" t="str">
        <f t="shared" ca="1" si="718"/>
        <v/>
      </c>
      <c r="AE392" s="6" t="str">
        <f t="shared" ca="1" si="719"/>
        <v/>
      </c>
      <c r="AF392" s="6" t="str">
        <f t="shared" ca="1" si="720"/>
        <v/>
      </c>
      <c r="AG392" s="6" t="str">
        <f t="shared" ca="1" si="721"/>
        <v/>
      </c>
      <c r="AH392" s="6" t="str">
        <f t="shared" ca="1" si="722"/>
        <v/>
      </c>
      <c r="AI392" s="6" t="str">
        <f t="shared" ca="1" si="723"/>
        <v/>
      </c>
      <c r="AJ392" s="6" t="str">
        <f t="shared" ca="1" si="724"/>
        <v/>
      </c>
      <c r="AK392" s="6" t="str">
        <f t="shared" ca="1" si="725"/>
        <v/>
      </c>
      <c r="AL392" s="6" t="str">
        <f t="shared" ca="1" si="726"/>
        <v/>
      </c>
      <c r="AM392" s="6" t="str">
        <f t="shared" ca="1" si="727"/>
        <v/>
      </c>
      <c r="AN392" s="6" t="str">
        <f t="shared" ca="1" si="728"/>
        <v/>
      </c>
      <c r="AO392" s="6" t="str">
        <f t="shared" ca="1" si="729"/>
        <v/>
      </c>
      <c r="AP392" s="6" t="str">
        <f t="shared" ca="1" si="730"/>
        <v/>
      </c>
      <c r="AQ392" s="6" t="str">
        <f t="shared" ca="1" si="731"/>
        <v/>
      </c>
      <c r="AR392" s="6" t="str">
        <f t="shared" ca="1" si="732"/>
        <v/>
      </c>
      <c r="AS392" s="6" t="str">
        <f t="shared" ca="1" si="733"/>
        <v/>
      </c>
      <c r="AT392" s="6" t="str">
        <f t="shared" ca="1" si="734"/>
        <v/>
      </c>
      <c r="AU392" s="6" t="str">
        <f t="shared" ca="1" si="735"/>
        <v/>
      </c>
      <c r="AV392" s="6" t="str">
        <f t="shared" ca="1" si="736"/>
        <v/>
      </c>
      <c r="AW392" s="6" t="str">
        <f t="shared" ca="1" si="737"/>
        <v/>
      </c>
      <c r="AY392" s="6" t="str">
        <f t="shared" ca="1" si="738"/>
        <v/>
      </c>
      <c r="AZ392" s="6" t="str">
        <f t="shared" ca="1" si="739"/>
        <v/>
      </c>
      <c r="BA392" s="6" t="str">
        <f t="shared" ca="1" si="740"/>
        <v/>
      </c>
      <c r="BB392" s="6" t="str">
        <f t="shared" ca="1" si="741"/>
        <v/>
      </c>
      <c r="BC392" s="6" t="str">
        <f t="shared" ca="1" si="742"/>
        <v/>
      </c>
      <c r="BD392" s="6" t="str">
        <f t="shared" ca="1" si="743"/>
        <v/>
      </c>
      <c r="BE392" s="6" t="str">
        <f t="shared" ca="1" si="744"/>
        <v/>
      </c>
      <c r="BF392" s="6" t="str">
        <f t="shared" ca="1" si="745"/>
        <v/>
      </c>
      <c r="BG392" s="6" t="str">
        <f t="shared" ca="1" si="746"/>
        <v/>
      </c>
      <c r="BH392" s="6" t="str">
        <f t="shared" ca="1" si="747"/>
        <v/>
      </c>
      <c r="BI392" s="6" t="str">
        <f t="shared" ca="1" si="748"/>
        <v/>
      </c>
      <c r="BJ392" s="6" t="str">
        <f t="shared" ca="1" si="749"/>
        <v/>
      </c>
      <c r="BK392" s="6" t="str">
        <f t="shared" ca="1" si="750"/>
        <v/>
      </c>
      <c r="BL392" s="6" t="str">
        <f t="shared" ca="1" si="751"/>
        <v/>
      </c>
      <c r="BM392" s="6" t="str">
        <f t="shared" ca="1" si="752"/>
        <v/>
      </c>
      <c r="BN392" s="6" t="str">
        <f t="shared" ca="1" si="753"/>
        <v/>
      </c>
      <c r="BO392" s="6" t="str">
        <f t="shared" ca="1" si="754"/>
        <v/>
      </c>
      <c r="BP392" s="6" t="str">
        <f t="shared" ca="1" si="755"/>
        <v/>
      </c>
      <c r="BQ392" s="6" t="str">
        <f t="shared" ca="1" si="756"/>
        <v/>
      </c>
      <c r="BR392" s="6" t="str">
        <f t="shared" ca="1" si="757"/>
        <v/>
      </c>
      <c r="BS392" s="6" t="str">
        <f t="shared" ca="1" si="758"/>
        <v/>
      </c>
      <c r="BU392" s="6" t="str">
        <f t="shared" ca="1" si="759"/>
        <v/>
      </c>
      <c r="BW392" s="515" t="str">
        <f t="shared" ca="1" si="760"/>
        <v/>
      </c>
      <c r="BX392" s="515">
        <f t="shared" ca="1" si="761"/>
        <v>0</v>
      </c>
      <c r="BY392" s="515" t="str">
        <f t="shared" ca="1" si="762"/>
        <v/>
      </c>
      <c r="CA392" s="6">
        <f t="shared" ca="1" si="763"/>
        <v>1</v>
      </c>
      <c r="CC392" s="523" t="str">
        <f t="shared" ca="1" si="764"/>
        <v/>
      </c>
      <c r="CE392" s="6" t="str">
        <f t="shared" ca="1" si="765"/>
        <v/>
      </c>
      <c r="CG392" s="524" t="str">
        <f ca="1">IF(V392=1,"",IF($AA$4=1,"",IF(LOG入力!BH392&gt;0,"",IF(N392=0,"",IF(HT392=0,"","★")))))</f>
        <v/>
      </c>
      <c r="CI392" s="74" t="str">
        <f t="shared" ca="1" si="766"/>
        <v/>
      </c>
      <c r="CK392" s="525" t="str">
        <f ca="1">IF(V392=1,"",IF(LOG入力!BH392&gt;0,1,0))</f>
        <v/>
      </c>
      <c r="CL392" s="74" t="str">
        <f t="shared" ca="1" si="767"/>
        <v/>
      </c>
      <c r="CN392" s="74" t="str">
        <f t="shared" ca="1" si="768"/>
        <v/>
      </c>
      <c r="CO392" s="74" t="str">
        <f t="shared" ca="1" si="769"/>
        <v/>
      </c>
      <c r="CQ392" s="74" t="str">
        <f t="shared" ca="1" si="770"/>
        <v/>
      </c>
      <c r="CR392" s="74" t="str">
        <f t="shared" ca="1" si="771"/>
        <v/>
      </c>
      <c r="CS392" s="74" t="str">
        <f t="shared" ca="1" si="772"/>
        <v/>
      </c>
      <c r="CT392" s="74" t="str">
        <f t="shared" ca="1" si="773"/>
        <v/>
      </c>
      <c r="CU392" s="74" t="str">
        <f t="shared" ca="1" si="774"/>
        <v/>
      </c>
      <c r="CV392" s="74" t="str">
        <f t="shared" ca="1" si="775"/>
        <v/>
      </c>
      <c r="CW392" s="74" t="str">
        <f t="shared" ca="1" si="776"/>
        <v/>
      </c>
      <c r="CX392" s="74" t="str">
        <f t="shared" ca="1" si="777"/>
        <v/>
      </c>
      <c r="CY392" s="74" t="str">
        <f t="shared" ca="1" si="778"/>
        <v/>
      </c>
      <c r="CZ392" s="74" t="str">
        <f t="shared" ca="1" si="779"/>
        <v/>
      </c>
      <c r="DA392" s="74" t="str">
        <f t="shared" ca="1" si="780"/>
        <v/>
      </c>
      <c r="DB392" s="74" t="str">
        <f t="shared" ca="1" si="781"/>
        <v/>
      </c>
      <c r="DD392" s="74" t="str">
        <f t="shared" ca="1" si="782"/>
        <v/>
      </c>
      <c r="DE392" s="74" t="str">
        <f t="shared" ca="1" si="783"/>
        <v/>
      </c>
      <c r="DF392" s="74" t="str">
        <f t="shared" ca="1" si="784"/>
        <v/>
      </c>
      <c r="DG392" s="74" t="str">
        <f t="shared" ca="1" si="785"/>
        <v/>
      </c>
      <c r="DH392" s="74" t="str">
        <f t="shared" ca="1" si="786"/>
        <v/>
      </c>
      <c r="DI392" s="74" t="str">
        <f t="shared" ca="1" si="787"/>
        <v/>
      </c>
      <c r="DJ392" s="74" t="str">
        <f t="shared" ca="1" si="788"/>
        <v/>
      </c>
      <c r="DK392" s="74" t="str">
        <f t="shared" ca="1" si="789"/>
        <v/>
      </c>
      <c r="DL392" s="74" t="str">
        <f t="shared" ca="1" si="790"/>
        <v/>
      </c>
      <c r="DM392" s="74" t="str">
        <f t="shared" ca="1" si="791"/>
        <v/>
      </c>
      <c r="DN392" s="74" t="str">
        <f t="shared" ca="1" si="792"/>
        <v/>
      </c>
      <c r="DO392" s="74" t="str">
        <f t="shared" ca="1" si="793"/>
        <v/>
      </c>
      <c r="DQ392" s="74" t="str">
        <f t="shared" ca="1" si="794"/>
        <v/>
      </c>
      <c r="DS392" s="74" t="str">
        <f t="shared" ca="1" si="795"/>
        <v/>
      </c>
      <c r="DT392" s="74" t="str">
        <f t="shared" ca="1" si="796"/>
        <v/>
      </c>
      <c r="DV392" s="525" t="str">
        <f t="shared" ca="1" si="797"/>
        <v/>
      </c>
      <c r="DW392" s="74" t="str">
        <f t="shared" ca="1" si="798"/>
        <v/>
      </c>
      <c r="DX392" s="485" t="str">
        <f t="shared" ca="1" si="799"/>
        <v/>
      </c>
      <c r="DY392" s="74" t="str">
        <f t="shared" ca="1" si="800"/>
        <v/>
      </c>
      <c r="DZ392" s="74" t="str">
        <f t="shared" ca="1" si="801"/>
        <v/>
      </c>
      <c r="EA392" s="74" t="str">
        <f t="shared" ca="1" si="802"/>
        <v/>
      </c>
      <c r="EC392" s="74" t="str">
        <f t="shared" ca="1" si="803"/>
        <v/>
      </c>
      <c r="ED392" s="74" t="str">
        <f t="shared" ca="1" si="804"/>
        <v/>
      </c>
      <c r="EE392" s="74" t="str">
        <f t="shared" ca="1" si="805"/>
        <v/>
      </c>
      <c r="EG392" s="479" t="str">
        <f ca="1">IF(V392=1,"",IF(LOG入力!BH392&gt;0,0,IF(CG392="★",0,IF(R392=1,0,IF(N392=0,0,1)))))</f>
        <v/>
      </c>
      <c r="EH392" s="483" t="str">
        <f t="shared" ca="1" si="806"/>
        <v/>
      </c>
      <c r="EI392" s="483" t="str">
        <f t="shared" ca="1" si="807"/>
        <v/>
      </c>
      <c r="EJ392" s="483" t="str">
        <f t="shared" ca="1" si="808"/>
        <v/>
      </c>
      <c r="EL392" s="71">
        <f t="shared" ca="1" si="809"/>
        <v>0</v>
      </c>
      <c r="EM392" s="6">
        <f t="shared" ca="1" si="810"/>
        <v>0</v>
      </c>
      <c r="EN392" s="6" t="str">
        <f t="shared" ca="1" si="811"/>
        <v/>
      </c>
      <c r="EO392" s="6">
        <f ca="1">IF(LOG入力!BH392&gt;0,0,IF(EM392=0,0,(IF(COUNTIF($EN$19:EN392,EN392)=1,IF($FS$3="N",1,IF(EH392=1,1,0))))))</f>
        <v>0</v>
      </c>
      <c r="EP392" s="6" t="str">
        <f ca="1">IF(LOG入力!BH392&gt;0,"",IF(EO392=1,$X392,""))</f>
        <v/>
      </c>
      <c r="EQ392" s="6" t="str">
        <f ca="1">IF(LOG入力!BH392&gt;0,"",IF(EO392=1,$Y392,""))</f>
        <v/>
      </c>
      <c r="ER392" s="520" t="str">
        <f ca="1">IF(LOG入力!BH392&gt;0,"",IF(COUNTIF($EP$19:$EP392,EP392)=1,EP392,""))</f>
        <v/>
      </c>
      <c r="ES392" s="520">
        <f ca="1">IF(LOG入力!BH392&gt;0,0,IF((EL392=1),IF(($ER392=""),0,1),0))</f>
        <v>0</v>
      </c>
      <c r="ET392" s="520" t="str">
        <f ca="1">IF(LOG入力!BH392&gt;0,"",IF(COUNTIF($EQ$19:EQ392,EQ392)=1,EQ392,""))</f>
        <v/>
      </c>
      <c r="EU392" s="539">
        <f ca="1">IF(LOG入力!BH392&gt;0,0,IF((EL392=1),IF(($ET392=""),0,1),0))</f>
        <v>0</v>
      </c>
      <c r="EV392" s="71">
        <f t="shared" ca="1" si="812"/>
        <v>0</v>
      </c>
      <c r="EW392" s="6">
        <f t="shared" ca="1" si="813"/>
        <v>0</v>
      </c>
      <c r="EX392" s="6" t="str">
        <f t="shared" ca="1" si="814"/>
        <v/>
      </c>
      <c r="EY392" s="6">
        <f ca="1">IF(LOG入力!BH392&gt;0,0,IF(EW392=0,0,(IF(COUNTIF($EX$19:EX392,EX392)=1,IF($FS$3="N",1,IF(EH392=1,1,0))))))</f>
        <v>0</v>
      </c>
      <c r="EZ392" s="6" t="str">
        <f ca="1">IF(LOG入力!BH392&gt;0,"",IF(EY392=1,$X392,""))</f>
        <v/>
      </c>
      <c r="FA392" s="6" t="str">
        <f ca="1">IF(LOG入力!BH392&gt;0,"",IF(EY392=1,$Y392,""))</f>
        <v/>
      </c>
      <c r="FB392" s="6" t="str">
        <f ca="1">IF(LOG入力!BH392&gt;0,"",IF(COUNTIF($EZ$19:$EZ392,EZ392)=1,EZ392,""))</f>
        <v/>
      </c>
      <c r="FC392" s="6">
        <f ca="1">IF(LOG入力!BH392&gt;0,0,IF((EV392=1),IF(($FB392=""),0,1),0))</f>
        <v>0</v>
      </c>
      <c r="FD392" s="6" t="str">
        <f ca="1">IF(LOG入力!BH392&gt;0,"",IF(COUNTIF($FA$19:FA392,FA392)=1,FA392,""))</f>
        <v/>
      </c>
      <c r="FE392" s="72">
        <f ca="1">IF(LOG入力!BH392&gt;0,0,IF((EV392=1),IF(($FD392=""),0,1),0))</f>
        <v>0</v>
      </c>
      <c r="FF392" s="71">
        <f t="shared" ca="1" si="815"/>
        <v>0</v>
      </c>
      <c r="FG392" s="6">
        <f t="shared" ca="1" si="816"/>
        <v>0</v>
      </c>
      <c r="FH392" s="6" t="str">
        <f t="shared" ca="1" si="817"/>
        <v/>
      </c>
      <c r="FI392" s="6">
        <f ca="1">IF(LOG入力!BH392&gt;0,0,IF(FG392=0,0,(IF(COUNTIF($FH$19:FH392,FH392)=1,IF($FS$3="N",1,IF(EH392=1,1,0))))))</f>
        <v>0</v>
      </c>
      <c r="FJ392" s="6" t="str">
        <f ca="1">IF(LOG入力!BH392&gt;0,"",IF(FI392=1,$X392,""))</f>
        <v/>
      </c>
      <c r="FK392" s="6" t="str">
        <f ca="1">IF(LOG入力!BH392&gt;0,"",IF(FI392=1,$Y392,""))</f>
        <v/>
      </c>
      <c r="FL392" s="6" t="str">
        <f ca="1">IF(LOG入力!BH392&gt;0,"",IF(COUNTIF($FJ$19:$FJ392,FJ392)=1,FJ392,""))</f>
        <v/>
      </c>
      <c r="FM392" s="6">
        <f ca="1">IF(LOG入力!BH392&gt;0,0,IF((FF392=1),IF(($FL392=""),0,1),0))</f>
        <v>0</v>
      </c>
      <c r="FN392" s="6" t="str">
        <f ca="1">IF(LOG入力!BH392&gt;0,"",IF(COUNTIF($FK$19:FK392,FK392)=1,FK392,""))</f>
        <v/>
      </c>
      <c r="FO392" s="72">
        <f ca="1">IF(LOG入力!BH392&gt;0,0,IF((FF392=1),IF(($FN392=""),0,1),0))</f>
        <v>0</v>
      </c>
      <c r="FP392" s="71">
        <f t="shared" ca="1" si="818"/>
        <v>0</v>
      </c>
      <c r="FQ392" s="6">
        <f t="shared" ca="1" si="819"/>
        <v>0</v>
      </c>
      <c r="FR392" s="6" t="str">
        <f t="shared" ca="1" si="820"/>
        <v/>
      </c>
      <c r="FS392" s="6">
        <f ca="1">IF(LOG入力!BH392&gt;0,0,IF(FQ392=0,0,(IF(COUNTIF($FR$19:FR392,FR392)=1,IF($FS$3="N",1,IF(EH392=1,1,0))))))</f>
        <v>0</v>
      </c>
      <c r="FT392" s="6" t="str">
        <f ca="1">IF(LOG入力!BH392&gt;0,"",IF(FS392=1,$X392,""))</f>
        <v/>
      </c>
      <c r="FU392" s="6" t="str">
        <f ca="1">IF(LOG入力!BH392&gt;0,"",IF(FS392=1,$Y392,""))</f>
        <v/>
      </c>
      <c r="FV392" s="6" t="str">
        <f ca="1">IF(LOG入力!BH392&gt;0,"",IF(COUNTIF($FT$19:$FT392,FT392)=1,FT392,""))</f>
        <v/>
      </c>
      <c r="FW392" s="6">
        <f ca="1">IF(LOG入力!BH392&gt;0,0,IF((FP392=1),IF(($FV392=""),0,1),0))</f>
        <v>0</v>
      </c>
      <c r="FX392" s="6" t="str">
        <f ca="1">IF(LOG入力!BH392&gt;0,"",IF(COUNTIF($FU$19:FU392,FU392)=1,FU392,""))</f>
        <v/>
      </c>
      <c r="FY392" s="72">
        <f ca="1">IF(LOG入力!BH392&gt;0,0,IF((FP392=1),IF(($FX392=""),0,1),0))</f>
        <v>0</v>
      </c>
      <c r="FZ392" s="71">
        <f t="shared" ca="1" si="821"/>
        <v>0</v>
      </c>
      <c r="GA392" s="6">
        <f t="shared" ca="1" si="822"/>
        <v>0</v>
      </c>
      <c r="GB392" s="6" t="str">
        <f t="shared" ca="1" si="823"/>
        <v/>
      </c>
      <c r="GC392" s="6">
        <f ca="1">IF(LOG入力!BH392&gt;0,0,IF(GA392=0,0,(IF(COUNTIF($GB$19:GB392,GB392)=1,IF($FS$3="N",1,IF(EH392=1,1,0))))))</f>
        <v>0</v>
      </c>
      <c r="GD392" s="6" t="str">
        <f ca="1">IF(LOG入力!BH392&gt;0,"",IF(GC392=1,$X392,""))</f>
        <v/>
      </c>
      <c r="GE392" s="6" t="str">
        <f ca="1">IF(LOG入力!BH392&gt;0,"",IF(GC392=1,$Y392,""))</f>
        <v/>
      </c>
      <c r="GF392" s="6" t="str">
        <f ca="1">IF(LOG入力!BH392&gt;0,"",IF(COUNTIF($GD$19:$GD392,GD392)=1,GD392,""))</f>
        <v/>
      </c>
      <c r="GG392" s="6">
        <f ca="1">IF(LOG入力!BH392&gt;0,0,IF((FZ392=1),IF(($GF392=""),0,1),0))</f>
        <v>0</v>
      </c>
      <c r="GH392" s="6" t="str">
        <f ca="1">IF(LOG入力!BH392&gt;0,"",IF(COUNTIF($GE$19:GE392,GE392)=1,GE392,""))</f>
        <v/>
      </c>
      <c r="GI392" s="72">
        <f ca="1">IF(LOG入力!BH392&gt;0,0,IF((FZ392=1),IF(($GH392=""),0,1),0))</f>
        <v>0</v>
      </c>
      <c r="GK392" s="455" t="str">
        <f ca="1">IF(V392=1,"",IF(LEN(LOG入力!AS392)=0,"",LOG入力!AS392))</f>
        <v/>
      </c>
      <c r="GL392" s="378" t="str">
        <f t="shared" ca="1" si="824"/>
        <v/>
      </c>
      <c r="GM392" s="378" t="str">
        <f t="shared" ca="1" si="825"/>
        <v/>
      </c>
      <c r="GN392" s="74" t="str">
        <f t="shared" ca="1" si="826"/>
        <v/>
      </c>
      <c r="GO392" s="74" t="str">
        <f t="shared" ca="1" si="827"/>
        <v/>
      </c>
      <c r="GQ392" s="74" t="str">
        <f t="shared" ca="1" si="828"/>
        <v/>
      </c>
      <c r="GR392" s="74" t="str">
        <f t="shared" ca="1" si="829"/>
        <v/>
      </c>
      <c r="GS392" s="74" t="str">
        <f t="shared" ca="1" si="830"/>
        <v/>
      </c>
      <c r="GT392" s="74" t="str">
        <f t="shared" ca="1" si="831"/>
        <v/>
      </c>
      <c r="GU392" s="74" t="str">
        <f t="shared" ca="1" si="832"/>
        <v/>
      </c>
      <c r="GV392" s="74" t="str">
        <f t="shared" ca="1" si="833"/>
        <v/>
      </c>
      <c r="GX392" s="74" t="str">
        <f t="shared" ca="1" si="834"/>
        <v/>
      </c>
      <c r="GY392" s="74" t="str">
        <f t="shared" ca="1" si="835"/>
        <v/>
      </c>
      <c r="GZ392" s="74" t="str">
        <f ca="1">IF(V392=1,"",IF(LOG入力!BH392&gt;0,0,IF(GY392=0,0,IF((VALUE((TYPE(VALUE(J392)))))=16,0,IF(VALUE(J392)&lt;60,1,IF(VALUE(J392)&lt;100,0,IF(VALUE(J392)&lt;600,2,0)))))))</f>
        <v/>
      </c>
      <c r="HA392" s="74" t="str">
        <f t="shared" ca="1" si="836"/>
        <v/>
      </c>
      <c r="HB392" s="74" t="str">
        <f ca="1">IF(V392=1,"",IF(LOG入力!BH392&gt;0,0,IF(HA392=0,0,IF((VALUE((TYPE(VALUE(L392)))))=16,0,IF(VALUE(L392)&lt;60,1,IF(VALUE(L392)&lt;100,0,IF(VALUE(L392)&lt;600,2,0)))))))</f>
        <v/>
      </c>
      <c r="HD392" s="74" t="str">
        <f t="shared" ca="1" si="837"/>
        <v/>
      </c>
      <c r="HF392" s="74" t="str">
        <f t="shared" ca="1" si="838"/>
        <v/>
      </c>
      <c r="HG392" s="74" t="str">
        <f t="shared" ca="1" si="839"/>
        <v/>
      </c>
      <c r="HH392" s="74" t="str">
        <f t="shared" ca="1" si="840"/>
        <v/>
      </c>
      <c r="HI392" s="74" t="str">
        <f t="shared" ca="1" si="841"/>
        <v/>
      </c>
      <c r="HJ392" s="74" t="str">
        <f t="shared" ca="1" si="842"/>
        <v/>
      </c>
      <c r="HK392" s="74" t="str">
        <f t="shared" ca="1" si="843"/>
        <v/>
      </c>
      <c r="HL392" s="74" t="str">
        <f t="shared" ca="1" si="844"/>
        <v/>
      </c>
      <c r="HM392" s="74" t="str">
        <f t="shared" ca="1" si="845"/>
        <v/>
      </c>
      <c r="HN392" s="74" t="str">
        <f t="shared" ca="1" si="846"/>
        <v/>
      </c>
      <c r="HO392" s="529" t="str">
        <f t="shared" ca="1" si="847"/>
        <v/>
      </c>
      <c r="HP392" s="74" t="str">
        <f t="shared" ca="1" si="848"/>
        <v/>
      </c>
      <c r="HQ392" s="74" t="str">
        <f t="shared" ca="1" si="849"/>
        <v/>
      </c>
      <c r="HR392" s="74" t="str">
        <f t="shared" ca="1" si="850"/>
        <v/>
      </c>
      <c r="HS392" s="74" t="str">
        <f t="shared" ca="1" si="851"/>
        <v/>
      </c>
      <c r="HT392" s="74" t="str">
        <f ca="1">IF(V392=1,"",IF(LOG入力!BH392&gt;0,0,IF(DV392=1,0,IF(N392="0",0,IF(SUM(HD392:HS392)&gt;0,1,0)))))</f>
        <v/>
      </c>
    </row>
    <row r="393" spans="1:228" x14ac:dyDescent="0.15">
      <c r="A393" s="5"/>
      <c r="B393" s="532" t="str">
        <f t="shared" ca="1" si="710"/>
        <v/>
      </c>
      <c r="C393" s="534" t="str">
        <f ca="1">LOG入力!AP393</f>
        <v/>
      </c>
      <c r="D393" s="534" t="str">
        <f ca="1">LOG入力!AQ393</f>
        <v/>
      </c>
      <c r="E393" s="534" t="str">
        <f ca="1">LOG入力!AR393</f>
        <v/>
      </c>
      <c r="F393" s="535" t="str">
        <f t="shared" ca="1" si="711"/>
        <v/>
      </c>
      <c r="G393" s="585" t="str">
        <f ca="1">LOG入力!AT393</f>
        <v/>
      </c>
      <c r="H393" s="542" t="str">
        <f ca="1">LOG入力!AU393</f>
        <v/>
      </c>
      <c r="I393" s="542" t="str">
        <f ca="1">LOG入力!AV393</f>
        <v/>
      </c>
      <c r="J393" s="577" t="str">
        <f ca="1">LOG入力!AW393</f>
        <v/>
      </c>
      <c r="K393" s="578" t="str">
        <f ca="1">LOG入力!BJ393</f>
        <v/>
      </c>
      <c r="L393" s="577" t="str">
        <f ca="1">LOG入力!AY393</f>
        <v/>
      </c>
      <c r="M393" s="545" t="str">
        <f ca="1">LOG入力!BK393</f>
        <v/>
      </c>
      <c r="N393" s="512" t="str">
        <f ca="1">IF(V393=1,"",IF(LOG入力!AJ393=1,"1",LOG入力!BA393))</f>
        <v/>
      </c>
      <c r="O393" s="538" t="str">
        <f ca="1">IF(V393=1,"",IF(LEN(LOG入力!O393)=0,"",LOG入力!O393))</f>
        <v/>
      </c>
      <c r="P393" s="291" t="str">
        <f ca="1">IF(V393=1,"",IF($AA$4=1,"",IF(LOG入力!BG393=1,"",CONCATENATE($ER393,$FB393,$FL393,$FV393,$GF393))))</f>
        <v/>
      </c>
      <c r="Q393" s="291" t="str">
        <f ca="1">IF(V393=1,"",IF($AA$4=1,"",IF(LOG入力!BG393=1,"",CONCATENATE($ET393,$FD393,$FN393,$FX393,$GH393))))</f>
        <v/>
      </c>
      <c r="R393" s="573" t="str">
        <f ca="1">IF(V393=1,"",IF($AA$4=1,"",IF(LOG入力!BH393&gt;0,0,AA393)))</f>
        <v/>
      </c>
      <c r="S393" s="293" t="str">
        <f t="shared" ca="1" si="712"/>
        <v/>
      </c>
      <c r="T393" s="681"/>
      <c r="U393" s="38"/>
      <c r="V393" s="196">
        <f ca="1">LOG入力!AN393</f>
        <v>1</v>
      </c>
      <c r="W393" s="38"/>
      <c r="X393" s="516" t="str">
        <f t="shared" ca="1" si="713"/>
        <v/>
      </c>
      <c r="Y393" s="515" t="str">
        <f t="shared" ca="1" si="714"/>
        <v/>
      </c>
      <c r="Z393" s="518" t="str">
        <f t="shared" ca="1" si="715"/>
        <v/>
      </c>
      <c r="AA393" s="574" t="str">
        <f t="shared" ca="1" si="716"/>
        <v/>
      </c>
      <c r="AC393" s="6" t="str">
        <f t="shared" ca="1" si="717"/>
        <v/>
      </c>
      <c r="AD393" s="6" t="str">
        <f t="shared" ca="1" si="718"/>
        <v/>
      </c>
      <c r="AE393" s="6" t="str">
        <f t="shared" ca="1" si="719"/>
        <v/>
      </c>
      <c r="AF393" s="6" t="str">
        <f t="shared" ca="1" si="720"/>
        <v/>
      </c>
      <c r="AG393" s="6" t="str">
        <f t="shared" ca="1" si="721"/>
        <v/>
      </c>
      <c r="AH393" s="6" t="str">
        <f t="shared" ca="1" si="722"/>
        <v/>
      </c>
      <c r="AI393" s="6" t="str">
        <f t="shared" ca="1" si="723"/>
        <v/>
      </c>
      <c r="AJ393" s="6" t="str">
        <f t="shared" ca="1" si="724"/>
        <v/>
      </c>
      <c r="AK393" s="6" t="str">
        <f t="shared" ca="1" si="725"/>
        <v/>
      </c>
      <c r="AL393" s="6" t="str">
        <f t="shared" ca="1" si="726"/>
        <v/>
      </c>
      <c r="AM393" s="6" t="str">
        <f t="shared" ca="1" si="727"/>
        <v/>
      </c>
      <c r="AN393" s="6" t="str">
        <f t="shared" ca="1" si="728"/>
        <v/>
      </c>
      <c r="AO393" s="6" t="str">
        <f t="shared" ca="1" si="729"/>
        <v/>
      </c>
      <c r="AP393" s="6" t="str">
        <f t="shared" ca="1" si="730"/>
        <v/>
      </c>
      <c r="AQ393" s="6" t="str">
        <f t="shared" ca="1" si="731"/>
        <v/>
      </c>
      <c r="AR393" s="6" t="str">
        <f t="shared" ca="1" si="732"/>
        <v/>
      </c>
      <c r="AS393" s="6" t="str">
        <f t="shared" ca="1" si="733"/>
        <v/>
      </c>
      <c r="AT393" s="6" t="str">
        <f t="shared" ca="1" si="734"/>
        <v/>
      </c>
      <c r="AU393" s="6" t="str">
        <f t="shared" ca="1" si="735"/>
        <v/>
      </c>
      <c r="AV393" s="6" t="str">
        <f t="shared" ca="1" si="736"/>
        <v/>
      </c>
      <c r="AW393" s="6" t="str">
        <f t="shared" ca="1" si="737"/>
        <v/>
      </c>
      <c r="AY393" s="6" t="str">
        <f t="shared" ca="1" si="738"/>
        <v/>
      </c>
      <c r="AZ393" s="6" t="str">
        <f t="shared" ca="1" si="739"/>
        <v/>
      </c>
      <c r="BA393" s="6" t="str">
        <f t="shared" ca="1" si="740"/>
        <v/>
      </c>
      <c r="BB393" s="6" t="str">
        <f t="shared" ca="1" si="741"/>
        <v/>
      </c>
      <c r="BC393" s="6" t="str">
        <f t="shared" ca="1" si="742"/>
        <v/>
      </c>
      <c r="BD393" s="6" t="str">
        <f t="shared" ca="1" si="743"/>
        <v/>
      </c>
      <c r="BE393" s="6" t="str">
        <f t="shared" ca="1" si="744"/>
        <v/>
      </c>
      <c r="BF393" s="6" t="str">
        <f t="shared" ca="1" si="745"/>
        <v/>
      </c>
      <c r="BG393" s="6" t="str">
        <f t="shared" ca="1" si="746"/>
        <v/>
      </c>
      <c r="BH393" s="6" t="str">
        <f t="shared" ca="1" si="747"/>
        <v/>
      </c>
      <c r="BI393" s="6" t="str">
        <f t="shared" ca="1" si="748"/>
        <v/>
      </c>
      <c r="BJ393" s="6" t="str">
        <f t="shared" ca="1" si="749"/>
        <v/>
      </c>
      <c r="BK393" s="6" t="str">
        <f t="shared" ca="1" si="750"/>
        <v/>
      </c>
      <c r="BL393" s="6" t="str">
        <f t="shared" ca="1" si="751"/>
        <v/>
      </c>
      <c r="BM393" s="6" t="str">
        <f t="shared" ca="1" si="752"/>
        <v/>
      </c>
      <c r="BN393" s="6" t="str">
        <f t="shared" ca="1" si="753"/>
        <v/>
      </c>
      <c r="BO393" s="6" t="str">
        <f t="shared" ca="1" si="754"/>
        <v/>
      </c>
      <c r="BP393" s="6" t="str">
        <f t="shared" ca="1" si="755"/>
        <v/>
      </c>
      <c r="BQ393" s="6" t="str">
        <f t="shared" ca="1" si="756"/>
        <v/>
      </c>
      <c r="BR393" s="6" t="str">
        <f t="shared" ca="1" si="757"/>
        <v/>
      </c>
      <c r="BS393" s="6" t="str">
        <f t="shared" ca="1" si="758"/>
        <v/>
      </c>
      <c r="BU393" s="6" t="str">
        <f t="shared" ca="1" si="759"/>
        <v/>
      </c>
      <c r="BW393" s="515" t="str">
        <f t="shared" ca="1" si="760"/>
        <v/>
      </c>
      <c r="BX393" s="515">
        <f t="shared" ca="1" si="761"/>
        <v>0</v>
      </c>
      <c r="BY393" s="515" t="str">
        <f t="shared" ca="1" si="762"/>
        <v/>
      </c>
      <c r="CA393" s="6">
        <f t="shared" ca="1" si="763"/>
        <v>1</v>
      </c>
      <c r="CC393" s="523" t="str">
        <f t="shared" ca="1" si="764"/>
        <v/>
      </c>
      <c r="CE393" s="6" t="str">
        <f t="shared" ca="1" si="765"/>
        <v/>
      </c>
      <c r="CG393" s="524" t="str">
        <f ca="1">IF(V393=1,"",IF($AA$4=1,"",IF(LOG入力!BH393&gt;0,"",IF(N393=0,"",IF(HT393=0,"","★")))))</f>
        <v/>
      </c>
      <c r="CI393" s="74" t="str">
        <f t="shared" ca="1" si="766"/>
        <v/>
      </c>
      <c r="CK393" s="525" t="str">
        <f ca="1">IF(V393=1,"",IF(LOG入力!BH393&gt;0,1,0))</f>
        <v/>
      </c>
      <c r="CL393" s="74" t="str">
        <f t="shared" ca="1" si="767"/>
        <v/>
      </c>
      <c r="CN393" s="74" t="str">
        <f t="shared" ca="1" si="768"/>
        <v/>
      </c>
      <c r="CO393" s="74" t="str">
        <f t="shared" ca="1" si="769"/>
        <v/>
      </c>
      <c r="CQ393" s="74" t="str">
        <f t="shared" ca="1" si="770"/>
        <v/>
      </c>
      <c r="CR393" s="74" t="str">
        <f t="shared" ca="1" si="771"/>
        <v/>
      </c>
      <c r="CS393" s="74" t="str">
        <f t="shared" ca="1" si="772"/>
        <v/>
      </c>
      <c r="CT393" s="74" t="str">
        <f t="shared" ca="1" si="773"/>
        <v/>
      </c>
      <c r="CU393" s="74" t="str">
        <f t="shared" ca="1" si="774"/>
        <v/>
      </c>
      <c r="CV393" s="74" t="str">
        <f t="shared" ca="1" si="775"/>
        <v/>
      </c>
      <c r="CW393" s="74" t="str">
        <f t="shared" ca="1" si="776"/>
        <v/>
      </c>
      <c r="CX393" s="74" t="str">
        <f t="shared" ca="1" si="777"/>
        <v/>
      </c>
      <c r="CY393" s="74" t="str">
        <f t="shared" ca="1" si="778"/>
        <v/>
      </c>
      <c r="CZ393" s="74" t="str">
        <f t="shared" ca="1" si="779"/>
        <v/>
      </c>
      <c r="DA393" s="74" t="str">
        <f t="shared" ca="1" si="780"/>
        <v/>
      </c>
      <c r="DB393" s="74" t="str">
        <f t="shared" ca="1" si="781"/>
        <v/>
      </c>
      <c r="DD393" s="74" t="str">
        <f t="shared" ca="1" si="782"/>
        <v/>
      </c>
      <c r="DE393" s="74" t="str">
        <f t="shared" ca="1" si="783"/>
        <v/>
      </c>
      <c r="DF393" s="74" t="str">
        <f t="shared" ca="1" si="784"/>
        <v/>
      </c>
      <c r="DG393" s="74" t="str">
        <f t="shared" ca="1" si="785"/>
        <v/>
      </c>
      <c r="DH393" s="74" t="str">
        <f t="shared" ca="1" si="786"/>
        <v/>
      </c>
      <c r="DI393" s="74" t="str">
        <f t="shared" ca="1" si="787"/>
        <v/>
      </c>
      <c r="DJ393" s="74" t="str">
        <f t="shared" ca="1" si="788"/>
        <v/>
      </c>
      <c r="DK393" s="74" t="str">
        <f t="shared" ca="1" si="789"/>
        <v/>
      </c>
      <c r="DL393" s="74" t="str">
        <f t="shared" ca="1" si="790"/>
        <v/>
      </c>
      <c r="DM393" s="74" t="str">
        <f t="shared" ca="1" si="791"/>
        <v/>
      </c>
      <c r="DN393" s="74" t="str">
        <f t="shared" ca="1" si="792"/>
        <v/>
      </c>
      <c r="DO393" s="74" t="str">
        <f t="shared" ca="1" si="793"/>
        <v/>
      </c>
      <c r="DQ393" s="74" t="str">
        <f t="shared" ca="1" si="794"/>
        <v/>
      </c>
      <c r="DS393" s="74" t="str">
        <f t="shared" ca="1" si="795"/>
        <v/>
      </c>
      <c r="DT393" s="74" t="str">
        <f t="shared" ca="1" si="796"/>
        <v/>
      </c>
      <c r="DV393" s="525" t="str">
        <f t="shared" ca="1" si="797"/>
        <v/>
      </c>
      <c r="DW393" s="74" t="str">
        <f t="shared" ca="1" si="798"/>
        <v/>
      </c>
      <c r="DX393" s="485" t="str">
        <f t="shared" ca="1" si="799"/>
        <v/>
      </c>
      <c r="DY393" s="74" t="str">
        <f t="shared" ca="1" si="800"/>
        <v/>
      </c>
      <c r="DZ393" s="74" t="str">
        <f t="shared" ca="1" si="801"/>
        <v/>
      </c>
      <c r="EA393" s="74" t="str">
        <f t="shared" ca="1" si="802"/>
        <v/>
      </c>
      <c r="EC393" s="74" t="str">
        <f t="shared" ca="1" si="803"/>
        <v/>
      </c>
      <c r="ED393" s="74" t="str">
        <f t="shared" ca="1" si="804"/>
        <v/>
      </c>
      <c r="EE393" s="74" t="str">
        <f t="shared" ca="1" si="805"/>
        <v/>
      </c>
      <c r="EG393" s="479" t="str">
        <f ca="1">IF(V393=1,"",IF(LOG入力!BH393&gt;0,0,IF(CG393="★",0,IF(R393=1,0,IF(N393=0,0,1)))))</f>
        <v/>
      </c>
      <c r="EH393" s="483" t="str">
        <f t="shared" ca="1" si="806"/>
        <v/>
      </c>
      <c r="EI393" s="483" t="str">
        <f t="shared" ca="1" si="807"/>
        <v/>
      </c>
      <c r="EJ393" s="483" t="str">
        <f t="shared" ca="1" si="808"/>
        <v/>
      </c>
      <c r="EL393" s="71">
        <f t="shared" ca="1" si="809"/>
        <v>0</v>
      </c>
      <c r="EM393" s="6">
        <f t="shared" ca="1" si="810"/>
        <v>0</v>
      </c>
      <c r="EN393" s="6" t="str">
        <f t="shared" ca="1" si="811"/>
        <v/>
      </c>
      <c r="EO393" s="6">
        <f ca="1">IF(LOG入力!BH393&gt;0,0,IF(EM393=0,0,(IF(COUNTIF($EN$19:EN393,EN393)=1,IF($FS$3="N",1,IF(EH393=1,1,0))))))</f>
        <v>0</v>
      </c>
      <c r="EP393" s="6" t="str">
        <f ca="1">IF(LOG入力!BH393&gt;0,"",IF(EO393=1,$X393,""))</f>
        <v/>
      </c>
      <c r="EQ393" s="6" t="str">
        <f ca="1">IF(LOG入力!BH393&gt;0,"",IF(EO393=1,$Y393,""))</f>
        <v/>
      </c>
      <c r="ER393" s="520" t="str">
        <f ca="1">IF(LOG入力!BH393&gt;0,"",IF(COUNTIF($EP$19:$EP393,EP393)=1,EP393,""))</f>
        <v/>
      </c>
      <c r="ES393" s="520">
        <f ca="1">IF(LOG入力!BH393&gt;0,0,IF((EL393=1),IF(($ER393=""),0,1),0))</f>
        <v>0</v>
      </c>
      <c r="ET393" s="520" t="str">
        <f ca="1">IF(LOG入力!BH393&gt;0,"",IF(COUNTIF($EQ$19:EQ393,EQ393)=1,EQ393,""))</f>
        <v/>
      </c>
      <c r="EU393" s="539">
        <f ca="1">IF(LOG入力!BH393&gt;0,0,IF((EL393=1),IF(($ET393=""),0,1),0))</f>
        <v>0</v>
      </c>
      <c r="EV393" s="71">
        <f t="shared" ca="1" si="812"/>
        <v>0</v>
      </c>
      <c r="EW393" s="6">
        <f t="shared" ca="1" si="813"/>
        <v>0</v>
      </c>
      <c r="EX393" s="6" t="str">
        <f t="shared" ca="1" si="814"/>
        <v/>
      </c>
      <c r="EY393" s="6">
        <f ca="1">IF(LOG入力!BH393&gt;0,0,IF(EW393=0,0,(IF(COUNTIF($EX$19:EX393,EX393)=1,IF($FS$3="N",1,IF(EH393=1,1,0))))))</f>
        <v>0</v>
      </c>
      <c r="EZ393" s="6" t="str">
        <f ca="1">IF(LOG入力!BH393&gt;0,"",IF(EY393=1,$X393,""))</f>
        <v/>
      </c>
      <c r="FA393" s="6" t="str">
        <f ca="1">IF(LOG入力!BH393&gt;0,"",IF(EY393=1,$Y393,""))</f>
        <v/>
      </c>
      <c r="FB393" s="6" t="str">
        <f ca="1">IF(LOG入力!BH393&gt;0,"",IF(COUNTIF($EZ$19:$EZ393,EZ393)=1,EZ393,""))</f>
        <v/>
      </c>
      <c r="FC393" s="6">
        <f ca="1">IF(LOG入力!BH393&gt;0,0,IF((EV393=1),IF(($FB393=""),0,1),0))</f>
        <v>0</v>
      </c>
      <c r="FD393" s="6" t="str">
        <f ca="1">IF(LOG入力!BH393&gt;0,"",IF(COUNTIF($FA$19:FA393,FA393)=1,FA393,""))</f>
        <v/>
      </c>
      <c r="FE393" s="72">
        <f ca="1">IF(LOG入力!BH393&gt;0,0,IF((EV393=1),IF(($FD393=""),0,1),0))</f>
        <v>0</v>
      </c>
      <c r="FF393" s="71">
        <f t="shared" ca="1" si="815"/>
        <v>0</v>
      </c>
      <c r="FG393" s="6">
        <f t="shared" ca="1" si="816"/>
        <v>0</v>
      </c>
      <c r="FH393" s="6" t="str">
        <f t="shared" ca="1" si="817"/>
        <v/>
      </c>
      <c r="FI393" s="6">
        <f ca="1">IF(LOG入力!BH393&gt;0,0,IF(FG393=0,0,(IF(COUNTIF($FH$19:FH393,FH393)=1,IF($FS$3="N",1,IF(EH393=1,1,0))))))</f>
        <v>0</v>
      </c>
      <c r="FJ393" s="6" t="str">
        <f ca="1">IF(LOG入力!BH393&gt;0,"",IF(FI393=1,$X393,""))</f>
        <v/>
      </c>
      <c r="FK393" s="6" t="str">
        <f ca="1">IF(LOG入力!BH393&gt;0,"",IF(FI393=1,$Y393,""))</f>
        <v/>
      </c>
      <c r="FL393" s="6" t="str">
        <f ca="1">IF(LOG入力!BH393&gt;0,"",IF(COUNTIF($FJ$19:$FJ393,FJ393)=1,FJ393,""))</f>
        <v/>
      </c>
      <c r="FM393" s="6">
        <f ca="1">IF(LOG入力!BH393&gt;0,0,IF((FF393=1),IF(($FL393=""),0,1),0))</f>
        <v>0</v>
      </c>
      <c r="FN393" s="6" t="str">
        <f ca="1">IF(LOG入力!BH393&gt;0,"",IF(COUNTIF($FK$19:FK393,FK393)=1,FK393,""))</f>
        <v/>
      </c>
      <c r="FO393" s="72">
        <f ca="1">IF(LOG入力!BH393&gt;0,0,IF((FF393=1),IF(($FN393=""),0,1),0))</f>
        <v>0</v>
      </c>
      <c r="FP393" s="71">
        <f t="shared" ca="1" si="818"/>
        <v>0</v>
      </c>
      <c r="FQ393" s="6">
        <f t="shared" ca="1" si="819"/>
        <v>0</v>
      </c>
      <c r="FR393" s="6" t="str">
        <f t="shared" ca="1" si="820"/>
        <v/>
      </c>
      <c r="FS393" s="6">
        <f ca="1">IF(LOG入力!BH393&gt;0,0,IF(FQ393=0,0,(IF(COUNTIF($FR$19:FR393,FR393)=1,IF($FS$3="N",1,IF(EH393=1,1,0))))))</f>
        <v>0</v>
      </c>
      <c r="FT393" s="6" t="str">
        <f ca="1">IF(LOG入力!BH393&gt;0,"",IF(FS393=1,$X393,""))</f>
        <v/>
      </c>
      <c r="FU393" s="6" t="str">
        <f ca="1">IF(LOG入力!BH393&gt;0,"",IF(FS393=1,$Y393,""))</f>
        <v/>
      </c>
      <c r="FV393" s="6" t="str">
        <f ca="1">IF(LOG入力!BH393&gt;0,"",IF(COUNTIF($FT$19:$FT393,FT393)=1,FT393,""))</f>
        <v/>
      </c>
      <c r="FW393" s="6">
        <f ca="1">IF(LOG入力!BH393&gt;0,0,IF((FP393=1),IF(($FV393=""),0,1),0))</f>
        <v>0</v>
      </c>
      <c r="FX393" s="6" t="str">
        <f ca="1">IF(LOG入力!BH393&gt;0,"",IF(COUNTIF($FU$19:FU393,FU393)=1,FU393,""))</f>
        <v/>
      </c>
      <c r="FY393" s="72">
        <f ca="1">IF(LOG入力!BH393&gt;0,0,IF((FP393=1),IF(($FX393=""),0,1),0))</f>
        <v>0</v>
      </c>
      <c r="FZ393" s="71">
        <f t="shared" ca="1" si="821"/>
        <v>0</v>
      </c>
      <c r="GA393" s="6">
        <f t="shared" ca="1" si="822"/>
        <v>0</v>
      </c>
      <c r="GB393" s="6" t="str">
        <f t="shared" ca="1" si="823"/>
        <v/>
      </c>
      <c r="GC393" s="6">
        <f ca="1">IF(LOG入力!BH393&gt;0,0,IF(GA393=0,0,(IF(COUNTIF($GB$19:GB393,GB393)=1,IF($FS$3="N",1,IF(EH393=1,1,0))))))</f>
        <v>0</v>
      </c>
      <c r="GD393" s="6" t="str">
        <f ca="1">IF(LOG入力!BH393&gt;0,"",IF(GC393=1,$X393,""))</f>
        <v/>
      </c>
      <c r="GE393" s="6" t="str">
        <f ca="1">IF(LOG入力!BH393&gt;0,"",IF(GC393=1,$Y393,""))</f>
        <v/>
      </c>
      <c r="GF393" s="6" t="str">
        <f ca="1">IF(LOG入力!BH393&gt;0,"",IF(COUNTIF($GD$19:$GD393,GD393)=1,GD393,""))</f>
        <v/>
      </c>
      <c r="GG393" s="6">
        <f ca="1">IF(LOG入力!BH393&gt;0,0,IF((FZ393=1),IF(($GF393=""),0,1),0))</f>
        <v>0</v>
      </c>
      <c r="GH393" s="6" t="str">
        <f ca="1">IF(LOG入力!BH393&gt;0,"",IF(COUNTIF($GE$19:GE393,GE393)=1,GE393,""))</f>
        <v/>
      </c>
      <c r="GI393" s="72">
        <f ca="1">IF(LOG入力!BH393&gt;0,0,IF((FZ393=1),IF(($GH393=""),0,1),0))</f>
        <v>0</v>
      </c>
      <c r="GK393" s="455" t="str">
        <f ca="1">IF(V393=1,"",IF(LEN(LOG入力!AS393)=0,"",LOG入力!AS393))</f>
        <v/>
      </c>
      <c r="GL393" s="378" t="str">
        <f t="shared" ca="1" si="824"/>
        <v/>
      </c>
      <c r="GM393" s="378" t="str">
        <f t="shared" ca="1" si="825"/>
        <v/>
      </c>
      <c r="GN393" s="74" t="str">
        <f t="shared" ca="1" si="826"/>
        <v/>
      </c>
      <c r="GO393" s="74" t="str">
        <f t="shared" ca="1" si="827"/>
        <v/>
      </c>
      <c r="GQ393" s="74" t="str">
        <f t="shared" ca="1" si="828"/>
        <v/>
      </c>
      <c r="GR393" s="74" t="str">
        <f t="shared" ca="1" si="829"/>
        <v/>
      </c>
      <c r="GS393" s="74" t="str">
        <f t="shared" ca="1" si="830"/>
        <v/>
      </c>
      <c r="GT393" s="74" t="str">
        <f t="shared" ca="1" si="831"/>
        <v/>
      </c>
      <c r="GU393" s="74" t="str">
        <f t="shared" ca="1" si="832"/>
        <v/>
      </c>
      <c r="GV393" s="74" t="str">
        <f t="shared" ca="1" si="833"/>
        <v/>
      </c>
      <c r="GX393" s="74" t="str">
        <f t="shared" ca="1" si="834"/>
        <v/>
      </c>
      <c r="GY393" s="74" t="str">
        <f t="shared" ca="1" si="835"/>
        <v/>
      </c>
      <c r="GZ393" s="74" t="str">
        <f ca="1">IF(V393=1,"",IF(LOG入力!BH393&gt;0,0,IF(GY393=0,0,IF((VALUE((TYPE(VALUE(J393)))))=16,0,IF(VALUE(J393)&lt;60,1,IF(VALUE(J393)&lt;100,0,IF(VALUE(J393)&lt;600,2,0)))))))</f>
        <v/>
      </c>
      <c r="HA393" s="74" t="str">
        <f t="shared" ca="1" si="836"/>
        <v/>
      </c>
      <c r="HB393" s="74" t="str">
        <f ca="1">IF(V393=1,"",IF(LOG入力!BH393&gt;0,0,IF(HA393=0,0,IF((VALUE((TYPE(VALUE(L393)))))=16,0,IF(VALUE(L393)&lt;60,1,IF(VALUE(L393)&lt;100,0,IF(VALUE(L393)&lt;600,2,0)))))))</f>
        <v/>
      </c>
      <c r="HD393" s="74" t="str">
        <f t="shared" ca="1" si="837"/>
        <v/>
      </c>
      <c r="HF393" s="74" t="str">
        <f t="shared" ca="1" si="838"/>
        <v/>
      </c>
      <c r="HG393" s="74" t="str">
        <f t="shared" ca="1" si="839"/>
        <v/>
      </c>
      <c r="HH393" s="74" t="str">
        <f t="shared" ca="1" si="840"/>
        <v/>
      </c>
      <c r="HI393" s="74" t="str">
        <f t="shared" ca="1" si="841"/>
        <v/>
      </c>
      <c r="HJ393" s="74" t="str">
        <f t="shared" ca="1" si="842"/>
        <v/>
      </c>
      <c r="HK393" s="74" t="str">
        <f t="shared" ca="1" si="843"/>
        <v/>
      </c>
      <c r="HL393" s="74" t="str">
        <f t="shared" ca="1" si="844"/>
        <v/>
      </c>
      <c r="HM393" s="74" t="str">
        <f t="shared" ca="1" si="845"/>
        <v/>
      </c>
      <c r="HN393" s="74" t="str">
        <f t="shared" ca="1" si="846"/>
        <v/>
      </c>
      <c r="HO393" s="529" t="str">
        <f t="shared" ca="1" si="847"/>
        <v/>
      </c>
      <c r="HP393" s="74" t="str">
        <f t="shared" ca="1" si="848"/>
        <v/>
      </c>
      <c r="HQ393" s="74" t="str">
        <f t="shared" ca="1" si="849"/>
        <v/>
      </c>
      <c r="HR393" s="74" t="str">
        <f t="shared" ca="1" si="850"/>
        <v/>
      </c>
      <c r="HS393" s="74" t="str">
        <f t="shared" ca="1" si="851"/>
        <v/>
      </c>
      <c r="HT393" s="74" t="str">
        <f ca="1">IF(V393=1,"",IF(LOG入力!BH393&gt;0,0,IF(DV393=1,0,IF(N393="0",0,IF(SUM(HD393:HS393)&gt;0,1,0)))))</f>
        <v/>
      </c>
    </row>
    <row r="394" spans="1:228" x14ac:dyDescent="0.15">
      <c r="A394" s="5"/>
      <c r="B394" s="532" t="str">
        <f t="shared" ca="1" si="710"/>
        <v/>
      </c>
      <c r="C394" s="534" t="str">
        <f ca="1">LOG入力!AP394</f>
        <v/>
      </c>
      <c r="D394" s="534" t="str">
        <f ca="1">LOG入力!AQ394</f>
        <v/>
      </c>
      <c r="E394" s="534" t="str">
        <f ca="1">LOG入力!AR394</f>
        <v/>
      </c>
      <c r="F394" s="535" t="str">
        <f t="shared" ca="1" si="711"/>
        <v/>
      </c>
      <c r="G394" s="585" t="str">
        <f ca="1">LOG入力!AT394</f>
        <v/>
      </c>
      <c r="H394" s="542" t="str">
        <f ca="1">LOG入力!AU394</f>
        <v/>
      </c>
      <c r="I394" s="542" t="str">
        <f ca="1">LOG入力!AV394</f>
        <v/>
      </c>
      <c r="J394" s="577" t="str">
        <f ca="1">LOG入力!AW394</f>
        <v/>
      </c>
      <c r="K394" s="578" t="str">
        <f ca="1">LOG入力!BJ394</f>
        <v/>
      </c>
      <c r="L394" s="577" t="str">
        <f ca="1">LOG入力!AY394</f>
        <v/>
      </c>
      <c r="M394" s="545" t="str">
        <f ca="1">LOG入力!BK394</f>
        <v/>
      </c>
      <c r="N394" s="512" t="str">
        <f ca="1">IF(V394=1,"",IF(LOG入力!AJ394=1,"1",LOG入力!BA394))</f>
        <v/>
      </c>
      <c r="O394" s="538" t="str">
        <f ca="1">IF(V394=1,"",IF(LEN(LOG入力!O394)=0,"",LOG入力!O394))</f>
        <v/>
      </c>
      <c r="P394" s="291" t="str">
        <f ca="1">IF(V394=1,"",IF($AA$4=1,"",IF(LOG入力!BG394=1,"",CONCATENATE($ER394,$FB394,$FL394,$FV394,$GF394))))</f>
        <v/>
      </c>
      <c r="Q394" s="291" t="str">
        <f ca="1">IF(V394=1,"",IF($AA$4=1,"",IF(LOG入力!BG394=1,"",CONCATENATE($ET394,$FD394,$FN394,$FX394,$GH394))))</f>
        <v/>
      </c>
      <c r="R394" s="573" t="str">
        <f ca="1">IF(V394=1,"",IF($AA$4=1,"",IF(LOG入力!BH394&gt;0,0,AA394)))</f>
        <v/>
      </c>
      <c r="S394" s="293" t="str">
        <f t="shared" ca="1" si="712"/>
        <v/>
      </c>
      <c r="T394" s="681"/>
      <c r="U394" s="38"/>
      <c r="V394" s="196">
        <f ca="1">LOG入力!AN394</f>
        <v>1</v>
      </c>
      <c r="W394" s="38"/>
      <c r="X394" s="516" t="str">
        <f t="shared" ca="1" si="713"/>
        <v/>
      </c>
      <c r="Y394" s="515" t="str">
        <f t="shared" ca="1" si="714"/>
        <v/>
      </c>
      <c r="Z394" s="518" t="str">
        <f t="shared" ca="1" si="715"/>
        <v/>
      </c>
      <c r="AA394" s="574" t="str">
        <f t="shared" ca="1" si="716"/>
        <v/>
      </c>
      <c r="AC394" s="6" t="str">
        <f t="shared" ca="1" si="717"/>
        <v/>
      </c>
      <c r="AD394" s="6" t="str">
        <f t="shared" ca="1" si="718"/>
        <v/>
      </c>
      <c r="AE394" s="6" t="str">
        <f t="shared" ca="1" si="719"/>
        <v/>
      </c>
      <c r="AF394" s="6" t="str">
        <f t="shared" ca="1" si="720"/>
        <v/>
      </c>
      <c r="AG394" s="6" t="str">
        <f t="shared" ca="1" si="721"/>
        <v/>
      </c>
      <c r="AH394" s="6" t="str">
        <f t="shared" ca="1" si="722"/>
        <v/>
      </c>
      <c r="AI394" s="6" t="str">
        <f t="shared" ca="1" si="723"/>
        <v/>
      </c>
      <c r="AJ394" s="6" t="str">
        <f t="shared" ca="1" si="724"/>
        <v/>
      </c>
      <c r="AK394" s="6" t="str">
        <f t="shared" ca="1" si="725"/>
        <v/>
      </c>
      <c r="AL394" s="6" t="str">
        <f t="shared" ca="1" si="726"/>
        <v/>
      </c>
      <c r="AM394" s="6" t="str">
        <f t="shared" ca="1" si="727"/>
        <v/>
      </c>
      <c r="AN394" s="6" t="str">
        <f t="shared" ca="1" si="728"/>
        <v/>
      </c>
      <c r="AO394" s="6" t="str">
        <f t="shared" ca="1" si="729"/>
        <v/>
      </c>
      <c r="AP394" s="6" t="str">
        <f t="shared" ca="1" si="730"/>
        <v/>
      </c>
      <c r="AQ394" s="6" t="str">
        <f t="shared" ca="1" si="731"/>
        <v/>
      </c>
      <c r="AR394" s="6" t="str">
        <f t="shared" ca="1" si="732"/>
        <v/>
      </c>
      <c r="AS394" s="6" t="str">
        <f t="shared" ca="1" si="733"/>
        <v/>
      </c>
      <c r="AT394" s="6" t="str">
        <f t="shared" ca="1" si="734"/>
        <v/>
      </c>
      <c r="AU394" s="6" t="str">
        <f t="shared" ca="1" si="735"/>
        <v/>
      </c>
      <c r="AV394" s="6" t="str">
        <f t="shared" ca="1" si="736"/>
        <v/>
      </c>
      <c r="AW394" s="6" t="str">
        <f t="shared" ca="1" si="737"/>
        <v/>
      </c>
      <c r="AY394" s="6" t="str">
        <f t="shared" ca="1" si="738"/>
        <v/>
      </c>
      <c r="AZ394" s="6" t="str">
        <f t="shared" ca="1" si="739"/>
        <v/>
      </c>
      <c r="BA394" s="6" t="str">
        <f t="shared" ca="1" si="740"/>
        <v/>
      </c>
      <c r="BB394" s="6" t="str">
        <f t="shared" ca="1" si="741"/>
        <v/>
      </c>
      <c r="BC394" s="6" t="str">
        <f t="shared" ca="1" si="742"/>
        <v/>
      </c>
      <c r="BD394" s="6" t="str">
        <f t="shared" ca="1" si="743"/>
        <v/>
      </c>
      <c r="BE394" s="6" t="str">
        <f t="shared" ca="1" si="744"/>
        <v/>
      </c>
      <c r="BF394" s="6" t="str">
        <f t="shared" ca="1" si="745"/>
        <v/>
      </c>
      <c r="BG394" s="6" t="str">
        <f t="shared" ca="1" si="746"/>
        <v/>
      </c>
      <c r="BH394" s="6" t="str">
        <f t="shared" ca="1" si="747"/>
        <v/>
      </c>
      <c r="BI394" s="6" t="str">
        <f t="shared" ca="1" si="748"/>
        <v/>
      </c>
      <c r="BJ394" s="6" t="str">
        <f t="shared" ca="1" si="749"/>
        <v/>
      </c>
      <c r="BK394" s="6" t="str">
        <f t="shared" ca="1" si="750"/>
        <v/>
      </c>
      <c r="BL394" s="6" t="str">
        <f t="shared" ca="1" si="751"/>
        <v/>
      </c>
      <c r="BM394" s="6" t="str">
        <f t="shared" ca="1" si="752"/>
        <v/>
      </c>
      <c r="BN394" s="6" t="str">
        <f t="shared" ca="1" si="753"/>
        <v/>
      </c>
      <c r="BO394" s="6" t="str">
        <f t="shared" ca="1" si="754"/>
        <v/>
      </c>
      <c r="BP394" s="6" t="str">
        <f t="shared" ca="1" si="755"/>
        <v/>
      </c>
      <c r="BQ394" s="6" t="str">
        <f t="shared" ca="1" si="756"/>
        <v/>
      </c>
      <c r="BR394" s="6" t="str">
        <f t="shared" ca="1" si="757"/>
        <v/>
      </c>
      <c r="BS394" s="6" t="str">
        <f t="shared" ca="1" si="758"/>
        <v/>
      </c>
      <c r="BU394" s="6" t="str">
        <f t="shared" ca="1" si="759"/>
        <v/>
      </c>
      <c r="BW394" s="515" t="str">
        <f t="shared" ca="1" si="760"/>
        <v/>
      </c>
      <c r="BX394" s="515">
        <f t="shared" ca="1" si="761"/>
        <v>0</v>
      </c>
      <c r="BY394" s="515" t="str">
        <f t="shared" ca="1" si="762"/>
        <v/>
      </c>
      <c r="CA394" s="6">
        <f t="shared" ca="1" si="763"/>
        <v>1</v>
      </c>
      <c r="CC394" s="523" t="str">
        <f t="shared" ca="1" si="764"/>
        <v/>
      </c>
      <c r="CE394" s="6" t="str">
        <f t="shared" ca="1" si="765"/>
        <v/>
      </c>
      <c r="CG394" s="524" t="str">
        <f ca="1">IF(V394=1,"",IF($AA$4=1,"",IF(LOG入力!BH394&gt;0,"",IF(N394=0,"",IF(HT394=0,"","★")))))</f>
        <v/>
      </c>
      <c r="CI394" s="74" t="str">
        <f t="shared" ca="1" si="766"/>
        <v/>
      </c>
      <c r="CK394" s="525" t="str">
        <f ca="1">IF(V394=1,"",IF(LOG入力!BH394&gt;0,1,0))</f>
        <v/>
      </c>
      <c r="CL394" s="74" t="str">
        <f t="shared" ca="1" si="767"/>
        <v/>
      </c>
      <c r="CN394" s="74" t="str">
        <f t="shared" ca="1" si="768"/>
        <v/>
      </c>
      <c r="CO394" s="74" t="str">
        <f t="shared" ca="1" si="769"/>
        <v/>
      </c>
      <c r="CQ394" s="74" t="str">
        <f t="shared" ca="1" si="770"/>
        <v/>
      </c>
      <c r="CR394" s="74" t="str">
        <f t="shared" ca="1" si="771"/>
        <v/>
      </c>
      <c r="CS394" s="74" t="str">
        <f t="shared" ca="1" si="772"/>
        <v/>
      </c>
      <c r="CT394" s="74" t="str">
        <f t="shared" ca="1" si="773"/>
        <v/>
      </c>
      <c r="CU394" s="74" t="str">
        <f t="shared" ca="1" si="774"/>
        <v/>
      </c>
      <c r="CV394" s="74" t="str">
        <f t="shared" ca="1" si="775"/>
        <v/>
      </c>
      <c r="CW394" s="74" t="str">
        <f t="shared" ca="1" si="776"/>
        <v/>
      </c>
      <c r="CX394" s="74" t="str">
        <f t="shared" ca="1" si="777"/>
        <v/>
      </c>
      <c r="CY394" s="74" t="str">
        <f t="shared" ca="1" si="778"/>
        <v/>
      </c>
      <c r="CZ394" s="74" t="str">
        <f t="shared" ca="1" si="779"/>
        <v/>
      </c>
      <c r="DA394" s="74" t="str">
        <f t="shared" ca="1" si="780"/>
        <v/>
      </c>
      <c r="DB394" s="74" t="str">
        <f t="shared" ca="1" si="781"/>
        <v/>
      </c>
      <c r="DD394" s="74" t="str">
        <f t="shared" ca="1" si="782"/>
        <v/>
      </c>
      <c r="DE394" s="74" t="str">
        <f t="shared" ca="1" si="783"/>
        <v/>
      </c>
      <c r="DF394" s="74" t="str">
        <f t="shared" ca="1" si="784"/>
        <v/>
      </c>
      <c r="DG394" s="74" t="str">
        <f t="shared" ca="1" si="785"/>
        <v/>
      </c>
      <c r="DH394" s="74" t="str">
        <f t="shared" ca="1" si="786"/>
        <v/>
      </c>
      <c r="DI394" s="74" t="str">
        <f t="shared" ca="1" si="787"/>
        <v/>
      </c>
      <c r="DJ394" s="74" t="str">
        <f t="shared" ca="1" si="788"/>
        <v/>
      </c>
      <c r="DK394" s="74" t="str">
        <f t="shared" ca="1" si="789"/>
        <v/>
      </c>
      <c r="DL394" s="74" t="str">
        <f t="shared" ca="1" si="790"/>
        <v/>
      </c>
      <c r="DM394" s="74" t="str">
        <f t="shared" ca="1" si="791"/>
        <v/>
      </c>
      <c r="DN394" s="74" t="str">
        <f t="shared" ca="1" si="792"/>
        <v/>
      </c>
      <c r="DO394" s="74" t="str">
        <f t="shared" ca="1" si="793"/>
        <v/>
      </c>
      <c r="DQ394" s="74" t="str">
        <f t="shared" ca="1" si="794"/>
        <v/>
      </c>
      <c r="DS394" s="74" t="str">
        <f t="shared" ca="1" si="795"/>
        <v/>
      </c>
      <c r="DT394" s="74" t="str">
        <f t="shared" ca="1" si="796"/>
        <v/>
      </c>
      <c r="DV394" s="525" t="str">
        <f t="shared" ca="1" si="797"/>
        <v/>
      </c>
      <c r="DW394" s="74" t="str">
        <f t="shared" ca="1" si="798"/>
        <v/>
      </c>
      <c r="DX394" s="485" t="str">
        <f t="shared" ca="1" si="799"/>
        <v/>
      </c>
      <c r="DY394" s="74" t="str">
        <f t="shared" ca="1" si="800"/>
        <v/>
      </c>
      <c r="DZ394" s="74" t="str">
        <f t="shared" ca="1" si="801"/>
        <v/>
      </c>
      <c r="EA394" s="74" t="str">
        <f t="shared" ca="1" si="802"/>
        <v/>
      </c>
      <c r="EC394" s="74" t="str">
        <f t="shared" ca="1" si="803"/>
        <v/>
      </c>
      <c r="ED394" s="74" t="str">
        <f t="shared" ca="1" si="804"/>
        <v/>
      </c>
      <c r="EE394" s="74" t="str">
        <f t="shared" ca="1" si="805"/>
        <v/>
      </c>
      <c r="EG394" s="479" t="str">
        <f ca="1">IF(V394=1,"",IF(LOG入力!BH394&gt;0,0,IF(CG394="★",0,IF(R394=1,0,IF(N394=0,0,1)))))</f>
        <v/>
      </c>
      <c r="EH394" s="483" t="str">
        <f t="shared" ca="1" si="806"/>
        <v/>
      </c>
      <c r="EI394" s="483" t="str">
        <f t="shared" ca="1" si="807"/>
        <v/>
      </c>
      <c r="EJ394" s="483" t="str">
        <f t="shared" ca="1" si="808"/>
        <v/>
      </c>
      <c r="EL394" s="71">
        <f t="shared" ca="1" si="809"/>
        <v>0</v>
      </c>
      <c r="EM394" s="6">
        <f t="shared" ca="1" si="810"/>
        <v>0</v>
      </c>
      <c r="EN394" s="6" t="str">
        <f t="shared" ca="1" si="811"/>
        <v/>
      </c>
      <c r="EO394" s="6">
        <f ca="1">IF(LOG入力!BH394&gt;0,0,IF(EM394=0,0,(IF(COUNTIF($EN$19:EN394,EN394)=1,IF($FS$3="N",1,IF(EH394=1,1,0))))))</f>
        <v>0</v>
      </c>
      <c r="EP394" s="6" t="str">
        <f ca="1">IF(LOG入力!BH394&gt;0,"",IF(EO394=1,$X394,""))</f>
        <v/>
      </c>
      <c r="EQ394" s="6" t="str">
        <f ca="1">IF(LOG入力!BH394&gt;0,"",IF(EO394=1,$Y394,""))</f>
        <v/>
      </c>
      <c r="ER394" s="520" t="str">
        <f ca="1">IF(LOG入力!BH394&gt;0,"",IF(COUNTIF($EP$19:$EP394,EP394)=1,EP394,""))</f>
        <v/>
      </c>
      <c r="ES394" s="520">
        <f ca="1">IF(LOG入力!BH394&gt;0,0,IF((EL394=1),IF(($ER394=""),0,1),0))</f>
        <v>0</v>
      </c>
      <c r="ET394" s="520" t="str">
        <f ca="1">IF(LOG入力!BH394&gt;0,"",IF(COUNTIF($EQ$19:EQ394,EQ394)=1,EQ394,""))</f>
        <v/>
      </c>
      <c r="EU394" s="539">
        <f ca="1">IF(LOG入力!BH394&gt;0,0,IF((EL394=1),IF(($ET394=""),0,1),0))</f>
        <v>0</v>
      </c>
      <c r="EV394" s="71">
        <f t="shared" ca="1" si="812"/>
        <v>0</v>
      </c>
      <c r="EW394" s="6">
        <f t="shared" ca="1" si="813"/>
        <v>0</v>
      </c>
      <c r="EX394" s="6" t="str">
        <f t="shared" ca="1" si="814"/>
        <v/>
      </c>
      <c r="EY394" s="6">
        <f ca="1">IF(LOG入力!BH394&gt;0,0,IF(EW394=0,0,(IF(COUNTIF($EX$19:EX394,EX394)=1,IF($FS$3="N",1,IF(EH394=1,1,0))))))</f>
        <v>0</v>
      </c>
      <c r="EZ394" s="6" t="str">
        <f ca="1">IF(LOG入力!BH394&gt;0,"",IF(EY394=1,$X394,""))</f>
        <v/>
      </c>
      <c r="FA394" s="6" t="str">
        <f ca="1">IF(LOG入力!BH394&gt;0,"",IF(EY394=1,$Y394,""))</f>
        <v/>
      </c>
      <c r="FB394" s="6" t="str">
        <f ca="1">IF(LOG入力!BH394&gt;0,"",IF(COUNTIF($EZ$19:$EZ394,EZ394)=1,EZ394,""))</f>
        <v/>
      </c>
      <c r="FC394" s="6">
        <f ca="1">IF(LOG入力!BH394&gt;0,0,IF((EV394=1),IF(($FB394=""),0,1),0))</f>
        <v>0</v>
      </c>
      <c r="FD394" s="6" t="str">
        <f ca="1">IF(LOG入力!BH394&gt;0,"",IF(COUNTIF($FA$19:FA394,FA394)=1,FA394,""))</f>
        <v/>
      </c>
      <c r="FE394" s="72">
        <f ca="1">IF(LOG入力!BH394&gt;0,0,IF((EV394=1),IF(($FD394=""),0,1),0))</f>
        <v>0</v>
      </c>
      <c r="FF394" s="71">
        <f t="shared" ca="1" si="815"/>
        <v>0</v>
      </c>
      <c r="FG394" s="6">
        <f t="shared" ca="1" si="816"/>
        <v>0</v>
      </c>
      <c r="FH394" s="6" t="str">
        <f t="shared" ca="1" si="817"/>
        <v/>
      </c>
      <c r="FI394" s="6">
        <f ca="1">IF(LOG入力!BH394&gt;0,0,IF(FG394=0,0,(IF(COUNTIF($FH$19:FH394,FH394)=1,IF($FS$3="N",1,IF(EH394=1,1,0))))))</f>
        <v>0</v>
      </c>
      <c r="FJ394" s="6" t="str">
        <f ca="1">IF(LOG入力!BH394&gt;0,"",IF(FI394=1,$X394,""))</f>
        <v/>
      </c>
      <c r="FK394" s="6" t="str">
        <f ca="1">IF(LOG入力!BH394&gt;0,"",IF(FI394=1,$Y394,""))</f>
        <v/>
      </c>
      <c r="FL394" s="6" t="str">
        <f ca="1">IF(LOG入力!BH394&gt;0,"",IF(COUNTIF($FJ$19:$FJ394,FJ394)=1,FJ394,""))</f>
        <v/>
      </c>
      <c r="FM394" s="6">
        <f ca="1">IF(LOG入力!BH394&gt;0,0,IF((FF394=1),IF(($FL394=""),0,1),0))</f>
        <v>0</v>
      </c>
      <c r="FN394" s="6" t="str">
        <f ca="1">IF(LOG入力!BH394&gt;0,"",IF(COUNTIF($FK$19:FK394,FK394)=1,FK394,""))</f>
        <v/>
      </c>
      <c r="FO394" s="72">
        <f ca="1">IF(LOG入力!BH394&gt;0,0,IF((FF394=1),IF(($FN394=""),0,1),0))</f>
        <v>0</v>
      </c>
      <c r="FP394" s="71">
        <f t="shared" ca="1" si="818"/>
        <v>0</v>
      </c>
      <c r="FQ394" s="6">
        <f t="shared" ca="1" si="819"/>
        <v>0</v>
      </c>
      <c r="FR394" s="6" t="str">
        <f t="shared" ca="1" si="820"/>
        <v/>
      </c>
      <c r="FS394" s="6">
        <f ca="1">IF(LOG入力!BH394&gt;0,0,IF(FQ394=0,0,(IF(COUNTIF($FR$19:FR394,FR394)=1,IF($FS$3="N",1,IF(EH394=1,1,0))))))</f>
        <v>0</v>
      </c>
      <c r="FT394" s="6" t="str">
        <f ca="1">IF(LOG入力!BH394&gt;0,"",IF(FS394=1,$X394,""))</f>
        <v/>
      </c>
      <c r="FU394" s="6" t="str">
        <f ca="1">IF(LOG入力!BH394&gt;0,"",IF(FS394=1,$Y394,""))</f>
        <v/>
      </c>
      <c r="FV394" s="6" t="str">
        <f ca="1">IF(LOG入力!BH394&gt;0,"",IF(COUNTIF($FT$19:$FT394,FT394)=1,FT394,""))</f>
        <v/>
      </c>
      <c r="FW394" s="6">
        <f ca="1">IF(LOG入力!BH394&gt;0,0,IF((FP394=1),IF(($FV394=""),0,1),0))</f>
        <v>0</v>
      </c>
      <c r="FX394" s="6" t="str">
        <f ca="1">IF(LOG入力!BH394&gt;0,"",IF(COUNTIF($FU$19:FU394,FU394)=1,FU394,""))</f>
        <v/>
      </c>
      <c r="FY394" s="72">
        <f ca="1">IF(LOG入力!BH394&gt;0,0,IF((FP394=1),IF(($FX394=""),0,1),0))</f>
        <v>0</v>
      </c>
      <c r="FZ394" s="71">
        <f t="shared" ca="1" si="821"/>
        <v>0</v>
      </c>
      <c r="GA394" s="6">
        <f t="shared" ca="1" si="822"/>
        <v>0</v>
      </c>
      <c r="GB394" s="6" t="str">
        <f t="shared" ca="1" si="823"/>
        <v/>
      </c>
      <c r="GC394" s="6">
        <f ca="1">IF(LOG入力!BH394&gt;0,0,IF(GA394=0,0,(IF(COUNTIF($GB$19:GB394,GB394)=1,IF($FS$3="N",1,IF(EH394=1,1,0))))))</f>
        <v>0</v>
      </c>
      <c r="GD394" s="6" t="str">
        <f ca="1">IF(LOG入力!BH394&gt;0,"",IF(GC394=1,$X394,""))</f>
        <v/>
      </c>
      <c r="GE394" s="6" t="str">
        <f ca="1">IF(LOG入力!BH394&gt;0,"",IF(GC394=1,$Y394,""))</f>
        <v/>
      </c>
      <c r="GF394" s="6" t="str">
        <f ca="1">IF(LOG入力!BH394&gt;0,"",IF(COUNTIF($GD$19:$GD394,GD394)=1,GD394,""))</f>
        <v/>
      </c>
      <c r="GG394" s="6">
        <f ca="1">IF(LOG入力!BH394&gt;0,0,IF((FZ394=1),IF(($GF394=""),0,1),0))</f>
        <v>0</v>
      </c>
      <c r="GH394" s="6" t="str">
        <f ca="1">IF(LOG入力!BH394&gt;0,"",IF(COUNTIF($GE$19:GE394,GE394)=1,GE394,""))</f>
        <v/>
      </c>
      <c r="GI394" s="72">
        <f ca="1">IF(LOG入力!BH394&gt;0,0,IF((FZ394=1),IF(($GH394=""),0,1),0))</f>
        <v>0</v>
      </c>
      <c r="GK394" s="455" t="str">
        <f ca="1">IF(V394=1,"",IF(LEN(LOG入力!AS394)=0,"",LOG入力!AS394))</f>
        <v/>
      </c>
      <c r="GL394" s="378" t="str">
        <f t="shared" ca="1" si="824"/>
        <v/>
      </c>
      <c r="GM394" s="378" t="str">
        <f t="shared" ca="1" si="825"/>
        <v/>
      </c>
      <c r="GN394" s="74" t="str">
        <f t="shared" ca="1" si="826"/>
        <v/>
      </c>
      <c r="GO394" s="74" t="str">
        <f t="shared" ca="1" si="827"/>
        <v/>
      </c>
      <c r="GQ394" s="74" t="str">
        <f t="shared" ca="1" si="828"/>
        <v/>
      </c>
      <c r="GR394" s="74" t="str">
        <f t="shared" ca="1" si="829"/>
        <v/>
      </c>
      <c r="GS394" s="74" t="str">
        <f t="shared" ca="1" si="830"/>
        <v/>
      </c>
      <c r="GT394" s="74" t="str">
        <f t="shared" ca="1" si="831"/>
        <v/>
      </c>
      <c r="GU394" s="74" t="str">
        <f t="shared" ca="1" si="832"/>
        <v/>
      </c>
      <c r="GV394" s="74" t="str">
        <f t="shared" ca="1" si="833"/>
        <v/>
      </c>
      <c r="GX394" s="74" t="str">
        <f t="shared" ca="1" si="834"/>
        <v/>
      </c>
      <c r="GY394" s="74" t="str">
        <f t="shared" ca="1" si="835"/>
        <v/>
      </c>
      <c r="GZ394" s="74" t="str">
        <f ca="1">IF(V394=1,"",IF(LOG入力!BH394&gt;0,0,IF(GY394=0,0,IF((VALUE((TYPE(VALUE(J394)))))=16,0,IF(VALUE(J394)&lt;60,1,IF(VALUE(J394)&lt;100,0,IF(VALUE(J394)&lt;600,2,0)))))))</f>
        <v/>
      </c>
      <c r="HA394" s="74" t="str">
        <f t="shared" ca="1" si="836"/>
        <v/>
      </c>
      <c r="HB394" s="74" t="str">
        <f ca="1">IF(V394=1,"",IF(LOG入力!BH394&gt;0,0,IF(HA394=0,0,IF((VALUE((TYPE(VALUE(L394)))))=16,0,IF(VALUE(L394)&lt;60,1,IF(VALUE(L394)&lt;100,0,IF(VALUE(L394)&lt;600,2,0)))))))</f>
        <v/>
      </c>
      <c r="HD394" s="74" t="str">
        <f t="shared" ca="1" si="837"/>
        <v/>
      </c>
      <c r="HF394" s="74" t="str">
        <f t="shared" ca="1" si="838"/>
        <v/>
      </c>
      <c r="HG394" s="74" t="str">
        <f t="shared" ca="1" si="839"/>
        <v/>
      </c>
      <c r="HH394" s="74" t="str">
        <f t="shared" ca="1" si="840"/>
        <v/>
      </c>
      <c r="HI394" s="74" t="str">
        <f t="shared" ca="1" si="841"/>
        <v/>
      </c>
      <c r="HJ394" s="74" t="str">
        <f t="shared" ca="1" si="842"/>
        <v/>
      </c>
      <c r="HK394" s="74" t="str">
        <f t="shared" ca="1" si="843"/>
        <v/>
      </c>
      <c r="HL394" s="74" t="str">
        <f t="shared" ca="1" si="844"/>
        <v/>
      </c>
      <c r="HM394" s="74" t="str">
        <f t="shared" ca="1" si="845"/>
        <v/>
      </c>
      <c r="HN394" s="74" t="str">
        <f t="shared" ca="1" si="846"/>
        <v/>
      </c>
      <c r="HO394" s="529" t="str">
        <f t="shared" ca="1" si="847"/>
        <v/>
      </c>
      <c r="HP394" s="74" t="str">
        <f t="shared" ca="1" si="848"/>
        <v/>
      </c>
      <c r="HQ394" s="74" t="str">
        <f t="shared" ca="1" si="849"/>
        <v/>
      </c>
      <c r="HR394" s="74" t="str">
        <f t="shared" ca="1" si="850"/>
        <v/>
      </c>
      <c r="HS394" s="74" t="str">
        <f t="shared" ca="1" si="851"/>
        <v/>
      </c>
      <c r="HT394" s="74" t="str">
        <f ca="1">IF(V394=1,"",IF(LOG入力!BH394&gt;0,0,IF(DV394=1,0,IF(N394="0",0,IF(SUM(HD394:HS394)&gt;0,1,0)))))</f>
        <v/>
      </c>
    </row>
    <row r="395" spans="1:228" x14ac:dyDescent="0.15">
      <c r="A395" s="5"/>
      <c r="B395" s="532" t="str">
        <f t="shared" ca="1" si="710"/>
        <v/>
      </c>
      <c r="C395" s="534" t="str">
        <f ca="1">LOG入力!AP395</f>
        <v/>
      </c>
      <c r="D395" s="534" t="str">
        <f ca="1">LOG入力!AQ395</f>
        <v/>
      </c>
      <c r="E395" s="534" t="str">
        <f ca="1">LOG入力!AR395</f>
        <v/>
      </c>
      <c r="F395" s="535" t="str">
        <f t="shared" ca="1" si="711"/>
        <v/>
      </c>
      <c r="G395" s="585" t="str">
        <f ca="1">LOG入力!AT395</f>
        <v/>
      </c>
      <c r="H395" s="542" t="str">
        <f ca="1">LOG入力!AU395</f>
        <v/>
      </c>
      <c r="I395" s="542" t="str">
        <f ca="1">LOG入力!AV395</f>
        <v/>
      </c>
      <c r="J395" s="577" t="str">
        <f ca="1">LOG入力!AW395</f>
        <v/>
      </c>
      <c r="K395" s="578" t="str">
        <f ca="1">LOG入力!BJ395</f>
        <v/>
      </c>
      <c r="L395" s="577" t="str">
        <f ca="1">LOG入力!AY395</f>
        <v/>
      </c>
      <c r="M395" s="545" t="str">
        <f ca="1">LOG入力!BK395</f>
        <v/>
      </c>
      <c r="N395" s="512" t="str">
        <f ca="1">IF(V395=1,"",IF(LOG入力!AJ395=1,"1",LOG入力!BA395))</f>
        <v/>
      </c>
      <c r="O395" s="538" t="str">
        <f ca="1">IF(V395=1,"",IF(LEN(LOG入力!O395)=0,"",LOG入力!O395))</f>
        <v/>
      </c>
      <c r="P395" s="291" t="str">
        <f ca="1">IF(V395=1,"",IF($AA$4=1,"",IF(LOG入力!BG395=1,"",CONCATENATE($ER395,$FB395,$FL395,$FV395,$GF395))))</f>
        <v/>
      </c>
      <c r="Q395" s="291" t="str">
        <f ca="1">IF(V395=1,"",IF($AA$4=1,"",IF(LOG入力!BG395=1,"",CONCATENATE($ET395,$FD395,$FN395,$FX395,$GH395))))</f>
        <v/>
      </c>
      <c r="R395" s="573" t="str">
        <f ca="1">IF(V395=1,"",IF($AA$4=1,"",IF(LOG入力!BH395&gt;0,0,AA395)))</f>
        <v/>
      </c>
      <c r="S395" s="293" t="str">
        <f t="shared" ca="1" si="712"/>
        <v/>
      </c>
      <c r="T395" s="681"/>
      <c r="U395" s="38"/>
      <c r="V395" s="196">
        <f ca="1">LOG入力!AN395</f>
        <v>1</v>
      </c>
      <c r="W395" s="38"/>
      <c r="X395" s="516" t="str">
        <f t="shared" ca="1" si="713"/>
        <v/>
      </c>
      <c r="Y395" s="515" t="str">
        <f t="shared" ca="1" si="714"/>
        <v/>
      </c>
      <c r="Z395" s="518" t="str">
        <f t="shared" ca="1" si="715"/>
        <v/>
      </c>
      <c r="AA395" s="574" t="str">
        <f t="shared" ca="1" si="716"/>
        <v/>
      </c>
      <c r="AC395" s="6" t="str">
        <f t="shared" ca="1" si="717"/>
        <v/>
      </c>
      <c r="AD395" s="6" t="str">
        <f t="shared" ca="1" si="718"/>
        <v/>
      </c>
      <c r="AE395" s="6" t="str">
        <f t="shared" ca="1" si="719"/>
        <v/>
      </c>
      <c r="AF395" s="6" t="str">
        <f t="shared" ca="1" si="720"/>
        <v/>
      </c>
      <c r="AG395" s="6" t="str">
        <f t="shared" ca="1" si="721"/>
        <v/>
      </c>
      <c r="AH395" s="6" t="str">
        <f t="shared" ca="1" si="722"/>
        <v/>
      </c>
      <c r="AI395" s="6" t="str">
        <f t="shared" ca="1" si="723"/>
        <v/>
      </c>
      <c r="AJ395" s="6" t="str">
        <f t="shared" ca="1" si="724"/>
        <v/>
      </c>
      <c r="AK395" s="6" t="str">
        <f t="shared" ca="1" si="725"/>
        <v/>
      </c>
      <c r="AL395" s="6" t="str">
        <f t="shared" ca="1" si="726"/>
        <v/>
      </c>
      <c r="AM395" s="6" t="str">
        <f t="shared" ca="1" si="727"/>
        <v/>
      </c>
      <c r="AN395" s="6" t="str">
        <f t="shared" ca="1" si="728"/>
        <v/>
      </c>
      <c r="AO395" s="6" t="str">
        <f t="shared" ca="1" si="729"/>
        <v/>
      </c>
      <c r="AP395" s="6" t="str">
        <f t="shared" ca="1" si="730"/>
        <v/>
      </c>
      <c r="AQ395" s="6" t="str">
        <f t="shared" ca="1" si="731"/>
        <v/>
      </c>
      <c r="AR395" s="6" t="str">
        <f t="shared" ca="1" si="732"/>
        <v/>
      </c>
      <c r="AS395" s="6" t="str">
        <f t="shared" ca="1" si="733"/>
        <v/>
      </c>
      <c r="AT395" s="6" t="str">
        <f t="shared" ca="1" si="734"/>
        <v/>
      </c>
      <c r="AU395" s="6" t="str">
        <f t="shared" ca="1" si="735"/>
        <v/>
      </c>
      <c r="AV395" s="6" t="str">
        <f t="shared" ca="1" si="736"/>
        <v/>
      </c>
      <c r="AW395" s="6" t="str">
        <f t="shared" ca="1" si="737"/>
        <v/>
      </c>
      <c r="AY395" s="6" t="str">
        <f t="shared" ca="1" si="738"/>
        <v/>
      </c>
      <c r="AZ395" s="6" t="str">
        <f t="shared" ca="1" si="739"/>
        <v/>
      </c>
      <c r="BA395" s="6" t="str">
        <f t="shared" ca="1" si="740"/>
        <v/>
      </c>
      <c r="BB395" s="6" t="str">
        <f t="shared" ca="1" si="741"/>
        <v/>
      </c>
      <c r="BC395" s="6" t="str">
        <f t="shared" ca="1" si="742"/>
        <v/>
      </c>
      <c r="BD395" s="6" t="str">
        <f t="shared" ca="1" si="743"/>
        <v/>
      </c>
      <c r="BE395" s="6" t="str">
        <f t="shared" ca="1" si="744"/>
        <v/>
      </c>
      <c r="BF395" s="6" t="str">
        <f t="shared" ca="1" si="745"/>
        <v/>
      </c>
      <c r="BG395" s="6" t="str">
        <f t="shared" ca="1" si="746"/>
        <v/>
      </c>
      <c r="BH395" s="6" t="str">
        <f t="shared" ca="1" si="747"/>
        <v/>
      </c>
      <c r="BI395" s="6" t="str">
        <f t="shared" ca="1" si="748"/>
        <v/>
      </c>
      <c r="BJ395" s="6" t="str">
        <f t="shared" ca="1" si="749"/>
        <v/>
      </c>
      <c r="BK395" s="6" t="str">
        <f t="shared" ca="1" si="750"/>
        <v/>
      </c>
      <c r="BL395" s="6" t="str">
        <f t="shared" ca="1" si="751"/>
        <v/>
      </c>
      <c r="BM395" s="6" t="str">
        <f t="shared" ca="1" si="752"/>
        <v/>
      </c>
      <c r="BN395" s="6" t="str">
        <f t="shared" ca="1" si="753"/>
        <v/>
      </c>
      <c r="BO395" s="6" t="str">
        <f t="shared" ca="1" si="754"/>
        <v/>
      </c>
      <c r="BP395" s="6" t="str">
        <f t="shared" ca="1" si="755"/>
        <v/>
      </c>
      <c r="BQ395" s="6" t="str">
        <f t="shared" ca="1" si="756"/>
        <v/>
      </c>
      <c r="BR395" s="6" t="str">
        <f t="shared" ca="1" si="757"/>
        <v/>
      </c>
      <c r="BS395" s="6" t="str">
        <f t="shared" ca="1" si="758"/>
        <v/>
      </c>
      <c r="BU395" s="6" t="str">
        <f t="shared" ca="1" si="759"/>
        <v/>
      </c>
      <c r="BW395" s="515" t="str">
        <f t="shared" ca="1" si="760"/>
        <v/>
      </c>
      <c r="BX395" s="515">
        <f t="shared" ca="1" si="761"/>
        <v>0</v>
      </c>
      <c r="BY395" s="515" t="str">
        <f t="shared" ca="1" si="762"/>
        <v/>
      </c>
      <c r="CA395" s="6">
        <f t="shared" ca="1" si="763"/>
        <v>1</v>
      </c>
      <c r="CC395" s="523" t="str">
        <f t="shared" ca="1" si="764"/>
        <v/>
      </c>
      <c r="CE395" s="6" t="str">
        <f t="shared" ca="1" si="765"/>
        <v/>
      </c>
      <c r="CG395" s="524" t="str">
        <f ca="1">IF(V395=1,"",IF($AA$4=1,"",IF(LOG入力!BH395&gt;0,"",IF(N395=0,"",IF(HT395=0,"","★")))))</f>
        <v/>
      </c>
      <c r="CI395" s="74" t="str">
        <f t="shared" ca="1" si="766"/>
        <v/>
      </c>
      <c r="CK395" s="525" t="str">
        <f ca="1">IF(V395=1,"",IF(LOG入力!BH395&gt;0,1,0))</f>
        <v/>
      </c>
      <c r="CL395" s="74" t="str">
        <f t="shared" ca="1" si="767"/>
        <v/>
      </c>
      <c r="CN395" s="74" t="str">
        <f t="shared" ca="1" si="768"/>
        <v/>
      </c>
      <c r="CO395" s="74" t="str">
        <f t="shared" ca="1" si="769"/>
        <v/>
      </c>
      <c r="CQ395" s="74" t="str">
        <f t="shared" ca="1" si="770"/>
        <v/>
      </c>
      <c r="CR395" s="74" t="str">
        <f t="shared" ca="1" si="771"/>
        <v/>
      </c>
      <c r="CS395" s="74" t="str">
        <f t="shared" ca="1" si="772"/>
        <v/>
      </c>
      <c r="CT395" s="74" t="str">
        <f t="shared" ca="1" si="773"/>
        <v/>
      </c>
      <c r="CU395" s="74" t="str">
        <f t="shared" ca="1" si="774"/>
        <v/>
      </c>
      <c r="CV395" s="74" t="str">
        <f t="shared" ca="1" si="775"/>
        <v/>
      </c>
      <c r="CW395" s="74" t="str">
        <f t="shared" ca="1" si="776"/>
        <v/>
      </c>
      <c r="CX395" s="74" t="str">
        <f t="shared" ca="1" si="777"/>
        <v/>
      </c>
      <c r="CY395" s="74" t="str">
        <f t="shared" ca="1" si="778"/>
        <v/>
      </c>
      <c r="CZ395" s="74" t="str">
        <f t="shared" ca="1" si="779"/>
        <v/>
      </c>
      <c r="DA395" s="74" t="str">
        <f t="shared" ca="1" si="780"/>
        <v/>
      </c>
      <c r="DB395" s="74" t="str">
        <f t="shared" ca="1" si="781"/>
        <v/>
      </c>
      <c r="DD395" s="74" t="str">
        <f t="shared" ca="1" si="782"/>
        <v/>
      </c>
      <c r="DE395" s="74" t="str">
        <f t="shared" ca="1" si="783"/>
        <v/>
      </c>
      <c r="DF395" s="74" t="str">
        <f t="shared" ca="1" si="784"/>
        <v/>
      </c>
      <c r="DG395" s="74" t="str">
        <f t="shared" ca="1" si="785"/>
        <v/>
      </c>
      <c r="DH395" s="74" t="str">
        <f t="shared" ca="1" si="786"/>
        <v/>
      </c>
      <c r="DI395" s="74" t="str">
        <f t="shared" ca="1" si="787"/>
        <v/>
      </c>
      <c r="DJ395" s="74" t="str">
        <f t="shared" ca="1" si="788"/>
        <v/>
      </c>
      <c r="DK395" s="74" t="str">
        <f t="shared" ca="1" si="789"/>
        <v/>
      </c>
      <c r="DL395" s="74" t="str">
        <f t="shared" ca="1" si="790"/>
        <v/>
      </c>
      <c r="DM395" s="74" t="str">
        <f t="shared" ca="1" si="791"/>
        <v/>
      </c>
      <c r="DN395" s="74" t="str">
        <f t="shared" ca="1" si="792"/>
        <v/>
      </c>
      <c r="DO395" s="74" t="str">
        <f t="shared" ca="1" si="793"/>
        <v/>
      </c>
      <c r="DQ395" s="74" t="str">
        <f t="shared" ca="1" si="794"/>
        <v/>
      </c>
      <c r="DS395" s="74" t="str">
        <f t="shared" ca="1" si="795"/>
        <v/>
      </c>
      <c r="DT395" s="74" t="str">
        <f t="shared" ca="1" si="796"/>
        <v/>
      </c>
      <c r="DV395" s="525" t="str">
        <f t="shared" ca="1" si="797"/>
        <v/>
      </c>
      <c r="DW395" s="74" t="str">
        <f t="shared" ca="1" si="798"/>
        <v/>
      </c>
      <c r="DX395" s="485" t="str">
        <f t="shared" ca="1" si="799"/>
        <v/>
      </c>
      <c r="DY395" s="74" t="str">
        <f t="shared" ca="1" si="800"/>
        <v/>
      </c>
      <c r="DZ395" s="74" t="str">
        <f t="shared" ca="1" si="801"/>
        <v/>
      </c>
      <c r="EA395" s="74" t="str">
        <f t="shared" ca="1" si="802"/>
        <v/>
      </c>
      <c r="EC395" s="74" t="str">
        <f t="shared" ca="1" si="803"/>
        <v/>
      </c>
      <c r="ED395" s="74" t="str">
        <f t="shared" ca="1" si="804"/>
        <v/>
      </c>
      <c r="EE395" s="74" t="str">
        <f t="shared" ca="1" si="805"/>
        <v/>
      </c>
      <c r="EG395" s="479" t="str">
        <f ca="1">IF(V395=1,"",IF(LOG入力!BH395&gt;0,0,IF(CG395="★",0,IF(R395=1,0,IF(N395=0,0,1)))))</f>
        <v/>
      </c>
      <c r="EH395" s="483" t="str">
        <f t="shared" ca="1" si="806"/>
        <v/>
      </c>
      <c r="EI395" s="483" t="str">
        <f t="shared" ca="1" si="807"/>
        <v/>
      </c>
      <c r="EJ395" s="483" t="str">
        <f t="shared" ca="1" si="808"/>
        <v/>
      </c>
      <c r="EL395" s="71">
        <f t="shared" ca="1" si="809"/>
        <v>0</v>
      </c>
      <c r="EM395" s="6">
        <f t="shared" ca="1" si="810"/>
        <v>0</v>
      </c>
      <c r="EN395" s="6" t="str">
        <f t="shared" ca="1" si="811"/>
        <v/>
      </c>
      <c r="EO395" s="6">
        <f ca="1">IF(LOG入力!BH395&gt;0,0,IF(EM395=0,0,(IF(COUNTIF($EN$19:EN395,EN395)=1,IF($FS$3="N",1,IF(EH395=1,1,0))))))</f>
        <v>0</v>
      </c>
      <c r="EP395" s="6" t="str">
        <f ca="1">IF(LOG入力!BH395&gt;0,"",IF(EO395=1,$X395,""))</f>
        <v/>
      </c>
      <c r="EQ395" s="6" t="str">
        <f ca="1">IF(LOG入力!BH395&gt;0,"",IF(EO395=1,$Y395,""))</f>
        <v/>
      </c>
      <c r="ER395" s="520" t="str">
        <f ca="1">IF(LOG入力!BH395&gt;0,"",IF(COUNTIF($EP$19:$EP395,EP395)=1,EP395,""))</f>
        <v/>
      </c>
      <c r="ES395" s="520">
        <f ca="1">IF(LOG入力!BH395&gt;0,0,IF((EL395=1),IF(($ER395=""),0,1),0))</f>
        <v>0</v>
      </c>
      <c r="ET395" s="520" t="str">
        <f ca="1">IF(LOG入力!BH395&gt;0,"",IF(COUNTIF($EQ$19:EQ395,EQ395)=1,EQ395,""))</f>
        <v/>
      </c>
      <c r="EU395" s="539">
        <f ca="1">IF(LOG入力!BH395&gt;0,0,IF((EL395=1),IF(($ET395=""),0,1),0))</f>
        <v>0</v>
      </c>
      <c r="EV395" s="71">
        <f t="shared" ca="1" si="812"/>
        <v>0</v>
      </c>
      <c r="EW395" s="6">
        <f t="shared" ca="1" si="813"/>
        <v>0</v>
      </c>
      <c r="EX395" s="6" t="str">
        <f t="shared" ca="1" si="814"/>
        <v/>
      </c>
      <c r="EY395" s="6">
        <f ca="1">IF(LOG入力!BH395&gt;0,0,IF(EW395=0,0,(IF(COUNTIF($EX$19:EX395,EX395)=1,IF($FS$3="N",1,IF(EH395=1,1,0))))))</f>
        <v>0</v>
      </c>
      <c r="EZ395" s="6" t="str">
        <f ca="1">IF(LOG入力!BH395&gt;0,"",IF(EY395=1,$X395,""))</f>
        <v/>
      </c>
      <c r="FA395" s="6" t="str">
        <f ca="1">IF(LOG入力!BH395&gt;0,"",IF(EY395=1,$Y395,""))</f>
        <v/>
      </c>
      <c r="FB395" s="6" t="str">
        <f ca="1">IF(LOG入力!BH395&gt;0,"",IF(COUNTIF($EZ$19:$EZ395,EZ395)=1,EZ395,""))</f>
        <v/>
      </c>
      <c r="FC395" s="6">
        <f ca="1">IF(LOG入力!BH395&gt;0,0,IF((EV395=1),IF(($FB395=""),0,1),0))</f>
        <v>0</v>
      </c>
      <c r="FD395" s="6" t="str">
        <f ca="1">IF(LOG入力!BH395&gt;0,"",IF(COUNTIF($FA$19:FA395,FA395)=1,FA395,""))</f>
        <v/>
      </c>
      <c r="FE395" s="72">
        <f ca="1">IF(LOG入力!BH395&gt;0,0,IF((EV395=1),IF(($FD395=""),0,1),0))</f>
        <v>0</v>
      </c>
      <c r="FF395" s="71">
        <f t="shared" ca="1" si="815"/>
        <v>0</v>
      </c>
      <c r="FG395" s="6">
        <f t="shared" ca="1" si="816"/>
        <v>0</v>
      </c>
      <c r="FH395" s="6" t="str">
        <f t="shared" ca="1" si="817"/>
        <v/>
      </c>
      <c r="FI395" s="6">
        <f ca="1">IF(LOG入力!BH395&gt;0,0,IF(FG395=0,0,(IF(COUNTIF($FH$19:FH395,FH395)=1,IF($FS$3="N",1,IF(EH395=1,1,0))))))</f>
        <v>0</v>
      </c>
      <c r="FJ395" s="6" t="str">
        <f ca="1">IF(LOG入力!BH395&gt;0,"",IF(FI395=1,$X395,""))</f>
        <v/>
      </c>
      <c r="FK395" s="6" t="str">
        <f ca="1">IF(LOG入力!BH395&gt;0,"",IF(FI395=1,$Y395,""))</f>
        <v/>
      </c>
      <c r="FL395" s="6" t="str">
        <f ca="1">IF(LOG入力!BH395&gt;0,"",IF(COUNTIF($FJ$19:$FJ395,FJ395)=1,FJ395,""))</f>
        <v/>
      </c>
      <c r="FM395" s="6">
        <f ca="1">IF(LOG入力!BH395&gt;0,0,IF((FF395=1),IF(($FL395=""),0,1),0))</f>
        <v>0</v>
      </c>
      <c r="FN395" s="6" t="str">
        <f ca="1">IF(LOG入力!BH395&gt;0,"",IF(COUNTIF($FK$19:FK395,FK395)=1,FK395,""))</f>
        <v/>
      </c>
      <c r="FO395" s="72">
        <f ca="1">IF(LOG入力!BH395&gt;0,0,IF((FF395=1),IF(($FN395=""),0,1),0))</f>
        <v>0</v>
      </c>
      <c r="FP395" s="71">
        <f t="shared" ca="1" si="818"/>
        <v>0</v>
      </c>
      <c r="FQ395" s="6">
        <f t="shared" ca="1" si="819"/>
        <v>0</v>
      </c>
      <c r="FR395" s="6" t="str">
        <f t="shared" ca="1" si="820"/>
        <v/>
      </c>
      <c r="FS395" s="6">
        <f ca="1">IF(LOG入力!BH395&gt;0,0,IF(FQ395=0,0,(IF(COUNTIF($FR$19:FR395,FR395)=1,IF($FS$3="N",1,IF(EH395=1,1,0))))))</f>
        <v>0</v>
      </c>
      <c r="FT395" s="6" t="str">
        <f ca="1">IF(LOG入力!BH395&gt;0,"",IF(FS395=1,$X395,""))</f>
        <v/>
      </c>
      <c r="FU395" s="6" t="str">
        <f ca="1">IF(LOG入力!BH395&gt;0,"",IF(FS395=1,$Y395,""))</f>
        <v/>
      </c>
      <c r="FV395" s="6" t="str">
        <f ca="1">IF(LOG入力!BH395&gt;0,"",IF(COUNTIF($FT$19:$FT395,FT395)=1,FT395,""))</f>
        <v/>
      </c>
      <c r="FW395" s="6">
        <f ca="1">IF(LOG入力!BH395&gt;0,0,IF((FP395=1),IF(($FV395=""),0,1),0))</f>
        <v>0</v>
      </c>
      <c r="FX395" s="6" t="str">
        <f ca="1">IF(LOG入力!BH395&gt;0,"",IF(COUNTIF($FU$19:FU395,FU395)=1,FU395,""))</f>
        <v/>
      </c>
      <c r="FY395" s="72">
        <f ca="1">IF(LOG入力!BH395&gt;0,0,IF((FP395=1),IF(($FX395=""),0,1),0))</f>
        <v>0</v>
      </c>
      <c r="FZ395" s="71">
        <f t="shared" ca="1" si="821"/>
        <v>0</v>
      </c>
      <c r="GA395" s="6">
        <f t="shared" ca="1" si="822"/>
        <v>0</v>
      </c>
      <c r="GB395" s="6" t="str">
        <f t="shared" ca="1" si="823"/>
        <v/>
      </c>
      <c r="GC395" s="6">
        <f ca="1">IF(LOG入力!BH395&gt;0,0,IF(GA395=0,0,(IF(COUNTIF($GB$19:GB395,GB395)=1,IF($FS$3="N",1,IF(EH395=1,1,0))))))</f>
        <v>0</v>
      </c>
      <c r="GD395" s="6" t="str">
        <f ca="1">IF(LOG入力!BH395&gt;0,"",IF(GC395=1,$X395,""))</f>
        <v/>
      </c>
      <c r="GE395" s="6" t="str">
        <f ca="1">IF(LOG入力!BH395&gt;0,"",IF(GC395=1,$Y395,""))</f>
        <v/>
      </c>
      <c r="GF395" s="6" t="str">
        <f ca="1">IF(LOG入力!BH395&gt;0,"",IF(COUNTIF($GD$19:$GD395,GD395)=1,GD395,""))</f>
        <v/>
      </c>
      <c r="GG395" s="6">
        <f ca="1">IF(LOG入力!BH395&gt;0,0,IF((FZ395=1),IF(($GF395=""),0,1),0))</f>
        <v>0</v>
      </c>
      <c r="GH395" s="6" t="str">
        <f ca="1">IF(LOG入力!BH395&gt;0,"",IF(COUNTIF($GE$19:GE395,GE395)=1,GE395,""))</f>
        <v/>
      </c>
      <c r="GI395" s="72">
        <f ca="1">IF(LOG入力!BH395&gt;0,0,IF((FZ395=1),IF(($GH395=""),0,1),0))</f>
        <v>0</v>
      </c>
      <c r="GK395" s="455" t="str">
        <f ca="1">IF(V395=1,"",IF(LEN(LOG入力!AS395)=0,"",LOG入力!AS395))</f>
        <v/>
      </c>
      <c r="GL395" s="378" t="str">
        <f t="shared" ca="1" si="824"/>
        <v/>
      </c>
      <c r="GM395" s="378" t="str">
        <f t="shared" ca="1" si="825"/>
        <v/>
      </c>
      <c r="GN395" s="74" t="str">
        <f t="shared" ca="1" si="826"/>
        <v/>
      </c>
      <c r="GO395" s="74" t="str">
        <f t="shared" ca="1" si="827"/>
        <v/>
      </c>
      <c r="GQ395" s="74" t="str">
        <f t="shared" ca="1" si="828"/>
        <v/>
      </c>
      <c r="GR395" s="74" t="str">
        <f t="shared" ca="1" si="829"/>
        <v/>
      </c>
      <c r="GS395" s="74" t="str">
        <f t="shared" ca="1" si="830"/>
        <v/>
      </c>
      <c r="GT395" s="74" t="str">
        <f t="shared" ca="1" si="831"/>
        <v/>
      </c>
      <c r="GU395" s="74" t="str">
        <f t="shared" ca="1" si="832"/>
        <v/>
      </c>
      <c r="GV395" s="74" t="str">
        <f t="shared" ca="1" si="833"/>
        <v/>
      </c>
      <c r="GX395" s="74" t="str">
        <f t="shared" ca="1" si="834"/>
        <v/>
      </c>
      <c r="GY395" s="74" t="str">
        <f t="shared" ca="1" si="835"/>
        <v/>
      </c>
      <c r="GZ395" s="74" t="str">
        <f ca="1">IF(V395=1,"",IF(LOG入力!BH395&gt;0,0,IF(GY395=0,0,IF((VALUE((TYPE(VALUE(J395)))))=16,0,IF(VALUE(J395)&lt;60,1,IF(VALUE(J395)&lt;100,0,IF(VALUE(J395)&lt;600,2,0)))))))</f>
        <v/>
      </c>
      <c r="HA395" s="74" t="str">
        <f t="shared" ca="1" si="836"/>
        <v/>
      </c>
      <c r="HB395" s="74" t="str">
        <f ca="1">IF(V395=1,"",IF(LOG入力!BH395&gt;0,0,IF(HA395=0,0,IF((VALUE((TYPE(VALUE(L395)))))=16,0,IF(VALUE(L395)&lt;60,1,IF(VALUE(L395)&lt;100,0,IF(VALUE(L395)&lt;600,2,0)))))))</f>
        <v/>
      </c>
      <c r="HD395" s="74" t="str">
        <f t="shared" ca="1" si="837"/>
        <v/>
      </c>
      <c r="HF395" s="74" t="str">
        <f t="shared" ca="1" si="838"/>
        <v/>
      </c>
      <c r="HG395" s="74" t="str">
        <f t="shared" ca="1" si="839"/>
        <v/>
      </c>
      <c r="HH395" s="74" t="str">
        <f t="shared" ca="1" si="840"/>
        <v/>
      </c>
      <c r="HI395" s="74" t="str">
        <f t="shared" ca="1" si="841"/>
        <v/>
      </c>
      <c r="HJ395" s="74" t="str">
        <f t="shared" ca="1" si="842"/>
        <v/>
      </c>
      <c r="HK395" s="74" t="str">
        <f t="shared" ca="1" si="843"/>
        <v/>
      </c>
      <c r="HL395" s="74" t="str">
        <f t="shared" ca="1" si="844"/>
        <v/>
      </c>
      <c r="HM395" s="74" t="str">
        <f t="shared" ca="1" si="845"/>
        <v/>
      </c>
      <c r="HN395" s="74" t="str">
        <f t="shared" ca="1" si="846"/>
        <v/>
      </c>
      <c r="HO395" s="529" t="str">
        <f t="shared" ca="1" si="847"/>
        <v/>
      </c>
      <c r="HP395" s="74" t="str">
        <f t="shared" ca="1" si="848"/>
        <v/>
      </c>
      <c r="HQ395" s="74" t="str">
        <f t="shared" ca="1" si="849"/>
        <v/>
      </c>
      <c r="HR395" s="74" t="str">
        <f t="shared" ca="1" si="850"/>
        <v/>
      </c>
      <c r="HS395" s="74" t="str">
        <f t="shared" ca="1" si="851"/>
        <v/>
      </c>
      <c r="HT395" s="74" t="str">
        <f ca="1">IF(V395=1,"",IF(LOG入力!BH395&gt;0,0,IF(DV395=1,0,IF(N395="0",0,IF(SUM(HD395:HS395)&gt;0,1,0)))))</f>
        <v/>
      </c>
    </row>
    <row r="396" spans="1:228" x14ac:dyDescent="0.15">
      <c r="A396" s="5"/>
      <c r="B396" s="532" t="str">
        <f t="shared" ca="1" si="710"/>
        <v/>
      </c>
      <c r="C396" s="534" t="str">
        <f ca="1">LOG入力!AP396</f>
        <v/>
      </c>
      <c r="D396" s="534" t="str">
        <f ca="1">LOG入力!AQ396</f>
        <v/>
      </c>
      <c r="E396" s="534" t="str">
        <f ca="1">LOG入力!AR396</f>
        <v/>
      </c>
      <c r="F396" s="535" t="str">
        <f t="shared" ca="1" si="711"/>
        <v/>
      </c>
      <c r="G396" s="585" t="str">
        <f ca="1">LOG入力!AT396</f>
        <v/>
      </c>
      <c r="H396" s="542" t="str">
        <f ca="1">LOG入力!AU396</f>
        <v/>
      </c>
      <c r="I396" s="542" t="str">
        <f ca="1">LOG入力!AV396</f>
        <v/>
      </c>
      <c r="J396" s="577" t="str">
        <f ca="1">LOG入力!AW396</f>
        <v/>
      </c>
      <c r="K396" s="578" t="str">
        <f ca="1">LOG入力!BJ396</f>
        <v/>
      </c>
      <c r="L396" s="577" t="str">
        <f ca="1">LOG入力!AY396</f>
        <v/>
      </c>
      <c r="M396" s="545" t="str">
        <f ca="1">LOG入力!BK396</f>
        <v/>
      </c>
      <c r="N396" s="512" t="str">
        <f ca="1">IF(V396=1,"",IF(LOG入力!AJ396=1,"1",LOG入力!BA396))</f>
        <v/>
      </c>
      <c r="O396" s="538" t="str">
        <f ca="1">IF(V396=1,"",IF(LEN(LOG入力!O396)=0,"",LOG入力!O396))</f>
        <v/>
      </c>
      <c r="P396" s="291" t="str">
        <f ca="1">IF(V396=1,"",IF($AA$4=1,"",IF(LOG入力!BG396=1,"",CONCATENATE($ER396,$FB396,$FL396,$FV396,$GF396))))</f>
        <v/>
      </c>
      <c r="Q396" s="291" t="str">
        <f ca="1">IF(V396=1,"",IF($AA$4=1,"",IF(LOG入力!BG396=1,"",CONCATENATE($ET396,$FD396,$FN396,$FX396,$GH396))))</f>
        <v/>
      </c>
      <c r="R396" s="573" t="str">
        <f ca="1">IF(V396=1,"",IF($AA$4=1,"",IF(LOG入力!BH396&gt;0,0,AA396)))</f>
        <v/>
      </c>
      <c r="S396" s="293" t="str">
        <f t="shared" ca="1" si="712"/>
        <v/>
      </c>
      <c r="T396" s="681"/>
      <c r="U396" s="38"/>
      <c r="V396" s="196">
        <f ca="1">LOG入力!AN396</f>
        <v>1</v>
      </c>
      <c r="W396" s="38"/>
      <c r="X396" s="516" t="str">
        <f t="shared" ca="1" si="713"/>
        <v/>
      </c>
      <c r="Y396" s="515" t="str">
        <f t="shared" ca="1" si="714"/>
        <v/>
      </c>
      <c r="Z396" s="518" t="str">
        <f t="shared" ca="1" si="715"/>
        <v/>
      </c>
      <c r="AA396" s="574" t="str">
        <f t="shared" ca="1" si="716"/>
        <v/>
      </c>
      <c r="AC396" s="6" t="str">
        <f t="shared" ca="1" si="717"/>
        <v/>
      </c>
      <c r="AD396" s="6" t="str">
        <f t="shared" ca="1" si="718"/>
        <v/>
      </c>
      <c r="AE396" s="6" t="str">
        <f t="shared" ca="1" si="719"/>
        <v/>
      </c>
      <c r="AF396" s="6" t="str">
        <f t="shared" ca="1" si="720"/>
        <v/>
      </c>
      <c r="AG396" s="6" t="str">
        <f t="shared" ca="1" si="721"/>
        <v/>
      </c>
      <c r="AH396" s="6" t="str">
        <f t="shared" ca="1" si="722"/>
        <v/>
      </c>
      <c r="AI396" s="6" t="str">
        <f t="shared" ca="1" si="723"/>
        <v/>
      </c>
      <c r="AJ396" s="6" t="str">
        <f t="shared" ca="1" si="724"/>
        <v/>
      </c>
      <c r="AK396" s="6" t="str">
        <f t="shared" ca="1" si="725"/>
        <v/>
      </c>
      <c r="AL396" s="6" t="str">
        <f t="shared" ca="1" si="726"/>
        <v/>
      </c>
      <c r="AM396" s="6" t="str">
        <f t="shared" ca="1" si="727"/>
        <v/>
      </c>
      <c r="AN396" s="6" t="str">
        <f t="shared" ca="1" si="728"/>
        <v/>
      </c>
      <c r="AO396" s="6" t="str">
        <f t="shared" ca="1" si="729"/>
        <v/>
      </c>
      <c r="AP396" s="6" t="str">
        <f t="shared" ca="1" si="730"/>
        <v/>
      </c>
      <c r="AQ396" s="6" t="str">
        <f t="shared" ca="1" si="731"/>
        <v/>
      </c>
      <c r="AR396" s="6" t="str">
        <f t="shared" ca="1" si="732"/>
        <v/>
      </c>
      <c r="AS396" s="6" t="str">
        <f t="shared" ca="1" si="733"/>
        <v/>
      </c>
      <c r="AT396" s="6" t="str">
        <f t="shared" ca="1" si="734"/>
        <v/>
      </c>
      <c r="AU396" s="6" t="str">
        <f t="shared" ca="1" si="735"/>
        <v/>
      </c>
      <c r="AV396" s="6" t="str">
        <f t="shared" ca="1" si="736"/>
        <v/>
      </c>
      <c r="AW396" s="6" t="str">
        <f t="shared" ca="1" si="737"/>
        <v/>
      </c>
      <c r="AY396" s="6" t="str">
        <f t="shared" ca="1" si="738"/>
        <v/>
      </c>
      <c r="AZ396" s="6" t="str">
        <f t="shared" ca="1" si="739"/>
        <v/>
      </c>
      <c r="BA396" s="6" t="str">
        <f t="shared" ca="1" si="740"/>
        <v/>
      </c>
      <c r="BB396" s="6" t="str">
        <f t="shared" ca="1" si="741"/>
        <v/>
      </c>
      <c r="BC396" s="6" t="str">
        <f t="shared" ca="1" si="742"/>
        <v/>
      </c>
      <c r="BD396" s="6" t="str">
        <f t="shared" ca="1" si="743"/>
        <v/>
      </c>
      <c r="BE396" s="6" t="str">
        <f t="shared" ca="1" si="744"/>
        <v/>
      </c>
      <c r="BF396" s="6" t="str">
        <f t="shared" ca="1" si="745"/>
        <v/>
      </c>
      <c r="BG396" s="6" t="str">
        <f t="shared" ca="1" si="746"/>
        <v/>
      </c>
      <c r="BH396" s="6" t="str">
        <f t="shared" ca="1" si="747"/>
        <v/>
      </c>
      <c r="BI396" s="6" t="str">
        <f t="shared" ca="1" si="748"/>
        <v/>
      </c>
      <c r="BJ396" s="6" t="str">
        <f t="shared" ca="1" si="749"/>
        <v/>
      </c>
      <c r="BK396" s="6" t="str">
        <f t="shared" ca="1" si="750"/>
        <v/>
      </c>
      <c r="BL396" s="6" t="str">
        <f t="shared" ca="1" si="751"/>
        <v/>
      </c>
      <c r="BM396" s="6" t="str">
        <f t="shared" ca="1" si="752"/>
        <v/>
      </c>
      <c r="BN396" s="6" t="str">
        <f t="shared" ca="1" si="753"/>
        <v/>
      </c>
      <c r="BO396" s="6" t="str">
        <f t="shared" ca="1" si="754"/>
        <v/>
      </c>
      <c r="BP396" s="6" t="str">
        <f t="shared" ca="1" si="755"/>
        <v/>
      </c>
      <c r="BQ396" s="6" t="str">
        <f t="shared" ca="1" si="756"/>
        <v/>
      </c>
      <c r="BR396" s="6" t="str">
        <f t="shared" ca="1" si="757"/>
        <v/>
      </c>
      <c r="BS396" s="6" t="str">
        <f t="shared" ca="1" si="758"/>
        <v/>
      </c>
      <c r="BU396" s="6" t="str">
        <f t="shared" ca="1" si="759"/>
        <v/>
      </c>
      <c r="BW396" s="515" t="str">
        <f t="shared" ca="1" si="760"/>
        <v/>
      </c>
      <c r="BX396" s="515">
        <f t="shared" ca="1" si="761"/>
        <v>0</v>
      </c>
      <c r="BY396" s="515" t="str">
        <f t="shared" ca="1" si="762"/>
        <v/>
      </c>
      <c r="CA396" s="6">
        <f t="shared" ca="1" si="763"/>
        <v>1</v>
      </c>
      <c r="CC396" s="523" t="str">
        <f t="shared" ca="1" si="764"/>
        <v/>
      </c>
      <c r="CE396" s="6" t="str">
        <f t="shared" ca="1" si="765"/>
        <v/>
      </c>
      <c r="CG396" s="524" t="str">
        <f ca="1">IF(V396=1,"",IF($AA$4=1,"",IF(LOG入力!BH396&gt;0,"",IF(N396=0,"",IF(HT396=0,"","★")))))</f>
        <v/>
      </c>
      <c r="CI396" s="74" t="str">
        <f t="shared" ca="1" si="766"/>
        <v/>
      </c>
      <c r="CK396" s="525" t="str">
        <f ca="1">IF(V396=1,"",IF(LOG入力!BH396&gt;0,1,0))</f>
        <v/>
      </c>
      <c r="CL396" s="74" t="str">
        <f t="shared" ca="1" si="767"/>
        <v/>
      </c>
      <c r="CN396" s="74" t="str">
        <f t="shared" ca="1" si="768"/>
        <v/>
      </c>
      <c r="CO396" s="74" t="str">
        <f t="shared" ca="1" si="769"/>
        <v/>
      </c>
      <c r="CQ396" s="74" t="str">
        <f t="shared" ca="1" si="770"/>
        <v/>
      </c>
      <c r="CR396" s="74" t="str">
        <f t="shared" ca="1" si="771"/>
        <v/>
      </c>
      <c r="CS396" s="74" t="str">
        <f t="shared" ca="1" si="772"/>
        <v/>
      </c>
      <c r="CT396" s="74" t="str">
        <f t="shared" ca="1" si="773"/>
        <v/>
      </c>
      <c r="CU396" s="74" t="str">
        <f t="shared" ca="1" si="774"/>
        <v/>
      </c>
      <c r="CV396" s="74" t="str">
        <f t="shared" ca="1" si="775"/>
        <v/>
      </c>
      <c r="CW396" s="74" t="str">
        <f t="shared" ca="1" si="776"/>
        <v/>
      </c>
      <c r="CX396" s="74" t="str">
        <f t="shared" ca="1" si="777"/>
        <v/>
      </c>
      <c r="CY396" s="74" t="str">
        <f t="shared" ca="1" si="778"/>
        <v/>
      </c>
      <c r="CZ396" s="74" t="str">
        <f t="shared" ca="1" si="779"/>
        <v/>
      </c>
      <c r="DA396" s="74" t="str">
        <f t="shared" ca="1" si="780"/>
        <v/>
      </c>
      <c r="DB396" s="74" t="str">
        <f t="shared" ca="1" si="781"/>
        <v/>
      </c>
      <c r="DD396" s="74" t="str">
        <f t="shared" ca="1" si="782"/>
        <v/>
      </c>
      <c r="DE396" s="74" t="str">
        <f t="shared" ca="1" si="783"/>
        <v/>
      </c>
      <c r="DF396" s="74" t="str">
        <f t="shared" ca="1" si="784"/>
        <v/>
      </c>
      <c r="DG396" s="74" t="str">
        <f t="shared" ca="1" si="785"/>
        <v/>
      </c>
      <c r="DH396" s="74" t="str">
        <f t="shared" ca="1" si="786"/>
        <v/>
      </c>
      <c r="DI396" s="74" t="str">
        <f t="shared" ca="1" si="787"/>
        <v/>
      </c>
      <c r="DJ396" s="74" t="str">
        <f t="shared" ca="1" si="788"/>
        <v/>
      </c>
      <c r="DK396" s="74" t="str">
        <f t="shared" ca="1" si="789"/>
        <v/>
      </c>
      <c r="DL396" s="74" t="str">
        <f t="shared" ca="1" si="790"/>
        <v/>
      </c>
      <c r="DM396" s="74" t="str">
        <f t="shared" ca="1" si="791"/>
        <v/>
      </c>
      <c r="DN396" s="74" t="str">
        <f t="shared" ca="1" si="792"/>
        <v/>
      </c>
      <c r="DO396" s="74" t="str">
        <f t="shared" ca="1" si="793"/>
        <v/>
      </c>
      <c r="DQ396" s="74" t="str">
        <f t="shared" ca="1" si="794"/>
        <v/>
      </c>
      <c r="DS396" s="74" t="str">
        <f t="shared" ca="1" si="795"/>
        <v/>
      </c>
      <c r="DT396" s="74" t="str">
        <f t="shared" ca="1" si="796"/>
        <v/>
      </c>
      <c r="DV396" s="525" t="str">
        <f t="shared" ca="1" si="797"/>
        <v/>
      </c>
      <c r="DW396" s="74" t="str">
        <f t="shared" ca="1" si="798"/>
        <v/>
      </c>
      <c r="DX396" s="485" t="str">
        <f t="shared" ca="1" si="799"/>
        <v/>
      </c>
      <c r="DY396" s="74" t="str">
        <f t="shared" ca="1" si="800"/>
        <v/>
      </c>
      <c r="DZ396" s="74" t="str">
        <f t="shared" ca="1" si="801"/>
        <v/>
      </c>
      <c r="EA396" s="74" t="str">
        <f t="shared" ca="1" si="802"/>
        <v/>
      </c>
      <c r="EC396" s="74" t="str">
        <f t="shared" ca="1" si="803"/>
        <v/>
      </c>
      <c r="ED396" s="74" t="str">
        <f t="shared" ca="1" si="804"/>
        <v/>
      </c>
      <c r="EE396" s="74" t="str">
        <f t="shared" ca="1" si="805"/>
        <v/>
      </c>
      <c r="EG396" s="479" t="str">
        <f ca="1">IF(V396=1,"",IF(LOG入力!BH396&gt;0,0,IF(CG396="★",0,IF(R396=1,0,IF(N396=0,0,1)))))</f>
        <v/>
      </c>
      <c r="EH396" s="483" t="str">
        <f t="shared" ca="1" si="806"/>
        <v/>
      </c>
      <c r="EI396" s="483" t="str">
        <f t="shared" ca="1" si="807"/>
        <v/>
      </c>
      <c r="EJ396" s="483" t="str">
        <f t="shared" ca="1" si="808"/>
        <v/>
      </c>
      <c r="EL396" s="71">
        <f t="shared" ca="1" si="809"/>
        <v>0</v>
      </c>
      <c r="EM396" s="6">
        <f t="shared" ca="1" si="810"/>
        <v>0</v>
      </c>
      <c r="EN396" s="6" t="str">
        <f t="shared" ca="1" si="811"/>
        <v/>
      </c>
      <c r="EO396" s="6">
        <f ca="1">IF(LOG入力!BH396&gt;0,0,IF(EM396=0,0,(IF(COUNTIF($EN$19:EN396,EN396)=1,IF($FS$3="N",1,IF(EH396=1,1,0))))))</f>
        <v>0</v>
      </c>
      <c r="EP396" s="6" t="str">
        <f ca="1">IF(LOG入力!BH396&gt;0,"",IF(EO396=1,$X396,""))</f>
        <v/>
      </c>
      <c r="EQ396" s="6" t="str">
        <f ca="1">IF(LOG入力!BH396&gt;0,"",IF(EO396=1,$Y396,""))</f>
        <v/>
      </c>
      <c r="ER396" s="520" t="str">
        <f ca="1">IF(LOG入力!BH396&gt;0,"",IF(COUNTIF($EP$19:$EP396,EP396)=1,EP396,""))</f>
        <v/>
      </c>
      <c r="ES396" s="520">
        <f ca="1">IF(LOG入力!BH396&gt;0,0,IF((EL396=1),IF(($ER396=""),0,1),0))</f>
        <v>0</v>
      </c>
      <c r="ET396" s="520" t="str">
        <f ca="1">IF(LOG入力!BH396&gt;0,"",IF(COUNTIF($EQ$19:EQ396,EQ396)=1,EQ396,""))</f>
        <v/>
      </c>
      <c r="EU396" s="539">
        <f ca="1">IF(LOG入力!BH396&gt;0,0,IF((EL396=1),IF(($ET396=""),0,1),0))</f>
        <v>0</v>
      </c>
      <c r="EV396" s="71">
        <f t="shared" ca="1" si="812"/>
        <v>0</v>
      </c>
      <c r="EW396" s="6">
        <f t="shared" ca="1" si="813"/>
        <v>0</v>
      </c>
      <c r="EX396" s="6" t="str">
        <f t="shared" ca="1" si="814"/>
        <v/>
      </c>
      <c r="EY396" s="6">
        <f ca="1">IF(LOG入力!BH396&gt;0,0,IF(EW396=0,0,(IF(COUNTIF($EX$19:EX396,EX396)=1,IF($FS$3="N",1,IF(EH396=1,1,0))))))</f>
        <v>0</v>
      </c>
      <c r="EZ396" s="6" t="str">
        <f ca="1">IF(LOG入力!BH396&gt;0,"",IF(EY396=1,$X396,""))</f>
        <v/>
      </c>
      <c r="FA396" s="6" t="str">
        <f ca="1">IF(LOG入力!BH396&gt;0,"",IF(EY396=1,$Y396,""))</f>
        <v/>
      </c>
      <c r="FB396" s="6" t="str">
        <f ca="1">IF(LOG入力!BH396&gt;0,"",IF(COUNTIF($EZ$19:$EZ396,EZ396)=1,EZ396,""))</f>
        <v/>
      </c>
      <c r="FC396" s="6">
        <f ca="1">IF(LOG入力!BH396&gt;0,0,IF((EV396=1),IF(($FB396=""),0,1),0))</f>
        <v>0</v>
      </c>
      <c r="FD396" s="6" t="str">
        <f ca="1">IF(LOG入力!BH396&gt;0,"",IF(COUNTIF($FA$19:FA396,FA396)=1,FA396,""))</f>
        <v/>
      </c>
      <c r="FE396" s="72">
        <f ca="1">IF(LOG入力!BH396&gt;0,0,IF((EV396=1),IF(($FD396=""),0,1),0))</f>
        <v>0</v>
      </c>
      <c r="FF396" s="71">
        <f t="shared" ca="1" si="815"/>
        <v>0</v>
      </c>
      <c r="FG396" s="6">
        <f t="shared" ca="1" si="816"/>
        <v>0</v>
      </c>
      <c r="FH396" s="6" t="str">
        <f t="shared" ca="1" si="817"/>
        <v/>
      </c>
      <c r="FI396" s="6">
        <f ca="1">IF(LOG入力!BH396&gt;0,0,IF(FG396=0,0,(IF(COUNTIF($FH$19:FH396,FH396)=1,IF($FS$3="N",1,IF(EH396=1,1,0))))))</f>
        <v>0</v>
      </c>
      <c r="FJ396" s="6" t="str">
        <f ca="1">IF(LOG入力!BH396&gt;0,"",IF(FI396=1,$X396,""))</f>
        <v/>
      </c>
      <c r="FK396" s="6" t="str">
        <f ca="1">IF(LOG入力!BH396&gt;0,"",IF(FI396=1,$Y396,""))</f>
        <v/>
      </c>
      <c r="FL396" s="6" t="str">
        <f ca="1">IF(LOG入力!BH396&gt;0,"",IF(COUNTIF($FJ$19:$FJ396,FJ396)=1,FJ396,""))</f>
        <v/>
      </c>
      <c r="FM396" s="6">
        <f ca="1">IF(LOG入力!BH396&gt;0,0,IF((FF396=1),IF(($FL396=""),0,1),0))</f>
        <v>0</v>
      </c>
      <c r="FN396" s="6" t="str">
        <f ca="1">IF(LOG入力!BH396&gt;0,"",IF(COUNTIF($FK$19:FK396,FK396)=1,FK396,""))</f>
        <v/>
      </c>
      <c r="FO396" s="72">
        <f ca="1">IF(LOG入力!BH396&gt;0,0,IF((FF396=1),IF(($FN396=""),0,1),0))</f>
        <v>0</v>
      </c>
      <c r="FP396" s="71">
        <f t="shared" ca="1" si="818"/>
        <v>0</v>
      </c>
      <c r="FQ396" s="6">
        <f t="shared" ca="1" si="819"/>
        <v>0</v>
      </c>
      <c r="FR396" s="6" t="str">
        <f t="shared" ca="1" si="820"/>
        <v/>
      </c>
      <c r="FS396" s="6">
        <f ca="1">IF(LOG入力!BH396&gt;0,0,IF(FQ396=0,0,(IF(COUNTIF($FR$19:FR396,FR396)=1,IF($FS$3="N",1,IF(EH396=1,1,0))))))</f>
        <v>0</v>
      </c>
      <c r="FT396" s="6" t="str">
        <f ca="1">IF(LOG入力!BH396&gt;0,"",IF(FS396=1,$X396,""))</f>
        <v/>
      </c>
      <c r="FU396" s="6" t="str">
        <f ca="1">IF(LOG入力!BH396&gt;0,"",IF(FS396=1,$Y396,""))</f>
        <v/>
      </c>
      <c r="FV396" s="6" t="str">
        <f ca="1">IF(LOG入力!BH396&gt;0,"",IF(COUNTIF($FT$19:$FT396,FT396)=1,FT396,""))</f>
        <v/>
      </c>
      <c r="FW396" s="6">
        <f ca="1">IF(LOG入力!BH396&gt;0,0,IF((FP396=1),IF(($FV396=""),0,1),0))</f>
        <v>0</v>
      </c>
      <c r="FX396" s="6" t="str">
        <f ca="1">IF(LOG入力!BH396&gt;0,"",IF(COUNTIF($FU$19:FU396,FU396)=1,FU396,""))</f>
        <v/>
      </c>
      <c r="FY396" s="72">
        <f ca="1">IF(LOG入力!BH396&gt;0,0,IF((FP396=1),IF(($FX396=""),0,1),0))</f>
        <v>0</v>
      </c>
      <c r="FZ396" s="71">
        <f t="shared" ca="1" si="821"/>
        <v>0</v>
      </c>
      <c r="GA396" s="6">
        <f t="shared" ca="1" si="822"/>
        <v>0</v>
      </c>
      <c r="GB396" s="6" t="str">
        <f t="shared" ca="1" si="823"/>
        <v/>
      </c>
      <c r="GC396" s="6">
        <f ca="1">IF(LOG入力!BH396&gt;0,0,IF(GA396=0,0,(IF(COUNTIF($GB$19:GB396,GB396)=1,IF($FS$3="N",1,IF(EH396=1,1,0))))))</f>
        <v>0</v>
      </c>
      <c r="GD396" s="6" t="str">
        <f ca="1">IF(LOG入力!BH396&gt;0,"",IF(GC396=1,$X396,""))</f>
        <v/>
      </c>
      <c r="GE396" s="6" t="str">
        <f ca="1">IF(LOG入力!BH396&gt;0,"",IF(GC396=1,$Y396,""))</f>
        <v/>
      </c>
      <c r="GF396" s="6" t="str">
        <f ca="1">IF(LOG入力!BH396&gt;0,"",IF(COUNTIF($GD$19:$GD396,GD396)=1,GD396,""))</f>
        <v/>
      </c>
      <c r="GG396" s="6">
        <f ca="1">IF(LOG入力!BH396&gt;0,0,IF((FZ396=1),IF(($GF396=""),0,1),0))</f>
        <v>0</v>
      </c>
      <c r="GH396" s="6" t="str">
        <f ca="1">IF(LOG入力!BH396&gt;0,"",IF(COUNTIF($GE$19:GE396,GE396)=1,GE396,""))</f>
        <v/>
      </c>
      <c r="GI396" s="72">
        <f ca="1">IF(LOG入力!BH396&gt;0,0,IF((FZ396=1),IF(($GH396=""),0,1),0))</f>
        <v>0</v>
      </c>
      <c r="GK396" s="455" t="str">
        <f ca="1">IF(V396=1,"",IF(LEN(LOG入力!AS396)=0,"",LOG入力!AS396))</f>
        <v/>
      </c>
      <c r="GL396" s="378" t="str">
        <f t="shared" ca="1" si="824"/>
        <v/>
      </c>
      <c r="GM396" s="378" t="str">
        <f t="shared" ca="1" si="825"/>
        <v/>
      </c>
      <c r="GN396" s="74" t="str">
        <f t="shared" ca="1" si="826"/>
        <v/>
      </c>
      <c r="GO396" s="74" t="str">
        <f t="shared" ca="1" si="827"/>
        <v/>
      </c>
      <c r="GQ396" s="74" t="str">
        <f t="shared" ca="1" si="828"/>
        <v/>
      </c>
      <c r="GR396" s="74" t="str">
        <f t="shared" ca="1" si="829"/>
        <v/>
      </c>
      <c r="GS396" s="74" t="str">
        <f t="shared" ca="1" si="830"/>
        <v/>
      </c>
      <c r="GT396" s="74" t="str">
        <f t="shared" ca="1" si="831"/>
        <v/>
      </c>
      <c r="GU396" s="74" t="str">
        <f t="shared" ca="1" si="832"/>
        <v/>
      </c>
      <c r="GV396" s="74" t="str">
        <f t="shared" ca="1" si="833"/>
        <v/>
      </c>
      <c r="GX396" s="74" t="str">
        <f t="shared" ca="1" si="834"/>
        <v/>
      </c>
      <c r="GY396" s="74" t="str">
        <f t="shared" ca="1" si="835"/>
        <v/>
      </c>
      <c r="GZ396" s="74" t="str">
        <f ca="1">IF(V396=1,"",IF(LOG入力!BH396&gt;0,0,IF(GY396=0,0,IF((VALUE((TYPE(VALUE(J396)))))=16,0,IF(VALUE(J396)&lt;60,1,IF(VALUE(J396)&lt;100,0,IF(VALUE(J396)&lt;600,2,0)))))))</f>
        <v/>
      </c>
      <c r="HA396" s="74" t="str">
        <f t="shared" ca="1" si="836"/>
        <v/>
      </c>
      <c r="HB396" s="74" t="str">
        <f ca="1">IF(V396=1,"",IF(LOG入力!BH396&gt;0,0,IF(HA396=0,0,IF((VALUE((TYPE(VALUE(L396)))))=16,0,IF(VALUE(L396)&lt;60,1,IF(VALUE(L396)&lt;100,0,IF(VALUE(L396)&lt;600,2,0)))))))</f>
        <v/>
      </c>
      <c r="HD396" s="74" t="str">
        <f t="shared" ca="1" si="837"/>
        <v/>
      </c>
      <c r="HF396" s="74" t="str">
        <f t="shared" ca="1" si="838"/>
        <v/>
      </c>
      <c r="HG396" s="74" t="str">
        <f t="shared" ca="1" si="839"/>
        <v/>
      </c>
      <c r="HH396" s="74" t="str">
        <f t="shared" ca="1" si="840"/>
        <v/>
      </c>
      <c r="HI396" s="74" t="str">
        <f t="shared" ca="1" si="841"/>
        <v/>
      </c>
      <c r="HJ396" s="74" t="str">
        <f t="shared" ca="1" si="842"/>
        <v/>
      </c>
      <c r="HK396" s="74" t="str">
        <f t="shared" ca="1" si="843"/>
        <v/>
      </c>
      <c r="HL396" s="74" t="str">
        <f t="shared" ca="1" si="844"/>
        <v/>
      </c>
      <c r="HM396" s="74" t="str">
        <f t="shared" ca="1" si="845"/>
        <v/>
      </c>
      <c r="HN396" s="74" t="str">
        <f t="shared" ca="1" si="846"/>
        <v/>
      </c>
      <c r="HO396" s="529" t="str">
        <f t="shared" ca="1" si="847"/>
        <v/>
      </c>
      <c r="HP396" s="74" t="str">
        <f t="shared" ca="1" si="848"/>
        <v/>
      </c>
      <c r="HQ396" s="74" t="str">
        <f t="shared" ca="1" si="849"/>
        <v/>
      </c>
      <c r="HR396" s="74" t="str">
        <f t="shared" ca="1" si="850"/>
        <v/>
      </c>
      <c r="HS396" s="74" t="str">
        <f t="shared" ca="1" si="851"/>
        <v/>
      </c>
      <c r="HT396" s="74" t="str">
        <f ca="1">IF(V396=1,"",IF(LOG入力!BH396&gt;0,0,IF(DV396=1,0,IF(N396="0",0,IF(SUM(HD396:HS396)&gt;0,1,0)))))</f>
        <v/>
      </c>
    </row>
    <row r="397" spans="1:228" x14ac:dyDescent="0.15">
      <c r="A397" s="5"/>
      <c r="B397" s="532" t="str">
        <f t="shared" ca="1" si="710"/>
        <v/>
      </c>
      <c r="C397" s="534" t="str">
        <f ca="1">LOG入力!AP397</f>
        <v/>
      </c>
      <c r="D397" s="534" t="str">
        <f ca="1">LOG入力!AQ397</f>
        <v/>
      </c>
      <c r="E397" s="534" t="str">
        <f ca="1">LOG入力!AR397</f>
        <v/>
      </c>
      <c r="F397" s="535" t="str">
        <f t="shared" ca="1" si="711"/>
        <v/>
      </c>
      <c r="G397" s="585" t="str">
        <f ca="1">LOG入力!AT397</f>
        <v/>
      </c>
      <c r="H397" s="542" t="str">
        <f ca="1">LOG入力!AU397</f>
        <v/>
      </c>
      <c r="I397" s="542" t="str">
        <f ca="1">LOG入力!AV397</f>
        <v/>
      </c>
      <c r="J397" s="577" t="str">
        <f ca="1">LOG入力!AW397</f>
        <v/>
      </c>
      <c r="K397" s="578" t="str">
        <f ca="1">LOG入力!BJ397</f>
        <v/>
      </c>
      <c r="L397" s="577" t="str">
        <f ca="1">LOG入力!AY397</f>
        <v/>
      </c>
      <c r="M397" s="545" t="str">
        <f ca="1">LOG入力!BK397</f>
        <v/>
      </c>
      <c r="N397" s="512" t="str">
        <f ca="1">IF(V397=1,"",IF(LOG入力!AJ397=1,"1",LOG入力!BA397))</f>
        <v/>
      </c>
      <c r="O397" s="538" t="str">
        <f ca="1">IF(V397=1,"",IF(LEN(LOG入力!O397)=0,"",LOG入力!O397))</f>
        <v/>
      </c>
      <c r="P397" s="291" t="str">
        <f ca="1">IF(V397=1,"",IF($AA$4=1,"",IF(LOG入力!BG397=1,"",CONCATENATE($ER397,$FB397,$FL397,$FV397,$GF397))))</f>
        <v/>
      </c>
      <c r="Q397" s="291" t="str">
        <f ca="1">IF(V397=1,"",IF($AA$4=1,"",IF(LOG入力!BG397=1,"",CONCATENATE($ET397,$FD397,$FN397,$FX397,$GH397))))</f>
        <v/>
      </c>
      <c r="R397" s="573" t="str">
        <f ca="1">IF(V397=1,"",IF($AA$4=1,"",IF(LOG入力!BH397&gt;0,0,AA397)))</f>
        <v/>
      </c>
      <c r="S397" s="293" t="str">
        <f t="shared" ca="1" si="712"/>
        <v/>
      </c>
      <c r="T397" s="681"/>
      <c r="U397" s="38"/>
      <c r="V397" s="196">
        <f ca="1">LOG入力!AN397</f>
        <v>1</v>
      </c>
      <c r="W397" s="38"/>
      <c r="X397" s="516" t="str">
        <f t="shared" ca="1" si="713"/>
        <v/>
      </c>
      <c r="Y397" s="515" t="str">
        <f t="shared" ca="1" si="714"/>
        <v/>
      </c>
      <c r="Z397" s="518" t="str">
        <f t="shared" ca="1" si="715"/>
        <v/>
      </c>
      <c r="AA397" s="574" t="str">
        <f t="shared" ca="1" si="716"/>
        <v/>
      </c>
      <c r="AC397" s="6" t="str">
        <f t="shared" ca="1" si="717"/>
        <v/>
      </c>
      <c r="AD397" s="6" t="str">
        <f t="shared" ca="1" si="718"/>
        <v/>
      </c>
      <c r="AE397" s="6" t="str">
        <f t="shared" ca="1" si="719"/>
        <v/>
      </c>
      <c r="AF397" s="6" t="str">
        <f t="shared" ca="1" si="720"/>
        <v/>
      </c>
      <c r="AG397" s="6" t="str">
        <f t="shared" ca="1" si="721"/>
        <v/>
      </c>
      <c r="AH397" s="6" t="str">
        <f t="shared" ca="1" si="722"/>
        <v/>
      </c>
      <c r="AI397" s="6" t="str">
        <f t="shared" ca="1" si="723"/>
        <v/>
      </c>
      <c r="AJ397" s="6" t="str">
        <f t="shared" ca="1" si="724"/>
        <v/>
      </c>
      <c r="AK397" s="6" t="str">
        <f t="shared" ca="1" si="725"/>
        <v/>
      </c>
      <c r="AL397" s="6" t="str">
        <f t="shared" ca="1" si="726"/>
        <v/>
      </c>
      <c r="AM397" s="6" t="str">
        <f t="shared" ca="1" si="727"/>
        <v/>
      </c>
      <c r="AN397" s="6" t="str">
        <f t="shared" ca="1" si="728"/>
        <v/>
      </c>
      <c r="AO397" s="6" t="str">
        <f t="shared" ca="1" si="729"/>
        <v/>
      </c>
      <c r="AP397" s="6" t="str">
        <f t="shared" ca="1" si="730"/>
        <v/>
      </c>
      <c r="AQ397" s="6" t="str">
        <f t="shared" ca="1" si="731"/>
        <v/>
      </c>
      <c r="AR397" s="6" t="str">
        <f t="shared" ca="1" si="732"/>
        <v/>
      </c>
      <c r="AS397" s="6" t="str">
        <f t="shared" ca="1" si="733"/>
        <v/>
      </c>
      <c r="AT397" s="6" t="str">
        <f t="shared" ca="1" si="734"/>
        <v/>
      </c>
      <c r="AU397" s="6" t="str">
        <f t="shared" ca="1" si="735"/>
        <v/>
      </c>
      <c r="AV397" s="6" t="str">
        <f t="shared" ca="1" si="736"/>
        <v/>
      </c>
      <c r="AW397" s="6" t="str">
        <f t="shared" ca="1" si="737"/>
        <v/>
      </c>
      <c r="AY397" s="6" t="str">
        <f t="shared" ca="1" si="738"/>
        <v/>
      </c>
      <c r="AZ397" s="6" t="str">
        <f t="shared" ca="1" si="739"/>
        <v/>
      </c>
      <c r="BA397" s="6" t="str">
        <f t="shared" ca="1" si="740"/>
        <v/>
      </c>
      <c r="BB397" s="6" t="str">
        <f t="shared" ca="1" si="741"/>
        <v/>
      </c>
      <c r="BC397" s="6" t="str">
        <f t="shared" ca="1" si="742"/>
        <v/>
      </c>
      <c r="BD397" s="6" t="str">
        <f t="shared" ca="1" si="743"/>
        <v/>
      </c>
      <c r="BE397" s="6" t="str">
        <f t="shared" ca="1" si="744"/>
        <v/>
      </c>
      <c r="BF397" s="6" t="str">
        <f t="shared" ca="1" si="745"/>
        <v/>
      </c>
      <c r="BG397" s="6" t="str">
        <f t="shared" ca="1" si="746"/>
        <v/>
      </c>
      <c r="BH397" s="6" t="str">
        <f t="shared" ca="1" si="747"/>
        <v/>
      </c>
      <c r="BI397" s="6" t="str">
        <f t="shared" ca="1" si="748"/>
        <v/>
      </c>
      <c r="BJ397" s="6" t="str">
        <f t="shared" ca="1" si="749"/>
        <v/>
      </c>
      <c r="BK397" s="6" t="str">
        <f t="shared" ca="1" si="750"/>
        <v/>
      </c>
      <c r="BL397" s="6" t="str">
        <f t="shared" ca="1" si="751"/>
        <v/>
      </c>
      <c r="BM397" s="6" t="str">
        <f t="shared" ca="1" si="752"/>
        <v/>
      </c>
      <c r="BN397" s="6" t="str">
        <f t="shared" ca="1" si="753"/>
        <v/>
      </c>
      <c r="BO397" s="6" t="str">
        <f t="shared" ca="1" si="754"/>
        <v/>
      </c>
      <c r="BP397" s="6" t="str">
        <f t="shared" ca="1" si="755"/>
        <v/>
      </c>
      <c r="BQ397" s="6" t="str">
        <f t="shared" ca="1" si="756"/>
        <v/>
      </c>
      <c r="BR397" s="6" t="str">
        <f t="shared" ca="1" si="757"/>
        <v/>
      </c>
      <c r="BS397" s="6" t="str">
        <f t="shared" ca="1" si="758"/>
        <v/>
      </c>
      <c r="BU397" s="6" t="str">
        <f t="shared" ca="1" si="759"/>
        <v/>
      </c>
      <c r="BW397" s="515" t="str">
        <f t="shared" ca="1" si="760"/>
        <v/>
      </c>
      <c r="BX397" s="515">
        <f t="shared" ca="1" si="761"/>
        <v>0</v>
      </c>
      <c r="BY397" s="515" t="str">
        <f t="shared" ca="1" si="762"/>
        <v/>
      </c>
      <c r="CA397" s="6">
        <f t="shared" ca="1" si="763"/>
        <v>1</v>
      </c>
      <c r="CC397" s="523" t="str">
        <f t="shared" ca="1" si="764"/>
        <v/>
      </c>
      <c r="CE397" s="6" t="str">
        <f t="shared" ca="1" si="765"/>
        <v/>
      </c>
      <c r="CG397" s="524" t="str">
        <f ca="1">IF(V397=1,"",IF($AA$4=1,"",IF(LOG入力!BH397&gt;0,"",IF(N397=0,"",IF(HT397=0,"","★")))))</f>
        <v/>
      </c>
      <c r="CI397" s="74" t="str">
        <f t="shared" ca="1" si="766"/>
        <v/>
      </c>
      <c r="CK397" s="525" t="str">
        <f ca="1">IF(V397=1,"",IF(LOG入力!BH397&gt;0,1,0))</f>
        <v/>
      </c>
      <c r="CL397" s="74" t="str">
        <f t="shared" ca="1" si="767"/>
        <v/>
      </c>
      <c r="CN397" s="74" t="str">
        <f t="shared" ca="1" si="768"/>
        <v/>
      </c>
      <c r="CO397" s="74" t="str">
        <f t="shared" ca="1" si="769"/>
        <v/>
      </c>
      <c r="CQ397" s="74" t="str">
        <f t="shared" ca="1" si="770"/>
        <v/>
      </c>
      <c r="CR397" s="74" t="str">
        <f t="shared" ca="1" si="771"/>
        <v/>
      </c>
      <c r="CS397" s="74" t="str">
        <f t="shared" ca="1" si="772"/>
        <v/>
      </c>
      <c r="CT397" s="74" t="str">
        <f t="shared" ca="1" si="773"/>
        <v/>
      </c>
      <c r="CU397" s="74" t="str">
        <f t="shared" ca="1" si="774"/>
        <v/>
      </c>
      <c r="CV397" s="74" t="str">
        <f t="shared" ca="1" si="775"/>
        <v/>
      </c>
      <c r="CW397" s="74" t="str">
        <f t="shared" ca="1" si="776"/>
        <v/>
      </c>
      <c r="CX397" s="74" t="str">
        <f t="shared" ca="1" si="777"/>
        <v/>
      </c>
      <c r="CY397" s="74" t="str">
        <f t="shared" ca="1" si="778"/>
        <v/>
      </c>
      <c r="CZ397" s="74" t="str">
        <f t="shared" ca="1" si="779"/>
        <v/>
      </c>
      <c r="DA397" s="74" t="str">
        <f t="shared" ca="1" si="780"/>
        <v/>
      </c>
      <c r="DB397" s="74" t="str">
        <f t="shared" ca="1" si="781"/>
        <v/>
      </c>
      <c r="DD397" s="74" t="str">
        <f t="shared" ca="1" si="782"/>
        <v/>
      </c>
      <c r="DE397" s="74" t="str">
        <f t="shared" ca="1" si="783"/>
        <v/>
      </c>
      <c r="DF397" s="74" t="str">
        <f t="shared" ca="1" si="784"/>
        <v/>
      </c>
      <c r="DG397" s="74" t="str">
        <f t="shared" ca="1" si="785"/>
        <v/>
      </c>
      <c r="DH397" s="74" t="str">
        <f t="shared" ca="1" si="786"/>
        <v/>
      </c>
      <c r="DI397" s="74" t="str">
        <f t="shared" ca="1" si="787"/>
        <v/>
      </c>
      <c r="DJ397" s="74" t="str">
        <f t="shared" ca="1" si="788"/>
        <v/>
      </c>
      <c r="DK397" s="74" t="str">
        <f t="shared" ca="1" si="789"/>
        <v/>
      </c>
      <c r="DL397" s="74" t="str">
        <f t="shared" ca="1" si="790"/>
        <v/>
      </c>
      <c r="DM397" s="74" t="str">
        <f t="shared" ca="1" si="791"/>
        <v/>
      </c>
      <c r="DN397" s="74" t="str">
        <f t="shared" ca="1" si="792"/>
        <v/>
      </c>
      <c r="DO397" s="74" t="str">
        <f t="shared" ca="1" si="793"/>
        <v/>
      </c>
      <c r="DQ397" s="74" t="str">
        <f t="shared" ca="1" si="794"/>
        <v/>
      </c>
      <c r="DS397" s="74" t="str">
        <f t="shared" ca="1" si="795"/>
        <v/>
      </c>
      <c r="DT397" s="74" t="str">
        <f t="shared" ca="1" si="796"/>
        <v/>
      </c>
      <c r="DV397" s="525" t="str">
        <f t="shared" ca="1" si="797"/>
        <v/>
      </c>
      <c r="DW397" s="74" t="str">
        <f t="shared" ca="1" si="798"/>
        <v/>
      </c>
      <c r="DX397" s="485" t="str">
        <f t="shared" ca="1" si="799"/>
        <v/>
      </c>
      <c r="DY397" s="74" t="str">
        <f t="shared" ca="1" si="800"/>
        <v/>
      </c>
      <c r="DZ397" s="74" t="str">
        <f t="shared" ca="1" si="801"/>
        <v/>
      </c>
      <c r="EA397" s="74" t="str">
        <f t="shared" ca="1" si="802"/>
        <v/>
      </c>
      <c r="EC397" s="74" t="str">
        <f t="shared" ca="1" si="803"/>
        <v/>
      </c>
      <c r="ED397" s="74" t="str">
        <f t="shared" ca="1" si="804"/>
        <v/>
      </c>
      <c r="EE397" s="74" t="str">
        <f t="shared" ca="1" si="805"/>
        <v/>
      </c>
      <c r="EG397" s="479" t="str">
        <f ca="1">IF(V397=1,"",IF(LOG入力!BH397&gt;0,0,IF(CG397="★",0,IF(R397=1,0,IF(N397=0,0,1)))))</f>
        <v/>
      </c>
      <c r="EH397" s="483" t="str">
        <f t="shared" ca="1" si="806"/>
        <v/>
      </c>
      <c r="EI397" s="483" t="str">
        <f t="shared" ca="1" si="807"/>
        <v/>
      </c>
      <c r="EJ397" s="483" t="str">
        <f t="shared" ca="1" si="808"/>
        <v/>
      </c>
      <c r="EL397" s="71">
        <f t="shared" ca="1" si="809"/>
        <v>0</v>
      </c>
      <c r="EM397" s="6">
        <f t="shared" ca="1" si="810"/>
        <v>0</v>
      </c>
      <c r="EN397" s="6" t="str">
        <f t="shared" ca="1" si="811"/>
        <v/>
      </c>
      <c r="EO397" s="6">
        <f ca="1">IF(LOG入力!BH397&gt;0,0,IF(EM397=0,0,(IF(COUNTIF($EN$19:EN397,EN397)=1,IF($FS$3="N",1,IF(EH397=1,1,0))))))</f>
        <v>0</v>
      </c>
      <c r="EP397" s="6" t="str">
        <f ca="1">IF(LOG入力!BH397&gt;0,"",IF(EO397=1,$X397,""))</f>
        <v/>
      </c>
      <c r="EQ397" s="6" t="str">
        <f ca="1">IF(LOG入力!BH397&gt;0,"",IF(EO397=1,$Y397,""))</f>
        <v/>
      </c>
      <c r="ER397" s="520" t="str">
        <f ca="1">IF(LOG入力!BH397&gt;0,"",IF(COUNTIF($EP$19:$EP397,EP397)=1,EP397,""))</f>
        <v/>
      </c>
      <c r="ES397" s="520">
        <f ca="1">IF(LOG入力!BH397&gt;0,0,IF((EL397=1),IF(($ER397=""),0,1),0))</f>
        <v>0</v>
      </c>
      <c r="ET397" s="520" t="str">
        <f ca="1">IF(LOG入力!BH397&gt;0,"",IF(COUNTIF($EQ$19:EQ397,EQ397)=1,EQ397,""))</f>
        <v/>
      </c>
      <c r="EU397" s="539">
        <f ca="1">IF(LOG入力!BH397&gt;0,0,IF((EL397=1),IF(($ET397=""),0,1),0))</f>
        <v>0</v>
      </c>
      <c r="EV397" s="71">
        <f t="shared" ca="1" si="812"/>
        <v>0</v>
      </c>
      <c r="EW397" s="6">
        <f t="shared" ca="1" si="813"/>
        <v>0</v>
      </c>
      <c r="EX397" s="6" t="str">
        <f t="shared" ca="1" si="814"/>
        <v/>
      </c>
      <c r="EY397" s="6">
        <f ca="1">IF(LOG入力!BH397&gt;0,0,IF(EW397=0,0,(IF(COUNTIF($EX$19:EX397,EX397)=1,IF($FS$3="N",1,IF(EH397=1,1,0))))))</f>
        <v>0</v>
      </c>
      <c r="EZ397" s="6" t="str">
        <f ca="1">IF(LOG入力!BH397&gt;0,"",IF(EY397=1,$X397,""))</f>
        <v/>
      </c>
      <c r="FA397" s="6" t="str">
        <f ca="1">IF(LOG入力!BH397&gt;0,"",IF(EY397=1,$Y397,""))</f>
        <v/>
      </c>
      <c r="FB397" s="6" t="str">
        <f ca="1">IF(LOG入力!BH397&gt;0,"",IF(COUNTIF($EZ$19:$EZ397,EZ397)=1,EZ397,""))</f>
        <v/>
      </c>
      <c r="FC397" s="6">
        <f ca="1">IF(LOG入力!BH397&gt;0,0,IF((EV397=1),IF(($FB397=""),0,1),0))</f>
        <v>0</v>
      </c>
      <c r="FD397" s="6" t="str">
        <f ca="1">IF(LOG入力!BH397&gt;0,"",IF(COUNTIF($FA$19:FA397,FA397)=1,FA397,""))</f>
        <v/>
      </c>
      <c r="FE397" s="72">
        <f ca="1">IF(LOG入力!BH397&gt;0,0,IF((EV397=1),IF(($FD397=""),0,1),0))</f>
        <v>0</v>
      </c>
      <c r="FF397" s="71">
        <f t="shared" ca="1" si="815"/>
        <v>0</v>
      </c>
      <c r="FG397" s="6">
        <f t="shared" ca="1" si="816"/>
        <v>0</v>
      </c>
      <c r="FH397" s="6" t="str">
        <f t="shared" ca="1" si="817"/>
        <v/>
      </c>
      <c r="FI397" s="6">
        <f ca="1">IF(LOG入力!BH397&gt;0,0,IF(FG397=0,0,(IF(COUNTIF($FH$19:FH397,FH397)=1,IF($FS$3="N",1,IF(EH397=1,1,0))))))</f>
        <v>0</v>
      </c>
      <c r="FJ397" s="6" t="str">
        <f ca="1">IF(LOG入力!BH397&gt;0,"",IF(FI397=1,$X397,""))</f>
        <v/>
      </c>
      <c r="FK397" s="6" t="str">
        <f ca="1">IF(LOG入力!BH397&gt;0,"",IF(FI397=1,$Y397,""))</f>
        <v/>
      </c>
      <c r="FL397" s="6" t="str">
        <f ca="1">IF(LOG入力!BH397&gt;0,"",IF(COUNTIF($FJ$19:$FJ397,FJ397)=1,FJ397,""))</f>
        <v/>
      </c>
      <c r="FM397" s="6">
        <f ca="1">IF(LOG入力!BH397&gt;0,0,IF((FF397=1),IF(($FL397=""),0,1),0))</f>
        <v>0</v>
      </c>
      <c r="FN397" s="6" t="str">
        <f ca="1">IF(LOG入力!BH397&gt;0,"",IF(COUNTIF($FK$19:FK397,FK397)=1,FK397,""))</f>
        <v/>
      </c>
      <c r="FO397" s="72">
        <f ca="1">IF(LOG入力!BH397&gt;0,0,IF((FF397=1),IF(($FN397=""),0,1),0))</f>
        <v>0</v>
      </c>
      <c r="FP397" s="71">
        <f t="shared" ca="1" si="818"/>
        <v>0</v>
      </c>
      <c r="FQ397" s="6">
        <f t="shared" ca="1" si="819"/>
        <v>0</v>
      </c>
      <c r="FR397" s="6" t="str">
        <f t="shared" ca="1" si="820"/>
        <v/>
      </c>
      <c r="FS397" s="6">
        <f ca="1">IF(LOG入力!BH397&gt;0,0,IF(FQ397=0,0,(IF(COUNTIF($FR$19:FR397,FR397)=1,IF($FS$3="N",1,IF(EH397=1,1,0))))))</f>
        <v>0</v>
      </c>
      <c r="FT397" s="6" t="str">
        <f ca="1">IF(LOG入力!BH397&gt;0,"",IF(FS397=1,$X397,""))</f>
        <v/>
      </c>
      <c r="FU397" s="6" t="str">
        <f ca="1">IF(LOG入力!BH397&gt;0,"",IF(FS397=1,$Y397,""))</f>
        <v/>
      </c>
      <c r="FV397" s="6" t="str">
        <f ca="1">IF(LOG入力!BH397&gt;0,"",IF(COUNTIF($FT$19:$FT397,FT397)=1,FT397,""))</f>
        <v/>
      </c>
      <c r="FW397" s="6">
        <f ca="1">IF(LOG入力!BH397&gt;0,0,IF((FP397=1),IF(($FV397=""),0,1),0))</f>
        <v>0</v>
      </c>
      <c r="FX397" s="6" t="str">
        <f ca="1">IF(LOG入力!BH397&gt;0,"",IF(COUNTIF($FU$19:FU397,FU397)=1,FU397,""))</f>
        <v/>
      </c>
      <c r="FY397" s="72">
        <f ca="1">IF(LOG入力!BH397&gt;0,0,IF((FP397=1),IF(($FX397=""),0,1),0))</f>
        <v>0</v>
      </c>
      <c r="FZ397" s="71">
        <f t="shared" ca="1" si="821"/>
        <v>0</v>
      </c>
      <c r="GA397" s="6">
        <f t="shared" ca="1" si="822"/>
        <v>0</v>
      </c>
      <c r="GB397" s="6" t="str">
        <f t="shared" ca="1" si="823"/>
        <v/>
      </c>
      <c r="GC397" s="6">
        <f ca="1">IF(LOG入力!BH397&gt;0,0,IF(GA397=0,0,(IF(COUNTIF($GB$19:GB397,GB397)=1,IF($FS$3="N",1,IF(EH397=1,1,0))))))</f>
        <v>0</v>
      </c>
      <c r="GD397" s="6" t="str">
        <f ca="1">IF(LOG入力!BH397&gt;0,"",IF(GC397=1,$X397,""))</f>
        <v/>
      </c>
      <c r="GE397" s="6" t="str">
        <f ca="1">IF(LOG入力!BH397&gt;0,"",IF(GC397=1,$Y397,""))</f>
        <v/>
      </c>
      <c r="GF397" s="6" t="str">
        <f ca="1">IF(LOG入力!BH397&gt;0,"",IF(COUNTIF($GD$19:$GD397,GD397)=1,GD397,""))</f>
        <v/>
      </c>
      <c r="GG397" s="6">
        <f ca="1">IF(LOG入力!BH397&gt;0,0,IF((FZ397=1),IF(($GF397=""),0,1),0))</f>
        <v>0</v>
      </c>
      <c r="GH397" s="6" t="str">
        <f ca="1">IF(LOG入力!BH397&gt;0,"",IF(COUNTIF($GE$19:GE397,GE397)=1,GE397,""))</f>
        <v/>
      </c>
      <c r="GI397" s="72">
        <f ca="1">IF(LOG入力!BH397&gt;0,0,IF((FZ397=1),IF(($GH397=""),0,1),0))</f>
        <v>0</v>
      </c>
      <c r="GK397" s="455" t="str">
        <f ca="1">IF(V397=1,"",IF(LEN(LOG入力!AS397)=0,"",LOG入力!AS397))</f>
        <v/>
      </c>
      <c r="GL397" s="378" t="str">
        <f t="shared" ca="1" si="824"/>
        <v/>
      </c>
      <c r="GM397" s="378" t="str">
        <f t="shared" ca="1" si="825"/>
        <v/>
      </c>
      <c r="GN397" s="74" t="str">
        <f t="shared" ca="1" si="826"/>
        <v/>
      </c>
      <c r="GO397" s="74" t="str">
        <f t="shared" ca="1" si="827"/>
        <v/>
      </c>
      <c r="GQ397" s="74" t="str">
        <f t="shared" ca="1" si="828"/>
        <v/>
      </c>
      <c r="GR397" s="74" t="str">
        <f t="shared" ca="1" si="829"/>
        <v/>
      </c>
      <c r="GS397" s="74" t="str">
        <f t="shared" ca="1" si="830"/>
        <v/>
      </c>
      <c r="GT397" s="74" t="str">
        <f t="shared" ca="1" si="831"/>
        <v/>
      </c>
      <c r="GU397" s="74" t="str">
        <f t="shared" ca="1" si="832"/>
        <v/>
      </c>
      <c r="GV397" s="74" t="str">
        <f t="shared" ca="1" si="833"/>
        <v/>
      </c>
      <c r="GX397" s="74" t="str">
        <f t="shared" ca="1" si="834"/>
        <v/>
      </c>
      <c r="GY397" s="74" t="str">
        <f t="shared" ca="1" si="835"/>
        <v/>
      </c>
      <c r="GZ397" s="74" t="str">
        <f ca="1">IF(V397=1,"",IF(LOG入力!BH397&gt;0,0,IF(GY397=0,0,IF((VALUE((TYPE(VALUE(J397)))))=16,0,IF(VALUE(J397)&lt;60,1,IF(VALUE(J397)&lt;100,0,IF(VALUE(J397)&lt;600,2,0)))))))</f>
        <v/>
      </c>
      <c r="HA397" s="74" t="str">
        <f t="shared" ca="1" si="836"/>
        <v/>
      </c>
      <c r="HB397" s="74" t="str">
        <f ca="1">IF(V397=1,"",IF(LOG入力!BH397&gt;0,0,IF(HA397=0,0,IF((VALUE((TYPE(VALUE(L397)))))=16,0,IF(VALUE(L397)&lt;60,1,IF(VALUE(L397)&lt;100,0,IF(VALUE(L397)&lt;600,2,0)))))))</f>
        <v/>
      </c>
      <c r="HD397" s="74" t="str">
        <f t="shared" ca="1" si="837"/>
        <v/>
      </c>
      <c r="HF397" s="74" t="str">
        <f t="shared" ca="1" si="838"/>
        <v/>
      </c>
      <c r="HG397" s="74" t="str">
        <f t="shared" ca="1" si="839"/>
        <v/>
      </c>
      <c r="HH397" s="74" t="str">
        <f t="shared" ca="1" si="840"/>
        <v/>
      </c>
      <c r="HI397" s="74" t="str">
        <f t="shared" ca="1" si="841"/>
        <v/>
      </c>
      <c r="HJ397" s="74" t="str">
        <f t="shared" ca="1" si="842"/>
        <v/>
      </c>
      <c r="HK397" s="74" t="str">
        <f t="shared" ca="1" si="843"/>
        <v/>
      </c>
      <c r="HL397" s="74" t="str">
        <f t="shared" ca="1" si="844"/>
        <v/>
      </c>
      <c r="HM397" s="74" t="str">
        <f t="shared" ca="1" si="845"/>
        <v/>
      </c>
      <c r="HN397" s="74" t="str">
        <f t="shared" ca="1" si="846"/>
        <v/>
      </c>
      <c r="HO397" s="529" t="str">
        <f t="shared" ca="1" si="847"/>
        <v/>
      </c>
      <c r="HP397" s="74" t="str">
        <f t="shared" ca="1" si="848"/>
        <v/>
      </c>
      <c r="HQ397" s="74" t="str">
        <f t="shared" ca="1" si="849"/>
        <v/>
      </c>
      <c r="HR397" s="74" t="str">
        <f t="shared" ca="1" si="850"/>
        <v/>
      </c>
      <c r="HS397" s="74" t="str">
        <f t="shared" ca="1" si="851"/>
        <v/>
      </c>
      <c r="HT397" s="74" t="str">
        <f ca="1">IF(V397=1,"",IF(LOG入力!BH397&gt;0,0,IF(DV397=1,0,IF(N397="0",0,IF(SUM(HD397:HS397)&gt;0,1,0)))))</f>
        <v/>
      </c>
    </row>
    <row r="398" spans="1:228" x14ac:dyDescent="0.15">
      <c r="A398" s="5">
        <v>380</v>
      </c>
      <c r="B398" s="487" t="str">
        <f t="shared" ca="1" si="710"/>
        <v/>
      </c>
      <c r="C398" s="548" t="str">
        <f ca="1">LOG入力!AP398</f>
        <v/>
      </c>
      <c r="D398" s="548" t="str">
        <f ca="1">LOG入力!AQ398</f>
        <v/>
      </c>
      <c r="E398" s="548" t="str">
        <f ca="1">LOG入力!AR398</f>
        <v/>
      </c>
      <c r="F398" s="589" t="str">
        <f t="shared" ca="1" si="711"/>
        <v/>
      </c>
      <c r="G398" s="586" t="str">
        <f ca="1">LOG入力!AT398</f>
        <v/>
      </c>
      <c r="H398" s="553" t="str">
        <f ca="1">LOG入力!AU398</f>
        <v/>
      </c>
      <c r="I398" s="587" t="str">
        <f ca="1">LOG入力!AV398</f>
        <v/>
      </c>
      <c r="J398" s="590" t="str">
        <f ca="1">LOG入力!AW398</f>
        <v/>
      </c>
      <c r="K398" s="591" t="str">
        <f ca="1">LOG入力!BJ398</f>
        <v/>
      </c>
      <c r="L398" s="590" t="str">
        <f ca="1">LOG入力!AY398</f>
        <v/>
      </c>
      <c r="M398" s="556" t="str">
        <f ca="1">LOG入力!BK398</f>
        <v/>
      </c>
      <c r="N398" s="588" t="str">
        <f ca="1">IF(V398=1,"",IF(LOG入力!AJ398=1,"1",LOG入力!BA398))</f>
        <v/>
      </c>
      <c r="O398" s="557" t="str">
        <f ca="1">IF(V398=1,"",IF(LEN(LOG入力!O398)=0,"",LOG入力!O398))</f>
        <v/>
      </c>
      <c r="P398" s="336" t="str">
        <f ca="1">IF(V398=1,"",IF($AA$4=1,"",IF(LOG入力!BG398=1,"",CONCATENATE($ER398,$FB398,$FL398,$FV398,$GF398))))</f>
        <v/>
      </c>
      <c r="Q398" s="337" t="str">
        <f ca="1">IF(V398=1,"",IF($AA$4=1,"",IF(LOG入力!BG398=1,"",CONCATENATE($ET398,$FD398,$FN398,$FX398,$GH398))))</f>
        <v/>
      </c>
      <c r="R398" s="338" t="str">
        <f ca="1">IF(V398=1,"",IF($AA$4=1,"",IF(LOG入力!BH398&gt;0,0,AA398)))</f>
        <v/>
      </c>
      <c r="S398" s="558" t="str">
        <f t="shared" ca="1" si="712"/>
        <v/>
      </c>
      <c r="T398" s="681"/>
      <c r="U398" s="38"/>
      <c r="V398" s="196">
        <f ca="1">LOG入力!AN398</f>
        <v>1</v>
      </c>
      <c r="W398" s="38"/>
      <c r="X398" s="516" t="str">
        <f t="shared" ca="1" si="713"/>
        <v/>
      </c>
      <c r="Y398" s="515" t="str">
        <f t="shared" ca="1" si="714"/>
        <v/>
      </c>
      <c r="Z398" s="518" t="str">
        <f t="shared" ca="1" si="715"/>
        <v/>
      </c>
      <c r="AA398" s="574" t="str">
        <f t="shared" ca="1" si="716"/>
        <v/>
      </c>
      <c r="AC398" s="6" t="str">
        <f t="shared" ca="1" si="717"/>
        <v/>
      </c>
      <c r="AD398" s="6" t="str">
        <f t="shared" ca="1" si="718"/>
        <v/>
      </c>
      <c r="AE398" s="6" t="str">
        <f t="shared" ca="1" si="719"/>
        <v/>
      </c>
      <c r="AF398" s="6" t="str">
        <f t="shared" ca="1" si="720"/>
        <v/>
      </c>
      <c r="AG398" s="6" t="str">
        <f t="shared" ca="1" si="721"/>
        <v/>
      </c>
      <c r="AH398" s="6" t="str">
        <f t="shared" ca="1" si="722"/>
        <v/>
      </c>
      <c r="AI398" s="6" t="str">
        <f t="shared" ca="1" si="723"/>
        <v/>
      </c>
      <c r="AJ398" s="6" t="str">
        <f t="shared" ca="1" si="724"/>
        <v/>
      </c>
      <c r="AK398" s="6" t="str">
        <f t="shared" ca="1" si="725"/>
        <v/>
      </c>
      <c r="AL398" s="6" t="str">
        <f t="shared" ca="1" si="726"/>
        <v/>
      </c>
      <c r="AM398" s="6" t="str">
        <f t="shared" ca="1" si="727"/>
        <v/>
      </c>
      <c r="AN398" s="6" t="str">
        <f t="shared" ca="1" si="728"/>
        <v/>
      </c>
      <c r="AO398" s="6" t="str">
        <f t="shared" ca="1" si="729"/>
        <v/>
      </c>
      <c r="AP398" s="6" t="str">
        <f t="shared" ca="1" si="730"/>
        <v/>
      </c>
      <c r="AQ398" s="6" t="str">
        <f t="shared" ca="1" si="731"/>
        <v/>
      </c>
      <c r="AR398" s="6" t="str">
        <f t="shared" ca="1" si="732"/>
        <v/>
      </c>
      <c r="AS398" s="6" t="str">
        <f t="shared" ca="1" si="733"/>
        <v/>
      </c>
      <c r="AT398" s="6" t="str">
        <f t="shared" ca="1" si="734"/>
        <v/>
      </c>
      <c r="AU398" s="6" t="str">
        <f t="shared" ca="1" si="735"/>
        <v/>
      </c>
      <c r="AV398" s="6" t="str">
        <f t="shared" ca="1" si="736"/>
        <v/>
      </c>
      <c r="AW398" s="6" t="str">
        <f t="shared" ca="1" si="737"/>
        <v/>
      </c>
      <c r="AY398" s="6" t="str">
        <f t="shared" ca="1" si="738"/>
        <v/>
      </c>
      <c r="AZ398" s="6" t="str">
        <f t="shared" ca="1" si="739"/>
        <v/>
      </c>
      <c r="BA398" s="6" t="str">
        <f t="shared" ca="1" si="740"/>
        <v/>
      </c>
      <c r="BB398" s="6" t="str">
        <f t="shared" ca="1" si="741"/>
        <v/>
      </c>
      <c r="BC398" s="6" t="str">
        <f t="shared" ca="1" si="742"/>
        <v/>
      </c>
      <c r="BD398" s="6" t="str">
        <f t="shared" ca="1" si="743"/>
        <v/>
      </c>
      <c r="BE398" s="6" t="str">
        <f t="shared" ca="1" si="744"/>
        <v/>
      </c>
      <c r="BF398" s="6" t="str">
        <f t="shared" ca="1" si="745"/>
        <v/>
      </c>
      <c r="BG398" s="6" t="str">
        <f t="shared" ca="1" si="746"/>
        <v/>
      </c>
      <c r="BH398" s="6" t="str">
        <f t="shared" ca="1" si="747"/>
        <v/>
      </c>
      <c r="BI398" s="6" t="str">
        <f t="shared" ca="1" si="748"/>
        <v/>
      </c>
      <c r="BJ398" s="6" t="str">
        <f t="shared" ca="1" si="749"/>
        <v/>
      </c>
      <c r="BK398" s="6" t="str">
        <f t="shared" ca="1" si="750"/>
        <v/>
      </c>
      <c r="BL398" s="6" t="str">
        <f t="shared" ca="1" si="751"/>
        <v/>
      </c>
      <c r="BM398" s="6" t="str">
        <f t="shared" ca="1" si="752"/>
        <v/>
      </c>
      <c r="BN398" s="6" t="str">
        <f t="shared" ca="1" si="753"/>
        <v/>
      </c>
      <c r="BO398" s="6" t="str">
        <f t="shared" ca="1" si="754"/>
        <v/>
      </c>
      <c r="BP398" s="6" t="str">
        <f t="shared" ca="1" si="755"/>
        <v/>
      </c>
      <c r="BQ398" s="6" t="str">
        <f t="shared" ca="1" si="756"/>
        <v/>
      </c>
      <c r="BR398" s="6" t="str">
        <f t="shared" ca="1" si="757"/>
        <v/>
      </c>
      <c r="BS398" s="6" t="str">
        <f t="shared" ca="1" si="758"/>
        <v/>
      </c>
      <c r="BU398" s="6" t="str">
        <f t="shared" ca="1" si="759"/>
        <v/>
      </c>
      <c r="BW398" s="515" t="str">
        <f t="shared" ca="1" si="760"/>
        <v/>
      </c>
      <c r="BX398" s="515">
        <f t="shared" ca="1" si="761"/>
        <v>0</v>
      </c>
      <c r="BY398" s="515" t="str">
        <f t="shared" ca="1" si="762"/>
        <v/>
      </c>
      <c r="CA398" s="6">
        <f t="shared" ca="1" si="763"/>
        <v>1</v>
      </c>
      <c r="CC398" s="523" t="str">
        <f t="shared" ca="1" si="764"/>
        <v/>
      </c>
      <c r="CE398" s="6" t="str">
        <f t="shared" ca="1" si="765"/>
        <v/>
      </c>
      <c r="CG398" s="524" t="str">
        <f ca="1">IF(V398=1,"",IF($AA$4=1,"",IF(LOG入力!BH398&gt;0,"",IF(N398=0,"",IF(HT398=0,"","★")))))</f>
        <v/>
      </c>
      <c r="CI398" s="74" t="str">
        <f t="shared" ca="1" si="766"/>
        <v/>
      </c>
      <c r="CK398" s="525" t="str">
        <f ca="1">IF(V398=1,"",IF(LOG入力!BH398&gt;0,1,0))</f>
        <v/>
      </c>
      <c r="CL398" s="74" t="str">
        <f t="shared" ca="1" si="767"/>
        <v/>
      </c>
      <c r="CN398" s="74" t="str">
        <f t="shared" ca="1" si="768"/>
        <v/>
      </c>
      <c r="CO398" s="74" t="str">
        <f t="shared" ca="1" si="769"/>
        <v/>
      </c>
      <c r="CQ398" s="74" t="str">
        <f t="shared" ca="1" si="770"/>
        <v/>
      </c>
      <c r="CR398" s="74" t="str">
        <f t="shared" ca="1" si="771"/>
        <v/>
      </c>
      <c r="CS398" s="74" t="str">
        <f t="shared" ca="1" si="772"/>
        <v/>
      </c>
      <c r="CT398" s="74" t="str">
        <f t="shared" ca="1" si="773"/>
        <v/>
      </c>
      <c r="CU398" s="74" t="str">
        <f t="shared" ca="1" si="774"/>
        <v/>
      </c>
      <c r="CV398" s="74" t="str">
        <f t="shared" ca="1" si="775"/>
        <v/>
      </c>
      <c r="CW398" s="74" t="str">
        <f t="shared" ca="1" si="776"/>
        <v/>
      </c>
      <c r="CX398" s="74" t="str">
        <f t="shared" ca="1" si="777"/>
        <v/>
      </c>
      <c r="CY398" s="74" t="str">
        <f t="shared" ca="1" si="778"/>
        <v/>
      </c>
      <c r="CZ398" s="74" t="str">
        <f t="shared" ca="1" si="779"/>
        <v/>
      </c>
      <c r="DA398" s="74" t="str">
        <f t="shared" ca="1" si="780"/>
        <v/>
      </c>
      <c r="DB398" s="74" t="str">
        <f t="shared" ca="1" si="781"/>
        <v/>
      </c>
      <c r="DD398" s="74" t="str">
        <f t="shared" ca="1" si="782"/>
        <v/>
      </c>
      <c r="DE398" s="74" t="str">
        <f t="shared" ca="1" si="783"/>
        <v/>
      </c>
      <c r="DF398" s="74" t="str">
        <f t="shared" ca="1" si="784"/>
        <v/>
      </c>
      <c r="DG398" s="74" t="str">
        <f t="shared" ca="1" si="785"/>
        <v/>
      </c>
      <c r="DH398" s="74" t="str">
        <f t="shared" ca="1" si="786"/>
        <v/>
      </c>
      <c r="DI398" s="74" t="str">
        <f t="shared" ca="1" si="787"/>
        <v/>
      </c>
      <c r="DJ398" s="74" t="str">
        <f t="shared" ca="1" si="788"/>
        <v/>
      </c>
      <c r="DK398" s="74" t="str">
        <f t="shared" ca="1" si="789"/>
        <v/>
      </c>
      <c r="DL398" s="74" t="str">
        <f t="shared" ca="1" si="790"/>
        <v/>
      </c>
      <c r="DM398" s="74" t="str">
        <f t="shared" ca="1" si="791"/>
        <v/>
      </c>
      <c r="DN398" s="74" t="str">
        <f t="shared" ca="1" si="792"/>
        <v/>
      </c>
      <c r="DO398" s="74" t="str">
        <f t="shared" ca="1" si="793"/>
        <v/>
      </c>
      <c r="DQ398" s="74" t="str">
        <f t="shared" ca="1" si="794"/>
        <v/>
      </c>
      <c r="DS398" s="74" t="str">
        <f t="shared" ca="1" si="795"/>
        <v/>
      </c>
      <c r="DT398" s="74" t="str">
        <f t="shared" ca="1" si="796"/>
        <v/>
      </c>
      <c r="DV398" s="525" t="str">
        <f t="shared" ca="1" si="797"/>
        <v/>
      </c>
      <c r="DW398" s="74" t="str">
        <f t="shared" ca="1" si="798"/>
        <v/>
      </c>
      <c r="DX398" s="485" t="str">
        <f t="shared" ca="1" si="799"/>
        <v/>
      </c>
      <c r="DY398" s="74" t="str">
        <f t="shared" ca="1" si="800"/>
        <v/>
      </c>
      <c r="DZ398" s="74" t="str">
        <f t="shared" ca="1" si="801"/>
        <v/>
      </c>
      <c r="EA398" s="74" t="str">
        <f t="shared" ca="1" si="802"/>
        <v/>
      </c>
      <c r="EC398" s="74" t="str">
        <f t="shared" ca="1" si="803"/>
        <v/>
      </c>
      <c r="ED398" s="74" t="str">
        <f t="shared" ca="1" si="804"/>
        <v/>
      </c>
      <c r="EE398" s="74" t="str">
        <f t="shared" ca="1" si="805"/>
        <v/>
      </c>
      <c r="EG398" s="479" t="str">
        <f ca="1">IF(V398=1,"",IF(LOG入力!BH398&gt;0,0,IF(CG398="★",0,IF(R398=1,0,IF(N398=0,0,1)))))</f>
        <v/>
      </c>
      <c r="EH398" s="483" t="str">
        <f t="shared" ca="1" si="806"/>
        <v/>
      </c>
      <c r="EI398" s="483" t="str">
        <f t="shared" ca="1" si="807"/>
        <v/>
      </c>
      <c r="EJ398" s="483" t="str">
        <f t="shared" ca="1" si="808"/>
        <v/>
      </c>
      <c r="EL398" s="71">
        <f t="shared" ca="1" si="809"/>
        <v>0</v>
      </c>
      <c r="EM398" s="6">
        <f t="shared" ca="1" si="810"/>
        <v>0</v>
      </c>
      <c r="EN398" s="6" t="str">
        <f t="shared" ca="1" si="811"/>
        <v/>
      </c>
      <c r="EO398" s="6">
        <f ca="1">IF(LOG入力!BH398&gt;0,0,IF(EM398=0,0,(IF(COUNTIF($EN$19:EN398,EN398)=1,IF($FS$3="N",1,IF(EH398=1,1,0))))))</f>
        <v>0</v>
      </c>
      <c r="EP398" s="6" t="str">
        <f ca="1">IF(LOG入力!BH398&gt;0,"",IF(EO398=1,$X398,""))</f>
        <v/>
      </c>
      <c r="EQ398" s="6" t="str">
        <f ca="1">IF(LOG入力!BH398&gt;0,"",IF(EO398=1,$Y398,""))</f>
        <v/>
      </c>
      <c r="ER398" s="520" t="str">
        <f ca="1">IF(LOG入力!BH398&gt;0,"",IF(COUNTIF($EP$19:$EP398,EP398)=1,EP398,""))</f>
        <v/>
      </c>
      <c r="ES398" s="520">
        <f ca="1">IF(LOG入力!BH398&gt;0,0,IF((EL398=1),IF(($ER398=""),0,1),0))</f>
        <v>0</v>
      </c>
      <c r="ET398" s="520" t="str">
        <f ca="1">IF(LOG入力!BH398&gt;0,"",IF(COUNTIF($EQ$19:EQ398,EQ398)=1,EQ398,""))</f>
        <v/>
      </c>
      <c r="EU398" s="539">
        <f ca="1">IF(LOG入力!BH398&gt;0,0,IF((EL398=1),IF(($ET398=""),0,1),0))</f>
        <v>0</v>
      </c>
      <c r="EV398" s="71">
        <f t="shared" ca="1" si="812"/>
        <v>0</v>
      </c>
      <c r="EW398" s="6">
        <f t="shared" ca="1" si="813"/>
        <v>0</v>
      </c>
      <c r="EX398" s="6" t="str">
        <f t="shared" ca="1" si="814"/>
        <v/>
      </c>
      <c r="EY398" s="6">
        <f ca="1">IF(LOG入力!BH398&gt;0,0,IF(EW398=0,0,(IF(COUNTIF($EX$19:EX398,EX398)=1,IF($FS$3="N",1,IF(EH398=1,1,0))))))</f>
        <v>0</v>
      </c>
      <c r="EZ398" s="6" t="str">
        <f ca="1">IF(LOG入力!BH398&gt;0,"",IF(EY398=1,$X398,""))</f>
        <v/>
      </c>
      <c r="FA398" s="6" t="str">
        <f ca="1">IF(LOG入力!BH398&gt;0,"",IF(EY398=1,$Y398,""))</f>
        <v/>
      </c>
      <c r="FB398" s="6" t="str">
        <f ca="1">IF(LOG入力!BH398&gt;0,"",IF(COUNTIF($EZ$19:$EZ398,EZ398)=1,EZ398,""))</f>
        <v/>
      </c>
      <c r="FC398" s="6">
        <f ca="1">IF(LOG入力!BH398&gt;0,0,IF((EV398=1),IF(($FB398=""),0,1),0))</f>
        <v>0</v>
      </c>
      <c r="FD398" s="6" t="str">
        <f ca="1">IF(LOG入力!BH398&gt;0,"",IF(COUNTIF($FA$19:FA398,FA398)=1,FA398,""))</f>
        <v/>
      </c>
      <c r="FE398" s="72">
        <f ca="1">IF(LOG入力!BH398&gt;0,0,IF((EV398=1),IF(($FD398=""),0,1),0))</f>
        <v>0</v>
      </c>
      <c r="FF398" s="71">
        <f t="shared" ca="1" si="815"/>
        <v>0</v>
      </c>
      <c r="FG398" s="6">
        <f t="shared" ca="1" si="816"/>
        <v>0</v>
      </c>
      <c r="FH398" s="6" t="str">
        <f t="shared" ca="1" si="817"/>
        <v/>
      </c>
      <c r="FI398" s="6">
        <f ca="1">IF(LOG入力!BH398&gt;0,0,IF(FG398=0,0,(IF(COUNTIF($FH$19:FH398,FH398)=1,IF($FS$3="N",1,IF(EH398=1,1,0))))))</f>
        <v>0</v>
      </c>
      <c r="FJ398" s="6" t="str">
        <f ca="1">IF(LOG入力!BH398&gt;0,"",IF(FI398=1,$X398,""))</f>
        <v/>
      </c>
      <c r="FK398" s="6" t="str">
        <f ca="1">IF(LOG入力!BH398&gt;0,"",IF(FI398=1,$Y398,""))</f>
        <v/>
      </c>
      <c r="FL398" s="6" t="str">
        <f ca="1">IF(LOG入力!BH398&gt;0,"",IF(COUNTIF($FJ$19:$FJ398,FJ398)=1,FJ398,""))</f>
        <v/>
      </c>
      <c r="FM398" s="6">
        <f ca="1">IF(LOG入力!BH398&gt;0,0,IF((FF398=1),IF(($FL398=""),0,1),0))</f>
        <v>0</v>
      </c>
      <c r="FN398" s="6" t="str">
        <f ca="1">IF(LOG入力!BH398&gt;0,"",IF(COUNTIF($FK$19:FK398,FK398)=1,FK398,""))</f>
        <v/>
      </c>
      <c r="FO398" s="72">
        <f ca="1">IF(LOG入力!BH398&gt;0,0,IF((FF398=1),IF(($FN398=""),0,1),0))</f>
        <v>0</v>
      </c>
      <c r="FP398" s="71">
        <f t="shared" ca="1" si="818"/>
        <v>0</v>
      </c>
      <c r="FQ398" s="6">
        <f t="shared" ca="1" si="819"/>
        <v>0</v>
      </c>
      <c r="FR398" s="6" t="str">
        <f t="shared" ca="1" si="820"/>
        <v/>
      </c>
      <c r="FS398" s="6">
        <f ca="1">IF(LOG入力!BH398&gt;0,0,IF(FQ398=0,0,(IF(COUNTIF($FR$19:FR398,FR398)=1,IF($FS$3="N",1,IF(EH398=1,1,0))))))</f>
        <v>0</v>
      </c>
      <c r="FT398" s="6" t="str">
        <f ca="1">IF(LOG入力!BH398&gt;0,"",IF(FS398=1,$X398,""))</f>
        <v/>
      </c>
      <c r="FU398" s="6" t="str">
        <f ca="1">IF(LOG入力!BH398&gt;0,"",IF(FS398=1,$Y398,""))</f>
        <v/>
      </c>
      <c r="FV398" s="6" t="str">
        <f ca="1">IF(LOG入力!BH398&gt;0,"",IF(COUNTIF($FT$19:$FT398,FT398)=1,FT398,""))</f>
        <v/>
      </c>
      <c r="FW398" s="6">
        <f ca="1">IF(LOG入力!BH398&gt;0,0,IF((FP398=1),IF(($FV398=""),0,1),0))</f>
        <v>0</v>
      </c>
      <c r="FX398" s="6" t="str">
        <f ca="1">IF(LOG入力!BH398&gt;0,"",IF(COUNTIF($FU$19:FU398,FU398)=1,FU398,""))</f>
        <v/>
      </c>
      <c r="FY398" s="72">
        <f ca="1">IF(LOG入力!BH398&gt;0,0,IF((FP398=1),IF(($FX398=""),0,1),0))</f>
        <v>0</v>
      </c>
      <c r="FZ398" s="71">
        <f t="shared" ca="1" si="821"/>
        <v>0</v>
      </c>
      <c r="GA398" s="6">
        <f t="shared" ca="1" si="822"/>
        <v>0</v>
      </c>
      <c r="GB398" s="6" t="str">
        <f t="shared" ca="1" si="823"/>
        <v/>
      </c>
      <c r="GC398" s="6">
        <f ca="1">IF(LOG入力!BH398&gt;0,0,IF(GA398=0,0,(IF(COUNTIF($GB$19:GB398,GB398)=1,IF($FS$3="N",1,IF(EH398=1,1,0))))))</f>
        <v>0</v>
      </c>
      <c r="GD398" s="6" t="str">
        <f ca="1">IF(LOG入力!BH398&gt;0,"",IF(GC398=1,$X398,""))</f>
        <v/>
      </c>
      <c r="GE398" s="6" t="str">
        <f ca="1">IF(LOG入力!BH398&gt;0,"",IF(GC398=1,$Y398,""))</f>
        <v/>
      </c>
      <c r="GF398" s="6" t="str">
        <f ca="1">IF(LOG入力!BH398&gt;0,"",IF(COUNTIF($GD$19:$GD398,GD398)=1,GD398,""))</f>
        <v/>
      </c>
      <c r="GG398" s="6">
        <f ca="1">IF(LOG入力!BH398&gt;0,0,IF((FZ398=1),IF(($GF398=""),0,1),0))</f>
        <v>0</v>
      </c>
      <c r="GH398" s="6" t="str">
        <f ca="1">IF(LOG入力!BH398&gt;0,"",IF(COUNTIF($GE$19:GE398,GE398)=1,GE398,""))</f>
        <v/>
      </c>
      <c r="GI398" s="72">
        <f ca="1">IF(LOG入力!BH398&gt;0,0,IF((FZ398=1),IF(($GH398=""),0,1),0))</f>
        <v>0</v>
      </c>
      <c r="GK398" s="455" t="str">
        <f ca="1">IF(V398=1,"",IF(LEN(LOG入力!AS398)=0,"",LOG入力!AS398))</f>
        <v/>
      </c>
      <c r="GL398" s="378" t="str">
        <f t="shared" ca="1" si="824"/>
        <v/>
      </c>
      <c r="GM398" s="378" t="str">
        <f t="shared" ca="1" si="825"/>
        <v/>
      </c>
      <c r="GN398" s="74" t="str">
        <f t="shared" ca="1" si="826"/>
        <v/>
      </c>
      <c r="GO398" s="74" t="str">
        <f t="shared" ca="1" si="827"/>
        <v/>
      </c>
      <c r="GQ398" s="74" t="str">
        <f t="shared" ca="1" si="828"/>
        <v/>
      </c>
      <c r="GR398" s="74" t="str">
        <f t="shared" ca="1" si="829"/>
        <v/>
      </c>
      <c r="GS398" s="74" t="str">
        <f t="shared" ca="1" si="830"/>
        <v/>
      </c>
      <c r="GT398" s="74" t="str">
        <f t="shared" ca="1" si="831"/>
        <v/>
      </c>
      <c r="GU398" s="74" t="str">
        <f t="shared" ca="1" si="832"/>
        <v/>
      </c>
      <c r="GV398" s="74" t="str">
        <f t="shared" ca="1" si="833"/>
        <v/>
      </c>
      <c r="GX398" s="74" t="str">
        <f t="shared" ca="1" si="834"/>
        <v/>
      </c>
      <c r="GY398" s="74" t="str">
        <f t="shared" ca="1" si="835"/>
        <v/>
      </c>
      <c r="GZ398" s="74" t="str">
        <f ca="1">IF(V398=1,"",IF(LOG入力!BH398&gt;0,0,IF(GY398=0,0,IF((VALUE((TYPE(VALUE(J398)))))=16,0,IF(VALUE(J398)&lt;60,1,IF(VALUE(J398)&lt;100,0,IF(VALUE(J398)&lt;600,2,0)))))))</f>
        <v/>
      </c>
      <c r="HA398" s="74" t="str">
        <f t="shared" ca="1" si="836"/>
        <v/>
      </c>
      <c r="HB398" s="74" t="str">
        <f ca="1">IF(V398=1,"",IF(LOG入力!BH398&gt;0,0,IF(HA398=0,0,IF((VALUE((TYPE(VALUE(L398)))))=16,0,IF(VALUE(L398)&lt;60,1,IF(VALUE(L398)&lt;100,0,IF(VALUE(L398)&lt;600,2,0)))))))</f>
        <v/>
      </c>
      <c r="HD398" s="74" t="str">
        <f t="shared" ca="1" si="837"/>
        <v/>
      </c>
      <c r="HF398" s="74" t="str">
        <f t="shared" ca="1" si="838"/>
        <v/>
      </c>
      <c r="HG398" s="74" t="str">
        <f t="shared" ca="1" si="839"/>
        <v/>
      </c>
      <c r="HH398" s="74" t="str">
        <f t="shared" ca="1" si="840"/>
        <v/>
      </c>
      <c r="HI398" s="74" t="str">
        <f t="shared" ca="1" si="841"/>
        <v/>
      </c>
      <c r="HJ398" s="74" t="str">
        <f t="shared" ca="1" si="842"/>
        <v/>
      </c>
      <c r="HK398" s="74" t="str">
        <f t="shared" ca="1" si="843"/>
        <v/>
      </c>
      <c r="HL398" s="74" t="str">
        <f t="shared" ca="1" si="844"/>
        <v/>
      </c>
      <c r="HM398" s="74" t="str">
        <f t="shared" ca="1" si="845"/>
        <v/>
      </c>
      <c r="HN398" s="74" t="str">
        <f t="shared" ca="1" si="846"/>
        <v/>
      </c>
      <c r="HO398" s="529" t="str">
        <f t="shared" ca="1" si="847"/>
        <v/>
      </c>
      <c r="HP398" s="74" t="str">
        <f t="shared" ca="1" si="848"/>
        <v/>
      </c>
      <c r="HQ398" s="74" t="str">
        <f t="shared" ca="1" si="849"/>
        <v/>
      </c>
      <c r="HR398" s="74" t="str">
        <f t="shared" ca="1" si="850"/>
        <v/>
      </c>
      <c r="HS398" s="74" t="str">
        <f t="shared" ca="1" si="851"/>
        <v/>
      </c>
      <c r="HT398" s="74" t="str">
        <f ca="1">IF(V398=1,"",IF(LOG入力!BH398&gt;0,0,IF(DV398=1,0,IF(N398="0",0,IF(SUM(HD398:HS398)&gt;0,1,0)))))</f>
        <v/>
      </c>
    </row>
    <row r="399" spans="1:228" x14ac:dyDescent="0.15">
      <c r="A399" s="5"/>
      <c r="B399" s="560" t="str">
        <f t="shared" ca="1" si="710"/>
        <v/>
      </c>
      <c r="C399" s="562" t="str">
        <f ca="1">LOG入力!AP399</f>
        <v/>
      </c>
      <c r="D399" s="562" t="str">
        <f ca="1">LOG入力!AQ399</f>
        <v/>
      </c>
      <c r="E399" s="562" t="str">
        <f ca="1">LOG入力!AR399</f>
        <v/>
      </c>
      <c r="F399" s="563" t="str">
        <f t="shared" ca="1" si="711"/>
        <v/>
      </c>
      <c r="G399" s="582" t="str">
        <f ca="1">LOG入力!AT399</f>
        <v/>
      </c>
      <c r="H399" s="507" t="str">
        <f ca="1">LOG入力!AU399</f>
        <v/>
      </c>
      <c r="I399" s="507" t="str">
        <f ca="1">LOG入力!AV399</f>
        <v/>
      </c>
      <c r="J399" s="583" t="str">
        <f ca="1">LOG入力!AW399</f>
        <v/>
      </c>
      <c r="K399" s="584" t="str">
        <f ca="1">LOG入力!BJ399</f>
        <v/>
      </c>
      <c r="L399" s="583" t="str">
        <f ca="1">LOG入力!AY399</f>
        <v/>
      </c>
      <c r="M399" s="566" t="str">
        <f ca="1">LOG入力!BK399</f>
        <v/>
      </c>
      <c r="N399" s="567" t="str">
        <f ca="1">IF(V399=1,"",IF(LOG入力!AJ399=1,"1",LOG入力!BA399))</f>
        <v/>
      </c>
      <c r="O399" s="568" t="str">
        <f ca="1">IF(V399=1,"",IF(LEN(LOG入力!O399)=0,"",LOG入力!O399))</f>
        <v/>
      </c>
      <c r="P399" s="569" t="str">
        <f ca="1">IF(V399=1,"",IF($AA$4=1,"",IF(LOG入力!BG399=1,"",CONCATENATE($ER399,$FB399,$FL399,$FV399,$GF399))))</f>
        <v/>
      </c>
      <c r="Q399" s="569" t="str">
        <f ca="1">IF(V399=1,"",IF($AA$4=1,"",IF(LOG入力!BG399=1,"",CONCATENATE($ET399,$FD399,$FN399,$FX399,$GH399))))</f>
        <v/>
      </c>
      <c r="R399" s="292" t="str">
        <f ca="1">IF(V399=1,"",IF($AA$4=1,"",IF(LOG入力!BH399&gt;0,0,AA399)))</f>
        <v/>
      </c>
      <c r="S399" s="293" t="str">
        <f t="shared" ca="1" si="712"/>
        <v/>
      </c>
      <c r="T399" s="681"/>
      <c r="U399" s="38"/>
      <c r="V399" s="196">
        <f ca="1">LOG入力!AN399</f>
        <v>1</v>
      </c>
      <c r="W399" s="38"/>
      <c r="X399" s="516" t="str">
        <f t="shared" ca="1" si="713"/>
        <v/>
      </c>
      <c r="Y399" s="515" t="str">
        <f t="shared" ca="1" si="714"/>
        <v/>
      </c>
      <c r="Z399" s="518" t="str">
        <f t="shared" ca="1" si="715"/>
        <v/>
      </c>
      <c r="AA399" s="574" t="str">
        <f t="shared" ca="1" si="716"/>
        <v/>
      </c>
      <c r="AC399" s="6" t="str">
        <f t="shared" ca="1" si="717"/>
        <v/>
      </c>
      <c r="AD399" s="6" t="str">
        <f t="shared" ca="1" si="718"/>
        <v/>
      </c>
      <c r="AE399" s="6" t="str">
        <f t="shared" ca="1" si="719"/>
        <v/>
      </c>
      <c r="AF399" s="6" t="str">
        <f t="shared" ca="1" si="720"/>
        <v/>
      </c>
      <c r="AG399" s="6" t="str">
        <f t="shared" ca="1" si="721"/>
        <v/>
      </c>
      <c r="AH399" s="6" t="str">
        <f t="shared" ca="1" si="722"/>
        <v/>
      </c>
      <c r="AI399" s="6" t="str">
        <f t="shared" ca="1" si="723"/>
        <v/>
      </c>
      <c r="AJ399" s="6" t="str">
        <f t="shared" ca="1" si="724"/>
        <v/>
      </c>
      <c r="AK399" s="6" t="str">
        <f t="shared" ca="1" si="725"/>
        <v/>
      </c>
      <c r="AL399" s="6" t="str">
        <f t="shared" ca="1" si="726"/>
        <v/>
      </c>
      <c r="AM399" s="6" t="str">
        <f t="shared" ca="1" si="727"/>
        <v/>
      </c>
      <c r="AN399" s="6" t="str">
        <f t="shared" ca="1" si="728"/>
        <v/>
      </c>
      <c r="AO399" s="6" t="str">
        <f t="shared" ca="1" si="729"/>
        <v/>
      </c>
      <c r="AP399" s="6" t="str">
        <f t="shared" ca="1" si="730"/>
        <v/>
      </c>
      <c r="AQ399" s="6" t="str">
        <f t="shared" ca="1" si="731"/>
        <v/>
      </c>
      <c r="AR399" s="6" t="str">
        <f t="shared" ca="1" si="732"/>
        <v/>
      </c>
      <c r="AS399" s="6" t="str">
        <f t="shared" ca="1" si="733"/>
        <v/>
      </c>
      <c r="AT399" s="6" t="str">
        <f t="shared" ca="1" si="734"/>
        <v/>
      </c>
      <c r="AU399" s="6" t="str">
        <f t="shared" ca="1" si="735"/>
        <v/>
      </c>
      <c r="AV399" s="6" t="str">
        <f t="shared" ca="1" si="736"/>
        <v/>
      </c>
      <c r="AW399" s="6" t="str">
        <f t="shared" ca="1" si="737"/>
        <v/>
      </c>
      <c r="AY399" s="6" t="str">
        <f t="shared" ca="1" si="738"/>
        <v/>
      </c>
      <c r="AZ399" s="6" t="str">
        <f t="shared" ca="1" si="739"/>
        <v/>
      </c>
      <c r="BA399" s="6" t="str">
        <f t="shared" ca="1" si="740"/>
        <v/>
      </c>
      <c r="BB399" s="6" t="str">
        <f t="shared" ca="1" si="741"/>
        <v/>
      </c>
      <c r="BC399" s="6" t="str">
        <f t="shared" ca="1" si="742"/>
        <v/>
      </c>
      <c r="BD399" s="6" t="str">
        <f t="shared" ca="1" si="743"/>
        <v/>
      </c>
      <c r="BE399" s="6" t="str">
        <f t="shared" ca="1" si="744"/>
        <v/>
      </c>
      <c r="BF399" s="6" t="str">
        <f t="shared" ca="1" si="745"/>
        <v/>
      </c>
      <c r="BG399" s="6" t="str">
        <f t="shared" ca="1" si="746"/>
        <v/>
      </c>
      <c r="BH399" s="6" t="str">
        <f t="shared" ca="1" si="747"/>
        <v/>
      </c>
      <c r="BI399" s="6" t="str">
        <f t="shared" ca="1" si="748"/>
        <v/>
      </c>
      <c r="BJ399" s="6" t="str">
        <f t="shared" ca="1" si="749"/>
        <v/>
      </c>
      <c r="BK399" s="6" t="str">
        <f t="shared" ca="1" si="750"/>
        <v/>
      </c>
      <c r="BL399" s="6" t="str">
        <f t="shared" ca="1" si="751"/>
        <v/>
      </c>
      <c r="BM399" s="6" t="str">
        <f t="shared" ca="1" si="752"/>
        <v/>
      </c>
      <c r="BN399" s="6" t="str">
        <f t="shared" ca="1" si="753"/>
        <v/>
      </c>
      <c r="BO399" s="6" t="str">
        <f t="shared" ca="1" si="754"/>
        <v/>
      </c>
      <c r="BP399" s="6" t="str">
        <f t="shared" ca="1" si="755"/>
        <v/>
      </c>
      <c r="BQ399" s="6" t="str">
        <f t="shared" ca="1" si="756"/>
        <v/>
      </c>
      <c r="BR399" s="6" t="str">
        <f t="shared" ca="1" si="757"/>
        <v/>
      </c>
      <c r="BS399" s="6" t="str">
        <f t="shared" ca="1" si="758"/>
        <v/>
      </c>
      <c r="BU399" s="6" t="str">
        <f t="shared" ca="1" si="759"/>
        <v/>
      </c>
      <c r="BW399" s="515" t="str">
        <f t="shared" ca="1" si="760"/>
        <v/>
      </c>
      <c r="BX399" s="515">
        <f t="shared" ca="1" si="761"/>
        <v>0</v>
      </c>
      <c r="BY399" s="515" t="str">
        <f t="shared" ca="1" si="762"/>
        <v/>
      </c>
      <c r="CA399" s="6">
        <f t="shared" ca="1" si="763"/>
        <v>1</v>
      </c>
      <c r="CC399" s="523" t="str">
        <f t="shared" ca="1" si="764"/>
        <v/>
      </c>
      <c r="CE399" s="6" t="str">
        <f t="shared" ca="1" si="765"/>
        <v/>
      </c>
      <c r="CG399" s="524" t="str">
        <f ca="1">IF(V399=1,"",IF($AA$4=1,"",IF(LOG入力!BH399&gt;0,"",IF(N399=0,"",IF(HT399=0,"","★")))))</f>
        <v/>
      </c>
      <c r="CI399" s="74" t="str">
        <f t="shared" ca="1" si="766"/>
        <v/>
      </c>
      <c r="CK399" s="525" t="str">
        <f ca="1">IF(V399=1,"",IF(LOG入力!BH399&gt;0,1,0))</f>
        <v/>
      </c>
      <c r="CL399" s="74" t="str">
        <f t="shared" ca="1" si="767"/>
        <v/>
      </c>
      <c r="CN399" s="74" t="str">
        <f t="shared" ca="1" si="768"/>
        <v/>
      </c>
      <c r="CO399" s="74" t="str">
        <f t="shared" ca="1" si="769"/>
        <v/>
      </c>
      <c r="CQ399" s="74" t="str">
        <f t="shared" ca="1" si="770"/>
        <v/>
      </c>
      <c r="CR399" s="74" t="str">
        <f t="shared" ca="1" si="771"/>
        <v/>
      </c>
      <c r="CS399" s="74" t="str">
        <f t="shared" ca="1" si="772"/>
        <v/>
      </c>
      <c r="CT399" s="74" t="str">
        <f t="shared" ca="1" si="773"/>
        <v/>
      </c>
      <c r="CU399" s="74" t="str">
        <f t="shared" ca="1" si="774"/>
        <v/>
      </c>
      <c r="CV399" s="74" t="str">
        <f t="shared" ca="1" si="775"/>
        <v/>
      </c>
      <c r="CW399" s="74" t="str">
        <f t="shared" ca="1" si="776"/>
        <v/>
      </c>
      <c r="CX399" s="74" t="str">
        <f t="shared" ca="1" si="777"/>
        <v/>
      </c>
      <c r="CY399" s="74" t="str">
        <f t="shared" ca="1" si="778"/>
        <v/>
      </c>
      <c r="CZ399" s="74" t="str">
        <f t="shared" ca="1" si="779"/>
        <v/>
      </c>
      <c r="DA399" s="74" t="str">
        <f t="shared" ca="1" si="780"/>
        <v/>
      </c>
      <c r="DB399" s="74" t="str">
        <f t="shared" ca="1" si="781"/>
        <v/>
      </c>
      <c r="DD399" s="74" t="str">
        <f t="shared" ca="1" si="782"/>
        <v/>
      </c>
      <c r="DE399" s="74" t="str">
        <f t="shared" ca="1" si="783"/>
        <v/>
      </c>
      <c r="DF399" s="74" t="str">
        <f t="shared" ca="1" si="784"/>
        <v/>
      </c>
      <c r="DG399" s="74" t="str">
        <f t="shared" ca="1" si="785"/>
        <v/>
      </c>
      <c r="DH399" s="74" t="str">
        <f t="shared" ca="1" si="786"/>
        <v/>
      </c>
      <c r="DI399" s="74" t="str">
        <f t="shared" ca="1" si="787"/>
        <v/>
      </c>
      <c r="DJ399" s="74" t="str">
        <f t="shared" ca="1" si="788"/>
        <v/>
      </c>
      <c r="DK399" s="74" t="str">
        <f t="shared" ca="1" si="789"/>
        <v/>
      </c>
      <c r="DL399" s="74" t="str">
        <f t="shared" ca="1" si="790"/>
        <v/>
      </c>
      <c r="DM399" s="74" t="str">
        <f t="shared" ca="1" si="791"/>
        <v/>
      </c>
      <c r="DN399" s="74" t="str">
        <f t="shared" ca="1" si="792"/>
        <v/>
      </c>
      <c r="DO399" s="74" t="str">
        <f t="shared" ca="1" si="793"/>
        <v/>
      </c>
      <c r="DQ399" s="74" t="str">
        <f t="shared" ca="1" si="794"/>
        <v/>
      </c>
      <c r="DS399" s="74" t="str">
        <f t="shared" ca="1" si="795"/>
        <v/>
      </c>
      <c r="DT399" s="74" t="str">
        <f t="shared" ca="1" si="796"/>
        <v/>
      </c>
      <c r="DV399" s="525" t="str">
        <f t="shared" ca="1" si="797"/>
        <v/>
      </c>
      <c r="DW399" s="74" t="str">
        <f t="shared" ca="1" si="798"/>
        <v/>
      </c>
      <c r="DX399" s="485" t="str">
        <f t="shared" ca="1" si="799"/>
        <v/>
      </c>
      <c r="DY399" s="74" t="str">
        <f t="shared" ca="1" si="800"/>
        <v/>
      </c>
      <c r="DZ399" s="74" t="str">
        <f t="shared" ca="1" si="801"/>
        <v/>
      </c>
      <c r="EA399" s="74" t="str">
        <f t="shared" ca="1" si="802"/>
        <v/>
      </c>
      <c r="EC399" s="74" t="str">
        <f t="shared" ca="1" si="803"/>
        <v/>
      </c>
      <c r="ED399" s="74" t="str">
        <f t="shared" ca="1" si="804"/>
        <v/>
      </c>
      <c r="EE399" s="74" t="str">
        <f t="shared" ca="1" si="805"/>
        <v/>
      </c>
      <c r="EG399" s="479" t="str">
        <f ca="1">IF(V399=1,"",IF(LOG入力!BH399&gt;0,0,IF(CG399="★",0,IF(R399=1,0,IF(N399=0,0,1)))))</f>
        <v/>
      </c>
      <c r="EH399" s="483" t="str">
        <f t="shared" ca="1" si="806"/>
        <v/>
      </c>
      <c r="EI399" s="483" t="str">
        <f t="shared" ca="1" si="807"/>
        <v/>
      </c>
      <c r="EJ399" s="483" t="str">
        <f t="shared" ca="1" si="808"/>
        <v/>
      </c>
      <c r="EL399" s="71">
        <f t="shared" ca="1" si="809"/>
        <v>0</v>
      </c>
      <c r="EM399" s="6">
        <f t="shared" ca="1" si="810"/>
        <v>0</v>
      </c>
      <c r="EN399" s="6" t="str">
        <f t="shared" ca="1" si="811"/>
        <v/>
      </c>
      <c r="EO399" s="6">
        <f ca="1">IF(LOG入力!BH399&gt;0,0,IF(EM399=0,0,(IF(COUNTIF($EN$19:EN399,EN399)=1,IF($FS$3="N",1,IF(EH399=1,1,0))))))</f>
        <v>0</v>
      </c>
      <c r="EP399" s="6" t="str">
        <f ca="1">IF(LOG入力!BH399&gt;0,"",IF(EO399=1,$X399,""))</f>
        <v/>
      </c>
      <c r="EQ399" s="6" t="str">
        <f ca="1">IF(LOG入力!BH399&gt;0,"",IF(EO399=1,$Y399,""))</f>
        <v/>
      </c>
      <c r="ER399" s="520" t="str">
        <f ca="1">IF(LOG入力!BH399&gt;0,"",IF(COUNTIF($EP$19:$EP399,EP399)=1,EP399,""))</f>
        <v/>
      </c>
      <c r="ES399" s="520">
        <f ca="1">IF(LOG入力!BH399&gt;0,0,IF((EL399=1),IF(($ER399=""),0,1),0))</f>
        <v>0</v>
      </c>
      <c r="ET399" s="520" t="str">
        <f ca="1">IF(LOG入力!BH399&gt;0,"",IF(COUNTIF($EQ$19:EQ399,EQ399)=1,EQ399,""))</f>
        <v/>
      </c>
      <c r="EU399" s="539">
        <f ca="1">IF(LOG入力!BH399&gt;0,0,IF((EL399=1),IF(($ET399=""),0,1),0))</f>
        <v>0</v>
      </c>
      <c r="EV399" s="71">
        <f t="shared" ca="1" si="812"/>
        <v>0</v>
      </c>
      <c r="EW399" s="6">
        <f t="shared" ca="1" si="813"/>
        <v>0</v>
      </c>
      <c r="EX399" s="6" t="str">
        <f t="shared" ca="1" si="814"/>
        <v/>
      </c>
      <c r="EY399" s="6">
        <f ca="1">IF(LOG入力!BH399&gt;0,0,IF(EW399=0,0,(IF(COUNTIF($EX$19:EX399,EX399)=1,IF($FS$3="N",1,IF(EH399=1,1,0))))))</f>
        <v>0</v>
      </c>
      <c r="EZ399" s="6" t="str">
        <f ca="1">IF(LOG入力!BH399&gt;0,"",IF(EY399=1,$X399,""))</f>
        <v/>
      </c>
      <c r="FA399" s="6" t="str">
        <f ca="1">IF(LOG入力!BH399&gt;0,"",IF(EY399=1,$Y399,""))</f>
        <v/>
      </c>
      <c r="FB399" s="6" t="str">
        <f ca="1">IF(LOG入力!BH399&gt;0,"",IF(COUNTIF($EZ$19:$EZ399,EZ399)=1,EZ399,""))</f>
        <v/>
      </c>
      <c r="FC399" s="6">
        <f ca="1">IF(LOG入力!BH399&gt;0,0,IF((EV399=1),IF(($FB399=""),0,1),0))</f>
        <v>0</v>
      </c>
      <c r="FD399" s="6" t="str">
        <f ca="1">IF(LOG入力!BH399&gt;0,"",IF(COUNTIF($FA$19:FA399,FA399)=1,FA399,""))</f>
        <v/>
      </c>
      <c r="FE399" s="72">
        <f ca="1">IF(LOG入力!BH399&gt;0,0,IF((EV399=1),IF(($FD399=""),0,1),0))</f>
        <v>0</v>
      </c>
      <c r="FF399" s="71">
        <f t="shared" ca="1" si="815"/>
        <v>0</v>
      </c>
      <c r="FG399" s="6">
        <f t="shared" ca="1" si="816"/>
        <v>0</v>
      </c>
      <c r="FH399" s="6" t="str">
        <f t="shared" ca="1" si="817"/>
        <v/>
      </c>
      <c r="FI399" s="6">
        <f ca="1">IF(LOG入力!BH399&gt;0,0,IF(FG399=0,0,(IF(COUNTIF($FH$19:FH399,FH399)=1,IF($FS$3="N",1,IF(EH399=1,1,0))))))</f>
        <v>0</v>
      </c>
      <c r="FJ399" s="6" t="str">
        <f ca="1">IF(LOG入力!BH399&gt;0,"",IF(FI399=1,$X399,""))</f>
        <v/>
      </c>
      <c r="FK399" s="6" t="str">
        <f ca="1">IF(LOG入力!BH399&gt;0,"",IF(FI399=1,$Y399,""))</f>
        <v/>
      </c>
      <c r="FL399" s="6" t="str">
        <f ca="1">IF(LOG入力!BH399&gt;0,"",IF(COUNTIF($FJ$19:$FJ399,FJ399)=1,FJ399,""))</f>
        <v/>
      </c>
      <c r="FM399" s="6">
        <f ca="1">IF(LOG入力!BH399&gt;0,0,IF((FF399=1),IF(($FL399=""),0,1),0))</f>
        <v>0</v>
      </c>
      <c r="FN399" s="6" t="str">
        <f ca="1">IF(LOG入力!BH399&gt;0,"",IF(COUNTIF($FK$19:FK399,FK399)=1,FK399,""))</f>
        <v/>
      </c>
      <c r="FO399" s="72">
        <f ca="1">IF(LOG入力!BH399&gt;0,0,IF((FF399=1),IF(($FN399=""),0,1),0))</f>
        <v>0</v>
      </c>
      <c r="FP399" s="71">
        <f t="shared" ca="1" si="818"/>
        <v>0</v>
      </c>
      <c r="FQ399" s="6">
        <f t="shared" ca="1" si="819"/>
        <v>0</v>
      </c>
      <c r="FR399" s="6" t="str">
        <f t="shared" ca="1" si="820"/>
        <v/>
      </c>
      <c r="FS399" s="6">
        <f ca="1">IF(LOG入力!BH399&gt;0,0,IF(FQ399=0,0,(IF(COUNTIF($FR$19:FR399,FR399)=1,IF($FS$3="N",1,IF(EH399=1,1,0))))))</f>
        <v>0</v>
      </c>
      <c r="FT399" s="6" t="str">
        <f ca="1">IF(LOG入力!BH399&gt;0,"",IF(FS399=1,$X399,""))</f>
        <v/>
      </c>
      <c r="FU399" s="6" t="str">
        <f ca="1">IF(LOG入力!BH399&gt;0,"",IF(FS399=1,$Y399,""))</f>
        <v/>
      </c>
      <c r="FV399" s="6" t="str">
        <f ca="1">IF(LOG入力!BH399&gt;0,"",IF(COUNTIF($FT$19:$FT399,FT399)=1,FT399,""))</f>
        <v/>
      </c>
      <c r="FW399" s="6">
        <f ca="1">IF(LOG入力!BH399&gt;0,0,IF((FP399=1),IF(($FV399=""),0,1),0))</f>
        <v>0</v>
      </c>
      <c r="FX399" s="6" t="str">
        <f ca="1">IF(LOG入力!BH399&gt;0,"",IF(COUNTIF($FU$19:FU399,FU399)=1,FU399,""))</f>
        <v/>
      </c>
      <c r="FY399" s="72">
        <f ca="1">IF(LOG入力!BH399&gt;0,0,IF((FP399=1),IF(($FX399=""),0,1),0))</f>
        <v>0</v>
      </c>
      <c r="FZ399" s="71">
        <f t="shared" ca="1" si="821"/>
        <v>0</v>
      </c>
      <c r="GA399" s="6">
        <f t="shared" ca="1" si="822"/>
        <v>0</v>
      </c>
      <c r="GB399" s="6" t="str">
        <f t="shared" ca="1" si="823"/>
        <v/>
      </c>
      <c r="GC399" s="6">
        <f ca="1">IF(LOG入力!BH399&gt;0,0,IF(GA399=0,0,(IF(COUNTIF($GB$19:GB399,GB399)=1,IF($FS$3="N",1,IF(EH399=1,1,0))))))</f>
        <v>0</v>
      </c>
      <c r="GD399" s="6" t="str">
        <f ca="1">IF(LOG入力!BH399&gt;0,"",IF(GC399=1,$X399,""))</f>
        <v/>
      </c>
      <c r="GE399" s="6" t="str">
        <f ca="1">IF(LOG入力!BH399&gt;0,"",IF(GC399=1,$Y399,""))</f>
        <v/>
      </c>
      <c r="GF399" s="6" t="str">
        <f ca="1">IF(LOG入力!BH399&gt;0,"",IF(COUNTIF($GD$19:$GD399,GD399)=1,GD399,""))</f>
        <v/>
      </c>
      <c r="GG399" s="6">
        <f ca="1">IF(LOG入力!BH399&gt;0,0,IF((FZ399=1),IF(($GF399=""),0,1),0))</f>
        <v>0</v>
      </c>
      <c r="GH399" s="6" t="str">
        <f ca="1">IF(LOG入力!BH399&gt;0,"",IF(COUNTIF($GE$19:GE399,GE399)=1,GE399,""))</f>
        <v/>
      </c>
      <c r="GI399" s="72">
        <f ca="1">IF(LOG入力!BH399&gt;0,0,IF((FZ399=1),IF(($GH399=""),0,1),0))</f>
        <v>0</v>
      </c>
      <c r="GK399" s="455" t="str">
        <f ca="1">IF(V399=1,"",IF(LEN(LOG入力!AS399)=0,"",LOG入力!AS399))</f>
        <v/>
      </c>
      <c r="GL399" s="378" t="str">
        <f t="shared" ca="1" si="824"/>
        <v/>
      </c>
      <c r="GM399" s="378" t="str">
        <f t="shared" ca="1" si="825"/>
        <v/>
      </c>
      <c r="GN399" s="74" t="str">
        <f t="shared" ca="1" si="826"/>
        <v/>
      </c>
      <c r="GO399" s="74" t="str">
        <f t="shared" ca="1" si="827"/>
        <v/>
      </c>
      <c r="GQ399" s="74" t="str">
        <f t="shared" ca="1" si="828"/>
        <v/>
      </c>
      <c r="GR399" s="74" t="str">
        <f t="shared" ca="1" si="829"/>
        <v/>
      </c>
      <c r="GS399" s="74" t="str">
        <f t="shared" ca="1" si="830"/>
        <v/>
      </c>
      <c r="GT399" s="74" t="str">
        <f t="shared" ca="1" si="831"/>
        <v/>
      </c>
      <c r="GU399" s="74" t="str">
        <f t="shared" ca="1" si="832"/>
        <v/>
      </c>
      <c r="GV399" s="74" t="str">
        <f t="shared" ca="1" si="833"/>
        <v/>
      </c>
      <c r="GX399" s="74" t="str">
        <f t="shared" ca="1" si="834"/>
        <v/>
      </c>
      <c r="GY399" s="74" t="str">
        <f t="shared" ca="1" si="835"/>
        <v/>
      </c>
      <c r="GZ399" s="74" t="str">
        <f ca="1">IF(V399=1,"",IF(LOG入力!BH399&gt;0,0,IF(GY399=0,0,IF((VALUE((TYPE(VALUE(J399)))))=16,0,IF(VALUE(J399)&lt;60,1,IF(VALUE(J399)&lt;100,0,IF(VALUE(J399)&lt;600,2,0)))))))</f>
        <v/>
      </c>
      <c r="HA399" s="74" t="str">
        <f t="shared" ca="1" si="836"/>
        <v/>
      </c>
      <c r="HB399" s="74" t="str">
        <f ca="1">IF(V399=1,"",IF(LOG入力!BH399&gt;0,0,IF(HA399=0,0,IF((VALUE((TYPE(VALUE(L399)))))=16,0,IF(VALUE(L399)&lt;60,1,IF(VALUE(L399)&lt;100,0,IF(VALUE(L399)&lt;600,2,0)))))))</f>
        <v/>
      </c>
      <c r="HD399" s="74" t="str">
        <f t="shared" ca="1" si="837"/>
        <v/>
      </c>
      <c r="HF399" s="74" t="str">
        <f t="shared" ca="1" si="838"/>
        <v/>
      </c>
      <c r="HG399" s="74" t="str">
        <f t="shared" ca="1" si="839"/>
        <v/>
      </c>
      <c r="HH399" s="74" t="str">
        <f t="shared" ca="1" si="840"/>
        <v/>
      </c>
      <c r="HI399" s="74" t="str">
        <f t="shared" ca="1" si="841"/>
        <v/>
      </c>
      <c r="HJ399" s="74" t="str">
        <f t="shared" ca="1" si="842"/>
        <v/>
      </c>
      <c r="HK399" s="74" t="str">
        <f t="shared" ca="1" si="843"/>
        <v/>
      </c>
      <c r="HL399" s="74" t="str">
        <f t="shared" ca="1" si="844"/>
        <v/>
      </c>
      <c r="HM399" s="74" t="str">
        <f t="shared" ca="1" si="845"/>
        <v/>
      </c>
      <c r="HN399" s="74" t="str">
        <f t="shared" ca="1" si="846"/>
        <v/>
      </c>
      <c r="HO399" s="529" t="str">
        <f t="shared" ca="1" si="847"/>
        <v/>
      </c>
      <c r="HP399" s="74" t="str">
        <f t="shared" ca="1" si="848"/>
        <v/>
      </c>
      <c r="HQ399" s="74" t="str">
        <f t="shared" ca="1" si="849"/>
        <v/>
      </c>
      <c r="HR399" s="74" t="str">
        <f t="shared" ca="1" si="850"/>
        <v/>
      </c>
      <c r="HS399" s="74" t="str">
        <f t="shared" ca="1" si="851"/>
        <v/>
      </c>
      <c r="HT399" s="74" t="str">
        <f ca="1">IF(V399=1,"",IF(LOG入力!BH399&gt;0,0,IF(DV399=1,0,IF(N399="0",0,IF(SUM(HD399:HS399)&gt;0,1,0)))))</f>
        <v/>
      </c>
    </row>
    <row r="400" spans="1:228" x14ac:dyDescent="0.15">
      <c r="A400" s="5"/>
      <c r="B400" s="532" t="str">
        <f t="shared" ca="1" si="710"/>
        <v/>
      </c>
      <c r="C400" s="534" t="str">
        <f ca="1">LOG入力!AP400</f>
        <v/>
      </c>
      <c r="D400" s="534" t="str">
        <f ca="1">LOG入力!AQ400</f>
        <v/>
      </c>
      <c r="E400" s="534" t="str">
        <f ca="1">LOG入力!AR400</f>
        <v/>
      </c>
      <c r="F400" s="535" t="str">
        <f t="shared" ca="1" si="711"/>
        <v/>
      </c>
      <c r="G400" s="585" t="str">
        <f ca="1">LOG入力!AT400</f>
        <v/>
      </c>
      <c r="H400" s="542" t="str">
        <f ca="1">LOG入力!AU400</f>
        <v/>
      </c>
      <c r="I400" s="542" t="str">
        <f ca="1">LOG入力!AV400</f>
        <v/>
      </c>
      <c r="J400" s="577" t="str">
        <f ca="1">LOG入力!AW400</f>
        <v/>
      </c>
      <c r="K400" s="578" t="str">
        <f ca="1">LOG入力!BJ400</f>
        <v/>
      </c>
      <c r="L400" s="577" t="str">
        <f ca="1">LOG入力!AY400</f>
        <v/>
      </c>
      <c r="M400" s="545" t="str">
        <f ca="1">LOG入力!BK400</f>
        <v/>
      </c>
      <c r="N400" s="512" t="str">
        <f ca="1">IF(V400=1,"",IF(LOG入力!AJ400=1,"1",LOG入力!BA400))</f>
        <v/>
      </c>
      <c r="O400" s="538" t="str">
        <f ca="1">IF(V400=1,"",IF(LEN(LOG入力!O400)=0,"",LOG入力!O400))</f>
        <v/>
      </c>
      <c r="P400" s="291" t="str">
        <f ca="1">IF(V400=1,"",IF($AA$4=1,"",IF(LOG入力!BG400=1,"",CONCATENATE($ER400,$FB400,$FL400,$FV400,$GF400))))</f>
        <v/>
      </c>
      <c r="Q400" s="291" t="str">
        <f ca="1">IF(V400=1,"",IF($AA$4=1,"",IF(LOG入力!BG400=1,"",CONCATENATE($ET400,$FD400,$FN400,$FX400,$GH400))))</f>
        <v/>
      </c>
      <c r="R400" s="573" t="str">
        <f ca="1">IF(V400=1,"",IF($AA$4=1,"",IF(LOG入力!BH400&gt;0,0,AA400)))</f>
        <v/>
      </c>
      <c r="S400" s="293" t="str">
        <f t="shared" ca="1" si="712"/>
        <v/>
      </c>
      <c r="T400" s="681"/>
      <c r="U400" s="38"/>
      <c r="V400" s="196">
        <f ca="1">LOG入力!AN400</f>
        <v>1</v>
      </c>
      <c r="W400" s="38"/>
      <c r="X400" s="516" t="str">
        <f t="shared" ca="1" si="713"/>
        <v/>
      </c>
      <c r="Y400" s="515" t="str">
        <f t="shared" ca="1" si="714"/>
        <v/>
      </c>
      <c r="Z400" s="518" t="str">
        <f t="shared" ca="1" si="715"/>
        <v/>
      </c>
      <c r="AA400" s="574" t="str">
        <f t="shared" ca="1" si="716"/>
        <v/>
      </c>
      <c r="AC400" s="6" t="str">
        <f t="shared" ca="1" si="717"/>
        <v/>
      </c>
      <c r="AD400" s="6" t="str">
        <f t="shared" ca="1" si="718"/>
        <v/>
      </c>
      <c r="AE400" s="6" t="str">
        <f t="shared" ca="1" si="719"/>
        <v/>
      </c>
      <c r="AF400" s="6" t="str">
        <f t="shared" ca="1" si="720"/>
        <v/>
      </c>
      <c r="AG400" s="6" t="str">
        <f t="shared" ca="1" si="721"/>
        <v/>
      </c>
      <c r="AH400" s="6" t="str">
        <f t="shared" ca="1" si="722"/>
        <v/>
      </c>
      <c r="AI400" s="6" t="str">
        <f t="shared" ca="1" si="723"/>
        <v/>
      </c>
      <c r="AJ400" s="6" t="str">
        <f t="shared" ca="1" si="724"/>
        <v/>
      </c>
      <c r="AK400" s="6" t="str">
        <f t="shared" ca="1" si="725"/>
        <v/>
      </c>
      <c r="AL400" s="6" t="str">
        <f t="shared" ca="1" si="726"/>
        <v/>
      </c>
      <c r="AM400" s="6" t="str">
        <f t="shared" ca="1" si="727"/>
        <v/>
      </c>
      <c r="AN400" s="6" t="str">
        <f t="shared" ca="1" si="728"/>
        <v/>
      </c>
      <c r="AO400" s="6" t="str">
        <f t="shared" ca="1" si="729"/>
        <v/>
      </c>
      <c r="AP400" s="6" t="str">
        <f t="shared" ca="1" si="730"/>
        <v/>
      </c>
      <c r="AQ400" s="6" t="str">
        <f t="shared" ca="1" si="731"/>
        <v/>
      </c>
      <c r="AR400" s="6" t="str">
        <f t="shared" ca="1" si="732"/>
        <v/>
      </c>
      <c r="AS400" s="6" t="str">
        <f t="shared" ca="1" si="733"/>
        <v/>
      </c>
      <c r="AT400" s="6" t="str">
        <f t="shared" ca="1" si="734"/>
        <v/>
      </c>
      <c r="AU400" s="6" t="str">
        <f t="shared" ca="1" si="735"/>
        <v/>
      </c>
      <c r="AV400" s="6" t="str">
        <f t="shared" ca="1" si="736"/>
        <v/>
      </c>
      <c r="AW400" s="6" t="str">
        <f t="shared" ca="1" si="737"/>
        <v/>
      </c>
      <c r="AY400" s="6" t="str">
        <f t="shared" ca="1" si="738"/>
        <v/>
      </c>
      <c r="AZ400" s="6" t="str">
        <f t="shared" ca="1" si="739"/>
        <v/>
      </c>
      <c r="BA400" s="6" t="str">
        <f t="shared" ca="1" si="740"/>
        <v/>
      </c>
      <c r="BB400" s="6" t="str">
        <f t="shared" ca="1" si="741"/>
        <v/>
      </c>
      <c r="BC400" s="6" t="str">
        <f t="shared" ca="1" si="742"/>
        <v/>
      </c>
      <c r="BD400" s="6" t="str">
        <f t="shared" ca="1" si="743"/>
        <v/>
      </c>
      <c r="BE400" s="6" t="str">
        <f t="shared" ca="1" si="744"/>
        <v/>
      </c>
      <c r="BF400" s="6" t="str">
        <f t="shared" ca="1" si="745"/>
        <v/>
      </c>
      <c r="BG400" s="6" t="str">
        <f t="shared" ca="1" si="746"/>
        <v/>
      </c>
      <c r="BH400" s="6" t="str">
        <f t="shared" ca="1" si="747"/>
        <v/>
      </c>
      <c r="BI400" s="6" t="str">
        <f t="shared" ca="1" si="748"/>
        <v/>
      </c>
      <c r="BJ400" s="6" t="str">
        <f t="shared" ca="1" si="749"/>
        <v/>
      </c>
      <c r="BK400" s="6" t="str">
        <f t="shared" ca="1" si="750"/>
        <v/>
      </c>
      <c r="BL400" s="6" t="str">
        <f t="shared" ca="1" si="751"/>
        <v/>
      </c>
      <c r="BM400" s="6" t="str">
        <f t="shared" ca="1" si="752"/>
        <v/>
      </c>
      <c r="BN400" s="6" t="str">
        <f t="shared" ca="1" si="753"/>
        <v/>
      </c>
      <c r="BO400" s="6" t="str">
        <f t="shared" ca="1" si="754"/>
        <v/>
      </c>
      <c r="BP400" s="6" t="str">
        <f t="shared" ca="1" si="755"/>
        <v/>
      </c>
      <c r="BQ400" s="6" t="str">
        <f t="shared" ca="1" si="756"/>
        <v/>
      </c>
      <c r="BR400" s="6" t="str">
        <f t="shared" ca="1" si="757"/>
        <v/>
      </c>
      <c r="BS400" s="6" t="str">
        <f t="shared" ca="1" si="758"/>
        <v/>
      </c>
      <c r="BU400" s="6" t="str">
        <f t="shared" ca="1" si="759"/>
        <v/>
      </c>
      <c r="BW400" s="515" t="str">
        <f t="shared" ca="1" si="760"/>
        <v/>
      </c>
      <c r="BX400" s="515">
        <f t="shared" ca="1" si="761"/>
        <v>0</v>
      </c>
      <c r="BY400" s="515" t="str">
        <f t="shared" ca="1" si="762"/>
        <v/>
      </c>
      <c r="CA400" s="6">
        <f t="shared" ca="1" si="763"/>
        <v>1</v>
      </c>
      <c r="CC400" s="523" t="str">
        <f t="shared" ca="1" si="764"/>
        <v/>
      </c>
      <c r="CE400" s="6" t="str">
        <f t="shared" ca="1" si="765"/>
        <v/>
      </c>
      <c r="CG400" s="524" t="str">
        <f ca="1">IF(V400=1,"",IF($AA$4=1,"",IF(LOG入力!BH400&gt;0,"",IF(N400=0,"",IF(HT400=0,"","★")))))</f>
        <v/>
      </c>
      <c r="CI400" s="74" t="str">
        <f t="shared" ca="1" si="766"/>
        <v/>
      </c>
      <c r="CK400" s="525" t="str">
        <f ca="1">IF(V400=1,"",IF(LOG入力!BH400&gt;0,1,0))</f>
        <v/>
      </c>
      <c r="CL400" s="74" t="str">
        <f t="shared" ca="1" si="767"/>
        <v/>
      </c>
      <c r="CN400" s="74" t="str">
        <f t="shared" ca="1" si="768"/>
        <v/>
      </c>
      <c r="CO400" s="74" t="str">
        <f t="shared" ca="1" si="769"/>
        <v/>
      </c>
      <c r="CQ400" s="74" t="str">
        <f t="shared" ca="1" si="770"/>
        <v/>
      </c>
      <c r="CR400" s="74" t="str">
        <f t="shared" ca="1" si="771"/>
        <v/>
      </c>
      <c r="CS400" s="74" t="str">
        <f t="shared" ca="1" si="772"/>
        <v/>
      </c>
      <c r="CT400" s="74" t="str">
        <f t="shared" ca="1" si="773"/>
        <v/>
      </c>
      <c r="CU400" s="74" t="str">
        <f t="shared" ca="1" si="774"/>
        <v/>
      </c>
      <c r="CV400" s="74" t="str">
        <f t="shared" ca="1" si="775"/>
        <v/>
      </c>
      <c r="CW400" s="74" t="str">
        <f t="shared" ca="1" si="776"/>
        <v/>
      </c>
      <c r="CX400" s="74" t="str">
        <f t="shared" ca="1" si="777"/>
        <v/>
      </c>
      <c r="CY400" s="74" t="str">
        <f t="shared" ca="1" si="778"/>
        <v/>
      </c>
      <c r="CZ400" s="74" t="str">
        <f t="shared" ca="1" si="779"/>
        <v/>
      </c>
      <c r="DA400" s="74" t="str">
        <f t="shared" ca="1" si="780"/>
        <v/>
      </c>
      <c r="DB400" s="74" t="str">
        <f t="shared" ca="1" si="781"/>
        <v/>
      </c>
      <c r="DD400" s="74" t="str">
        <f t="shared" ca="1" si="782"/>
        <v/>
      </c>
      <c r="DE400" s="74" t="str">
        <f t="shared" ca="1" si="783"/>
        <v/>
      </c>
      <c r="DF400" s="74" t="str">
        <f t="shared" ca="1" si="784"/>
        <v/>
      </c>
      <c r="DG400" s="74" t="str">
        <f t="shared" ca="1" si="785"/>
        <v/>
      </c>
      <c r="DH400" s="74" t="str">
        <f t="shared" ca="1" si="786"/>
        <v/>
      </c>
      <c r="DI400" s="74" t="str">
        <f t="shared" ca="1" si="787"/>
        <v/>
      </c>
      <c r="DJ400" s="74" t="str">
        <f t="shared" ca="1" si="788"/>
        <v/>
      </c>
      <c r="DK400" s="74" t="str">
        <f t="shared" ca="1" si="789"/>
        <v/>
      </c>
      <c r="DL400" s="74" t="str">
        <f t="shared" ca="1" si="790"/>
        <v/>
      </c>
      <c r="DM400" s="74" t="str">
        <f t="shared" ca="1" si="791"/>
        <v/>
      </c>
      <c r="DN400" s="74" t="str">
        <f t="shared" ca="1" si="792"/>
        <v/>
      </c>
      <c r="DO400" s="74" t="str">
        <f t="shared" ca="1" si="793"/>
        <v/>
      </c>
      <c r="DQ400" s="74" t="str">
        <f t="shared" ca="1" si="794"/>
        <v/>
      </c>
      <c r="DS400" s="74" t="str">
        <f t="shared" ca="1" si="795"/>
        <v/>
      </c>
      <c r="DT400" s="74" t="str">
        <f t="shared" ca="1" si="796"/>
        <v/>
      </c>
      <c r="DV400" s="525" t="str">
        <f t="shared" ca="1" si="797"/>
        <v/>
      </c>
      <c r="DW400" s="74" t="str">
        <f t="shared" ca="1" si="798"/>
        <v/>
      </c>
      <c r="DX400" s="485" t="str">
        <f t="shared" ca="1" si="799"/>
        <v/>
      </c>
      <c r="DY400" s="74" t="str">
        <f t="shared" ca="1" si="800"/>
        <v/>
      </c>
      <c r="DZ400" s="74" t="str">
        <f t="shared" ca="1" si="801"/>
        <v/>
      </c>
      <c r="EA400" s="74" t="str">
        <f t="shared" ca="1" si="802"/>
        <v/>
      </c>
      <c r="EC400" s="74" t="str">
        <f t="shared" ca="1" si="803"/>
        <v/>
      </c>
      <c r="ED400" s="74" t="str">
        <f t="shared" ca="1" si="804"/>
        <v/>
      </c>
      <c r="EE400" s="74" t="str">
        <f t="shared" ca="1" si="805"/>
        <v/>
      </c>
      <c r="EG400" s="479" t="str">
        <f ca="1">IF(V400=1,"",IF(LOG入力!BH400&gt;0,0,IF(CG400="★",0,IF(R400=1,0,IF(N400=0,0,1)))))</f>
        <v/>
      </c>
      <c r="EH400" s="483" t="str">
        <f t="shared" ca="1" si="806"/>
        <v/>
      </c>
      <c r="EI400" s="483" t="str">
        <f t="shared" ca="1" si="807"/>
        <v/>
      </c>
      <c r="EJ400" s="483" t="str">
        <f t="shared" ca="1" si="808"/>
        <v/>
      </c>
      <c r="EL400" s="71">
        <f t="shared" ca="1" si="809"/>
        <v>0</v>
      </c>
      <c r="EM400" s="6">
        <f t="shared" ca="1" si="810"/>
        <v>0</v>
      </c>
      <c r="EN400" s="6" t="str">
        <f t="shared" ca="1" si="811"/>
        <v/>
      </c>
      <c r="EO400" s="6">
        <f ca="1">IF(LOG入力!BH400&gt;0,0,IF(EM400=0,0,(IF(COUNTIF($EN$19:EN400,EN400)=1,IF($FS$3="N",1,IF(EH400=1,1,0))))))</f>
        <v>0</v>
      </c>
      <c r="EP400" s="6" t="str">
        <f ca="1">IF(LOG入力!BH400&gt;0,"",IF(EO400=1,$X400,""))</f>
        <v/>
      </c>
      <c r="EQ400" s="6" t="str">
        <f ca="1">IF(LOG入力!BH400&gt;0,"",IF(EO400=1,$Y400,""))</f>
        <v/>
      </c>
      <c r="ER400" s="520" t="str">
        <f ca="1">IF(LOG入力!BH400&gt;0,"",IF(COUNTIF($EP$19:$EP400,EP400)=1,EP400,""))</f>
        <v/>
      </c>
      <c r="ES400" s="520">
        <f ca="1">IF(LOG入力!BH400&gt;0,0,IF((EL400=1),IF(($ER400=""),0,1),0))</f>
        <v>0</v>
      </c>
      <c r="ET400" s="520" t="str">
        <f ca="1">IF(LOG入力!BH400&gt;0,"",IF(COUNTIF($EQ$19:EQ400,EQ400)=1,EQ400,""))</f>
        <v/>
      </c>
      <c r="EU400" s="539">
        <f ca="1">IF(LOG入力!BH400&gt;0,0,IF((EL400=1),IF(($ET400=""),0,1),0))</f>
        <v>0</v>
      </c>
      <c r="EV400" s="71">
        <f t="shared" ca="1" si="812"/>
        <v>0</v>
      </c>
      <c r="EW400" s="6">
        <f t="shared" ca="1" si="813"/>
        <v>0</v>
      </c>
      <c r="EX400" s="6" t="str">
        <f t="shared" ca="1" si="814"/>
        <v/>
      </c>
      <c r="EY400" s="6">
        <f ca="1">IF(LOG入力!BH400&gt;0,0,IF(EW400=0,0,(IF(COUNTIF($EX$19:EX400,EX400)=1,IF($FS$3="N",1,IF(EH400=1,1,0))))))</f>
        <v>0</v>
      </c>
      <c r="EZ400" s="6" t="str">
        <f ca="1">IF(LOG入力!BH400&gt;0,"",IF(EY400=1,$X400,""))</f>
        <v/>
      </c>
      <c r="FA400" s="6" t="str">
        <f ca="1">IF(LOG入力!BH400&gt;0,"",IF(EY400=1,$Y400,""))</f>
        <v/>
      </c>
      <c r="FB400" s="6" t="str">
        <f ca="1">IF(LOG入力!BH400&gt;0,"",IF(COUNTIF($EZ$19:$EZ400,EZ400)=1,EZ400,""))</f>
        <v/>
      </c>
      <c r="FC400" s="6">
        <f ca="1">IF(LOG入力!BH400&gt;0,0,IF((EV400=1),IF(($FB400=""),0,1),0))</f>
        <v>0</v>
      </c>
      <c r="FD400" s="6" t="str">
        <f ca="1">IF(LOG入力!BH400&gt;0,"",IF(COUNTIF($FA$19:FA400,FA400)=1,FA400,""))</f>
        <v/>
      </c>
      <c r="FE400" s="72">
        <f ca="1">IF(LOG入力!BH400&gt;0,0,IF((EV400=1),IF(($FD400=""),0,1),0))</f>
        <v>0</v>
      </c>
      <c r="FF400" s="71">
        <f t="shared" ca="1" si="815"/>
        <v>0</v>
      </c>
      <c r="FG400" s="6">
        <f t="shared" ca="1" si="816"/>
        <v>0</v>
      </c>
      <c r="FH400" s="6" t="str">
        <f t="shared" ca="1" si="817"/>
        <v/>
      </c>
      <c r="FI400" s="6">
        <f ca="1">IF(LOG入力!BH400&gt;0,0,IF(FG400=0,0,(IF(COUNTIF($FH$19:FH400,FH400)=1,IF($FS$3="N",1,IF(EH400=1,1,0))))))</f>
        <v>0</v>
      </c>
      <c r="FJ400" s="6" t="str">
        <f ca="1">IF(LOG入力!BH400&gt;0,"",IF(FI400=1,$X400,""))</f>
        <v/>
      </c>
      <c r="FK400" s="6" t="str">
        <f ca="1">IF(LOG入力!BH400&gt;0,"",IF(FI400=1,$Y400,""))</f>
        <v/>
      </c>
      <c r="FL400" s="6" t="str">
        <f ca="1">IF(LOG入力!BH400&gt;0,"",IF(COUNTIF($FJ$19:$FJ400,FJ400)=1,FJ400,""))</f>
        <v/>
      </c>
      <c r="FM400" s="6">
        <f ca="1">IF(LOG入力!BH400&gt;0,0,IF((FF400=1),IF(($FL400=""),0,1),0))</f>
        <v>0</v>
      </c>
      <c r="FN400" s="6" t="str">
        <f ca="1">IF(LOG入力!BH400&gt;0,"",IF(COUNTIF($FK$19:FK400,FK400)=1,FK400,""))</f>
        <v/>
      </c>
      <c r="FO400" s="72">
        <f ca="1">IF(LOG入力!BH400&gt;0,0,IF((FF400=1),IF(($FN400=""),0,1),0))</f>
        <v>0</v>
      </c>
      <c r="FP400" s="71">
        <f t="shared" ca="1" si="818"/>
        <v>0</v>
      </c>
      <c r="FQ400" s="6">
        <f t="shared" ca="1" si="819"/>
        <v>0</v>
      </c>
      <c r="FR400" s="6" t="str">
        <f t="shared" ca="1" si="820"/>
        <v/>
      </c>
      <c r="FS400" s="6">
        <f ca="1">IF(LOG入力!BH400&gt;0,0,IF(FQ400=0,0,(IF(COUNTIF($FR$19:FR400,FR400)=1,IF($FS$3="N",1,IF(EH400=1,1,0))))))</f>
        <v>0</v>
      </c>
      <c r="FT400" s="6" t="str">
        <f ca="1">IF(LOG入力!BH400&gt;0,"",IF(FS400=1,$X400,""))</f>
        <v/>
      </c>
      <c r="FU400" s="6" t="str">
        <f ca="1">IF(LOG入力!BH400&gt;0,"",IF(FS400=1,$Y400,""))</f>
        <v/>
      </c>
      <c r="FV400" s="6" t="str">
        <f ca="1">IF(LOG入力!BH400&gt;0,"",IF(COUNTIF($FT$19:$FT400,FT400)=1,FT400,""))</f>
        <v/>
      </c>
      <c r="FW400" s="6">
        <f ca="1">IF(LOG入力!BH400&gt;0,0,IF((FP400=1),IF(($FV400=""),0,1),0))</f>
        <v>0</v>
      </c>
      <c r="FX400" s="6" t="str">
        <f ca="1">IF(LOG入力!BH400&gt;0,"",IF(COUNTIF($FU$19:FU400,FU400)=1,FU400,""))</f>
        <v/>
      </c>
      <c r="FY400" s="72">
        <f ca="1">IF(LOG入力!BH400&gt;0,0,IF((FP400=1),IF(($FX400=""),0,1),0))</f>
        <v>0</v>
      </c>
      <c r="FZ400" s="71">
        <f t="shared" ca="1" si="821"/>
        <v>0</v>
      </c>
      <c r="GA400" s="6">
        <f t="shared" ca="1" si="822"/>
        <v>0</v>
      </c>
      <c r="GB400" s="6" t="str">
        <f t="shared" ca="1" si="823"/>
        <v/>
      </c>
      <c r="GC400" s="6">
        <f ca="1">IF(LOG入力!BH400&gt;0,0,IF(GA400=0,0,(IF(COUNTIF($GB$19:GB400,GB400)=1,IF($FS$3="N",1,IF(EH400=1,1,0))))))</f>
        <v>0</v>
      </c>
      <c r="GD400" s="6" t="str">
        <f ca="1">IF(LOG入力!BH400&gt;0,"",IF(GC400=1,$X400,""))</f>
        <v/>
      </c>
      <c r="GE400" s="6" t="str">
        <f ca="1">IF(LOG入力!BH400&gt;0,"",IF(GC400=1,$Y400,""))</f>
        <v/>
      </c>
      <c r="GF400" s="6" t="str">
        <f ca="1">IF(LOG入力!BH400&gt;0,"",IF(COUNTIF($GD$19:$GD400,GD400)=1,GD400,""))</f>
        <v/>
      </c>
      <c r="GG400" s="6">
        <f ca="1">IF(LOG入力!BH400&gt;0,0,IF((FZ400=1),IF(($GF400=""),0,1),0))</f>
        <v>0</v>
      </c>
      <c r="GH400" s="6" t="str">
        <f ca="1">IF(LOG入力!BH400&gt;0,"",IF(COUNTIF($GE$19:GE400,GE400)=1,GE400,""))</f>
        <v/>
      </c>
      <c r="GI400" s="72">
        <f ca="1">IF(LOG入力!BH400&gt;0,0,IF((FZ400=1),IF(($GH400=""),0,1),0))</f>
        <v>0</v>
      </c>
      <c r="GK400" s="455" t="str">
        <f ca="1">IF(V400=1,"",IF(LEN(LOG入力!AS400)=0,"",LOG入力!AS400))</f>
        <v/>
      </c>
      <c r="GL400" s="378" t="str">
        <f t="shared" ca="1" si="824"/>
        <v/>
      </c>
      <c r="GM400" s="378" t="str">
        <f t="shared" ca="1" si="825"/>
        <v/>
      </c>
      <c r="GN400" s="74" t="str">
        <f t="shared" ca="1" si="826"/>
        <v/>
      </c>
      <c r="GO400" s="74" t="str">
        <f t="shared" ca="1" si="827"/>
        <v/>
      </c>
      <c r="GQ400" s="74" t="str">
        <f t="shared" ca="1" si="828"/>
        <v/>
      </c>
      <c r="GR400" s="74" t="str">
        <f t="shared" ca="1" si="829"/>
        <v/>
      </c>
      <c r="GS400" s="74" t="str">
        <f t="shared" ca="1" si="830"/>
        <v/>
      </c>
      <c r="GT400" s="74" t="str">
        <f t="shared" ca="1" si="831"/>
        <v/>
      </c>
      <c r="GU400" s="74" t="str">
        <f t="shared" ca="1" si="832"/>
        <v/>
      </c>
      <c r="GV400" s="74" t="str">
        <f t="shared" ca="1" si="833"/>
        <v/>
      </c>
      <c r="GX400" s="74" t="str">
        <f t="shared" ca="1" si="834"/>
        <v/>
      </c>
      <c r="GY400" s="74" t="str">
        <f t="shared" ca="1" si="835"/>
        <v/>
      </c>
      <c r="GZ400" s="74" t="str">
        <f ca="1">IF(V400=1,"",IF(LOG入力!BH400&gt;0,0,IF(GY400=0,0,IF((VALUE((TYPE(VALUE(J400)))))=16,0,IF(VALUE(J400)&lt;60,1,IF(VALUE(J400)&lt;100,0,IF(VALUE(J400)&lt;600,2,0)))))))</f>
        <v/>
      </c>
      <c r="HA400" s="74" t="str">
        <f t="shared" ca="1" si="836"/>
        <v/>
      </c>
      <c r="HB400" s="74" t="str">
        <f ca="1">IF(V400=1,"",IF(LOG入力!BH400&gt;0,0,IF(HA400=0,0,IF((VALUE((TYPE(VALUE(L400)))))=16,0,IF(VALUE(L400)&lt;60,1,IF(VALUE(L400)&lt;100,0,IF(VALUE(L400)&lt;600,2,0)))))))</f>
        <v/>
      </c>
      <c r="HD400" s="74" t="str">
        <f t="shared" ca="1" si="837"/>
        <v/>
      </c>
      <c r="HF400" s="74" t="str">
        <f t="shared" ca="1" si="838"/>
        <v/>
      </c>
      <c r="HG400" s="74" t="str">
        <f t="shared" ca="1" si="839"/>
        <v/>
      </c>
      <c r="HH400" s="74" t="str">
        <f t="shared" ca="1" si="840"/>
        <v/>
      </c>
      <c r="HI400" s="74" t="str">
        <f t="shared" ca="1" si="841"/>
        <v/>
      </c>
      <c r="HJ400" s="74" t="str">
        <f t="shared" ca="1" si="842"/>
        <v/>
      </c>
      <c r="HK400" s="74" t="str">
        <f t="shared" ca="1" si="843"/>
        <v/>
      </c>
      <c r="HL400" s="74" t="str">
        <f t="shared" ca="1" si="844"/>
        <v/>
      </c>
      <c r="HM400" s="74" t="str">
        <f t="shared" ca="1" si="845"/>
        <v/>
      </c>
      <c r="HN400" s="74" t="str">
        <f t="shared" ca="1" si="846"/>
        <v/>
      </c>
      <c r="HO400" s="529" t="str">
        <f t="shared" ca="1" si="847"/>
        <v/>
      </c>
      <c r="HP400" s="74" t="str">
        <f t="shared" ca="1" si="848"/>
        <v/>
      </c>
      <c r="HQ400" s="74" t="str">
        <f t="shared" ca="1" si="849"/>
        <v/>
      </c>
      <c r="HR400" s="74" t="str">
        <f t="shared" ca="1" si="850"/>
        <v/>
      </c>
      <c r="HS400" s="74" t="str">
        <f t="shared" ca="1" si="851"/>
        <v/>
      </c>
      <c r="HT400" s="74" t="str">
        <f ca="1">IF(V400=1,"",IF(LOG入力!BH400&gt;0,0,IF(DV400=1,0,IF(N400="0",0,IF(SUM(HD400:HS400)&gt;0,1,0)))))</f>
        <v/>
      </c>
    </row>
    <row r="401" spans="1:228" x14ac:dyDescent="0.15">
      <c r="A401" s="5"/>
      <c r="B401" s="532" t="str">
        <f t="shared" ca="1" si="710"/>
        <v/>
      </c>
      <c r="C401" s="534" t="str">
        <f ca="1">LOG入力!AP401</f>
        <v/>
      </c>
      <c r="D401" s="534" t="str">
        <f ca="1">LOG入力!AQ401</f>
        <v/>
      </c>
      <c r="E401" s="534" t="str">
        <f ca="1">LOG入力!AR401</f>
        <v/>
      </c>
      <c r="F401" s="535" t="str">
        <f t="shared" ca="1" si="711"/>
        <v/>
      </c>
      <c r="G401" s="585" t="str">
        <f ca="1">LOG入力!AT401</f>
        <v/>
      </c>
      <c r="H401" s="542" t="str">
        <f ca="1">LOG入力!AU401</f>
        <v/>
      </c>
      <c r="I401" s="542" t="str">
        <f ca="1">LOG入力!AV401</f>
        <v/>
      </c>
      <c r="J401" s="577" t="str">
        <f ca="1">LOG入力!AW401</f>
        <v/>
      </c>
      <c r="K401" s="578" t="str">
        <f ca="1">LOG入力!BJ401</f>
        <v/>
      </c>
      <c r="L401" s="577" t="str">
        <f ca="1">LOG入力!AY401</f>
        <v/>
      </c>
      <c r="M401" s="545" t="str">
        <f ca="1">LOG入力!BK401</f>
        <v/>
      </c>
      <c r="N401" s="512" t="str">
        <f ca="1">IF(V401=1,"",IF(LOG入力!AJ401=1,"1",LOG入力!BA401))</f>
        <v/>
      </c>
      <c r="O401" s="538" t="str">
        <f ca="1">IF(V401=1,"",IF(LEN(LOG入力!O401)=0,"",LOG入力!O401))</f>
        <v/>
      </c>
      <c r="P401" s="291" t="str">
        <f ca="1">IF(V401=1,"",IF($AA$4=1,"",IF(LOG入力!BG401=1,"",CONCATENATE($ER401,$FB401,$FL401,$FV401,$GF401))))</f>
        <v/>
      </c>
      <c r="Q401" s="291" t="str">
        <f ca="1">IF(V401=1,"",IF($AA$4=1,"",IF(LOG入力!BG401=1,"",CONCATENATE($ET401,$FD401,$FN401,$FX401,$GH401))))</f>
        <v/>
      </c>
      <c r="R401" s="573" t="str">
        <f ca="1">IF(V401=1,"",IF($AA$4=1,"",IF(LOG入力!BH401&gt;0,0,AA401)))</f>
        <v/>
      </c>
      <c r="S401" s="293" t="str">
        <f t="shared" ca="1" si="712"/>
        <v/>
      </c>
      <c r="T401" s="681"/>
      <c r="U401" s="38"/>
      <c r="V401" s="196">
        <f ca="1">LOG入力!AN401</f>
        <v>1</v>
      </c>
      <c r="W401" s="38"/>
      <c r="X401" s="516" t="str">
        <f t="shared" ca="1" si="713"/>
        <v/>
      </c>
      <c r="Y401" s="515" t="str">
        <f t="shared" ca="1" si="714"/>
        <v/>
      </c>
      <c r="Z401" s="518" t="str">
        <f t="shared" ca="1" si="715"/>
        <v/>
      </c>
      <c r="AA401" s="574" t="str">
        <f t="shared" ca="1" si="716"/>
        <v/>
      </c>
      <c r="AC401" s="6" t="str">
        <f t="shared" ca="1" si="717"/>
        <v/>
      </c>
      <c r="AD401" s="6" t="str">
        <f t="shared" ca="1" si="718"/>
        <v/>
      </c>
      <c r="AE401" s="6" t="str">
        <f t="shared" ca="1" si="719"/>
        <v/>
      </c>
      <c r="AF401" s="6" t="str">
        <f t="shared" ca="1" si="720"/>
        <v/>
      </c>
      <c r="AG401" s="6" t="str">
        <f t="shared" ca="1" si="721"/>
        <v/>
      </c>
      <c r="AH401" s="6" t="str">
        <f t="shared" ca="1" si="722"/>
        <v/>
      </c>
      <c r="AI401" s="6" t="str">
        <f t="shared" ca="1" si="723"/>
        <v/>
      </c>
      <c r="AJ401" s="6" t="str">
        <f t="shared" ca="1" si="724"/>
        <v/>
      </c>
      <c r="AK401" s="6" t="str">
        <f t="shared" ca="1" si="725"/>
        <v/>
      </c>
      <c r="AL401" s="6" t="str">
        <f t="shared" ca="1" si="726"/>
        <v/>
      </c>
      <c r="AM401" s="6" t="str">
        <f t="shared" ca="1" si="727"/>
        <v/>
      </c>
      <c r="AN401" s="6" t="str">
        <f t="shared" ca="1" si="728"/>
        <v/>
      </c>
      <c r="AO401" s="6" t="str">
        <f t="shared" ca="1" si="729"/>
        <v/>
      </c>
      <c r="AP401" s="6" t="str">
        <f t="shared" ca="1" si="730"/>
        <v/>
      </c>
      <c r="AQ401" s="6" t="str">
        <f t="shared" ca="1" si="731"/>
        <v/>
      </c>
      <c r="AR401" s="6" t="str">
        <f t="shared" ca="1" si="732"/>
        <v/>
      </c>
      <c r="AS401" s="6" t="str">
        <f t="shared" ca="1" si="733"/>
        <v/>
      </c>
      <c r="AT401" s="6" t="str">
        <f t="shared" ca="1" si="734"/>
        <v/>
      </c>
      <c r="AU401" s="6" t="str">
        <f t="shared" ca="1" si="735"/>
        <v/>
      </c>
      <c r="AV401" s="6" t="str">
        <f t="shared" ca="1" si="736"/>
        <v/>
      </c>
      <c r="AW401" s="6" t="str">
        <f t="shared" ca="1" si="737"/>
        <v/>
      </c>
      <c r="AY401" s="6" t="str">
        <f t="shared" ca="1" si="738"/>
        <v/>
      </c>
      <c r="AZ401" s="6" t="str">
        <f t="shared" ca="1" si="739"/>
        <v/>
      </c>
      <c r="BA401" s="6" t="str">
        <f t="shared" ca="1" si="740"/>
        <v/>
      </c>
      <c r="BB401" s="6" t="str">
        <f t="shared" ca="1" si="741"/>
        <v/>
      </c>
      <c r="BC401" s="6" t="str">
        <f t="shared" ca="1" si="742"/>
        <v/>
      </c>
      <c r="BD401" s="6" t="str">
        <f t="shared" ca="1" si="743"/>
        <v/>
      </c>
      <c r="BE401" s="6" t="str">
        <f t="shared" ca="1" si="744"/>
        <v/>
      </c>
      <c r="BF401" s="6" t="str">
        <f t="shared" ca="1" si="745"/>
        <v/>
      </c>
      <c r="BG401" s="6" t="str">
        <f t="shared" ca="1" si="746"/>
        <v/>
      </c>
      <c r="BH401" s="6" t="str">
        <f t="shared" ca="1" si="747"/>
        <v/>
      </c>
      <c r="BI401" s="6" t="str">
        <f t="shared" ca="1" si="748"/>
        <v/>
      </c>
      <c r="BJ401" s="6" t="str">
        <f t="shared" ca="1" si="749"/>
        <v/>
      </c>
      <c r="BK401" s="6" t="str">
        <f t="shared" ca="1" si="750"/>
        <v/>
      </c>
      <c r="BL401" s="6" t="str">
        <f t="shared" ca="1" si="751"/>
        <v/>
      </c>
      <c r="BM401" s="6" t="str">
        <f t="shared" ca="1" si="752"/>
        <v/>
      </c>
      <c r="BN401" s="6" t="str">
        <f t="shared" ca="1" si="753"/>
        <v/>
      </c>
      <c r="BO401" s="6" t="str">
        <f t="shared" ca="1" si="754"/>
        <v/>
      </c>
      <c r="BP401" s="6" t="str">
        <f t="shared" ca="1" si="755"/>
        <v/>
      </c>
      <c r="BQ401" s="6" t="str">
        <f t="shared" ca="1" si="756"/>
        <v/>
      </c>
      <c r="BR401" s="6" t="str">
        <f t="shared" ca="1" si="757"/>
        <v/>
      </c>
      <c r="BS401" s="6" t="str">
        <f t="shared" ca="1" si="758"/>
        <v/>
      </c>
      <c r="BU401" s="6" t="str">
        <f t="shared" ca="1" si="759"/>
        <v/>
      </c>
      <c r="BW401" s="515" t="str">
        <f t="shared" ca="1" si="760"/>
        <v/>
      </c>
      <c r="BX401" s="515">
        <f t="shared" ca="1" si="761"/>
        <v>0</v>
      </c>
      <c r="BY401" s="515" t="str">
        <f t="shared" ca="1" si="762"/>
        <v/>
      </c>
      <c r="CA401" s="6">
        <f t="shared" ca="1" si="763"/>
        <v>1</v>
      </c>
      <c r="CC401" s="523" t="str">
        <f t="shared" ca="1" si="764"/>
        <v/>
      </c>
      <c r="CE401" s="6" t="str">
        <f t="shared" ca="1" si="765"/>
        <v/>
      </c>
      <c r="CG401" s="524" t="str">
        <f ca="1">IF(V401=1,"",IF($AA$4=1,"",IF(LOG入力!BH401&gt;0,"",IF(N401=0,"",IF(HT401=0,"","★")))))</f>
        <v/>
      </c>
      <c r="CI401" s="74" t="str">
        <f t="shared" ca="1" si="766"/>
        <v/>
      </c>
      <c r="CK401" s="525" t="str">
        <f ca="1">IF(V401=1,"",IF(LOG入力!BH401&gt;0,1,0))</f>
        <v/>
      </c>
      <c r="CL401" s="74" t="str">
        <f t="shared" ca="1" si="767"/>
        <v/>
      </c>
      <c r="CN401" s="74" t="str">
        <f t="shared" ca="1" si="768"/>
        <v/>
      </c>
      <c r="CO401" s="74" t="str">
        <f t="shared" ca="1" si="769"/>
        <v/>
      </c>
      <c r="CQ401" s="74" t="str">
        <f t="shared" ca="1" si="770"/>
        <v/>
      </c>
      <c r="CR401" s="74" t="str">
        <f t="shared" ca="1" si="771"/>
        <v/>
      </c>
      <c r="CS401" s="74" t="str">
        <f t="shared" ca="1" si="772"/>
        <v/>
      </c>
      <c r="CT401" s="74" t="str">
        <f t="shared" ca="1" si="773"/>
        <v/>
      </c>
      <c r="CU401" s="74" t="str">
        <f t="shared" ca="1" si="774"/>
        <v/>
      </c>
      <c r="CV401" s="74" t="str">
        <f t="shared" ca="1" si="775"/>
        <v/>
      </c>
      <c r="CW401" s="74" t="str">
        <f t="shared" ca="1" si="776"/>
        <v/>
      </c>
      <c r="CX401" s="74" t="str">
        <f t="shared" ca="1" si="777"/>
        <v/>
      </c>
      <c r="CY401" s="74" t="str">
        <f t="shared" ca="1" si="778"/>
        <v/>
      </c>
      <c r="CZ401" s="74" t="str">
        <f t="shared" ca="1" si="779"/>
        <v/>
      </c>
      <c r="DA401" s="74" t="str">
        <f t="shared" ca="1" si="780"/>
        <v/>
      </c>
      <c r="DB401" s="74" t="str">
        <f t="shared" ca="1" si="781"/>
        <v/>
      </c>
      <c r="DD401" s="74" t="str">
        <f t="shared" ca="1" si="782"/>
        <v/>
      </c>
      <c r="DE401" s="74" t="str">
        <f t="shared" ca="1" si="783"/>
        <v/>
      </c>
      <c r="DF401" s="74" t="str">
        <f t="shared" ca="1" si="784"/>
        <v/>
      </c>
      <c r="DG401" s="74" t="str">
        <f t="shared" ca="1" si="785"/>
        <v/>
      </c>
      <c r="DH401" s="74" t="str">
        <f t="shared" ca="1" si="786"/>
        <v/>
      </c>
      <c r="DI401" s="74" t="str">
        <f t="shared" ca="1" si="787"/>
        <v/>
      </c>
      <c r="DJ401" s="74" t="str">
        <f t="shared" ca="1" si="788"/>
        <v/>
      </c>
      <c r="DK401" s="74" t="str">
        <f t="shared" ca="1" si="789"/>
        <v/>
      </c>
      <c r="DL401" s="74" t="str">
        <f t="shared" ca="1" si="790"/>
        <v/>
      </c>
      <c r="DM401" s="74" t="str">
        <f t="shared" ca="1" si="791"/>
        <v/>
      </c>
      <c r="DN401" s="74" t="str">
        <f t="shared" ca="1" si="792"/>
        <v/>
      </c>
      <c r="DO401" s="74" t="str">
        <f t="shared" ca="1" si="793"/>
        <v/>
      </c>
      <c r="DQ401" s="74" t="str">
        <f t="shared" ca="1" si="794"/>
        <v/>
      </c>
      <c r="DS401" s="74" t="str">
        <f t="shared" ca="1" si="795"/>
        <v/>
      </c>
      <c r="DT401" s="74" t="str">
        <f t="shared" ca="1" si="796"/>
        <v/>
      </c>
      <c r="DV401" s="525" t="str">
        <f t="shared" ca="1" si="797"/>
        <v/>
      </c>
      <c r="DW401" s="74" t="str">
        <f t="shared" ca="1" si="798"/>
        <v/>
      </c>
      <c r="DX401" s="485" t="str">
        <f t="shared" ca="1" si="799"/>
        <v/>
      </c>
      <c r="DY401" s="74" t="str">
        <f t="shared" ca="1" si="800"/>
        <v/>
      </c>
      <c r="DZ401" s="74" t="str">
        <f t="shared" ca="1" si="801"/>
        <v/>
      </c>
      <c r="EA401" s="74" t="str">
        <f t="shared" ca="1" si="802"/>
        <v/>
      </c>
      <c r="EC401" s="74" t="str">
        <f t="shared" ca="1" si="803"/>
        <v/>
      </c>
      <c r="ED401" s="74" t="str">
        <f t="shared" ca="1" si="804"/>
        <v/>
      </c>
      <c r="EE401" s="74" t="str">
        <f t="shared" ca="1" si="805"/>
        <v/>
      </c>
      <c r="EG401" s="479" t="str">
        <f ca="1">IF(V401=1,"",IF(LOG入力!BH401&gt;0,0,IF(CG401="★",0,IF(R401=1,0,IF(N401=0,0,1)))))</f>
        <v/>
      </c>
      <c r="EH401" s="483" t="str">
        <f t="shared" ca="1" si="806"/>
        <v/>
      </c>
      <c r="EI401" s="483" t="str">
        <f t="shared" ca="1" si="807"/>
        <v/>
      </c>
      <c r="EJ401" s="483" t="str">
        <f t="shared" ca="1" si="808"/>
        <v/>
      </c>
      <c r="EL401" s="71">
        <f t="shared" ca="1" si="809"/>
        <v>0</v>
      </c>
      <c r="EM401" s="6">
        <f t="shared" ca="1" si="810"/>
        <v>0</v>
      </c>
      <c r="EN401" s="6" t="str">
        <f t="shared" ca="1" si="811"/>
        <v/>
      </c>
      <c r="EO401" s="6">
        <f ca="1">IF(LOG入力!BH401&gt;0,0,IF(EM401=0,0,(IF(COUNTIF($EN$19:EN401,EN401)=1,IF($FS$3="N",1,IF(EH401=1,1,0))))))</f>
        <v>0</v>
      </c>
      <c r="EP401" s="6" t="str">
        <f ca="1">IF(LOG入力!BH401&gt;0,"",IF(EO401=1,$X401,""))</f>
        <v/>
      </c>
      <c r="EQ401" s="6" t="str">
        <f ca="1">IF(LOG入力!BH401&gt;0,"",IF(EO401=1,$Y401,""))</f>
        <v/>
      </c>
      <c r="ER401" s="520" t="str">
        <f ca="1">IF(LOG入力!BH401&gt;0,"",IF(COUNTIF($EP$19:$EP401,EP401)=1,EP401,""))</f>
        <v/>
      </c>
      <c r="ES401" s="520">
        <f ca="1">IF(LOG入力!BH401&gt;0,0,IF((EL401=1),IF(($ER401=""),0,1),0))</f>
        <v>0</v>
      </c>
      <c r="ET401" s="520" t="str">
        <f ca="1">IF(LOG入力!BH401&gt;0,"",IF(COUNTIF($EQ$19:EQ401,EQ401)=1,EQ401,""))</f>
        <v/>
      </c>
      <c r="EU401" s="539">
        <f ca="1">IF(LOG入力!BH401&gt;0,0,IF((EL401=1),IF(($ET401=""),0,1),0))</f>
        <v>0</v>
      </c>
      <c r="EV401" s="71">
        <f t="shared" ca="1" si="812"/>
        <v>0</v>
      </c>
      <c r="EW401" s="6">
        <f t="shared" ca="1" si="813"/>
        <v>0</v>
      </c>
      <c r="EX401" s="6" t="str">
        <f t="shared" ca="1" si="814"/>
        <v/>
      </c>
      <c r="EY401" s="6">
        <f ca="1">IF(LOG入力!BH401&gt;0,0,IF(EW401=0,0,(IF(COUNTIF($EX$19:EX401,EX401)=1,IF($FS$3="N",1,IF(EH401=1,1,0))))))</f>
        <v>0</v>
      </c>
      <c r="EZ401" s="6" t="str">
        <f ca="1">IF(LOG入力!BH401&gt;0,"",IF(EY401=1,$X401,""))</f>
        <v/>
      </c>
      <c r="FA401" s="6" t="str">
        <f ca="1">IF(LOG入力!BH401&gt;0,"",IF(EY401=1,$Y401,""))</f>
        <v/>
      </c>
      <c r="FB401" s="6" t="str">
        <f ca="1">IF(LOG入力!BH401&gt;0,"",IF(COUNTIF($EZ$19:$EZ401,EZ401)=1,EZ401,""))</f>
        <v/>
      </c>
      <c r="FC401" s="6">
        <f ca="1">IF(LOG入力!BH401&gt;0,0,IF((EV401=1),IF(($FB401=""),0,1),0))</f>
        <v>0</v>
      </c>
      <c r="FD401" s="6" t="str">
        <f ca="1">IF(LOG入力!BH401&gt;0,"",IF(COUNTIF($FA$19:FA401,FA401)=1,FA401,""))</f>
        <v/>
      </c>
      <c r="FE401" s="72">
        <f ca="1">IF(LOG入力!BH401&gt;0,0,IF((EV401=1),IF(($FD401=""),0,1),0))</f>
        <v>0</v>
      </c>
      <c r="FF401" s="71">
        <f t="shared" ca="1" si="815"/>
        <v>0</v>
      </c>
      <c r="FG401" s="6">
        <f t="shared" ca="1" si="816"/>
        <v>0</v>
      </c>
      <c r="FH401" s="6" t="str">
        <f t="shared" ca="1" si="817"/>
        <v/>
      </c>
      <c r="FI401" s="6">
        <f ca="1">IF(LOG入力!BH401&gt;0,0,IF(FG401=0,0,(IF(COUNTIF($FH$19:FH401,FH401)=1,IF($FS$3="N",1,IF(EH401=1,1,0))))))</f>
        <v>0</v>
      </c>
      <c r="FJ401" s="6" t="str">
        <f ca="1">IF(LOG入力!BH401&gt;0,"",IF(FI401=1,$X401,""))</f>
        <v/>
      </c>
      <c r="FK401" s="6" t="str">
        <f ca="1">IF(LOG入力!BH401&gt;0,"",IF(FI401=1,$Y401,""))</f>
        <v/>
      </c>
      <c r="FL401" s="6" t="str">
        <f ca="1">IF(LOG入力!BH401&gt;0,"",IF(COUNTIF($FJ$19:$FJ401,FJ401)=1,FJ401,""))</f>
        <v/>
      </c>
      <c r="FM401" s="6">
        <f ca="1">IF(LOG入力!BH401&gt;0,0,IF((FF401=1),IF(($FL401=""),0,1),0))</f>
        <v>0</v>
      </c>
      <c r="FN401" s="6" t="str">
        <f ca="1">IF(LOG入力!BH401&gt;0,"",IF(COUNTIF($FK$19:FK401,FK401)=1,FK401,""))</f>
        <v/>
      </c>
      <c r="FO401" s="72">
        <f ca="1">IF(LOG入力!BH401&gt;0,0,IF((FF401=1),IF(($FN401=""),0,1),0))</f>
        <v>0</v>
      </c>
      <c r="FP401" s="71">
        <f t="shared" ca="1" si="818"/>
        <v>0</v>
      </c>
      <c r="FQ401" s="6">
        <f t="shared" ca="1" si="819"/>
        <v>0</v>
      </c>
      <c r="FR401" s="6" t="str">
        <f t="shared" ca="1" si="820"/>
        <v/>
      </c>
      <c r="FS401" s="6">
        <f ca="1">IF(LOG入力!BH401&gt;0,0,IF(FQ401=0,0,(IF(COUNTIF($FR$19:FR401,FR401)=1,IF($FS$3="N",1,IF(EH401=1,1,0))))))</f>
        <v>0</v>
      </c>
      <c r="FT401" s="6" t="str">
        <f ca="1">IF(LOG入力!BH401&gt;0,"",IF(FS401=1,$X401,""))</f>
        <v/>
      </c>
      <c r="FU401" s="6" t="str">
        <f ca="1">IF(LOG入力!BH401&gt;0,"",IF(FS401=1,$Y401,""))</f>
        <v/>
      </c>
      <c r="FV401" s="6" t="str">
        <f ca="1">IF(LOG入力!BH401&gt;0,"",IF(COUNTIF($FT$19:$FT401,FT401)=1,FT401,""))</f>
        <v/>
      </c>
      <c r="FW401" s="6">
        <f ca="1">IF(LOG入力!BH401&gt;0,0,IF((FP401=1),IF(($FV401=""),0,1),0))</f>
        <v>0</v>
      </c>
      <c r="FX401" s="6" t="str">
        <f ca="1">IF(LOG入力!BH401&gt;0,"",IF(COUNTIF($FU$19:FU401,FU401)=1,FU401,""))</f>
        <v/>
      </c>
      <c r="FY401" s="72">
        <f ca="1">IF(LOG入力!BH401&gt;0,0,IF((FP401=1),IF(($FX401=""),0,1),0))</f>
        <v>0</v>
      </c>
      <c r="FZ401" s="71">
        <f t="shared" ca="1" si="821"/>
        <v>0</v>
      </c>
      <c r="GA401" s="6">
        <f t="shared" ca="1" si="822"/>
        <v>0</v>
      </c>
      <c r="GB401" s="6" t="str">
        <f t="shared" ca="1" si="823"/>
        <v/>
      </c>
      <c r="GC401" s="6">
        <f ca="1">IF(LOG入力!BH401&gt;0,0,IF(GA401=0,0,(IF(COUNTIF($GB$19:GB401,GB401)=1,IF($FS$3="N",1,IF(EH401=1,1,0))))))</f>
        <v>0</v>
      </c>
      <c r="GD401" s="6" t="str">
        <f ca="1">IF(LOG入力!BH401&gt;0,"",IF(GC401=1,$X401,""))</f>
        <v/>
      </c>
      <c r="GE401" s="6" t="str">
        <f ca="1">IF(LOG入力!BH401&gt;0,"",IF(GC401=1,$Y401,""))</f>
        <v/>
      </c>
      <c r="GF401" s="6" t="str">
        <f ca="1">IF(LOG入力!BH401&gt;0,"",IF(COUNTIF($GD$19:$GD401,GD401)=1,GD401,""))</f>
        <v/>
      </c>
      <c r="GG401" s="6">
        <f ca="1">IF(LOG入力!BH401&gt;0,0,IF((FZ401=1),IF(($GF401=""),0,1),0))</f>
        <v>0</v>
      </c>
      <c r="GH401" s="6" t="str">
        <f ca="1">IF(LOG入力!BH401&gt;0,"",IF(COUNTIF($GE$19:GE401,GE401)=1,GE401,""))</f>
        <v/>
      </c>
      <c r="GI401" s="72">
        <f ca="1">IF(LOG入力!BH401&gt;0,0,IF((FZ401=1),IF(($GH401=""),0,1),0))</f>
        <v>0</v>
      </c>
      <c r="GK401" s="455" t="str">
        <f ca="1">IF(V401=1,"",IF(LEN(LOG入力!AS401)=0,"",LOG入力!AS401))</f>
        <v/>
      </c>
      <c r="GL401" s="378" t="str">
        <f t="shared" ca="1" si="824"/>
        <v/>
      </c>
      <c r="GM401" s="378" t="str">
        <f t="shared" ca="1" si="825"/>
        <v/>
      </c>
      <c r="GN401" s="74" t="str">
        <f t="shared" ca="1" si="826"/>
        <v/>
      </c>
      <c r="GO401" s="74" t="str">
        <f t="shared" ca="1" si="827"/>
        <v/>
      </c>
      <c r="GQ401" s="74" t="str">
        <f t="shared" ca="1" si="828"/>
        <v/>
      </c>
      <c r="GR401" s="74" t="str">
        <f t="shared" ca="1" si="829"/>
        <v/>
      </c>
      <c r="GS401" s="74" t="str">
        <f t="shared" ca="1" si="830"/>
        <v/>
      </c>
      <c r="GT401" s="74" t="str">
        <f t="shared" ca="1" si="831"/>
        <v/>
      </c>
      <c r="GU401" s="74" t="str">
        <f t="shared" ca="1" si="832"/>
        <v/>
      </c>
      <c r="GV401" s="74" t="str">
        <f t="shared" ca="1" si="833"/>
        <v/>
      </c>
      <c r="GX401" s="74" t="str">
        <f t="shared" ca="1" si="834"/>
        <v/>
      </c>
      <c r="GY401" s="74" t="str">
        <f t="shared" ca="1" si="835"/>
        <v/>
      </c>
      <c r="GZ401" s="74" t="str">
        <f ca="1">IF(V401=1,"",IF(LOG入力!BH401&gt;0,0,IF(GY401=0,0,IF((VALUE((TYPE(VALUE(J401)))))=16,0,IF(VALUE(J401)&lt;60,1,IF(VALUE(J401)&lt;100,0,IF(VALUE(J401)&lt;600,2,0)))))))</f>
        <v/>
      </c>
      <c r="HA401" s="74" t="str">
        <f t="shared" ca="1" si="836"/>
        <v/>
      </c>
      <c r="HB401" s="74" t="str">
        <f ca="1">IF(V401=1,"",IF(LOG入力!BH401&gt;0,0,IF(HA401=0,0,IF((VALUE((TYPE(VALUE(L401)))))=16,0,IF(VALUE(L401)&lt;60,1,IF(VALUE(L401)&lt;100,0,IF(VALUE(L401)&lt;600,2,0)))))))</f>
        <v/>
      </c>
      <c r="HD401" s="74" t="str">
        <f t="shared" ca="1" si="837"/>
        <v/>
      </c>
      <c r="HF401" s="74" t="str">
        <f t="shared" ca="1" si="838"/>
        <v/>
      </c>
      <c r="HG401" s="74" t="str">
        <f t="shared" ca="1" si="839"/>
        <v/>
      </c>
      <c r="HH401" s="74" t="str">
        <f t="shared" ca="1" si="840"/>
        <v/>
      </c>
      <c r="HI401" s="74" t="str">
        <f t="shared" ca="1" si="841"/>
        <v/>
      </c>
      <c r="HJ401" s="74" t="str">
        <f t="shared" ca="1" si="842"/>
        <v/>
      </c>
      <c r="HK401" s="74" t="str">
        <f t="shared" ca="1" si="843"/>
        <v/>
      </c>
      <c r="HL401" s="74" t="str">
        <f t="shared" ca="1" si="844"/>
        <v/>
      </c>
      <c r="HM401" s="74" t="str">
        <f t="shared" ca="1" si="845"/>
        <v/>
      </c>
      <c r="HN401" s="74" t="str">
        <f t="shared" ca="1" si="846"/>
        <v/>
      </c>
      <c r="HO401" s="529" t="str">
        <f t="shared" ca="1" si="847"/>
        <v/>
      </c>
      <c r="HP401" s="74" t="str">
        <f t="shared" ca="1" si="848"/>
        <v/>
      </c>
      <c r="HQ401" s="74" t="str">
        <f t="shared" ca="1" si="849"/>
        <v/>
      </c>
      <c r="HR401" s="74" t="str">
        <f t="shared" ca="1" si="850"/>
        <v/>
      </c>
      <c r="HS401" s="74" t="str">
        <f t="shared" ca="1" si="851"/>
        <v/>
      </c>
      <c r="HT401" s="74" t="str">
        <f ca="1">IF(V401=1,"",IF(LOG入力!BH401&gt;0,0,IF(DV401=1,0,IF(N401="0",0,IF(SUM(HD401:HS401)&gt;0,1,0)))))</f>
        <v/>
      </c>
    </row>
    <row r="402" spans="1:228" x14ac:dyDescent="0.15">
      <c r="A402" s="5"/>
      <c r="B402" s="532" t="str">
        <f t="shared" ca="1" si="710"/>
        <v/>
      </c>
      <c r="C402" s="534" t="str">
        <f ca="1">LOG入力!AP402</f>
        <v/>
      </c>
      <c r="D402" s="534" t="str">
        <f ca="1">LOG入力!AQ402</f>
        <v/>
      </c>
      <c r="E402" s="534" t="str">
        <f ca="1">LOG入力!AR402</f>
        <v/>
      </c>
      <c r="F402" s="535" t="str">
        <f t="shared" ca="1" si="711"/>
        <v/>
      </c>
      <c r="G402" s="585" t="str">
        <f ca="1">LOG入力!AT402</f>
        <v/>
      </c>
      <c r="H402" s="542" t="str">
        <f ca="1">LOG入力!AU402</f>
        <v/>
      </c>
      <c r="I402" s="542" t="str">
        <f ca="1">LOG入力!AV402</f>
        <v/>
      </c>
      <c r="J402" s="577" t="str">
        <f ca="1">LOG入力!AW402</f>
        <v/>
      </c>
      <c r="K402" s="578" t="str">
        <f ca="1">LOG入力!BJ402</f>
        <v/>
      </c>
      <c r="L402" s="577" t="str">
        <f ca="1">LOG入力!AY402</f>
        <v/>
      </c>
      <c r="M402" s="545" t="str">
        <f ca="1">LOG入力!BK402</f>
        <v/>
      </c>
      <c r="N402" s="512" t="str">
        <f ca="1">IF(V402=1,"",IF(LOG入力!AJ402=1,"1",LOG入力!BA402))</f>
        <v/>
      </c>
      <c r="O402" s="538" t="str">
        <f ca="1">IF(V402=1,"",IF(LEN(LOG入力!O402)=0,"",LOG入力!O402))</f>
        <v/>
      </c>
      <c r="P402" s="291" t="str">
        <f ca="1">IF(V402=1,"",IF($AA$4=1,"",IF(LOG入力!BG402=1,"",CONCATENATE($ER402,$FB402,$FL402,$FV402,$GF402))))</f>
        <v/>
      </c>
      <c r="Q402" s="291" t="str">
        <f ca="1">IF(V402=1,"",IF($AA$4=1,"",IF(LOG入力!BG402=1,"",CONCATENATE($ET402,$FD402,$FN402,$FX402,$GH402))))</f>
        <v/>
      </c>
      <c r="R402" s="573" t="str">
        <f ca="1">IF(V402=1,"",IF($AA$4=1,"",IF(LOG入力!BH402&gt;0,0,AA402)))</f>
        <v/>
      </c>
      <c r="S402" s="293" t="str">
        <f t="shared" ca="1" si="712"/>
        <v/>
      </c>
      <c r="T402" s="681"/>
      <c r="U402" s="38"/>
      <c r="V402" s="196">
        <f ca="1">LOG入力!AN402</f>
        <v>1</v>
      </c>
      <c r="W402" s="38"/>
      <c r="X402" s="516" t="str">
        <f t="shared" ca="1" si="713"/>
        <v/>
      </c>
      <c r="Y402" s="515" t="str">
        <f t="shared" ca="1" si="714"/>
        <v/>
      </c>
      <c r="Z402" s="518" t="str">
        <f t="shared" ca="1" si="715"/>
        <v/>
      </c>
      <c r="AA402" s="574" t="str">
        <f t="shared" ca="1" si="716"/>
        <v/>
      </c>
      <c r="AC402" s="6" t="str">
        <f t="shared" ca="1" si="717"/>
        <v/>
      </c>
      <c r="AD402" s="6" t="str">
        <f t="shared" ca="1" si="718"/>
        <v/>
      </c>
      <c r="AE402" s="6" t="str">
        <f t="shared" ca="1" si="719"/>
        <v/>
      </c>
      <c r="AF402" s="6" t="str">
        <f t="shared" ca="1" si="720"/>
        <v/>
      </c>
      <c r="AG402" s="6" t="str">
        <f t="shared" ca="1" si="721"/>
        <v/>
      </c>
      <c r="AH402" s="6" t="str">
        <f t="shared" ca="1" si="722"/>
        <v/>
      </c>
      <c r="AI402" s="6" t="str">
        <f t="shared" ca="1" si="723"/>
        <v/>
      </c>
      <c r="AJ402" s="6" t="str">
        <f t="shared" ca="1" si="724"/>
        <v/>
      </c>
      <c r="AK402" s="6" t="str">
        <f t="shared" ca="1" si="725"/>
        <v/>
      </c>
      <c r="AL402" s="6" t="str">
        <f t="shared" ca="1" si="726"/>
        <v/>
      </c>
      <c r="AM402" s="6" t="str">
        <f t="shared" ca="1" si="727"/>
        <v/>
      </c>
      <c r="AN402" s="6" t="str">
        <f t="shared" ca="1" si="728"/>
        <v/>
      </c>
      <c r="AO402" s="6" t="str">
        <f t="shared" ca="1" si="729"/>
        <v/>
      </c>
      <c r="AP402" s="6" t="str">
        <f t="shared" ca="1" si="730"/>
        <v/>
      </c>
      <c r="AQ402" s="6" t="str">
        <f t="shared" ca="1" si="731"/>
        <v/>
      </c>
      <c r="AR402" s="6" t="str">
        <f t="shared" ca="1" si="732"/>
        <v/>
      </c>
      <c r="AS402" s="6" t="str">
        <f t="shared" ca="1" si="733"/>
        <v/>
      </c>
      <c r="AT402" s="6" t="str">
        <f t="shared" ca="1" si="734"/>
        <v/>
      </c>
      <c r="AU402" s="6" t="str">
        <f t="shared" ca="1" si="735"/>
        <v/>
      </c>
      <c r="AV402" s="6" t="str">
        <f t="shared" ca="1" si="736"/>
        <v/>
      </c>
      <c r="AW402" s="6" t="str">
        <f t="shared" ca="1" si="737"/>
        <v/>
      </c>
      <c r="AY402" s="6" t="str">
        <f t="shared" ca="1" si="738"/>
        <v/>
      </c>
      <c r="AZ402" s="6" t="str">
        <f t="shared" ca="1" si="739"/>
        <v/>
      </c>
      <c r="BA402" s="6" t="str">
        <f t="shared" ca="1" si="740"/>
        <v/>
      </c>
      <c r="BB402" s="6" t="str">
        <f t="shared" ca="1" si="741"/>
        <v/>
      </c>
      <c r="BC402" s="6" t="str">
        <f t="shared" ca="1" si="742"/>
        <v/>
      </c>
      <c r="BD402" s="6" t="str">
        <f t="shared" ca="1" si="743"/>
        <v/>
      </c>
      <c r="BE402" s="6" t="str">
        <f t="shared" ca="1" si="744"/>
        <v/>
      </c>
      <c r="BF402" s="6" t="str">
        <f t="shared" ca="1" si="745"/>
        <v/>
      </c>
      <c r="BG402" s="6" t="str">
        <f t="shared" ca="1" si="746"/>
        <v/>
      </c>
      <c r="BH402" s="6" t="str">
        <f t="shared" ca="1" si="747"/>
        <v/>
      </c>
      <c r="BI402" s="6" t="str">
        <f t="shared" ca="1" si="748"/>
        <v/>
      </c>
      <c r="BJ402" s="6" t="str">
        <f t="shared" ca="1" si="749"/>
        <v/>
      </c>
      <c r="BK402" s="6" t="str">
        <f t="shared" ca="1" si="750"/>
        <v/>
      </c>
      <c r="BL402" s="6" t="str">
        <f t="shared" ca="1" si="751"/>
        <v/>
      </c>
      <c r="BM402" s="6" t="str">
        <f t="shared" ca="1" si="752"/>
        <v/>
      </c>
      <c r="BN402" s="6" t="str">
        <f t="shared" ca="1" si="753"/>
        <v/>
      </c>
      <c r="BO402" s="6" t="str">
        <f t="shared" ca="1" si="754"/>
        <v/>
      </c>
      <c r="BP402" s="6" t="str">
        <f t="shared" ca="1" si="755"/>
        <v/>
      </c>
      <c r="BQ402" s="6" t="str">
        <f t="shared" ca="1" si="756"/>
        <v/>
      </c>
      <c r="BR402" s="6" t="str">
        <f t="shared" ca="1" si="757"/>
        <v/>
      </c>
      <c r="BS402" s="6" t="str">
        <f t="shared" ca="1" si="758"/>
        <v/>
      </c>
      <c r="BU402" s="6" t="str">
        <f t="shared" ca="1" si="759"/>
        <v/>
      </c>
      <c r="BW402" s="515" t="str">
        <f t="shared" ca="1" si="760"/>
        <v/>
      </c>
      <c r="BX402" s="515">
        <f t="shared" ca="1" si="761"/>
        <v>0</v>
      </c>
      <c r="BY402" s="515" t="str">
        <f t="shared" ca="1" si="762"/>
        <v/>
      </c>
      <c r="CA402" s="6">
        <f t="shared" ca="1" si="763"/>
        <v>1</v>
      </c>
      <c r="CC402" s="523" t="str">
        <f t="shared" ca="1" si="764"/>
        <v/>
      </c>
      <c r="CE402" s="6" t="str">
        <f t="shared" ca="1" si="765"/>
        <v/>
      </c>
      <c r="CG402" s="524" t="str">
        <f ca="1">IF(V402=1,"",IF($AA$4=1,"",IF(LOG入力!BH402&gt;0,"",IF(N402=0,"",IF(HT402=0,"","★")))))</f>
        <v/>
      </c>
      <c r="CI402" s="74" t="str">
        <f t="shared" ca="1" si="766"/>
        <v/>
      </c>
      <c r="CK402" s="525" t="str">
        <f ca="1">IF(V402=1,"",IF(LOG入力!BH402&gt;0,1,0))</f>
        <v/>
      </c>
      <c r="CL402" s="74" t="str">
        <f t="shared" ca="1" si="767"/>
        <v/>
      </c>
      <c r="CN402" s="74" t="str">
        <f t="shared" ca="1" si="768"/>
        <v/>
      </c>
      <c r="CO402" s="74" t="str">
        <f t="shared" ca="1" si="769"/>
        <v/>
      </c>
      <c r="CQ402" s="74" t="str">
        <f t="shared" ca="1" si="770"/>
        <v/>
      </c>
      <c r="CR402" s="74" t="str">
        <f t="shared" ca="1" si="771"/>
        <v/>
      </c>
      <c r="CS402" s="74" t="str">
        <f t="shared" ca="1" si="772"/>
        <v/>
      </c>
      <c r="CT402" s="74" t="str">
        <f t="shared" ca="1" si="773"/>
        <v/>
      </c>
      <c r="CU402" s="74" t="str">
        <f t="shared" ca="1" si="774"/>
        <v/>
      </c>
      <c r="CV402" s="74" t="str">
        <f t="shared" ca="1" si="775"/>
        <v/>
      </c>
      <c r="CW402" s="74" t="str">
        <f t="shared" ca="1" si="776"/>
        <v/>
      </c>
      <c r="CX402" s="74" t="str">
        <f t="shared" ca="1" si="777"/>
        <v/>
      </c>
      <c r="CY402" s="74" t="str">
        <f t="shared" ca="1" si="778"/>
        <v/>
      </c>
      <c r="CZ402" s="74" t="str">
        <f t="shared" ca="1" si="779"/>
        <v/>
      </c>
      <c r="DA402" s="74" t="str">
        <f t="shared" ca="1" si="780"/>
        <v/>
      </c>
      <c r="DB402" s="74" t="str">
        <f t="shared" ca="1" si="781"/>
        <v/>
      </c>
      <c r="DD402" s="74" t="str">
        <f t="shared" ca="1" si="782"/>
        <v/>
      </c>
      <c r="DE402" s="74" t="str">
        <f t="shared" ca="1" si="783"/>
        <v/>
      </c>
      <c r="DF402" s="74" t="str">
        <f t="shared" ca="1" si="784"/>
        <v/>
      </c>
      <c r="DG402" s="74" t="str">
        <f t="shared" ca="1" si="785"/>
        <v/>
      </c>
      <c r="DH402" s="74" t="str">
        <f t="shared" ca="1" si="786"/>
        <v/>
      </c>
      <c r="DI402" s="74" t="str">
        <f t="shared" ca="1" si="787"/>
        <v/>
      </c>
      <c r="DJ402" s="74" t="str">
        <f t="shared" ca="1" si="788"/>
        <v/>
      </c>
      <c r="DK402" s="74" t="str">
        <f t="shared" ca="1" si="789"/>
        <v/>
      </c>
      <c r="DL402" s="74" t="str">
        <f t="shared" ca="1" si="790"/>
        <v/>
      </c>
      <c r="DM402" s="74" t="str">
        <f t="shared" ca="1" si="791"/>
        <v/>
      </c>
      <c r="DN402" s="74" t="str">
        <f t="shared" ca="1" si="792"/>
        <v/>
      </c>
      <c r="DO402" s="74" t="str">
        <f t="shared" ca="1" si="793"/>
        <v/>
      </c>
      <c r="DQ402" s="74" t="str">
        <f t="shared" ca="1" si="794"/>
        <v/>
      </c>
      <c r="DS402" s="74" t="str">
        <f t="shared" ca="1" si="795"/>
        <v/>
      </c>
      <c r="DT402" s="74" t="str">
        <f t="shared" ca="1" si="796"/>
        <v/>
      </c>
      <c r="DV402" s="525" t="str">
        <f t="shared" ca="1" si="797"/>
        <v/>
      </c>
      <c r="DW402" s="74" t="str">
        <f t="shared" ca="1" si="798"/>
        <v/>
      </c>
      <c r="DX402" s="485" t="str">
        <f t="shared" ca="1" si="799"/>
        <v/>
      </c>
      <c r="DY402" s="74" t="str">
        <f t="shared" ca="1" si="800"/>
        <v/>
      </c>
      <c r="DZ402" s="74" t="str">
        <f t="shared" ca="1" si="801"/>
        <v/>
      </c>
      <c r="EA402" s="74" t="str">
        <f t="shared" ca="1" si="802"/>
        <v/>
      </c>
      <c r="EC402" s="74" t="str">
        <f t="shared" ca="1" si="803"/>
        <v/>
      </c>
      <c r="ED402" s="74" t="str">
        <f t="shared" ca="1" si="804"/>
        <v/>
      </c>
      <c r="EE402" s="74" t="str">
        <f t="shared" ca="1" si="805"/>
        <v/>
      </c>
      <c r="EG402" s="479" t="str">
        <f ca="1">IF(V402=1,"",IF(LOG入力!BH402&gt;0,0,IF(CG402="★",0,IF(R402=1,0,IF(N402=0,0,1)))))</f>
        <v/>
      </c>
      <c r="EH402" s="483" t="str">
        <f t="shared" ca="1" si="806"/>
        <v/>
      </c>
      <c r="EI402" s="483" t="str">
        <f t="shared" ca="1" si="807"/>
        <v/>
      </c>
      <c r="EJ402" s="483" t="str">
        <f t="shared" ca="1" si="808"/>
        <v/>
      </c>
      <c r="EL402" s="71">
        <f t="shared" ca="1" si="809"/>
        <v>0</v>
      </c>
      <c r="EM402" s="6">
        <f t="shared" ca="1" si="810"/>
        <v>0</v>
      </c>
      <c r="EN402" s="6" t="str">
        <f t="shared" ca="1" si="811"/>
        <v/>
      </c>
      <c r="EO402" s="6">
        <f ca="1">IF(LOG入力!BH402&gt;0,0,IF(EM402=0,0,(IF(COUNTIF($EN$19:EN402,EN402)=1,IF($FS$3="N",1,IF(EH402=1,1,0))))))</f>
        <v>0</v>
      </c>
      <c r="EP402" s="6" t="str">
        <f ca="1">IF(LOG入力!BH402&gt;0,"",IF(EO402=1,$X402,""))</f>
        <v/>
      </c>
      <c r="EQ402" s="6" t="str">
        <f ca="1">IF(LOG入力!BH402&gt;0,"",IF(EO402=1,$Y402,""))</f>
        <v/>
      </c>
      <c r="ER402" s="520" t="str">
        <f ca="1">IF(LOG入力!BH402&gt;0,"",IF(COUNTIF($EP$19:$EP402,EP402)=1,EP402,""))</f>
        <v/>
      </c>
      <c r="ES402" s="520">
        <f ca="1">IF(LOG入力!BH402&gt;0,0,IF((EL402=1),IF(($ER402=""),0,1),0))</f>
        <v>0</v>
      </c>
      <c r="ET402" s="520" t="str">
        <f ca="1">IF(LOG入力!BH402&gt;0,"",IF(COUNTIF($EQ$19:EQ402,EQ402)=1,EQ402,""))</f>
        <v/>
      </c>
      <c r="EU402" s="539">
        <f ca="1">IF(LOG入力!BH402&gt;0,0,IF((EL402=1),IF(($ET402=""),0,1),0))</f>
        <v>0</v>
      </c>
      <c r="EV402" s="71">
        <f t="shared" ca="1" si="812"/>
        <v>0</v>
      </c>
      <c r="EW402" s="6">
        <f t="shared" ca="1" si="813"/>
        <v>0</v>
      </c>
      <c r="EX402" s="6" t="str">
        <f t="shared" ca="1" si="814"/>
        <v/>
      </c>
      <c r="EY402" s="6">
        <f ca="1">IF(LOG入力!BH402&gt;0,0,IF(EW402=0,0,(IF(COUNTIF($EX$19:EX402,EX402)=1,IF($FS$3="N",1,IF(EH402=1,1,0))))))</f>
        <v>0</v>
      </c>
      <c r="EZ402" s="6" t="str">
        <f ca="1">IF(LOG入力!BH402&gt;0,"",IF(EY402=1,$X402,""))</f>
        <v/>
      </c>
      <c r="FA402" s="6" t="str">
        <f ca="1">IF(LOG入力!BH402&gt;0,"",IF(EY402=1,$Y402,""))</f>
        <v/>
      </c>
      <c r="FB402" s="6" t="str">
        <f ca="1">IF(LOG入力!BH402&gt;0,"",IF(COUNTIF($EZ$19:$EZ402,EZ402)=1,EZ402,""))</f>
        <v/>
      </c>
      <c r="FC402" s="6">
        <f ca="1">IF(LOG入力!BH402&gt;0,0,IF((EV402=1),IF(($FB402=""),0,1),0))</f>
        <v>0</v>
      </c>
      <c r="FD402" s="6" t="str">
        <f ca="1">IF(LOG入力!BH402&gt;0,"",IF(COUNTIF($FA$19:FA402,FA402)=1,FA402,""))</f>
        <v/>
      </c>
      <c r="FE402" s="72">
        <f ca="1">IF(LOG入力!BH402&gt;0,0,IF((EV402=1),IF(($FD402=""),0,1),0))</f>
        <v>0</v>
      </c>
      <c r="FF402" s="71">
        <f t="shared" ca="1" si="815"/>
        <v>0</v>
      </c>
      <c r="FG402" s="6">
        <f t="shared" ca="1" si="816"/>
        <v>0</v>
      </c>
      <c r="FH402" s="6" t="str">
        <f t="shared" ca="1" si="817"/>
        <v/>
      </c>
      <c r="FI402" s="6">
        <f ca="1">IF(LOG入力!BH402&gt;0,0,IF(FG402=0,0,(IF(COUNTIF($FH$19:FH402,FH402)=1,IF($FS$3="N",1,IF(EH402=1,1,0))))))</f>
        <v>0</v>
      </c>
      <c r="FJ402" s="6" t="str">
        <f ca="1">IF(LOG入力!BH402&gt;0,"",IF(FI402=1,$X402,""))</f>
        <v/>
      </c>
      <c r="FK402" s="6" t="str">
        <f ca="1">IF(LOG入力!BH402&gt;0,"",IF(FI402=1,$Y402,""))</f>
        <v/>
      </c>
      <c r="FL402" s="6" t="str">
        <f ca="1">IF(LOG入力!BH402&gt;0,"",IF(COUNTIF($FJ$19:$FJ402,FJ402)=1,FJ402,""))</f>
        <v/>
      </c>
      <c r="FM402" s="6">
        <f ca="1">IF(LOG入力!BH402&gt;0,0,IF((FF402=1),IF(($FL402=""),0,1),0))</f>
        <v>0</v>
      </c>
      <c r="FN402" s="6" t="str">
        <f ca="1">IF(LOG入力!BH402&gt;0,"",IF(COUNTIF($FK$19:FK402,FK402)=1,FK402,""))</f>
        <v/>
      </c>
      <c r="FO402" s="72">
        <f ca="1">IF(LOG入力!BH402&gt;0,0,IF((FF402=1),IF(($FN402=""),0,1),0))</f>
        <v>0</v>
      </c>
      <c r="FP402" s="71">
        <f t="shared" ca="1" si="818"/>
        <v>0</v>
      </c>
      <c r="FQ402" s="6">
        <f t="shared" ca="1" si="819"/>
        <v>0</v>
      </c>
      <c r="FR402" s="6" t="str">
        <f t="shared" ca="1" si="820"/>
        <v/>
      </c>
      <c r="FS402" s="6">
        <f ca="1">IF(LOG入力!BH402&gt;0,0,IF(FQ402=0,0,(IF(COUNTIF($FR$19:FR402,FR402)=1,IF($FS$3="N",1,IF(EH402=1,1,0))))))</f>
        <v>0</v>
      </c>
      <c r="FT402" s="6" t="str">
        <f ca="1">IF(LOG入力!BH402&gt;0,"",IF(FS402=1,$X402,""))</f>
        <v/>
      </c>
      <c r="FU402" s="6" t="str">
        <f ca="1">IF(LOG入力!BH402&gt;0,"",IF(FS402=1,$Y402,""))</f>
        <v/>
      </c>
      <c r="FV402" s="6" t="str">
        <f ca="1">IF(LOG入力!BH402&gt;0,"",IF(COUNTIF($FT$19:$FT402,FT402)=1,FT402,""))</f>
        <v/>
      </c>
      <c r="FW402" s="6">
        <f ca="1">IF(LOG入力!BH402&gt;0,0,IF((FP402=1),IF(($FV402=""),0,1),0))</f>
        <v>0</v>
      </c>
      <c r="FX402" s="6" t="str">
        <f ca="1">IF(LOG入力!BH402&gt;0,"",IF(COUNTIF($FU$19:FU402,FU402)=1,FU402,""))</f>
        <v/>
      </c>
      <c r="FY402" s="72">
        <f ca="1">IF(LOG入力!BH402&gt;0,0,IF((FP402=1),IF(($FX402=""),0,1),0))</f>
        <v>0</v>
      </c>
      <c r="FZ402" s="71">
        <f t="shared" ca="1" si="821"/>
        <v>0</v>
      </c>
      <c r="GA402" s="6">
        <f t="shared" ca="1" si="822"/>
        <v>0</v>
      </c>
      <c r="GB402" s="6" t="str">
        <f t="shared" ca="1" si="823"/>
        <v/>
      </c>
      <c r="GC402" s="6">
        <f ca="1">IF(LOG入力!BH402&gt;0,0,IF(GA402=0,0,(IF(COUNTIF($GB$19:GB402,GB402)=1,IF($FS$3="N",1,IF(EH402=1,1,0))))))</f>
        <v>0</v>
      </c>
      <c r="GD402" s="6" t="str">
        <f ca="1">IF(LOG入力!BH402&gt;0,"",IF(GC402=1,$X402,""))</f>
        <v/>
      </c>
      <c r="GE402" s="6" t="str">
        <f ca="1">IF(LOG入力!BH402&gt;0,"",IF(GC402=1,$Y402,""))</f>
        <v/>
      </c>
      <c r="GF402" s="6" t="str">
        <f ca="1">IF(LOG入力!BH402&gt;0,"",IF(COUNTIF($GD$19:$GD402,GD402)=1,GD402,""))</f>
        <v/>
      </c>
      <c r="GG402" s="6">
        <f ca="1">IF(LOG入力!BH402&gt;0,0,IF((FZ402=1),IF(($GF402=""),0,1),0))</f>
        <v>0</v>
      </c>
      <c r="GH402" s="6" t="str">
        <f ca="1">IF(LOG入力!BH402&gt;0,"",IF(COUNTIF($GE$19:GE402,GE402)=1,GE402,""))</f>
        <v/>
      </c>
      <c r="GI402" s="72">
        <f ca="1">IF(LOG入力!BH402&gt;0,0,IF((FZ402=1),IF(($GH402=""),0,1),0))</f>
        <v>0</v>
      </c>
      <c r="GK402" s="455" t="str">
        <f ca="1">IF(V402=1,"",IF(LEN(LOG入力!AS402)=0,"",LOG入力!AS402))</f>
        <v/>
      </c>
      <c r="GL402" s="378" t="str">
        <f t="shared" ca="1" si="824"/>
        <v/>
      </c>
      <c r="GM402" s="378" t="str">
        <f t="shared" ca="1" si="825"/>
        <v/>
      </c>
      <c r="GN402" s="74" t="str">
        <f t="shared" ca="1" si="826"/>
        <v/>
      </c>
      <c r="GO402" s="74" t="str">
        <f t="shared" ca="1" si="827"/>
        <v/>
      </c>
      <c r="GQ402" s="74" t="str">
        <f t="shared" ca="1" si="828"/>
        <v/>
      </c>
      <c r="GR402" s="74" t="str">
        <f t="shared" ca="1" si="829"/>
        <v/>
      </c>
      <c r="GS402" s="74" t="str">
        <f t="shared" ca="1" si="830"/>
        <v/>
      </c>
      <c r="GT402" s="74" t="str">
        <f t="shared" ca="1" si="831"/>
        <v/>
      </c>
      <c r="GU402" s="74" t="str">
        <f t="shared" ca="1" si="832"/>
        <v/>
      </c>
      <c r="GV402" s="74" t="str">
        <f t="shared" ca="1" si="833"/>
        <v/>
      </c>
      <c r="GX402" s="74" t="str">
        <f t="shared" ca="1" si="834"/>
        <v/>
      </c>
      <c r="GY402" s="74" t="str">
        <f t="shared" ca="1" si="835"/>
        <v/>
      </c>
      <c r="GZ402" s="74" t="str">
        <f ca="1">IF(V402=1,"",IF(LOG入力!BH402&gt;0,0,IF(GY402=0,0,IF((VALUE((TYPE(VALUE(J402)))))=16,0,IF(VALUE(J402)&lt;60,1,IF(VALUE(J402)&lt;100,0,IF(VALUE(J402)&lt;600,2,0)))))))</f>
        <v/>
      </c>
      <c r="HA402" s="74" t="str">
        <f t="shared" ca="1" si="836"/>
        <v/>
      </c>
      <c r="HB402" s="74" t="str">
        <f ca="1">IF(V402=1,"",IF(LOG入力!BH402&gt;0,0,IF(HA402=0,0,IF((VALUE((TYPE(VALUE(L402)))))=16,0,IF(VALUE(L402)&lt;60,1,IF(VALUE(L402)&lt;100,0,IF(VALUE(L402)&lt;600,2,0)))))))</f>
        <v/>
      </c>
      <c r="HD402" s="74" t="str">
        <f t="shared" ca="1" si="837"/>
        <v/>
      </c>
      <c r="HF402" s="74" t="str">
        <f t="shared" ca="1" si="838"/>
        <v/>
      </c>
      <c r="HG402" s="74" t="str">
        <f t="shared" ca="1" si="839"/>
        <v/>
      </c>
      <c r="HH402" s="74" t="str">
        <f t="shared" ca="1" si="840"/>
        <v/>
      </c>
      <c r="HI402" s="74" t="str">
        <f t="shared" ca="1" si="841"/>
        <v/>
      </c>
      <c r="HJ402" s="74" t="str">
        <f t="shared" ca="1" si="842"/>
        <v/>
      </c>
      <c r="HK402" s="74" t="str">
        <f t="shared" ca="1" si="843"/>
        <v/>
      </c>
      <c r="HL402" s="74" t="str">
        <f t="shared" ca="1" si="844"/>
        <v/>
      </c>
      <c r="HM402" s="74" t="str">
        <f t="shared" ca="1" si="845"/>
        <v/>
      </c>
      <c r="HN402" s="74" t="str">
        <f t="shared" ca="1" si="846"/>
        <v/>
      </c>
      <c r="HO402" s="529" t="str">
        <f t="shared" ca="1" si="847"/>
        <v/>
      </c>
      <c r="HP402" s="74" t="str">
        <f t="shared" ca="1" si="848"/>
        <v/>
      </c>
      <c r="HQ402" s="74" t="str">
        <f t="shared" ca="1" si="849"/>
        <v/>
      </c>
      <c r="HR402" s="74" t="str">
        <f t="shared" ca="1" si="850"/>
        <v/>
      </c>
      <c r="HS402" s="74" t="str">
        <f t="shared" ca="1" si="851"/>
        <v/>
      </c>
      <c r="HT402" s="74" t="str">
        <f ca="1">IF(V402=1,"",IF(LOG入力!BH402&gt;0,0,IF(DV402=1,0,IF(N402="0",0,IF(SUM(HD402:HS402)&gt;0,1,0)))))</f>
        <v/>
      </c>
    </row>
    <row r="403" spans="1:228" x14ac:dyDescent="0.15">
      <c r="A403" s="5"/>
      <c r="B403" s="532" t="str">
        <f t="shared" ref="B403:B466" ca="1" si="852">CG403</f>
        <v/>
      </c>
      <c r="C403" s="534" t="str">
        <f ca="1">LOG入力!AP403</f>
        <v/>
      </c>
      <c r="D403" s="534" t="str">
        <f ca="1">LOG入力!AQ403</f>
        <v/>
      </c>
      <c r="E403" s="534" t="str">
        <f ca="1">LOG入力!AR403</f>
        <v/>
      </c>
      <c r="F403" s="535" t="str">
        <f t="shared" ref="F403:F466" ca="1" si="853">GO403</f>
        <v/>
      </c>
      <c r="G403" s="585" t="str">
        <f ca="1">LOG入力!AT403</f>
        <v/>
      </c>
      <c r="H403" s="542" t="str">
        <f ca="1">LOG入力!AU403</f>
        <v/>
      </c>
      <c r="I403" s="542" t="str">
        <f ca="1">LOG入力!AV403</f>
        <v/>
      </c>
      <c r="J403" s="577" t="str">
        <f ca="1">LOG入力!AW403</f>
        <v/>
      </c>
      <c r="K403" s="578" t="str">
        <f ca="1">LOG入力!BJ403</f>
        <v/>
      </c>
      <c r="L403" s="577" t="str">
        <f ca="1">LOG入力!AY403</f>
        <v/>
      </c>
      <c r="M403" s="545" t="str">
        <f ca="1">LOG入力!BK403</f>
        <v/>
      </c>
      <c r="N403" s="512" t="str">
        <f ca="1">IF(V403=1,"",IF(LOG入力!AJ403=1,"1",LOG入力!BA403))</f>
        <v/>
      </c>
      <c r="O403" s="538" t="str">
        <f ca="1">IF(V403=1,"",IF(LEN(LOG入力!O403)=0,"",LOG入力!O403))</f>
        <v/>
      </c>
      <c r="P403" s="291" t="str">
        <f ca="1">IF(V403=1,"",IF($AA$4=1,"",IF(LOG入力!BG403=1,"",CONCATENATE($ER403,$FB403,$FL403,$FV403,$GF403))))</f>
        <v/>
      </c>
      <c r="Q403" s="291" t="str">
        <f ca="1">IF(V403=1,"",IF($AA$4=1,"",IF(LOG入力!BG403=1,"",CONCATENATE($ET403,$FD403,$FN403,$FX403,$GH403))))</f>
        <v/>
      </c>
      <c r="R403" s="573" t="str">
        <f ca="1">IF(V403=1,"",IF($AA$4=1,"",IF(LOG入力!BH403&gt;0,0,AA403)))</f>
        <v/>
      </c>
      <c r="S403" s="293" t="str">
        <f t="shared" ref="S403:S466" ca="1" si="854">IF(V403=1,"",IF($AA$4=1,"",IF(N403="0","",CI403)))</f>
        <v/>
      </c>
      <c r="T403" s="681"/>
      <c r="U403" s="38"/>
      <c r="V403" s="196">
        <f ca="1">LOG入力!AN403</f>
        <v>1</v>
      </c>
      <c r="W403" s="38"/>
      <c r="X403" s="516" t="str">
        <f t="shared" ref="X403:X466" ca="1" si="855">IF(ISERROR(SEARCH("/",I403))=TRUE,RIGHT(I403,1),MID(I403,SEARCH("/",I403)-1,1))</f>
        <v/>
      </c>
      <c r="Y403" s="515" t="str">
        <f t="shared" ref="Y403:Y466" ca="1" si="856">LEFT(M403,2)</f>
        <v/>
      </c>
      <c r="Z403" s="518" t="str">
        <f t="shared" ref="Z403:Z466" ca="1" si="857">IF(ISERROR(SEARCH("/",I403))=TRUE,I403,LEFT(I403,SEARCH("/",I403)-1))</f>
        <v/>
      </c>
      <c r="AA403" s="574" t="str">
        <f t="shared" ref="AA403:AA466" ca="1" si="858">IF(V403=1,"",EO403+EY403+FI403+FS403+GC403)</f>
        <v/>
      </c>
      <c r="AC403" s="6" t="str">
        <f t="shared" ref="AC403:AC466" ca="1" si="859">IF(V403=1,"",IF(ASC(ISERROR(VLOOKUP(LEFT(I403,1),$HV$19:$HV$66,1,FALSE)))="TRUE",1,0))</f>
        <v/>
      </c>
      <c r="AD403" s="6" t="str">
        <f t="shared" ref="AD403:AD466" ca="1" si="860">IF(V403=1,"",IF(ASC(ISERROR(VLOOKUP(MID($I403,2,1),$HV$19:$HV$66,1,FALSE)))="TRUE",1,0))</f>
        <v/>
      </c>
      <c r="AE403" s="6" t="str">
        <f t="shared" ref="AE403:AE466" ca="1" si="861">IF(V403=1,"",IF(ASC(ISERROR(VLOOKUP(MID($I403,3,1),$HV$19:$HV$66,1,FALSE)))="TRUE",1,0))</f>
        <v/>
      </c>
      <c r="AF403" s="6" t="str">
        <f t="shared" ref="AF403:AF466" ca="1" si="862">IF(V403=1,"",IF(ASC(ISERROR(VLOOKUP(MID($I403,4,1),$HV$19:$HV$66,1,FALSE)))="TRUE",1,0))</f>
        <v/>
      </c>
      <c r="AG403" s="6" t="str">
        <f t="shared" ref="AG403:AG466" ca="1" si="863">IF(V403=1,"",IF(ASC(ISERROR(VLOOKUP(MID($I403,5,1),$HV$19:$HV$66,1,FALSE)))="TRUE",1,0))</f>
        <v/>
      </c>
      <c r="AH403" s="6" t="str">
        <f t="shared" ref="AH403:AH466" ca="1" si="864">IF(V403=1,"",IF(ASC(ISERROR(VLOOKUP(MID($I403,6,1),$HV$19:$HV$66,1,FALSE)))="TRUE",1,0))</f>
        <v/>
      </c>
      <c r="AI403" s="6" t="str">
        <f t="shared" ref="AI403:AI466" ca="1" si="865">IF(V403=1,"",IF(ASC(ISERROR(VLOOKUP(MID($I403,7,1),$HV$19:$HV$66,1,FALSE)))="TRUE",1,0))</f>
        <v/>
      </c>
      <c r="AJ403" s="6" t="str">
        <f t="shared" ref="AJ403:AJ466" ca="1" si="866">IF(V403=1,"",IF(ASC(ISERROR(VLOOKUP(MID($I403,8,1),$HV$19:$HV$66,1,FALSE)))="TRUE",1,0))</f>
        <v/>
      </c>
      <c r="AK403" s="6" t="str">
        <f t="shared" ref="AK403:AK466" ca="1" si="867">IF(V403=1,"",IF(ASC(ISERROR(VLOOKUP(MID($I403,9,1),$HV$19:$HV$66,1,FALSE)))="TRUE",1,0))</f>
        <v/>
      </c>
      <c r="AL403" s="6" t="str">
        <f t="shared" ref="AL403:AL466" ca="1" si="868">IF(V403=1,"",IF(ASC(ISERROR(VLOOKUP(MID($I403,10,1),$HV$19:$HV$66,1,FALSE)))="TRUE",1,0))</f>
        <v/>
      </c>
      <c r="AM403" s="6" t="str">
        <f t="shared" ref="AM403:AM466" ca="1" si="869">IF(V403=1,"",IF(ASC(ISERROR(VLOOKUP(MID($I403,11,1),$HV$19:$HV$66,1,FALSE)))="TRUE",1,0))</f>
        <v/>
      </c>
      <c r="AN403" s="6" t="str">
        <f t="shared" ref="AN403:AN466" ca="1" si="870">IF(V403=1,"",IF(ASC(ISERROR(VLOOKUP(MID($I403,12,1),$HV$19:$HV$66,1,FALSE)))="TRUE",1,0))</f>
        <v/>
      </c>
      <c r="AO403" s="6" t="str">
        <f t="shared" ref="AO403:AO466" ca="1" si="871">IF(V403=1,"",IF(ASC(ISERROR(VLOOKUP(MID($I403,13,1),$HV$19:$HV$66,1,FALSE)))="TRUE",1,0))</f>
        <v/>
      </c>
      <c r="AP403" s="6" t="str">
        <f t="shared" ref="AP403:AP466" ca="1" si="872">IF(V403=1,"",IF(ASC(ISERROR(VLOOKUP(MID($I403,14,1),$HV$19:$HV$66,1,FALSE)))="TRUE",1,0))</f>
        <v/>
      </c>
      <c r="AQ403" s="6" t="str">
        <f t="shared" ref="AQ403:AQ466" ca="1" si="873">IF(V403=1,"",IF(ASC(ISERROR(VLOOKUP(MID($I403,15,1),$HV$19:$HV$66,1,FALSE)))="TRUE",1,0))</f>
        <v/>
      </c>
      <c r="AR403" s="6" t="str">
        <f t="shared" ref="AR403:AR466" ca="1" si="874">IF(V403=1,"",IF(ASC(ISERROR(VLOOKUP(MID($I403,16,1),$HV$19:$HV$66,1,FALSE)))="TRUE",1,0))</f>
        <v/>
      </c>
      <c r="AS403" s="6" t="str">
        <f t="shared" ref="AS403:AS466" ca="1" si="875">IF(V403=1,"",IF(ASC(ISERROR(VLOOKUP(MID($I403,17,1),$HV$19:$HV$66,1,FALSE)))="TRUE",1,0))</f>
        <v/>
      </c>
      <c r="AT403" s="6" t="str">
        <f t="shared" ref="AT403:AT466" ca="1" si="876">IF(V403=1,"",IF(ASC(ISERROR(VLOOKUP(MID($I403,18,1),$HV$19:$HV$66,1,FALSE)))="TRUE",1,0))</f>
        <v/>
      </c>
      <c r="AU403" s="6" t="str">
        <f t="shared" ref="AU403:AU466" ca="1" si="877">IF(V403=1,"",IF(ASC(ISERROR(VLOOKUP(MID($I403,19,1),$HV$19:$HV$66,1,FALSE)))="TRUE",1,0))</f>
        <v/>
      </c>
      <c r="AV403" s="6" t="str">
        <f t="shared" ref="AV403:AV466" ca="1" si="878">IF(V403=1,"",IF(ASC(ISERROR(VLOOKUP(MID($I403,20,1),$HV$19:$HV$66,1,FALSE)))="TRUE",1,0))</f>
        <v/>
      </c>
      <c r="AW403" s="6" t="str">
        <f t="shared" ref="AW403:AW466" ca="1" si="879">IF(V403=1,"",IF(COUNTA(AC403:AV403)-SUM(AC403:AV403)=LEN(I403),0,1))</f>
        <v/>
      </c>
      <c r="AY403" s="6" t="str">
        <f t="shared" ref="AY403:AY466" ca="1" si="880">IF(V403=1,"",VALUE(ASC(ISERROR(VLOOKUP(LEFT(I403,1),$HV$19:$HV$66,1,FALSE)))))</f>
        <v/>
      </c>
      <c r="AZ403" s="6" t="str">
        <f t="shared" ref="AZ403:AZ466" ca="1" si="881">IF(V403=1,"",VALUE(ASC(ISERROR(VLOOKUP(MID($I403,2,1),$HV$19:$HV$66,1,FALSE)))))</f>
        <v/>
      </c>
      <c r="BA403" s="6" t="str">
        <f t="shared" ref="BA403:BA466" ca="1" si="882">IF(V403=1,"",VALUE(ASC(ISERROR(VLOOKUP(MID($I403,3,1),$HV$19:$HV$66,1,FALSE)))))</f>
        <v/>
      </c>
      <c r="BB403" s="6" t="str">
        <f t="shared" ref="BB403:BB466" ca="1" si="883">IF(V403=1,"",VALUE(ASC(ISERROR(VLOOKUP(MID($I403,4,1),$HV$19:$HV$66,1,FALSE)))))</f>
        <v/>
      </c>
      <c r="BC403" s="6" t="str">
        <f t="shared" ref="BC403:BC466" ca="1" si="884">IF(V403=1,"",VALUE(ASC(ISERROR(VLOOKUP(MID($I403,5,1),$HV$19:$HV$66,1,FALSE)))))</f>
        <v/>
      </c>
      <c r="BD403" s="6" t="str">
        <f t="shared" ref="BD403:BD466" ca="1" si="885">IF(V403=1,"",VALUE(ASC(ISERROR(VLOOKUP(MID($I403,6,1),$HV$19:$HV$66,1,FALSE)))))</f>
        <v/>
      </c>
      <c r="BE403" s="6" t="str">
        <f t="shared" ref="BE403:BE466" ca="1" si="886">IF(V403=1,"",VALUE(ASC(ISERROR(VLOOKUP(MID($I403,7,1),$HV$19:$HV$66,1,FALSE)))))</f>
        <v/>
      </c>
      <c r="BF403" s="6" t="str">
        <f t="shared" ref="BF403:BF466" ca="1" si="887">IF(V403=1,"",VALUE(ASC(ISERROR(VLOOKUP(MID($I403,8,1),$HV$19:$HV$66,1,FALSE)))))</f>
        <v/>
      </c>
      <c r="BG403" s="6" t="str">
        <f t="shared" ref="BG403:BG466" ca="1" si="888">IF(V403=1,"",VALUE(ASC(ISERROR(VLOOKUP(MID($I403,9,1),$HV$19:$HV$66,1,FALSE)))))</f>
        <v/>
      </c>
      <c r="BH403" s="6" t="str">
        <f t="shared" ref="BH403:BH466" ca="1" si="889">IF(V403=1,"",VALUE(ASC(ISERROR(VLOOKUP(MID($I403,10,1),$HV$19:$HV$66,1,FALSE)))))</f>
        <v/>
      </c>
      <c r="BI403" s="6" t="str">
        <f t="shared" ref="BI403:BI466" ca="1" si="890">IF(V403=1,"",VALUE(ASC(ISERROR(VLOOKUP(MID($I403,11,1),$HV$19:$HV$66,1,FALSE)))))</f>
        <v/>
      </c>
      <c r="BJ403" s="6" t="str">
        <f t="shared" ref="BJ403:BJ466" ca="1" si="891">IF(V403=1,"",VALUE(ASC(ISERROR(VLOOKUP(MID($I403,12,1),$HV$19:$HV$66,1,FALSE)))))</f>
        <v/>
      </c>
      <c r="BK403" s="6" t="str">
        <f t="shared" ref="BK403:BK466" ca="1" si="892">IF(V403=1,"",VALUE(ASC(ISERROR(VLOOKUP(MID($I403,13,1),$HV$19:$HV$66,1,FALSE)))))</f>
        <v/>
      </c>
      <c r="BL403" s="6" t="str">
        <f t="shared" ref="BL403:BL466" ca="1" si="893">IF(V403=1,"",VALUE(ASC(ISERROR(VLOOKUP(MID($I403,14,1),$HV$19:$HV$66,1,FALSE)))))</f>
        <v/>
      </c>
      <c r="BM403" s="6" t="str">
        <f t="shared" ref="BM403:BM466" ca="1" si="894">IF(V403=1,"",VALUE(ASC(ISERROR(VLOOKUP(MID($I403,15,1),$HV$19:$HV$66,1,FALSE)))))</f>
        <v/>
      </c>
      <c r="BN403" s="6" t="str">
        <f t="shared" ref="BN403:BN466" ca="1" si="895">IF(V403=1,"",VALUE(ASC(ISERROR(VLOOKUP(MID($I403,16,1),$HV$19:$HV$66,1,FALSE)))))</f>
        <v/>
      </c>
      <c r="BO403" s="6" t="str">
        <f t="shared" ref="BO403:BO466" ca="1" si="896">IF(V403=1,"",VALUE(ASC(ISERROR(VLOOKUP(MID($I403,17,1),$HV$19:$HV$66,1,FALSE)))))</f>
        <v/>
      </c>
      <c r="BP403" s="6" t="str">
        <f t="shared" ref="BP403:BP466" ca="1" si="897">IF(V403=1,"",VALUE(ASC(ISERROR(VLOOKUP(MID($I403,18,1),$HV$19:$HV$66,1,FALSE)))))</f>
        <v/>
      </c>
      <c r="BQ403" s="6" t="str">
        <f t="shared" ref="BQ403:BQ466" ca="1" si="898">IF(V403=1,"",VALUE(ASC(ISERROR(VLOOKUP(MID($I403,19,1),$HV$19:$HV$66,1,FALSE)))))</f>
        <v/>
      </c>
      <c r="BR403" s="6" t="str">
        <f t="shared" ref="BR403:BR466" ca="1" si="899">IF(V403=1,"",VALUE(ASC(ISERROR(VLOOKUP(MID($I403,20,1),$HV$19:$HV$66,1,FALSE)))))</f>
        <v/>
      </c>
      <c r="BS403" s="6" t="str">
        <f t="shared" ref="BS403:BS466" ca="1" si="900">IF(V403=1,"",IF(COUNTA(AY403:BR403)-SUM(AY403:BR403)=LEN(I403),0,1))</f>
        <v/>
      </c>
      <c r="BU403" s="6" t="str">
        <f t="shared" ref="BU403:BU466" ca="1" si="901">IF(V403=1,"",IF($AI$6=1,AW403,BS403))</f>
        <v/>
      </c>
      <c r="BW403" s="515" t="str">
        <f t="shared" ref="BW403:BW466" ca="1" si="902">LEFT(K403,2)</f>
        <v/>
      </c>
      <c r="BX403" s="515">
        <f t="shared" ref="BX403:BX466" ca="1" si="903">IF(LEN(K403)&lt;=1,0,1)</f>
        <v>0</v>
      </c>
      <c r="BY403" s="515" t="str">
        <f t="shared" ref="BY403:BY466" ca="1" si="904">K403</f>
        <v/>
      </c>
      <c r="CA403" s="6">
        <f t="shared" ref="CA403:CA466" ca="1" si="905">IF(I403="",1,IF(I403=" ",1,IF(I403="　",1,IF((VALUE((TYPE(VALUE(I403)))))=16,0,IF(VALUE(I403)=0,1,0)))))</f>
        <v>1</v>
      </c>
      <c r="CC403" s="523" t="str">
        <f t="shared" ref="CC403:CC466" ca="1" si="906">IF($AA$4=1,N403,R403)</f>
        <v/>
      </c>
      <c r="CE403" s="6" t="str">
        <f t="shared" ref="CE403:CE466" ca="1" si="907">IF(V403,"",IF(IF(O403=" ",0,IF(O403="　",0,IF(LEN(O403)=0,0,1)))=1,O403,S403))</f>
        <v/>
      </c>
      <c r="CG403" s="524" t="str">
        <f ca="1">IF(V403=1,"",IF($AA$4=1,"",IF(LOG入力!BH403&gt;0,"",IF(N403=0,"",IF(HT403=0,"","★")))))</f>
        <v/>
      </c>
      <c r="CI403" s="74" t="str">
        <f t="shared" ref="CI403:CI466" ca="1" si="908">IF(V403=1,"",IF($AA$4=1,"",IF(CK403=1,CL403,IF(DS403=1,DT403,IF(CN403=1,CO403,"")))))</f>
        <v/>
      </c>
      <c r="CK403" s="525" t="str">
        <f ca="1">IF(V403=1,"",IF(LOG入力!BH403&gt;0,1,0))</f>
        <v/>
      </c>
      <c r="CL403" s="74" t="str">
        <f t="shared" ref="CL403:CL466" ca="1" si="909">IF(V403=1,"",IF(CK403=1,CL$18,""))</f>
        <v/>
      </c>
      <c r="CN403" s="74" t="str">
        <f t="shared" ref="CN403:CN466" ca="1" si="910">IF(V403=1,"",IF(CQ403+CS403+CU403+CW403+CY403+DA403&gt;0,1,0))</f>
        <v/>
      </c>
      <c r="CO403" s="74" t="str">
        <f t="shared" ref="CO403:CO466" ca="1" si="911">IF(V403=1,"",IF(CR403="",IF(CT403="",IF(CV403="",IF(CX403="",IF(CZ403="",IF(DB403="","",DB403),CZ403),CX403),CV403),CT403),CR403))</f>
        <v/>
      </c>
      <c r="CQ403" s="74" t="str">
        <f t="shared" ref="CQ403:CQ466" ca="1" si="912">IF(V403=1,"",IF(HF403=1,1,IF(HG403=1,1,IF(HH403=1,1,0))))</f>
        <v/>
      </c>
      <c r="CR403" s="74" t="str">
        <f t="shared" ref="CR403:CR466" ca="1" si="913">IF($V403=1,"",IF(CQ403=1,CR$18,""))</f>
        <v/>
      </c>
      <c r="CS403" s="74" t="str">
        <f t="shared" ref="CS403:CS466" ca="1" si="914">IF(V403=1,"",IF(GN403="00:00",1,0))</f>
        <v/>
      </c>
      <c r="CT403" s="74" t="str">
        <f t="shared" ref="CT403:CT466" ca="1" si="915">IF($V403=1,"",IF(CS403=1,CT$18,""))</f>
        <v/>
      </c>
      <c r="CU403" s="74" t="str">
        <f t="shared" ref="CU403:CU466" ca="1" si="916">IF(V403=1,"",IF(ASC(ISERROR(VLOOKUP(G403,$IB$19:$IB$28,1,FALSE)))="TRUE",1,0))</f>
        <v/>
      </c>
      <c r="CV403" s="74" t="str">
        <f t="shared" ref="CV403:CV466" ca="1" si="917">IF($V403=1,"",IF(CU403=1,CV$18,""))</f>
        <v/>
      </c>
      <c r="CW403" s="74" t="str">
        <f t="shared" ref="CW403:CW466" ca="1" si="918">IF(V403=1,"",IF(ASC(ISERROR(VLOOKUP(H403,$IE$19:$IE$22,1,FALSE)))="TRUE",1,0))</f>
        <v/>
      </c>
      <c r="CX403" s="74" t="str">
        <f t="shared" ref="CX403:CX466" ca="1" si="919">IF($V403=1,"",IF(CW403=1,CX$18,""))</f>
        <v/>
      </c>
      <c r="CY403" s="74" t="str">
        <f t="shared" ref="CY403:CY466" ca="1" si="920">IF(V403=1,"",IF(HI403=1,1,0))</f>
        <v/>
      </c>
      <c r="CZ403" s="74" t="str">
        <f t="shared" ref="CZ403:CZ466" ca="1" si="921">IF($V403=1,"",IF(CY403=1,CZ$18,""))</f>
        <v/>
      </c>
      <c r="DA403" s="74" t="str">
        <f t="shared" ref="DA403:DA466" ca="1" si="922">IF(V403=1,"",IF(DD403+DF403+DH403+DJ403+DL403+DN403&gt;0,1,0))</f>
        <v/>
      </c>
      <c r="DB403" s="74" t="str">
        <f t="shared" ref="DB403:DB466" ca="1" si="923">IF(V403=1,"",IF(DE403="",IF(DG403="",IF(DI403="",IF(DK403="",IF(DM403="",IF(DO403="","",DO403),DM403),DK403),DI403),DG403),DE403))</f>
        <v/>
      </c>
      <c r="DD403" s="74" t="str">
        <f t="shared" ref="DD403:DD466" ca="1" si="924">IF(V403=1,"",IF(CW403=1,0,IF(HJ403=1,1,IF(HK403=1,1,0))))</f>
        <v/>
      </c>
      <c r="DE403" s="74" t="str">
        <f t="shared" ref="DE403:DE466" ca="1" si="925">IF($V403=1,"",IF(DD403=1,DE$18,""))</f>
        <v/>
      </c>
      <c r="DF403" s="74" t="str">
        <f t="shared" ref="DF403:DF466" ca="1" si="926">IF(V403=1,"",IF(HL403=1,1,IF(HM403=1,1,IF(HN403=1,1,IF(HO403=1,1,0)))))</f>
        <v/>
      </c>
      <c r="DG403" s="74" t="str">
        <f t="shared" ref="DG403:DG466" ca="1" si="927">IF($V403=1,"",IF(DF403=1,DG$18,""))</f>
        <v/>
      </c>
      <c r="DH403" s="74" t="str">
        <f t="shared" ref="DH403:DH466" ca="1" si="928">IF(V403=1,"",IF(CW403=1,0,IF(HP403=1,1,IF(HQ403=1,1,0))))</f>
        <v/>
      </c>
      <c r="DI403" s="74" t="str">
        <f t="shared" ref="DI403:DI466" ca="1" si="929">IF($V403=1,"",IF(DH403=1,DI$18,""))</f>
        <v/>
      </c>
      <c r="DJ403" s="74" t="str">
        <f t="shared" ref="DJ403:DJ466" ca="1" si="930">IF(V403=1,"",IF(HR403=1,1,IF(HS403=1,1,0)))</f>
        <v/>
      </c>
      <c r="DK403" s="74" t="str">
        <f t="shared" ref="DK403:DK466" ca="1" si="931">IF($V403=1,"",IF(DJ403=1,DK$18,""))</f>
        <v/>
      </c>
      <c r="DL403" s="74" t="str">
        <f t="shared" ref="DL403:DL466" ca="1" si="932">IF(V403=1,"",IF(N403="0",0,IF(N403="1",0,1)))</f>
        <v/>
      </c>
      <c r="DM403" s="74" t="str">
        <f t="shared" ref="DM403:DM466" ca="1" si="933">IF($V403=1,"",IF(DL403=1,DM$18,""))</f>
        <v/>
      </c>
      <c r="DN403" s="74" t="str">
        <f t="shared" ref="DN403:DN466" ca="1" si="934">IF(V403=1,"",IF(CS403=1,0,IF(GV403=1,0,1)))</f>
        <v/>
      </c>
      <c r="DO403" s="74" t="str">
        <f t="shared" ref="DO403:DO466" ca="1" si="935">IF(V403=1,"",IF(DN403=1,$DO$18,""))</f>
        <v/>
      </c>
      <c r="DQ403" s="74" t="str">
        <f t="shared" ref="DQ403:DQ466" ca="1" si="936">IF(V403=1,"",IF((CQ403+CS403+DN403+CU403+CW403+CY403+DD403+DF403+DH403+DJ403+DL403)&gt;0,1,0))</f>
        <v/>
      </c>
      <c r="DS403" s="74" t="str">
        <f t="shared" ref="DS403:DS466" ca="1" si="937">IF(V403=1,"",IF(DV403+DX403+DZ403&gt;0,1,0))</f>
        <v/>
      </c>
      <c r="DT403" s="74" t="str">
        <f t="shared" ref="DT403:DT466" ca="1" si="938">IF(V403=1,"",IF(N403=0,"",IF(DW403="",IF(DY403="",IF(EA403=22,IF(DO403="","",DO403),EA403),DY403),DW403)))</f>
        <v/>
      </c>
      <c r="DV403" s="525" t="str">
        <f t="shared" ref="DV403:DV466" ca="1" si="939">IF(V403=1,"",IF(EE403=0,1,IF(EC403=1,0,1)))</f>
        <v/>
      </c>
      <c r="DW403" s="74" t="str">
        <f t="shared" ref="DW403:DW466" ca="1" si="940">IF(V403=1,"",IF(DV403=1,DW$18,""))</f>
        <v/>
      </c>
      <c r="DX403" s="485" t="str">
        <f t="shared" ref="DX403:DX466" ca="1" si="941">IF(V403=1,"",IF($FS$3="N",0,IF(EH403=1,0,1)))</f>
        <v/>
      </c>
      <c r="DY403" s="74" t="str">
        <f t="shared" ref="DY403:DY466" ca="1" si="942">IF(V403=1,"",IF(DX403=1,DY$18,""))</f>
        <v/>
      </c>
      <c r="DZ403" s="74" t="str">
        <f t="shared" ref="DZ403:DZ466" ca="1" si="943">IF(V403=1,"",IF(EG403=0,0,1))</f>
        <v/>
      </c>
      <c r="EA403" s="74" t="str">
        <f t="shared" ref="EA403:EA466" ca="1" si="944">IF(V403=1,"",IF(DZ403=1,EA$18,""))</f>
        <v/>
      </c>
      <c r="EC403" s="74" t="str">
        <f t="shared" ref="EC403:EC466" ca="1" si="945">IF(V403=1,"",IF($FS$4="C",IF(H403="CW",1,0),1))</f>
        <v/>
      </c>
      <c r="ED403" s="74" t="str">
        <f t="shared" ref="ED403:ED466" ca="1" si="946">IF(V403=1,"",IF((VALUE((TYPE(VALUE(G403)))))=16,0,IF(LEN(G403)=0,0,VALUE(G403))))</f>
        <v/>
      </c>
      <c r="EE403" s="74" t="str">
        <f t="shared" ref="EE403:EE466" ca="1" si="947">IF(V403=1,"",IF($FS$5="M",1,IF($AA$4=1,1,IF($FT$5=ED403,1,0))))</f>
        <v/>
      </c>
      <c r="EG403" s="479" t="str">
        <f ca="1">IF(V403=1,"",IF(LOG入力!BH403&gt;0,0,IF(CG403="★",0,IF(R403=1,0,IF(N403=0,0,1)))))</f>
        <v/>
      </c>
      <c r="EH403" s="483" t="str">
        <f t="shared" ref="EH403:EH466" ca="1" si="948">IF(V403=1,"",IF(RIGHT(M403,1)="N",1,0))</f>
        <v/>
      </c>
      <c r="EI403" s="483" t="str">
        <f t="shared" ref="EI403:EI466" ca="1" si="949">IF(V403=1,"",IF($CG403="★",0,(IF($FS$3="N",N403,IF(RIGHT(M403,1)="N",N403,0)))))</f>
        <v/>
      </c>
      <c r="EJ403" s="483" t="str">
        <f t="shared" ref="EJ403:EJ466" ca="1" si="950">IF(V403=1,"",IF($CG403="★",0,(IF(EC403=0,0,IF(EE403=0,0,IF(EI403="0",0,1))))))</f>
        <v/>
      </c>
      <c r="EL403" s="71">
        <f t="shared" ref="EL403:EL466" ca="1" si="951">IF((VALUE((TYPE(VALUE(G403)))))=16,0,IF(VALUE(G403)=28,1,0))</f>
        <v>0</v>
      </c>
      <c r="EM403" s="6">
        <f t="shared" ref="EM403:EM466" ca="1" si="952">IF(EL403=1,IF($CG403="★",0,$EJ403),0)</f>
        <v>0</v>
      </c>
      <c r="EN403" s="6" t="str">
        <f t="shared" ref="EN403:EN466" ca="1" si="953">IF(EM403=1,$Z403,"")</f>
        <v/>
      </c>
      <c r="EO403" s="6">
        <f ca="1">IF(LOG入力!BH403&gt;0,0,IF(EM403=0,0,(IF(COUNTIF($EN$19:EN403,EN403)=1,IF($FS$3="N",1,IF(EH403=1,1,0))))))</f>
        <v>0</v>
      </c>
      <c r="EP403" s="6" t="str">
        <f ca="1">IF(LOG入力!BH403&gt;0,"",IF(EO403=1,$X403,""))</f>
        <v/>
      </c>
      <c r="EQ403" s="6" t="str">
        <f ca="1">IF(LOG入力!BH403&gt;0,"",IF(EO403=1,$Y403,""))</f>
        <v/>
      </c>
      <c r="ER403" s="520" t="str">
        <f ca="1">IF(LOG入力!BH403&gt;0,"",IF(COUNTIF($EP$19:$EP403,EP403)=1,EP403,""))</f>
        <v/>
      </c>
      <c r="ES403" s="520">
        <f ca="1">IF(LOG入力!BH403&gt;0,0,IF((EL403=1),IF(($ER403=""),0,1),0))</f>
        <v>0</v>
      </c>
      <c r="ET403" s="520" t="str">
        <f ca="1">IF(LOG入力!BH403&gt;0,"",IF(COUNTIF($EQ$19:EQ403,EQ403)=1,EQ403,""))</f>
        <v/>
      </c>
      <c r="EU403" s="539">
        <f ca="1">IF(LOG入力!BH403&gt;0,0,IF((EL403=1),IF(($ET403=""),0,1),0))</f>
        <v>0</v>
      </c>
      <c r="EV403" s="71">
        <f t="shared" ref="EV403:EV466" ca="1" si="954">IF((VALUE((TYPE(VALUE(G403)))))=16,0,IF(VALUE(G403)=50,1,0))</f>
        <v>0</v>
      </c>
      <c r="EW403" s="6">
        <f t="shared" ref="EW403:EW466" ca="1" si="955">IF(EV403=1,IF($CG403="★",0,$EJ403),0)</f>
        <v>0</v>
      </c>
      <c r="EX403" s="6" t="str">
        <f t="shared" ref="EX403:EX466" ca="1" si="956">IF(EW403=1,$Z403,"")</f>
        <v/>
      </c>
      <c r="EY403" s="6">
        <f ca="1">IF(LOG入力!BH403&gt;0,0,IF(EW403=0,0,(IF(COUNTIF($EX$19:EX403,EX403)=1,IF($FS$3="N",1,IF(EH403=1,1,0))))))</f>
        <v>0</v>
      </c>
      <c r="EZ403" s="6" t="str">
        <f ca="1">IF(LOG入力!BH403&gt;0,"",IF(EY403=1,$X403,""))</f>
        <v/>
      </c>
      <c r="FA403" s="6" t="str">
        <f ca="1">IF(LOG入力!BH403&gt;0,"",IF(EY403=1,$Y403,""))</f>
        <v/>
      </c>
      <c r="FB403" s="6" t="str">
        <f ca="1">IF(LOG入力!BH403&gt;0,"",IF(COUNTIF($EZ$19:$EZ403,EZ403)=1,EZ403,""))</f>
        <v/>
      </c>
      <c r="FC403" s="6">
        <f ca="1">IF(LOG入力!BH403&gt;0,0,IF((EV403=1),IF(($FB403=""),0,1),0))</f>
        <v>0</v>
      </c>
      <c r="FD403" s="6" t="str">
        <f ca="1">IF(LOG入力!BH403&gt;0,"",IF(COUNTIF($FA$19:FA403,FA403)=1,FA403,""))</f>
        <v/>
      </c>
      <c r="FE403" s="72">
        <f ca="1">IF(LOG入力!BH403&gt;0,0,IF((EV403=1),IF(($FD403=""),0,1),0))</f>
        <v>0</v>
      </c>
      <c r="FF403" s="71">
        <f t="shared" ref="FF403:FF466" ca="1" si="957">IF((VALUE((TYPE(VALUE(G403)))))=16,0,IF(VALUE(G403)=144,1,0))</f>
        <v>0</v>
      </c>
      <c r="FG403" s="6">
        <f t="shared" ref="FG403:FG466" ca="1" si="958">IF(FF403=1,IF($CG403="★",0,$EJ403),0)</f>
        <v>0</v>
      </c>
      <c r="FH403" s="6" t="str">
        <f t="shared" ref="FH403:FH466" ca="1" si="959">IF(FG403=1,$Z403,"")</f>
        <v/>
      </c>
      <c r="FI403" s="6">
        <f ca="1">IF(LOG入力!BH403&gt;0,0,IF(FG403=0,0,(IF(COUNTIF($FH$19:FH403,FH403)=1,IF($FS$3="N",1,IF(EH403=1,1,0))))))</f>
        <v>0</v>
      </c>
      <c r="FJ403" s="6" t="str">
        <f ca="1">IF(LOG入力!BH403&gt;0,"",IF(FI403=1,$X403,""))</f>
        <v/>
      </c>
      <c r="FK403" s="6" t="str">
        <f ca="1">IF(LOG入力!BH403&gt;0,"",IF(FI403=1,$Y403,""))</f>
        <v/>
      </c>
      <c r="FL403" s="6" t="str">
        <f ca="1">IF(LOG入力!BH403&gt;0,"",IF(COUNTIF($FJ$19:$FJ403,FJ403)=1,FJ403,""))</f>
        <v/>
      </c>
      <c r="FM403" s="6">
        <f ca="1">IF(LOG入力!BH403&gt;0,0,IF((FF403=1),IF(($FL403=""),0,1),0))</f>
        <v>0</v>
      </c>
      <c r="FN403" s="6" t="str">
        <f ca="1">IF(LOG入力!BH403&gt;0,"",IF(COUNTIF($FK$19:FK403,FK403)=1,FK403,""))</f>
        <v/>
      </c>
      <c r="FO403" s="72">
        <f ca="1">IF(LOG入力!BH403&gt;0,0,IF((FF403=1),IF(($FN403=""),0,1),0))</f>
        <v>0</v>
      </c>
      <c r="FP403" s="71">
        <f t="shared" ref="FP403:FP466" ca="1" si="960">IF((VALUE((TYPE(VALUE(G403)))))=16,0,IF(VALUE(G403)=430,1,0))</f>
        <v>0</v>
      </c>
      <c r="FQ403" s="6">
        <f t="shared" ref="FQ403:FQ466" ca="1" si="961">IF(FP403=1,IF($CG403="★",0,$EJ403),0)</f>
        <v>0</v>
      </c>
      <c r="FR403" s="6" t="str">
        <f t="shared" ref="FR403:FR466" ca="1" si="962">IF(FQ403=1,$Z403,"")</f>
        <v/>
      </c>
      <c r="FS403" s="6">
        <f ca="1">IF(LOG入力!BH403&gt;0,0,IF(FQ403=0,0,(IF(COUNTIF($FR$19:FR403,FR403)=1,IF($FS$3="N",1,IF(EH403=1,1,0))))))</f>
        <v>0</v>
      </c>
      <c r="FT403" s="6" t="str">
        <f ca="1">IF(LOG入力!BH403&gt;0,"",IF(FS403=1,$X403,""))</f>
        <v/>
      </c>
      <c r="FU403" s="6" t="str">
        <f ca="1">IF(LOG入力!BH403&gt;0,"",IF(FS403=1,$Y403,""))</f>
        <v/>
      </c>
      <c r="FV403" s="6" t="str">
        <f ca="1">IF(LOG入力!BH403&gt;0,"",IF(COUNTIF($FT$19:$FT403,FT403)=1,FT403,""))</f>
        <v/>
      </c>
      <c r="FW403" s="6">
        <f ca="1">IF(LOG入力!BH403&gt;0,0,IF((FP403=1),IF(($FV403=""),0,1),0))</f>
        <v>0</v>
      </c>
      <c r="FX403" s="6" t="str">
        <f ca="1">IF(LOG入力!BH403&gt;0,"",IF(COUNTIF($FU$19:FU403,FU403)=1,FU403,""))</f>
        <v/>
      </c>
      <c r="FY403" s="72">
        <f ca="1">IF(LOG入力!BH403&gt;0,0,IF((FP403=1),IF(($FX403=""),0,1),0))</f>
        <v>0</v>
      </c>
      <c r="FZ403" s="71">
        <f t="shared" ref="FZ403:FZ466" ca="1" si="963">IF((VALUE((TYPE(VALUE(G403)))))=16,0,IF(VALUE(G403)=1200,1,0))</f>
        <v>0</v>
      </c>
      <c r="GA403" s="6">
        <f t="shared" ref="GA403:GA466" ca="1" si="964">IF(FZ403=1,IF($CG403="★",0,$EJ403),0)</f>
        <v>0</v>
      </c>
      <c r="GB403" s="6" t="str">
        <f t="shared" ref="GB403:GB466" ca="1" si="965">IF(GA403=1,$Z403,"")</f>
        <v/>
      </c>
      <c r="GC403" s="6">
        <f ca="1">IF(LOG入力!BH403&gt;0,0,IF(GA403=0,0,(IF(COUNTIF($GB$19:GB403,GB403)=1,IF($FS$3="N",1,IF(EH403=1,1,0))))))</f>
        <v>0</v>
      </c>
      <c r="GD403" s="6" t="str">
        <f ca="1">IF(LOG入力!BH403&gt;0,"",IF(GC403=1,$X403,""))</f>
        <v/>
      </c>
      <c r="GE403" s="6" t="str">
        <f ca="1">IF(LOG入力!BH403&gt;0,"",IF(GC403=1,$Y403,""))</f>
        <v/>
      </c>
      <c r="GF403" s="6" t="str">
        <f ca="1">IF(LOG入力!BH403&gt;0,"",IF(COUNTIF($GD$19:$GD403,GD403)=1,GD403,""))</f>
        <v/>
      </c>
      <c r="GG403" s="6">
        <f ca="1">IF(LOG入力!BH403&gt;0,0,IF((FZ403=1),IF(($GF403=""),0,1),0))</f>
        <v>0</v>
      </c>
      <c r="GH403" s="6" t="str">
        <f ca="1">IF(LOG入力!BH403&gt;0,"",IF(COUNTIF($GE$19:GE403,GE403)=1,GE403,""))</f>
        <v/>
      </c>
      <c r="GI403" s="72">
        <f ca="1">IF(LOG入力!BH403&gt;0,0,IF((FZ403=1),IF(($GH403=""),0,1),0))</f>
        <v>0</v>
      </c>
      <c r="GK403" s="455" t="str">
        <f ca="1">IF(V403=1,"",IF(LEN(LOG入力!AS403)=0,"",LOG入力!AS403))</f>
        <v/>
      </c>
      <c r="GL403" s="378" t="str">
        <f t="shared" ref="GL403:GL466" ca="1" si="966">IF(V403=1,"",IF((VALUE((TYPE(VALUE(GK403)))))=16,IF(LEN(GK403)=6,IF(RIGHT(SUBSTITUTE(GK403,"j","J"),1)="J",LEFT(GK403,5),"00:00"),GK403),IF(VALUE(GK403)&lt;1,TEXT(GK403,"hh:mm"),GK403)))</f>
        <v/>
      </c>
      <c r="GM403" s="378" t="str">
        <f t="shared" ref="GM403:GM466" ca="1" si="967">IF(V403=1,"",IF(VALUE(LEN(GL403))=5,IF(MID(GL403,3,1)=":",GL403,"00:00"),CONCATENATE(LEFT(GL403,2),":",(MID(GL403,3,2)))))</f>
        <v/>
      </c>
      <c r="GN403" s="74" t="str">
        <f t="shared" ref="GN403:GN466" ca="1" si="968">IF(V403=1,"",IF((VALUE((TYPE(VALUE(LEFT(GM403,2))))))=16,"00:00",IF((VALUE((TYPE(VALUE(MID(GM403,4,2))))))=16,"00:00",IF(VALUE(LEFT(GM403,2))&gt;23,"00:00",(IF(VALUE(RIGHT(GM403,2))&gt;59,"00:00",GM403))))))</f>
        <v/>
      </c>
      <c r="GO403" s="74" t="str">
        <f t="shared" ref="GO403:GO466" ca="1" si="969">IF(GN403="00:00",GK403,GN403)</f>
        <v/>
      </c>
      <c r="GQ403" s="74" t="str">
        <f t="shared" ref="GQ403:GQ466" ca="1" si="970">IF(V403=1,"",IF($ED403=GQ$9,IF(LEFT($GN403,2)=GQ$10,1,IF(LEFT($GN403,2)=GQ$11,1,0)),0))</f>
        <v/>
      </c>
      <c r="GR403" s="74" t="str">
        <f t="shared" ref="GR403:GR466" ca="1" si="971">IF(V403=1,"",IF($ED403=GR$9,IF(LEFT($GN403,2)=GR$10,1,IF(LEFT($GN403,2)=GR$11,1,0)),0))</f>
        <v/>
      </c>
      <c r="GS403" s="74" t="str">
        <f t="shared" ref="GS403:GS466" ca="1" si="972">IF(V403=1,"",IF($ED403=GS$9,IF(LEFT($GN403,2)=GS$10,1,IF(LEFT($GN403,2)=GS$11,1,0)),0))</f>
        <v/>
      </c>
      <c r="GT403" s="74" t="str">
        <f t="shared" ref="GT403:GT466" ca="1" si="973">IF(V403=1,"",IF($ED403=GT$9,IF(LEFT($GN403,2)=GT$10,1,IF(LEFT($GN403,2)=GT$11,1,0)),0))</f>
        <v/>
      </c>
      <c r="GU403" s="74" t="str">
        <f t="shared" ref="GU403:GU466" ca="1" si="974">IF(V403=1,"",IF($ED403=GU$9,IF(LEFT($GN403,2)=GU$10,1,IF(LEFT($GN403,2)=GU$11,1,0)),0))</f>
        <v/>
      </c>
      <c r="GV403" s="74" t="str">
        <f t="shared" ref="GV403:GV466" ca="1" si="975">IF(V403=1,"",SUM(GQ403:GU403))</f>
        <v/>
      </c>
      <c r="GX403" s="74" t="str">
        <f t="shared" ref="GX403:GX466" ca="1" si="976">IF(V403=1,"",IF(H403="CW",2,1))</f>
        <v/>
      </c>
      <c r="GY403" s="74" t="str">
        <f t="shared" ref="GY403:GY466" ca="1" si="977">IF(V403=1,"",LEN(K403))</f>
        <v/>
      </c>
      <c r="GZ403" s="74" t="str">
        <f ca="1">IF(V403=1,"",IF(LOG入力!BH403&gt;0,0,IF(GY403=0,0,IF((VALUE((TYPE(VALUE(J403)))))=16,0,IF(VALUE(J403)&lt;60,1,IF(VALUE(J403)&lt;100,0,IF(VALUE(J403)&lt;600,2,0)))))))</f>
        <v/>
      </c>
      <c r="HA403" s="74" t="str">
        <f t="shared" ref="HA403:HA466" ca="1" si="978">IF(V403=1,"",LEN(M403))</f>
        <v/>
      </c>
      <c r="HB403" s="74" t="str">
        <f ca="1">IF(V403=1,"",IF(LOG入力!BH403&gt;0,0,IF(HA403=0,0,IF((VALUE((TYPE(VALUE(L403)))))=16,0,IF(VALUE(L403)&lt;60,1,IF(VALUE(L403)&lt;100,0,IF(VALUE(L403)&lt;600,2,0)))))))</f>
        <v/>
      </c>
      <c r="HD403" s="74" t="str">
        <f t="shared" ref="HD403:HD466" ca="1" si="979">IF(V403=1,"",DQ403)</f>
        <v/>
      </c>
      <c r="HF403" s="74" t="str">
        <f t="shared" ref="HF403:HF466" ca="1" si="980">IF(V403=1,"",IF((VALUE((TYPE(VALUE(C403)))))=16,1,IF(VALUE(C403)&lt;1,1,IF(LEN(C403)&gt;4,1,0))))</f>
        <v/>
      </c>
      <c r="HG403" s="74" t="str">
        <f t="shared" ref="HG403:HG466" ca="1" si="981">IF(V403=1,"",IF((VALUE((TYPE(VALUE(D403)))))=16,1,IF(VALUE(D403)&lt;1,1,IF(VALUE(D403)&gt;12,1,0))))</f>
        <v/>
      </c>
      <c r="HH403" s="74" t="str">
        <f t="shared" ref="HH403:HH466" ca="1" si="982">IF(V403=1,"",IF((VALUE((TYPE(VALUE(E403)))))=16,1,IF(VALUE(E403)&lt;1,1,IF(VALUE(E403)&gt;31,1,0))))</f>
        <v/>
      </c>
      <c r="HI403" s="74" t="str">
        <f t="shared" ref="HI403:HI466" ca="1" si="983">IF(V403=1,"",IF(CA403=1,1,IF(LEN(I403)-LEN(SUBSTITUTE(I403,"/",""))&gt;1,1,IF(RIGHT(I403,1)="/",1,IF(ASC(ISERROR(VLOOKUP(X403,$HV$40:$HV$66,1,FALSE)))="TRUE",1,IF(BU403=1,1,0))))))</f>
        <v/>
      </c>
      <c r="HJ403" s="74" t="str">
        <f t="shared" ref="HJ403:HJ466" ca="1" si="984">IF(V403=1,"",IF((VALUE((TYPE(VALUE(J403)))))=16,1,IF(GX403=2,IF(LEN(J403)=3,0,1),IF(LEN(J403)=2,0,1))))</f>
        <v/>
      </c>
      <c r="HK403" s="74" t="str">
        <f t="shared" ref="HK403:HK466" ca="1" si="985">IF(V403=1,"",IF((VALUE((TYPE(VALUE(J403)))))=16,1,IF(GX403=2,IF(VALUE(J403)&lt;111,1,IF(VALUE(J403)&gt;599,1,0)),IF(VALUE(J403)&lt;11,1,IF(VALUE(J403)&gt;59,1,0)))))</f>
        <v/>
      </c>
      <c r="HL403" s="74" t="str">
        <f t="shared" ref="HL403:HL466" ca="1" si="986">IF(V403=1,"",IF($FR$9&gt;=2051,0,IF((VALUE((TYPE(VALUE(BW403)))))=16,1,IF(VALUE(LEFT(K403,2))&lt;=VALUE($FS$9),0,(IF(VALUE(LEFT(K403,2))&gt;=52,0,1))))))</f>
        <v/>
      </c>
      <c r="HM403" s="74" t="str">
        <f t="shared" ref="HM403:HM466" ca="1" si="987">IF(V403=1,"",IF($FS$3="N",IF(RIGHT(K403,1)="N",0,1),IF(RIGHT(K403,1)="N",1,0)))</f>
        <v/>
      </c>
      <c r="HN403" s="74" t="str">
        <f t="shared" ref="HN403:HN466" ca="1" si="988">IF(V403=1,"",IF(RIGHT(K403,1)="N",IF(LEN(K403)=3,0,1),IF(LEN(K403)=2,0,1)))</f>
        <v/>
      </c>
      <c r="HO403" s="529" t="str">
        <f t="shared" ref="HO403:HO466" ca="1" si="989">IF(V403=1,"",IF($BY$18=BY403,0,1))</f>
        <v/>
      </c>
      <c r="HP403" s="74" t="str">
        <f t="shared" ref="HP403:HP466" ca="1" si="990">IF(V403=1,"",IF((VALUE((TYPE(VALUE(L403)))))=16,1,IF(GX403=2,IF(LEN(L403)=3,0,1),IF(LEN(L403)=2,0,1))))</f>
        <v/>
      </c>
      <c r="HQ403" s="74" t="str">
        <f t="shared" ref="HQ403:HQ466" ca="1" si="991">IF(V403=1,"",IF((VALUE((TYPE(VALUE(L403)))))=16,1,IF(GX403=2,IF(VALUE(L403)&lt;111,1,IF(VALUE(L403)&gt;599,1,0)),IF(VALUE(L403)&lt;11,1,IF(VALUE(L403)&gt;59,1,0)))))</f>
        <v/>
      </c>
      <c r="HR403" s="74" t="str">
        <f t="shared" ref="HR403:HR466" ca="1" si="992">IF(V403=1,"",IF($FR$9&gt;=$FU$9,0,IF((VALUE((TYPE(VALUE(Y403)))))=16,1,IF(VALUE(LEFT(M403,2))&lt;=VALUE($FS$9),0,(IF(VALUE(LEFT(M403,2))&gt;=52,0,1))))))</f>
        <v/>
      </c>
      <c r="HS403" s="74" t="str">
        <f t="shared" ref="HS403:HS466" ca="1" si="993">IF(V403=1,"",IF(RIGHT(M403,1)="N",IF(LEN(M403)=3,0,1),IF(LEN(M403)=2,0,1)))</f>
        <v/>
      </c>
      <c r="HT403" s="74" t="str">
        <f ca="1">IF(V403=1,"",IF(LOG入力!BH403&gt;0,0,IF(DV403=1,0,IF(N403="0",0,IF(SUM(HD403:HS403)&gt;0,1,0)))))</f>
        <v/>
      </c>
    </row>
    <row r="404" spans="1:228" x14ac:dyDescent="0.15">
      <c r="A404" s="5"/>
      <c r="B404" s="532" t="str">
        <f t="shared" ca="1" si="852"/>
        <v/>
      </c>
      <c r="C404" s="534" t="str">
        <f ca="1">LOG入力!AP404</f>
        <v/>
      </c>
      <c r="D404" s="534" t="str">
        <f ca="1">LOG入力!AQ404</f>
        <v/>
      </c>
      <c r="E404" s="534" t="str">
        <f ca="1">LOG入力!AR404</f>
        <v/>
      </c>
      <c r="F404" s="535" t="str">
        <f t="shared" ca="1" si="853"/>
        <v/>
      </c>
      <c r="G404" s="585" t="str">
        <f ca="1">LOG入力!AT404</f>
        <v/>
      </c>
      <c r="H404" s="542" t="str">
        <f ca="1">LOG入力!AU404</f>
        <v/>
      </c>
      <c r="I404" s="542" t="str">
        <f ca="1">LOG入力!AV404</f>
        <v/>
      </c>
      <c r="J404" s="577" t="str">
        <f ca="1">LOG入力!AW404</f>
        <v/>
      </c>
      <c r="K404" s="578" t="str">
        <f ca="1">LOG入力!BJ404</f>
        <v/>
      </c>
      <c r="L404" s="577" t="str">
        <f ca="1">LOG入力!AY404</f>
        <v/>
      </c>
      <c r="M404" s="545" t="str">
        <f ca="1">LOG入力!BK404</f>
        <v/>
      </c>
      <c r="N404" s="512" t="str">
        <f ca="1">IF(V404=1,"",IF(LOG入力!AJ404=1,"1",LOG入力!BA404))</f>
        <v/>
      </c>
      <c r="O404" s="538" t="str">
        <f ca="1">IF(V404=1,"",IF(LEN(LOG入力!O404)=0,"",LOG入力!O404))</f>
        <v/>
      </c>
      <c r="P404" s="291" t="str">
        <f ca="1">IF(V404=1,"",IF($AA$4=1,"",IF(LOG入力!BG404=1,"",CONCATENATE($ER404,$FB404,$FL404,$FV404,$GF404))))</f>
        <v/>
      </c>
      <c r="Q404" s="291" t="str">
        <f ca="1">IF(V404=1,"",IF($AA$4=1,"",IF(LOG入力!BG404=1,"",CONCATENATE($ET404,$FD404,$FN404,$FX404,$GH404))))</f>
        <v/>
      </c>
      <c r="R404" s="573" t="str">
        <f ca="1">IF(V404=1,"",IF($AA$4=1,"",IF(LOG入力!BH404&gt;0,0,AA404)))</f>
        <v/>
      </c>
      <c r="S404" s="293" t="str">
        <f t="shared" ca="1" si="854"/>
        <v/>
      </c>
      <c r="T404" s="681"/>
      <c r="U404" s="38"/>
      <c r="V404" s="196">
        <f ca="1">LOG入力!AN404</f>
        <v>1</v>
      </c>
      <c r="W404" s="38"/>
      <c r="X404" s="516" t="str">
        <f t="shared" ca="1" si="855"/>
        <v/>
      </c>
      <c r="Y404" s="515" t="str">
        <f t="shared" ca="1" si="856"/>
        <v/>
      </c>
      <c r="Z404" s="518" t="str">
        <f t="shared" ca="1" si="857"/>
        <v/>
      </c>
      <c r="AA404" s="574" t="str">
        <f t="shared" ca="1" si="858"/>
        <v/>
      </c>
      <c r="AC404" s="6" t="str">
        <f t="shared" ca="1" si="859"/>
        <v/>
      </c>
      <c r="AD404" s="6" t="str">
        <f t="shared" ca="1" si="860"/>
        <v/>
      </c>
      <c r="AE404" s="6" t="str">
        <f t="shared" ca="1" si="861"/>
        <v/>
      </c>
      <c r="AF404" s="6" t="str">
        <f t="shared" ca="1" si="862"/>
        <v/>
      </c>
      <c r="AG404" s="6" t="str">
        <f t="shared" ca="1" si="863"/>
        <v/>
      </c>
      <c r="AH404" s="6" t="str">
        <f t="shared" ca="1" si="864"/>
        <v/>
      </c>
      <c r="AI404" s="6" t="str">
        <f t="shared" ca="1" si="865"/>
        <v/>
      </c>
      <c r="AJ404" s="6" t="str">
        <f t="shared" ca="1" si="866"/>
        <v/>
      </c>
      <c r="AK404" s="6" t="str">
        <f t="shared" ca="1" si="867"/>
        <v/>
      </c>
      <c r="AL404" s="6" t="str">
        <f t="shared" ca="1" si="868"/>
        <v/>
      </c>
      <c r="AM404" s="6" t="str">
        <f t="shared" ca="1" si="869"/>
        <v/>
      </c>
      <c r="AN404" s="6" t="str">
        <f t="shared" ca="1" si="870"/>
        <v/>
      </c>
      <c r="AO404" s="6" t="str">
        <f t="shared" ca="1" si="871"/>
        <v/>
      </c>
      <c r="AP404" s="6" t="str">
        <f t="shared" ca="1" si="872"/>
        <v/>
      </c>
      <c r="AQ404" s="6" t="str">
        <f t="shared" ca="1" si="873"/>
        <v/>
      </c>
      <c r="AR404" s="6" t="str">
        <f t="shared" ca="1" si="874"/>
        <v/>
      </c>
      <c r="AS404" s="6" t="str">
        <f t="shared" ca="1" si="875"/>
        <v/>
      </c>
      <c r="AT404" s="6" t="str">
        <f t="shared" ca="1" si="876"/>
        <v/>
      </c>
      <c r="AU404" s="6" t="str">
        <f t="shared" ca="1" si="877"/>
        <v/>
      </c>
      <c r="AV404" s="6" t="str">
        <f t="shared" ca="1" si="878"/>
        <v/>
      </c>
      <c r="AW404" s="6" t="str">
        <f t="shared" ca="1" si="879"/>
        <v/>
      </c>
      <c r="AY404" s="6" t="str">
        <f t="shared" ca="1" si="880"/>
        <v/>
      </c>
      <c r="AZ404" s="6" t="str">
        <f t="shared" ca="1" si="881"/>
        <v/>
      </c>
      <c r="BA404" s="6" t="str">
        <f t="shared" ca="1" si="882"/>
        <v/>
      </c>
      <c r="BB404" s="6" t="str">
        <f t="shared" ca="1" si="883"/>
        <v/>
      </c>
      <c r="BC404" s="6" t="str">
        <f t="shared" ca="1" si="884"/>
        <v/>
      </c>
      <c r="BD404" s="6" t="str">
        <f t="shared" ca="1" si="885"/>
        <v/>
      </c>
      <c r="BE404" s="6" t="str">
        <f t="shared" ca="1" si="886"/>
        <v/>
      </c>
      <c r="BF404" s="6" t="str">
        <f t="shared" ca="1" si="887"/>
        <v/>
      </c>
      <c r="BG404" s="6" t="str">
        <f t="shared" ca="1" si="888"/>
        <v/>
      </c>
      <c r="BH404" s="6" t="str">
        <f t="shared" ca="1" si="889"/>
        <v/>
      </c>
      <c r="BI404" s="6" t="str">
        <f t="shared" ca="1" si="890"/>
        <v/>
      </c>
      <c r="BJ404" s="6" t="str">
        <f t="shared" ca="1" si="891"/>
        <v/>
      </c>
      <c r="BK404" s="6" t="str">
        <f t="shared" ca="1" si="892"/>
        <v/>
      </c>
      <c r="BL404" s="6" t="str">
        <f t="shared" ca="1" si="893"/>
        <v/>
      </c>
      <c r="BM404" s="6" t="str">
        <f t="shared" ca="1" si="894"/>
        <v/>
      </c>
      <c r="BN404" s="6" t="str">
        <f t="shared" ca="1" si="895"/>
        <v/>
      </c>
      <c r="BO404" s="6" t="str">
        <f t="shared" ca="1" si="896"/>
        <v/>
      </c>
      <c r="BP404" s="6" t="str">
        <f t="shared" ca="1" si="897"/>
        <v/>
      </c>
      <c r="BQ404" s="6" t="str">
        <f t="shared" ca="1" si="898"/>
        <v/>
      </c>
      <c r="BR404" s="6" t="str">
        <f t="shared" ca="1" si="899"/>
        <v/>
      </c>
      <c r="BS404" s="6" t="str">
        <f t="shared" ca="1" si="900"/>
        <v/>
      </c>
      <c r="BU404" s="6" t="str">
        <f t="shared" ca="1" si="901"/>
        <v/>
      </c>
      <c r="BW404" s="515" t="str">
        <f t="shared" ca="1" si="902"/>
        <v/>
      </c>
      <c r="BX404" s="515">
        <f t="shared" ca="1" si="903"/>
        <v>0</v>
      </c>
      <c r="BY404" s="515" t="str">
        <f t="shared" ca="1" si="904"/>
        <v/>
      </c>
      <c r="CA404" s="6">
        <f t="shared" ca="1" si="905"/>
        <v>1</v>
      </c>
      <c r="CC404" s="523" t="str">
        <f t="shared" ca="1" si="906"/>
        <v/>
      </c>
      <c r="CE404" s="6" t="str">
        <f t="shared" ca="1" si="907"/>
        <v/>
      </c>
      <c r="CG404" s="524" t="str">
        <f ca="1">IF(V404=1,"",IF($AA$4=1,"",IF(LOG入力!BH404&gt;0,"",IF(N404=0,"",IF(HT404=0,"","★")))))</f>
        <v/>
      </c>
      <c r="CI404" s="74" t="str">
        <f t="shared" ca="1" si="908"/>
        <v/>
      </c>
      <c r="CK404" s="525" t="str">
        <f ca="1">IF(V404=1,"",IF(LOG入力!BH404&gt;0,1,0))</f>
        <v/>
      </c>
      <c r="CL404" s="74" t="str">
        <f t="shared" ca="1" si="909"/>
        <v/>
      </c>
      <c r="CN404" s="74" t="str">
        <f t="shared" ca="1" si="910"/>
        <v/>
      </c>
      <c r="CO404" s="74" t="str">
        <f t="shared" ca="1" si="911"/>
        <v/>
      </c>
      <c r="CQ404" s="74" t="str">
        <f t="shared" ca="1" si="912"/>
        <v/>
      </c>
      <c r="CR404" s="74" t="str">
        <f t="shared" ca="1" si="913"/>
        <v/>
      </c>
      <c r="CS404" s="74" t="str">
        <f t="shared" ca="1" si="914"/>
        <v/>
      </c>
      <c r="CT404" s="74" t="str">
        <f t="shared" ca="1" si="915"/>
        <v/>
      </c>
      <c r="CU404" s="74" t="str">
        <f t="shared" ca="1" si="916"/>
        <v/>
      </c>
      <c r="CV404" s="74" t="str">
        <f t="shared" ca="1" si="917"/>
        <v/>
      </c>
      <c r="CW404" s="74" t="str">
        <f t="shared" ca="1" si="918"/>
        <v/>
      </c>
      <c r="CX404" s="74" t="str">
        <f t="shared" ca="1" si="919"/>
        <v/>
      </c>
      <c r="CY404" s="74" t="str">
        <f t="shared" ca="1" si="920"/>
        <v/>
      </c>
      <c r="CZ404" s="74" t="str">
        <f t="shared" ca="1" si="921"/>
        <v/>
      </c>
      <c r="DA404" s="74" t="str">
        <f t="shared" ca="1" si="922"/>
        <v/>
      </c>
      <c r="DB404" s="74" t="str">
        <f t="shared" ca="1" si="923"/>
        <v/>
      </c>
      <c r="DD404" s="74" t="str">
        <f t="shared" ca="1" si="924"/>
        <v/>
      </c>
      <c r="DE404" s="74" t="str">
        <f t="shared" ca="1" si="925"/>
        <v/>
      </c>
      <c r="DF404" s="74" t="str">
        <f t="shared" ca="1" si="926"/>
        <v/>
      </c>
      <c r="DG404" s="74" t="str">
        <f t="shared" ca="1" si="927"/>
        <v/>
      </c>
      <c r="DH404" s="74" t="str">
        <f t="shared" ca="1" si="928"/>
        <v/>
      </c>
      <c r="DI404" s="74" t="str">
        <f t="shared" ca="1" si="929"/>
        <v/>
      </c>
      <c r="DJ404" s="74" t="str">
        <f t="shared" ca="1" si="930"/>
        <v/>
      </c>
      <c r="DK404" s="74" t="str">
        <f t="shared" ca="1" si="931"/>
        <v/>
      </c>
      <c r="DL404" s="74" t="str">
        <f t="shared" ca="1" si="932"/>
        <v/>
      </c>
      <c r="DM404" s="74" t="str">
        <f t="shared" ca="1" si="933"/>
        <v/>
      </c>
      <c r="DN404" s="74" t="str">
        <f t="shared" ca="1" si="934"/>
        <v/>
      </c>
      <c r="DO404" s="74" t="str">
        <f t="shared" ca="1" si="935"/>
        <v/>
      </c>
      <c r="DQ404" s="74" t="str">
        <f t="shared" ca="1" si="936"/>
        <v/>
      </c>
      <c r="DS404" s="74" t="str">
        <f t="shared" ca="1" si="937"/>
        <v/>
      </c>
      <c r="DT404" s="74" t="str">
        <f t="shared" ca="1" si="938"/>
        <v/>
      </c>
      <c r="DV404" s="525" t="str">
        <f t="shared" ca="1" si="939"/>
        <v/>
      </c>
      <c r="DW404" s="74" t="str">
        <f t="shared" ca="1" si="940"/>
        <v/>
      </c>
      <c r="DX404" s="485" t="str">
        <f t="shared" ca="1" si="941"/>
        <v/>
      </c>
      <c r="DY404" s="74" t="str">
        <f t="shared" ca="1" si="942"/>
        <v/>
      </c>
      <c r="DZ404" s="74" t="str">
        <f t="shared" ca="1" si="943"/>
        <v/>
      </c>
      <c r="EA404" s="74" t="str">
        <f t="shared" ca="1" si="944"/>
        <v/>
      </c>
      <c r="EC404" s="74" t="str">
        <f t="shared" ca="1" si="945"/>
        <v/>
      </c>
      <c r="ED404" s="74" t="str">
        <f t="shared" ca="1" si="946"/>
        <v/>
      </c>
      <c r="EE404" s="74" t="str">
        <f t="shared" ca="1" si="947"/>
        <v/>
      </c>
      <c r="EG404" s="479" t="str">
        <f ca="1">IF(V404=1,"",IF(LOG入力!BH404&gt;0,0,IF(CG404="★",0,IF(R404=1,0,IF(N404=0,0,1)))))</f>
        <v/>
      </c>
      <c r="EH404" s="483" t="str">
        <f t="shared" ca="1" si="948"/>
        <v/>
      </c>
      <c r="EI404" s="483" t="str">
        <f t="shared" ca="1" si="949"/>
        <v/>
      </c>
      <c r="EJ404" s="483" t="str">
        <f t="shared" ca="1" si="950"/>
        <v/>
      </c>
      <c r="EL404" s="71">
        <f t="shared" ca="1" si="951"/>
        <v>0</v>
      </c>
      <c r="EM404" s="6">
        <f t="shared" ca="1" si="952"/>
        <v>0</v>
      </c>
      <c r="EN404" s="6" t="str">
        <f t="shared" ca="1" si="953"/>
        <v/>
      </c>
      <c r="EO404" s="6">
        <f ca="1">IF(LOG入力!BH404&gt;0,0,IF(EM404=0,0,(IF(COUNTIF($EN$19:EN404,EN404)=1,IF($FS$3="N",1,IF(EH404=1,1,0))))))</f>
        <v>0</v>
      </c>
      <c r="EP404" s="6" t="str">
        <f ca="1">IF(LOG入力!BH404&gt;0,"",IF(EO404=1,$X404,""))</f>
        <v/>
      </c>
      <c r="EQ404" s="6" t="str">
        <f ca="1">IF(LOG入力!BH404&gt;0,"",IF(EO404=1,$Y404,""))</f>
        <v/>
      </c>
      <c r="ER404" s="520" t="str">
        <f ca="1">IF(LOG入力!BH404&gt;0,"",IF(COUNTIF($EP$19:$EP404,EP404)=1,EP404,""))</f>
        <v/>
      </c>
      <c r="ES404" s="520">
        <f ca="1">IF(LOG入力!BH404&gt;0,0,IF((EL404=1),IF(($ER404=""),0,1),0))</f>
        <v>0</v>
      </c>
      <c r="ET404" s="520" t="str">
        <f ca="1">IF(LOG入力!BH404&gt;0,"",IF(COUNTIF($EQ$19:EQ404,EQ404)=1,EQ404,""))</f>
        <v/>
      </c>
      <c r="EU404" s="539">
        <f ca="1">IF(LOG入力!BH404&gt;0,0,IF((EL404=1),IF(($ET404=""),0,1),0))</f>
        <v>0</v>
      </c>
      <c r="EV404" s="71">
        <f t="shared" ca="1" si="954"/>
        <v>0</v>
      </c>
      <c r="EW404" s="6">
        <f t="shared" ca="1" si="955"/>
        <v>0</v>
      </c>
      <c r="EX404" s="6" t="str">
        <f t="shared" ca="1" si="956"/>
        <v/>
      </c>
      <c r="EY404" s="6">
        <f ca="1">IF(LOG入力!BH404&gt;0,0,IF(EW404=0,0,(IF(COUNTIF($EX$19:EX404,EX404)=1,IF($FS$3="N",1,IF(EH404=1,1,0))))))</f>
        <v>0</v>
      </c>
      <c r="EZ404" s="6" t="str">
        <f ca="1">IF(LOG入力!BH404&gt;0,"",IF(EY404=1,$X404,""))</f>
        <v/>
      </c>
      <c r="FA404" s="6" t="str">
        <f ca="1">IF(LOG入力!BH404&gt;0,"",IF(EY404=1,$Y404,""))</f>
        <v/>
      </c>
      <c r="FB404" s="6" t="str">
        <f ca="1">IF(LOG入力!BH404&gt;0,"",IF(COUNTIF($EZ$19:$EZ404,EZ404)=1,EZ404,""))</f>
        <v/>
      </c>
      <c r="FC404" s="6">
        <f ca="1">IF(LOG入力!BH404&gt;0,0,IF((EV404=1),IF(($FB404=""),0,1),0))</f>
        <v>0</v>
      </c>
      <c r="FD404" s="6" t="str">
        <f ca="1">IF(LOG入力!BH404&gt;0,"",IF(COUNTIF($FA$19:FA404,FA404)=1,FA404,""))</f>
        <v/>
      </c>
      <c r="FE404" s="72">
        <f ca="1">IF(LOG入力!BH404&gt;0,0,IF((EV404=1),IF(($FD404=""),0,1),0))</f>
        <v>0</v>
      </c>
      <c r="FF404" s="71">
        <f t="shared" ca="1" si="957"/>
        <v>0</v>
      </c>
      <c r="FG404" s="6">
        <f t="shared" ca="1" si="958"/>
        <v>0</v>
      </c>
      <c r="FH404" s="6" t="str">
        <f t="shared" ca="1" si="959"/>
        <v/>
      </c>
      <c r="FI404" s="6">
        <f ca="1">IF(LOG入力!BH404&gt;0,0,IF(FG404=0,0,(IF(COUNTIF($FH$19:FH404,FH404)=1,IF($FS$3="N",1,IF(EH404=1,1,0))))))</f>
        <v>0</v>
      </c>
      <c r="FJ404" s="6" t="str">
        <f ca="1">IF(LOG入力!BH404&gt;0,"",IF(FI404=1,$X404,""))</f>
        <v/>
      </c>
      <c r="FK404" s="6" t="str">
        <f ca="1">IF(LOG入力!BH404&gt;0,"",IF(FI404=1,$Y404,""))</f>
        <v/>
      </c>
      <c r="FL404" s="6" t="str">
        <f ca="1">IF(LOG入力!BH404&gt;0,"",IF(COUNTIF($FJ$19:$FJ404,FJ404)=1,FJ404,""))</f>
        <v/>
      </c>
      <c r="FM404" s="6">
        <f ca="1">IF(LOG入力!BH404&gt;0,0,IF((FF404=1),IF(($FL404=""),0,1),0))</f>
        <v>0</v>
      </c>
      <c r="FN404" s="6" t="str">
        <f ca="1">IF(LOG入力!BH404&gt;0,"",IF(COUNTIF($FK$19:FK404,FK404)=1,FK404,""))</f>
        <v/>
      </c>
      <c r="FO404" s="72">
        <f ca="1">IF(LOG入力!BH404&gt;0,0,IF((FF404=1),IF(($FN404=""),0,1),0))</f>
        <v>0</v>
      </c>
      <c r="FP404" s="71">
        <f t="shared" ca="1" si="960"/>
        <v>0</v>
      </c>
      <c r="FQ404" s="6">
        <f t="shared" ca="1" si="961"/>
        <v>0</v>
      </c>
      <c r="FR404" s="6" t="str">
        <f t="shared" ca="1" si="962"/>
        <v/>
      </c>
      <c r="FS404" s="6">
        <f ca="1">IF(LOG入力!BH404&gt;0,0,IF(FQ404=0,0,(IF(COUNTIF($FR$19:FR404,FR404)=1,IF($FS$3="N",1,IF(EH404=1,1,0))))))</f>
        <v>0</v>
      </c>
      <c r="FT404" s="6" t="str">
        <f ca="1">IF(LOG入力!BH404&gt;0,"",IF(FS404=1,$X404,""))</f>
        <v/>
      </c>
      <c r="FU404" s="6" t="str">
        <f ca="1">IF(LOG入力!BH404&gt;0,"",IF(FS404=1,$Y404,""))</f>
        <v/>
      </c>
      <c r="FV404" s="6" t="str">
        <f ca="1">IF(LOG入力!BH404&gt;0,"",IF(COUNTIF($FT$19:$FT404,FT404)=1,FT404,""))</f>
        <v/>
      </c>
      <c r="FW404" s="6">
        <f ca="1">IF(LOG入力!BH404&gt;0,0,IF((FP404=1),IF(($FV404=""),0,1),0))</f>
        <v>0</v>
      </c>
      <c r="FX404" s="6" t="str">
        <f ca="1">IF(LOG入力!BH404&gt;0,"",IF(COUNTIF($FU$19:FU404,FU404)=1,FU404,""))</f>
        <v/>
      </c>
      <c r="FY404" s="72">
        <f ca="1">IF(LOG入力!BH404&gt;0,0,IF((FP404=1),IF(($FX404=""),0,1),0))</f>
        <v>0</v>
      </c>
      <c r="FZ404" s="71">
        <f t="shared" ca="1" si="963"/>
        <v>0</v>
      </c>
      <c r="GA404" s="6">
        <f t="shared" ca="1" si="964"/>
        <v>0</v>
      </c>
      <c r="GB404" s="6" t="str">
        <f t="shared" ca="1" si="965"/>
        <v/>
      </c>
      <c r="GC404" s="6">
        <f ca="1">IF(LOG入力!BH404&gt;0,0,IF(GA404=0,0,(IF(COUNTIF($GB$19:GB404,GB404)=1,IF($FS$3="N",1,IF(EH404=1,1,0))))))</f>
        <v>0</v>
      </c>
      <c r="GD404" s="6" t="str">
        <f ca="1">IF(LOG入力!BH404&gt;0,"",IF(GC404=1,$X404,""))</f>
        <v/>
      </c>
      <c r="GE404" s="6" t="str">
        <f ca="1">IF(LOG入力!BH404&gt;0,"",IF(GC404=1,$Y404,""))</f>
        <v/>
      </c>
      <c r="GF404" s="6" t="str">
        <f ca="1">IF(LOG入力!BH404&gt;0,"",IF(COUNTIF($GD$19:$GD404,GD404)=1,GD404,""))</f>
        <v/>
      </c>
      <c r="GG404" s="6">
        <f ca="1">IF(LOG入力!BH404&gt;0,0,IF((FZ404=1),IF(($GF404=""),0,1),0))</f>
        <v>0</v>
      </c>
      <c r="GH404" s="6" t="str">
        <f ca="1">IF(LOG入力!BH404&gt;0,"",IF(COUNTIF($GE$19:GE404,GE404)=1,GE404,""))</f>
        <v/>
      </c>
      <c r="GI404" s="72">
        <f ca="1">IF(LOG入力!BH404&gt;0,0,IF((FZ404=1),IF(($GH404=""),0,1),0))</f>
        <v>0</v>
      </c>
      <c r="GK404" s="455" t="str">
        <f ca="1">IF(V404=1,"",IF(LEN(LOG入力!AS404)=0,"",LOG入力!AS404))</f>
        <v/>
      </c>
      <c r="GL404" s="378" t="str">
        <f t="shared" ca="1" si="966"/>
        <v/>
      </c>
      <c r="GM404" s="378" t="str">
        <f t="shared" ca="1" si="967"/>
        <v/>
      </c>
      <c r="GN404" s="74" t="str">
        <f t="shared" ca="1" si="968"/>
        <v/>
      </c>
      <c r="GO404" s="74" t="str">
        <f t="shared" ca="1" si="969"/>
        <v/>
      </c>
      <c r="GQ404" s="74" t="str">
        <f t="shared" ca="1" si="970"/>
        <v/>
      </c>
      <c r="GR404" s="74" t="str">
        <f t="shared" ca="1" si="971"/>
        <v/>
      </c>
      <c r="GS404" s="74" t="str">
        <f t="shared" ca="1" si="972"/>
        <v/>
      </c>
      <c r="GT404" s="74" t="str">
        <f t="shared" ca="1" si="973"/>
        <v/>
      </c>
      <c r="GU404" s="74" t="str">
        <f t="shared" ca="1" si="974"/>
        <v/>
      </c>
      <c r="GV404" s="74" t="str">
        <f t="shared" ca="1" si="975"/>
        <v/>
      </c>
      <c r="GX404" s="74" t="str">
        <f t="shared" ca="1" si="976"/>
        <v/>
      </c>
      <c r="GY404" s="74" t="str">
        <f t="shared" ca="1" si="977"/>
        <v/>
      </c>
      <c r="GZ404" s="74" t="str">
        <f ca="1">IF(V404=1,"",IF(LOG入力!BH404&gt;0,0,IF(GY404=0,0,IF((VALUE((TYPE(VALUE(J404)))))=16,0,IF(VALUE(J404)&lt;60,1,IF(VALUE(J404)&lt;100,0,IF(VALUE(J404)&lt;600,2,0)))))))</f>
        <v/>
      </c>
      <c r="HA404" s="74" t="str">
        <f t="shared" ca="1" si="978"/>
        <v/>
      </c>
      <c r="HB404" s="74" t="str">
        <f ca="1">IF(V404=1,"",IF(LOG入力!BH404&gt;0,0,IF(HA404=0,0,IF((VALUE((TYPE(VALUE(L404)))))=16,0,IF(VALUE(L404)&lt;60,1,IF(VALUE(L404)&lt;100,0,IF(VALUE(L404)&lt;600,2,0)))))))</f>
        <v/>
      </c>
      <c r="HD404" s="74" t="str">
        <f t="shared" ca="1" si="979"/>
        <v/>
      </c>
      <c r="HF404" s="74" t="str">
        <f t="shared" ca="1" si="980"/>
        <v/>
      </c>
      <c r="HG404" s="74" t="str">
        <f t="shared" ca="1" si="981"/>
        <v/>
      </c>
      <c r="HH404" s="74" t="str">
        <f t="shared" ca="1" si="982"/>
        <v/>
      </c>
      <c r="HI404" s="74" t="str">
        <f t="shared" ca="1" si="983"/>
        <v/>
      </c>
      <c r="HJ404" s="74" t="str">
        <f t="shared" ca="1" si="984"/>
        <v/>
      </c>
      <c r="HK404" s="74" t="str">
        <f t="shared" ca="1" si="985"/>
        <v/>
      </c>
      <c r="HL404" s="74" t="str">
        <f t="shared" ca="1" si="986"/>
        <v/>
      </c>
      <c r="HM404" s="74" t="str">
        <f t="shared" ca="1" si="987"/>
        <v/>
      </c>
      <c r="HN404" s="74" t="str">
        <f t="shared" ca="1" si="988"/>
        <v/>
      </c>
      <c r="HO404" s="529" t="str">
        <f t="shared" ca="1" si="989"/>
        <v/>
      </c>
      <c r="HP404" s="74" t="str">
        <f t="shared" ca="1" si="990"/>
        <v/>
      </c>
      <c r="HQ404" s="74" t="str">
        <f t="shared" ca="1" si="991"/>
        <v/>
      </c>
      <c r="HR404" s="74" t="str">
        <f t="shared" ca="1" si="992"/>
        <v/>
      </c>
      <c r="HS404" s="74" t="str">
        <f t="shared" ca="1" si="993"/>
        <v/>
      </c>
      <c r="HT404" s="74" t="str">
        <f ca="1">IF(V404=1,"",IF(LOG入力!BH404&gt;0,0,IF(DV404=1,0,IF(N404="0",0,IF(SUM(HD404:HS404)&gt;0,1,0)))))</f>
        <v/>
      </c>
    </row>
    <row r="405" spans="1:228" x14ac:dyDescent="0.15">
      <c r="A405" s="5"/>
      <c r="B405" s="532" t="str">
        <f t="shared" ca="1" si="852"/>
        <v/>
      </c>
      <c r="C405" s="534" t="str">
        <f ca="1">LOG入力!AP405</f>
        <v/>
      </c>
      <c r="D405" s="534" t="str">
        <f ca="1">LOG入力!AQ405</f>
        <v/>
      </c>
      <c r="E405" s="534" t="str">
        <f ca="1">LOG入力!AR405</f>
        <v/>
      </c>
      <c r="F405" s="535" t="str">
        <f t="shared" ca="1" si="853"/>
        <v/>
      </c>
      <c r="G405" s="585" t="str">
        <f ca="1">LOG入力!AT405</f>
        <v/>
      </c>
      <c r="H405" s="542" t="str">
        <f ca="1">LOG入力!AU405</f>
        <v/>
      </c>
      <c r="I405" s="542" t="str">
        <f ca="1">LOG入力!AV405</f>
        <v/>
      </c>
      <c r="J405" s="577" t="str">
        <f ca="1">LOG入力!AW405</f>
        <v/>
      </c>
      <c r="K405" s="578" t="str">
        <f ca="1">LOG入力!BJ405</f>
        <v/>
      </c>
      <c r="L405" s="577" t="str">
        <f ca="1">LOG入力!AY405</f>
        <v/>
      </c>
      <c r="M405" s="545" t="str">
        <f ca="1">LOG入力!BK405</f>
        <v/>
      </c>
      <c r="N405" s="512" t="str">
        <f ca="1">IF(V405=1,"",IF(LOG入力!AJ405=1,"1",LOG入力!BA405))</f>
        <v/>
      </c>
      <c r="O405" s="538" t="str">
        <f ca="1">IF(V405=1,"",IF(LEN(LOG入力!O405)=0,"",LOG入力!O405))</f>
        <v/>
      </c>
      <c r="P405" s="291" t="str">
        <f ca="1">IF(V405=1,"",IF($AA$4=1,"",IF(LOG入力!BG405=1,"",CONCATENATE($ER405,$FB405,$FL405,$FV405,$GF405))))</f>
        <v/>
      </c>
      <c r="Q405" s="291" t="str">
        <f ca="1">IF(V405=1,"",IF($AA$4=1,"",IF(LOG入力!BG405=1,"",CONCATENATE($ET405,$FD405,$FN405,$FX405,$GH405))))</f>
        <v/>
      </c>
      <c r="R405" s="573" t="str">
        <f ca="1">IF(V405=1,"",IF($AA$4=1,"",IF(LOG入力!BH405&gt;0,0,AA405)))</f>
        <v/>
      </c>
      <c r="S405" s="293" t="str">
        <f t="shared" ca="1" si="854"/>
        <v/>
      </c>
      <c r="T405" s="681"/>
      <c r="U405" s="38"/>
      <c r="V405" s="196">
        <f ca="1">LOG入力!AN405</f>
        <v>1</v>
      </c>
      <c r="W405" s="38"/>
      <c r="X405" s="516" t="str">
        <f t="shared" ca="1" si="855"/>
        <v/>
      </c>
      <c r="Y405" s="515" t="str">
        <f t="shared" ca="1" si="856"/>
        <v/>
      </c>
      <c r="Z405" s="518" t="str">
        <f t="shared" ca="1" si="857"/>
        <v/>
      </c>
      <c r="AA405" s="574" t="str">
        <f t="shared" ca="1" si="858"/>
        <v/>
      </c>
      <c r="AC405" s="6" t="str">
        <f t="shared" ca="1" si="859"/>
        <v/>
      </c>
      <c r="AD405" s="6" t="str">
        <f t="shared" ca="1" si="860"/>
        <v/>
      </c>
      <c r="AE405" s="6" t="str">
        <f t="shared" ca="1" si="861"/>
        <v/>
      </c>
      <c r="AF405" s="6" t="str">
        <f t="shared" ca="1" si="862"/>
        <v/>
      </c>
      <c r="AG405" s="6" t="str">
        <f t="shared" ca="1" si="863"/>
        <v/>
      </c>
      <c r="AH405" s="6" t="str">
        <f t="shared" ca="1" si="864"/>
        <v/>
      </c>
      <c r="AI405" s="6" t="str">
        <f t="shared" ca="1" si="865"/>
        <v/>
      </c>
      <c r="AJ405" s="6" t="str">
        <f t="shared" ca="1" si="866"/>
        <v/>
      </c>
      <c r="AK405" s="6" t="str">
        <f t="shared" ca="1" si="867"/>
        <v/>
      </c>
      <c r="AL405" s="6" t="str">
        <f t="shared" ca="1" si="868"/>
        <v/>
      </c>
      <c r="AM405" s="6" t="str">
        <f t="shared" ca="1" si="869"/>
        <v/>
      </c>
      <c r="AN405" s="6" t="str">
        <f t="shared" ca="1" si="870"/>
        <v/>
      </c>
      <c r="AO405" s="6" t="str">
        <f t="shared" ca="1" si="871"/>
        <v/>
      </c>
      <c r="AP405" s="6" t="str">
        <f t="shared" ca="1" si="872"/>
        <v/>
      </c>
      <c r="AQ405" s="6" t="str">
        <f t="shared" ca="1" si="873"/>
        <v/>
      </c>
      <c r="AR405" s="6" t="str">
        <f t="shared" ca="1" si="874"/>
        <v/>
      </c>
      <c r="AS405" s="6" t="str">
        <f t="shared" ca="1" si="875"/>
        <v/>
      </c>
      <c r="AT405" s="6" t="str">
        <f t="shared" ca="1" si="876"/>
        <v/>
      </c>
      <c r="AU405" s="6" t="str">
        <f t="shared" ca="1" si="877"/>
        <v/>
      </c>
      <c r="AV405" s="6" t="str">
        <f t="shared" ca="1" si="878"/>
        <v/>
      </c>
      <c r="AW405" s="6" t="str">
        <f t="shared" ca="1" si="879"/>
        <v/>
      </c>
      <c r="AY405" s="6" t="str">
        <f t="shared" ca="1" si="880"/>
        <v/>
      </c>
      <c r="AZ405" s="6" t="str">
        <f t="shared" ca="1" si="881"/>
        <v/>
      </c>
      <c r="BA405" s="6" t="str">
        <f t="shared" ca="1" si="882"/>
        <v/>
      </c>
      <c r="BB405" s="6" t="str">
        <f t="shared" ca="1" si="883"/>
        <v/>
      </c>
      <c r="BC405" s="6" t="str">
        <f t="shared" ca="1" si="884"/>
        <v/>
      </c>
      <c r="BD405" s="6" t="str">
        <f t="shared" ca="1" si="885"/>
        <v/>
      </c>
      <c r="BE405" s="6" t="str">
        <f t="shared" ca="1" si="886"/>
        <v/>
      </c>
      <c r="BF405" s="6" t="str">
        <f t="shared" ca="1" si="887"/>
        <v/>
      </c>
      <c r="BG405" s="6" t="str">
        <f t="shared" ca="1" si="888"/>
        <v/>
      </c>
      <c r="BH405" s="6" t="str">
        <f t="shared" ca="1" si="889"/>
        <v/>
      </c>
      <c r="BI405" s="6" t="str">
        <f t="shared" ca="1" si="890"/>
        <v/>
      </c>
      <c r="BJ405" s="6" t="str">
        <f t="shared" ca="1" si="891"/>
        <v/>
      </c>
      <c r="BK405" s="6" t="str">
        <f t="shared" ca="1" si="892"/>
        <v/>
      </c>
      <c r="BL405" s="6" t="str">
        <f t="shared" ca="1" si="893"/>
        <v/>
      </c>
      <c r="BM405" s="6" t="str">
        <f t="shared" ca="1" si="894"/>
        <v/>
      </c>
      <c r="BN405" s="6" t="str">
        <f t="shared" ca="1" si="895"/>
        <v/>
      </c>
      <c r="BO405" s="6" t="str">
        <f t="shared" ca="1" si="896"/>
        <v/>
      </c>
      <c r="BP405" s="6" t="str">
        <f t="shared" ca="1" si="897"/>
        <v/>
      </c>
      <c r="BQ405" s="6" t="str">
        <f t="shared" ca="1" si="898"/>
        <v/>
      </c>
      <c r="BR405" s="6" t="str">
        <f t="shared" ca="1" si="899"/>
        <v/>
      </c>
      <c r="BS405" s="6" t="str">
        <f t="shared" ca="1" si="900"/>
        <v/>
      </c>
      <c r="BU405" s="6" t="str">
        <f t="shared" ca="1" si="901"/>
        <v/>
      </c>
      <c r="BW405" s="515" t="str">
        <f t="shared" ca="1" si="902"/>
        <v/>
      </c>
      <c r="BX405" s="515">
        <f t="shared" ca="1" si="903"/>
        <v>0</v>
      </c>
      <c r="BY405" s="515" t="str">
        <f t="shared" ca="1" si="904"/>
        <v/>
      </c>
      <c r="CA405" s="6">
        <f t="shared" ca="1" si="905"/>
        <v>1</v>
      </c>
      <c r="CC405" s="523" t="str">
        <f t="shared" ca="1" si="906"/>
        <v/>
      </c>
      <c r="CE405" s="6" t="str">
        <f t="shared" ca="1" si="907"/>
        <v/>
      </c>
      <c r="CG405" s="524" t="str">
        <f ca="1">IF(V405=1,"",IF($AA$4=1,"",IF(LOG入力!BH405&gt;0,"",IF(N405=0,"",IF(HT405=0,"","★")))))</f>
        <v/>
      </c>
      <c r="CI405" s="74" t="str">
        <f t="shared" ca="1" si="908"/>
        <v/>
      </c>
      <c r="CK405" s="525" t="str">
        <f ca="1">IF(V405=1,"",IF(LOG入力!BH405&gt;0,1,0))</f>
        <v/>
      </c>
      <c r="CL405" s="74" t="str">
        <f t="shared" ca="1" si="909"/>
        <v/>
      </c>
      <c r="CN405" s="74" t="str">
        <f t="shared" ca="1" si="910"/>
        <v/>
      </c>
      <c r="CO405" s="74" t="str">
        <f t="shared" ca="1" si="911"/>
        <v/>
      </c>
      <c r="CQ405" s="74" t="str">
        <f t="shared" ca="1" si="912"/>
        <v/>
      </c>
      <c r="CR405" s="74" t="str">
        <f t="shared" ca="1" si="913"/>
        <v/>
      </c>
      <c r="CS405" s="74" t="str">
        <f t="shared" ca="1" si="914"/>
        <v/>
      </c>
      <c r="CT405" s="74" t="str">
        <f t="shared" ca="1" si="915"/>
        <v/>
      </c>
      <c r="CU405" s="74" t="str">
        <f t="shared" ca="1" si="916"/>
        <v/>
      </c>
      <c r="CV405" s="74" t="str">
        <f t="shared" ca="1" si="917"/>
        <v/>
      </c>
      <c r="CW405" s="74" t="str">
        <f t="shared" ca="1" si="918"/>
        <v/>
      </c>
      <c r="CX405" s="74" t="str">
        <f t="shared" ca="1" si="919"/>
        <v/>
      </c>
      <c r="CY405" s="74" t="str">
        <f t="shared" ca="1" si="920"/>
        <v/>
      </c>
      <c r="CZ405" s="74" t="str">
        <f t="shared" ca="1" si="921"/>
        <v/>
      </c>
      <c r="DA405" s="74" t="str">
        <f t="shared" ca="1" si="922"/>
        <v/>
      </c>
      <c r="DB405" s="74" t="str">
        <f t="shared" ca="1" si="923"/>
        <v/>
      </c>
      <c r="DD405" s="74" t="str">
        <f t="shared" ca="1" si="924"/>
        <v/>
      </c>
      <c r="DE405" s="74" t="str">
        <f t="shared" ca="1" si="925"/>
        <v/>
      </c>
      <c r="DF405" s="74" t="str">
        <f t="shared" ca="1" si="926"/>
        <v/>
      </c>
      <c r="DG405" s="74" t="str">
        <f t="shared" ca="1" si="927"/>
        <v/>
      </c>
      <c r="DH405" s="74" t="str">
        <f t="shared" ca="1" si="928"/>
        <v/>
      </c>
      <c r="DI405" s="74" t="str">
        <f t="shared" ca="1" si="929"/>
        <v/>
      </c>
      <c r="DJ405" s="74" t="str">
        <f t="shared" ca="1" si="930"/>
        <v/>
      </c>
      <c r="DK405" s="74" t="str">
        <f t="shared" ca="1" si="931"/>
        <v/>
      </c>
      <c r="DL405" s="74" t="str">
        <f t="shared" ca="1" si="932"/>
        <v/>
      </c>
      <c r="DM405" s="74" t="str">
        <f t="shared" ca="1" si="933"/>
        <v/>
      </c>
      <c r="DN405" s="74" t="str">
        <f t="shared" ca="1" si="934"/>
        <v/>
      </c>
      <c r="DO405" s="74" t="str">
        <f t="shared" ca="1" si="935"/>
        <v/>
      </c>
      <c r="DQ405" s="74" t="str">
        <f t="shared" ca="1" si="936"/>
        <v/>
      </c>
      <c r="DS405" s="74" t="str">
        <f t="shared" ca="1" si="937"/>
        <v/>
      </c>
      <c r="DT405" s="74" t="str">
        <f t="shared" ca="1" si="938"/>
        <v/>
      </c>
      <c r="DV405" s="525" t="str">
        <f t="shared" ca="1" si="939"/>
        <v/>
      </c>
      <c r="DW405" s="74" t="str">
        <f t="shared" ca="1" si="940"/>
        <v/>
      </c>
      <c r="DX405" s="485" t="str">
        <f t="shared" ca="1" si="941"/>
        <v/>
      </c>
      <c r="DY405" s="74" t="str">
        <f t="shared" ca="1" si="942"/>
        <v/>
      </c>
      <c r="DZ405" s="74" t="str">
        <f t="shared" ca="1" si="943"/>
        <v/>
      </c>
      <c r="EA405" s="74" t="str">
        <f t="shared" ca="1" si="944"/>
        <v/>
      </c>
      <c r="EC405" s="74" t="str">
        <f t="shared" ca="1" si="945"/>
        <v/>
      </c>
      <c r="ED405" s="74" t="str">
        <f t="shared" ca="1" si="946"/>
        <v/>
      </c>
      <c r="EE405" s="74" t="str">
        <f t="shared" ca="1" si="947"/>
        <v/>
      </c>
      <c r="EG405" s="479" t="str">
        <f ca="1">IF(V405=1,"",IF(LOG入力!BH405&gt;0,0,IF(CG405="★",0,IF(R405=1,0,IF(N405=0,0,1)))))</f>
        <v/>
      </c>
      <c r="EH405" s="483" t="str">
        <f t="shared" ca="1" si="948"/>
        <v/>
      </c>
      <c r="EI405" s="483" t="str">
        <f t="shared" ca="1" si="949"/>
        <v/>
      </c>
      <c r="EJ405" s="483" t="str">
        <f t="shared" ca="1" si="950"/>
        <v/>
      </c>
      <c r="EL405" s="71">
        <f t="shared" ca="1" si="951"/>
        <v>0</v>
      </c>
      <c r="EM405" s="6">
        <f t="shared" ca="1" si="952"/>
        <v>0</v>
      </c>
      <c r="EN405" s="6" t="str">
        <f t="shared" ca="1" si="953"/>
        <v/>
      </c>
      <c r="EO405" s="6">
        <f ca="1">IF(LOG入力!BH405&gt;0,0,IF(EM405=0,0,(IF(COUNTIF($EN$19:EN405,EN405)=1,IF($FS$3="N",1,IF(EH405=1,1,0))))))</f>
        <v>0</v>
      </c>
      <c r="EP405" s="6" t="str">
        <f ca="1">IF(LOG入力!BH405&gt;0,"",IF(EO405=1,$X405,""))</f>
        <v/>
      </c>
      <c r="EQ405" s="6" t="str">
        <f ca="1">IF(LOG入力!BH405&gt;0,"",IF(EO405=1,$Y405,""))</f>
        <v/>
      </c>
      <c r="ER405" s="520" t="str">
        <f ca="1">IF(LOG入力!BH405&gt;0,"",IF(COUNTIF($EP$19:$EP405,EP405)=1,EP405,""))</f>
        <v/>
      </c>
      <c r="ES405" s="520">
        <f ca="1">IF(LOG入力!BH405&gt;0,0,IF((EL405=1),IF(($ER405=""),0,1),0))</f>
        <v>0</v>
      </c>
      <c r="ET405" s="520" t="str">
        <f ca="1">IF(LOG入力!BH405&gt;0,"",IF(COUNTIF($EQ$19:EQ405,EQ405)=1,EQ405,""))</f>
        <v/>
      </c>
      <c r="EU405" s="539">
        <f ca="1">IF(LOG入力!BH405&gt;0,0,IF((EL405=1),IF(($ET405=""),0,1),0))</f>
        <v>0</v>
      </c>
      <c r="EV405" s="71">
        <f t="shared" ca="1" si="954"/>
        <v>0</v>
      </c>
      <c r="EW405" s="6">
        <f t="shared" ca="1" si="955"/>
        <v>0</v>
      </c>
      <c r="EX405" s="6" t="str">
        <f t="shared" ca="1" si="956"/>
        <v/>
      </c>
      <c r="EY405" s="6">
        <f ca="1">IF(LOG入力!BH405&gt;0,0,IF(EW405=0,0,(IF(COUNTIF($EX$19:EX405,EX405)=1,IF($FS$3="N",1,IF(EH405=1,1,0))))))</f>
        <v>0</v>
      </c>
      <c r="EZ405" s="6" t="str">
        <f ca="1">IF(LOG入力!BH405&gt;0,"",IF(EY405=1,$X405,""))</f>
        <v/>
      </c>
      <c r="FA405" s="6" t="str">
        <f ca="1">IF(LOG入力!BH405&gt;0,"",IF(EY405=1,$Y405,""))</f>
        <v/>
      </c>
      <c r="FB405" s="6" t="str">
        <f ca="1">IF(LOG入力!BH405&gt;0,"",IF(COUNTIF($EZ$19:$EZ405,EZ405)=1,EZ405,""))</f>
        <v/>
      </c>
      <c r="FC405" s="6">
        <f ca="1">IF(LOG入力!BH405&gt;0,0,IF((EV405=1),IF(($FB405=""),0,1),0))</f>
        <v>0</v>
      </c>
      <c r="FD405" s="6" t="str">
        <f ca="1">IF(LOG入力!BH405&gt;0,"",IF(COUNTIF($FA$19:FA405,FA405)=1,FA405,""))</f>
        <v/>
      </c>
      <c r="FE405" s="72">
        <f ca="1">IF(LOG入力!BH405&gt;0,0,IF((EV405=1),IF(($FD405=""),0,1),0))</f>
        <v>0</v>
      </c>
      <c r="FF405" s="71">
        <f t="shared" ca="1" si="957"/>
        <v>0</v>
      </c>
      <c r="FG405" s="6">
        <f t="shared" ca="1" si="958"/>
        <v>0</v>
      </c>
      <c r="FH405" s="6" t="str">
        <f t="shared" ca="1" si="959"/>
        <v/>
      </c>
      <c r="FI405" s="6">
        <f ca="1">IF(LOG入力!BH405&gt;0,0,IF(FG405=0,0,(IF(COUNTIF($FH$19:FH405,FH405)=1,IF($FS$3="N",1,IF(EH405=1,1,0))))))</f>
        <v>0</v>
      </c>
      <c r="FJ405" s="6" t="str">
        <f ca="1">IF(LOG入力!BH405&gt;0,"",IF(FI405=1,$X405,""))</f>
        <v/>
      </c>
      <c r="FK405" s="6" t="str">
        <f ca="1">IF(LOG入力!BH405&gt;0,"",IF(FI405=1,$Y405,""))</f>
        <v/>
      </c>
      <c r="FL405" s="6" t="str">
        <f ca="1">IF(LOG入力!BH405&gt;0,"",IF(COUNTIF($FJ$19:$FJ405,FJ405)=1,FJ405,""))</f>
        <v/>
      </c>
      <c r="FM405" s="6">
        <f ca="1">IF(LOG入力!BH405&gt;0,0,IF((FF405=1),IF(($FL405=""),0,1),0))</f>
        <v>0</v>
      </c>
      <c r="FN405" s="6" t="str">
        <f ca="1">IF(LOG入力!BH405&gt;0,"",IF(COUNTIF($FK$19:FK405,FK405)=1,FK405,""))</f>
        <v/>
      </c>
      <c r="FO405" s="72">
        <f ca="1">IF(LOG入力!BH405&gt;0,0,IF((FF405=1),IF(($FN405=""),0,1),0))</f>
        <v>0</v>
      </c>
      <c r="FP405" s="71">
        <f t="shared" ca="1" si="960"/>
        <v>0</v>
      </c>
      <c r="FQ405" s="6">
        <f t="shared" ca="1" si="961"/>
        <v>0</v>
      </c>
      <c r="FR405" s="6" t="str">
        <f t="shared" ca="1" si="962"/>
        <v/>
      </c>
      <c r="FS405" s="6">
        <f ca="1">IF(LOG入力!BH405&gt;0,0,IF(FQ405=0,0,(IF(COUNTIF($FR$19:FR405,FR405)=1,IF($FS$3="N",1,IF(EH405=1,1,0))))))</f>
        <v>0</v>
      </c>
      <c r="FT405" s="6" t="str">
        <f ca="1">IF(LOG入力!BH405&gt;0,"",IF(FS405=1,$X405,""))</f>
        <v/>
      </c>
      <c r="FU405" s="6" t="str">
        <f ca="1">IF(LOG入力!BH405&gt;0,"",IF(FS405=1,$Y405,""))</f>
        <v/>
      </c>
      <c r="FV405" s="6" t="str">
        <f ca="1">IF(LOG入力!BH405&gt;0,"",IF(COUNTIF($FT$19:$FT405,FT405)=1,FT405,""))</f>
        <v/>
      </c>
      <c r="FW405" s="6">
        <f ca="1">IF(LOG入力!BH405&gt;0,0,IF((FP405=1),IF(($FV405=""),0,1),0))</f>
        <v>0</v>
      </c>
      <c r="FX405" s="6" t="str">
        <f ca="1">IF(LOG入力!BH405&gt;0,"",IF(COUNTIF($FU$19:FU405,FU405)=1,FU405,""))</f>
        <v/>
      </c>
      <c r="FY405" s="72">
        <f ca="1">IF(LOG入力!BH405&gt;0,0,IF((FP405=1),IF(($FX405=""),0,1),0))</f>
        <v>0</v>
      </c>
      <c r="FZ405" s="71">
        <f t="shared" ca="1" si="963"/>
        <v>0</v>
      </c>
      <c r="GA405" s="6">
        <f t="shared" ca="1" si="964"/>
        <v>0</v>
      </c>
      <c r="GB405" s="6" t="str">
        <f t="shared" ca="1" si="965"/>
        <v/>
      </c>
      <c r="GC405" s="6">
        <f ca="1">IF(LOG入力!BH405&gt;0,0,IF(GA405=0,0,(IF(COUNTIF($GB$19:GB405,GB405)=1,IF($FS$3="N",1,IF(EH405=1,1,0))))))</f>
        <v>0</v>
      </c>
      <c r="GD405" s="6" t="str">
        <f ca="1">IF(LOG入力!BH405&gt;0,"",IF(GC405=1,$X405,""))</f>
        <v/>
      </c>
      <c r="GE405" s="6" t="str">
        <f ca="1">IF(LOG入力!BH405&gt;0,"",IF(GC405=1,$Y405,""))</f>
        <v/>
      </c>
      <c r="GF405" s="6" t="str">
        <f ca="1">IF(LOG入力!BH405&gt;0,"",IF(COUNTIF($GD$19:$GD405,GD405)=1,GD405,""))</f>
        <v/>
      </c>
      <c r="GG405" s="6">
        <f ca="1">IF(LOG入力!BH405&gt;0,0,IF((FZ405=1),IF(($GF405=""),0,1),0))</f>
        <v>0</v>
      </c>
      <c r="GH405" s="6" t="str">
        <f ca="1">IF(LOG入力!BH405&gt;0,"",IF(COUNTIF($GE$19:GE405,GE405)=1,GE405,""))</f>
        <v/>
      </c>
      <c r="GI405" s="72">
        <f ca="1">IF(LOG入力!BH405&gt;0,0,IF((FZ405=1),IF(($GH405=""),0,1),0))</f>
        <v>0</v>
      </c>
      <c r="GK405" s="455" t="str">
        <f ca="1">IF(V405=1,"",IF(LEN(LOG入力!AS405)=0,"",LOG入力!AS405))</f>
        <v/>
      </c>
      <c r="GL405" s="378" t="str">
        <f t="shared" ca="1" si="966"/>
        <v/>
      </c>
      <c r="GM405" s="378" t="str">
        <f t="shared" ca="1" si="967"/>
        <v/>
      </c>
      <c r="GN405" s="74" t="str">
        <f t="shared" ca="1" si="968"/>
        <v/>
      </c>
      <c r="GO405" s="74" t="str">
        <f t="shared" ca="1" si="969"/>
        <v/>
      </c>
      <c r="GQ405" s="74" t="str">
        <f t="shared" ca="1" si="970"/>
        <v/>
      </c>
      <c r="GR405" s="74" t="str">
        <f t="shared" ca="1" si="971"/>
        <v/>
      </c>
      <c r="GS405" s="74" t="str">
        <f t="shared" ca="1" si="972"/>
        <v/>
      </c>
      <c r="GT405" s="74" t="str">
        <f t="shared" ca="1" si="973"/>
        <v/>
      </c>
      <c r="GU405" s="74" t="str">
        <f t="shared" ca="1" si="974"/>
        <v/>
      </c>
      <c r="GV405" s="74" t="str">
        <f t="shared" ca="1" si="975"/>
        <v/>
      </c>
      <c r="GX405" s="74" t="str">
        <f t="shared" ca="1" si="976"/>
        <v/>
      </c>
      <c r="GY405" s="74" t="str">
        <f t="shared" ca="1" si="977"/>
        <v/>
      </c>
      <c r="GZ405" s="74" t="str">
        <f ca="1">IF(V405=1,"",IF(LOG入力!BH405&gt;0,0,IF(GY405=0,0,IF((VALUE((TYPE(VALUE(J405)))))=16,0,IF(VALUE(J405)&lt;60,1,IF(VALUE(J405)&lt;100,0,IF(VALUE(J405)&lt;600,2,0)))))))</f>
        <v/>
      </c>
      <c r="HA405" s="74" t="str">
        <f t="shared" ca="1" si="978"/>
        <v/>
      </c>
      <c r="HB405" s="74" t="str">
        <f ca="1">IF(V405=1,"",IF(LOG入力!BH405&gt;0,0,IF(HA405=0,0,IF((VALUE((TYPE(VALUE(L405)))))=16,0,IF(VALUE(L405)&lt;60,1,IF(VALUE(L405)&lt;100,0,IF(VALUE(L405)&lt;600,2,0)))))))</f>
        <v/>
      </c>
      <c r="HD405" s="74" t="str">
        <f t="shared" ca="1" si="979"/>
        <v/>
      </c>
      <c r="HF405" s="74" t="str">
        <f t="shared" ca="1" si="980"/>
        <v/>
      </c>
      <c r="HG405" s="74" t="str">
        <f t="shared" ca="1" si="981"/>
        <v/>
      </c>
      <c r="HH405" s="74" t="str">
        <f t="shared" ca="1" si="982"/>
        <v/>
      </c>
      <c r="HI405" s="74" t="str">
        <f t="shared" ca="1" si="983"/>
        <v/>
      </c>
      <c r="HJ405" s="74" t="str">
        <f t="shared" ca="1" si="984"/>
        <v/>
      </c>
      <c r="HK405" s="74" t="str">
        <f t="shared" ca="1" si="985"/>
        <v/>
      </c>
      <c r="HL405" s="74" t="str">
        <f t="shared" ca="1" si="986"/>
        <v/>
      </c>
      <c r="HM405" s="74" t="str">
        <f t="shared" ca="1" si="987"/>
        <v/>
      </c>
      <c r="HN405" s="74" t="str">
        <f t="shared" ca="1" si="988"/>
        <v/>
      </c>
      <c r="HO405" s="529" t="str">
        <f t="shared" ca="1" si="989"/>
        <v/>
      </c>
      <c r="HP405" s="74" t="str">
        <f t="shared" ca="1" si="990"/>
        <v/>
      </c>
      <c r="HQ405" s="74" t="str">
        <f t="shared" ca="1" si="991"/>
        <v/>
      </c>
      <c r="HR405" s="74" t="str">
        <f t="shared" ca="1" si="992"/>
        <v/>
      </c>
      <c r="HS405" s="74" t="str">
        <f t="shared" ca="1" si="993"/>
        <v/>
      </c>
      <c r="HT405" s="74" t="str">
        <f ca="1">IF(V405=1,"",IF(LOG入力!BH405&gt;0,0,IF(DV405=1,0,IF(N405="0",0,IF(SUM(HD405:HS405)&gt;0,1,0)))))</f>
        <v/>
      </c>
    </row>
    <row r="406" spans="1:228" x14ac:dyDescent="0.15">
      <c r="A406" s="5"/>
      <c r="B406" s="532" t="str">
        <f t="shared" ca="1" si="852"/>
        <v/>
      </c>
      <c r="C406" s="534" t="str">
        <f ca="1">LOG入力!AP406</f>
        <v/>
      </c>
      <c r="D406" s="534" t="str">
        <f ca="1">LOG入力!AQ406</f>
        <v/>
      </c>
      <c r="E406" s="534" t="str">
        <f ca="1">LOG入力!AR406</f>
        <v/>
      </c>
      <c r="F406" s="535" t="str">
        <f t="shared" ca="1" si="853"/>
        <v/>
      </c>
      <c r="G406" s="585" t="str">
        <f ca="1">LOG入力!AT406</f>
        <v/>
      </c>
      <c r="H406" s="542" t="str">
        <f ca="1">LOG入力!AU406</f>
        <v/>
      </c>
      <c r="I406" s="542" t="str">
        <f ca="1">LOG入力!AV406</f>
        <v/>
      </c>
      <c r="J406" s="577" t="str">
        <f ca="1">LOG入力!AW406</f>
        <v/>
      </c>
      <c r="K406" s="578" t="str">
        <f ca="1">LOG入力!BJ406</f>
        <v/>
      </c>
      <c r="L406" s="577" t="str">
        <f ca="1">LOG入力!AY406</f>
        <v/>
      </c>
      <c r="M406" s="545" t="str">
        <f ca="1">LOG入力!BK406</f>
        <v/>
      </c>
      <c r="N406" s="512" t="str">
        <f ca="1">IF(V406=1,"",IF(LOG入力!AJ406=1,"1",LOG入力!BA406))</f>
        <v/>
      </c>
      <c r="O406" s="538" t="str">
        <f ca="1">IF(V406=1,"",IF(LEN(LOG入力!O406)=0,"",LOG入力!O406))</f>
        <v/>
      </c>
      <c r="P406" s="291" t="str">
        <f ca="1">IF(V406=1,"",IF($AA$4=1,"",IF(LOG入力!BG406=1,"",CONCATENATE($ER406,$FB406,$FL406,$FV406,$GF406))))</f>
        <v/>
      </c>
      <c r="Q406" s="291" t="str">
        <f ca="1">IF(V406=1,"",IF($AA$4=1,"",IF(LOG入力!BG406=1,"",CONCATENATE($ET406,$FD406,$FN406,$FX406,$GH406))))</f>
        <v/>
      </c>
      <c r="R406" s="573" t="str">
        <f ca="1">IF(V406=1,"",IF($AA$4=1,"",IF(LOG入力!BH406&gt;0,0,AA406)))</f>
        <v/>
      </c>
      <c r="S406" s="293" t="str">
        <f t="shared" ca="1" si="854"/>
        <v/>
      </c>
      <c r="T406" s="681"/>
      <c r="U406" s="38"/>
      <c r="V406" s="196">
        <f ca="1">LOG入力!AN406</f>
        <v>1</v>
      </c>
      <c r="W406" s="38"/>
      <c r="X406" s="516" t="str">
        <f t="shared" ca="1" si="855"/>
        <v/>
      </c>
      <c r="Y406" s="515" t="str">
        <f t="shared" ca="1" si="856"/>
        <v/>
      </c>
      <c r="Z406" s="518" t="str">
        <f t="shared" ca="1" si="857"/>
        <v/>
      </c>
      <c r="AA406" s="574" t="str">
        <f t="shared" ca="1" si="858"/>
        <v/>
      </c>
      <c r="AC406" s="6" t="str">
        <f t="shared" ca="1" si="859"/>
        <v/>
      </c>
      <c r="AD406" s="6" t="str">
        <f t="shared" ca="1" si="860"/>
        <v/>
      </c>
      <c r="AE406" s="6" t="str">
        <f t="shared" ca="1" si="861"/>
        <v/>
      </c>
      <c r="AF406" s="6" t="str">
        <f t="shared" ca="1" si="862"/>
        <v/>
      </c>
      <c r="AG406" s="6" t="str">
        <f t="shared" ca="1" si="863"/>
        <v/>
      </c>
      <c r="AH406" s="6" t="str">
        <f t="shared" ca="1" si="864"/>
        <v/>
      </c>
      <c r="AI406" s="6" t="str">
        <f t="shared" ca="1" si="865"/>
        <v/>
      </c>
      <c r="AJ406" s="6" t="str">
        <f t="shared" ca="1" si="866"/>
        <v/>
      </c>
      <c r="AK406" s="6" t="str">
        <f t="shared" ca="1" si="867"/>
        <v/>
      </c>
      <c r="AL406" s="6" t="str">
        <f t="shared" ca="1" si="868"/>
        <v/>
      </c>
      <c r="AM406" s="6" t="str">
        <f t="shared" ca="1" si="869"/>
        <v/>
      </c>
      <c r="AN406" s="6" t="str">
        <f t="shared" ca="1" si="870"/>
        <v/>
      </c>
      <c r="AO406" s="6" t="str">
        <f t="shared" ca="1" si="871"/>
        <v/>
      </c>
      <c r="AP406" s="6" t="str">
        <f t="shared" ca="1" si="872"/>
        <v/>
      </c>
      <c r="AQ406" s="6" t="str">
        <f t="shared" ca="1" si="873"/>
        <v/>
      </c>
      <c r="AR406" s="6" t="str">
        <f t="shared" ca="1" si="874"/>
        <v/>
      </c>
      <c r="AS406" s="6" t="str">
        <f t="shared" ca="1" si="875"/>
        <v/>
      </c>
      <c r="AT406" s="6" t="str">
        <f t="shared" ca="1" si="876"/>
        <v/>
      </c>
      <c r="AU406" s="6" t="str">
        <f t="shared" ca="1" si="877"/>
        <v/>
      </c>
      <c r="AV406" s="6" t="str">
        <f t="shared" ca="1" si="878"/>
        <v/>
      </c>
      <c r="AW406" s="6" t="str">
        <f t="shared" ca="1" si="879"/>
        <v/>
      </c>
      <c r="AY406" s="6" t="str">
        <f t="shared" ca="1" si="880"/>
        <v/>
      </c>
      <c r="AZ406" s="6" t="str">
        <f t="shared" ca="1" si="881"/>
        <v/>
      </c>
      <c r="BA406" s="6" t="str">
        <f t="shared" ca="1" si="882"/>
        <v/>
      </c>
      <c r="BB406" s="6" t="str">
        <f t="shared" ca="1" si="883"/>
        <v/>
      </c>
      <c r="BC406" s="6" t="str">
        <f t="shared" ca="1" si="884"/>
        <v/>
      </c>
      <c r="BD406" s="6" t="str">
        <f t="shared" ca="1" si="885"/>
        <v/>
      </c>
      <c r="BE406" s="6" t="str">
        <f t="shared" ca="1" si="886"/>
        <v/>
      </c>
      <c r="BF406" s="6" t="str">
        <f t="shared" ca="1" si="887"/>
        <v/>
      </c>
      <c r="BG406" s="6" t="str">
        <f t="shared" ca="1" si="888"/>
        <v/>
      </c>
      <c r="BH406" s="6" t="str">
        <f t="shared" ca="1" si="889"/>
        <v/>
      </c>
      <c r="BI406" s="6" t="str">
        <f t="shared" ca="1" si="890"/>
        <v/>
      </c>
      <c r="BJ406" s="6" t="str">
        <f t="shared" ca="1" si="891"/>
        <v/>
      </c>
      <c r="BK406" s="6" t="str">
        <f t="shared" ca="1" si="892"/>
        <v/>
      </c>
      <c r="BL406" s="6" t="str">
        <f t="shared" ca="1" si="893"/>
        <v/>
      </c>
      <c r="BM406" s="6" t="str">
        <f t="shared" ca="1" si="894"/>
        <v/>
      </c>
      <c r="BN406" s="6" t="str">
        <f t="shared" ca="1" si="895"/>
        <v/>
      </c>
      <c r="BO406" s="6" t="str">
        <f t="shared" ca="1" si="896"/>
        <v/>
      </c>
      <c r="BP406" s="6" t="str">
        <f t="shared" ca="1" si="897"/>
        <v/>
      </c>
      <c r="BQ406" s="6" t="str">
        <f t="shared" ca="1" si="898"/>
        <v/>
      </c>
      <c r="BR406" s="6" t="str">
        <f t="shared" ca="1" si="899"/>
        <v/>
      </c>
      <c r="BS406" s="6" t="str">
        <f t="shared" ca="1" si="900"/>
        <v/>
      </c>
      <c r="BU406" s="6" t="str">
        <f t="shared" ca="1" si="901"/>
        <v/>
      </c>
      <c r="BW406" s="515" t="str">
        <f t="shared" ca="1" si="902"/>
        <v/>
      </c>
      <c r="BX406" s="515">
        <f t="shared" ca="1" si="903"/>
        <v>0</v>
      </c>
      <c r="BY406" s="515" t="str">
        <f t="shared" ca="1" si="904"/>
        <v/>
      </c>
      <c r="CA406" s="6">
        <f t="shared" ca="1" si="905"/>
        <v>1</v>
      </c>
      <c r="CC406" s="523" t="str">
        <f t="shared" ca="1" si="906"/>
        <v/>
      </c>
      <c r="CE406" s="6" t="str">
        <f t="shared" ca="1" si="907"/>
        <v/>
      </c>
      <c r="CG406" s="524" t="str">
        <f ca="1">IF(V406=1,"",IF($AA$4=1,"",IF(LOG入力!BH406&gt;0,"",IF(N406=0,"",IF(HT406=0,"","★")))))</f>
        <v/>
      </c>
      <c r="CI406" s="74" t="str">
        <f t="shared" ca="1" si="908"/>
        <v/>
      </c>
      <c r="CK406" s="525" t="str">
        <f ca="1">IF(V406=1,"",IF(LOG入力!BH406&gt;0,1,0))</f>
        <v/>
      </c>
      <c r="CL406" s="74" t="str">
        <f t="shared" ca="1" si="909"/>
        <v/>
      </c>
      <c r="CN406" s="74" t="str">
        <f t="shared" ca="1" si="910"/>
        <v/>
      </c>
      <c r="CO406" s="74" t="str">
        <f t="shared" ca="1" si="911"/>
        <v/>
      </c>
      <c r="CQ406" s="74" t="str">
        <f t="shared" ca="1" si="912"/>
        <v/>
      </c>
      <c r="CR406" s="74" t="str">
        <f t="shared" ca="1" si="913"/>
        <v/>
      </c>
      <c r="CS406" s="74" t="str">
        <f t="shared" ca="1" si="914"/>
        <v/>
      </c>
      <c r="CT406" s="74" t="str">
        <f t="shared" ca="1" si="915"/>
        <v/>
      </c>
      <c r="CU406" s="74" t="str">
        <f t="shared" ca="1" si="916"/>
        <v/>
      </c>
      <c r="CV406" s="74" t="str">
        <f t="shared" ca="1" si="917"/>
        <v/>
      </c>
      <c r="CW406" s="74" t="str">
        <f t="shared" ca="1" si="918"/>
        <v/>
      </c>
      <c r="CX406" s="74" t="str">
        <f t="shared" ca="1" si="919"/>
        <v/>
      </c>
      <c r="CY406" s="74" t="str">
        <f t="shared" ca="1" si="920"/>
        <v/>
      </c>
      <c r="CZ406" s="74" t="str">
        <f t="shared" ca="1" si="921"/>
        <v/>
      </c>
      <c r="DA406" s="74" t="str">
        <f t="shared" ca="1" si="922"/>
        <v/>
      </c>
      <c r="DB406" s="74" t="str">
        <f t="shared" ca="1" si="923"/>
        <v/>
      </c>
      <c r="DD406" s="74" t="str">
        <f t="shared" ca="1" si="924"/>
        <v/>
      </c>
      <c r="DE406" s="74" t="str">
        <f t="shared" ca="1" si="925"/>
        <v/>
      </c>
      <c r="DF406" s="74" t="str">
        <f t="shared" ca="1" si="926"/>
        <v/>
      </c>
      <c r="DG406" s="74" t="str">
        <f t="shared" ca="1" si="927"/>
        <v/>
      </c>
      <c r="DH406" s="74" t="str">
        <f t="shared" ca="1" si="928"/>
        <v/>
      </c>
      <c r="DI406" s="74" t="str">
        <f t="shared" ca="1" si="929"/>
        <v/>
      </c>
      <c r="DJ406" s="74" t="str">
        <f t="shared" ca="1" si="930"/>
        <v/>
      </c>
      <c r="DK406" s="74" t="str">
        <f t="shared" ca="1" si="931"/>
        <v/>
      </c>
      <c r="DL406" s="74" t="str">
        <f t="shared" ca="1" si="932"/>
        <v/>
      </c>
      <c r="DM406" s="74" t="str">
        <f t="shared" ca="1" si="933"/>
        <v/>
      </c>
      <c r="DN406" s="74" t="str">
        <f t="shared" ca="1" si="934"/>
        <v/>
      </c>
      <c r="DO406" s="74" t="str">
        <f t="shared" ca="1" si="935"/>
        <v/>
      </c>
      <c r="DQ406" s="74" t="str">
        <f t="shared" ca="1" si="936"/>
        <v/>
      </c>
      <c r="DS406" s="74" t="str">
        <f t="shared" ca="1" si="937"/>
        <v/>
      </c>
      <c r="DT406" s="74" t="str">
        <f t="shared" ca="1" si="938"/>
        <v/>
      </c>
      <c r="DV406" s="525" t="str">
        <f t="shared" ca="1" si="939"/>
        <v/>
      </c>
      <c r="DW406" s="74" t="str">
        <f t="shared" ca="1" si="940"/>
        <v/>
      </c>
      <c r="DX406" s="485" t="str">
        <f t="shared" ca="1" si="941"/>
        <v/>
      </c>
      <c r="DY406" s="74" t="str">
        <f t="shared" ca="1" si="942"/>
        <v/>
      </c>
      <c r="DZ406" s="74" t="str">
        <f t="shared" ca="1" si="943"/>
        <v/>
      </c>
      <c r="EA406" s="74" t="str">
        <f t="shared" ca="1" si="944"/>
        <v/>
      </c>
      <c r="EC406" s="74" t="str">
        <f t="shared" ca="1" si="945"/>
        <v/>
      </c>
      <c r="ED406" s="74" t="str">
        <f t="shared" ca="1" si="946"/>
        <v/>
      </c>
      <c r="EE406" s="74" t="str">
        <f t="shared" ca="1" si="947"/>
        <v/>
      </c>
      <c r="EG406" s="479" t="str">
        <f ca="1">IF(V406=1,"",IF(LOG入力!BH406&gt;0,0,IF(CG406="★",0,IF(R406=1,0,IF(N406=0,0,1)))))</f>
        <v/>
      </c>
      <c r="EH406" s="483" t="str">
        <f t="shared" ca="1" si="948"/>
        <v/>
      </c>
      <c r="EI406" s="483" t="str">
        <f t="shared" ca="1" si="949"/>
        <v/>
      </c>
      <c r="EJ406" s="483" t="str">
        <f t="shared" ca="1" si="950"/>
        <v/>
      </c>
      <c r="EL406" s="71">
        <f t="shared" ca="1" si="951"/>
        <v>0</v>
      </c>
      <c r="EM406" s="6">
        <f t="shared" ca="1" si="952"/>
        <v>0</v>
      </c>
      <c r="EN406" s="6" t="str">
        <f t="shared" ca="1" si="953"/>
        <v/>
      </c>
      <c r="EO406" s="6">
        <f ca="1">IF(LOG入力!BH406&gt;0,0,IF(EM406=0,0,(IF(COUNTIF($EN$19:EN406,EN406)=1,IF($FS$3="N",1,IF(EH406=1,1,0))))))</f>
        <v>0</v>
      </c>
      <c r="EP406" s="6" t="str">
        <f ca="1">IF(LOG入力!BH406&gt;0,"",IF(EO406=1,$X406,""))</f>
        <v/>
      </c>
      <c r="EQ406" s="6" t="str">
        <f ca="1">IF(LOG入力!BH406&gt;0,"",IF(EO406=1,$Y406,""))</f>
        <v/>
      </c>
      <c r="ER406" s="520" t="str">
        <f ca="1">IF(LOG入力!BH406&gt;0,"",IF(COUNTIF($EP$19:$EP406,EP406)=1,EP406,""))</f>
        <v/>
      </c>
      <c r="ES406" s="520">
        <f ca="1">IF(LOG入力!BH406&gt;0,0,IF((EL406=1),IF(($ER406=""),0,1),0))</f>
        <v>0</v>
      </c>
      <c r="ET406" s="520" t="str">
        <f ca="1">IF(LOG入力!BH406&gt;0,"",IF(COUNTIF($EQ$19:EQ406,EQ406)=1,EQ406,""))</f>
        <v/>
      </c>
      <c r="EU406" s="539">
        <f ca="1">IF(LOG入力!BH406&gt;0,0,IF((EL406=1),IF(($ET406=""),0,1),0))</f>
        <v>0</v>
      </c>
      <c r="EV406" s="71">
        <f t="shared" ca="1" si="954"/>
        <v>0</v>
      </c>
      <c r="EW406" s="6">
        <f t="shared" ca="1" si="955"/>
        <v>0</v>
      </c>
      <c r="EX406" s="6" t="str">
        <f t="shared" ca="1" si="956"/>
        <v/>
      </c>
      <c r="EY406" s="6">
        <f ca="1">IF(LOG入力!BH406&gt;0,0,IF(EW406=0,0,(IF(COUNTIF($EX$19:EX406,EX406)=1,IF($FS$3="N",1,IF(EH406=1,1,0))))))</f>
        <v>0</v>
      </c>
      <c r="EZ406" s="6" t="str">
        <f ca="1">IF(LOG入力!BH406&gt;0,"",IF(EY406=1,$X406,""))</f>
        <v/>
      </c>
      <c r="FA406" s="6" t="str">
        <f ca="1">IF(LOG入力!BH406&gt;0,"",IF(EY406=1,$Y406,""))</f>
        <v/>
      </c>
      <c r="FB406" s="6" t="str">
        <f ca="1">IF(LOG入力!BH406&gt;0,"",IF(COUNTIF($EZ$19:$EZ406,EZ406)=1,EZ406,""))</f>
        <v/>
      </c>
      <c r="FC406" s="6">
        <f ca="1">IF(LOG入力!BH406&gt;0,0,IF((EV406=1),IF(($FB406=""),0,1),0))</f>
        <v>0</v>
      </c>
      <c r="FD406" s="6" t="str">
        <f ca="1">IF(LOG入力!BH406&gt;0,"",IF(COUNTIF($FA$19:FA406,FA406)=1,FA406,""))</f>
        <v/>
      </c>
      <c r="FE406" s="72">
        <f ca="1">IF(LOG入力!BH406&gt;0,0,IF((EV406=1),IF(($FD406=""),0,1),0))</f>
        <v>0</v>
      </c>
      <c r="FF406" s="71">
        <f t="shared" ca="1" si="957"/>
        <v>0</v>
      </c>
      <c r="FG406" s="6">
        <f t="shared" ca="1" si="958"/>
        <v>0</v>
      </c>
      <c r="FH406" s="6" t="str">
        <f t="shared" ca="1" si="959"/>
        <v/>
      </c>
      <c r="FI406" s="6">
        <f ca="1">IF(LOG入力!BH406&gt;0,0,IF(FG406=0,0,(IF(COUNTIF($FH$19:FH406,FH406)=1,IF($FS$3="N",1,IF(EH406=1,1,0))))))</f>
        <v>0</v>
      </c>
      <c r="FJ406" s="6" t="str">
        <f ca="1">IF(LOG入力!BH406&gt;0,"",IF(FI406=1,$X406,""))</f>
        <v/>
      </c>
      <c r="FK406" s="6" t="str">
        <f ca="1">IF(LOG入力!BH406&gt;0,"",IF(FI406=1,$Y406,""))</f>
        <v/>
      </c>
      <c r="FL406" s="6" t="str">
        <f ca="1">IF(LOG入力!BH406&gt;0,"",IF(COUNTIF($FJ$19:$FJ406,FJ406)=1,FJ406,""))</f>
        <v/>
      </c>
      <c r="FM406" s="6">
        <f ca="1">IF(LOG入力!BH406&gt;0,0,IF((FF406=1),IF(($FL406=""),0,1),0))</f>
        <v>0</v>
      </c>
      <c r="FN406" s="6" t="str">
        <f ca="1">IF(LOG入力!BH406&gt;0,"",IF(COUNTIF($FK$19:FK406,FK406)=1,FK406,""))</f>
        <v/>
      </c>
      <c r="FO406" s="72">
        <f ca="1">IF(LOG入力!BH406&gt;0,0,IF((FF406=1),IF(($FN406=""),0,1),0))</f>
        <v>0</v>
      </c>
      <c r="FP406" s="71">
        <f t="shared" ca="1" si="960"/>
        <v>0</v>
      </c>
      <c r="FQ406" s="6">
        <f t="shared" ca="1" si="961"/>
        <v>0</v>
      </c>
      <c r="FR406" s="6" t="str">
        <f t="shared" ca="1" si="962"/>
        <v/>
      </c>
      <c r="FS406" s="6">
        <f ca="1">IF(LOG入力!BH406&gt;0,0,IF(FQ406=0,0,(IF(COUNTIF($FR$19:FR406,FR406)=1,IF($FS$3="N",1,IF(EH406=1,1,0))))))</f>
        <v>0</v>
      </c>
      <c r="FT406" s="6" t="str">
        <f ca="1">IF(LOG入力!BH406&gt;0,"",IF(FS406=1,$X406,""))</f>
        <v/>
      </c>
      <c r="FU406" s="6" t="str">
        <f ca="1">IF(LOG入力!BH406&gt;0,"",IF(FS406=1,$Y406,""))</f>
        <v/>
      </c>
      <c r="FV406" s="6" t="str">
        <f ca="1">IF(LOG入力!BH406&gt;0,"",IF(COUNTIF($FT$19:$FT406,FT406)=1,FT406,""))</f>
        <v/>
      </c>
      <c r="FW406" s="6">
        <f ca="1">IF(LOG入力!BH406&gt;0,0,IF((FP406=1),IF(($FV406=""),0,1),0))</f>
        <v>0</v>
      </c>
      <c r="FX406" s="6" t="str">
        <f ca="1">IF(LOG入力!BH406&gt;0,"",IF(COUNTIF($FU$19:FU406,FU406)=1,FU406,""))</f>
        <v/>
      </c>
      <c r="FY406" s="72">
        <f ca="1">IF(LOG入力!BH406&gt;0,0,IF((FP406=1),IF(($FX406=""),0,1),0))</f>
        <v>0</v>
      </c>
      <c r="FZ406" s="71">
        <f t="shared" ca="1" si="963"/>
        <v>0</v>
      </c>
      <c r="GA406" s="6">
        <f t="shared" ca="1" si="964"/>
        <v>0</v>
      </c>
      <c r="GB406" s="6" t="str">
        <f t="shared" ca="1" si="965"/>
        <v/>
      </c>
      <c r="GC406" s="6">
        <f ca="1">IF(LOG入力!BH406&gt;0,0,IF(GA406=0,0,(IF(COUNTIF($GB$19:GB406,GB406)=1,IF($FS$3="N",1,IF(EH406=1,1,0))))))</f>
        <v>0</v>
      </c>
      <c r="GD406" s="6" t="str">
        <f ca="1">IF(LOG入力!BH406&gt;0,"",IF(GC406=1,$X406,""))</f>
        <v/>
      </c>
      <c r="GE406" s="6" t="str">
        <f ca="1">IF(LOG入力!BH406&gt;0,"",IF(GC406=1,$Y406,""))</f>
        <v/>
      </c>
      <c r="GF406" s="6" t="str">
        <f ca="1">IF(LOG入力!BH406&gt;0,"",IF(COUNTIF($GD$19:$GD406,GD406)=1,GD406,""))</f>
        <v/>
      </c>
      <c r="GG406" s="6">
        <f ca="1">IF(LOG入力!BH406&gt;0,0,IF((FZ406=1),IF(($GF406=""),0,1),0))</f>
        <v>0</v>
      </c>
      <c r="GH406" s="6" t="str">
        <f ca="1">IF(LOG入力!BH406&gt;0,"",IF(COUNTIF($GE$19:GE406,GE406)=1,GE406,""))</f>
        <v/>
      </c>
      <c r="GI406" s="72">
        <f ca="1">IF(LOG入力!BH406&gt;0,0,IF((FZ406=1),IF(($GH406=""),0,1),0))</f>
        <v>0</v>
      </c>
      <c r="GK406" s="455" t="str">
        <f ca="1">IF(V406=1,"",IF(LEN(LOG入力!AS406)=0,"",LOG入力!AS406))</f>
        <v/>
      </c>
      <c r="GL406" s="378" t="str">
        <f t="shared" ca="1" si="966"/>
        <v/>
      </c>
      <c r="GM406" s="378" t="str">
        <f t="shared" ca="1" si="967"/>
        <v/>
      </c>
      <c r="GN406" s="74" t="str">
        <f t="shared" ca="1" si="968"/>
        <v/>
      </c>
      <c r="GO406" s="74" t="str">
        <f t="shared" ca="1" si="969"/>
        <v/>
      </c>
      <c r="GQ406" s="74" t="str">
        <f t="shared" ca="1" si="970"/>
        <v/>
      </c>
      <c r="GR406" s="74" t="str">
        <f t="shared" ca="1" si="971"/>
        <v/>
      </c>
      <c r="GS406" s="74" t="str">
        <f t="shared" ca="1" si="972"/>
        <v/>
      </c>
      <c r="GT406" s="74" t="str">
        <f t="shared" ca="1" si="973"/>
        <v/>
      </c>
      <c r="GU406" s="74" t="str">
        <f t="shared" ca="1" si="974"/>
        <v/>
      </c>
      <c r="GV406" s="74" t="str">
        <f t="shared" ca="1" si="975"/>
        <v/>
      </c>
      <c r="GX406" s="74" t="str">
        <f t="shared" ca="1" si="976"/>
        <v/>
      </c>
      <c r="GY406" s="74" t="str">
        <f t="shared" ca="1" si="977"/>
        <v/>
      </c>
      <c r="GZ406" s="74" t="str">
        <f ca="1">IF(V406=1,"",IF(LOG入力!BH406&gt;0,0,IF(GY406=0,0,IF((VALUE((TYPE(VALUE(J406)))))=16,0,IF(VALUE(J406)&lt;60,1,IF(VALUE(J406)&lt;100,0,IF(VALUE(J406)&lt;600,2,0)))))))</f>
        <v/>
      </c>
      <c r="HA406" s="74" t="str">
        <f t="shared" ca="1" si="978"/>
        <v/>
      </c>
      <c r="HB406" s="74" t="str">
        <f ca="1">IF(V406=1,"",IF(LOG入力!BH406&gt;0,0,IF(HA406=0,0,IF((VALUE((TYPE(VALUE(L406)))))=16,0,IF(VALUE(L406)&lt;60,1,IF(VALUE(L406)&lt;100,0,IF(VALUE(L406)&lt;600,2,0)))))))</f>
        <v/>
      </c>
      <c r="HD406" s="74" t="str">
        <f t="shared" ca="1" si="979"/>
        <v/>
      </c>
      <c r="HF406" s="74" t="str">
        <f t="shared" ca="1" si="980"/>
        <v/>
      </c>
      <c r="HG406" s="74" t="str">
        <f t="shared" ca="1" si="981"/>
        <v/>
      </c>
      <c r="HH406" s="74" t="str">
        <f t="shared" ca="1" si="982"/>
        <v/>
      </c>
      <c r="HI406" s="74" t="str">
        <f t="shared" ca="1" si="983"/>
        <v/>
      </c>
      <c r="HJ406" s="74" t="str">
        <f t="shared" ca="1" si="984"/>
        <v/>
      </c>
      <c r="HK406" s="74" t="str">
        <f t="shared" ca="1" si="985"/>
        <v/>
      </c>
      <c r="HL406" s="74" t="str">
        <f t="shared" ca="1" si="986"/>
        <v/>
      </c>
      <c r="HM406" s="74" t="str">
        <f t="shared" ca="1" si="987"/>
        <v/>
      </c>
      <c r="HN406" s="74" t="str">
        <f t="shared" ca="1" si="988"/>
        <v/>
      </c>
      <c r="HO406" s="529" t="str">
        <f t="shared" ca="1" si="989"/>
        <v/>
      </c>
      <c r="HP406" s="74" t="str">
        <f t="shared" ca="1" si="990"/>
        <v/>
      </c>
      <c r="HQ406" s="74" t="str">
        <f t="shared" ca="1" si="991"/>
        <v/>
      </c>
      <c r="HR406" s="74" t="str">
        <f t="shared" ca="1" si="992"/>
        <v/>
      </c>
      <c r="HS406" s="74" t="str">
        <f t="shared" ca="1" si="993"/>
        <v/>
      </c>
      <c r="HT406" s="74" t="str">
        <f ca="1">IF(V406=1,"",IF(LOG入力!BH406&gt;0,0,IF(DV406=1,0,IF(N406="0",0,IF(SUM(HD406:HS406)&gt;0,1,0)))))</f>
        <v/>
      </c>
    </row>
    <row r="407" spans="1:228" x14ac:dyDescent="0.15">
      <c r="A407" s="5"/>
      <c r="B407" s="532" t="str">
        <f t="shared" ca="1" si="852"/>
        <v/>
      </c>
      <c r="C407" s="534" t="str">
        <f ca="1">LOG入力!AP407</f>
        <v/>
      </c>
      <c r="D407" s="534" t="str">
        <f ca="1">LOG入力!AQ407</f>
        <v/>
      </c>
      <c r="E407" s="534" t="str">
        <f ca="1">LOG入力!AR407</f>
        <v/>
      </c>
      <c r="F407" s="535" t="str">
        <f t="shared" ca="1" si="853"/>
        <v/>
      </c>
      <c r="G407" s="585" t="str">
        <f ca="1">LOG入力!AT407</f>
        <v/>
      </c>
      <c r="H407" s="542" t="str">
        <f ca="1">LOG入力!AU407</f>
        <v/>
      </c>
      <c r="I407" s="542" t="str">
        <f ca="1">LOG入力!AV407</f>
        <v/>
      </c>
      <c r="J407" s="577" t="str">
        <f ca="1">LOG入力!AW407</f>
        <v/>
      </c>
      <c r="K407" s="578" t="str">
        <f ca="1">LOG入力!BJ407</f>
        <v/>
      </c>
      <c r="L407" s="577" t="str">
        <f ca="1">LOG入力!AY407</f>
        <v/>
      </c>
      <c r="M407" s="545" t="str">
        <f ca="1">LOG入力!BK407</f>
        <v/>
      </c>
      <c r="N407" s="512" t="str">
        <f ca="1">IF(V407=1,"",IF(LOG入力!AJ407=1,"1",LOG入力!BA407))</f>
        <v/>
      </c>
      <c r="O407" s="538" t="str">
        <f ca="1">IF(V407=1,"",IF(LEN(LOG入力!O407)=0,"",LOG入力!O407))</f>
        <v/>
      </c>
      <c r="P407" s="291" t="str">
        <f ca="1">IF(V407=1,"",IF($AA$4=1,"",IF(LOG入力!BG407=1,"",CONCATENATE($ER407,$FB407,$FL407,$FV407,$GF407))))</f>
        <v/>
      </c>
      <c r="Q407" s="291" t="str">
        <f ca="1">IF(V407=1,"",IF($AA$4=1,"",IF(LOG入力!BG407=1,"",CONCATENATE($ET407,$FD407,$FN407,$FX407,$GH407))))</f>
        <v/>
      </c>
      <c r="R407" s="573" t="str">
        <f ca="1">IF(V407=1,"",IF($AA$4=1,"",IF(LOG入力!BH407&gt;0,0,AA407)))</f>
        <v/>
      </c>
      <c r="S407" s="293" t="str">
        <f t="shared" ca="1" si="854"/>
        <v/>
      </c>
      <c r="T407" s="681"/>
      <c r="U407" s="38"/>
      <c r="V407" s="196">
        <f ca="1">LOG入力!AN407</f>
        <v>1</v>
      </c>
      <c r="W407" s="38"/>
      <c r="X407" s="516" t="str">
        <f t="shared" ca="1" si="855"/>
        <v/>
      </c>
      <c r="Y407" s="515" t="str">
        <f t="shared" ca="1" si="856"/>
        <v/>
      </c>
      <c r="Z407" s="518" t="str">
        <f t="shared" ca="1" si="857"/>
        <v/>
      </c>
      <c r="AA407" s="574" t="str">
        <f t="shared" ca="1" si="858"/>
        <v/>
      </c>
      <c r="AC407" s="6" t="str">
        <f t="shared" ca="1" si="859"/>
        <v/>
      </c>
      <c r="AD407" s="6" t="str">
        <f t="shared" ca="1" si="860"/>
        <v/>
      </c>
      <c r="AE407" s="6" t="str">
        <f t="shared" ca="1" si="861"/>
        <v/>
      </c>
      <c r="AF407" s="6" t="str">
        <f t="shared" ca="1" si="862"/>
        <v/>
      </c>
      <c r="AG407" s="6" t="str">
        <f t="shared" ca="1" si="863"/>
        <v/>
      </c>
      <c r="AH407" s="6" t="str">
        <f t="shared" ca="1" si="864"/>
        <v/>
      </c>
      <c r="AI407" s="6" t="str">
        <f t="shared" ca="1" si="865"/>
        <v/>
      </c>
      <c r="AJ407" s="6" t="str">
        <f t="shared" ca="1" si="866"/>
        <v/>
      </c>
      <c r="AK407" s="6" t="str">
        <f t="shared" ca="1" si="867"/>
        <v/>
      </c>
      <c r="AL407" s="6" t="str">
        <f t="shared" ca="1" si="868"/>
        <v/>
      </c>
      <c r="AM407" s="6" t="str">
        <f t="shared" ca="1" si="869"/>
        <v/>
      </c>
      <c r="AN407" s="6" t="str">
        <f t="shared" ca="1" si="870"/>
        <v/>
      </c>
      <c r="AO407" s="6" t="str">
        <f t="shared" ca="1" si="871"/>
        <v/>
      </c>
      <c r="AP407" s="6" t="str">
        <f t="shared" ca="1" si="872"/>
        <v/>
      </c>
      <c r="AQ407" s="6" t="str">
        <f t="shared" ca="1" si="873"/>
        <v/>
      </c>
      <c r="AR407" s="6" t="str">
        <f t="shared" ca="1" si="874"/>
        <v/>
      </c>
      <c r="AS407" s="6" t="str">
        <f t="shared" ca="1" si="875"/>
        <v/>
      </c>
      <c r="AT407" s="6" t="str">
        <f t="shared" ca="1" si="876"/>
        <v/>
      </c>
      <c r="AU407" s="6" t="str">
        <f t="shared" ca="1" si="877"/>
        <v/>
      </c>
      <c r="AV407" s="6" t="str">
        <f t="shared" ca="1" si="878"/>
        <v/>
      </c>
      <c r="AW407" s="6" t="str">
        <f t="shared" ca="1" si="879"/>
        <v/>
      </c>
      <c r="AY407" s="6" t="str">
        <f t="shared" ca="1" si="880"/>
        <v/>
      </c>
      <c r="AZ407" s="6" t="str">
        <f t="shared" ca="1" si="881"/>
        <v/>
      </c>
      <c r="BA407" s="6" t="str">
        <f t="shared" ca="1" si="882"/>
        <v/>
      </c>
      <c r="BB407" s="6" t="str">
        <f t="shared" ca="1" si="883"/>
        <v/>
      </c>
      <c r="BC407" s="6" t="str">
        <f t="shared" ca="1" si="884"/>
        <v/>
      </c>
      <c r="BD407" s="6" t="str">
        <f t="shared" ca="1" si="885"/>
        <v/>
      </c>
      <c r="BE407" s="6" t="str">
        <f t="shared" ca="1" si="886"/>
        <v/>
      </c>
      <c r="BF407" s="6" t="str">
        <f t="shared" ca="1" si="887"/>
        <v/>
      </c>
      <c r="BG407" s="6" t="str">
        <f t="shared" ca="1" si="888"/>
        <v/>
      </c>
      <c r="BH407" s="6" t="str">
        <f t="shared" ca="1" si="889"/>
        <v/>
      </c>
      <c r="BI407" s="6" t="str">
        <f t="shared" ca="1" si="890"/>
        <v/>
      </c>
      <c r="BJ407" s="6" t="str">
        <f t="shared" ca="1" si="891"/>
        <v/>
      </c>
      <c r="BK407" s="6" t="str">
        <f t="shared" ca="1" si="892"/>
        <v/>
      </c>
      <c r="BL407" s="6" t="str">
        <f t="shared" ca="1" si="893"/>
        <v/>
      </c>
      <c r="BM407" s="6" t="str">
        <f t="shared" ca="1" si="894"/>
        <v/>
      </c>
      <c r="BN407" s="6" t="str">
        <f t="shared" ca="1" si="895"/>
        <v/>
      </c>
      <c r="BO407" s="6" t="str">
        <f t="shared" ca="1" si="896"/>
        <v/>
      </c>
      <c r="BP407" s="6" t="str">
        <f t="shared" ca="1" si="897"/>
        <v/>
      </c>
      <c r="BQ407" s="6" t="str">
        <f t="shared" ca="1" si="898"/>
        <v/>
      </c>
      <c r="BR407" s="6" t="str">
        <f t="shared" ca="1" si="899"/>
        <v/>
      </c>
      <c r="BS407" s="6" t="str">
        <f t="shared" ca="1" si="900"/>
        <v/>
      </c>
      <c r="BU407" s="6" t="str">
        <f t="shared" ca="1" si="901"/>
        <v/>
      </c>
      <c r="BW407" s="515" t="str">
        <f t="shared" ca="1" si="902"/>
        <v/>
      </c>
      <c r="BX407" s="515">
        <f t="shared" ca="1" si="903"/>
        <v>0</v>
      </c>
      <c r="BY407" s="515" t="str">
        <f t="shared" ca="1" si="904"/>
        <v/>
      </c>
      <c r="CA407" s="6">
        <f t="shared" ca="1" si="905"/>
        <v>1</v>
      </c>
      <c r="CC407" s="523" t="str">
        <f t="shared" ca="1" si="906"/>
        <v/>
      </c>
      <c r="CE407" s="6" t="str">
        <f t="shared" ca="1" si="907"/>
        <v/>
      </c>
      <c r="CG407" s="524" t="str">
        <f ca="1">IF(V407=1,"",IF($AA$4=1,"",IF(LOG入力!BH407&gt;0,"",IF(N407=0,"",IF(HT407=0,"","★")))))</f>
        <v/>
      </c>
      <c r="CI407" s="74" t="str">
        <f t="shared" ca="1" si="908"/>
        <v/>
      </c>
      <c r="CK407" s="525" t="str">
        <f ca="1">IF(V407=1,"",IF(LOG入力!BH407&gt;0,1,0))</f>
        <v/>
      </c>
      <c r="CL407" s="74" t="str">
        <f t="shared" ca="1" si="909"/>
        <v/>
      </c>
      <c r="CN407" s="74" t="str">
        <f t="shared" ca="1" si="910"/>
        <v/>
      </c>
      <c r="CO407" s="74" t="str">
        <f t="shared" ca="1" si="911"/>
        <v/>
      </c>
      <c r="CQ407" s="74" t="str">
        <f t="shared" ca="1" si="912"/>
        <v/>
      </c>
      <c r="CR407" s="74" t="str">
        <f t="shared" ca="1" si="913"/>
        <v/>
      </c>
      <c r="CS407" s="74" t="str">
        <f t="shared" ca="1" si="914"/>
        <v/>
      </c>
      <c r="CT407" s="74" t="str">
        <f t="shared" ca="1" si="915"/>
        <v/>
      </c>
      <c r="CU407" s="74" t="str">
        <f t="shared" ca="1" si="916"/>
        <v/>
      </c>
      <c r="CV407" s="74" t="str">
        <f t="shared" ca="1" si="917"/>
        <v/>
      </c>
      <c r="CW407" s="74" t="str">
        <f t="shared" ca="1" si="918"/>
        <v/>
      </c>
      <c r="CX407" s="74" t="str">
        <f t="shared" ca="1" si="919"/>
        <v/>
      </c>
      <c r="CY407" s="74" t="str">
        <f t="shared" ca="1" si="920"/>
        <v/>
      </c>
      <c r="CZ407" s="74" t="str">
        <f t="shared" ca="1" si="921"/>
        <v/>
      </c>
      <c r="DA407" s="74" t="str">
        <f t="shared" ca="1" si="922"/>
        <v/>
      </c>
      <c r="DB407" s="74" t="str">
        <f t="shared" ca="1" si="923"/>
        <v/>
      </c>
      <c r="DD407" s="74" t="str">
        <f t="shared" ca="1" si="924"/>
        <v/>
      </c>
      <c r="DE407" s="74" t="str">
        <f t="shared" ca="1" si="925"/>
        <v/>
      </c>
      <c r="DF407" s="74" t="str">
        <f t="shared" ca="1" si="926"/>
        <v/>
      </c>
      <c r="DG407" s="74" t="str">
        <f t="shared" ca="1" si="927"/>
        <v/>
      </c>
      <c r="DH407" s="74" t="str">
        <f t="shared" ca="1" si="928"/>
        <v/>
      </c>
      <c r="DI407" s="74" t="str">
        <f t="shared" ca="1" si="929"/>
        <v/>
      </c>
      <c r="DJ407" s="74" t="str">
        <f t="shared" ca="1" si="930"/>
        <v/>
      </c>
      <c r="DK407" s="74" t="str">
        <f t="shared" ca="1" si="931"/>
        <v/>
      </c>
      <c r="DL407" s="74" t="str">
        <f t="shared" ca="1" si="932"/>
        <v/>
      </c>
      <c r="DM407" s="74" t="str">
        <f t="shared" ca="1" si="933"/>
        <v/>
      </c>
      <c r="DN407" s="74" t="str">
        <f t="shared" ca="1" si="934"/>
        <v/>
      </c>
      <c r="DO407" s="74" t="str">
        <f t="shared" ca="1" si="935"/>
        <v/>
      </c>
      <c r="DQ407" s="74" t="str">
        <f t="shared" ca="1" si="936"/>
        <v/>
      </c>
      <c r="DS407" s="74" t="str">
        <f t="shared" ca="1" si="937"/>
        <v/>
      </c>
      <c r="DT407" s="74" t="str">
        <f t="shared" ca="1" si="938"/>
        <v/>
      </c>
      <c r="DV407" s="525" t="str">
        <f t="shared" ca="1" si="939"/>
        <v/>
      </c>
      <c r="DW407" s="74" t="str">
        <f t="shared" ca="1" si="940"/>
        <v/>
      </c>
      <c r="DX407" s="485" t="str">
        <f t="shared" ca="1" si="941"/>
        <v/>
      </c>
      <c r="DY407" s="74" t="str">
        <f t="shared" ca="1" si="942"/>
        <v/>
      </c>
      <c r="DZ407" s="74" t="str">
        <f t="shared" ca="1" si="943"/>
        <v/>
      </c>
      <c r="EA407" s="74" t="str">
        <f t="shared" ca="1" si="944"/>
        <v/>
      </c>
      <c r="EC407" s="74" t="str">
        <f t="shared" ca="1" si="945"/>
        <v/>
      </c>
      <c r="ED407" s="74" t="str">
        <f t="shared" ca="1" si="946"/>
        <v/>
      </c>
      <c r="EE407" s="74" t="str">
        <f t="shared" ca="1" si="947"/>
        <v/>
      </c>
      <c r="EG407" s="479" t="str">
        <f ca="1">IF(V407=1,"",IF(LOG入力!BH407&gt;0,0,IF(CG407="★",0,IF(R407=1,0,IF(N407=0,0,1)))))</f>
        <v/>
      </c>
      <c r="EH407" s="483" t="str">
        <f t="shared" ca="1" si="948"/>
        <v/>
      </c>
      <c r="EI407" s="483" t="str">
        <f t="shared" ca="1" si="949"/>
        <v/>
      </c>
      <c r="EJ407" s="483" t="str">
        <f t="shared" ca="1" si="950"/>
        <v/>
      </c>
      <c r="EL407" s="71">
        <f t="shared" ca="1" si="951"/>
        <v>0</v>
      </c>
      <c r="EM407" s="6">
        <f t="shared" ca="1" si="952"/>
        <v>0</v>
      </c>
      <c r="EN407" s="6" t="str">
        <f t="shared" ca="1" si="953"/>
        <v/>
      </c>
      <c r="EO407" s="6">
        <f ca="1">IF(LOG入力!BH407&gt;0,0,IF(EM407=0,0,(IF(COUNTIF($EN$19:EN407,EN407)=1,IF($FS$3="N",1,IF(EH407=1,1,0))))))</f>
        <v>0</v>
      </c>
      <c r="EP407" s="6" t="str">
        <f ca="1">IF(LOG入力!BH407&gt;0,"",IF(EO407=1,$X407,""))</f>
        <v/>
      </c>
      <c r="EQ407" s="6" t="str">
        <f ca="1">IF(LOG入力!BH407&gt;0,"",IF(EO407=1,$Y407,""))</f>
        <v/>
      </c>
      <c r="ER407" s="520" t="str">
        <f ca="1">IF(LOG入力!BH407&gt;0,"",IF(COUNTIF($EP$19:$EP407,EP407)=1,EP407,""))</f>
        <v/>
      </c>
      <c r="ES407" s="520">
        <f ca="1">IF(LOG入力!BH407&gt;0,0,IF((EL407=1),IF(($ER407=""),0,1),0))</f>
        <v>0</v>
      </c>
      <c r="ET407" s="520" t="str">
        <f ca="1">IF(LOG入力!BH407&gt;0,"",IF(COUNTIF($EQ$19:EQ407,EQ407)=1,EQ407,""))</f>
        <v/>
      </c>
      <c r="EU407" s="539">
        <f ca="1">IF(LOG入力!BH407&gt;0,0,IF((EL407=1),IF(($ET407=""),0,1),0))</f>
        <v>0</v>
      </c>
      <c r="EV407" s="71">
        <f t="shared" ca="1" si="954"/>
        <v>0</v>
      </c>
      <c r="EW407" s="6">
        <f t="shared" ca="1" si="955"/>
        <v>0</v>
      </c>
      <c r="EX407" s="6" t="str">
        <f t="shared" ca="1" si="956"/>
        <v/>
      </c>
      <c r="EY407" s="6">
        <f ca="1">IF(LOG入力!BH407&gt;0,0,IF(EW407=0,0,(IF(COUNTIF($EX$19:EX407,EX407)=1,IF($FS$3="N",1,IF(EH407=1,1,0))))))</f>
        <v>0</v>
      </c>
      <c r="EZ407" s="6" t="str">
        <f ca="1">IF(LOG入力!BH407&gt;0,"",IF(EY407=1,$X407,""))</f>
        <v/>
      </c>
      <c r="FA407" s="6" t="str">
        <f ca="1">IF(LOG入力!BH407&gt;0,"",IF(EY407=1,$Y407,""))</f>
        <v/>
      </c>
      <c r="FB407" s="6" t="str">
        <f ca="1">IF(LOG入力!BH407&gt;0,"",IF(COUNTIF($EZ$19:$EZ407,EZ407)=1,EZ407,""))</f>
        <v/>
      </c>
      <c r="FC407" s="6">
        <f ca="1">IF(LOG入力!BH407&gt;0,0,IF((EV407=1),IF(($FB407=""),0,1),0))</f>
        <v>0</v>
      </c>
      <c r="FD407" s="6" t="str">
        <f ca="1">IF(LOG入力!BH407&gt;0,"",IF(COUNTIF($FA$19:FA407,FA407)=1,FA407,""))</f>
        <v/>
      </c>
      <c r="FE407" s="72">
        <f ca="1">IF(LOG入力!BH407&gt;0,0,IF((EV407=1),IF(($FD407=""),0,1),0))</f>
        <v>0</v>
      </c>
      <c r="FF407" s="71">
        <f t="shared" ca="1" si="957"/>
        <v>0</v>
      </c>
      <c r="FG407" s="6">
        <f t="shared" ca="1" si="958"/>
        <v>0</v>
      </c>
      <c r="FH407" s="6" t="str">
        <f t="shared" ca="1" si="959"/>
        <v/>
      </c>
      <c r="FI407" s="6">
        <f ca="1">IF(LOG入力!BH407&gt;0,0,IF(FG407=0,0,(IF(COUNTIF($FH$19:FH407,FH407)=1,IF($FS$3="N",1,IF(EH407=1,1,0))))))</f>
        <v>0</v>
      </c>
      <c r="FJ407" s="6" t="str">
        <f ca="1">IF(LOG入力!BH407&gt;0,"",IF(FI407=1,$X407,""))</f>
        <v/>
      </c>
      <c r="FK407" s="6" t="str">
        <f ca="1">IF(LOG入力!BH407&gt;0,"",IF(FI407=1,$Y407,""))</f>
        <v/>
      </c>
      <c r="FL407" s="6" t="str">
        <f ca="1">IF(LOG入力!BH407&gt;0,"",IF(COUNTIF($FJ$19:$FJ407,FJ407)=1,FJ407,""))</f>
        <v/>
      </c>
      <c r="FM407" s="6">
        <f ca="1">IF(LOG入力!BH407&gt;0,0,IF((FF407=1),IF(($FL407=""),0,1),0))</f>
        <v>0</v>
      </c>
      <c r="FN407" s="6" t="str">
        <f ca="1">IF(LOG入力!BH407&gt;0,"",IF(COUNTIF($FK$19:FK407,FK407)=1,FK407,""))</f>
        <v/>
      </c>
      <c r="FO407" s="72">
        <f ca="1">IF(LOG入力!BH407&gt;0,0,IF((FF407=1),IF(($FN407=""),0,1),0))</f>
        <v>0</v>
      </c>
      <c r="FP407" s="71">
        <f t="shared" ca="1" si="960"/>
        <v>0</v>
      </c>
      <c r="FQ407" s="6">
        <f t="shared" ca="1" si="961"/>
        <v>0</v>
      </c>
      <c r="FR407" s="6" t="str">
        <f t="shared" ca="1" si="962"/>
        <v/>
      </c>
      <c r="FS407" s="6">
        <f ca="1">IF(LOG入力!BH407&gt;0,0,IF(FQ407=0,0,(IF(COUNTIF($FR$19:FR407,FR407)=1,IF($FS$3="N",1,IF(EH407=1,1,0))))))</f>
        <v>0</v>
      </c>
      <c r="FT407" s="6" t="str">
        <f ca="1">IF(LOG入力!BH407&gt;0,"",IF(FS407=1,$X407,""))</f>
        <v/>
      </c>
      <c r="FU407" s="6" t="str">
        <f ca="1">IF(LOG入力!BH407&gt;0,"",IF(FS407=1,$Y407,""))</f>
        <v/>
      </c>
      <c r="FV407" s="6" t="str">
        <f ca="1">IF(LOG入力!BH407&gt;0,"",IF(COUNTIF($FT$19:$FT407,FT407)=1,FT407,""))</f>
        <v/>
      </c>
      <c r="FW407" s="6">
        <f ca="1">IF(LOG入力!BH407&gt;0,0,IF((FP407=1),IF(($FV407=""),0,1),0))</f>
        <v>0</v>
      </c>
      <c r="FX407" s="6" t="str">
        <f ca="1">IF(LOG入力!BH407&gt;0,"",IF(COUNTIF($FU$19:FU407,FU407)=1,FU407,""))</f>
        <v/>
      </c>
      <c r="FY407" s="72">
        <f ca="1">IF(LOG入力!BH407&gt;0,0,IF((FP407=1),IF(($FX407=""),0,1),0))</f>
        <v>0</v>
      </c>
      <c r="FZ407" s="71">
        <f t="shared" ca="1" si="963"/>
        <v>0</v>
      </c>
      <c r="GA407" s="6">
        <f t="shared" ca="1" si="964"/>
        <v>0</v>
      </c>
      <c r="GB407" s="6" t="str">
        <f t="shared" ca="1" si="965"/>
        <v/>
      </c>
      <c r="GC407" s="6">
        <f ca="1">IF(LOG入力!BH407&gt;0,0,IF(GA407=0,0,(IF(COUNTIF($GB$19:GB407,GB407)=1,IF($FS$3="N",1,IF(EH407=1,1,0))))))</f>
        <v>0</v>
      </c>
      <c r="GD407" s="6" t="str">
        <f ca="1">IF(LOG入力!BH407&gt;0,"",IF(GC407=1,$X407,""))</f>
        <v/>
      </c>
      <c r="GE407" s="6" t="str">
        <f ca="1">IF(LOG入力!BH407&gt;0,"",IF(GC407=1,$Y407,""))</f>
        <v/>
      </c>
      <c r="GF407" s="6" t="str">
        <f ca="1">IF(LOG入力!BH407&gt;0,"",IF(COUNTIF($GD$19:$GD407,GD407)=1,GD407,""))</f>
        <v/>
      </c>
      <c r="GG407" s="6">
        <f ca="1">IF(LOG入力!BH407&gt;0,0,IF((FZ407=1),IF(($GF407=""),0,1),0))</f>
        <v>0</v>
      </c>
      <c r="GH407" s="6" t="str">
        <f ca="1">IF(LOG入力!BH407&gt;0,"",IF(COUNTIF($GE$19:GE407,GE407)=1,GE407,""))</f>
        <v/>
      </c>
      <c r="GI407" s="72">
        <f ca="1">IF(LOG入力!BH407&gt;0,0,IF((FZ407=1),IF(($GH407=""),0,1),0))</f>
        <v>0</v>
      </c>
      <c r="GK407" s="455" t="str">
        <f ca="1">IF(V407=1,"",IF(LEN(LOG入力!AS407)=0,"",LOG入力!AS407))</f>
        <v/>
      </c>
      <c r="GL407" s="378" t="str">
        <f t="shared" ca="1" si="966"/>
        <v/>
      </c>
      <c r="GM407" s="378" t="str">
        <f t="shared" ca="1" si="967"/>
        <v/>
      </c>
      <c r="GN407" s="74" t="str">
        <f t="shared" ca="1" si="968"/>
        <v/>
      </c>
      <c r="GO407" s="74" t="str">
        <f t="shared" ca="1" si="969"/>
        <v/>
      </c>
      <c r="GQ407" s="74" t="str">
        <f t="shared" ca="1" si="970"/>
        <v/>
      </c>
      <c r="GR407" s="74" t="str">
        <f t="shared" ca="1" si="971"/>
        <v/>
      </c>
      <c r="GS407" s="74" t="str">
        <f t="shared" ca="1" si="972"/>
        <v/>
      </c>
      <c r="GT407" s="74" t="str">
        <f t="shared" ca="1" si="973"/>
        <v/>
      </c>
      <c r="GU407" s="74" t="str">
        <f t="shared" ca="1" si="974"/>
        <v/>
      </c>
      <c r="GV407" s="74" t="str">
        <f t="shared" ca="1" si="975"/>
        <v/>
      </c>
      <c r="GX407" s="74" t="str">
        <f t="shared" ca="1" si="976"/>
        <v/>
      </c>
      <c r="GY407" s="74" t="str">
        <f t="shared" ca="1" si="977"/>
        <v/>
      </c>
      <c r="GZ407" s="74" t="str">
        <f ca="1">IF(V407=1,"",IF(LOG入力!BH407&gt;0,0,IF(GY407=0,0,IF((VALUE((TYPE(VALUE(J407)))))=16,0,IF(VALUE(J407)&lt;60,1,IF(VALUE(J407)&lt;100,0,IF(VALUE(J407)&lt;600,2,0)))))))</f>
        <v/>
      </c>
      <c r="HA407" s="74" t="str">
        <f t="shared" ca="1" si="978"/>
        <v/>
      </c>
      <c r="HB407" s="74" t="str">
        <f ca="1">IF(V407=1,"",IF(LOG入力!BH407&gt;0,0,IF(HA407=0,0,IF((VALUE((TYPE(VALUE(L407)))))=16,0,IF(VALUE(L407)&lt;60,1,IF(VALUE(L407)&lt;100,0,IF(VALUE(L407)&lt;600,2,0)))))))</f>
        <v/>
      </c>
      <c r="HD407" s="74" t="str">
        <f t="shared" ca="1" si="979"/>
        <v/>
      </c>
      <c r="HF407" s="74" t="str">
        <f t="shared" ca="1" si="980"/>
        <v/>
      </c>
      <c r="HG407" s="74" t="str">
        <f t="shared" ca="1" si="981"/>
        <v/>
      </c>
      <c r="HH407" s="74" t="str">
        <f t="shared" ca="1" si="982"/>
        <v/>
      </c>
      <c r="HI407" s="74" t="str">
        <f t="shared" ca="1" si="983"/>
        <v/>
      </c>
      <c r="HJ407" s="74" t="str">
        <f t="shared" ca="1" si="984"/>
        <v/>
      </c>
      <c r="HK407" s="74" t="str">
        <f t="shared" ca="1" si="985"/>
        <v/>
      </c>
      <c r="HL407" s="74" t="str">
        <f t="shared" ca="1" si="986"/>
        <v/>
      </c>
      <c r="HM407" s="74" t="str">
        <f t="shared" ca="1" si="987"/>
        <v/>
      </c>
      <c r="HN407" s="74" t="str">
        <f t="shared" ca="1" si="988"/>
        <v/>
      </c>
      <c r="HO407" s="529" t="str">
        <f t="shared" ca="1" si="989"/>
        <v/>
      </c>
      <c r="HP407" s="74" t="str">
        <f t="shared" ca="1" si="990"/>
        <v/>
      </c>
      <c r="HQ407" s="74" t="str">
        <f t="shared" ca="1" si="991"/>
        <v/>
      </c>
      <c r="HR407" s="74" t="str">
        <f t="shared" ca="1" si="992"/>
        <v/>
      </c>
      <c r="HS407" s="74" t="str">
        <f t="shared" ca="1" si="993"/>
        <v/>
      </c>
      <c r="HT407" s="74" t="str">
        <f ca="1">IF(V407=1,"",IF(LOG入力!BH407&gt;0,0,IF(DV407=1,0,IF(N407="0",0,IF(SUM(HD407:HS407)&gt;0,1,0)))))</f>
        <v/>
      </c>
    </row>
    <row r="408" spans="1:228" x14ac:dyDescent="0.15">
      <c r="A408" s="5">
        <v>390</v>
      </c>
      <c r="B408" s="487" t="str">
        <f t="shared" ca="1" si="852"/>
        <v/>
      </c>
      <c r="C408" s="548" t="str">
        <f ca="1">LOG入力!AP408</f>
        <v/>
      </c>
      <c r="D408" s="548" t="str">
        <f ca="1">LOG入力!AQ408</f>
        <v/>
      </c>
      <c r="E408" s="548" t="str">
        <f ca="1">LOG入力!AR408</f>
        <v/>
      </c>
      <c r="F408" s="589" t="str">
        <f t="shared" ca="1" si="853"/>
        <v/>
      </c>
      <c r="G408" s="586" t="str">
        <f ca="1">LOG入力!AT408</f>
        <v/>
      </c>
      <c r="H408" s="553" t="str">
        <f ca="1">LOG入力!AU408</f>
        <v/>
      </c>
      <c r="I408" s="587" t="str">
        <f ca="1">LOG入力!AV408</f>
        <v/>
      </c>
      <c r="J408" s="590" t="str">
        <f ca="1">LOG入力!AW408</f>
        <v/>
      </c>
      <c r="K408" s="591" t="str">
        <f ca="1">LOG入力!BJ408</f>
        <v/>
      </c>
      <c r="L408" s="590" t="str">
        <f ca="1">LOG入力!AY408</f>
        <v/>
      </c>
      <c r="M408" s="556" t="str">
        <f ca="1">LOG入力!BK408</f>
        <v/>
      </c>
      <c r="N408" s="588" t="str">
        <f ca="1">IF(V408=1,"",IF(LOG入力!AJ408=1,"1",LOG入力!BA408))</f>
        <v/>
      </c>
      <c r="O408" s="557" t="str">
        <f ca="1">IF(V408=1,"",IF(LEN(LOG入力!O408)=0,"",LOG入力!O408))</f>
        <v/>
      </c>
      <c r="P408" s="336" t="str">
        <f ca="1">IF(V408=1,"",IF($AA$4=1,"",IF(LOG入力!BG408=1,"",CONCATENATE($ER408,$FB408,$FL408,$FV408,$GF408))))</f>
        <v/>
      </c>
      <c r="Q408" s="337" t="str">
        <f ca="1">IF(V408=1,"",IF($AA$4=1,"",IF(LOG入力!BG408=1,"",CONCATENATE($ET408,$FD408,$FN408,$FX408,$GH408))))</f>
        <v/>
      </c>
      <c r="R408" s="338" t="str">
        <f ca="1">IF(V408=1,"",IF($AA$4=1,"",IF(LOG入力!BH408&gt;0,0,AA408)))</f>
        <v/>
      </c>
      <c r="S408" s="558" t="str">
        <f t="shared" ca="1" si="854"/>
        <v/>
      </c>
      <c r="T408" s="681"/>
      <c r="U408" s="38"/>
      <c r="V408" s="196">
        <f ca="1">LOG入力!AN408</f>
        <v>1</v>
      </c>
      <c r="W408" s="38"/>
      <c r="X408" s="516" t="str">
        <f t="shared" ca="1" si="855"/>
        <v/>
      </c>
      <c r="Y408" s="515" t="str">
        <f t="shared" ca="1" si="856"/>
        <v/>
      </c>
      <c r="Z408" s="518" t="str">
        <f t="shared" ca="1" si="857"/>
        <v/>
      </c>
      <c r="AA408" s="574" t="str">
        <f t="shared" ca="1" si="858"/>
        <v/>
      </c>
      <c r="AC408" s="6" t="str">
        <f t="shared" ca="1" si="859"/>
        <v/>
      </c>
      <c r="AD408" s="6" t="str">
        <f t="shared" ca="1" si="860"/>
        <v/>
      </c>
      <c r="AE408" s="6" t="str">
        <f t="shared" ca="1" si="861"/>
        <v/>
      </c>
      <c r="AF408" s="6" t="str">
        <f t="shared" ca="1" si="862"/>
        <v/>
      </c>
      <c r="AG408" s="6" t="str">
        <f t="shared" ca="1" si="863"/>
        <v/>
      </c>
      <c r="AH408" s="6" t="str">
        <f t="shared" ca="1" si="864"/>
        <v/>
      </c>
      <c r="AI408" s="6" t="str">
        <f t="shared" ca="1" si="865"/>
        <v/>
      </c>
      <c r="AJ408" s="6" t="str">
        <f t="shared" ca="1" si="866"/>
        <v/>
      </c>
      <c r="AK408" s="6" t="str">
        <f t="shared" ca="1" si="867"/>
        <v/>
      </c>
      <c r="AL408" s="6" t="str">
        <f t="shared" ca="1" si="868"/>
        <v/>
      </c>
      <c r="AM408" s="6" t="str">
        <f t="shared" ca="1" si="869"/>
        <v/>
      </c>
      <c r="AN408" s="6" t="str">
        <f t="shared" ca="1" si="870"/>
        <v/>
      </c>
      <c r="AO408" s="6" t="str">
        <f t="shared" ca="1" si="871"/>
        <v/>
      </c>
      <c r="AP408" s="6" t="str">
        <f t="shared" ca="1" si="872"/>
        <v/>
      </c>
      <c r="AQ408" s="6" t="str">
        <f t="shared" ca="1" si="873"/>
        <v/>
      </c>
      <c r="AR408" s="6" t="str">
        <f t="shared" ca="1" si="874"/>
        <v/>
      </c>
      <c r="AS408" s="6" t="str">
        <f t="shared" ca="1" si="875"/>
        <v/>
      </c>
      <c r="AT408" s="6" t="str">
        <f t="shared" ca="1" si="876"/>
        <v/>
      </c>
      <c r="AU408" s="6" t="str">
        <f t="shared" ca="1" si="877"/>
        <v/>
      </c>
      <c r="AV408" s="6" t="str">
        <f t="shared" ca="1" si="878"/>
        <v/>
      </c>
      <c r="AW408" s="6" t="str">
        <f t="shared" ca="1" si="879"/>
        <v/>
      </c>
      <c r="AY408" s="6" t="str">
        <f t="shared" ca="1" si="880"/>
        <v/>
      </c>
      <c r="AZ408" s="6" t="str">
        <f t="shared" ca="1" si="881"/>
        <v/>
      </c>
      <c r="BA408" s="6" t="str">
        <f t="shared" ca="1" si="882"/>
        <v/>
      </c>
      <c r="BB408" s="6" t="str">
        <f t="shared" ca="1" si="883"/>
        <v/>
      </c>
      <c r="BC408" s="6" t="str">
        <f t="shared" ca="1" si="884"/>
        <v/>
      </c>
      <c r="BD408" s="6" t="str">
        <f t="shared" ca="1" si="885"/>
        <v/>
      </c>
      <c r="BE408" s="6" t="str">
        <f t="shared" ca="1" si="886"/>
        <v/>
      </c>
      <c r="BF408" s="6" t="str">
        <f t="shared" ca="1" si="887"/>
        <v/>
      </c>
      <c r="BG408" s="6" t="str">
        <f t="shared" ca="1" si="888"/>
        <v/>
      </c>
      <c r="BH408" s="6" t="str">
        <f t="shared" ca="1" si="889"/>
        <v/>
      </c>
      <c r="BI408" s="6" t="str">
        <f t="shared" ca="1" si="890"/>
        <v/>
      </c>
      <c r="BJ408" s="6" t="str">
        <f t="shared" ca="1" si="891"/>
        <v/>
      </c>
      <c r="BK408" s="6" t="str">
        <f t="shared" ca="1" si="892"/>
        <v/>
      </c>
      <c r="BL408" s="6" t="str">
        <f t="shared" ca="1" si="893"/>
        <v/>
      </c>
      <c r="BM408" s="6" t="str">
        <f t="shared" ca="1" si="894"/>
        <v/>
      </c>
      <c r="BN408" s="6" t="str">
        <f t="shared" ca="1" si="895"/>
        <v/>
      </c>
      <c r="BO408" s="6" t="str">
        <f t="shared" ca="1" si="896"/>
        <v/>
      </c>
      <c r="BP408" s="6" t="str">
        <f t="shared" ca="1" si="897"/>
        <v/>
      </c>
      <c r="BQ408" s="6" t="str">
        <f t="shared" ca="1" si="898"/>
        <v/>
      </c>
      <c r="BR408" s="6" t="str">
        <f t="shared" ca="1" si="899"/>
        <v/>
      </c>
      <c r="BS408" s="6" t="str">
        <f t="shared" ca="1" si="900"/>
        <v/>
      </c>
      <c r="BU408" s="6" t="str">
        <f t="shared" ca="1" si="901"/>
        <v/>
      </c>
      <c r="BW408" s="515" t="str">
        <f t="shared" ca="1" si="902"/>
        <v/>
      </c>
      <c r="BX408" s="515">
        <f t="shared" ca="1" si="903"/>
        <v>0</v>
      </c>
      <c r="BY408" s="515" t="str">
        <f t="shared" ca="1" si="904"/>
        <v/>
      </c>
      <c r="CA408" s="6">
        <f t="shared" ca="1" si="905"/>
        <v>1</v>
      </c>
      <c r="CC408" s="523" t="str">
        <f t="shared" ca="1" si="906"/>
        <v/>
      </c>
      <c r="CE408" s="6" t="str">
        <f t="shared" ca="1" si="907"/>
        <v/>
      </c>
      <c r="CG408" s="524" t="str">
        <f ca="1">IF(V408=1,"",IF($AA$4=1,"",IF(LOG入力!BH408&gt;0,"",IF(N408=0,"",IF(HT408=0,"","★")))))</f>
        <v/>
      </c>
      <c r="CI408" s="74" t="str">
        <f t="shared" ca="1" si="908"/>
        <v/>
      </c>
      <c r="CK408" s="525" t="str">
        <f ca="1">IF(V408=1,"",IF(LOG入力!BH408&gt;0,1,0))</f>
        <v/>
      </c>
      <c r="CL408" s="74" t="str">
        <f t="shared" ca="1" si="909"/>
        <v/>
      </c>
      <c r="CN408" s="74" t="str">
        <f t="shared" ca="1" si="910"/>
        <v/>
      </c>
      <c r="CO408" s="74" t="str">
        <f t="shared" ca="1" si="911"/>
        <v/>
      </c>
      <c r="CQ408" s="74" t="str">
        <f t="shared" ca="1" si="912"/>
        <v/>
      </c>
      <c r="CR408" s="74" t="str">
        <f t="shared" ca="1" si="913"/>
        <v/>
      </c>
      <c r="CS408" s="74" t="str">
        <f t="shared" ca="1" si="914"/>
        <v/>
      </c>
      <c r="CT408" s="74" t="str">
        <f t="shared" ca="1" si="915"/>
        <v/>
      </c>
      <c r="CU408" s="74" t="str">
        <f t="shared" ca="1" si="916"/>
        <v/>
      </c>
      <c r="CV408" s="74" t="str">
        <f t="shared" ca="1" si="917"/>
        <v/>
      </c>
      <c r="CW408" s="74" t="str">
        <f t="shared" ca="1" si="918"/>
        <v/>
      </c>
      <c r="CX408" s="74" t="str">
        <f t="shared" ca="1" si="919"/>
        <v/>
      </c>
      <c r="CY408" s="74" t="str">
        <f t="shared" ca="1" si="920"/>
        <v/>
      </c>
      <c r="CZ408" s="74" t="str">
        <f t="shared" ca="1" si="921"/>
        <v/>
      </c>
      <c r="DA408" s="74" t="str">
        <f t="shared" ca="1" si="922"/>
        <v/>
      </c>
      <c r="DB408" s="74" t="str">
        <f t="shared" ca="1" si="923"/>
        <v/>
      </c>
      <c r="DD408" s="74" t="str">
        <f t="shared" ca="1" si="924"/>
        <v/>
      </c>
      <c r="DE408" s="74" t="str">
        <f t="shared" ca="1" si="925"/>
        <v/>
      </c>
      <c r="DF408" s="74" t="str">
        <f t="shared" ca="1" si="926"/>
        <v/>
      </c>
      <c r="DG408" s="74" t="str">
        <f t="shared" ca="1" si="927"/>
        <v/>
      </c>
      <c r="DH408" s="74" t="str">
        <f t="shared" ca="1" si="928"/>
        <v/>
      </c>
      <c r="DI408" s="74" t="str">
        <f t="shared" ca="1" si="929"/>
        <v/>
      </c>
      <c r="DJ408" s="74" t="str">
        <f t="shared" ca="1" si="930"/>
        <v/>
      </c>
      <c r="DK408" s="74" t="str">
        <f t="shared" ca="1" si="931"/>
        <v/>
      </c>
      <c r="DL408" s="74" t="str">
        <f t="shared" ca="1" si="932"/>
        <v/>
      </c>
      <c r="DM408" s="74" t="str">
        <f t="shared" ca="1" si="933"/>
        <v/>
      </c>
      <c r="DN408" s="74" t="str">
        <f t="shared" ca="1" si="934"/>
        <v/>
      </c>
      <c r="DO408" s="74" t="str">
        <f t="shared" ca="1" si="935"/>
        <v/>
      </c>
      <c r="DQ408" s="74" t="str">
        <f t="shared" ca="1" si="936"/>
        <v/>
      </c>
      <c r="DS408" s="74" t="str">
        <f t="shared" ca="1" si="937"/>
        <v/>
      </c>
      <c r="DT408" s="74" t="str">
        <f t="shared" ca="1" si="938"/>
        <v/>
      </c>
      <c r="DV408" s="525" t="str">
        <f t="shared" ca="1" si="939"/>
        <v/>
      </c>
      <c r="DW408" s="74" t="str">
        <f t="shared" ca="1" si="940"/>
        <v/>
      </c>
      <c r="DX408" s="485" t="str">
        <f t="shared" ca="1" si="941"/>
        <v/>
      </c>
      <c r="DY408" s="74" t="str">
        <f t="shared" ca="1" si="942"/>
        <v/>
      </c>
      <c r="DZ408" s="74" t="str">
        <f t="shared" ca="1" si="943"/>
        <v/>
      </c>
      <c r="EA408" s="74" t="str">
        <f t="shared" ca="1" si="944"/>
        <v/>
      </c>
      <c r="EC408" s="74" t="str">
        <f t="shared" ca="1" si="945"/>
        <v/>
      </c>
      <c r="ED408" s="74" t="str">
        <f t="shared" ca="1" si="946"/>
        <v/>
      </c>
      <c r="EE408" s="74" t="str">
        <f t="shared" ca="1" si="947"/>
        <v/>
      </c>
      <c r="EG408" s="479" t="str">
        <f ca="1">IF(V408=1,"",IF(LOG入力!BH408&gt;0,0,IF(CG408="★",0,IF(R408=1,0,IF(N408=0,0,1)))))</f>
        <v/>
      </c>
      <c r="EH408" s="483" t="str">
        <f t="shared" ca="1" si="948"/>
        <v/>
      </c>
      <c r="EI408" s="483" t="str">
        <f t="shared" ca="1" si="949"/>
        <v/>
      </c>
      <c r="EJ408" s="483" t="str">
        <f t="shared" ca="1" si="950"/>
        <v/>
      </c>
      <c r="EL408" s="71">
        <f t="shared" ca="1" si="951"/>
        <v>0</v>
      </c>
      <c r="EM408" s="6">
        <f t="shared" ca="1" si="952"/>
        <v>0</v>
      </c>
      <c r="EN408" s="6" t="str">
        <f t="shared" ca="1" si="953"/>
        <v/>
      </c>
      <c r="EO408" s="6">
        <f ca="1">IF(LOG入力!BH408&gt;0,0,IF(EM408=0,0,(IF(COUNTIF($EN$19:EN408,EN408)=1,IF($FS$3="N",1,IF(EH408=1,1,0))))))</f>
        <v>0</v>
      </c>
      <c r="EP408" s="6" t="str">
        <f ca="1">IF(LOG入力!BH408&gt;0,"",IF(EO408=1,$X408,""))</f>
        <v/>
      </c>
      <c r="EQ408" s="6" t="str">
        <f ca="1">IF(LOG入力!BH408&gt;0,"",IF(EO408=1,$Y408,""))</f>
        <v/>
      </c>
      <c r="ER408" s="520" t="str">
        <f ca="1">IF(LOG入力!BH408&gt;0,"",IF(COUNTIF($EP$19:$EP408,EP408)=1,EP408,""))</f>
        <v/>
      </c>
      <c r="ES408" s="520">
        <f ca="1">IF(LOG入力!BH408&gt;0,0,IF((EL408=1),IF(($ER408=""),0,1),0))</f>
        <v>0</v>
      </c>
      <c r="ET408" s="520" t="str">
        <f ca="1">IF(LOG入力!BH408&gt;0,"",IF(COUNTIF($EQ$19:EQ408,EQ408)=1,EQ408,""))</f>
        <v/>
      </c>
      <c r="EU408" s="539">
        <f ca="1">IF(LOG入力!BH408&gt;0,0,IF((EL408=1),IF(($ET408=""),0,1),0))</f>
        <v>0</v>
      </c>
      <c r="EV408" s="71">
        <f t="shared" ca="1" si="954"/>
        <v>0</v>
      </c>
      <c r="EW408" s="6">
        <f t="shared" ca="1" si="955"/>
        <v>0</v>
      </c>
      <c r="EX408" s="6" t="str">
        <f t="shared" ca="1" si="956"/>
        <v/>
      </c>
      <c r="EY408" s="6">
        <f ca="1">IF(LOG入力!BH408&gt;0,0,IF(EW408=0,0,(IF(COUNTIF($EX$19:EX408,EX408)=1,IF($FS$3="N",1,IF(EH408=1,1,0))))))</f>
        <v>0</v>
      </c>
      <c r="EZ408" s="6" t="str">
        <f ca="1">IF(LOG入力!BH408&gt;0,"",IF(EY408=1,$X408,""))</f>
        <v/>
      </c>
      <c r="FA408" s="6" t="str">
        <f ca="1">IF(LOG入力!BH408&gt;0,"",IF(EY408=1,$Y408,""))</f>
        <v/>
      </c>
      <c r="FB408" s="6" t="str">
        <f ca="1">IF(LOG入力!BH408&gt;0,"",IF(COUNTIF($EZ$19:$EZ408,EZ408)=1,EZ408,""))</f>
        <v/>
      </c>
      <c r="FC408" s="6">
        <f ca="1">IF(LOG入力!BH408&gt;0,0,IF((EV408=1),IF(($FB408=""),0,1),0))</f>
        <v>0</v>
      </c>
      <c r="FD408" s="6" t="str">
        <f ca="1">IF(LOG入力!BH408&gt;0,"",IF(COUNTIF($FA$19:FA408,FA408)=1,FA408,""))</f>
        <v/>
      </c>
      <c r="FE408" s="72">
        <f ca="1">IF(LOG入力!BH408&gt;0,0,IF((EV408=1),IF(($FD408=""),0,1),0))</f>
        <v>0</v>
      </c>
      <c r="FF408" s="71">
        <f t="shared" ca="1" si="957"/>
        <v>0</v>
      </c>
      <c r="FG408" s="6">
        <f t="shared" ca="1" si="958"/>
        <v>0</v>
      </c>
      <c r="FH408" s="6" t="str">
        <f t="shared" ca="1" si="959"/>
        <v/>
      </c>
      <c r="FI408" s="6">
        <f ca="1">IF(LOG入力!BH408&gt;0,0,IF(FG408=0,0,(IF(COUNTIF($FH$19:FH408,FH408)=1,IF($FS$3="N",1,IF(EH408=1,1,0))))))</f>
        <v>0</v>
      </c>
      <c r="FJ408" s="6" t="str">
        <f ca="1">IF(LOG入力!BH408&gt;0,"",IF(FI408=1,$X408,""))</f>
        <v/>
      </c>
      <c r="FK408" s="6" t="str">
        <f ca="1">IF(LOG入力!BH408&gt;0,"",IF(FI408=1,$Y408,""))</f>
        <v/>
      </c>
      <c r="FL408" s="6" t="str">
        <f ca="1">IF(LOG入力!BH408&gt;0,"",IF(COUNTIF($FJ$19:$FJ408,FJ408)=1,FJ408,""))</f>
        <v/>
      </c>
      <c r="FM408" s="6">
        <f ca="1">IF(LOG入力!BH408&gt;0,0,IF((FF408=1),IF(($FL408=""),0,1),0))</f>
        <v>0</v>
      </c>
      <c r="FN408" s="6" t="str">
        <f ca="1">IF(LOG入力!BH408&gt;0,"",IF(COUNTIF($FK$19:FK408,FK408)=1,FK408,""))</f>
        <v/>
      </c>
      <c r="FO408" s="72">
        <f ca="1">IF(LOG入力!BH408&gt;0,0,IF((FF408=1),IF(($FN408=""),0,1),0))</f>
        <v>0</v>
      </c>
      <c r="FP408" s="71">
        <f t="shared" ca="1" si="960"/>
        <v>0</v>
      </c>
      <c r="FQ408" s="6">
        <f t="shared" ca="1" si="961"/>
        <v>0</v>
      </c>
      <c r="FR408" s="6" t="str">
        <f t="shared" ca="1" si="962"/>
        <v/>
      </c>
      <c r="FS408" s="6">
        <f ca="1">IF(LOG入力!BH408&gt;0,0,IF(FQ408=0,0,(IF(COUNTIF($FR$19:FR408,FR408)=1,IF($FS$3="N",1,IF(EH408=1,1,0))))))</f>
        <v>0</v>
      </c>
      <c r="FT408" s="6" t="str">
        <f ca="1">IF(LOG入力!BH408&gt;0,"",IF(FS408=1,$X408,""))</f>
        <v/>
      </c>
      <c r="FU408" s="6" t="str">
        <f ca="1">IF(LOG入力!BH408&gt;0,"",IF(FS408=1,$Y408,""))</f>
        <v/>
      </c>
      <c r="FV408" s="6" t="str">
        <f ca="1">IF(LOG入力!BH408&gt;0,"",IF(COUNTIF($FT$19:$FT408,FT408)=1,FT408,""))</f>
        <v/>
      </c>
      <c r="FW408" s="6">
        <f ca="1">IF(LOG入力!BH408&gt;0,0,IF((FP408=1),IF(($FV408=""),0,1),0))</f>
        <v>0</v>
      </c>
      <c r="FX408" s="6" t="str">
        <f ca="1">IF(LOG入力!BH408&gt;0,"",IF(COUNTIF($FU$19:FU408,FU408)=1,FU408,""))</f>
        <v/>
      </c>
      <c r="FY408" s="72">
        <f ca="1">IF(LOG入力!BH408&gt;0,0,IF((FP408=1),IF(($FX408=""),0,1),0))</f>
        <v>0</v>
      </c>
      <c r="FZ408" s="71">
        <f t="shared" ca="1" si="963"/>
        <v>0</v>
      </c>
      <c r="GA408" s="6">
        <f t="shared" ca="1" si="964"/>
        <v>0</v>
      </c>
      <c r="GB408" s="6" t="str">
        <f t="shared" ca="1" si="965"/>
        <v/>
      </c>
      <c r="GC408" s="6">
        <f ca="1">IF(LOG入力!BH408&gt;0,0,IF(GA408=0,0,(IF(COUNTIF($GB$19:GB408,GB408)=1,IF($FS$3="N",1,IF(EH408=1,1,0))))))</f>
        <v>0</v>
      </c>
      <c r="GD408" s="6" t="str">
        <f ca="1">IF(LOG入力!BH408&gt;0,"",IF(GC408=1,$X408,""))</f>
        <v/>
      </c>
      <c r="GE408" s="6" t="str">
        <f ca="1">IF(LOG入力!BH408&gt;0,"",IF(GC408=1,$Y408,""))</f>
        <v/>
      </c>
      <c r="GF408" s="6" t="str">
        <f ca="1">IF(LOG入力!BH408&gt;0,"",IF(COUNTIF($GD$19:$GD408,GD408)=1,GD408,""))</f>
        <v/>
      </c>
      <c r="GG408" s="6">
        <f ca="1">IF(LOG入力!BH408&gt;0,0,IF((FZ408=1),IF(($GF408=""),0,1),0))</f>
        <v>0</v>
      </c>
      <c r="GH408" s="6" t="str">
        <f ca="1">IF(LOG入力!BH408&gt;0,"",IF(COUNTIF($GE$19:GE408,GE408)=1,GE408,""))</f>
        <v/>
      </c>
      <c r="GI408" s="72">
        <f ca="1">IF(LOG入力!BH408&gt;0,0,IF((FZ408=1),IF(($GH408=""),0,1),0))</f>
        <v>0</v>
      </c>
      <c r="GK408" s="455" t="str">
        <f ca="1">IF(V408=1,"",IF(LEN(LOG入力!AS408)=0,"",LOG入力!AS408))</f>
        <v/>
      </c>
      <c r="GL408" s="378" t="str">
        <f t="shared" ca="1" si="966"/>
        <v/>
      </c>
      <c r="GM408" s="378" t="str">
        <f t="shared" ca="1" si="967"/>
        <v/>
      </c>
      <c r="GN408" s="74" t="str">
        <f t="shared" ca="1" si="968"/>
        <v/>
      </c>
      <c r="GO408" s="74" t="str">
        <f t="shared" ca="1" si="969"/>
        <v/>
      </c>
      <c r="GQ408" s="74" t="str">
        <f t="shared" ca="1" si="970"/>
        <v/>
      </c>
      <c r="GR408" s="74" t="str">
        <f t="shared" ca="1" si="971"/>
        <v/>
      </c>
      <c r="GS408" s="74" t="str">
        <f t="shared" ca="1" si="972"/>
        <v/>
      </c>
      <c r="GT408" s="74" t="str">
        <f t="shared" ca="1" si="973"/>
        <v/>
      </c>
      <c r="GU408" s="74" t="str">
        <f t="shared" ca="1" si="974"/>
        <v/>
      </c>
      <c r="GV408" s="74" t="str">
        <f t="shared" ca="1" si="975"/>
        <v/>
      </c>
      <c r="GX408" s="74" t="str">
        <f t="shared" ca="1" si="976"/>
        <v/>
      </c>
      <c r="GY408" s="74" t="str">
        <f t="shared" ca="1" si="977"/>
        <v/>
      </c>
      <c r="GZ408" s="74" t="str">
        <f ca="1">IF(V408=1,"",IF(LOG入力!BH408&gt;0,0,IF(GY408=0,0,IF((VALUE((TYPE(VALUE(J408)))))=16,0,IF(VALUE(J408)&lt;60,1,IF(VALUE(J408)&lt;100,0,IF(VALUE(J408)&lt;600,2,0)))))))</f>
        <v/>
      </c>
      <c r="HA408" s="74" t="str">
        <f t="shared" ca="1" si="978"/>
        <v/>
      </c>
      <c r="HB408" s="74" t="str">
        <f ca="1">IF(V408=1,"",IF(LOG入力!BH408&gt;0,0,IF(HA408=0,0,IF((VALUE((TYPE(VALUE(L408)))))=16,0,IF(VALUE(L408)&lt;60,1,IF(VALUE(L408)&lt;100,0,IF(VALUE(L408)&lt;600,2,0)))))))</f>
        <v/>
      </c>
      <c r="HD408" s="74" t="str">
        <f t="shared" ca="1" si="979"/>
        <v/>
      </c>
      <c r="HF408" s="74" t="str">
        <f t="shared" ca="1" si="980"/>
        <v/>
      </c>
      <c r="HG408" s="74" t="str">
        <f t="shared" ca="1" si="981"/>
        <v/>
      </c>
      <c r="HH408" s="74" t="str">
        <f t="shared" ca="1" si="982"/>
        <v/>
      </c>
      <c r="HI408" s="74" t="str">
        <f t="shared" ca="1" si="983"/>
        <v/>
      </c>
      <c r="HJ408" s="74" t="str">
        <f t="shared" ca="1" si="984"/>
        <v/>
      </c>
      <c r="HK408" s="74" t="str">
        <f t="shared" ca="1" si="985"/>
        <v/>
      </c>
      <c r="HL408" s="74" t="str">
        <f t="shared" ca="1" si="986"/>
        <v/>
      </c>
      <c r="HM408" s="74" t="str">
        <f t="shared" ca="1" si="987"/>
        <v/>
      </c>
      <c r="HN408" s="74" t="str">
        <f t="shared" ca="1" si="988"/>
        <v/>
      </c>
      <c r="HO408" s="529" t="str">
        <f t="shared" ca="1" si="989"/>
        <v/>
      </c>
      <c r="HP408" s="74" t="str">
        <f t="shared" ca="1" si="990"/>
        <v/>
      </c>
      <c r="HQ408" s="74" t="str">
        <f t="shared" ca="1" si="991"/>
        <v/>
      </c>
      <c r="HR408" s="74" t="str">
        <f t="shared" ca="1" si="992"/>
        <v/>
      </c>
      <c r="HS408" s="74" t="str">
        <f t="shared" ca="1" si="993"/>
        <v/>
      </c>
      <c r="HT408" s="74" t="str">
        <f ca="1">IF(V408=1,"",IF(LOG入力!BH408&gt;0,0,IF(DV408=1,0,IF(N408="0",0,IF(SUM(HD408:HS408)&gt;0,1,0)))))</f>
        <v/>
      </c>
    </row>
    <row r="409" spans="1:228" x14ac:dyDescent="0.15">
      <c r="A409" s="5"/>
      <c r="B409" s="560" t="str">
        <f t="shared" ca="1" si="852"/>
        <v/>
      </c>
      <c r="C409" s="562" t="str">
        <f ca="1">LOG入力!AP409</f>
        <v/>
      </c>
      <c r="D409" s="562" t="str">
        <f ca="1">LOG入力!AQ409</f>
        <v/>
      </c>
      <c r="E409" s="562" t="str">
        <f ca="1">LOG入力!AR409</f>
        <v/>
      </c>
      <c r="F409" s="563" t="str">
        <f t="shared" ca="1" si="853"/>
        <v/>
      </c>
      <c r="G409" s="582" t="str">
        <f ca="1">LOG入力!AT409</f>
        <v/>
      </c>
      <c r="H409" s="507" t="str">
        <f ca="1">LOG入力!AU409</f>
        <v/>
      </c>
      <c r="I409" s="507" t="str">
        <f ca="1">LOG入力!AV409</f>
        <v/>
      </c>
      <c r="J409" s="583" t="str">
        <f ca="1">LOG入力!AW409</f>
        <v/>
      </c>
      <c r="K409" s="584" t="str">
        <f ca="1">LOG入力!BJ409</f>
        <v/>
      </c>
      <c r="L409" s="583" t="str">
        <f ca="1">LOG入力!AY409</f>
        <v/>
      </c>
      <c r="M409" s="566" t="str">
        <f ca="1">LOG入力!BK409</f>
        <v/>
      </c>
      <c r="N409" s="567" t="str">
        <f ca="1">IF(V409=1,"",IF(LOG入力!AJ409=1,"1",LOG入力!BA409))</f>
        <v/>
      </c>
      <c r="O409" s="568" t="str">
        <f ca="1">IF(V409=1,"",IF(LEN(LOG入力!O409)=0,"",LOG入力!O409))</f>
        <v/>
      </c>
      <c r="P409" s="569" t="str">
        <f ca="1">IF(V409=1,"",IF($AA$4=1,"",IF(LOG入力!BG409=1,"",CONCATENATE($ER409,$FB409,$FL409,$FV409,$GF409))))</f>
        <v/>
      </c>
      <c r="Q409" s="569" t="str">
        <f ca="1">IF(V409=1,"",IF($AA$4=1,"",IF(LOG入力!BG409=1,"",CONCATENATE($ET409,$FD409,$FN409,$FX409,$GH409))))</f>
        <v/>
      </c>
      <c r="R409" s="292" t="str">
        <f ca="1">IF(V409=1,"",IF($AA$4=1,"",IF(LOG入力!BH409&gt;0,0,AA409)))</f>
        <v/>
      </c>
      <c r="S409" s="293" t="str">
        <f t="shared" ca="1" si="854"/>
        <v/>
      </c>
      <c r="T409" s="29"/>
      <c r="U409" s="38"/>
      <c r="V409" s="196">
        <f ca="1">LOG入力!AN409</f>
        <v>1</v>
      </c>
      <c r="W409" s="38"/>
      <c r="X409" s="516" t="str">
        <f t="shared" ca="1" si="855"/>
        <v/>
      </c>
      <c r="Y409" s="515" t="str">
        <f t="shared" ca="1" si="856"/>
        <v/>
      </c>
      <c r="Z409" s="518" t="str">
        <f t="shared" ca="1" si="857"/>
        <v/>
      </c>
      <c r="AA409" s="574" t="str">
        <f t="shared" ca="1" si="858"/>
        <v/>
      </c>
      <c r="AC409" s="6" t="str">
        <f t="shared" ca="1" si="859"/>
        <v/>
      </c>
      <c r="AD409" s="6" t="str">
        <f t="shared" ca="1" si="860"/>
        <v/>
      </c>
      <c r="AE409" s="6" t="str">
        <f t="shared" ca="1" si="861"/>
        <v/>
      </c>
      <c r="AF409" s="6" t="str">
        <f t="shared" ca="1" si="862"/>
        <v/>
      </c>
      <c r="AG409" s="6" t="str">
        <f t="shared" ca="1" si="863"/>
        <v/>
      </c>
      <c r="AH409" s="6" t="str">
        <f t="shared" ca="1" si="864"/>
        <v/>
      </c>
      <c r="AI409" s="6" t="str">
        <f t="shared" ca="1" si="865"/>
        <v/>
      </c>
      <c r="AJ409" s="6" t="str">
        <f t="shared" ca="1" si="866"/>
        <v/>
      </c>
      <c r="AK409" s="6" t="str">
        <f t="shared" ca="1" si="867"/>
        <v/>
      </c>
      <c r="AL409" s="6" t="str">
        <f t="shared" ca="1" si="868"/>
        <v/>
      </c>
      <c r="AM409" s="6" t="str">
        <f t="shared" ca="1" si="869"/>
        <v/>
      </c>
      <c r="AN409" s="6" t="str">
        <f t="shared" ca="1" si="870"/>
        <v/>
      </c>
      <c r="AO409" s="6" t="str">
        <f t="shared" ca="1" si="871"/>
        <v/>
      </c>
      <c r="AP409" s="6" t="str">
        <f t="shared" ca="1" si="872"/>
        <v/>
      </c>
      <c r="AQ409" s="6" t="str">
        <f t="shared" ca="1" si="873"/>
        <v/>
      </c>
      <c r="AR409" s="6" t="str">
        <f t="shared" ca="1" si="874"/>
        <v/>
      </c>
      <c r="AS409" s="6" t="str">
        <f t="shared" ca="1" si="875"/>
        <v/>
      </c>
      <c r="AT409" s="6" t="str">
        <f t="shared" ca="1" si="876"/>
        <v/>
      </c>
      <c r="AU409" s="6" t="str">
        <f t="shared" ca="1" si="877"/>
        <v/>
      </c>
      <c r="AV409" s="6" t="str">
        <f t="shared" ca="1" si="878"/>
        <v/>
      </c>
      <c r="AW409" s="6" t="str">
        <f t="shared" ca="1" si="879"/>
        <v/>
      </c>
      <c r="AY409" s="6" t="str">
        <f t="shared" ca="1" si="880"/>
        <v/>
      </c>
      <c r="AZ409" s="6" t="str">
        <f t="shared" ca="1" si="881"/>
        <v/>
      </c>
      <c r="BA409" s="6" t="str">
        <f t="shared" ca="1" si="882"/>
        <v/>
      </c>
      <c r="BB409" s="6" t="str">
        <f t="shared" ca="1" si="883"/>
        <v/>
      </c>
      <c r="BC409" s="6" t="str">
        <f t="shared" ca="1" si="884"/>
        <v/>
      </c>
      <c r="BD409" s="6" t="str">
        <f t="shared" ca="1" si="885"/>
        <v/>
      </c>
      <c r="BE409" s="6" t="str">
        <f t="shared" ca="1" si="886"/>
        <v/>
      </c>
      <c r="BF409" s="6" t="str">
        <f t="shared" ca="1" si="887"/>
        <v/>
      </c>
      <c r="BG409" s="6" t="str">
        <f t="shared" ca="1" si="888"/>
        <v/>
      </c>
      <c r="BH409" s="6" t="str">
        <f t="shared" ca="1" si="889"/>
        <v/>
      </c>
      <c r="BI409" s="6" t="str">
        <f t="shared" ca="1" si="890"/>
        <v/>
      </c>
      <c r="BJ409" s="6" t="str">
        <f t="shared" ca="1" si="891"/>
        <v/>
      </c>
      <c r="BK409" s="6" t="str">
        <f t="shared" ca="1" si="892"/>
        <v/>
      </c>
      <c r="BL409" s="6" t="str">
        <f t="shared" ca="1" si="893"/>
        <v/>
      </c>
      <c r="BM409" s="6" t="str">
        <f t="shared" ca="1" si="894"/>
        <v/>
      </c>
      <c r="BN409" s="6" t="str">
        <f t="shared" ca="1" si="895"/>
        <v/>
      </c>
      <c r="BO409" s="6" t="str">
        <f t="shared" ca="1" si="896"/>
        <v/>
      </c>
      <c r="BP409" s="6" t="str">
        <f t="shared" ca="1" si="897"/>
        <v/>
      </c>
      <c r="BQ409" s="6" t="str">
        <f t="shared" ca="1" si="898"/>
        <v/>
      </c>
      <c r="BR409" s="6" t="str">
        <f t="shared" ca="1" si="899"/>
        <v/>
      </c>
      <c r="BS409" s="6" t="str">
        <f t="shared" ca="1" si="900"/>
        <v/>
      </c>
      <c r="BU409" s="6" t="str">
        <f t="shared" ca="1" si="901"/>
        <v/>
      </c>
      <c r="BW409" s="515" t="str">
        <f t="shared" ca="1" si="902"/>
        <v/>
      </c>
      <c r="BX409" s="515">
        <f t="shared" ca="1" si="903"/>
        <v>0</v>
      </c>
      <c r="BY409" s="515" t="str">
        <f t="shared" ca="1" si="904"/>
        <v/>
      </c>
      <c r="CA409" s="6">
        <f t="shared" ca="1" si="905"/>
        <v>1</v>
      </c>
      <c r="CC409" s="523" t="str">
        <f t="shared" ca="1" si="906"/>
        <v/>
      </c>
      <c r="CE409" s="6" t="str">
        <f t="shared" ca="1" si="907"/>
        <v/>
      </c>
      <c r="CG409" s="524" t="str">
        <f ca="1">IF(V409=1,"",IF($AA$4=1,"",IF(LOG入力!BH409&gt;0,"",IF(N409=0,"",IF(HT409=0,"","★")))))</f>
        <v/>
      </c>
      <c r="CI409" s="74" t="str">
        <f t="shared" ca="1" si="908"/>
        <v/>
      </c>
      <c r="CK409" s="525" t="str">
        <f ca="1">IF(V409=1,"",IF(LOG入力!BH409&gt;0,1,0))</f>
        <v/>
      </c>
      <c r="CL409" s="74" t="str">
        <f t="shared" ca="1" si="909"/>
        <v/>
      </c>
      <c r="CN409" s="74" t="str">
        <f t="shared" ca="1" si="910"/>
        <v/>
      </c>
      <c r="CO409" s="74" t="str">
        <f t="shared" ca="1" si="911"/>
        <v/>
      </c>
      <c r="CQ409" s="74" t="str">
        <f t="shared" ca="1" si="912"/>
        <v/>
      </c>
      <c r="CR409" s="74" t="str">
        <f t="shared" ca="1" si="913"/>
        <v/>
      </c>
      <c r="CS409" s="74" t="str">
        <f t="shared" ca="1" si="914"/>
        <v/>
      </c>
      <c r="CT409" s="74" t="str">
        <f t="shared" ca="1" si="915"/>
        <v/>
      </c>
      <c r="CU409" s="74" t="str">
        <f t="shared" ca="1" si="916"/>
        <v/>
      </c>
      <c r="CV409" s="74" t="str">
        <f t="shared" ca="1" si="917"/>
        <v/>
      </c>
      <c r="CW409" s="74" t="str">
        <f t="shared" ca="1" si="918"/>
        <v/>
      </c>
      <c r="CX409" s="74" t="str">
        <f t="shared" ca="1" si="919"/>
        <v/>
      </c>
      <c r="CY409" s="74" t="str">
        <f t="shared" ca="1" si="920"/>
        <v/>
      </c>
      <c r="CZ409" s="74" t="str">
        <f t="shared" ca="1" si="921"/>
        <v/>
      </c>
      <c r="DA409" s="74" t="str">
        <f t="shared" ca="1" si="922"/>
        <v/>
      </c>
      <c r="DB409" s="74" t="str">
        <f t="shared" ca="1" si="923"/>
        <v/>
      </c>
      <c r="DD409" s="74" t="str">
        <f t="shared" ca="1" si="924"/>
        <v/>
      </c>
      <c r="DE409" s="74" t="str">
        <f t="shared" ca="1" si="925"/>
        <v/>
      </c>
      <c r="DF409" s="74" t="str">
        <f t="shared" ca="1" si="926"/>
        <v/>
      </c>
      <c r="DG409" s="74" t="str">
        <f t="shared" ca="1" si="927"/>
        <v/>
      </c>
      <c r="DH409" s="74" t="str">
        <f t="shared" ca="1" si="928"/>
        <v/>
      </c>
      <c r="DI409" s="74" t="str">
        <f t="shared" ca="1" si="929"/>
        <v/>
      </c>
      <c r="DJ409" s="74" t="str">
        <f t="shared" ca="1" si="930"/>
        <v/>
      </c>
      <c r="DK409" s="74" t="str">
        <f t="shared" ca="1" si="931"/>
        <v/>
      </c>
      <c r="DL409" s="74" t="str">
        <f t="shared" ca="1" si="932"/>
        <v/>
      </c>
      <c r="DM409" s="74" t="str">
        <f t="shared" ca="1" si="933"/>
        <v/>
      </c>
      <c r="DN409" s="74" t="str">
        <f t="shared" ca="1" si="934"/>
        <v/>
      </c>
      <c r="DO409" s="74" t="str">
        <f t="shared" ca="1" si="935"/>
        <v/>
      </c>
      <c r="DQ409" s="74" t="str">
        <f t="shared" ca="1" si="936"/>
        <v/>
      </c>
      <c r="DS409" s="74" t="str">
        <f t="shared" ca="1" si="937"/>
        <v/>
      </c>
      <c r="DT409" s="74" t="str">
        <f t="shared" ca="1" si="938"/>
        <v/>
      </c>
      <c r="DV409" s="525" t="str">
        <f t="shared" ca="1" si="939"/>
        <v/>
      </c>
      <c r="DW409" s="74" t="str">
        <f t="shared" ca="1" si="940"/>
        <v/>
      </c>
      <c r="DX409" s="485" t="str">
        <f t="shared" ca="1" si="941"/>
        <v/>
      </c>
      <c r="DY409" s="74" t="str">
        <f t="shared" ca="1" si="942"/>
        <v/>
      </c>
      <c r="DZ409" s="74" t="str">
        <f t="shared" ca="1" si="943"/>
        <v/>
      </c>
      <c r="EA409" s="74" t="str">
        <f t="shared" ca="1" si="944"/>
        <v/>
      </c>
      <c r="EC409" s="74" t="str">
        <f t="shared" ca="1" si="945"/>
        <v/>
      </c>
      <c r="ED409" s="74" t="str">
        <f t="shared" ca="1" si="946"/>
        <v/>
      </c>
      <c r="EE409" s="74" t="str">
        <f t="shared" ca="1" si="947"/>
        <v/>
      </c>
      <c r="EG409" s="479" t="str">
        <f ca="1">IF(V409=1,"",IF(LOG入力!BH409&gt;0,0,IF(CG409="★",0,IF(R409=1,0,IF(N409=0,0,1)))))</f>
        <v/>
      </c>
      <c r="EH409" s="483" t="str">
        <f t="shared" ca="1" si="948"/>
        <v/>
      </c>
      <c r="EI409" s="483" t="str">
        <f t="shared" ca="1" si="949"/>
        <v/>
      </c>
      <c r="EJ409" s="483" t="str">
        <f t="shared" ca="1" si="950"/>
        <v/>
      </c>
      <c r="EL409" s="71">
        <f t="shared" ca="1" si="951"/>
        <v>0</v>
      </c>
      <c r="EM409" s="6">
        <f t="shared" ca="1" si="952"/>
        <v>0</v>
      </c>
      <c r="EN409" s="6" t="str">
        <f t="shared" ca="1" si="953"/>
        <v/>
      </c>
      <c r="EO409" s="6">
        <f ca="1">IF(LOG入力!BH409&gt;0,0,IF(EM409=0,0,(IF(COUNTIF($EN$19:EN409,EN409)=1,IF($FS$3="N",1,IF(EH409=1,1,0))))))</f>
        <v>0</v>
      </c>
      <c r="EP409" s="6" t="str">
        <f ca="1">IF(LOG入力!BH409&gt;0,"",IF(EO409=1,$X409,""))</f>
        <v/>
      </c>
      <c r="EQ409" s="6" t="str">
        <f ca="1">IF(LOG入力!BH409&gt;0,"",IF(EO409=1,$Y409,""))</f>
        <v/>
      </c>
      <c r="ER409" s="520" t="str">
        <f ca="1">IF(LOG入力!BH409&gt;0,"",IF(COUNTIF($EP$19:$EP409,EP409)=1,EP409,""))</f>
        <v/>
      </c>
      <c r="ES409" s="520">
        <f ca="1">IF(LOG入力!BH409&gt;0,0,IF((EL409=1),IF(($ER409=""),0,1),0))</f>
        <v>0</v>
      </c>
      <c r="ET409" s="520" t="str">
        <f ca="1">IF(LOG入力!BH409&gt;0,"",IF(COUNTIF($EQ$19:EQ409,EQ409)=1,EQ409,""))</f>
        <v/>
      </c>
      <c r="EU409" s="539">
        <f ca="1">IF(LOG入力!BH409&gt;0,0,IF((EL409=1),IF(($ET409=""),0,1),0))</f>
        <v>0</v>
      </c>
      <c r="EV409" s="71">
        <f t="shared" ca="1" si="954"/>
        <v>0</v>
      </c>
      <c r="EW409" s="6">
        <f t="shared" ca="1" si="955"/>
        <v>0</v>
      </c>
      <c r="EX409" s="6" t="str">
        <f t="shared" ca="1" si="956"/>
        <v/>
      </c>
      <c r="EY409" s="6">
        <f ca="1">IF(LOG入力!BH409&gt;0,0,IF(EW409=0,0,(IF(COUNTIF($EX$19:EX409,EX409)=1,IF($FS$3="N",1,IF(EH409=1,1,0))))))</f>
        <v>0</v>
      </c>
      <c r="EZ409" s="6" t="str">
        <f ca="1">IF(LOG入力!BH409&gt;0,"",IF(EY409=1,$X409,""))</f>
        <v/>
      </c>
      <c r="FA409" s="6" t="str">
        <f ca="1">IF(LOG入力!BH409&gt;0,"",IF(EY409=1,$Y409,""))</f>
        <v/>
      </c>
      <c r="FB409" s="6" t="str">
        <f ca="1">IF(LOG入力!BH409&gt;0,"",IF(COUNTIF($EZ$19:$EZ409,EZ409)=1,EZ409,""))</f>
        <v/>
      </c>
      <c r="FC409" s="6">
        <f ca="1">IF(LOG入力!BH409&gt;0,0,IF((EV409=1),IF(($FB409=""),0,1),0))</f>
        <v>0</v>
      </c>
      <c r="FD409" s="6" t="str">
        <f ca="1">IF(LOG入力!BH409&gt;0,"",IF(COUNTIF($FA$19:FA409,FA409)=1,FA409,""))</f>
        <v/>
      </c>
      <c r="FE409" s="72">
        <f ca="1">IF(LOG入力!BH409&gt;0,0,IF((EV409=1),IF(($FD409=""),0,1),0))</f>
        <v>0</v>
      </c>
      <c r="FF409" s="71">
        <f t="shared" ca="1" si="957"/>
        <v>0</v>
      </c>
      <c r="FG409" s="6">
        <f t="shared" ca="1" si="958"/>
        <v>0</v>
      </c>
      <c r="FH409" s="6" t="str">
        <f t="shared" ca="1" si="959"/>
        <v/>
      </c>
      <c r="FI409" s="6">
        <f ca="1">IF(LOG入力!BH409&gt;0,0,IF(FG409=0,0,(IF(COUNTIF($FH$19:FH409,FH409)=1,IF($FS$3="N",1,IF(EH409=1,1,0))))))</f>
        <v>0</v>
      </c>
      <c r="FJ409" s="6" t="str">
        <f ca="1">IF(LOG入力!BH409&gt;0,"",IF(FI409=1,$X409,""))</f>
        <v/>
      </c>
      <c r="FK409" s="6" t="str">
        <f ca="1">IF(LOG入力!BH409&gt;0,"",IF(FI409=1,$Y409,""))</f>
        <v/>
      </c>
      <c r="FL409" s="6" t="str">
        <f ca="1">IF(LOG入力!BH409&gt;0,"",IF(COUNTIF($FJ$19:$FJ409,FJ409)=1,FJ409,""))</f>
        <v/>
      </c>
      <c r="FM409" s="6">
        <f ca="1">IF(LOG入力!BH409&gt;0,0,IF((FF409=1),IF(($FL409=""),0,1),0))</f>
        <v>0</v>
      </c>
      <c r="FN409" s="6" t="str">
        <f ca="1">IF(LOG入力!BH409&gt;0,"",IF(COUNTIF($FK$19:FK409,FK409)=1,FK409,""))</f>
        <v/>
      </c>
      <c r="FO409" s="72">
        <f ca="1">IF(LOG入力!BH409&gt;0,0,IF((FF409=1),IF(($FN409=""),0,1),0))</f>
        <v>0</v>
      </c>
      <c r="FP409" s="71">
        <f t="shared" ca="1" si="960"/>
        <v>0</v>
      </c>
      <c r="FQ409" s="6">
        <f t="shared" ca="1" si="961"/>
        <v>0</v>
      </c>
      <c r="FR409" s="6" t="str">
        <f t="shared" ca="1" si="962"/>
        <v/>
      </c>
      <c r="FS409" s="6">
        <f ca="1">IF(LOG入力!BH409&gt;0,0,IF(FQ409=0,0,(IF(COUNTIF($FR$19:FR409,FR409)=1,IF($FS$3="N",1,IF(EH409=1,1,0))))))</f>
        <v>0</v>
      </c>
      <c r="FT409" s="6" t="str">
        <f ca="1">IF(LOG入力!BH409&gt;0,"",IF(FS409=1,$X409,""))</f>
        <v/>
      </c>
      <c r="FU409" s="6" t="str">
        <f ca="1">IF(LOG入力!BH409&gt;0,"",IF(FS409=1,$Y409,""))</f>
        <v/>
      </c>
      <c r="FV409" s="6" t="str">
        <f ca="1">IF(LOG入力!BH409&gt;0,"",IF(COUNTIF($FT$19:$FT409,FT409)=1,FT409,""))</f>
        <v/>
      </c>
      <c r="FW409" s="6">
        <f ca="1">IF(LOG入力!BH409&gt;0,0,IF((FP409=1),IF(($FV409=""),0,1),0))</f>
        <v>0</v>
      </c>
      <c r="FX409" s="6" t="str">
        <f ca="1">IF(LOG入力!BH409&gt;0,"",IF(COUNTIF($FU$19:FU409,FU409)=1,FU409,""))</f>
        <v/>
      </c>
      <c r="FY409" s="72">
        <f ca="1">IF(LOG入力!BH409&gt;0,0,IF((FP409=1),IF(($FX409=""),0,1),0))</f>
        <v>0</v>
      </c>
      <c r="FZ409" s="71">
        <f t="shared" ca="1" si="963"/>
        <v>0</v>
      </c>
      <c r="GA409" s="6">
        <f t="shared" ca="1" si="964"/>
        <v>0</v>
      </c>
      <c r="GB409" s="6" t="str">
        <f t="shared" ca="1" si="965"/>
        <v/>
      </c>
      <c r="GC409" s="6">
        <f ca="1">IF(LOG入力!BH409&gt;0,0,IF(GA409=0,0,(IF(COUNTIF($GB$19:GB409,GB409)=1,IF($FS$3="N",1,IF(EH409=1,1,0))))))</f>
        <v>0</v>
      </c>
      <c r="GD409" s="6" t="str">
        <f ca="1">IF(LOG入力!BH409&gt;0,"",IF(GC409=1,$X409,""))</f>
        <v/>
      </c>
      <c r="GE409" s="6" t="str">
        <f ca="1">IF(LOG入力!BH409&gt;0,"",IF(GC409=1,$Y409,""))</f>
        <v/>
      </c>
      <c r="GF409" s="6" t="str">
        <f ca="1">IF(LOG入力!BH409&gt;0,"",IF(COUNTIF($GD$19:$GD409,GD409)=1,GD409,""))</f>
        <v/>
      </c>
      <c r="GG409" s="6">
        <f ca="1">IF(LOG入力!BH409&gt;0,0,IF((FZ409=1),IF(($GF409=""),0,1),0))</f>
        <v>0</v>
      </c>
      <c r="GH409" s="6" t="str">
        <f ca="1">IF(LOG入力!BH409&gt;0,"",IF(COUNTIF($GE$19:GE409,GE409)=1,GE409,""))</f>
        <v/>
      </c>
      <c r="GI409" s="72">
        <f ca="1">IF(LOG入力!BH409&gt;0,0,IF((FZ409=1),IF(($GH409=""),0,1),0))</f>
        <v>0</v>
      </c>
      <c r="GK409" s="455" t="str">
        <f ca="1">IF(V409=1,"",IF(LEN(LOG入力!AS409)=0,"",LOG入力!AS409))</f>
        <v/>
      </c>
      <c r="GL409" s="378" t="str">
        <f t="shared" ca="1" si="966"/>
        <v/>
      </c>
      <c r="GM409" s="378" t="str">
        <f t="shared" ca="1" si="967"/>
        <v/>
      </c>
      <c r="GN409" s="74" t="str">
        <f t="shared" ca="1" si="968"/>
        <v/>
      </c>
      <c r="GO409" s="74" t="str">
        <f t="shared" ca="1" si="969"/>
        <v/>
      </c>
      <c r="GQ409" s="74" t="str">
        <f t="shared" ca="1" si="970"/>
        <v/>
      </c>
      <c r="GR409" s="74" t="str">
        <f t="shared" ca="1" si="971"/>
        <v/>
      </c>
      <c r="GS409" s="74" t="str">
        <f t="shared" ca="1" si="972"/>
        <v/>
      </c>
      <c r="GT409" s="74" t="str">
        <f t="shared" ca="1" si="973"/>
        <v/>
      </c>
      <c r="GU409" s="74" t="str">
        <f t="shared" ca="1" si="974"/>
        <v/>
      </c>
      <c r="GV409" s="74" t="str">
        <f t="shared" ca="1" si="975"/>
        <v/>
      </c>
      <c r="GX409" s="74" t="str">
        <f t="shared" ca="1" si="976"/>
        <v/>
      </c>
      <c r="GY409" s="74" t="str">
        <f t="shared" ca="1" si="977"/>
        <v/>
      </c>
      <c r="GZ409" s="74" t="str">
        <f ca="1">IF(V409=1,"",IF(LOG入力!BH409&gt;0,0,IF(GY409=0,0,IF((VALUE((TYPE(VALUE(J409)))))=16,0,IF(VALUE(J409)&lt;60,1,IF(VALUE(J409)&lt;100,0,IF(VALUE(J409)&lt;600,2,0)))))))</f>
        <v/>
      </c>
      <c r="HA409" s="74" t="str">
        <f t="shared" ca="1" si="978"/>
        <v/>
      </c>
      <c r="HB409" s="74" t="str">
        <f ca="1">IF(V409=1,"",IF(LOG入力!BH409&gt;0,0,IF(HA409=0,0,IF((VALUE((TYPE(VALUE(L409)))))=16,0,IF(VALUE(L409)&lt;60,1,IF(VALUE(L409)&lt;100,0,IF(VALUE(L409)&lt;600,2,0)))))))</f>
        <v/>
      </c>
      <c r="HD409" s="74" t="str">
        <f t="shared" ca="1" si="979"/>
        <v/>
      </c>
      <c r="HF409" s="74" t="str">
        <f t="shared" ca="1" si="980"/>
        <v/>
      </c>
      <c r="HG409" s="74" t="str">
        <f t="shared" ca="1" si="981"/>
        <v/>
      </c>
      <c r="HH409" s="74" t="str">
        <f t="shared" ca="1" si="982"/>
        <v/>
      </c>
      <c r="HI409" s="74" t="str">
        <f t="shared" ca="1" si="983"/>
        <v/>
      </c>
      <c r="HJ409" s="74" t="str">
        <f t="shared" ca="1" si="984"/>
        <v/>
      </c>
      <c r="HK409" s="74" t="str">
        <f t="shared" ca="1" si="985"/>
        <v/>
      </c>
      <c r="HL409" s="74" t="str">
        <f t="shared" ca="1" si="986"/>
        <v/>
      </c>
      <c r="HM409" s="74" t="str">
        <f t="shared" ca="1" si="987"/>
        <v/>
      </c>
      <c r="HN409" s="74" t="str">
        <f t="shared" ca="1" si="988"/>
        <v/>
      </c>
      <c r="HO409" s="529" t="str">
        <f t="shared" ca="1" si="989"/>
        <v/>
      </c>
      <c r="HP409" s="74" t="str">
        <f t="shared" ca="1" si="990"/>
        <v/>
      </c>
      <c r="HQ409" s="74" t="str">
        <f t="shared" ca="1" si="991"/>
        <v/>
      </c>
      <c r="HR409" s="74" t="str">
        <f t="shared" ca="1" si="992"/>
        <v/>
      </c>
      <c r="HS409" s="74" t="str">
        <f t="shared" ca="1" si="993"/>
        <v/>
      </c>
      <c r="HT409" s="74" t="str">
        <f ca="1">IF(V409=1,"",IF(LOG入力!BH409&gt;0,0,IF(DV409=1,0,IF(N409="0",0,IF(SUM(HD409:HS409)&gt;0,1,0)))))</f>
        <v/>
      </c>
    </row>
    <row r="410" spans="1:228" x14ac:dyDescent="0.15">
      <c r="A410" s="5"/>
      <c r="B410" s="532" t="str">
        <f t="shared" ca="1" si="852"/>
        <v/>
      </c>
      <c r="C410" s="534" t="str">
        <f ca="1">LOG入力!AP410</f>
        <v/>
      </c>
      <c r="D410" s="534" t="str">
        <f ca="1">LOG入力!AQ410</f>
        <v/>
      </c>
      <c r="E410" s="534" t="str">
        <f ca="1">LOG入力!AR410</f>
        <v/>
      </c>
      <c r="F410" s="535" t="str">
        <f t="shared" ca="1" si="853"/>
        <v/>
      </c>
      <c r="G410" s="585" t="str">
        <f ca="1">LOG入力!AT410</f>
        <v/>
      </c>
      <c r="H410" s="542" t="str">
        <f ca="1">LOG入力!AU410</f>
        <v/>
      </c>
      <c r="I410" s="542" t="str">
        <f ca="1">LOG入力!AV410</f>
        <v/>
      </c>
      <c r="J410" s="577" t="str">
        <f ca="1">LOG入力!AW410</f>
        <v/>
      </c>
      <c r="K410" s="578" t="str">
        <f ca="1">LOG入力!BJ410</f>
        <v/>
      </c>
      <c r="L410" s="577" t="str">
        <f ca="1">LOG入力!AY410</f>
        <v/>
      </c>
      <c r="M410" s="545" t="str">
        <f ca="1">LOG入力!BK410</f>
        <v/>
      </c>
      <c r="N410" s="512" t="str">
        <f ca="1">IF(V410=1,"",IF(LOG入力!AJ410=1,"1",LOG入力!BA410))</f>
        <v/>
      </c>
      <c r="O410" s="538" t="str">
        <f ca="1">IF(V410=1,"",IF(LEN(LOG入力!O410)=0,"",LOG入力!O410))</f>
        <v/>
      </c>
      <c r="P410" s="291" t="str">
        <f ca="1">IF(V410=1,"",IF($AA$4=1,"",IF(LOG入力!BG410=1,"",CONCATENATE($ER410,$FB410,$FL410,$FV410,$GF410))))</f>
        <v/>
      </c>
      <c r="Q410" s="291" t="str">
        <f ca="1">IF(V410=1,"",IF($AA$4=1,"",IF(LOG入力!BG410=1,"",CONCATENATE($ET410,$FD410,$FN410,$FX410,$GH410))))</f>
        <v/>
      </c>
      <c r="R410" s="573" t="str">
        <f ca="1">IF(V410=1,"",IF($AA$4=1,"",IF(LOG入力!BH410&gt;0,0,AA410)))</f>
        <v/>
      </c>
      <c r="S410" s="293" t="str">
        <f t="shared" ca="1" si="854"/>
        <v/>
      </c>
      <c r="T410" s="29"/>
      <c r="U410" s="38"/>
      <c r="V410" s="196">
        <f ca="1">LOG入力!AN410</f>
        <v>1</v>
      </c>
      <c r="W410" s="38"/>
      <c r="X410" s="516" t="str">
        <f t="shared" ca="1" si="855"/>
        <v/>
      </c>
      <c r="Y410" s="515" t="str">
        <f t="shared" ca="1" si="856"/>
        <v/>
      </c>
      <c r="Z410" s="518" t="str">
        <f t="shared" ca="1" si="857"/>
        <v/>
      </c>
      <c r="AA410" s="574" t="str">
        <f t="shared" ca="1" si="858"/>
        <v/>
      </c>
      <c r="AC410" s="6" t="str">
        <f t="shared" ca="1" si="859"/>
        <v/>
      </c>
      <c r="AD410" s="6" t="str">
        <f t="shared" ca="1" si="860"/>
        <v/>
      </c>
      <c r="AE410" s="6" t="str">
        <f t="shared" ca="1" si="861"/>
        <v/>
      </c>
      <c r="AF410" s="6" t="str">
        <f t="shared" ca="1" si="862"/>
        <v/>
      </c>
      <c r="AG410" s="6" t="str">
        <f t="shared" ca="1" si="863"/>
        <v/>
      </c>
      <c r="AH410" s="6" t="str">
        <f t="shared" ca="1" si="864"/>
        <v/>
      </c>
      <c r="AI410" s="6" t="str">
        <f t="shared" ca="1" si="865"/>
        <v/>
      </c>
      <c r="AJ410" s="6" t="str">
        <f t="shared" ca="1" si="866"/>
        <v/>
      </c>
      <c r="AK410" s="6" t="str">
        <f t="shared" ca="1" si="867"/>
        <v/>
      </c>
      <c r="AL410" s="6" t="str">
        <f t="shared" ca="1" si="868"/>
        <v/>
      </c>
      <c r="AM410" s="6" t="str">
        <f t="shared" ca="1" si="869"/>
        <v/>
      </c>
      <c r="AN410" s="6" t="str">
        <f t="shared" ca="1" si="870"/>
        <v/>
      </c>
      <c r="AO410" s="6" t="str">
        <f t="shared" ca="1" si="871"/>
        <v/>
      </c>
      <c r="AP410" s="6" t="str">
        <f t="shared" ca="1" si="872"/>
        <v/>
      </c>
      <c r="AQ410" s="6" t="str">
        <f t="shared" ca="1" si="873"/>
        <v/>
      </c>
      <c r="AR410" s="6" t="str">
        <f t="shared" ca="1" si="874"/>
        <v/>
      </c>
      <c r="AS410" s="6" t="str">
        <f t="shared" ca="1" si="875"/>
        <v/>
      </c>
      <c r="AT410" s="6" t="str">
        <f t="shared" ca="1" si="876"/>
        <v/>
      </c>
      <c r="AU410" s="6" t="str">
        <f t="shared" ca="1" si="877"/>
        <v/>
      </c>
      <c r="AV410" s="6" t="str">
        <f t="shared" ca="1" si="878"/>
        <v/>
      </c>
      <c r="AW410" s="6" t="str">
        <f t="shared" ca="1" si="879"/>
        <v/>
      </c>
      <c r="AY410" s="6" t="str">
        <f t="shared" ca="1" si="880"/>
        <v/>
      </c>
      <c r="AZ410" s="6" t="str">
        <f t="shared" ca="1" si="881"/>
        <v/>
      </c>
      <c r="BA410" s="6" t="str">
        <f t="shared" ca="1" si="882"/>
        <v/>
      </c>
      <c r="BB410" s="6" t="str">
        <f t="shared" ca="1" si="883"/>
        <v/>
      </c>
      <c r="BC410" s="6" t="str">
        <f t="shared" ca="1" si="884"/>
        <v/>
      </c>
      <c r="BD410" s="6" t="str">
        <f t="shared" ca="1" si="885"/>
        <v/>
      </c>
      <c r="BE410" s="6" t="str">
        <f t="shared" ca="1" si="886"/>
        <v/>
      </c>
      <c r="BF410" s="6" t="str">
        <f t="shared" ca="1" si="887"/>
        <v/>
      </c>
      <c r="BG410" s="6" t="str">
        <f t="shared" ca="1" si="888"/>
        <v/>
      </c>
      <c r="BH410" s="6" t="str">
        <f t="shared" ca="1" si="889"/>
        <v/>
      </c>
      <c r="BI410" s="6" t="str">
        <f t="shared" ca="1" si="890"/>
        <v/>
      </c>
      <c r="BJ410" s="6" t="str">
        <f t="shared" ca="1" si="891"/>
        <v/>
      </c>
      <c r="BK410" s="6" t="str">
        <f t="shared" ca="1" si="892"/>
        <v/>
      </c>
      <c r="BL410" s="6" t="str">
        <f t="shared" ca="1" si="893"/>
        <v/>
      </c>
      <c r="BM410" s="6" t="str">
        <f t="shared" ca="1" si="894"/>
        <v/>
      </c>
      <c r="BN410" s="6" t="str">
        <f t="shared" ca="1" si="895"/>
        <v/>
      </c>
      <c r="BO410" s="6" t="str">
        <f t="shared" ca="1" si="896"/>
        <v/>
      </c>
      <c r="BP410" s="6" t="str">
        <f t="shared" ca="1" si="897"/>
        <v/>
      </c>
      <c r="BQ410" s="6" t="str">
        <f t="shared" ca="1" si="898"/>
        <v/>
      </c>
      <c r="BR410" s="6" t="str">
        <f t="shared" ca="1" si="899"/>
        <v/>
      </c>
      <c r="BS410" s="6" t="str">
        <f t="shared" ca="1" si="900"/>
        <v/>
      </c>
      <c r="BU410" s="6" t="str">
        <f t="shared" ca="1" si="901"/>
        <v/>
      </c>
      <c r="BW410" s="515" t="str">
        <f t="shared" ca="1" si="902"/>
        <v/>
      </c>
      <c r="BX410" s="515">
        <f t="shared" ca="1" si="903"/>
        <v>0</v>
      </c>
      <c r="BY410" s="515" t="str">
        <f t="shared" ca="1" si="904"/>
        <v/>
      </c>
      <c r="CA410" s="6">
        <f t="shared" ca="1" si="905"/>
        <v>1</v>
      </c>
      <c r="CC410" s="523" t="str">
        <f t="shared" ca="1" si="906"/>
        <v/>
      </c>
      <c r="CE410" s="6" t="str">
        <f t="shared" ca="1" si="907"/>
        <v/>
      </c>
      <c r="CG410" s="524" t="str">
        <f ca="1">IF(V410=1,"",IF($AA$4=1,"",IF(LOG入力!BH410&gt;0,"",IF(N410=0,"",IF(HT410=0,"","★")))))</f>
        <v/>
      </c>
      <c r="CI410" s="74" t="str">
        <f t="shared" ca="1" si="908"/>
        <v/>
      </c>
      <c r="CK410" s="525" t="str">
        <f ca="1">IF(V410=1,"",IF(LOG入力!BH410&gt;0,1,0))</f>
        <v/>
      </c>
      <c r="CL410" s="74" t="str">
        <f t="shared" ca="1" si="909"/>
        <v/>
      </c>
      <c r="CN410" s="74" t="str">
        <f t="shared" ca="1" si="910"/>
        <v/>
      </c>
      <c r="CO410" s="74" t="str">
        <f t="shared" ca="1" si="911"/>
        <v/>
      </c>
      <c r="CQ410" s="74" t="str">
        <f t="shared" ca="1" si="912"/>
        <v/>
      </c>
      <c r="CR410" s="74" t="str">
        <f t="shared" ca="1" si="913"/>
        <v/>
      </c>
      <c r="CS410" s="74" t="str">
        <f t="shared" ca="1" si="914"/>
        <v/>
      </c>
      <c r="CT410" s="74" t="str">
        <f t="shared" ca="1" si="915"/>
        <v/>
      </c>
      <c r="CU410" s="74" t="str">
        <f t="shared" ca="1" si="916"/>
        <v/>
      </c>
      <c r="CV410" s="74" t="str">
        <f t="shared" ca="1" si="917"/>
        <v/>
      </c>
      <c r="CW410" s="74" t="str">
        <f t="shared" ca="1" si="918"/>
        <v/>
      </c>
      <c r="CX410" s="74" t="str">
        <f t="shared" ca="1" si="919"/>
        <v/>
      </c>
      <c r="CY410" s="74" t="str">
        <f t="shared" ca="1" si="920"/>
        <v/>
      </c>
      <c r="CZ410" s="74" t="str">
        <f t="shared" ca="1" si="921"/>
        <v/>
      </c>
      <c r="DA410" s="74" t="str">
        <f t="shared" ca="1" si="922"/>
        <v/>
      </c>
      <c r="DB410" s="74" t="str">
        <f t="shared" ca="1" si="923"/>
        <v/>
      </c>
      <c r="DD410" s="74" t="str">
        <f t="shared" ca="1" si="924"/>
        <v/>
      </c>
      <c r="DE410" s="74" t="str">
        <f t="shared" ca="1" si="925"/>
        <v/>
      </c>
      <c r="DF410" s="74" t="str">
        <f t="shared" ca="1" si="926"/>
        <v/>
      </c>
      <c r="DG410" s="74" t="str">
        <f t="shared" ca="1" si="927"/>
        <v/>
      </c>
      <c r="DH410" s="74" t="str">
        <f t="shared" ca="1" si="928"/>
        <v/>
      </c>
      <c r="DI410" s="74" t="str">
        <f t="shared" ca="1" si="929"/>
        <v/>
      </c>
      <c r="DJ410" s="74" t="str">
        <f t="shared" ca="1" si="930"/>
        <v/>
      </c>
      <c r="DK410" s="74" t="str">
        <f t="shared" ca="1" si="931"/>
        <v/>
      </c>
      <c r="DL410" s="74" t="str">
        <f t="shared" ca="1" si="932"/>
        <v/>
      </c>
      <c r="DM410" s="74" t="str">
        <f t="shared" ca="1" si="933"/>
        <v/>
      </c>
      <c r="DN410" s="74" t="str">
        <f t="shared" ca="1" si="934"/>
        <v/>
      </c>
      <c r="DO410" s="74" t="str">
        <f t="shared" ca="1" si="935"/>
        <v/>
      </c>
      <c r="DQ410" s="74" t="str">
        <f t="shared" ca="1" si="936"/>
        <v/>
      </c>
      <c r="DS410" s="74" t="str">
        <f t="shared" ca="1" si="937"/>
        <v/>
      </c>
      <c r="DT410" s="74" t="str">
        <f t="shared" ca="1" si="938"/>
        <v/>
      </c>
      <c r="DV410" s="525" t="str">
        <f t="shared" ca="1" si="939"/>
        <v/>
      </c>
      <c r="DW410" s="74" t="str">
        <f t="shared" ca="1" si="940"/>
        <v/>
      </c>
      <c r="DX410" s="485" t="str">
        <f t="shared" ca="1" si="941"/>
        <v/>
      </c>
      <c r="DY410" s="74" t="str">
        <f t="shared" ca="1" si="942"/>
        <v/>
      </c>
      <c r="DZ410" s="74" t="str">
        <f t="shared" ca="1" si="943"/>
        <v/>
      </c>
      <c r="EA410" s="74" t="str">
        <f t="shared" ca="1" si="944"/>
        <v/>
      </c>
      <c r="EC410" s="74" t="str">
        <f t="shared" ca="1" si="945"/>
        <v/>
      </c>
      <c r="ED410" s="74" t="str">
        <f t="shared" ca="1" si="946"/>
        <v/>
      </c>
      <c r="EE410" s="74" t="str">
        <f t="shared" ca="1" si="947"/>
        <v/>
      </c>
      <c r="EG410" s="479" t="str">
        <f ca="1">IF(V410=1,"",IF(LOG入力!BH410&gt;0,0,IF(CG410="★",0,IF(R410=1,0,IF(N410=0,0,1)))))</f>
        <v/>
      </c>
      <c r="EH410" s="483" t="str">
        <f t="shared" ca="1" si="948"/>
        <v/>
      </c>
      <c r="EI410" s="483" t="str">
        <f t="shared" ca="1" si="949"/>
        <v/>
      </c>
      <c r="EJ410" s="483" t="str">
        <f t="shared" ca="1" si="950"/>
        <v/>
      </c>
      <c r="EL410" s="71">
        <f t="shared" ca="1" si="951"/>
        <v>0</v>
      </c>
      <c r="EM410" s="6">
        <f t="shared" ca="1" si="952"/>
        <v>0</v>
      </c>
      <c r="EN410" s="6" t="str">
        <f t="shared" ca="1" si="953"/>
        <v/>
      </c>
      <c r="EO410" s="6">
        <f ca="1">IF(LOG入力!BH410&gt;0,0,IF(EM410=0,0,(IF(COUNTIF($EN$19:EN410,EN410)=1,IF($FS$3="N",1,IF(EH410=1,1,0))))))</f>
        <v>0</v>
      </c>
      <c r="EP410" s="6" t="str">
        <f ca="1">IF(LOG入力!BH410&gt;0,"",IF(EO410=1,$X410,""))</f>
        <v/>
      </c>
      <c r="EQ410" s="6" t="str">
        <f ca="1">IF(LOG入力!BH410&gt;0,"",IF(EO410=1,$Y410,""))</f>
        <v/>
      </c>
      <c r="ER410" s="520" t="str">
        <f ca="1">IF(LOG入力!BH410&gt;0,"",IF(COUNTIF($EP$19:$EP410,EP410)=1,EP410,""))</f>
        <v/>
      </c>
      <c r="ES410" s="520">
        <f ca="1">IF(LOG入力!BH410&gt;0,0,IF((EL410=1),IF(($ER410=""),0,1),0))</f>
        <v>0</v>
      </c>
      <c r="ET410" s="520" t="str">
        <f ca="1">IF(LOG入力!BH410&gt;0,"",IF(COUNTIF($EQ$19:EQ410,EQ410)=1,EQ410,""))</f>
        <v/>
      </c>
      <c r="EU410" s="539">
        <f ca="1">IF(LOG入力!BH410&gt;0,0,IF((EL410=1),IF(($ET410=""),0,1),0))</f>
        <v>0</v>
      </c>
      <c r="EV410" s="71">
        <f t="shared" ca="1" si="954"/>
        <v>0</v>
      </c>
      <c r="EW410" s="6">
        <f t="shared" ca="1" si="955"/>
        <v>0</v>
      </c>
      <c r="EX410" s="6" t="str">
        <f t="shared" ca="1" si="956"/>
        <v/>
      </c>
      <c r="EY410" s="6">
        <f ca="1">IF(LOG入力!BH410&gt;0,0,IF(EW410=0,0,(IF(COUNTIF($EX$19:EX410,EX410)=1,IF($FS$3="N",1,IF(EH410=1,1,0))))))</f>
        <v>0</v>
      </c>
      <c r="EZ410" s="6" t="str">
        <f ca="1">IF(LOG入力!BH410&gt;0,"",IF(EY410=1,$X410,""))</f>
        <v/>
      </c>
      <c r="FA410" s="6" t="str">
        <f ca="1">IF(LOG入力!BH410&gt;0,"",IF(EY410=1,$Y410,""))</f>
        <v/>
      </c>
      <c r="FB410" s="6" t="str">
        <f ca="1">IF(LOG入力!BH410&gt;0,"",IF(COUNTIF($EZ$19:$EZ410,EZ410)=1,EZ410,""))</f>
        <v/>
      </c>
      <c r="FC410" s="6">
        <f ca="1">IF(LOG入力!BH410&gt;0,0,IF((EV410=1),IF(($FB410=""),0,1),0))</f>
        <v>0</v>
      </c>
      <c r="FD410" s="6" t="str">
        <f ca="1">IF(LOG入力!BH410&gt;0,"",IF(COUNTIF($FA$19:FA410,FA410)=1,FA410,""))</f>
        <v/>
      </c>
      <c r="FE410" s="72">
        <f ca="1">IF(LOG入力!BH410&gt;0,0,IF((EV410=1),IF(($FD410=""),0,1),0))</f>
        <v>0</v>
      </c>
      <c r="FF410" s="71">
        <f t="shared" ca="1" si="957"/>
        <v>0</v>
      </c>
      <c r="FG410" s="6">
        <f t="shared" ca="1" si="958"/>
        <v>0</v>
      </c>
      <c r="FH410" s="6" t="str">
        <f t="shared" ca="1" si="959"/>
        <v/>
      </c>
      <c r="FI410" s="6">
        <f ca="1">IF(LOG入力!BH410&gt;0,0,IF(FG410=0,0,(IF(COUNTIF($FH$19:FH410,FH410)=1,IF($FS$3="N",1,IF(EH410=1,1,0))))))</f>
        <v>0</v>
      </c>
      <c r="FJ410" s="6" t="str">
        <f ca="1">IF(LOG入力!BH410&gt;0,"",IF(FI410=1,$X410,""))</f>
        <v/>
      </c>
      <c r="FK410" s="6" t="str">
        <f ca="1">IF(LOG入力!BH410&gt;0,"",IF(FI410=1,$Y410,""))</f>
        <v/>
      </c>
      <c r="FL410" s="6" t="str">
        <f ca="1">IF(LOG入力!BH410&gt;0,"",IF(COUNTIF($FJ$19:$FJ410,FJ410)=1,FJ410,""))</f>
        <v/>
      </c>
      <c r="FM410" s="6">
        <f ca="1">IF(LOG入力!BH410&gt;0,0,IF((FF410=1),IF(($FL410=""),0,1),0))</f>
        <v>0</v>
      </c>
      <c r="FN410" s="6" t="str">
        <f ca="1">IF(LOG入力!BH410&gt;0,"",IF(COUNTIF($FK$19:FK410,FK410)=1,FK410,""))</f>
        <v/>
      </c>
      <c r="FO410" s="72">
        <f ca="1">IF(LOG入力!BH410&gt;0,0,IF((FF410=1),IF(($FN410=""),0,1),0))</f>
        <v>0</v>
      </c>
      <c r="FP410" s="71">
        <f t="shared" ca="1" si="960"/>
        <v>0</v>
      </c>
      <c r="FQ410" s="6">
        <f t="shared" ca="1" si="961"/>
        <v>0</v>
      </c>
      <c r="FR410" s="6" t="str">
        <f t="shared" ca="1" si="962"/>
        <v/>
      </c>
      <c r="FS410" s="6">
        <f ca="1">IF(LOG入力!BH410&gt;0,0,IF(FQ410=0,0,(IF(COUNTIF($FR$19:FR410,FR410)=1,IF($FS$3="N",1,IF(EH410=1,1,0))))))</f>
        <v>0</v>
      </c>
      <c r="FT410" s="6" t="str">
        <f ca="1">IF(LOG入力!BH410&gt;0,"",IF(FS410=1,$X410,""))</f>
        <v/>
      </c>
      <c r="FU410" s="6" t="str">
        <f ca="1">IF(LOG入力!BH410&gt;0,"",IF(FS410=1,$Y410,""))</f>
        <v/>
      </c>
      <c r="FV410" s="6" t="str">
        <f ca="1">IF(LOG入力!BH410&gt;0,"",IF(COUNTIF($FT$19:$FT410,FT410)=1,FT410,""))</f>
        <v/>
      </c>
      <c r="FW410" s="6">
        <f ca="1">IF(LOG入力!BH410&gt;0,0,IF((FP410=1),IF(($FV410=""),0,1),0))</f>
        <v>0</v>
      </c>
      <c r="FX410" s="6" t="str">
        <f ca="1">IF(LOG入力!BH410&gt;0,"",IF(COUNTIF($FU$19:FU410,FU410)=1,FU410,""))</f>
        <v/>
      </c>
      <c r="FY410" s="72">
        <f ca="1">IF(LOG入力!BH410&gt;0,0,IF((FP410=1),IF(($FX410=""),0,1),0))</f>
        <v>0</v>
      </c>
      <c r="FZ410" s="71">
        <f t="shared" ca="1" si="963"/>
        <v>0</v>
      </c>
      <c r="GA410" s="6">
        <f t="shared" ca="1" si="964"/>
        <v>0</v>
      </c>
      <c r="GB410" s="6" t="str">
        <f t="shared" ca="1" si="965"/>
        <v/>
      </c>
      <c r="GC410" s="6">
        <f ca="1">IF(LOG入力!BH410&gt;0,0,IF(GA410=0,0,(IF(COUNTIF($GB$19:GB410,GB410)=1,IF($FS$3="N",1,IF(EH410=1,1,0))))))</f>
        <v>0</v>
      </c>
      <c r="GD410" s="6" t="str">
        <f ca="1">IF(LOG入力!BH410&gt;0,"",IF(GC410=1,$X410,""))</f>
        <v/>
      </c>
      <c r="GE410" s="6" t="str">
        <f ca="1">IF(LOG入力!BH410&gt;0,"",IF(GC410=1,$Y410,""))</f>
        <v/>
      </c>
      <c r="GF410" s="6" t="str">
        <f ca="1">IF(LOG入力!BH410&gt;0,"",IF(COUNTIF($GD$19:$GD410,GD410)=1,GD410,""))</f>
        <v/>
      </c>
      <c r="GG410" s="6">
        <f ca="1">IF(LOG入力!BH410&gt;0,0,IF((FZ410=1),IF(($GF410=""),0,1),0))</f>
        <v>0</v>
      </c>
      <c r="GH410" s="6" t="str">
        <f ca="1">IF(LOG入力!BH410&gt;0,"",IF(COUNTIF($GE$19:GE410,GE410)=1,GE410,""))</f>
        <v/>
      </c>
      <c r="GI410" s="72">
        <f ca="1">IF(LOG入力!BH410&gt;0,0,IF((FZ410=1),IF(($GH410=""),0,1),0))</f>
        <v>0</v>
      </c>
      <c r="GK410" s="455" t="str">
        <f ca="1">IF(V410=1,"",IF(LEN(LOG入力!AS410)=0,"",LOG入力!AS410))</f>
        <v/>
      </c>
      <c r="GL410" s="378" t="str">
        <f t="shared" ca="1" si="966"/>
        <v/>
      </c>
      <c r="GM410" s="378" t="str">
        <f t="shared" ca="1" si="967"/>
        <v/>
      </c>
      <c r="GN410" s="74" t="str">
        <f t="shared" ca="1" si="968"/>
        <v/>
      </c>
      <c r="GO410" s="74" t="str">
        <f t="shared" ca="1" si="969"/>
        <v/>
      </c>
      <c r="GQ410" s="74" t="str">
        <f t="shared" ca="1" si="970"/>
        <v/>
      </c>
      <c r="GR410" s="74" t="str">
        <f t="shared" ca="1" si="971"/>
        <v/>
      </c>
      <c r="GS410" s="74" t="str">
        <f t="shared" ca="1" si="972"/>
        <v/>
      </c>
      <c r="GT410" s="74" t="str">
        <f t="shared" ca="1" si="973"/>
        <v/>
      </c>
      <c r="GU410" s="74" t="str">
        <f t="shared" ca="1" si="974"/>
        <v/>
      </c>
      <c r="GV410" s="74" t="str">
        <f t="shared" ca="1" si="975"/>
        <v/>
      </c>
      <c r="GX410" s="74" t="str">
        <f t="shared" ca="1" si="976"/>
        <v/>
      </c>
      <c r="GY410" s="74" t="str">
        <f t="shared" ca="1" si="977"/>
        <v/>
      </c>
      <c r="GZ410" s="74" t="str">
        <f ca="1">IF(V410=1,"",IF(LOG入力!BH410&gt;0,0,IF(GY410=0,0,IF((VALUE((TYPE(VALUE(J410)))))=16,0,IF(VALUE(J410)&lt;60,1,IF(VALUE(J410)&lt;100,0,IF(VALUE(J410)&lt;600,2,0)))))))</f>
        <v/>
      </c>
      <c r="HA410" s="74" t="str">
        <f t="shared" ca="1" si="978"/>
        <v/>
      </c>
      <c r="HB410" s="74" t="str">
        <f ca="1">IF(V410=1,"",IF(LOG入力!BH410&gt;0,0,IF(HA410=0,0,IF((VALUE((TYPE(VALUE(L410)))))=16,0,IF(VALUE(L410)&lt;60,1,IF(VALUE(L410)&lt;100,0,IF(VALUE(L410)&lt;600,2,0)))))))</f>
        <v/>
      </c>
      <c r="HD410" s="74" t="str">
        <f t="shared" ca="1" si="979"/>
        <v/>
      </c>
      <c r="HF410" s="74" t="str">
        <f t="shared" ca="1" si="980"/>
        <v/>
      </c>
      <c r="HG410" s="74" t="str">
        <f t="shared" ca="1" si="981"/>
        <v/>
      </c>
      <c r="HH410" s="74" t="str">
        <f t="shared" ca="1" si="982"/>
        <v/>
      </c>
      <c r="HI410" s="74" t="str">
        <f t="shared" ca="1" si="983"/>
        <v/>
      </c>
      <c r="HJ410" s="74" t="str">
        <f t="shared" ca="1" si="984"/>
        <v/>
      </c>
      <c r="HK410" s="74" t="str">
        <f t="shared" ca="1" si="985"/>
        <v/>
      </c>
      <c r="HL410" s="74" t="str">
        <f t="shared" ca="1" si="986"/>
        <v/>
      </c>
      <c r="HM410" s="74" t="str">
        <f t="shared" ca="1" si="987"/>
        <v/>
      </c>
      <c r="HN410" s="74" t="str">
        <f t="shared" ca="1" si="988"/>
        <v/>
      </c>
      <c r="HO410" s="529" t="str">
        <f t="shared" ca="1" si="989"/>
        <v/>
      </c>
      <c r="HP410" s="74" t="str">
        <f t="shared" ca="1" si="990"/>
        <v/>
      </c>
      <c r="HQ410" s="74" t="str">
        <f t="shared" ca="1" si="991"/>
        <v/>
      </c>
      <c r="HR410" s="74" t="str">
        <f t="shared" ca="1" si="992"/>
        <v/>
      </c>
      <c r="HS410" s="74" t="str">
        <f t="shared" ca="1" si="993"/>
        <v/>
      </c>
      <c r="HT410" s="74" t="str">
        <f ca="1">IF(V410=1,"",IF(LOG入力!BH410&gt;0,0,IF(DV410=1,0,IF(N410="0",0,IF(SUM(HD410:HS410)&gt;0,1,0)))))</f>
        <v/>
      </c>
    </row>
    <row r="411" spans="1:228" x14ac:dyDescent="0.15">
      <c r="A411" s="5"/>
      <c r="B411" s="532" t="str">
        <f t="shared" ca="1" si="852"/>
        <v/>
      </c>
      <c r="C411" s="534" t="str">
        <f ca="1">LOG入力!AP411</f>
        <v/>
      </c>
      <c r="D411" s="534" t="str">
        <f ca="1">LOG入力!AQ411</f>
        <v/>
      </c>
      <c r="E411" s="534" t="str">
        <f ca="1">LOG入力!AR411</f>
        <v/>
      </c>
      <c r="F411" s="535" t="str">
        <f t="shared" ca="1" si="853"/>
        <v/>
      </c>
      <c r="G411" s="585" t="str">
        <f ca="1">LOG入力!AT411</f>
        <v/>
      </c>
      <c r="H411" s="542" t="str">
        <f ca="1">LOG入力!AU411</f>
        <v/>
      </c>
      <c r="I411" s="542" t="str">
        <f ca="1">LOG入力!AV411</f>
        <v/>
      </c>
      <c r="J411" s="577" t="str">
        <f ca="1">LOG入力!AW411</f>
        <v/>
      </c>
      <c r="K411" s="578" t="str">
        <f ca="1">LOG入力!BJ411</f>
        <v/>
      </c>
      <c r="L411" s="577" t="str">
        <f ca="1">LOG入力!AY411</f>
        <v/>
      </c>
      <c r="M411" s="545" t="str">
        <f ca="1">LOG入力!BK411</f>
        <v/>
      </c>
      <c r="N411" s="512" t="str">
        <f ca="1">IF(V411=1,"",IF(LOG入力!AJ411=1,"1",LOG入力!BA411))</f>
        <v/>
      </c>
      <c r="O411" s="538" t="str">
        <f ca="1">IF(V411=1,"",IF(LEN(LOG入力!O411)=0,"",LOG入力!O411))</f>
        <v/>
      </c>
      <c r="P411" s="291" t="str">
        <f ca="1">IF(V411=1,"",IF($AA$4=1,"",IF(LOG入力!BG411=1,"",CONCATENATE($ER411,$FB411,$FL411,$FV411,$GF411))))</f>
        <v/>
      </c>
      <c r="Q411" s="291" t="str">
        <f ca="1">IF(V411=1,"",IF($AA$4=1,"",IF(LOG入力!BG411=1,"",CONCATENATE($ET411,$FD411,$FN411,$FX411,$GH411))))</f>
        <v/>
      </c>
      <c r="R411" s="573" t="str">
        <f ca="1">IF(V411=1,"",IF($AA$4=1,"",IF(LOG入力!BH411&gt;0,0,AA411)))</f>
        <v/>
      </c>
      <c r="S411" s="293" t="str">
        <f t="shared" ca="1" si="854"/>
        <v/>
      </c>
      <c r="T411" s="29"/>
      <c r="U411" s="38"/>
      <c r="V411" s="196">
        <f ca="1">LOG入力!AN411</f>
        <v>1</v>
      </c>
      <c r="W411" s="38"/>
      <c r="X411" s="516" t="str">
        <f t="shared" ca="1" si="855"/>
        <v/>
      </c>
      <c r="Y411" s="515" t="str">
        <f t="shared" ca="1" si="856"/>
        <v/>
      </c>
      <c r="Z411" s="518" t="str">
        <f t="shared" ca="1" si="857"/>
        <v/>
      </c>
      <c r="AA411" s="574" t="str">
        <f t="shared" ca="1" si="858"/>
        <v/>
      </c>
      <c r="AC411" s="6" t="str">
        <f t="shared" ca="1" si="859"/>
        <v/>
      </c>
      <c r="AD411" s="6" t="str">
        <f t="shared" ca="1" si="860"/>
        <v/>
      </c>
      <c r="AE411" s="6" t="str">
        <f t="shared" ca="1" si="861"/>
        <v/>
      </c>
      <c r="AF411" s="6" t="str">
        <f t="shared" ca="1" si="862"/>
        <v/>
      </c>
      <c r="AG411" s="6" t="str">
        <f t="shared" ca="1" si="863"/>
        <v/>
      </c>
      <c r="AH411" s="6" t="str">
        <f t="shared" ca="1" si="864"/>
        <v/>
      </c>
      <c r="AI411" s="6" t="str">
        <f t="shared" ca="1" si="865"/>
        <v/>
      </c>
      <c r="AJ411" s="6" t="str">
        <f t="shared" ca="1" si="866"/>
        <v/>
      </c>
      <c r="AK411" s="6" t="str">
        <f t="shared" ca="1" si="867"/>
        <v/>
      </c>
      <c r="AL411" s="6" t="str">
        <f t="shared" ca="1" si="868"/>
        <v/>
      </c>
      <c r="AM411" s="6" t="str">
        <f t="shared" ca="1" si="869"/>
        <v/>
      </c>
      <c r="AN411" s="6" t="str">
        <f t="shared" ca="1" si="870"/>
        <v/>
      </c>
      <c r="AO411" s="6" t="str">
        <f t="shared" ca="1" si="871"/>
        <v/>
      </c>
      <c r="AP411" s="6" t="str">
        <f t="shared" ca="1" si="872"/>
        <v/>
      </c>
      <c r="AQ411" s="6" t="str">
        <f t="shared" ca="1" si="873"/>
        <v/>
      </c>
      <c r="AR411" s="6" t="str">
        <f t="shared" ca="1" si="874"/>
        <v/>
      </c>
      <c r="AS411" s="6" t="str">
        <f t="shared" ca="1" si="875"/>
        <v/>
      </c>
      <c r="AT411" s="6" t="str">
        <f t="shared" ca="1" si="876"/>
        <v/>
      </c>
      <c r="AU411" s="6" t="str">
        <f t="shared" ca="1" si="877"/>
        <v/>
      </c>
      <c r="AV411" s="6" t="str">
        <f t="shared" ca="1" si="878"/>
        <v/>
      </c>
      <c r="AW411" s="6" t="str">
        <f t="shared" ca="1" si="879"/>
        <v/>
      </c>
      <c r="AY411" s="6" t="str">
        <f t="shared" ca="1" si="880"/>
        <v/>
      </c>
      <c r="AZ411" s="6" t="str">
        <f t="shared" ca="1" si="881"/>
        <v/>
      </c>
      <c r="BA411" s="6" t="str">
        <f t="shared" ca="1" si="882"/>
        <v/>
      </c>
      <c r="BB411" s="6" t="str">
        <f t="shared" ca="1" si="883"/>
        <v/>
      </c>
      <c r="BC411" s="6" t="str">
        <f t="shared" ca="1" si="884"/>
        <v/>
      </c>
      <c r="BD411" s="6" t="str">
        <f t="shared" ca="1" si="885"/>
        <v/>
      </c>
      <c r="BE411" s="6" t="str">
        <f t="shared" ca="1" si="886"/>
        <v/>
      </c>
      <c r="BF411" s="6" t="str">
        <f t="shared" ca="1" si="887"/>
        <v/>
      </c>
      <c r="BG411" s="6" t="str">
        <f t="shared" ca="1" si="888"/>
        <v/>
      </c>
      <c r="BH411" s="6" t="str">
        <f t="shared" ca="1" si="889"/>
        <v/>
      </c>
      <c r="BI411" s="6" t="str">
        <f t="shared" ca="1" si="890"/>
        <v/>
      </c>
      <c r="BJ411" s="6" t="str">
        <f t="shared" ca="1" si="891"/>
        <v/>
      </c>
      <c r="BK411" s="6" t="str">
        <f t="shared" ca="1" si="892"/>
        <v/>
      </c>
      <c r="BL411" s="6" t="str">
        <f t="shared" ca="1" si="893"/>
        <v/>
      </c>
      <c r="BM411" s="6" t="str">
        <f t="shared" ca="1" si="894"/>
        <v/>
      </c>
      <c r="BN411" s="6" t="str">
        <f t="shared" ca="1" si="895"/>
        <v/>
      </c>
      <c r="BO411" s="6" t="str">
        <f t="shared" ca="1" si="896"/>
        <v/>
      </c>
      <c r="BP411" s="6" t="str">
        <f t="shared" ca="1" si="897"/>
        <v/>
      </c>
      <c r="BQ411" s="6" t="str">
        <f t="shared" ca="1" si="898"/>
        <v/>
      </c>
      <c r="BR411" s="6" t="str">
        <f t="shared" ca="1" si="899"/>
        <v/>
      </c>
      <c r="BS411" s="6" t="str">
        <f t="shared" ca="1" si="900"/>
        <v/>
      </c>
      <c r="BU411" s="6" t="str">
        <f t="shared" ca="1" si="901"/>
        <v/>
      </c>
      <c r="BW411" s="515" t="str">
        <f t="shared" ca="1" si="902"/>
        <v/>
      </c>
      <c r="BX411" s="515">
        <f t="shared" ca="1" si="903"/>
        <v>0</v>
      </c>
      <c r="BY411" s="515" t="str">
        <f t="shared" ca="1" si="904"/>
        <v/>
      </c>
      <c r="CA411" s="6">
        <f t="shared" ca="1" si="905"/>
        <v>1</v>
      </c>
      <c r="CC411" s="523" t="str">
        <f t="shared" ca="1" si="906"/>
        <v/>
      </c>
      <c r="CE411" s="6" t="str">
        <f t="shared" ca="1" si="907"/>
        <v/>
      </c>
      <c r="CG411" s="524" t="str">
        <f ca="1">IF(V411=1,"",IF($AA$4=1,"",IF(LOG入力!BH411&gt;0,"",IF(N411=0,"",IF(HT411=0,"","★")))))</f>
        <v/>
      </c>
      <c r="CI411" s="74" t="str">
        <f t="shared" ca="1" si="908"/>
        <v/>
      </c>
      <c r="CK411" s="525" t="str">
        <f ca="1">IF(V411=1,"",IF(LOG入力!BH411&gt;0,1,0))</f>
        <v/>
      </c>
      <c r="CL411" s="74" t="str">
        <f t="shared" ca="1" si="909"/>
        <v/>
      </c>
      <c r="CN411" s="74" t="str">
        <f t="shared" ca="1" si="910"/>
        <v/>
      </c>
      <c r="CO411" s="74" t="str">
        <f t="shared" ca="1" si="911"/>
        <v/>
      </c>
      <c r="CQ411" s="74" t="str">
        <f t="shared" ca="1" si="912"/>
        <v/>
      </c>
      <c r="CR411" s="74" t="str">
        <f t="shared" ca="1" si="913"/>
        <v/>
      </c>
      <c r="CS411" s="74" t="str">
        <f t="shared" ca="1" si="914"/>
        <v/>
      </c>
      <c r="CT411" s="74" t="str">
        <f t="shared" ca="1" si="915"/>
        <v/>
      </c>
      <c r="CU411" s="74" t="str">
        <f t="shared" ca="1" si="916"/>
        <v/>
      </c>
      <c r="CV411" s="74" t="str">
        <f t="shared" ca="1" si="917"/>
        <v/>
      </c>
      <c r="CW411" s="74" t="str">
        <f t="shared" ca="1" si="918"/>
        <v/>
      </c>
      <c r="CX411" s="74" t="str">
        <f t="shared" ca="1" si="919"/>
        <v/>
      </c>
      <c r="CY411" s="74" t="str">
        <f t="shared" ca="1" si="920"/>
        <v/>
      </c>
      <c r="CZ411" s="74" t="str">
        <f t="shared" ca="1" si="921"/>
        <v/>
      </c>
      <c r="DA411" s="74" t="str">
        <f t="shared" ca="1" si="922"/>
        <v/>
      </c>
      <c r="DB411" s="74" t="str">
        <f t="shared" ca="1" si="923"/>
        <v/>
      </c>
      <c r="DD411" s="74" t="str">
        <f t="shared" ca="1" si="924"/>
        <v/>
      </c>
      <c r="DE411" s="74" t="str">
        <f t="shared" ca="1" si="925"/>
        <v/>
      </c>
      <c r="DF411" s="74" t="str">
        <f t="shared" ca="1" si="926"/>
        <v/>
      </c>
      <c r="DG411" s="74" t="str">
        <f t="shared" ca="1" si="927"/>
        <v/>
      </c>
      <c r="DH411" s="74" t="str">
        <f t="shared" ca="1" si="928"/>
        <v/>
      </c>
      <c r="DI411" s="74" t="str">
        <f t="shared" ca="1" si="929"/>
        <v/>
      </c>
      <c r="DJ411" s="74" t="str">
        <f t="shared" ca="1" si="930"/>
        <v/>
      </c>
      <c r="DK411" s="74" t="str">
        <f t="shared" ca="1" si="931"/>
        <v/>
      </c>
      <c r="DL411" s="74" t="str">
        <f t="shared" ca="1" si="932"/>
        <v/>
      </c>
      <c r="DM411" s="74" t="str">
        <f t="shared" ca="1" si="933"/>
        <v/>
      </c>
      <c r="DN411" s="74" t="str">
        <f t="shared" ca="1" si="934"/>
        <v/>
      </c>
      <c r="DO411" s="74" t="str">
        <f t="shared" ca="1" si="935"/>
        <v/>
      </c>
      <c r="DQ411" s="74" t="str">
        <f t="shared" ca="1" si="936"/>
        <v/>
      </c>
      <c r="DS411" s="74" t="str">
        <f t="shared" ca="1" si="937"/>
        <v/>
      </c>
      <c r="DT411" s="74" t="str">
        <f t="shared" ca="1" si="938"/>
        <v/>
      </c>
      <c r="DV411" s="525" t="str">
        <f t="shared" ca="1" si="939"/>
        <v/>
      </c>
      <c r="DW411" s="74" t="str">
        <f t="shared" ca="1" si="940"/>
        <v/>
      </c>
      <c r="DX411" s="485" t="str">
        <f t="shared" ca="1" si="941"/>
        <v/>
      </c>
      <c r="DY411" s="74" t="str">
        <f t="shared" ca="1" si="942"/>
        <v/>
      </c>
      <c r="DZ411" s="74" t="str">
        <f t="shared" ca="1" si="943"/>
        <v/>
      </c>
      <c r="EA411" s="74" t="str">
        <f t="shared" ca="1" si="944"/>
        <v/>
      </c>
      <c r="EC411" s="74" t="str">
        <f t="shared" ca="1" si="945"/>
        <v/>
      </c>
      <c r="ED411" s="74" t="str">
        <f t="shared" ca="1" si="946"/>
        <v/>
      </c>
      <c r="EE411" s="74" t="str">
        <f t="shared" ca="1" si="947"/>
        <v/>
      </c>
      <c r="EG411" s="479" t="str">
        <f ca="1">IF(V411=1,"",IF(LOG入力!BH411&gt;0,0,IF(CG411="★",0,IF(R411=1,0,IF(N411=0,0,1)))))</f>
        <v/>
      </c>
      <c r="EH411" s="483" t="str">
        <f t="shared" ca="1" si="948"/>
        <v/>
      </c>
      <c r="EI411" s="483" t="str">
        <f t="shared" ca="1" si="949"/>
        <v/>
      </c>
      <c r="EJ411" s="483" t="str">
        <f t="shared" ca="1" si="950"/>
        <v/>
      </c>
      <c r="EL411" s="71">
        <f t="shared" ca="1" si="951"/>
        <v>0</v>
      </c>
      <c r="EM411" s="6">
        <f t="shared" ca="1" si="952"/>
        <v>0</v>
      </c>
      <c r="EN411" s="6" t="str">
        <f t="shared" ca="1" si="953"/>
        <v/>
      </c>
      <c r="EO411" s="6">
        <f ca="1">IF(LOG入力!BH411&gt;0,0,IF(EM411=0,0,(IF(COUNTIF($EN$19:EN411,EN411)=1,IF($FS$3="N",1,IF(EH411=1,1,0))))))</f>
        <v>0</v>
      </c>
      <c r="EP411" s="6" t="str">
        <f ca="1">IF(LOG入力!BH411&gt;0,"",IF(EO411=1,$X411,""))</f>
        <v/>
      </c>
      <c r="EQ411" s="6" t="str">
        <f ca="1">IF(LOG入力!BH411&gt;0,"",IF(EO411=1,$Y411,""))</f>
        <v/>
      </c>
      <c r="ER411" s="520" t="str">
        <f ca="1">IF(LOG入力!BH411&gt;0,"",IF(COUNTIF($EP$19:$EP411,EP411)=1,EP411,""))</f>
        <v/>
      </c>
      <c r="ES411" s="520">
        <f ca="1">IF(LOG入力!BH411&gt;0,0,IF((EL411=1),IF(($ER411=""),0,1),0))</f>
        <v>0</v>
      </c>
      <c r="ET411" s="520" t="str">
        <f ca="1">IF(LOG入力!BH411&gt;0,"",IF(COUNTIF($EQ$19:EQ411,EQ411)=1,EQ411,""))</f>
        <v/>
      </c>
      <c r="EU411" s="539">
        <f ca="1">IF(LOG入力!BH411&gt;0,0,IF((EL411=1),IF(($ET411=""),0,1),0))</f>
        <v>0</v>
      </c>
      <c r="EV411" s="71">
        <f t="shared" ca="1" si="954"/>
        <v>0</v>
      </c>
      <c r="EW411" s="6">
        <f t="shared" ca="1" si="955"/>
        <v>0</v>
      </c>
      <c r="EX411" s="6" t="str">
        <f t="shared" ca="1" si="956"/>
        <v/>
      </c>
      <c r="EY411" s="6">
        <f ca="1">IF(LOG入力!BH411&gt;0,0,IF(EW411=0,0,(IF(COUNTIF($EX$19:EX411,EX411)=1,IF($FS$3="N",1,IF(EH411=1,1,0))))))</f>
        <v>0</v>
      </c>
      <c r="EZ411" s="6" t="str">
        <f ca="1">IF(LOG入力!BH411&gt;0,"",IF(EY411=1,$X411,""))</f>
        <v/>
      </c>
      <c r="FA411" s="6" t="str">
        <f ca="1">IF(LOG入力!BH411&gt;0,"",IF(EY411=1,$Y411,""))</f>
        <v/>
      </c>
      <c r="FB411" s="6" t="str">
        <f ca="1">IF(LOG入力!BH411&gt;0,"",IF(COUNTIF($EZ$19:$EZ411,EZ411)=1,EZ411,""))</f>
        <v/>
      </c>
      <c r="FC411" s="6">
        <f ca="1">IF(LOG入力!BH411&gt;0,0,IF((EV411=1),IF(($FB411=""),0,1),0))</f>
        <v>0</v>
      </c>
      <c r="FD411" s="6" t="str">
        <f ca="1">IF(LOG入力!BH411&gt;0,"",IF(COUNTIF($FA$19:FA411,FA411)=1,FA411,""))</f>
        <v/>
      </c>
      <c r="FE411" s="72">
        <f ca="1">IF(LOG入力!BH411&gt;0,0,IF((EV411=1),IF(($FD411=""),0,1),0))</f>
        <v>0</v>
      </c>
      <c r="FF411" s="71">
        <f t="shared" ca="1" si="957"/>
        <v>0</v>
      </c>
      <c r="FG411" s="6">
        <f t="shared" ca="1" si="958"/>
        <v>0</v>
      </c>
      <c r="FH411" s="6" t="str">
        <f t="shared" ca="1" si="959"/>
        <v/>
      </c>
      <c r="FI411" s="6">
        <f ca="1">IF(LOG入力!BH411&gt;0,0,IF(FG411=0,0,(IF(COUNTIF($FH$19:FH411,FH411)=1,IF($FS$3="N",1,IF(EH411=1,1,0))))))</f>
        <v>0</v>
      </c>
      <c r="FJ411" s="6" t="str">
        <f ca="1">IF(LOG入力!BH411&gt;0,"",IF(FI411=1,$X411,""))</f>
        <v/>
      </c>
      <c r="FK411" s="6" t="str">
        <f ca="1">IF(LOG入力!BH411&gt;0,"",IF(FI411=1,$Y411,""))</f>
        <v/>
      </c>
      <c r="FL411" s="6" t="str">
        <f ca="1">IF(LOG入力!BH411&gt;0,"",IF(COUNTIF($FJ$19:$FJ411,FJ411)=1,FJ411,""))</f>
        <v/>
      </c>
      <c r="FM411" s="6">
        <f ca="1">IF(LOG入力!BH411&gt;0,0,IF((FF411=1),IF(($FL411=""),0,1),0))</f>
        <v>0</v>
      </c>
      <c r="FN411" s="6" t="str">
        <f ca="1">IF(LOG入力!BH411&gt;0,"",IF(COUNTIF($FK$19:FK411,FK411)=1,FK411,""))</f>
        <v/>
      </c>
      <c r="FO411" s="72">
        <f ca="1">IF(LOG入力!BH411&gt;0,0,IF((FF411=1),IF(($FN411=""),0,1),0))</f>
        <v>0</v>
      </c>
      <c r="FP411" s="71">
        <f t="shared" ca="1" si="960"/>
        <v>0</v>
      </c>
      <c r="FQ411" s="6">
        <f t="shared" ca="1" si="961"/>
        <v>0</v>
      </c>
      <c r="FR411" s="6" t="str">
        <f t="shared" ca="1" si="962"/>
        <v/>
      </c>
      <c r="FS411" s="6">
        <f ca="1">IF(LOG入力!BH411&gt;0,0,IF(FQ411=0,0,(IF(COUNTIF($FR$19:FR411,FR411)=1,IF($FS$3="N",1,IF(EH411=1,1,0))))))</f>
        <v>0</v>
      </c>
      <c r="FT411" s="6" t="str">
        <f ca="1">IF(LOG入力!BH411&gt;0,"",IF(FS411=1,$X411,""))</f>
        <v/>
      </c>
      <c r="FU411" s="6" t="str">
        <f ca="1">IF(LOG入力!BH411&gt;0,"",IF(FS411=1,$Y411,""))</f>
        <v/>
      </c>
      <c r="FV411" s="6" t="str">
        <f ca="1">IF(LOG入力!BH411&gt;0,"",IF(COUNTIF($FT$19:$FT411,FT411)=1,FT411,""))</f>
        <v/>
      </c>
      <c r="FW411" s="6">
        <f ca="1">IF(LOG入力!BH411&gt;0,0,IF((FP411=1),IF(($FV411=""),0,1),0))</f>
        <v>0</v>
      </c>
      <c r="FX411" s="6" t="str">
        <f ca="1">IF(LOG入力!BH411&gt;0,"",IF(COUNTIF($FU$19:FU411,FU411)=1,FU411,""))</f>
        <v/>
      </c>
      <c r="FY411" s="72">
        <f ca="1">IF(LOG入力!BH411&gt;0,0,IF((FP411=1),IF(($FX411=""),0,1),0))</f>
        <v>0</v>
      </c>
      <c r="FZ411" s="71">
        <f t="shared" ca="1" si="963"/>
        <v>0</v>
      </c>
      <c r="GA411" s="6">
        <f t="shared" ca="1" si="964"/>
        <v>0</v>
      </c>
      <c r="GB411" s="6" t="str">
        <f t="shared" ca="1" si="965"/>
        <v/>
      </c>
      <c r="GC411" s="6">
        <f ca="1">IF(LOG入力!BH411&gt;0,0,IF(GA411=0,0,(IF(COUNTIF($GB$19:GB411,GB411)=1,IF($FS$3="N",1,IF(EH411=1,1,0))))))</f>
        <v>0</v>
      </c>
      <c r="GD411" s="6" t="str">
        <f ca="1">IF(LOG入力!BH411&gt;0,"",IF(GC411=1,$X411,""))</f>
        <v/>
      </c>
      <c r="GE411" s="6" t="str">
        <f ca="1">IF(LOG入力!BH411&gt;0,"",IF(GC411=1,$Y411,""))</f>
        <v/>
      </c>
      <c r="GF411" s="6" t="str">
        <f ca="1">IF(LOG入力!BH411&gt;0,"",IF(COUNTIF($GD$19:$GD411,GD411)=1,GD411,""))</f>
        <v/>
      </c>
      <c r="GG411" s="6">
        <f ca="1">IF(LOG入力!BH411&gt;0,0,IF((FZ411=1),IF(($GF411=""),0,1),0))</f>
        <v>0</v>
      </c>
      <c r="GH411" s="6" t="str">
        <f ca="1">IF(LOG入力!BH411&gt;0,"",IF(COUNTIF($GE$19:GE411,GE411)=1,GE411,""))</f>
        <v/>
      </c>
      <c r="GI411" s="72">
        <f ca="1">IF(LOG入力!BH411&gt;0,0,IF((FZ411=1),IF(($GH411=""),0,1),0))</f>
        <v>0</v>
      </c>
      <c r="GK411" s="455" t="str">
        <f ca="1">IF(V411=1,"",IF(LEN(LOG入力!AS411)=0,"",LOG入力!AS411))</f>
        <v/>
      </c>
      <c r="GL411" s="378" t="str">
        <f t="shared" ca="1" si="966"/>
        <v/>
      </c>
      <c r="GM411" s="378" t="str">
        <f t="shared" ca="1" si="967"/>
        <v/>
      </c>
      <c r="GN411" s="74" t="str">
        <f t="shared" ca="1" si="968"/>
        <v/>
      </c>
      <c r="GO411" s="74" t="str">
        <f t="shared" ca="1" si="969"/>
        <v/>
      </c>
      <c r="GQ411" s="74" t="str">
        <f t="shared" ca="1" si="970"/>
        <v/>
      </c>
      <c r="GR411" s="74" t="str">
        <f t="shared" ca="1" si="971"/>
        <v/>
      </c>
      <c r="GS411" s="74" t="str">
        <f t="shared" ca="1" si="972"/>
        <v/>
      </c>
      <c r="GT411" s="74" t="str">
        <f t="shared" ca="1" si="973"/>
        <v/>
      </c>
      <c r="GU411" s="74" t="str">
        <f t="shared" ca="1" si="974"/>
        <v/>
      </c>
      <c r="GV411" s="74" t="str">
        <f t="shared" ca="1" si="975"/>
        <v/>
      </c>
      <c r="GX411" s="74" t="str">
        <f t="shared" ca="1" si="976"/>
        <v/>
      </c>
      <c r="GY411" s="74" t="str">
        <f t="shared" ca="1" si="977"/>
        <v/>
      </c>
      <c r="GZ411" s="74" t="str">
        <f ca="1">IF(V411=1,"",IF(LOG入力!BH411&gt;0,0,IF(GY411=0,0,IF((VALUE((TYPE(VALUE(J411)))))=16,0,IF(VALUE(J411)&lt;60,1,IF(VALUE(J411)&lt;100,0,IF(VALUE(J411)&lt;600,2,0)))))))</f>
        <v/>
      </c>
      <c r="HA411" s="74" t="str">
        <f t="shared" ca="1" si="978"/>
        <v/>
      </c>
      <c r="HB411" s="74" t="str">
        <f ca="1">IF(V411=1,"",IF(LOG入力!BH411&gt;0,0,IF(HA411=0,0,IF((VALUE((TYPE(VALUE(L411)))))=16,0,IF(VALUE(L411)&lt;60,1,IF(VALUE(L411)&lt;100,0,IF(VALUE(L411)&lt;600,2,0)))))))</f>
        <v/>
      </c>
      <c r="HD411" s="74" t="str">
        <f t="shared" ca="1" si="979"/>
        <v/>
      </c>
      <c r="HF411" s="74" t="str">
        <f t="shared" ca="1" si="980"/>
        <v/>
      </c>
      <c r="HG411" s="74" t="str">
        <f t="shared" ca="1" si="981"/>
        <v/>
      </c>
      <c r="HH411" s="74" t="str">
        <f t="shared" ca="1" si="982"/>
        <v/>
      </c>
      <c r="HI411" s="74" t="str">
        <f t="shared" ca="1" si="983"/>
        <v/>
      </c>
      <c r="HJ411" s="74" t="str">
        <f t="shared" ca="1" si="984"/>
        <v/>
      </c>
      <c r="HK411" s="74" t="str">
        <f t="shared" ca="1" si="985"/>
        <v/>
      </c>
      <c r="HL411" s="74" t="str">
        <f t="shared" ca="1" si="986"/>
        <v/>
      </c>
      <c r="HM411" s="74" t="str">
        <f t="shared" ca="1" si="987"/>
        <v/>
      </c>
      <c r="HN411" s="74" t="str">
        <f t="shared" ca="1" si="988"/>
        <v/>
      </c>
      <c r="HO411" s="529" t="str">
        <f t="shared" ca="1" si="989"/>
        <v/>
      </c>
      <c r="HP411" s="74" t="str">
        <f t="shared" ca="1" si="990"/>
        <v/>
      </c>
      <c r="HQ411" s="74" t="str">
        <f t="shared" ca="1" si="991"/>
        <v/>
      </c>
      <c r="HR411" s="74" t="str">
        <f t="shared" ca="1" si="992"/>
        <v/>
      </c>
      <c r="HS411" s="74" t="str">
        <f t="shared" ca="1" si="993"/>
        <v/>
      </c>
      <c r="HT411" s="74" t="str">
        <f ca="1">IF(V411=1,"",IF(LOG入力!BH411&gt;0,0,IF(DV411=1,0,IF(N411="0",0,IF(SUM(HD411:HS411)&gt;0,1,0)))))</f>
        <v/>
      </c>
    </row>
    <row r="412" spans="1:228" x14ac:dyDescent="0.15">
      <c r="A412" s="5"/>
      <c r="B412" s="532" t="str">
        <f t="shared" ca="1" si="852"/>
        <v/>
      </c>
      <c r="C412" s="534" t="str">
        <f ca="1">LOG入力!AP412</f>
        <v/>
      </c>
      <c r="D412" s="534" t="str">
        <f ca="1">LOG入力!AQ412</f>
        <v/>
      </c>
      <c r="E412" s="534" t="str">
        <f ca="1">LOG入力!AR412</f>
        <v/>
      </c>
      <c r="F412" s="535" t="str">
        <f t="shared" ca="1" si="853"/>
        <v/>
      </c>
      <c r="G412" s="585" t="str">
        <f ca="1">LOG入力!AT412</f>
        <v/>
      </c>
      <c r="H412" s="542" t="str">
        <f ca="1">LOG入力!AU412</f>
        <v/>
      </c>
      <c r="I412" s="542" t="str">
        <f ca="1">LOG入力!AV412</f>
        <v/>
      </c>
      <c r="J412" s="577" t="str">
        <f ca="1">LOG入力!AW412</f>
        <v/>
      </c>
      <c r="K412" s="578" t="str">
        <f ca="1">LOG入力!BJ412</f>
        <v/>
      </c>
      <c r="L412" s="577" t="str">
        <f ca="1">LOG入力!AY412</f>
        <v/>
      </c>
      <c r="M412" s="545" t="str">
        <f ca="1">LOG入力!BK412</f>
        <v/>
      </c>
      <c r="N412" s="512" t="str">
        <f ca="1">IF(V412=1,"",IF(LOG入力!AJ412=1,"1",LOG入力!BA412))</f>
        <v/>
      </c>
      <c r="O412" s="538" t="str">
        <f ca="1">IF(V412=1,"",IF(LEN(LOG入力!O412)=0,"",LOG入力!O412))</f>
        <v/>
      </c>
      <c r="P412" s="291" t="str">
        <f ca="1">IF(V412=1,"",IF($AA$4=1,"",IF(LOG入力!BG412=1,"",CONCATENATE($ER412,$FB412,$FL412,$FV412,$GF412))))</f>
        <v/>
      </c>
      <c r="Q412" s="291" t="str">
        <f ca="1">IF(V412=1,"",IF($AA$4=1,"",IF(LOG入力!BG412=1,"",CONCATENATE($ET412,$FD412,$FN412,$FX412,$GH412))))</f>
        <v/>
      </c>
      <c r="R412" s="573" t="str">
        <f ca="1">IF(V412=1,"",IF($AA$4=1,"",IF(LOG入力!BH412&gt;0,0,AA412)))</f>
        <v/>
      </c>
      <c r="S412" s="293" t="str">
        <f t="shared" ca="1" si="854"/>
        <v/>
      </c>
      <c r="T412" s="29"/>
      <c r="U412" s="38"/>
      <c r="V412" s="196">
        <f ca="1">LOG入力!AN412</f>
        <v>1</v>
      </c>
      <c r="W412" s="38"/>
      <c r="X412" s="516" t="str">
        <f t="shared" ca="1" si="855"/>
        <v/>
      </c>
      <c r="Y412" s="515" t="str">
        <f t="shared" ca="1" si="856"/>
        <v/>
      </c>
      <c r="Z412" s="518" t="str">
        <f t="shared" ca="1" si="857"/>
        <v/>
      </c>
      <c r="AA412" s="574" t="str">
        <f t="shared" ca="1" si="858"/>
        <v/>
      </c>
      <c r="AC412" s="6" t="str">
        <f t="shared" ca="1" si="859"/>
        <v/>
      </c>
      <c r="AD412" s="6" t="str">
        <f t="shared" ca="1" si="860"/>
        <v/>
      </c>
      <c r="AE412" s="6" t="str">
        <f t="shared" ca="1" si="861"/>
        <v/>
      </c>
      <c r="AF412" s="6" t="str">
        <f t="shared" ca="1" si="862"/>
        <v/>
      </c>
      <c r="AG412" s="6" t="str">
        <f t="shared" ca="1" si="863"/>
        <v/>
      </c>
      <c r="AH412" s="6" t="str">
        <f t="shared" ca="1" si="864"/>
        <v/>
      </c>
      <c r="AI412" s="6" t="str">
        <f t="shared" ca="1" si="865"/>
        <v/>
      </c>
      <c r="AJ412" s="6" t="str">
        <f t="shared" ca="1" si="866"/>
        <v/>
      </c>
      <c r="AK412" s="6" t="str">
        <f t="shared" ca="1" si="867"/>
        <v/>
      </c>
      <c r="AL412" s="6" t="str">
        <f t="shared" ca="1" si="868"/>
        <v/>
      </c>
      <c r="AM412" s="6" t="str">
        <f t="shared" ca="1" si="869"/>
        <v/>
      </c>
      <c r="AN412" s="6" t="str">
        <f t="shared" ca="1" si="870"/>
        <v/>
      </c>
      <c r="AO412" s="6" t="str">
        <f t="shared" ca="1" si="871"/>
        <v/>
      </c>
      <c r="AP412" s="6" t="str">
        <f t="shared" ca="1" si="872"/>
        <v/>
      </c>
      <c r="AQ412" s="6" t="str">
        <f t="shared" ca="1" si="873"/>
        <v/>
      </c>
      <c r="AR412" s="6" t="str">
        <f t="shared" ca="1" si="874"/>
        <v/>
      </c>
      <c r="AS412" s="6" t="str">
        <f t="shared" ca="1" si="875"/>
        <v/>
      </c>
      <c r="AT412" s="6" t="str">
        <f t="shared" ca="1" si="876"/>
        <v/>
      </c>
      <c r="AU412" s="6" t="str">
        <f t="shared" ca="1" si="877"/>
        <v/>
      </c>
      <c r="AV412" s="6" t="str">
        <f t="shared" ca="1" si="878"/>
        <v/>
      </c>
      <c r="AW412" s="6" t="str">
        <f t="shared" ca="1" si="879"/>
        <v/>
      </c>
      <c r="AY412" s="6" t="str">
        <f t="shared" ca="1" si="880"/>
        <v/>
      </c>
      <c r="AZ412" s="6" t="str">
        <f t="shared" ca="1" si="881"/>
        <v/>
      </c>
      <c r="BA412" s="6" t="str">
        <f t="shared" ca="1" si="882"/>
        <v/>
      </c>
      <c r="BB412" s="6" t="str">
        <f t="shared" ca="1" si="883"/>
        <v/>
      </c>
      <c r="BC412" s="6" t="str">
        <f t="shared" ca="1" si="884"/>
        <v/>
      </c>
      <c r="BD412" s="6" t="str">
        <f t="shared" ca="1" si="885"/>
        <v/>
      </c>
      <c r="BE412" s="6" t="str">
        <f t="shared" ca="1" si="886"/>
        <v/>
      </c>
      <c r="BF412" s="6" t="str">
        <f t="shared" ca="1" si="887"/>
        <v/>
      </c>
      <c r="BG412" s="6" t="str">
        <f t="shared" ca="1" si="888"/>
        <v/>
      </c>
      <c r="BH412" s="6" t="str">
        <f t="shared" ca="1" si="889"/>
        <v/>
      </c>
      <c r="BI412" s="6" t="str">
        <f t="shared" ca="1" si="890"/>
        <v/>
      </c>
      <c r="BJ412" s="6" t="str">
        <f t="shared" ca="1" si="891"/>
        <v/>
      </c>
      <c r="BK412" s="6" t="str">
        <f t="shared" ca="1" si="892"/>
        <v/>
      </c>
      <c r="BL412" s="6" t="str">
        <f t="shared" ca="1" si="893"/>
        <v/>
      </c>
      <c r="BM412" s="6" t="str">
        <f t="shared" ca="1" si="894"/>
        <v/>
      </c>
      <c r="BN412" s="6" t="str">
        <f t="shared" ca="1" si="895"/>
        <v/>
      </c>
      <c r="BO412" s="6" t="str">
        <f t="shared" ca="1" si="896"/>
        <v/>
      </c>
      <c r="BP412" s="6" t="str">
        <f t="shared" ca="1" si="897"/>
        <v/>
      </c>
      <c r="BQ412" s="6" t="str">
        <f t="shared" ca="1" si="898"/>
        <v/>
      </c>
      <c r="BR412" s="6" t="str">
        <f t="shared" ca="1" si="899"/>
        <v/>
      </c>
      <c r="BS412" s="6" t="str">
        <f t="shared" ca="1" si="900"/>
        <v/>
      </c>
      <c r="BU412" s="6" t="str">
        <f t="shared" ca="1" si="901"/>
        <v/>
      </c>
      <c r="BW412" s="515" t="str">
        <f t="shared" ca="1" si="902"/>
        <v/>
      </c>
      <c r="BX412" s="515">
        <f t="shared" ca="1" si="903"/>
        <v>0</v>
      </c>
      <c r="BY412" s="515" t="str">
        <f t="shared" ca="1" si="904"/>
        <v/>
      </c>
      <c r="CA412" s="6">
        <f t="shared" ca="1" si="905"/>
        <v>1</v>
      </c>
      <c r="CC412" s="523" t="str">
        <f t="shared" ca="1" si="906"/>
        <v/>
      </c>
      <c r="CE412" s="6" t="str">
        <f t="shared" ca="1" si="907"/>
        <v/>
      </c>
      <c r="CG412" s="524" t="str">
        <f ca="1">IF(V412=1,"",IF($AA$4=1,"",IF(LOG入力!BH412&gt;0,"",IF(N412=0,"",IF(HT412=0,"","★")))))</f>
        <v/>
      </c>
      <c r="CI412" s="74" t="str">
        <f t="shared" ca="1" si="908"/>
        <v/>
      </c>
      <c r="CK412" s="525" t="str">
        <f ca="1">IF(V412=1,"",IF(LOG入力!BH412&gt;0,1,0))</f>
        <v/>
      </c>
      <c r="CL412" s="74" t="str">
        <f t="shared" ca="1" si="909"/>
        <v/>
      </c>
      <c r="CN412" s="74" t="str">
        <f t="shared" ca="1" si="910"/>
        <v/>
      </c>
      <c r="CO412" s="74" t="str">
        <f t="shared" ca="1" si="911"/>
        <v/>
      </c>
      <c r="CQ412" s="74" t="str">
        <f t="shared" ca="1" si="912"/>
        <v/>
      </c>
      <c r="CR412" s="74" t="str">
        <f t="shared" ca="1" si="913"/>
        <v/>
      </c>
      <c r="CS412" s="74" t="str">
        <f t="shared" ca="1" si="914"/>
        <v/>
      </c>
      <c r="CT412" s="74" t="str">
        <f t="shared" ca="1" si="915"/>
        <v/>
      </c>
      <c r="CU412" s="74" t="str">
        <f t="shared" ca="1" si="916"/>
        <v/>
      </c>
      <c r="CV412" s="74" t="str">
        <f t="shared" ca="1" si="917"/>
        <v/>
      </c>
      <c r="CW412" s="74" t="str">
        <f t="shared" ca="1" si="918"/>
        <v/>
      </c>
      <c r="CX412" s="74" t="str">
        <f t="shared" ca="1" si="919"/>
        <v/>
      </c>
      <c r="CY412" s="74" t="str">
        <f t="shared" ca="1" si="920"/>
        <v/>
      </c>
      <c r="CZ412" s="74" t="str">
        <f t="shared" ca="1" si="921"/>
        <v/>
      </c>
      <c r="DA412" s="74" t="str">
        <f t="shared" ca="1" si="922"/>
        <v/>
      </c>
      <c r="DB412" s="74" t="str">
        <f t="shared" ca="1" si="923"/>
        <v/>
      </c>
      <c r="DD412" s="74" t="str">
        <f t="shared" ca="1" si="924"/>
        <v/>
      </c>
      <c r="DE412" s="74" t="str">
        <f t="shared" ca="1" si="925"/>
        <v/>
      </c>
      <c r="DF412" s="74" t="str">
        <f t="shared" ca="1" si="926"/>
        <v/>
      </c>
      <c r="DG412" s="74" t="str">
        <f t="shared" ca="1" si="927"/>
        <v/>
      </c>
      <c r="DH412" s="74" t="str">
        <f t="shared" ca="1" si="928"/>
        <v/>
      </c>
      <c r="DI412" s="74" t="str">
        <f t="shared" ca="1" si="929"/>
        <v/>
      </c>
      <c r="DJ412" s="74" t="str">
        <f t="shared" ca="1" si="930"/>
        <v/>
      </c>
      <c r="DK412" s="74" t="str">
        <f t="shared" ca="1" si="931"/>
        <v/>
      </c>
      <c r="DL412" s="74" t="str">
        <f t="shared" ca="1" si="932"/>
        <v/>
      </c>
      <c r="DM412" s="74" t="str">
        <f t="shared" ca="1" si="933"/>
        <v/>
      </c>
      <c r="DN412" s="74" t="str">
        <f t="shared" ca="1" si="934"/>
        <v/>
      </c>
      <c r="DO412" s="74" t="str">
        <f t="shared" ca="1" si="935"/>
        <v/>
      </c>
      <c r="DQ412" s="74" t="str">
        <f t="shared" ca="1" si="936"/>
        <v/>
      </c>
      <c r="DS412" s="74" t="str">
        <f t="shared" ca="1" si="937"/>
        <v/>
      </c>
      <c r="DT412" s="74" t="str">
        <f t="shared" ca="1" si="938"/>
        <v/>
      </c>
      <c r="DV412" s="525" t="str">
        <f t="shared" ca="1" si="939"/>
        <v/>
      </c>
      <c r="DW412" s="74" t="str">
        <f t="shared" ca="1" si="940"/>
        <v/>
      </c>
      <c r="DX412" s="485" t="str">
        <f t="shared" ca="1" si="941"/>
        <v/>
      </c>
      <c r="DY412" s="74" t="str">
        <f t="shared" ca="1" si="942"/>
        <v/>
      </c>
      <c r="DZ412" s="74" t="str">
        <f t="shared" ca="1" si="943"/>
        <v/>
      </c>
      <c r="EA412" s="74" t="str">
        <f t="shared" ca="1" si="944"/>
        <v/>
      </c>
      <c r="EC412" s="74" t="str">
        <f t="shared" ca="1" si="945"/>
        <v/>
      </c>
      <c r="ED412" s="74" t="str">
        <f t="shared" ca="1" si="946"/>
        <v/>
      </c>
      <c r="EE412" s="74" t="str">
        <f t="shared" ca="1" si="947"/>
        <v/>
      </c>
      <c r="EG412" s="479" t="str">
        <f ca="1">IF(V412=1,"",IF(LOG入力!BH412&gt;0,0,IF(CG412="★",0,IF(R412=1,0,IF(N412=0,0,1)))))</f>
        <v/>
      </c>
      <c r="EH412" s="483" t="str">
        <f t="shared" ca="1" si="948"/>
        <v/>
      </c>
      <c r="EI412" s="483" t="str">
        <f t="shared" ca="1" si="949"/>
        <v/>
      </c>
      <c r="EJ412" s="483" t="str">
        <f t="shared" ca="1" si="950"/>
        <v/>
      </c>
      <c r="EL412" s="71">
        <f t="shared" ca="1" si="951"/>
        <v>0</v>
      </c>
      <c r="EM412" s="6">
        <f t="shared" ca="1" si="952"/>
        <v>0</v>
      </c>
      <c r="EN412" s="6" t="str">
        <f t="shared" ca="1" si="953"/>
        <v/>
      </c>
      <c r="EO412" s="6">
        <f ca="1">IF(LOG入力!BH412&gt;0,0,IF(EM412=0,0,(IF(COUNTIF($EN$19:EN412,EN412)=1,IF($FS$3="N",1,IF(EH412=1,1,0))))))</f>
        <v>0</v>
      </c>
      <c r="EP412" s="6" t="str">
        <f ca="1">IF(LOG入力!BH412&gt;0,"",IF(EO412=1,$X412,""))</f>
        <v/>
      </c>
      <c r="EQ412" s="6" t="str">
        <f ca="1">IF(LOG入力!BH412&gt;0,"",IF(EO412=1,$Y412,""))</f>
        <v/>
      </c>
      <c r="ER412" s="520" t="str">
        <f ca="1">IF(LOG入力!BH412&gt;0,"",IF(COUNTIF($EP$19:$EP412,EP412)=1,EP412,""))</f>
        <v/>
      </c>
      <c r="ES412" s="520">
        <f ca="1">IF(LOG入力!BH412&gt;0,0,IF((EL412=1),IF(($ER412=""),0,1),0))</f>
        <v>0</v>
      </c>
      <c r="ET412" s="520" t="str">
        <f ca="1">IF(LOG入力!BH412&gt;0,"",IF(COUNTIF($EQ$19:EQ412,EQ412)=1,EQ412,""))</f>
        <v/>
      </c>
      <c r="EU412" s="539">
        <f ca="1">IF(LOG入力!BH412&gt;0,0,IF((EL412=1),IF(($ET412=""),0,1),0))</f>
        <v>0</v>
      </c>
      <c r="EV412" s="71">
        <f t="shared" ca="1" si="954"/>
        <v>0</v>
      </c>
      <c r="EW412" s="6">
        <f t="shared" ca="1" si="955"/>
        <v>0</v>
      </c>
      <c r="EX412" s="6" t="str">
        <f t="shared" ca="1" si="956"/>
        <v/>
      </c>
      <c r="EY412" s="6">
        <f ca="1">IF(LOG入力!BH412&gt;0,0,IF(EW412=0,0,(IF(COUNTIF($EX$19:EX412,EX412)=1,IF($FS$3="N",1,IF(EH412=1,1,0))))))</f>
        <v>0</v>
      </c>
      <c r="EZ412" s="6" t="str">
        <f ca="1">IF(LOG入力!BH412&gt;0,"",IF(EY412=1,$X412,""))</f>
        <v/>
      </c>
      <c r="FA412" s="6" t="str">
        <f ca="1">IF(LOG入力!BH412&gt;0,"",IF(EY412=1,$Y412,""))</f>
        <v/>
      </c>
      <c r="FB412" s="6" t="str">
        <f ca="1">IF(LOG入力!BH412&gt;0,"",IF(COUNTIF($EZ$19:$EZ412,EZ412)=1,EZ412,""))</f>
        <v/>
      </c>
      <c r="FC412" s="6">
        <f ca="1">IF(LOG入力!BH412&gt;0,0,IF((EV412=1),IF(($FB412=""),0,1),0))</f>
        <v>0</v>
      </c>
      <c r="FD412" s="6" t="str">
        <f ca="1">IF(LOG入力!BH412&gt;0,"",IF(COUNTIF($FA$19:FA412,FA412)=1,FA412,""))</f>
        <v/>
      </c>
      <c r="FE412" s="72">
        <f ca="1">IF(LOG入力!BH412&gt;0,0,IF((EV412=1),IF(($FD412=""),0,1),0))</f>
        <v>0</v>
      </c>
      <c r="FF412" s="71">
        <f t="shared" ca="1" si="957"/>
        <v>0</v>
      </c>
      <c r="FG412" s="6">
        <f t="shared" ca="1" si="958"/>
        <v>0</v>
      </c>
      <c r="FH412" s="6" t="str">
        <f t="shared" ca="1" si="959"/>
        <v/>
      </c>
      <c r="FI412" s="6">
        <f ca="1">IF(LOG入力!BH412&gt;0,0,IF(FG412=0,0,(IF(COUNTIF($FH$19:FH412,FH412)=1,IF($FS$3="N",1,IF(EH412=1,1,0))))))</f>
        <v>0</v>
      </c>
      <c r="FJ412" s="6" t="str">
        <f ca="1">IF(LOG入力!BH412&gt;0,"",IF(FI412=1,$X412,""))</f>
        <v/>
      </c>
      <c r="FK412" s="6" t="str">
        <f ca="1">IF(LOG入力!BH412&gt;0,"",IF(FI412=1,$Y412,""))</f>
        <v/>
      </c>
      <c r="FL412" s="6" t="str">
        <f ca="1">IF(LOG入力!BH412&gt;0,"",IF(COUNTIF($FJ$19:$FJ412,FJ412)=1,FJ412,""))</f>
        <v/>
      </c>
      <c r="FM412" s="6">
        <f ca="1">IF(LOG入力!BH412&gt;0,0,IF((FF412=1),IF(($FL412=""),0,1),0))</f>
        <v>0</v>
      </c>
      <c r="FN412" s="6" t="str">
        <f ca="1">IF(LOG入力!BH412&gt;0,"",IF(COUNTIF($FK$19:FK412,FK412)=1,FK412,""))</f>
        <v/>
      </c>
      <c r="FO412" s="72">
        <f ca="1">IF(LOG入力!BH412&gt;0,0,IF((FF412=1),IF(($FN412=""),0,1),0))</f>
        <v>0</v>
      </c>
      <c r="FP412" s="71">
        <f t="shared" ca="1" si="960"/>
        <v>0</v>
      </c>
      <c r="FQ412" s="6">
        <f t="shared" ca="1" si="961"/>
        <v>0</v>
      </c>
      <c r="FR412" s="6" t="str">
        <f t="shared" ca="1" si="962"/>
        <v/>
      </c>
      <c r="FS412" s="6">
        <f ca="1">IF(LOG入力!BH412&gt;0,0,IF(FQ412=0,0,(IF(COUNTIF($FR$19:FR412,FR412)=1,IF($FS$3="N",1,IF(EH412=1,1,0))))))</f>
        <v>0</v>
      </c>
      <c r="FT412" s="6" t="str">
        <f ca="1">IF(LOG入力!BH412&gt;0,"",IF(FS412=1,$X412,""))</f>
        <v/>
      </c>
      <c r="FU412" s="6" t="str">
        <f ca="1">IF(LOG入力!BH412&gt;0,"",IF(FS412=1,$Y412,""))</f>
        <v/>
      </c>
      <c r="FV412" s="6" t="str">
        <f ca="1">IF(LOG入力!BH412&gt;0,"",IF(COUNTIF($FT$19:$FT412,FT412)=1,FT412,""))</f>
        <v/>
      </c>
      <c r="FW412" s="6">
        <f ca="1">IF(LOG入力!BH412&gt;0,0,IF((FP412=1),IF(($FV412=""),0,1),0))</f>
        <v>0</v>
      </c>
      <c r="FX412" s="6" t="str">
        <f ca="1">IF(LOG入力!BH412&gt;0,"",IF(COUNTIF($FU$19:FU412,FU412)=1,FU412,""))</f>
        <v/>
      </c>
      <c r="FY412" s="72">
        <f ca="1">IF(LOG入力!BH412&gt;0,0,IF((FP412=1),IF(($FX412=""),0,1),0))</f>
        <v>0</v>
      </c>
      <c r="FZ412" s="71">
        <f t="shared" ca="1" si="963"/>
        <v>0</v>
      </c>
      <c r="GA412" s="6">
        <f t="shared" ca="1" si="964"/>
        <v>0</v>
      </c>
      <c r="GB412" s="6" t="str">
        <f t="shared" ca="1" si="965"/>
        <v/>
      </c>
      <c r="GC412" s="6">
        <f ca="1">IF(LOG入力!BH412&gt;0,0,IF(GA412=0,0,(IF(COUNTIF($GB$19:GB412,GB412)=1,IF($FS$3="N",1,IF(EH412=1,1,0))))))</f>
        <v>0</v>
      </c>
      <c r="GD412" s="6" t="str">
        <f ca="1">IF(LOG入力!BH412&gt;0,"",IF(GC412=1,$X412,""))</f>
        <v/>
      </c>
      <c r="GE412" s="6" t="str">
        <f ca="1">IF(LOG入力!BH412&gt;0,"",IF(GC412=1,$Y412,""))</f>
        <v/>
      </c>
      <c r="GF412" s="6" t="str">
        <f ca="1">IF(LOG入力!BH412&gt;0,"",IF(COUNTIF($GD$19:$GD412,GD412)=1,GD412,""))</f>
        <v/>
      </c>
      <c r="GG412" s="6">
        <f ca="1">IF(LOG入力!BH412&gt;0,0,IF((FZ412=1),IF(($GF412=""),0,1),0))</f>
        <v>0</v>
      </c>
      <c r="GH412" s="6" t="str">
        <f ca="1">IF(LOG入力!BH412&gt;0,"",IF(COUNTIF($GE$19:GE412,GE412)=1,GE412,""))</f>
        <v/>
      </c>
      <c r="GI412" s="72">
        <f ca="1">IF(LOG入力!BH412&gt;0,0,IF((FZ412=1),IF(($GH412=""),0,1),0))</f>
        <v>0</v>
      </c>
      <c r="GK412" s="455" t="str">
        <f ca="1">IF(V412=1,"",IF(LEN(LOG入力!AS412)=0,"",LOG入力!AS412))</f>
        <v/>
      </c>
      <c r="GL412" s="378" t="str">
        <f t="shared" ca="1" si="966"/>
        <v/>
      </c>
      <c r="GM412" s="378" t="str">
        <f t="shared" ca="1" si="967"/>
        <v/>
      </c>
      <c r="GN412" s="74" t="str">
        <f t="shared" ca="1" si="968"/>
        <v/>
      </c>
      <c r="GO412" s="74" t="str">
        <f t="shared" ca="1" si="969"/>
        <v/>
      </c>
      <c r="GQ412" s="74" t="str">
        <f t="shared" ca="1" si="970"/>
        <v/>
      </c>
      <c r="GR412" s="74" t="str">
        <f t="shared" ca="1" si="971"/>
        <v/>
      </c>
      <c r="GS412" s="74" t="str">
        <f t="shared" ca="1" si="972"/>
        <v/>
      </c>
      <c r="GT412" s="74" t="str">
        <f t="shared" ca="1" si="973"/>
        <v/>
      </c>
      <c r="GU412" s="74" t="str">
        <f t="shared" ca="1" si="974"/>
        <v/>
      </c>
      <c r="GV412" s="74" t="str">
        <f t="shared" ca="1" si="975"/>
        <v/>
      </c>
      <c r="GX412" s="74" t="str">
        <f t="shared" ca="1" si="976"/>
        <v/>
      </c>
      <c r="GY412" s="74" t="str">
        <f t="shared" ca="1" si="977"/>
        <v/>
      </c>
      <c r="GZ412" s="74" t="str">
        <f ca="1">IF(V412=1,"",IF(LOG入力!BH412&gt;0,0,IF(GY412=0,0,IF((VALUE((TYPE(VALUE(J412)))))=16,0,IF(VALUE(J412)&lt;60,1,IF(VALUE(J412)&lt;100,0,IF(VALUE(J412)&lt;600,2,0)))))))</f>
        <v/>
      </c>
      <c r="HA412" s="74" t="str">
        <f t="shared" ca="1" si="978"/>
        <v/>
      </c>
      <c r="HB412" s="74" t="str">
        <f ca="1">IF(V412=1,"",IF(LOG入力!BH412&gt;0,0,IF(HA412=0,0,IF((VALUE((TYPE(VALUE(L412)))))=16,0,IF(VALUE(L412)&lt;60,1,IF(VALUE(L412)&lt;100,0,IF(VALUE(L412)&lt;600,2,0)))))))</f>
        <v/>
      </c>
      <c r="HD412" s="74" t="str">
        <f t="shared" ca="1" si="979"/>
        <v/>
      </c>
      <c r="HF412" s="74" t="str">
        <f t="shared" ca="1" si="980"/>
        <v/>
      </c>
      <c r="HG412" s="74" t="str">
        <f t="shared" ca="1" si="981"/>
        <v/>
      </c>
      <c r="HH412" s="74" t="str">
        <f t="shared" ca="1" si="982"/>
        <v/>
      </c>
      <c r="HI412" s="74" t="str">
        <f t="shared" ca="1" si="983"/>
        <v/>
      </c>
      <c r="HJ412" s="74" t="str">
        <f t="shared" ca="1" si="984"/>
        <v/>
      </c>
      <c r="HK412" s="74" t="str">
        <f t="shared" ca="1" si="985"/>
        <v/>
      </c>
      <c r="HL412" s="74" t="str">
        <f t="shared" ca="1" si="986"/>
        <v/>
      </c>
      <c r="HM412" s="74" t="str">
        <f t="shared" ca="1" si="987"/>
        <v/>
      </c>
      <c r="HN412" s="74" t="str">
        <f t="shared" ca="1" si="988"/>
        <v/>
      </c>
      <c r="HO412" s="529" t="str">
        <f t="shared" ca="1" si="989"/>
        <v/>
      </c>
      <c r="HP412" s="74" t="str">
        <f t="shared" ca="1" si="990"/>
        <v/>
      </c>
      <c r="HQ412" s="74" t="str">
        <f t="shared" ca="1" si="991"/>
        <v/>
      </c>
      <c r="HR412" s="74" t="str">
        <f t="shared" ca="1" si="992"/>
        <v/>
      </c>
      <c r="HS412" s="74" t="str">
        <f t="shared" ca="1" si="993"/>
        <v/>
      </c>
      <c r="HT412" s="74" t="str">
        <f ca="1">IF(V412=1,"",IF(LOG入力!BH412&gt;0,0,IF(DV412=1,0,IF(N412="0",0,IF(SUM(HD412:HS412)&gt;0,1,0)))))</f>
        <v/>
      </c>
    </row>
    <row r="413" spans="1:228" x14ac:dyDescent="0.15">
      <c r="A413" s="5"/>
      <c r="B413" s="532" t="str">
        <f t="shared" ca="1" si="852"/>
        <v/>
      </c>
      <c r="C413" s="534" t="str">
        <f ca="1">LOG入力!AP413</f>
        <v/>
      </c>
      <c r="D413" s="534" t="str">
        <f ca="1">LOG入力!AQ413</f>
        <v/>
      </c>
      <c r="E413" s="534" t="str">
        <f ca="1">LOG入力!AR413</f>
        <v/>
      </c>
      <c r="F413" s="535" t="str">
        <f t="shared" ca="1" si="853"/>
        <v/>
      </c>
      <c r="G413" s="585" t="str">
        <f ca="1">LOG入力!AT413</f>
        <v/>
      </c>
      <c r="H413" s="542" t="str">
        <f ca="1">LOG入力!AU413</f>
        <v/>
      </c>
      <c r="I413" s="542" t="str">
        <f ca="1">LOG入力!AV413</f>
        <v/>
      </c>
      <c r="J413" s="577" t="str">
        <f ca="1">LOG入力!AW413</f>
        <v/>
      </c>
      <c r="K413" s="578" t="str">
        <f ca="1">LOG入力!BJ413</f>
        <v/>
      </c>
      <c r="L413" s="577" t="str">
        <f ca="1">LOG入力!AY413</f>
        <v/>
      </c>
      <c r="M413" s="545" t="str">
        <f ca="1">LOG入力!BK413</f>
        <v/>
      </c>
      <c r="N413" s="512" t="str">
        <f ca="1">IF(V413=1,"",IF(LOG入力!AJ413=1,"1",LOG入力!BA413))</f>
        <v/>
      </c>
      <c r="O413" s="538" t="str">
        <f ca="1">IF(V413=1,"",IF(LEN(LOG入力!O413)=0,"",LOG入力!O413))</f>
        <v/>
      </c>
      <c r="P413" s="291" t="str">
        <f ca="1">IF(V413=1,"",IF($AA$4=1,"",IF(LOG入力!BG413=1,"",CONCATENATE($ER413,$FB413,$FL413,$FV413,$GF413))))</f>
        <v/>
      </c>
      <c r="Q413" s="291" t="str">
        <f ca="1">IF(V413=1,"",IF($AA$4=1,"",IF(LOG入力!BG413=1,"",CONCATENATE($ET413,$FD413,$FN413,$FX413,$GH413))))</f>
        <v/>
      </c>
      <c r="R413" s="573" t="str">
        <f ca="1">IF(V413=1,"",IF($AA$4=1,"",IF(LOG入力!BH413&gt;0,0,AA413)))</f>
        <v/>
      </c>
      <c r="S413" s="293" t="str">
        <f t="shared" ca="1" si="854"/>
        <v/>
      </c>
      <c r="T413" s="29"/>
      <c r="U413" s="38"/>
      <c r="V413" s="196">
        <f ca="1">LOG入力!AN413</f>
        <v>1</v>
      </c>
      <c r="W413" s="38"/>
      <c r="X413" s="516" t="str">
        <f t="shared" ca="1" si="855"/>
        <v/>
      </c>
      <c r="Y413" s="515" t="str">
        <f t="shared" ca="1" si="856"/>
        <v/>
      </c>
      <c r="Z413" s="518" t="str">
        <f t="shared" ca="1" si="857"/>
        <v/>
      </c>
      <c r="AA413" s="574" t="str">
        <f t="shared" ca="1" si="858"/>
        <v/>
      </c>
      <c r="AC413" s="6" t="str">
        <f t="shared" ca="1" si="859"/>
        <v/>
      </c>
      <c r="AD413" s="6" t="str">
        <f t="shared" ca="1" si="860"/>
        <v/>
      </c>
      <c r="AE413" s="6" t="str">
        <f t="shared" ca="1" si="861"/>
        <v/>
      </c>
      <c r="AF413" s="6" t="str">
        <f t="shared" ca="1" si="862"/>
        <v/>
      </c>
      <c r="AG413" s="6" t="str">
        <f t="shared" ca="1" si="863"/>
        <v/>
      </c>
      <c r="AH413" s="6" t="str">
        <f t="shared" ca="1" si="864"/>
        <v/>
      </c>
      <c r="AI413" s="6" t="str">
        <f t="shared" ca="1" si="865"/>
        <v/>
      </c>
      <c r="AJ413" s="6" t="str">
        <f t="shared" ca="1" si="866"/>
        <v/>
      </c>
      <c r="AK413" s="6" t="str">
        <f t="shared" ca="1" si="867"/>
        <v/>
      </c>
      <c r="AL413" s="6" t="str">
        <f t="shared" ca="1" si="868"/>
        <v/>
      </c>
      <c r="AM413" s="6" t="str">
        <f t="shared" ca="1" si="869"/>
        <v/>
      </c>
      <c r="AN413" s="6" t="str">
        <f t="shared" ca="1" si="870"/>
        <v/>
      </c>
      <c r="AO413" s="6" t="str">
        <f t="shared" ca="1" si="871"/>
        <v/>
      </c>
      <c r="AP413" s="6" t="str">
        <f t="shared" ca="1" si="872"/>
        <v/>
      </c>
      <c r="AQ413" s="6" t="str">
        <f t="shared" ca="1" si="873"/>
        <v/>
      </c>
      <c r="AR413" s="6" t="str">
        <f t="shared" ca="1" si="874"/>
        <v/>
      </c>
      <c r="AS413" s="6" t="str">
        <f t="shared" ca="1" si="875"/>
        <v/>
      </c>
      <c r="AT413" s="6" t="str">
        <f t="shared" ca="1" si="876"/>
        <v/>
      </c>
      <c r="AU413" s="6" t="str">
        <f t="shared" ca="1" si="877"/>
        <v/>
      </c>
      <c r="AV413" s="6" t="str">
        <f t="shared" ca="1" si="878"/>
        <v/>
      </c>
      <c r="AW413" s="6" t="str">
        <f t="shared" ca="1" si="879"/>
        <v/>
      </c>
      <c r="AY413" s="6" t="str">
        <f t="shared" ca="1" si="880"/>
        <v/>
      </c>
      <c r="AZ413" s="6" t="str">
        <f t="shared" ca="1" si="881"/>
        <v/>
      </c>
      <c r="BA413" s="6" t="str">
        <f t="shared" ca="1" si="882"/>
        <v/>
      </c>
      <c r="BB413" s="6" t="str">
        <f t="shared" ca="1" si="883"/>
        <v/>
      </c>
      <c r="BC413" s="6" t="str">
        <f t="shared" ca="1" si="884"/>
        <v/>
      </c>
      <c r="BD413" s="6" t="str">
        <f t="shared" ca="1" si="885"/>
        <v/>
      </c>
      <c r="BE413" s="6" t="str">
        <f t="shared" ca="1" si="886"/>
        <v/>
      </c>
      <c r="BF413" s="6" t="str">
        <f t="shared" ca="1" si="887"/>
        <v/>
      </c>
      <c r="BG413" s="6" t="str">
        <f t="shared" ca="1" si="888"/>
        <v/>
      </c>
      <c r="BH413" s="6" t="str">
        <f t="shared" ca="1" si="889"/>
        <v/>
      </c>
      <c r="BI413" s="6" t="str">
        <f t="shared" ca="1" si="890"/>
        <v/>
      </c>
      <c r="BJ413" s="6" t="str">
        <f t="shared" ca="1" si="891"/>
        <v/>
      </c>
      <c r="BK413" s="6" t="str">
        <f t="shared" ca="1" si="892"/>
        <v/>
      </c>
      <c r="BL413" s="6" t="str">
        <f t="shared" ca="1" si="893"/>
        <v/>
      </c>
      <c r="BM413" s="6" t="str">
        <f t="shared" ca="1" si="894"/>
        <v/>
      </c>
      <c r="BN413" s="6" t="str">
        <f t="shared" ca="1" si="895"/>
        <v/>
      </c>
      <c r="BO413" s="6" t="str">
        <f t="shared" ca="1" si="896"/>
        <v/>
      </c>
      <c r="BP413" s="6" t="str">
        <f t="shared" ca="1" si="897"/>
        <v/>
      </c>
      <c r="BQ413" s="6" t="str">
        <f t="shared" ca="1" si="898"/>
        <v/>
      </c>
      <c r="BR413" s="6" t="str">
        <f t="shared" ca="1" si="899"/>
        <v/>
      </c>
      <c r="BS413" s="6" t="str">
        <f t="shared" ca="1" si="900"/>
        <v/>
      </c>
      <c r="BU413" s="6" t="str">
        <f t="shared" ca="1" si="901"/>
        <v/>
      </c>
      <c r="BW413" s="515" t="str">
        <f t="shared" ca="1" si="902"/>
        <v/>
      </c>
      <c r="BX413" s="515">
        <f t="shared" ca="1" si="903"/>
        <v>0</v>
      </c>
      <c r="BY413" s="515" t="str">
        <f t="shared" ca="1" si="904"/>
        <v/>
      </c>
      <c r="CA413" s="6">
        <f t="shared" ca="1" si="905"/>
        <v>1</v>
      </c>
      <c r="CC413" s="523" t="str">
        <f t="shared" ca="1" si="906"/>
        <v/>
      </c>
      <c r="CE413" s="6" t="str">
        <f t="shared" ca="1" si="907"/>
        <v/>
      </c>
      <c r="CG413" s="524" t="str">
        <f ca="1">IF(V413=1,"",IF($AA$4=1,"",IF(LOG入力!BH413&gt;0,"",IF(N413=0,"",IF(HT413=0,"","★")))))</f>
        <v/>
      </c>
      <c r="CI413" s="74" t="str">
        <f t="shared" ca="1" si="908"/>
        <v/>
      </c>
      <c r="CK413" s="525" t="str">
        <f ca="1">IF(V413=1,"",IF(LOG入力!BH413&gt;0,1,0))</f>
        <v/>
      </c>
      <c r="CL413" s="74" t="str">
        <f t="shared" ca="1" si="909"/>
        <v/>
      </c>
      <c r="CN413" s="74" t="str">
        <f t="shared" ca="1" si="910"/>
        <v/>
      </c>
      <c r="CO413" s="74" t="str">
        <f t="shared" ca="1" si="911"/>
        <v/>
      </c>
      <c r="CQ413" s="74" t="str">
        <f t="shared" ca="1" si="912"/>
        <v/>
      </c>
      <c r="CR413" s="74" t="str">
        <f t="shared" ca="1" si="913"/>
        <v/>
      </c>
      <c r="CS413" s="74" t="str">
        <f t="shared" ca="1" si="914"/>
        <v/>
      </c>
      <c r="CT413" s="74" t="str">
        <f t="shared" ca="1" si="915"/>
        <v/>
      </c>
      <c r="CU413" s="74" t="str">
        <f t="shared" ca="1" si="916"/>
        <v/>
      </c>
      <c r="CV413" s="74" t="str">
        <f t="shared" ca="1" si="917"/>
        <v/>
      </c>
      <c r="CW413" s="74" t="str">
        <f t="shared" ca="1" si="918"/>
        <v/>
      </c>
      <c r="CX413" s="74" t="str">
        <f t="shared" ca="1" si="919"/>
        <v/>
      </c>
      <c r="CY413" s="74" t="str">
        <f t="shared" ca="1" si="920"/>
        <v/>
      </c>
      <c r="CZ413" s="74" t="str">
        <f t="shared" ca="1" si="921"/>
        <v/>
      </c>
      <c r="DA413" s="74" t="str">
        <f t="shared" ca="1" si="922"/>
        <v/>
      </c>
      <c r="DB413" s="74" t="str">
        <f t="shared" ca="1" si="923"/>
        <v/>
      </c>
      <c r="DD413" s="74" t="str">
        <f t="shared" ca="1" si="924"/>
        <v/>
      </c>
      <c r="DE413" s="74" t="str">
        <f t="shared" ca="1" si="925"/>
        <v/>
      </c>
      <c r="DF413" s="74" t="str">
        <f t="shared" ca="1" si="926"/>
        <v/>
      </c>
      <c r="DG413" s="74" t="str">
        <f t="shared" ca="1" si="927"/>
        <v/>
      </c>
      <c r="DH413" s="74" t="str">
        <f t="shared" ca="1" si="928"/>
        <v/>
      </c>
      <c r="DI413" s="74" t="str">
        <f t="shared" ca="1" si="929"/>
        <v/>
      </c>
      <c r="DJ413" s="74" t="str">
        <f t="shared" ca="1" si="930"/>
        <v/>
      </c>
      <c r="DK413" s="74" t="str">
        <f t="shared" ca="1" si="931"/>
        <v/>
      </c>
      <c r="DL413" s="74" t="str">
        <f t="shared" ca="1" si="932"/>
        <v/>
      </c>
      <c r="DM413" s="74" t="str">
        <f t="shared" ca="1" si="933"/>
        <v/>
      </c>
      <c r="DN413" s="74" t="str">
        <f t="shared" ca="1" si="934"/>
        <v/>
      </c>
      <c r="DO413" s="74" t="str">
        <f t="shared" ca="1" si="935"/>
        <v/>
      </c>
      <c r="DQ413" s="74" t="str">
        <f t="shared" ca="1" si="936"/>
        <v/>
      </c>
      <c r="DS413" s="74" t="str">
        <f t="shared" ca="1" si="937"/>
        <v/>
      </c>
      <c r="DT413" s="74" t="str">
        <f t="shared" ca="1" si="938"/>
        <v/>
      </c>
      <c r="DV413" s="525" t="str">
        <f t="shared" ca="1" si="939"/>
        <v/>
      </c>
      <c r="DW413" s="74" t="str">
        <f t="shared" ca="1" si="940"/>
        <v/>
      </c>
      <c r="DX413" s="485" t="str">
        <f t="shared" ca="1" si="941"/>
        <v/>
      </c>
      <c r="DY413" s="74" t="str">
        <f t="shared" ca="1" si="942"/>
        <v/>
      </c>
      <c r="DZ413" s="74" t="str">
        <f t="shared" ca="1" si="943"/>
        <v/>
      </c>
      <c r="EA413" s="74" t="str">
        <f t="shared" ca="1" si="944"/>
        <v/>
      </c>
      <c r="EC413" s="74" t="str">
        <f t="shared" ca="1" si="945"/>
        <v/>
      </c>
      <c r="ED413" s="74" t="str">
        <f t="shared" ca="1" si="946"/>
        <v/>
      </c>
      <c r="EE413" s="74" t="str">
        <f t="shared" ca="1" si="947"/>
        <v/>
      </c>
      <c r="EG413" s="479" t="str">
        <f ca="1">IF(V413=1,"",IF(LOG入力!BH413&gt;0,0,IF(CG413="★",0,IF(R413=1,0,IF(N413=0,0,1)))))</f>
        <v/>
      </c>
      <c r="EH413" s="483" t="str">
        <f t="shared" ca="1" si="948"/>
        <v/>
      </c>
      <c r="EI413" s="483" t="str">
        <f t="shared" ca="1" si="949"/>
        <v/>
      </c>
      <c r="EJ413" s="483" t="str">
        <f t="shared" ca="1" si="950"/>
        <v/>
      </c>
      <c r="EL413" s="71">
        <f t="shared" ca="1" si="951"/>
        <v>0</v>
      </c>
      <c r="EM413" s="6">
        <f t="shared" ca="1" si="952"/>
        <v>0</v>
      </c>
      <c r="EN413" s="6" t="str">
        <f t="shared" ca="1" si="953"/>
        <v/>
      </c>
      <c r="EO413" s="6">
        <f ca="1">IF(LOG入力!BH413&gt;0,0,IF(EM413=0,0,(IF(COUNTIF($EN$19:EN413,EN413)=1,IF($FS$3="N",1,IF(EH413=1,1,0))))))</f>
        <v>0</v>
      </c>
      <c r="EP413" s="6" t="str">
        <f ca="1">IF(LOG入力!BH413&gt;0,"",IF(EO413=1,$X413,""))</f>
        <v/>
      </c>
      <c r="EQ413" s="6" t="str">
        <f ca="1">IF(LOG入力!BH413&gt;0,"",IF(EO413=1,$Y413,""))</f>
        <v/>
      </c>
      <c r="ER413" s="520" t="str">
        <f ca="1">IF(LOG入力!BH413&gt;0,"",IF(COUNTIF($EP$19:$EP413,EP413)=1,EP413,""))</f>
        <v/>
      </c>
      <c r="ES413" s="520">
        <f ca="1">IF(LOG入力!BH413&gt;0,0,IF((EL413=1),IF(($ER413=""),0,1),0))</f>
        <v>0</v>
      </c>
      <c r="ET413" s="520" t="str">
        <f ca="1">IF(LOG入力!BH413&gt;0,"",IF(COUNTIF($EQ$19:EQ413,EQ413)=1,EQ413,""))</f>
        <v/>
      </c>
      <c r="EU413" s="539">
        <f ca="1">IF(LOG入力!BH413&gt;0,0,IF((EL413=1),IF(($ET413=""),0,1),0))</f>
        <v>0</v>
      </c>
      <c r="EV413" s="71">
        <f t="shared" ca="1" si="954"/>
        <v>0</v>
      </c>
      <c r="EW413" s="6">
        <f t="shared" ca="1" si="955"/>
        <v>0</v>
      </c>
      <c r="EX413" s="6" t="str">
        <f t="shared" ca="1" si="956"/>
        <v/>
      </c>
      <c r="EY413" s="6">
        <f ca="1">IF(LOG入力!BH413&gt;0,0,IF(EW413=0,0,(IF(COUNTIF($EX$19:EX413,EX413)=1,IF($FS$3="N",1,IF(EH413=1,1,0))))))</f>
        <v>0</v>
      </c>
      <c r="EZ413" s="6" t="str">
        <f ca="1">IF(LOG入力!BH413&gt;0,"",IF(EY413=1,$X413,""))</f>
        <v/>
      </c>
      <c r="FA413" s="6" t="str">
        <f ca="1">IF(LOG入力!BH413&gt;0,"",IF(EY413=1,$Y413,""))</f>
        <v/>
      </c>
      <c r="FB413" s="6" t="str">
        <f ca="1">IF(LOG入力!BH413&gt;0,"",IF(COUNTIF($EZ$19:$EZ413,EZ413)=1,EZ413,""))</f>
        <v/>
      </c>
      <c r="FC413" s="6">
        <f ca="1">IF(LOG入力!BH413&gt;0,0,IF((EV413=1),IF(($FB413=""),0,1),0))</f>
        <v>0</v>
      </c>
      <c r="FD413" s="6" t="str">
        <f ca="1">IF(LOG入力!BH413&gt;0,"",IF(COUNTIF($FA$19:FA413,FA413)=1,FA413,""))</f>
        <v/>
      </c>
      <c r="FE413" s="72">
        <f ca="1">IF(LOG入力!BH413&gt;0,0,IF((EV413=1),IF(($FD413=""),0,1),0))</f>
        <v>0</v>
      </c>
      <c r="FF413" s="71">
        <f t="shared" ca="1" si="957"/>
        <v>0</v>
      </c>
      <c r="FG413" s="6">
        <f t="shared" ca="1" si="958"/>
        <v>0</v>
      </c>
      <c r="FH413" s="6" t="str">
        <f t="shared" ca="1" si="959"/>
        <v/>
      </c>
      <c r="FI413" s="6">
        <f ca="1">IF(LOG入力!BH413&gt;0,0,IF(FG413=0,0,(IF(COUNTIF($FH$19:FH413,FH413)=1,IF($FS$3="N",1,IF(EH413=1,1,0))))))</f>
        <v>0</v>
      </c>
      <c r="FJ413" s="6" t="str">
        <f ca="1">IF(LOG入力!BH413&gt;0,"",IF(FI413=1,$X413,""))</f>
        <v/>
      </c>
      <c r="FK413" s="6" t="str">
        <f ca="1">IF(LOG入力!BH413&gt;0,"",IF(FI413=1,$Y413,""))</f>
        <v/>
      </c>
      <c r="FL413" s="6" t="str">
        <f ca="1">IF(LOG入力!BH413&gt;0,"",IF(COUNTIF($FJ$19:$FJ413,FJ413)=1,FJ413,""))</f>
        <v/>
      </c>
      <c r="FM413" s="6">
        <f ca="1">IF(LOG入力!BH413&gt;0,0,IF((FF413=1),IF(($FL413=""),0,1),0))</f>
        <v>0</v>
      </c>
      <c r="FN413" s="6" t="str">
        <f ca="1">IF(LOG入力!BH413&gt;0,"",IF(COUNTIF($FK$19:FK413,FK413)=1,FK413,""))</f>
        <v/>
      </c>
      <c r="FO413" s="72">
        <f ca="1">IF(LOG入力!BH413&gt;0,0,IF((FF413=1),IF(($FN413=""),0,1),0))</f>
        <v>0</v>
      </c>
      <c r="FP413" s="71">
        <f t="shared" ca="1" si="960"/>
        <v>0</v>
      </c>
      <c r="FQ413" s="6">
        <f t="shared" ca="1" si="961"/>
        <v>0</v>
      </c>
      <c r="FR413" s="6" t="str">
        <f t="shared" ca="1" si="962"/>
        <v/>
      </c>
      <c r="FS413" s="6">
        <f ca="1">IF(LOG入力!BH413&gt;0,0,IF(FQ413=0,0,(IF(COUNTIF($FR$19:FR413,FR413)=1,IF($FS$3="N",1,IF(EH413=1,1,0))))))</f>
        <v>0</v>
      </c>
      <c r="FT413" s="6" t="str">
        <f ca="1">IF(LOG入力!BH413&gt;0,"",IF(FS413=1,$X413,""))</f>
        <v/>
      </c>
      <c r="FU413" s="6" t="str">
        <f ca="1">IF(LOG入力!BH413&gt;0,"",IF(FS413=1,$Y413,""))</f>
        <v/>
      </c>
      <c r="FV413" s="6" t="str">
        <f ca="1">IF(LOG入力!BH413&gt;0,"",IF(COUNTIF($FT$19:$FT413,FT413)=1,FT413,""))</f>
        <v/>
      </c>
      <c r="FW413" s="6">
        <f ca="1">IF(LOG入力!BH413&gt;0,0,IF((FP413=1),IF(($FV413=""),0,1),0))</f>
        <v>0</v>
      </c>
      <c r="FX413" s="6" t="str">
        <f ca="1">IF(LOG入力!BH413&gt;0,"",IF(COUNTIF($FU$19:FU413,FU413)=1,FU413,""))</f>
        <v/>
      </c>
      <c r="FY413" s="72">
        <f ca="1">IF(LOG入力!BH413&gt;0,0,IF((FP413=1),IF(($FX413=""),0,1),0))</f>
        <v>0</v>
      </c>
      <c r="FZ413" s="71">
        <f t="shared" ca="1" si="963"/>
        <v>0</v>
      </c>
      <c r="GA413" s="6">
        <f t="shared" ca="1" si="964"/>
        <v>0</v>
      </c>
      <c r="GB413" s="6" t="str">
        <f t="shared" ca="1" si="965"/>
        <v/>
      </c>
      <c r="GC413" s="6">
        <f ca="1">IF(LOG入力!BH413&gt;0,0,IF(GA413=0,0,(IF(COUNTIF($GB$19:GB413,GB413)=1,IF($FS$3="N",1,IF(EH413=1,1,0))))))</f>
        <v>0</v>
      </c>
      <c r="GD413" s="6" t="str">
        <f ca="1">IF(LOG入力!BH413&gt;0,"",IF(GC413=1,$X413,""))</f>
        <v/>
      </c>
      <c r="GE413" s="6" t="str">
        <f ca="1">IF(LOG入力!BH413&gt;0,"",IF(GC413=1,$Y413,""))</f>
        <v/>
      </c>
      <c r="GF413" s="6" t="str">
        <f ca="1">IF(LOG入力!BH413&gt;0,"",IF(COUNTIF($GD$19:$GD413,GD413)=1,GD413,""))</f>
        <v/>
      </c>
      <c r="GG413" s="6">
        <f ca="1">IF(LOG入力!BH413&gt;0,0,IF((FZ413=1),IF(($GF413=""),0,1),0))</f>
        <v>0</v>
      </c>
      <c r="GH413" s="6" t="str">
        <f ca="1">IF(LOG入力!BH413&gt;0,"",IF(COUNTIF($GE$19:GE413,GE413)=1,GE413,""))</f>
        <v/>
      </c>
      <c r="GI413" s="72">
        <f ca="1">IF(LOG入力!BH413&gt;0,0,IF((FZ413=1),IF(($GH413=""),0,1),0))</f>
        <v>0</v>
      </c>
      <c r="GK413" s="455" t="str">
        <f ca="1">IF(V413=1,"",IF(LEN(LOG入力!AS413)=0,"",LOG入力!AS413))</f>
        <v/>
      </c>
      <c r="GL413" s="378" t="str">
        <f t="shared" ca="1" si="966"/>
        <v/>
      </c>
      <c r="GM413" s="378" t="str">
        <f t="shared" ca="1" si="967"/>
        <v/>
      </c>
      <c r="GN413" s="74" t="str">
        <f t="shared" ca="1" si="968"/>
        <v/>
      </c>
      <c r="GO413" s="74" t="str">
        <f t="shared" ca="1" si="969"/>
        <v/>
      </c>
      <c r="GQ413" s="74" t="str">
        <f t="shared" ca="1" si="970"/>
        <v/>
      </c>
      <c r="GR413" s="74" t="str">
        <f t="shared" ca="1" si="971"/>
        <v/>
      </c>
      <c r="GS413" s="74" t="str">
        <f t="shared" ca="1" si="972"/>
        <v/>
      </c>
      <c r="GT413" s="74" t="str">
        <f t="shared" ca="1" si="973"/>
        <v/>
      </c>
      <c r="GU413" s="74" t="str">
        <f t="shared" ca="1" si="974"/>
        <v/>
      </c>
      <c r="GV413" s="74" t="str">
        <f t="shared" ca="1" si="975"/>
        <v/>
      </c>
      <c r="GX413" s="74" t="str">
        <f t="shared" ca="1" si="976"/>
        <v/>
      </c>
      <c r="GY413" s="74" t="str">
        <f t="shared" ca="1" si="977"/>
        <v/>
      </c>
      <c r="GZ413" s="74" t="str">
        <f ca="1">IF(V413=1,"",IF(LOG入力!BH413&gt;0,0,IF(GY413=0,0,IF((VALUE((TYPE(VALUE(J413)))))=16,0,IF(VALUE(J413)&lt;60,1,IF(VALUE(J413)&lt;100,0,IF(VALUE(J413)&lt;600,2,0)))))))</f>
        <v/>
      </c>
      <c r="HA413" s="74" t="str">
        <f t="shared" ca="1" si="978"/>
        <v/>
      </c>
      <c r="HB413" s="74" t="str">
        <f ca="1">IF(V413=1,"",IF(LOG入力!BH413&gt;0,0,IF(HA413=0,0,IF((VALUE((TYPE(VALUE(L413)))))=16,0,IF(VALUE(L413)&lt;60,1,IF(VALUE(L413)&lt;100,0,IF(VALUE(L413)&lt;600,2,0)))))))</f>
        <v/>
      </c>
      <c r="HD413" s="74" t="str">
        <f t="shared" ca="1" si="979"/>
        <v/>
      </c>
      <c r="HF413" s="74" t="str">
        <f t="shared" ca="1" si="980"/>
        <v/>
      </c>
      <c r="HG413" s="74" t="str">
        <f t="shared" ca="1" si="981"/>
        <v/>
      </c>
      <c r="HH413" s="74" t="str">
        <f t="shared" ca="1" si="982"/>
        <v/>
      </c>
      <c r="HI413" s="74" t="str">
        <f t="shared" ca="1" si="983"/>
        <v/>
      </c>
      <c r="HJ413" s="74" t="str">
        <f t="shared" ca="1" si="984"/>
        <v/>
      </c>
      <c r="HK413" s="74" t="str">
        <f t="shared" ca="1" si="985"/>
        <v/>
      </c>
      <c r="HL413" s="74" t="str">
        <f t="shared" ca="1" si="986"/>
        <v/>
      </c>
      <c r="HM413" s="74" t="str">
        <f t="shared" ca="1" si="987"/>
        <v/>
      </c>
      <c r="HN413" s="74" t="str">
        <f t="shared" ca="1" si="988"/>
        <v/>
      </c>
      <c r="HO413" s="529" t="str">
        <f t="shared" ca="1" si="989"/>
        <v/>
      </c>
      <c r="HP413" s="74" t="str">
        <f t="shared" ca="1" si="990"/>
        <v/>
      </c>
      <c r="HQ413" s="74" t="str">
        <f t="shared" ca="1" si="991"/>
        <v/>
      </c>
      <c r="HR413" s="74" t="str">
        <f t="shared" ca="1" si="992"/>
        <v/>
      </c>
      <c r="HS413" s="74" t="str">
        <f t="shared" ca="1" si="993"/>
        <v/>
      </c>
      <c r="HT413" s="74" t="str">
        <f ca="1">IF(V413=1,"",IF(LOG入力!BH413&gt;0,0,IF(DV413=1,0,IF(N413="0",0,IF(SUM(HD413:HS413)&gt;0,1,0)))))</f>
        <v/>
      </c>
    </row>
    <row r="414" spans="1:228" x14ac:dyDescent="0.15">
      <c r="A414" s="5"/>
      <c r="B414" s="532" t="str">
        <f t="shared" ca="1" si="852"/>
        <v/>
      </c>
      <c r="C414" s="534" t="str">
        <f ca="1">LOG入力!AP414</f>
        <v/>
      </c>
      <c r="D414" s="534" t="str">
        <f ca="1">LOG入力!AQ414</f>
        <v/>
      </c>
      <c r="E414" s="534" t="str">
        <f ca="1">LOG入力!AR414</f>
        <v/>
      </c>
      <c r="F414" s="535" t="str">
        <f t="shared" ca="1" si="853"/>
        <v/>
      </c>
      <c r="G414" s="585" t="str">
        <f ca="1">LOG入力!AT414</f>
        <v/>
      </c>
      <c r="H414" s="542" t="str">
        <f ca="1">LOG入力!AU414</f>
        <v/>
      </c>
      <c r="I414" s="542" t="str">
        <f ca="1">LOG入力!AV414</f>
        <v/>
      </c>
      <c r="J414" s="577" t="str">
        <f ca="1">LOG入力!AW414</f>
        <v/>
      </c>
      <c r="K414" s="578" t="str">
        <f ca="1">LOG入力!BJ414</f>
        <v/>
      </c>
      <c r="L414" s="577" t="str">
        <f ca="1">LOG入力!AY414</f>
        <v/>
      </c>
      <c r="M414" s="545" t="str">
        <f ca="1">LOG入力!BK414</f>
        <v/>
      </c>
      <c r="N414" s="512" t="str">
        <f ca="1">IF(V414=1,"",IF(LOG入力!AJ414=1,"1",LOG入力!BA414))</f>
        <v/>
      </c>
      <c r="O414" s="538" t="str">
        <f ca="1">IF(V414=1,"",IF(LEN(LOG入力!O414)=0,"",LOG入力!O414))</f>
        <v/>
      </c>
      <c r="P414" s="291" t="str">
        <f ca="1">IF(V414=1,"",IF($AA$4=1,"",IF(LOG入力!BG414=1,"",CONCATENATE($ER414,$FB414,$FL414,$FV414,$GF414))))</f>
        <v/>
      </c>
      <c r="Q414" s="291" t="str">
        <f ca="1">IF(V414=1,"",IF($AA$4=1,"",IF(LOG入力!BG414=1,"",CONCATENATE($ET414,$FD414,$FN414,$FX414,$GH414))))</f>
        <v/>
      </c>
      <c r="R414" s="573" t="str">
        <f ca="1">IF(V414=1,"",IF($AA$4=1,"",IF(LOG入力!BH414&gt;0,0,AA414)))</f>
        <v/>
      </c>
      <c r="S414" s="293" t="str">
        <f t="shared" ca="1" si="854"/>
        <v/>
      </c>
      <c r="T414" s="29"/>
      <c r="U414" s="38"/>
      <c r="V414" s="196">
        <f ca="1">LOG入力!AN414</f>
        <v>1</v>
      </c>
      <c r="W414" s="38"/>
      <c r="X414" s="516" t="str">
        <f t="shared" ca="1" si="855"/>
        <v/>
      </c>
      <c r="Y414" s="515" t="str">
        <f t="shared" ca="1" si="856"/>
        <v/>
      </c>
      <c r="Z414" s="518" t="str">
        <f t="shared" ca="1" si="857"/>
        <v/>
      </c>
      <c r="AA414" s="574" t="str">
        <f t="shared" ca="1" si="858"/>
        <v/>
      </c>
      <c r="AC414" s="6" t="str">
        <f t="shared" ca="1" si="859"/>
        <v/>
      </c>
      <c r="AD414" s="6" t="str">
        <f t="shared" ca="1" si="860"/>
        <v/>
      </c>
      <c r="AE414" s="6" t="str">
        <f t="shared" ca="1" si="861"/>
        <v/>
      </c>
      <c r="AF414" s="6" t="str">
        <f t="shared" ca="1" si="862"/>
        <v/>
      </c>
      <c r="AG414" s="6" t="str">
        <f t="shared" ca="1" si="863"/>
        <v/>
      </c>
      <c r="AH414" s="6" t="str">
        <f t="shared" ca="1" si="864"/>
        <v/>
      </c>
      <c r="AI414" s="6" t="str">
        <f t="shared" ca="1" si="865"/>
        <v/>
      </c>
      <c r="AJ414" s="6" t="str">
        <f t="shared" ca="1" si="866"/>
        <v/>
      </c>
      <c r="AK414" s="6" t="str">
        <f t="shared" ca="1" si="867"/>
        <v/>
      </c>
      <c r="AL414" s="6" t="str">
        <f t="shared" ca="1" si="868"/>
        <v/>
      </c>
      <c r="AM414" s="6" t="str">
        <f t="shared" ca="1" si="869"/>
        <v/>
      </c>
      <c r="AN414" s="6" t="str">
        <f t="shared" ca="1" si="870"/>
        <v/>
      </c>
      <c r="AO414" s="6" t="str">
        <f t="shared" ca="1" si="871"/>
        <v/>
      </c>
      <c r="AP414" s="6" t="str">
        <f t="shared" ca="1" si="872"/>
        <v/>
      </c>
      <c r="AQ414" s="6" t="str">
        <f t="shared" ca="1" si="873"/>
        <v/>
      </c>
      <c r="AR414" s="6" t="str">
        <f t="shared" ca="1" si="874"/>
        <v/>
      </c>
      <c r="AS414" s="6" t="str">
        <f t="shared" ca="1" si="875"/>
        <v/>
      </c>
      <c r="AT414" s="6" t="str">
        <f t="shared" ca="1" si="876"/>
        <v/>
      </c>
      <c r="AU414" s="6" t="str">
        <f t="shared" ca="1" si="877"/>
        <v/>
      </c>
      <c r="AV414" s="6" t="str">
        <f t="shared" ca="1" si="878"/>
        <v/>
      </c>
      <c r="AW414" s="6" t="str">
        <f t="shared" ca="1" si="879"/>
        <v/>
      </c>
      <c r="AY414" s="6" t="str">
        <f t="shared" ca="1" si="880"/>
        <v/>
      </c>
      <c r="AZ414" s="6" t="str">
        <f t="shared" ca="1" si="881"/>
        <v/>
      </c>
      <c r="BA414" s="6" t="str">
        <f t="shared" ca="1" si="882"/>
        <v/>
      </c>
      <c r="BB414" s="6" t="str">
        <f t="shared" ca="1" si="883"/>
        <v/>
      </c>
      <c r="BC414" s="6" t="str">
        <f t="shared" ca="1" si="884"/>
        <v/>
      </c>
      <c r="BD414" s="6" t="str">
        <f t="shared" ca="1" si="885"/>
        <v/>
      </c>
      <c r="BE414" s="6" t="str">
        <f t="shared" ca="1" si="886"/>
        <v/>
      </c>
      <c r="BF414" s="6" t="str">
        <f t="shared" ca="1" si="887"/>
        <v/>
      </c>
      <c r="BG414" s="6" t="str">
        <f t="shared" ca="1" si="888"/>
        <v/>
      </c>
      <c r="BH414" s="6" t="str">
        <f t="shared" ca="1" si="889"/>
        <v/>
      </c>
      <c r="BI414" s="6" t="str">
        <f t="shared" ca="1" si="890"/>
        <v/>
      </c>
      <c r="BJ414" s="6" t="str">
        <f t="shared" ca="1" si="891"/>
        <v/>
      </c>
      <c r="BK414" s="6" t="str">
        <f t="shared" ca="1" si="892"/>
        <v/>
      </c>
      <c r="BL414" s="6" t="str">
        <f t="shared" ca="1" si="893"/>
        <v/>
      </c>
      <c r="BM414" s="6" t="str">
        <f t="shared" ca="1" si="894"/>
        <v/>
      </c>
      <c r="BN414" s="6" t="str">
        <f t="shared" ca="1" si="895"/>
        <v/>
      </c>
      <c r="BO414" s="6" t="str">
        <f t="shared" ca="1" si="896"/>
        <v/>
      </c>
      <c r="BP414" s="6" t="str">
        <f t="shared" ca="1" si="897"/>
        <v/>
      </c>
      <c r="BQ414" s="6" t="str">
        <f t="shared" ca="1" si="898"/>
        <v/>
      </c>
      <c r="BR414" s="6" t="str">
        <f t="shared" ca="1" si="899"/>
        <v/>
      </c>
      <c r="BS414" s="6" t="str">
        <f t="shared" ca="1" si="900"/>
        <v/>
      </c>
      <c r="BU414" s="6" t="str">
        <f t="shared" ca="1" si="901"/>
        <v/>
      </c>
      <c r="BW414" s="515" t="str">
        <f t="shared" ca="1" si="902"/>
        <v/>
      </c>
      <c r="BX414" s="515">
        <f t="shared" ca="1" si="903"/>
        <v>0</v>
      </c>
      <c r="BY414" s="515" t="str">
        <f t="shared" ca="1" si="904"/>
        <v/>
      </c>
      <c r="CA414" s="6">
        <f t="shared" ca="1" si="905"/>
        <v>1</v>
      </c>
      <c r="CC414" s="523" t="str">
        <f t="shared" ca="1" si="906"/>
        <v/>
      </c>
      <c r="CE414" s="6" t="str">
        <f t="shared" ca="1" si="907"/>
        <v/>
      </c>
      <c r="CG414" s="524" t="str">
        <f ca="1">IF(V414=1,"",IF($AA$4=1,"",IF(LOG入力!BH414&gt;0,"",IF(N414=0,"",IF(HT414=0,"","★")))))</f>
        <v/>
      </c>
      <c r="CI414" s="74" t="str">
        <f t="shared" ca="1" si="908"/>
        <v/>
      </c>
      <c r="CK414" s="525" t="str">
        <f ca="1">IF(V414=1,"",IF(LOG入力!BH414&gt;0,1,0))</f>
        <v/>
      </c>
      <c r="CL414" s="74" t="str">
        <f t="shared" ca="1" si="909"/>
        <v/>
      </c>
      <c r="CN414" s="74" t="str">
        <f t="shared" ca="1" si="910"/>
        <v/>
      </c>
      <c r="CO414" s="74" t="str">
        <f t="shared" ca="1" si="911"/>
        <v/>
      </c>
      <c r="CQ414" s="74" t="str">
        <f t="shared" ca="1" si="912"/>
        <v/>
      </c>
      <c r="CR414" s="74" t="str">
        <f t="shared" ca="1" si="913"/>
        <v/>
      </c>
      <c r="CS414" s="74" t="str">
        <f t="shared" ca="1" si="914"/>
        <v/>
      </c>
      <c r="CT414" s="74" t="str">
        <f t="shared" ca="1" si="915"/>
        <v/>
      </c>
      <c r="CU414" s="74" t="str">
        <f t="shared" ca="1" si="916"/>
        <v/>
      </c>
      <c r="CV414" s="74" t="str">
        <f t="shared" ca="1" si="917"/>
        <v/>
      </c>
      <c r="CW414" s="74" t="str">
        <f t="shared" ca="1" si="918"/>
        <v/>
      </c>
      <c r="CX414" s="74" t="str">
        <f t="shared" ca="1" si="919"/>
        <v/>
      </c>
      <c r="CY414" s="74" t="str">
        <f t="shared" ca="1" si="920"/>
        <v/>
      </c>
      <c r="CZ414" s="74" t="str">
        <f t="shared" ca="1" si="921"/>
        <v/>
      </c>
      <c r="DA414" s="74" t="str">
        <f t="shared" ca="1" si="922"/>
        <v/>
      </c>
      <c r="DB414" s="74" t="str">
        <f t="shared" ca="1" si="923"/>
        <v/>
      </c>
      <c r="DD414" s="74" t="str">
        <f t="shared" ca="1" si="924"/>
        <v/>
      </c>
      <c r="DE414" s="74" t="str">
        <f t="shared" ca="1" si="925"/>
        <v/>
      </c>
      <c r="DF414" s="74" t="str">
        <f t="shared" ca="1" si="926"/>
        <v/>
      </c>
      <c r="DG414" s="74" t="str">
        <f t="shared" ca="1" si="927"/>
        <v/>
      </c>
      <c r="DH414" s="74" t="str">
        <f t="shared" ca="1" si="928"/>
        <v/>
      </c>
      <c r="DI414" s="74" t="str">
        <f t="shared" ca="1" si="929"/>
        <v/>
      </c>
      <c r="DJ414" s="74" t="str">
        <f t="shared" ca="1" si="930"/>
        <v/>
      </c>
      <c r="DK414" s="74" t="str">
        <f t="shared" ca="1" si="931"/>
        <v/>
      </c>
      <c r="DL414" s="74" t="str">
        <f t="shared" ca="1" si="932"/>
        <v/>
      </c>
      <c r="DM414" s="74" t="str">
        <f t="shared" ca="1" si="933"/>
        <v/>
      </c>
      <c r="DN414" s="74" t="str">
        <f t="shared" ca="1" si="934"/>
        <v/>
      </c>
      <c r="DO414" s="74" t="str">
        <f t="shared" ca="1" si="935"/>
        <v/>
      </c>
      <c r="DQ414" s="74" t="str">
        <f t="shared" ca="1" si="936"/>
        <v/>
      </c>
      <c r="DS414" s="74" t="str">
        <f t="shared" ca="1" si="937"/>
        <v/>
      </c>
      <c r="DT414" s="74" t="str">
        <f t="shared" ca="1" si="938"/>
        <v/>
      </c>
      <c r="DV414" s="525" t="str">
        <f t="shared" ca="1" si="939"/>
        <v/>
      </c>
      <c r="DW414" s="74" t="str">
        <f t="shared" ca="1" si="940"/>
        <v/>
      </c>
      <c r="DX414" s="485" t="str">
        <f t="shared" ca="1" si="941"/>
        <v/>
      </c>
      <c r="DY414" s="74" t="str">
        <f t="shared" ca="1" si="942"/>
        <v/>
      </c>
      <c r="DZ414" s="74" t="str">
        <f t="shared" ca="1" si="943"/>
        <v/>
      </c>
      <c r="EA414" s="74" t="str">
        <f t="shared" ca="1" si="944"/>
        <v/>
      </c>
      <c r="EC414" s="74" t="str">
        <f t="shared" ca="1" si="945"/>
        <v/>
      </c>
      <c r="ED414" s="74" t="str">
        <f t="shared" ca="1" si="946"/>
        <v/>
      </c>
      <c r="EE414" s="74" t="str">
        <f t="shared" ca="1" si="947"/>
        <v/>
      </c>
      <c r="EG414" s="479" t="str">
        <f ca="1">IF(V414=1,"",IF(LOG入力!BH414&gt;0,0,IF(CG414="★",0,IF(R414=1,0,IF(N414=0,0,1)))))</f>
        <v/>
      </c>
      <c r="EH414" s="483" t="str">
        <f t="shared" ca="1" si="948"/>
        <v/>
      </c>
      <c r="EI414" s="483" t="str">
        <f t="shared" ca="1" si="949"/>
        <v/>
      </c>
      <c r="EJ414" s="483" t="str">
        <f t="shared" ca="1" si="950"/>
        <v/>
      </c>
      <c r="EL414" s="71">
        <f t="shared" ca="1" si="951"/>
        <v>0</v>
      </c>
      <c r="EM414" s="6">
        <f t="shared" ca="1" si="952"/>
        <v>0</v>
      </c>
      <c r="EN414" s="6" t="str">
        <f t="shared" ca="1" si="953"/>
        <v/>
      </c>
      <c r="EO414" s="6">
        <f ca="1">IF(LOG入力!BH414&gt;0,0,IF(EM414=0,0,(IF(COUNTIF($EN$19:EN414,EN414)=1,IF($FS$3="N",1,IF(EH414=1,1,0))))))</f>
        <v>0</v>
      </c>
      <c r="EP414" s="6" t="str">
        <f ca="1">IF(LOG入力!BH414&gt;0,"",IF(EO414=1,$X414,""))</f>
        <v/>
      </c>
      <c r="EQ414" s="6" t="str">
        <f ca="1">IF(LOG入力!BH414&gt;0,"",IF(EO414=1,$Y414,""))</f>
        <v/>
      </c>
      <c r="ER414" s="520" t="str">
        <f ca="1">IF(LOG入力!BH414&gt;0,"",IF(COUNTIF($EP$19:$EP414,EP414)=1,EP414,""))</f>
        <v/>
      </c>
      <c r="ES414" s="520">
        <f ca="1">IF(LOG入力!BH414&gt;0,0,IF((EL414=1),IF(($ER414=""),0,1),0))</f>
        <v>0</v>
      </c>
      <c r="ET414" s="520" t="str">
        <f ca="1">IF(LOG入力!BH414&gt;0,"",IF(COUNTIF($EQ$19:EQ414,EQ414)=1,EQ414,""))</f>
        <v/>
      </c>
      <c r="EU414" s="539">
        <f ca="1">IF(LOG入力!BH414&gt;0,0,IF((EL414=1),IF(($ET414=""),0,1),0))</f>
        <v>0</v>
      </c>
      <c r="EV414" s="71">
        <f t="shared" ca="1" si="954"/>
        <v>0</v>
      </c>
      <c r="EW414" s="6">
        <f t="shared" ca="1" si="955"/>
        <v>0</v>
      </c>
      <c r="EX414" s="6" t="str">
        <f t="shared" ca="1" si="956"/>
        <v/>
      </c>
      <c r="EY414" s="6">
        <f ca="1">IF(LOG入力!BH414&gt;0,0,IF(EW414=0,0,(IF(COUNTIF($EX$19:EX414,EX414)=1,IF($FS$3="N",1,IF(EH414=1,1,0))))))</f>
        <v>0</v>
      </c>
      <c r="EZ414" s="6" t="str">
        <f ca="1">IF(LOG入力!BH414&gt;0,"",IF(EY414=1,$X414,""))</f>
        <v/>
      </c>
      <c r="FA414" s="6" t="str">
        <f ca="1">IF(LOG入力!BH414&gt;0,"",IF(EY414=1,$Y414,""))</f>
        <v/>
      </c>
      <c r="FB414" s="6" t="str">
        <f ca="1">IF(LOG入力!BH414&gt;0,"",IF(COUNTIF($EZ$19:$EZ414,EZ414)=1,EZ414,""))</f>
        <v/>
      </c>
      <c r="FC414" s="6">
        <f ca="1">IF(LOG入力!BH414&gt;0,0,IF((EV414=1),IF(($FB414=""),0,1),0))</f>
        <v>0</v>
      </c>
      <c r="FD414" s="6" t="str">
        <f ca="1">IF(LOG入力!BH414&gt;0,"",IF(COUNTIF($FA$19:FA414,FA414)=1,FA414,""))</f>
        <v/>
      </c>
      <c r="FE414" s="72">
        <f ca="1">IF(LOG入力!BH414&gt;0,0,IF((EV414=1),IF(($FD414=""),0,1),0))</f>
        <v>0</v>
      </c>
      <c r="FF414" s="71">
        <f t="shared" ca="1" si="957"/>
        <v>0</v>
      </c>
      <c r="FG414" s="6">
        <f t="shared" ca="1" si="958"/>
        <v>0</v>
      </c>
      <c r="FH414" s="6" t="str">
        <f t="shared" ca="1" si="959"/>
        <v/>
      </c>
      <c r="FI414" s="6">
        <f ca="1">IF(LOG入力!BH414&gt;0,0,IF(FG414=0,0,(IF(COUNTIF($FH$19:FH414,FH414)=1,IF($FS$3="N",1,IF(EH414=1,1,0))))))</f>
        <v>0</v>
      </c>
      <c r="FJ414" s="6" t="str">
        <f ca="1">IF(LOG入力!BH414&gt;0,"",IF(FI414=1,$X414,""))</f>
        <v/>
      </c>
      <c r="FK414" s="6" t="str">
        <f ca="1">IF(LOG入力!BH414&gt;0,"",IF(FI414=1,$Y414,""))</f>
        <v/>
      </c>
      <c r="FL414" s="6" t="str">
        <f ca="1">IF(LOG入力!BH414&gt;0,"",IF(COUNTIF($FJ$19:$FJ414,FJ414)=1,FJ414,""))</f>
        <v/>
      </c>
      <c r="FM414" s="6">
        <f ca="1">IF(LOG入力!BH414&gt;0,0,IF((FF414=1),IF(($FL414=""),0,1),0))</f>
        <v>0</v>
      </c>
      <c r="FN414" s="6" t="str">
        <f ca="1">IF(LOG入力!BH414&gt;0,"",IF(COUNTIF($FK$19:FK414,FK414)=1,FK414,""))</f>
        <v/>
      </c>
      <c r="FO414" s="72">
        <f ca="1">IF(LOG入力!BH414&gt;0,0,IF((FF414=1),IF(($FN414=""),0,1),0))</f>
        <v>0</v>
      </c>
      <c r="FP414" s="71">
        <f t="shared" ca="1" si="960"/>
        <v>0</v>
      </c>
      <c r="FQ414" s="6">
        <f t="shared" ca="1" si="961"/>
        <v>0</v>
      </c>
      <c r="FR414" s="6" t="str">
        <f t="shared" ca="1" si="962"/>
        <v/>
      </c>
      <c r="FS414" s="6">
        <f ca="1">IF(LOG入力!BH414&gt;0,0,IF(FQ414=0,0,(IF(COUNTIF($FR$19:FR414,FR414)=1,IF($FS$3="N",1,IF(EH414=1,1,0))))))</f>
        <v>0</v>
      </c>
      <c r="FT414" s="6" t="str">
        <f ca="1">IF(LOG入力!BH414&gt;0,"",IF(FS414=1,$X414,""))</f>
        <v/>
      </c>
      <c r="FU414" s="6" t="str">
        <f ca="1">IF(LOG入力!BH414&gt;0,"",IF(FS414=1,$Y414,""))</f>
        <v/>
      </c>
      <c r="FV414" s="6" t="str">
        <f ca="1">IF(LOG入力!BH414&gt;0,"",IF(COUNTIF($FT$19:$FT414,FT414)=1,FT414,""))</f>
        <v/>
      </c>
      <c r="FW414" s="6">
        <f ca="1">IF(LOG入力!BH414&gt;0,0,IF((FP414=1),IF(($FV414=""),0,1),0))</f>
        <v>0</v>
      </c>
      <c r="FX414" s="6" t="str">
        <f ca="1">IF(LOG入力!BH414&gt;0,"",IF(COUNTIF($FU$19:FU414,FU414)=1,FU414,""))</f>
        <v/>
      </c>
      <c r="FY414" s="72">
        <f ca="1">IF(LOG入力!BH414&gt;0,0,IF((FP414=1),IF(($FX414=""),0,1),0))</f>
        <v>0</v>
      </c>
      <c r="FZ414" s="71">
        <f t="shared" ca="1" si="963"/>
        <v>0</v>
      </c>
      <c r="GA414" s="6">
        <f t="shared" ca="1" si="964"/>
        <v>0</v>
      </c>
      <c r="GB414" s="6" t="str">
        <f t="shared" ca="1" si="965"/>
        <v/>
      </c>
      <c r="GC414" s="6">
        <f ca="1">IF(LOG入力!BH414&gt;0,0,IF(GA414=0,0,(IF(COUNTIF($GB$19:GB414,GB414)=1,IF($FS$3="N",1,IF(EH414=1,1,0))))))</f>
        <v>0</v>
      </c>
      <c r="GD414" s="6" t="str">
        <f ca="1">IF(LOG入力!BH414&gt;0,"",IF(GC414=1,$X414,""))</f>
        <v/>
      </c>
      <c r="GE414" s="6" t="str">
        <f ca="1">IF(LOG入力!BH414&gt;0,"",IF(GC414=1,$Y414,""))</f>
        <v/>
      </c>
      <c r="GF414" s="6" t="str">
        <f ca="1">IF(LOG入力!BH414&gt;0,"",IF(COUNTIF($GD$19:$GD414,GD414)=1,GD414,""))</f>
        <v/>
      </c>
      <c r="GG414" s="6">
        <f ca="1">IF(LOG入力!BH414&gt;0,0,IF((FZ414=1),IF(($GF414=""),0,1),0))</f>
        <v>0</v>
      </c>
      <c r="GH414" s="6" t="str">
        <f ca="1">IF(LOG入力!BH414&gt;0,"",IF(COUNTIF($GE$19:GE414,GE414)=1,GE414,""))</f>
        <v/>
      </c>
      <c r="GI414" s="72">
        <f ca="1">IF(LOG入力!BH414&gt;0,0,IF((FZ414=1),IF(($GH414=""),0,1),0))</f>
        <v>0</v>
      </c>
      <c r="GK414" s="455" t="str">
        <f ca="1">IF(V414=1,"",IF(LEN(LOG入力!AS414)=0,"",LOG入力!AS414))</f>
        <v/>
      </c>
      <c r="GL414" s="378" t="str">
        <f t="shared" ca="1" si="966"/>
        <v/>
      </c>
      <c r="GM414" s="378" t="str">
        <f t="shared" ca="1" si="967"/>
        <v/>
      </c>
      <c r="GN414" s="74" t="str">
        <f t="shared" ca="1" si="968"/>
        <v/>
      </c>
      <c r="GO414" s="74" t="str">
        <f t="shared" ca="1" si="969"/>
        <v/>
      </c>
      <c r="GQ414" s="74" t="str">
        <f t="shared" ca="1" si="970"/>
        <v/>
      </c>
      <c r="GR414" s="74" t="str">
        <f t="shared" ca="1" si="971"/>
        <v/>
      </c>
      <c r="GS414" s="74" t="str">
        <f t="shared" ca="1" si="972"/>
        <v/>
      </c>
      <c r="GT414" s="74" t="str">
        <f t="shared" ca="1" si="973"/>
        <v/>
      </c>
      <c r="GU414" s="74" t="str">
        <f t="shared" ca="1" si="974"/>
        <v/>
      </c>
      <c r="GV414" s="74" t="str">
        <f t="shared" ca="1" si="975"/>
        <v/>
      </c>
      <c r="GX414" s="74" t="str">
        <f t="shared" ca="1" si="976"/>
        <v/>
      </c>
      <c r="GY414" s="74" t="str">
        <f t="shared" ca="1" si="977"/>
        <v/>
      </c>
      <c r="GZ414" s="74" t="str">
        <f ca="1">IF(V414=1,"",IF(LOG入力!BH414&gt;0,0,IF(GY414=0,0,IF((VALUE((TYPE(VALUE(J414)))))=16,0,IF(VALUE(J414)&lt;60,1,IF(VALUE(J414)&lt;100,0,IF(VALUE(J414)&lt;600,2,0)))))))</f>
        <v/>
      </c>
      <c r="HA414" s="74" t="str">
        <f t="shared" ca="1" si="978"/>
        <v/>
      </c>
      <c r="HB414" s="74" t="str">
        <f ca="1">IF(V414=1,"",IF(LOG入力!BH414&gt;0,0,IF(HA414=0,0,IF((VALUE((TYPE(VALUE(L414)))))=16,0,IF(VALUE(L414)&lt;60,1,IF(VALUE(L414)&lt;100,0,IF(VALUE(L414)&lt;600,2,0)))))))</f>
        <v/>
      </c>
      <c r="HD414" s="74" t="str">
        <f t="shared" ca="1" si="979"/>
        <v/>
      </c>
      <c r="HF414" s="74" t="str">
        <f t="shared" ca="1" si="980"/>
        <v/>
      </c>
      <c r="HG414" s="74" t="str">
        <f t="shared" ca="1" si="981"/>
        <v/>
      </c>
      <c r="HH414" s="74" t="str">
        <f t="shared" ca="1" si="982"/>
        <v/>
      </c>
      <c r="HI414" s="74" t="str">
        <f t="shared" ca="1" si="983"/>
        <v/>
      </c>
      <c r="HJ414" s="74" t="str">
        <f t="shared" ca="1" si="984"/>
        <v/>
      </c>
      <c r="HK414" s="74" t="str">
        <f t="shared" ca="1" si="985"/>
        <v/>
      </c>
      <c r="HL414" s="74" t="str">
        <f t="shared" ca="1" si="986"/>
        <v/>
      </c>
      <c r="HM414" s="74" t="str">
        <f t="shared" ca="1" si="987"/>
        <v/>
      </c>
      <c r="HN414" s="74" t="str">
        <f t="shared" ca="1" si="988"/>
        <v/>
      </c>
      <c r="HO414" s="529" t="str">
        <f t="shared" ca="1" si="989"/>
        <v/>
      </c>
      <c r="HP414" s="74" t="str">
        <f t="shared" ca="1" si="990"/>
        <v/>
      </c>
      <c r="HQ414" s="74" t="str">
        <f t="shared" ca="1" si="991"/>
        <v/>
      </c>
      <c r="HR414" s="74" t="str">
        <f t="shared" ca="1" si="992"/>
        <v/>
      </c>
      <c r="HS414" s="74" t="str">
        <f t="shared" ca="1" si="993"/>
        <v/>
      </c>
      <c r="HT414" s="74" t="str">
        <f ca="1">IF(V414=1,"",IF(LOG入力!BH414&gt;0,0,IF(DV414=1,0,IF(N414="0",0,IF(SUM(HD414:HS414)&gt;0,1,0)))))</f>
        <v/>
      </c>
    </row>
    <row r="415" spans="1:228" x14ac:dyDescent="0.15">
      <c r="A415" s="5"/>
      <c r="B415" s="532" t="str">
        <f t="shared" ca="1" si="852"/>
        <v/>
      </c>
      <c r="C415" s="534" t="str">
        <f ca="1">LOG入力!AP415</f>
        <v/>
      </c>
      <c r="D415" s="534" t="str">
        <f ca="1">LOG入力!AQ415</f>
        <v/>
      </c>
      <c r="E415" s="534" t="str">
        <f ca="1">LOG入力!AR415</f>
        <v/>
      </c>
      <c r="F415" s="535" t="str">
        <f t="shared" ca="1" si="853"/>
        <v/>
      </c>
      <c r="G415" s="585" t="str">
        <f ca="1">LOG入力!AT415</f>
        <v/>
      </c>
      <c r="H415" s="542" t="str">
        <f ca="1">LOG入力!AU415</f>
        <v/>
      </c>
      <c r="I415" s="542" t="str">
        <f ca="1">LOG入力!AV415</f>
        <v/>
      </c>
      <c r="J415" s="577" t="str">
        <f ca="1">LOG入力!AW415</f>
        <v/>
      </c>
      <c r="K415" s="578" t="str">
        <f ca="1">LOG入力!BJ415</f>
        <v/>
      </c>
      <c r="L415" s="577" t="str">
        <f ca="1">LOG入力!AY415</f>
        <v/>
      </c>
      <c r="M415" s="545" t="str">
        <f ca="1">LOG入力!BK415</f>
        <v/>
      </c>
      <c r="N415" s="512" t="str">
        <f ca="1">IF(V415=1,"",IF(LOG入力!AJ415=1,"1",LOG入力!BA415))</f>
        <v/>
      </c>
      <c r="O415" s="538" t="str">
        <f ca="1">IF(V415=1,"",IF(LEN(LOG入力!O415)=0,"",LOG入力!O415))</f>
        <v/>
      </c>
      <c r="P415" s="291" t="str">
        <f ca="1">IF(V415=1,"",IF($AA$4=1,"",IF(LOG入力!BG415=1,"",CONCATENATE($ER415,$FB415,$FL415,$FV415,$GF415))))</f>
        <v/>
      </c>
      <c r="Q415" s="291" t="str">
        <f ca="1">IF(V415=1,"",IF($AA$4=1,"",IF(LOG入力!BG415=1,"",CONCATENATE($ET415,$FD415,$FN415,$FX415,$GH415))))</f>
        <v/>
      </c>
      <c r="R415" s="573" t="str">
        <f ca="1">IF(V415=1,"",IF($AA$4=1,"",IF(LOG入力!BH415&gt;0,0,AA415)))</f>
        <v/>
      </c>
      <c r="S415" s="293" t="str">
        <f t="shared" ca="1" si="854"/>
        <v/>
      </c>
      <c r="T415" s="29"/>
      <c r="U415" s="38"/>
      <c r="V415" s="196">
        <f ca="1">LOG入力!AN415</f>
        <v>1</v>
      </c>
      <c r="W415" s="38"/>
      <c r="X415" s="516" t="str">
        <f t="shared" ca="1" si="855"/>
        <v/>
      </c>
      <c r="Y415" s="515" t="str">
        <f t="shared" ca="1" si="856"/>
        <v/>
      </c>
      <c r="Z415" s="518" t="str">
        <f t="shared" ca="1" si="857"/>
        <v/>
      </c>
      <c r="AA415" s="574" t="str">
        <f t="shared" ca="1" si="858"/>
        <v/>
      </c>
      <c r="AC415" s="6" t="str">
        <f t="shared" ca="1" si="859"/>
        <v/>
      </c>
      <c r="AD415" s="6" t="str">
        <f t="shared" ca="1" si="860"/>
        <v/>
      </c>
      <c r="AE415" s="6" t="str">
        <f t="shared" ca="1" si="861"/>
        <v/>
      </c>
      <c r="AF415" s="6" t="str">
        <f t="shared" ca="1" si="862"/>
        <v/>
      </c>
      <c r="AG415" s="6" t="str">
        <f t="shared" ca="1" si="863"/>
        <v/>
      </c>
      <c r="AH415" s="6" t="str">
        <f t="shared" ca="1" si="864"/>
        <v/>
      </c>
      <c r="AI415" s="6" t="str">
        <f t="shared" ca="1" si="865"/>
        <v/>
      </c>
      <c r="AJ415" s="6" t="str">
        <f t="shared" ca="1" si="866"/>
        <v/>
      </c>
      <c r="AK415" s="6" t="str">
        <f t="shared" ca="1" si="867"/>
        <v/>
      </c>
      <c r="AL415" s="6" t="str">
        <f t="shared" ca="1" si="868"/>
        <v/>
      </c>
      <c r="AM415" s="6" t="str">
        <f t="shared" ca="1" si="869"/>
        <v/>
      </c>
      <c r="AN415" s="6" t="str">
        <f t="shared" ca="1" si="870"/>
        <v/>
      </c>
      <c r="AO415" s="6" t="str">
        <f t="shared" ca="1" si="871"/>
        <v/>
      </c>
      <c r="AP415" s="6" t="str">
        <f t="shared" ca="1" si="872"/>
        <v/>
      </c>
      <c r="AQ415" s="6" t="str">
        <f t="shared" ca="1" si="873"/>
        <v/>
      </c>
      <c r="AR415" s="6" t="str">
        <f t="shared" ca="1" si="874"/>
        <v/>
      </c>
      <c r="AS415" s="6" t="str">
        <f t="shared" ca="1" si="875"/>
        <v/>
      </c>
      <c r="AT415" s="6" t="str">
        <f t="shared" ca="1" si="876"/>
        <v/>
      </c>
      <c r="AU415" s="6" t="str">
        <f t="shared" ca="1" si="877"/>
        <v/>
      </c>
      <c r="AV415" s="6" t="str">
        <f t="shared" ca="1" si="878"/>
        <v/>
      </c>
      <c r="AW415" s="6" t="str">
        <f t="shared" ca="1" si="879"/>
        <v/>
      </c>
      <c r="AY415" s="6" t="str">
        <f t="shared" ca="1" si="880"/>
        <v/>
      </c>
      <c r="AZ415" s="6" t="str">
        <f t="shared" ca="1" si="881"/>
        <v/>
      </c>
      <c r="BA415" s="6" t="str">
        <f t="shared" ca="1" si="882"/>
        <v/>
      </c>
      <c r="BB415" s="6" t="str">
        <f t="shared" ca="1" si="883"/>
        <v/>
      </c>
      <c r="BC415" s="6" t="str">
        <f t="shared" ca="1" si="884"/>
        <v/>
      </c>
      <c r="BD415" s="6" t="str">
        <f t="shared" ca="1" si="885"/>
        <v/>
      </c>
      <c r="BE415" s="6" t="str">
        <f t="shared" ca="1" si="886"/>
        <v/>
      </c>
      <c r="BF415" s="6" t="str">
        <f t="shared" ca="1" si="887"/>
        <v/>
      </c>
      <c r="BG415" s="6" t="str">
        <f t="shared" ca="1" si="888"/>
        <v/>
      </c>
      <c r="BH415" s="6" t="str">
        <f t="shared" ca="1" si="889"/>
        <v/>
      </c>
      <c r="BI415" s="6" t="str">
        <f t="shared" ca="1" si="890"/>
        <v/>
      </c>
      <c r="BJ415" s="6" t="str">
        <f t="shared" ca="1" si="891"/>
        <v/>
      </c>
      <c r="BK415" s="6" t="str">
        <f t="shared" ca="1" si="892"/>
        <v/>
      </c>
      <c r="BL415" s="6" t="str">
        <f t="shared" ca="1" si="893"/>
        <v/>
      </c>
      <c r="BM415" s="6" t="str">
        <f t="shared" ca="1" si="894"/>
        <v/>
      </c>
      <c r="BN415" s="6" t="str">
        <f t="shared" ca="1" si="895"/>
        <v/>
      </c>
      <c r="BO415" s="6" t="str">
        <f t="shared" ca="1" si="896"/>
        <v/>
      </c>
      <c r="BP415" s="6" t="str">
        <f t="shared" ca="1" si="897"/>
        <v/>
      </c>
      <c r="BQ415" s="6" t="str">
        <f t="shared" ca="1" si="898"/>
        <v/>
      </c>
      <c r="BR415" s="6" t="str">
        <f t="shared" ca="1" si="899"/>
        <v/>
      </c>
      <c r="BS415" s="6" t="str">
        <f t="shared" ca="1" si="900"/>
        <v/>
      </c>
      <c r="BU415" s="6" t="str">
        <f t="shared" ca="1" si="901"/>
        <v/>
      </c>
      <c r="BW415" s="515" t="str">
        <f t="shared" ca="1" si="902"/>
        <v/>
      </c>
      <c r="BX415" s="515">
        <f t="shared" ca="1" si="903"/>
        <v>0</v>
      </c>
      <c r="BY415" s="515" t="str">
        <f t="shared" ca="1" si="904"/>
        <v/>
      </c>
      <c r="CA415" s="6">
        <f t="shared" ca="1" si="905"/>
        <v>1</v>
      </c>
      <c r="CC415" s="523" t="str">
        <f t="shared" ca="1" si="906"/>
        <v/>
      </c>
      <c r="CE415" s="6" t="str">
        <f t="shared" ca="1" si="907"/>
        <v/>
      </c>
      <c r="CG415" s="524" t="str">
        <f ca="1">IF(V415=1,"",IF($AA$4=1,"",IF(LOG入力!BH415&gt;0,"",IF(N415=0,"",IF(HT415=0,"","★")))))</f>
        <v/>
      </c>
      <c r="CI415" s="74" t="str">
        <f t="shared" ca="1" si="908"/>
        <v/>
      </c>
      <c r="CK415" s="525" t="str">
        <f ca="1">IF(V415=1,"",IF(LOG入力!BH415&gt;0,1,0))</f>
        <v/>
      </c>
      <c r="CL415" s="74" t="str">
        <f t="shared" ca="1" si="909"/>
        <v/>
      </c>
      <c r="CN415" s="74" t="str">
        <f t="shared" ca="1" si="910"/>
        <v/>
      </c>
      <c r="CO415" s="74" t="str">
        <f t="shared" ca="1" si="911"/>
        <v/>
      </c>
      <c r="CQ415" s="74" t="str">
        <f t="shared" ca="1" si="912"/>
        <v/>
      </c>
      <c r="CR415" s="74" t="str">
        <f t="shared" ca="1" si="913"/>
        <v/>
      </c>
      <c r="CS415" s="74" t="str">
        <f t="shared" ca="1" si="914"/>
        <v/>
      </c>
      <c r="CT415" s="74" t="str">
        <f t="shared" ca="1" si="915"/>
        <v/>
      </c>
      <c r="CU415" s="74" t="str">
        <f t="shared" ca="1" si="916"/>
        <v/>
      </c>
      <c r="CV415" s="74" t="str">
        <f t="shared" ca="1" si="917"/>
        <v/>
      </c>
      <c r="CW415" s="74" t="str">
        <f t="shared" ca="1" si="918"/>
        <v/>
      </c>
      <c r="CX415" s="74" t="str">
        <f t="shared" ca="1" si="919"/>
        <v/>
      </c>
      <c r="CY415" s="74" t="str">
        <f t="shared" ca="1" si="920"/>
        <v/>
      </c>
      <c r="CZ415" s="74" t="str">
        <f t="shared" ca="1" si="921"/>
        <v/>
      </c>
      <c r="DA415" s="74" t="str">
        <f t="shared" ca="1" si="922"/>
        <v/>
      </c>
      <c r="DB415" s="74" t="str">
        <f t="shared" ca="1" si="923"/>
        <v/>
      </c>
      <c r="DD415" s="74" t="str">
        <f t="shared" ca="1" si="924"/>
        <v/>
      </c>
      <c r="DE415" s="74" t="str">
        <f t="shared" ca="1" si="925"/>
        <v/>
      </c>
      <c r="DF415" s="74" t="str">
        <f t="shared" ca="1" si="926"/>
        <v/>
      </c>
      <c r="DG415" s="74" t="str">
        <f t="shared" ca="1" si="927"/>
        <v/>
      </c>
      <c r="DH415" s="74" t="str">
        <f t="shared" ca="1" si="928"/>
        <v/>
      </c>
      <c r="DI415" s="74" t="str">
        <f t="shared" ca="1" si="929"/>
        <v/>
      </c>
      <c r="DJ415" s="74" t="str">
        <f t="shared" ca="1" si="930"/>
        <v/>
      </c>
      <c r="DK415" s="74" t="str">
        <f t="shared" ca="1" si="931"/>
        <v/>
      </c>
      <c r="DL415" s="74" t="str">
        <f t="shared" ca="1" si="932"/>
        <v/>
      </c>
      <c r="DM415" s="74" t="str">
        <f t="shared" ca="1" si="933"/>
        <v/>
      </c>
      <c r="DN415" s="74" t="str">
        <f t="shared" ca="1" si="934"/>
        <v/>
      </c>
      <c r="DO415" s="74" t="str">
        <f t="shared" ca="1" si="935"/>
        <v/>
      </c>
      <c r="DQ415" s="74" t="str">
        <f t="shared" ca="1" si="936"/>
        <v/>
      </c>
      <c r="DS415" s="74" t="str">
        <f t="shared" ca="1" si="937"/>
        <v/>
      </c>
      <c r="DT415" s="74" t="str">
        <f t="shared" ca="1" si="938"/>
        <v/>
      </c>
      <c r="DV415" s="525" t="str">
        <f t="shared" ca="1" si="939"/>
        <v/>
      </c>
      <c r="DW415" s="74" t="str">
        <f t="shared" ca="1" si="940"/>
        <v/>
      </c>
      <c r="DX415" s="485" t="str">
        <f t="shared" ca="1" si="941"/>
        <v/>
      </c>
      <c r="DY415" s="74" t="str">
        <f t="shared" ca="1" si="942"/>
        <v/>
      </c>
      <c r="DZ415" s="74" t="str">
        <f t="shared" ca="1" si="943"/>
        <v/>
      </c>
      <c r="EA415" s="74" t="str">
        <f t="shared" ca="1" si="944"/>
        <v/>
      </c>
      <c r="EC415" s="74" t="str">
        <f t="shared" ca="1" si="945"/>
        <v/>
      </c>
      <c r="ED415" s="74" t="str">
        <f t="shared" ca="1" si="946"/>
        <v/>
      </c>
      <c r="EE415" s="74" t="str">
        <f t="shared" ca="1" si="947"/>
        <v/>
      </c>
      <c r="EG415" s="479" t="str">
        <f ca="1">IF(V415=1,"",IF(LOG入力!BH415&gt;0,0,IF(CG415="★",0,IF(R415=1,0,IF(N415=0,0,1)))))</f>
        <v/>
      </c>
      <c r="EH415" s="483" t="str">
        <f t="shared" ca="1" si="948"/>
        <v/>
      </c>
      <c r="EI415" s="483" t="str">
        <f t="shared" ca="1" si="949"/>
        <v/>
      </c>
      <c r="EJ415" s="483" t="str">
        <f t="shared" ca="1" si="950"/>
        <v/>
      </c>
      <c r="EL415" s="71">
        <f t="shared" ca="1" si="951"/>
        <v>0</v>
      </c>
      <c r="EM415" s="6">
        <f t="shared" ca="1" si="952"/>
        <v>0</v>
      </c>
      <c r="EN415" s="6" t="str">
        <f t="shared" ca="1" si="953"/>
        <v/>
      </c>
      <c r="EO415" s="6">
        <f ca="1">IF(LOG入力!BH415&gt;0,0,IF(EM415=0,0,(IF(COUNTIF($EN$19:EN415,EN415)=1,IF($FS$3="N",1,IF(EH415=1,1,0))))))</f>
        <v>0</v>
      </c>
      <c r="EP415" s="6" t="str">
        <f ca="1">IF(LOG入力!BH415&gt;0,"",IF(EO415=1,$X415,""))</f>
        <v/>
      </c>
      <c r="EQ415" s="6" t="str">
        <f ca="1">IF(LOG入力!BH415&gt;0,"",IF(EO415=1,$Y415,""))</f>
        <v/>
      </c>
      <c r="ER415" s="520" t="str">
        <f ca="1">IF(LOG入力!BH415&gt;0,"",IF(COUNTIF($EP$19:$EP415,EP415)=1,EP415,""))</f>
        <v/>
      </c>
      <c r="ES415" s="520">
        <f ca="1">IF(LOG入力!BH415&gt;0,0,IF((EL415=1),IF(($ER415=""),0,1),0))</f>
        <v>0</v>
      </c>
      <c r="ET415" s="520" t="str">
        <f ca="1">IF(LOG入力!BH415&gt;0,"",IF(COUNTIF($EQ$19:EQ415,EQ415)=1,EQ415,""))</f>
        <v/>
      </c>
      <c r="EU415" s="539">
        <f ca="1">IF(LOG入力!BH415&gt;0,0,IF((EL415=1),IF(($ET415=""),0,1),0))</f>
        <v>0</v>
      </c>
      <c r="EV415" s="71">
        <f t="shared" ca="1" si="954"/>
        <v>0</v>
      </c>
      <c r="EW415" s="6">
        <f t="shared" ca="1" si="955"/>
        <v>0</v>
      </c>
      <c r="EX415" s="6" t="str">
        <f t="shared" ca="1" si="956"/>
        <v/>
      </c>
      <c r="EY415" s="6">
        <f ca="1">IF(LOG入力!BH415&gt;0,0,IF(EW415=0,0,(IF(COUNTIF($EX$19:EX415,EX415)=1,IF($FS$3="N",1,IF(EH415=1,1,0))))))</f>
        <v>0</v>
      </c>
      <c r="EZ415" s="6" t="str">
        <f ca="1">IF(LOG入力!BH415&gt;0,"",IF(EY415=1,$X415,""))</f>
        <v/>
      </c>
      <c r="FA415" s="6" t="str">
        <f ca="1">IF(LOG入力!BH415&gt;0,"",IF(EY415=1,$Y415,""))</f>
        <v/>
      </c>
      <c r="FB415" s="6" t="str">
        <f ca="1">IF(LOG入力!BH415&gt;0,"",IF(COUNTIF($EZ$19:$EZ415,EZ415)=1,EZ415,""))</f>
        <v/>
      </c>
      <c r="FC415" s="6">
        <f ca="1">IF(LOG入力!BH415&gt;0,0,IF((EV415=1),IF(($FB415=""),0,1),0))</f>
        <v>0</v>
      </c>
      <c r="FD415" s="6" t="str">
        <f ca="1">IF(LOG入力!BH415&gt;0,"",IF(COUNTIF($FA$19:FA415,FA415)=1,FA415,""))</f>
        <v/>
      </c>
      <c r="FE415" s="72">
        <f ca="1">IF(LOG入力!BH415&gt;0,0,IF((EV415=1),IF(($FD415=""),0,1),0))</f>
        <v>0</v>
      </c>
      <c r="FF415" s="71">
        <f t="shared" ca="1" si="957"/>
        <v>0</v>
      </c>
      <c r="FG415" s="6">
        <f t="shared" ca="1" si="958"/>
        <v>0</v>
      </c>
      <c r="FH415" s="6" t="str">
        <f t="shared" ca="1" si="959"/>
        <v/>
      </c>
      <c r="FI415" s="6">
        <f ca="1">IF(LOG入力!BH415&gt;0,0,IF(FG415=0,0,(IF(COUNTIF($FH$19:FH415,FH415)=1,IF($FS$3="N",1,IF(EH415=1,1,0))))))</f>
        <v>0</v>
      </c>
      <c r="FJ415" s="6" t="str">
        <f ca="1">IF(LOG入力!BH415&gt;0,"",IF(FI415=1,$X415,""))</f>
        <v/>
      </c>
      <c r="FK415" s="6" t="str">
        <f ca="1">IF(LOG入力!BH415&gt;0,"",IF(FI415=1,$Y415,""))</f>
        <v/>
      </c>
      <c r="FL415" s="6" t="str">
        <f ca="1">IF(LOG入力!BH415&gt;0,"",IF(COUNTIF($FJ$19:$FJ415,FJ415)=1,FJ415,""))</f>
        <v/>
      </c>
      <c r="FM415" s="6">
        <f ca="1">IF(LOG入力!BH415&gt;0,0,IF((FF415=1),IF(($FL415=""),0,1),0))</f>
        <v>0</v>
      </c>
      <c r="FN415" s="6" t="str">
        <f ca="1">IF(LOG入力!BH415&gt;0,"",IF(COUNTIF($FK$19:FK415,FK415)=1,FK415,""))</f>
        <v/>
      </c>
      <c r="FO415" s="72">
        <f ca="1">IF(LOG入力!BH415&gt;0,0,IF((FF415=1),IF(($FN415=""),0,1),0))</f>
        <v>0</v>
      </c>
      <c r="FP415" s="71">
        <f t="shared" ca="1" si="960"/>
        <v>0</v>
      </c>
      <c r="FQ415" s="6">
        <f t="shared" ca="1" si="961"/>
        <v>0</v>
      </c>
      <c r="FR415" s="6" t="str">
        <f t="shared" ca="1" si="962"/>
        <v/>
      </c>
      <c r="FS415" s="6">
        <f ca="1">IF(LOG入力!BH415&gt;0,0,IF(FQ415=0,0,(IF(COUNTIF($FR$19:FR415,FR415)=1,IF($FS$3="N",1,IF(EH415=1,1,0))))))</f>
        <v>0</v>
      </c>
      <c r="FT415" s="6" t="str">
        <f ca="1">IF(LOG入力!BH415&gt;0,"",IF(FS415=1,$X415,""))</f>
        <v/>
      </c>
      <c r="FU415" s="6" t="str">
        <f ca="1">IF(LOG入力!BH415&gt;0,"",IF(FS415=1,$Y415,""))</f>
        <v/>
      </c>
      <c r="FV415" s="6" t="str">
        <f ca="1">IF(LOG入力!BH415&gt;0,"",IF(COUNTIF($FT$19:$FT415,FT415)=1,FT415,""))</f>
        <v/>
      </c>
      <c r="FW415" s="6">
        <f ca="1">IF(LOG入力!BH415&gt;0,0,IF((FP415=1),IF(($FV415=""),0,1),0))</f>
        <v>0</v>
      </c>
      <c r="FX415" s="6" t="str">
        <f ca="1">IF(LOG入力!BH415&gt;0,"",IF(COUNTIF($FU$19:FU415,FU415)=1,FU415,""))</f>
        <v/>
      </c>
      <c r="FY415" s="72">
        <f ca="1">IF(LOG入力!BH415&gt;0,0,IF((FP415=1),IF(($FX415=""),0,1),0))</f>
        <v>0</v>
      </c>
      <c r="FZ415" s="71">
        <f t="shared" ca="1" si="963"/>
        <v>0</v>
      </c>
      <c r="GA415" s="6">
        <f t="shared" ca="1" si="964"/>
        <v>0</v>
      </c>
      <c r="GB415" s="6" t="str">
        <f t="shared" ca="1" si="965"/>
        <v/>
      </c>
      <c r="GC415" s="6">
        <f ca="1">IF(LOG入力!BH415&gt;0,0,IF(GA415=0,0,(IF(COUNTIF($GB$19:GB415,GB415)=1,IF($FS$3="N",1,IF(EH415=1,1,0))))))</f>
        <v>0</v>
      </c>
      <c r="GD415" s="6" t="str">
        <f ca="1">IF(LOG入力!BH415&gt;0,"",IF(GC415=1,$X415,""))</f>
        <v/>
      </c>
      <c r="GE415" s="6" t="str">
        <f ca="1">IF(LOG入力!BH415&gt;0,"",IF(GC415=1,$Y415,""))</f>
        <v/>
      </c>
      <c r="GF415" s="6" t="str">
        <f ca="1">IF(LOG入力!BH415&gt;0,"",IF(COUNTIF($GD$19:$GD415,GD415)=1,GD415,""))</f>
        <v/>
      </c>
      <c r="GG415" s="6">
        <f ca="1">IF(LOG入力!BH415&gt;0,0,IF((FZ415=1),IF(($GF415=""),0,1),0))</f>
        <v>0</v>
      </c>
      <c r="GH415" s="6" t="str">
        <f ca="1">IF(LOG入力!BH415&gt;0,"",IF(COUNTIF($GE$19:GE415,GE415)=1,GE415,""))</f>
        <v/>
      </c>
      <c r="GI415" s="72">
        <f ca="1">IF(LOG入力!BH415&gt;0,0,IF((FZ415=1),IF(($GH415=""),0,1),0))</f>
        <v>0</v>
      </c>
      <c r="GK415" s="455" t="str">
        <f ca="1">IF(V415=1,"",IF(LEN(LOG入力!AS415)=0,"",LOG入力!AS415))</f>
        <v/>
      </c>
      <c r="GL415" s="378" t="str">
        <f t="shared" ca="1" si="966"/>
        <v/>
      </c>
      <c r="GM415" s="378" t="str">
        <f t="shared" ca="1" si="967"/>
        <v/>
      </c>
      <c r="GN415" s="74" t="str">
        <f t="shared" ca="1" si="968"/>
        <v/>
      </c>
      <c r="GO415" s="74" t="str">
        <f t="shared" ca="1" si="969"/>
        <v/>
      </c>
      <c r="GQ415" s="74" t="str">
        <f t="shared" ca="1" si="970"/>
        <v/>
      </c>
      <c r="GR415" s="74" t="str">
        <f t="shared" ca="1" si="971"/>
        <v/>
      </c>
      <c r="GS415" s="74" t="str">
        <f t="shared" ca="1" si="972"/>
        <v/>
      </c>
      <c r="GT415" s="74" t="str">
        <f t="shared" ca="1" si="973"/>
        <v/>
      </c>
      <c r="GU415" s="74" t="str">
        <f t="shared" ca="1" si="974"/>
        <v/>
      </c>
      <c r="GV415" s="74" t="str">
        <f t="shared" ca="1" si="975"/>
        <v/>
      </c>
      <c r="GX415" s="74" t="str">
        <f t="shared" ca="1" si="976"/>
        <v/>
      </c>
      <c r="GY415" s="74" t="str">
        <f t="shared" ca="1" si="977"/>
        <v/>
      </c>
      <c r="GZ415" s="74" t="str">
        <f ca="1">IF(V415=1,"",IF(LOG入力!BH415&gt;0,0,IF(GY415=0,0,IF((VALUE((TYPE(VALUE(J415)))))=16,0,IF(VALUE(J415)&lt;60,1,IF(VALUE(J415)&lt;100,0,IF(VALUE(J415)&lt;600,2,0)))))))</f>
        <v/>
      </c>
      <c r="HA415" s="74" t="str">
        <f t="shared" ca="1" si="978"/>
        <v/>
      </c>
      <c r="HB415" s="74" t="str">
        <f ca="1">IF(V415=1,"",IF(LOG入力!BH415&gt;0,0,IF(HA415=0,0,IF((VALUE((TYPE(VALUE(L415)))))=16,0,IF(VALUE(L415)&lt;60,1,IF(VALUE(L415)&lt;100,0,IF(VALUE(L415)&lt;600,2,0)))))))</f>
        <v/>
      </c>
      <c r="HD415" s="74" t="str">
        <f t="shared" ca="1" si="979"/>
        <v/>
      </c>
      <c r="HF415" s="74" t="str">
        <f t="shared" ca="1" si="980"/>
        <v/>
      </c>
      <c r="HG415" s="74" t="str">
        <f t="shared" ca="1" si="981"/>
        <v/>
      </c>
      <c r="HH415" s="74" t="str">
        <f t="shared" ca="1" si="982"/>
        <v/>
      </c>
      <c r="HI415" s="74" t="str">
        <f t="shared" ca="1" si="983"/>
        <v/>
      </c>
      <c r="HJ415" s="74" t="str">
        <f t="shared" ca="1" si="984"/>
        <v/>
      </c>
      <c r="HK415" s="74" t="str">
        <f t="shared" ca="1" si="985"/>
        <v/>
      </c>
      <c r="HL415" s="74" t="str">
        <f t="shared" ca="1" si="986"/>
        <v/>
      </c>
      <c r="HM415" s="74" t="str">
        <f t="shared" ca="1" si="987"/>
        <v/>
      </c>
      <c r="HN415" s="74" t="str">
        <f t="shared" ca="1" si="988"/>
        <v/>
      </c>
      <c r="HO415" s="529" t="str">
        <f t="shared" ca="1" si="989"/>
        <v/>
      </c>
      <c r="HP415" s="74" t="str">
        <f t="shared" ca="1" si="990"/>
        <v/>
      </c>
      <c r="HQ415" s="74" t="str">
        <f t="shared" ca="1" si="991"/>
        <v/>
      </c>
      <c r="HR415" s="74" t="str">
        <f t="shared" ca="1" si="992"/>
        <v/>
      </c>
      <c r="HS415" s="74" t="str">
        <f t="shared" ca="1" si="993"/>
        <v/>
      </c>
      <c r="HT415" s="74" t="str">
        <f ca="1">IF(V415=1,"",IF(LOG入力!BH415&gt;0,0,IF(DV415=1,0,IF(N415="0",0,IF(SUM(HD415:HS415)&gt;0,1,0)))))</f>
        <v/>
      </c>
    </row>
    <row r="416" spans="1:228" x14ac:dyDescent="0.15">
      <c r="A416" s="5"/>
      <c r="B416" s="532" t="str">
        <f t="shared" ca="1" si="852"/>
        <v/>
      </c>
      <c r="C416" s="534" t="str">
        <f ca="1">LOG入力!AP416</f>
        <v/>
      </c>
      <c r="D416" s="534" t="str">
        <f ca="1">LOG入力!AQ416</f>
        <v/>
      </c>
      <c r="E416" s="534" t="str">
        <f ca="1">LOG入力!AR416</f>
        <v/>
      </c>
      <c r="F416" s="535" t="str">
        <f t="shared" ca="1" si="853"/>
        <v/>
      </c>
      <c r="G416" s="585" t="str">
        <f ca="1">LOG入力!AT416</f>
        <v/>
      </c>
      <c r="H416" s="542" t="str">
        <f ca="1">LOG入力!AU416</f>
        <v/>
      </c>
      <c r="I416" s="542" t="str">
        <f ca="1">LOG入力!AV416</f>
        <v/>
      </c>
      <c r="J416" s="577" t="str">
        <f ca="1">LOG入力!AW416</f>
        <v/>
      </c>
      <c r="K416" s="578" t="str">
        <f ca="1">LOG入力!BJ416</f>
        <v/>
      </c>
      <c r="L416" s="577" t="str">
        <f ca="1">LOG入力!AY416</f>
        <v/>
      </c>
      <c r="M416" s="545" t="str">
        <f ca="1">LOG入力!BK416</f>
        <v/>
      </c>
      <c r="N416" s="512" t="str">
        <f ca="1">IF(V416=1,"",IF(LOG入力!AJ416=1,"1",LOG入力!BA416))</f>
        <v/>
      </c>
      <c r="O416" s="538" t="str">
        <f ca="1">IF(V416=1,"",IF(LEN(LOG入力!O416)=0,"",LOG入力!O416))</f>
        <v/>
      </c>
      <c r="P416" s="291" t="str">
        <f ca="1">IF(V416=1,"",IF($AA$4=1,"",IF(LOG入力!BG416=1,"",CONCATENATE($ER416,$FB416,$FL416,$FV416,$GF416))))</f>
        <v/>
      </c>
      <c r="Q416" s="291" t="str">
        <f ca="1">IF(V416=1,"",IF($AA$4=1,"",IF(LOG入力!BG416=1,"",CONCATENATE($ET416,$FD416,$FN416,$FX416,$GH416))))</f>
        <v/>
      </c>
      <c r="R416" s="573" t="str">
        <f ca="1">IF(V416=1,"",IF($AA$4=1,"",IF(LOG入力!BH416&gt;0,0,AA416)))</f>
        <v/>
      </c>
      <c r="S416" s="293" t="str">
        <f t="shared" ca="1" si="854"/>
        <v/>
      </c>
      <c r="T416" s="29"/>
      <c r="U416" s="38"/>
      <c r="V416" s="196">
        <f ca="1">LOG入力!AN416</f>
        <v>1</v>
      </c>
      <c r="W416" s="38"/>
      <c r="X416" s="516" t="str">
        <f t="shared" ca="1" si="855"/>
        <v/>
      </c>
      <c r="Y416" s="515" t="str">
        <f t="shared" ca="1" si="856"/>
        <v/>
      </c>
      <c r="Z416" s="518" t="str">
        <f t="shared" ca="1" si="857"/>
        <v/>
      </c>
      <c r="AA416" s="574" t="str">
        <f t="shared" ca="1" si="858"/>
        <v/>
      </c>
      <c r="AC416" s="6" t="str">
        <f t="shared" ca="1" si="859"/>
        <v/>
      </c>
      <c r="AD416" s="6" t="str">
        <f t="shared" ca="1" si="860"/>
        <v/>
      </c>
      <c r="AE416" s="6" t="str">
        <f t="shared" ca="1" si="861"/>
        <v/>
      </c>
      <c r="AF416" s="6" t="str">
        <f t="shared" ca="1" si="862"/>
        <v/>
      </c>
      <c r="AG416" s="6" t="str">
        <f t="shared" ca="1" si="863"/>
        <v/>
      </c>
      <c r="AH416" s="6" t="str">
        <f t="shared" ca="1" si="864"/>
        <v/>
      </c>
      <c r="AI416" s="6" t="str">
        <f t="shared" ca="1" si="865"/>
        <v/>
      </c>
      <c r="AJ416" s="6" t="str">
        <f t="shared" ca="1" si="866"/>
        <v/>
      </c>
      <c r="AK416" s="6" t="str">
        <f t="shared" ca="1" si="867"/>
        <v/>
      </c>
      <c r="AL416" s="6" t="str">
        <f t="shared" ca="1" si="868"/>
        <v/>
      </c>
      <c r="AM416" s="6" t="str">
        <f t="shared" ca="1" si="869"/>
        <v/>
      </c>
      <c r="AN416" s="6" t="str">
        <f t="shared" ca="1" si="870"/>
        <v/>
      </c>
      <c r="AO416" s="6" t="str">
        <f t="shared" ca="1" si="871"/>
        <v/>
      </c>
      <c r="AP416" s="6" t="str">
        <f t="shared" ca="1" si="872"/>
        <v/>
      </c>
      <c r="AQ416" s="6" t="str">
        <f t="shared" ca="1" si="873"/>
        <v/>
      </c>
      <c r="AR416" s="6" t="str">
        <f t="shared" ca="1" si="874"/>
        <v/>
      </c>
      <c r="AS416" s="6" t="str">
        <f t="shared" ca="1" si="875"/>
        <v/>
      </c>
      <c r="AT416" s="6" t="str">
        <f t="shared" ca="1" si="876"/>
        <v/>
      </c>
      <c r="AU416" s="6" t="str">
        <f t="shared" ca="1" si="877"/>
        <v/>
      </c>
      <c r="AV416" s="6" t="str">
        <f t="shared" ca="1" si="878"/>
        <v/>
      </c>
      <c r="AW416" s="6" t="str">
        <f t="shared" ca="1" si="879"/>
        <v/>
      </c>
      <c r="AY416" s="6" t="str">
        <f t="shared" ca="1" si="880"/>
        <v/>
      </c>
      <c r="AZ416" s="6" t="str">
        <f t="shared" ca="1" si="881"/>
        <v/>
      </c>
      <c r="BA416" s="6" t="str">
        <f t="shared" ca="1" si="882"/>
        <v/>
      </c>
      <c r="BB416" s="6" t="str">
        <f t="shared" ca="1" si="883"/>
        <v/>
      </c>
      <c r="BC416" s="6" t="str">
        <f t="shared" ca="1" si="884"/>
        <v/>
      </c>
      <c r="BD416" s="6" t="str">
        <f t="shared" ca="1" si="885"/>
        <v/>
      </c>
      <c r="BE416" s="6" t="str">
        <f t="shared" ca="1" si="886"/>
        <v/>
      </c>
      <c r="BF416" s="6" t="str">
        <f t="shared" ca="1" si="887"/>
        <v/>
      </c>
      <c r="BG416" s="6" t="str">
        <f t="shared" ca="1" si="888"/>
        <v/>
      </c>
      <c r="BH416" s="6" t="str">
        <f t="shared" ca="1" si="889"/>
        <v/>
      </c>
      <c r="BI416" s="6" t="str">
        <f t="shared" ca="1" si="890"/>
        <v/>
      </c>
      <c r="BJ416" s="6" t="str">
        <f t="shared" ca="1" si="891"/>
        <v/>
      </c>
      <c r="BK416" s="6" t="str">
        <f t="shared" ca="1" si="892"/>
        <v/>
      </c>
      <c r="BL416" s="6" t="str">
        <f t="shared" ca="1" si="893"/>
        <v/>
      </c>
      <c r="BM416" s="6" t="str">
        <f t="shared" ca="1" si="894"/>
        <v/>
      </c>
      <c r="BN416" s="6" t="str">
        <f t="shared" ca="1" si="895"/>
        <v/>
      </c>
      <c r="BO416" s="6" t="str">
        <f t="shared" ca="1" si="896"/>
        <v/>
      </c>
      <c r="BP416" s="6" t="str">
        <f t="shared" ca="1" si="897"/>
        <v/>
      </c>
      <c r="BQ416" s="6" t="str">
        <f t="shared" ca="1" si="898"/>
        <v/>
      </c>
      <c r="BR416" s="6" t="str">
        <f t="shared" ca="1" si="899"/>
        <v/>
      </c>
      <c r="BS416" s="6" t="str">
        <f t="shared" ca="1" si="900"/>
        <v/>
      </c>
      <c r="BU416" s="6" t="str">
        <f t="shared" ca="1" si="901"/>
        <v/>
      </c>
      <c r="BW416" s="515" t="str">
        <f t="shared" ca="1" si="902"/>
        <v/>
      </c>
      <c r="BX416" s="515">
        <f t="shared" ca="1" si="903"/>
        <v>0</v>
      </c>
      <c r="BY416" s="515" t="str">
        <f t="shared" ca="1" si="904"/>
        <v/>
      </c>
      <c r="CA416" s="6">
        <f t="shared" ca="1" si="905"/>
        <v>1</v>
      </c>
      <c r="CC416" s="523" t="str">
        <f t="shared" ca="1" si="906"/>
        <v/>
      </c>
      <c r="CE416" s="6" t="str">
        <f t="shared" ca="1" si="907"/>
        <v/>
      </c>
      <c r="CG416" s="524" t="str">
        <f ca="1">IF(V416=1,"",IF($AA$4=1,"",IF(LOG入力!BH416&gt;0,"",IF(N416=0,"",IF(HT416=0,"","★")))))</f>
        <v/>
      </c>
      <c r="CI416" s="74" t="str">
        <f t="shared" ca="1" si="908"/>
        <v/>
      </c>
      <c r="CK416" s="525" t="str">
        <f ca="1">IF(V416=1,"",IF(LOG入力!BH416&gt;0,1,0))</f>
        <v/>
      </c>
      <c r="CL416" s="74" t="str">
        <f t="shared" ca="1" si="909"/>
        <v/>
      </c>
      <c r="CN416" s="74" t="str">
        <f t="shared" ca="1" si="910"/>
        <v/>
      </c>
      <c r="CO416" s="74" t="str">
        <f t="shared" ca="1" si="911"/>
        <v/>
      </c>
      <c r="CQ416" s="74" t="str">
        <f t="shared" ca="1" si="912"/>
        <v/>
      </c>
      <c r="CR416" s="74" t="str">
        <f t="shared" ca="1" si="913"/>
        <v/>
      </c>
      <c r="CS416" s="74" t="str">
        <f t="shared" ca="1" si="914"/>
        <v/>
      </c>
      <c r="CT416" s="74" t="str">
        <f t="shared" ca="1" si="915"/>
        <v/>
      </c>
      <c r="CU416" s="74" t="str">
        <f t="shared" ca="1" si="916"/>
        <v/>
      </c>
      <c r="CV416" s="74" t="str">
        <f t="shared" ca="1" si="917"/>
        <v/>
      </c>
      <c r="CW416" s="74" t="str">
        <f t="shared" ca="1" si="918"/>
        <v/>
      </c>
      <c r="CX416" s="74" t="str">
        <f t="shared" ca="1" si="919"/>
        <v/>
      </c>
      <c r="CY416" s="74" t="str">
        <f t="shared" ca="1" si="920"/>
        <v/>
      </c>
      <c r="CZ416" s="74" t="str">
        <f t="shared" ca="1" si="921"/>
        <v/>
      </c>
      <c r="DA416" s="74" t="str">
        <f t="shared" ca="1" si="922"/>
        <v/>
      </c>
      <c r="DB416" s="74" t="str">
        <f t="shared" ca="1" si="923"/>
        <v/>
      </c>
      <c r="DD416" s="74" t="str">
        <f t="shared" ca="1" si="924"/>
        <v/>
      </c>
      <c r="DE416" s="74" t="str">
        <f t="shared" ca="1" si="925"/>
        <v/>
      </c>
      <c r="DF416" s="74" t="str">
        <f t="shared" ca="1" si="926"/>
        <v/>
      </c>
      <c r="DG416" s="74" t="str">
        <f t="shared" ca="1" si="927"/>
        <v/>
      </c>
      <c r="DH416" s="74" t="str">
        <f t="shared" ca="1" si="928"/>
        <v/>
      </c>
      <c r="DI416" s="74" t="str">
        <f t="shared" ca="1" si="929"/>
        <v/>
      </c>
      <c r="DJ416" s="74" t="str">
        <f t="shared" ca="1" si="930"/>
        <v/>
      </c>
      <c r="DK416" s="74" t="str">
        <f t="shared" ca="1" si="931"/>
        <v/>
      </c>
      <c r="DL416" s="74" t="str">
        <f t="shared" ca="1" si="932"/>
        <v/>
      </c>
      <c r="DM416" s="74" t="str">
        <f t="shared" ca="1" si="933"/>
        <v/>
      </c>
      <c r="DN416" s="74" t="str">
        <f t="shared" ca="1" si="934"/>
        <v/>
      </c>
      <c r="DO416" s="74" t="str">
        <f t="shared" ca="1" si="935"/>
        <v/>
      </c>
      <c r="DQ416" s="74" t="str">
        <f t="shared" ca="1" si="936"/>
        <v/>
      </c>
      <c r="DS416" s="74" t="str">
        <f t="shared" ca="1" si="937"/>
        <v/>
      </c>
      <c r="DT416" s="74" t="str">
        <f t="shared" ca="1" si="938"/>
        <v/>
      </c>
      <c r="DV416" s="525" t="str">
        <f t="shared" ca="1" si="939"/>
        <v/>
      </c>
      <c r="DW416" s="74" t="str">
        <f t="shared" ca="1" si="940"/>
        <v/>
      </c>
      <c r="DX416" s="485" t="str">
        <f t="shared" ca="1" si="941"/>
        <v/>
      </c>
      <c r="DY416" s="74" t="str">
        <f t="shared" ca="1" si="942"/>
        <v/>
      </c>
      <c r="DZ416" s="74" t="str">
        <f t="shared" ca="1" si="943"/>
        <v/>
      </c>
      <c r="EA416" s="74" t="str">
        <f t="shared" ca="1" si="944"/>
        <v/>
      </c>
      <c r="EC416" s="74" t="str">
        <f t="shared" ca="1" si="945"/>
        <v/>
      </c>
      <c r="ED416" s="74" t="str">
        <f t="shared" ca="1" si="946"/>
        <v/>
      </c>
      <c r="EE416" s="74" t="str">
        <f t="shared" ca="1" si="947"/>
        <v/>
      </c>
      <c r="EG416" s="479" t="str">
        <f ca="1">IF(V416=1,"",IF(LOG入力!BH416&gt;0,0,IF(CG416="★",0,IF(R416=1,0,IF(N416=0,0,1)))))</f>
        <v/>
      </c>
      <c r="EH416" s="483" t="str">
        <f t="shared" ca="1" si="948"/>
        <v/>
      </c>
      <c r="EI416" s="483" t="str">
        <f t="shared" ca="1" si="949"/>
        <v/>
      </c>
      <c r="EJ416" s="483" t="str">
        <f t="shared" ca="1" si="950"/>
        <v/>
      </c>
      <c r="EL416" s="71">
        <f t="shared" ca="1" si="951"/>
        <v>0</v>
      </c>
      <c r="EM416" s="6">
        <f t="shared" ca="1" si="952"/>
        <v>0</v>
      </c>
      <c r="EN416" s="6" t="str">
        <f t="shared" ca="1" si="953"/>
        <v/>
      </c>
      <c r="EO416" s="6">
        <f ca="1">IF(LOG入力!BH416&gt;0,0,IF(EM416=0,0,(IF(COUNTIF($EN$19:EN416,EN416)=1,IF($FS$3="N",1,IF(EH416=1,1,0))))))</f>
        <v>0</v>
      </c>
      <c r="EP416" s="6" t="str">
        <f ca="1">IF(LOG入力!BH416&gt;0,"",IF(EO416=1,$X416,""))</f>
        <v/>
      </c>
      <c r="EQ416" s="6" t="str">
        <f ca="1">IF(LOG入力!BH416&gt;0,"",IF(EO416=1,$Y416,""))</f>
        <v/>
      </c>
      <c r="ER416" s="520" t="str">
        <f ca="1">IF(LOG入力!BH416&gt;0,"",IF(COUNTIF($EP$19:$EP416,EP416)=1,EP416,""))</f>
        <v/>
      </c>
      <c r="ES416" s="520">
        <f ca="1">IF(LOG入力!BH416&gt;0,0,IF((EL416=1),IF(($ER416=""),0,1),0))</f>
        <v>0</v>
      </c>
      <c r="ET416" s="520" t="str">
        <f ca="1">IF(LOG入力!BH416&gt;0,"",IF(COUNTIF($EQ$19:EQ416,EQ416)=1,EQ416,""))</f>
        <v/>
      </c>
      <c r="EU416" s="539">
        <f ca="1">IF(LOG入力!BH416&gt;0,0,IF((EL416=1),IF(($ET416=""),0,1),0))</f>
        <v>0</v>
      </c>
      <c r="EV416" s="71">
        <f t="shared" ca="1" si="954"/>
        <v>0</v>
      </c>
      <c r="EW416" s="6">
        <f t="shared" ca="1" si="955"/>
        <v>0</v>
      </c>
      <c r="EX416" s="6" t="str">
        <f t="shared" ca="1" si="956"/>
        <v/>
      </c>
      <c r="EY416" s="6">
        <f ca="1">IF(LOG入力!BH416&gt;0,0,IF(EW416=0,0,(IF(COUNTIF($EX$19:EX416,EX416)=1,IF($FS$3="N",1,IF(EH416=1,1,0))))))</f>
        <v>0</v>
      </c>
      <c r="EZ416" s="6" t="str">
        <f ca="1">IF(LOG入力!BH416&gt;0,"",IF(EY416=1,$X416,""))</f>
        <v/>
      </c>
      <c r="FA416" s="6" t="str">
        <f ca="1">IF(LOG入力!BH416&gt;0,"",IF(EY416=1,$Y416,""))</f>
        <v/>
      </c>
      <c r="FB416" s="6" t="str">
        <f ca="1">IF(LOG入力!BH416&gt;0,"",IF(COUNTIF($EZ$19:$EZ416,EZ416)=1,EZ416,""))</f>
        <v/>
      </c>
      <c r="FC416" s="6">
        <f ca="1">IF(LOG入力!BH416&gt;0,0,IF((EV416=1),IF(($FB416=""),0,1),0))</f>
        <v>0</v>
      </c>
      <c r="FD416" s="6" t="str">
        <f ca="1">IF(LOG入力!BH416&gt;0,"",IF(COUNTIF($FA$19:FA416,FA416)=1,FA416,""))</f>
        <v/>
      </c>
      <c r="FE416" s="72">
        <f ca="1">IF(LOG入力!BH416&gt;0,0,IF((EV416=1),IF(($FD416=""),0,1),0))</f>
        <v>0</v>
      </c>
      <c r="FF416" s="71">
        <f t="shared" ca="1" si="957"/>
        <v>0</v>
      </c>
      <c r="FG416" s="6">
        <f t="shared" ca="1" si="958"/>
        <v>0</v>
      </c>
      <c r="FH416" s="6" t="str">
        <f t="shared" ca="1" si="959"/>
        <v/>
      </c>
      <c r="FI416" s="6">
        <f ca="1">IF(LOG入力!BH416&gt;0,0,IF(FG416=0,0,(IF(COUNTIF($FH$19:FH416,FH416)=1,IF($FS$3="N",1,IF(EH416=1,1,0))))))</f>
        <v>0</v>
      </c>
      <c r="FJ416" s="6" t="str">
        <f ca="1">IF(LOG入力!BH416&gt;0,"",IF(FI416=1,$X416,""))</f>
        <v/>
      </c>
      <c r="FK416" s="6" t="str">
        <f ca="1">IF(LOG入力!BH416&gt;0,"",IF(FI416=1,$Y416,""))</f>
        <v/>
      </c>
      <c r="FL416" s="6" t="str">
        <f ca="1">IF(LOG入力!BH416&gt;0,"",IF(COUNTIF($FJ$19:$FJ416,FJ416)=1,FJ416,""))</f>
        <v/>
      </c>
      <c r="FM416" s="6">
        <f ca="1">IF(LOG入力!BH416&gt;0,0,IF((FF416=1),IF(($FL416=""),0,1),0))</f>
        <v>0</v>
      </c>
      <c r="FN416" s="6" t="str">
        <f ca="1">IF(LOG入力!BH416&gt;0,"",IF(COUNTIF($FK$19:FK416,FK416)=1,FK416,""))</f>
        <v/>
      </c>
      <c r="FO416" s="72">
        <f ca="1">IF(LOG入力!BH416&gt;0,0,IF((FF416=1),IF(($FN416=""),0,1),0))</f>
        <v>0</v>
      </c>
      <c r="FP416" s="71">
        <f t="shared" ca="1" si="960"/>
        <v>0</v>
      </c>
      <c r="FQ416" s="6">
        <f t="shared" ca="1" si="961"/>
        <v>0</v>
      </c>
      <c r="FR416" s="6" t="str">
        <f t="shared" ca="1" si="962"/>
        <v/>
      </c>
      <c r="FS416" s="6">
        <f ca="1">IF(LOG入力!BH416&gt;0,0,IF(FQ416=0,0,(IF(COUNTIF($FR$19:FR416,FR416)=1,IF($FS$3="N",1,IF(EH416=1,1,0))))))</f>
        <v>0</v>
      </c>
      <c r="FT416" s="6" t="str">
        <f ca="1">IF(LOG入力!BH416&gt;0,"",IF(FS416=1,$X416,""))</f>
        <v/>
      </c>
      <c r="FU416" s="6" t="str">
        <f ca="1">IF(LOG入力!BH416&gt;0,"",IF(FS416=1,$Y416,""))</f>
        <v/>
      </c>
      <c r="FV416" s="6" t="str">
        <f ca="1">IF(LOG入力!BH416&gt;0,"",IF(COUNTIF($FT$19:$FT416,FT416)=1,FT416,""))</f>
        <v/>
      </c>
      <c r="FW416" s="6">
        <f ca="1">IF(LOG入力!BH416&gt;0,0,IF((FP416=1),IF(($FV416=""),0,1),0))</f>
        <v>0</v>
      </c>
      <c r="FX416" s="6" t="str">
        <f ca="1">IF(LOG入力!BH416&gt;0,"",IF(COUNTIF($FU$19:FU416,FU416)=1,FU416,""))</f>
        <v/>
      </c>
      <c r="FY416" s="72">
        <f ca="1">IF(LOG入力!BH416&gt;0,0,IF((FP416=1),IF(($FX416=""),0,1),0))</f>
        <v>0</v>
      </c>
      <c r="FZ416" s="71">
        <f t="shared" ca="1" si="963"/>
        <v>0</v>
      </c>
      <c r="GA416" s="6">
        <f t="shared" ca="1" si="964"/>
        <v>0</v>
      </c>
      <c r="GB416" s="6" t="str">
        <f t="shared" ca="1" si="965"/>
        <v/>
      </c>
      <c r="GC416" s="6">
        <f ca="1">IF(LOG入力!BH416&gt;0,0,IF(GA416=0,0,(IF(COUNTIF($GB$19:GB416,GB416)=1,IF($FS$3="N",1,IF(EH416=1,1,0))))))</f>
        <v>0</v>
      </c>
      <c r="GD416" s="6" t="str">
        <f ca="1">IF(LOG入力!BH416&gt;0,"",IF(GC416=1,$X416,""))</f>
        <v/>
      </c>
      <c r="GE416" s="6" t="str">
        <f ca="1">IF(LOG入力!BH416&gt;0,"",IF(GC416=1,$Y416,""))</f>
        <v/>
      </c>
      <c r="GF416" s="6" t="str">
        <f ca="1">IF(LOG入力!BH416&gt;0,"",IF(COUNTIF($GD$19:$GD416,GD416)=1,GD416,""))</f>
        <v/>
      </c>
      <c r="GG416" s="6">
        <f ca="1">IF(LOG入力!BH416&gt;0,0,IF((FZ416=1),IF(($GF416=""),0,1),0))</f>
        <v>0</v>
      </c>
      <c r="GH416" s="6" t="str">
        <f ca="1">IF(LOG入力!BH416&gt;0,"",IF(COUNTIF($GE$19:GE416,GE416)=1,GE416,""))</f>
        <v/>
      </c>
      <c r="GI416" s="72">
        <f ca="1">IF(LOG入力!BH416&gt;0,0,IF((FZ416=1),IF(($GH416=""),0,1),0))</f>
        <v>0</v>
      </c>
      <c r="GK416" s="455" t="str">
        <f ca="1">IF(V416=1,"",IF(LEN(LOG入力!AS416)=0,"",LOG入力!AS416))</f>
        <v/>
      </c>
      <c r="GL416" s="378" t="str">
        <f t="shared" ca="1" si="966"/>
        <v/>
      </c>
      <c r="GM416" s="378" t="str">
        <f t="shared" ca="1" si="967"/>
        <v/>
      </c>
      <c r="GN416" s="74" t="str">
        <f t="shared" ca="1" si="968"/>
        <v/>
      </c>
      <c r="GO416" s="74" t="str">
        <f t="shared" ca="1" si="969"/>
        <v/>
      </c>
      <c r="GQ416" s="74" t="str">
        <f t="shared" ca="1" si="970"/>
        <v/>
      </c>
      <c r="GR416" s="74" t="str">
        <f t="shared" ca="1" si="971"/>
        <v/>
      </c>
      <c r="GS416" s="74" t="str">
        <f t="shared" ca="1" si="972"/>
        <v/>
      </c>
      <c r="GT416" s="74" t="str">
        <f t="shared" ca="1" si="973"/>
        <v/>
      </c>
      <c r="GU416" s="74" t="str">
        <f t="shared" ca="1" si="974"/>
        <v/>
      </c>
      <c r="GV416" s="74" t="str">
        <f t="shared" ca="1" si="975"/>
        <v/>
      </c>
      <c r="GX416" s="74" t="str">
        <f t="shared" ca="1" si="976"/>
        <v/>
      </c>
      <c r="GY416" s="74" t="str">
        <f t="shared" ca="1" si="977"/>
        <v/>
      </c>
      <c r="GZ416" s="74" t="str">
        <f ca="1">IF(V416=1,"",IF(LOG入力!BH416&gt;0,0,IF(GY416=0,0,IF((VALUE((TYPE(VALUE(J416)))))=16,0,IF(VALUE(J416)&lt;60,1,IF(VALUE(J416)&lt;100,0,IF(VALUE(J416)&lt;600,2,0)))))))</f>
        <v/>
      </c>
      <c r="HA416" s="74" t="str">
        <f t="shared" ca="1" si="978"/>
        <v/>
      </c>
      <c r="HB416" s="74" t="str">
        <f ca="1">IF(V416=1,"",IF(LOG入力!BH416&gt;0,0,IF(HA416=0,0,IF((VALUE((TYPE(VALUE(L416)))))=16,0,IF(VALUE(L416)&lt;60,1,IF(VALUE(L416)&lt;100,0,IF(VALUE(L416)&lt;600,2,0)))))))</f>
        <v/>
      </c>
      <c r="HD416" s="74" t="str">
        <f t="shared" ca="1" si="979"/>
        <v/>
      </c>
      <c r="HF416" s="74" t="str">
        <f t="shared" ca="1" si="980"/>
        <v/>
      </c>
      <c r="HG416" s="74" t="str">
        <f t="shared" ca="1" si="981"/>
        <v/>
      </c>
      <c r="HH416" s="74" t="str">
        <f t="shared" ca="1" si="982"/>
        <v/>
      </c>
      <c r="HI416" s="74" t="str">
        <f t="shared" ca="1" si="983"/>
        <v/>
      </c>
      <c r="HJ416" s="74" t="str">
        <f t="shared" ca="1" si="984"/>
        <v/>
      </c>
      <c r="HK416" s="74" t="str">
        <f t="shared" ca="1" si="985"/>
        <v/>
      </c>
      <c r="HL416" s="74" t="str">
        <f t="shared" ca="1" si="986"/>
        <v/>
      </c>
      <c r="HM416" s="74" t="str">
        <f t="shared" ca="1" si="987"/>
        <v/>
      </c>
      <c r="HN416" s="74" t="str">
        <f t="shared" ca="1" si="988"/>
        <v/>
      </c>
      <c r="HO416" s="529" t="str">
        <f t="shared" ca="1" si="989"/>
        <v/>
      </c>
      <c r="HP416" s="74" t="str">
        <f t="shared" ca="1" si="990"/>
        <v/>
      </c>
      <c r="HQ416" s="74" t="str">
        <f t="shared" ca="1" si="991"/>
        <v/>
      </c>
      <c r="HR416" s="74" t="str">
        <f t="shared" ca="1" si="992"/>
        <v/>
      </c>
      <c r="HS416" s="74" t="str">
        <f t="shared" ca="1" si="993"/>
        <v/>
      </c>
      <c r="HT416" s="74" t="str">
        <f ca="1">IF(V416=1,"",IF(LOG入力!BH416&gt;0,0,IF(DV416=1,0,IF(N416="0",0,IF(SUM(HD416:HS416)&gt;0,1,0)))))</f>
        <v/>
      </c>
    </row>
    <row r="417" spans="1:228" x14ac:dyDescent="0.15">
      <c r="A417" s="5"/>
      <c r="B417" s="532" t="str">
        <f t="shared" ca="1" si="852"/>
        <v/>
      </c>
      <c r="C417" s="534" t="str">
        <f ca="1">LOG入力!AP417</f>
        <v/>
      </c>
      <c r="D417" s="534" t="str">
        <f ca="1">LOG入力!AQ417</f>
        <v/>
      </c>
      <c r="E417" s="534" t="str">
        <f ca="1">LOG入力!AR417</f>
        <v/>
      </c>
      <c r="F417" s="535" t="str">
        <f t="shared" ca="1" si="853"/>
        <v/>
      </c>
      <c r="G417" s="585" t="str">
        <f ca="1">LOG入力!AT417</f>
        <v/>
      </c>
      <c r="H417" s="542" t="str">
        <f ca="1">LOG入力!AU417</f>
        <v/>
      </c>
      <c r="I417" s="542" t="str">
        <f ca="1">LOG入力!AV417</f>
        <v/>
      </c>
      <c r="J417" s="577" t="str">
        <f ca="1">LOG入力!AW417</f>
        <v/>
      </c>
      <c r="K417" s="578" t="str">
        <f ca="1">LOG入力!BJ417</f>
        <v/>
      </c>
      <c r="L417" s="577" t="str">
        <f ca="1">LOG入力!AY417</f>
        <v/>
      </c>
      <c r="M417" s="545" t="str">
        <f ca="1">LOG入力!BK417</f>
        <v/>
      </c>
      <c r="N417" s="512" t="str">
        <f ca="1">IF(V417=1,"",IF(LOG入力!AJ417=1,"1",LOG入力!BA417))</f>
        <v/>
      </c>
      <c r="O417" s="538" t="str">
        <f ca="1">IF(V417=1,"",IF(LEN(LOG入力!O417)=0,"",LOG入力!O417))</f>
        <v/>
      </c>
      <c r="P417" s="291" t="str">
        <f ca="1">IF(V417=1,"",IF($AA$4=1,"",IF(LOG入力!BG417=1,"",CONCATENATE($ER417,$FB417,$FL417,$FV417,$GF417))))</f>
        <v/>
      </c>
      <c r="Q417" s="291" t="str">
        <f ca="1">IF(V417=1,"",IF($AA$4=1,"",IF(LOG入力!BG417=1,"",CONCATENATE($ET417,$FD417,$FN417,$FX417,$GH417))))</f>
        <v/>
      </c>
      <c r="R417" s="573" t="str">
        <f ca="1">IF(V417=1,"",IF($AA$4=1,"",IF(LOG入力!BH417&gt;0,0,AA417)))</f>
        <v/>
      </c>
      <c r="S417" s="293" t="str">
        <f t="shared" ca="1" si="854"/>
        <v/>
      </c>
      <c r="T417" s="29"/>
      <c r="U417" s="38"/>
      <c r="V417" s="196">
        <f ca="1">LOG入力!AN417</f>
        <v>1</v>
      </c>
      <c r="W417" s="38"/>
      <c r="X417" s="516" t="str">
        <f t="shared" ca="1" si="855"/>
        <v/>
      </c>
      <c r="Y417" s="515" t="str">
        <f t="shared" ca="1" si="856"/>
        <v/>
      </c>
      <c r="Z417" s="518" t="str">
        <f t="shared" ca="1" si="857"/>
        <v/>
      </c>
      <c r="AA417" s="574" t="str">
        <f t="shared" ca="1" si="858"/>
        <v/>
      </c>
      <c r="AC417" s="6" t="str">
        <f t="shared" ca="1" si="859"/>
        <v/>
      </c>
      <c r="AD417" s="6" t="str">
        <f t="shared" ca="1" si="860"/>
        <v/>
      </c>
      <c r="AE417" s="6" t="str">
        <f t="shared" ca="1" si="861"/>
        <v/>
      </c>
      <c r="AF417" s="6" t="str">
        <f t="shared" ca="1" si="862"/>
        <v/>
      </c>
      <c r="AG417" s="6" t="str">
        <f t="shared" ca="1" si="863"/>
        <v/>
      </c>
      <c r="AH417" s="6" t="str">
        <f t="shared" ca="1" si="864"/>
        <v/>
      </c>
      <c r="AI417" s="6" t="str">
        <f t="shared" ca="1" si="865"/>
        <v/>
      </c>
      <c r="AJ417" s="6" t="str">
        <f t="shared" ca="1" si="866"/>
        <v/>
      </c>
      <c r="AK417" s="6" t="str">
        <f t="shared" ca="1" si="867"/>
        <v/>
      </c>
      <c r="AL417" s="6" t="str">
        <f t="shared" ca="1" si="868"/>
        <v/>
      </c>
      <c r="AM417" s="6" t="str">
        <f t="shared" ca="1" si="869"/>
        <v/>
      </c>
      <c r="AN417" s="6" t="str">
        <f t="shared" ca="1" si="870"/>
        <v/>
      </c>
      <c r="AO417" s="6" t="str">
        <f t="shared" ca="1" si="871"/>
        <v/>
      </c>
      <c r="AP417" s="6" t="str">
        <f t="shared" ca="1" si="872"/>
        <v/>
      </c>
      <c r="AQ417" s="6" t="str">
        <f t="shared" ca="1" si="873"/>
        <v/>
      </c>
      <c r="AR417" s="6" t="str">
        <f t="shared" ca="1" si="874"/>
        <v/>
      </c>
      <c r="AS417" s="6" t="str">
        <f t="shared" ca="1" si="875"/>
        <v/>
      </c>
      <c r="AT417" s="6" t="str">
        <f t="shared" ca="1" si="876"/>
        <v/>
      </c>
      <c r="AU417" s="6" t="str">
        <f t="shared" ca="1" si="877"/>
        <v/>
      </c>
      <c r="AV417" s="6" t="str">
        <f t="shared" ca="1" si="878"/>
        <v/>
      </c>
      <c r="AW417" s="6" t="str">
        <f t="shared" ca="1" si="879"/>
        <v/>
      </c>
      <c r="AY417" s="6" t="str">
        <f t="shared" ca="1" si="880"/>
        <v/>
      </c>
      <c r="AZ417" s="6" t="str">
        <f t="shared" ca="1" si="881"/>
        <v/>
      </c>
      <c r="BA417" s="6" t="str">
        <f t="shared" ca="1" si="882"/>
        <v/>
      </c>
      <c r="BB417" s="6" t="str">
        <f t="shared" ca="1" si="883"/>
        <v/>
      </c>
      <c r="BC417" s="6" t="str">
        <f t="shared" ca="1" si="884"/>
        <v/>
      </c>
      <c r="BD417" s="6" t="str">
        <f t="shared" ca="1" si="885"/>
        <v/>
      </c>
      <c r="BE417" s="6" t="str">
        <f t="shared" ca="1" si="886"/>
        <v/>
      </c>
      <c r="BF417" s="6" t="str">
        <f t="shared" ca="1" si="887"/>
        <v/>
      </c>
      <c r="BG417" s="6" t="str">
        <f t="shared" ca="1" si="888"/>
        <v/>
      </c>
      <c r="BH417" s="6" t="str">
        <f t="shared" ca="1" si="889"/>
        <v/>
      </c>
      <c r="BI417" s="6" t="str">
        <f t="shared" ca="1" si="890"/>
        <v/>
      </c>
      <c r="BJ417" s="6" t="str">
        <f t="shared" ca="1" si="891"/>
        <v/>
      </c>
      <c r="BK417" s="6" t="str">
        <f t="shared" ca="1" si="892"/>
        <v/>
      </c>
      <c r="BL417" s="6" t="str">
        <f t="shared" ca="1" si="893"/>
        <v/>
      </c>
      <c r="BM417" s="6" t="str">
        <f t="shared" ca="1" si="894"/>
        <v/>
      </c>
      <c r="BN417" s="6" t="str">
        <f t="shared" ca="1" si="895"/>
        <v/>
      </c>
      <c r="BO417" s="6" t="str">
        <f t="shared" ca="1" si="896"/>
        <v/>
      </c>
      <c r="BP417" s="6" t="str">
        <f t="shared" ca="1" si="897"/>
        <v/>
      </c>
      <c r="BQ417" s="6" t="str">
        <f t="shared" ca="1" si="898"/>
        <v/>
      </c>
      <c r="BR417" s="6" t="str">
        <f t="shared" ca="1" si="899"/>
        <v/>
      </c>
      <c r="BS417" s="6" t="str">
        <f t="shared" ca="1" si="900"/>
        <v/>
      </c>
      <c r="BU417" s="6" t="str">
        <f t="shared" ca="1" si="901"/>
        <v/>
      </c>
      <c r="BW417" s="515" t="str">
        <f t="shared" ca="1" si="902"/>
        <v/>
      </c>
      <c r="BX417" s="515">
        <f t="shared" ca="1" si="903"/>
        <v>0</v>
      </c>
      <c r="BY417" s="515" t="str">
        <f t="shared" ca="1" si="904"/>
        <v/>
      </c>
      <c r="CA417" s="6">
        <f t="shared" ca="1" si="905"/>
        <v>1</v>
      </c>
      <c r="CC417" s="523" t="str">
        <f t="shared" ca="1" si="906"/>
        <v/>
      </c>
      <c r="CE417" s="6" t="str">
        <f t="shared" ca="1" si="907"/>
        <v/>
      </c>
      <c r="CG417" s="524" t="str">
        <f ca="1">IF(V417=1,"",IF($AA$4=1,"",IF(LOG入力!BH417&gt;0,"",IF(N417=0,"",IF(HT417=0,"","★")))))</f>
        <v/>
      </c>
      <c r="CI417" s="74" t="str">
        <f t="shared" ca="1" si="908"/>
        <v/>
      </c>
      <c r="CK417" s="525" t="str">
        <f ca="1">IF(V417=1,"",IF(LOG入力!BH417&gt;0,1,0))</f>
        <v/>
      </c>
      <c r="CL417" s="74" t="str">
        <f t="shared" ca="1" si="909"/>
        <v/>
      </c>
      <c r="CN417" s="74" t="str">
        <f t="shared" ca="1" si="910"/>
        <v/>
      </c>
      <c r="CO417" s="74" t="str">
        <f t="shared" ca="1" si="911"/>
        <v/>
      </c>
      <c r="CQ417" s="74" t="str">
        <f t="shared" ca="1" si="912"/>
        <v/>
      </c>
      <c r="CR417" s="74" t="str">
        <f t="shared" ca="1" si="913"/>
        <v/>
      </c>
      <c r="CS417" s="74" t="str">
        <f t="shared" ca="1" si="914"/>
        <v/>
      </c>
      <c r="CT417" s="74" t="str">
        <f t="shared" ca="1" si="915"/>
        <v/>
      </c>
      <c r="CU417" s="74" t="str">
        <f t="shared" ca="1" si="916"/>
        <v/>
      </c>
      <c r="CV417" s="74" t="str">
        <f t="shared" ca="1" si="917"/>
        <v/>
      </c>
      <c r="CW417" s="74" t="str">
        <f t="shared" ca="1" si="918"/>
        <v/>
      </c>
      <c r="CX417" s="74" t="str">
        <f t="shared" ca="1" si="919"/>
        <v/>
      </c>
      <c r="CY417" s="74" t="str">
        <f t="shared" ca="1" si="920"/>
        <v/>
      </c>
      <c r="CZ417" s="74" t="str">
        <f t="shared" ca="1" si="921"/>
        <v/>
      </c>
      <c r="DA417" s="74" t="str">
        <f t="shared" ca="1" si="922"/>
        <v/>
      </c>
      <c r="DB417" s="74" t="str">
        <f t="shared" ca="1" si="923"/>
        <v/>
      </c>
      <c r="DD417" s="74" t="str">
        <f t="shared" ca="1" si="924"/>
        <v/>
      </c>
      <c r="DE417" s="74" t="str">
        <f t="shared" ca="1" si="925"/>
        <v/>
      </c>
      <c r="DF417" s="74" t="str">
        <f t="shared" ca="1" si="926"/>
        <v/>
      </c>
      <c r="DG417" s="74" t="str">
        <f t="shared" ca="1" si="927"/>
        <v/>
      </c>
      <c r="DH417" s="74" t="str">
        <f t="shared" ca="1" si="928"/>
        <v/>
      </c>
      <c r="DI417" s="74" t="str">
        <f t="shared" ca="1" si="929"/>
        <v/>
      </c>
      <c r="DJ417" s="74" t="str">
        <f t="shared" ca="1" si="930"/>
        <v/>
      </c>
      <c r="DK417" s="74" t="str">
        <f t="shared" ca="1" si="931"/>
        <v/>
      </c>
      <c r="DL417" s="74" t="str">
        <f t="shared" ca="1" si="932"/>
        <v/>
      </c>
      <c r="DM417" s="74" t="str">
        <f t="shared" ca="1" si="933"/>
        <v/>
      </c>
      <c r="DN417" s="74" t="str">
        <f t="shared" ca="1" si="934"/>
        <v/>
      </c>
      <c r="DO417" s="74" t="str">
        <f t="shared" ca="1" si="935"/>
        <v/>
      </c>
      <c r="DQ417" s="74" t="str">
        <f t="shared" ca="1" si="936"/>
        <v/>
      </c>
      <c r="DS417" s="74" t="str">
        <f t="shared" ca="1" si="937"/>
        <v/>
      </c>
      <c r="DT417" s="74" t="str">
        <f t="shared" ca="1" si="938"/>
        <v/>
      </c>
      <c r="DV417" s="525" t="str">
        <f t="shared" ca="1" si="939"/>
        <v/>
      </c>
      <c r="DW417" s="74" t="str">
        <f t="shared" ca="1" si="940"/>
        <v/>
      </c>
      <c r="DX417" s="485" t="str">
        <f t="shared" ca="1" si="941"/>
        <v/>
      </c>
      <c r="DY417" s="74" t="str">
        <f t="shared" ca="1" si="942"/>
        <v/>
      </c>
      <c r="DZ417" s="74" t="str">
        <f t="shared" ca="1" si="943"/>
        <v/>
      </c>
      <c r="EA417" s="74" t="str">
        <f t="shared" ca="1" si="944"/>
        <v/>
      </c>
      <c r="EC417" s="74" t="str">
        <f t="shared" ca="1" si="945"/>
        <v/>
      </c>
      <c r="ED417" s="74" t="str">
        <f t="shared" ca="1" si="946"/>
        <v/>
      </c>
      <c r="EE417" s="74" t="str">
        <f t="shared" ca="1" si="947"/>
        <v/>
      </c>
      <c r="EG417" s="479" t="str">
        <f ca="1">IF(V417=1,"",IF(LOG入力!BH417&gt;0,0,IF(CG417="★",0,IF(R417=1,0,IF(N417=0,0,1)))))</f>
        <v/>
      </c>
      <c r="EH417" s="483" t="str">
        <f t="shared" ca="1" si="948"/>
        <v/>
      </c>
      <c r="EI417" s="483" t="str">
        <f t="shared" ca="1" si="949"/>
        <v/>
      </c>
      <c r="EJ417" s="483" t="str">
        <f t="shared" ca="1" si="950"/>
        <v/>
      </c>
      <c r="EL417" s="71">
        <f t="shared" ca="1" si="951"/>
        <v>0</v>
      </c>
      <c r="EM417" s="6">
        <f t="shared" ca="1" si="952"/>
        <v>0</v>
      </c>
      <c r="EN417" s="6" t="str">
        <f t="shared" ca="1" si="953"/>
        <v/>
      </c>
      <c r="EO417" s="6">
        <f ca="1">IF(LOG入力!BH417&gt;0,0,IF(EM417=0,0,(IF(COUNTIF($EN$19:EN417,EN417)=1,IF($FS$3="N",1,IF(EH417=1,1,0))))))</f>
        <v>0</v>
      </c>
      <c r="EP417" s="6" t="str">
        <f ca="1">IF(LOG入力!BH417&gt;0,"",IF(EO417=1,$X417,""))</f>
        <v/>
      </c>
      <c r="EQ417" s="6" t="str">
        <f ca="1">IF(LOG入力!BH417&gt;0,"",IF(EO417=1,$Y417,""))</f>
        <v/>
      </c>
      <c r="ER417" s="520" t="str">
        <f ca="1">IF(LOG入力!BH417&gt;0,"",IF(COUNTIF($EP$19:$EP417,EP417)=1,EP417,""))</f>
        <v/>
      </c>
      <c r="ES417" s="520">
        <f ca="1">IF(LOG入力!BH417&gt;0,0,IF((EL417=1),IF(($ER417=""),0,1),0))</f>
        <v>0</v>
      </c>
      <c r="ET417" s="520" t="str">
        <f ca="1">IF(LOG入力!BH417&gt;0,"",IF(COUNTIF($EQ$19:EQ417,EQ417)=1,EQ417,""))</f>
        <v/>
      </c>
      <c r="EU417" s="539">
        <f ca="1">IF(LOG入力!BH417&gt;0,0,IF((EL417=1),IF(($ET417=""),0,1),0))</f>
        <v>0</v>
      </c>
      <c r="EV417" s="71">
        <f t="shared" ca="1" si="954"/>
        <v>0</v>
      </c>
      <c r="EW417" s="6">
        <f t="shared" ca="1" si="955"/>
        <v>0</v>
      </c>
      <c r="EX417" s="6" t="str">
        <f t="shared" ca="1" si="956"/>
        <v/>
      </c>
      <c r="EY417" s="6">
        <f ca="1">IF(LOG入力!BH417&gt;0,0,IF(EW417=0,0,(IF(COUNTIF($EX$19:EX417,EX417)=1,IF($FS$3="N",1,IF(EH417=1,1,0))))))</f>
        <v>0</v>
      </c>
      <c r="EZ417" s="6" t="str">
        <f ca="1">IF(LOG入力!BH417&gt;0,"",IF(EY417=1,$X417,""))</f>
        <v/>
      </c>
      <c r="FA417" s="6" t="str">
        <f ca="1">IF(LOG入力!BH417&gt;0,"",IF(EY417=1,$Y417,""))</f>
        <v/>
      </c>
      <c r="FB417" s="6" t="str">
        <f ca="1">IF(LOG入力!BH417&gt;0,"",IF(COUNTIF($EZ$19:$EZ417,EZ417)=1,EZ417,""))</f>
        <v/>
      </c>
      <c r="FC417" s="6">
        <f ca="1">IF(LOG入力!BH417&gt;0,0,IF((EV417=1),IF(($FB417=""),0,1),0))</f>
        <v>0</v>
      </c>
      <c r="FD417" s="6" t="str">
        <f ca="1">IF(LOG入力!BH417&gt;0,"",IF(COUNTIF($FA$19:FA417,FA417)=1,FA417,""))</f>
        <v/>
      </c>
      <c r="FE417" s="72">
        <f ca="1">IF(LOG入力!BH417&gt;0,0,IF((EV417=1),IF(($FD417=""),0,1),0))</f>
        <v>0</v>
      </c>
      <c r="FF417" s="71">
        <f t="shared" ca="1" si="957"/>
        <v>0</v>
      </c>
      <c r="FG417" s="6">
        <f t="shared" ca="1" si="958"/>
        <v>0</v>
      </c>
      <c r="FH417" s="6" t="str">
        <f t="shared" ca="1" si="959"/>
        <v/>
      </c>
      <c r="FI417" s="6">
        <f ca="1">IF(LOG入力!BH417&gt;0,0,IF(FG417=0,0,(IF(COUNTIF($FH$19:FH417,FH417)=1,IF($FS$3="N",1,IF(EH417=1,1,0))))))</f>
        <v>0</v>
      </c>
      <c r="FJ417" s="6" t="str">
        <f ca="1">IF(LOG入力!BH417&gt;0,"",IF(FI417=1,$X417,""))</f>
        <v/>
      </c>
      <c r="FK417" s="6" t="str">
        <f ca="1">IF(LOG入力!BH417&gt;0,"",IF(FI417=1,$Y417,""))</f>
        <v/>
      </c>
      <c r="FL417" s="6" t="str">
        <f ca="1">IF(LOG入力!BH417&gt;0,"",IF(COUNTIF($FJ$19:$FJ417,FJ417)=1,FJ417,""))</f>
        <v/>
      </c>
      <c r="FM417" s="6">
        <f ca="1">IF(LOG入力!BH417&gt;0,0,IF((FF417=1),IF(($FL417=""),0,1),0))</f>
        <v>0</v>
      </c>
      <c r="FN417" s="6" t="str">
        <f ca="1">IF(LOG入力!BH417&gt;0,"",IF(COUNTIF($FK$19:FK417,FK417)=1,FK417,""))</f>
        <v/>
      </c>
      <c r="FO417" s="72">
        <f ca="1">IF(LOG入力!BH417&gt;0,0,IF((FF417=1),IF(($FN417=""),0,1),0))</f>
        <v>0</v>
      </c>
      <c r="FP417" s="71">
        <f t="shared" ca="1" si="960"/>
        <v>0</v>
      </c>
      <c r="FQ417" s="6">
        <f t="shared" ca="1" si="961"/>
        <v>0</v>
      </c>
      <c r="FR417" s="6" t="str">
        <f t="shared" ca="1" si="962"/>
        <v/>
      </c>
      <c r="FS417" s="6">
        <f ca="1">IF(LOG入力!BH417&gt;0,0,IF(FQ417=0,0,(IF(COUNTIF($FR$19:FR417,FR417)=1,IF($FS$3="N",1,IF(EH417=1,1,0))))))</f>
        <v>0</v>
      </c>
      <c r="FT417" s="6" t="str">
        <f ca="1">IF(LOG入力!BH417&gt;0,"",IF(FS417=1,$X417,""))</f>
        <v/>
      </c>
      <c r="FU417" s="6" t="str">
        <f ca="1">IF(LOG入力!BH417&gt;0,"",IF(FS417=1,$Y417,""))</f>
        <v/>
      </c>
      <c r="FV417" s="6" t="str">
        <f ca="1">IF(LOG入力!BH417&gt;0,"",IF(COUNTIF($FT$19:$FT417,FT417)=1,FT417,""))</f>
        <v/>
      </c>
      <c r="FW417" s="6">
        <f ca="1">IF(LOG入力!BH417&gt;0,0,IF((FP417=1),IF(($FV417=""),0,1),0))</f>
        <v>0</v>
      </c>
      <c r="FX417" s="6" t="str">
        <f ca="1">IF(LOG入力!BH417&gt;0,"",IF(COUNTIF($FU$19:FU417,FU417)=1,FU417,""))</f>
        <v/>
      </c>
      <c r="FY417" s="72">
        <f ca="1">IF(LOG入力!BH417&gt;0,0,IF((FP417=1),IF(($FX417=""),0,1),0))</f>
        <v>0</v>
      </c>
      <c r="FZ417" s="71">
        <f t="shared" ca="1" si="963"/>
        <v>0</v>
      </c>
      <c r="GA417" s="6">
        <f t="shared" ca="1" si="964"/>
        <v>0</v>
      </c>
      <c r="GB417" s="6" t="str">
        <f t="shared" ca="1" si="965"/>
        <v/>
      </c>
      <c r="GC417" s="6">
        <f ca="1">IF(LOG入力!BH417&gt;0,0,IF(GA417=0,0,(IF(COUNTIF($GB$19:GB417,GB417)=1,IF($FS$3="N",1,IF(EH417=1,1,0))))))</f>
        <v>0</v>
      </c>
      <c r="GD417" s="6" t="str">
        <f ca="1">IF(LOG入力!BH417&gt;0,"",IF(GC417=1,$X417,""))</f>
        <v/>
      </c>
      <c r="GE417" s="6" t="str">
        <f ca="1">IF(LOG入力!BH417&gt;0,"",IF(GC417=1,$Y417,""))</f>
        <v/>
      </c>
      <c r="GF417" s="6" t="str">
        <f ca="1">IF(LOG入力!BH417&gt;0,"",IF(COUNTIF($GD$19:$GD417,GD417)=1,GD417,""))</f>
        <v/>
      </c>
      <c r="GG417" s="6">
        <f ca="1">IF(LOG入力!BH417&gt;0,0,IF((FZ417=1),IF(($GF417=""),0,1),0))</f>
        <v>0</v>
      </c>
      <c r="GH417" s="6" t="str">
        <f ca="1">IF(LOG入力!BH417&gt;0,"",IF(COUNTIF($GE$19:GE417,GE417)=1,GE417,""))</f>
        <v/>
      </c>
      <c r="GI417" s="72">
        <f ca="1">IF(LOG入力!BH417&gt;0,0,IF((FZ417=1),IF(($GH417=""),0,1),0))</f>
        <v>0</v>
      </c>
      <c r="GK417" s="455" t="str">
        <f ca="1">IF(V417=1,"",IF(LEN(LOG入力!AS417)=0,"",LOG入力!AS417))</f>
        <v/>
      </c>
      <c r="GL417" s="378" t="str">
        <f t="shared" ca="1" si="966"/>
        <v/>
      </c>
      <c r="GM417" s="378" t="str">
        <f t="shared" ca="1" si="967"/>
        <v/>
      </c>
      <c r="GN417" s="74" t="str">
        <f t="shared" ca="1" si="968"/>
        <v/>
      </c>
      <c r="GO417" s="74" t="str">
        <f t="shared" ca="1" si="969"/>
        <v/>
      </c>
      <c r="GQ417" s="74" t="str">
        <f t="shared" ca="1" si="970"/>
        <v/>
      </c>
      <c r="GR417" s="74" t="str">
        <f t="shared" ca="1" si="971"/>
        <v/>
      </c>
      <c r="GS417" s="74" t="str">
        <f t="shared" ca="1" si="972"/>
        <v/>
      </c>
      <c r="GT417" s="74" t="str">
        <f t="shared" ca="1" si="973"/>
        <v/>
      </c>
      <c r="GU417" s="74" t="str">
        <f t="shared" ca="1" si="974"/>
        <v/>
      </c>
      <c r="GV417" s="74" t="str">
        <f t="shared" ca="1" si="975"/>
        <v/>
      </c>
      <c r="GX417" s="74" t="str">
        <f t="shared" ca="1" si="976"/>
        <v/>
      </c>
      <c r="GY417" s="74" t="str">
        <f t="shared" ca="1" si="977"/>
        <v/>
      </c>
      <c r="GZ417" s="74" t="str">
        <f ca="1">IF(V417=1,"",IF(LOG入力!BH417&gt;0,0,IF(GY417=0,0,IF((VALUE((TYPE(VALUE(J417)))))=16,0,IF(VALUE(J417)&lt;60,1,IF(VALUE(J417)&lt;100,0,IF(VALUE(J417)&lt;600,2,0)))))))</f>
        <v/>
      </c>
      <c r="HA417" s="74" t="str">
        <f t="shared" ca="1" si="978"/>
        <v/>
      </c>
      <c r="HB417" s="74" t="str">
        <f ca="1">IF(V417=1,"",IF(LOG入力!BH417&gt;0,0,IF(HA417=0,0,IF((VALUE((TYPE(VALUE(L417)))))=16,0,IF(VALUE(L417)&lt;60,1,IF(VALUE(L417)&lt;100,0,IF(VALUE(L417)&lt;600,2,0)))))))</f>
        <v/>
      </c>
      <c r="HD417" s="74" t="str">
        <f t="shared" ca="1" si="979"/>
        <v/>
      </c>
      <c r="HF417" s="74" t="str">
        <f t="shared" ca="1" si="980"/>
        <v/>
      </c>
      <c r="HG417" s="74" t="str">
        <f t="shared" ca="1" si="981"/>
        <v/>
      </c>
      <c r="HH417" s="74" t="str">
        <f t="shared" ca="1" si="982"/>
        <v/>
      </c>
      <c r="HI417" s="74" t="str">
        <f t="shared" ca="1" si="983"/>
        <v/>
      </c>
      <c r="HJ417" s="74" t="str">
        <f t="shared" ca="1" si="984"/>
        <v/>
      </c>
      <c r="HK417" s="74" t="str">
        <f t="shared" ca="1" si="985"/>
        <v/>
      </c>
      <c r="HL417" s="74" t="str">
        <f t="shared" ca="1" si="986"/>
        <v/>
      </c>
      <c r="HM417" s="74" t="str">
        <f t="shared" ca="1" si="987"/>
        <v/>
      </c>
      <c r="HN417" s="74" t="str">
        <f t="shared" ca="1" si="988"/>
        <v/>
      </c>
      <c r="HO417" s="529" t="str">
        <f t="shared" ca="1" si="989"/>
        <v/>
      </c>
      <c r="HP417" s="74" t="str">
        <f t="shared" ca="1" si="990"/>
        <v/>
      </c>
      <c r="HQ417" s="74" t="str">
        <f t="shared" ca="1" si="991"/>
        <v/>
      </c>
      <c r="HR417" s="74" t="str">
        <f t="shared" ca="1" si="992"/>
        <v/>
      </c>
      <c r="HS417" s="74" t="str">
        <f t="shared" ca="1" si="993"/>
        <v/>
      </c>
      <c r="HT417" s="74" t="str">
        <f ca="1">IF(V417=1,"",IF(LOG入力!BH417&gt;0,0,IF(DV417=1,0,IF(N417="0",0,IF(SUM(HD417:HS417)&gt;0,1,0)))))</f>
        <v/>
      </c>
    </row>
    <row r="418" spans="1:228" x14ac:dyDescent="0.15">
      <c r="A418" s="5">
        <v>400</v>
      </c>
      <c r="B418" s="487" t="str">
        <f t="shared" ca="1" si="852"/>
        <v/>
      </c>
      <c r="C418" s="548" t="str">
        <f ca="1">LOG入力!AP418</f>
        <v/>
      </c>
      <c r="D418" s="548" t="str">
        <f ca="1">LOG入力!AQ418</f>
        <v/>
      </c>
      <c r="E418" s="548" t="str">
        <f ca="1">LOG入力!AR418</f>
        <v/>
      </c>
      <c r="F418" s="589" t="str">
        <f t="shared" ca="1" si="853"/>
        <v/>
      </c>
      <c r="G418" s="586" t="str">
        <f ca="1">LOG入力!AT418</f>
        <v/>
      </c>
      <c r="H418" s="553" t="str">
        <f ca="1">LOG入力!AU418</f>
        <v/>
      </c>
      <c r="I418" s="587" t="str">
        <f ca="1">LOG入力!AV418</f>
        <v/>
      </c>
      <c r="J418" s="590" t="str">
        <f ca="1">LOG入力!AW418</f>
        <v/>
      </c>
      <c r="K418" s="591" t="str">
        <f ca="1">LOG入力!BJ418</f>
        <v/>
      </c>
      <c r="L418" s="590" t="str">
        <f ca="1">LOG入力!AY418</f>
        <v/>
      </c>
      <c r="M418" s="556" t="str">
        <f ca="1">LOG入力!BK418</f>
        <v/>
      </c>
      <c r="N418" s="588" t="str">
        <f ca="1">IF(V418=1,"",IF(LOG入力!AJ418=1,"1",LOG入力!BA418))</f>
        <v/>
      </c>
      <c r="O418" s="557" t="str">
        <f ca="1">IF(V418=1,"",IF(LEN(LOG入力!O418)=0,"",LOG入力!O418))</f>
        <v/>
      </c>
      <c r="P418" s="336" t="str">
        <f ca="1">IF(V418=1,"",IF($AA$4=1,"",IF(LOG入力!BG418=1,"",CONCATENATE($ER418,$FB418,$FL418,$FV418,$GF418))))</f>
        <v/>
      </c>
      <c r="Q418" s="337" t="str">
        <f ca="1">IF(V418=1,"",IF($AA$4=1,"",IF(LOG入力!BG418=1,"",CONCATENATE($ET418,$FD418,$FN418,$FX418,$GH418))))</f>
        <v/>
      </c>
      <c r="R418" s="338" t="str">
        <f ca="1">IF(V418=1,"",IF($AA$4=1,"",IF(LOG入力!BH418&gt;0,0,AA418)))</f>
        <v/>
      </c>
      <c r="S418" s="293" t="str">
        <f t="shared" ca="1" si="854"/>
        <v/>
      </c>
      <c r="T418" s="29"/>
      <c r="U418" s="38"/>
      <c r="V418" s="196">
        <f ca="1">LOG入力!AN418</f>
        <v>1</v>
      </c>
      <c r="W418" s="38"/>
      <c r="X418" s="516" t="str">
        <f t="shared" ca="1" si="855"/>
        <v/>
      </c>
      <c r="Y418" s="515" t="str">
        <f t="shared" ca="1" si="856"/>
        <v/>
      </c>
      <c r="Z418" s="518" t="str">
        <f t="shared" ca="1" si="857"/>
        <v/>
      </c>
      <c r="AA418" s="574" t="str">
        <f t="shared" ca="1" si="858"/>
        <v/>
      </c>
      <c r="AC418" s="6" t="str">
        <f t="shared" ca="1" si="859"/>
        <v/>
      </c>
      <c r="AD418" s="6" t="str">
        <f t="shared" ca="1" si="860"/>
        <v/>
      </c>
      <c r="AE418" s="6" t="str">
        <f t="shared" ca="1" si="861"/>
        <v/>
      </c>
      <c r="AF418" s="6" t="str">
        <f t="shared" ca="1" si="862"/>
        <v/>
      </c>
      <c r="AG418" s="6" t="str">
        <f t="shared" ca="1" si="863"/>
        <v/>
      </c>
      <c r="AH418" s="6" t="str">
        <f t="shared" ca="1" si="864"/>
        <v/>
      </c>
      <c r="AI418" s="6" t="str">
        <f t="shared" ca="1" si="865"/>
        <v/>
      </c>
      <c r="AJ418" s="6" t="str">
        <f t="shared" ca="1" si="866"/>
        <v/>
      </c>
      <c r="AK418" s="6" t="str">
        <f t="shared" ca="1" si="867"/>
        <v/>
      </c>
      <c r="AL418" s="6" t="str">
        <f t="shared" ca="1" si="868"/>
        <v/>
      </c>
      <c r="AM418" s="6" t="str">
        <f t="shared" ca="1" si="869"/>
        <v/>
      </c>
      <c r="AN418" s="6" t="str">
        <f t="shared" ca="1" si="870"/>
        <v/>
      </c>
      <c r="AO418" s="6" t="str">
        <f t="shared" ca="1" si="871"/>
        <v/>
      </c>
      <c r="AP418" s="6" t="str">
        <f t="shared" ca="1" si="872"/>
        <v/>
      </c>
      <c r="AQ418" s="6" t="str">
        <f t="shared" ca="1" si="873"/>
        <v/>
      </c>
      <c r="AR418" s="6" t="str">
        <f t="shared" ca="1" si="874"/>
        <v/>
      </c>
      <c r="AS418" s="6" t="str">
        <f t="shared" ca="1" si="875"/>
        <v/>
      </c>
      <c r="AT418" s="6" t="str">
        <f t="shared" ca="1" si="876"/>
        <v/>
      </c>
      <c r="AU418" s="6" t="str">
        <f t="shared" ca="1" si="877"/>
        <v/>
      </c>
      <c r="AV418" s="6" t="str">
        <f t="shared" ca="1" si="878"/>
        <v/>
      </c>
      <c r="AW418" s="6" t="str">
        <f t="shared" ca="1" si="879"/>
        <v/>
      </c>
      <c r="AY418" s="6" t="str">
        <f t="shared" ca="1" si="880"/>
        <v/>
      </c>
      <c r="AZ418" s="6" t="str">
        <f t="shared" ca="1" si="881"/>
        <v/>
      </c>
      <c r="BA418" s="6" t="str">
        <f t="shared" ca="1" si="882"/>
        <v/>
      </c>
      <c r="BB418" s="6" t="str">
        <f t="shared" ca="1" si="883"/>
        <v/>
      </c>
      <c r="BC418" s="6" t="str">
        <f t="shared" ca="1" si="884"/>
        <v/>
      </c>
      <c r="BD418" s="6" t="str">
        <f t="shared" ca="1" si="885"/>
        <v/>
      </c>
      <c r="BE418" s="6" t="str">
        <f t="shared" ca="1" si="886"/>
        <v/>
      </c>
      <c r="BF418" s="6" t="str">
        <f t="shared" ca="1" si="887"/>
        <v/>
      </c>
      <c r="BG418" s="6" t="str">
        <f t="shared" ca="1" si="888"/>
        <v/>
      </c>
      <c r="BH418" s="6" t="str">
        <f t="shared" ca="1" si="889"/>
        <v/>
      </c>
      <c r="BI418" s="6" t="str">
        <f t="shared" ca="1" si="890"/>
        <v/>
      </c>
      <c r="BJ418" s="6" t="str">
        <f t="shared" ca="1" si="891"/>
        <v/>
      </c>
      <c r="BK418" s="6" t="str">
        <f t="shared" ca="1" si="892"/>
        <v/>
      </c>
      <c r="BL418" s="6" t="str">
        <f t="shared" ca="1" si="893"/>
        <v/>
      </c>
      <c r="BM418" s="6" t="str">
        <f t="shared" ca="1" si="894"/>
        <v/>
      </c>
      <c r="BN418" s="6" t="str">
        <f t="shared" ca="1" si="895"/>
        <v/>
      </c>
      <c r="BO418" s="6" t="str">
        <f t="shared" ca="1" si="896"/>
        <v/>
      </c>
      <c r="BP418" s="6" t="str">
        <f t="shared" ca="1" si="897"/>
        <v/>
      </c>
      <c r="BQ418" s="6" t="str">
        <f t="shared" ca="1" si="898"/>
        <v/>
      </c>
      <c r="BR418" s="6" t="str">
        <f t="shared" ca="1" si="899"/>
        <v/>
      </c>
      <c r="BS418" s="6" t="str">
        <f t="shared" ca="1" si="900"/>
        <v/>
      </c>
      <c r="BU418" s="6" t="str">
        <f t="shared" ca="1" si="901"/>
        <v/>
      </c>
      <c r="BW418" s="515" t="str">
        <f t="shared" ca="1" si="902"/>
        <v/>
      </c>
      <c r="BX418" s="515">
        <f t="shared" ca="1" si="903"/>
        <v>0</v>
      </c>
      <c r="BY418" s="515" t="str">
        <f t="shared" ca="1" si="904"/>
        <v/>
      </c>
      <c r="CA418" s="6">
        <f t="shared" ca="1" si="905"/>
        <v>1</v>
      </c>
      <c r="CC418" s="523" t="str">
        <f t="shared" ca="1" si="906"/>
        <v/>
      </c>
      <c r="CE418" s="6" t="str">
        <f t="shared" ca="1" si="907"/>
        <v/>
      </c>
      <c r="CG418" s="524" t="str">
        <f ca="1">IF(V418=1,"",IF($AA$4=1,"",IF(LOG入力!BH418&gt;0,"",IF(N418=0,"",IF(HT418=0,"","★")))))</f>
        <v/>
      </c>
      <c r="CI418" s="74" t="str">
        <f t="shared" ca="1" si="908"/>
        <v/>
      </c>
      <c r="CK418" s="525" t="str">
        <f ca="1">IF(V418=1,"",IF(LOG入力!BH418&gt;0,1,0))</f>
        <v/>
      </c>
      <c r="CL418" s="74" t="str">
        <f t="shared" ca="1" si="909"/>
        <v/>
      </c>
      <c r="CN418" s="74" t="str">
        <f t="shared" ca="1" si="910"/>
        <v/>
      </c>
      <c r="CO418" s="74" t="str">
        <f t="shared" ca="1" si="911"/>
        <v/>
      </c>
      <c r="CQ418" s="74" t="str">
        <f t="shared" ca="1" si="912"/>
        <v/>
      </c>
      <c r="CR418" s="74" t="str">
        <f t="shared" ca="1" si="913"/>
        <v/>
      </c>
      <c r="CS418" s="74" t="str">
        <f t="shared" ca="1" si="914"/>
        <v/>
      </c>
      <c r="CT418" s="74" t="str">
        <f t="shared" ca="1" si="915"/>
        <v/>
      </c>
      <c r="CU418" s="74" t="str">
        <f t="shared" ca="1" si="916"/>
        <v/>
      </c>
      <c r="CV418" s="74" t="str">
        <f t="shared" ca="1" si="917"/>
        <v/>
      </c>
      <c r="CW418" s="74" t="str">
        <f t="shared" ca="1" si="918"/>
        <v/>
      </c>
      <c r="CX418" s="74" t="str">
        <f t="shared" ca="1" si="919"/>
        <v/>
      </c>
      <c r="CY418" s="74" t="str">
        <f t="shared" ca="1" si="920"/>
        <v/>
      </c>
      <c r="CZ418" s="74" t="str">
        <f t="shared" ca="1" si="921"/>
        <v/>
      </c>
      <c r="DA418" s="74" t="str">
        <f t="shared" ca="1" si="922"/>
        <v/>
      </c>
      <c r="DB418" s="74" t="str">
        <f t="shared" ca="1" si="923"/>
        <v/>
      </c>
      <c r="DD418" s="74" t="str">
        <f t="shared" ca="1" si="924"/>
        <v/>
      </c>
      <c r="DE418" s="74" t="str">
        <f t="shared" ca="1" si="925"/>
        <v/>
      </c>
      <c r="DF418" s="74" t="str">
        <f t="shared" ca="1" si="926"/>
        <v/>
      </c>
      <c r="DG418" s="74" t="str">
        <f t="shared" ca="1" si="927"/>
        <v/>
      </c>
      <c r="DH418" s="74" t="str">
        <f t="shared" ca="1" si="928"/>
        <v/>
      </c>
      <c r="DI418" s="74" t="str">
        <f t="shared" ca="1" si="929"/>
        <v/>
      </c>
      <c r="DJ418" s="74" t="str">
        <f t="shared" ca="1" si="930"/>
        <v/>
      </c>
      <c r="DK418" s="74" t="str">
        <f t="shared" ca="1" si="931"/>
        <v/>
      </c>
      <c r="DL418" s="74" t="str">
        <f t="shared" ca="1" si="932"/>
        <v/>
      </c>
      <c r="DM418" s="74" t="str">
        <f t="shared" ca="1" si="933"/>
        <v/>
      </c>
      <c r="DN418" s="74" t="str">
        <f t="shared" ca="1" si="934"/>
        <v/>
      </c>
      <c r="DO418" s="74" t="str">
        <f t="shared" ca="1" si="935"/>
        <v/>
      </c>
      <c r="DQ418" s="74" t="str">
        <f t="shared" ca="1" si="936"/>
        <v/>
      </c>
      <c r="DS418" s="74" t="str">
        <f t="shared" ca="1" si="937"/>
        <v/>
      </c>
      <c r="DT418" s="74" t="str">
        <f t="shared" ca="1" si="938"/>
        <v/>
      </c>
      <c r="DV418" s="525" t="str">
        <f t="shared" ca="1" si="939"/>
        <v/>
      </c>
      <c r="DW418" s="74" t="str">
        <f t="shared" ca="1" si="940"/>
        <v/>
      </c>
      <c r="DX418" s="485" t="str">
        <f t="shared" ca="1" si="941"/>
        <v/>
      </c>
      <c r="DY418" s="74" t="str">
        <f t="shared" ca="1" si="942"/>
        <v/>
      </c>
      <c r="DZ418" s="74" t="str">
        <f t="shared" ca="1" si="943"/>
        <v/>
      </c>
      <c r="EA418" s="74" t="str">
        <f t="shared" ca="1" si="944"/>
        <v/>
      </c>
      <c r="EC418" s="74" t="str">
        <f t="shared" ca="1" si="945"/>
        <v/>
      </c>
      <c r="ED418" s="74" t="str">
        <f t="shared" ca="1" si="946"/>
        <v/>
      </c>
      <c r="EE418" s="74" t="str">
        <f t="shared" ca="1" si="947"/>
        <v/>
      </c>
      <c r="EG418" s="479" t="str">
        <f ca="1">IF(V418=1,"",IF(LOG入力!BH418&gt;0,0,IF(CG418="★",0,IF(R418=1,0,IF(N418=0,0,1)))))</f>
        <v/>
      </c>
      <c r="EH418" s="483" t="str">
        <f t="shared" ca="1" si="948"/>
        <v/>
      </c>
      <c r="EI418" s="483" t="str">
        <f t="shared" ca="1" si="949"/>
        <v/>
      </c>
      <c r="EJ418" s="483" t="str">
        <f t="shared" ca="1" si="950"/>
        <v/>
      </c>
      <c r="EL418" s="71">
        <f t="shared" ca="1" si="951"/>
        <v>0</v>
      </c>
      <c r="EM418" s="6">
        <f t="shared" ca="1" si="952"/>
        <v>0</v>
      </c>
      <c r="EN418" s="6" t="str">
        <f t="shared" ca="1" si="953"/>
        <v/>
      </c>
      <c r="EO418" s="6">
        <f ca="1">IF(LOG入力!BH418&gt;0,0,IF(EM418=0,0,(IF(COUNTIF($EN$19:EN418,EN418)=1,IF($FS$3="N",1,IF(EH418=1,1,0))))))</f>
        <v>0</v>
      </c>
      <c r="EP418" s="6" t="str">
        <f ca="1">IF(LOG入力!BH418&gt;0,"",IF(EO418=1,$X418,""))</f>
        <v/>
      </c>
      <c r="EQ418" s="6" t="str">
        <f ca="1">IF(LOG入力!BH418&gt;0,"",IF(EO418=1,$Y418,""))</f>
        <v/>
      </c>
      <c r="ER418" s="520" t="str">
        <f ca="1">IF(LOG入力!BH418&gt;0,"",IF(COUNTIF($EP$19:$EP418,EP418)=1,EP418,""))</f>
        <v/>
      </c>
      <c r="ES418" s="520">
        <f ca="1">IF(LOG入力!BH418&gt;0,0,IF((EL418=1),IF(($ER418=""),0,1),0))</f>
        <v>0</v>
      </c>
      <c r="ET418" s="520" t="str">
        <f ca="1">IF(LOG入力!BH418&gt;0,"",IF(COUNTIF($EQ$19:EQ418,EQ418)=1,EQ418,""))</f>
        <v/>
      </c>
      <c r="EU418" s="539">
        <f ca="1">IF(LOG入力!BH418&gt;0,0,IF((EL418=1),IF(($ET418=""),0,1),0))</f>
        <v>0</v>
      </c>
      <c r="EV418" s="71">
        <f t="shared" ca="1" si="954"/>
        <v>0</v>
      </c>
      <c r="EW418" s="6">
        <f t="shared" ca="1" si="955"/>
        <v>0</v>
      </c>
      <c r="EX418" s="6" t="str">
        <f t="shared" ca="1" si="956"/>
        <v/>
      </c>
      <c r="EY418" s="6">
        <f ca="1">IF(LOG入力!BH418&gt;0,0,IF(EW418=0,0,(IF(COUNTIF($EX$19:EX418,EX418)=1,IF($FS$3="N",1,IF(EH418=1,1,0))))))</f>
        <v>0</v>
      </c>
      <c r="EZ418" s="6" t="str">
        <f ca="1">IF(LOG入力!BH418&gt;0,"",IF(EY418=1,$X418,""))</f>
        <v/>
      </c>
      <c r="FA418" s="6" t="str">
        <f ca="1">IF(LOG入力!BH418&gt;0,"",IF(EY418=1,$Y418,""))</f>
        <v/>
      </c>
      <c r="FB418" s="6" t="str">
        <f ca="1">IF(LOG入力!BH418&gt;0,"",IF(COUNTIF($EZ$19:$EZ418,EZ418)=1,EZ418,""))</f>
        <v/>
      </c>
      <c r="FC418" s="6">
        <f ca="1">IF(LOG入力!BH418&gt;0,0,IF((EV418=1),IF(($FB418=""),0,1),0))</f>
        <v>0</v>
      </c>
      <c r="FD418" s="6" t="str">
        <f ca="1">IF(LOG入力!BH418&gt;0,"",IF(COUNTIF($FA$19:FA418,FA418)=1,FA418,""))</f>
        <v/>
      </c>
      <c r="FE418" s="72">
        <f ca="1">IF(LOG入力!BH418&gt;0,0,IF((EV418=1),IF(($FD418=""),0,1),0))</f>
        <v>0</v>
      </c>
      <c r="FF418" s="71">
        <f t="shared" ca="1" si="957"/>
        <v>0</v>
      </c>
      <c r="FG418" s="6">
        <f t="shared" ca="1" si="958"/>
        <v>0</v>
      </c>
      <c r="FH418" s="6" t="str">
        <f t="shared" ca="1" si="959"/>
        <v/>
      </c>
      <c r="FI418" s="6">
        <f ca="1">IF(LOG入力!BH418&gt;0,0,IF(FG418=0,0,(IF(COUNTIF($FH$19:FH418,FH418)=1,IF($FS$3="N",1,IF(EH418=1,1,0))))))</f>
        <v>0</v>
      </c>
      <c r="FJ418" s="6" t="str">
        <f ca="1">IF(LOG入力!BH418&gt;0,"",IF(FI418=1,$X418,""))</f>
        <v/>
      </c>
      <c r="FK418" s="6" t="str">
        <f ca="1">IF(LOG入力!BH418&gt;0,"",IF(FI418=1,$Y418,""))</f>
        <v/>
      </c>
      <c r="FL418" s="6" t="str">
        <f ca="1">IF(LOG入力!BH418&gt;0,"",IF(COUNTIF($FJ$19:$FJ418,FJ418)=1,FJ418,""))</f>
        <v/>
      </c>
      <c r="FM418" s="6">
        <f ca="1">IF(LOG入力!BH418&gt;0,0,IF((FF418=1),IF(($FL418=""),0,1),0))</f>
        <v>0</v>
      </c>
      <c r="FN418" s="6" t="str">
        <f ca="1">IF(LOG入力!BH418&gt;0,"",IF(COUNTIF($FK$19:FK418,FK418)=1,FK418,""))</f>
        <v/>
      </c>
      <c r="FO418" s="72">
        <f ca="1">IF(LOG入力!BH418&gt;0,0,IF((FF418=1),IF(($FN418=""),0,1),0))</f>
        <v>0</v>
      </c>
      <c r="FP418" s="71">
        <f t="shared" ca="1" si="960"/>
        <v>0</v>
      </c>
      <c r="FQ418" s="6">
        <f t="shared" ca="1" si="961"/>
        <v>0</v>
      </c>
      <c r="FR418" s="6" t="str">
        <f t="shared" ca="1" si="962"/>
        <v/>
      </c>
      <c r="FS418" s="6">
        <f ca="1">IF(LOG入力!BH418&gt;0,0,IF(FQ418=0,0,(IF(COUNTIF($FR$19:FR418,FR418)=1,IF($FS$3="N",1,IF(EH418=1,1,0))))))</f>
        <v>0</v>
      </c>
      <c r="FT418" s="6" t="str">
        <f ca="1">IF(LOG入力!BH418&gt;0,"",IF(FS418=1,$X418,""))</f>
        <v/>
      </c>
      <c r="FU418" s="6" t="str">
        <f ca="1">IF(LOG入力!BH418&gt;0,"",IF(FS418=1,$Y418,""))</f>
        <v/>
      </c>
      <c r="FV418" s="6" t="str">
        <f ca="1">IF(LOG入力!BH418&gt;0,"",IF(COUNTIF($FT$19:$FT418,FT418)=1,FT418,""))</f>
        <v/>
      </c>
      <c r="FW418" s="6">
        <f ca="1">IF(LOG入力!BH418&gt;0,0,IF((FP418=1),IF(($FV418=""),0,1),0))</f>
        <v>0</v>
      </c>
      <c r="FX418" s="6" t="str">
        <f ca="1">IF(LOG入力!BH418&gt;0,"",IF(COUNTIF($FU$19:FU418,FU418)=1,FU418,""))</f>
        <v/>
      </c>
      <c r="FY418" s="72">
        <f ca="1">IF(LOG入力!BH418&gt;0,0,IF((FP418=1),IF(($FX418=""),0,1),0))</f>
        <v>0</v>
      </c>
      <c r="FZ418" s="71">
        <f t="shared" ca="1" si="963"/>
        <v>0</v>
      </c>
      <c r="GA418" s="6">
        <f t="shared" ca="1" si="964"/>
        <v>0</v>
      </c>
      <c r="GB418" s="6" t="str">
        <f t="shared" ca="1" si="965"/>
        <v/>
      </c>
      <c r="GC418" s="6">
        <f ca="1">IF(LOG入力!BH418&gt;0,0,IF(GA418=0,0,(IF(COUNTIF($GB$19:GB418,GB418)=1,IF($FS$3="N",1,IF(EH418=1,1,0))))))</f>
        <v>0</v>
      </c>
      <c r="GD418" s="6" t="str">
        <f ca="1">IF(LOG入力!BH418&gt;0,"",IF(GC418=1,$X418,""))</f>
        <v/>
      </c>
      <c r="GE418" s="6" t="str">
        <f ca="1">IF(LOG入力!BH418&gt;0,"",IF(GC418=1,$Y418,""))</f>
        <v/>
      </c>
      <c r="GF418" s="6" t="str">
        <f ca="1">IF(LOG入力!BH418&gt;0,"",IF(COUNTIF($GD$19:$GD418,GD418)=1,GD418,""))</f>
        <v/>
      </c>
      <c r="GG418" s="6">
        <f ca="1">IF(LOG入力!BH418&gt;0,0,IF((FZ418=1),IF(($GF418=""),0,1),0))</f>
        <v>0</v>
      </c>
      <c r="GH418" s="6" t="str">
        <f ca="1">IF(LOG入力!BH418&gt;0,"",IF(COUNTIF($GE$19:GE418,GE418)=1,GE418,""))</f>
        <v/>
      </c>
      <c r="GI418" s="72">
        <f ca="1">IF(LOG入力!BH418&gt;0,0,IF((FZ418=1),IF(($GH418=""),0,1),0))</f>
        <v>0</v>
      </c>
      <c r="GK418" s="455" t="str">
        <f ca="1">IF(V418=1,"",IF(LEN(LOG入力!AS418)=0,"",LOG入力!AS418))</f>
        <v/>
      </c>
      <c r="GL418" s="378" t="str">
        <f t="shared" ca="1" si="966"/>
        <v/>
      </c>
      <c r="GM418" s="378" t="str">
        <f t="shared" ca="1" si="967"/>
        <v/>
      </c>
      <c r="GN418" s="74" t="str">
        <f t="shared" ca="1" si="968"/>
        <v/>
      </c>
      <c r="GO418" s="74" t="str">
        <f t="shared" ca="1" si="969"/>
        <v/>
      </c>
      <c r="GQ418" s="74" t="str">
        <f t="shared" ca="1" si="970"/>
        <v/>
      </c>
      <c r="GR418" s="74" t="str">
        <f t="shared" ca="1" si="971"/>
        <v/>
      </c>
      <c r="GS418" s="74" t="str">
        <f t="shared" ca="1" si="972"/>
        <v/>
      </c>
      <c r="GT418" s="74" t="str">
        <f t="shared" ca="1" si="973"/>
        <v/>
      </c>
      <c r="GU418" s="74" t="str">
        <f t="shared" ca="1" si="974"/>
        <v/>
      </c>
      <c r="GV418" s="74" t="str">
        <f t="shared" ca="1" si="975"/>
        <v/>
      </c>
      <c r="GX418" s="74" t="str">
        <f t="shared" ca="1" si="976"/>
        <v/>
      </c>
      <c r="GY418" s="74" t="str">
        <f t="shared" ca="1" si="977"/>
        <v/>
      </c>
      <c r="GZ418" s="74" t="str">
        <f ca="1">IF(V418=1,"",IF(LOG入力!BH418&gt;0,0,IF(GY418=0,0,IF((VALUE((TYPE(VALUE(J418)))))=16,0,IF(VALUE(J418)&lt;60,1,IF(VALUE(J418)&lt;100,0,IF(VALUE(J418)&lt;600,2,0)))))))</f>
        <v/>
      </c>
      <c r="HA418" s="74" t="str">
        <f t="shared" ca="1" si="978"/>
        <v/>
      </c>
      <c r="HB418" s="74" t="str">
        <f ca="1">IF(V418=1,"",IF(LOG入力!BH418&gt;0,0,IF(HA418=0,0,IF((VALUE((TYPE(VALUE(L418)))))=16,0,IF(VALUE(L418)&lt;60,1,IF(VALUE(L418)&lt;100,0,IF(VALUE(L418)&lt;600,2,0)))))))</f>
        <v/>
      </c>
      <c r="HD418" s="74" t="str">
        <f t="shared" ca="1" si="979"/>
        <v/>
      </c>
      <c r="HF418" s="74" t="str">
        <f t="shared" ca="1" si="980"/>
        <v/>
      </c>
      <c r="HG418" s="74" t="str">
        <f t="shared" ca="1" si="981"/>
        <v/>
      </c>
      <c r="HH418" s="74" t="str">
        <f t="shared" ca="1" si="982"/>
        <v/>
      </c>
      <c r="HI418" s="74" t="str">
        <f t="shared" ca="1" si="983"/>
        <v/>
      </c>
      <c r="HJ418" s="74" t="str">
        <f t="shared" ca="1" si="984"/>
        <v/>
      </c>
      <c r="HK418" s="74" t="str">
        <f t="shared" ca="1" si="985"/>
        <v/>
      </c>
      <c r="HL418" s="74" t="str">
        <f t="shared" ca="1" si="986"/>
        <v/>
      </c>
      <c r="HM418" s="74" t="str">
        <f t="shared" ca="1" si="987"/>
        <v/>
      </c>
      <c r="HN418" s="74" t="str">
        <f t="shared" ca="1" si="988"/>
        <v/>
      </c>
      <c r="HO418" s="529" t="str">
        <f t="shared" ca="1" si="989"/>
        <v/>
      </c>
      <c r="HP418" s="74" t="str">
        <f t="shared" ca="1" si="990"/>
        <v/>
      </c>
      <c r="HQ418" s="74" t="str">
        <f t="shared" ca="1" si="991"/>
        <v/>
      </c>
      <c r="HR418" s="74" t="str">
        <f t="shared" ca="1" si="992"/>
        <v/>
      </c>
      <c r="HS418" s="74" t="str">
        <f t="shared" ca="1" si="993"/>
        <v/>
      </c>
      <c r="HT418" s="74" t="str">
        <f ca="1">IF(V418=1,"",IF(LOG入力!BH418&gt;0,0,IF(DV418=1,0,IF(N418="0",0,IF(SUM(HD418:HS418)&gt;0,1,0)))))</f>
        <v/>
      </c>
    </row>
    <row r="419" spans="1:228" ht="13.5" customHeight="1" x14ac:dyDescent="0.15">
      <c r="A419" s="5"/>
      <c r="B419" s="560" t="str">
        <f t="shared" ca="1" si="852"/>
        <v/>
      </c>
      <c r="C419" s="561" t="str">
        <f ca="1">LOG入力!AP419</f>
        <v/>
      </c>
      <c r="D419" s="562" t="str">
        <f ca="1">LOG入力!AQ419</f>
        <v/>
      </c>
      <c r="E419" s="562" t="str">
        <f ca="1">LOG入力!AR419</f>
        <v/>
      </c>
      <c r="F419" s="563" t="str">
        <f t="shared" ca="1" si="853"/>
        <v/>
      </c>
      <c r="G419" s="582" t="str">
        <f ca="1">LOG入力!AT419</f>
        <v/>
      </c>
      <c r="H419" s="507" t="str">
        <f ca="1">LOG入力!AU419</f>
        <v/>
      </c>
      <c r="I419" s="507" t="str">
        <f ca="1">LOG入力!AV419</f>
        <v/>
      </c>
      <c r="J419" s="583" t="str">
        <f ca="1">LOG入力!AW419</f>
        <v/>
      </c>
      <c r="K419" s="584" t="str">
        <f ca="1">LOG入力!BJ419</f>
        <v/>
      </c>
      <c r="L419" s="583" t="str">
        <f ca="1">LOG入力!AY419</f>
        <v/>
      </c>
      <c r="M419" s="566" t="str">
        <f ca="1">LOG入力!BK419</f>
        <v/>
      </c>
      <c r="N419" s="567" t="str">
        <f ca="1">IF(V419=1,"",IF(LOG入力!AJ419=1,"1",LOG入力!BA419))</f>
        <v/>
      </c>
      <c r="O419" s="568" t="str">
        <f ca="1">IF(V419=1,"",IF(LEN(LOG入力!O419)=0,"",LOG入力!O419))</f>
        <v/>
      </c>
      <c r="P419" s="569" t="str">
        <f ca="1">IF(V419=1,"",IF($AA$4=1,"",IF(LOG入力!BG419=1,"",CONCATENATE($ER419,$FB419,$FL419,$FV419,$GF419))))</f>
        <v/>
      </c>
      <c r="Q419" s="569" t="str">
        <f ca="1">IF(V419=1,"",IF($AA$4=1,"",IF(LOG入力!BG419=1,"",CONCATENATE($ET419,$FD419,$FN419,$FX419,$GH419))))</f>
        <v/>
      </c>
      <c r="R419" s="292" t="str">
        <f ca="1">IF(V419=1,"",IF($AA$4=1,"",IF(LOG入力!BH419&gt;0,0,AA419)))</f>
        <v/>
      </c>
      <c r="S419" s="293" t="str">
        <f t="shared" ca="1" si="854"/>
        <v/>
      </c>
      <c r="T419" s="681" t="str">
        <f ca="1">$GM$14</f>
        <v>★サマリｌにエラｌがあります確認してください</v>
      </c>
      <c r="U419" s="38"/>
      <c r="V419" s="196">
        <f ca="1">LOG入力!AN419</f>
        <v>1</v>
      </c>
      <c r="W419" s="38"/>
      <c r="X419" s="516" t="str">
        <f t="shared" ca="1" si="855"/>
        <v/>
      </c>
      <c r="Y419" s="515" t="str">
        <f t="shared" ca="1" si="856"/>
        <v/>
      </c>
      <c r="Z419" s="518" t="str">
        <f t="shared" ca="1" si="857"/>
        <v/>
      </c>
      <c r="AA419" s="574" t="str">
        <f t="shared" ca="1" si="858"/>
        <v/>
      </c>
      <c r="AC419" s="6" t="str">
        <f t="shared" ca="1" si="859"/>
        <v/>
      </c>
      <c r="AD419" s="6" t="str">
        <f t="shared" ca="1" si="860"/>
        <v/>
      </c>
      <c r="AE419" s="6" t="str">
        <f t="shared" ca="1" si="861"/>
        <v/>
      </c>
      <c r="AF419" s="6" t="str">
        <f t="shared" ca="1" si="862"/>
        <v/>
      </c>
      <c r="AG419" s="6" t="str">
        <f t="shared" ca="1" si="863"/>
        <v/>
      </c>
      <c r="AH419" s="6" t="str">
        <f t="shared" ca="1" si="864"/>
        <v/>
      </c>
      <c r="AI419" s="6" t="str">
        <f t="shared" ca="1" si="865"/>
        <v/>
      </c>
      <c r="AJ419" s="6" t="str">
        <f t="shared" ca="1" si="866"/>
        <v/>
      </c>
      <c r="AK419" s="6" t="str">
        <f t="shared" ca="1" si="867"/>
        <v/>
      </c>
      <c r="AL419" s="6" t="str">
        <f t="shared" ca="1" si="868"/>
        <v/>
      </c>
      <c r="AM419" s="6" t="str">
        <f t="shared" ca="1" si="869"/>
        <v/>
      </c>
      <c r="AN419" s="6" t="str">
        <f t="shared" ca="1" si="870"/>
        <v/>
      </c>
      <c r="AO419" s="6" t="str">
        <f t="shared" ca="1" si="871"/>
        <v/>
      </c>
      <c r="AP419" s="6" t="str">
        <f t="shared" ca="1" si="872"/>
        <v/>
      </c>
      <c r="AQ419" s="6" t="str">
        <f t="shared" ca="1" si="873"/>
        <v/>
      </c>
      <c r="AR419" s="6" t="str">
        <f t="shared" ca="1" si="874"/>
        <v/>
      </c>
      <c r="AS419" s="6" t="str">
        <f t="shared" ca="1" si="875"/>
        <v/>
      </c>
      <c r="AT419" s="6" t="str">
        <f t="shared" ca="1" si="876"/>
        <v/>
      </c>
      <c r="AU419" s="6" t="str">
        <f t="shared" ca="1" si="877"/>
        <v/>
      </c>
      <c r="AV419" s="6" t="str">
        <f t="shared" ca="1" si="878"/>
        <v/>
      </c>
      <c r="AW419" s="6" t="str">
        <f t="shared" ca="1" si="879"/>
        <v/>
      </c>
      <c r="AY419" s="6" t="str">
        <f t="shared" ca="1" si="880"/>
        <v/>
      </c>
      <c r="AZ419" s="6" t="str">
        <f t="shared" ca="1" si="881"/>
        <v/>
      </c>
      <c r="BA419" s="6" t="str">
        <f t="shared" ca="1" si="882"/>
        <v/>
      </c>
      <c r="BB419" s="6" t="str">
        <f t="shared" ca="1" si="883"/>
        <v/>
      </c>
      <c r="BC419" s="6" t="str">
        <f t="shared" ca="1" si="884"/>
        <v/>
      </c>
      <c r="BD419" s="6" t="str">
        <f t="shared" ca="1" si="885"/>
        <v/>
      </c>
      <c r="BE419" s="6" t="str">
        <f t="shared" ca="1" si="886"/>
        <v/>
      </c>
      <c r="BF419" s="6" t="str">
        <f t="shared" ca="1" si="887"/>
        <v/>
      </c>
      <c r="BG419" s="6" t="str">
        <f t="shared" ca="1" si="888"/>
        <v/>
      </c>
      <c r="BH419" s="6" t="str">
        <f t="shared" ca="1" si="889"/>
        <v/>
      </c>
      <c r="BI419" s="6" t="str">
        <f t="shared" ca="1" si="890"/>
        <v/>
      </c>
      <c r="BJ419" s="6" t="str">
        <f t="shared" ca="1" si="891"/>
        <v/>
      </c>
      <c r="BK419" s="6" t="str">
        <f t="shared" ca="1" si="892"/>
        <v/>
      </c>
      <c r="BL419" s="6" t="str">
        <f t="shared" ca="1" si="893"/>
        <v/>
      </c>
      <c r="BM419" s="6" t="str">
        <f t="shared" ca="1" si="894"/>
        <v/>
      </c>
      <c r="BN419" s="6" t="str">
        <f t="shared" ca="1" si="895"/>
        <v/>
      </c>
      <c r="BO419" s="6" t="str">
        <f t="shared" ca="1" si="896"/>
        <v/>
      </c>
      <c r="BP419" s="6" t="str">
        <f t="shared" ca="1" si="897"/>
        <v/>
      </c>
      <c r="BQ419" s="6" t="str">
        <f t="shared" ca="1" si="898"/>
        <v/>
      </c>
      <c r="BR419" s="6" t="str">
        <f t="shared" ca="1" si="899"/>
        <v/>
      </c>
      <c r="BS419" s="6" t="str">
        <f t="shared" ca="1" si="900"/>
        <v/>
      </c>
      <c r="BU419" s="6" t="str">
        <f t="shared" ca="1" si="901"/>
        <v/>
      </c>
      <c r="BW419" s="515" t="str">
        <f t="shared" ca="1" si="902"/>
        <v/>
      </c>
      <c r="BX419" s="515">
        <f t="shared" ca="1" si="903"/>
        <v>0</v>
      </c>
      <c r="BY419" s="515" t="str">
        <f t="shared" ca="1" si="904"/>
        <v/>
      </c>
      <c r="CA419" s="6">
        <f t="shared" ca="1" si="905"/>
        <v>1</v>
      </c>
      <c r="CC419" s="523" t="str">
        <f t="shared" ca="1" si="906"/>
        <v/>
      </c>
      <c r="CE419" s="6" t="str">
        <f t="shared" ca="1" si="907"/>
        <v/>
      </c>
      <c r="CG419" s="524" t="str">
        <f ca="1">IF(V419=1,"",IF($AA$4=1,"",IF(LOG入力!BH419&gt;0,"",IF(N419=0,"",IF(HT419=0,"","★")))))</f>
        <v/>
      </c>
      <c r="CI419" s="74" t="str">
        <f t="shared" ca="1" si="908"/>
        <v/>
      </c>
      <c r="CK419" s="525" t="str">
        <f ca="1">IF(V419=1,"",IF(LOG入力!BH419&gt;0,1,0))</f>
        <v/>
      </c>
      <c r="CL419" s="74" t="str">
        <f t="shared" ca="1" si="909"/>
        <v/>
      </c>
      <c r="CN419" s="74" t="str">
        <f t="shared" ca="1" si="910"/>
        <v/>
      </c>
      <c r="CO419" s="74" t="str">
        <f t="shared" ca="1" si="911"/>
        <v/>
      </c>
      <c r="CQ419" s="74" t="str">
        <f t="shared" ca="1" si="912"/>
        <v/>
      </c>
      <c r="CR419" s="74" t="str">
        <f t="shared" ca="1" si="913"/>
        <v/>
      </c>
      <c r="CS419" s="74" t="str">
        <f t="shared" ca="1" si="914"/>
        <v/>
      </c>
      <c r="CT419" s="74" t="str">
        <f t="shared" ca="1" si="915"/>
        <v/>
      </c>
      <c r="CU419" s="74" t="str">
        <f t="shared" ca="1" si="916"/>
        <v/>
      </c>
      <c r="CV419" s="74" t="str">
        <f t="shared" ca="1" si="917"/>
        <v/>
      </c>
      <c r="CW419" s="74" t="str">
        <f t="shared" ca="1" si="918"/>
        <v/>
      </c>
      <c r="CX419" s="74" t="str">
        <f t="shared" ca="1" si="919"/>
        <v/>
      </c>
      <c r="CY419" s="74" t="str">
        <f t="shared" ca="1" si="920"/>
        <v/>
      </c>
      <c r="CZ419" s="74" t="str">
        <f t="shared" ca="1" si="921"/>
        <v/>
      </c>
      <c r="DA419" s="74" t="str">
        <f t="shared" ca="1" si="922"/>
        <v/>
      </c>
      <c r="DB419" s="74" t="str">
        <f t="shared" ca="1" si="923"/>
        <v/>
      </c>
      <c r="DD419" s="74" t="str">
        <f t="shared" ca="1" si="924"/>
        <v/>
      </c>
      <c r="DE419" s="74" t="str">
        <f t="shared" ca="1" si="925"/>
        <v/>
      </c>
      <c r="DF419" s="74" t="str">
        <f t="shared" ca="1" si="926"/>
        <v/>
      </c>
      <c r="DG419" s="74" t="str">
        <f t="shared" ca="1" si="927"/>
        <v/>
      </c>
      <c r="DH419" s="74" t="str">
        <f t="shared" ca="1" si="928"/>
        <v/>
      </c>
      <c r="DI419" s="74" t="str">
        <f t="shared" ca="1" si="929"/>
        <v/>
      </c>
      <c r="DJ419" s="74" t="str">
        <f t="shared" ca="1" si="930"/>
        <v/>
      </c>
      <c r="DK419" s="74" t="str">
        <f t="shared" ca="1" si="931"/>
        <v/>
      </c>
      <c r="DL419" s="74" t="str">
        <f t="shared" ca="1" si="932"/>
        <v/>
      </c>
      <c r="DM419" s="74" t="str">
        <f t="shared" ca="1" si="933"/>
        <v/>
      </c>
      <c r="DN419" s="74" t="str">
        <f t="shared" ca="1" si="934"/>
        <v/>
      </c>
      <c r="DO419" s="74" t="str">
        <f t="shared" ca="1" si="935"/>
        <v/>
      </c>
      <c r="DQ419" s="74" t="str">
        <f t="shared" ca="1" si="936"/>
        <v/>
      </c>
      <c r="DS419" s="74" t="str">
        <f t="shared" ca="1" si="937"/>
        <v/>
      </c>
      <c r="DT419" s="74" t="str">
        <f t="shared" ca="1" si="938"/>
        <v/>
      </c>
      <c r="DV419" s="525" t="str">
        <f t="shared" ca="1" si="939"/>
        <v/>
      </c>
      <c r="DW419" s="74" t="str">
        <f t="shared" ca="1" si="940"/>
        <v/>
      </c>
      <c r="DX419" s="485" t="str">
        <f t="shared" ca="1" si="941"/>
        <v/>
      </c>
      <c r="DY419" s="74" t="str">
        <f t="shared" ca="1" si="942"/>
        <v/>
      </c>
      <c r="DZ419" s="74" t="str">
        <f t="shared" ca="1" si="943"/>
        <v/>
      </c>
      <c r="EA419" s="74" t="str">
        <f t="shared" ca="1" si="944"/>
        <v/>
      </c>
      <c r="EC419" s="74" t="str">
        <f t="shared" ca="1" si="945"/>
        <v/>
      </c>
      <c r="ED419" s="74" t="str">
        <f t="shared" ca="1" si="946"/>
        <v/>
      </c>
      <c r="EE419" s="74" t="str">
        <f t="shared" ca="1" si="947"/>
        <v/>
      </c>
      <c r="EG419" s="479" t="str">
        <f ca="1">IF(V419=1,"",IF(LOG入力!BH419&gt;0,0,IF(CG419="★",0,IF(R419=1,0,IF(N419=0,0,1)))))</f>
        <v/>
      </c>
      <c r="EH419" s="483" t="str">
        <f t="shared" ca="1" si="948"/>
        <v/>
      </c>
      <c r="EI419" s="483" t="str">
        <f t="shared" ca="1" si="949"/>
        <v/>
      </c>
      <c r="EJ419" s="483" t="str">
        <f t="shared" ca="1" si="950"/>
        <v/>
      </c>
      <c r="EL419" s="71">
        <f t="shared" ca="1" si="951"/>
        <v>0</v>
      </c>
      <c r="EM419" s="6">
        <f t="shared" ca="1" si="952"/>
        <v>0</v>
      </c>
      <c r="EN419" s="6" t="str">
        <f t="shared" ca="1" si="953"/>
        <v/>
      </c>
      <c r="EO419" s="6">
        <f ca="1">IF(LOG入力!BH419&gt;0,0,IF(EM419=0,0,(IF(COUNTIF($EN$19:EN419,EN419)=1,IF($FS$3="N",1,IF(EH419=1,1,0))))))</f>
        <v>0</v>
      </c>
      <c r="EP419" s="6" t="str">
        <f ca="1">IF(LOG入力!BH419&gt;0,"",IF(EO419=1,$X419,""))</f>
        <v/>
      </c>
      <c r="EQ419" s="6" t="str">
        <f ca="1">IF(LOG入力!BH419&gt;0,"",IF(EO419=1,$Y419,""))</f>
        <v/>
      </c>
      <c r="ER419" s="520" t="str">
        <f ca="1">IF(LOG入力!BH419&gt;0,"",IF(COUNTIF($EP$19:$EP419,EP419)=1,EP419,""))</f>
        <v/>
      </c>
      <c r="ES419" s="520">
        <f ca="1">IF(LOG入力!BH419&gt;0,0,IF((EL419=1),IF(($ER419=""),0,1),0))</f>
        <v>0</v>
      </c>
      <c r="ET419" s="520" t="str">
        <f ca="1">IF(LOG入力!BH419&gt;0,"",IF(COUNTIF($EQ$19:EQ419,EQ419)=1,EQ419,""))</f>
        <v/>
      </c>
      <c r="EU419" s="539">
        <f ca="1">IF(LOG入力!BH419&gt;0,0,IF((EL419=1),IF(($ET419=""),0,1),0))</f>
        <v>0</v>
      </c>
      <c r="EV419" s="71">
        <f t="shared" ca="1" si="954"/>
        <v>0</v>
      </c>
      <c r="EW419" s="6">
        <f t="shared" ca="1" si="955"/>
        <v>0</v>
      </c>
      <c r="EX419" s="6" t="str">
        <f t="shared" ca="1" si="956"/>
        <v/>
      </c>
      <c r="EY419" s="6">
        <f ca="1">IF(LOG入力!BH419&gt;0,0,IF(EW419=0,0,(IF(COUNTIF($EX$19:EX419,EX419)=1,IF($FS$3="N",1,IF(EH419=1,1,0))))))</f>
        <v>0</v>
      </c>
      <c r="EZ419" s="6" t="str">
        <f ca="1">IF(LOG入力!BH419&gt;0,"",IF(EY419=1,$X419,""))</f>
        <v/>
      </c>
      <c r="FA419" s="6" t="str">
        <f ca="1">IF(LOG入力!BH419&gt;0,"",IF(EY419=1,$Y419,""))</f>
        <v/>
      </c>
      <c r="FB419" s="6" t="str">
        <f ca="1">IF(LOG入力!BH419&gt;0,"",IF(COUNTIF($EZ$19:$EZ419,EZ419)=1,EZ419,""))</f>
        <v/>
      </c>
      <c r="FC419" s="6">
        <f ca="1">IF(LOG入力!BH419&gt;0,0,IF((EV419=1),IF(($FB419=""),0,1),0))</f>
        <v>0</v>
      </c>
      <c r="FD419" s="6" t="str">
        <f ca="1">IF(LOG入力!BH419&gt;0,"",IF(COUNTIF($FA$19:FA419,FA419)=1,FA419,""))</f>
        <v/>
      </c>
      <c r="FE419" s="72">
        <f ca="1">IF(LOG入力!BH419&gt;0,0,IF((EV419=1),IF(($FD419=""),0,1),0))</f>
        <v>0</v>
      </c>
      <c r="FF419" s="71">
        <f t="shared" ca="1" si="957"/>
        <v>0</v>
      </c>
      <c r="FG419" s="6">
        <f t="shared" ca="1" si="958"/>
        <v>0</v>
      </c>
      <c r="FH419" s="6" t="str">
        <f t="shared" ca="1" si="959"/>
        <v/>
      </c>
      <c r="FI419" s="6">
        <f ca="1">IF(LOG入力!BH419&gt;0,0,IF(FG419=0,0,(IF(COUNTIF($FH$19:FH419,FH419)=1,IF($FS$3="N",1,IF(EH419=1,1,0))))))</f>
        <v>0</v>
      </c>
      <c r="FJ419" s="6" t="str">
        <f ca="1">IF(LOG入力!BH419&gt;0,"",IF(FI419=1,$X419,""))</f>
        <v/>
      </c>
      <c r="FK419" s="6" t="str">
        <f ca="1">IF(LOG入力!BH419&gt;0,"",IF(FI419=1,$Y419,""))</f>
        <v/>
      </c>
      <c r="FL419" s="6" t="str">
        <f ca="1">IF(LOG入力!BH419&gt;0,"",IF(COUNTIF($FJ$19:$FJ419,FJ419)=1,FJ419,""))</f>
        <v/>
      </c>
      <c r="FM419" s="6">
        <f ca="1">IF(LOG入力!BH419&gt;0,0,IF((FF419=1),IF(($FL419=""),0,1),0))</f>
        <v>0</v>
      </c>
      <c r="FN419" s="6" t="str">
        <f ca="1">IF(LOG入力!BH419&gt;0,"",IF(COUNTIF($FK$19:FK419,FK419)=1,FK419,""))</f>
        <v/>
      </c>
      <c r="FO419" s="72">
        <f ca="1">IF(LOG入力!BH419&gt;0,0,IF((FF419=1),IF(($FN419=""),0,1),0))</f>
        <v>0</v>
      </c>
      <c r="FP419" s="71">
        <f t="shared" ca="1" si="960"/>
        <v>0</v>
      </c>
      <c r="FQ419" s="6">
        <f t="shared" ca="1" si="961"/>
        <v>0</v>
      </c>
      <c r="FR419" s="6" t="str">
        <f t="shared" ca="1" si="962"/>
        <v/>
      </c>
      <c r="FS419" s="6">
        <f ca="1">IF(LOG入力!BH419&gt;0,0,IF(FQ419=0,0,(IF(COUNTIF($FR$19:FR419,FR419)=1,IF($FS$3="N",1,IF(EH419=1,1,0))))))</f>
        <v>0</v>
      </c>
      <c r="FT419" s="6" t="str">
        <f ca="1">IF(LOG入力!BH419&gt;0,"",IF(FS419=1,$X419,""))</f>
        <v/>
      </c>
      <c r="FU419" s="6" t="str">
        <f ca="1">IF(LOG入力!BH419&gt;0,"",IF(FS419=1,$Y419,""))</f>
        <v/>
      </c>
      <c r="FV419" s="6" t="str">
        <f ca="1">IF(LOG入力!BH419&gt;0,"",IF(COUNTIF($FT$19:$FT419,FT419)=1,FT419,""))</f>
        <v/>
      </c>
      <c r="FW419" s="6">
        <f ca="1">IF(LOG入力!BH419&gt;0,0,IF((FP419=1),IF(($FV419=""),0,1),0))</f>
        <v>0</v>
      </c>
      <c r="FX419" s="6" t="str">
        <f ca="1">IF(LOG入力!BH419&gt;0,"",IF(COUNTIF($FU$19:FU419,FU419)=1,FU419,""))</f>
        <v/>
      </c>
      <c r="FY419" s="72">
        <f ca="1">IF(LOG入力!BH419&gt;0,0,IF((FP419=1),IF(($FX419=""),0,1),0))</f>
        <v>0</v>
      </c>
      <c r="FZ419" s="71">
        <f t="shared" ca="1" si="963"/>
        <v>0</v>
      </c>
      <c r="GA419" s="6">
        <f t="shared" ca="1" si="964"/>
        <v>0</v>
      </c>
      <c r="GB419" s="6" t="str">
        <f t="shared" ca="1" si="965"/>
        <v/>
      </c>
      <c r="GC419" s="6">
        <f ca="1">IF(LOG入力!BH419&gt;0,0,IF(GA419=0,0,(IF(COUNTIF($GB$19:GB419,GB419)=1,IF($FS$3="N",1,IF(EH419=1,1,0))))))</f>
        <v>0</v>
      </c>
      <c r="GD419" s="6" t="str">
        <f ca="1">IF(LOG入力!BH419&gt;0,"",IF(GC419=1,$X419,""))</f>
        <v/>
      </c>
      <c r="GE419" s="6" t="str">
        <f ca="1">IF(LOG入力!BH419&gt;0,"",IF(GC419=1,$Y419,""))</f>
        <v/>
      </c>
      <c r="GF419" s="6" t="str">
        <f ca="1">IF(LOG入力!BH419&gt;0,"",IF(COUNTIF($GD$19:$GD419,GD419)=1,GD419,""))</f>
        <v/>
      </c>
      <c r="GG419" s="6">
        <f ca="1">IF(LOG入力!BH419&gt;0,0,IF((FZ419=1),IF(($GF419=""),0,1),0))</f>
        <v>0</v>
      </c>
      <c r="GH419" s="6" t="str">
        <f ca="1">IF(LOG入力!BH419&gt;0,"",IF(COUNTIF($GE$19:GE419,GE419)=1,GE419,""))</f>
        <v/>
      </c>
      <c r="GI419" s="72">
        <f ca="1">IF(LOG入力!BH419&gt;0,0,IF((FZ419=1),IF(($GH419=""),0,1),0))</f>
        <v>0</v>
      </c>
      <c r="GK419" s="455" t="str">
        <f ca="1">IF(V419=1,"",IF(LEN(LOG入力!AS419)=0,"",LOG入力!AS419))</f>
        <v/>
      </c>
      <c r="GL419" s="378" t="str">
        <f t="shared" ca="1" si="966"/>
        <v/>
      </c>
      <c r="GM419" s="378" t="str">
        <f t="shared" ca="1" si="967"/>
        <v/>
      </c>
      <c r="GN419" s="74" t="str">
        <f t="shared" ca="1" si="968"/>
        <v/>
      </c>
      <c r="GO419" s="74" t="str">
        <f t="shared" ca="1" si="969"/>
        <v/>
      </c>
      <c r="GQ419" s="74" t="str">
        <f t="shared" ca="1" si="970"/>
        <v/>
      </c>
      <c r="GR419" s="74" t="str">
        <f t="shared" ca="1" si="971"/>
        <v/>
      </c>
      <c r="GS419" s="74" t="str">
        <f t="shared" ca="1" si="972"/>
        <v/>
      </c>
      <c r="GT419" s="74" t="str">
        <f t="shared" ca="1" si="973"/>
        <v/>
      </c>
      <c r="GU419" s="74" t="str">
        <f t="shared" ca="1" si="974"/>
        <v/>
      </c>
      <c r="GV419" s="74" t="str">
        <f t="shared" ca="1" si="975"/>
        <v/>
      </c>
      <c r="GX419" s="74" t="str">
        <f t="shared" ca="1" si="976"/>
        <v/>
      </c>
      <c r="GY419" s="74" t="str">
        <f t="shared" ca="1" si="977"/>
        <v/>
      </c>
      <c r="GZ419" s="74" t="str">
        <f ca="1">IF(V419=1,"",IF(LOG入力!BH419&gt;0,0,IF(GY419=0,0,IF((VALUE((TYPE(VALUE(J419)))))=16,0,IF(VALUE(J419)&lt;60,1,IF(VALUE(J419)&lt;100,0,IF(VALUE(J419)&lt;600,2,0)))))))</f>
        <v/>
      </c>
      <c r="HA419" s="74" t="str">
        <f t="shared" ca="1" si="978"/>
        <v/>
      </c>
      <c r="HB419" s="74" t="str">
        <f ca="1">IF(V419=1,"",IF(LOG入力!BH419&gt;0,0,IF(HA419=0,0,IF((VALUE((TYPE(VALUE(L419)))))=16,0,IF(VALUE(L419)&lt;60,1,IF(VALUE(L419)&lt;100,0,IF(VALUE(L419)&lt;600,2,0)))))))</f>
        <v/>
      </c>
      <c r="HD419" s="74" t="str">
        <f t="shared" ca="1" si="979"/>
        <v/>
      </c>
      <c r="HF419" s="74" t="str">
        <f t="shared" ca="1" si="980"/>
        <v/>
      </c>
      <c r="HG419" s="74" t="str">
        <f t="shared" ca="1" si="981"/>
        <v/>
      </c>
      <c r="HH419" s="74" t="str">
        <f t="shared" ca="1" si="982"/>
        <v/>
      </c>
      <c r="HI419" s="74" t="str">
        <f t="shared" ca="1" si="983"/>
        <v/>
      </c>
      <c r="HJ419" s="74" t="str">
        <f t="shared" ca="1" si="984"/>
        <v/>
      </c>
      <c r="HK419" s="74" t="str">
        <f t="shared" ca="1" si="985"/>
        <v/>
      </c>
      <c r="HL419" s="74" t="str">
        <f t="shared" ca="1" si="986"/>
        <v/>
      </c>
      <c r="HM419" s="74" t="str">
        <f t="shared" ca="1" si="987"/>
        <v/>
      </c>
      <c r="HN419" s="74" t="str">
        <f t="shared" ca="1" si="988"/>
        <v/>
      </c>
      <c r="HO419" s="529" t="str">
        <f t="shared" ca="1" si="989"/>
        <v/>
      </c>
      <c r="HP419" s="74" t="str">
        <f t="shared" ca="1" si="990"/>
        <v/>
      </c>
      <c r="HQ419" s="74" t="str">
        <f t="shared" ca="1" si="991"/>
        <v/>
      </c>
      <c r="HR419" s="74" t="str">
        <f t="shared" ca="1" si="992"/>
        <v/>
      </c>
      <c r="HS419" s="74" t="str">
        <f t="shared" ca="1" si="993"/>
        <v/>
      </c>
      <c r="HT419" s="74" t="str">
        <f ca="1">IF(V419=1,"",IF(LOG入力!BH419&gt;0,0,IF(DV419=1,0,IF(N419="0",0,IF(SUM(HD419:HS419)&gt;0,1,0)))))</f>
        <v/>
      </c>
    </row>
    <row r="420" spans="1:228" x14ac:dyDescent="0.15">
      <c r="A420" s="5"/>
      <c r="B420" s="532" t="str">
        <f t="shared" ca="1" si="852"/>
        <v/>
      </c>
      <c r="C420" s="570" t="str">
        <f ca="1">LOG入力!AP420</f>
        <v/>
      </c>
      <c r="D420" s="534" t="str">
        <f ca="1">LOG入力!AQ420</f>
        <v/>
      </c>
      <c r="E420" s="570" t="str">
        <f ca="1">LOG入力!AR420</f>
        <v/>
      </c>
      <c r="F420" s="535" t="str">
        <f t="shared" ca="1" si="853"/>
        <v/>
      </c>
      <c r="G420" s="585" t="str">
        <f ca="1">LOG入力!AT420</f>
        <v/>
      </c>
      <c r="H420" s="542" t="str">
        <f ca="1">LOG入力!AU420</f>
        <v/>
      </c>
      <c r="I420" s="537" t="str">
        <f ca="1">LOG入力!AV420</f>
        <v/>
      </c>
      <c r="J420" s="577" t="str">
        <f ca="1">LOG入力!AW420</f>
        <v/>
      </c>
      <c r="K420" s="578" t="str">
        <f ca="1">LOG入力!BJ420</f>
        <v/>
      </c>
      <c r="L420" s="577" t="str">
        <f ca="1">LOG入力!AY420</f>
        <v/>
      </c>
      <c r="M420" s="545" t="str">
        <f ca="1">LOG入力!BK420</f>
        <v/>
      </c>
      <c r="N420" s="512" t="str">
        <f ca="1">IF(V420=1,"",IF(LOG入力!AJ420=1,"1",LOG入力!BA420))</f>
        <v/>
      </c>
      <c r="O420" s="538" t="str">
        <f ca="1">IF(V420=1,"",IF(LEN(LOG入力!O420)=0,"",LOG入力!O420))</f>
        <v/>
      </c>
      <c r="P420" s="291" t="str">
        <f ca="1">IF(V420=1,"",IF($AA$4=1,"",IF(LOG入力!BG420=1,"",CONCATENATE($ER420,$FB420,$FL420,$FV420,$GF420))))</f>
        <v/>
      </c>
      <c r="Q420" s="291" t="str">
        <f ca="1">IF(V420=1,"",IF($AA$4=1,"",IF(LOG入力!BG420=1,"",CONCATENATE($ET420,$FD420,$FN420,$FX420,$GH420))))</f>
        <v/>
      </c>
      <c r="R420" s="573" t="str">
        <f ca="1">IF(V420=1,"",IF($AA$4=1,"",IF(LOG入力!BH420&gt;0,0,AA420)))</f>
        <v/>
      </c>
      <c r="S420" s="293" t="str">
        <f t="shared" ca="1" si="854"/>
        <v/>
      </c>
      <c r="T420" s="681"/>
      <c r="U420" s="38"/>
      <c r="V420" s="196">
        <f ca="1">LOG入力!AN420</f>
        <v>1</v>
      </c>
      <c r="W420" s="38"/>
      <c r="X420" s="516" t="str">
        <f t="shared" ca="1" si="855"/>
        <v/>
      </c>
      <c r="Y420" s="515" t="str">
        <f t="shared" ca="1" si="856"/>
        <v/>
      </c>
      <c r="Z420" s="518" t="str">
        <f t="shared" ca="1" si="857"/>
        <v/>
      </c>
      <c r="AA420" s="574" t="str">
        <f t="shared" ca="1" si="858"/>
        <v/>
      </c>
      <c r="AC420" s="6" t="str">
        <f t="shared" ca="1" si="859"/>
        <v/>
      </c>
      <c r="AD420" s="6" t="str">
        <f t="shared" ca="1" si="860"/>
        <v/>
      </c>
      <c r="AE420" s="6" t="str">
        <f t="shared" ca="1" si="861"/>
        <v/>
      </c>
      <c r="AF420" s="6" t="str">
        <f t="shared" ca="1" si="862"/>
        <v/>
      </c>
      <c r="AG420" s="6" t="str">
        <f t="shared" ca="1" si="863"/>
        <v/>
      </c>
      <c r="AH420" s="6" t="str">
        <f t="shared" ca="1" si="864"/>
        <v/>
      </c>
      <c r="AI420" s="6" t="str">
        <f t="shared" ca="1" si="865"/>
        <v/>
      </c>
      <c r="AJ420" s="6" t="str">
        <f t="shared" ca="1" si="866"/>
        <v/>
      </c>
      <c r="AK420" s="6" t="str">
        <f t="shared" ca="1" si="867"/>
        <v/>
      </c>
      <c r="AL420" s="6" t="str">
        <f t="shared" ca="1" si="868"/>
        <v/>
      </c>
      <c r="AM420" s="6" t="str">
        <f t="shared" ca="1" si="869"/>
        <v/>
      </c>
      <c r="AN420" s="6" t="str">
        <f t="shared" ca="1" si="870"/>
        <v/>
      </c>
      <c r="AO420" s="6" t="str">
        <f t="shared" ca="1" si="871"/>
        <v/>
      </c>
      <c r="AP420" s="6" t="str">
        <f t="shared" ca="1" si="872"/>
        <v/>
      </c>
      <c r="AQ420" s="6" t="str">
        <f t="shared" ca="1" si="873"/>
        <v/>
      </c>
      <c r="AR420" s="6" t="str">
        <f t="shared" ca="1" si="874"/>
        <v/>
      </c>
      <c r="AS420" s="6" t="str">
        <f t="shared" ca="1" si="875"/>
        <v/>
      </c>
      <c r="AT420" s="6" t="str">
        <f t="shared" ca="1" si="876"/>
        <v/>
      </c>
      <c r="AU420" s="6" t="str">
        <f t="shared" ca="1" si="877"/>
        <v/>
      </c>
      <c r="AV420" s="6" t="str">
        <f t="shared" ca="1" si="878"/>
        <v/>
      </c>
      <c r="AW420" s="6" t="str">
        <f t="shared" ca="1" si="879"/>
        <v/>
      </c>
      <c r="AY420" s="6" t="str">
        <f t="shared" ca="1" si="880"/>
        <v/>
      </c>
      <c r="AZ420" s="6" t="str">
        <f t="shared" ca="1" si="881"/>
        <v/>
      </c>
      <c r="BA420" s="6" t="str">
        <f t="shared" ca="1" si="882"/>
        <v/>
      </c>
      <c r="BB420" s="6" t="str">
        <f t="shared" ca="1" si="883"/>
        <v/>
      </c>
      <c r="BC420" s="6" t="str">
        <f t="shared" ca="1" si="884"/>
        <v/>
      </c>
      <c r="BD420" s="6" t="str">
        <f t="shared" ca="1" si="885"/>
        <v/>
      </c>
      <c r="BE420" s="6" t="str">
        <f t="shared" ca="1" si="886"/>
        <v/>
      </c>
      <c r="BF420" s="6" t="str">
        <f t="shared" ca="1" si="887"/>
        <v/>
      </c>
      <c r="BG420" s="6" t="str">
        <f t="shared" ca="1" si="888"/>
        <v/>
      </c>
      <c r="BH420" s="6" t="str">
        <f t="shared" ca="1" si="889"/>
        <v/>
      </c>
      <c r="BI420" s="6" t="str">
        <f t="shared" ca="1" si="890"/>
        <v/>
      </c>
      <c r="BJ420" s="6" t="str">
        <f t="shared" ca="1" si="891"/>
        <v/>
      </c>
      <c r="BK420" s="6" t="str">
        <f t="shared" ca="1" si="892"/>
        <v/>
      </c>
      <c r="BL420" s="6" t="str">
        <f t="shared" ca="1" si="893"/>
        <v/>
      </c>
      <c r="BM420" s="6" t="str">
        <f t="shared" ca="1" si="894"/>
        <v/>
      </c>
      <c r="BN420" s="6" t="str">
        <f t="shared" ca="1" si="895"/>
        <v/>
      </c>
      <c r="BO420" s="6" t="str">
        <f t="shared" ca="1" si="896"/>
        <v/>
      </c>
      <c r="BP420" s="6" t="str">
        <f t="shared" ca="1" si="897"/>
        <v/>
      </c>
      <c r="BQ420" s="6" t="str">
        <f t="shared" ca="1" si="898"/>
        <v/>
      </c>
      <c r="BR420" s="6" t="str">
        <f t="shared" ca="1" si="899"/>
        <v/>
      </c>
      <c r="BS420" s="6" t="str">
        <f t="shared" ca="1" si="900"/>
        <v/>
      </c>
      <c r="BU420" s="6" t="str">
        <f t="shared" ca="1" si="901"/>
        <v/>
      </c>
      <c r="BW420" s="515" t="str">
        <f t="shared" ca="1" si="902"/>
        <v/>
      </c>
      <c r="BX420" s="515">
        <f t="shared" ca="1" si="903"/>
        <v>0</v>
      </c>
      <c r="BY420" s="515" t="str">
        <f t="shared" ca="1" si="904"/>
        <v/>
      </c>
      <c r="CA420" s="6">
        <f t="shared" ca="1" si="905"/>
        <v>1</v>
      </c>
      <c r="CC420" s="523" t="str">
        <f t="shared" ca="1" si="906"/>
        <v/>
      </c>
      <c r="CE420" s="6" t="str">
        <f t="shared" ca="1" si="907"/>
        <v/>
      </c>
      <c r="CG420" s="524" t="str">
        <f ca="1">IF(V420=1,"",IF($AA$4=1,"",IF(LOG入力!BH420&gt;0,"",IF(N420=0,"",IF(HT420=0,"","★")))))</f>
        <v/>
      </c>
      <c r="CI420" s="74" t="str">
        <f t="shared" ca="1" si="908"/>
        <v/>
      </c>
      <c r="CK420" s="525" t="str">
        <f ca="1">IF(V420=1,"",IF(LOG入力!BH420&gt;0,1,0))</f>
        <v/>
      </c>
      <c r="CL420" s="74" t="str">
        <f t="shared" ca="1" si="909"/>
        <v/>
      </c>
      <c r="CN420" s="74" t="str">
        <f t="shared" ca="1" si="910"/>
        <v/>
      </c>
      <c r="CO420" s="74" t="str">
        <f t="shared" ca="1" si="911"/>
        <v/>
      </c>
      <c r="CQ420" s="74" t="str">
        <f t="shared" ca="1" si="912"/>
        <v/>
      </c>
      <c r="CR420" s="74" t="str">
        <f t="shared" ca="1" si="913"/>
        <v/>
      </c>
      <c r="CS420" s="74" t="str">
        <f t="shared" ca="1" si="914"/>
        <v/>
      </c>
      <c r="CT420" s="74" t="str">
        <f t="shared" ca="1" si="915"/>
        <v/>
      </c>
      <c r="CU420" s="74" t="str">
        <f t="shared" ca="1" si="916"/>
        <v/>
      </c>
      <c r="CV420" s="74" t="str">
        <f t="shared" ca="1" si="917"/>
        <v/>
      </c>
      <c r="CW420" s="74" t="str">
        <f t="shared" ca="1" si="918"/>
        <v/>
      </c>
      <c r="CX420" s="74" t="str">
        <f t="shared" ca="1" si="919"/>
        <v/>
      </c>
      <c r="CY420" s="74" t="str">
        <f t="shared" ca="1" si="920"/>
        <v/>
      </c>
      <c r="CZ420" s="74" t="str">
        <f t="shared" ca="1" si="921"/>
        <v/>
      </c>
      <c r="DA420" s="74" t="str">
        <f t="shared" ca="1" si="922"/>
        <v/>
      </c>
      <c r="DB420" s="74" t="str">
        <f t="shared" ca="1" si="923"/>
        <v/>
      </c>
      <c r="DD420" s="74" t="str">
        <f t="shared" ca="1" si="924"/>
        <v/>
      </c>
      <c r="DE420" s="74" t="str">
        <f t="shared" ca="1" si="925"/>
        <v/>
      </c>
      <c r="DF420" s="74" t="str">
        <f t="shared" ca="1" si="926"/>
        <v/>
      </c>
      <c r="DG420" s="74" t="str">
        <f t="shared" ca="1" si="927"/>
        <v/>
      </c>
      <c r="DH420" s="74" t="str">
        <f t="shared" ca="1" si="928"/>
        <v/>
      </c>
      <c r="DI420" s="74" t="str">
        <f t="shared" ca="1" si="929"/>
        <v/>
      </c>
      <c r="DJ420" s="74" t="str">
        <f t="shared" ca="1" si="930"/>
        <v/>
      </c>
      <c r="DK420" s="74" t="str">
        <f t="shared" ca="1" si="931"/>
        <v/>
      </c>
      <c r="DL420" s="74" t="str">
        <f t="shared" ca="1" si="932"/>
        <v/>
      </c>
      <c r="DM420" s="74" t="str">
        <f t="shared" ca="1" si="933"/>
        <v/>
      </c>
      <c r="DN420" s="74" t="str">
        <f t="shared" ca="1" si="934"/>
        <v/>
      </c>
      <c r="DO420" s="74" t="str">
        <f t="shared" ca="1" si="935"/>
        <v/>
      </c>
      <c r="DQ420" s="74" t="str">
        <f t="shared" ca="1" si="936"/>
        <v/>
      </c>
      <c r="DS420" s="74" t="str">
        <f t="shared" ca="1" si="937"/>
        <v/>
      </c>
      <c r="DT420" s="74" t="str">
        <f t="shared" ca="1" si="938"/>
        <v/>
      </c>
      <c r="DV420" s="525" t="str">
        <f t="shared" ca="1" si="939"/>
        <v/>
      </c>
      <c r="DW420" s="74" t="str">
        <f t="shared" ca="1" si="940"/>
        <v/>
      </c>
      <c r="DX420" s="485" t="str">
        <f t="shared" ca="1" si="941"/>
        <v/>
      </c>
      <c r="DY420" s="74" t="str">
        <f t="shared" ca="1" si="942"/>
        <v/>
      </c>
      <c r="DZ420" s="74" t="str">
        <f t="shared" ca="1" si="943"/>
        <v/>
      </c>
      <c r="EA420" s="74" t="str">
        <f t="shared" ca="1" si="944"/>
        <v/>
      </c>
      <c r="EC420" s="74" t="str">
        <f t="shared" ca="1" si="945"/>
        <v/>
      </c>
      <c r="ED420" s="74" t="str">
        <f t="shared" ca="1" si="946"/>
        <v/>
      </c>
      <c r="EE420" s="74" t="str">
        <f t="shared" ca="1" si="947"/>
        <v/>
      </c>
      <c r="EG420" s="479" t="str">
        <f ca="1">IF(V420=1,"",IF(LOG入力!BH420&gt;0,0,IF(CG420="★",0,IF(R420=1,0,IF(N420=0,0,1)))))</f>
        <v/>
      </c>
      <c r="EH420" s="483" t="str">
        <f t="shared" ca="1" si="948"/>
        <v/>
      </c>
      <c r="EI420" s="483" t="str">
        <f t="shared" ca="1" si="949"/>
        <v/>
      </c>
      <c r="EJ420" s="483" t="str">
        <f t="shared" ca="1" si="950"/>
        <v/>
      </c>
      <c r="EL420" s="71">
        <f t="shared" ca="1" si="951"/>
        <v>0</v>
      </c>
      <c r="EM420" s="6">
        <f t="shared" ca="1" si="952"/>
        <v>0</v>
      </c>
      <c r="EN420" s="6" t="str">
        <f t="shared" ca="1" si="953"/>
        <v/>
      </c>
      <c r="EO420" s="6">
        <f ca="1">IF(LOG入力!BH420&gt;0,0,IF(EM420=0,0,(IF(COUNTIF($EN$19:EN420,EN420)=1,IF($FS$3="N",1,IF(EH420=1,1,0))))))</f>
        <v>0</v>
      </c>
      <c r="EP420" s="6" t="str">
        <f ca="1">IF(LOG入力!BH420&gt;0,"",IF(EO420=1,$X420,""))</f>
        <v/>
      </c>
      <c r="EQ420" s="6" t="str">
        <f ca="1">IF(LOG入力!BH420&gt;0,"",IF(EO420=1,$Y420,""))</f>
        <v/>
      </c>
      <c r="ER420" s="520" t="str">
        <f ca="1">IF(LOG入力!BH420&gt;0,"",IF(COUNTIF($EP$19:$EP420,EP420)=1,EP420,""))</f>
        <v/>
      </c>
      <c r="ES420" s="520">
        <f ca="1">IF(LOG入力!BH420&gt;0,0,IF((EL420=1),IF(($ER420=""),0,1),0))</f>
        <v>0</v>
      </c>
      <c r="ET420" s="520" t="str">
        <f ca="1">IF(LOG入力!BH420&gt;0,"",IF(COUNTIF($EQ$19:EQ420,EQ420)=1,EQ420,""))</f>
        <v/>
      </c>
      <c r="EU420" s="539">
        <f ca="1">IF(LOG入力!BH420&gt;0,0,IF((EL420=1),IF(($ET420=""),0,1),0))</f>
        <v>0</v>
      </c>
      <c r="EV420" s="71">
        <f t="shared" ca="1" si="954"/>
        <v>0</v>
      </c>
      <c r="EW420" s="6">
        <f t="shared" ca="1" si="955"/>
        <v>0</v>
      </c>
      <c r="EX420" s="6" t="str">
        <f t="shared" ca="1" si="956"/>
        <v/>
      </c>
      <c r="EY420" s="6">
        <f ca="1">IF(LOG入力!BH420&gt;0,0,IF(EW420=0,0,(IF(COUNTIF($EX$19:EX420,EX420)=1,IF($FS$3="N",1,IF(EH420=1,1,0))))))</f>
        <v>0</v>
      </c>
      <c r="EZ420" s="6" t="str">
        <f ca="1">IF(LOG入力!BH420&gt;0,"",IF(EY420=1,$X420,""))</f>
        <v/>
      </c>
      <c r="FA420" s="6" t="str">
        <f ca="1">IF(LOG入力!BH420&gt;0,"",IF(EY420=1,$Y420,""))</f>
        <v/>
      </c>
      <c r="FB420" s="6" t="str">
        <f ca="1">IF(LOG入力!BH420&gt;0,"",IF(COUNTIF($EZ$19:$EZ420,EZ420)=1,EZ420,""))</f>
        <v/>
      </c>
      <c r="FC420" s="6">
        <f ca="1">IF(LOG入力!BH420&gt;0,0,IF((EV420=1),IF(($FB420=""),0,1),0))</f>
        <v>0</v>
      </c>
      <c r="FD420" s="6" t="str">
        <f ca="1">IF(LOG入力!BH420&gt;0,"",IF(COUNTIF($FA$19:FA420,FA420)=1,FA420,""))</f>
        <v/>
      </c>
      <c r="FE420" s="72">
        <f ca="1">IF(LOG入力!BH420&gt;0,0,IF((EV420=1),IF(($FD420=""),0,1),0))</f>
        <v>0</v>
      </c>
      <c r="FF420" s="71">
        <f t="shared" ca="1" si="957"/>
        <v>0</v>
      </c>
      <c r="FG420" s="6">
        <f t="shared" ca="1" si="958"/>
        <v>0</v>
      </c>
      <c r="FH420" s="6" t="str">
        <f t="shared" ca="1" si="959"/>
        <v/>
      </c>
      <c r="FI420" s="6">
        <f ca="1">IF(LOG入力!BH420&gt;0,0,IF(FG420=0,0,(IF(COUNTIF($FH$19:FH420,FH420)=1,IF($FS$3="N",1,IF(EH420=1,1,0))))))</f>
        <v>0</v>
      </c>
      <c r="FJ420" s="6" t="str">
        <f ca="1">IF(LOG入力!BH420&gt;0,"",IF(FI420=1,$X420,""))</f>
        <v/>
      </c>
      <c r="FK420" s="6" t="str">
        <f ca="1">IF(LOG入力!BH420&gt;0,"",IF(FI420=1,$Y420,""))</f>
        <v/>
      </c>
      <c r="FL420" s="6" t="str">
        <f ca="1">IF(LOG入力!BH420&gt;0,"",IF(COUNTIF($FJ$19:$FJ420,FJ420)=1,FJ420,""))</f>
        <v/>
      </c>
      <c r="FM420" s="6">
        <f ca="1">IF(LOG入力!BH420&gt;0,0,IF((FF420=1),IF(($FL420=""),0,1),0))</f>
        <v>0</v>
      </c>
      <c r="FN420" s="6" t="str">
        <f ca="1">IF(LOG入力!BH420&gt;0,"",IF(COUNTIF($FK$19:FK420,FK420)=1,FK420,""))</f>
        <v/>
      </c>
      <c r="FO420" s="72">
        <f ca="1">IF(LOG入力!BH420&gt;0,0,IF((FF420=1),IF(($FN420=""),0,1),0))</f>
        <v>0</v>
      </c>
      <c r="FP420" s="71">
        <f t="shared" ca="1" si="960"/>
        <v>0</v>
      </c>
      <c r="FQ420" s="6">
        <f t="shared" ca="1" si="961"/>
        <v>0</v>
      </c>
      <c r="FR420" s="6" t="str">
        <f t="shared" ca="1" si="962"/>
        <v/>
      </c>
      <c r="FS420" s="6">
        <f ca="1">IF(LOG入力!BH420&gt;0,0,IF(FQ420=0,0,(IF(COUNTIF($FR$19:FR420,FR420)=1,IF($FS$3="N",1,IF(EH420=1,1,0))))))</f>
        <v>0</v>
      </c>
      <c r="FT420" s="6" t="str">
        <f ca="1">IF(LOG入力!BH420&gt;0,"",IF(FS420=1,$X420,""))</f>
        <v/>
      </c>
      <c r="FU420" s="6" t="str">
        <f ca="1">IF(LOG入力!BH420&gt;0,"",IF(FS420=1,$Y420,""))</f>
        <v/>
      </c>
      <c r="FV420" s="6" t="str">
        <f ca="1">IF(LOG入力!BH420&gt;0,"",IF(COUNTIF($FT$19:$FT420,FT420)=1,FT420,""))</f>
        <v/>
      </c>
      <c r="FW420" s="6">
        <f ca="1">IF(LOG入力!BH420&gt;0,0,IF((FP420=1),IF(($FV420=""),0,1),0))</f>
        <v>0</v>
      </c>
      <c r="FX420" s="6" t="str">
        <f ca="1">IF(LOG入力!BH420&gt;0,"",IF(COUNTIF($FU$19:FU420,FU420)=1,FU420,""))</f>
        <v/>
      </c>
      <c r="FY420" s="72">
        <f ca="1">IF(LOG入力!BH420&gt;0,0,IF((FP420=1),IF(($FX420=""),0,1),0))</f>
        <v>0</v>
      </c>
      <c r="FZ420" s="71">
        <f t="shared" ca="1" si="963"/>
        <v>0</v>
      </c>
      <c r="GA420" s="6">
        <f t="shared" ca="1" si="964"/>
        <v>0</v>
      </c>
      <c r="GB420" s="6" t="str">
        <f t="shared" ca="1" si="965"/>
        <v/>
      </c>
      <c r="GC420" s="6">
        <f ca="1">IF(LOG入力!BH420&gt;0,0,IF(GA420=0,0,(IF(COUNTIF($GB$19:GB420,GB420)=1,IF($FS$3="N",1,IF(EH420=1,1,0))))))</f>
        <v>0</v>
      </c>
      <c r="GD420" s="6" t="str">
        <f ca="1">IF(LOG入力!BH420&gt;0,"",IF(GC420=1,$X420,""))</f>
        <v/>
      </c>
      <c r="GE420" s="6" t="str">
        <f ca="1">IF(LOG入力!BH420&gt;0,"",IF(GC420=1,$Y420,""))</f>
        <v/>
      </c>
      <c r="GF420" s="6" t="str">
        <f ca="1">IF(LOG入力!BH420&gt;0,"",IF(COUNTIF($GD$19:$GD420,GD420)=1,GD420,""))</f>
        <v/>
      </c>
      <c r="GG420" s="6">
        <f ca="1">IF(LOG入力!BH420&gt;0,0,IF((FZ420=1),IF(($GF420=""),0,1),0))</f>
        <v>0</v>
      </c>
      <c r="GH420" s="6" t="str">
        <f ca="1">IF(LOG入力!BH420&gt;0,"",IF(COUNTIF($GE$19:GE420,GE420)=1,GE420,""))</f>
        <v/>
      </c>
      <c r="GI420" s="72">
        <f ca="1">IF(LOG入力!BH420&gt;0,0,IF((FZ420=1),IF(($GH420=""),0,1),0))</f>
        <v>0</v>
      </c>
      <c r="GK420" s="455" t="str">
        <f ca="1">IF(V420=1,"",IF(LEN(LOG入力!AS420)=0,"",LOG入力!AS420))</f>
        <v/>
      </c>
      <c r="GL420" s="378" t="str">
        <f t="shared" ca="1" si="966"/>
        <v/>
      </c>
      <c r="GM420" s="378" t="str">
        <f t="shared" ca="1" si="967"/>
        <v/>
      </c>
      <c r="GN420" s="74" t="str">
        <f t="shared" ca="1" si="968"/>
        <v/>
      </c>
      <c r="GO420" s="74" t="str">
        <f t="shared" ca="1" si="969"/>
        <v/>
      </c>
      <c r="GQ420" s="74" t="str">
        <f t="shared" ca="1" si="970"/>
        <v/>
      </c>
      <c r="GR420" s="74" t="str">
        <f t="shared" ca="1" si="971"/>
        <v/>
      </c>
      <c r="GS420" s="74" t="str">
        <f t="shared" ca="1" si="972"/>
        <v/>
      </c>
      <c r="GT420" s="74" t="str">
        <f t="shared" ca="1" si="973"/>
        <v/>
      </c>
      <c r="GU420" s="74" t="str">
        <f t="shared" ca="1" si="974"/>
        <v/>
      </c>
      <c r="GV420" s="74" t="str">
        <f t="shared" ca="1" si="975"/>
        <v/>
      </c>
      <c r="GX420" s="74" t="str">
        <f t="shared" ca="1" si="976"/>
        <v/>
      </c>
      <c r="GY420" s="74" t="str">
        <f t="shared" ca="1" si="977"/>
        <v/>
      </c>
      <c r="GZ420" s="74" t="str">
        <f ca="1">IF(V420=1,"",IF(LOG入力!BH420&gt;0,0,IF(GY420=0,0,IF((VALUE((TYPE(VALUE(J420)))))=16,0,IF(VALUE(J420)&lt;60,1,IF(VALUE(J420)&lt;100,0,IF(VALUE(J420)&lt;600,2,0)))))))</f>
        <v/>
      </c>
      <c r="HA420" s="74" t="str">
        <f t="shared" ca="1" si="978"/>
        <v/>
      </c>
      <c r="HB420" s="74" t="str">
        <f ca="1">IF(V420=1,"",IF(LOG入力!BH420&gt;0,0,IF(HA420=0,0,IF((VALUE((TYPE(VALUE(L420)))))=16,0,IF(VALUE(L420)&lt;60,1,IF(VALUE(L420)&lt;100,0,IF(VALUE(L420)&lt;600,2,0)))))))</f>
        <v/>
      </c>
      <c r="HD420" s="74" t="str">
        <f t="shared" ca="1" si="979"/>
        <v/>
      </c>
      <c r="HF420" s="74" t="str">
        <f t="shared" ca="1" si="980"/>
        <v/>
      </c>
      <c r="HG420" s="74" t="str">
        <f t="shared" ca="1" si="981"/>
        <v/>
      </c>
      <c r="HH420" s="74" t="str">
        <f t="shared" ca="1" si="982"/>
        <v/>
      </c>
      <c r="HI420" s="74" t="str">
        <f t="shared" ca="1" si="983"/>
        <v/>
      </c>
      <c r="HJ420" s="74" t="str">
        <f t="shared" ca="1" si="984"/>
        <v/>
      </c>
      <c r="HK420" s="74" t="str">
        <f t="shared" ca="1" si="985"/>
        <v/>
      </c>
      <c r="HL420" s="74" t="str">
        <f t="shared" ca="1" si="986"/>
        <v/>
      </c>
      <c r="HM420" s="74" t="str">
        <f t="shared" ca="1" si="987"/>
        <v/>
      </c>
      <c r="HN420" s="74" t="str">
        <f t="shared" ca="1" si="988"/>
        <v/>
      </c>
      <c r="HO420" s="529" t="str">
        <f t="shared" ca="1" si="989"/>
        <v/>
      </c>
      <c r="HP420" s="74" t="str">
        <f t="shared" ca="1" si="990"/>
        <v/>
      </c>
      <c r="HQ420" s="74" t="str">
        <f t="shared" ca="1" si="991"/>
        <v/>
      </c>
      <c r="HR420" s="74" t="str">
        <f t="shared" ca="1" si="992"/>
        <v/>
      </c>
      <c r="HS420" s="74" t="str">
        <f t="shared" ca="1" si="993"/>
        <v/>
      </c>
      <c r="HT420" s="74" t="str">
        <f ca="1">IF(V420=1,"",IF(LOG入力!BH420&gt;0,0,IF(DV420=1,0,IF(N420="0",0,IF(SUM(HD420:HS420)&gt;0,1,0)))))</f>
        <v/>
      </c>
    </row>
    <row r="421" spans="1:228" x14ac:dyDescent="0.15">
      <c r="A421" s="5"/>
      <c r="B421" s="532" t="str">
        <f t="shared" ca="1" si="852"/>
        <v/>
      </c>
      <c r="C421" s="561" t="str">
        <f ca="1">LOG入力!AP421</f>
        <v/>
      </c>
      <c r="D421" s="534" t="str">
        <f ca="1">LOG入力!AQ421</f>
        <v/>
      </c>
      <c r="E421" s="570" t="str">
        <f ca="1">LOG入力!AR421</f>
        <v/>
      </c>
      <c r="F421" s="535" t="str">
        <f t="shared" ca="1" si="853"/>
        <v/>
      </c>
      <c r="G421" s="585" t="str">
        <f ca="1">LOG入力!AT421</f>
        <v/>
      </c>
      <c r="H421" s="542" t="str">
        <f ca="1">LOG入力!AU421</f>
        <v/>
      </c>
      <c r="I421" s="537" t="str">
        <f ca="1">LOG入力!AV421</f>
        <v/>
      </c>
      <c r="J421" s="577" t="str">
        <f ca="1">LOG入力!AW421</f>
        <v/>
      </c>
      <c r="K421" s="578" t="str">
        <f ca="1">LOG入力!BJ421</f>
        <v/>
      </c>
      <c r="L421" s="577" t="str">
        <f ca="1">LOG入力!AY421</f>
        <v/>
      </c>
      <c r="M421" s="545" t="str">
        <f ca="1">LOG入力!BK421</f>
        <v/>
      </c>
      <c r="N421" s="512" t="str">
        <f ca="1">IF(V421=1,"",IF(LOG入力!AJ421=1,"1",LOG入力!BA421))</f>
        <v/>
      </c>
      <c r="O421" s="538" t="str">
        <f ca="1">IF(V421=1,"",IF(LEN(LOG入力!O421)=0,"",LOG入力!O421))</f>
        <v/>
      </c>
      <c r="P421" s="291" t="str">
        <f ca="1">IF(V421=1,"",IF($AA$4=1,"",IF(LOG入力!BG421=1,"",CONCATENATE($ER421,$FB421,$FL421,$FV421,$GF421))))</f>
        <v/>
      </c>
      <c r="Q421" s="291" t="str">
        <f ca="1">IF(V421=1,"",IF($AA$4=1,"",IF(LOG入力!BG421=1,"",CONCATENATE($ET421,$FD421,$FN421,$FX421,$GH421))))</f>
        <v/>
      </c>
      <c r="R421" s="573" t="str">
        <f ca="1">IF(V421=1,"",IF($AA$4=1,"",IF(LOG入力!BH421&gt;0,0,AA421)))</f>
        <v/>
      </c>
      <c r="S421" s="293" t="str">
        <f t="shared" ca="1" si="854"/>
        <v/>
      </c>
      <c r="T421" s="681"/>
      <c r="U421" s="38"/>
      <c r="V421" s="196">
        <f ca="1">LOG入力!AN421</f>
        <v>1</v>
      </c>
      <c r="W421" s="38"/>
      <c r="X421" s="516" t="str">
        <f t="shared" ca="1" si="855"/>
        <v/>
      </c>
      <c r="Y421" s="515" t="str">
        <f t="shared" ca="1" si="856"/>
        <v/>
      </c>
      <c r="Z421" s="518" t="str">
        <f t="shared" ca="1" si="857"/>
        <v/>
      </c>
      <c r="AA421" s="574" t="str">
        <f t="shared" ca="1" si="858"/>
        <v/>
      </c>
      <c r="AC421" s="6" t="str">
        <f t="shared" ca="1" si="859"/>
        <v/>
      </c>
      <c r="AD421" s="6" t="str">
        <f t="shared" ca="1" si="860"/>
        <v/>
      </c>
      <c r="AE421" s="6" t="str">
        <f t="shared" ca="1" si="861"/>
        <v/>
      </c>
      <c r="AF421" s="6" t="str">
        <f t="shared" ca="1" si="862"/>
        <v/>
      </c>
      <c r="AG421" s="6" t="str">
        <f t="shared" ca="1" si="863"/>
        <v/>
      </c>
      <c r="AH421" s="6" t="str">
        <f t="shared" ca="1" si="864"/>
        <v/>
      </c>
      <c r="AI421" s="6" t="str">
        <f t="shared" ca="1" si="865"/>
        <v/>
      </c>
      <c r="AJ421" s="6" t="str">
        <f t="shared" ca="1" si="866"/>
        <v/>
      </c>
      <c r="AK421" s="6" t="str">
        <f t="shared" ca="1" si="867"/>
        <v/>
      </c>
      <c r="AL421" s="6" t="str">
        <f t="shared" ca="1" si="868"/>
        <v/>
      </c>
      <c r="AM421" s="6" t="str">
        <f t="shared" ca="1" si="869"/>
        <v/>
      </c>
      <c r="AN421" s="6" t="str">
        <f t="shared" ca="1" si="870"/>
        <v/>
      </c>
      <c r="AO421" s="6" t="str">
        <f t="shared" ca="1" si="871"/>
        <v/>
      </c>
      <c r="AP421" s="6" t="str">
        <f t="shared" ca="1" si="872"/>
        <v/>
      </c>
      <c r="AQ421" s="6" t="str">
        <f t="shared" ca="1" si="873"/>
        <v/>
      </c>
      <c r="AR421" s="6" t="str">
        <f t="shared" ca="1" si="874"/>
        <v/>
      </c>
      <c r="AS421" s="6" t="str">
        <f t="shared" ca="1" si="875"/>
        <v/>
      </c>
      <c r="AT421" s="6" t="str">
        <f t="shared" ca="1" si="876"/>
        <v/>
      </c>
      <c r="AU421" s="6" t="str">
        <f t="shared" ca="1" si="877"/>
        <v/>
      </c>
      <c r="AV421" s="6" t="str">
        <f t="shared" ca="1" si="878"/>
        <v/>
      </c>
      <c r="AW421" s="6" t="str">
        <f t="shared" ca="1" si="879"/>
        <v/>
      </c>
      <c r="AY421" s="6" t="str">
        <f t="shared" ca="1" si="880"/>
        <v/>
      </c>
      <c r="AZ421" s="6" t="str">
        <f t="shared" ca="1" si="881"/>
        <v/>
      </c>
      <c r="BA421" s="6" t="str">
        <f t="shared" ca="1" si="882"/>
        <v/>
      </c>
      <c r="BB421" s="6" t="str">
        <f t="shared" ca="1" si="883"/>
        <v/>
      </c>
      <c r="BC421" s="6" t="str">
        <f t="shared" ca="1" si="884"/>
        <v/>
      </c>
      <c r="BD421" s="6" t="str">
        <f t="shared" ca="1" si="885"/>
        <v/>
      </c>
      <c r="BE421" s="6" t="str">
        <f t="shared" ca="1" si="886"/>
        <v/>
      </c>
      <c r="BF421" s="6" t="str">
        <f t="shared" ca="1" si="887"/>
        <v/>
      </c>
      <c r="BG421" s="6" t="str">
        <f t="shared" ca="1" si="888"/>
        <v/>
      </c>
      <c r="BH421" s="6" t="str">
        <f t="shared" ca="1" si="889"/>
        <v/>
      </c>
      <c r="BI421" s="6" t="str">
        <f t="shared" ca="1" si="890"/>
        <v/>
      </c>
      <c r="BJ421" s="6" t="str">
        <f t="shared" ca="1" si="891"/>
        <v/>
      </c>
      <c r="BK421" s="6" t="str">
        <f t="shared" ca="1" si="892"/>
        <v/>
      </c>
      <c r="BL421" s="6" t="str">
        <f t="shared" ca="1" si="893"/>
        <v/>
      </c>
      <c r="BM421" s="6" t="str">
        <f t="shared" ca="1" si="894"/>
        <v/>
      </c>
      <c r="BN421" s="6" t="str">
        <f t="shared" ca="1" si="895"/>
        <v/>
      </c>
      <c r="BO421" s="6" t="str">
        <f t="shared" ca="1" si="896"/>
        <v/>
      </c>
      <c r="BP421" s="6" t="str">
        <f t="shared" ca="1" si="897"/>
        <v/>
      </c>
      <c r="BQ421" s="6" t="str">
        <f t="shared" ca="1" si="898"/>
        <v/>
      </c>
      <c r="BR421" s="6" t="str">
        <f t="shared" ca="1" si="899"/>
        <v/>
      </c>
      <c r="BS421" s="6" t="str">
        <f t="shared" ca="1" si="900"/>
        <v/>
      </c>
      <c r="BU421" s="6" t="str">
        <f t="shared" ca="1" si="901"/>
        <v/>
      </c>
      <c r="BW421" s="515" t="str">
        <f t="shared" ca="1" si="902"/>
        <v/>
      </c>
      <c r="BX421" s="515">
        <f t="shared" ca="1" si="903"/>
        <v>0</v>
      </c>
      <c r="BY421" s="515" t="str">
        <f t="shared" ca="1" si="904"/>
        <v/>
      </c>
      <c r="CA421" s="6">
        <f t="shared" ca="1" si="905"/>
        <v>1</v>
      </c>
      <c r="CC421" s="523" t="str">
        <f t="shared" ca="1" si="906"/>
        <v/>
      </c>
      <c r="CE421" s="6" t="str">
        <f t="shared" ca="1" si="907"/>
        <v/>
      </c>
      <c r="CG421" s="524" t="str">
        <f ca="1">IF(V421=1,"",IF($AA$4=1,"",IF(LOG入力!BH421&gt;0,"",IF(N421=0,"",IF(HT421=0,"","★")))))</f>
        <v/>
      </c>
      <c r="CI421" s="74" t="str">
        <f t="shared" ca="1" si="908"/>
        <v/>
      </c>
      <c r="CK421" s="525" t="str">
        <f ca="1">IF(V421=1,"",IF(LOG入力!BH421&gt;0,1,0))</f>
        <v/>
      </c>
      <c r="CL421" s="74" t="str">
        <f t="shared" ca="1" si="909"/>
        <v/>
      </c>
      <c r="CN421" s="74" t="str">
        <f t="shared" ca="1" si="910"/>
        <v/>
      </c>
      <c r="CO421" s="74" t="str">
        <f t="shared" ca="1" si="911"/>
        <v/>
      </c>
      <c r="CQ421" s="74" t="str">
        <f t="shared" ca="1" si="912"/>
        <v/>
      </c>
      <c r="CR421" s="74" t="str">
        <f t="shared" ca="1" si="913"/>
        <v/>
      </c>
      <c r="CS421" s="74" t="str">
        <f t="shared" ca="1" si="914"/>
        <v/>
      </c>
      <c r="CT421" s="74" t="str">
        <f t="shared" ca="1" si="915"/>
        <v/>
      </c>
      <c r="CU421" s="74" t="str">
        <f t="shared" ca="1" si="916"/>
        <v/>
      </c>
      <c r="CV421" s="74" t="str">
        <f t="shared" ca="1" si="917"/>
        <v/>
      </c>
      <c r="CW421" s="74" t="str">
        <f t="shared" ca="1" si="918"/>
        <v/>
      </c>
      <c r="CX421" s="74" t="str">
        <f t="shared" ca="1" si="919"/>
        <v/>
      </c>
      <c r="CY421" s="74" t="str">
        <f t="shared" ca="1" si="920"/>
        <v/>
      </c>
      <c r="CZ421" s="74" t="str">
        <f t="shared" ca="1" si="921"/>
        <v/>
      </c>
      <c r="DA421" s="74" t="str">
        <f t="shared" ca="1" si="922"/>
        <v/>
      </c>
      <c r="DB421" s="74" t="str">
        <f t="shared" ca="1" si="923"/>
        <v/>
      </c>
      <c r="DD421" s="74" t="str">
        <f t="shared" ca="1" si="924"/>
        <v/>
      </c>
      <c r="DE421" s="74" t="str">
        <f t="shared" ca="1" si="925"/>
        <v/>
      </c>
      <c r="DF421" s="74" t="str">
        <f t="shared" ca="1" si="926"/>
        <v/>
      </c>
      <c r="DG421" s="74" t="str">
        <f t="shared" ca="1" si="927"/>
        <v/>
      </c>
      <c r="DH421" s="74" t="str">
        <f t="shared" ca="1" si="928"/>
        <v/>
      </c>
      <c r="DI421" s="74" t="str">
        <f t="shared" ca="1" si="929"/>
        <v/>
      </c>
      <c r="DJ421" s="74" t="str">
        <f t="shared" ca="1" si="930"/>
        <v/>
      </c>
      <c r="DK421" s="74" t="str">
        <f t="shared" ca="1" si="931"/>
        <v/>
      </c>
      <c r="DL421" s="74" t="str">
        <f t="shared" ca="1" si="932"/>
        <v/>
      </c>
      <c r="DM421" s="74" t="str">
        <f t="shared" ca="1" si="933"/>
        <v/>
      </c>
      <c r="DN421" s="74" t="str">
        <f t="shared" ca="1" si="934"/>
        <v/>
      </c>
      <c r="DO421" s="74" t="str">
        <f t="shared" ca="1" si="935"/>
        <v/>
      </c>
      <c r="DQ421" s="74" t="str">
        <f t="shared" ca="1" si="936"/>
        <v/>
      </c>
      <c r="DS421" s="74" t="str">
        <f t="shared" ca="1" si="937"/>
        <v/>
      </c>
      <c r="DT421" s="74" t="str">
        <f t="shared" ca="1" si="938"/>
        <v/>
      </c>
      <c r="DV421" s="525" t="str">
        <f t="shared" ca="1" si="939"/>
        <v/>
      </c>
      <c r="DW421" s="74" t="str">
        <f t="shared" ca="1" si="940"/>
        <v/>
      </c>
      <c r="DX421" s="485" t="str">
        <f t="shared" ca="1" si="941"/>
        <v/>
      </c>
      <c r="DY421" s="74" t="str">
        <f t="shared" ca="1" si="942"/>
        <v/>
      </c>
      <c r="DZ421" s="74" t="str">
        <f t="shared" ca="1" si="943"/>
        <v/>
      </c>
      <c r="EA421" s="74" t="str">
        <f t="shared" ca="1" si="944"/>
        <v/>
      </c>
      <c r="EC421" s="74" t="str">
        <f t="shared" ca="1" si="945"/>
        <v/>
      </c>
      <c r="ED421" s="74" t="str">
        <f t="shared" ca="1" si="946"/>
        <v/>
      </c>
      <c r="EE421" s="74" t="str">
        <f t="shared" ca="1" si="947"/>
        <v/>
      </c>
      <c r="EG421" s="479" t="str">
        <f ca="1">IF(V421=1,"",IF(LOG入力!BH421&gt;0,0,IF(CG421="★",0,IF(R421=1,0,IF(N421=0,0,1)))))</f>
        <v/>
      </c>
      <c r="EH421" s="483" t="str">
        <f t="shared" ca="1" si="948"/>
        <v/>
      </c>
      <c r="EI421" s="483" t="str">
        <f t="shared" ca="1" si="949"/>
        <v/>
      </c>
      <c r="EJ421" s="483" t="str">
        <f t="shared" ca="1" si="950"/>
        <v/>
      </c>
      <c r="EL421" s="71">
        <f t="shared" ca="1" si="951"/>
        <v>0</v>
      </c>
      <c r="EM421" s="6">
        <f t="shared" ca="1" si="952"/>
        <v>0</v>
      </c>
      <c r="EN421" s="6" t="str">
        <f t="shared" ca="1" si="953"/>
        <v/>
      </c>
      <c r="EO421" s="6">
        <f ca="1">IF(LOG入力!BH421&gt;0,0,IF(EM421=0,0,(IF(COUNTIF($EN$19:EN421,EN421)=1,IF($FS$3="N",1,IF(EH421=1,1,0))))))</f>
        <v>0</v>
      </c>
      <c r="EP421" s="6" t="str">
        <f ca="1">IF(LOG入力!BH421&gt;0,"",IF(EO421=1,$X421,""))</f>
        <v/>
      </c>
      <c r="EQ421" s="6" t="str">
        <f ca="1">IF(LOG入力!BH421&gt;0,"",IF(EO421=1,$Y421,""))</f>
        <v/>
      </c>
      <c r="ER421" s="520" t="str">
        <f ca="1">IF(LOG入力!BH421&gt;0,"",IF(COUNTIF($EP$19:$EP421,EP421)=1,EP421,""))</f>
        <v/>
      </c>
      <c r="ES421" s="520">
        <f ca="1">IF(LOG入力!BH421&gt;0,0,IF((EL421=1),IF(($ER421=""),0,1),0))</f>
        <v>0</v>
      </c>
      <c r="ET421" s="520" t="str">
        <f ca="1">IF(LOG入力!BH421&gt;0,"",IF(COUNTIF($EQ$19:EQ421,EQ421)=1,EQ421,""))</f>
        <v/>
      </c>
      <c r="EU421" s="539">
        <f ca="1">IF(LOG入力!BH421&gt;0,0,IF((EL421=1),IF(($ET421=""),0,1),0))</f>
        <v>0</v>
      </c>
      <c r="EV421" s="71">
        <f t="shared" ca="1" si="954"/>
        <v>0</v>
      </c>
      <c r="EW421" s="6">
        <f t="shared" ca="1" si="955"/>
        <v>0</v>
      </c>
      <c r="EX421" s="6" t="str">
        <f t="shared" ca="1" si="956"/>
        <v/>
      </c>
      <c r="EY421" s="6">
        <f ca="1">IF(LOG入力!BH421&gt;0,0,IF(EW421=0,0,(IF(COUNTIF($EX$19:EX421,EX421)=1,IF($FS$3="N",1,IF(EH421=1,1,0))))))</f>
        <v>0</v>
      </c>
      <c r="EZ421" s="6" t="str">
        <f ca="1">IF(LOG入力!BH421&gt;0,"",IF(EY421=1,$X421,""))</f>
        <v/>
      </c>
      <c r="FA421" s="6" t="str">
        <f ca="1">IF(LOG入力!BH421&gt;0,"",IF(EY421=1,$Y421,""))</f>
        <v/>
      </c>
      <c r="FB421" s="6" t="str">
        <f ca="1">IF(LOG入力!BH421&gt;0,"",IF(COUNTIF($EZ$19:$EZ421,EZ421)=1,EZ421,""))</f>
        <v/>
      </c>
      <c r="FC421" s="6">
        <f ca="1">IF(LOG入力!BH421&gt;0,0,IF((EV421=1),IF(($FB421=""),0,1),0))</f>
        <v>0</v>
      </c>
      <c r="FD421" s="6" t="str">
        <f ca="1">IF(LOG入力!BH421&gt;0,"",IF(COUNTIF($FA$19:FA421,FA421)=1,FA421,""))</f>
        <v/>
      </c>
      <c r="FE421" s="72">
        <f ca="1">IF(LOG入力!BH421&gt;0,0,IF((EV421=1),IF(($FD421=""),0,1),0))</f>
        <v>0</v>
      </c>
      <c r="FF421" s="71">
        <f t="shared" ca="1" si="957"/>
        <v>0</v>
      </c>
      <c r="FG421" s="6">
        <f t="shared" ca="1" si="958"/>
        <v>0</v>
      </c>
      <c r="FH421" s="6" t="str">
        <f t="shared" ca="1" si="959"/>
        <v/>
      </c>
      <c r="FI421" s="6">
        <f ca="1">IF(LOG入力!BH421&gt;0,0,IF(FG421=0,0,(IF(COUNTIF($FH$19:FH421,FH421)=1,IF($FS$3="N",1,IF(EH421=1,1,0))))))</f>
        <v>0</v>
      </c>
      <c r="FJ421" s="6" t="str">
        <f ca="1">IF(LOG入力!BH421&gt;0,"",IF(FI421=1,$X421,""))</f>
        <v/>
      </c>
      <c r="FK421" s="6" t="str">
        <f ca="1">IF(LOG入力!BH421&gt;0,"",IF(FI421=1,$Y421,""))</f>
        <v/>
      </c>
      <c r="FL421" s="6" t="str">
        <f ca="1">IF(LOG入力!BH421&gt;0,"",IF(COUNTIF($FJ$19:$FJ421,FJ421)=1,FJ421,""))</f>
        <v/>
      </c>
      <c r="FM421" s="6">
        <f ca="1">IF(LOG入力!BH421&gt;0,0,IF((FF421=1),IF(($FL421=""),0,1),0))</f>
        <v>0</v>
      </c>
      <c r="FN421" s="6" t="str">
        <f ca="1">IF(LOG入力!BH421&gt;0,"",IF(COUNTIF($FK$19:FK421,FK421)=1,FK421,""))</f>
        <v/>
      </c>
      <c r="FO421" s="72">
        <f ca="1">IF(LOG入力!BH421&gt;0,0,IF((FF421=1),IF(($FN421=""),0,1),0))</f>
        <v>0</v>
      </c>
      <c r="FP421" s="71">
        <f t="shared" ca="1" si="960"/>
        <v>0</v>
      </c>
      <c r="FQ421" s="6">
        <f t="shared" ca="1" si="961"/>
        <v>0</v>
      </c>
      <c r="FR421" s="6" t="str">
        <f t="shared" ca="1" si="962"/>
        <v/>
      </c>
      <c r="FS421" s="6">
        <f ca="1">IF(LOG入力!BH421&gt;0,0,IF(FQ421=0,0,(IF(COUNTIF($FR$19:FR421,FR421)=1,IF($FS$3="N",1,IF(EH421=1,1,0))))))</f>
        <v>0</v>
      </c>
      <c r="FT421" s="6" t="str">
        <f ca="1">IF(LOG入力!BH421&gt;0,"",IF(FS421=1,$X421,""))</f>
        <v/>
      </c>
      <c r="FU421" s="6" t="str">
        <f ca="1">IF(LOG入力!BH421&gt;0,"",IF(FS421=1,$Y421,""))</f>
        <v/>
      </c>
      <c r="FV421" s="6" t="str">
        <f ca="1">IF(LOG入力!BH421&gt;0,"",IF(COUNTIF($FT$19:$FT421,FT421)=1,FT421,""))</f>
        <v/>
      </c>
      <c r="FW421" s="6">
        <f ca="1">IF(LOG入力!BH421&gt;0,0,IF((FP421=1),IF(($FV421=""),0,1),0))</f>
        <v>0</v>
      </c>
      <c r="FX421" s="6" t="str">
        <f ca="1">IF(LOG入力!BH421&gt;0,"",IF(COUNTIF($FU$19:FU421,FU421)=1,FU421,""))</f>
        <v/>
      </c>
      <c r="FY421" s="72">
        <f ca="1">IF(LOG入力!BH421&gt;0,0,IF((FP421=1),IF(($FX421=""),0,1),0))</f>
        <v>0</v>
      </c>
      <c r="FZ421" s="71">
        <f t="shared" ca="1" si="963"/>
        <v>0</v>
      </c>
      <c r="GA421" s="6">
        <f t="shared" ca="1" si="964"/>
        <v>0</v>
      </c>
      <c r="GB421" s="6" t="str">
        <f t="shared" ca="1" si="965"/>
        <v/>
      </c>
      <c r="GC421" s="6">
        <f ca="1">IF(LOG入力!BH421&gt;0,0,IF(GA421=0,0,(IF(COUNTIF($GB$19:GB421,GB421)=1,IF($FS$3="N",1,IF(EH421=1,1,0))))))</f>
        <v>0</v>
      </c>
      <c r="GD421" s="6" t="str">
        <f ca="1">IF(LOG入力!BH421&gt;0,"",IF(GC421=1,$X421,""))</f>
        <v/>
      </c>
      <c r="GE421" s="6" t="str">
        <f ca="1">IF(LOG入力!BH421&gt;0,"",IF(GC421=1,$Y421,""))</f>
        <v/>
      </c>
      <c r="GF421" s="6" t="str">
        <f ca="1">IF(LOG入力!BH421&gt;0,"",IF(COUNTIF($GD$19:$GD421,GD421)=1,GD421,""))</f>
        <v/>
      </c>
      <c r="GG421" s="6">
        <f ca="1">IF(LOG入力!BH421&gt;0,0,IF((FZ421=1),IF(($GF421=""),0,1),0))</f>
        <v>0</v>
      </c>
      <c r="GH421" s="6" t="str">
        <f ca="1">IF(LOG入力!BH421&gt;0,"",IF(COUNTIF($GE$19:GE421,GE421)=1,GE421,""))</f>
        <v/>
      </c>
      <c r="GI421" s="72">
        <f ca="1">IF(LOG入力!BH421&gt;0,0,IF((FZ421=1),IF(($GH421=""),0,1),0))</f>
        <v>0</v>
      </c>
      <c r="GK421" s="455" t="str">
        <f ca="1">IF(V421=1,"",IF(LEN(LOG入力!AS421)=0,"",LOG入力!AS421))</f>
        <v/>
      </c>
      <c r="GL421" s="378" t="str">
        <f t="shared" ca="1" si="966"/>
        <v/>
      </c>
      <c r="GM421" s="378" t="str">
        <f t="shared" ca="1" si="967"/>
        <v/>
      </c>
      <c r="GN421" s="74" t="str">
        <f t="shared" ca="1" si="968"/>
        <v/>
      </c>
      <c r="GO421" s="74" t="str">
        <f t="shared" ca="1" si="969"/>
        <v/>
      </c>
      <c r="GQ421" s="74" t="str">
        <f t="shared" ca="1" si="970"/>
        <v/>
      </c>
      <c r="GR421" s="74" t="str">
        <f t="shared" ca="1" si="971"/>
        <v/>
      </c>
      <c r="GS421" s="74" t="str">
        <f t="shared" ca="1" si="972"/>
        <v/>
      </c>
      <c r="GT421" s="74" t="str">
        <f t="shared" ca="1" si="973"/>
        <v/>
      </c>
      <c r="GU421" s="74" t="str">
        <f t="shared" ca="1" si="974"/>
        <v/>
      </c>
      <c r="GV421" s="74" t="str">
        <f t="shared" ca="1" si="975"/>
        <v/>
      </c>
      <c r="GX421" s="74" t="str">
        <f t="shared" ca="1" si="976"/>
        <v/>
      </c>
      <c r="GY421" s="74" t="str">
        <f t="shared" ca="1" si="977"/>
        <v/>
      </c>
      <c r="GZ421" s="74" t="str">
        <f ca="1">IF(V421=1,"",IF(LOG入力!BH421&gt;0,0,IF(GY421=0,0,IF((VALUE((TYPE(VALUE(J421)))))=16,0,IF(VALUE(J421)&lt;60,1,IF(VALUE(J421)&lt;100,0,IF(VALUE(J421)&lt;600,2,0)))))))</f>
        <v/>
      </c>
      <c r="HA421" s="74" t="str">
        <f t="shared" ca="1" si="978"/>
        <v/>
      </c>
      <c r="HB421" s="74" t="str">
        <f ca="1">IF(V421=1,"",IF(LOG入力!BH421&gt;0,0,IF(HA421=0,0,IF((VALUE((TYPE(VALUE(L421)))))=16,0,IF(VALUE(L421)&lt;60,1,IF(VALUE(L421)&lt;100,0,IF(VALUE(L421)&lt;600,2,0)))))))</f>
        <v/>
      </c>
      <c r="HD421" s="74" t="str">
        <f t="shared" ca="1" si="979"/>
        <v/>
      </c>
      <c r="HF421" s="74" t="str">
        <f t="shared" ca="1" si="980"/>
        <v/>
      </c>
      <c r="HG421" s="74" t="str">
        <f t="shared" ca="1" si="981"/>
        <v/>
      </c>
      <c r="HH421" s="74" t="str">
        <f t="shared" ca="1" si="982"/>
        <v/>
      </c>
      <c r="HI421" s="74" t="str">
        <f t="shared" ca="1" si="983"/>
        <v/>
      </c>
      <c r="HJ421" s="74" t="str">
        <f t="shared" ca="1" si="984"/>
        <v/>
      </c>
      <c r="HK421" s="74" t="str">
        <f t="shared" ca="1" si="985"/>
        <v/>
      </c>
      <c r="HL421" s="74" t="str">
        <f t="shared" ca="1" si="986"/>
        <v/>
      </c>
      <c r="HM421" s="74" t="str">
        <f t="shared" ca="1" si="987"/>
        <v/>
      </c>
      <c r="HN421" s="74" t="str">
        <f t="shared" ca="1" si="988"/>
        <v/>
      </c>
      <c r="HO421" s="529" t="str">
        <f t="shared" ca="1" si="989"/>
        <v/>
      </c>
      <c r="HP421" s="74" t="str">
        <f t="shared" ca="1" si="990"/>
        <v/>
      </c>
      <c r="HQ421" s="74" t="str">
        <f t="shared" ca="1" si="991"/>
        <v/>
      </c>
      <c r="HR421" s="74" t="str">
        <f t="shared" ca="1" si="992"/>
        <v/>
      </c>
      <c r="HS421" s="74" t="str">
        <f t="shared" ca="1" si="993"/>
        <v/>
      </c>
      <c r="HT421" s="74" t="str">
        <f ca="1">IF(V421=1,"",IF(LOG入力!BH421&gt;0,0,IF(DV421=1,0,IF(N421="0",0,IF(SUM(HD421:HS421)&gt;0,1,0)))))</f>
        <v/>
      </c>
    </row>
    <row r="422" spans="1:228" x14ac:dyDescent="0.15">
      <c r="A422" s="5"/>
      <c r="B422" s="532" t="str">
        <f t="shared" ca="1" si="852"/>
        <v/>
      </c>
      <c r="C422" s="570" t="str">
        <f ca="1">LOG入力!AP422</f>
        <v/>
      </c>
      <c r="D422" s="534" t="str">
        <f ca="1">LOG入力!AQ422</f>
        <v/>
      </c>
      <c r="E422" s="570" t="str">
        <f ca="1">LOG入力!AR422</f>
        <v/>
      </c>
      <c r="F422" s="535" t="str">
        <f t="shared" ca="1" si="853"/>
        <v/>
      </c>
      <c r="G422" s="585" t="str">
        <f ca="1">LOG入力!AT422</f>
        <v/>
      </c>
      <c r="H422" s="542" t="str">
        <f ca="1">LOG入力!AU422</f>
        <v/>
      </c>
      <c r="I422" s="537" t="str">
        <f ca="1">LOG入力!AV422</f>
        <v/>
      </c>
      <c r="J422" s="577" t="str">
        <f ca="1">LOG入力!AW422</f>
        <v/>
      </c>
      <c r="K422" s="578" t="str">
        <f ca="1">LOG入力!BJ422</f>
        <v/>
      </c>
      <c r="L422" s="577" t="str">
        <f ca="1">LOG入力!AY422</f>
        <v/>
      </c>
      <c r="M422" s="545" t="str">
        <f ca="1">LOG入力!BK422</f>
        <v/>
      </c>
      <c r="N422" s="512" t="str">
        <f ca="1">IF(V422=1,"",IF(LOG入力!AJ422=1,"1",LOG入力!BA422))</f>
        <v/>
      </c>
      <c r="O422" s="538" t="str">
        <f ca="1">IF(V422=1,"",IF(LEN(LOG入力!O422)=0,"",LOG入力!O422))</f>
        <v/>
      </c>
      <c r="P422" s="291" t="str">
        <f ca="1">IF(V422=1,"",IF($AA$4=1,"",IF(LOG入力!BG422=1,"",CONCATENATE($ER422,$FB422,$FL422,$FV422,$GF422))))</f>
        <v/>
      </c>
      <c r="Q422" s="291" t="str">
        <f ca="1">IF(V422=1,"",IF($AA$4=1,"",IF(LOG入力!BG422=1,"",CONCATENATE($ET422,$FD422,$FN422,$FX422,$GH422))))</f>
        <v/>
      </c>
      <c r="R422" s="573" t="str">
        <f ca="1">IF(V422=1,"",IF($AA$4=1,"",IF(LOG入力!BH422&gt;0,0,AA422)))</f>
        <v/>
      </c>
      <c r="S422" s="293" t="str">
        <f t="shared" ca="1" si="854"/>
        <v/>
      </c>
      <c r="T422" s="681"/>
      <c r="U422" s="38"/>
      <c r="V422" s="196">
        <f ca="1">LOG入力!AN422</f>
        <v>1</v>
      </c>
      <c r="W422" s="38"/>
      <c r="X422" s="516" t="str">
        <f t="shared" ca="1" si="855"/>
        <v/>
      </c>
      <c r="Y422" s="515" t="str">
        <f t="shared" ca="1" si="856"/>
        <v/>
      </c>
      <c r="Z422" s="518" t="str">
        <f t="shared" ca="1" si="857"/>
        <v/>
      </c>
      <c r="AA422" s="574" t="str">
        <f t="shared" ca="1" si="858"/>
        <v/>
      </c>
      <c r="AC422" s="6" t="str">
        <f t="shared" ca="1" si="859"/>
        <v/>
      </c>
      <c r="AD422" s="6" t="str">
        <f t="shared" ca="1" si="860"/>
        <v/>
      </c>
      <c r="AE422" s="6" t="str">
        <f t="shared" ca="1" si="861"/>
        <v/>
      </c>
      <c r="AF422" s="6" t="str">
        <f t="shared" ca="1" si="862"/>
        <v/>
      </c>
      <c r="AG422" s="6" t="str">
        <f t="shared" ca="1" si="863"/>
        <v/>
      </c>
      <c r="AH422" s="6" t="str">
        <f t="shared" ca="1" si="864"/>
        <v/>
      </c>
      <c r="AI422" s="6" t="str">
        <f t="shared" ca="1" si="865"/>
        <v/>
      </c>
      <c r="AJ422" s="6" t="str">
        <f t="shared" ca="1" si="866"/>
        <v/>
      </c>
      <c r="AK422" s="6" t="str">
        <f t="shared" ca="1" si="867"/>
        <v/>
      </c>
      <c r="AL422" s="6" t="str">
        <f t="shared" ca="1" si="868"/>
        <v/>
      </c>
      <c r="AM422" s="6" t="str">
        <f t="shared" ca="1" si="869"/>
        <v/>
      </c>
      <c r="AN422" s="6" t="str">
        <f t="shared" ca="1" si="870"/>
        <v/>
      </c>
      <c r="AO422" s="6" t="str">
        <f t="shared" ca="1" si="871"/>
        <v/>
      </c>
      <c r="AP422" s="6" t="str">
        <f t="shared" ca="1" si="872"/>
        <v/>
      </c>
      <c r="AQ422" s="6" t="str">
        <f t="shared" ca="1" si="873"/>
        <v/>
      </c>
      <c r="AR422" s="6" t="str">
        <f t="shared" ca="1" si="874"/>
        <v/>
      </c>
      <c r="AS422" s="6" t="str">
        <f t="shared" ca="1" si="875"/>
        <v/>
      </c>
      <c r="AT422" s="6" t="str">
        <f t="shared" ca="1" si="876"/>
        <v/>
      </c>
      <c r="AU422" s="6" t="str">
        <f t="shared" ca="1" si="877"/>
        <v/>
      </c>
      <c r="AV422" s="6" t="str">
        <f t="shared" ca="1" si="878"/>
        <v/>
      </c>
      <c r="AW422" s="6" t="str">
        <f t="shared" ca="1" si="879"/>
        <v/>
      </c>
      <c r="AY422" s="6" t="str">
        <f t="shared" ca="1" si="880"/>
        <v/>
      </c>
      <c r="AZ422" s="6" t="str">
        <f t="shared" ca="1" si="881"/>
        <v/>
      </c>
      <c r="BA422" s="6" t="str">
        <f t="shared" ca="1" si="882"/>
        <v/>
      </c>
      <c r="BB422" s="6" t="str">
        <f t="shared" ca="1" si="883"/>
        <v/>
      </c>
      <c r="BC422" s="6" t="str">
        <f t="shared" ca="1" si="884"/>
        <v/>
      </c>
      <c r="BD422" s="6" t="str">
        <f t="shared" ca="1" si="885"/>
        <v/>
      </c>
      <c r="BE422" s="6" t="str">
        <f t="shared" ca="1" si="886"/>
        <v/>
      </c>
      <c r="BF422" s="6" t="str">
        <f t="shared" ca="1" si="887"/>
        <v/>
      </c>
      <c r="BG422" s="6" t="str">
        <f t="shared" ca="1" si="888"/>
        <v/>
      </c>
      <c r="BH422" s="6" t="str">
        <f t="shared" ca="1" si="889"/>
        <v/>
      </c>
      <c r="BI422" s="6" t="str">
        <f t="shared" ca="1" si="890"/>
        <v/>
      </c>
      <c r="BJ422" s="6" t="str">
        <f t="shared" ca="1" si="891"/>
        <v/>
      </c>
      <c r="BK422" s="6" t="str">
        <f t="shared" ca="1" si="892"/>
        <v/>
      </c>
      <c r="BL422" s="6" t="str">
        <f t="shared" ca="1" si="893"/>
        <v/>
      </c>
      <c r="BM422" s="6" t="str">
        <f t="shared" ca="1" si="894"/>
        <v/>
      </c>
      <c r="BN422" s="6" t="str">
        <f t="shared" ca="1" si="895"/>
        <v/>
      </c>
      <c r="BO422" s="6" t="str">
        <f t="shared" ca="1" si="896"/>
        <v/>
      </c>
      <c r="BP422" s="6" t="str">
        <f t="shared" ca="1" si="897"/>
        <v/>
      </c>
      <c r="BQ422" s="6" t="str">
        <f t="shared" ca="1" si="898"/>
        <v/>
      </c>
      <c r="BR422" s="6" t="str">
        <f t="shared" ca="1" si="899"/>
        <v/>
      </c>
      <c r="BS422" s="6" t="str">
        <f t="shared" ca="1" si="900"/>
        <v/>
      </c>
      <c r="BU422" s="6" t="str">
        <f t="shared" ca="1" si="901"/>
        <v/>
      </c>
      <c r="BW422" s="515" t="str">
        <f t="shared" ca="1" si="902"/>
        <v/>
      </c>
      <c r="BX422" s="515">
        <f t="shared" ca="1" si="903"/>
        <v>0</v>
      </c>
      <c r="BY422" s="515" t="str">
        <f t="shared" ca="1" si="904"/>
        <v/>
      </c>
      <c r="CA422" s="6">
        <f t="shared" ca="1" si="905"/>
        <v>1</v>
      </c>
      <c r="CC422" s="523" t="str">
        <f t="shared" ca="1" si="906"/>
        <v/>
      </c>
      <c r="CE422" s="6" t="str">
        <f t="shared" ca="1" si="907"/>
        <v/>
      </c>
      <c r="CG422" s="524" t="str">
        <f ca="1">IF(V422=1,"",IF($AA$4=1,"",IF(LOG入力!BH422&gt;0,"",IF(N422=0,"",IF(HT422=0,"","★")))))</f>
        <v/>
      </c>
      <c r="CI422" s="74" t="str">
        <f t="shared" ca="1" si="908"/>
        <v/>
      </c>
      <c r="CK422" s="525" t="str">
        <f ca="1">IF(V422=1,"",IF(LOG入力!BH422&gt;0,1,0))</f>
        <v/>
      </c>
      <c r="CL422" s="74" t="str">
        <f t="shared" ca="1" si="909"/>
        <v/>
      </c>
      <c r="CN422" s="74" t="str">
        <f t="shared" ca="1" si="910"/>
        <v/>
      </c>
      <c r="CO422" s="74" t="str">
        <f t="shared" ca="1" si="911"/>
        <v/>
      </c>
      <c r="CQ422" s="74" t="str">
        <f t="shared" ca="1" si="912"/>
        <v/>
      </c>
      <c r="CR422" s="74" t="str">
        <f t="shared" ca="1" si="913"/>
        <v/>
      </c>
      <c r="CS422" s="74" t="str">
        <f t="shared" ca="1" si="914"/>
        <v/>
      </c>
      <c r="CT422" s="74" t="str">
        <f t="shared" ca="1" si="915"/>
        <v/>
      </c>
      <c r="CU422" s="74" t="str">
        <f t="shared" ca="1" si="916"/>
        <v/>
      </c>
      <c r="CV422" s="74" t="str">
        <f t="shared" ca="1" si="917"/>
        <v/>
      </c>
      <c r="CW422" s="74" t="str">
        <f t="shared" ca="1" si="918"/>
        <v/>
      </c>
      <c r="CX422" s="74" t="str">
        <f t="shared" ca="1" si="919"/>
        <v/>
      </c>
      <c r="CY422" s="74" t="str">
        <f t="shared" ca="1" si="920"/>
        <v/>
      </c>
      <c r="CZ422" s="74" t="str">
        <f t="shared" ca="1" si="921"/>
        <v/>
      </c>
      <c r="DA422" s="74" t="str">
        <f t="shared" ca="1" si="922"/>
        <v/>
      </c>
      <c r="DB422" s="74" t="str">
        <f t="shared" ca="1" si="923"/>
        <v/>
      </c>
      <c r="DD422" s="74" t="str">
        <f t="shared" ca="1" si="924"/>
        <v/>
      </c>
      <c r="DE422" s="74" t="str">
        <f t="shared" ca="1" si="925"/>
        <v/>
      </c>
      <c r="DF422" s="74" t="str">
        <f t="shared" ca="1" si="926"/>
        <v/>
      </c>
      <c r="DG422" s="74" t="str">
        <f t="shared" ca="1" si="927"/>
        <v/>
      </c>
      <c r="DH422" s="74" t="str">
        <f t="shared" ca="1" si="928"/>
        <v/>
      </c>
      <c r="DI422" s="74" t="str">
        <f t="shared" ca="1" si="929"/>
        <v/>
      </c>
      <c r="DJ422" s="74" t="str">
        <f t="shared" ca="1" si="930"/>
        <v/>
      </c>
      <c r="DK422" s="74" t="str">
        <f t="shared" ca="1" si="931"/>
        <v/>
      </c>
      <c r="DL422" s="74" t="str">
        <f t="shared" ca="1" si="932"/>
        <v/>
      </c>
      <c r="DM422" s="74" t="str">
        <f t="shared" ca="1" si="933"/>
        <v/>
      </c>
      <c r="DN422" s="74" t="str">
        <f t="shared" ca="1" si="934"/>
        <v/>
      </c>
      <c r="DO422" s="74" t="str">
        <f t="shared" ca="1" si="935"/>
        <v/>
      </c>
      <c r="DQ422" s="74" t="str">
        <f t="shared" ca="1" si="936"/>
        <v/>
      </c>
      <c r="DS422" s="74" t="str">
        <f t="shared" ca="1" si="937"/>
        <v/>
      </c>
      <c r="DT422" s="74" t="str">
        <f t="shared" ca="1" si="938"/>
        <v/>
      </c>
      <c r="DV422" s="525" t="str">
        <f t="shared" ca="1" si="939"/>
        <v/>
      </c>
      <c r="DW422" s="74" t="str">
        <f t="shared" ca="1" si="940"/>
        <v/>
      </c>
      <c r="DX422" s="485" t="str">
        <f t="shared" ca="1" si="941"/>
        <v/>
      </c>
      <c r="DY422" s="74" t="str">
        <f t="shared" ca="1" si="942"/>
        <v/>
      </c>
      <c r="DZ422" s="74" t="str">
        <f t="shared" ca="1" si="943"/>
        <v/>
      </c>
      <c r="EA422" s="74" t="str">
        <f t="shared" ca="1" si="944"/>
        <v/>
      </c>
      <c r="EC422" s="74" t="str">
        <f t="shared" ca="1" si="945"/>
        <v/>
      </c>
      <c r="ED422" s="74" t="str">
        <f t="shared" ca="1" si="946"/>
        <v/>
      </c>
      <c r="EE422" s="74" t="str">
        <f t="shared" ca="1" si="947"/>
        <v/>
      </c>
      <c r="EG422" s="479" t="str">
        <f ca="1">IF(V422=1,"",IF(LOG入力!BH422&gt;0,0,IF(CG422="★",0,IF(R422=1,0,IF(N422=0,0,1)))))</f>
        <v/>
      </c>
      <c r="EH422" s="483" t="str">
        <f t="shared" ca="1" si="948"/>
        <v/>
      </c>
      <c r="EI422" s="483" t="str">
        <f t="shared" ca="1" si="949"/>
        <v/>
      </c>
      <c r="EJ422" s="483" t="str">
        <f t="shared" ca="1" si="950"/>
        <v/>
      </c>
      <c r="EL422" s="71">
        <f t="shared" ca="1" si="951"/>
        <v>0</v>
      </c>
      <c r="EM422" s="6">
        <f t="shared" ca="1" si="952"/>
        <v>0</v>
      </c>
      <c r="EN422" s="6" t="str">
        <f t="shared" ca="1" si="953"/>
        <v/>
      </c>
      <c r="EO422" s="6">
        <f ca="1">IF(LOG入力!BH422&gt;0,0,IF(EM422=0,0,(IF(COUNTIF($EN$19:EN422,EN422)=1,IF($FS$3="N",1,IF(EH422=1,1,0))))))</f>
        <v>0</v>
      </c>
      <c r="EP422" s="6" t="str">
        <f ca="1">IF(LOG入力!BH422&gt;0,"",IF(EO422=1,$X422,""))</f>
        <v/>
      </c>
      <c r="EQ422" s="6" t="str">
        <f ca="1">IF(LOG入力!BH422&gt;0,"",IF(EO422=1,$Y422,""))</f>
        <v/>
      </c>
      <c r="ER422" s="520" t="str">
        <f ca="1">IF(LOG入力!BH422&gt;0,"",IF(COUNTIF($EP$19:$EP422,EP422)=1,EP422,""))</f>
        <v/>
      </c>
      <c r="ES422" s="520">
        <f ca="1">IF(LOG入力!BH422&gt;0,0,IF((EL422=1),IF(($ER422=""),0,1),0))</f>
        <v>0</v>
      </c>
      <c r="ET422" s="520" t="str">
        <f ca="1">IF(LOG入力!BH422&gt;0,"",IF(COUNTIF($EQ$19:EQ422,EQ422)=1,EQ422,""))</f>
        <v/>
      </c>
      <c r="EU422" s="539">
        <f ca="1">IF(LOG入力!BH422&gt;0,0,IF((EL422=1),IF(($ET422=""),0,1),0))</f>
        <v>0</v>
      </c>
      <c r="EV422" s="71">
        <f t="shared" ca="1" si="954"/>
        <v>0</v>
      </c>
      <c r="EW422" s="6">
        <f t="shared" ca="1" si="955"/>
        <v>0</v>
      </c>
      <c r="EX422" s="6" t="str">
        <f t="shared" ca="1" si="956"/>
        <v/>
      </c>
      <c r="EY422" s="6">
        <f ca="1">IF(LOG入力!BH422&gt;0,0,IF(EW422=0,0,(IF(COUNTIF($EX$19:EX422,EX422)=1,IF($FS$3="N",1,IF(EH422=1,1,0))))))</f>
        <v>0</v>
      </c>
      <c r="EZ422" s="6" t="str">
        <f ca="1">IF(LOG入力!BH422&gt;0,"",IF(EY422=1,$X422,""))</f>
        <v/>
      </c>
      <c r="FA422" s="6" t="str">
        <f ca="1">IF(LOG入力!BH422&gt;0,"",IF(EY422=1,$Y422,""))</f>
        <v/>
      </c>
      <c r="FB422" s="6" t="str">
        <f ca="1">IF(LOG入力!BH422&gt;0,"",IF(COUNTIF($EZ$19:$EZ422,EZ422)=1,EZ422,""))</f>
        <v/>
      </c>
      <c r="FC422" s="6">
        <f ca="1">IF(LOG入力!BH422&gt;0,0,IF((EV422=1),IF(($FB422=""),0,1),0))</f>
        <v>0</v>
      </c>
      <c r="FD422" s="6" t="str">
        <f ca="1">IF(LOG入力!BH422&gt;0,"",IF(COUNTIF($FA$19:FA422,FA422)=1,FA422,""))</f>
        <v/>
      </c>
      <c r="FE422" s="72">
        <f ca="1">IF(LOG入力!BH422&gt;0,0,IF((EV422=1),IF(($FD422=""),0,1),0))</f>
        <v>0</v>
      </c>
      <c r="FF422" s="71">
        <f t="shared" ca="1" si="957"/>
        <v>0</v>
      </c>
      <c r="FG422" s="6">
        <f t="shared" ca="1" si="958"/>
        <v>0</v>
      </c>
      <c r="FH422" s="6" t="str">
        <f t="shared" ca="1" si="959"/>
        <v/>
      </c>
      <c r="FI422" s="6">
        <f ca="1">IF(LOG入力!BH422&gt;0,0,IF(FG422=0,0,(IF(COUNTIF($FH$19:FH422,FH422)=1,IF($FS$3="N",1,IF(EH422=1,1,0))))))</f>
        <v>0</v>
      </c>
      <c r="FJ422" s="6" t="str">
        <f ca="1">IF(LOG入力!BH422&gt;0,"",IF(FI422=1,$X422,""))</f>
        <v/>
      </c>
      <c r="FK422" s="6" t="str">
        <f ca="1">IF(LOG入力!BH422&gt;0,"",IF(FI422=1,$Y422,""))</f>
        <v/>
      </c>
      <c r="FL422" s="6" t="str">
        <f ca="1">IF(LOG入力!BH422&gt;0,"",IF(COUNTIF($FJ$19:$FJ422,FJ422)=1,FJ422,""))</f>
        <v/>
      </c>
      <c r="FM422" s="6">
        <f ca="1">IF(LOG入力!BH422&gt;0,0,IF((FF422=1),IF(($FL422=""),0,1),0))</f>
        <v>0</v>
      </c>
      <c r="FN422" s="6" t="str">
        <f ca="1">IF(LOG入力!BH422&gt;0,"",IF(COUNTIF($FK$19:FK422,FK422)=1,FK422,""))</f>
        <v/>
      </c>
      <c r="FO422" s="72">
        <f ca="1">IF(LOG入力!BH422&gt;0,0,IF((FF422=1),IF(($FN422=""),0,1),0))</f>
        <v>0</v>
      </c>
      <c r="FP422" s="71">
        <f t="shared" ca="1" si="960"/>
        <v>0</v>
      </c>
      <c r="FQ422" s="6">
        <f t="shared" ca="1" si="961"/>
        <v>0</v>
      </c>
      <c r="FR422" s="6" t="str">
        <f t="shared" ca="1" si="962"/>
        <v/>
      </c>
      <c r="FS422" s="6">
        <f ca="1">IF(LOG入力!BH422&gt;0,0,IF(FQ422=0,0,(IF(COUNTIF($FR$19:FR422,FR422)=1,IF($FS$3="N",1,IF(EH422=1,1,0))))))</f>
        <v>0</v>
      </c>
      <c r="FT422" s="6" t="str">
        <f ca="1">IF(LOG入力!BH422&gt;0,"",IF(FS422=1,$X422,""))</f>
        <v/>
      </c>
      <c r="FU422" s="6" t="str">
        <f ca="1">IF(LOG入力!BH422&gt;0,"",IF(FS422=1,$Y422,""))</f>
        <v/>
      </c>
      <c r="FV422" s="6" t="str">
        <f ca="1">IF(LOG入力!BH422&gt;0,"",IF(COUNTIF($FT$19:$FT422,FT422)=1,FT422,""))</f>
        <v/>
      </c>
      <c r="FW422" s="6">
        <f ca="1">IF(LOG入力!BH422&gt;0,0,IF((FP422=1),IF(($FV422=""),0,1),0))</f>
        <v>0</v>
      </c>
      <c r="FX422" s="6" t="str">
        <f ca="1">IF(LOG入力!BH422&gt;0,"",IF(COUNTIF($FU$19:FU422,FU422)=1,FU422,""))</f>
        <v/>
      </c>
      <c r="FY422" s="72">
        <f ca="1">IF(LOG入力!BH422&gt;0,0,IF((FP422=1),IF(($FX422=""),0,1),0))</f>
        <v>0</v>
      </c>
      <c r="FZ422" s="71">
        <f t="shared" ca="1" si="963"/>
        <v>0</v>
      </c>
      <c r="GA422" s="6">
        <f t="shared" ca="1" si="964"/>
        <v>0</v>
      </c>
      <c r="GB422" s="6" t="str">
        <f t="shared" ca="1" si="965"/>
        <v/>
      </c>
      <c r="GC422" s="6">
        <f ca="1">IF(LOG入力!BH422&gt;0,0,IF(GA422=0,0,(IF(COUNTIF($GB$19:GB422,GB422)=1,IF($FS$3="N",1,IF(EH422=1,1,0))))))</f>
        <v>0</v>
      </c>
      <c r="GD422" s="6" t="str">
        <f ca="1">IF(LOG入力!BH422&gt;0,"",IF(GC422=1,$X422,""))</f>
        <v/>
      </c>
      <c r="GE422" s="6" t="str">
        <f ca="1">IF(LOG入力!BH422&gt;0,"",IF(GC422=1,$Y422,""))</f>
        <v/>
      </c>
      <c r="GF422" s="6" t="str">
        <f ca="1">IF(LOG入力!BH422&gt;0,"",IF(COUNTIF($GD$19:$GD422,GD422)=1,GD422,""))</f>
        <v/>
      </c>
      <c r="GG422" s="6">
        <f ca="1">IF(LOG入力!BH422&gt;0,0,IF((FZ422=1),IF(($GF422=""),0,1),0))</f>
        <v>0</v>
      </c>
      <c r="GH422" s="6" t="str">
        <f ca="1">IF(LOG入力!BH422&gt;0,"",IF(COUNTIF($GE$19:GE422,GE422)=1,GE422,""))</f>
        <v/>
      </c>
      <c r="GI422" s="72">
        <f ca="1">IF(LOG入力!BH422&gt;0,0,IF((FZ422=1),IF(($GH422=""),0,1),0))</f>
        <v>0</v>
      </c>
      <c r="GK422" s="455" t="str">
        <f ca="1">IF(V422=1,"",IF(LEN(LOG入力!AS422)=0,"",LOG入力!AS422))</f>
        <v/>
      </c>
      <c r="GL422" s="378" t="str">
        <f t="shared" ca="1" si="966"/>
        <v/>
      </c>
      <c r="GM422" s="378" t="str">
        <f t="shared" ca="1" si="967"/>
        <v/>
      </c>
      <c r="GN422" s="74" t="str">
        <f t="shared" ca="1" si="968"/>
        <v/>
      </c>
      <c r="GO422" s="74" t="str">
        <f t="shared" ca="1" si="969"/>
        <v/>
      </c>
      <c r="GQ422" s="74" t="str">
        <f t="shared" ca="1" si="970"/>
        <v/>
      </c>
      <c r="GR422" s="74" t="str">
        <f t="shared" ca="1" si="971"/>
        <v/>
      </c>
      <c r="GS422" s="74" t="str">
        <f t="shared" ca="1" si="972"/>
        <v/>
      </c>
      <c r="GT422" s="74" t="str">
        <f t="shared" ca="1" si="973"/>
        <v/>
      </c>
      <c r="GU422" s="74" t="str">
        <f t="shared" ca="1" si="974"/>
        <v/>
      </c>
      <c r="GV422" s="74" t="str">
        <f t="shared" ca="1" si="975"/>
        <v/>
      </c>
      <c r="GX422" s="74" t="str">
        <f t="shared" ca="1" si="976"/>
        <v/>
      </c>
      <c r="GY422" s="74" t="str">
        <f t="shared" ca="1" si="977"/>
        <v/>
      </c>
      <c r="GZ422" s="74" t="str">
        <f ca="1">IF(V422=1,"",IF(LOG入力!BH422&gt;0,0,IF(GY422=0,0,IF((VALUE((TYPE(VALUE(J422)))))=16,0,IF(VALUE(J422)&lt;60,1,IF(VALUE(J422)&lt;100,0,IF(VALUE(J422)&lt;600,2,0)))))))</f>
        <v/>
      </c>
      <c r="HA422" s="74" t="str">
        <f t="shared" ca="1" si="978"/>
        <v/>
      </c>
      <c r="HB422" s="74" t="str">
        <f ca="1">IF(V422=1,"",IF(LOG入力!BH422&gt;0,0,IF(HA422=0,0,IF((VALUE((TYPE(VALUE(L422)))))=16,0,IF(VALUE(L422)&lt;60,1,IF(VALUE(L422)&lt;100,0,IF(VALUE(L422)&lt;600,2,0)))))))</f>
        <v/>
      </c>
      <c r="HD422" s="74" t="str">
        <f t="shared" ca="1" si="979"/>
        <v/>
      </c>
      <c r="HF422" s="74" t="str">
        <f t="shared" ca="1" si="980"/>
        <v/>
      </c>
      <c r="HG422" s="74" t="str">
        <f t="shared" ca="1" si="981"/>
        <v/>
      </c>
      <c r="HH422" s="74" t="str">
        <f t="shared" ca="1" si="982"/>
        <v/>
      </c>
      <c r="HI422" s="74" t="str">
        <f t="shared" ca="1" si="983"/>
        <v/>
      </c>
      <c r="HJ422" s="74" t="str">
        <f t="shared" ca="1" si="984"/>
        <v/>
      </c>
      <c r="HK422" s="74" t="str">
        <f t="shared" ca="1" si="985"/>
        <v/>
      </c>
      <c r="HL422" s="74" t="str">
        <f t="shared" ca="1" si="986"/>
        <v/>
      </c>
      <c r="HM422" s="74" t="str">
        <f t="shared" ca="1" si="987"/>
        <v/>
      </c>
      <c r="HN422" s="74" t="str">
        <f t="shared" ca="1" si="988"/>
        <v/>
      </c>
      <c r="HO422" s="529" t="str">
        <f t="shared" ca="1" si="989"/>
        <v/>
      </c>
      <c r="HP422" s="74" t="str">
        <f t="shared" ca="1" si="990"/>
        <v/>
      </c>
      <c r="HQ422" s="74" t="str">
        <f t="shared" ca="1" si="991"/>
        <v/>
      </c>
      <c r="HR422" s="74" t="str">
        <f t="shared" ca="1" si="992"/>
        <v/>
      </c>
      <c r="HS422" s="74" t="str">
        <f t="shared" ca="1" si="993"/>
        <v/>
      </c>
      <c r="HT422" s="74" t="str">
        <f ca="1">IF(V422=1,"",IF(LOG入力!BH422&gt;0,0,IF(DV422=1,0,IF(N422="0",0,IF(SUM(HD422:HS422)&gt;0,1,0)))))</f>
        <v/>
      </c>
    </row>
    <row r="423" spans="1:228" x14ac:dyDescent="0.15">
      <c r="A423" s="5"/>
      <c r="B423" s="532" t="str">
        <f t="shared" ca="1" si="852"/>
        <v/>
      </c>
      <c r="C423" s="561" t="str">
        <f ca="1">LOG入力!AP423</f>
        <v/>
      </c>
      <c r="D423" s="534" t="str">
        <f ca="1">LOG入力!AQ423</f>
        <v/>
      </c>
      <c r="E423" s="570" t="str">
        <f ca="1">LOG入力!AR423</f>
        <v/>
      </c>
      <c r="F423" s="535" t="str">
        <f t="shared" ca="1" si="853"/>
        <v/>
      </c>
      <c r="G423" s="585" t="str">
        <f ca="1">LOG入力!AT423</f>
        <v/>
      </c>
      <c r="H423" s="542" t="str">
        <f ca="1">LOG入力!AU423</f>
        <v/>
      </c>
      <c r="I423" s="537" t="str">
        <f ca="1">LOG入力!AV423</f>
        <v/>
      </c>
      <c r="J423" s="577" t="str">
        <f ca="1">LOG入力!AW423</f>
        <v/>
      </c>
      <c r="K423" s="578" t="str">
        <f ca="1">LOG入力!BJ423</f>
        <v/>
      </c>
      <c r="L423" s="577" t="str">
        <f ca="1">LOG入力!AY423</f>
        <v/>
      </c>
      <c r="M423" s="545" t="str">
        <f ca="1">LOG入力!BK423</f>
        <v/>
      </c>
      <c r="N423" s="512" t="str">
        <f ca="1">IF(V423=1,"",IF(LOG入力!AJ423=1,"1",LOG入力!BA423))</f>
        <v/>
      </c>
      <c r="O423" s="538" t="str">
        <f ca="1">IF(V423=1,"",IF(LEN(LOG入力!O423)=0,"",LOG入力!O423))</f>
        <v/>
      </c>
      <c r="P423" s="291" t="str">
        <f ca="1">IF(V423=1,"",IF($AA$4=1,"",IF(LOG入力!BG423=1,"",CONCATENATE($ER423,$FB423,$FL423,$FV423,$GF423))))</f>
        <v/>
      </c>
      <c r="Q423" s="291" t="str">
        <f ca="1">IF(V423=1,"",IF($AA$4=1,"",IF(LOG入力!BG423=1,"",CONCATENATE($ET423,$FD423,$FN423,$FX423,$GH423))))</f>
        <v/>
      </c>
      <c r="R423" s="573" t="str">
        <f ca="1">IF(V423=1,"",IF($AA$4=1,"",IF(LOG入力!BH423&gt;0,0,AA423)))</f>
        <v/>
      </c>
      <c r="S423" s="293" t="str">
        <f t="shared" ca="1" si="854"/>
        <v/>
      </c>
      <c r="T423" s="681"/>
      <c r="U423" s="38"/>
      <c r="V423" s="196">
        <f ca="1">LOG入力!AN423</f>
        <v>1</v>
      </c>
      <c r="W423" s="38"/>
      <c r="X423" s="516" t="str">
        <f t="shared" ca="1" si="855"/>
        <v/>
      </c>
      <c r="Y423" s="515" t="str">
        <f t="shared" ca="1" si="856"/>
        <v/>
      </c>
      <c r="Z423" s="518" t="str">
        <f t="shared" ca="1" si="857"/>
        <v/>
      </c>
      <c r="AA423" s="574" t="str">
        <f t="shared" ca="1" si="858"/>
        <v/>
      </c>
      <c r="AC423" s="6" t="str">
        <f t="shared" ca="1" si="859"/>
        <v/>
      </c>
      <c r="AD423" s="6" t="str">
        <f t="shared" ca="1" si="860"/>
        <v/>
      </c>
      <c r="AE423" s="6" t="str">
        <f t="shared" ca="1" si="861"/>
        <v/>
      </c>
      <c r="AF423" s="6" t="str">
        <f t="shared" ca="1" si="862"/>
        <v/>
      </c>
      <c r="AG423" s="6" t="str">
        <f t="shared" ca="1" si="863"/>
        <v/>
      </c>
      <c r="AH423" s="6" t="str">
        <f t="shared" ca="1" si="864"/>
        <v/>
      </c>
      <c r="AI423" s="6" t="str">
        <f t="shared" ca="1" si="865"/>
        <v/>
      </c>
      <c r="AJ423" s="6" t="str">
        <f t="shared" ca="1" si="866"/>
        <v/>
      </c>
      <c r="AK423" s="6" t="str">
        <f t="shared" ca="1" si="867"/>
        <v/>
      </c>
      <c r="AL423" s="6" t="str">
        <f t="shared" ca="1" si="868"/>
        <v/>
      </c>
      <c r="AM423" s="6" t="str">
        <f t="shared" ca="1" si="869"/>
        <v/>
      </c>
      <c r="AN423" s="6" t="str">
        <f t="shared" ca="1" si="870"/>
        <v/>
      </c>
      <c r="AO423" s="6" t="str">
        <f t="shared" ca="1" si="871"/>
        <v/>
      </c>
      <c r="AP423" s="6" t="str">
        <f t="shared" ca="1" si="872"/>
        <v/>
      </c>
      <c r="AQ423" s="6" t="str">
        <f t="shared" ca="1" si="873"/>
        <v/>
      </c>
      <c r="AR423" s="6" t="str">
        <f t="shared" ca="1" si="874"/>
        <v/>
      </c>
      <c r="AS423" s="6" t="str">
        <f t="shared" ca="1" si="875"/>
        <v/>
      </c>
      <c r="AT423" s="6" t="str">
        <f t="shared" ca="1" si="876"/>
        <v/>
      </c>
      <c r="AU423" s="6" t="str">
        <f t="shared" ca="1" si="877"/>
        <v/>
      </c>
      <c r="AV423" s="6" t="str">
        <f t="shared" ca="1" si="878"/>
        <v/>
      </c>
      <c r="AW423" s="6" t="str">
        <f t="shared" ca="1" si="879"/>
        <v/>
      </c>
      <c r="AY423" s="6" t="str">
        <f t="shared" ca="1" si="880"/>
        <v/>
      </c>
      <c r="AZ423" s="6" t="str">
        <f t="shared" ca="1" si="881"/>
        <v/>
      </c>
      <c r="BA423" s="6" t="str">
        <f t="shared" ca="1" si="882"/>
        <v/>
      </c>
      <c r="BB423" s="6" t="str">
        <f t="shared" ca="1" si="883"/>
        <v/>
      </c>
      <c r="BC423" s="6" t="str">
        <f t="shared" ca="1" si="884"/>
        <v/>
      </c>
      <c r="BD423" s="6" t="str">
        <f t="shared" ca="1" si="885"/>
        <v/>
      </c>
      <c r="BE423" s="6" t="str">
        <f t="shared" ca="1" si="886"/>
        <v/>
      </c>
      <c r="BF423" s="6" t="str">
        <f t="shared" ca="1" si="887"/>
        <v/>
      </c>
      <c r="BG423" s="6" t="str">
        <f t="shared" ca="1" si="888"/>
        <v/>
      </c>
      <c r="BH423" s="6" t="str">
        <f t="shared" ca="1" si="889"/>
        <v/>
      </c>
      <c r="BI423" s="6" t="str">
        <f t="shared" ca="1" si="890"/>
        <v/>
      </c>
      <c r="BJ423" s="6" t="str">
        <f t="shared" ca="1" si="891"/>
        <v/>
      </c>
      <c r="BK423" s="6" t="str">
        <f t="shared" ca="1" si="892"/>
        <v/>
      </c>
      <c r="BL423" s="6" t="str">
        <f t="shared" ca="1" si="893"/>
        <v/>
      </c>
      <c r="BM423" s="6" t="str">
        <f t="shared" ca="1" si="894"/>
        <v/>
      </c>
      <c r="BN423" s="6" t="str">
        <f t="shared" ca="1" si="895"/>
        <v/>
      </c>
      <c r="BO423" s="6" t="str">
        <f t="shared" ca="1" si="896"/>
        <v/>
      </c>
      <c r="BP423" s="6" t="str">
        <f t="shared" ca="1" si="897"/>
        <v/>
      </c>
      <c r="BQ423" s="6" t="str">
        <f t="shared" ca="1" si="898"/>
        <v/>
      </c>
      <c r="BR423" s="6" t="str">
        <f t="shared" ca="1" si="899"/>
        <v/>
      </c>
      <c r="BS423" s="6" t="str">
        <f t="shared" ca="1" si="900"/>
        <v/>
      </c>
      <c r="BU423" s="6" t="str">
        <f t="shared" ca="1" si="901"/>
        <v/>
      </c>
      <c r="BW423" s="515" t="str">
        <f t="shared" ca="1" si="902"/>
        <v/>
      </c>
      <c r="BX423" s="515">
        <f t="shared" ca="1" si="903"/>
        <v>0</v>
      </c>
      <c r="BY423" s="515" t="str">
        <f t="shared" ca="1" si="904"/>
        <v/>
      </c>
      <c r="CA423" s="6">
        <f t="shared" ca="1" si="905"/>
        <v>1</v>
      </c>
      <c r="CC423" s="523" t="str">
        <f t="shared" ca="1" si="906"/>
        <v/>
      </c>
      <c r="CE423" s="6" t="str">
        <f t="shared" ca="1" si="907"/>
        <v/>
      </c>
      <c r="CG423" s="524" t="str">
        <f ca="1">IF(V423=1,"",IF($AA$4=1,"",IF(LOG入力!BH423&gt;0,"",IF(N423=0,"",IF(HT423=0,"","★")))))</f>
        <v/>
      </c>
      <c r="CI423" s="74" t="str">
        <f t="shared" ca="1" si="908"/>
        <v/>
      </c>
      <c r="CK423" s="525" t="str">
        <f ca="1">IF(V423=1,"",IF(LOG入力!BH423&gt;0,1,0))</f>
        <v/>
      </c>
      <c r="CL423" s="74" t="str">
        <f t="shared" ca="1" si="909"/>
        <v/>
      </c>
      <c r="CN423" s="74" t="str">
        <f t="shared" ca="1" si="910"/>
        <v/>
      </c>
      <c r="CO423" s="74" t="str">
        <f t="shared" ca="1" si="911"/>
        <v/>
      </c>
      <c r="CQ423" s="74" t="str">
        <f t="shared" ca="1" si="912"/>
        <v/>
      </c>
      <c r="CR423" s="74" t="str">
        <f t="shared" ca="1" si="913"/>
        <v/>
      </c>
      <c r="CS423" s="74" t="str">
        <f t="shared" ca="1" si="914"/>
        <v/>
      </c>
      <c r="CT423" s="74" t="str">
        <f t="shared" ca="1" si="915"/>
        <v/>
      </c>
      <c r="CU423" s="74" t="str">
        <f t="shared" ca="1" si="916"/>
        <v/>
      </c>
      <c r="CV423" s="74" t="str">
        <f t="shared" ca="1" si="917"/>
        <v/>
      </c>
      <c r="CW423" s="74" t="str">
        <f t="shared" ca="1" si="918"/>
        <v/>
      </c>
      <c r="CX423" s="74" t="str">
        <f t="shared" ca="1" si="919"/>
        <v/>
      </c>
      <c r="CY423" s="74" t="str">
        <f t="shared" ca="1" si="920"/>
        <v/>
      </c>
      <c r="CZ423" s="74" t="str">
        <f t="shared" ca="1" si="921"/>
        <v/>
      </c>
      <c r="DA423" s="74" t="str">
        <f t="shared" ca="1" si="922"/>
        <v/>
      </c>
      <c r="DB423" s="74" t="str">
        <f t="shared" ca="1" si="923"/>
        <v/>
      </c>
      <c r="DD423" s="74" t="str">
        <f t="shared" ca="1" si="924"/>
        <v/>
      </c>
      <c r="DE423" s="74" t="str">
        <f t="shared" ca="1" si="925"/>
        <v/>
      </c>
      <c r="DF423" s="74" t="str">
        <f t="shared" ca="1" si="926"/>
        <v/>
      </c>
      <c r="DG423" s="74" t="str">
        <f t="shared" ca="1" si="927"/>
        <v/>
      </c>
      <c r="DH423" s="74" t="str">
        <f t="shared" ca="1" si="928"/>
        <v/>
      </c>
      <c r="DI423" s="74" t="str">
        <f t="shared" ca="1" si="929"/>
        <v/>
      </c>
      <c r="DJ423" s="74" t="str">
        <f t="shared" ca="1" si="930"/>
        <v/>
      </c>
      <c r="DK423" s="74" t="str">
        <f t="shared" ca="1" si="931"/>
        <v/>
      </c>
      <c r="DL423" s="74" t="str">
        <f t="shared" ca="1" si="932"/>
        <v/>
      </c>
      <c r="DM423" s="74" t="str">
        <f t="shared" ca="1" si="933"/>
        <v/>
      </c>
      <c r="DN423" s="74" t="str">
        <f t="shared" ca="1" si="934"/>
        <v/>
      </c>
      <c r="DO423" s="74" t="str">
        <f t="shared" ca="1" si="935"/>
        <v/>
      </c>
      <c r="DQ423" s="74" t="str">
        <f t="shared" ca="1" si="936"/>
        <v/>
      </c>
      <c r="DS423" s="74" t="str">
        <f t="shared" ca="1" si="937"/>
        <v/>
      </c>
      <c r="DT423" s="74" t="str">
        <f t="shared" ca="1" si="938"/>
        <v/>
      </c>
      <c r="DV423" s="525" t="str">
        <f t="shared" ca="1" si="939"/>
        <v/>
      </c>
      <c r="DW423" s="74" t="str">
        <f t="shared" ca="1" si="940"/>
        <v/>
      </c>
      <c r="DX423" s="485" t="str">
        <f t="shared" ca="1" si="941"/>
        <v/>
      </c>
      <c r="DY423" s="74" t="str">
        <f t="shared" ca="1" si="942"/>
        <v/>
      </c>
      <c r="DZ423" s="74" t="str">
        <f t="shared" ca="1" si="943"/>
        <v/>
      </c>
      <c r="EA423" s="74" t="str">
        <f t="shared" ca="1" si="944"/>
        <v/>
      </c>
      <c r="EC423" s="74" t="str">
        <f t="shared" ca="1" si="945"/>
        <v/>
      </c>
      <c r="ED423" s="74" t="str">
        <f t="shared" ca="1" si="946"/>
        <v/>
      </c>
      <c r="EE423" s="74" t="str">
        <f t="shared" ca="1" si="947"/>
        <v/>
      </c>
      <c r="EG423" s="479" t="str">
        <f ca="1">IF(V423=1,"",IF(LOG入力!BH423&gt;0,0,IF(CG423="★",0,IF(R423=1,0,IF(N423=0,0,1)))))</f>
        <v/>
      </c>
      <c r="EH423" s="483" t="str">
        <f t="shared" ca="1" si="948"/>
        <v/>
      </c>
      <c r="EI423" s="483" t="str">
        <f t="shared" ca="1" si="949"/>
        <v/>
      </c>
      <c r="EJ423" s="483" t="str">
        <f t="shared" ca="1" si="950"/>
        <v/>
      </c>
      <c r="EL423" s="71">
        <f t="shared" ca="1" si="951"/>
        <v>0</v>
      </c>
      <c r="EM423" s="6">
        <f t="shared" ca="1" si="952"/>
        <v>0</v>
      </c>
      <c r="EN423" s="6" t="str">
        <f t="shared" ca="1" si="953"/>
        <v/>
      </c>
      <c r="EO423" s="6">
        <f ca="1">IF(LOG入力!BH423&gt;0,0,IF(EM423=0,0,(IF(COUNTIF($EN$19:EN423,EN423)=1,IF($FS$3="N",1,IF(EH423=1,1,0))))))</f>
        <v>0</v>
      </c>
      <c r="EP423" s="6" t="str">
        <f ca="1">IF(LOG入力!BH423&gt;0,"",IF(EO423=1,$X423,""))</f>
        <v/>
      </c>
      <c r="EQ423" s="6" t="str">
        <f ca="1">IF(LOG入力!BH423&gt;0,"",IF(EO423=1,$Y423,""))</f>
        <v/>
      </c>
      <c r="ER423" s="520" t="str">
        <f ca="1">IF(LOG入力!BH423&gt;0,"",IF(COUNTIF($EP$19:$EP423,EP423)=1,EP423,""))</f>
        <v/>
      </c>
      <c r="ES423" s="520">
        <f ca="1">IF(LOG入力!BH423&gt;0,0,IF((EL423=1),IF(($ER423=""),0,1),0))</f>
        <v>0</v>
      </c>
      <c r="ET423" s="520" t="str">
        <f ca="1">IF(LOG入力!BH423&gt;0,"",IF(COUNTIF($EQ$19:EQ423,EQ423)=1,EQ423,""))</f>
        <v/>
      </c>
      <c r="EU423" s="539">
        <f ca="1">IF(LOG入力!BH423&gt;0,0,IF((EL423=1),IF(($ET423=""),0,1),0))</f>
        <v>0</v>
      </c>
      <c r="EV423" s="71">
        <f t="shared" ca="1" si="954"/>
        <v>0</v>
      </c>
      <c r="EW423" s="6">
        <f t="shared" ca="1" si="955"/>
        <v>0</v>
      </c>
      <c r="EX423" s="6" t="str">
        <f t="shared" ca="1" si="956"/>
        <v/>
      </c>
      <c r="EY423" s="6">
        <f ca="1">IF(LOG入力!BH423&gt;0,0,IF(EW423=0,0,(IF(COUNTIF($EX$19:EX423,EX423)=1,IF($FS$3="N",1,IF(EH423=1,1,0))))))</f>
        <v>0</v>
      </c>
      <c r="EZ423" s="6" t="str">
        <f ca="1">IF(LOG入力!BH423&gt;0,"",IF(EY423=1,$X423,""))</f>
        <v/>
      </c>
      <c r="FA423" s="6" t="str">
        <f ca="1">IF(LOG入力!BH423&gt;0,"",IF(EY423=1,$Y423,""))</f>
        <v/>
      </c>
      <c r="FB423" s="6" t="str">
        <f ca="1">IF(LOG入力!BH423&gt;0,"",IF(COUNTIF($EZ$19:$EZ423,EZ423)=1,EZ423,""))</f>
        <v/>
      </c>
      <c r="FC423" s="6">
        <f ca="1">IF(LOG入力!BH423&gt;0,0,IF((EV423=1),IF(($FB423=""),0,1),0))</f>
        <v>0</v>
      </c>
      <c r="FD423" s="6" t="str">
        <f ca="1">IF(LOG入力!BH423&gt;0,"",IF(COUNTIF($FA$19:FA423,FA423)=1,FA423,""))</f>
        <v/>
      </c>
      <c r="FE423" s="72">
        <f ca="1">IF(LOG入力!BH423&gt;0,0,IF((EV423=1),IF(($FD423=""),0,1),0))</f>
        <v>0</v>
      </c>
      <c r="FF423" s="71">
        <f t="shared" ca="1" si="957"/>
        <v>0</v>
      </c>
      <c r="FG423" s="6">
        <f t="shared" ca="1" si="958"/>
        <v>0</v>
      </c>
      <c r="FH423" s="6" t="str">
        <f t="shared" ca="1" si="959"/>
        <v/>
      </c>
      <c r="FI423" s="6">
        <f ca="1">IF(LOG入力!BH423&gt;0,0,IF(FG423=0,0,(IF(COUNTIF($FH$19:FH423,FH423)=1,IF($FS$3="N",1,IF(EH423=1,1,0))))))</f>
        <v>0</v>
      </c>
      <c r="FJ423" s="6" t="str">
        <f ca="1">IF(LOG入力!BH423&gt;0,"",IF(FI423=1,$X423,""))</f>
        <v/>
      </c>
      <c r="FK423" s="6" t="str">
        <f ca="1">IF(LOG入力!BH423&gt;0,"",IF(FI423=1,$Y423,""))</f>
        <v/>
      </c>
      <c r="FL423" s="6" t="str">
        <f ca="1">IF(LOG入力!BH423&gt;0,"",IF(COUNTIF($FJ$19:$FJ423,FJ423)=1,FJ423,""))</f>
        <v/>
      </c>
      <c r="FM423" s="6">
        <f ca="1">IF(LOG入力!BH423&gt;0,0,IF((FF423=1),IF(($FL423=""),0,1),0))</f>
        <v>0</v>
      </c>
      <c r="FN423" s="6" t="str">
        <f ca="1">IF(LOG入力!BH423&gt;0,"",IF(COUNTIF($FK$19:FK423,FK423)=1,FK423,""))</f>
        <v/>
      </c>
      <c r="FO423" s="72">
        <f ca="1">IF(LOG入力!BH423&gt;0,0,IF((FF423=1),IF(($FN423=""),0,1),0))</f>
        <v>0</v>
      </c>
      <c r="FP423" s="71">
        <f t="shared" ca="1" si="960"/>
        <v>0</v>
      </c>
      <c r="FQ423" s="6">
        <f t="shared" ca="1" si="961"/>
        <v>0</v>
      </c>
      <c r="FR423" s="6" t="str">
        <f t="shared" ca="1" si="962"/>
        <v/>
      </c>
      <c r="FS423" s="6">
        <f ca="1">IF(LOG入力!BH423&gt;0,0,IF(FQ423=0,0,(IF(COUNTIF($FR$19:FR423,FR423)=1,IF($FS$3="N",1,IF(EH423=1,1,0))))))</f>
        <v>0</v>
      </c>
      <c r="FT423" s="6" t="str">
        <f ca="1">IF(LOG入力!BH423&gt;0,"",IF(FS423=1,$X423,""))</f>
        <v/>
      </c>
      <c r="FU423" s="6" t="str">
        <f ca="1">IF(LOG入力!BH423&gt;0,"",IF(FS423=1,$Y423,""))</f>
        <v/>
      </c>
      <c r="FV423" s="6" t="str">
        <f ca="1">IF(LOG入力!BH423&gt;0,"",IF(COUNTIF($FT$19:$FT423,FT423)=1,FT423,""))</f>
        <v/>
      </c>
      <c r="FW423" s="6">
        <f ca="1">IF(LOG入力!BH423&gt;0,0,IF((FP423=1),IF(($FV423=""),0,1),0))</f>
        <v>0</v>
      </c>
      <c r="FX423" s="6" t="str">
        <f ca="1">IF(LOG入力!BH423&gt;0,"",IF(COUNTIF($FU$19:FU423,FU423)=1,FU423,""))</f>
        <v/>
      </c>
      <c r="FY423" s="72">
        <f ca="1">IF(LOG入力!BH423&gt;0,0,IF((FP423=1),IF(($FX423=""),0,1),0))</f>
        <v>0</v>
      </c>
      <c r="FZ423" s="71">
        <f t="shared" ca="1" si="963"/>
        <v>0</v>
      </c>
      <c r="GA423" s="6">
        <f t="shared" ca="1" si="964"/>
        <v>0</v>
      </c>
      <c r="GB423" s="6" t="str">
        <f t="shared" ca="1" si="965"/>
        <v/>
      </c>
      <c r="GC423" s="6">
        <f ca="1">IF(LOG入力!BH423&gt;0,0,IF(GA423=0,0,(IF(COUNTIF($GB$19:GB423,GB423)=1,IF($FS$3="N",1,IF(EH423=1,1,0))))))</f>
        <v>0</v>
      </c>
      <c r="GD423" s="6" t="str">
        <f ca="1">IF(LOG入力!BH423&gt;0,"",IF(GC423=1,$X423,""))</f>
        <v/>
      </c>
      <c r="GE423" s="6" t="str">
        <f ca="1">IF(LOG入力!BH423&gt;0,"",IF(GC423=1,$Y423,""))</f>
        <v/>
      </c>
      <c r="GF423" s="6" t="str">
        <f ca="1">IF(LOG入力!BH423&gt;0,"",IF(COUNTIF($GD$19:$GD423,GD423)=1,GD423,""))</f>
        <v/>
      </c>
      <c r="GG423" s="6">
        <f ca="1">IF(LOG入力!BH423&gt;0,0,IF((FZ423=1),IF(($GF423=""),0,1),0))</f>
        <v>0</v>
      </c>
      <c r="GH423" s="6" t="str">
        <f ca="1">IF(LOG入力!BH423&gt;0,"",IF(COUNTIF($GE$19:GE423,GE423)=1,GE423,""))</f>
        <v/>
      </c>
      <c r="GI423" s="72">
        <f ca="1">IF(LOG入力!BH423&gt;0,0,IF((FZ423=1),IF(($GH423=""),0,1),0))</f>
        <v>0</v>
      </c>
      <c r="GK423" s="455" t="str">
        <f ca="1">IF(V423=1,"",IF(LEN(LOG入力!AS423)=0,"",LOG入力!AS423))</f>
        <v/>
      </c>
      <c r="GL423" s="378" t="str">
        <f t="shared" ca="1" si="966"/>
        <v/>
      </c>
      <c r="GM423" s="378" t="str">
        <f t="shared" ca="1" si="967"/>
        <v/>
      </c>
      <c r="GN423" s="74" t="str">
        <f t="shared" ca="1" si="968"/>
        <v/>
      </c>
      <c r="GO423" s="74" t="str">
        <f t="shared" ca="1" si="969"/>
        <v/>
      </c>
      <c r="GQ423" s="74" t="str">
        <f t="shared" ca="1" si="970"/>
        <v/>
      </c>
      <c r="GR423" s="74" t="str">
        <f t="shared" ca="1" si="971"/>
        <v/>
      </c>
      <c r="GS423" s="74" t="str">
        <f t="shared" ca="1" si="972"/>
        <v/>
      </c>
      <c r="GT423" s="74" t="str">
        <f t="shared" ca="1" si="973"/>
        <v/>
      </c>
      <c r="GU423" s="74" t="str">
        <f t="shared" ca="1" si="974"/>
        <v/>
      </c>
      <c r="GV423" s="74" t="str">
        <f t="shared" ca="1" si="975"/>
        <v/>
      </c>
      <c r="GX423" s="74" t="str">
        <f t="shared" ca="1" si="976"/>
        <v/>
      </c>
      <c r="GY423" s="74" t="str">
        <f t="shared" ca="1" si="977"/>
        <v/>
      </c>
      <c r="GZ423" s="74" t="str">
        <f ca="1">IF(V423=1,"",IF(LOG入力!BH423&gt;0,0,IF(GY423=0,0,IF((VALUE((TYPE(VALUE(J423)))))=16,0,IF(VALUE(J423)&lt;60,1,IF(VALUE(J423)&lt;100,0,IF(VALUE(J423)&lt;600,2,0)))))))</f>
        <v/>
      </c>
      <c r="HA423" s="74" t="str">
        <f t="shared" ca="1" si="978"/>
        <v/>
      </c>
      <c r="HB423" s="74" t="str">
        <f ca="1">IF(V423=1,"",IF(LOG入力!BH423&gt;0,0,IF(HA423=0,0,IF((VALUE((TYPE(VALUE(L423)))))=16,0,IF(VALUE(L423)&lt;60,1,IF(VALUE(L423)&lt;100,0,IF(VALUE(L423)&lt;600,2,0)))))))</f>
        <v/>
      </c>
      <c r="HD423" s="74" t="str">
        <f t="shared" ca="1" si="979"/>
        <v/>
      </c>
      <c r="HF423" s="74" t="str">
        <f t="shared" ca="1" si="980"/>
        <v/>
      </c>
      <c r="HG423" s="74" t="str">
        <f t="shared" ca="1" si="981"/>
        <v/>
      </c>
      <c r="HH423" s="74" t="str">
        <f t="shared" ca="1" si="982"/>
        <v/>
      </c>
      <c r="HI423" s="74" t="str">
        <f t="shared" ca="1" si="983"/>
        <v/>
      </c>
      <c r="HJ423" s="74" t="str">
        <f t="shared" ca="1" si="984"/>
        <v/>
      </c>
      <c r="HK423" s="74" t="str">
        <f t="shared" ca="1" si="985"/>
        <v/>
      </c>
      <c r="HL423" s="74" t="str">
        <f t="shared" ca="1" si="986"/>
        <v/>
      </c>
      <c r="HM423" s="74" t="str">
        <f t="shared" ca="1" si="987"/>
        <v/>
      </c>
      <c r="HN423" s="74" t="str">
        <f t="shared" ca="1" si="988"/>
        <v/>
      </c>
      <c r="HO423" s="529" t="str">
        <f t="shared" ca="1" si="989"/>
        <v/>
      </c>
      <c r="HP423" s="74" t="str">
        <f t="shared" ca="1" si="990"/>
        <v/>
      </c>
      <c r="HQ423" s="74" t="str">
        <f t="shared" ca="1" si="991"/>
        <v/>
      </c>
      <c r="HR423" s="74" t="str">
        <f t="shared" ca="1" si="992"/>
        <v/>
      </c>
      <c r="HS423" s="74" t="str">
        <f t="shared" ca="1" si="993"/>
        <v/>
      </c>
      <c r="HT423" s="74" t="str">
        <f ca="1">IF(V423=1,"",IF(LOG入力!BH423&gt;0,0,IF(DV423=1,0,IF(N423="0",0,IF(SUM(HD423:HS423)&gt;0,1,0)))))</f>
        <v/>
      </c>
    </row>
    <row r="424" spans="1:228" x14ac:dyDescent="0.15">
      <c r="A424" s="5"/>
      <c r="B424" s="532" t="str">
        <f t="shared" ca="1" si="852"/>
        <v/>
      </c>
      <c r="C424" s="570" t="str">
        <f ca="1">LOG入力!AP424</f>
        <v/>
      </c>
      <c r="D424" s="534" t="str">
        <f ca="1">LOG入力!AQ424</f>
        <v/>
      </c>
      <c r="E424" s="570" t="str">
        <f ca="1">LOG入力!AR424</f>
        <v/>
      </c>
      <c r="F424" s="535" t="str">
        <f t="shared" ca="1" si="853"/>
        <v/>
      </c>
      <c r="G424" s="585" t="str">
        <f ca="1">LOG入力!AT424</f>
        <v/>
      </c>
      <c r="H424" s="542" t="str">
        <f ca="1">LOG入力!AU424</f>
        <v/>
      </c>
      <c r="I424" s="537" t="str">
        <f ca="1">LOG入力!AV424</f>
        <v/>
      </c>
      <c r="J424" s="577" t="str">
        <f ca="1">LOG入力!AW424</f>
        <v/>
      </c>
      <c r="K424" s="578" t="str">
        <f ca="1">LOG入力!BJ424</f>
        <v/>
      </c>
      <c r="L424" s="577" t="str">
        <f ca="1">LOG入力!AY424</f>
        <v/>
      </c>
      <c r="M424" s="545" t="str">
        <f ca="1">LOG入力!BK424</f>
        <v/>
      </c>
      <c r="N424" s="512" t="str">
        <f ca="1">IF(V424=1,"",IF(LOG入力!AJ424=1,"1",LOG入力!BA424))</f>
        <v/>
      </c>
      <c r="O424" s="538" t="str">
        <f ca="1">IF(V424=1,"",IF(LEN(LOG入力!O424)=0,"",LOG入力!O424))</f>
        <v/>
      </c>
      <c r="P424" s="291" t="str">
        <f ca="1">IF(V424=1,"",IF($AA$4=1,"",IF(LOG入力!BG424=1,"",CONCATENATE($ER424,$FB424,$FL424,$FV424,$GF424))))</f>
        <v/>
      </c>
      <c r="Q424" s="291" t="str">
        <f ca="1">IF(V424=1,"",IF($AA$4=1,"",IF(LOG入力!BG424=1,"",CONCATENATE($ET424,$FD424,$FN424,$FX424,$GH424))))</f>
        <v/>
      </c>
      <c r="R424" s="573" t="str">
        <f ca="1">IF(V424=1,"",IF($AA$4=1,"",IF(LOG入力!BH424&gt;0,0,AA424)))</f>
        <v/>
      </c>
      <c r="S424" s="293" t="str">
        <f t="shared" ca="1" si="854"/>
        <v/>
      </c>
      <c r="T424" s="681"/>
      <c r="U424" s="38"/>
      <c r="V424" s="196">
        <f ca="1">LOG入力!AN424</f>
        <v>1</v>
      </c>
      <c r="W424" s="38"/>
      <c r="X424" s="516" t="str">
        <f t="shared" ca="1" si="855"/>
        <v/>
      </c>
      <c r="Y424" s="515" t="str">
        <f t="shared" ca="1" si="856"/>
        <v/>
      </c>
      <c r="Z424" s="518" t="str">
        <f t="shared" ca="1" si="857"/>
        <v/>
      </c>
      <c r="AA424" s="574" t="str">
        <f t="shared" ca="1" si="858"/>
        <v/>
      </c>
      <c r="AC424" s="6" t="str">
        <f t="shared" ca="1" si="859"/>
        <v/>
      </c>
      <c r="AD424" s="6" t="str">
        <f t="shared" ca="1" si="860"/>
        <v/>
      </c>
      <c r="AE424" s="6" t="str">
        <f t="shared" ca="1" si="861"/>
        <v/>
      </c>
      <c r="AF424" s="6" t="str">
        <f t="shared" ca="1" si="862"/>
        <v/>
      </c>
      <c r="AG424" s="6" t="str">
        <f t="shared" ca="1" si="863"/>
        <v/>
      </c>
      <c r="AH424" s="6" t="str">
        <f t="shared" ca="1" si="864"/>
        <v/>
      </c>
      <c r="AI424" s="6" t="str">
        <f t="shared" ca="1" si="865"/>
        <v/>
      </c>
      <c r="AJ424" s="6" t="str">
        <f t="shared" ca="1" si="866"/>
        <v/>
      </c>
      <c r="AK424" s="6" t="str">
        <f t="shared" ca="1" si="867"/>
        <v/>
      </c>
      <c r="AL424" s="6" t="str">
        <f t="shared" ca="1" si="868"/>
        <v/>
      </c>
      <c r="AM424" s="6" t="str">
        <f t="shared" ca="1" si="869"/>
        <v/>
      </c>
      <c r="AN424" s="6" t="str">
        <f t="shared" ca="1" si="870"/>
        <v/>
      </c>
      <c r="AO424" s="6" t="str">
        <f t="shared" ca="1" si="871"/>
        <v/>
      </c>
      <c r="AP424" s="6" t="str">
        <f t="shared" ca="1" si="872"/>
        <v/>
      </c>
      <c r="AQ424" s="6" t="str">
        <f t="shared" ca="1" si="873"/>
        <v/>
      </c>
      <c r="AR424" s="6" t="str">
        <f t="shared" ca="1" si="874"/>
        <v/>
      </c>
      <c r="AS424" s="6" t="str">
        <f t="shared" ca="1" si="875"/>
        <v/>
      </c>
      <c r="AT424" s="6" t="str">
        <f t="shared" ca="1" si="876"/>
        <v/>
      </c>
      <c r="AU424" s="6" t="str">
        <f t="shared" ca="1" si="877"/>
        <v/>
      </c>
      <c r="AV424" s="6" t="str">
        <f t="shared" ca="1" si="878"/>
        <v/>
      </c>
      <c r="AW424" s="6" t="str">
        <f t="shared" ca="1" si="879"/>
        <v/>
      </c>
      <c r="AY424" s="6" t="str">
        <f t="shared" ca="1" si="880"/>
        <v/>
      </c>
      <c r="AZ424" s="6" t="str">
        <f t="shared" ca="1" si="881"/>
        <v/>
      </c>
      <c r="BA424" s="6" t="str">
        <f t="shared" ca="1" si="882"/>
        <v/>
      </c>
      <c r="BB424" s="6" t="str">
        <f t="shared" ca="1" si="883"/>
        <v/>
      </c>
      <c r="BC424" s="6" t="str">
        <f t="shared" ca="1" si="884"/>
        <v/>
      </c>
      <c r="BD424" s="6" t="str">
        <f t="shared" ca="1" si="885"/>
        <v/>
      </c>
      <c r="BE424" s="6" t="str">
        <f t="shared" ca="1" si="886"/>
        <v/>
      </c>
      <c r="BF424" s="6" t="str">
        <f t="shared" ca="1" si="887"/>
        <v/>
      </c>
      <c r="BG424" s="6" t="str">
        <f t="shared" ca="1" si="888"/>
        <v/>
      </c>
      <c r="BH424" s="6" t="str">
        <f t="shared" ca="1" si="889"/>
        <v/>
      </c>
      <c r="BI424" s="6" t="str">
        <f t="shared" ca="1" si="890"/>
        <v/>
      </c>
      <c r="BJ424" s="6" t="str">
        <f t="shared" ca="1" si="891"/>
        <v/>
      </c>
      <c r="BK424" s="6" t="str">
        <f t="shared" ca="1" si="892"/>
        <v/>
      </c>
      <c r="BL424" s="6" t="str">
        <f t="shared" ca="1" si="893"/>
        <v/>
      </c>
      <c r="BM424" s="6" t="str">
        <f t="shared" ca="1" si="894"/>
        <v/>
      </c>
      <c r="BN424" s="6" t="str">
        <f t="shared" ca="1" si="895"/>
        <v/>
      </c>
      <c r="BO424" s="6" t="str">
        <f t="shared" ca="1" si="896"/>
        <v/>
      </c>
      <c r="BP424" s="6" t="str">
        <f t="shared" ca="1" si="897"/>
        <v/>
      </c>
      <c r="BQ424" s="6" t="str">
        <f t="shared" ca="1" si="898"/>
        <v/>
      </c>
      <c r="BR424" s="6" t="str">
        <f t="shared" ca="1" si="899"/>
        <v/>
      </c>
      <c r="BS424" s="6" t="str">
        <f t="shared" ca="1" si="900"/>
        <v/>
      </c>
      <c r="BU424" s="6" t="str">
        <f t="shared" ca="1" si="901"/>
        <v/>
      </c>
      <c r="BW424" s="515" t="str">
        <f t="shared" ca="1" si="902"/>
        <v/>
      </c>
      <c r="BX424" s="515">
        <f t="shared" ca="1" si="903"/>
        <v>0</v>
      </c>
      <c r="BY424" s="515" t="str">
        <f t="shared" ca="1" si="904"/>
        <v/>
      </c>
      <c r="CA424" s="6">
        <f t="shared" ca="1" si="905"/>
        <v>1</v>
      </c>
      <c r="CC424" s="523" t="str">
        <f t="shared" ca="1" si="906"/>
        <v/>
      </c>
      <c r="CE424" s="6" t="str">
        <f t="shared" ca="1" si="907"/>
        <v/>
      </c>
      <c r="CG424" s="524" t="str">
        <f ca="1">IF(V424=1,"",IF($AA$4=1,"",IF(LOG入力!BH424&gt;0,"",IF(N424=0,"",IF(HT424=0,"","★")))))</f>
        <v/>
      </c>
      <c r="CI424" s="74" t="str">
        <f t="shared" ca="1" si="908"/>
        <v/>
      </c>
      <c r="CK424" s="525" t="str">
        <f ca="1">IF(V424=1,"",IF(LOG入力!BH424&gt;0,1,0))</f>
        <v/>
      </c>
      <c r="CL424" s="74" t="str">
        <f t="shared" ca="1" si="909"/>
        <v/>
      </c>
      <c r="CN424" s="74" t="str">
        <f t="shared" ca="1" si="910"/>
        <v/>
      </c>
      <c r="CO424" s="74" t="str">
        <f t="shared" ca="1" si="911"/>
        <v/>
      </c>
      <c r="CQ424" s="74" t="str">
        <f t="shared" ca="1" si="912"/>
        <v/>
      </c>
      <c r="CR424" s="74" t="str">
        <f t="shared" ca="1" si="913"/>
        <v/>
      </c>
      <c r="CS424" s="74" t="str">
        <f t="shared" ca="1" si="914"/>
        <v/>
      </c>
      <c r="CT424" s="74" t="str">
        <f t="shared" ca="1" si="915"/>
        <v/>
      </c>
      <c r="CU424" s="74" t="str">
        <f t="shared" ca="1" si="916"/>
        <v/>
      </c>
      <c r="CV424" s="74" t="str">
        <f t="shared" ca="1" si="917"/>
        <v/>
      </c>
      <c r="CW424" s="74" t="str">
        <f t="shared" ca="1" si="918"/>
        <v/>
      </c>
      <c r="CX424" s="74" t="str">
        <f t="shared" ca="1" si="919"/>
        <v/>
      </c>
      <c r="CY424" s="74" t="str">
        <f t="shared" ca="1" si="920"/>
        <v/>
      </c>
      <c r="CZ424" s="74" t="str">
        <f t="shared" ca="1" si="921"/>
        <v/>
      </c>
      <c r="DA424" s="74" t="str">
        <f t="shared" ca="1" si="922"/>
        <v/>
      </c>
      <c r="DB424" s="74" t="str">
        <f t="shared" ca="1" si="923"/>
        <v/>
      </c>
      <c r="DD424" s="74" t="str">
        <f t="shared" ca="1" si="924"/>
        <v/>
      </c>
      <c r="DE424" s="74" t="str">
        <f t="shared" ca="1" si="925"/>
        <v/>
      </c>
      <c r="DF424" s="74" t="str">
        <f t="shared" ca="1" si="926"/>
        <v/>
      </c>
      <c r="DG424" s="74" t="str">
        <f t="shared" ca="1" si="927"/>
        <v/>
      </c>
      <c r="DH424" s="74" t="str">
        <f t="shared" ca="1" si="928"/>
        <v/>
      </c>
      <c r="DI424" s="74" t="str">
        <f t="shared" ca="1" si="929"/>
        <v/>
      </c>
      <c r="DJ424" s="74" t="str">
        <f t="shared" ca="1" si="930"/>
        <v/>
      </c>
      <c r="DK424" s="74" t="str">
        <f t="shared" ca="1" si="931"/>
        <v/>
      </c>
      <c r="DL424" s="74" t="str">
        <f t="shared" ca="1" si="932"/>
        <v/>
      </c>
      <c r="DM424" s="74" t="str">
        <f t="shared" ca="1" si="933"/>
        <v/>
      </c>
      <c r="DN424" s="74" t="str">
        <f t="shared" ca="1" si="934"/>
        <v/>
      </c>
      <c r="DO424" s="74" t="str">
        <f t="shared" ca="1" si="935"/>
        <v/>
      </c>
      <c r="DQ424" s="74" t="str">
        <f t="shared" ca="1" si="936"/>
        <v/>
      </c>
      <c r="DS424" s="74" t="str">
        <f t="shared" ca="1" si="937"/>
        <v/>
      </c>
      <c r="DT424" s="74" t="str">
        <f t="shared" ca="1" si="938"/>
        <v/>
      </c>
      <c r="DV424" s="525" t="str">
        <f t="shared" ca="1" si="939"/>
        <v/>
      </c>
      <c r="DW424" s="74" t="str">
        <f t="shared" ca="1" si="940"/>
        <v/>
      </c>
      <c r="DX424" s="485" t="str">
        <f t="shared" ca="1" si="941"/>
        <v/>
      </c>
      <c r="DY424" s="74" t="str">
        <f t="shared" ca="1" si="942"/>
        <v/>
      </c>
      <c r="DZ424" s="74" t="str">
        <f t="shared" ca="1" si="943"/>
        <v/>
      </c>
      <c r="EA424" s="74" t="str">
        <f t="shared" ca="1" si="944"/>
        <v/>
      </c>
      <c r="EC424" s="74" t="str">
        <f t="shared" ca="1" si="945"/>
        <v/>
      </c>
      <c r="ED424" s="74" t="str">
        <f t="shared" ca="1" si="946"/>
        <v/>
      </c>
      <c r="EE424" s="74" t="str">
        <f t="shared" ca="1" si="947"/>
        <v/>
      </c>
      <c r="EG424" s="479" t="str">
        <f ca="1">IF(V424=1,"",IF(LOG入力!BH424&gt;0,0,IF(CG424="★",0,IF(R424=1,0,IF(N424=0,0,1)))))</f>
        <v/>
      </c>
      <c r="EH424" s="483" t="str">
        <f t="shared" ca="1" si="948"/>
        <v/>
      </c>
      <c r="EI424" s="483" t="str">
        <f t="shared" ca="1" si="949"/>
        <v/>
      </c>
      <c r="EJ424" s="483" t="str">
        <f t="shared" ca="1" si="950"/>
        <v/>
      </c>
      <c r="EL424" s="71">
        <f t="shared" ca="1" si="951"/>
        <v>0</v>
      </c>
      <c r="EM424" s="6">
        <f t="shared" ca="1" si="952"/>
        <v>0</v>
      </c>
      <c r="EN424" s="6" t="str">
        <f t="shared" ca="1" si="953"/>
        <v/>
      </c>
      <c r="EO424" s="6">
        <f ca="1">IF(LOG入力!BH424&gt;0,0,IF(EM424=0,0,(IF(COUNTIF($EN$19:EN424,EN424)=1,IF($FS$3="N",1,IF(EH424=1,1,0))))))</f>
        <v>0</v>
      </c>
      <c r="EP424" s="6" t="str">
        <f ca="1">IF(LOG入力!BH424&gt;0,"",IF(EO424=1,$X424,""))</f>
        <v/>
      </c>
      <c r="EQ424" s="6" t="str">
        <f ca="1">IF(LOG入力!BH424&gt;0,"",IF(EO424=1,$Y424,""))</f>
        <v/>
      </c>
      <c r="ER424" s="520" t="str">
        <f ca="1">IF(LOG入力!BH424&gt;0,"",IF(COUNTIF($EP$19:$EP424,EP424)=1,EP424,""))</f>
        <v/>
      </c>
      <c r="ES424" s="520">
        <f ca="1">IF(LOG入力!BH424&gt;0,0,IF((EL424=1),IF(($ER424=""),0,1),0))</f>
        <v>0</v>
      </c>
      <c r="ET424" s="520" t="str">
        <f ca="1">IF(LOG入力!BH424&gt;0,"",IF(COUNTIF($EQ$19:EQ424,EQ424)=1,EQ424,""))</f>
        <v/>
      </c>
      <c r="EU424" s="539">
        <f ca="1">IF(LOG入力!BH424&gt;0,0,IF((EL424=1),IF(($ET424=""),0,1),0))</f>
        <v>0</v>
      </c>
      <c r="EV424" s="71">
        <f t="shared" ca="1" si="954"/>
        <v>0</v>
      </c>
      <c r="EW424" s="6">
        <f t="shared" ca="1" si="955"/>
        <v>0</v>
      </c>
      <c r="EX424" s="6" t="str">
        <f t="shared" ca="1" si="956"/>
        <v/>
      </c>
      <c r="EY424" s="6">
        <f ca="1">IF(LOG入力!BH424&gt;0,0,IF(EW424=0,0,(IF(COUNTIF($EX$19:EX424,EX424)=1,IF($FS$3="N",1,IF(EH424=1,1,0))))))</f>
        <v>0</v>
      </c>
      <c r="EZ424" s="6" t="str">
        <f ca="1">IF(LOG入力!BH424&gt;0,"",IF(EY424=1,$X424,""))</f>
        <v/>
      </c>
      <c r="FA424" s="6" t="str">
        <f ca="1">IF(LOG入力!BH424&gt;0,"",IF(EY424=1,$Y424,""))</f>
        <v/>
      </c>
      <c r="FB424" s="6" t="str">
        <f ca="1">IF(LOG入力!BH424&gt;0,"",IF(COUNTIF($EZ$19:$EZ424,EZ424)=1,EZ424,""))</f>
        <v/>
      </c>
      <c r="FC424" s="6">
        <f ca="1">IF(LOG入力!BH424&gt;0,0,IF((EV424=1),IF(($FB424=""),0,1),0))</f>
        <v>0</v>
      </c>
      <c r="FD424" s="6" t="str">
        <f ca="1">IF(LOG入力!BH424&gt;0,"",IF(COUNTIF($FA$19:FA424,FA424)=1,FA424,""))</f>
        <v/>
      </c>
      <c r="FE424" s="72">
        <f ca="1">IF(LOG入力!BH424&gt;0,0,IF((EV424=1),IF(($FD424=""),0,1),0))</f>
        <v>0</v>
      </c>
      <c r="FF424" s="71">
        <f t="shared" ca="1" si="957"/>
        <v>0</v>
      </c>
      <c r="FG424" s="6">
        <f t="shared" ca="1" si="958"/>
        <v>0</v>
      </c>
      <c r="FH424" s="6" t="str">
        <f t="shared" ca="1" si="959"/>
        <v/>
      </c>
      <c r="FI424" s="6">
        <f ca="1">IF(LOG入力!BH424&gt;0,0,IF(FG424=0,0,(IF(COUNTIF($FH$19:FH424,FH424)=1,IF($FS$3="N",1,IF(EH424=1,1,0))))))</f>
        <v>0</v>
      </c>
      <c r="FJ424" s="6" t="str">
        <f ca="1">IF(LOG入力!BH424&gt;0,"",IF(FI424=1,$X424,""))</f>
        <v/>
      </c>
      <c r="FK424" s="6" t="str">
        <f ca="1">IF(LOG入力!BH424&gt;0,"",IF(FI424=1,$Y424,""))</f>
        <v/>
      </c>
      <c r="FL424" s="6" t="str">
        <f ca="1">IF(LOG入力!BH424&gt;0,"",IF(COUNTIF($FJ$19:$FJ424,FJ424)=1,FJ424,""))</f>
        <v/>
      </c>
      <c r="FM424" s="6">
        <f ca="1">IF(LOG入力!BH424&gt;0,0,IF((FF424=1),IF(($FL424=""),0,1),0))</f>
        <v>0</v>
      </c>
      <c r="FN424" s="6" t="str">
        <f ca="1">IF(LOG入力!BH424&gt;0,"",IF(COUNTIF($FK$19:FK424,FK424)=1,FK424,""))</f>
        <v/>
      </c>
      <c r="FO424" s="72">
        <f ca="1">IF(LOG入力!BH424&gt;0,0,IF((FF424=1),IF(($FN424=""),0,1),0))</f>
        <v>0</v>
      </c>
      <c r="FP424" s="71">
        <f t="shared" ca="1" si="960"/>
        <v>0</v>
      </c>
      <c r="FQ424" s="6">
        <f t="shared" ca="1" si="961"/>
        <v>0</v>
      </c>
      <c r="FR424" s="6" t="str">
        <f t="shared" ca="1" si="962"/>
        <v/>
      </c>
      <c r="FS424" s="6">
        <f ca="1">IF(LOG入力!BH424&gt;0,0,IF(FQ424=0,0,(IF(COUNTIF($FR$19:FR424,FR424)=1,IF($FS$3="N",1,IF(EH424=1,1,0))))))</f>
        <v>0</v>
      </c>
      <c r="FT424" s="6" t="str">
        <f ca="1">IF(LOG入力!BH424&gt;0,"",IF(FS424=1,$X424,""))</f>
        <v/>
      </c>
      <c r="FU424" s="6" t="str">
        <f ca="1">IF(LOG入力!BH424&gt;0,"",IF(FS424=1,$Y424,""))</f>
        <v/>
      </c>
      <c r="FV424" s="6" t="str">
        <f ca="1">IF(LOG入力!BH424&gt;0,"",IF(COUNTIF($FT$19:$FT424,FT424)=1,FT424,""))</f>
        <v/>
      </c>
      <c r="FW424" s="6">
        <f ca="1">IF(LOG入力!BH424&gt;0,0,IF((FP424=1),IF(($FV424=""),0,1),0))</f>
        <v>0</v>
      </c>
      <c r="FX424" s="6" t="str">
        <f ca="1">IF(LOG入力!BH424&gt;0,"",IF(COUNTIF($FU$19:FU424,FU424)=1,FU424,""))</f>
        <v/>
      </c>
      <c r="FY424" s="72">
        <f ca="1">IF(LOG入力!BH424&gt;0,0,IF((FP424=1),IF(($FX424=""),0,1),0))</f>
        <v>0</v>
      </c>
      <c r="FZ424" s="71">
        <f t="shared" ca="1" si="963"/>
        <v>0</v>
      </c>
      <c r="GA424" s="6">
        <f t="shared" ca="1" si="964"/>
        <v>0</v>
      </c>
      <c r="GB424" s="6" t="str">
        <f t="shared" ca="1" si="965"/>
        <v/>
      </c>
      <c r="GC424" s="6">
        <f ca="1">IF(LOG入力!BH424&gt;0,0,IF(GA424=0,0,(IF(COUNTIF($GB$19:GB424,GB424)=1,IF($FS$3="N",1,IF(EH424=1,1,0))))))</f>
        <v>0</v>
      </c>
      <c r="GD424" s="6" t="str">
        <f ca="1">IF(LOG入力!BH424&gt;0,"",IF(GC424=1,$X424,""))</f>
        <v/>
      </c>
      <c r="GE424" s="6" t="str">
        <f ca="1">IF(LOG入力!BH424&gt;0,"",IF(GC424=1,$Y424,""))</f>
        <v/>
      </c>
      <c r="GF424" s="6" t="str">
        <f ca="1">IF(LOG入力!BH424&gt;0,"",IF(COUNTIF($GD$19:$GD424,GD424)=1,GD424,""))</f>
        <v/>
      </c>
      <c r="GG424" s="6">
        <f ca="1">IF(LOG入力!BH424&gt;0,0,IF((FZ424=1),IF(($GF424=""),0,1),0))</f>
        <v>0</v>
      </c>
      <c r="GH424" s="6" t="str">
        <f ca="1">IF(LOG入力!BH424&gt;0,"",IF(COUNTIF($GE$19:GE424,GE424)=1,GE424,""))</f>
        <v/>
      </c>
      <c r="GI424" s="72">
        <f ca="1">IF(LOG入力!BH424&gt;0,0,IF((FZ424=1),IF(($GH424=""),0,1),0))</f>
        <v>0</v>
      </c>
      <c r="GK424" s="455" t="str">
        <f ca="1">IF(V424=1,"",IF(LEN(LOG入力!AS424)=0,"",LOG入力!AS424))</f>
        <v/>
      </c>
      <c r="GL424" s="378" t="str">
        <f t="shared" ca="1" si="966"/>
        <v/>
      </c>
      <c r="GM424" s="378" t="str">
        <f t="shared" ca="1" si="967"/>
        <v/>
      </c>
      <c r="GN424" s="74" t="str">
        <f t="shared" ca="1" si="968"/>
        <v/>
      </c>
      <c r="GO424" s="74" t="str">
        <f t="shared" ca="1" si="969"/>
        <v/>
      </c>
      <c r="GQ424" s="74" t="str">
        <f t="shared" ca="1" si="970"/>
        <v/>
      </c>
      <c r="GR424" s="74" t="str">
        <f t="shared" ca="1" si="971"/>
        <v/>
      </c>
      <c r="GS424" s="74" t="str">
        <f t="shared" ca="1" si="972"/>
        <v/>
      </c>
      <c r="GT424" s="74" t="str">
        <f t="shared" ca="1" si="973"/>
        <v/>
      </c>
      <c r="GU424" s="74" t="str">
        <f t="shared" ca="1" si="974"/>
        <v/>
      </c>
      <c r="GV424" s="74" t="str">
        <f t="shared" ca="1" si="975"/>
        <v/>
      </c>
      <c r="GX424" s="74" t="str">
        <f t="shared" ca="1" si="976"/>
        <v/>
      </c>
      <c r="GY424" s="74" t="str">
        <f t="shared" ca="1" si="977"/>
        <v/>
      </c>
      <c r="GZ424" s="74" t="str">
        <f ca="1">IF(V424=1,"",IF(LOG入力!BH424&gt;0,0,IF(GY424=0,0,IF((VALUE((TYPE(VALUE(J424)))))=16,0,IF(VALUE(J424)&lt;60,1,IF(VALUE(J424)&lt;100,0,IF(VALUE(J424)&lt;600,2,0)))))))</f>
        <v/>
      </c>
      <c r="HA424" s="74" t="str">
        <f t="shared" ca="1" si="978"/>
        <v/>
      </c>
      <c r="HB424" s="74" t="str">
        <f ca="1">IF(V424=1,"",IF(LOG入力!BH424&gt;0,0,IF(HA424=0,0,IF((VALUE((TYPE(VALUE(L424)))))=16,0,IF(VALUE(L424)&lt;60,1,IF(VALUE(L424)&lt;100,0,IF(VALUE(L424)&lt;600,2,0)))))))</f>
        <v/>
      </c>
      <c r="HD424" s="74" t="str">
        <f t="shared" ca="1" si="979"/>
        <v/>
      </c>
      <c r="HF424" s="74" t="str">
        <f t="shared" ca="1" si="980"/>
        <v/>
      </c>
      <c r="HG424" s="74" t="str">
        <f t="shared" ca="1" si="981"/>
        <v/>
      </c>
      <c r="HH424" s="74" t="str">
        <f t="shared" ca="1" si="982"/>
        <v/>
      </c>
      <c r="HI424" s="74" t="str">
        <f t="shared" ca="1" si="983"/>
        <v/>
      </c>
      <c r="HJ424" s="74" t="str">
        <f t="shared" ca="1" si="984"/>
        <v/>
      </c>
      <c r="HK424" s="74" t="str">
        <f t="shared" ca="1" si="985"/>
        <v/>
      </c>
      <c r="HL424" s="74" t="str">
        <f t="shared" ca="1" si="986"/>
        <v/>
      </c>
      <c r="HM424" s="74" t="str">
        <f t="shared" ca="1" si="987"/>
        <v/>
      </c>
      <c r="HN424" s="74" t="str">
        <f t="shared" ca="1" si="988"/>
        <v/>
      </c>
      <c r="HO424" s="529" t="str">
        <f t="shared" ca="1" si="989"/>
        <v/>
      </c>
      <c r="HP424" s="74" t="str">
        <f t="shared" ca="1" si="990"/>
        <v/>
      </c>
      <c r="HQ424" s="74" t="str">
        <f t="shared" ca="1" si="991"/>
        <v/>
      </c>
      <c r="HR424" s="74" t="str">
        <f t="shared" ca="1" si="992"/>
        <v/>
      </c>
      <c r="HS424" s="74" t="str">
        <f t="shared" ca="1" si="993"/>
        <v/>
      </c>
      <c r="HT424" s="74" t="str">
        <f ca="1">IF(V424=1,"",IF(LOG入力!BH424&gt;0,0,IF(DV424=1,0,IF(N424="0",0,IF(SUM(HD424:HS424)&gt;0,1,0)))))</f>
        <v/>
      </c>
    </row>
    <row r="425" spans="1:228" x14ac:dyDescent="0.15">
      <c r="A425" s="5"/>
      <c r="B425" s="592" t="str">
        <f t="shared" ca="1" si="852"/>
        <v/>
      </c>
      <c r="C425" s="561" t="str">
        <f ca="1">LOG入力!AP425</f>
        <v/>
      </c>
      <c r="D425" s="534" t="str">
        <f ca="1">LOG入力!AQ425</f>
        <v/>
      </c>
      <c r="E425" s="570" t="str">
        <f ca="1">LOG入力!AR425</f>
        <v/>
      </c>
      <c r="F425" s="535" t="str">
        <f t="shared" ca="1" si="853"/>
        <v/>
      </c>
      <c r="G425" s="585" t="str">
        <f ca="1">LOG入力!AT425</f>
        <v/>
      </c>
      <c r="H425" s="542" t="str">
        <f ca="1">LOG入力!AU425</f>
        <v/>
      </c>
      <c r="I425" s="537" t="str">
        <f ca="1">LOG入力!AV425</f>
        <v/>
      </c>
      <c r="J425" s="593" t="str">
        <f ca="1">LOG入力!AW425</f>
        <v/>
      </c>
      <c r="K425" s="578" t="str">
        <f ca="1">LOG入力!BJ425</f>
        <v/>
      </c>
      <c r="L425" s="593" t="str">
        <f ca="1">LOG入力!AY425</f>
        <v/>
      </c>
      <c r="M425" s="545" t="str">
        <f ca="1">LOG入力!BK425</f>
        <v/>
      </c>
      <c r="N425" s="512" t="str">
        <f ca="1">IF(V425=1,"",IF(LOG入力!AJ425=1,"1",LOG入力!BA425))</f>
        <v/>
      </c>
      <c r="O425" s="538" t="str">
        <f ca="1">IF(V425=1,"",IF(LEN(LOG入力!O425)=0,"",LOG入力!O425))</f>
        <v/>
      </c>
      <c r="P425" s="291" t="str">
        <f ca="1">IF(V425=1,"",IF($AA$4=1,"",IF(LOG入力!BG425=1,"",CONCATENATE($ER425,$FB425,$FL425,$FV425,$GF425))))</f>
        <v/>
      </c>
      <c r="Q425" s="291" t="str">
        <f ca="1">IF(V425=1,"",IF($AA$4=1,"",IF(LOG入力!BG425=1,"",CONCATENATE($ET425,$FD425,$FN425,$FX425,$GH425))))</f>
        <v/>
      </c>
      <c r="R425" s="573" t="str">
        <f ca="1">IF(V425=1,"",IF($AA$4=1,"",IF(LOG入力!BH425&gt;0,0,AA425)))</f>
        <v/>
      </c>
      <c r="S425" s="293" t="str">
        <f t="shared" ca="1" si="854"/>
        <v/>
      </c>
      <c r="T425" s="681"/>
      <c r="U425" s="38"/>
      <c r="V425" s="196">
        <f ca="1">LOG入力!AN425</f>
        <v>1</v>
      </c>
      <c r="W425" s="38"/>
      <c r="X425" s="516" t="str">
        <f t="shared" ca="1" si="855"/>
        <v/>
      </c>
      <c r="Y425" s="515" t="str">
        <f t="shared" ca="1" si="856"/>
        <v/>
      </c>
      <c r="Z425" s="518" t="str">
        <f t="shared" ca="1" si="857"/>
        <v/>
      </c>
      <c r="AA425" s="574" t="str">
        <f t="shared" ca="1" si="858"/>
        <v/>
      </c>
      <c r="AC425" s="6" t="str">
        <f t="shared" ca="1" si="859"/>
        <v/>
      </c>
      <c r="AD425" s="6" t="str">
        <f t="shared" ca="1" si="860"/>
        <v/>
      </c>
      <c r="AE425" s="6" t="str">
        <f t="shared" ca="1" si="861"/>
        <v/>
      </c>
      <c r="AF425" s="6" t="str">
        <f t="shared" ca="1" si="862"/>
        <v/>
      </c>
      <c r="AG425" s="6" t="str">
        <f t="shared" ca="1" si="863"/>
        <v/>
      </c>
      <c r="AH425" s="6" t="str">
        <f t="shared" ca="1" si="864"/>
        <v/>
      </c>
      <c r="AI425" s="6" t="str">
        <f t="shared" ca="1" si="865"/>
        <v/>
      </c>
      <c r="AJ425" s="6" t="str">
        <f t="shared" ca="1" si="866"/>
        <v/>
      </c>
      <c r="AK425" s="6" t="str">
        <f t="shared" ca="1" si="867"/>
        <v/>
      </c>
      <c r="AL425" s="6" t="str">
        <f t="shared" ca="1" si="868"/>
        <v/>
      </c>
      <c r="AM425" s="6" t="str">
        <f t="shared" ca="1" si="869"/>
        <v/>
      </c>
      <c r="AN425" s="6" t="str">
        <f t="shared" ca="1" si="870"/>
        <v/>
      </c>
      <c r="AO425" s="6" t="str">
        <f t="shared" ca="1" si="871"/>
        <v/>
      </c>
      <c r="AP425" s="6" t="str">
        <f t="shared" ca="1" si="872"/>
        <v/>
      </c>
      <c r="AQ425" s="6" t="str">
        <f t="shared" ca="1" si="873"/>
        <v/>
      </c>
      <c r="AR425" s="6" t="str">
        <f t="shared" ca="1" si="874"/>
        <v/>
      </c>
      <c r="AS425" s="6" t="str">
        <f t="shared" ca="1" si="875"/>
        <v/>
      </c>
      <c r="AT425" s="6" t="str">
        <f t="shared" ca="1" si="876"/>
        <v/>
      </c>
      <c r="AU425" s="6" t="str">
        <f t="shared" ca="1" si="877"/>
        <v/>
      </c>
      <c r="AV425" s="6" t="str">
        <f t="shared" ca="1" si="878"/>
        <v/>
      </c>
      <c r="AW425" s="6" t="str">
        <f t="shared" ca="1" si="879"/>
        <v/>
      </c>
      <c r="AY425" s="6" t="str">
        <f t="shared" ca="1" si="880"/>
        <v/>
      </c>
      <c r="AZ425" s="6" t="str">
        <f t="shared" ca="1" si="881"/>
        <v/>
      </c>
      <c r="BA425" s="6" t="str">
        <f t="shared" ca="1" si="882"/>
        <v/>
      </c>
      <c r="BB425" s="6" t="str">
        <f t="shared" ca="1" si="883"/>
        <v/>
      </c>
      <c r="BC425" s="6" t="str">
        <f t="shared" ca="1" si="884"/>
        <v/>
      </c>
      <c r="BD425" s="6" t="str">
        <f t="shared" ca="1" si="885"/>
        <v/>
      </c>
      <c r="BE425" s="6" t="str">
        <f t="shared" ca="1" si="886"/>
        <v/>
      </c>
      <c r="BF425" s="6" t="str">
        <f t="shared" ca="1" si="887"/>
        <v/>
      </c>
      <c r="BG425" s="6" t="str">
        <f t="shared" ca="1" si="888"/>
        <v/>
      </c>
      <c r="BH425" s="6" t="str">
        <f t="shared" ca="1" si="889"/>
        <v/>
      </c>
      <c r="BI425" s="6" t="str">
        <f t="shared" ca="1" si="890"/>
        <v/>
      </c>
      <c r="BJ425" s="6" t="str">
        <f t="shared" ca="1" si="891"/>
        <v/>
      </c>
      <c r="BK425" s="6" t="str">
        <f t="shared" ca="1" si="892"/>
        <v/>
      </c>
      <c r="BL425" s="6" t="str">
        <f t="shared" ca="1" si="893"/>
        <v/>
      </c>
      <c r="BM425" s="6" t="str">
        <f t="shared" ca="1" si="894"/>
        <v/>
      </c>
      <c r="BN425" s="6" t="str">
        <f t="shared" ca="1" si="895"/>
        <v/>
      </c>
      <c r="BO425" s="6" t="str">
        <f t="shared" ca="1" si="896"/>
        <v/>
      </c>
      <c r="BP425" s="6" t="str">
        <f t="shared" ca="1" si="897"/>
        <v/>
      </c>
      <c r="BQ425" s="6" t="str">
        <f t="shared" ca="1" si="898"/>
        <v/>
      </c>
      <c r="BR425" s="6" t="str">
        <f t="shared" ca="1" si="899"/>
        <v/>
      </c>
      <c r="BS425" s="6" t="str">
        <f t="shared" ca="1" si="900"/>
        <v/>
      </c>
      <c r="BU425" s="6" t="str">
        <f t="shared" ca="1" si="901"/>
        <v/>
      </c>
      <c r="BW425" s="515" t="str">
        <f t="shared" ca="1" si="902"/>
        <v/>
      </c>
      <c r="BX425" s="515">
        <f t="shared" ca="1" si="903"/>
        <v>0</v>
      </c>
      <c r="BY425" s="515" t="str">
        <f t="shared" ca="1" si="904"/>
        <v/>
      </c>
      <c r="CA425" s="6">
        <f t="shared" ca="1" si="905"/>
        <v>1</v>
      </c>
      <c r="CC425" s="523" t="str">
        <f t="shared" ca="1" si="906"/>
        <v/>
      </c>
      <c r="CE425" s="6" t="str">
        <f t="shared" ca="1" si="907"/>
        <v/>
      </c>
      <c r="CG425" s="524" t="str">
        <f ca="1">IF(V425=1,"",IF($AA$4=1,"",IF(LOG入力!BH425&gt;0,"",IF(N425=0,"",IF(HT425=0,"","★")))))</f>
        <v/>
      </c>
      <c r="CI425" s="74" t="str">
        <f t="shared" ca="1" si="908"/>
        <v/>
      </c>
      <c r="CK425" s="525" t="str">
        <f ca="1">IF(V425=1,"",IF(LOG入力!BH425&gt;0,1,0))</f>
        <v/>
      </c>
      <c r="CL425" s="74" t="str">
        <f t="shared" ca="1" si="909"/>
        <v/>
      </c>
      <c r="CN425" s="74" t="str">
        <f t="shared" ca="1" si="910"/>
        <v/>
      </c>
      <c r="CO425" s="74" t="str">
        <f t="shared" ca="1" si="911"/>
        <v/>
      </c>
      <c r="CQ425" s="74" t="str">
        <f t="shared" ca="1" si="912"/>
        <v/>
      </c>
      <c r="CR425" s="74" t="str">
        <f t="shared" ca="1" si="913"/>
        <v/>
      </c>
      <c r="CS425" s="74" t="str">
        <f t="shared" ca="1" si="914"/>
        <v/>
      </c>
      <c r="CT425" s="74" t="str">
        <f t="shared" ca="1" si="915"/>
        <v/>
      </c>
      <c r="CU425" s="74" t="str">
        <f t="shared" ca="1" si="916"/>
        <v/>
      </c>
      <c r="CV425" s="74" t="str">
        <f t="shared" ca="1" si="917"/>
        <v/>
      </c>
      <c r="CW425" s="74" t="str">
        <f t="shared" ca="1" si="918"/>
        <v/>
      </c>
      <c r="CX425" s="74" t="str">
        <f t="shared" ca="1" si="919"/>
        <v/>
      </c>
      <c r="CY425" s="74" t="str">
        <f t="shared" ca="1" si="920"/>
        <v/>
      </c>
      <c r="CZ425" s="74" t="str">
        <f t="shared" ca="1" si="921"/>
        <v/>
      </c>
      <c r="DA425" s="74" t="str">
        <f t="shared" ca="1" si="922"/>
        <v/>
      </c>
      <c r="DB425" s="74" t="str">
        <f t="shared" ca="1" si="923"/>
        <v/>
      </c>
      <c r="DD425" s="74" t="str">
        <f t="shared" ca="1" si="924"/>
        <v/>
      </c>
      <c r="DE425" s="74" t="str">
        <f t="shared" ca="1" si="925"/>
        <v/>
      </c>
      <c r="DF425" s="74" t="str">
        <f t="shared" ca="1" si="926"/>
        <v/>
      </c>
      <c r="DG425" s="74" t="str">
        <f t="shared" ca="1" si="927"/>
        <v/>
      </c>
      <c r="DH425" s="74" t="str">
        <f t="shared" ca="1" si="928"/>
        <v/>
      </c>
      <c r="DI425" s="74" t="str">
        <f t="shared" ca="1" si="929"/>
        <v/>
      </c>
      <c r="DJ425" s="74" t="str">
        <f t="shared" ca="1" si="930"/>
        <v/>
      </c>
      <c r="DK425" s="74" t="str">
        <f t="shared" ca="1" si="931"/>
        <v/>
      </c>
      <c r="DL425" s="74" t="str">
        <f t="shared" ca="1" si="932"/>
        <v/>
      </c>
      <c r="DM425" s="74" t="str">
        <f t="shared" ca="1" si="933"/>
        <v/>
      </c>
      <c r="DN425" s="74" t="str">
        <f t="shared" ca="1" si="934"/>
        <v/>
      </c>
      <c r="DO425" s="74" t="str">
        <f t="shared" ca="1" si="935"/>
        <v/>
      </c>
      <c r="DQ425" s="74" t="str">
        <f t="shared" ca="1" si="936"/>
        <v/>
      </c>
      <c r="DS425" s="74" t="str">
        <f t="shared" ca="1" si="937"/>
        <v/>
      </c>
      <c r="DT425" s="74" t="str">
        <f t="shared" ca="1" si="938"/>
        <v/>
      </c>
      <c r="DV425" s="525" t="str">
        <f t="shared" ca="1" si="939"/>
        <v/>
      </c>
      <c r="DW425" s="74" t="str">
        <f t="shared" ca="1" si="940"/>
        <v/>
      </c>
      <c r="DX425" s="485" t="str">
        <f t="shared" ca="1" si="941"/>
        <v/>
      </c>
      <c r="DY425" s="74" t="str">
        <f t="shared" ca="1" si="942"/>
        <v/>
      </c>
      <c r="DZ425" s="74" t="str">
        <f t="shared" ca="1" si="943"/>
        <v/>
      </c>
      <c r="EA425" s="74" t="str">
        <f t="shared" ca="1" si="944"/>
        <v/>
      </c>
      <c r="EC425" s="74" t="str">
        <f t="shared" ca="1" si="945"/>
        <v/>
      </c>
      <c r="ED425" s="74" t="str">
        <f t="shared" ca="1" si="946"/>
        <v/>
      </c>
      <c r="EE425" s="74" t="str">
        <f t="shared" ca="1" si="947"/>
        <v/>
      </c>
      <c r="EG425" s="479" t="str">
        <f ca="1">IF(V425=1,"",IF(LOG入力!BH425&gt;0,0,IF(CG425="★",0,IF(R425=1,0,IF(N425=0,0,1)))))</f>
        <v/>
      </c>
      <c r="EH425" s="483" t="str">
        <f t="shared" ca="1" si="948"/>
        <v/>
      </c>
      <c r="EI425" s="483" t="str">
        <f t="shared" ca="1" si="949"/>
        <v/>
      </c>
      <c r="EJ425" s="483" t="str">
        <f t="shared" ca="1" si="950"/>
        <v/>
      </c>
      <c r="EL425" s="71">
        <f t="shared" ca="1" si="951"/>
        <v>0</v>
      </c>
      <c r="EM425" s="6">
        <f t="shared" ca="1" si="952"/>
        <v>0</v>
      </c>
      <c r="EN425" s="6" t="str">
        <f t="shared" ca="1" si="953"/>
        <v/>
      </c>
      <c r="EO425" s="6">
        <f ca="1">IF(LOG入力!BH425&gt;0,0,IF(EM425=0,0,(IF(COUNTIF($EN$19:EN425,EN425)=1,IF($FS$3="N",1,IF(EH425=1,1,0))))))</f>
        <v>0</v>
      </c>
      <c r="EP425" s="6" t="str">
        <f ca="1">IF(LOG入力!BH425&gt;0,"",IF(EO425=1,$X425,""))</f>
        <v/>
      </c>
      <c r="EQ425" s="6" t="str">
        <f ca="1">IF(LOG入力!BH425&gt;0,"",IF(EO425=1,$Y425,""))</f>
        <v/>
      </c>
      <c r="ER425" s="520" t="str">
        <f ca="1">IF(LOG入力!BH425&gt;0,"",IF(COUNTIF($EP$19:$EP425,EP425)=1,EP425,""))</f>
        <v/>
      </c>
      <c r="ES425" s="520">
        <f ca="1">IF(LOG入力!BH425&gt;0,0,IF((EL425=1),IF(($ER425=""),0,1),0))</f>
        <v>0</v>
      </c>
      <c r="ET425" s="520" t="str">
        <f ca="1">IF(LOG入力!BH425&gt;0,"",IF(COUNTIF($EQ$19:EQ425,EQ425)=1,EQ425,""))</f>
        <v/>
      </c>
      <c r="EU425" s="539">
        <f ca="1">IF(LOG入力!BH425&gt;0,0,IF((EL425=1),IF(($ET425=""),0,1),0))</f>
        <v>0</v>
      </c>
      <c r="EV425" s="71">
        <f t="shared" ca="1" si="954"/>
        <v>0</v>
      </c>
      <c r="EW425" s="6">
        <f t="shared" ca="1" si="955"/>
        <v>0</v>
      </c>
      <c r="EX425" s="6" t="str">
        <f t="shared" ca="1" si="956"/>
        <v/>
      </c>
      <c r="EY425" s="6">
        <f ca="1">IF(LOG入力!BH425&gt;0,0,IF(EW425=0,0,(IF(COUNTIF($EX$19:EX425,EX425)=1,IF($FS$3="N",1,IF(EH425=1,1,0))))))</f>
        <v>0</v>
      </c>
      <c r="EZ425" s="6" t="str">
        <f ca="1">IF(LOG入力!BH425&gt;0,"",IF(EY425=1,$X425,""))</f>
        <v/>
      </c>
      <c r="FA425" s="6" t="str">
        <f ca="1">IF(LOG入力!BH425&gt;0,"",IF(EY425=1,$Y425,""))</f>
        <v/>
      </c>
      <c r="FB425" s="6" t="str">
        <f ca="1">IF(LOG入力!BH425&gt;0,"",IF(COUNTIF($EZ$19:$EZ425,EZ425)=1,EZ425,""))</f>
        <v/>
      </c>
      <c r="FC425" s="6">
        <f ca="1">IF(LOG入力!BH425&gt;0,0,IF((EV425=1),IF(($FB425=""),0,1),0))</f>
        <v>0</v>
      </c>
      <c r="FD425" s="6" t="str">
        <f ca="1">IF(LOG入力!BH425&gt;0,"",IF(COUNTIF($FA$19:FA425,FA425)=1,FA425,""))</f>
        <v/>
      </c>
      <c r="FE425" s="72">
        <f ca="1">IF(LOG入力!BH425&gt;0,0,IF((EV425=1),IF(($FD425=""),0,1),0))</f>
        <v>0</v>
      </c>
      <c r="FF425" s="71">
        <f t="shared" ca="1" si="957"/>
        <v>0</v>
      </c>
      <c r="FG425" s="6">
        <f t="shared" ca="1" si="958"/>
        <v>0</v>
      </c>
      <c r="FH425" s="6" t="str">
        <f t="shared" ca="1" si="959"/>
        <v/>
      </c>
      <c r="FI425" s="6">
        <f ca="1">IF(LOG入力!BH425&gt;0,0,IF(FG425=0,0,(IF(COUNTIF($FH$19:FH425,FH425)=1,IF($FS$3="N",1,IF(EH425=1,1,0))))))</f>
        <v>0</v>
      </c>
      <c r="FJ425" s="6" t="str">
        <f ca="1">IF(LOG入力!BH425&gt;0,"",IF(FI425=1,$X425,""))</f>
        <v/>
      </c>
      <c r="FK425" s="6" t="str">
        <f ca="1">IF(LOG入力!BH425&gt;0,"",IF(FI425=1,$Y425,""))</f>
        <v/>
      </c>
      <c r="FL425" s="6" t="str">
        <f ca="1">IF(LOG入力!BH425&gt;0,"",IF(COUNTIF($FJ$19:$FJ425,FJ425)=1,FJ425,""))</f>
        <v/>
      </c>
      <c r="FM425" s="6">
        <f ca="1">IF(LOG入力!BH425&gt;0,0,IF((FF425=1),IF(($FL425=""),0,1),0))</f>
        <v>0</v>
      </c>
      <c r="FN425" s="6" t="str">
        <f ca="1">IF(LOG入力!BH425&gt;0,"",IF(COUNTIF($FK$19:FK425,FK425)=1,FK425,""))</f>
        <v/>
      </c>
      <c r="FO425" s="72">
        <f ca="1">IF(LOG入力!BH425&gt;0,0,IF((FF425=1),IF(($FN425=""),0,1),0))</f>
        <v>0</v>
      </c>
      <c r="FP425" s="71">
        <f t="shared" ca="1" si="960"/>
        <v>0</v>
      </c>
      <c r="FQ425" s="6">
        <f t="shared" ca="1" si="961"/>
        <v>0</v>
      </c>
      <c r="FR425" s="6" t="str">
        <f t="shared" ca="1" si="962"/>
        <v/>
      </c>
      <c r="FS425" s="6">
        <f ca="1">IF(LOG入力!BH425&gt;0,0,IF(FQ425=0,0,(IF(COUNTIF($FR$19:FR425,FR425)=1,IF($FS$3="N",1,IF(EH425=1,1,0))))))</f>
        <v>0</v>
      </c>
      <c r="FT425" s="6" t="str">
        <f ca="1">IF(LOG入力!BH425&gt;0,"",IF(FS425=1,$X425,""))</f>
        <v/>
      </c>
      <c r="FU425" s="6" t="str">
        <f ca="1">IF(LOG入力!BH425&gt;0,"",IF(FS425=1,$Y425,""))</f>
        <v/>
      </c>
      <c r="FV425" s="6" t="str">
        <f ca="1">IF(LOG入力!BH425&gt;0,"",IF(COUNTIF($FT$19:$FT425,FT425)=1,FT425,""))</f>
        <v/>
      </c>
      <c r="FW425" s="6">
        <f ca="1">IF(LOG入力!BH425&gt;0,0,IF((FP425=1),IF(($FV425=""),0,1),0))</f>
        <v>0</v>
      </c>
      <c r="FX425" s="6" t="str">
        <f ca="1">IF(LOG入力!BH425&gt;0,"",IF(COUNTIF($FU$19:FU425,FU425)=1,FU425,""))</f>
        <v/>
      </c>
      <c r="FY425" s="72">
        <f ca="1">IF(LOG入力!BH425&gt;0,0,IF((FP425=1),IF(($FX425=""),0,1),0))</f>
        <v>0</v>
      </c>
      <c r="FZ425" s="71">
        <f t="shared" ca="1" si="963"/>
        <v>0</v>
      </c>
      <c r="GA425" s="6">
        <f t="shared" ca="1" si="964"/>
        <v>0</v>
      </c>
      <c r="GB425" s="6" t="str">
        <f t="shared" ca="1" si="965"/>
        <v/>
      </c>
      <c r="GC425" s="6">
        <f ca="1">IF(LOG入力!BH425&gt;0,0,IF(GA425=0,0,(IF(COUNTIF($GB$19:GB425,GB425)=1,IF($FS$3="N",1,IF(EH425=1,1,0))))))</f>
        <v>0</v>
      </c>
      <c r="GD425" s="6" t="str">
        <f ca="1">IF(LOG入力!BH425&gt;0,"",IF(GC425=1,$X425,""))</f>
        <v/>
      </c>
      <c r="GE425" s="6" t="str">
        <f ca="1">IF(LOG入力!BH425&gt;0,"",IF(GC425=1,$Y425,""))</f>
        <v/>
      </c>
      <c r="GF425" s="6" t="str">
        <f ca="1">IF(LOG入力!BH425&gt;0,"",IF(COUNTIF($GD$19:$GD425,GD425)=1,GD425,""))</f>
        <v/>
      </c>
      <c r="GG425" s="6">
        <f ca="1">IF(LOG入力!BH425&gt;0,0,IF((FZ425=1),IF(($GF425=""),0,1),0))</f>
        <v>0</v>
      </c>
      <c r="GH425" s="6" t="str">
        <f ca="1">IF(LOG入力!BH425&gt;0,"",IF(COUNTIF($GE$19:GE425,GE425)=1,GE425,""))</f>
        <v/>
      </c>
      <c r="GI425" s="72">
        <f ca="1">IF(LOG入力!BH425&gt;0,0,IF((FZ425=1),IF(($GH425=""),0,1),0))</f>
        <v>0</v>
      </c>
      <c r="GK425" s="455" t="str">
        <f ca="1">IF(V425=1,"",IF(LEN(LOG入力!AS425)=0,"",LOG入力!AS425))</f>
        <v/>
      </c>
      <c r="GL425" s="378" t="str">
        <f t="shared" ca="1" si="966"/>
        <v/>
      </c>
      <c r="GM425" s="378" t="str">
        <f t="shared" ca="1" si="967"/>
        <v/>
      </c>
      <c r="GN425" s="74" t="str">
        <f t="shared" ca="1" si="968"/>
        <v/>
      </c>
      <c r="GO425" s="74" t="str">
        <f t="shared" ca="1" si="969"/>
        <v/>
      </c>
      <c r="GQ425" s="74" t="str">
        <f t="shared" ca="1" si="970"/>
        <v/>
      </c>
      <c r="GR425" s="74" t="str">
        <f t="shared" ca="1" si="971"/>
        <v/>
      </c>
      <c r="GS425" s="74" t="str">
        <f t="shared" ca="1" si="972"/>
        <v/>
      </c>
      <c r="GT425" s="74" t="str">
        <f t="shared" ca="1" si="973"/>
        <v/>
      </c>
      <c r="GU425" s="74" t="str">
        <f t="shared" ca="1" si="974"/>
        <v/>
      </c>
      <c r="GV425" s="74" t="str">
        <f t="shared" ca="1" si="975"/>
        <v/>
      </c>
      <c r="GX425" s="74" t="str">
        <f t="shared" ca="1" si="976"/>
        <v/>
      </c>
      <c r="GY425" s="74" t="str">
        <f t="shared" ca="1" si="977"/>
        <v/>
      </c>
      <c r="GZ425" s="74" t="str">
        <f ca="1">IF(V425=1,"",IF(LOG入力!BH425&gt;0,0,IF(GY425=0,0,IF((VALUE((TYPE(VALUE(J425)))))=16,0,IF(VALUE(J425)&lt;60,1,IF(VALUE(J425)&lt;100,0,IF(VALUE(J425)&lt;600,2,0)))))))</f>
        <v/>
      </c>
      <c r="HA425" s="74" t="str">
        <f t="shared" ca="1" si="978"/>
        <v/>
      </c>
      <c r="HB425" s="74" t="str">
        <f ca="1">IF(V425=1,"",IF(LOG入力!BH425&gt;0,0,IF(HA425=0,0,IF((VALUE((TYPE(VALUE(L425)))))=16,0,IF(VALUE(L425)&lt;60,1,IF(VALUE(L425)&lt;100,0,IF(VALUE(L425)&lt;600,2,0)))))))</f>
        <v/>
      </c>
      <c r="HD425" s="74" t="str">
        <f t="shared" ca="1" si="979"/>
        <v/>
      </c>
      <c r="HF425" s="74" t="str">
        <f t="shared" ca="1" si="980"/>
        <v/>
      </c>
      <c r="HG425" s="74" t="str">
        <f t="shared" ca="1" si="981"/>
        <v/>
      </c>
      <c r="HH425" s="74" t="str">
        <f t="shared" ca="1" si="982"/>
        <v/>
      </c>
      <c r="HI425" s="74" t="str">
        <f t="shared" ca="1" si="983"/>
        <v/>
      </c>
      <c r="HJ425" s="74" t="str">
        <f t="shared" ca="1" si="984"/>
        <v/>
      </c>
      <c r="HK425" s="74" t="str">
        <f t="shared" ca="1" si="985"/>
        <v/>
      </c>
      <c r="HL425" s="74" t="str">
        <f t="shared" ca="1" si="986"/>
        <v/>
      </c>
      <c r="HM425" s="74" t="str">
        <f t="shared" ca="1" si="987"/>
        <v/>
      </c>
      <c r="HN425" s="74" t="str">
        <f t="shared" ca="1" si="988"/>
        <v/>
      </c>
      <c r="HO425" s="529" t="str">
        <f t="shared" ca="1" si="989"/>
        <v/>
      </c>
      <c r="HP425" s="74" t="str">
        <f t="shared" ca="1" si="990"/>
        <v/>
      </c>
      <c r="HQ425" s="74" t="str">
        <f t="shared" ca="1" si="991"/>
        <v/>
      </c>
      <c r="HR425" s="74" t="str">
        <f t="shared" ca="1" si="992"/>
        <v/>
      </c>
      <c r="HS425" s="74" t="str">
        <f t="shared" ca="1" si="993"/>
        <v/>
      </c>
      <c r="HT425" s="74" t="str">
        <f ca="1">IF(V425=1,"",IF(LOG入力!BH425&gt;0,0,IF(DV425=1,0,IF(N425="0",0,IF(SUM(HD425:HS425)&gt;0,1,0)))))</f>
        <v/>
      </c>
    </row>
    <row r="426" spans="1:228" x14ac:dyDescent="0.15">
      <c r="A426" s="5"/>
      <c r="B426" s="532" t="str">
        <f t="shared" ca="1" si="852"/>
        <v/>
      </c>
      <c r="C426" s="570" t="str">
        <f ca="1">LOG入力!AP426</f>
        <v/>
      </c>
      <c r="D426" s="534" t="str">
        <f ca="1">LOG入力!AQ426</f>
        <v/>
      </c>
      <c r="E426" s="570" t="str">
        <f ca="1">LOG入力!AR426</f>
        <v/>
      </c>
      <c r="F426" s="594" t="str">
        <f t="shared" ca="1" si="853"/>
        <v/>
      </c>
      <c r="G426" s="585" t="str">
        <f ca="1">LOG入力!AT426</f>
        <v/>
      </c>
      <c r="H426" s="537" t="str">
        <f ca="1">LOG入力!AU426</f>
        <v/>
      </c>
      <c r="I426" s="537" t="str">
        <f ca="1">LOG入力!AV426</f>
        <v/>
      </c>
      <c r="J426" s="593" t="str">
        <f ca="1">LOG入力!AW426</f>
        <v/>
      </c>
      <c r="K426" s="595" t="str">
        <f ca="1">LOG入力!BJ426</f>
        <v/>
      </c>
      <c r="L426" s="593" t="str">
        <f ca="1">LOG入力!AY426</f>
        <v/>
      </c>
      <c r="M426" s="545" t="str">
        <f ca="1">LOG入力!BK426</f>
        <v/>
      </c>
      <c r="N426" s="512" t="str">
        <f ca="1">IF(V426=1,"",IF(LOG入力!AJ426=1,"1",LOG入力!BA426))</f>
        <v/>
      </c>
      <c r="O426" s="538" t="str">
        <f ca="1">IF(V426=1,"",IF(LEN(LOG入力!O426)=0,"",LOG入力!O426))</f>
        <v/>
      </c>
      <c r="P426" s="291" t="str">
        <f ca="1">IF(V426=1,"",IF($AA$4=1,"",IF(LOG入力!BG426=1,"",CONCATENATE($ER426,$FB426,$FL426,$FV426,$GF426))))</f>
        <v/>
      </c>
      <c r="Q426" s="291" t="str">
        <f ca="1">IF(V426=1,"",IF($AA$4=1,"",IF(LOG入力!BG426=1,"",CONCATENATE($ET426,$FD426,$FN426,$FX426,$GH426))))</f>
        <v/>
      </c>
      <c r="R426" s="573" t="str">
        <f ca="1">IF(V426=1,"",IF($AA$4=1,"",IF(LOG入力!BH426&gt;0,0,AA426)))</f>
        <v/>
      </c>
      <c r="S426" s="293" t="str">
        <f t="shared" ca="1" si="854"/>
        <v/>
      </c>
      <c r="T426" s="681"/>
      <c r="U426" s="38"/>
      <c r="V426" s="196">
        <f ca="1">LOG入力!AN426</f>
        <v>1</v>
      </c>
      <c r="W426" s="38"/>
      <c r="X426" s="516" t="str">
        <f t="shared" ca="1" si="855"/>
        <v/>
      </c>
      <c r="Y426" s="515" t="str">
        <f t="shared" ca="1" si="856"/>
        <v/>
      </c>
      <c r="Z426" s="518" t="str">
        <f t="shared" ca="1" si="857"/>
        <v/>
      </c>
      <c r="AA426" s="574" t="str">
        <f t="shared" ca="1" si="858"/>
        <v/>
      </c>
      <c r="AC426" s="6" t="str">
        <f t="shared" ca="1" si="859"/>
        <v/>
      </c>
      <c r="AD426" s="6" t="str">
        <f t="shared" ca="1" si="860"/>
        <v/>
      </c>
      <c r="AE426" s="6" t="str">
        <f t="shared" ca="1" si="861"/>
        <v/>
      </c>
      <c r="AF426" s="6" t="str">
        <f t="shared" ca="1" si="862"/>
        <v/>
      </c>
      <c r="AG426" s="6" t="str">
        <f t="shared" ca="1" si="863"/>
        <v/>
      </c>
      <c r="AH426" s="6" t="str">
        <f t="shared" ca="1" si="864"/>
        <v/>
      </c>
      <c r="AI426" s="6" t="str">
        <f t="shared" ca="1" si="865"/>
        <v/>
      </c>
      <c r="AJ426" s="6" t="str">
        <f t="shared" ca="1" si="866"/>
        <v/>
      </c>
      <c r="AK426" s="6" t="str">
        <f t="shared" ca="1" si="867"/>
        <v/>
      </c>
      <c r="AL426" s="6" t="str">
        <f t="shared" ca="1" si="868"/>
        <v/>
      </c>
      <c r="AM426" s="6" t="str">
        <f t="shared" ca="1" si="869"/>
        <v/>
      </c>
      <c r="AN426" s="6" t="str">
        <f t="shared" ca="1" si="870"/>
        <v/>
      </c>
      <c r="AO426" s="6" t="str">
        <f t="shared" ca="1" si="871"/>
        <v/>
      </c>
      <c r="AP426" s="6" t="str">
        <f t="shared" ca="1" si="872"/>
        <v/>
      </c>
      <c r="AQ426" s="6" t="str">
        <f t="shared" ca="1" si="873"/>
        <v/>
      </c>
      <c r="AR426" s="6" t="str">
        <f t="shared" ca="1" si="874"/>
        <v/>
      </c>
      <c r="AS426" s="6" t="str">
        <f t="shared" ca="1" si="875"/>
        <v/>
      </c>
      <c r="AT426" s="6" t="str">
        <f t="shared" ca="1" si="876"/>
        <v/>
      </c>
      <c r="AU426" s="6" t="str">
        <f t="shared" ca="1" si="877"/>
        <v/>
      </c>
      <c r="AV426" s="6" t="str">
        <f t="shared" ca="1" si="878"/>
        <v/>
      </c>
      <c r="AW426" s="6" t="str">
        <f t="shared" ca="1" si="879"/>
        <v/>
      </c>
      <c r="AY426" s="6" t="str">
        <f t="shared" ca="1" si="880"/>
        <v/>
      </c>
      <c r="AZ426" s="6" t="str">
        <f t="shared" ca="1" si="881"/>
        <v/>
      </c>
      <c r="BA426" s="6" t="str">
        <f t="shared" ca="1" si="882"/>
        <v/>
      </c>
      <c r="BB426" s="6" t="str">
        <f t="shared" ca="1" si="883"/>
        <v/>
      </c>
      <c r="BC426" s="6" t="str">
        <f t="shared" ca="1" si="884"/>
        <v/>
      </c>
      <c r="BD426" s="6" t="str">
        <f t="shared" ca="1" si="885"/>
        <v/>
      </c>
      <c r="BE426" s="6" t="str">
        <f t="shared" ca="1" si="886"/>
        <v/>
      </c>
      <c r="BF426" s="6" t="str">
        <f t="shared" ca="1" si="887"/>
        <v/>
      </c>
      <c r="BG426" s="6" t="str">
        <f t="shared" ca="1" si="888"/>
        <v/>
      </c>
      <c r="BH426" s="6" t="str">
        <f t="shared" ca="1" si="889"/>
        <v/>
      </c>
      <c r="BI426" s="6" t="str">
        <f t="shared" ca="1" si="890"/>
        <v/>
      </c>
      <c r="BJ426" s="6" t="str">
        <f t="shared" ca="1" si="891"/>
        <v/>
      </c>
      <c r="BK426" s="6" t="str">
        <f t="shared" ca="1" si="892"/>
        <v/>
      </c>
      <c r="BL426" s="6" t="str">
        <f t="shared" ca="1" si="893"/>
        <v/>
      </c>
      <c r="BM426" s="6" t="str">
        <f t="shared" ca="1" si="894"/>
        <v/>
      </c>
      <c r="BN426" s="6" t="str">
        <f t="shared" ca="1" si="895"/>
        <v/>
      </c>
      <c r="BO426" s="6" t="str">
        <f t="shared" ca="1" si="896"/>
        <v/>
      </c>
      <c r="BP426" s="6" t="str">
        <f t="shared" ca="1" si="897"/>
        <v/>
      </c>
      <c r="BQ426" s="6" t="str">
        <f t="shared" ca="1" si="898"/>
        <v/>
      </c>
      <c r="BR426" s="6" t="str">
        <f t="shared" ca="1" si="899"/>
        <v/>
      </c>
      <c r="BS426" s="6" t="str">
        <f t="shared" ca="1" si="900"/>
        <v/>
      </c>
      <c r="BU426" s="6" t="str">
        <f t="shared" ca="1" si="901"/>
        <v/>
      </c>
      <c r="BW426" s="515" t="str">
        <f t="shared" ca="1" si="902"/>
        <v/>
      </c>
      <c r="BX426" s="515">
        <f t="shared" ca="1" si="903"/>
        <v>0</v>
      </c>
      <c r="BY426" s="515" t="str">
        <f t="shared" ca="1" si="904"/>
        <v/>
      </c>
      <c r="CA426" s="6">
        <f t="shared" ca="1" si="905"/>
        <v>1</v>
      </c>
      <c r="CC426" s="523" t="str">
        <f t="shared" ca="1" si="906"/>
        <v/>
      </c>
      <c r="CE426" s="6" t="str">
        <f t="shared" ca="1" si="907"/>
        <v/>
      </c>
      <c r="CG426" s="524" t="str">
        <f ca="1">IF(V426=1,"",IF($AA$4=1,"",IF(LOG入力!BH426&gt;0,"",IF(N426=0,"",IF(HT426=0,"","★")))))</f>
        <v/>
      </c>
      <c r="CI426" s="74" t="str">
        <f t="shared" ca="1" si="908"/>
        <v/>
      </c>
      <c r="CK426" s="525" t="str">
        <f ca="1">IF(V426=1,"",IF(LOG入力!BH426&gt;0,1,0))</f>
        <v/>
      </c>
      <c r="CL426" s="74" t="str">
        <f t="shared" ca="1" si="909"/>
        <v/>
      </c>
      <c r="CN426" s="74" t="str">
        <f t="shared" ca="1" si="910"/>
        <v/>
      </c>
      <c r="CO426" s="74" t="str">
        <f t="shared" ca="1" si="911"/>
        <v/>
      </c>
      <c r="CQ426" s="74" t="str">
        <f t="shared" ca="1" si="912"/>
        <v/>
      </c>
      <c r="CR426" s="74" t="str">
        <f t="shared" ca="1" si="913"/>
        <v/>
      </c>
      <c r="CS426" s="74" t="str">
        <f t="shared" ca="1" si="914"/>
        <v/>
      </c>
      <c r="CT426" s="74" t="str">
        <f t="shared" ca="1" si="915"/>
        <v/>
      </c>
      <c r="CU426" s="74" t="str">
        <f t="shared" ca="1" si="916"/>
        <v/>
      </c>
      <c r="CV426" s="74" t="str">
        <f t="shared" ca="1" si="917"/>
        <v/>
      </c>
      <c r="CW426" s="74" t="str">
        <f t="shared" ca="1" si="918"/>
        <v/>
      </c>
      <c r="CX426" s="74" t="str">
        <f t="shared" ca="1" si="919"/>
        <v/>
      </c>
      <c r="CY426" s="74" t="str">
        <f t="shared" ca="1" si="920"/>
        <v/>
      </c>
      <c r="CZ426" s="74" t="str">
        <f t="shared" ca="1" si="921"/>
        <v/>
      </c>
      <c r="DA426" s="74" t="str">
        <f t="shared" ca="1" si="922"/>
        <v/>
      </c>
      <c r="DB426" s="74" t="str">
        <f t="shared" ca="1" si="923"/>
        <v/>
      </c>
      <c r="DD426" s="74" t="str">
        <f t="shared" ca="1" si="924"/>
        <v/>
      </c>
      <c r="DE426" s="74" t="str">
        <f t="shared" ca="1" si="925"/>
        <v/>
      </c>
      <c r="DF426" s="74" t="str">
        <f t="shared" ca="1" si="926"/>
        <v/>
      </c>
      <c r="DG426" s="74" t="str">
        <f t="shared" ca="1" si="927"/>
        <v/>
      </c>
      <c r="DH426" s="74" t="str">
        <f t="shared" ca="1" si="928"/>
        <v/>
      </c>
      <c r="DI426" s="74" t="str">
        <f t="shared" ca="1" si="929"/>
        <v/>
      </c>
      <c r="DJ426" s="74" t="str">
        <f t="shared" ca="1" si="930"/>
        <v/>
      </c>
      <c r="DK426" s="74" t="str">
        <f t="shared" ca="1" si="931"/>
        <v/>
      </c>
      <c r="DL426" s="74" t="str">
        <f t="shared" ca="1" si="932"/>
        <v/>
      </c>
      <c r="DM426" s="74" t="str">
        <f t="shared" ca="1" si="933"/>
        <v/>
      </c>
      <c r="DN426" s="74" t="str">
        <f t="shared" ca="1" si="934"/>
        <v/>
      </c>
      <c r="DO426" s="74" t="str">
        <f t="shared" ca="1" si="935"/>
        <v/>
      </c>
      <c r="DQ426" s="74" t="str">
        <f t="shared" ca="1" si="936"/>
        <v/>
      </c>
      <c r="DS426" s="74" t="str">
        <f t="shared" ca="1" si="937"/>
        <v/>
      </c>
      <c r="DT426" s="74" t="str">
        <f t="shared" ca="1" si="938"/>
        <v/>
      </c>
      <c r="DV426" s="525" t="str">
        <f t="shared" ca="1" si="939"/>
        <v/>
      </c>
      <c r="DW426" s="74" t="str">
        <f t="shared" ca="1" si="940"/>
        <v/>
      </c>
      <c r="DX426" s="485" t="str">
        <f t="shared" ca="1" si="941"/>
        <v/>
      </c>
      <c r="DY426" s="74" t="str">
        <f t="shared" ca="1" si="942"/>
        <v/>
      </c>
      <c r="DZ426" s="74" t="str">
        <f t="shared" ca="1" si="943"/>
        <v/>
      </c>
      <c r="EA426" s="74" t="str">
        <f t="shared" ca="1" si="944"/>
        <v/>
      </c>
      <c r="EC426" s="74" t="str">
        <f t="shared" ca="1" si="945"/>
        <v/>
      </c>
      <c r="ED426" s="74" t="str">
        <f t="shared" ca="1" si="946"/>
        <v/>
      </c>
      <c r="EE426" s="74" t="str">
        <f t="shared" ca="1" si="947"/>
        <v/>
      </c>
      <c r="EG426" s="479" t="str">
        <f ca="1">IF(V426=1,"",IF(LOG入力!BH426&gt;0,0,IF(CG426="★",0,IF(R426=1,0,IF(N426=0,0,1)))))</f>
        <v/>
      </c>
      <c r="EH426" s="483" t="str">
        <f t="shared" ca="1" si="948"/>
        <v/>
      </c>
      <c r="EI426" s="483" t="str">
        <f t="shared" ca="1" si="949"/>
        <v/>
      </c>
      <c r="EJ426" s="483" t="str">
        <f t="shared" ca="1" si="950"/>
        <v/>
      </c>
      <c r="EL426" s="71">
        <f t="shared" ca="1" si="951"/>
        <v>0</v>
      </c>
      <c r="EM426" s="6">
        <f t="shared" ca="1" si="952"/>
        <v>0</v>
      </c>
      <c r="EN426" s="6" t="str">
        <f t="shared" ca="1" si="953"/>
        <v/>
      </c>
      <c r="EO426" s="6">
        <f ca="1">IF(LOG入力!BH426&gt;0,0,IF(EM426=0,0,(IF(COUNTIF($EN$19:EN426,EN426)=1,IF($FS$3="N",1,IF(EH426=1,1,0))))))</f>
        <v>0</v>
      </c>
      <c r="EP426" s="6" t="str">
        <f ca="1">IF(LOG入力!BH426&gt;0,"",IF(EO426=1,$X426,""))</f>
        <v/>
      </c>
      <c r="EQ426" s="6" t="str">
        <f ca="1">IF(LOG入力!BH426&gt;0,"",IF(EO426=1,$Y426,""))</f>
        <v/>
      </c>
      <c r="ER426" s="520" t="str">
        <f ca="1">IF(LOG入力!BH426&gt;0,"",IF(COUNTIF($EP$19:$EP426,EP426)=1,EP426,""))</f>
        <v/>
      </c>
      <c r="ES426" s="520">
        <f ca="1">IF(LOG入力!BH426&gt;0,0,IF((EL426=1),IF(($ER426=""),0,1),0))</f>
        <v>0</v>
      </c>
      <c r="ET426" s="520" t="str">
        <f ca="1">IF(LOG入力!BH426&gt;0,"",IF(COUNTIF($EQ$19:EQ426,EQ426)=1,EQ426,""))</f>
        <v/>
      </c>
      <c r="EU426" s="539">
        <f ca="1">IF(LOG入力!BH426&gt;0,0,IF((EL426=1),IF(($ET426=""),0,1),0))</f>
        <v>0</v>
      </c>
      <c r="EV426" s="71">
        <f t="shared" ca="1" si="954"/>
        <v>0</v>
      </c>
      <c r="EW426" s="6">
        <f t="shared" ca="1" si="955"/>
        <v>0</v>
      </c>
      <c r="EX426" s="6" t="str">
        <f t="shared" ca="1" si="956"/>
        <v/>
      </c>
      <c r="EY426" s="6">
        <f ca="1">IF(LOG入力!BH426&gt;0,0,IF(EW426=0,0,(IF(COUNTIF($EX$19:EX426,EX426)=1,IF($FS$3="N",1,IF(EH426=1,1,0))))))</f>
        <v>0</v>
      </c>
      <c r="EZ426" s="6" t="str">
        <f ca="1">IF(LOG入力!BH426&gt;0,"",IF(EY426=1,$X426,""))</f>
        <v/>
      </c>
      <c r="FA426" s="6" t="str">
        <f ca="1">IF(LOG入力!BH426&gt;0,"",IF(EY426=1,$Y426,""))</f>
        <v/>
      </c>
      <c r="FB426" s="6" t="str">
        <f ca="1">IF(LOG入力!BH426&gt;0,"",IF(COUNTIF($EZ$19:$EZ426,EZ426)=1,EZ426,""))</f>
        <v/>
      </c>
      <c r="FC426" s="6">
        <f ca="1">IF(LOG入力!BH426&gt;0,0,IF((EV426=1),IF(($FB426=""),0,1),0))</f>
        <v>0</v>
      </c>
      <c r="FD426" s="6" t="str">
        <f ca="1">IF(LOG入力!BH426&gt;0,"",IF(COUNTIF($FA$19:FA426,FA426)=1,FA426,""))</f>
        <v/>
      </c>
      <c r="FE426" s="72">
        <f ca="1">IF(LOG入力!BH426&gt;0,0,IF((EV426=1),IF(($FD426=""),0,1),0))</f>
        <v>0</v>
      </c>
      <c r="FF426" s="71">
        <f t="shared" ca="1" si="957"/>
        <v>0</v>
      </c>
      <c r="FG426" s="6">
        <f t="shared" ca="1" si="958"/>
        <v>0</v>
      </c>
      <c r="FH426" s="6" t="str">
        <f t="shared" ca="1" si="959"/>
        <v/>
      </c>
      <c r="FI426" s="6">
        <f ca="1">IF(LOG入力!BH426&gt;0,0,IF(FG426=0,0,(IF(COUNTIF($FH$19:FH426,FH426)=1,IF($FS$3="N",1,IF(EH426=1,1,0))))))</f>
        <v>0</v>
      </c>
      <c r="FJ426" s="6" t="str">
        <f ca="1">IF(LOG入力!BH426&gt;0,"",IF(FI426=1,$X426,""))</f>
        <v/>
      </c>
      <c r="FK426" s="6" t="str">
        <f ca="1">IF(LOG入力!BH426&gt;0,"",IF(FI426=1,$Y426,""))</f>
        <v/>
      </c>
      <c r="FL426" s="6" t="str">
        <f ca="1">IF(LOG入力!BH426&gt;0,"",IF(COUNTIF($FJ$19:$FJ426,FJ426)=1,FJ426,""))</f>
        <v/>
      </c>
      <c r="FM426" s="6">
        <f ca="1">IF(LOG入力!BH426&gt;0,0,IF((FF426=1),IF(($FL426=""),0,1),0))</f>
        <v>0</v>
      </c>
      <c r="FN426" s="6" t="str">
        <f ca="1">IF(LOG入力!BH426&gt;0,"",IF(COUNTIF($FK$19:FK426,FK426)=1,FK426,""))</f>
        <v/>
      </c>
      <c r="FO426" s="72">
        <f ca="1">IF(LOG入力!BH426&gt;0,0,IF((FF426=1),IF(($FN426=""),0,1),0))</f>
        <v>0</v>
      </c>
      <c r="FP426" s="71">
        <f t="shared" ca="1" si="960"/>
        <v>0</v>
      </c>
      <c r="FQ426" s="6">
        <f t="shared" ca="1" si="961"/>
        <v>0</v>
      </c>
      <c r="FR426" s="6" t="str">
        <f t="shared" ca="1" si="962"/>
        <v/>
      </c>
      <c r="FS426" s="6">
        <f ca="1">IF(LOG入力!BH426&gt;0,0,IF(FQ426=0,0,(IF(COUNTIF($FR$19:FR426,FR426)=1,IF($FS$3="N",1,IF(EH426=1,1,0))))))</f>
        <v>0</v>
      </c>
      <c r="FT426" s="6" t="str">
        <f ca="1">IF(LOG入力!BH426&gt;0,"",IF(FS426=1,$X426,""))</f>
        <v/>
      </c>
      <c r="FU426" s="6" t="str">
        <f ca="1">IF(LOG入力!BH426&gt;0,"",IF(FS426=1,$Y426,""))</f>
        <v/>
      </c>
      <c r="FV426" s="6" t="str">
        <f ca="1">IF(LOG入力!BH426&gt;0,"",IF(COUNTIF($FT$19:$FT426,FT426)=1,FT426,""))</f>
        <v/>
      </c>
      <c r="FW426" s="6">
        <f ca="1">IF(LOG入力!BH426&gt;0,0,IF((FP426=1),IF(($FV426=""),0,1),0))</f>
        <v>0</v>
      </c>
      <c r="FX426" s="6" t="str">
        <f ca="1">IF(LOG入力!BH426&gt;0,"",IF(COUNTIF($FU$19:FU426,FU426)=1,FU426,""))</f>
        <v/>
      </c>
      <c r="FY426" s="72">
        <f ca="1">IF(LOG入力!BH426&gt;0,0,IF((FP426=1),IF(($FX426=""),0,1),0))</f>
        <v>0</v>
      </c>
      <c r="FZ426" s="71">
        <f t="shared" ca="1" si="963"/>
        <v>0</v>
      </c>
      <c r="GA426" s="6">
        <f t="shared" ca="1" si="964"/>
        <v>0</v>
      </c>
      <c r="GB426" s="6" t="str">
        <f t="shared" ca="1" si="965"/>
        <v/>
      </c>
      <c r="GC426" s="6">
        <f ca="1">IF(LOG入力!BH426&gt;0,0,IF(GA426=0,0,(IF(COUNTIF($GB$19:GB426,GB426)=1,IF($FS$3="N",1,IF(EH426=1,1,0))))))</f>
        <v>0</v>
      </c>
      <c r="GD426" s="6" t="str">
        <f ca="1">IF(LOG入力!BH426&gt;0,"",IF(GC426=1,$X426,""))</f>
        <v/>
      </c>
      <c r="GE426" s="6" t="str">
        <f ca="1">IF(LOG入力!BH426&gt;0,"",IF(GC426=1,$Y426,""))</f>
        <v/>
      </c>
      <c r="GF426" s="6" t="str">
        <f ca="1">IF(LOG入力!BH426&gt;0,"",IF(COUNTIF($GD$19:$GD426,GD426)=1,GD426,""))</f>
        <v/>
      </c>
      <c r="GG426" s="6">
        <f ca="1">IF(LOG入力!BH426&gt;0,0,IF((FZ426=1),IF(($GF426=""),0,1),0))</f>
        <v>0</v>
      </c>
      <c r="GH426" s="6" t="str">
        <f ca="1">IF(LOG入力!BH426&gt;0,"",IF(COUNTIF($GE$19:GE426,GE426)=1,GE426,""))</f>
        <v/>
      </c>
      <c r="GI426" s="72">
        <f ca="1">IF(LOG入力!BH426&gt;0,0,IF((FZ426=1),IF(($GH426=""),0,1),0))</f>
        <v>0</v>
      </c>
      <c r="GK426" s="455" t="str">
        <f ca="1">IF(V426=1,"",IF(LEN(LOG入力!AS426)=0,"",LOG入力!AS426))</f>
        <v/>
      </c>
      <c r="GL426" s="378" t="str">
        <f t="shared" ca="1" si="966"/>
        <v/>
      </c>
      <c r="GM426" s="378" t="str">
        <f t="shared" ca="1" si="967"/>
        <v/>
      </c>
      <c r="GN426" s="74" t="str">
        <f t="shared" ca="1" si="968"/>
        <v/>
      </c>
      <c r="GO426" s="74" t="str">
        <f t="shared" ca="1" si="969"/>
        <v/>
      </c>
      <c r="GQ426" s="74" t="str">
        <f t="shared" ca="1" si="970"/>
        <v/>
      </c>
      <c r="GR426" s="74" t="str">
        <f t="shared" ca="1" si="971"/>
        <v/>
      </c>
      <c r="GS426" s="74" t="str">
        <f t="shared" ca="1" si="972"/>
        <v/>
      </c>
      <c r="GT426" s="74" t="str">
        <f t="shared" ca="1" si="973"/>
        <v/>
      </c>
      <c r="GU426" s="74" t="str">
        <f t="shared" ca="1" si="974"/>
        <v/>
      </c>
      <c r="GV426" s="74" t="str">
        <f t="shared" ca="1" si="975"/>
        <v/>
      </c>
      <c r="GX426" s="74" t="str">
        <f t="shared" ca="1" si="976"/>
        <v/>
      </c>
      <c r="GY426" s="74" t="str">
        <f t="shared" ca="1" si="977"/>
        <v/>
      </c>
      <c r="GZ426" s="74" t="str">
        <f ca="1">IF(V426=1,"",IF(LOG入力!BH426&gt;0,0,IF(GY426=0,0,IF((VALUE((TYPE(VALUE(J426)))))=16,0,IF(VALUE(J426)&lt;60,1,IF(VALUE(J426)&lt;100,0,IF(VALUE(J426)&lt;600,2,0)))))))</f>
        <v/>
      </c>
      <c r="HA426" s="74" t="str">
        <f t="shared" ca="1" si="978"/>
        <v/>
      </c>
      <c r="HB426" s="74" t="str">
        <f ca="1">IF(V426=1,"",IF(LOG入力!BH426&gt;0,0,IF(HA426=0,0,IF((VALUE((TYPE(VALUE(L426)))))=16,0,IF(VALUE(L426)&lt;60,1,IF(VALUE(L426)&lt;100,0,IF(VALUE(L426)&lt;600,2,0)))))))</f>
        <v/>
      </c>
      <c r="HD426" s="74" t="str">
        <f t="shared" ca="1" si="979"/>
        <v/>
      </c>
      <c r="HF426" s="74" t="str">
        <f t="shared" ca="1" si="980"/>
        <v/>
      </c>
      <c r="HG426" s="74" t="str">
        <f t="shared" ca="1" si="981"/>
        <v/>
      </c>
      <c r="HH426" s="74" t="str">
        <f t="shared" ca="1" si="982"/>
        <v/>
      </c>
      <c r="HI426" s="74" t="str">
        <f t="shared" ca="1" si="983"/>
        <v/>
      </c>
      <c r="HJ426" s="74" t="str">
        <f t="shared" ca="1" si="984"/>
        <v/>
      </c>
      <c r="HK426" s="74" t="str">
        <f t="shared" ca="1" si="985"/>
        <v/>
      </c>
      <c r="HL426" s="74" t="str">
        <f t="shared" ca="1" si="986"/>
        <v/>
      </c>
      <c r="HM426" s="74" t="str">
        <f t="shared" ca="1" si="987"/>
        <v/>
      </c>
      <c r="HN426" s="74" t="str">
        <f t="shared" ca="1" si="988"/>
        <v/>
      </c>
      <c r="HO426" s="529" t="str">
        <f t="shared" ca="1" si="989"/>
        <v/>
      </c>
      <c r="HP426" s="74" t="str">
        <f t="shared" ca="1" si="990"/>
        <v/>
      </c>
      <c r="HQ426" s="74" t="str">
        <f t="shared" ca="1" si="991"/>
        <v/>
      </c>
      <c r="HR426" s="74" t="str">
        <f t="shared" ca="1" si="992"/>
        <v/>
      </c>
      <c r="HS426" s="74" t="str">
        <f t="shared" ca="1" si="993"/>
        <v/>
      </c>
      <c r="HT426" s="74" t="str">
        <f ca="1">IF(V426=1,"",IF(LOG入力!BH426&gt;0,0,IF(DV426=1,0,IF(N426="0",0,IF(SUM(HD426:HS426)&gt;0,1,0)))))</f>
        <v/>
      </c>
    </row>
    <row r="427" spans="1:228" x14ac:dyDescent="0.15">
      <c r="A427" s="5"/>
      <c r="B427" s="532" t="str">
        <f t="shared" ca="1" si="852"/>
        <v/>
      </c>
      <c r="C427" s="534" t="str">
        <f ca="1">LOG入力!AP427</f>
        <v/>
      </c>
      <c r="D427" s="534" t="str">
        <f ca="1">LOG入力!AQ427</f>
        <v/>
      </c>
      <c r="E427" s="534" t="str">
        <f ca="1">LOG入力!AR427</f>
        <v/>
      </c>
      <c r="F427" s="535" t="str">
        <f t="shared" ca="1" si="853"/>
        <v/>
      </c>
      <c r="G427" s="585" t="str">
        <f ca="1">LOG入力!AT427</f>
        <v/>
      </c>
      <c r="H427" s="542" t="str">
        <f ca="1">LOG入力!AU427</f>
        <v/>
      </c>
      <c r="I427" s="542" t="str">
        <f ca="1">LOG入力!AV427</f>
        <v/>
      </c>
      <c r="J427" s="577" t="str">
        <f ca="1">LOG入力!AW427</f>
        <v/>
      </c>
      <c r="K427" s="578" t="str">
        <f ca="1">LOG入力!BJ427</f>
        <v/>
      </c>
      <c r="L427" s="577" t="str">
        <f ca="1">LOG入力!AY427</f>
        <v/>
      </c>
      <c r="M427" s="545" t="str">
        <f ca="1">LOG入力!BK427</f>
        <v/>
      </c>
      <c r="N427" s="512" t="str">
        <f ca="1">IF(V427=1,"",IF(LOG入力!AJ427=1,"1",LOG入力!BA427))</f>
        <v/>
      </c>
      <c r="O427" s="538" t="str">
        <f ca="1">IF(V427=1,"",IF(LEN(LOG入力!O427)=0,"",LOG入力!O427))</f>
        <v/>
      </c>
      <c r="P427" s="291" t="str">
        <f ca="1">IF(V427=1,"",IF($AA$4=1,"",IF(LOG入力!BG427=1,"",CONCATENATE($ER427,$FB427,$FL427,$FV427,$GF427))))</f>
        <v/>
      </c>
      <c r="Q427" s="291" t="str">
        <f ca="1">IF(V427=1,"",IF($AA$4=1,"",IF(LOG入力!BG427=1,"",CONCATENATE($ET427,$FD427,$FN427,$FX427,$GH427))))</f>
        <v/>
      </c>
      <c r="R427" s="573" t="str">
        <f ca="1">IF(V427=1,"",IF($AA$4=1,"",IF(LOG入力!BH427&gt;0,0,AA427)))</f>
        <v/>
      </c>
      <c r="S427" s="293" t="str">
        <f t="shared" ca="1" si="854"/>
        <v/>
      </c>
      <c r="T427" s="681"/>
      <c r="U427" s="38"/>
      <c r="V427" s="196">
        <f ca="1">LOG入力!AN427</f>
        <v>1</v>
      </c>
      <c r="W427" s="38"/>
      <c r="X427" s="516" t="str">
        <f t="shared" ca="1" si="855"/>
        <v/>
      </c>
      <c r="Y427" s="515" t="str">
        <f t="shared" ca="1" si="856"/>
        <v/>
      </c>
      <c r="Z427" s="518" t="str">
        <f t="shared" ca="1" si="857"/>
        <v/>
      </c>
      <c r="AA427" s="574" t="str">
        <f t="shared" ca="1" si="858"/>
        <v/>
      </c>
      <c r="AC427" s="6" t="str">
        <f t="shared" ca="1" si="859"/>
        <v/>
      </c>
      <c r="AD427" s="6" t="str">
        <f t="shared" ca="1" si="860"/>
        <v/>
      </c>
      <c r="AE427" s="6" t="str">
        <f t="shared" ca="1" si="861"/>
        <v/>
      </c>
      <c r="AF427" s="6" t="str">
        <f t="shared" ca="1" si="862"/>
        <v/>
      </c>
      <c r="AG427" s="6" t="str">
        <f t="shared" ca="1" si="863"/>
        <v/>
      </c>
      <c r="AH427" s="6" t="str">
        <f t="shared" ca="1" si="864"/>
        <v/>
      </c>
      <c r="AI427" s="6" t="str">
        <f t="shared" ca="1" si="865"/>
        <v/>
      </c>
      <c r="AJ427" s="6" t="str">
        <f t="shared" ca="1" si="866"/>
        <v/>
      </c>
      <c r="AK427" s="6" t="str">
        <f t="shared" ca="1" si="867"/>
        <v/>
      </c>
      <c r="AL427" s="6" t="str">
        <f t="shared" ca="1" si="868"/>
        <v/>
      </c>
      <c r="AM427" s="6" t="str">
        <f t="shared" ca="1" si="869"/>
        <v/>
      </c>
      <c r="AN427" s="6" t="str">
        <f t="shared" ca="1" si="870"/>
        <v/>
      </c>
      <c r="AO427" s="6" t="str">
        <f t="shared" ca="1" si="871"/>
        <v/>
      </c>
      <c r="AP427" s="6" t="str">
        <f t="shared" ca="1" si="872"/>
        <v/>
      </c>
      <c r="AQ427" s="6" t="str">
        <f t="shared" ca="1" si="873"/>
        <v/>
      </c>
      <c r="AR427" s="6" t="str">
        <f t="shared" ca="1" si="874"/>
        <v/>
      </c>
      <c r="AS427" s="6" t="str">
        <f t="shared" ca="1" si="875"/>
        <v/>
      </c>
      <c r="AT427" s="6" t="str">
        <f t="shared" ca="1" si="876"/>
        <v/>
      </c>
      <c r="AU427" s="6" t="str">
        <f t="shared" ca="1" si="877"/>
        <v/>
      </c>
      <c r="AV427" s="6" t="str">
        <f t="shared" ca="1" si="878"/>
        <v/>
      </c>
      <c r="AW427" s="6" t="str">
        <f t="shared" ca="1" si="879"/>
        <v/>
      </c>
      <c r="AY427" s="6" t="str">
        <f t="shared" ca="1" si="880"/>
        <v/>
      </c>
      <c r="AZ427" s="6" t="str">
        <f t="shared" ca="1" si="881"/>
        <v/>
      </c>
      <c r="BA427" s="6" t="str">
        <f t="shared" ca="1" si="882"/>
        <v/>
      </c>
      <c r="BB427" s="6" t="str">
        <f t="shared" ca="1" si="883"/>
        <v/>
      </c>
      <c r="BC427" s="6" t="str">
        <f t="shared" ca="1" si="884"/>
        <v/>
      </c>
      <c r="BD427" s="6" t="str">
        <f t="shared" ca="1" si="885"/>
        <v/>
      </c>
      <c r="BE427" s="6" t="str">
        <f t="shared" ca="1" si="886"/>
        <v/>
      </c>
      <c r="BF427" s="6" t="str">
        <f t="shared" ca="1" si="887"/>
        <v/>
      </c>
      <c r="BG427" s="6" t="str">
        <f t="shared" ca="1" si="888"/>
        <v/>
      </c>
      <c r="BH427" s="6" t="str">
        <f t="shared" ca="1" si="889"/>
        <v/>
      </c>
      <c r="BI427" s="6" t="str">
        <f t="shared" ca="1" si="890"/>
        <v/>
      </c>
      <c r="BJ427" s="6" t="str">
        <f t="shared" ca="1" si="891"/>
        <v/>
      </c>
      <c r="BK427" s="6" t="str">
        <f t="shared" ca="1" si="892"/>
        <v/>
      </c>
      <c r="BL427" s="6" t="str">
        <f t="shared" ca="1" si="893"/>
        <v/>
      </c>
      <c r="BM427" s="6" t="str">
        <f t="shared" ca="1" si="894"/>
        <v/>
      </c>
      <c r="BN427" s="6" t="str">
        <f t="shared" ca="1" si="895"/>
        <v/>
      </c>
      <c r="BO427" s="6" t="str">
        <f t="shared" ca="1" si="896"/>
        <v/>
      </c>
      <c r="BP427" s="6" t="str">
        <f t="shared" ca="1" si="897"/>
        <v/>
      </c>
      <c r="BQ427" s="6" t="str">
        <f t="shared" ca="1" si="898"/>
        <v/>
      </c>
      <c r="BR427" s="6" t="str">
        <f t="shared" ca="1" si="899"/>
        <v/>
      </c>
      <c r="BS427" s="6" t="str">
        <f t="shared" ca="1" si="900"/>
        <v/>
      </c>
      <c r="BU427" s="6" t="str">
        <f t="shared" ca="1" si="901"/>
        <v/>
      </c>
      <c r="BW427" s="515" t="str">
        <f t="shared" ca="1" si="902"/>
        <v/>
      </c>
      <c r="BX427" s="515">
        <f t="shared" ca="1" si="903"/>
        <v>0</v>
      </c>
      <c r="BY427" s="515" t="str">
        <f t="shared" ca="1" si="904"/>
        <v/>
      </c>
      <c r="CA427" s="6">
        <f t="shared" ca="1" si="905"/>
        <v>1</v>
      </c>
      <c r="CC427" s="523" t="str">
        <f t="shared" ca="1" si="906"/>
        <v/>
      </c>
      <c r="CE427" s="6" t="str">
        <f t="shared" ca="1" si="907"/>
        <v/>
      </c>
      <c r="CG427" s="524" t="str">
        <f ca="1">IF(V427=1,"",IF($AA$4=1,"",IF(LOG入力!BH427&gt;0,"",IF(N427=0,"",IF(HT427=0,"","★")))))</f>
        <v/>
      </c>
      <c r="CI427" s="74" t="str">
        <f t="shared" ca="1" si="908"/>
        <v/>
      </c>
      <c r="CK427" s="525" t="str">
        <f ca="1">IF(V427=1,"",IF(LOG入力!BH427&gt;0,1,0))</f>
        <v/>
      </c>
      <c r="CL427" s="74" t="str">
        <f t="shared" ca="1" si="909"/>
        <v/>
      </c>
      <c r="CN427" s="74" t="str">
        <f t="shared" ca="1" si="910"/>
        <v/>
      </c>
      <c r="CO427" s="74" t="str">
        <f t="shared" ca="1" si="911"/>
        <v/>
      </c>
      <c r="CQ427" s="74" t="str">
        <f t="shared" ca="1" si="912"/>
        <v/>
      </c>
      <c r="CR427" s="74" t="str">
        <f t="shared" ca="1" si="913"/>
        <v/>
      </c>
      <c r="CS427" s="74" t="str">
        <f t="shared" ca="1" si="914"/>
        <v/>
      </c>
      <c r="CT427" s="74" t="str">
        <f t="shared" ca="1" si="915"/>
        <v/>
      </c>
      <c r="CU427" s="74" t="str">
        <f t="shared" ca="1" si="916"/>
        <v/>
      </c>
      <c r="CV427" s="74" t="str">
        <f t="shared" ca="1" si="917"/>
        <v/>
      </c>
      <c r="CW427" s="74" t="str">
        <f t="shared" ca="1" si="918"/>
        <v/>
      </c>
      <c r="CX427" s="74" t="str">
        <f t="shared" ca="1" si="919"/>
        <v/>
      </c>
      <c r="CY427" s="74" t="str">
        <f t="shared" ca="1" si="920"/>
        <v/>
      </c>
      <c r="CZ427" s="74" t="str">
        <f t="shared" ca="1" si="921"/>
        <v/>
      </c>
      <c r="DA427" s="74" t="str">
        <f t="shared" ca="1" si="922"/>
        <v/>
      </c>
      <c r="DB427" s="74" t="str">
        <f t="shared" ca="1" si="923"/>
        <v/>
      </c>
      <c r="DD427" s="74" t="str">
        <f t="shared" ca="1" si="924"/>
        <v/>
      </c>
      <c r="DE427" s="74" t="str">
        <f t="shared" ca="1" si="925"/>
        <v/>
      </c>
      <c r="DF427" s="74" t="str">
        <f t="shared" ca="1" si="926"/>
        <v/>
      </c>
      <c r="DG427" s="74" t="str">
        <f t="shared" ca="1" si="927"/>
        <v/>
      </c>
      <c r="DH427" s="74" t="str">
        <f t="shared" ca="1" si="928"/>
        <v/>
      </c>
      <c r="DI427" s="74" t="str">
        <f t="shared" ca="1" si="929"/>
        <v/>
      </c>
      <c r="DJ427" s="74" t="str">
        <f t="shared" ca="1" si="930"/>
        <v/>
      </c>
      <c r="DK427" s="74" t="str">
        <f t="shared" ca="1" si="931"/>
        <v/>
      </c>
      <c r="DL427" s="74" t="str">
        <f t="shared" ca="1" si="932"/>
        <v/>
      </c>
      <c r="DM427" s="74" t="str">
        <f t="shared" ca="1" si="933"/>
        <v/>
      </c>
      <c r="DN427" s="74" t="str">
        <f t="shared" ca="1" si="934"/>
        <v/>
      </c>
      <c r="DO427" s="74" t="str">
        <f t="shared" ca="1" si="935"/>
        <v/>
      </c>
      <c r="DQ427" s="74" t="str">
        <f t="shared" ca="1" si="936"/>
        <v/>
      </c>
      <c r="DS427" s="74" t="str">
        <f t="shared" ca="1" si="937"/>
        <v/>
      </c>
      <c r="DT427" s="74" t="str">
        <f t="shared" ca="1" si="938"/>
        <v/>
      </c>
      <c r="DV427" s="525" t="str">
        <f t="shared" ca="1" si="939"/>
        <v/>
      </c>
      <c r="DW427" s="74" t="str">
        <f t="shared" ca="1" si="940"/>
        <v/>
      </c>
      <c r="DX427" s="485" t="str">
        <f t="shared" ca="1" si="941"/>
        <v/>
      </c>
      <c r="DY427" s="74" t="str">
        <f t="shared" ca="1" si="942"/>
        <v/>
      </c>
      <c r="DZ427" s="74" t="str">
        <f t="shared" ca="1" si="943"/>
        <v/>
      </c>
      <c r="EA427" s="74" t="str">
        <f t="shared" ca="1" si="944"/>
        <v/>
      </c>
      <c r="EC427" s="74" t="str">
        <f t="shared" ca="1" si="945"/>
        <v/>
      </c>
      <c r="ED427" s="74" t="str">
        <f t="shared" ca="1" si="946"/>
        <v/>
      </c>
      <c r="EE427" s="74" t="str">
        <f t="shared" ca="1" si="947"/>
        <v/>
      </c>
      <c r="EG427" s="479" t="str">
        <f ca="1">IF(V427=1,"",IF(LOG入力!BH427&gt;0,0,IF(CG427="★",0,IF(R427=1,0,IF(N427=0,0,1)))))</f>
        <v/>
      </c>
      <c r="EH427" s="483" t="str">
        <f t="shared" ca="1" si="948"/>
        <v/>
      </c>
      <c r="EI427" s="483" t="str">
        <f t="shared" ca="1" si="949"/>
        <v/>
      </c>
      <c r="EJ427" s="483" t="str">
        <f t="shared" ca="1" si="950"/>
        <v/>
      </c>
      <c r="EL427" s="71">
        <f t="shared" ca="1" si="951"/>
        <v>0</v>
      </c>
      <c r="EM427" s="6">
        <f t="shared" ca="1" si="952"/>
        <v>0</v>
      </c>
      <c r="EN427" s="6" t="str">
        <f t="shared" ca="1" si="953"/>
        <v/>
      </c>
      <c r="EO427" s="6">
        <f ca="1">IF(LOG入力!BH427&gt;0,0,IF(EM427=0,0,(IF(COUNTIF($EN$19:EN427,EN427)=1,IF($FS$3="N",1,IF(EH427=1,1,0))))))</f>
        <v>0</v>
      </c>
      <c r="EP427" s="6" t="str">
        <f ca="1">IF(LOG入力!BH427&gt;0,"",IF(EO427=1,$X427,""))</f>
        <v/>
      </c>
      <c r="EQ427" s="6" t="str">
        <f ca="1">IF(LOG入力!BH427&gt;0,"",IF(EO427=1,$Y427,""))</f>
        <v/>
      </c>
      <c r="ER427" s="520" t="str">
        <f ca="1">IF(LOG入力!BH427&gt;0,"",IF(COUNTIF($EP$19:$EP427,EP427)=1,EP427,""))</f>
        <v/>
      </c>
      <c r="ES427" s="520">
        <f ca="1">IF(LOG入力!BH427&gt;0,0,IF((EL427=1),IF(($ER427=""),0,1),0))</f>
        <v>0</v>
      </c>
      <c r="ET427" s="520" t="str">
        <f ca="1">IF(LOG入力!BH427&gt;0,"",IF(COUNTIF($EQ$19:EQ427,EQ427)=1,EQ427,""))</f>
        <v/>
      </c>
      <c r="EU427" s="539">
        <f ca="1">IF(LOG入力!BH427&gt;0,0,IF((EL427=1),IF(($ET427=""),0,1),0))</f>
        <v>0</v>
      </c>
      <c r="EV427" s="71">
        <f t="shared" ca="1" si="954"/>
        <v>0</v>
      </c>
      <c r="EW427" s="6">
        <f t="shared" ca="1" si="955"/>
        <v>0</v>
      </c>
      <c r="EX427" s="6" t="str">
        <f t="shared" ca="1" si="956"/>
        <v/>
      </c>
      <c r="EY427" s="6">
        <f ca="1">IF(LOG入力!BH427&gt;0,0,IF(EW427=0,0,(IF(COUNTIF($EX$19:EX427,EX427)=1,IF($FS$3="N",1,IF(EH427=1,1,0))))))</f>
        <v>0</v>
      </c>
      <c r="EZ427" s="6" t="str">
        <f ca="1">IF(LOG入力!BH427&gt;0,"",IF(EY427=1,$X427,""))</f>
        <v/>
      </c>
      <c r="FA427" s="6" t="str">
        <f ca="1">IF(LOG入力!BH427&gt;0,"",IF(EY427=1,$Y427,""))</f>
        <v/>
      </c>
      <c r="FB427" s="6" t="str">
        <f ca="1">IF(LOG入力!BH427&gt;0,"",IF(COUNTIF($EZ$19:$EZ427,EZ427)=1,EZ427,""))</f>
        <v/>
      </c>
      <c r="FC427" s="6">
        <f ca="1">IF(LOG入力!BH427&gt;0,0,IF((EV427=1),IF(($FB427=""),0,1),0))</f>
        <v>0</v>
      </c>
      <c r="FD427" s="6" t="str">
        <f ca="1">IF(LOG入力!BH427&gt;0,"",IF(COUNTIF($FA$19:FA427,FA427)=1,FA427,""))</f>
        <v/>
      </c>
      <c r="FE427" s="72">
        <f ca="1">IF(LOG入力!BH427&gt;0,0,IF((EV427=1),IF(($FD427=""),0,1),0))</f>
        <v>0</v>
      </c>
      <c r="FF427" s="71">
        <f t="shared" ca="1" si="957"/>
        <v>0</v>
      </c>
      <c r="FG427" s="6">
        <f t="shared" ca="1" si="958"/>
        <v>0</v>
      </c>
      <c r="FH427" s="6" t="str">
        <f t="shared" ca="1" si="959"/>
        <v/>
      </c>
      <c r="FI427" s="6">
        <f ca="1">IF(LOG入力!BH427&gt;0,0,IF(FG427=0,0,(IF(COUNTIF($FH$19:FH427,FH427)=1,IF($FS$3="N",1,IF(EH427=1,1,0))))))</f>
        <v>0</v>
      </c>
      <c r="FJ427" s="6" t="str">
        <f ca="1">IF(LOG入力!BH427&gt;0,"",IF(FI427=1,$X427,""))</f>
        <v/>
      </c>
      <c r="FK427" s="6" t="str">
        <f ca="1">IF(LOG入力!BH427&gt;0,"",IF(FI427=1,$Y427,""))</f>
        <v/>
      </c>
      <c r="FL427" s="6" t="str">
        <f ca="1">IF(LOG入力!BH427&gt;0,"",IF(COUNTIF($FJ$19:$FJ427,FJ427)=1,FJ427,""))</f>
        <v/>
      </c>
      <c r="FM427" s="6">
        <f ca="1">IF(LOG入力!BH427&gt;0,0,IF((FF427=1),IF(($FL427=""),0,1),0))</f>
        <v>0</v>
      </c>
      <c r="FN427" s="6" t="str">
        <f ca="1">IF(LOG入力!BH427&gt;0,"",IF(COUNTIF($FK$19:FK427,FK427)=1,FK427,""))</f>
        <v/>
      </c>
      <c r="FO427" s="72">
        <f ca="1">IF(LOG入力!BH427&gt;0,0,IF((FF427=1),IF(($FN427=""),0,1),0))</f>
        <v>0</v>
      </c>
      <c r="FP427" s="71">
        <f t="shared" ca="1" si="960"/>
        <v>0</v>
      </c>
      <c r="FQ427" s="6">
        <f t="shared" ca="1" si="961"/>
        <v>0</v>
      </c>
      <c r="FR427" s="6" t="str">
        <f t="shared" ca="1" si="962"/>
        <v/>
      </c>
      <c r="FS427" s="6">
        <f ca="1">IF(LOG入力!BH427&gt;0,0,IF(FQ427=0,0,(IF(COUNTIF($FR$19:FR427,FR427)=1,IF($FS$3="N",1,IF(EH427=1,1,0))))))</f>
        <v>0</v>
      </c>
      <c r="FT427" s="6" t="str">
        <f ca="1">IF(LOG入力!BH427&gt;0,"",IF(FS427=1,$X427,""))</f>
        <v/>
      </c>
      <c r="FU427" s="6" t="str">
        <f ca="1">IF(LOG入力!BH427&gt;0,"",IF(FS427=1,$Y427,""))</f>
        <v/>
      </c>
      <c r="FV427" s="6" t="str">
        <f ca="1">IF(LOG入力!BH427&gt;0,"",IF(COUNTIF($FT$19:$FT427,FT427)=1,FT427,""))</f>
        <v/>
      </c>
      <c r="FW427" s="6">
        <f ca="1">IF(LOG入力!BH427&gt;0,0,IF((FP427=1),IF(($FV427=""),0,1),0))</f>
        <v>0</v>
      </c>
      <c r="FX427" s="6" t="str">
        <f ca="1">IF(LOG入力!BH427&gt;0,"",IF(COUNTIF($FU$19:FU427,FU427)=1,FU427,""))</f>
        <v/>
      </c>
      <c r="FY427" s="72">
        <f ca="1">IF(LOG入力!BH427&gt;0,0,IF((FP427=1),IF(($FX427=""),0,1),0))</f>
        <v>0</v>
      </c>
      <c r="FZ427" s="71">
        <f t="shared" ca="1" si="963"/>
        <v>0</v>
      </c>
      <c r="GA427" s="6">
        <f t="shared" ca="1" si="964"/>
        <v>0</v>
      </c>
      <c r="GB427" s="6" t="str">
        <f t="shared" ca="1" si="965"/>
        <v/>
      </c>
      <c r="GC427" s="6">
        <f ca="1">IF(LOG入力!BH427&gt;0,0,IF(GA427=0,0,(IF(COUNTIF($GB$19:GB427,GB427)=1,IF($FS$3="N",1,IF(EH427=1,1,0))))))</f>
        <v>0</v>
      </c>
      <c r="GD427" s="6" t="str">
        <f ca="1">IF(LOG入力!BH427&gt;0,"",IF(GC427=1,$X427,""))</f>
        <v/>
      </c>
      <c r="GE427" s="6" t="str">
        <f ca="1">IF(LOG入力!BH427&gt;0,"",IF(GC427=1,$Y427,""))</f>
        <v/>
      </c>
      <c r="GF427" s="6" t="str">
        <f ca="1">IF(LOG入力!BH427&gt;0,"",IF(COUNTIF($GD$19:$GD427,GD427)=1,GD427,""))</f>
        <v/>
      </c>
      <c r="GG427" s="6">
        <f ca="1">IF(LOG入力!BH427&gt;0,0,IF((FZ427=1),IF(($GF427=""),0,1),0))</f>
        <v>0</v>
      </c>
      <c r="GH427" s="6" t="str">
        <f ca="1">IF(LOG入力!BH427&gt;0,"",IF(COUNTIF($GE$19:GE427,GE427)=1,GE427,""))</f>
        <v/>
      </c>
      <c r="GI427" s="72">
        <f ca="1">IF(LOG入力!BH427&gt;0,0,IF((FZ427=1),IF(($GH427=""),0,1),0))</f>
        <v>0</v>
      </c>
      <c r="GK427" s="455" t="str">
        <f ca="1">IF(V427=1,"",IF(LEN(LOG入力!AS427)=0,"",LOG入力!AS427))</f>
        <v/>
      </c>
      <c r="GL427" s="378" t="str">
        <f t="shared" ca="1" si="966"/>
        <v/>
      </c>
      <c r="GM427" s="378" t="str">
        <f t="shared" ca="1" si="967"/>
        <v/>
      </c>
      <c r="GN427" s="74" t="str">
        <f t="shared" ca="1" si="968"/>
        <v/>
      </c>
      <c r="GO427" s="74" t="str">
        <f t="shared" ca="1" si="969"/>
        <v/>
      </c>
      <c r="GQ427" s="74" t="str">
        <f t="shared" ca="1" si="970"/>
        <v/>
      </c>
      <c r="GR427" s="74" t="str">
        <f t="shared" ca="1" si="971"/>
        <v/>
      </c>
      <c r="GS427" s="74" t="str">
        <f t="shared" ca="1" si="972"/>
        <v/>
      </c>
      <c r="GT427" s="74" t="str">
        <f t="shared" ca="1" si="973"/>
        <v/>
      </c>
      <c r="GU427" s="74" t="str">
        <f t="shared" ca="1" si="974"/>
        <v/>
      </c>
      <c r="GV427" s="74" t="str">
        <f t="shared" ca="1" si="975"/>
        <v/>
      </c>
      <c r="GX427" s="74" t="str">
        <f t="shared" ca="1" si="976"/>
        <v/>
      </c>
      <c r="GY427" s="74" t="str">
        <f t="shared" ca="1" si="977"/>
        <v/>
      </c>
      <c r="GZ427" s="74" t="str">
        <f ca="1">IF(V427=1,"",IF(LOG入力!BH427&gt;0,0,IF(GY427=0,0,IF((VALUE((TYPE(VALUE(J427)))))=16,0,IF(VALUE(J427)&lt;60,1,IF(VALUE(J427)&lt;100,0,IF(VALUE(J427)&lt;600,2,0)))))))</f>
        <v/>
      </c>
      <c r="HA427" s="74" t="str">
        <f t="shared" ca="1" si="978"/>
        <v/>
      </c>
      <c r="HB427" s="74" t="str">
        <f ca="1">IF(V427=1,"",IF(LOG入力!BH427&gt;0,0,IF(HA427=0,0,IF((VALUE((TYPE(VALUE(L427)))))=16,0,IF(VALUE(L427)&lt;60,1,IF(VALUE(L427)&lt;100,0,IF(VALUE(L427)&lt;600,2,0)))))))</f>
        <v/>
      </c>
      <c r="HD427" s="74" t="str">
        <f t="shared" ca="1" si="979"/>
        <v/>
      </c>
      <c r="HF427" s="74" t="str">
        <f t="shared" ca="1" si="980"/>
        <v/>
      </c>
      <c r="HG427" s="74" t="str">
        <f t="shared" ca="1" si="981"/>
        <v/>
      </c>
      <c r="HH427" s="74" t="str">
        <f t="shared" ca="1" si="982"/>
        <v/>
      </c>
      <c r="HI427" s="74" t="str">
        <f t="shared" ca="1" si="983"/>
        <v/>
      </c>
      <c r="HJ427" s="74" t="str">
        <f t="shared" ca="1" si="984"/>
        <v/>
      </c>
      <c r="HK427" s="74" t="str">
        <f t="shared" ca="1" si="985"/>
        <v/>
      </c>
      <c r="HL427" s="74" t="str">
        <f t="shared" ca="1" si="986"/>
        <v/>
      </c>
      <c r="HM427" s="74" t="str">
        <f t="shared" ca="1" si="987"/>
        <v/>
      </c>
      <c r="HN427" s="74" t="str">
        <f t="shared" ca="1" si="988"/>
        <v/>
      </c>
      <c r="HO427" s="529" t="str">
        <f t="shared" ca="1" si="989"/>
        <v/>
      </c>
      <c r="HP427" s="74" t="str">
        <f t="shared" ca="1" si="990"/>
        <v/>
      </c>
      <c r="HQ427" s="74" t="str">
        <f t="shared" ca="1" si="991"/>
        <v/>
      </c>
      <c r="HR427" s="74" t="str">
        <f t="shared" ca="1" si="992"/>
        <v/>
      </c>
      <c r="HS427" s="74" t="str">
        <f t="shared" ca="1" si="993"/>
        <v/>
      </c>
      <c r="HT427" s="74" t="str">
        <f ca="1">IF(V427=1,"",IF(LOG入力!BH427&gt;0,0,IF(DV427=1,0,IF(N427="0",0,IF(SUM(HD427:HS427)&gt;0,1,0)))))</f>
        <v/>
      </c>
    </row>
    <row r="428" spans="1:228" x14ac:dyDescent="0.15">
      <c r="A428" s="5">
        <v>410</v>
      </c>
      <c r="B428" s="487" t="str">
        <f t="shared" ca="1" si="852"/>
        <v/>
      </c>
      <c r="C428" s="548" t="str">
        <f ca="1">LOG入力!AP428</f>
        <v/>
      </c>
      <c r="D428" s="548" t="str">
        <f ca="1">LOG入力!AQ428</f>
        <v/>
      </c>
      <c r="E428" s="548" t="str">
        <f ca="1">LOG入力!AR428</f>
        <v/>
      </c>
      <c r="F428" s="589" t="str">
        <f t="shared" ca="1" si="853"/>
        <v/>
      </c>
      <c r="G428" s="586" t="str">
        <f ca="1">LOG入力!AT428</f>
        <v/>
      </c>
      <c r="H428" s="553" t="str">
        <f ca="1">LOG入力!AU428</f>
        <v/>
      </c>
      <c r="I428" s="587" t="str">
        <f ca="1">LOG入力!AV428</f>
        <v/>
      </c>
      <c r="J428" s="590" t="str">
        <f ca="1">LOG入力!AW428</f>
        <v/>
      </c>
      <c r="K428" s="591" t="str">
        <f ca="1">LOG入力!BJ428</f>
        <v/>
      </c>
      <c r="L428" s="590" t="str">
        <f ca="1">LOG入力!AY428</f>
        <v/>
      </c>
      <c r="M428" s="556" t="str">
        <f ca="1">LOG入力!BK428</f>
        <v/>
      </c>
      <c r="N428" s="588" t="str">
        <f ca="1">IF(V428=1,"",IF(LOG入力!AJ428=1,"1",LOG入力!BA428))</f>
        <v/>
      </c>
      <c r="O428" s="557" t="str">
        <f ca="1">IF(V428=1,"",IF(LEN(LOG入力!O428)=0,"",LOG入力!O428))</f>
        <v/>
      </c>
      <c r="P428" s="336" t="str">
        <f ca="1">IF(V428=1,"",IF($AA$4=1,"",IF(LOG入力!BG428=1,"",CONCATENATE($ER428,$FB428,$FL428,$FV428,$GF428))))</f>
        <v/>
      </c>
      <c r="Q428" s="337" t="str">
        <f ca="1">IF(V428=1,"",IF($AA$4=1,"",IF(LOG入力!BG428=1,"",CONCATENATE($ET428,$FD428,$FN428,$FX428,$GH428))))</f>
        <v/>
      </c>
      <c r="R428" s="338" t="str">
        <f ca="1">IF(V428=1,"",IF($AA$4=1,"",IF(LOG入力!BH428&gt;0,0,AA428)))</f>
        <v/>
      </c>
      <c r="S428" s="558" t="str">
        <f t="shared" ca="1" si="854"/>
        <v/>
      </c>
      <c r="T428" s="681"/>
      <c r="U428" s="38"/>
      <c r="V428" s="196">
        <f ca="1">LOG入力!AN428</f>
        <v>1</v>
      </c>
      <c r="W428" s="38"/>
      <c r="X428" s="516" t="str">
        <f t="shared" ca="1" si="855"/>
        <v/>
      </c>
      <c r="Y428" s="515" t="str">
        <f t="shared" ca="1" si="856"/>
        <v/>
      </c>
      <c r="Z428" s="518" t="str">
        <f t="shared" ca="1" si="857"/>
        <v/>
      </c>
      <c r="AA428" s="574" t="str">
        <f t="shared" ca="1" si="858"/>
        <v/>
      </c>
      <c r="AC428" s="6" t="str">
        <f t="shared" ca="1" si="859"/>
        <v/>
      </c>
      <c r="AD428" s="6" t="str">
        <f t="shared" ca="1" si="860"/>
        <v/>
      </c>
      <c r="AE428" s="6" t="str">
        <f t="shared" ca="1" si="861"/>
        <v/>
      </c>
      <c r="AF428" s="6" t="str">
        <f t="shared" ca="1" si="862"/>
        <v/>
      </c>
      <c r="AG428" s="6" t="str">
        <f t="shared" ca="1" si="863"/>
        <v/>
      </c>
      <c r="AH428" s="6" t="str">
        <f t="shared" ca="1" si="864"/>
        <v/>
      </c>
      <c r="AI428" s="6" t="str">
        <f t="shared" ca="1" si="865"/>
        <v/>
      </c>
      <c r="AJ428" s="6" t="str">
        <f t="shared" ca="1" si="866"/>
        <v/>
      </c>
      <c r="AK428" s="6" t="str">
        <f t="shared" ca="1" si="867"/>
        <v/>
      </c>
      <c r="AL428" s="6" t="str">
        <f t="shared" ca="1" si="868"/>
        <v/>
      </c>
      <c r="AM428" s="6" t="str">
        <f t="shared" ca="1" si="869"/>
        <v/>
      </c>
      <c r="AN428" s="6" t="str">
        <f t="shared" ca="1" si="870"/>
        <v/>
      </c>
      <c r="AO428" s="6" t="str">
        <f t="shared" ca="1" si="871"/>
        <v/>
      </c>
      <c r="AP428" s="6" t="str">
        <f t="shared" ca="1" si="872"/>
        <v/>
      </c>
      <c r="AQ428" s="6" t="str">
        <f t="shared" ca="1" si="873"/>
        <v/>
      </c>
      <c r="AR428" s="6" t="str">
        <f t="shared" ca="1" si="874"/>
        <v/>
      </c>
      <c r="AS428" s="6" t="str">
        <f t="shared" ca="1" si="875"/>
        <v/>
      </c>
      <c r="AT428" s="6" t="str">
        <f t="shared" ca="1" si="876"/>
        <v/>
      </c>
      <c r="AU428" s="6" t="str">
        <f t="shared" ca="1" si="877"/>
        <v/>
      </c>
      <c r="AV428" s="6" t="str">
        <f t="shared" ca="1" si="878"/>
        <v/>
      </c>
      <c r="AW428" s="6" t="str">
        <f t="shared" ca="1" si="879"/>
        <v/>
      </c>
      <c r="AY428" s="6" t="str">
        <f t="shared" ca="1" si="880"/>
        <v/>
      </c>
      <c r="AZ428" s="6" t="str">
        <f t="shared" ca="1" si="881"/>
        <v/>
      </c>
      <c r="BA428" s="6" t="str">
        <f t="shared" ca="1" si="882"/>
        <v/>
      </c>
      <c r="BB428" s="6" t="str">
        <f t="shared" ca="1" si="883"/>
        <v/>
      </c>
      <c r="BC428" s="6" t="str">
        <f t="shared" ca="1" si="884"/>
        <v/>
      </c>
      <c r="BD428" s="6" t="str">
        <f t="shared" ca="1" si="885"/>
        <v/>
      </c>
      <c r="BE428" s="6" t="str">
        <f t="shared" ca="1" si="886"/>
        <v/>
      </c>
      <c r="BF428" s="6" t="str">
        <f t="shared" ca="1" si="887"/>
        <v/>
      </c>
      <c r="BG428" s="6" t="str">
        <f t="shared" ca="1" si="888"/>
        <v/>
      </c>
      <c r="BH428" s="6" t="str">
        <f t="shared" ca="1" si="889"/>
        <v/>
      </c>
      <c r="BI428" s="6" t="str">
        <f t="shared" ca="1" si="890"/>
        <v/>
      </c>
      <c r="BJ428" s="6" t="str">
        <f t="shared" ca="1" si="891"/>
        <v/>
      </c>
      <c r="BK428" s="6" t="str">
        <f t="shared" ca="1" si="892"/>
        <v/>
      </c>
      <c r="BL428" s="6" t="str">
        <f t="shared" ca="1" si="893"/>
        <v/>
      </c>
      <c r="BM428" s="6" t="str">
        <f t="shared" ca="1" si="894"/>
        <v/>
      </c>
      <c r="BN428" s="6" t="str">
        <f t="shared" ca="1" si="895"/>
        <v/>
      </c>
      <c r="BO428" s="6" t="str">
        <f t="shared" ca="1" si="896"/>
        <v/>
      </c>
      <c r="BP428" s="6" t="str">
        <f t="shared" ca="1" si="897"/>
        <v/>
      </c>
      <c r="BQ428" s="6" t="str">
        <f t="shared" ca="1" si="898"/>
        <v/>
      </c>
      <c r="BR428" s="6" t="str">
        <f t="shared" ca="1" si="899"/>
        <v/>
      </c>
      <c r="BS428" s="6" t="str">
        <f t="shared" ca="1" si="900"/>
        <v/>
      </c>
      <c r="BU428" s="6" t="str">
        <f t="shared" ca="1" si="901"/>
        <v/>
      </c>
      <c r="BW428" s="515" t="str">
        <f t="shared" ca="1" si="902"/>
        <v/>
      </c>
      <c r="BX428" s="515">
        <f t="shared" ca="1" si="903"/>
        <v>0</v>
      </c>
      <c r="BY428" s="515" t="str">
        <f t="shared" ca="1" si="904"/>
        <v/>
      </c>
      <c r="CA428" s="6">
        <f t="shared" ca="1" si="905"/>
        <v>1</v>
      </c>
      <c r="CC428" s="523" t="str">
        <f t="shared" ca="1" si="906"/>
        <v/>
      </c>
      <c r="CE428" s="6" t="str">
        <f t="shared" ca="1" si="907"/>
        <v/>
      </c>
      <c r="CG428" s="524" t="str">
        <f ca="1">IF(V428=1,"",IF($AA$4=1,"",IF(LOG入力!BH428&gt;0,"",IF(N428=0,"",IF(HT428=0,"","★")))))</f>
        <v/>
      </c>
      <c r="CI428" s="74" t="str">
        <f t="shared" ca="1" si="908"/>
        <v/>
      </c>
      <c r="CK428" s="525" t="str">
        <f ca="1">IF(V428=1,"",IF(LOG入力!BH428&gt;0,1,0))</f>
        <v/>
      </c>
      <c r="CL428" s="74" t="str">
        <f t="shared" ca="1" si="909"/>
        <v/>
      </c>
      <c r="CN428" s="74" t="str">
        <f t="shared" ca="1" si="910"/>
        <v/>
      </c>
      <c r="CO428" s="74" t="str">
        <f t="shared" ca="1" si="911"/>
        <v/>
      </c>
      <c r="CQ428" s="74" t="str">
        <f t="shared" ca="1" si="912"/>
        <v/>
      </c>
      <c r="CR428" s="74" t="str">
        <f t="shared" ca="1" si="913"/>
        <v/>
      </c>
      <c r="CS428" s="74" t="str">
        <f t="shared" ca="1" si="914"/>
        <v/>
      </c>
      <c r="CT428" s="74" t="str">
        <f t="shared" ca="1" si="915"/>
        <v/>
      </c>
      <c r="CU428" s="74" t="str">
        <f t="shared" ca="1" si="916"/>
        <v/>
      </c>
      <c r="CV428" s="74" t="str">
        <f t="shared" ca="1" si="917"/>
        <v/>
      </c>
      <c r="CW428" s="74" t="str">
        <f t="shared" ca="1" si="918"/>
        <v/>
      </c>
      <c r="CX428" s="74" t="str">
        <f t="shared" ca="1" si="919"/>
        <v/>
      </c>
      <c r="CY428" s="74" t="str">
        <f t="shared" ca="1" si="920"/>
        <v/>
      </c>
      <c r="CZ428" s="74" t="str">
        <f t="shared" ca="1" si="921"/>
        <v/>
      </c>
      <c r="DA428" s="74" t="str">
        <f t="shared" ca="1" si="922"/>
        <v/>
      </c>
      <c r="DB428" s="74" t="str">
        <f t="shared" ca="1" si="923"/>
        <v/>
      </c>
      <c r="DD428" s="74" t="str">
        <f t="shared" ca="1" si="924"/>
        <v/>
      </c>
      <c r="DE428" s="74" t="str">
        <f t="shared" ca="1" si="925"/>
        <v/>
      </c>
      <c r="DF428" s="74" t="str">
        <f t="shared" ca="1" si="926"/>
        <v/>
      </c>
      <c r="DG428" s="74" t="str">
        <f t="shared" ca="1" si="927"/>
        <v/>
      </c>
      <c r="DH428" s="74" t="str">
        <f t="shared" ca="1" si="928"/>
        <v/>
      </c>
      <c r="DI428" s="74" t="str">
        <f t="shared" ca="1" si="929"/>
        <v/>
      </c>
      <c r="DJ428" s="74" t="str">
        <f t="shared" ca="1" si="930"/>
        <v/>
      </c>
      <c r="DK428" s="74" t="str">
        <f t="shared" ca="1" si="931"/>
        <v/>
      </c>
      <c r="DL428" s="74" t="str">
        <f t="shared" ca="1" si="932"/>
        <v/>
      </c>
      <c r="DM428" s="74" t="str">
        <f t="shared" ca="1" si="933"/>
        <v/>
      </c>
      <c r="DN428" s="74" t="str">
        <f t="shared" ca="1" si="934"/>
        <v/>
      </c>
      <c r="DO428" s="74" t="str">
        <f t="shared" ca="1" si="935"/>
        <v/>
      </c>
      <c r="DQ428" s="74" t="str">
        <f t="shared" ca="1" si="936"/>
        <v/>
      </c>
      <c r="DS428" s="74" t="str">
        <f t="shared" ca="1" si="937"/>
        <v/>
      </c>
      <c r="DT428" s="74" t="str">
        <f t="shared" ca="1" si="938"/>
        <v/>
      </c>
      <c r="DV428" s="525" t="str">
        <f t="shared" ca="1" si="939"/>
        <v/>
      </c>
      <c r="DW428" s="74" t="str">
        <f t="shared" ca="1" si="940"/>
        <v/>
      </c>
      <c r="DX428" s="485" t="str">
        <f t="shared" ca="1" si="941"/>
        <v/>
      </c>
      <c r="DY428" s="74" t="str">
        <f t="shared" ca="1" si="942"/>
        <v/>
      </c>
      <c r="DZ428" s="74" t="str">
        <f t="shared" ca="1" si="943"/>
        <v/>
      </c>
      <c r="EA428" s="74" t="str">
        <f t="shared" ca="1" si="944"/>
        <v/>
      </c>
      <c r="EC428" s="74" t="str">
        <f t="shared" ca="1" si="945"/>
        <v/>
      </c>
      <c r="ED428" s="74" t="str">
        <f t="shared" ca="1" si="946"/>
        <v/>
      </c>
      <c r="EE428" s="74" t="str">
        <f t="shared" ca="1" si="947"/>
        <v/>
      </c>
      <c r="EG428" s="479" t="str">
        <f ca="1">IF(V428=1,"",IF(LOG入力!BH428&gt;0,0,IF(CG428="★",0,IF(R428=1,0,IF(N428=0,0,1)))))</f>
        <v/>
      </c>
      <c r="EH428" s="483" t="str">
        <f t="shared" ca="1" si="948"/>
        <v/>
      </c>
      <c r="EI428" s="483" t="str">
        <f t="shared" ca="1" si="949"/>
        <v/>
      </c>
      <c r="EJ428" s="483" t="str">
        <f t="shared" ca="1" si="950"/>
        <v/>
      </c>
      <c r="EL428" s="71">
        <f t="shared" ca="1" si="951"/>
        <v>0</v>
      </c>
      <c r="EM428" s="6">
        <f t="shared" ca="1" si="952"/>
        <v>0</v>
      </c>
      <c r="EN428" s="6" t="str">
        <f t="shared" ca="1" si="953"/>
        <v/>
      </c>
      <c r="EO428" s="6">
        <f ca="1">IF(LOG入力!BH428&gt;0,0,IF(EM428=0,0,(IF(COUNTIF($EN$19:EN428,EN428)=1,IF($FS$3="N",1,IF(EH428=1,1,0))))))</f>
        <v>0</v>
      </c>
      <c r="EP428" s="6" t="str">
        <f ca="1">IF(LOG入力!BH428&gt;0,"",IF(EO428=1,$X428,""))</f>
        <v/>
      </c>
      <c r="EQ428" s="6" t="str">
        <f ca="1">IF(LOG入力!BH428&gt;0,"",IF(EO428=1,$Y428,""))</f>
        <v/>
      </c>
      <c r="ER428" s="520" t="str">
        <f ca="1">IF(LOG入力!BH428&gt;0,"",IF(COUNTIF($EP$19:$EP428,EP428)=1,EP428,""))</f>
        <v/>
      </c>
      <c r="ES428" s="520">
        <f ca="1">IF(LOG入力!BH428&gt;0,0,IF((EL428=1),IF(($ER428=""),0,1),0))</f>
        <v>0</v>
      </c>
      <c r="ET428" s="520" t="str">
        <f ca="1">IF(LOG入力!BH428&gt;0,"",IF(COUNTIF($EQ$19:EQ428,EQ428)=1,EQ428,""))</f>
        <v/>
      </c>
      <c r="EU428" s="539">
        <f ca="1">IF(LOG入力!BH428&gt;0,0,IF((EL428=1),IF(($ET428=""),0,1),0))</f>
        <v>0</v>
      </c>
      <c r="EV428" s="71">
        <f t="shared" ca="1" si="954"/>
        <v>0</v>
      </c>
      <c r="EW428" s="6">
        <f t="shared" ca="1" si="955"/>
        <v>0</v>
      </c>
      <c r="EX428" s="6" t="str">
        <f t="shared" ca="1" si="956"/>
        <v/>
      </c>
      <c r="EY428" s="6">
        <f ca="1">IF(LOG入力!BH428&gt;0,0,IF(EW428=0,0,(IF(COUNTIF($EX$19:EX428,EX428)=1,IF($FS$3="N",1,IF(EH428=1,1,0))))))</f>
        <v>0</v>
      </c>
      <c r="EZ428" s="6" t="str">
        <f ca="1">IF(LOG入力!BH428&gt;0,"",IF(EY428=1,$X428,""))</f>
        <v/>
      </c>
      <c r="FA428" s="6" t="str">
        <f ca="1">IF(LOG入力!BH428&gt;0,"",IF(EY428=1,$Y428,""))</f>
        <v/>
      </c>
      <c r="FB428" s="6" t="str">
        <f ca="1">IF(LOG入力!BH428&gt;0,"",IF(COUNTIF($EZ$19:$EZ428,EZ428)=1,EZ428,""))</f>
        <v/>
      </c>
      <c r="FC428" s="6">
        <f ca="1">IF(LOG入力!BH428&gt;0,0,IF((EV428=1),IF(($FB428=""),0,1),0))</f>
        <v>0</v>
      </c>
      <c r="FD428" s="6" t="str">
        <f ca="1">IF(LOG入力!BH428&gt;0,"",IF(COUNTIF($FA$19:FA428,FA428)=1,FA428,""))</f>
        <v/>
      </c>
      <c r="FE428" s="72">
        <f ca="1">IF(LOG入力!BH428&gt;0,0,IF((EV428=1),IF(($FD428=""),0,1),0))</f>
        <v>0</v>
      </c>
      <c r="FF428" s="71">
        <f t="shared" ca="1" si="957"/>
        <v>0</v>
      </c>
      <c r="FG428" s="6">
        <f t="shared" ca="1" si="958"/>
        <v>0</v>
      </c>
      <c r="FH428" s="6" t="str">
        <f t="shared" ca="1" si="959"/>
        <v/>
      </c>
      <c r="FI428" s="6">
        <f ca="1">IF(LOG入力!BH428&gt;0,0,IF(FG428=0,0,(IF(COUNTIF($FH$19:FH428,FH428)=1,IF($FS$3="N",1,IF(EH428=1,1,0))))))</f>
        <v>0</v>
      </c>
      <c r="FJ428" s="6" t="str">
        <f ca="1">IF(LOG入力!BH428&gt;0,"",IF(FI428=1,$X428,""))</f>
        <v/>
      </c>
      <c r="FK428" s="6" t="str">
        <f ca="1">IF(LOG入力!BH428&gt;0,"",IF(FI428=1,$Y428,""))</f>
        <v/>
      </c>
      <c r="FL428" s="6" t="str">
        <f ca="1">IF(LOG入力!BH428&gt;0,"",IF(COUNTIF($FJ$19:$FJ428,FJ428)=1,FJ428,""))</f>
        <v/>
      </c>
      <c r="FM428" s="6">
        <f ca="1">IF(LOG入力!BH428&gt;0,0,IF((FF428=1),IF(($FL428=""),0,1),0))</f>
        <v>0</v>
      </c>
      <c r="FN428" s="6" t="str">
        <f ca="1">IF(LOG入力!BH428&gt;0,"",IF(COUNTIF($FK$19:FK428,FK428)=1,FK428,""))</f>
        <v/>
      </c>
      <c r="FO428" s="72">
        <f ca="1">IF(LOG入力!BH428&gt;0,0,IF((FF428=1),IF(($FN428=""),0,1),0))</f>
        <v>0</v>
      </c>
      <c r="FP428" s="71">
        <f t="shared" ca="1" si="960"/>
        <v>0</v>
      </c>
      <c r="FQ428" s="6">
        <f t="shared" ca="1" si="961"/>
        <v>0</v>
      </c>
      <c r="FR428" s="6" t="str">
        <f t="shared" ca="1" si="962"/>
        <v/>
      </c>
      <c r="FS428" s="6">
        <f ca="1">IF(LOG入力!BH428&gt;0,0,IF(FQ428=0,0,(IF(COUNTIF($FR$19:FR428,FR428)=1,IF($FS$3="N",1,IF(EH428=1,1,0))))))</f>
        <v>0</v>
      </c>
      <c r="FT428" s="6" t="str">
        <f ca="1">IF(LOG入力!BH428&gt;0,"",IF(FS428=1,$X428,""))</f>
        <v/>
      </c>
      <c r="FU428" s="6" t="str">
        <f ca="1">IF(LOG入力!BH428&gt;0,"",IF(FS428=1,$Y428,""))</f>
        <v/>
      </c>
      <c r="FV428" s="6" t="str">
        <f ca="1">IF(LOG入力!BH428&gt;0,"",IF(COUNTIF($FT$19:$FT428,FT428)=1,FT428,""))</f>
        <v/>
      </c>
      <c r="FW428" s="6">
        <f ca="1">IF(LOG入力!BH428&gt;0,0,IF((FP428=1),IF(($FV428=""),0,1),0))</f>
        <v>0</v>
      </c>
      <c r="FX428" s="6" t="str">
        <f ca="1">IF(LOG入力!BH428&gt;0,"",IF(COUNTIF($FU$19:FU428,FU428)=1,FU428,""))</f>
        <v/>
      </c>
      <c r="FY428" s="72">
        <f ca="1">IF(LOG入力!BH428&gt;0,0,IF((FP428=1),IF(($FX428=""),0,1),0))</f>
        <v>0</v>
      </c>
      <c r="FZ428" s="71">
        <f t="shared" ca="1" si="963"/>
        <v>0</v>
      </c>
      <c r="GA428" s="6">
        <f t="shared" ca="1" si="964"/>
        <v>0</v>
      </c>
      <c r="GB428" s="6" t="str">
        <f t="shared" ca="1" si="965"/>
        <v/>
      </c>
      <c r="GC428" s="6">
        <f ca="1">IF(LOG入力!BH428&gt;0,0,IF(GA428=0,0,(IF(COUNTIF($GB$19:GB428,GB428)=1,IF($FS$3="N",1,IF(EH428=1,1,0))))))</f>
        <v>0</v>
      </c>
      <c r="GD428" s="6" t="str">
        <f ca="1">IF(LOG入力!BH428&gt;0,"",IF(GC428=1,$X428,""))</f>
        <v/>
      </c>
      <c r="GE428" s="6" t="str">
        <f ca="1">IF(LOG入力!BH428&gt;0,"",IF(GC428=1,$Y428,""))</f>
        <v/>
      </c>
      <c r="GF428" s="6" t="str">
        <f ca="1">IF(LOG入力!BH428&gt;0,"",IF(COUNTIF($GD$19:$GD428,GD428)=1,GD428,""))</f>
        <v/>
      </c>
      <c r="GG428" s="6">
        <f ca="1">IF(LOG入力!BH428&gt;0,0,IF((FZ428=1),IF(($GF428=""),0,1),0))</f>
        <v>0</v>
      </c>
      <c r="GH428" s="6" t="str">
        <f ca="1">IF(LOG入力!BH428&gt;0,"",IF(COUNTIF($GE$19:GE428,GE428)=1,GE428,""))</f>
        <v/>
      </c>
      <c r="GI428" s="72">
        <f ca="1">IF(LOG入力!BH428&gt;0,0,IF((FZ428=1),IF(($GH428=""),0,1),0))</f>
        <v>0</v>
      </c>
      <c r="GK428" s="455" t="str">
        <f ca="1">IF(V428=1,"",IF(LEN(LOG入力!AS428)=0,"",LOG入力!AS428))</f>
        <v/>
      </c>
      <c r="GL428" s="378" t="str">
        <f t="shared" ca="1" si="966"/>
        <v/>
      </c>
      <c r="GM428" s="378" t="str">
        <f t="shared" ca="1" si="967"/>
        <v/>
      </c>
      <c r="GN428" s="74" t="str">
        <f t="shared" ca="1" si="968"/>
        <v/>
      </c>
      <c r="GO428" s="74" t="str">
        <f t="shared" ca="1" si="969"/>
        <v/>
      </c>
      <c r="GQ428" s="74" t="str">
        <f t="shared" ca="1" si="970"/>
        <v/>
      </c>
      <c r="GR428" s="74" t="str">
        <f t="shared" ca="1" si="971"/>
        <v/>
      </c>
      <c r="GS428" s="74" t="str">
        <f t="shared" ca="1" si="972"/>
        <v/>
      </c>
      <c r="GT428" s="74" t="str">
        <f t="shared" ca="1" si="973"/>
        <v/>
      </c>
      <c r="GU428" s="74" t="str">
        <f t="shared" ca="1" si="974"/>
        <v/>
      </c>
      <c r="GV428" s="74" t="str">
        <f t="shared" ca="1" si="975"/>
        <v/>
      </c>
      <c r="GX428" s="74" t="str">
        <f t="shared" ca="1" si="976"/>
        <v/>
      </c>
      <c r="GY428" s="74" t="str">
        <f t="shared" ca="1" si="977"/>
        <v/>
      </c>
      <c r="GZ428" s="74" t="str">
        <f ca="1">IF(V428=1,"",IF(LOG入力!BH428&gt;0,0,IF(GY428=0,0,IF((VALUE((TYPE(VALUE(J428)))))=16,0,IF(VALUE(J428)&lt;60,1,IF(VALUE(J428)&lt;100,0,IF(VALUE(J428)&lt;600,2,0)))))))</f>
        <v/>
      </c>
      <c r="HA428" s="74" t="str">
        <f t="shared" ca="1" si="978"/>
        <v/>
      </c>
      <c r="HB428" s="74" t="str">
        <f ca="1">IF(V428=1,"",IF(LOG入力!BH428&gt;0,0,IF(HA428=0,0,IF((VALUE((TYPE(VALUE(L428)))))=16,0,IF(VALUE(L428)&lt;60,1,IF(VALUE(L428)&lt;100,0,IF(VALUE(L428)&lt;600,2,0)))))))</f>
        <v/>
      </c>
      <c r="HD428" s="74" t="str">
        <f t="shared" ca="1" si="979"/>
        <v/>
      </c>
      <c r="HF428" s="74" t="str">
        <f t="shared" ca="1" si="980"/>
        <v/>
      </c>
      <c r="HG428" s="74" t="str">
        <f t="shared" ca="1" si="981"/>
        <v/>
      </c>
      <c r="HH428" s="74" t="str">
        <f t="shared" ca="1" si="982"/>
        <v/>
      </c>
      <c r="HI428" s="74" t="str">
        <f t="shared" ca="1" si="983"/>
        <v/>
      </c>
      <c r="HJ428" s="74" t="str">
        <f t="shared" ca="1" si="984"/>
        <v/>
      </c>
      <c r="HK428" s="74" t="str">
        <f t="shared" ca="1" si="985"/>
        <v/>
      </c>
      <c r="HL428" s="74" t="str">
        <f t="shared" ca="1" si="986"/>
        <v/>
      </c>
      <c r="HM428" s="74" t="str">
        <f t="shared" ca="1" si="987"/>
        <v/>
      </c>
      <c r="HN428" s="74" t="str">
        <f t="shared" ca="1" si="988"/>
        <v/>
      </c>
      <c r="HO428" s="529" t="str">
        <f t="shared" ca="1" si="989"/>
        <v/>
      </c>
      <c r="HP428" s="74" t="str">
        <f t="shared" ca="1" si="990"/>
        <v/>
      </c>
      <c r="HQ428" s="74" t="str">
        <f t="shared" ca="1" si="991"/>
        <v/>
      </c>
      <c r="HR428" s="74" t="str">
        <f t="shared" ca="1" si="992"/>
        <v/>
      </c>
      <c r="HS428" s="74" t="str">
        <f t="shared" ca="1" si="993"/>
        <v/>
      </c>
      <c r="HT428" s="74" t="str">
        <f ca="1">IF(V428=1,"",IF(LOG入力!BH428&gt;0,0,IF(DV428=1,0,IF(N428="0",0,IF(SUM(HD428:HS428)&gt;0,1,0)))))</f>
        <v/>
      </c>
    </row>
    <row r="429" spans="1:228" x14ac:dyDescent="0.15">
      <c r="A429" s="5"/>
      <c r="B429" s="560" t="str">
        <f t="shared" ca="1" si="852"/>
        <v/>
      </c>
      <c r="C429" s="561" t="str">
        <f ca="1">LOG入力!AP429</f>
        <v/>
      </c>
      <c r="D429" s="562" t="str">
        <f ca="1">LOG入力!AQ429</f>
        <v/>
      </c>
      <c r="E429" s="562" t="str">
        <f ca="1">LOG入力!AR429</f>
        <v/>
      </c>
      <c r="F429" s="563" t="str">
        <f t="shared" ca="1" si="853"/>
        <v/>
      </c>
      <c r="G429" s="582" t="str">
        <f ca="1">LOG入力!AT429</f>
        <v/>
      </c>
      <c r="H429" s="507" t="str">
        <f ca="1">LOG入力!AU429</f>
        <v/>
      </c>
      <c r="I429" s="507" t="str">
        <f ca="1">LOG入力!AV429</f>
        <v/>
      </c>
      <c r="J429" s="583" t="str">
        <f ca="1">LOG入力!AW429</f>
        <v/>
      </c>
      <c r="K429" s="584" t="str">
        <f ca="1">LOG入力!BJ429</f>
        <v/>
      </c>
      <c r="L429" s="583" t="str">
        <f ca="1">LOG入力!AY429</f>
        <v/>
      </c>
      <c r="M429" s="566" t="str">
        <f ca="1">LOG入力!BK429</f>
        <v/>
      </c>
      <c r="N429" s="567" t="str">
        <f ca="1">IF(V429=1,"",IF(LOG入力!AJ429=1,"1",LOG入力!BA429))</f>
        <v/>
      </c>
      <c r="O429" s="568" t="str">
        <f ca="1">IF(V429=1,"",IF(LEN(LOG入力!O429)=0,"",LOG入力!O429))</f>
        <v/>
      </c>
      <c r="P429" s="569" t="str">
        <f ca="1">IF(V429=1,"",IF($AA$4=1,"",IF(LOG入力!BG429=1,"",CONCATENATE($ER429,$FB429,$FL429,$FV429,$GF429))))</f>
        <v/>
      </c>
      <c r="Q429" s="569" t="str">
        <f ca="1">IF(V429=1,"",IF($AA$4=1,"",IF(LOG入力!BG429=1,"",CONCATENATE($ET429,$FD429,$FN429,$FX429,$GH429))))</f>
        <v/>
      </c>
      <c r="R429" s="292" t="str">
        <f ca="1">IF(V429=1,"",IF($AA$4=1,"",IF(LOG入力!BH429&gt;0,0,AA429)))</f>
        <v/>
      </c>
      <c r="S429" s="293" t="str">
        <f t="shared" ca="1" si="854"/>
        <v/>
      </c>
      <c r="T429" s="681"/>
      <c r="U429" s="38"/>
      <c r="V429" s="196">
        <f ca="1">LOG入力!AN429</f>
        <v>1</v>
      </c>
      <c r="W429" s="38"/>
      <c r="X429" s="516" t="str">
        <f t="shared" ca="1" si="855"/>
        <v/>
      </c>
      <c r="Y429" s="515" t="str">
        <f t="shared" ca="1" si="856"/>
        <v/>
      </c>
      <c r="Z429" s="518" t="str">
        <f t="shared" ca="1" si="857"/>
        <v/>
      </c>
      <c r="AA429" s="574" t="str">
        <f t="shared" ca="1" si="858"/>
        <v/>
      </c>
      <c r="AC429" s="6" t="str">
        <f t="shared" ca="1" si="859"/>
        <v/>
      </c>
      <c r="AD429" s="6" t="str">
        <f t="shared" ca="1" si="860"/>
        <v/>
      </c>
      <c r="AE429" s="6" t="str">
        <f t="shared" ca="1" si="861"/>
        <v/>
      </c>
      <c r="AF429" s="6" t="str">
        <f t="shared" ca="1" si="862"/>
        <v/>
      </c>
      <c r="AG429" s="6" t="str">
        <f t="shared" ca="1" si="863"/>
        <v/>
      </c>
      <c r="AH429" s="6" t="str">
        <f t="shared" ca="1" si="864"/>
        <v/>
      </c>
      <c r="AI429" s="6" t="str">
        <f t="shared" ca="1" si="865"/>
        <v/>
      </c>
      <c r="AJ429" s="6" t="str">
        <f t="shared" ca="1" si="866"/>
        <v/>
      </c>
      <c r="AK429" s="6" t="str">
        <f t="shared" ca="1" si="867"/>
        <v/>
      </c>
      <c r="AL429" s="6" t="str">
        <f t="shared" ca="1" si="868"/>
        <v/>
      </c>
      <c r="AM429" s="6" t="str">
        <f t="shared" ca="1" si="869"/>
        <v/>
      </c>
      <c r="AN429" s="6" t="str">
        <f t="shared" ca="1" si="870"/>
        <v/>
      </c>
      <c r="AO429" s="6" t="str">
        <f t="shared" ca="1" si="871"/>
        <v/>
      </c>
      <c r="AP429" s="6" t="str">
        <f t="shared" ca="1" si="872"/>
        <v/>
      </c>
      <c r="AQ429" s="6" t="str">
        <f t="shared" ca="1" si="873"/>
        <v/>
      </c>
      <c r="AR429" s="6" t="str">
        <f t="shared" ca="1" si="874"/>
        <v/>
      </c>
      <c r="AS429" s="6" t="str">
        <f t="shared" ca="1" si="875"/>
        <v/>
      </c>
      <c r="AT429" s="6" t="str">
        <f t="shared" ca="1" si="876"/>
        <v/>
      </c>
      <c r="AU429" s="6" t="str">
        <f t="shared" ca="1" si="877"/>
        <v/>
      </c>
      <c r="AV429" s="6" t="str">
        <f t="shared" ca="1" si="878"/>
        <v/>
      </c>
      <c r="AW429" s="6" t="str">
        <f t="shared" ca="1" si="879"/>
        <v/>
      </c>
      <c r="AY429" s="6" t="str">
        <f t="shared" ca="1" si="880"/>
        <v/>
      </c>
      <c r="AZ429" s="6" t="str">
        <f t="shared" ca="1" si="881"/>
        <v/>
      </c>
      <c r="BA429" s="6" t="str">
        <f t="shared" ca="1" si="882"/>
        <v/>
      </c>
      <c r="BB429" s="6" t="str">
        <f t="shared" ca="1" si="883"/>
        <v/>
      </c>
      <c r="BC429" s="6" t="str">
        <f t="shared" ca="1" si="884"/>
        <v/>
      </c>
      <c r="BD429" s="6" t="str">
        <f t="shared" ca="1" si="885"/>
        <v/>
      </c>
      <c r="BE429" s="6" t="str">
        <f t="shared" ca="1" si="886"/>
        <v/>
      </c>
      <c r="BF429" s="6" t="str">
        <f t="shared" ca="1" si="887"/>
        <v/>
      </c>
      <c r="BG429" s="6" t="str">
        <f t="shared" ca="1" si="888"/>
        <v/>
      </c>
      <c r="BH429" s="6" t="str">
        <f t="shared" ca="1" si="889"/>
        <v/>
      </c>
      <c r="BI429" s="6" t="str">
        <f t="shared" ca="1" si="890"/>
        <v/>
      </c>
      <c r="BJ429" s="6" t="str">
        <f t="shared" ca="1" si="891"/>
        <v/>
      </c>
      <c r="BK429" s="6" t="str">
        <f t="shared" ca="1" si="892"/>
        <v/>
      </c>
      <c r="BL429" s="6" t="str">
        <f t="shared" ca="1" si="893"/>
        <v/>
      </c>
      <c r="BM429" s="6" t="str">
        <f t="shared" ca="1" si="894"/>
        <v/>
      </c>
      <c r="BN429" s="6" t="str">
        <f t="shared" ca="1" si="895"/>
        <v/>
      </c>
      <c r="BO429" s="6" t="str">
        <f t="shared" ca="1" si="896"/>
        <v/>
      </c>
      <c r="BP429" s="6" t="str">
        <f t="shared" ca="1" si="897"/>
        <v/>
      </c>
      <c r="BQ429" s="6" t="str">
        <f t="shared" ca="1" si="898"/>
        <v/>
      </c>
      <c r="BR429" s="6" t="str">
        <f t="shared" ca="1" si="899"/>
        <v/>
      </c>
      <c r="BS429" s="6" t="str">
        <f t="shared" ca="1" si="900"/>
        <v/>
      </c>
      <c r="BU429" s="6" t="str">
        <f t="shared" ca="1" si="901"/>
        <v/>
      </c>
      <c r="BW429" s="515" t="str">
        <f t="shared" ca="1" si="902"/>
        <v/>
      </c>
      <c r="BX429" s="515">
        <f t="shared" ca="1" si="903"/>
        <v>0</v>
      </c>
      <c r="BY429" s="515" t="str">
        <f t="shared" ca="1" si="904"/>
        <v/>
      </c>
      <c r="CA429" s="6">
        <f t="shared" ca="1" si="905"/>
        <v>1</v>
      </c>
      <c r="CC429" s="523" t="str">
        <f t="shared" ca="1" si="906"/>
        <v/>
      </c>
      <c r="CE429" s="6" t="str">
        <f t="shared" ca="1" si="907"/>
        <v/>
      </c>
      <c r="CG429" s="524" t="str">
        <f ca="1">IF(V429=1,"",IF($AA$4=1,"",IF(LOG入力!BH429&gt;0,"",IF(N429=0,"",IF(HT429=0,"","★")))))</f>
        <v/>
      </c>
      <c r="CI429" s="74" t="str">
        <f t="shared" ca="1" si="908"/>
        <v/>
      </c>
      <c r="CK429" s="525" t="str">
        <f ca="1">IF(V429=1,"",IF(LOG入力!BH429&gt;0,1,0))</f>
        <v/>
      </c>
      <c r="CL429" s="74" t="str">
        <f t="shared" ca="1" si="909"/>
        <v/>
      </c>
      <c r="CN429" s="74" t="str">
        <f t="shared" ca="1" si="910"/>
        <v/>
      </c>
      <c r="CO429" s="74" t="str">
        <f t="shared" ca="1" si="911"/>
        <v/>
      </c>
      <c r="CQ429" s="74" t="str">
        <f t="shared" ca="1" si="912"/>
        <v/>
      </c>
      <c r="CR429" s="74" t="str">
        <f t="shared" ca="1" si="913"/>
        <v/>
      </c>
      <c r="CS429" s="74" t="str">
        <f t="shared" ca="1" si="914"/>
        <v/>
      </c>
      <c r="CT429" s="74" t="str">
        <f t="shared" ca="1" si="915"/>
        <v/>
      </c>
      <c r="CU429" s="74" t="str">
        <f t="shared" ca="1" si="916"/>
        <v/>
      </c>
      <c r="CV429" s="74" t="str">
        <f t="shared" ca="1" si="917"/>
        <v/>
      </c>
      <c r="CW429" s="74" t="str">
        <f t="shared" ca="1" si="918"/>
        <v/>
      </c>
      <c r="CX429" s="74" t="str">
        <f t="shared" ca="1" si="919"/>
        <v/>
      </c>
      <c r="CY429" s="74" t="str">
        <f t="shared" ca="1" si="920"/>
        <v/>
      </c>
      <c r="CZ429" s="74" t="str">
        <f t="shared" ca="1" si="921"/>
        <v/>
      </c>
      <c r="DA429" s="74" t="str">
        <f t="shared" ca="1" si="922"/>
        <v/>
      </c>
      <c r="DB429" s="74" t="str">
        <f t="shared" ca="1" si="923"/>
        <v/>
      </c>
      <c r="DD429" s="74" t="str">
        <f t="shared" ca="1" si="924"/>
        <v/>
      </c>
      <c r="DE429" s="74" t="str">
        <f t="shared" ca="1" si="925"/>
        <v/>
      </c>
      <c r="DF429" s="74" t="str">
        <f t="shared" ca="1" si="926"/>
        <v/>
      </c>
      <c r="DG429" s="74" t="str">
        <f t="shared" ca="1" si="927"/>
        <v/>
      </c>
      <c r="DH429" s="74" t="str">
        <f t="shared" ca="1" si="928"/>
        <v/>
      </c>
      <c r="DI429" s="74" t="str">
        <f t="shared" ca="1" si="929"/>
        <v/>
      </c>
      <c r="DJ429" s="74" t="str">
        <f t="shared" ca="1" si="930"/>
        <v/>
      </c>
      <c r="DK429" s="74" t="str">
        <f t="shared" ca="1" si="931"/>
        <v/>
      </c>
      <c r="DL429" s="74" t="str">
        <f t="shared" ca="1" si="932"/>
        <v/>
      </c>
      <c r="DM429" s="74" t="str">
        <f t="shared" ca="1" si="933"/>
        <v/>
      </c>
      <c r="DN429" s="74" t="str">
        <f t="shared" ca="1" si="934"/>
        <v/>
      </c>
      <c r="DO429" s="74" t="str">
        <f t="shared" ca="1" si="935"/>
        <v/>
      </c>
      <c r="DQ429" s="74" t="str">
        <f t="shared" ca="1" si="936"/>
        <v/>
      </c>
      <c r="DS429" s="74" t="str">
        <f t="shared" ca="1" si="937"/>
        <v/>
      </c>
      <c r="DT429" s="74" t="str">
        <f t="shared" ca="1" si="938"/>
        <v/>
      </c>
      <c r="DV429" s="525" t="str">
        <f t="shared" ca="1" si="939"/>
        <v/>
      </c>
      <c r="DW429" s="74" t="str">
        <f t="shared" ca="1" si="940"/>
        <v/>
      </c>
      <c r="DX429" s="485" t="str">
        <f t="shared" ca="1" si="941"/>
        <v/>
      </c>
      <c r="DY429" s="74" t="str">
        <f t="shared" ca="1" si="942"/>
        <v/>
      </c>
      <c r="DZ429" s="74" t="str">
        <f t="shared" ca="1" si="943"/>
        <v/>
      </c>
      <c r="EA429" s="74" t="str">
        <f t="shared" ca="1" si="944"/>
        <v/>
      </c>
      <c r="EC429" s="74" t="str">
        <f t="shared" ca="1" si="945"/>
        <v/>
      </c>
      <c r="ED429" s="74" t="str">
        <f t="shared" ca="1" si="946"/>
        <v/>
      </c>
      <c r="EE429" s="74" t="str">
        <f t="shared" ca="1" si="947"/>
        <v/>
      </c>
      <c r="EG429" s="479" t="str">
        <f ca="1">IF(V429=1,"",IF(LOG入力!BH429&gt;0,0,IF(CG429="★",0,IF(R429=1,0,IF(N429=0,0,1)))))</f>
        <v/>
      </c>
      <c r="EH429" s="483" t="str">
        <f t="shared" ca="1" si="948"/>
        <v/>
      </c>
      <c r="EI429" s="483" t="str">
        <f t="shared" ca="1" si="949"/>
        <v/>
      </c>
      <c r="EJ429" s="483" t="str">
        <f t="shared" ca="1" si="950"/>
        <v/>
      </c>
      <c r="EL429" s="71">
        <f t="shared" ca="1" si="951"/>
        <v>0</v>
      </c>
      <c r="EM429" s="6">
        <f t="shared" ca="1" si="952"/>
        <v>0</v>
      </c>
      <c r="EN429" s="6" t="str">
        <f t="shared" ca="1" si="953"/>
        <v/>
      </c>
      <c r="EO429" s="6">
        <f ca="1">IF(LOG入力!BH429&gt;0,0,IF(EM429=0,0,(IF(COUNTIF($EN$19:EN429,EN429)=1,IF($FS$3="N",1,IF(EH429=1,1,0))))))</f>
        <v>0</v>
      </c>
      <c r="EP429" s="6" t="str">
        <f ca="1">IF(LOG入力!BH429&gt;0,"",IF(EO429=1,$X429,""))</f>
        <v/>
      </c>
      <c r="EQ429" s="6" t="str">
        <f ca="1">IF(LOG入力!BH429&gt;0,"",IF(EO429=1,$Y429,""))</f>
        <v/>
      </c>
      <c r="ER429" s="520" t="str">
        <f ca="1">IF(LOG入力!BH429&gt;0,"",IF(COUNTIF($EP$19:$EP429,EP429)=1,EP429,""))</f>
        <v/>
      </c>
      <c r="ES429" s="520">
        <f ca="1">IF(LOG入力!BH429&gt;0,0,IF((EL429=1),IF(($ER429=""),0,1),0))</f>
        <v>0</v>
      </c>
      <c r="ET429" s="520" t="str">
        <f ca="1">IF(LOG入力!BH429&gt;0,"",IF(COUNTIF($EQ$19:EQ429,EQ429)=1,EQ429,""))</f>
        <v/>
      </c>
      <c r="EU429" s="539">
        <f ca="1">IF(LOG入力!BH429&gt;0,0,IF((EL429=1),IF(($ET429=""),0,1),0))</f>
        <v>0</v>
      </c>
      <c r="EV429" s="71">
        <f t="shared" ca="1" si="954"/>
        <v>0</v>
      </c>
      <c r="EW429" s="6">
        <f t="shared" ca="1" si="955"/>
        <v>0</v>
      </c>
      <c r="EX429" s="6" t="str">
        <f t="shared" ca="1" si="956"/>
        <v/>
      </c>
      <c r="EY429" s="6">
        <f ca="1">IF(LOG入力!BH429&gt;0,0,IF(EW429=0,0,(IF(COUNTIF($EX$19:EX429,EX429)=1,IF($FS$3="N",1,IF(EH429=1,1,0))))))</f>
        <v>0</v>
      </c>
      <c r="EZ429" s="6" t="str">
        <f ca="1">IF(LOG入力!BH429&gt;0,"",IF(EY429=1,$X429,""))</f>
        <v/>
      </c>
      <c r="FA429" s="6" t="str">
        <f ca="1">IF(LOG入力!BH429&gt;0,"",IF(EY429=1,$Y429,""))</f>
        <v/>
      </c>
      <c r="FB429" s="6" t="str">
        <f ca="1">IF(LOG入力!BH429&gt;0,"",IF(COUNTIF($EZ$19:$EZ429,EZ429)=1,EZ429,""))</f>
        <v/>
      </c>
      <c r="FC429" s="6">
        <f ca="1">IF(LOG入力!BH429&gt;0,0,IF((EV429=1),IF(($FB429=""),0,1),0))</f>
        <v>0</v>
      </c>
      <c r="FD429" s="6" t="str">
        <f ca="1">IF(LOG入力!BH429&gt;0,"",IF(COUNTIF($FA$19:FA429,FA429)=1,FA429,""))</f>
        <v/>
      </c>
      <c r="FE429" s="72">
        <f ca="1">IF(LOG入力!BH429&gt;0,0,IF((EV429=1),IF(($FD429=""),0,1),0))</f>
        <v>0</v>
      </c>
      <c r="FF429" s="71">
        <f t="shared" ca="1" si="957"/>
        <v>0</v>
      </c>
      <c r="FG429" s="6">
        <f t="shared" ca="1" si="958"/>
        <v>0</v>
      </c>
      <c r="FH429" s="6" t="str">
        <f t="shared" ca="1" si="959"/>
        <v/>
      </c>
      <c r="FI429" s="6">
        <f ca="1">IF(LOG入力!BH429&gt;0,0,IF(FG429=0,0,(IF(COUNTIF($FH$19:FH429,FH429)=1,IF($FS$3="N",1,IF(EH429=1,1,0))))))</f>
        <v>0</v>
      </c>
      <c r="FJ429" s="6" t="str">
        <f ca="1">IF(LOG入力!BH429&gt;0,"",IF(FI429=1,$X429,""))</f>
        <v/>
      </c>
      <c r="FK429" s="6" t="str">
        <f ca="1">IF(LOG入力!BH429&gt;0,"",IF(FI429=1,$Y429,""))</f>
        <v/>
      </c>
      <c r="FL429" s="6" t="str">
        <f ca="1">IF(LOG入力!BH429&gt;0,"",IF(COUNTIF($FJ$19:$FJ429,FJ429)=1,FJ429,""))</f>
        <v/>
      </c>
      <c r="FM429" s="6">
        <f ca="1">IF(LOG入力!BH429&gt;0,0,IF((FF429=1),IF(($FL429=""),0,1),0))</f>
        <v>0</v>
      </c>
      <c r="FN429" s="6" t="str">
        <f ca="1">IF(LOG入力!BH429&gt;0,"",IF(COUNTIF($FK$19:FK429,FK429)=1,FK429,""))</f>
        <v/>
      </c>
      <c r="FO429" s="72">
        <f ca="1">IF(LOG入力!BH429&gt;0,0,IF((FF429=1),IF(($FN429=""),0,1),0))</f>
        <v>0</v>
      </c>
      <c r="FP429" s="71">
        <f t="shared" ca="1" si="960"/>
        <v>0</v>
      </c>
      <c r="FQ429" s="6">
        <f t="shared" ca="1" si="961"/>
        <v>0</v>
      </c>
      <c r="FR429" s="6" t="str">
        <f t="shared" ca="1" si="962"/>
        <v/>
      </c>
      <c r="FS429" s="6">
        <f ca="1">IF(LOG入力!BH429&gt;0,0,IF(FQ429=0,0,(IF(COUNTIF($FR$19:FR429,FR429)=1,IF($FS$3="N",1,IF(EH429=1,1,0))))))</f>
        <v>0</v>
      </c>
      <c r="FT429" s="6" t="str">
        <f ca="1">IF(LOG入力!BH429&gt;0,"",IF(FS429=1,$X429,""))</f>
        <v/>
      </c>
      <c r="FU429" s="6" t="str">
        <f ca="1">IF(LOG入力!BH429&gt;0,"",IF(FS429=1,$Y429,""))</f>
        <v/>
      </c>
      <c r="FV429" s="6" t="str">
        <f ca="1">IF(LOG入力!BH429&gt;0,"",IF(COUNTIF($FT$19:$FT429,FT429)=1,FT429,""))</f>
        <v/>
      </c>
      <c r="FW429" s="6">
        <f ca="1">IF(LOG入力!BH429&gt;0,0,IF((FP429=1),IF(($FV429=""),0,1),0))</f>
        <v>0</v>
      </c>
      <c r="FX429" s="6" t="str">
        <f ca="1">IF(LOG入力!BH429&gt;0,"",IF(COUNTIF($FU$19:FU429,FU429)=1,FU429,""))</f>
        <v/>
      </c>
      <c r="FY429" s="72">
        <f ca="1">IF(LOG入力!BH429&gt;0,0,IF((FP429=1),IF(($FX429=""),0,1),0))</f>
        <v>0</v>
      </c>
      <c r="FZ429" s="71">
        <f t="shared" ca="1" si="963"/>
        <v>0</v>
      </c>
      <c r="GA429" s="6">
        <f t="shared" ca="1" si="964"/>
        <v>0</v>
      </c>
      <c r="GB429" s="6" t="str">
        <f t="shared" ca="1" si="965"/>
        <v/>
      </c>
      <c r="GC429" s="6">
        <f ca="1">IF(LOG入力!BH429&gt;0,0,IF(GA429=0,0,(IF(COUNTIF($GB$19:GB429,GB429)=1,IF($FS$3="N",1,IF(EH429=1,1,0))))))</f>
        <v>0</v>
      </c>
      <c r="GD429" s="6" t="str">
        <f ca="1">IF(LOG入力!BH429&gt;0,"",IF(GC429=1,$X429,""))</f>
        <v/>
      </c>
      <c r="GE429" s="6" t="str">
        <f ca="1">IF(LOG入力!BH429&gt;0,"",IF(GC429=1,$Y429,""))</f>
        <v/>
      </c>
      <c r="GF429" s="6" t="str">
        <f ca="1">IF(LOG入力!BH429&gt;0,"",IF(COUNTIF($GD$19:$GD429,GD429)=1,GD429,""))</f>
        <v/>
      </c>
      <c r="GG429" s="6">
        <f ca="1">IF(LOG入力!BH429&gt;0,0,IF((FZ429=1),IF(($GF429=""),0,1),0))</f>
        <v>0</v>
      </c>
      <c r="GH429" s="6" t="str">
        <f ca="1">IF(LOG入力!BH429&gt;0,"",IF(COUNTIF($GE$19:GE429,GE429)=1,GE429,""))</f>
        <v/>
      </c>
      <c r="GI429" s="72">
        <f ca="1">IF(LOG入力!BH429&gt;0,0,IF((FZ429=1),IF(($GH429=""),0,1),0))</f>
        <v>0</v>
      </c>
      <c r="GK429" s="455" t="str">
        <f ca="1">IF(V429=1,"",IF(LEN(LOG入力!AS429)=0,"",LOG入力!AS429))</f>
        <v/>
      </c>
      <c r="GL429" s="378" t="str">
        <f t="shared" ca="1" si="966"/>
        <v/>
      </c>
      <c r="GM429" s="378" t="str">
        <f t="shared" ca="1" si="967"/>
        <v/>
      </c>
      <c r="GN429" s="74" t="str">
        <f t="shared" ca="1" si="968"/>
        <v/>
      </c>
      <c r="GO429" s="74" t="str">
        <f t="shared" ca="1" si="969"/>
        <v/>
      </c>
      <c r="GQ429" s="74" t="str">
        <f t="shared" ca="1" si="970"/>
        <v/>
      </c>
      <c r="GR429" s="74" t="str">
        <f t="shared" ca="1" si="971"/>
        <v/>
      </c>
      <c r="GS429" s="74" t="str">
        <f t="shared" ca="1" si="972"/>
        <v/>
      </c>
      <c r="GT429" s="74" t="str">
        <f t="shared" ca="1" si="973"/>
        <v/>
      </c>
      <c r="GU429" s="74" t="str">
        <f t="shared" ca="1" si="974"/>
        <v/>
      </c>
      <c r="GV429" s="74" t="str">
        <f t="shared" ca="1" si="975"/>
        <v/>
      </c>
      <c r="GX429" s="74" t="str">
        <f t="shared" ca="1" si="976"/>
        <v/>
      </c>
      <c r="GY429" s="74" t="str">
        <f t="shared" ca="1" si="977"/>
        <v/>
      </c>
      <c r="GZ429" s="74" t="str">
        <f ca="1">IF(V429=1,"",IF(LOG入力!BH429&gt;0,0,IF(GY429=0,0,IF((VALUE((TYPE(VALUE(J429)))))=16,0,IF(VALUE(J429)&lt;60,1,IF(VALUE(J429)&lt;100,0,IF(VALUE(J429)&lt;600,2,0)))))))</f>
        <v/>
      </c>
      <c r="HA429" s="74" t="str">
        <f t="shared" ca="1" si="978"/>
        <v/>
      </c>
      <c r="HB429" s="74" t="str">
        <f ca="1">IF(V429=1,"",IF(LOG入力!BH429&gt;0,0,IF(HA429=0,0,IF((VALUE((TYPE(VALUE(L429)))))=16,0,IF(VALUE(L429)&lt;60,1,IF(VALUE(L429)&lt;100,0,IF(VALUE(L429)&lt;600,2,0)))))))</f>
        <v/>
      </c>
      <c r="HD429" s="74" t="str">
        <f t="shared" ca="1" si="979"/>
        <v/>
      </c>
      <c r="HF429" s="74" t="str">
        <f t="shared" ca="1" si="980"/>
        <v/>
      </c>
      <c r="HG429" s="74" t="str">
        <f t="shared" ca="1" si="981"/>
        <v/>
      </c>
      <c r="HH429" s="74" t="str">
        <f t="shared" ca="1" si="982"/>
        <v/>
      </c>
      <c r="HI429" s="74" t="str">
        <f t="shared" ca="1" si="983"/>
        <v/>
      </c>
      <c r="HJ429" s="74" t="str">
        <f t="shared" ca="1" si="984"/>
        <v/>
      </c>
      <c r="HK429" s="74" t="str">
        <f t="shared" ca="1" si="985"/>
        <v/>
      </c>
      <c r="HL429" s="74" t="str">
        <f t="shared" ca="1" si="986"/>
        <v/>
      </c>
      <c r="HM429" s="74" t="str">
        <f t="shared" ca="1" si="987"/>
        <v/>
      </c>
      <c r="HN429" s="74" t="str">
        <f t="shared" ca="1" si="988"/>
        <v/>
      </c>
      <c r="HO429" s="529" t="str">
        <f t="shared" ca="1" si="989"/>
        <v/>
      </c>
      <c r="HP429" s="74" t="str">
        <f t="shared" ca="1" si="990"/>
        <v/>
      </c>
      <c r="HQ429" s="74" t="str">
        <f t="shared" ca="1" si="991"/>
        <v/>
      </c>
      <c r="HR429" s="74" t="str">
        <f t="shared" ca="1" si="992"/>
        <v/>
      </c>
      <c r="HS429" s="74" t="str">
        <f t="shared" ca="1" si="993"/>
        <v/>
      </c>
      <c r="HT429" s="74" t="str">
        <f ca="1">IF(V429=1,"",IF(LOG入力!BH429&gt;0,0,IF(DV429=1,0,IF(N429="0",0,IF(SUM(HD429:HS429)&gt;0,1,0)))))</f>
        <v/>
      </c>
    </row>
    <row r="430" spans="1:228" x14ac:dyDescent="0.15">
      <c r="A430" s="5"/>
      <c r="B430" s="532" t="str">
        <f t="shared" ca="1" si="852"/>
        <v/>
      </c>
      <c r="C430" s="570" t="str">
        <f ca="1">LOG入力!AP430</f>
        <v/>
      </c>
      <c r="D430" s="534" t="str">
        <f ca="1">LOG入力!AQ430</f>
        <v/>
      </c>
      <c r="E430" s="534" t="str">
        <f ca="1">LOG入力!AR430</f>
        <v/>
      </c>
      <c r="F430" s="535" t="str">
        <f t="shared" ca="1" si="853"/>
        <v/>
      </c>
      <c r="G430" s="585" t="str">
        <f ca="1">LOG入力!AT430</f>
        <v/>
      </c>
      <c r="H430" s="542" t="str">
        <f ca="1">LOG入力!AU430</f>
        <v/>
      </c>
      <c r="I430" s="542" t="str">
        <f ca="1">LOG入力!AV430</f>
        <v/>
      </c>
      <c r="J430" s="577" t="str">
        <f ca="1">LOG入力!AW430</f>
        <v/>
      </c>
      <c r="K430" s="578" t="str">
        <f ca="1">LOG入力!BJ430</f>
        <v/>
      </c>
      <c r="L430" s="577" t="str">
        <f ca="1">LOG入力!AY430</f>
        <v/>
      </c>
      <c r="M430" s="545" t="str">
        <f ca="1">LOG入力!BK430</f>
        <v/>
      </c>
      <c r="N430" s="512" t="str">
        <f ca="1">IF(V430=1,"",IF(LOG入力!AJ430=1,"1",LOG入力!BA430))</f>
        <v/>
      </c>
      <c r="O430" s="538" t="str">
        <f ca="1">IF(V430=1,"",IF(LEN(LOG入力!O430)=0,"",LOG入力!O430))</f>
        <v/>
      </c>
      <c r="P430" s="291" t="str">
        <f ca="1">IF(V430=1,"",IF($AA$4=1,"",IF(LOG入力!BG430=1,"",CONCATENATE($ER430,$FB430,$FL430,$FV430,$GF430))))</f>
        <v/>
      </c>
      <c r="Q430" s="291" t="str">
        <f ca="1">IF(V430=1,"",IF($AA$4=1,"",IF(LOG入力!BG430=1,"",CONCATENATE($ET430,$FD430,$FN430,$FX430,$GH430))))</f>
        <v/>
      </c>
      <c r="R430" s="573" t="str">
        <f ca="1">IF(V430=1,"",IF($AA$4=1,"",IF(LOG入力!BH430&gt;0,0,AA430)))</f>
        <v/>
      </c>
      <c r="S430" s="293" t="str">
        <f t="shared" ca="1" si="854"/>
        <v/>
      </c>
      <c r="T430" s="681"/>
      <c r="U430" s="38"/>
      <c r="V430" s="196">
        <f ca="1">LOG入力!AN430</f>
        <v>1</v>
      </c>
      <c r="W430" s="38"/>
      <c r="X430" s="516" t="str">
        <f t="shared" ca="1" si="855"/>
        <v/>
      </c>
      <c r="Y430" s="515" t="str">
        <f t="shared" ca="1" si="856"/>
        <v/>
      </c>
      <c r="Z430" s="518" t="str">
        <f t="shared" ca="1" si="857"/>
        <v/>
      </c>
      <c r="AA430" s="574" t="str">
        <f t="shared" ca="1" si="858"/>
        <v/>
      </c>
      <c r="AC430" s="6" t="str">
        <f t="shared" ca="1" si="859"/>
        <v/>
      </c>
      <c r="AD430" s="6" t="str">
        <f t="shared" ca="1" si="860"/>
        <v/>
      </c>
      <c r="AE430" s="6" t="str">
        <f t="shared" ca="1" si="861"/>
        <v/>
      </c>
      <c r="AF430" s="6" t="str">
        <f t="shared" ca="1" si="862"/>
        <v/>
      </c>
      <c r="AG430" s="6" t="str">
        <f t="shared" ca="1" si="863"/>
        <v/>
      </c>
      <c r="AH430" s="6" t="str">
        <f t="shared" ca="1" si="864"/>
        <v/>
      </c>
      <c r="AI430" s="6" t="str">
        <f t="shared" ca="1" si="865"/>
        <v/>
      </c>
      <c r="AJ430" s="6" t="str">
        <f t="shared" ca="1" si="866"/>
        <v/>
      </c>
      <c r="AK430" s="6" t="str">
        <f t="shared" ca="1" si="867"/>
        <v/>
      </c>
      <c r="AL430" s="6" t="str">
        <f t="shared" ca="1" si="868"/>
        <v/>
      </c>
      <c r="AM430" s="6" t="str">
        <f t="shared" ca="1" si="869"/>
        <v/>
      </c>
      <c r="AN430" s="6" t="str">
        <f t="shared" ca="1" si="870"/>
        <v/>
      </c>
      <c r="AO430" s="6" t="str">
        <f t="shared" ca="1" si="871"/>
        <v/>
      </c>
      <c r="AP430" s="6" t="str">
        <f t="shared" ca="1" si="872"/>
        <v/>
      </c>
      <c r="AQ430" s="6" t="str">
        <f t="shared" ca="1" si="873"/>
        <v/>
      </c>
      <c r="AR430" s="6" t="str">
        <f t="shared" ca="1" si="874"/>
        <v/>
      </c>
      <c r="AS430" s="6" t="str">
        <f t="shared" ca="1" si="875"/>
        <v/>
      </c>
      <c r="AT430" s="6" t="str">
        <f t="shared" ca="1" si="876"/>
        <v/>
      </c>
      <c r="AU430" s="6" t="str">
        <f t="shared" ca="1" si="877"/>
        <v/>
      </c>
      <c r="AV430" s="6" t="str">
        <f t="shared" ca="1" si="878"/>
        <v/>
      </c>
      <c r="AW430" s="6" t="str">
        <f t="shared" ca="1" si="879"/>
        <v/>
      </c>
      <c r="AY430" s="6" t="str">
        <f t="shared" ca="1" si="880"/>
        <v/>
      </c>
      <c r="AZ430" s="6" t="str">
        <f t="shared" ca="1" si="881"/>
        <v/>
      </c>
      <c r="BA430" s="6" t="str">
        <f t="shared" ca="1" si="882"/>
        <v/>
      </c>
      <c r="BB430" s="6" t="str">
        <f t="shared" ca="1" si="883"/>
        <v/>
      </c>
      <c r="BC430" s="6" t="str">
        <f t="shared" ca="1" si="884"/>
        <v/>
      </c>
      <c r="BD430" s="6" t="str">
        <f t="shared" ca="1" si="885"/>
        <v/>
      </c>
      <c r="BE430" s="6" t="str">
        <f t="shared" ca="1" si="886"/>
        <v/>
      </c>
      <c r="BF430" s="6" t="str">
        <f t="shared" ca="1" si="887"/>
        <v/>
      </c>
      <c r="BG430" s="6" t="str">
        <f t="shared" ca="1" si="888"/>
        <v/>
      </c>
      <c r="BH430" s="6" t="str">
        <f t="shared" ca="1" si="889"/>
        <v/>
      </c>
      <c r="BI430" s="6" t="str">
        <f t="shared" ca="1" si="890"/>
        <v/>
      </c>
      <c r="BJ430" s="6" t="str">
        <f t="shared" ca="1" si="891"/>
        <v/>
      </c>
      <c r="BK430" s="6" t="str">
        <f t="shared" ca="1" si="892"/>
        <v/>
      </c>
      <c r="BL430" s="6" t="str">
        <f t="shared" ca="1" si="893"/>
        <v/>
      </c>
      <c r="BM430" s="6" t="str">
        <f t="shared" ca="1" si="894"/>
        <v/>
      </c>
      <c r="BN430" s="6" t="str">
        <f t="shared" ca="1" si="895"/>
        <v/>
      </c>
      <c r="BO430" s="6" t="str">
        <f t="shared" ca="1" si="896"/>
        <v/>
      </c>
      <c r="BP430" s="6" t="str">
        <f t="shared" ca="1" si="897"/>
        <v/>
      </c>
      <c r="BQ430" s="6" t="str">
        <f t="shared" ca="1" si="898"/>
        <v/>
      </c>
      <c r="BR430" s="6" t="str">
        <f t="shared" ca="1" si="899"/>
        <v/>
      </c>
      <c r="BS430" s="6" t="str">
        <f t="shared" ca="1" si="900"/>
        <v/>
      </c>
      <c r="BU430" s="6" t="str">
        <f t="shared" ca="1" si="901"/>
        <v/>
      </c>
      <c r="BW430" s="515" t="str">
        <f t="shared" ca="1" si="902"/>
        <v/>
      </c>
      <c r="BX430" s="515">
        <f t="shared" ca="1" si="903"/>
        <v>0</v>
      </c>
      <c r="BY430" s="515" t="str">
        <f t="shared" ca="1" si="904"/>
        <v/>
      </c>
      <c r="CA430" s="6">
        <f t="shared" ca="1" si="905"/>
        <v>1</v>
      </c>
      <c r="CC430" s="523" t="str">
        <f t="shared" ca="1" si="906"/>
        <v/>
      </c>
      <c r="CE430" s="6" t="str">
        <f t="shared" ca="1" si="907"/>
        <v/>
      </c>
      <c r="CG430" s="524" t="str">
        <f ca="1">IF(V430=1,"",IF($AA$4=1,"",IF(LOG入力!BH430&gt;0,"",IF(N430=0,"",IF(HT430=0,"","★")))))</f>
        <v/>
      </c>
      <c r="CI430" s="74" t="str">
        <f t="shared" ca="1" si="908"/>
        <v/>
      </c>
      <c r="CK430" s="525" t="str">
        <f ca="1">IF(V430=1,"",IF(LOG入力!BH430&gt;0,1,0))</f>
        <v/>
      </c>
      <c r="CL430" s="74" t="str">
        <f t="shared" ca="1" si="909"/>
        <v/>
      </c>
      <c r="CN430" s="74" t="str">
        <f t="shared" ca="1" si="910"/>
        <v/>
      </c>
      <c r="CO430" s="74" t="str">
        <f t="shared" ca="1" si="911"/>
        <v/>
      </c>
      <c r="CQ430" s="74" t="str">
        <f t="shared" ca="1" si="912"/>
        <v/>
      </c>
      <c r="CR430" s="74" t="str">
        <f t="shared" ca="1" si="913"/>
        <v/>
      </c>
      <c r="CS430" s="74" t="str">
        <f t="shared" ca="1" si="914"/>
        <v/>
      </c>
      <c r="CT430" s="74" t="str">
        <f t="shared" ca="1" si="915"/>
        <v/>
      </c>
      <c r="CU430" s="74" t="str">
        <f t="shared" ca="1" si="916"/>
        <v/>
      </c>
      <c r="CV430" s="74" t="str">
        <f t="shared" ca="1" si="917"/>
        <v/>
      </c>
      <c r="CW430" s="74" t="str">
        <f t="shared" ca="1" si="918"/>
        <v/>
      </c>
      <c r="CX430" s="74" t="str">
        <f t="shared" ca="1" si="919"/>
        <v/>
      </c>
      <c r="CY430" s="74" t="str">
        <f t="shared" ca="1" si="920"/>
        <v/>
      </c>
      <c r="CZ430" s="74" t="str">
        <f t="shared" ca="1" si="921"/>
        <v/>
      </c>
      <c r="DA430" s="74" t="str">
        <f t="shared" ca="1" si="922"/>
        <v/>
      </c>
      <c r="DB430" s="74" t="str">
        <f t="shared" ca="1" si="923"/>
        <v/>
      </c>
      <c r="DD430" s="74" t="str">
        <f t="shared" ca="1" si="924"/>
        <v/>
      </c>
      <c r="DE430" s="74" t="str">
        <f t="shared" ca="1" si="925"/>
        <v/>
      </c>
      <c r="DF430" s="74" t="str">
        <f t="shared" ca="1" si="926"/>
        <v/>
      </c>
      <c r="DG430" s="74" t="str">
        <f t="shared" ca="1" si="927"/>
        <v/>
      </c>
      <c r="DH430" s="74" t="str">
        <f t="shared" ca="1" si="928"/>
        <v/>
      </c>
      <c r="DI430" s="74" t="str">
        <f t="shared" ca="1" si="929"/>
        <v/>
      </c>
      <c r="DJ430" s="74" t="str">
        <f t="shared" ca="1" si="930"/>
        <v/>
      </c>
      <c r="DK430" s="74" t="str">
        <f t="shared" ca="1" si="931"/>
        <v/>
      </c>
      <c r="DL430" s="74" t="str">
        <f t="shared" ca="1" si="932"/>
        <v/>
      </c>
      <c r="DM430" s="74" t="str">
        <f t="shared" ca="1" si="933"/>
        <v/>
      </c>
      <c r="DN430" s="74" t="str">
        <f t="shared" ca="1" si="934"/>
        <v/>
      </c>
      <c r="DO430" s="74" t="str">
        <f t="shared" ca="1" si="935"/>
        <v/>
      </c>
      <c r="DQ430" s="74" t="str">
        <f t="shared" ca="1" si="936"/>
        <v/>
      </c>
      <c r="DS430" s="74" t="str">
        <f t="shared" ca="1" si="937"/>
        <v/>
      </c>
      <c r="DT430" s="74" t="str">
        <f t="shared" ca="1" si="938"/>
        <v/>
      </c>
      <c r="DV430" s="525" t="str">
        <f t="shared" ca="1" si="939"/>
        <v/>
      </c>
      <c r="DW430" s="74" t="str">
        <f t="shared" ca="1" si="940"/>
        <v/>
      </c>
      <c r="DX430" s="485" t="str">
        <f t="shared" ca="1" si="941"/>
        <v/>
      </c>
      <c r="DY430" s="74" t="str">
        <f t="shared" ca="1" si="942"/>
        <v/>
      </c>
      <c r="DZ430" s="74" t="str">
        <f t="shared" ca="1" si="943"/>
        <v/>
      </c>
      <c r="EA430" s="74" t="str">
        <f t="shared" ca="1" si="944"/>
        <v/>
      </c>
      <c r="EC430" s="74" t="str">
        <f t="shared" ca="1" si="945"/>
        <v/>
      </c>
      <c r="ED430" s="74" t="str">
        <f t="shared" ca="1" si="946"/>
        <v/>
      </c>
      <c r="EE430" s="74" t="str">
        <f t="shared" ca="1" si="947"/>
        <v/>
      </c>
      <c r="EG430" s="479" t="str">
        <f ca="1">IF(V430=1,"",IF(LOG入力!BH430&gt;0,0,IF(CG430="★",0,IF(R430=1,0,IF(N430=0,0,1)))))</f>
        <v/>
      </c>
      <c r="EH430" s="483" t="str">
        <f t="shared" ca="1" si="948"/>
        <v/>
      </c>
      <c r="EI430" s="483" t="str">
        <f t="shared" ca="1" si="949"/>
        <v/>
      </c>
      <c r="EJ430" s="483" t="str">
        <f t="shared" ca="1" si="950"/>
        <v/>
      </c>
      <c r="EL430" s="71">
        <f t="shared" ca="1" si="951"/>
        <v>0</v>
      </c>
      <c r="EM430" s="6">
        <f t="shared" ca="1" si="952"/>
        <v>0</v>
      </c>
      <c r="EN430" s="6" t="str">
        <f t="shared" ca="1" si="953"/>
        <v/>
      </c>
      <c r="EO430" s="6">
        <f ca="1">IF(LOG入力!BH430&gt;0,0,IF(EM430=0,0,(IF(COUNTIF($EN$19:EN430,EN430)=1,IF($FS$3="N",1,IF(EH430=1,1,0))))))</f>
        <v>0</v>
      </c>
      <c r="EP430" s="6" t="str">
        <f ca="1">IF(LOG入力!BH430&gt;0,"",IF(EO430=1,$X430,""))</f>
        <v/>
      </c>
      <c r="EQ430" s="6" t="str">
        <f ca="1">IF(LOG入力!BH430&gt;0,"",IF(EO430=1,$Y430,""))</f>
        <v/>
      </c>
      <c r="ER430" s="520" t="str">
        <f ca="1">IF(LOG入力!BH430&gt;0,"",IF(COUNTIF($EP$19:$EP430,EP430)=1,EP430,""))</f>
        <v/>
      </c>
      <c r="ES430" s="520">
        <f ca="1">IF(LOG入力!BH430&gt;0,0,IF((EL430=1),IF(($ER430=""),0,1),0))</f>
        <v>0</v>
      </c>
      <c r="ET430" s="520" t="str">
        <f ca="1">IF(LOG入力!BH430&gt;0,"",IF(COUNTIF($EQ$19:EQ430,EQ430)=1,EQ430,""))</f>
        <v/>
      </c>
      <c r="EU430" s="539">
        <f ca="1">IF(LOG入力!BH430&gt;0,0,IF((EL430=1),IF(($ET430=""),0,1),0))</f>
        <v>0</v>
      </c>
      <c r="EV430" s="71">
        <f t="shared" ca="1" si="954"/>
        <v>0</v>
      </c>
      <c r="EW430" s="6">
        <f t="shared" ca="1" si="955"/>
        <v>0</v>
      </c>
      <c r="EX430" s="6" t="str">
        <f t="shared" ca="1" si="956"/>
        <v/>
      </c>
      <c r="EY430" s="6">
        <f ca="1">IF(LOG入力!BH430&gt;0,0,IF(EW430=0,0,(IF(COUNTIF($EX$19:EX430,EX430)=1,IF($FS$3="N",1,IF(EH430=1,1,0))))))</f>
        <v>0</v>
      </c>
      <c r="EZ430" s="6" t="str">
        <f ca="1">IF(LOG入力!BH430&gt;0,"",IF(EY430=1,$X430,""))</f>
        <v/>
      </c>
      <c r="FA430" s="6" t="str">
        <f ca="1">IF(LOG入力!BH430&gt;0,"",IF(EY430=1,$Y430,""))</f>
        <v/>
      </c>
      <c r="FB430" s="6" t="str">
        <f ca="1">IF(LOG入力!BH430&gt;0,"",IF(COUNTIF($EZ$19:$EZ430,EZ430)=1,EZ430,""))</f>
        <v/>
      </c>
      <c r="FC430" s="6">
        <f ca="1">IF(LOG入力!BH430&gt;0,0,IF((EV430=1),IF(($FB430=""),0,1),0))</f>
        <v>0</v>
      </c>
      <c r="FD430" s="6" t="str">
        <f ca="1">IF(LOG入力!BH430&gt;0,"",IF(COUNTIF($FA$19:FA430,FA430)=1,FA430,""))</f>
        <v/>
      </c>
      <c r="FE430" s="72">
        <f ca="1">IF(LOG入力!BH430&gt;0,0,IF((EV430=1),IF(($FD430=""),0,1),0))</f>
        <v>0</v>
      </c>
      <c r="FF430" s="71">
        <f t="shared" ca="1" si="957"/>
        <v>0</v>
      </c>
      <c r="FG430" s="6">
        <f t="shared" ca="1" si="958"/>
        <v>0</v>
      </c>
      <c r="FH430" s="6" t="str">
        <f t="shared" ca="1" si="959"/>
        <v/>
      </c>
      <c r="FI430" s="6">
        <f ca="1">IF(LOG入力!BH430&gt;0,0,IF(FG430=0,0,(IF(COUNTIF($FH$19:FH430,FH430)=1,IF($FS$3="N",1,IF(EH430=1,1,0))))))</f>
        <v>0</v>
      </c>
      <c r="FJ430" s="6" t="str">
        <f ca="1">IF(LOG入力!BH430&gt;0,"",IF(FI430=1,$X430,""))</f>
        <v/>
      </c>
      <c r="FK430" s="6" t="str">
        <f ca="1">IF(LOG入力!BH430&gt;0,"",IF(FI430=1,$Y430,""))</f>
        <v/>
      </c>
      <c r="FL430" s="6" t="str">
        <f ca="1">IF(LOG入力!BH430&gt;0,"",IF(COUNTIF($FJ$19:$FJ430,FJ430)=1,FJ430,""))</f>
        <v/>
      </c>
      <c r="FM430" s="6">
        <f ca="1">IF(LOG入力!BH430&gt;0,0,IF((FF430=1),IF(($FL430=""),0,1),0))</f>
        <v>0</v>
      </c>
      <c r="FN430" s="6" t="str">
        <f ca="1">IF(LOG入力!BH430&gt;0,"",IF(COUNTIF($FK$19:FK430,FK430)=1,FK430,""))</f>
        <v/>
      </c>
      <c r="FO430" s="72">
        <f ca="1">IF(LOG入力!BH430&gt;0,0,IF((FF430=1),IF(($FN430=""),0,1),0))</f>
        <v>0</v>
      </c>
      <c r="FP430" s="71">
        <f t="shared" ca="1" si="960"/>
        <v>0</v>
      </c>
      <c r="FQ430" s="6">
        <f t="shared" ca="1" si="961"/>
        <v>0</v>
      </c>
      <c r="FR430" s="6" t="str">
        <f t="shared" ca="1" si="962"/>
        <v/>
      </c>
      <c r="FS430" s="6">
        <f ca="1">IF(LOG入力!BH430&gt;0,0,IF(FQ430=0,0,(IF(COUNTIF($FR$19:FR430,FR430)=1,IF($FS$3="N",1,IF(EH430=1,1,0))))))</f>
        <v>0</v>
      </c>
      <c r="FT430" s="6" t="str">
        <f ca="1">IF(LOG入力!BH430&gt;0,"",IF(FS430=1,$X430,""))</f>
        <v/>
      </c>
      <c r="FU430" s="6" t="str">
        <f ca="1">IF(LOG入力!BH430&gt;0,"",IF(FS430=1,$Y430,""))</f>
        <v/>
      </c>
      <c r="FV430" s="6" t="str">
        <f ca="1">IF(LOG入力!BH430&gt;0,"",IF(COUNTIF($FT$19:$FT430,FT430)=1,FT430,""))</f>
        <v/>
      </c>
      <c r="FW430" s="6">
        <f ca="1">IF(LOG入力!BH430&gt;0,0,IF((FP430=1),IF(($FV430=""),0,1),0))</f>
        <v>0</v>
      </c>
      <c r="FX430" s="6" t="str">
        <f ca="1">IF(LOG入力!BH430&gt;0,"",IF(COUNTIF($FU$19:FU430,FU430)=1,FU430,""))</f>
        <v/>
      </c>
      <c r="FY430" s="72">
        <f ca="1">IF(LOG入力!BH430&gt;0,0,IF((FP430=1),IF(($FX430=""),0,1),0))</f>
        <v>0</v>
      </c>
      <c r="FZ430" s="71">
        <f t="shared" ca="1" si="963"/>
        <v>0</v>
      </c>
      <c r="GA430" s="6">
        <f t="shared" ca="1" si="964"/>
        <v>0</v>
      </c>
      <c r="GB430" s="6" t="str">
        <f t="shared" ca="1" si="965"/>
        <v/>
      </c>
      <c r="GC430" s="6">
        <f ca="1">IF(LOG入力!BH430&gt;0,0,IF(GA430=0,0,(IF(COUNTIF($GB$19:GB430,GB430)=1,IF($FS$3="N",1,IF(EH430=1,1,0))))))</f>
        <v>0</v>
      </c>
      <c r="GD430" s="6" t="str">
        <f ca="1">IF(LOG入力!BH430&gt;0,"",IF(GC430=1,$X430,""))</f>
        <v/>
      </c>
      <c r="GE430" s="6" t="str">
        <f ca="1">IF(LOG入力!BH430&gt;0,"",IF(GC430=1,$Y430,""))</f>
        <v/>
      </c>
      <c r="GF430" s="6" t="str">
        <f ca="1">IF(LOG入力!BH430&gt;0,"",IF(COUNTIF($GD$19:$GD430,GD430)=1,GD430,""))</f>
        <v/>
      </c>
      <c r="GG430" s="6">
        <f ca="1">IF(LOG入力!BH430&gt;0,0,IF((FZ430=1),IF(($GF430=""),0,1),0))</f>
        <v>0</v>
      </c>
      <c r="GH430" s="6" t="str">
        <f ca="1">IF(LOG入力!BH430&gt;0,"",IF(COUNTIF($GE$19:GE430,GE430)=1,GE430,""))</f>
        <v/>
      </c>
      <c r="GI430" s="72">
        <f ca="1">IF(LOG入力!BH430&gt;0,0,IF((FZ430=1),IF(($GH430=""),0,1),0))</f>
        <v>0</v>
      </c>
      <c r="GK430" s="455" t="str">
        <f ca="1">IF(V430=1,"",IF(LEN(LOG入力!AS430)=0,"",LOG入力!AS430))</f>
        <v/>
      </c>
      <c r="GL430" s="378" t="str">
        <f t="shared" ca="1" si="966"/>
        <v/>
      </c>
      <c r="GM430" s="378" t="str">
        <f t="shared" ca="1" si="967"/>
        <v/>
      </c>
      <c r="GN430" s="74" t="str">
        <f t="shared" ca="1" si="968"/>
        <v/>
      </c>
      <c r="GO430" s="74" t="str">
        <f t="shared" ca="1" si="969"/>
        <v/>
      </c>
      <c r="GQ430" s="74" t="str">
        <f t="shared" ca="1" si="970"/>
        <v/>
      </c>
      <c r="GR430" s="74" t="str">
        <f t="shared" ca="1" si="971"/>
        <v/>
      </c>
      <c r="GS430" s="74" t="str">
        <f t="shared" ca="1" si="972"/>
        <v/>
      </c>
      <c r="GT430" s="74" t="str">
        <f t="shared" ca="1" si="973"/>
        <v/>
      </c>
      <c r="GU430" s="74" t="str">
        <f t="shared" ca="1" si="974"/>
        <v/>
      </c>
      <c r="GV430" s="74" t="str">
        <f t="shared" ca="1" si="975"/>
        <v/>
      </c>
      <c r="GX430" s="74" t="str">
        <f t="shared" ca="1" si="976"/>
        <v/>
      </c>
      <c r="GY430" s="74" t="str">
        <f t="shared" ca="1" si="977"/>
        <v/>
      </c>
      <c r="GZ430" s="74" t="str">
        <f ca="1">IF(V430=1,"",IF(LOG入力!BH430&gt;0,0,IF(GY430=0,0,IF((VALUE((TYPE(VALUE(J430)))))=16,0,IF(VALUE(J430)&lt;60,1,IF(VALUE(J430)&lt;100,0,IF(VALUE(J430)&lt;600,2,0)))))))</f>
        <v/>
      </c>
      <c r="HA430" s="74" t="str">
        <f t="shared" ca="1" si="978"/>
        <v/>
      </c>
      <c r="HB430" s="74" t="str">
        <f ca="1">IF(V430=1,"",IF(LOG入力!BH430&gt;0,0,IF(HA430=0,0,IF((VALUE((TYPE(VALUE(L430)))))=16,0,IF(VALUE(L430)&lt;60,1,IF(VALUE(L430)&lt;100,0,IF(VALUE(L430)&lt;600,2,0)))))))</f>
        <v/>
      </c>
      <c r="HD430" s="74" t="str">
        <f t="shared" ca="1" si="979"/>
        <v/>
      </c>
      <c r="HF430" s="74" t="str">
        <f t="shared" ca="1" si="980"/>
        <v/>
      </c>
      <c r="HG430" s="74" t="str">
        <f t="shared" ca="1" si="981"/>
        <v/>
      </c>
      <c r="HH430" s="74" t="str">
        <f t="shared" ca="1" si="982"/>
        <v/>
      </c>
      <c r="HI430" s="74" t="str">
        <f t="shared" ca="1" si="983"/>
        <v/>
      </c>
      <c r="HJ430" s="74" t="str">
        <f t="shared" ca="1" si="984"/>
        <v/>
      </c>
      <c r="HK430" s="74" t="str">
        <f t="shared" ca="1" si="985"/>
        <v/>
      </c>
      <c r="HL430" s="74" t="str">
        <f t="shared" ca="1" si="986"/>
        <v/>
      </c>
      <c r="HM430" s="74" t="str">
        <f t="shared" ca="1" si="987"/>
        <v/>
      </c>
      <c r="HN430" s="74" t="str">
        <f t="shared" ca="1" si="988"/>
        <v/>
      </c>
      <c r="HO430" s="529" t="str">
        <f t="shared" ca="1" si="989"/>
        <v/>
      </c>
      <c r="HP430" s="74" t="str">
        <f t="shared" ca="1" si="990"/>
        <v/>
      </c>
      <c r="HQ430" s="74" t="str">
        <f t="shared" ca="1" si="991"/>
        <v/>
      </c>
      <c r="HR430" s="74" t="str">
        <f t="shared" ca="1" si="992"/>
        <v/>
      </c>
      <c r="HS430" s="74" t="str">
        <f t="shared" ca="1" si="993"/>
        <v/>
      </c>
      <c r="HT430" s="74" t="str">
        <f ca="1">IF(V430=1,"",IF(LOG入力!BH430&gt;0,0,IF(DV430=1,0,IF(N430="0",0,IF(SUM(HD430:HS430)&gt;0,1,0)))))</f>
        <v/>
      </c>
    </row>
    <row r="431" spans="1:228" x14ac:dyDescent="0.15">
      <c r="A431" s="5"/>
      <c r="B431" s="532" t="str">
        <f t="shared" ca="1" si="852"/>
        <v/>
      </c>
      <c r="C431" s="534" t="str">
        <f ca="1">LOG入力!AP431</f>
        <v/>
      </c>
      <c r="D431" s="534" t="str">
        <f ca="1">LOG入力!AQ431</f>
        <v/>
      </c>
      <c r="E431" s="534" t="str">
        <f ca="1">LOG入力!AR431</f>
        <v/>
      </c>
      <c r="F431" s="535" t="str">
        <f t="shared" ca="1" si="853"/>
        <v/>
      </c>
      <c r="G431" s="585" t="str">
        <f ca="1">LOG入力!AT431</f>
        <v/>
      </c>
      <c r="H431" s="542" t="str">
        <f ca="1">LOG入力!AU431</f>
        <v/>
      </c>
      <c r="I431" s="542" t="str">
        <f ca="1">LOG入力!AV431</f>
        <v/>
      </c>
      <c r="J431" s="577" t="str">
        <f ca="1">LOG入力!AW431</f>
        <v/>
      </c>
      <c r="K431" s="578" t="str">
        <f ca="1">LOG入力!BJ431</f>
        <v/>
      </c>
      <c r="L431" s="577" t="str">
        <f ca="1">LOG入力!AY431</f>
        <v/>
      </c>
      <c r="M431" s="545" t="str">
        <f ca="1">LOG入力!BK431</f>
        <v/>
      </c>
      <c r="N431" s="512" t="str">
        <f ca="1">IF(V431=1,"",IF(LOG入力!AJ431=1,"1",LOG入力!BA431))</f>
        <v/>
      </c>
      <c r="O431" s="538" t="str">
        <f ca="1">IF(V431=1,"",IF(LEN(LOG入力!O431)=0,"",LOG入力!O431))</f>
        <v/>
      </c>
      <c r="P431" s="291" t="str">
        <f ca="1">IF(V431=1,"",IF($AA$4=1,"",IF(LOG入力!BG431=1,"",CONCATENATE($ER431,$FB431,$FL431,$FV431,$GF431))))</f>
        <v/>
      </c>
      <c r="Q431" s="291" t="str">
        <f ca="1">IF(V431=1,"",IF($AA$4=1,"",IF(LOG入力!BG431=1,"",CONCATENATE($ET431,$FD431,$FN431,$FX431,$GH431))))</f>
        <v/>
      </c>
      <c r="R431" s="573" t="str">
        <f ca="1">IF(V431=1,"",IF($AA$4=1,"",IF(LOG入力!BH431&gt;0,0,AA431)))</f>
        <v/>
      </c>
      <c r="S431" s="293" t="str">
        <f t="shared" ca="1" si="854"/>
        <v/>
      </c>
      <c r="T431" s="681"/>
      <c r="U431" s="38"/>
      <c r="V431" s="196">
        <f ca="1">LOG入力!AN431</f>
        <v>1</v>
      </c>
      <c r="W431" s="38"/>
      <c r="X431" s="516" t="str">
        <f t="shared" ca="1" si="855"/>
        <v/>
      </c>
      <c r="Y431" s="515" t="str">
        <f t="shared" ca="1" si="856"/>
        <v/>
      </c>
      <c r="Z431" s="518" t="str">
        <f t="shared" ca="1" si="857"/>
        <v/>
      </c>
      <c r="AA431" s="574" t="str">
        <f t="shared" ca="1" si="858"/>
        <v/>
      </c>
      <c r="AC431" s="6" t="str">
        <f t="shared" ca="1" si="859"/>
        <v/>
      </c>
      <c r="AD431" s="6" t="str">
        <f t="shared" ca="1" si="860"/>
        <v/>
      </c>
      <c r="AE431" s="6" t="str">
        <f t="shared" ca="1" si="861"/>
        <v/>
      </c>
      <c r="AF431" s="6" t="str">
        <f t="shared" ca="1" si="862"/>
        <v/>
      </c>
      <c r="AG431" s="6" t="str">
        <f t="shared" ca="1" si="863"/>
        <v/>
      </c>
      <c r="AH431" s="6" t="str">
        <f t="shared" ca="1" si="864"/>
        <v/>
      </c>
      <c r="AI431" s="6" t="str">
        <f t="shared" ca="1" si="865"/>
        <v/>
      </c>
      <c r="AJ431" s="6" t="str">
        <f t="shared" ca="1" si="866"/>
        <v/>
      </c>
      <c r="AK431" s="6" t="str">
        <f t="shared" ca="1" si="867"/>
        <v/>
      </c>
      <c r="AL431" s="6" t="str">
        <f t="shared" ca="1" si="868"/>
        <v/>
      </c>
      <c r="AM431" s="6" t="str">
        <f t="shared" ca="1" si="869"/>
        <v/>
      </c>
      <c r="AN431" s="6" t="str">
        <f t="shared" ca="1" si="870"/>
        <v/>
      </c>
      <c r="AO431" s="6" t="str">
        <f t="shared" ca="1" si="871"/>
        <v/>
      </c>
      <c r="AP431" s="6" t="str">
        <f t="shared" ca="1" si="872"/>
        <v/>
      </c>
      <c r="AQ431" s="6" t="str">
        <f t="shared" ca="1" si="873"/>
        <v/>
      </c>
      <c r="AR431" s="6" t="str">
        <f t="shared" ca="1" si="874"/>
        <v/>
      </c>
      <c r="AS431" s="6" t="str">
        <f t="shared" ca="1" si="875"/>
        <v/>
      </c>
      <c r="AT431" s="6" t="str">
        <f t="shared" ca="1" si="876"/>
        <v/>
      </c>
      <c r="AU431" s="6" t="str">
        <f t="shared" ca="1" si="877"/>
        <v/>
      </c>
      <c r="AV431" s="6" t="str">
        <f t="shared" ca="1" si="878"/>
        <v/>
      </c>
      <c r="AW431" s="6" t="str">
        <f t="shared" ca="1" si="879"/>
        <v/>
      </c>
      <c r="AY431" s="6" t="str">
        <f t="shared" ca="1" si="880"/>
        <v/>
      </c>
      <c r="AZ431" s="6" t="str">
        <f t="shared" ca="1" si="881"/>
        <v/>
      </c>
      <c r="BA431" s="6" t="str">
        <f t="shared" ca="1" si="882"/>
        <v/>
      </c>
      <c r="BB431" s="6" t="str">
        <f t="shared" ca="1" si="883"/>
        <v/>
      </c>
      <c r="BC431" s="6" t="str">
        <f t="shared" ca="1" si="884"/>
        <v/>
      </c>
      <c r="BD431" s="6" t="str">
        <f t="shared" ca="1" si="885"/>
        <v/>
      </c>
      <c r="BE431" s="6" t="str">
        <f t="shared" ca="1" si="886"/>
        <v/>
      </c>
      <c r="BF431" s="6" t="str">
        <f t="shared" ca="1" si="887"/>
        <v/>
      </c>
      <c r="BG431" s="6" t="str">
        <f t="shared" ca="1" si="888"/>
        <v/>
      </c>
      <c r="BH431" s="6" t="str">
        <f t="shared" ca="1" si="889"/>
        <v/>
      </c>
      <c r="BI431" s="6" t="str">
        <f t="shared" ca="1" si="890"/>
        <v/>
      </c>
      <c r="BJ431" s="6" t="str">
        <f t="shared" ca="1" si="891"/>
        <v/>
      </c>
      <c r="BK431" s="6" t="str">
        <f t="shared" ca="1" si="892"/>
        <v/>
      </c>
      <c r="BL431" s="6" t="str">
        <f t="shared" ca="1" si="893"/>
        <v/>
      </c>
      <c r="BM431" s="6" t="str">
        <f t="shared" ca="1" si="894"/>
        <v/>
      </c>
      <c r="BN431" s="6" t="str">
        <f t="shared" ca="1" si="895"/>
        <v/>
      </c>
      <c r="BO431" s="6" t="str">
        <f t="shared" ca="1" si="896"/>
        <v/>
      </c>
      <c r="BP431" s="6" t="str">
        <f t="shared" ca="1" si="897"/>
        <v/>
      </c>
      <c r="BQ431" s="6" t="str">
        <f t="shared" ca="1" si="898"/>
        <v/>
      </c>
      <c r="BR431" s="6" t="str">
        <f t="shared" ca="1" si="899"/>
        <v/>
      </c>
      <c r="BS431" s="6" t="str">
        <f t="shared" ca="1" si="900"/>
        <v/>
      </c>
      <c r="BU431" s="6" t="str">
        <f t="shared" ca="1" si="901"/>
        <v/>
      </c>
      <c r="BW431" s="515" t="str">
        <f t="shared" ca="1" si="902"/>
        <v/>
      </c>
      <c r="BX431" s="515">
        <f t="shared" ca="1" si="903"/>
        <v>0</v>
      </c>
      <c r="BY431" s="515" t="str">
        <f t="shared" ca="1" si="904"/>
        <v/>
      </c>
      <c r="CA431" s="6">
        <f t="shared" ca="1" si="905"/>
        <v>1</v>
      </c>
      <c r="CC431" s="523" t="str">
        <f t="shared" ca="1" si="906"/>
        <v/>
      </c>
      <c r="CE431" s="6" t="str">
        <f t="shared" ca="1" si="907"/>
        <v/>
      </c>
      <c r="CG431" s="524" t="str">
        <f ca="1">IF(V431=1,"",IF($AA$4=1,"",IF(LOG入力!BH431&gt;0,"",IF(N431=0,"",IF(HT431=0,"","★")))))</f>
        <v/>
      </c>
      <c r="CI431" s="74" t="str">
        <f t="shared" ca="1" si="908"/>
        <v/>
      </c>
      <c r="CK431" s="525" t="str">
        <f ca="1">IF(V431=1,"",IF(LOG入力!BH431&gt;0,1,0))</f>
        <v/>
      </c>
      <c r="CL431" s="74" t="str">
        <f t="shared" ca="1" si="909"/>
        <v/>
      </c>
      <c r="CN431" s="74" t="str">
        <f t="shared" ca="1" si="910"/>
        <v/>
      </c>
      <c r="CO431" s="74" t="str">
        <f t="shared" ca="1" si="911"/>
        <v/>
      </c>
      <c r="CQ431" s="74" t="str">
        <f t="shared" ca="1" si="912"/>
        <v/>
      </c>
      <c r="CR431" s="74" t="str">
        <f t="shared" ca="1" si="913"/>
        <v/>
      </c>
      <c r="CS431" s="74" t="str">
        <f t="shared" ca="1" si="914"/>
        <v/>
      </c>
      <c r="CT431" s="74" t="str">
        <f t="shared" ca="1" si="915"/>
        <v/>
      </c>
      <c r="CU431" s="74" t="str">
        <f t="shared" ca="1" si="916"/>
        <v/>
      </c>
      <c r="CV431" s="74" t="str">
        <f t="shared" ca="1" si="917"/>
        <v/>
      </c>
      <c r="CW431" s="74" t="str">
        <f t="shared" ca="1" si="918"/>
        <v/>
      </c>
      <c r="CX431" s="74" t="str">
        <f t="shared" ca="1" si="919"/>
        <v/>
      </c>
      <c r="CY431" s="74" t="str">
        <f t="shared" ca="1" si="920"/>
        <v/>
      </c>
      <c r="CZ431" s="74" t="str">
        <f t="shared" ca="1" si="921"/>
        <v/>
      </c>
      <c r="DA431" s="74" t="str">
        <f t="shared" ca="1" si="922"/>
        <v/>
      </c>
      <c r="DB431" s="74" t="str">
        <f t="shared" ca="1" si="923"/>
        <v/>
      </c>
      <c r="DD431" s="74" t="str">
        <f t="shared" ca="1" si="924"/>
        <v/>
      </c>
      <c r="DE431" s="74" t="str">
        <f t="shared" ca="1" si="925"/>
        <v/>
      </c>
      <c r="DF431" s="74" t="str">
        <f t="shared" ca="1" si="926"/>
        <v/>
      </c>
      <c r="DG431" s="74" t="str">
        <f t="shared" ca="1" si="927"/>
        <v/>
      </c>
      <c r="DH431" s="74" t="str">
        <f t="shared" ca="1" si="928"/>
        <v/>
      </c>
      <c r="DI431" s="74" t="str">
        <f t="shared" ca="1" si="929"/>
        <v/>
      </c>
      <c r="DJ431" s="74" t="str">
        <f t="shared" ca="1" si="930"/>
        <v/>
      </c>
      <c r="DK431" s="74" t="str">
        <f t="shared" ca="1" si="931"/>
        <v/>
      </c>
      <c r="DL431" s="74" t="str">
        <f t="shared" ca="1" si="932"/>
        <v/>
      </c>
      <c r="DM431" s="74" t="str">
        <f t="shared" ca="1" si="933"/>
        <v/>
      </c>
      <c r="DN431" s="74" t="str">
        <f t="shared" ca="1" si="934"/>
        <v/>
      </c>
      <c r="DO431" s="74" t="str">
        <f t="shared" ca="1" si="935"/>
        <v/>
      </c>
      <c r="DQ431" s="74" t="str">
        <f t="shared" ca="1" si="936"/>
        <v/>
      </c>
      <c r="DS431" s="74" t="str">
        <f t="shared" ca="1" si="937"/>
        <v/>
      </c>
      <c r="DT431" s="74" t="str">
        <f t="shared" ca="1" si="938"/>
        <v/>
      </c>
      <c r="DV431" s="525" t="str">
        <f t="shared" ca="1" si="939"/>
        <v/>
      </c>
      <c r="DW431" s="74" t="str">
        <f t="shared" ca="1" si="940"/>
        <v/>
      </c>
      <c r="DX431" s="485" t="str">
        <f t="shared" ca="1" si="941"/>
        <v/>
      </c>
      <c r="DY431" s="74" t="str">
        <f t="shared" ca="1" si="942"/>
        <v/>
      </c>
      <c r="DZ431" s="74" t="str">
        <f t="shared" ca="1" si="943"/>
        <v/>
      </c>
      <c r="EA431" s="74" t="str">
        <f t="shared" ca="1" si="944"/>
        <v/>
      </c>
      <c r="EC431" s="74" t="str">
        <f t="shared" ca="1" si="945"/>
        <v/>
      </c>
      <c r="ED431" s="74" t="str">
        <f t="shared" ca="1" si="946"/>
        <v/>
      </c>
      <c r="EE431" s="74" t="str">
        <f t="shared" ca="1" si="947"/>
        <v/>
      </c>
      <c r="EG431" s="479" t="str">
        <f ca="1">IF(V431=1,"",IF(LOG入力!BH431&gt;0,0,IF(CG431="★",0,IF(R431=1,0,IF(N431=0,0,1)))))</f>
        <v/>
      </c>
      <c r="EH431" s="483" t="str">
        <f t="shared" ca="1" si="948"/>
        <v/>
      </c>
      <c r="EI431" s="483" t="str">
        <f t="shared" ca="1" si="949"/>
        <v/>
      </c>
      <c r="EJ431" s="483" t="str">
        <f t="shared" ca="1" si="950"/>
        <v/>
      </c>
      <c r="EL431" s="71">
        <f t="shared" ca="1" si="951"/>
        <v>0</v>
      </c>
      <c r="EM431" s="6">
        <f t="shared" ca="1" si="952"/>
        <v>0</v>
      </c>
      <c r="EN431" s="6" t="str">
        <f t="shared" ca="1" si="953"/>
        <v/>
      </c>
      <c r="EO431" s="6">
        <f ca="1">IF(LOG入力!BH431&gt;0,0,IF(EM431=0,0,(IF(COUNTIF($EN$19:EN431,EN431)=1,IF($FS$3="N",1,IF(EH431=1,1,0))))))</f>
        <v>0</v>
      </c>
      <c r="EP431" s="6" t="str">
        <f ca="1">IF(LOG入力!BH431&gt;0,"",IF(EO431=1,$X431,""))</f>
        <v/>
      </c>
      <c r="EQ431" s="6" t="str">
        <f ca="1">IF(LOG入力!BH431&gt;0,"",IF(EO431=1,$Y431,""))</f>
        <v/>
      </c>
      <c r="ER431" s="520" t="str">
        <f ca="1">IF(LOG入力!BH431&gt;0,"",IF(COUNTIF($EP$19:$EP431,EP431)=1,EP431,""))</f>
        <v/>
      </c>
      <c r="ES431" s="520">
        <f ca="1">IF(LOG入力!BH431&gt;0,0,IF((EL431=1),IF(($ER431=""),0,1),0))</f>
        <v>0</v>
      </c>
      <c r="ET431" s="520" t="str">
        <f ca="1">IF(LOG入力!BH431&gt;0,"",IF(COUNTIF($EQ$19:EQ431,EQ431)=1,EQ431,""))</f>
        <v/>
      </c>
      <c r="EU431" s="539">
        <f ca="1">IF(LOG入力!BH431&gt;0,0,IF((EL431=1),IF(($ET431=""),0,1),0))</f>
        <v>0</v>
      </c>
      <c r="EV431" s="71">
        <f t="shared" ca="1" si="954"/>
        <v>0</v>
      </c>
      <c r="EW431" s="6">
        <f t="shared" ca="1" si="955"/>
        <v>0</v>
      </c>
      <c r="EX431" s="6" t="str">
        <f t="shared" ca="1" si="956"/>
        <v/>
      </c>
      <c r="EY431" s="6">
        <f ca="1">IF(LOG入力!BH431&gt;0,0,IF(EW431=0,0,(IF(COUNTIF($EX$19:EX431,EX431)=1,IF($FS$3="N",1,IF(EH431=1,1,0))))))</f>
        <v>0</v>
      </c>
      <c r="EZ431" s="6" t="str">
        <f ca="1">IF(LOG入力!BH431&gt;0,"",IF(EY431=1,$X431,""))</f>
        <v/>
      </c>
      <c r="FA431" s="6" t="str">
        <f ca="1">IF(LOG入力!BH431&gt;0,"",IF(EY431=1,$Y431,""))</f>
        <v/>
      </c>
      <c r="FB431" s="6" t="str">
        <f ca="1">IF(LOG入力!BH431&gt;0,"",IF(COUNTIF($EZ$19:$EZ431,EZ431)=1,EZ431,""))</f>
        <v/>
      </c>
      <c r="FC431" s="6">
        <f ca="1">IF(LOG入力!BH431&gt;0,0,IF((EV431=1),IF(($FB431=""),0,1),0))</f>
        <v>0</v>
      </c>
      <c r="FD431" s="6" t="str">
        <f ca="1">IF(LOG入力!BH431&gt;0,"",IF(COUNTIF($FA$19:FA431,FA431)=1,FA431,""))</f>
        <v/>
      </c>
      <c r="FE431" s="72">
        <f ca="1">IF(LOG入力!BH431&gt;0,0,IF((EV431=1),IF(($FD431=""),0,1),0))</f>
        <v>0</v>
      </c>
      <c r="FF431" s="71">
        <f t="shared" ca="1" si="957"/>
        <v>0</v>
      </c>
      <c r="FG431" s="6">
        <f t="shared" ca="1" si="958"/>
        <v>0</v>
      </c>
      <c r="FH431" s="6" t="str">
        <f t="shared" ca="1" si="959"/>
        <v/>
      </c>
      <c r="FI431" s="6">
        <f ca="1">IF(LOG入力!BH431&gt;0,0,IF(FG431=0,0,(IF(COUNTIF($FH$19:FH431,FH431)=1,IF($FS$3="N",1,IF(EH431=1,1,0))))))</f>
        <v>0</v>
      </c>
      <c r="FJ431" s="6" t="str">
        <f ca="1">IF(LOG入力!BH431&gt;0,"",IF(FI431=1,$X431,""))</f>
        <v/>
      </c>
      <c r="FK431" s="6" t="str">
        <f ca="1">IF(LOG入力!BH431&gt;0,"",IF(FI431=1,$Y431,""))</f>
        <v/>
      </c>
      <c r="FL431" s="6" t="str">
        <f ca="1">IF(LOG入力!BH431&gt;0,"",IF(COUNTIF($FJ$19:$FJ431,FJ431)=1,FJ431,""))</f>
        <v/>
      </c>
      <c r="FM431" s="6">
        <f ca="1">IF(LOG入力!BH431&gt;0,0,IF((FF431=1),IF(($FL431=""),0,1),0))</f>
        <v>0</v>
      </c>
      <c r="FN431" s="6" t="str">
        <f ca="1">IF(LOG入力!BH431&gt;0,"",IF(COUNTIF($FK$19:FK431,FK431)=1,FK431,""))</f>
        <v/>
      </c>
      <c r="FO431" s="72">
        <f ca="1">IF(LOG入力!BH431&gt;0,0,IF((FF431=1),IF(($FN431=""),0,1),0))</f>
        <v>0</v>
      </c>
      <c r="FP431" s="71">
        <f t="shared" ca="1" si="960"/>
        <v>0</v>
      </c>
      <c r="FQ431" s="6">
        <f t="shared" ca="1" si="961"/>
        <v>0</v>
      </c>
      <c r="FR431" s="6" t="str">
        <f t="shared" ca="1" si="962"/>
        <v/>
      </c>
      <c r="FS431" s="6">
        <f ca="1">IF(LOG入力!BH431&gt;0,0,IF(FQ431=0,0,(IF(COUNTIF($FR$19:FR431,FR431)=1,IF($FS$3="N",1,IF(EH431=1,1,0))))))</f>
        <v>0</v>
      </c>
      <c r="FT431" s="6" t="str">
        <f ca="1">IF(LOG入力!BH431&gt;0,"",IF(FS431=1,$X431,""))</f>
        <v/>
      </c>
      <c r="FU431" s="6" t="str">
        <f ca="1">IF(LOG入力!BH431&gt;0,"",IF(FS431=1,$Y431,""))</f>
        <v/>
      </c>
      <c r="FV431" s="6" t="str">
        <f ca="1">IF(LOG入力!BH431&gt;0,"",IF(COUNTIF($FT$19:$FT431,FT431)=1,FT431,""))</f>
        <v/>
      </c>
      <c r="FW431" s="6">
        <f ca="1">IF(LOG入力!BH431&gt;0,0,IF((FP431=1),IF(($FV431=""),0,1),0))</f>
        <v>0</v>
      </c>
      <c r="FX431" s="6" t="str">
        <f ca="1">IF(LOG入力!BH431&gt;0,"",IF(COUNTIF($FU$19:FU431,FU431)=1,FU431,""))</f>
        <v/>
      </c>
      <c r="FY431" s="72">
        <f ca="1">IF(LOG入力!BH431&gt;0,0,IF((FP431=1),IF(($FX431=""),0,1),0))</f>
        <v>0</v>
      </c>
      <c r="FZ431" s="71">
        <f t="shared" ca="1" si="963"/>
        <v>0</v>
      </c>
      <c r="GA431" s="6">
        <f t="shared" ca="1" si="964"/>
        <v>0</v>
      </c>
      <c r="GB431" s="6" t="str">
        <f t="shared" ca="1" si="965"/>
        <v/>
      </c>
      <c r="GC431" s="6">
        <f ca="1">IF(LOG入力!BH431&gt;0,0,IF(GA431=0,0,(IF(COUNTIF($GB$19:GB431,GB431)=1,IF($FS$3="N",1,IF(EH431=1,1,0))))))</f>
        <v>0</v>
      </c>
      <c r="GD431" s="6" t="str">
        <f ca="1">IF(LOG入力!BH431&gt;0,"",IF(GC431=1,$X431,""))</f>
        <v/>
      </c>
      <c r="GE431" s="6" t="str">
        <f ca="1">IF(LOG入力!BH431&gt;0,"",IF(GC431=1,$Y431,""))</f>
        <v/>
      </c>
      <c r="GF431" s="6" t="str">
        <f ca="1">IF(LOG入力!BH431&gt;0,"",IF(COUNTIF($GD$19:$GD431,GD431)=1,GD431,""))</f>
        <v/>
      </c>
      <c r="GG431" s="6">
        <f ca="1">IF(LOG入力!BH431&gt;0,0,IF((FZ431=1),IF(($GF431=""),0,1),0))</f>
        <v>0</v>
      </c>
      <c r="GH431" s="6" t="str">
        <f ca="1">IF(LOG入力!BH431&gt;0,"",IF(COUNTIF($GE$19:GE431,GE431)=1,GE431,""))</f>
        <v/>
      </c>
      <c r="GI431" s="72">
        <f ca="1">IF(LOG入力!BH431&gt;0,0,IF((FZ431=1),IF(($GH431=""),0,1),0))</f>
        <v>0</v>
      </c>
      <c r="GK431" s="455" t="str">
        <f ca="1">IF(V431=1,"",IF(LEN(LOG入力!AS431)=0,"",LOG入力!AS431))</f>
        <v/>
      </c>
      <c r="GL431" s="378" t="str">
        <f t="shared" ca="1" si="966"/>
        <v/>
      </c>
      <c r="GM431" s="378" t="str">
        <f t="shared" ca="1" si="967"/>
        <v/>
      </c>
      <c r="GN431" s="74" t="str">
        <f t="shared" ca="1" si="968"/>
        <v/>
      </c>
      <c r="GO431" s="74" t="str">
        <f t="shared" ca="1" si="969"/>
        <v/>
      </c>
      <c r="GQ431" s="74" t="str">
        <f t="shared" ca="1" si="970"/>
        <v/>
      </c>
      <c r="GR431" s="74" t="str">
        <f t="shared" ca="1" si="971"/>
        <v/>
      </c>
      <c r="GS431" s="74" t="str">
        <f t="shared" ca="1" si="972"/>
        <v/>
      </c>
      <c r="GT431" s="74" t="str">
        <f t="shared" ca="1" si="973"/>
        <v/>
      </c>
      <c r="GU431" s="74" t="str">
        <f t="shared" ca="1" si="974"/>
        <v/>
      </c>
      <c r="GV431" s="74" t="str">
        <f t="shared" ca="1" si="975"/>
        <v/>
      </c>
      <c r="GX431" s="74" t="str">
        <f t="shared" ca="1" si="976"/>
        <v/>
      </c>
      <c r="GY431" s="74" t="str">
        <f t="shared" ca="1" si="977"/>
        <v/>
      </c>
      <c r="GZ431" s="74" t="str">
        <f ca="1">IF(V431=1,"",IF(LOG入力!BH431&gt;0,0,IF(GY431=0,0,IF((VALUE((TYPE(VALUE(J431)))))=16,0,IF(VALUE(J431)&lt;60,1,IF(VALUE(J431)&lt;100,0,IF(VALUE(J431)&lt;600,2,0)))))))</f>
        <v/>
      </c>
      <c r="HA431" s="74" t="str">
        <f t="shared" ca="1" si="978"/>
        <v/>
      </c>
      <c r="HB431" s="74" t="str">
        <f ca="1">IF(V431=1,"",IF(LOG入力!BH431&gt;0,0,IF(HA431=0,0,IF((VALUE((TYPE(VALUE(L431)))))=16,0,IF(VALUE(L431)&lt;60,1,IF(VALUE(L431)&lt;100,0,IF(VALUE(L431)&lt;600,2,0)))))))</f>
        <v/>
      </c>
      <c r="HD431" s="74" t="str">
        <f t="shared" ca="1" si="979"/>
        <v/>
      </c>
      <c r="HF431" s="74" t="str">
        <f t="shared" ca="1" si="980"/>
        <v/>
      </c>
      <c r="HG431" s="74" t="str">
        <f t="shared" ca="1" si="981"/>
        <v/>
      </c>
      <c r="HH431" s="74" t="str">
        <f t="shared" ca="1" si="982"/>
        <v/>
      </c>
      <c r="HI431" s="74" t="str">
        <f t="shared" ca="1" si="983"/>
        <v/>
      </c>
      <c r="HJ431" s="74" t="str">
        <f t="shared" ca="1" si="984"/>
        <v/>
      </c>
      <c r="HK431" s="74" t="str">
        <f t="shared" ca="1" si="985"/>
        <v/>
      </c>
      <c r="HL431" s="74" t="str">
        <f t="shared" ca="1" si="986"/>
        <v/>
      </c>
      <c r="HM431" s="74" t="str">
        <f t="shared" ca="1" si="987"/>
        <v/>
      </c>
      <c r="HN431" s="74" t="str">
        <f t="shared" ca="1" si="988"/>
        <v/>
      </c>
      <c r="HO431" s="529" t="str">
        <f t="shared" ca="1" si="989"/>
        <v/>
      </c>
      <c r="HP431" s="74" t="str">
        <f t="shared" ca="1" si="990"/>
        <v/>
      </c>
      <c r="HQ431" s="74" t="str">
        <f t="shared" ca="1" si="991"/>
        <v/>
      </c>
      <c r="HR431" s="74" t="str">
        <f t="shared" ca="1" si="992"/>
        <v/>
      </c>
      <c r="HS431" s="74" t="str">
        <f t="shared" ca="1" si="993"/>
        <v/>
      </c>
      <c r="HT431" s="74" t="str">
        <f ca="1">IF(V431=1,"",IF(LOG入力!BH431&gt;0,0,IF(DV431=1,0,IF(N431="0",0,IF(SUM(HD431:HS431)&gt;0,1,0)))))</f>
        <v/>
      </c>
    </row>
    <row r="432" spans="1:228" x14ac:dyDescent="0.15">
      <c r="A432" s="5"/>
      <c r="B432" s="532" t="str">
        <f t="shared" ca="1" si="852"/>
        <v/>
      </c>
      <c r="C432" s="570" t="str">
        <f ca="1">LOG入力!AP432</f>
        <v/>
      </c>
      <c r="D432" s="534" t="str">
        <f ca="1">LOG入力!AQ432</f>
        <v/>
      </c>
      <c r="E432" s="534" t="str">
        <f ca="1">LOG入力!AR432</f>
        <v/>
      </c>
      <c r="F432" s="535" t="str">
        <f t="shared" ca="1" si="853"/>
        <v/>
      </c>
      <c r="G432" s="585" t="str">
        <f ca="1">LOG入力!AT432</f>
        <v/>
      </c>
      <c r="H432" s="542" t="str">
        <f ca="1">LOG入力!AU432</f>
        <v/>
      </c>
      <c r="I432" s="542" t="str">
        <f ca="1">LOG入力!AV432</f>
        <v/>
      </c>
      <c r="J432" s="577" t="str">
        <f ca="1">LOG入力!AW432</f>
        <v/>
      </c>
      <c r="K432" s="578" t="str">
        <f ca="1">LOG入力!BJ432</f>
        <v/>
      </c>
      <c r="L432" s="577" t="str">
        <f ca="1">LOG入力!AY432</f>
        <v/>
      </c>
      <c r="M432" s="545" t="str">
        <f ca="1">LOG入力!BK432</f>
        <v/>
      </c>
      <c r="N432" s="512" t="str">
        <f ca="1">IF(V432=1,"",IF(LOG入力!AJ432=1,"1",LOG入力!BA432))</f>
        <v/>
      </c>
      <c r="O432" s="538" t="str">
        <f ca="1">IF(V432=1,"",IF(LEN(LOG入力!O432)=0,"",LOG入力!O432))</f>
        <v/>
      </c>
      <c r="P432" s="291" t="str">
        <f ca="1">IF(V432=1,"",IF($AA$4=1,"",IF(LOG入力!BG432=1,"",CONCATENATE($ER432,$FB432,$FL432,$FV432,$GF432))))</f>
        <v/>
      </c>
      <c r="Q432" s="291" t="str">
        <f ca="1">IF(V432=1,"",IF($AA$4=1,"",IF(LOG入力!BG432=1,"",CONCATENATE($ET432,$FD432,$FN432,$FX432,$GH432))))</f>
        <v/>
      </c>
      <c r="R432" s="573" t="str">
        <f ca="1">IF(V432=1,"",IF($AA$4=1,"",IF(LOG入力!BH432&gt;0,0,AA432)))</f>
        <v/>
      </c>
      <c r="S432" s="293" t="str">
        <f t="shared" ca="1" si="854"/>
        <v/>
      </c>
      <c r="T432" s="681"/>
      <c r="U432" s="38"/>
      <c r="V432" s="196">
        <f ca="1">LOG入力!AN432</f>
        <v>1</v>
      </c>
      <c r="W432" s="38"/>
      <c r="X432" s="516" t="str">
        <f t="shared" ca="1" si="855"/>
        <v/>
      </c>
      <c r="Y432" s="515" t="str">
        <f t="shared" ca="1" si="856"/>
        <v/>
      </c>
      <c r="Z432" s="518" t="str">
        <f t="shared" ca="1" si="857"/>
        <v/>
      </c>
      <c r="AA432" s="574" t="str">
        <f t="shared" ca="1" si="858"/>
        <v/>
      </c>
      <c r="AC432" s="6" t="str">
        <f t="shared" ca="1" si="859"/>
        <v/>
      </c>
      <c r="AD432" s="6" t="str">
        <f t="shared" ca="1" si="860"/>
        <v/>
      </c>
      <c r="AE432" s="6" t="str">
        <f t="shared" ca="1" si="861"/>
        <v/>
      </c>
      <c r="AF432" s="6" t="str">
        <f t="shared" ca="1" si="862"/>
        <v/>
      </c>
      <c r="AG432" s="6" t="str">
        <f t="shared" ca="1" si="863"/>
        <v/>
      </c>
      <c r="AH432" s="6" t="str">
        <f t="shared" ca="1" si="864"/>
        <v/>
      </c>
      <c r="AI432" s="6" t="str">
        <f t="shared" ca="1" si="865"/>
        <v/>
      </c>
      <c r="AJ432" s="6" t="str">
        <f t="shared" ca="1" si="866"/>
        <v/>
      </c>
      <c r="AK432" s="6" t="str">
        <f t="shared" ca="1" si="867"/>
        <v/>
      </c>
      <c r="AL432" s="6" t="str">
        <f t="shared" ca="1" si="868"/>
        <v/>
      </c>
      <c r="AM432" s="6" t="str">
        <f t="shared" ca="1" si="869"/>
        <v/>
      </c>
      <c r="AN432" s="6" t="str">
        <f t="shared" ca="1" si="870"/>
        <v/>
      </c>
      <c r="AO432" s="6" t="str">
        <f t="shared" ca="1" si="871"/>
        <v/>
      </c>
      <c r="AP432" s="6" t="str">
        <f t="shared" ca="1" si="872"/>
        <v/>
      </c>
      <c r="AQ432" s="6" t="str">
        <f t="shared" ca="1" si="873"/>
        <v/>
      </c>
      <c r="AR432" s="6" t="str">
        <f t="shared" ca="1" si="874"/>
        <v/>
      </c>
      <c r="AS432" s="6" t="str">
        <f t="shared" ca="1" si="875"/>
        <v/>
      </c>
      <c r="AT432" s="6" t="str">
        <f t="shared" ca="1" si="876"/>
        <v/>
      </c>
      <c r="AU432" s="6" t="str">
        <f t="shared" ca="1" si="877"/>
        <v/>
      </c>
      <c r="AV432" s="6" t="str">
        <f t="shared" ca="1" si="878"/>
        <v/>
      </c>
      <c r="AW432" s="6" t="str">
        <f t="shared" ca="1" si="879"/>
        <v/>
      </c>
      <c r="AY432" s="6" t="str">
        <f t="shared" ca="1" si="880"/>
        <v/>
      </c>
      <c r="AZ432" s="6" t="str">
        <f t="shared" ca="1" si="881"/>
        <v/>
      </c>
      <c r="BA432" s="6" t="str">
        <f t="shared" ca="1" si="882"/>
        <v/>
      </c>
      <c r="BB432" s="6" t="str">
        <f t="shared" ca="1" si="883"/>
        <v/>
      </c>
      <c r="BC432" s="6" t="str">
        <f t="shared" ca="1" si="884"/>
        <v/>
      </c>
      <c r="BD432" s="6" t="str">
        <f t="shared" ca="1" si="885"/>
        <v/>
      </c>
      <c r="BE432" s="6" t="str">
        <f t="shared" ca="1" si="886"/>
        <v/>
      </c>
      <c r="BF432" s="6" t="str">
        <f t="shared" ca="1" si="887"/>
        <v/>
      </c>
      <c r="BG432" s="6" t="str">
        <f t="shared" ca="1" si="888"/>
        <v/>
      </c>
      <c r="BH432" s="6" t="str">
        <f t="shared" ca="1" si="889"/>
        <v/>
      </c>
      <c r="BI432" s="6" t="str">
        <f t="shared" ca="1" si="890"/>
        <v/>
      </c>
      <c r="BJ432" s="6" t="str">
        <f t="shared" ca="1" si="891"/>
        <v/>
      </c>
      <c r="BK432" s="6" t="str">
        <f t="shared" ca="1" si="892"/>
        <v/>
      </c>
      <c r="BL432" s="6" t="str">
        <f t="shared" ca="1" si="893"/>
        <v/>
      </c>
      <c r="BM432" s="6" t="str">
        <f t="shared" ca="1" si="894"/>
        <v/>
      </c>
      <c r="BN432" s="6" t="str">
        <f t="shared" ca="1" si="895"/>
        <v/>
      </c>
      <c r="BO432" s="6" t="str">
        <f t="shared" ca="1" si="896"/>
        <v/>
      </c>
      <c r="BP432" s="6" t="str">
        <f t="shared" ca="1" si="897"/>
        <v/>
      </c>
      <c r="BQ432" s="6" t="str">
        <f t="shared" ca="1" si="898"/>
        <v/>
      </c>
      <c r="BR432" s="6" t="str">
        <f t="shared" ca="1" si="899"/>
        <v/>
      </c>
      <c r="BS432" s="6" t="str">
        <f t="shared" ca="1" si="900"/>
        <v/>
      </c>
      <c r="BU432" s="6" t="str">
        <f t="shared" ca="1" si="901"/>
        <v/>
      </c>
      <c r="BW432" s="515" t="str">
        <f t="shared" ca="1" si="902"/>
        <v/>
      </c>
      <c r="BX432" s="515">
        <f t="shared" ca="1" si="903"/>
        <v>0</v>
      </c>
      <c r="BY432" s="515" t="str">
        <f t="shared" ca="1" si="904"/>
        <v/>
      </c>
      <c r="CA432" s="6">
        <f t="shared" ca="1" si="905"/>
        <v>1</v>
      </c>
      <c r="CC432" s="523" t="str">
        <f t="shared" ca="1" si="906"/>
        <v/>
      </c>
      <c r="CE432" s="6" t="str">
        <f t="shared" ca="1" si="907"/>
        <v/>
      </c>
      <c r="CG432" s="524" t="str">
        <f ca="1">IF(V432=1,"",IF($AA$4=1,"",IF(LOG入力!BH432&gt;0,"",IF(N432=0,"",IF(HT432=0,"","★")))))</f>
        <v/>
      </c>
      <c r="CI432" s="74" t="str">
        <f t="shared" ca="1" si="908"/>
        <v/>
      </c>
      <c r="CK432" s="525" t="str">
        <f ca="1">IF(V432=1,"",IF(LOG入力!BH432&gt;0,1,0))</f>
        <v/>
      </c>
      <c r="CL432" s="74" t="str">
        <f t="shared" ca="1" si="909"/>
        <v/>
      </c>
      <c r="CN432" s="74" t="str">
        <f t="shared" ca="1" si="910"/>
        <v/>
      </c>
      <c r="CO432" s="74" t="str">
        <f t="shared" ca="1" si="911"/>
        <v/>
      </c>
      <c r="CQ432" s="74" t="str">
        <f t="shared" ca="1" si="912"/>
        <v/>
      </c>
      <c r="CR432" s="74" t="str">
        <f t="shared" ca="1" si="913"/>
        <v/>
      </c>
      <c r="CS432" s="74" t="str">
        <f t="shared" ca="1" si="914"/>
        <v/>
      </c>
      <c r="CT432" s="74" t="str">
        <f t="shared" ca="1" si="915"/>
        <v/>
      </c>
      <c r="CU432" s="74" t="str">
        <f t="shared" ca="1" si="916"/>
        <v/>
      </c>
      <c r="CV432" s="74" t="str">
        <f t="shared" ca="1" si="917"/>
        <v/>
      </c>
      <c r="CW432" s="74" t="str">
        <f t="shared" ca="1" si="918"/>
        <v/>
      </c>
      <c r="CX432" s="74" t="str">
        <f t="shared" ca="1" si="919"/>
        <v/>
      </c>
      <c r="CY432" s="74" t="str">
        <f t="shared" ca="1" si="920"/>
        <v/>
      </c>
      <c r="CZ432" s="74" t="str">
        <f t="shared" ca="1" si="921"/>
        <v/>
      </c>
      <c r="DA432" s="74" t="str">
        <f t="shared" ca="1" si="922"/>
        <v/>
      </c>
      <c r="DB432" s="74" t="str">
        <f t="shared" ca="1" si="923"/>
        <v/>
      </c>
      <c r="DD432" s="74" t="str">
        <f t="shared" ca="1" si="924"/>
        <v/>
      </c>
      <c r="DE432" s="74" t="str">
        <f t="shared" ca="1" si="925"/>
        <v/>
      </c>
      <c r="DF432" s="74" t="str">
        <f t="shared" ca="1" si="926"/>
        <v/>
      </c>
      <c r="DG432" s="74" t="str">
        <f t="shared" ca="1" si="927"/>
        <v/>
      </c>
      <c r="DH432" s="74" t="str">
        <f t="shared" ca="1" si="928"/>
        <v/>
      </c>
      <c r="DI432" s="74" t="str">
        <f t="shared" ca="1" si="929"/>
        <v/>
      </c>
      <c r="DJ432" s="74" t="str">
        <f t="shared" ca="1" si="930"/>
        <v/>
      </c>
      <c r="DK432" s="74" t="str">
        <f t="shared" ca="1" si="931"/>
        <v/>
      </c>
      <c r="DL432" s="74" t="str">
        <f t="shared" ca="1" si="932"/>
        <v/>
      </c>
      <c r="DM432" s="74" t="str">
        <f t="shared" ca="1" si="933"/>
        <v/>
      </c>
      <c r="DN432" s="74" t="str">
        <f t="shared" ca="1" si="934"/>
        <v/>
      </c>
      <c r="DO432" s="74" t="str">
        <f t="shared" ca="1" si="935"/>
        <v/>
      </c>
      <c r="DQ432" s="74" t="str">
        <f t="shared" ca="1" si="936"/>
        <v/>
      </c>
      <c r="DS432" s="74" t="str">
        <f t="shared" ca="1" si="937"/>
        <v/>
      </c>
      <c r="DT432" s="74" t="str">
        <f t="shared" ca="1" si="938"/>
        <v/>
      </c>
      <c r="DV432" s="525" t="str">
        <f t="shared" ca="1" si="939"/>
        <v/>
      </c>
      <c r="DW432" s="74" t="str">
        <f t="shared" ca="1" si="940"/>
        <v/>
      </c>
      <c r="DX432" s="485" t="str">
        <f t="shared" ca="1" si="941"/>
        <v/>
      </c>
      <c r="DY432" s="74" t="str">
        <f t="shared" ca="1" si="942"/>
        <v/>
      </c>
      <c r="DZ432" s="74" t="str">
        <f t="shared" ca="1" si="943"/>
        <v/>
      </c>
      <c r="EA432" s="74" t="str">
        <f t="shared" ca="1" si="944"/>
        <v/>
      </c>
      <c r="EC432" s="74" t="str">
        <f t="shared" ca="1" si="945"/>
        <v/>
      </c>
      <c r="ED432" s="74" t="str">
        <f t="shared" ca="1" si="946"/>
        <v/>
      </c>
      <c r="EE432" s="74" t="str">
        <f t="shared" ca="1" si="947"/>
        <v/>
      </c>
      <c r="EG432" s="479" t="str">
        <f ca="1">IF(V432=1,"",IF(LOG入力!BH432&gt;0,0,IF(CG432="★",0,IF(R432=1,0,IF(N432=0,0,1)))))</f>
        <v/>
      </c>
      <c r="EH432" s="483" t="str">
        <f t="shared" ca="1" si="948"/>
        <v/>
      </c>
      <c r="EI432" s="483" t="str">
        <f t="shared" ca="1" si="949"/>
        <v/>
      </c>
      <c r="EJ432" s="483" t="str">
        <f t="shared" ca="1" si="950"/>
        <v/>
      </c>
      <c r="EL432" s="71">
        <f t="shared" ca="1" si="951"/>
        <v>0</v>
      </c>
      <c r="EM432" s="6">
        <f t="shared" ca="1" si="952"/>
        <v>0</v>
      </c>
      <c r="EN432" s="6" t="str">
        <f t="shared" ca="1" si="953"/>
        <v/>
      </c>
      <c r="EO432" s="6">
        <f ca="1">IF(LOG入力!BH432&gt;0,0,IF(EM432=0,0,(IF(COUNTIF($EN$19:EN432,EN432)=1,IF($FS$3="N",1,IF(EH432=1,1,0))))))</f>
        <v>0</v>
      </c>
      <c r="EP432" s="6" t="str">
        <f ca="1">IF(LOG入力!BH432&gt;0,"",IF(EO432=1,$X432,""))</f>
        <v/>
      </c>
      <c r="EQ432" s="6" t="str">
        <f ca="1">IF(LOG入力!BH432&gt;0,"",IF(EO432=1,$Y432,""))</f>
        <v/>
      </c>
      <c r="ER432" s="520" t="str">
        <f ca="1">IF(LOG入力!BH432&gt;0,"",IF(COUNTIF($EP$19:$EP432,EP432)=1,EP432,""))</f>
        <v/>
      </c>
      <c r="ES432" s="520">
        <f ca="1">IF(LOG入力!BH432&gt;0,0,IF((EL432=1),IF(($ER432=""),0,1),0))</f>
        <v>0</v>
      </c>
      <c r="ET432" s="520" t="str">
        <f ca="1">IF(LOG入力!BH432&gt;0,"",IF(COUNTIF($EQ$19:EQ432,EQ432)=1,EQ432,""))</f>
        <v/>
      </c>
      <c r="EU432" s="539">
        <f ca="1">IF(LOG入力!BH432&gt;0,0,IF((EL432=1),IF(($ET432=""),0,1),0))</f>
        <v>0</v>
      </c>
      <c r="EV432" s="71">
        <f t="shared" ca="1" si="954"/>
        <v>0</v>
      </c>
      <c r="EW432" s="6">
        <f t="shared" ca="1" si="955"/>
        <v>0</v>
      </c>
      <c r="EX432" s="6" t="str">
        <f t="shared" ca="1" si="956"/>
        <v/>
      </c>
      <c r="EY432" s="6">
        <f ca="1">IF(LOG入力!BH432&gt;0,0,IF(EW432=0,0,(IF(COUNTIF($EX$19:EX432,EX432)=1,IF($FS$3="N",1,IF(EH432=1,1,0))))))</f>
        <v>0</v>
      </c>
      <c r="EZ432" s="6" t="str">
        <f ca="1">IF(LOG入力!BH432&gt;0,"",IF(EY432=1,$X432,""))</f>
        <v/>
      </c>
      <c r="FA432" s="6" t="str">
        <f ca="1">IF(LOG入力!BH432&gt;0,"",IF(EY432=1,$Y432,""))</f>
        <v/>
      </c>
      <c r="FB432" s="6" t="str">
        <f ca="1">IF(LOG入力!BH432&gt;0,"",IF(COUNTIF($EZ$19:$EZ432,EZ432)=1,EZ432,""))</f>
        <v/>
      </c>
      <c r="FC432" s="6">
        <f ca="1">IF(LOG入力!BH432&gt;0,0,IF((EV432=1),IF(($FB432=""),0,1),0))</f>
        <v>0</v>
      </c>
      <c r="FD432" s="6" t="str">
        <f ca="1">IF(LOG入力!BH432&gt;0,"",IF(COUNTIF($FA$19:FA432,FA432)=1,FA432,""))</f>
        <v/>
      </c>
      <c r="FE432" s="72">
        <f ca="1">IF(LOG入力!BH432&gt;0,0,IF((EV432=1),IF(($FD432=""),0,1),0))</f>
        <v>0</v>
      </c>
      <c r="FF432" s="71">
        <f t="shared" ca="1" si="957"/>
        <v>0</v>
      </c>
      <c r="FG432" s="6">
        <f t="shared" ca="1" si="958"/>
        <v>0</v>
      </c>
      <c r="FH432" s="6" t="str">
        <f t="shared" ca="1" si="959"/>
        <v/>
      </c>
      <c r="FI432" s="6">
        <f ca="1">IF(LOG入力!BH432&gt;0,0,IF(FG432=0,0,(IF(COUNTIF($FH$19:FH432,FH432)=1,IF($FS$3="N",1,IF(EH432=1,1,0))))))</f>
        <v>0</v>
      </c>
      <c r="FJ432" s="6" t="str">
        <f ca="1">IF(LOG入力!BH432&gt;0,"",IF(FI432=1,$X432,""))</f>
        <v/>
      </c>
      <c r="FK432" s="6" t="str">
        <f ca="1">IF(LOG入力!BH432&gt;0,"",IF(FI432=1,$Y432,""))</f>
        <v/>
      </c>
      <c r="FL432" s="6" t="str">
        <f ca="1">IF(LOG入力!BH432&gt;0,"",IF(COUNTIF($FJ$19:$FJ432,FJ432)=1,FJ432,""))</f>
        <v/>
      </c>
      <c r="FM432" s="6">
        <f ca="1">IF(LOG入力!BH432&gt;0,0,IF((FF432=1),IF(($FL432=""),0,1),0))</f>
        <v>0</v>
      </c>
      <c r="FN432" s="6" t="str">
        <f ca="1">IF(LOG入力!BH432&gt;0,"",IF(COUNTIF($FK$19:FK432,FK432)=1,FK432,""))</f>
        <v/>
      </c>
      <c r="FO432" s="72">
        <f ca="1">IF(LOG入力!BH432&gt;0,0,IF((FF432=1),IF(($FN432=""),0,1),0))</f>
        <v>0</v>
      </c>
      <c r="FP432" s="71">
        <f t="shared" ca="1" si="960"/>
        <v>0</v>
      </c>
      <c r="FQ432" s="6">
        <f t="shared" ca="1" si="961"/>
        <v>0</v>
      </c>
      <c r="FR432" s="6" t="str">
        <f t="shared" ca="1" si="962"/>
        <v/>
      </c>
      <c r="FS432" s="6">
        <f ca="1">IF(LOG入力!BH432&gt;0,0,IF(FQ432=0,0,(IF(COUNTIF($FR$19:FR432,FR432)=1,IF($FS$3="N",1,IF(EH432=1,1,0))))))</f>
        <v>0</v>
      </c>
      <c r="FT432" s="6" t="str">
        <f ca="1">IF(LOG入力!BH432&gt;0,"",IF(FS432=1,$X432,""))</f>
        <v/>
      </c>
      <c r="FU432" s="6" t="str">
        <f ca="1">IF(LOG入力!BH432&gt;0,"",IF(FS432=1,$Y432,""))</f>
        <v/>
      </c>
      <c r="FV432" s="6" t="str">
        <f ca="1">IF(LOG入力!BH432&gt;0,"",IF(COUNTIF($FT$19:$FT432,FT432)=1,FT432,""))</f>
        <v/>
      </c>
      <c r="FW432" s="6">
        <f ca="1">IF(LOG入力!BH432&gt;0,0,IF((FP432=1),IF(($FV432=""),0,1),0))</f>
        <v>0</v>
      </c>
      <c r="FX432" s="6" t="str">
        <f ca="1">IF(LOG入力!BH432&gt;0,"",IF(COUNTIF($FU$19:FU432,FU432)=1,FU432,""))</f>
        <v/>
      </c>
      <c r="FY432" s="72">
        <f ca="1">IF(LOG入力!BH432&gt;0,0,IF((FP432=1),IF(($FX432=""),0,1),0))</f>
        <v>0</v>
      </c>
      <c r="FZ432" s="71">
        <f t="shared" ca="1" si="963"/>
        <v>0</v>
      </c>
      <c r="GA432" s="6">
        <f t="shared" ca="1" si="964"/>
        <v>0</v>
      </c>
      <c r="GB432" s="6" t="str">
        <f t="shared" ca="1" si="965"/>
        <v/>
      </c>
      <c r="GC432" s="6">
        <f ca="1">IF(LOG入力!BH432&gt;0,0,IF(GA432=0,0,(IF(COUNTIF($GB$19:GB432,GB432)=1,IF($FS$3="N",1,IF(EH432=1,1,0))))))</f>
        <v>0</v>
      </c>
      <c r="GD432" s="6" t="str">
        <f ca="1">IF(LOG入力!BH432&gt;0,"",IF(GC432=1,$X432,""))</f>
        <v/>
      </c>
      <c r="GE432" s="6" t="str">
        <f ca="1">IF(LOG入力!BH432&gt;0,"",IF(GC432=1,$Y432,""))</f>
        <v/>
      </c>
      <c r="GF432" s="6" t="str">
        <f ca="1">IF(LOG入力!BH432&gt;0,"",IF(COUNTIF($GD$19:$GD432,GD432)=1,GD432,""))</f>
        <v/>
      </c>
      <c r="GG432" s="6">
        <f ca="1">IF(LOG入力!BH432&gt;0,0,IF((FZ432=1),IF(($GF432=""),0,1),0))</f>
        <v>0</v>
      </c>
      <c r="GH432" s="6" t="str">
        <f ca="1">IF(LOG入力!BH432&gt;0,"",IF(COUNTIF($GE$19:GE432,GE432)=1,GE432,""))</f>
        <v/>
      </c>
      <c r="GI432" s="72">
        <f ca="1">IF(LOG入力!BH432&gt;0,0,IF((FZ432=1),IF(($GH432=""),0,1),0))</f>
        <v>0</v>
      </c>
      <c r="GK432" s="455" t="str">
        <f ca="1">IF(V432=1,"",IF(LEN(LOG入力!AS432)=0,"",LOG入力!AS432))</f>
        <v/>
      </c>
      <c r="GL432" s="378" t="str">
        <f t="shared" ca="1" si="966"/>
        <v/>
      </c>
      <c r="GM432" s="378" t="str">
        <f t="shared" ca="1" si="967"/>
        <v/>
      </c>
      <c r="GN432" s="74" t="str">
        <f t="shared" ca="1" si="968"/>
        <v/>
      </c>
      <c r="GO432" s="74" t="str">
        <f t="shared" ca="1" si="969"/>
        <v/>
      </c>
      <c r="GQ432" s="74" t="str">
        <f t="shared" ca="1" si="970"/>
        <v/>
      </c>
      <c r="GR432" s="74" t="str">
        <f t="shared" ca="1" si="971"/>
        <v/>
      </c>
      <c r="GS432" s="74" t="str">
        <f t="shared" ca="1" si="972"/>
        <v/>
      </c>
      <c r="GT432" s="74" t="str">
        <f t="shared" ca="1" si="973"/>
        <v/>
      </c>
      <c r="GU432" s="74" t="str">
        <f t="shared" ca="1" si="974"/>
        <v/>
      </c>
      <c r="GV432" s="74" t="str">
        <f t="shared" ca="1" si="975"/>
        <v/>
      </c>
      <c r="GX432" s="74" t="str">
        <f t="shared" ca="1" si="976"/>
        <v/>
      </c>
      <c r="GY432" s="74" t="str">
        <f t="shared" ca="1" si="977"/>
        <v/>
      </c>
      <c r="GZ432" s="74" t="str">
        <f ca="1">IF(V432=1,"",IF(LOG入力!BH432&gt;0,0,IF(GY432=0,0,IF((VALUE((TYPE(VALUE(J432)))))=16,0,IF(VALUE(J432)&lt;60,1,IF(VALUE(J432)&lt;100,0,IF(VALUE(J432)&lt;600,2,0)))))))</f>
        <v/>
      </c>
      <c r="HA432" s="74" t="str">
        <f t="shared" ca="1" si="978"/>
        <v/>
      </c>
      <c r="HB432" s="74" t="str">
        <f ca="1">IF(V432=1,"",IF(LOG入力!BH432&gt;0,0,IF(HA432=0,0,IF((VALUE((TYPE(VALUE(L432)))))=16,0,IF(VALUE(L432)&lt;60,1,IF(VALUE(L432)&lt;100,0,IF(VALUE(L432)&lt;600,2,0)))))))</f>
        <v/>
      </c>
      <c r="HD432" s="74" t="str">
        <f t="shared" ca="1" si="979"/>
        <v/>
      </c>
      <c r="HF432" s="74" t="str">
        <f t="shared" ca="1" si="980"/>
        <v/>
      </c>
      <c r="HG432" s="74" t="str">
        <f t="shared" ca="1" si="981"/>
        <v/>
      </c>
      <c r="HH432" s="74" t="str">
        <f t="shared" ca="1" si="982"/>
        <v/>
      </c>
      <c r="HI432" s="74" t="str">
        <f t="shared" ca="1" si="983"/>
        <v/>
      </c>
      <c r="HJ432" s="74" t="str">
        <f t="shared" ca="1" si="984"/>
        <v/>
      </c>
      <c r="HK432" s="74" t="str">
        <f t="shared" ca="1" si="985"/>
        <v/>
      </c>
      <c r="HL432" s="74" t="str">
        <f t="shared" ca="1" si="986"/>
        <v/>
      </c>
      <c r="HM432" s="74" t="str">
        <f t="shared" ca="1" si="987"/>
        <v/>
      </c>
      <c r="HN432" s="74" t="str">
        <f t="shared" ca="1" si="988"/>
        <v/>
      </c>
      <c r="HO432" s="529" t="str">
        <f t="shared" ca="1" si="989"/>
        <v/>
      </c>
      <c r="HP432" s="74" t="str">
        <f t="shared" ca="1" si="990"/>
        <v/>
      </c>
      <c r="HQ432" s="74" t="str">
        <f t="shared" ca="1" si="991"/>
        <v/>
      </c>
      <c r="HR432" s="74" t="str">
        <f t="shared" ca="1" si="992"/>
        <v/>
      </c>
      <c r="HS432" s="74" t="str">
        <f t="shared" ca="1" si="993"/>
        <v/>
      </c>
      <c r="HT432" s="74" t="str">
        <f ca="1">IF(V432=1,"",IF(LOG入力!BH432&gt;0,0,IF(DV432=1,0,IF(N432="0",0,IF(SUM(HD432:HS432)&gt;0,1,0)))))</f>
        <v/>
      </c>
    </row>
    <row r="433" spans="1:228" x14ac:dyDescent="0.15">
      <c r="A433" s="5"/>
      <c r="B433" s="532" t="str">
        <f t="shared" ca="1" si="852"/>
        <v/>
      </c>
      <c r="C433" s="534" t="str">
        <f ca="1">LOG入力!AP433</f>
        <v/>
      </c>
      <c r="D433" s="534" t="str">
        <f ca="1">LOG入力!AQ433</f>
        <v/>
      </c>
      <c r="E433" s="534" t="str">
        <f ca="1">LOG入力!AR433</f>
        <v/>
      </c>
      <c r="F433" s="535" t="str">
        <f t="shared" ca="1" si="853"/>
        <v/>
      </c>
      <c r="G433" s="585" t="str">
        <f ca="1">LOG入力!AT433</f>
        <v/>
      </c>
      <c r="H433" s="542" t="str">
        <f ca="1">LOG入力!AU433</f>
        <v/>
      </c>
      <c r="I433" s="542" t="str">
        <f ca="1">LOG入力!AV433</f>
        <v/>
      </c>
      <c r="J433" s="577" t="str">
        <f ca="1">LOG入力!AW433</f>
        <v/>
      </c>
      <c r="K433" s="578" t="str">
        <f ca="1">LOG入力!BJ433</f>
        <v/>
      </c>
      <c r="L433" s="577" t="str">
        <f ca="1">LOG入力!AY433</f>
        <v/>
      </c>
      <c r="M433" s="545" t="str">
        <f ca="1">LOG入力!BK433</f>
        <v/>
      </c>
      <c r="N433" s="512" t="str">
        <f ca="1">IF(V433=1,"",IF(LOG入力!AJ433=1,"1",LOG入力!BA433))</f>
        <v/>
      </c>
      <c r="O433" s="538" t="str">
        <f ca="1">IF(V433=1,"",IF(LEN(LOG入力!O433)=0,"",LOG入力!O433))</f>
        <v/>
      </c>
      <c r="P433" s="291" t="str">
        <f ca="1">IF(V433=1,"",IF($AA$4=1,"",IF(LOG入力!BG433=1,"",CONCATENATE($ER433,$FB433,$FL433,$FV433,$GF433))))</f>
        <v/>
      </c>
      <c r="Q433" s="291" t="str">
        <f ca="1">IF(V433=1,"",IF($AA$4=1,"",IF(LOG入力!BG433=1,"",CONCATENATE($ET433,$FD433,$FN433,$FX433,$GH433))))</f>
        <v/>
      </c>
      <c r="R433" s="573" t="str">
        <f ca="1">IF(V433=1,"",IF($AA$4=1,"",IF(LOG入力!BH433&gt;0,0,AA433)))</f>
        <v/>
      </c>
      <c r="S433" s="293" t="str">
        <f t="shared" ca="1" si="854"/>
        <v/>
      </c>
      <c r="T433" s="681"/>
      <c r="U433" s="38"/>
      <c r="V433" s="196">
        <f ca="1">LOG入力!AN433</f>
        <v>1</v>
      </c>
      <c r="W433" s="38"/>
      <c r="X433" s="516" t="str">
        <f t="shared" ca="1" si="855"/>
        <v/>
      </c>
      <c r="Y433" s="515" t="str">
        <f t="shared" ca="1" si="856"/>
        <v/>
      </c>
      <c r="Z433" s="518" t="str">
        <f t="shared" ca="1" si="857"/>
        <v/>
      </c>
      <c r="AA433" s="574" t="str">
        <f t="shared" ca="1" si="858"/>
        <v/>
      </c>
      <c r="AC433" s="6" t="str">
        <f t="shared" ca="1" si="859"/>
        <v/>
      </c>
      <c r="AD433" s="6" t="str">
        <f t="shared" ca="1" si="860"/>
        <v/>
      </c>
      <c r="AE433" s="6" t="str">
        <f t="shared" ca="1" si="861"/>
        <v/>
      </c>
      <c r="AF433" s="6" t="str">
        <f t="shared" ca="1" si="862"/>
        <v/>
      </c>
      <c r="AG433" s="6" t="str">
        <f t="shared" ca="1" si="863"/>
        <v/>
      </c>
      <c r="AH433" s="6" t="str">
        <f t="shared" ca="1" si="864"/>
        <v/>
      </c>
      <c r="AI433" s="6" t="str">
        <f t="shared" ca="1" si="865"/>
        <v/>
      </c>
      <c r="AJ433" s="6" t="str">
        <f t="shared" ca="1" si="866"/>
        <v/>
      </c>
      <c r="AK433" s="6" t="str">
        <f t="shared" ca="1" si="867"/>
        <v/>
      </c>
      <c r="AL433" s="6" t="str">
        <f t="shared" ca="1" si="868"/>
        <v/>
      </c>
      <c r="AM433" s="6" t="str">
        <f t="shared" ca="1" si="869"/>
        <v/>
      </c>
      <c r="AN433" s="6" t="str">
        <f t="shared" ca="1" si="870"/>
        <v/>
      </c>
      <c r="AO433" s="6" t="str">
        <f t="shared" ca="1" si="871"/>
        <v/>
      </c>
      <c r="AP433" s="6" t="str">
        <f t="shared" ca="1" si="872"/>
        <v/>
      </c>
      <c r="AQ433" s="6" t="str">
        <f t="shared" ca="1" si="873"/>
        <v/>
      </c>
      <c r="AR433" s="6" t="str">
        <f t="shared" ca="1" si="874"/>
        <v/>
      </c>
      <c r="AS433" s="6" t="str">
        <f t="shared" ca="1" si="875"/>
        <v/>
      </c>
      <c r="AT433" s="6" t="str">
        <f t="shared" ca="1" si="876"/>
        <v/>
      </c>
      <c r="AU433" s="6" t="str">
        <f t="shared" ca="1" si="877"/>
        <v/>
      </c>
      <c r="AV433" s="6" t="str">
        <f t="shared" ca="1" si="878"/>
        <v/>
      </c>
      <c r="AW433" s="6" t="str">
        <f t="shared" ca="1" si="879"/>
        <v/>
      </c>
      <c r="AY433" s="6" t="str">
        <f t="shared" ca="1" si="880"/>
        <v/>
      </c>
      <c r="AZ433" s="6" t="str">
        <f t="shared" ca="1" si="881"/>
        <v/>
      </c>
      <c r="BA433" s="6" t="str">
        <f t="shared" ca="1" si="882"/>
        <v/>
      </c>
      <c r="BB433" s="6" t="str">
        <f t="shared" ca="1" si="883"/>
        <v/>
      </c>
      <c r="BC433" s="6" t="str">
        <f t="shared" ca="1" si="884"/>
        <v/>
      </c>
      <c r="BD433" s="6" t="str">
        <f t="shared" ca="1" si="885"/>
        <v/>
      </c>
      <c r="BE433" s="6" t="str">
        <f t="shared" ca="1" si="886"/>
        <v/>
      </c>
      <c r="BF433" s="6" t="str">
        <f t="shared" ca="1" si="887"/>
        <v/>
      </c>
      <c r="BG433" s="6" t="str">
        <f t="shared" ca="1" si="888"/>
        <v/>
      </c>
      <c r="BH433" s="6" t="str">
        <f t="shared" ca="1" si="889"/>
        <v/>
      </c>
      <c r="BI433" s="6" t="str">
        <f t="shared" ca="1" si="890"/>
        <v/>
      </c>
      <c r="BJ433" s="6" t="str">
        <f t="shared" ca="1" si="891"/>
        <v/>
      </c>
      <c r="BK433" s="6" t="str">
        <f t="shared" ca="1" si="892"/>
        <v/>
      </c>
      <c r="BL433" s="6" t="str">
        <f t="shared" ca="1" si="893"/>
        <v/>
      </c>
      <c r="BM433" s="6" t="str">
        <f t="shared" ca="1" si="894"/>
        <v/>
      </c>
      <c r="BN433" s="6" t="str">
        <f t="shared" ca="1" si="895"/>
        <v/>
      </c>
      <c r="BO433" s="6" t="str">
        <f t="shared" ca="1" si="896"/>
        <v/>
      </c>
      <c r="BP433" s="6" t="str">
        <f t="shared" ca="1" si="897"/>
        <v/>
      </c>
      <c r="BQ433" s="6" t="str">
        <f t="shared" ca="1" si="898"/>
        <v/>
      </c>
      <c r="BR433" s="6" t="str">
        <f t="shared" ca="1" si="899"/>
        <v/>
      </c>
      <c r="BS433" s="6" t="str">
        <f t="shared" ca="1" si="900"/>
        <v/>
      </c>
      <c r="BU433" s="6" t="str">
        <f t="shared" ca="1" si="901"/>
        <v/>
      </c>
      <c r="BW433" s="515" t="str">
        <f t="shared" ca="1" si="902"/>
        <v/>
      </c>
      <c r="BX433" s="515">
        <f t="shared" ca="1" si="903"/>
        <v>0</v>
      </c>
      <c r="BY433" s="515" t="str">
        <f t="shared" ca="1" si="904"/>
        <v/>
      </c>
      <c r="CA433" s="6">
        <f t="shared" ca="1" si="905"/>
        <v>1</v>
      </c>
      <c r="CC433" s="523" t="str">
        <f t="shared" ca="1" si="906"/>
        <v/>
      </c>
      <c r="CE433" s="6" t="str">
        <f t="shared" ca="1" si="907"/>
        <v/>
      </c>
      <c r="CG433" s="524" t="str">
        <f ca="1">IF(V433=1,"",IF($AA$4=1,"",IF(LOG入力!BH433&gt;0,"",IF(N433=0,"",IF(HT433=0,"","★")))))</f>
        <v/>
      </c>
      <c r="CI433" s="74" t="str">
        <f t="shared" ca="1" si="908"/>
        <v/>
      </c>
      <c r="CK433" s="525" t="str">
        <f ca="1">IF(V433=1,"",IF(LOG入力!BH433&gt;0,1,0))</f>
        <v/>
      </c>
      <c r="CL433" s="74" t="str">
        <f t="shared" ca="1" si="909"/>
        <v/>
      </c>
      <c r="CN433" s="74" t="str">
        <f t="shared" ca="1" si="910"/>
        <v/>
      </c>
      <c r="CO433" s="74" t="str">
        <f t="shared" ca="1" si="911"/>
        <v/>
      </c>
      <c r="CQ433" s="74" t="str">
        <f t="shared" ca="1" si="912"/>
        <v/>
      </c>
      <c r="CR433" s="74" t="str">
        <f t="shared" ca="1" si="913"/>
        <v/>
      </c>
      <c r="CS433" s="74" t="str">
        <f t="shared" ca="1" si="914"/>
        <v/>
      </c>
      <c r="CT433" s="74" t="str">
        <f t="shared" ca="1" si="915"/>
        <v/>
      </c>
      <c r="CU433" s="74" t="str">
        <f t="shared" ca="1" si="916"/>
        <v/>
      </c>
      <c r="CV433" s="74" t="str">
        <f t="shared" ca="1" si="917"/>
        <v/>
      </c>
      <c r="CW433" s="74" t="str">
        <f t="shared" ca="1" si="918"/>
        <v/>
      </c>
      <c r="CX433" s="74" t="str">
        <f t="shared" ca="1" si="919"/>
        <v/>
      </c>
      <c r="CY433" s="74" t="str">
        <f t="shared" ca="1" si="920"/>
        <v/>
      </c>
      <c r="CZ433" s="74" t="str">
        <f t="shared" ca="1" si="921"/>
        <v/>
      </c>
      <c r="DA433" s="74" t="str">
        <f t="shared" ca="1" si="922"/>
        <v/>
      </c>
      <c r="DB433" s="74" t="str">
        <f t="shared" ca="1" si="923"/>
        <v/>
      </c>
      <c r="DD433" s="74" t="str">
        <f t="shared" ca="1" si="924"/>
        <v/>
      </c>
      <c r="DE433" s="74" t="str">
        <f t="shared" ca="1" si="925"/>
        <v/>
      </c>
      <c r="DF433" s="74" t="str">
        <f t="shared" ca="1" si="926"/>
        <v/>
      </c>
      <c r="DG433" s="74" t="str">
        <f t="shared" ca="1" si="927"/>
        <v/>
      </c>
      <c r="DH433" s="74" t="str">
        <f t="shared" ca="1" si="928"/>
        <v/>
      </c>
      <c r="DI433" s="74" t="str">
        <f t="shared" ca="1" si="929"/>
        <v/>
      </c>
      <c r="DJ433" s="74" t="str">
        <f t="shared" ca="1" si="930"/>
        <v/>
      </c>
      <c r="DK433" s="74" t="str">
        <f t="shared" ca="1" si="931"/>
        <v/>
      </c>
      <c r="DL433" s="74" t="str">
        <f t="shared" ca="1" si="932"/>
        <v/>
      </c>
      <c r="DM433" s="74" t="str">
        <f t="shared" ca="1" si="933"/>
        <v/>
      </c>
      <c r="DN433" s="74" t="str">
        <f t="shared" ca="1" si="934"/>
        <v/>
      </c>
      <c r="DO433" s="74" t="str">
        <f t="shared" ca="1" si="935"/>
        <v/>
      </c>
      <c r="DQ433" s="74" t="str">
        <f t="shared" ca="1" si="936"/>
        <v/>
      </c>
      <c r="DS433" s="74" t="str">
        <f t="shared" ca="1" si="937"/>
        <v/>
      </c>
      <c r="DT433" s="74" t="str">
        <f t="shared" ca="1" si="938"/>
        <v/>
      </c>
      <c r="DV433" s="525" t="str">
        <f t="shared" ca="1" si="939"/>
        <v/>
      </c>
      <c r="DW433" s="74" t="str">
        <f t="shared" ca="1" si="940"/>
        <v/>
      </c>
      <c r="DX433" s="485" t="str">
        <f t="shared" ca="1" si="941"/>
        <v/>
      </c>
      <c r="DY433" s="74" t="str">
        <f t="shared" ca="1" si="942"/>
        <v/>
      </c>
      <c r="DZ433" s="74" t="str">
        <f t="shared" ca="1" si="943"/>
        <v/>
      </c>
      <c r="EA433" s="74" t="str">
        <f t="shared" ca="1" si="944"/>
        <v/>
      </c>
      <c r="EC433" s="74" t="str">
        <f t="shared" ca="1" si="945"/>
        <v/>
      </c>
      <c r="ED433" s="74" t="str">
        <f t="shared" ca="1" si="946"/>
        <v/>
      </c>
      <c r="EE433" s="74" t="str">
        <f t="shared" ca="1" si="947"/>
        <v/>
      </c>
      <c r="EG433" s="479" t="str">
        <f ca="1">IF(V433=1,"",IF(LOG入力!BH433&gt;0,0,IF(CG433="★",0,IF(R433=1,0,IF(N433=0,0,1)))))</f>
        <v/>
      </c>
      <c r="EH433" s="483" t="str">
        <f t="shared" ca="1" si="948"/>
        <v/>
      </c>
      <c r="EI433" s="483" t="str">
        <f t="shared" ca="1" si="949"/>
        <v/>
      </c>
      <c r="EJ433" s="483" t="str">
        <f t="shared" ca="1" si="950"/>
        <v/>
      </c>
      <c r="EL433" s="71">
        <f t="shared" ca="1" si="951"/>
        <v>0</v>
      </c>
      <c r="EM433" s="6">
        <f t="shared" ca="1" si="952"/>
        <v>0</v>
      </c>
      <c r="EN433" s="6" t="str">
        <f t="shared" ca="1" si="953"/>
        <v/>
      </c>
      <c r="EO433" s="6">
        <f ca="1">IF(LOG入力!BH433&gt;0,0,IF(EM433=0,0,(IF(COUNTIF($EN$19:EN433,EN433)=1,IF($FS$3="N",1,IF(EH433=1,1,0))))))</f>
        <v>0</v>
      </c>
      <c r="EP433" s="6" t="str">
        <f ca="1">IF(LOG入力!BH433&gt;0,"",IF(EO433=1,$X433,""))</f>
        <v/>
      </c>
      <c r="EQ433" s="6" t="str">
        <f ca="1">IF(LOG入力!BH433&gt;0,"",IF(EO433=1,$Y433,""))</f>
        <v/>
      </c>
      <c r="ER433" s="520" t="str">
        <f ca="1">IF(LOG入力!BH433&gt;0,"",IF(COUNTIF($EP$19:$EP433,EP433)=1,EP433,""))</f>
        <v/>
      </c>
      <c r="ES433" s="520">
        <f ca="1">IF(LOG入力!BH433&gt;0,0,IF((EL433=1),IF(($ER433=""),0,1),0))</f>
        <v>0</v>
      </c>
      <c r="ET433" s="520" t="str">
        <f ca="1">IF(LOG入力!BH433&gt;0,"",IF(COUNTIF($EQ$19:EQ433,EQ433)=1,EQ433,""))</f>
        <v/>
      </c>
      <c r="EU433" s="539">
        <f ca="1">IF(LOG入力!BH433&gt;0,0,IF((EL433=1),IF(($ET433=""),0,1),0))</f>
        <v>0</v>
      </c>
      <c r="EV433" s="71">
        <f t="shared" ca="1" si="954"/>
        <v>0</v>
      </c>
      <c r="EW433" s="6">
        <f t="shared" ca="1" si="955"/>
        <v>0</v>
      </c>
      <c r="EX433" s="6" t="str">
        <f t="shared" ca="1" si="956"/>
        <v/>
      </c>
      <c r="EY433" s="6">
        <f ca="1">IF(LOG入力!BH433&gt;0,0,IF(EW433=0,0,(IF(COUNTIF($EX$19:EX433,EX433)=1,IF($FS$3="N",1,IF(EH433=1,1,0))))))</f>
        <v>0</v>
      </c>
      <c r="EZ433" s="6" t="str">
        <f ca="1">IF(LOG入力!BH433&gt;0,"",IF(EY433=1,$X433,""))</f>
        <v/>
      </c>
      <c r="FA433" s="6" t="str">
        <f ca="1">IF(LOG入力!BH433&gt;0,"",IF(EY433=1,$Y433,""))</f>
        <v/>
      </c>
      <c r="FB433" s="6" t="str">
        <f ca="1">IF(LOG入力!BH433&gt;0,"",IF(COUNTIF($EZ$19:$EZ433,EZ433)=1,EZ433,""))</f>
        <v/>
      </c>
      <c r="FC433" s="6">
        <f ca="1">IF(LOG入力!BH433&gt;0,0,IF((EV433=1),IF(($FB433=""),0,1),0))</f>
        <v>0</v>
      </c>
      <c r="FD433" s="6" t="str">
        <f ca="1">IF(LOG入力!BH433&gt;0,"",IF(COUNTIF($FA$19:FA433,FA433)=1,FA433,""))</f>
        <v/>
      </c>
      <c r="FE433" s="72">
        <f ca="1">IF(LOG入力!BH433&gt;0,0,IF((EV433=1),IF(($FD433=""),0,1),0))</f>
        <v>0</v>
      </c>
      <c r="FF433" s="71">
        <f t="shared" ca="1" si="957"/>
        <v>0</v>
      </c>
      <c r="FG433" s="6">
        <f t="shared" ca="1" si="958"/>
        <v>0</v>
      </c>
      <c r="FH433" s="6" t="str">
        <f t="shared" ca="1" si="959"/>
        <v/>
      </c>
      <c r="FI433" s="6">
        <f ca="1">IF(LOG入力!BH433&gt;0,0,IF(FG433=0,0,(IF(COUNTIF($FH$19:FH433,FH433)=1,IF($FS$3="N",1,IF(EH433=1,1,0))))))</f>
        <v>0</v>
      </c>
      <c r="FJ433" s="6" t="str">
        <f ca="1">IF(LOG入力!BH433&gt;0,"",IF(FI433=1,$X433,""))</f>
        <v/>
      </c>
      <c r="FK433" s="6" t="str">
        <f ca="1">IF(LOG入力!BH433&gt;0,"",IF(FI433=1,$Y433,""))</f>
        <v/>
      </c>
      <c r="FL433" s="6" t="str">
        <f ca="1">IF(LOG入力!BH433&gt;0,"",IF(COUNTIF($FJ$19:$FJ433,FJ433)=1,FJ433,""))</f>
        <v/>
      </c>
      <c r="FM433" s="6">
        <f ca="1">IF(LOG入力!BH433&gt;0,0,IF((FF433=1),IF(($FL433=""),0,1),0))</f>
        <v>0</v>
      </c>
      <c r="FN433" s="6" t="str">
        <f ca="1">IF(LOG入力!BH433&gt;0,"",IF(COUNTIF($FK$19:FK433,FK433)=1,FK433,""))</f>
        <v/>
      </c>
      <c r="FO433" s="72">
        <f ca="1">IF(LOG入力!BH433&gt;0,0,IF((FF433=1),IF(($FN433=""),0,1),0))</f>
        <v>0</v>
      </c>
      <c r="FP433" s="71">
        <f t="shared" ca="1" si="960"/>
        <v>0</v>
      </c>
      <c r="FQ433" s="6">
        <f t="shared" ca="1" si="961"/>
        <v>0</v>
      </c>
      <c r="FR433" s="6" t="str">
        <f t="shared" ca="1" si="962"/>
        <v/>
      </c>
      <c r="FS433" s="6">
        <f ca="1">IF(LOG入力!BH433&gt;0,0,IF(FQ433=0,0,(IF(COUNTIF($FR$19:FR433,FR433)=1,IF($FS$3="N",1,IF(EH433=1,1,0))))))</f>
        <v>0</v>
      </c>
      <c r="FT433" s="6" t="str">
        <f ca="1">IF(LOG入力!BH433&gt;0,"",IF(FS433=1,$X433,""))</f>
        <v/>
      </c>
      <c r="FU433" s="6" t="str">
        <f ca="1">IF(LOG入力!BH433&gt;0,"",IF(FS433=1,$Y433,""))</f>
        <v/>
      </c>
      <c r="FV433" s="6" t="str">
        <f ca="1">IF(LOG入力!BH433&gt;0,"",IF(COUNTIF($FT$19:$FT433,FT433)=1,FT433,""))</f>
        <v/>
      </c>
      <c r="FW433" s="6">
        <f ca="1">IF(LOG入力!BH433&gt;0,0,IF((FP433=1),IF(($FV433=""),0,1),0))</f>
        <v>0</v>
      </c>
      <c r="FX433" s="6" t="str">
        <f ca="1">IF(LOG入力!BH433&gt;0,"",IF(COUNTIF($FU$19:FU433,FU433)=1,FU433,""))</f>
        <v/>
      </c>
      <c r="FY433" s="72">
        <f ca="1">IF(LOG入力!BH433&gt;0,0,IF((FP433=1),IF(($FX433=""),0,1),0))</f>
        <v>0</v>
      </c>
      <c r="FZ433" s="71">
        <f t="shared" ca="1" si="963"/>
        <v>0</v>
      </c>
      <c r="GA433" s="6">
        <f t="shared" ca="1" si="964"/>
        <v>0</v>
      </c>
      <c r="GB433" s="6" t="str">
        <f t="shared" ca="1" si="965"/>
        <v/>
      </c>
      <c r="GC433" s="6">
        <f ca="1">IF(LOG入力!BH433&gt;0,0,IF(GA433=0,0,(IF(COUNTIF($GB$19:GB433,GB433)=1,IF($FS$3="N",1,IF(EH433=1,1,0))))))</f>
        <v>0</v>
      </c>
      <c r="GD433" s="6" t="str">
        <f ca="1">IF(LOG入力!BH433&gt;0,"",IF(GC433=1,$X433,""))</f>
        <v/>
      </c>
      <c r="GE433" s="6" t="str">
        <f ca="1">IF(LOG入力!BH433&gt;0,"",IF(GC433=1,$Y433,""))</f>
        <v/>
      </c>
      <c r="GF433" s="6" t="str">
        <f ca="1">IF(LOG入力!BH433&gt;0,"",IF(COUNTIF($GD$19:$GD433,GD433)=1,GD433,""))</f>
        <v/>
      </c>
      <c r="GG433" s="6">
        <f ca="1">IF(LOG入力!BH433&gt;0,0,IF((FZ433=1),IF(($GF433=""),0,1),0))</f>
        <v>0</v>
      </c>
      <c r="GH433" s="6" t="str">
        <f ca="1">IF(LOG入力!BH433&gt;0,"",IF(COUNTIF($GE$19:GE433,GE433)=1,GE433,""))</f>
        <v/>
      </c>
      <c r="GI433" s="72">
        <f ca="1">IF(LOG入力!BH433&gt;0,0,IF((FZ433=1),IF(($GH433=""),0,1),0))</f>
        <v>0</v>
      </c>
      <c r="GK433" s="455" t="str">
        <f ca="1">IF(V433=1,"",IF(LEN(LOG入力!AS433)=0,"",LOG入力!AS433))</f>
        <v/>
      </c>
      <c r="GL433" s="378" t="str">
        <f t="shared" ca="1" si="966"/>
        <v/>
      </c>
      <c r="GM433" s="378" t="str">
        <f t="shared" ca="1" si="967"/>
        <v/>
      </c>
      <c r="GN433" s="74" t="str">
        <f t="shared" ca="1" si="968"/>
        <v/>
      </c>
      <c r="GO433" s="74" t="str">
        <f t="shared" ca="1" si="969"/>
        <v/>
      </c>
      <c r="GQ433" s="74" t="str">
        <f t="shared" ca="1" si="970"/>
        <v/>
      </c>
      <c r="GR433" s="74" t="str">
        <f t="shared" ca="1" si="971"/>
        <v/>
      </c>
      <c r="GS433" s="74" t="str">
        <f t="shared" ca="1" si="972"/>
        <v/>
      </c>
      <c r="GT433" s="74" t="str">
        <f t="shared" ca="1" si="973"/>
        <v/>
      </c>
      <c r="GU433" s="74" t="str">
        <f t="shared" ca="1" si="974"/>
        <v/>
      </c>
      <c r="GV433" s="74" t="str">
        <f t="shared" ca="1" si="975"/>
        <v/>
      </c>
      <c r="GX433" s="74" t="str">
        <f t="shared" ca="1" si="976"/>
        <v/>
      </c>
      <c r="GY433" s="74" t="str">
        <f t="shared" ca="1" si="977"/>
        <v/>
      </c>
      <c r="GZ433" s="74" t="str">
        <f ca="1">IF(V433=1,"",IF(LOG入力!BH433&gt;0,0,IF(GY433=0,0,IF((VALUE((TYPE(VALUE(J433)))))=16,0,IF(VALUE(J433)&lt;60,1,IF(VALUE(J433)&lt;100,0,IF(VALUE(J433)&lt;600,2,0)))))))</f>
        <v/>
      </c>
      <c r="HA433" s="74" t="str">
        <f t="shared" ca="1" si="978"/>
        <v/>
      </c>
      <c r="HB433" s="74" t="str">
        <f ca="1">IF(V433=1,"",IF(LOG入力!BH433&gt;0,0,IF(HA433=0,0,IF((VALUE((TYPE(VALUE(L433)))))=16,0,IF(VALUE(L433)&lt;60,1,IF(VALUE(L433)&lt;100,0,IF(VALUE(L433)&lt;600,2,0)))))))</f>
        <v/>
      </c>
      <c r="HD433" s="74" t="str">
        <f t="shared" ca="1" si="979"/>
        <v/>
      </c>
      <c r="HF433" s="74" t="str">
        <f t="shared" ca="1" si="980"/>
        <v/>
      </c>
      <c r="HG433" s="74" t="str">
        <f t="shared" ca="1" si="981"/>
        <v/>
      </c>
      <c r="HH433" s="74" t="str">
        <f t="shared" ca="1" si="982"/>
        <v/>
      </c>
      <c r="HI433" s="74" t="str">
        <f t="shared" ca="1" si="983"/>
        <v/>
      </c>
      <c r="HJ433" s="74" t="str">
        <f t="shared" ca="1" si="984"/>
        <v/>
      </c>
      <c r="HK433" s="74" t="str">
        <f t="shared" ca="1" si="985"/>
        <v/>
      </c>
      <c r="HL433" s="74" t="str">
        <f t="shared" ca="1" si="986"/>
        <v/>
      </c>
      <c r="HM433" s="74" t="str">
        <f t="shared" ca="1" si="987"/>
        <v/>
      </c>
      <c r="HN433" s="74" t="str">
        <f t="shared" ca="1" si="988"/>
        <v/>
      </c>
      <c r="HO433" s="529" t="str">
        <f t="shared" ca="1" si="989"/>
        <v/>
      </c>
      <c r="HP433" s="74" t="str">
        <f t="shared" ca="1" si="990"/>
        <v/>
      </c>
      <c r="HQ433" s="74" t="str">
        <f t="shared" ca="1" si="991"/>
        <v/>
      </c>
      <c r="HR433" s="74" t="str">
        <f t="shared" ca="1" si="992"/>
        <v/>
      </c>
      <c r="HS433" s="74" t="str">
        <f t="shared" ca="1" si="993"/>
        <v/>
      </c>
      <c r="HT433" s="74" t="str">
        <f ca="1">IF(V433=1,"",IF(LOG入力!BH433&gt;0,0,IF(DV433=1,0,IF(N433="0",0,IF(SUM(HD433:HS433)&gt;0,1,0)))))</f>
        <v/>
      </c>
    </row>
    <row r="434" spans="1:228" x14ac:dyDescent="0.15">
      <c r="A434" s="5"/>
      <c r="B434" s="532" t="str">
        <f t="shared" ca="1" si="852"/>
        <v/>
      </c>
      <c r="C434" s="534" t="str">
        <f ca="1">LOG入力!AP434</f>
        <v/>
      </c>
      <c r="D434" s="534" t="str">
        <f ca="1">LOG入力!AQ434</f>
        <v/>
      </c>
      <c r="E434" s="534" t="str">
        <f ca="1">LOG入力!AR434</f>
        <v/>
      </c>
      <c r="F434" s="535" t="str">
        <f t="shared" ca="1" si="853"/>
        <v/>
      </c>
      <c r="G434" s="585" t="str">
        <f ca="1">LOG入力!AT434</f>
        <v/>
      </c>
      <c r="H434" s="542" t="str">
        <f ca="1">LOG入力!AU434</f>
        <v/>
      </c>
      <c r="I434" s="542" t="str">
        <f ca="1">LOG入力!AV434</f>
        <v/>
      </c>
      <c r="J434" s="577" t="str">
        <f ca="1">LOG入力!AW434</f>
        <v/>
      </c>
      <c r="K434" s="578" t="str">
        <f ca="1">LOG入力!BJ434</f>
        <v/>
      </c>
      <c r="L434" s="577" t="str">
        <f ca="1">LOG入力!AY434</f>
        <v/>
      </c>
      <c r="M434" s="545" t="str">
        <f ca="1">LOG入力!BK434</f>
        <v/>
      </c>
      <c r="N434" s="512" t="str">
        <f ca="1">IF(V434=1,"",IF(LOG入力!AJ434=1,"1",LOG入力!BA434))</f>
        <v/>
      </c>
      <c r="O434" s="538" t="str">
        <f ca="1">IF(V434=1,"",IF(LEN(LOG入力!O434)=0,"",LOG入力!O434))</f>
        <v/>
      </c>
      <c r="P434" s="291" t="str">
        <f ca="1">IF(V434=1,"",IF($AA$4=1,"",IF(LOG入力!BG434=1,"",CONCATENATE($ER434,$FB434,$FL434,$FV434,$GF434))))</f>
        <v/>
      </c>
      <c r="Q434" s="291" t="str">
        <f ca="1">IF(V434=1,"",IF($AA$4=1,"",IF(LOG入力!BG434=1,"",CONCATENATE($ET434,$FD434,$FN434,$FX434,$GH434))))</f>
        <v/>
      </c>
      <c r="R434" s="573" t="str">
        <f ca="1">IF(V434=1,"",IF($AA$4=1,"",IF(LOG入力!BH434&gt;0,0,AA434)))</f>
        <v/>
      </c>
      <c r="S434" s="293" t="str">
        <f t="shared" ca="1" si="854"/>
        <v/>
      </c>
      <c r="T434" s="681"/>
      <c r="U434" s="38"/>
      <c r="V434" s="196">
        <f ca="1">LOG入力!AN434</f>
        <v>1</v>
      </c>
      <c r="W434" s="38"/>
      <c r="X434" s="516" t="str">
        <f t="shared" ca="1" si="855"/>
        <v/>
      </c>
      <c r="Y434" s="515" t="str">
        <f t="shared" ca="1" si="856"/>
        <v/>
      </c>
      <c r="Z434" s="518" t="str">
        <f t="shared" ca="1" si="857"/>
        <v/>
      </c>
      <c r="AA434" s="574" t="str">
        <f t="shared" ca="1" si="858"/>
        <v/>
      </c>
      <c r="AC434" s="6" t="str">
        <f t="shared" ca="1" si="859"/>
        <v/>
      </c>
      <c r="AD434" s="6" t="str">
        <f t="shared" ca="1" si="860"/>
        <v/>
      </c>
      <c r="AE434" s="6" t="str">
        <f t="shared" ca="1" si="861"/>
        <v/>
      </c>
      <c r="AF434" s="6" t="str">
        <f t="shared" ca="1" si="862"/>
        <v/>
      </c>
      <c r="AG434" s="6" t="str">
        <f t="shared" ca="1" si="863"/>
        <v/>
      </c>
      <c r="AH434" s="6" t="str">
        <f t="shared" ca="1" si="864"/>
        <v/>
      </c>
      <c r="AI434" s="6" t="str">
        <f t="shared" ca="1" si="865"/>
        <v/>
      </c>
      <c r="AJ434" s="6" t="str">
        <f t="shared" ca="1" si="866"/>
        <v/>
      </c>
      <c r="AK434" s="6" t="str">
        <f t="shared" ca="1" si="867"/>
        <v/>
      </c>
      <c r="AL434" s="6" t="str">
        <f t="shared" ca="1" si="868"/>
        <v/>
      </c>
      <c r="AM434" s="6" t="str">
        <f t="shared" ca="1" si="869"/>
        <v/>
      </c>
      <c r="AN434" s="6" t="str">
        <f t="shared" ca="1" si="870"/>
        <v/>
      </c>
      <c r="AO434" s="6" t="str">
        <f t="shared" ca="1" si="871"/>
        <v/>
      </c>
      <c r="AP434" s="6" t="str">
        <f t="shared" ca="1" si="872"/>
        <v/>
      </c>
      <c r="AQ434" s="6" t="str">
        <f t="shared" ca="1" si="873"/>
        <v/>
      </c>
      <c r="AR434" s="6" t="str">
        <f t="shared" ca="1" si="874"/>
        <v/>
      </c>
      <c r="AS434" s="6" t="str">
        <f t="shared" ca="1" si="875"/>
        <v/>
      </c>
      <c r="AT434" s="6" t="str">
        <f t="shared" ca="1" si="876"/>
        <v/>
      </c>
      <c r="AU434" s="6" t="str">
        <f t="shared" ca="1" si="877"/>
        <v/>
      </c>
      <c r="AV434" s="6" t="str">
        <f t="shared" ca="1" si="878"/>
        <v/>
      </c>
      <c r="AW434" s="6" t="str">
        <f t="shared" ca="1" si="879"/>
        <v/>
      </c>
      <c r="AY434" s="6" t="str">
        <f t="shared" ca="1" si="880"/>
        <v/>
      </c>
      <c r="AZ434" s="6" t="str">
        <f t="shared" ca="1" si="881"/>
        <v/>
      </c>
      <c r="BA434" s="6" t="str">
        <f t="shared" ca="1" si="882"/>
        <v/>
      </c>
      <c r="BB434" s="6" t="str">
        <f t="shared" ca="1" si="883"/>
        <v/>
      </c>
      <c r="BC434" s="6" t="str">
        <f t="shared" ca="1" si="884"/>
        <v/>
      </c>
      <c r="BD434" s="6" t="str">
        <f t="shared" ca="1" si="885"/>
        <v/>
      </c>
      <c r="BE434" s="6" t="str">
        <f t="shared" ca="1" si="886"/>
        <v/>
      </c>
      <c r="BF434" s="6" t="str">
        <f t="shared" ca="1" si="887"/>
        <v/>
      </c>
      <c r="BG434" s="6" t="str">
        <f t="shared" ca="1" si="888"/>
        <v/>
      </c>
      <c r="BH434" s="6" t="str">
        <f t="shared" ca="1" si="889"/>
        <v/>
      </c>
      <c r="BI434" s="6" t="str">
        <f t="shared" ca="1" si="890"/>
        <v/>
      </c>
      <c r="BJ434" s="6" t="str">
        <f t="shared" ca="1" si="891"/>
        <v/>
      </c>
      <c r="BK434" s="6" t="str">
        <f t="shared" ca="1" si="892"/>
        <v/>
      </c>
      <c r="BL434" s="6" t="str">
        <f t="shared" ca="1" si="893"/>
        <v/>
      </c>
      <c r="BM434" s="6" t="str">
        <f t="shared" ca="1" si="894"/>
        <v/>
      </c>
      <c r="BN434" s="6" t="str">
        <f t="shared" ca="1" si="895"/>
        <v/>
      </c>
      <c r="BO434" s="6" t="str">
        <f t="shared" ca="1" si="896"/>
        <v/>
      </c>
      <c r="BP434" s="6" t="str">
        <f t="shared" ca="1" si="897"/>
        <v/>
      </c>
      <c r="BQ434" s="6" t="str">
        <f t="shared" ca="1" si="898"/>
        <v/>
      </c>
      <c r="BR434" s="6" t="str">
        <f t="shared" ca="1" si="899"/>
        <v/>
      </c>
      <c r="BS434" s="6" t="str">
        <f t="shared" ca="1" si="900"/>
        <v/>
      </c>
      <c r="BU434" s="6" t="str">
        <f t="shared" ca="1" si="901"/>
        <v/>
      </c>
      <c r="BW434" s="515" t="str">
        <f t="shared" ca="1" si="902"/>
        <v/>
      </c>
      <c r="BX434" s="515">
        <f t="shared" ca="1" si="903"/>
        <v>0</v>
      </c>
      <c r="BY434" s="515" t="str">
        <f t="shared" ca="1" si="904"/>
        <v/>
      </c>
      <c r="CA434" s="6">
        <f t="shared" ca="1" si="905"/>
        <v>1</v>
      </c>
      <c r="CC434" s="523" t="str">
        <f t="shared" ca="1" si="906"/>
        <v/>
      </c>
      <c r="CE434" s="6" t="str">
        <f t="shared" ca="1" si="907"/>
        <v/>
      </c>
      <c r="CG434" s="524" t="str">
        <f ca="1">IF(V434=1,"",IF($AA$4=1,"",IF(LOG入力!BH434&gt;0,"",IF(N434=0,"",IF(HT434=0,"","★")))))</f>
        <v/>
      </c>
      <c r="CI434" s="74" t="str">
        <f t="shared" ca="1" si="908"/>
        <v/>
      </c>
      <c r="CK434" s="525" t="str">
        <f ca="1">IF(V434=1,"",IF(LOG入力!BH434&gt;0,1,0))</f>
        <v/>
      </c>
      <c r="CL434" s="74" t="str">
        <f t="shared" ca="1" si="909"/>
        <v/>
      </c>
      <c r="CN434" s="74" t="str">
        <f t="shared" ca="1" si="910"/>
        <v/>
      </c>
      <c r="CO434" s="74" t="str">
        <f t="shared" ca="1" si="911"/>
        <v/>
      </c>
      <c r="CQ434" s="74" t="str">
        <f t="shared" ca="1" si="912"/>
        <v/>
      </c>
      <c r="CR434" s="74" t="str">
        <f t="shared" ca="1" si="913"/>
        <v/>
      </c>
      <c r="CS434" s="74" t="str">
        <f t="shared" ca="1" si="914"/>
        <v/>
      </c>
      <c r="CT434" s="74" t="str">
        <f t="shared" ca="1" si="915"/>
        <v/>
      </c>
      <c r="CU434" s="74" t="str">
        <f t="shared" ca="1" si="916"/>
        <v/>
      </c>
      <c r="CV434" s="74" t="str">
        <f t="shared" ca="1" si="917"/>
        <v/>
      </c>
      <c r="CW434" s="74" t="str">
        <f t="shared" ca="1" si="918"/>
        <v/>
      </c>
      <c r="CX434" s="74" t="str">
        <f t="shared" ca="1" si="919"/>
        <v/>
      </c>
      <c r="CY434" s="74" t="str">
        <f t="shared" ca="1" si="920"/>
        <v/>
      </c>
      <c r="CZ434" s="74" t="str">
        <f t="shared" ca="1" si="921"/>
        <v/>
      </c>
      <c r="DA434" s="74" t="str">
        <f t="shared" ca="1" si="922"/>
        <v/>
      </c>
      <c r="DB434" s="74" t="str">
        <f t="shared" ca="1" si="923"/>
        <v/>
      </c>
      <c r="DD434" s="74" t="str">
        <f t="shared" ca="1" si="924"/>
        <v/>
      </c>
      <c r="DE434" s="74" t="str">
        <f t="shared" ca="1" si="925"/>
        <v/>
      </c>
      <c r="DF434" s="74" t="str">
        <f t="shared" ca="1" si="926"/>
        <v/>
      </c>
      <c r="DG434" s="74" t="str">
        <f t="shared" ca="1" si="927"/>
        <v/>
      </c>
      <c r="DH434" s="74" t="str">
        <f t="shared" ca="1" si="928"/>
        <v/>
      </c>
      <c r="DI434" s="74" t="str">
        <f t="shared" ca="1" si="929"/>
        <v/>
      </c>
      <c r="DJ434" s="74" t="str">
        <f t="shared" ca="1" si="930"/>
        <v/>
      </c>
      <c r="DK434" s="74" t="str">
        <f t="shared" ca="1" si="931"/>
        <v/>
      </c>
      <c r="DL434" s="74" t="str">
        <f t="shared" ca="1" si="932"/>
        <v/>
      </c>
      <c r="DM434" s="74" t="str">
        <f t="shared" ca="1" si="933"/>
        <v/>
      </c>
      <c r="DN434" s="74" t="str">
        <f t="shared" ca="1" si="934"/>
        <v/>
      </c>
      <c r="DO434" s="74" t="str">
        <f t="shared" ca="1" si="935"/>
        <v/>
      </c>
      <c r="DQ434" s="74" t="str">
        <f t="shared" ca="1" si="936"/>
        <v/>
      </c>
      <c r="DS434" s="74" t="str">
        <f t="shared" ca="1" si="937"/>
        <v/>
      </c>
      <c r="DT434" s="74" t="str">
        <f t="shared" ca="1" si="938"/>
        <v/>
      </c>
      <c r="DV434" s="525" t="str">
        <f t="shared" ca="1" si="939"/>
        <v/>
      </c>
      <c r="DW434" s="74" t="str">
        <f t="shared" ca="1" si="940"/>
        <v/>
      </c>
      <c r="DX434" s="485" t="str">
        <f t="shared" ca="1" si="941"/>
        <v/>
      </c>
      <c r="DY434" s="74" t="str">
        <f t="shared" ca="1" si="942"/>
        <v/>
      </c>
      <c r="DZ434" s="74" t="str">
        <f t="shared" ca="1" si="943"/>
        <v/>
      </c>
      <c r="EA434" s="74" t="str">
        <f t="shared" ca="1" si="944"/>
        <v/>
      </c>
      <c r="EC434" s="74" t="str">
        <f t="shared" ca="1" si="945"/>
        <v/>
      </c>
      <c r="ED434" s="74" t="str">
        <f t="shared" ca="1" si="946"/>
        <v/>
      </c>
      <c r="EE434" s="74" t="str">
        <f t="shared" ca="1" si="947"/>
        <v/>
      </c>
      <c r="EG434" s="479" t="str">
        <f ca="1">IF(V434=1,"",IF(LOG入力!BH434&gt;0,0,IF(CG434="★",0,IF(R434=1,0,IF(N434=0,0,1)))))</f>
        <v/>
      </c>
      <c r="EH434" s="483" t="str">
        <f t="shared" ca="1" si="948"/>
        <v/>
      </c>
      <c r="EI434" s="483" t="str">
        <f t="shared" ca="1" si="949"/>
        <v/>
      </c>
      <c r="EJ434" s="483" t="str">
        <f t="shared" ca="1" si="950"/>
        <v/>
      </c>
      <c r="EL434" s="71">
        <f t="shared" ca="1" si="951"/>
        <v>0</v>
      </c>
      <c r="EM434" s="6">
        <f t="shared" ca="1" si="952"/>
        <v>0</v>
      </c>
      <c r="EN434" s="6" t="str">
        <f t="shared" ca="1" si="953"/>
        <v/>
      </c>
      <c r="EO434" s="6">
        <f ca="1">IF(LOG入力!BH434&gt;0,0,IF(EM434=0,0,(IF(COUNTIF($EN$19:EN434,EN434)=1,IF($FS$3="N",1,IF(EH434=1,1,0))))))</f>
        <v>0</v>
      </c>
      <c r="EP434" s="6" t="str">
        <f ca="1">IF(LOG入力!BH434&gt;0,"",IF(EO434=1,$X434,""))</f>
        <v/>
      </c>
      <c r="EQ434" s="6" t="str">
        <f ca="1">IF(LOG入力!BH434&gt;0,"",IF(EO434=1,$Y434,""))</f>
        <v/>
      </c>
      <c r="ER434" s="520" t="str">
        <f ca="1">IF(LOG入力!BH434&gt;0,"",IF(COUNTIF($EP$19:$EP434,EP434)=1,EP434,""))</f>
        <v/>
      </c>
      <c r="ES434" s="520">
        <f ca="1">IF(LOG入力!BH434&gt;0,0,IF((EL434=1),IF(($ER434=""),0,1),0))</f>
        <v>0</v>
      </c>
      <c r="ET434" s="520" t="str">
        <f ca="1">IF(LOG入力!BH434&gt;0,"",IF(COUNTIF($EQ$19:EQ434,EQ434)=1,EQ434,""))</f>
        <v/>
      </c>
      <c r="EU434" s="539">
        <f ca="1">IF(LOG入力!BH434&gt;0,0,IF((EL434=1),IF(($ET434=""),0,1),0))</f>
        <v>0</v>
      </c>
      <c r="EV434" s="71">
        <f t="shared" ca="1" si="954"/>
        <v>0</v>
      </c>
      <c r="EW434" s="6">
        <f t="shared" ca="1" si="955"/>
        <v>0</v>
      </c>
      <c r="EX434" s="6" t="str">
        <f t="shared" ca="1" si="956"/>
        <v/>
      </c>
      <c r="EY434" s="6">
        <f ca="1">IF(LOG入力!BH434&gt;0,0,IF(EW434=0,0,(IF(COUNTIF($EX$19:EX434,EX434)=1,IF($FS$3="N",1,IF(EH434=1,1,0))))))</f>
        <v>0</v>
      </c>
      <c r="EZ434" s="6" t="str">
        <f ca="1">IF(LOG入力!BH434&gt;0,"",IF(EY434=1,$X434,""))</f>
        <v/>
      </c>
      <c r="FA434" s="6" t="str">
        <f ca="1">IF(LOG入力!BH434&gt;0,"",IF(EY434=1,$Y434,""))</f>
        <v/>
      </c>
      <c r="FB434" s="6" t="str">
        <f ca="1">IF(LOG入力!BH434&gt;0,"",IF(COUNTIF($EZ$19:$EZ434,EZ434)=1,EZ434,""))</f>
        <v/>
      </c>
      <c r="FC434" s="6">
        <f ca="1">IF(LOG入力!BH434&gt;0,0,IF((EV434=1),IF(($FB434=""),0,1),0))</f>
        <v>0</v>
      </c>
      <c r="FD434" s="6" t="str">
        <f ca="1">IF(LOG入力!BH434&gt;0,"",IF(COUNTIF($FA$19:FA434,FA434)=1,FA434,""))</f>
        <v/>
      </c>
      <c r="FE434" s="72">
        <f ca="1">IF(LOG入力!BH434&gt;0,0,IF((EV434=1),IF(($FD434=""),0,1),0))</f>
        <v>0</v>
      </c>
      <c r="FF434" s="71">
        <f t="shared" ca="1" si="957"/>
        <v>0</v>
      </c>
      <c r="FG434" s="6">
        <f t="shared" ca="1" si="958"/>
        <v>0</v>
      </c>
      <c r="FH434" s="6" t="str">
        <f t="shared" ca="1" si="959"/>
        <v/>
      </c>
      <c r="FI434" s="6">
        <f ca="1">IF(LOG入力!BH434&gt;0,0,IF(FG434=0,0,(IF(COUNTIF($FH$19:FH434,FH434)=1,IF($FS$3="N",1,IF(EH434=1,1,0))))))</f>
        <v>0</v>
      </c>
      <c r="FJ434" s="6" t="str">
        <f ca="1">IF(LOG入力!BH434&gt;0,"",IF(FI434=1,$X434,""))</f>
        <v/>
      </c>
      <c r="FK434" s="6" t="str">
        <f ca="1">IF(LOG入力!BH434&gt;0,"",IF(FI434=1,$Y434,""))</f>
        <v/>
      </c>
      <c r="FL434" s="6" t="str">
        <f ca="1">IF(LOG入力!BH434&gt;0,"",IF(COUNTIF($FJ$19:$FJ434,FJ434)=1,FJ434,""))</f>
        <v/>
      </c>
      <c r="FM434" s="6">
        <f ca="1">IF(LOG入力!BH434&gt;0,0,IF((FF434=1),IF(($FL434=""),0,1),0))</f>
        <v>0</v>
      </c>
      <c r="FN434" s="6" t="str">
        <f ca="1">IF(LOG入力!BH434&gt;0,"",IF(COUNTIF($FK$19:FK434,FK434)=1,FK434,""))</f>
        <v/>
      </c>
      <c r="FO434" s="72">
        <f ca="1">IF(LOG入力!BH434&gt;0,0,IF((FF434=1),IF(($FN434=""),0,1),0))</f>
        <v>0</v>
      </c>
      <c r="FP434" s="71">
        <f t="shared" ca="1" si="960"/>
        <v>0</v>
      </c>
      <c r="FQ434" s="6">
        <f t="shared" ca="1" si="961"/>
        <v>0</v>
      </c>
      <c r="FR434" s="6" t="str">
        <f t="shared" ca="1" si="962"/>
        <v/>
      </c>
      <c r="FS434" s="6">
        <f ca="1">IF(LOG入力!BH434&gt;0,0,IF(FQ434=0,0,(IF(COUNTIF($FR$19:FR434,FR434)=1,IF($FS$3="N",1,IF(EH434=1,1,0))))))</f>
        <v>0</v>
      </c>
      <c r="FT434" s="6" t="str">
        <f ca="1">IF(LOG入力!BH434&gt;0,"",IF(FS434=1,$X434,""))</f>
        <v/>
      </c>
      <c r="FU434" s="6" t="str">
        <f ca="1">IF(LOG入力!BH434&gt;0,"",IF(FS434=1,$Y434,""))</f>
        <v/>
      </c>
      <c r="FV434" s="6" t="str">
        <f ca="1">IF(LOG入力!BH434&gt;0,"",IF(COUNTIF($FT$19:$FT434,FT434)=1,FT434,""))</f>
        <v/>
      </c>
      <c r="FW434" s="6">
        <f ca="1">IF(LOG入力!BH434&gt;0,0,IF((FP434=1),IF(($FV434=""),0,1),0))</f>
        <v>0</v>
      </c>
      <c r="FX434" s="6" t="str">
        <f ca="1">IF(LOG入力!BH434&gt;0,"",IF(COUNTIF($FU$19:FU434,FU434)=1,FU434,""))</f>
        <v/>
      </c>
      <c r="FY434" s="72">
        <f ca="1">IF(LOG入力!BH434&gt;0,0,IF((FP434=1),IF(($FX434=""),0,1),0))</f>
        <v>0</v>
      </c>
      <c r="FZ434" s="71">
        <f t="shared" ca="1" si="963"/>
        <v>0</v>
      </c>
      <c r="GA434" s="6">
        <f t="shared" ca="1" si="964"/>
        <v>0</v>
      </c>
      <c r="GB434" s="6" t="str">
        <f t="shared" ca="1" si="965"/>
        <v/>
      </c>
      <c r="GC434" s="6">
        <f ca="1">IF(LOG入力!BH434&gt;0,0,IF(GA434=0,0,(IF(COUNTIF($GB$19:GB434,GB434)=1,IF($FS$3="N",1,IF(EH434=1,1,0))))))</f>
        <v>0</v>
      </c>
      <c r="GD434" s="6" t="str">
        <f ca="1">IF(LOG入力!BH434&gt;0,"",IF(GC434=1,$X434,""))</f>
        <v/>
      </c>
      <c r="GE434" s="6" t="str">
        <f ca="1">IF(LOG入力!BH434&gt;0,"",IF(GC434=1,$Y434,""))</f>
        <v/>
      </c>
      <c r="GF434" s="6" t="str">
        <f ca="1">IF(LOG入力!BH434&gt;0,"",IF(COUNTIF($GD$19:$GD434,GD434)=1,GD434,""))</f>
        <v/>
      </c>
      <c r="GG434" s="6">
        <f ca="1">IF(LOG入力!BH434&gt;0,0,IF((FZ434=1),IF(($GF434=""),0,1),0))</f>
        <v>0</v>
      </c>
      <c r="GH434" s="6" t="str">
        <f ca="1">IF(LOG入力!BH434&gt;0,"",IF(COUNTIF($GE$19:GE434,GE434)=1,GE434,""))</f>
        <v/>
      </c>
      <c r="GI434" s="72">
        <f ca="1">IF(LOG入力!BH434&gt;0,0,IF((FZ434=1),IF(($GH434=""),0,1),0))</f>
        <v>0</v>
      </c>
      <c r="GK434" s="455" t="str">
        <f ca="1">IF(V434=1,"",IF(LEN(LOG入力!AS434)=0,"",LOG入力!AS434))</f>
        <v/>
      </c>
      <c r="GL434" s="378" t="str">
        <f t="shared" ca="1" si="966"/>
        <v/>
      </c>
      <c r="GM434" s="378" t="str">
        <f t="shared" ca="1" si="967"/>
        <v/>
      </c>
      <c r="GN434" s="74" t="str">
        <f t="shared" ca="1" si="968"/>
        <v/>
      </c>
      <c r="GO434" s="74" t="str">
        <f t="shared" ca="1" si="969"/>
        <v/>
      </c>
      <c r="GQ434" s="74" t="str">
        <f t="shared" ca="1" si="970"/>
        <v/>
      </c>
      <c r="GR434" s="74" t="str">
        <f t="shared" ca="1" si="971"/>
        <v/>
      </c>
      <c r="GS434" s="74" t="str">
        <f t="shared" ca="1" si="972"/>
        <v/>
      </c>
      <c r="GT434" s="74" t="str">
        <f t="shared" ca="1" si="973"/>
        <v/>
      </c>
      <c r="GU434" s="74" t="str">
        <f t="shared" ca="1" si="974"/>
        <v/>
      </c>
      <c r="GV434" s="74" t="str">
        <f t="shared" ca="1" si="975"/>
        <v/>
      </c>
      <c r="GX434" s="74" t="str">
        <f t="shared" ca="1" si="976"/>
        <v/>
      </c>
      <c r="GY434" s="74" t="str">
        <f t="shared" ca="1" si="977"/>
        <v/>
      </c>
      <c r="GZ434" s="74" t="str">
        <f ca="1">IF(V434=1,"",IF(LOG入力!BH434&gt;0,0,IF(GY434=0,0,IF((VALUE((TYPE(VALUE(J434)))))=16,0,IF(VALUE(J434)&lt;60,1,IF(VALUE(J434)&lt;100,0,IF(VALUE(J434)&lt;600,2,0)))))))</f>
        <v/>
      </c>
      <c r="HA434" s="74" t="str">
        <f t="shared" ca="1" si="978"/>
        <v/>
      </c>
      <c r="HB434" s="74" t="str">
        <f ca="1">IF(V434=1,"",IF(LOG入力!BH434&gt;0,0,IF(HA434=0,0,IF((VALUE((TYPE(VALUE(L434)))))=16,0,IF(VALUE(L434)&lt;60,1,IF(VALUE(L434)&lt;100,0,IF(VALUE(L434)&lt;600,2,0)))))))</f>
        <v/>
      </c>
      <c r="HD434" s="74" t="str">
        <f t="shared" ca="1" si="979"/>
        <v/>
      </c>
      <c r="HF434" s="74" t="str">
        <f t="shared" ca="1" si="980"/>
        <v/>
      </c>
      <c r="HG434" s="74" t="str">
        <f t="shared" ca="1" si="981"/>
        <v/>
      </c>
      <c r="HH434" s="74" t="str">
        <f t="shared" ca="1" si="982"/>
        <v/>
      </c>
      <c r="HI434" s="74" t="str">
        <f t="shared" ca="1" si="983"/>
        <v/>
      </c>
      <c r="HJ434" s="74" t="str">
        <f t="shared" ca="1" si="984"/>
        <v/>
      </c>
      <c r="HK434" s="74" t="str">
        <f t="shared" ca="1" si="985"/>
        <v/>
      </c>
      <c r="HL434" s="74" t="str">
        <f t="shared" ca="1" si="986"/>
        <v/>
      </c>
      <c r="HM434" s="74" t="str">
        <f t="shared" ca="1" si="987"/>
        <v/>
      </c>
      <c r="HN434" s="74" t="str">
        <f t="shared" ca="1" si="988"/>
        <v/>
      </c>
      <c r="HO434" s="529" t="str">
        <f t="shared" ca="1" si="989"/>
        <v/>
      </c>
      <c r="HP434" s="74" t="str">
        <f t="shared" ca="1" si="990"/>
        <v/>
      </c>
      <c r="HQ434" s="74" t="str">
        <f t="shared" ca="1" si="991"/>
        <v/>
      </c>
      <c r="HR434" s="74" t="str">
        <f t="shared" ca="1" si="992"/>
        <v/>
      </c>
      <c r="HS434" s="74" t="str">
        <f t="shared" ca="1" si="993"/>
        <v/>
      </c>
      <c r="HT434" s="74" t="str">
        <f ca="1">IF(V434=1,"",IF(LOG入力!BH434&gt;0,0,IF(DV434=1,0,IF(N434="0",0,IF(SUM(HD434:HS434)&gt;0,1,0)))))</f>
        <v/>
      </c>
    </row>
    <row r="435" spans="1:228" x14ac:dyDescent="0.15">
      <c r="A435" s="5"/>
      <c r="B435" s="532" t="str">
        <f t="shared" ca="1" si="852"/>
        <v/>
      </c>
      <c r="C435" s="534" t="str">
        <f ca="1">LOG入力!AP435</f>
        <v/>
      </c>
      <c r="D435" s="534" t="str">
        <f ca="1">LOG入力!AQ435</f>
        <v/>
      </c>
      <c r="E435" s="534" t="str">
        <f ca="1">LOG入力!AR435</f>
        <v/>
      </c>
      <c r="F435" s="535" t="str">
        <f t="shared" ca="1" si="853"/>
        <v/>
      </c>
      <c r="G435" s="585" t="str">
        <f ca="1">LOG入力!AT435</f>
        <v/>
      </c>
      <c r="H435" s="542" t="str">
        <f ca="1">LOG入力!AU435</f>
        <v/>
      </c>
      <c r="I435" s="542" t="str">
        <f ca="1">LOG入力!AV435</f>
        <v/>
      </c>
      <c r="J435" s="577" t="str">
        <f ca="1">LOG入力!AW435</f>
        <v/>
      </c>
      <c r="K435" s="578" t="str">
        <f ca="1">LOG入力!BJ435</f>
        <v/>
      </c>
      <c r="L435" s="577" t="str">
        <f ca="1">LOG入力!AY435</f>
        <v/>
      </c>
      <c r="M435" s="545" t="str">
        <f ca="1">LOG入力!BK435</f>
        <v/>
      </c>
      <c r="N435" s="512" t="str">
        <f ca="1">IF(V435=1,"",IF(LOG入力!AJ435=1,"1",LOG入力!BA435))</f>
        <v/>
      </c>
      <c r="O435" s="538" t="str">
        <f ca="1">IF(V435=1,"",IF(LEN(LOG入力!O435)=0,"",LOG入力!O435))</f>
        <v/>
      </c>
      <c r="P435" s="291" t="str">
        <f ca="1">IF(V435=1,"",IF($AA$4=1,"",IF(LOG入力!BG435=1,"",CONCATENATE($ER435,$FB435,$FL435,$FV435,$GF435))))</f>
        <v/>
      </c>
      <c r="Q435" s="291" t="str">
        <f ca="1">IF(V435=1,"",IF($AA$4=1,"",IF(LOG入力!BG435=1,"",CONCATENATE($ET435,$FD435,$FN435,$FX435,$GH435))))</f>
        <v/>
      </c>
      <c r="R435" s="573" t="str">
        <f ca="1">IF(V435=1,"",IF($AA$4=1,"",IF(LOG入力!BH435&gt;0,0,AA435)))</f>
        <v/>
      </c>
      <c r="S435" s="293" t="str">
        <f t="shared" ca="1" si="854"/>
        <v/>
      </c>
      <c r="T435" s="681"/>
      <c r="U435" s="38"/>
      <c r="V435" s="196">
        <f ca="1">LOG入力!AN435</f>
        <v>1</v>
      </c>
      <c r="W435" s="38"/>
      <c r="X435" s="516" t="str">
        <f t="shared" ca="1" si="855"/>
        <v/>
      </c>
      <c r="Y435" s="515" t="str">
        <f t="shared" ca="1" si="856"/>
        <v/>
      </c>
      <c r="Z435" s="518" t="str">
        <f t="shared" ca="1" si="857"/>
        <v/>
      </c>
      <c r="AA435" s="574" t="str">
        <f t="shared" ca="1" si="858"/>
        <v/>
      </c>
      <c r="AC435" s="6" t="str">
        <f t="shared" ca="1" si="859"/>
        <v/>
      </c>
      <c r="AD435" s="6" t="str">
        <f t="shared" ca="1" si="860"/>
        <v/>
      </c>
      <c r="AE435" s="6" t="str">
        <f t="shared" ca="1" si="861"/>
        <v/>
      </c>
      <c r="AF435" s="6" t="str">
        <f t="shared" ca="1" si="862"/>
        <v/>
      </c>
      <c r="AG435" s="6" t="str">
        <f t="shared" ca="1" si="863"/>
        <v/>
      </c>
      <c r="AH435" s="6" t="str">
        <f t="shared" ca="1" si="864"/>
        <v/>
      </c>
      <c r="AI435" s="6" t="str">
        <f t="shared" ca="1" si="865"/>
        <v/>
      </c>
      <c r="AJ435" s="6" t="str">
        <f t="shared" ca="1" si="866"/>
        <v/>
      </c>
      <c r="AK435" s="6" t="str">
        <f t="shared" ca="1" si="867"/>
        <v/>
      </c>
      <c r="AL435" s="6" t="str">
        <f t="shared" ca="1" si="868"/>
        <v/>
      </c>
      <c r="AM435" s="6" t="str">
        <f t="shared" ca="1" si="869"/>
        <v/>
      </c>
      <c r="AN435" s="6" t="str">
        <f t="shared" ca="1" si="870"/>
        <v/>
      </c>
      <c r="AO435" s="6" t="str">
        <f t="shared" ca="1" si="871"/>
        <v/>
      </c>
      <c r="AP435" s="6" t="str">
        <f t="shared" ca="1" si="872"/>
        <v/>
      </c>
      <c r="AQ435" s="6" t="str">
        <f t="shared" ca="1" si="873"/>
        <v/>
      </c>
      <c r="AR435" s="6" t="str">
        <f t="shared" ca="1" si="874"/>
        <v/>
      </c>
      <c r="AS435" s="6" t="str">
        <f t="shared" ca="1" si="875"/>
        <v/>
      </c>
      <c r="AT435" s="6" t="str">
        <f t="shared" ca="1" si="876"/>
        <v/>
      </c>
      <c r="AU435" s="6" t="str">
        <f t="shared" ca="1" si="877"/>
        <v/>
      </c>
      <c r="AV435" s="6" t="str">
        <f t="shared" ca="1" si="878"/>
        <v/>
      </c>
      <c r="AW435" s="6" t="str">
        <f t="shared" ca="1" si="879"/>
        <v/>
      </c>
      <c r="AY435" s="6" t="str">
        <f t="shared" ca="1" si="880"/>
        <v/>
      </c>
      <c r="AZ435" s="6" t="str">
        <f t="shared" ca="1" si="881"/>
        <v/>
      </c>
      <c r="BA435" s="6" t="str">
        <f t="shared" ca="1" si="882"/>
        <v/>
      </c>
      <c r="BB435" s="6" t="str">
        <f t="shared" ca="1" si="883"/>
        <v/>
      </c>
      <c r="BC435" s="6" t="str">
        <f t="shared" ca="1" si="884"/>
        <v/>
      </c>
      <c r="BD435" s="6" t="str">
        <f t="shared" ca="1" si="885"/>
        <v/>
      </c>
      <c r="BE435" s="6" t="str">
        <f t="shared" ca="1" si="886"/>
        <v/>
      </c>
      <c r="BF435" s="6" t="str">
        <f t="shared" ca="1" si="887"/>
        <v/>
      </c>
      <c r="BG435" s="6" t="str">
        <f t="shared" ca="1" si="888"/>
        <v/>
      </c>
      <c r="BH435" s="6" t="str">
        <f t="shared" ca="1" si="889"/>
        <v/>
      </c>
      <c r="BI435" s="6" t="str">
        <f t="shared" ca="1" si="890"/>
        <v/>
      </c>
      <c r="BJ435" s="6" t="str">
        <f t="shared" ca="1" si="891"/>
        <v/>
      </c>
      <c r="BK435" s="6" t="str">
        <f t="shared" ca="1" si="892"/>
        <v/>
      </c>
      <c r="BL435" s="6" t="str">
        <f t="shared" ca="1" si="893"/>
        <v/>
      </c>
      <c r="BM435" s="6" t="str">
        <f t="shared" ca="1" si="894"/>
        <v/>
      </c>
      <c r="BN435" s="6" t="str">
        <f t="shared" ca="1" si="895"/>
        <v/>
      </c>
      <c r="BO435" s="6" t="str">
        <f t="shared" ca="1" si="896"/>
        <v/>
      </c>
      <c r="BP435" s="6" t="str">
        <f t="shared" ca="1" si="897"/>
        <v/>
      </c>
      <c r="BQ435" s="6" t="str">
        <f t="shared" ca="1" si="898"/>
        <v/>
      </c>
      <c r="BR435" s="6" t="str">
        <f t="shared" ca="1" si="899"/>
        <v/>
      </c>
      <c r="BS435" s="6" t="str">
        <f t="shared" ca="1" si="900"/>
        <v/>
      </c>
      <c r="BU435" s="6" t="str">
        <f t="shared" ca="1" si="901"/>
        <v/>
      </c>
      <c r="BW435" s="515" t="str">
        <f t="shared" ca="1" si="902"/>
        <v/>
      </c>
      <c r="BX435" s="515">
        <f t="shared" ca="1" si="903"/>
        <v>0</v>
      </c>
      <c r="BY435" s="515" t="str">
        <f t="shared" ca="1" si="904"/>
        <v/>
      </c>
      <c r="CA435" s="6">
        <f t="shared" ca="1" si="905"/>
        <v>1</v>
      </c>
      <c r="CC435" s="523" t="str">
        <f t="shared" ca="1" si="906"/>
        <v/>
      </c>
      <c r="CE435" s="6" t="str">
        <f t="shared" ca="1" si="907"/>
        <v/>
      </c>
      <c r="CG435" s="524" t="str">
        <f ca="1">IF(V435=1,"",IF($AA$4=1,"",IF(LOG入力!BH435&gt;0,"",IF(N435=0,"",IF(HT435=0,"","★")))))</f>
        <v/>
      </c>
      <c r="CI435" s="74" t="str">
        <f t="shared" ca="1" si="908"/>
        <v/>
      </c>
      <c r="CK435" s="525" t="str">
        <f ca="1">IF(V435=1,"",IF(LOG入力!BH435&gt;0,1,0))</f>
        <v/>
      </c>
      <c r="CL435" s="74" t="str">
        <f t="shared" ca="1" si="909"/>
        <v/>
      </c>
      <c r="CN435" s="74" t="str">
        <f t="shared" ca="1" si="910"/>
        <v/>
      </c>
      <c r="CO435" s="74" t="str">
        <f t="shared" ca="1" si="911"/>
        <v/>
      </c>
      <c r="CQ435" s="74" t="str">
        <f t="shared" ca="1" si="912"/>
        <v/>
      </c>
      <c r="CR435" s="74" t="str">
        <f t="shared" ca="1" si="913"/>
        <v/>
      </c>
      <c r="CS435" s="74" t="str">
        <f t="shared" ca="1" si="914"/>
        <v/>
      </c>
      <c r="CT435" s="74" t="str">
        <f t="shared" ca="1" si="915"/>
        <v/>
      </c>
      <c r="CU435" s="74" t="str">
        <f t="shared" ca="1" si="916"/>
        <v/>
      </c>
      <c r="CV435" s="74" t="str">
        <f t="shared" ca="1" si="917"/>
        <v/>
      </c>
      <c r="CW435" s="74" t="str">
        <f t="shared" ca="1" si="918"/>
        <v/>
      </c>
      <c r="CX435" s="74" t="str">
        <f t="shared" ca="1" si="919"/>
        <v/>
      </c>
      <c r="CY435" s="74" t="str">
        <f t="shared" ca="1" si="920"/>
        <v/>
      </c>
      <c r="CZ435" s="74" t="str">
        <f t="shared" ca="1" si="921"/>
        <v/>
      </c>
      <c r="DA435" s="74" t="str">
        <f t="shared" ca="1" si="922"/>
        <v/>
      </c>
      <c r="DB435" s="74" t="str">
        <f t="shared" ca="1" si="923"/>
        <v/>
      </c>
      <c r="DD435" s="74" t="str">
        <f t="shared" ca="1" si="924"/>
        <v/>
      </c>
      <c r="DE435" s="74" t="str">
        <f t="shared" ca="1" si="925"/>
        <v/>
      </c>
      <c r="DF435" s="74" t="str">
        <f t="shared" ca="1" si="926"/>
        <v/>
      </c>
      <c r="DG435" s="74" t="str">
        <f t="shared" ca="1" si="927"/>
        <v/>
      </c>
      <c r="DH435" s="74" t="str">
        <f t="shared" ca="1" si="928"/>
        <v/>
      </c>
      <c r="DI435" s="74" t="str">
        <f t="shared" ca="1" si="929"/>
        <v/>
      </c>
      <c r="DJ435" s="74" t="str">
        <f t="shared" ca="1" si="930"/>
        <v/>
      </c>
      <c r="DK435" s="74" t="str">
        <f t="shared" ca="1" si="931"/>
        <v/>
      </c>
      <c r="DL435" s="74" t="str">
        <f t="shared" ca="1" si="932"/>
        <v/>
      </c>
      <c r="DM435" s="74" t="str">
        <f t="shared" ca="1" si="933"/>
        <v/>
      </c>
      <c r="DN435" s="74" t="str">
        <f t="shared" ca="1" si="934"/>
        <v/>
      </c>
      <c r="DO435" s="74" t="str">
        <f t="shared" ca="1" si="935"/>
        <v/>
      </c>
      <c r="DQ435" s="74" t="str">
        <f t="shared" ca="1" si="936"/>
        <v/>
      </c>
      <c r="DS435" s="74" t="str">
        <f t="shared" ca="1" si="937"/>
        <v/>
      </c>
      <c r="DT435" s="74" t="str">
        <f t="shared" ca="1" si="938"/>
        <v/>
      </c>
      <c r="DV435" s="525" t="str">
        <f t="shared" ca="1" si="939"/>
        <v/>
      </c>
      <c r="DW435" s="74" t="str">
        <f t="shared" ca="1" si="940"/>
        <v/>
      </c>
      <c r="DX435" s="485" t="str">
        <f t="shared" ca="1" si="941"/>
        <v/>
      </c>
      <c r="DY435" s="74" t="str">
        <f t="shared" ca="1" si="942"/>
        <v/>
      </c>
      <c r="DZ435" s="74" t="str">
        <f t="shared" ca="1" si="943"/>
        <v/>
      </c>
      <c r="EA435" s="74" t="str">
        <f t="shared" ca="1" si="944"/>
        <v/>
      </c>
      <c r="EC435" s="74" t="str">
        <f t="shared" ca="1" si="945"/>
        <v/>
      </c>
      <c r="ED435" s="74" t="str">
        <f t="shared" ca="1" si="946"/>
        <v/>
      </c>
      <c r="EE435" s="74" t="str">
        <f t="shared" ca="1" si="947"/>
        <v/>
      </c>
      <c r="EG435" s="479" t="str">
        <f ca="1">IF(V435=1,"",IF(LOG入力!BH435&gt;0,0,IF(CG435="★",0,IF(R435=1,0,IF(N435=0,0,1)))))</f>
        <v/>
      </c>
      <c r="EH435" s="483" t="str">
        <f t="shared" ca="1" si="948"/>
        <v/>
      </c>
      <c r="EI435" s="483" t="str">
        <f t="shared" ca="1" si="949"/>
        <v/>
      </c>
      <c r="EJ435" s="483" t="str">
        <f t="shared" ca="1" si="950"/>
        <v/>
      </c>
      <c r="EL435" s="71">
        <f t="shared" ca="1" si="951"/>
        <v>0</v>
      </c>
      <c r="EM435" s="6">
        <f t="shared" ca="1" si="952"/>
        <v>0</v>
      </c>
      <c r="EN435" s="6" t="str">
        <f t="shared" ca="1" si="953"/>
        <v/>
      </c>
      <c r="EO435" s="6">
        <f ca="1">IF(LOG入力!BH435&gt;0,0,IF(EM435=0,0,(IF(COUNTIF($EN$19:EN435,EN435)=1,IF($FS$3="N",1,IF(EH435=1,1,0))))))</f>
        <v>0</v>
      </c>
      <c r="EP435" s="6" t="str">
        <f ca="1">IF(LOG入力!BH435&gt;0,"",IF(EO435=1,$X435,""))</f>
        <v/>
      </c>
      <c r="EQ435" s="6" t="str">
        <f ca="1">IF(LOG入力!BH435&gt;0,"",IF(EO435=1,$Y435,""))</f>
        <v/>
      </c>
      <c r="ER435" s="520" t="str">
        <f ca="1">IF(LOG入力!BH435&gt;0,"",IF(COUNTIF($EP$19:$EP435,EP435)=1,EP435,""))</f>
        <v/>
      </c>
      <c r="ES435" s="520">
        <f ca="1">IF(LOG入力!BH435&gt;0,0,IF((EL435=1),IF(($ER435=""),0,1),0))</f>
        <v>0</v>
      </c>
      <c r="ET435" s="520" t="str">
        <f ca="1">IF(LOG入力!BH435&gt;0,"",IF(COUNTIF($EQ$19:EQ435,EQ435)=1,EQ435,""))</f>
        <v/>
      </c>
      <c r="EU435" s="539">
        <f ca="1">IF(LOG入力!BH435&gt;0,0,IF((EL435=1),IF(($ET435=""),0,1),0))</f>
        <v>0</v>
      </c>
      <c r="EV435" s="71">
        <f t="shared" ca="1" si="954"/>
        <v>0</v>
      </c>
      <c r="EW435" s="6">
        <f t="shared" ca="1" si="955"/>
        <v>0</v>
      </c>
      <c r="EX435" s="6" t="str">
        <f t="shared" ca="1" si="956"/>
        <v/>
      </c>
      <c r="EY435" s="6">
        <f ca="1">IF(LOG入力!BH435&gt;0,0,IF(EW435=0,0,(IF(COUNTIF($EX$19:EX435,EX435)=1,IF($FS$3="N",1,IF(EH435=1,1,0))))))</f>
        <v>0</v>
      </c>
      <c r="EZ435" s="6" t="str">
        <f ca="1">IF(LOG入力!BH435&gt;0,"",IF(EY435=1,$X435,""))</f>
        <v/>
      </c>
      <c r="FA435" s="6" t="str">
        <f ca="1">IF(LOG入力!BH435&gt;0,"",IF(EY435=1,$Y435,""))</f>
        <v/>
      </c>
      <c r="FB435" s="6" t="str">
        <f ca="1">IF(LOG入力!BH435&gt;0,"",IF(COUNTIF($EZ$19:$EZ435,EZ435)=1,EZ435,""))</f>
        <v/>
      </c>
      <c r="FC435" s="6">
        <f ca="1">IF(LOG入力!BH435&gt;0,0,IF((EV435=1),IF(($FB435=""),0,1),0))</f>
        <v>0</v>
      </c>
      <c r="FD435" s="6" t="str">
        <f ca="1">IF(LOG入力!BH435&gt;0,"",IF(COUNTIF($FA$19:FA435,FA435)=1,FA435,""))</f>
        <v/>
      </c>
      <c r="FE435" s="72">
        <f ca="1">IF(LOG入力!BH435&gt;0,0,IF((EV435=1),IF(($FD435=""),0,1),0))</f>
        <v>0</v>
      </c>
      <c r="FF435" s="71">
        <f t="shared" ca="1" si="957"/>
        <v>0</v>
      </c>
      <c r="FG435" s="6">
        <f t="shared" ca="1" si="958"/>
        <v>0</v>
      </c>
      <c r="FH435" s="6" t="str">
        <f t="shared" ca="1" si="959"/>
        <v/>
      </c>
      <c r="FI435" s="6">
        <f ca="1">IF(LOG入力!BH435&gt;0,0,IF(FG435=0,0,(IF(COUNTIF($FH$19:FH435,FH435)=1,IF($FS$3="N",1,IF(EH435=1,1,0))))))</f>
        <v>0</v>
      </c>
      <c r="FJ435" s="6" t="str">
        <f ca="1">IF(LOG入力!BH435&gt;0,"",IF(FI435=1,$X435,""))</f>
        <v/>
      </c>
      <c r="FK435" s="6" t="str">
        <f ca="1">IF(LOG入力!BH435&gt;0,"",IF(FI435=1,$Y435,""))</f>
        <v/>
      </c>
      <c r="FL435" s="6" t="str">
        <f ca="1">IF(LOG入力!BH435&gt;0,"",IF(COUNTIF($FJ$19:$FJ435,FJ435)=1,FJ435,""))</f>
        <v/>
      </c>
      <c r="FM435" s="6">
        <f ca="1">IF(LOG入力!BH435&gt;0,0,IF((FF435=1),IF(($FL435=""),0,1),0))</f>
        <v>0</v>
      </c>
      <c r="FN435" s="6" t="str">
        <f ca="1">IF(LOG入力!BH435&gt;0,"",IF(COUNTIF($FK$19:FK435,FK435)=1,FK435,""))</f>
        <v/>
      </c>
      <c r="FO435" s="72">
        <f ca="1">IF(LOG入力!BH435&gt;0,0,IF((FF435=1),IF(($FN435=""),0,1),0))</f>
        <v>0</v>
      </c>
      <c r="FP435" s="71">
        <f t="shared" ca="1" si="960"/>
        <v>0</v>
      </c>
      <c r="FQ435" s="6">
        <f t="shared" ca="1" si="961"/>
        <v>0</v>
      </c>
      <c r="FR435" s="6" t="str">
        <f t="shared" ca="1" si="962"/>
        <v/>
      </c>
      <c r="FS435" s="6">
        <f ca="1">IF(LOG入力!BH435&gt;0,0,IF(FQ435=0,0,(IF(COUNTIF($FR$19:FR435,FR435)=1,IF($FS$3="N",1,IF(EH435=1,1,0))))))</f>
        <v>0</v>
      </c>
      <c r="FT435" s="6" t="str">
        <f ca="1">IF(LOG入力!BH435&gt;0,"",IF(FS435=1,$X435,""))</f>
        <v/>
      </c>
      <c r="FU435" s="6" t="str">
        <f ca="1">IF(LOG入力!BH435&gt;0,"",IF(FS435=1,$Y435,""))</f>
        <v/>
      </c>
      <c r="FV435" s="6" t="str">
        <f ca="1">IF(LOG入力!BH435&gt;0,"",IF(COUNTIF($FT$19:$FT435,FT435)=1,FT435,""))</f>
        <v/>
      </c>
      <c r="FW435" s="6">
        <f ca="1">IF(LOG入力!BH435&gt;0,0,IF((FP435=1),IF(($FV435=""),0,1),0))</f>
        <v>0</v>
      </c>
      <c r="FX435" s="6" t="str">
        <f ca="1">IF(LOG入力!BH435&gt;0,"",IF(COUNTIF($FU$19:FU435,FU435)=1,FU435,""))</f>
        <v/>
      </c>
      <c r="FY435" s="72">
        <f ca="1">IF(LOG入力!BH435&gt;0,0,IF((FP435=1),IF(($FX435=""),0,1),0))</f>
        <v>0</v>
      </c>
      <c r="FZ435" s="71">
        <f t="shared" ca="1" si="963"/>
        <v>0</v>
      </c>
      <c r="GA435" s="6">
        <f t="shared" ca="1" si="964"/>
        <v>0</v>
      </c>
      <c r="GB435" s="6" t="str">
        <f t="shared" ca="1" si="965"/>
        <v/>
      </c>
      <c r="GC435" s="6">
        <f ca="1">IF(LOG入力!BH435&gt;0,0,IF(GA435=0,0,(IF(COUNTIF($GB$19:GB435,GB435)=1,IF($FS$3="N",1,IF(EH435=1,1,0))))))</f>
        <v>0</v>
      </c>
      <c r="GD435" s="6" t="str">
        <f ca="1">IF(LOG入力!BH435&gt;0,"",IF(GC435=1,$X435,""))</f>
        <v/>
      </c>
      <c r="GE435" s="6" t="str">
        <f ca="1">IF(LOG入力!BH435&gt;0,"",IF(GC435=1,$Y435,""))</f>
        <v/>
      </c>
      <c r="GF435" s="6" t="str">
        <f ca="1">IF(LOG入力!BH435&gt;0,"",IF(COUNTIF($GD$19:$GD435,GD435)=1,GD435,""))</f>
        <v/>
      </c>
      <c r="GG435" s="6">
        <f ca="1">IF(LOG入力!BH435&gt;0,0,IF((FZ435=1),IF(($GF435=""),0,1),0))</f>
        <v>0</v>
      </c>
      <c r="GH435" s="6" t="str">
        <f ca="1">IF(LOG入力!BH435&gt;0,"",IF(COUNTIF($GE$19:GE435,GE435)=1,GE435,""))</f>
        <v/>
      </c>
      <c r="GI435" s="72">
        <f ca="1">IF(LOG入力!BH435&gt;0,0,IF((FZ435=1),IF(($GH435=""),0,1),0))</f>
        <v>0</v>
      </c>
      <c r="GK435" s="455" t="str">
        <f ca="1">IF(V435=1,"",IF(LEN(LOG入力!AS435)=0,"",LOG入力!AS435))</f>
        <v/>
      </c>
      <c r="GL435" s="378" t="str">
        <f t="shared" ca="1" si="966"/>
        <v/>
      </c>
      <c r="GM435" s="378" t="str">
        <f t="shared" ca="1" si="967"/>
        <v/>
      </c>
      <c r="GN435" s="74" t="str">
        <f t="shared" ca="1" si="968"/>
        <v/>
      </c>
      <c r="GO435" s="74" t="str">
        <f t="shared" ca="1" si="969"/>
        <v/>
      </c>
      <c r="GQ435" s="74" t="str">
        <f t="shared" ca="1" si="970"/>
        <v/>
      </c>
      <c r="GR435" s="74" t="str">
        <f t="shared" ca="1" si="971"/>
        <v/>
      </c>
      <c r="GS435" s="74" t="str">
        <f t="shared" ca="1" si="972"/>
        <v/>
      </c>
      <c r="GT435" s="74" t="str">
        <f t="shared" ca="1" si="973"/>
        <v/>
      </c>
      <c r="GU435" s="74" t="str">
        <f t="shared" ca="1" si="974"/>
        <v/>
      </c>
      <c r="GV435" s="74" t="str">
        <f t="shared" ca="1" si="975"/>
        <v/>
      </c>
      <c r="GX435" s="74" t="str">
        <f t="shared" ca="1" si="976"/>
        <v/>
      </c>
      <c r="GY435" s="74" t="str">
        <f t="shared" ca="1" si="977"/>
        <v/>
      </c>
      <c r="GZ435" s="74" t="str">
        <f ca="1">IF(V435=1,"",IF(LOG入力!BH435&gt;0,0,IF(GY435=0,0,IF((VALUE((TYPE(VALUE(J435)))))=16,0,IF(VALUE(J435)&lt;60,1,IF(VALUE(J435)&lt;100,0,IF(VALUE(J435)&lt;600,2,0)))))))</f>
        <v/>
      </c>
      <c r="HA435" s="74" t="str">
        <f t="shared" ca="1" si="978"/>
        <v/>
      </c>
      <c r="HB435" s="74" t="str">
        <f ca="1">IF(V435=1,"",IF(LOG入力!BH435&gt;0,0,IF(HA435=0,0,IF((VALUE((TYPE(VALUE(L435)))))=16,0,IF(VALUE(L435)&lt;60,1,IF(VALUE(L435)&lt;100,0,IF(VALUE(L435)&lt;600,2,0)))))))</f>
        <v/>
      </c>
      <c r="HD435" s="74" t="str">
        <f t="shared" ca="1" si="979"/>
        <v/>
      </c>
      <c r="HF435" s="74" t="str">
        <f t="shared" ca="1" si="980"/>
        <v/>
      </c>
      <c r="HG435" s="74" t="str">
        <f t="shared" ca="1" si="981"/>
        <v/>
      </c>
      <c r="HH435" s="74" t="str">
        <f t="shared" ca="1" si="982"/>
        <v/>
      </c>
      <c r="HI435" s="74" t="str">
        <f t="shared" ca="1" si="983"/>
        <v/>
      </c>
      <c r="HJ435" s="74" t="str">
        <f t="shared" ca="1" si="984"/>
        <v/>
      </c>
      <c r="HK435" s="74" t="str">
        <f t="shared" ca="1" si="985"/>
        <v/>
      </c>
      <c r="HL435" s="74" t="str">
        <f t="shared" ca="1" si="986"/>
        <v/>
      </c>
      <c r="HM435" s="74" t="str">
        <f t="shared" ca="1" si="987"/>
        <v/>
      </c>
      <c r="HN435" s="74" t="str">
        <f t="shared" ca="1" si="988"/>
        <v/>
      </c>
      <c r="HO435" s="529" t="str">
        <f t="shared" ca="1" si="989"/>
        <v/>
      </c>
      <c r="HP435" s="74" t="str">
        <f t="shared" ca="1" si="990"/>
        <v/>
      </c>
      <c r="HQ435" s="74" t="str">
        <f t="shared" ca="1" si="991"/>
        <v/>
      </c>
      <c r="HR435" s="74" t="str">
        <f t="shared" ca="1" si="992"/>
        <v/>
      </c>
      <c r="HS435" s="74" t="str">
        <f t="shared" ca="1" si="993"/>
        <v/>
      </c>
      <c r="HT435" s="74" t="str">
        <f ca="1">IF(V435=1,"",IF(LOG入力!BH435&gt;0,0,IF(DV435=1,0,IF(N435="0",0,IF(SUM(HD435:HS435)&gt;0,1,0)))))</f>
        <v/>
      </c>
    </row>
    <row r="436" spans="1:228" x14ac:dyDescent="0.15">
      <c r="A436" s="5"/>
      <c r="B436" s="532" t="str">
        <f t="shared" ca="1" si="852"/>
        <v/>
      </c>
      <c r="C436" s="534" t="str">
        <f ca="1">LOG入力!AP436</f>
        <v/>
      </c>
      <c r="D436" s="534" t="str">
        <f ca="1">LOG入力!AQ436</f>
        <v/>
      </c>
      <c r="E436" s="534" t="str">
        <f ca="1">LOG入力!AR436</f>
        <v/>
      </c>
      <c r="F436" s="535" t="str">
        <f t="shared" ca="1" si="853"/>
        <v/>
      </c>
      <c r="G436" s="585" t="str">
        <f ca="1">LOG入力!AT436</f>
        <v/>
      </c>
      <c r="H436" s="542" t="str">
        <f ca="1">LOG入力!AU436</f>
        <v/>
      </c>
      <c r="I436" s="542" t="str">
        <f ca="1">LOG入力!AV436</f>
        <v/>
      </c>
      <c r="J436" s="577" t="str">
        <f ca="1">LOG入力!AW436</f>
        <v/>
      </c>
      <c r="K436" s="578" t="str">
        <f ca="1">LOG入力!BJ436</f>
        <v/>
      </c>
      <c r="L436" s="577" t="str">
        <f ca="1">LOG入力!AY436</f>
        <v/>
      </c>
      <c r="M436" s="545" t="str">
        <f ca="1">LOG入力!BK436</f>
        <v/>
      </c>
      <c r="N436" s="512" t="str">
        <f ca="1">IF(V436=1,"",IF(LOG入力!AJ436=1,"1",LOG入力!BA436))</f>
        <v/>
      </c>
      <c r="O436" s="538" t="str">
        <f ca="1">IF(V436=1,"",IF(LEN(LOG入力!O436)=0,"",LOG入力!O436))</f>
        <v/>
      </c>
      <c r="P436" s="291" t="str">
        <f ca="1">IF(V436=1,"",IF($AA$4=1,"",IF(LOG入力!BG436=1,"",CONCATENATE($ER436,$FB436,$FL436,$FV436,$GF436))))</f>
        <v/>
      </c>
      <c r="Q436" s="291" t="str">
        <f ca="1">IF(V436=1,"",IF($AA$4=1,"",IF(LOG入力!BG436=1,"",CONCATENATE($ET436,$FD436,$FN436,$FX436,$GH436))))</f>
        <v/>
      </c>
      <c r="R436" s="573" t="str">
        <f ca="1">IF(V436=1,"",IF($AA$4=1,"",IF(LOG入力!BH436&gt;0,0,AA436)))</f>
        <v/>
      </c>
      <c r="S436" s="293" t="str">
        <f t="shared" ca="1" si="854"/>
        <v/>
      </c>
      <c r="T436" s="681"/>
      <c r="U436" s="38"/>
      <c r="V436" s="196">
        <f ca="1">LOG入力!AN436</f>
        <v>1</v>
      </c>
      <c r="W436" s="38"/>
      <c r="X436" s="516" t="str">
        <f t="shared" ca="1" si="855"/>
        <v/>
      </c>
      <c r="Y436" s="515" t="str">
        <f t="shared" ca="1" si="856"/>
        <v/>
      </c>
      <c r="Z436" s="518" t="str">
        <f t="shared" ca="1" si="857"/>
        <v/>
      </c>
      <c r="AA436" s="574" t="str">
        <f t="shared" ca="1" si="858"/>
        <v/>
      </c>
      <c r="AC436" s="6" t="str">
        <f t="shared" ca="1" si="859"/>
        <v/>
      </c>
      <c r="AD436" s="6" t="str">
        <f t="shared" ca="1" si="860"/>
        <v/>
      </c>
      <c r="AE436" s="6" t="str">
        <f t="shared" ca="1" si="861"/>
        <v/>
      </c>
      <c r="AF436" s="6" t="str">
        <f t="shared" ca="1" si="862"/>
        <v/>
      </c>
      <c r="AG436" s="6" t="str">
        <f t="shared" ca="1" si="863"/>
        <v/>
      </c>
      <c r="AH436" s="6" t="str">
        <f t="shared" ca="1" si="864"/>
        <v/>
      </c>
      <c r="AI436" s="6" t="str">
        <f t="shared" ca="1" si="865"/>
        <v/>
      </c>
      <c r="AJ436" s="6" t="str">
        <f t="shared" ca="1" si="866"/>
        <v/>
      </c>
      <c r="AK436" s="6" t="str">
        <f t="shared" ca="1" si="867"/>
        <v/>
      </c>
      <c r="AL436" s="6" t="str">
        <f t="shared" ca="1" si="868"/>
        <v/>
      </c>
      <c r="AM436" s="6" t="str">
        <f t="shared" ca="1" si="869"/>
        <v/>
      </c>
      <c r="AN436" s="6" t="str">
        <f t="shared" ca="1" si="870"/>
        <v/>
      </c>
      <c r="AO436" s="6" t="str">
        <f t="shared" ca="1" si="871"/>
        <v/>
      </c>
      <c r="AP436" s="6" t="str">
        <f t="shared" ca="1" si="872"/>
        <v/>
      </c>
      <c r="AQ436" s="6" t="str">
        <f t="shared" ca="1" si="873"/>
        <v/>
      </c>
      <c r="AR436" s="6" t="str">
        <f t="shared" ca="1" si="874"/>
        <v/>
      </c>
      <c r="AS436" s="6" t="str">
        <f t="shared" ca="1" si="875"/>
        <v/>
      </c>
      <c r="AT436" s="6" t="str">
        <f t="shared" ca="1" si="876"/>
        <v/>
      </c>
      <c r="AU436" s="6" t="str">
        <f t="shared" ca="1" si="877"/>
        <v/>
      </c>
      <c r="AV436" s="6" t="str">
        <f t="shared" ca="1" si="878"/>
        <v/>
      </c>
      <c r="AW436" s="6" t="str">
        <f t="shared" ca="1" si="879"/>
        <v/>
      </c>
      <c r="AY436" s="6" t="str">
        <f t="shared" ca="1" si="880"/>
        <v/>
      </c>
      <c r="AZ436" s="6" t="str">
        <f t="shared" ca="1" si="881"/>
        <v/>
      </c>
      <c r="BA436" s="6" t="str">
        <f t="shared" ca="1" si="882"/>
        <v/>
      </c>
      <c r="BB436" s="6" t="str">
        <f t="shared" ca="1" si="883"/>
        <v/>
      </c>
      <c r="BC436" s="6" t="str">
        <f t="shared" ca="1" si="884"/>
        <v/>
      </c>
      <c r="BD436" s="6" t="str">
        <f t="shared" ca="1" si="885"/>
        <v/>
      </c>
      <c r="BE436" s="6" t="str">
        <f t="shared" ca="1" si="886"/>
        <v/>
      </c>
      <c r="BF436" s="6" t="str">
        <f t="shared" ca="1" si="887"/>
        <v/>
      </c>
      <c r="BG436" s="6" t="str">
        <f t="shared" ca="1" si="888"/>
        <v/>
      </c>
      <c r="BH436" s="6" t="str">
        <f t="shared" ca="1" si="889"/>
        <v/>
      </c>
      <c r="BI436" s="6" t="str">
        <f t="shared" ca="1" si="890"/>
        <v/>
      </c>
      <c r="BJ436" s="6" t="str">
        <f t="shared" ca="1" si="891"/>
        <v/>
      </c>
      <c r="BK436" s="6" t="str">
        <f t="shared" ca="1" si="892"/>
        <v/>
      </c>
      <c r="BL436" s="6" t="str">
        <f t="shared" ca="1" si="893"/>
        <v/>
      </c>
      <c r="BM436" s="6" t="str">
        <f t="shared" ca="1" si="894"/>
        <v/>
      </c>
      <c r="BN436" s="6" t="str">
        <f t="shared" ca="1" si="895"/>
        <v/>
      </c>
      <c r="BO436" s="6" t="str">
        <f t="shared" ca="1" si="896"/>
        <v/>
      </c>
      <c r="BP436" s="6" t="str">
        <f t="shared" ca="1" si="897"/>
        <v/>
      </c>
      <c r="BQ436" s="6" t="str">
        <f t="shared" ca="1" si="898"/>
        <v/>
      </c>
      <c r="BR436" s="6" t="str">
        <f t="shared" ca="1" si="899"/>
        <v/>
      </c>
      <c r="BS436" s="6" t="str">
        <f t="shared" ca="1" si="900"/>
        <v/>
      </c>
      <c r="BU436" s="6" t="str">
        <f t="shared" ca="1" si="901"/>
        <v/>
      </c>
      <c r="BW436" s="515" t="str">
        <f t="shared" ca="1" si="902"/>
        <v/>
      </c>
      <c r="BX436" s="515">
        <f t="shared" ca="1" si="903"/>
        <v>0</v>
      </c>
      <c r="BY436" s="515" t="str">
        <f t="shared" ca="1" si="904"/>
        <v/>
      </c>
      <c r="CA436" s="6">
        <f t="shared" ca="1" si="905"/>
        <v>1</v>
      </c>
      <c r="CC436" s="523" t="str">
        <f t="shared" ca="1" si="906"/>
        <v/>
      </c>
      <c r="CE436" s="6" t="str">
        <f t="shared" ca="1" si="907"/>
        <v/>
      </c>
      <c r="CG436" s="524" t="str">
        <f ca="1">IF(V436=1,"",IF($AA$4=1,"",IF(LOG入力!BH436&gt;0,"",IF(N436=0,"",IF(HT436=0,"","★")))))</f>
        <v/>
      </c>
      <c r="CI436" s="74" t="str">
        <f t="shared" ca="1" si="908"/>
        <v/>
      </c>
      <c r="CK436" s="525" t="str">
        <f ca="1">IF(V436=1,"",IF(LOG入力!BH436&gt;0,1,0))</f>
        <v/>
      </c>
      <c r="CL436" s="74" t="str">
        <f t="shared" ca="1" si="909"/>
        <v/>
      </c>
      <c r="CN436" s="74" t="str">
        <f t="shared" ca="1" si="910"/>
        <v/>
      </c>
      <c r="CO436" s="74" t="str">
        <f t="shared" ca="1" si="911"/>
        <v/>
      </c>
      <c r="CQ436" s="74" t="str">
        <f t="shared" ca="1" si="912"/>
        <v/>
      </c>
      <c r="CR436" s="74" t="str">
        <f t="shared" ca="1" si="913"/>
        <v/>
      </c>
      <c r="CS436" s="74" t="str">
        <f t="shared" ca="1" si="914"/>
        <v/>
      </c>
      <c r="CT436" s="74" t="str">
        <f t="shared" ca="1" si="915"/>
        <v/>
      </c>
      <c r="CU436" s="74" t="str">
        <f t="shared" ca="1" si="916"/>
        <v/>
      </c>
      <c r="CV436" s="74" t="str">
        <f t="shared" ca="1" si="917"/>
        <v/>
      </c>
      <c r="CW436" s="74" t="str">
        <f t="shared" ca="1" si="918"/>
        <v/>
      </c>
      <c r="CX436" s="74" t="str">
        <f t="shared" ca="1" si="919"/>
        <v/>
      </c>
      <c r="CY436" s="74" t="str">
        <f t="shared" ca="1" si="920"/>
        <v/>
      </c>
      <c r="CZ436" s="74" t="str">
        <f t="shared" ca="1" si="921"/>
        <v/>
      </c>
      <c r="DA436" s="74" t="str">
        <f t="shared" ca="1" si="922"/>
        <v/>
      </c>
      <c r="DB436" s="74" t="str">
        <f t="shared" ca="1" si="923"/>
        <v/>
      </c>
      <c r="DD436" s="74" t="str">
        <f t="shared" ca="1" si="924"/>
        <v/>
      </c>
      <c r="DE436" s="74" t="str">
        <f t="shared" ca="1" si="925"/>
        <v/>
      </c>
      <c r="DF436" s="74" t="str">
        <f t="shared" ca="1" si="926"/>
        <v/>
      </c>
      <c r="DG436" s="74" t="str">
        <f t="shared" ca="1" si="927"/>
        <v/>
      </c>
      <c r="DH436" s="74" t="str">
        <f t="shared" ca="1" si="928"/>
        <v/>
      </c>
      <c r="DI436" s="74" t="str">
        <f t="shared" ca="1" si="929"/>
        <v/>
      </c>
      <c r="DJ436" s="74" t="str">
        <f t="shared" ca="1" si="930"/>
        <v/>
      </c>
      <c r="DK436" s="74" t="str">
        <f t="shared" ca="1" si="931"/>
        <v/>
      </c>
      <c r="DL436" s="74" t="str">
        <f t="shared" ca="1" si="932"/>
        <v/>
      </c>
      <c r="DM436" s="74" t="str">
        <f t="shared" ca="1" si="933"/>
        <v/>
      </c>
      <c r="DN436" s="74" t="str">
        <f t="shared" ca="1" si="934"/>
        <v/>
      </c>
      <c r="DO436" s="74" t="str">
        <f t="shared" ca="1" si="935"/>
        <v/>
      </c>
      <c r="DQ436" s="74" t="str">
        <f t="shared" ca="1" si="936"/>
        <v/>
      </c>
      <c r="DS436" s="74" t="str">
        <f t="shared" ca="1" si="937"/>
        <v/>
      </c>
      <c r="DT436" s="74" t="str">
        <f t="shared" ca="1" si="938"/>
        <v/>
      </c>
      <c r="DV436" s="525" t="str">
        <f t="shared" ca="1" si="939"/>
        <v/>
      </c>
      <c r="DW436" s="74" t="str">
        <f t="shared" ca="1" si="940"/>
        <v/>
      </c>
      <c r="DX436" s="485" t="str">
        <f t="shared" ca="1" si="941"/>
        <v/>
      </c>
      <c r="DY436" s="74" t="str">
        <f t="shared" ca="1" si="942"/>
        <v/>
      </c>
      <c r="DZ436" s="74" t="str">
        <f t="shared" ca="1" si="943"/>
        <v/>
      </c>
      <c r="EA436" s="74" t="str">
        <f t="shared" ca="1" si="944"/>
        <v/>
      </c>
      <c r="EC436" s="74" t="str">
        <f t="shared" ca="1" si="945"/>
        <v/>
      </c>
      <c r="ED436" s="74" t="str">
        <f t="shared" ca="1" si="946"/>
        <v/>
      </c>
      <c r="EE436" s="74" t="str">
        <f t="shared" ca="1" si="947"/>
        <v/>
      </c>
      <c r="EG436" s="479" t="str">
        <f ca="1">IF(V436=1,"",IF(LOG入力!BH436&gt;0,0,IF(CG436="★",0,IF(R436=1,0,IF(N436=0,0,1)))))</f>
        <v/>
      </c>
      <c r="EH436" s="483" t="str">
        <f t="shared" ca="1" si="948"/>
        <v/>
      </c>
      <c r="EI436" s="483" t="str">
        <f t="shared" ca="1" si="949"/>
        <v/>
      </c>
      <c r="EJ436" s="483" t="str">
        <f t="shared" ca="1" si="950"/>
        <v/>
      </c>
      <c r="EL436" s="71">
        <f t="shared" ca="1" si="951"/>
        <v>0</v>
      </c>
      <c r="EM436" s="6">
        <f t="shared" ca="1" si="952"/>
        <v>0</v>
      </c>
      <c r="EN436" s="6" t="str">
        <f t="shared" ca="1" si="953"/>
        <v/>
      </c>
      <c r="EO436" s="6">
        <f ca="1">IF(LOG入力!BH436&gt;0,0,IF(EM436=0,0,(IF(COUNTIF($EN$19:EN436,EN436)=1,IF($FS$3="N",1,IF(EH436=1,1,0))))))</f>
        <v>0</v>
      </c>
      <c r="EP436" s="6" t="str">
        <f ca="1">IF(LOG入力!BH436&gt;0,"",IF(EO436=1,$X436,""))</f>
        <v/>
      </c>
      <c r="EQ436" s="6" t="str">
        <f ca="1">IF(LOG入力!BH436&gt;0,"",IF(EO436=1,$Y436,""))</f>
        <v/>
      </c>
      <c r="ER436" s="520" t="str">
        <f ca="1">IF(LOG入力!BH436&gt;0,"",IF(COUNTIF($EP$19:$EP436,EP436)=1,EP436,""))</f>
        <v/>
      </c>
      <c r="ES436" s="520">
        <f ca="1">IF(LOG入力!BH436&gt;0,0,IF((EL436=1),IF(($ER436=""),0,1),0))</f>
        <v>0</v>
      </c>
      <c r="ET436" s="520" t="str">
        <f ca="1">IF(LOG入力!BH436&gt;0,"",IF(COUNTIF($EQ$19:EQ436,EQ436)=1,EQ436,""))</f>
        <v/>
      </c>
      <c r="EU436" s="539">
        <f ca="1">IF(LOG入力!BH436&gt;0,0,IF((EL436=1),IF(($ET436=""),0,1),0))</f>
        <v>0</v>
      </c>
      <c r="EV436" s="71">
        <f t="shared" ca="1" si="954"/>
        <v>0</v>
      </c>
      <c r="EW436" s="6">
        <f t="shared" ca="1" si="955"/>
        <v>0</v>
      </c>
      <c r="EX436" s="6" t="str">
        <f t="shared" ca="1" si="956"/>
        <v/>
      </c>
      <c r="EY436" s="6">
        <f ca="1">IF(LOG入力!BH436&gt;0,0,IF(EW436=0,0,(IF(COUNTIF($EX$19:EX436,EX436)=1,IF($FS$3="N",1,IF(EH436=1,1,0))))))</f>
        <v>0</v>
      </c>
      <c r="EZ436" s="6" t="str">
        <f ca="1">IF(LOG入力!BH436&gt;0,"",IF(EY436=1,$X436,""))</f>
        <v/>
      </c>
      <c r="FA436" s="6" t="str">
        <f ca="1">IF(LOG入力!BH436&gt;0,"",IF(EY436=1,$Y436,""))</f>
        <v/>
      </c>
      <c r="FB436" s="6" t="str">
        <f ca="1">IF(LOG入力!BH436&gt;0,"",IF(COUNTIF($EZ$19:$EZ436,EZ436)=1,EZ436,""))</f>
        <v/>
      </c>
      <c r="FC436" s="6">
        <f ca="1">IF(LOG入力!BH436&gt;0,0,IF((EV436=1),IF(($FB436=""),0,1),0))</f>
        <v>0</v>
      </c>
      <c r="FD436" s="6" t="str">
        <f ca="1">IF(LOG入力!BH436&gt;0,"",IF(COUNTIF($FA$19:FA436,FA436)=1,FA436,""))</f>
        <v/>
      </c>
      <c r="FE436" s="72">
        <f ca="1">IF(LOG入力!BH436&gt;0,0,IF((EV436=1),IF(($FD436=""),0,1),0))</f>
        <v>0</v>
      </c>
      <c r="FF436" s="71">
        <f t="shared" ca="1" si="957"/>
        <v>0</v>
      </c>
      <c r="FG436" s="6">
        <f t="shared" ca="1" si="958"/>
        <v>0</v>
      </c>
      <c r="FH436" s="6" t="str">
        <f t="shared" ca="1" si="959"/>
        <v/>
      </c>
      <c r="FI436" s="6">
        <f ca="1">IF(LOG入力!BH436&gt;0,0,IF(FG436=0,0,(IF(COUNTIF($FH$19:FH436,FH436)=1,IF($FS$3="N",1,IF(EH436=1,1,0))))))</f>
        <v>0</v>
      </c>
      <c r="FJ436" s="6" t="str">
        <f ca="1">IF(LOG入力!BH436&gt;0,"",IF(FI436=1,$X436,""))</f>
        <v/>
      </c>
      <c r="FK436" s="6" t="str">
        <f ca="1">IF(LOG入力!BH436&gt;0,"",IF(FI436=1,$Y436,""))</f>
        <v/>
      </c>
      <c r="FL436" s="6" t="str">
        <f ca="1">IF(LOG入力!BH436&gt;0,"",IF(COUNTIF($FJ$19:$FJ436,FJ436)=1,FJ436,""))</f>
        <v/>
      </c>
      <c r="FM436" s="6">
        <f ca="1">IF(LOG入力!BH436&gt;0,0,IF((FF436=1),IF(($FL436=""),0,1),0))</f>
        <v>0</v>
      </c>
      <c r="FN436" s="6" t="str">
        <f ca="1">IF(LOG入力!BH436&gt;0,"",IF(COUNTIF($FK$19:FK436,FK436)=1,FK436,""))</f>
        <v/>
      </c>
      <c r="FO436" s="72">
        <f ca="1">IF(LOG入力!BH436&gt;0,0,IF((FF436=1),IF(($FN436=""),0,1),0))</f>
        <v>0</v>
      </c>
      <c r="FP436" s="71">
        <f t="shared" ca="1" si="960"/>
        <v>0</v>
      </c>
      <c r="FQ436" s="6">
        <f t="shared" ca="1" si="961"/>
        <v>0</v>
      </c>
      <c r="FR436" s="6" t="str">
        <f t="shared" ca="1" si="962"/>
        <v/>
      </c>
      <c r="FS436" s="6">
        <f ca="1">IF(LOG入力!BH436&gt;0,0,IF(FQ436=0,0,(IF(COUNTIF($FR$19:FR436,FR436)=1,IF($FS$3="N",1,IF(EH436=1,1,0))))))</f>
        <v>0</v>
      </c>
      <c r="FT436" s="6" t="str">
        <f ca="1">IF(LOG入力!BH436&gt;0,"",IF(FS436=1,$X436,""))</f>
        <v/>
      </c>
      <c r="FU436" s="6" t="str">
        <f ca="1">IF(LOG入力!BH436&gt;0,"",IF(FS436=1,$Y436,""))</f>
        <v/>
      </c>
      <c r="FV436" s="6" t="str">
        <f ca="1">IF(LOG入力!BH436&gt;0,"",IF(COUNTIF($FT$19:$FT436,FT436)=1,FT436,""))</f>
        <v/>
      </c>
      <c r="FW436" s="6">
        <f ca="1">IF(LOG入力!BH436&gt;0,0,IF((FP436=1),IF(($FV436=""),0,1),0))</f>
        <v>0</v>
      </c>
      <c r="FX436" s="6" t="str">
        <f ca="1">IF(LOG入力!BH436&gt;0,"",IF(COUNTIF($FU$19:FU436,FU436)=1,FU436,""))</f>
        <v/>
      </c>
      <c r="FY436" s="72">
        <f ca="1">IF(LOG入力!BH436&gt;0,0,IF((FP436=1),IF(($FX436=""),0,1),0))</f>
        <v>0</v>
      </c>
      <c r="FZ436" s="71">
        <f t="shared" ca="1" si="963"/>
        <v>0</v>
      </c>
      <c r="GA436" s="6">
        <f t="shared" ca="1" si="964"/>
        <v>0</v>
      </c>
      <c r="GB436" s="6" t="str">
        <f t="shared" ca="1" si="965"/>
        <v/>
      </c>
      <c r="GC436" s="6">
        <f ca="1">IF(LOG入力!BH436&gt;0,0,IF(GA436=0,0,(IF(COUNTIF($GB$19:GB436,GB436)=1,IF($FS$3="N",1,IF(EH436=1,1,0))))))</f>
        <v>0</v>
      </c>
      <c r="GD436" s="6" t="str">
        <f ca="1">IF(LOG入力!BH436&gt;0,"",IF(GC436=1,$X436,""))</f>
        <v/>
      </c>
      <c r="GE436" s="6" t="str">
        <f ca="1">IF(LOG入力!BH436&gt;0,"",IF(GC436=1,$Y436,""))</f>
        <v/>
      </c>
      <c r="GF436" s="6" t="str">
        <f ca="1">IF(LOG入力!BH436&gt;0,"",IF(COUNTIF($GD$19:$GD436,GD436)=1,GD436,""))</f>
        <v/>
      </c>
      <c r="GG436" s="6">
        <f ca="1">IF(LOG入力!BH436&gt;0,0,IF((FZ436=1),IF(($GF436=""),0,1),0))</f>
        <v>0</v>
      </c>
      <c r="GH436" s="6" t="str">
        <f ca="1">IF(LOG入力!BH436&gt;0,"",IF(COUNTIF($GE$19:GE436,GE436)=1,GE436,""))</f>
        <v/>
      </c>
      <c r="GI436" s="72">
        <f ca="1">IF(LOG入力!BH436&gt;0,0,IF((FZ436=1),IF(($GH436=""),0,1),0))</f>
        <v>0</v>
      </c>
      <c r="GK436" s="455" t="str">
        <f ca="1">IF(V436=1,"",IF(LEN(LOG入力!AS436)=0,"",LOG入力!AS436))</f>
        <v/>
      </c>
      <c r="GL436" s="378" t="str">
        <f t="shared" ca="1" si="966"/>
        <v/>
      </c>
      <c r="GM436" s="378" t="str">
        <f t="shared" ca="1" si="967"/>
        <v/>
      </c>
      <c r="GN436" s="74" t="str">
        <f t="shared" ca="1" si="968"/>
        <v/>
      </c>
      <c r="GO436" s="74" t="str">
        <f t="shared" ca="1" si="969"/>
        <v/>
      </c>
      <c r="GQ436" s="74" t="str">
        <f t="shared" ca="1" si="970"/>
        <v/>
      </c>
      <c r="GR436" s="74" t="str">
        <f t="shared" ca="1" si="971"/>
        <v/>
      </c>
      <c r="GS436" s="74" t="str">
        <f t="shared" ca="1" si="972"/>
        <v/>
      </c>
      <c r="GT436" s="74" t="str">
        <f t="shared" ca="1" si="973"/>
        <v/>
      </c>
      <c r="GU436" s="74" t="str">
        <f t="shared" ca="1" si="974"/>
        <v/>
      </c>
      <c r="GV436" s="74" t="str">
        <f t="shared" ca="1" si="975"/>
        <v/>
      </c>
      <c r="GX436" s="74" t="str">
        <f t="shared" ca="1" si="976"/>
        <v/>
      </c>
      <c r="GY436" s="74" t="str">
        <f t="shared" ca="1" si="977"/>
        <v/>
      </c>
      <c r="GZ436" s="74" t="str">
        <f ca="1">IF(V436=1,"",IF(LOG入力!BH436&gt;0,0,IF(GY436=0,0,IF((VALUE((TYPE(VALUE(J436)))))=16,0,IF(VALUE(J436)&lt;60,1,IF(VALUE(J436)&lt;100,0,IF(VALUE(J436)&lt;600,2,0)))))))</f>
        <v/>
      </c>
      <c r="HA436" s="74" t="str">
        <f t="shared" ca="1" si="978"/>
        <v/>
      </c>
      <c r="HB436" s="74" t="str">
        <f ca="1">IF(V436=1,"",IF(LOG入力!BH436&gt;0,0,IF(HA436=0,0,IF((VALUE((TYPE(VALUE(L436)))))=16,0,IF(VALUE(L436)&lt;60,1,IF(VALUE(L436)&lt;100,0,IF(VALUE(L436)&lt;600,2,0)))))))</f>
        <v/>
      </c>
      <c r="HD436" s="74" t="str">
        <f t="shared" ca="1" si="979"/>
        <v/>
      </c>
      <c r="HF436" s="74" t="str">
        <f t="shared" ca="1" si="980"/>
        <v/>
      </c>
      <c r="HG436" s="74" t="str">
        <f t="shared" ca="1" si="981"/>
        <v/>
      </c>
      <c r="HH436" s="74" t="str">
        <f t="shared" ca="1" si="982"/>
        <v/>
      </c>
      <c r="HI436" s="74" t="str">
        <f t="shared" ca="1" si="983"/>
        <v/>
      </c>
      <c r="HJ436" s="74" t="str">
        <f t="shared" ca="1" si="984"/>
        <v/>
      </c>
      <c r="HK436" s="74" t="str">
        <f t="shared" ca="1" si="985"/>
        <v/>
      </c>
      <c r="HL436" s="74" t="str">
        <f t="shared" ca="1" si="986"/>
        <v/>
      </c>
      <c r="HM436" s="74" t="str">
        <f t="shared" ca="1" si="987"/>
        <v/>
      </c>
      <c r="HN436" s="74" t="str">
        <f t="shared" ca="1" si="988"/>
        <v/>
      </c>
      <c r="HO436" s="529" t="str">
        <f t="shared" ca="1" si="989"/>
        <v/>
      </c>
      <c r="HP436" s="74" t="str">
        <f t="shared" ca="1" si="990"/>
        <v/>
      </c>
      <c r="HQ436" s="74" t="str">
        <f t="shared" ca="1" si="991"/>
        <v/>
      </c>
      <c r="HR436" s="74" t="str">
        <f t="shared" ca="1" si="992"/>
        <v/>
      </c>
      <c r="HS436" s="74" t="str">
        <f t="shared" ca="1" si="993"/>
        <v/>
      </c>
      <c r="HT436" s="74" t="str">
        <f ca="1">IF(V436=1,"",IF(LOG入力!BH436&gt;0,0,IF(DV436=1,0,IF(N436="0",0,IF(SUM(HD436:HS436)&gt;0,1,0)))))</f>
        <v/>
      </c>
    </row>
    <row r="437" spans="1:228" x14ac:dyDescent="0.15">
      <c r="A437" s="5"/>
      <c r="B437" s="532" t="str">
        <f t="shared" ca="1" si="852"/>
        <v/>
      </c>
      <c r="C437" s="534" t="str">
        <f ca="1">LOG入力!AP437</f>
        <v/>
      </c>
      <c r="D437" s="534" t="str">
        <f ca="1">LOG入力!AQ437</f>
        <v/>
      </c>
      <c r="E437" s="534" t="str">
        <f ca="1">LOG入力!AR437</f>
        <v/>
      </c>
      <c r="F437" s="535" t="str">
        <f t="shared" ca="1" si="853"/>
        <v/>
      </c>
      <c r="G437" s="585" t="str">
        <f ca="1">LOG入力!AT437</f>
        <v/>
      </c>
      <c r="H437" s="542" t="str">
        <f ca="1">LOG入力!AU437</f>
        <v/>
      </c>
      <c r="I437" s="542" t="str">
        <f ca="1">LOG入力!AV437</f>
        <v/>
      </c>
      <c r="J437" s="577" t="str">
        <f ca="1">LOG入力!AW437</f>
        <v/>
      </c>
      <c r="K437" s="578" t="str">
        <f ca="1">LOG入力!BJ437</f>
        <v/>
      </c>
      <c r="L437" s="577" t="str">
        <f ca="1">LOG入力!AY437</f>
        <v/>
      </c>
      <c r="M437" s="545" t="str">
        <f ca="1">LOG入力!BK437</f>
        <v/>
      </c>
      <c r="N437" s="512" t="str">
        <f ca="1">IF(V437=1,"",IF(LOG入力!AJ437=1,"1",LOG入力!BA437))</f>
        <v/>
      </c>
      <c r="O437" s="538" t="str">
        <f ca="1">IF(V437=1,"",IF(LEN(LOG入力!O437)=0,"",LOG入力!O437))</f>
        <v/>
      </c>
      <c r="P437" s="291" t="str">
        <f ca="1">IF(V437=1,"",IF($AA$4=1,"",IF(LOG入力!BG437=1,"",CONCATENATE($ER437,$FB437,$FL437,$FV437,$GF437))))</f>
        <v/>
      </c>
      <c r="Q437" s="291" t="str">
        <f ca="1">IF(V437=1,"",IF($AA$4=1,"",IF(LOG入力!BG437=1,"",CONCATENATE($ET437,$FD437,$FN437,$FX437,$GH437))))</f>
        <v/>
      </c>
      <c r="R437" s="573" t="str">
        <f ca="1">IF(V437=1,"",IF($AA$4=1,"",IF(LOG入力!BH437&gt;0,0,AA437)))</f>
        <v/>
      </c>
      <c r="S437" s="293" t="str">
        <f t="shared" ca="1" si="854"/>
        <v/>
      </c>
      <c r="T437" s="681"/>
      <c r="U437" s="38"/>
      <c r="V437" s="196">
        <f ca="1">LOG入力!AN437</f>
        <v>1</v>
      </c>
      <c r="W437" s="38"/>
      <c r="X437" s="516" t="str">
        <f t="shared" ca="1" si="855"/>
        <v/>
      </c>
      <c r="Y437" s="515" t="str">
        <f t="shared" ca="1" si="856"/>
        <v/>
      </c>
      <c r="Z437" s="518" t="str">
        <f t="shared" ca="1" si="857"/>
        <v/>
      </c>
      <c r="AA437" s="574" t="str">
        <f t="shared" ca="1" si="858"/>
        <v/>
      </c>
      <c r="AC437" s="6" t="str">
        <f t="shared" ca="1" si="859"/>
        <v/>
      </c>
      <c r="AD437" s="6" t="str">
        <f t="shared" ca="1" si="860"/>
        <v/>
      </c>
      <c r="AE437" s="6" t="str">
        <f t="shared" ca="1" si="861"/>
        <v/>
      </c>
      <c r="AF437" s="6" t="str">
        <f t="shared" ca="1" si="862"/>
        <v/>
      </c>
      <c r="AG437" s="6" t="str">
        <f t="shared" ca="1" si="863"/>
        <v/>
      </c>
      <c r="AH437" s="6" t="str">
        <f t="shared" ca="1" si="864"/>
        <v/>
      </c>
      <c r="AI437" s="6" t="str">
        <f t="shared" ca="1" si="865"/>
        <v/>
      </c>
      <c r="AJ437" s="6" t="str">
        <f t="shared" ca="1" si="866"/>
        <v/>
      </c>
      <c r="AK437" s="6" t="str">
        <f t="shared" ca="1" si="867"/>
        <v/>
      </c>
      <c r="AL437" s="6" t="str">
        <f t="shared" ca="1" si="868"/>
        <v/>
      </c>
      <c r="AM437" s="6" t="str">
        <f t="shared" ca="1" si="869"/>
        <v/>
      </c>
      <c r="AN437" s="6" t="str">
        <f t="shared" ca="1" si="870"/>
        <v/>
      </c>
      <c r="AO437" s="6" t="str">
        <f t="shared" ca="1" si="871"/>
        <v/>
      </c>
      <c r="AP437" s="6" t="str">
        <f t="shared" ca="1" si="872"/>
        <v/>
      </c>
      <c r="AQ437" s="6" t="str">
        <f t="shared" ca="1" si="873"/>
        <v/>
      </c>
      <c r="AR437" s="6" t="str">
        <f t="shared" ca="1" si="874"/>
        <v/>
      </c>
      <c r="AS437" s="6" t="str">
        <f t="shared" ca="1" si="875"/>
        <v/>
      </c>
      <c r="AT437" s="6" t="str">
        <f t="shared" ca="1" si="876"/>
        <v/>
      </c>
      <c r="AU437" s="6" t="str">
        <f t="shared" ca="1" si="877"/>
        <v/>
      </c>
      <c r="AV437" s="6" t="str">
        <f t="shared" ca="1" si="878"/>
        <v/>
      </c>
      <c r="AW437" s="6" t="str">
        <f t="shared" ca="1" si="879"/>
        <v/>
      </c>
      <c r="AY437" s="6" t="str">
        <f t="shared" ca="1" si="880"/>
        <v/>
      </c>
      <c r="AZ437" s="6" t="str">
        <f t="shared" ca="1" si="881"/>
        <v/>
      </c>
      <c r="BA437" s="6" t="str">
        <f t="shared" ca="1" si="882"/>
        <v/>
      </c>
      <c r="BB437" s="6" t="str">
        <f t="shared" ca="1" si="883"/>
        <v/>
      </c>
      <c r="BC437" s="6" t="str">
        <f t="shared" ca="1" si="884"/>
        <v/>
      </c>
      <c r="BD437" s="6" t="str">
        <f t="shared" ca="1" si="885"/>
        <v/>
      </c>
      <c r="BE437" s="6" t="str">
        <f t="shared" ca="1" si="886"/>
        <v/>
      </c>
      <c r="BF437" s="6" t="str">
        <f t="shared" ca="1" si="887"/>
        <v/>
      </c>
      <c r="BG437" s="6" t="str">
        <f t="shared" ca="1" si="888"/>
        <v/>
      </c>
      <c r="BH437" s="6" t="str">
        <f t="shared" ca="1" si="889"/>
        <v/>
      </c>
      <c r="BI437" s="6" t="str">
        <f t="shared" ca="1" si="890"/>
        <v/>
      </c>
      <c r="BJ437" s="6" t="str">
        <f t="shared" ca="1" si="891"/>
        <v/>
      </c>
      <c r="BK437" s="6" t="str">
        <f t="shared" ca="1" si="892"/>
        <v/>
      </c>
      <c r="BL437" s="6" t="str">
        <f t="shared" ca="1" si="893"/>
        <v/>
      </c>
      <c r="BM437" s="6" t="str">
        <f t="shared" ca="1" si="894"/>
        <v/>
      </c>
      <c r="BN437" s="6" t="str">
        <f t="shared" ca="1" si="895"/>
        <v/>
      </c>
      <c r="BO437" s="6" t="str">
        <f t="shared" ca="1" si="896"/>
        <v/>
      </c>
      <c r="BP437" s="6" t="str">
        <f t="shared" ca="1" si="897"/>
        <v/>
      </c>
      <c r="BQ437" s="6" t="str">
        <f t="shared" ca="1" si="898"/>
        <v/>
      </c>
      <c r="BR437" s="6" t="str">
        <f t="shared" ca="1" si="899"/>
        <v/>
      </c>
      <c r="BS437" s="6" t="str">
        <f t="shared" ca="1" si="900"/>
        <v/>
      </c>
      <c r="BU437" s="6" t="str">
        <f t="shared" ca="1" si="901"/>
        <v/>
      </c>
      <c r="BW437" s="515" t="str">
        <f t="shared" ca="1" si="902"/>
        <v/>
      </c>
      <c r="BX437" s="515">
        <f t="shared" ca="1" si="903"/>
        <v>0</v>
      </c>
      <c r="BY437" s="515" t="str">
        <f t="shared" ca="1" si="904"/>
        <v/>
      </c>
      <c r="CA437" s="6">
        <f t="shared" ca="1" si="905"/>
        <v>1</v>
      </c>
      <c r="CC437" s="523" t="str">
        <f t="shared" ca="1" si="906"/>
        <v/>
      </c>
      <c r="CE437" s="6" t="str">
        <f t="shared" ca="1" si="907"/>
        <v/>
      </c>
      <c r="CG437" s="524" t="str">
        <f ca="1">IF(V437=1,"",IF($AA$4=1,"",IF(LOG入力!BH437&gt;0,"",IF(N437=0,"",IF(HT437=0,"","★")))))</f>
        <v/>
      </c>
      <c r="CI437" s="74" t="str">
        <f t="shared" ca="1" si="908"/>
        <v/>
      </c>
      <c r="CK437" s="525" t="str">
        <f ca="1">IF(V437=1,"",IF(LOG入力!BH437&gt;0,1,0))</f>
        <v/>
      </c>
      <c r="CL437" s="74" t="str">
        <f t="shared" ca="1" si="909"/>
        <v/>
      </c>
      <c r="CN437" s="74" t="str">
        <f t="shared" ca="1" si="910"/>
        <v/>
      </c>
      <c r="CO437" s="74" t="str">
        <f t="shared" ca="1" si="911"/>
        <v/>
      </c>
      <c r="CQ437" s="74" t="str">
        <f t="shared" ca="1" si="912"/>
        <v/>
      </c>
      <c r="CR437" s="74" t="str">
        <f t="shared" ca="1" si="913"/>
        <v/>
      </c>
      <c r="CS437" s="74" t="str">
        <f t="shared" ca="1" si="914"/>
        <v/>
      </c>
      <c r="CT437" s="74" t="str">
        <f t="shared" ca="1" si="915"/>
        <v/>
      </c>
      <c r="CU437" s="74" t="str">
        <f t="shared" ca="1" si="916"/>
        <v/>
      </c>
      <c r="CV437" s="74" t="str">
        <f t="shared" ca="1" si="917"/>
        <v/>
      </c>
      <c r="CW437" s="74" t="str">
        <f t="shared" ca="1" si="918"/>
        <v/>
      </c>
      <c r="CX437" s="74" t="str">
        <f t="shared" ca="1" si="919"/>
        <v/>
      </c>
      <c r="CY437" s="74" t="str">
        <f t="shared" ca="1" si="920"/>
        <v/>
      </c>
      <c r="CZ437" s="74" t="str">
        <f t="shared" ca="1" si="921"/>
        <v/>
      </c>
      <c r="DA437" s="74" t="str">
        <f t="shared" ca="1" si="922"/>
        <v/>
      </c>
      <c r="DB437" s="74" t="str">
        <f t="shared" ca="1" si="923"/>
        <v/>
      </c>
      <c r="DD437" s="74" t="str">
        <f t="shared" ca="1" si="924"/>
        <v/>
      </c>
      <c r="DE437" s="74" t="str">
        <f t="shared" ca="1" si="925"/>
        <v/>
      </c>
      <c r="DF437" s="74" t="str">
        <f t="shared" ca="1" si="926"/>
        <v/>
      </c>
      <c r="DG437" s="74" t="str">
        <f t="shared" ca="1" si="927"/>
        <v/>
      </c>
      <c r="DH437" s="74" t="str">
        <f t="shared" ca="1" si="928"/>
        <v/>
      </c>
      <c r="DI437" s="74" t="str">
        <f t="shared" ca="1" si="929"/>
        <v/>
      </c>
      <c r="DJ437" s="74" t="str">
        <f t="shared" ca="1" si="930"/>
        <v/>
      </c>
      <c r="DK437" s="74" t="str">
        <f t="shared" ca="1" si="931"/>
        <v/>
      </c>
      <c r="DL437" s="74" t="str">
        <f t="shared" ca="1" si="932"/>
        <v/>
      </c>
      <c r="DM437" s="74" t="str">
        <f t="shared" ca="1" si="933"/>
        <v/>
      </c>
      <c r="DN437" s="74" t="str">
        <f t="shared" ca="1" si="934"/>
        <v/>
      </c>
      <c r="DO437" s="74" t="str">
        <f t="shared" ca="1" si="935"/>
        <v/>
      </c>
      <c r="DQ437" s="74" t="str">
        <f t="shared" ca="1" si="936"/>
        <v/>
      </c>
      <c r="DS437" s="74" t="str">
        <f t="shared" ca="1" si="937"/>
        <v/>
      </c>
      <c r="DT437" s="74" t="str">
        <f t="shared" ca="1" si="938"/>
        <v/>
      </c>
      <c r="DV437" s="525" t="str">
        <f t="shared" ca="1" si="939"/>
        <v/>
      </c>
      <c r="DW437" s="74" t="str">
        <f t="shared" ca="1" si="940"/>
        <v/>
      </c>
      <c r="DX437" s="485" t="str">
        <f t="shared" ca="1" si="941"/>
        <v/>
      </c>
      <c r="DY437" s="74" t="str">
        <f t="shared" ca="1" si="942"/>
        <v/>
      </c>
      <c r="DZ437" s="74" t="str">
        <f t="shared" ca="1" si="943"/>
        <v/>
      </c>
      <c r="EA437" s="74" t="str">
        <f t="shared" ca="1" si="944"/>
        <v/>
      </c>
      <c r="EC437" s="74" t="str">
        <f t="shared" ca="1" si="945"/>
        <v/>
      </c>
      <c r="ED437" s="74" t="str">
        <f t="shared" ca="1" si="946"/>
        <v/>
      </c>
      <c r="EE437" s="74" t="str">
        <f t="shared" ca="1" si="947"/>
        <v/>
      </c>
      <c r="EG437" s="479" t="str">
        <f ca="1">IF(V437=1,"",IF(LOG入力!BH437&gt;0,0,IF(CG437="★",0,IF(R437=1,0,IF(N437=0,0,1)))))</f>
        <v/>
      </c>
      <c r="EH437" s="483" t="str">
        <f t="shared" ca="1" si="948"/>
        <v/>
      </c>
      <c r="EI437" s="483" t="str">
        <f t="shared" ca="1" si="949"/>
        <v/>
      </c>
      <c r="EJ437" s="483" t="str">
        <f t="shared" ca="1" si="950"/>
        <v/>
      </c>
      <c r="EL437" s="71">
        <f t="shared" ca="1" si="951"/>
        <v>0</v>
      </c>
      <c r="EM437" s="6">
        <f t="shared" ca="1" si="952"/>
        <v>0</v>
      </c>
      <c r="EN437" s="6" t="str">
        <f t="shared" ca="1" si="953"/>
        <v/>
      </c>
      <c r="EO437" s="6">
        <f ca="1">IF(LOG入力!BH437&gt;0,0,IF(EM437=0,0,(IF(COUNTIF($EN$19:EN437,EN437)=1,IF($FS$3="N",1,IF(EH437=1,1,0))))))</f>
        <v>0</v>
      </c>
      <c r="EP437" s="6" t="str">
        <f ca="1">IF(LOG入力!BH437&gt;0,"",IF(EO437=1,$X437,""))</f>
        <v/>
      </c>
      <c r="EQ437" s="6" t="str">
        <f ca="1">IF(LOG入力!BH437&gt;0,"",IF(EO437=1,$Y437,""))</f>
        <v/>
      </c>
      <c r="ER437" s="520" t="str">
        <f ca="1">IF(LOG入力!BH437&gt;0,"",IF(COUNTIF($EP$19:$EP437,EP437)=1,EP437,""))</f>
        <v/>
      </c>
      <c r="ES437" s="520">
        <f ca="1">IF(LOG入力!BH437&gt;0,0,IF((EL437=1),IF(($ER437=""),0,1),0))</f>
        <v>0</v>
      </c>
      <c r="ET437" s="520" t="str">
        <f ca="1">IF(LOG入力!BH437&gt;0,"",IF(COUNTIF($EQ$19:EQ437,EQ437)=1,EQ437,""))</f>
        <v/>
      </c>
      <c r="EU437" s="539">
        <f ca="1">IF(LOG入力!BH437&gt;0,0,IF((EL437=1),IF(($ET437=""),0,1),0))</f>
        <v>0</v>
      </c>
      <c r="EV437" s="71">
        <f t="shared" ca="1" si="954"/>
        <v>0</v>
      </c>
      <c r="EW437" s="6">
        <f t="shared" ca="1" si="955"/>
        <v>0</v>
      </c>
      <c r="EX437" s="6" t="str">
        <f t="shared" ca="1" si="956"/>
        <v/>
      </c>
      <c r="EY437" s="6">
        <f ca="1">IF(LOG入力!BH437&gt;0,0,IF(EW437=0,0,(IF(COUNTIF($EX$19:EX437,EX437)=1,IF($FS$3="N",1,IF(EH437=1,1,0))))))</f>
        <v>0</v>
      </c>
      <c r="EZ437" s="6" t="str">
        <f ca="1">IF(LOG入力!BH437&gt;0,"",IF(EY437=1,$X437,""))</f>
        <v/>
      </c>
      <c r="FA437" s="6" t="str">
        <f ca="1">IF(LOG入力!BH437&gt;0,"",IF(EY437=1,$Y437,""))</f>
        <v/>
      </c>
      <c r="FB437" s="6" t="str">
        <f ca="1">IF(LOG入力!BH437&gt;0,"",IF(COUNTIF($EZ$19:$EZ437,EZ437)=1,EZ437,""))</f>
        <v/>
      </c>
      <c r="FC437" s="6">
        <f ca="1">IF(LOG入力!BH437&gt;0,0,IF((EV437=1),IF(($FB437=""),0,1),0))</f>
        <v>0</v>
      </c>
      <c r="FD437" s="6" t="str">
        <f ca="1">IF(LOG入力!BH437&gt;0,"",IF(COUNTIF($FA$19:FA437,FA437)=1,FA437,""))</f>
        <v/>
      </c>
      <c r="FE437" s="72">
        <f ca="1">IF(LOG入力!BH437&gt;0,0,IF((EV437=1),IF(($FD437=""),0,1),0))</f>
        <v>0</v>
      </c>
      <c r="FF437" s="71">
        <f t="shared" ca="1" si="957"/>
        <v>0</v>
      </c>
      <c r="FG437" s="6">
        <f t="shared" ca="1" si="958"/>
        <v>0</v>
      </c>
      <c r="FH437" s="6" t="str">
        <f t="shared" ca="1" si="959"/>
        <v/>
      </c>
      <c r="FI437" s="6">
        <f ca="1">IF(LOG入力!BH437&gt;0,0,IF(FG437=0,0,(IF(COUNTIF($FH$19:FH437,FH437)=1,IF($FS$3="N",1,IF(EH437=1,1,0))))))</f>
        <v>0</v>
      </c>
      <c r="FJ437" s="6" t="str">
        <f ca="1">IF(LOG入力!BH437&gt;0,"",IF(FI437=1,$X437,""))</f>
        <v/>
      </c>
      <c r="FK437" s="6" t="str">
        <f ca="1">IF(LOG入力!BH437&gt;0,"",IF(FI437=1,$Y437,""))</f>
        <v/>
      </c>
      <c r="FL437" s="6" t="str">
        <f ca="1">IF(LOG入力!BH437&gt;0,"",IF(COUNTIF($FJ$19:$FJ437,FJ437)=1,FJ437,""))</f>
        <v/>
      </c>
      <c r="FM437" s="6">
        <f ca="1">IF(LOG入力!BH437&gt;0,0,IF((FF437=1),IF(($FL437=""),0,1),0))</f>
        <v>0</v>
      </c>
      <c r="FN437" s="6" t="str">
        <f ca="1">IF(LOG入力!BH437&gt;0,"",IF(COUNTIF($FK$19:FK437,FK437)=1,FK437,""))</f>
        <v/>
      </c>
      <c r="FO437" s="72">
        <f ca="1">IF(LOG入力!BH437&gt;0,0,IF((FF437=1),IF(($FN437=""),0,1),0))</f>
        <v>0</v>
      </c>
      <c r="FP437" s="71">
        <f t="shared" ca="1" si="960"/>
        <v>0</v>
      </c>
      <c r="FQ437" s="6">
        <f t="shared" ca="1" si="961"/>
        <v>0</v>
      </c>
      <c r="FR437" s="6" t="str">
        <f t="shared" ca="1" si="962"/>
        <v/>
      </c>
      <c r="FS437" s="6">
        <f ca="1">IF(LOG入力!BH437&gt;0,0,IF(FQ437=0,0,(IF(COUNTIF($FR$19:FR437,FR437)=1,IF($FS$3="N",1,IF(EH437=1,1,0))))))</f>
        <v>0</v>
      </c>
      <c r="FT437" s="6" t="str">
        <f ca="1">IF(LOG入力!BH437&gt;0,"",IF(FS437=1,$X437,""))</f>
        <v/>
      </c>
      <c r="FU437" s="6" t="str">
        <f ca="1">IF(LOG入力!BH437&gt;0,"",IF(FS437=1,$Y437,""))</f>
        <v/>
      </c>
      <c r="FV437" s="6" t="str">
        <f ca="1">IF(LOG入力!BH437&gt;0,"",IF(COUNTIF($FT$19:$FT437,FT437)=1,FT437,""))</f>
        <v/>
      </c>
      <c r="FW437" s="6">
        <f ca="1">IF(LOG入力!BH437&gt;0,0,IF((FP437=1),IF(($FV437=""),0,1),0))</f>
        <v>0</v>
      </c>
      <c r="FX437" s="6" t="str">
        <f ca="1">IF(LOG入力!BH437&gt;0,"",IF(COUNTIF($FU$19:FU437,FU437)=1,FU437,""))</f>
        <v/>
      </c>
      <c r="FY437" s="72">
        <f ca="1">IF(LOG入力!BH437&gt;0,0,IF((FP437=1),IF(($FX437=""),0,1),0))</f>
        <v>0</v>
      </c>
      <c r="FZ437" s="71">
        <f t="shared" ca="1" si="963"/>
        <v>0</v>
      </c>
      <c r="GA437" s="6">
        <f t="shared" ca="1" si="964"/>
        <v>0</v>
      </c>
      <c r="GB437" s="6" t="str">
        <f t="shared" ca="1" si="965"/>
        <v/>
      </c>
      <c r="GC437" s="6">
        <f ca="1">IF(LOG入力!BH437&gt;0,0,IF(GA437=0,0,(IF(COUNTIF($GB$19:GB437,GB437)=1,IF($FS$3="N",1,IF(EH437=1,1,0))))))</f>
        <v>0</v>
      </c>
      <c r="GD437" s="6" t="str">
        <f ca="1">IF(LOG入力!BH437&gt;0,"",IF(GC437=1,$X437,""))</f>
        <v/>
      </c>
      <c r="GE437" s="6" t="str">
        <f ca="1">IF(LOG入力!BH437&gt;0,"",IF(GC437=1,$Y437,""))</f>
        <v/>
      </c>
      <c r="GF437" s="6" t="str">
        <f ca="1">IF(LOG入力!BH437&gt;0,"",IF(COUNTIF($GD$19:$GD437,GD437)=1,GD437,""))</f>
        <v/>
      </c>
      <c r="GG437" s="6">
        <f ca="1">IF(LOG入力!BH437&gt;0,0,IF((FZ437=1),IF(($GF437=""),0,1),0))</f>
        <v>0</v>
      </c>
      <c r="GH437" s="6" t="str">
        <f ca="1">IF(LOG入力!BH437&gt;0,"",IF(COUNTIF($GE$19:GE437,GE437)=1,GE437,""))</f>
        <v/>
      </c>
      <c r="GI437" s="72">
        <f ca="1">IF(LOG入力!BH437&gt;0,0,IF((FZ437=1),IF(($GH437=""),0,1),0))</f>
        <v>0</v>
      </c>
      <c r="GK437" s="455" t="str">
        <f ca="1">IF(V437=1,"",IF(LEN(LOG入力!AS437)=0,"",LOG入力!AS437))</f>
        <v/>
      </c>
      <c r="GL437" s="378" t="str">
        <f t="shared" ca="1" si="966"/>
        <v/>
      </c>
      <c r="GM437" s="378" t="str">
        <f t="shared" ca="1" si="967"/>
        <v/>
      </c>
      <c r="GN437" s="74" t="str">
        <f t="shared" ca="1" si="968"/>
        <v/>
      </c>
      <c r="GO437" s="74" t="str">
        <f t="shared" ca="1" si="969"/>
        <v/>
      </c>
      <c r="GQ437" s="74" t="str">
        <f t="shared" ca="1" si="970"/>
        <v/>
      </c>
      <c r="GR437" s="74" t="str">
        <f t="shared" ca="1" si="971"/>
        <v/>
      </c>
      <c r="GS437" s="74" t="str">
        <f t="shared" ca="1" si="972"/>
        <v/>
      </c>
      <c r="GT437" s="74" t="str">
        <f t="shared" ca="1" si="973"/>
        <v/>
      </c>
      <c r="GU437" s="74" t="str">
        <f t="shared" ca="1" si="974"/>
        <v/>
      </c>
      <c r="GV437" s="74" t="str">
        <f t="shared" ca="1" si="975"/>
        <v/>
      </c>
      <c r="GX437" s="74" t="str">
        <f t="shared" ca="1" si="976"/>
        <v/>
      </c>
      <c r="GY437" s="74" t="str">
        <f t="shared" ca="1" si="977"/>
        <v/>
      </c>
      <c r="GZ437" s="74" t="str">
        <f ca="1">IF(V437=1,"",IF(LOG入力!BH437&gt;0,0,IF(GY437=0,0,IF((VALUE((TYPE(VALUE(J437)))))=16,0,IF(VALUE(J437)&lt;60,1,IF(VALUE(J437)&lt;100,0,IF(VALUE(J437)&lt;600,2,0)))))))</f>
        <v/>
      </c>
      <c r="HA437" s="74" t="str">
        <f t="shared" ca="1" si="978"/>
        <v/>
      </c>
      <c r="HB437" s="74" t="str">
        <f ca="1">IF(V437=1,"",IF(LOG入力!BH437&gt;0,0,IF(HA437=0,0,IF((VALUE((TYPE(VALUE(L437)))))=16,0,IF(VALUE(L437)&lt;60,1,IF(VALUE(L437)&lt;100,0,IF(VALUE(L437)&lt;600,2,0)))))))</f>
        <v/>
      </c>
      <c r="HD437" s="74" t="str">
        <f t="shared" ca="1" si="979"/>
        <v/>
      </c>
      <c r="HF437" s="74" t="str">
        <f t="shared" ca="1" si="980"/>
        <v/>
      </c>
      <c r="HG437" s="74" t="str">
        <f t="shared" ca="1" si="981"/>
        <v/>
      </c>
      <c r="HH437" s="74" t="str">
        <f t="shared" ca="1" si="982"/>
        <v/>
      </c>
      <c r="HI437" s="74" t="str">
        <f t="shared" ca="1" si="983"/>
        <v/>
      </c>
      <c r="HJ437" s="74" t="str">
        <f t="shared" ca="1" si="984"/>
        <v/>
      </c>
      <c r="HK437" s="74" t="str">
        <f t="shared" ca="1" si="985"/>
        <v/>
      </c>
      <c r="HL437" s="74" t="str">
        <f t="shared" ca="1" si="986"/>
        <v/>
      </c>
      <c r="HM437" s="74" t="str">
        <f t="shared" ca="1" si="987"/>
        <v/>
      </c>
      <c r="HN437" s="74" t="str">
        <f t="shared" ca="1" si="988"/>
        <v/>
      </c>
      <c r="HO437" s="529" t="str">
        <f t="shared" ca="1" si="989"/>
        <v/>
      </c>
      <c r="HP437" s="74" t="str">
        <f t="shared" ca="1" si="990"/>
        <v/>
      </c>
      <c r="HQ437" s="74" t="str">
        <f t="shared" ca="1" si="991"/>
        <v/>
      </c>
      <c r="HR437" s="74" t="str">
        <f t="shared" ca="1" si="992"/>
        <v/>
      </c>
      <c r="HS437" s="74" t="str">
        <f t="shared" ca="1" si="993"/>
        <v/>
      </c>
      <c r="HT437" s="74" t="str">
        <f ca="1">IF(V437=1,"",IF(LOG入力!BH437&gt;0,0,IF(DV437=1,0,IF(N437="0",0,IF(SUM(HD437:HS437)&gt;0,1,0)))))</f>
        <v/>
      </c>
    </row>
    <row r="438" spans="1:228" x14ac:dyDescent="0.15">
      <c r="A438" s="5">
        <v>420</v>
      </c>
      <c r="B438" s="487" t="str">
        <f t="shared" ca="1" si="852"/>
        <v/>
      </c>
      <c r="C438" s="548" t="str">
        <f ca="1">LOG入力!AP438</f>
        <v/>
      </c>
      <c r="D438" s="548" t="str">
        <f ca="1">LOG入力!AQ438</f>
        <v/>
      </c>
      <c r="E438" s="548" t="str">
        <f ca="1">LOG入力!AR438</f>
        <v/>
      </c>
      <c r="F438" s="589" t="str">
        <f t="shared" ca="1" si="853"/>
        <v/>
      </c>
      <c r="G438" s="586" t="str">
        <f ca="1">LOG入力!AT438</f>
        <v/>
      </c>
      <c r="H438" s="553" t="str">
        <f ca="1">LOG入力!AU438</f>
        <v/>
      </c>
      <c r="I438" s="587" t="str">
        <f ca="1">LOG入力!AV438</f>
        <v/>
      </c>
      <c r="J438" s="590" t="str">
        <f ca="1">LOG入力!AW438</f>
        <v/>
      </c>
      <c r="K438" s="591" t="str">
        <f ca="1">LOG入力!BJ438</f>
        <v/>
      </c>
      <c r="L438" s="590" t="str">
        <f ca="1">LOG入力!AY438</f>
        <v/>
      </c>
      <c r="M438" s="556" t="str">
        <f ca="1">LOG入力!BK438</f>
        <v/>
      </c>
      <c r="N438" s="588" t="str">
        <f ca="1">IF(V438=1,"",IF(LOG入力!AJ438=1,"1",LOG入力!BA438))</f>
        <v/>
      </c>
      <c r="O438" s="557" t="str">
        <f ca="1">IF(V438=1,"",IF(LEN(LOG入力!O438)=0,"",LOG入力!O438))</f>
        <v/>
      </c>
      <c r="P438" s="336" t="str">
        <f ca="1">IF(V438=1,"",IF($AA$4=1,"",IF(LOG入力!BG438=1,"",CONCATENATE($ER438,$FB438,$FL438,$FV438,$GF438))))</f>
        <v/>
      </c>
      <c r="Q438" s="337" t="str">
        <f ca="1">IF(V438=1,"",IF($AA$4=1,"",IF(LOG入力!BG438=1,"",CONCATENATE($ET438,$FD438,$FN438,$FX438,$GH438))))</f>
        <v/>
      </c>
      <c r="R438" s="338" t="str">
        <f ca="1">IF(V438=1,"",IF($AA$4=1,"",IF(LOG入力!BH438&gt;0,0,AA438)))</f>
        <v/>
      </c>
      <c r="S438" s="558" t="str">
        <f t="shared" ca="1" si="854"/>
        <v/>
      </c>
      <c r="T438" s="681"/>
      <c r="U438" s="38"/>
      <c r="V438" s="196">
        <f ca="1">LOG入力!AN438</f>
        <v>1</v>
      </c>
      <c r="W438" s="38"/>
      <c r="X438" s="516" t="str">
        <f t="shared" ca="1" si="855"/>
        <v/>
      </c>
      <c r="Y438" s="515" t="str">
        <f t="shared" ca="1" si="856"/>
        <v/>
      </c>
      <c r="Z438" s="518" t="str">
        <f t="shared" ca="1" si="857"/>
        <v/>
      </c>
      <c r="AA438" s="574" t="str">
        <f t="shared" ca="1" si="858"/>
        <v/>
      </c>
      <c r="AC438" s="6" t="str">
        <f t="shared" ca="1" si="859"/>
        <v/>
      </c>
      <c r="AD438" s="6" t="str">
        <f t="shared" ca="1" si="860"/>
        <v/>
      </c>
      <c r="AE438" s="6" t="str">
        <f t="shared" ca="1" si="861"/>
        <v/>
      </c>
      <c r="AF438" s="6" t="str">
        <f t="shared" ca="1" si="862"/>
        <v/>
      </c>
      <c r="AG438" s="6" t="str">
        <f t="shared" ca="1" si="863"/>
        <v/>
      </c>
      <c r="AH438" s="6" t="str">
        <f t="shared" ca="1" si="864"/>
        <v/>
      </c>
      <c r="AI438" s="6" t="str">
        <f t="shared" ca="1" si="865"/>
        <v/>
      </c>
      <c r="AJ438" s="6" t="str">
        <f t="shared" ca="1" si="866"/>
        <v/>
      </c>
      <c r="AK438" s="6" t="str">
        <f t="shared" ca="1" si="867"/>
        <v/>
      </c>
      <c r="AL438" s="6" t="str">
        <f t="shared" ca="1" si="868"/>
        <v/>
      </c>
      <c r="AM438" s="6" t="str">
        <f t="shared" ca="1" si="869"/>
        <v/>
      </c>
      <c r="AN438" s="6" t="str">
        <f t="shared" ca="1" si="870"/>
        <v/>
      </c>
      <c r="AO438" s="6" t="str">
        <f t="shared" ca="1" si="871"/>
        <v/>
      </c>
      <c r="AP438" s="6" t="str">
        <f t="shared" ca="1" si="872"/>
        <v/>
      </c>
      <c r="AQ438" s="6" t="str">
        <f t="shared" ca="1" si="873"/>
        <v/>
      </c>
      <c r="AR438" s="6" t="str">
        <f t="shared" ca="1" si="874"/>
        <v/>
      </c>
      <c r="AS438" s="6" t="str">
        <f t="shared" ca="1" si="875"/>
        <v/>
      </c>
      <c r="AT438" s="6" t="str">
        <f t="shared" ca="1" si="876"/>
        <v/>
      </c>
      <c r="AU438" s="6" t="str">
        <f t="shared" ca="1" si="877"/>
        <v/>
      </c>
      <c r="AV438" s="6" t="str">
        <f t="shared" ca="1" si="878"/>
        <v/>
      </c>
      <c r="AW438" s="6" t="str">
        <f t="shared" ca="1" si="879"/>
        <v/>
      </c>
      <c r="AY438" s="6" t="str">
        <f t="shared" ca="1" si="880"/>
        <v/>
      </c>
      <c r="AZ438" s="6" t="str">
        <f t="shared" ca="1" si="881"/>
        <v/>
      </c>
      <c r="BA438" s="6" t="str">
        <f t="shared" ca="1" si="882"/>
        <v/>
      </c>
      <c r="BB438" s="6" t="str">
        <f t="shared" ca="1" si="883"/>
        <v/>
      </c>
      <c r="BC438" s="6" t="str">
        <f t="shared" ca="1" si="884"/>
        <v/>
      </c>
      <c r="BD438" s="6" t="str">
        <f t="shared" ca="1" si="885"/>
        <v/>
      </c>
      <c r="BE438" s="6" t="str">
        <f t="shared" ca="1" si="886"/>
        <v/>
      </c>
      <c r="BF438" s="6" t="str">
        <f t="shared" ca="1" si="887"/>
        <v/>
      </c>
      <c r="BG438" s="6" t="str">
        <f t="shared" ca="1" si="888"/>
        <v/>
      </c>
      <c r="BH438" s="6" t="str">
        <f t="shared" ca="1" si="889"/>
        <v/>
      </c>
      <c r="BI438" s="6" t="str">
        <f t="shared" ca="1" si="890"/>
        <v/>
      </c>
      <c r="BJ438" s="6" t="str">
        <f t="shared" ca="1" si="891"/>
        <v/>
      </c>
      <c r="BK438" s="6" t="str">
        <f t="shared" ca="1" si="892"/>
        <v/>
      </c>
      <c r="BL438" s="6" t="str">
        <f t="shared" ca="1" si="893"/>
        <v/>
      </c>
      <c r="BM438" s="6" t="str">
        <f t="shared" ca="1" si="894"/>
        <v/>
      </c>
      <c r="BN438" s="6" t="str">
        <f t="shared" ca="1" si="895"/>
        <v/>
      </c>
      <c r="BO438" s="6" t="str">
        <f t="shared" ca="1" si="896"/>
        <v/>
      </c>
      <c r="BP438" s="6" t="str">
        <f t="shared" ca="1" si="897"/>
        <v/>
      </c>
      <c r="BQ438" s="6" t="str">
        <f t="shared" ca="1" si="898"/>
        <v/>
      </c>
      <c r="BR438" s="6" t="str">
        <f t="shared" ca="1" si="899"/>
        <v/>
      </c>
      <c r="BS438" s="6" t="str">
        <f t="shared" ca="1" si="900"/>
        <v/>
      </c>
      <c r="BU438" s="6" t="str">
        <f t="shared" ca="1" si="901"/>
        <v/>
      </c>
      <c r="BW438" s="515" t="str">
        <f t="shared" ca="1" si="902"/>
        <v/>
      </c>
      <c r="BX438" s="515">
        <f t="shared" ca="1" si="903"/>
        <v>0</v>
      </c>
      <c r="BY438" s="515" t="str">
        <f t="shared" ca="1" si="904"/>
        <v/>
      </c>
      <c r="CA438" s="6">
        <f t="shared" ca="1" si="905"/>
        <v>1</v>
      </c>
      <c r="CC438" s="523" t="str">
        <f t="shared" ca="1" si="906"/>
        <v/>
      </c>
      <c r="CE438" s="6" t="str">
        <f t="shared" ca="1" si="907"/>
        <v/>
      </c>
      <c r="CG438" s="524" t="str">
        <f ca="1">IF(V438=1,"",IF($AA$4=1,"",IF(LOG入力!BH438&gt;0,"",IF(N438=0,"",IF(HT438=0,"","★")))))</f>
        <v/>
      </c>
      <c r="CI438" s="74" t="str">
        <f t="shared" ca="1" si="908"/>
        <v/>
      </c>
      <c r="CK438" s="525" t="str">
        <f ca="1">IF(V438=1,"",IF(LOG入力!BH438&gt;0,1,0))</f>
        <v/>
      </c>
      <c r="CL438" s="74" t="str">
        <f t="shared" ca="1" si="909"/>
        <v/>
      </c>
      <c r="CN438" s="74" t="str">
        <f t="shared" ca="1" si="910"/>
        <v/>
      </c>
      <c r="CO438" s="74" t="str">
        <f t="shared" ca="1" si="911"/>
        <v/>
      </c>
      <c r="CQ438" s="74" t="str">
        <f t="shared" ca="1" si="912"/>
        <v/>
      </c>
      <c r="CR438" s="74" t="str">
        <f t="shared" ca="1" si="913"/>
        <v/>
      </c>
      <c r="CS438" s="74" t="str">
        <f t="shared" ca="1" si="914"/>
        <v/>
      </c>
      <c r="CT438" s="74" t="str">
        <f t="shared" ca="1" si="915"/>
        <v/>
      </c>
      <c r="CU438" s="74" t="str">
        <f t="shared" ca="1" si="916"/>
        <v/>
      </c>
      <c r="CV438" s="74" t="str">
        <f t="shared" ca="1" si="917"/>
        <v/>
      </c>
      <c r="CW438" s="74" t="str">
        <f t="shared" ca="1" si="918"/>
        <v/>
      </c>
      <c r="CX438" s="74" t="str">
        <f t="shared" ca="1" si="919"/>
        <v/>
      </c>
      <c r="CY438" s="74" t="str">
        <f t="shared" ca="1" si="920"/>
        <v/>
      </c>
      <c r="CZ438" s="74" t="str">
        <f t="shared" ca="1" si="921"/>
        <v/>
      </c>
      <c r="DA438" s="74" t="str">
        <f t="shared" ca="1" si="922"/>
        <v/>
      </c>
      <c r="DB438" s="74" t="str">
        <f t="shared" ca="1" si="923"/>
        <v/>
      </c>
      <c r="DD438" s="74" t="str">
        <f t="shared" ca="1" si="924"/>
        <v/>
      </c>
      <c r="DE438" s="74" t="str">
        <f t="shared" ca="1" si="925"/>
        <v/>
      </c>
      <c r="DF438" s="74" t="str">
        <f t="shared" ca="1" si="926"/>
        <v/>
      </c>
      <c r="DG438" s="74" t="str">
        <f t="shared" ca="1" si="927"/>
        <v/>
      </c>
      <c r="DH438" s="74" t="str">
        <f t="shared" ca="1" si="928"/>
        <v/>
      </c>
      <c r="DI438" s="74" t="str">
        <f t="shared" ca="1" si="929"/>
        <v/>
      </c>
      <c r="DJ438" s="74" t="str">
        <f t="shared" ca="1" si="930"/>
        <v/>
      </c>
      <c r="DK438" s="74" t="str">
        <f t="shared" ca="1" si="931"/>
        <v/>
      </c>
      <c r="DL438" s="74" t="str">
        <f t="shared" ca="1" si="932"/>
        <v/>
      </c>
      <c r="DM438" s="74" t="str">
        <f t="shared" ca="1" si="933"/>
        <v/>
      </c>
      <c r="DN438" s="74" t="str">
        <f t="shared" ca="1" si="934"/>
        <v/>
      </c>
      <c r="DO438" s="74" t="str">
        <f t="shared" ca="1" si="935"/>
        <v/>
      </c>
      <c r="DQ438" s="74" t="str">
        <f t="shared" ca="1" si="936"/>
        <v/>
      </c>
      <c r="DS438" s="74" t="str">
        <f t="shared" ca="1" si="937"/>
        <v/>
      </c>
      <c r="DT438" s="74" t="str">
        <f t="shared" ca="1" si="938"/>
        <v/>
      </c>
      <c r="DV438" s="525" t="str">
        <f t="shared" ca="1" si="939"/>
        <v/>
      </c>
      <c r="DW438" s="74" t="str">
        <f t="shared" ca="1" si="940"/>
        <v/>
      </c>
      <c r="DX438" s="485" t="str">
        <f t="shared" ca="1" si="941"/>
        <v/>
      </c>
      <c r="DY438" s="74" t="str">
        <f t="shared" ca="1" si="942"/>
        <v/>
      </c>
      <c r="DZ438" s="74" t="str">
        <f t="shared" ca="1" si="943"/>
        <v/>
      </c>
      <c r="EA438" s="74" t="str">
        <f t="shared" ca="1" si="944"/>
        <v/>
      </c>
      <c r="EC438" s="74" t="str">
        <f t="shared" ca="1" si="945"/>
        <v/>
      </c>
      <c r="ED438" s="74" t="str">
        <f t="shared" ca="1" si="946"/>
        <v/>
      </c>
      <c r="EE438" s="74" t="str">
        <f t="shared" ca="1" si="947"/>
        <v/>
      </c>
      <c r="EG438" s="479" t="str">
        <f ca="1">IF(V438=1,"",IF(LOG入力!BH438&gt;0,0,IF(CG438="★",0,IF(R438=1,0,IF(N438=0,0,1)))))</f>
        <v/>
      </c>
      <c r="EH438" s="483" t="str">
        <f t="shared" ca="1" si="948"/>
        <v/>
      </c>
      <c r="EI438" s="483" t="str">
        <f t="shared" ca="1" si="949"/>
        <v/>
      </c>
      <c r="EJ438" s="483" t="str">
        <f t="shared" ca="1" si="950"/>
        <v/>
      </c>
      <c r="EL438" s="71">
        <f t="shared" ca="1" si="951"/>
        <v>0</v>
      </c>
      <c r="EM438" s="6">
        <f t="shared" ca="1" si="952"/>
        <v>0</v>
      </c>
      <c r="EN438" s="6" t="str">
        <f t="shared" ca="1" si="953"/>
        <v/>
      </c>
      <c r="EO438" s="6">
        <f ca="1">IF(LOG入力!BH438&gt;0,0,IF(EM438=0,0,(IF(COUNTIF($EN$19:EN438,EN438)=1,IF($FS$3="N",1,IF(EH438=1,1,0))))))</f>
        <v>0</v>
      </c>
      <c r="EP438" s="6" t="str">
        <f ca="1">IF(LOG入力!BH438&gt;0,"",IF(EO438=1,$X438,""))</f>
        <v/>
      </c>
      <c r="EQ438" s="6" t="str">
        <f ca="1">IF(LOG入力!BH438&gt;0,"",IF(EO438=1,$Y438,""))</f>
        <v/>
      </c>
      <c r="ER438" s="520" t="str">
        <f ca="1">IF(LOG入力!BH438&gt;0,"",IF(COUNTIF($EP$19:$EP438,EP438)=1,EP438,""))</f>
        <v/>
      </c>
      <c r="ES438" s="520">
        <f ca="1">IF(LOG入力!BH438&gt;0,0,IF((EL438=1),IF(($ER438=""),0,1),0))</f>
        <v>0</v>
      </c>
      <c r="ET438" s="520" t="str">
        <f ca="1">IF(LOG入力!BH438&gt;0,"",IF(COUNTIF($EQ$19:EQ438,EQ438)=1,EQ438,""))</f>
        <v/>
      </c>
      <c r="EU438" s="539">
        <f ca="1">IF(LOG入力!BH438&gt;0,0,IF((EL438=1),IF(($ET438=""),0,1),0))</f>
        <v>0</v>
      </c>
      <c r="EV438" s="71">
        <f t="shared" ca="1" si="954"/>
        <v>0</v>
      </c>
      <c r="EW438" s="6">
        <f t="shared" ca="1" si="955"/>
        <v>0</v>
      </c>
      <c r="EX438" s="6" t="str">
        <f t="shared" ca="1" si="956"/>
        <v/>
      </c>
      <c r="EY438" s="6">
        <f ca="1">IF(LOG入力!BH438&gt;0,0,IF(EW438=0,0,(IF(COUNTIF($EX$19:EX438,EX438)=1,IF($FS$3="N",1,IF(EH438=1,1,0))))))</f>
        <v>0</v>
      </c>
      <c r="EZ438" s="6" t="str">
        <f ca="1">IF(LOG入力!BH438&gt;0,"",IF(EY438=1,$X438,""))</f>
        <v/>
      </c>
      <c r="FA438" s="6" t="str">
        <f ca="1">IF(LOG入力!BH438&gt;0,"",IF(EY438=1,$Y438,""))</f>
        <v/>
      </c>
      <c r="FB438" s="6" t="str">
        <f ca="1">IF(LOG入力!BH438&gt;0,"",IF(COUNTIF($EZ$19:$EZ438,EZ438)=1,EZ438,""))</f>
        <v/>
      </c>
      <c r="FC438" s="6">
        <f ca="1">IF(LOG入力!BH438&gt;0,0,IF((EV438=1),IF(($FB438=""),0,1),0))</f>
        <v>0</v>
      </c>
      <c r="FD438" s="6" t="str">
        <f ca="1">IF(LOG入力!BH438&gt;0,"",IF(COUNTIF($FA$19:FA438,FA438)=1,FA438,""))</f>
        <v/>
      </c>
      <c r="FE438" s="72">
        <f ca="1">IF(LOG入力!BH438&gt;0,0,IF((EV438=1),IF(($FD438=""),0,1),0))</f>
        <v>0</v>
      </c>
      <c r="FF438" s="71">
        <f t="shared" ca="1" si="957"/>
        <v>0</v>
      </c>
      <c r="FG438" s="6">
        <f t="shared" ca="1" si="958"/>
        <v>0</v>
      </c>
      <c r="FH438" s="6" t="str">
        <f t="shared" ca="1" si="959"/>
        <v/>
      </c>
      <c r="FI438" s="6">
        <f ca="1">IF(LOG入力!BH438&gt;0,0,IF(FG438=0,0,(IF(COUNTIF($FH$19:FH438,FH438)=1,IF($FS$3="N",1,IF(EH438=1,1,0))))))</f>
        <v>0</v>
      </c>
      <c r="FJ438" s="6" t="str">
        <f ca="1">IF(LOG入力!BH438&gt;0,"",IF(FI438=1,$X438,""))</f>
        <v/>
      </c>
      <c r="FK438" s="6" t="str">
        <f ca="1">IF(LOG入力!BH438&gt;0,"",IF(FI438=1,$Y438,""))</f>
        <v/>
      </c>
      <c r="FL438" s="6" t="str">
        <f ca="1">IF(LOG入力!BH438&gt;0,"",IF(COUNTIF($FJ$19:$FJ438,FJ438)=1,FJ438,""))</f>
        <v/>
      </c>
      <c r="FM438" s="6">
        <f ca="1">IF(LOG入力!BH438&gt;0,0,IF((FF438=1),IF(($FL438=""),0,1),0))</f>
        <v>0</v>
      </c>
      <c r="FN438" s="6" t="str">
        <f ca="1">IF(LOG入力!BH438&gt;0,"",IF(COUNTIF($FK$19:FK438,FK438)=1,FK438,""))</f>
        <v/>
      </c>
      <c r="FO438" s="72">
        <f ca="1">IF(LOG入力!BH438&gt;0,0,IF((FF438=1),IF(($FN438=""),0,1),0))</f>
        <v>0</v>
      </c>
      <c r="FP438" s="71">
        <f t="shared" ca="1" si="960"/>
        <v>0</v>
      </c>
      <c r="FQ438" s="6">
        <f t="shared" ca="1" si="961"/>
        <v>0</v>
      </c>
      <c r="FR438" s="6" t="str">
        <f t="shared" ca="1" si="962"/>
        <v/>
      </c>
      <c r="FS438" s="6">
        <f ca="1">IF(LOG入力!BH438&gt;0,0,IF(FQ438=0,0,(IF(COUNTIF($FR$19:FR438,FR438)=1,IF($FS$3="N",1,IF(EH438=1,1,0))))))</f>
        <v>0</v>
      </c>
      <c r="FT438" s="6" t="str">
        <f ca="1">IF(LOG入力!BH438&gt;0,"",IF(FS438=1,$X438,""))</f>
        <v/>
      </c>
      <c r="FU438" s="6" t="str">
        <f ca="1">IF(LOG入力!BH438&gt;0,"",IF(FS438=1,$Y438,""))</f>
        <v/>
      </c>
      <c r="FV438" s="6" t="str">
        <f ca="1">IF(LOG入力!BH438&gt;0,"",IF(COUNTIF($FT$19:$FT438,FT438)=1,FT438,""))</f>
        <v/>
      </c>
      <c r="FW438" s="6">
        <f ca="1">IF(LOG入力!BH438&gt;0,0,IF((FP438=1),IF(($FV438=""),0,1),0))</f>
        <v>0</v>
      </c>
      <c r="FX438" s="6" t="str">
        <f ca="1">IF(LOG入力!BH438&gt;0,"",IF(COUNTIF($FU$19:FU438,FU438)=1,FU438,""))</f>
        <v/>
      </c>
      <c r="FY438" s="72">
        <f ca="1">IF(LOG入力!BH438&gt;0,0,IF((FP438=1),IF(($FX438=""),0,1),0))</f>
        <v>0</v>
      </c>
      <c r="FZ438" s="71">
        <f t="shared" ca="1" si="963"/>
        <v>0</v>
      </c>
      <c r="GA438" s="6">
        <f t="shared" ca="1" si="964"/>
        <v>0</v>
      </c>
      <c r="GB438" s="6" t="str">
        <f t="shared" ca="1" si="965"/>
        <v/>
      </c>
      <c r="GC438" s="6">
        <f ca="1">IF(LOG入力!BH438&gt;0,0,IF(GA438=0,0,(IF(COUNTIF($GB$19:GB438,GB438)=1,IF($FS$3="N",1,IF(EH438=1,1,0))))))</f>
        <v>0</v>
      </c>
      <c r="GD438" s="6" t="str">
        <f ca="1">IF(LOG入力!BH438&gt;0,"",IF(GC438=1,$X438,""))</f>
        <v/>
      </c>
      <c r="GE438" s="6" t="str">
        <f ca="1">IF(LOG入力!BH438&gt;0,"",IF(GC438=1,$Y438,""))</f>
        <v/>
      </c>
      <c r="GF438" s="6" t="str">
        <f ca="1">IF(LOG入力!BH438&gt;0,"",IF(COUNTIF($GD$19:$GD438,GD438)=1,GD438,""))</f>
        <v/>
      </c>
      <c r="GG438" s="6">
        <f ca="1">IF(LOG入力!BH438&gt;0,0,IF((FZ438=1),IF(($GF438=""),0,1),0))</f>
        <v>0</v>
      </c>
      <c r="GH438" s="6" t="str">
        <f ca="1">IF(LOG入力!BH438&gt;0,"",IF(COUNTIF($GE$19:GE438,GE438)=1,GE438,""))</f>
        <v/>
      </c>
      <c r="GI438" s="72">
        <f ca="1">IF(LOG入力!BH438&gt;0,0,IF((FZ438=1),IF(($GH438=""),0,1),0))</f>
        <v>0</v>
      </c>
      <c r="GK438" s="455" t="str">
        <f ca="1">IF(V438=1,"",IF(LEN(LOG入力!AS438)=0,"",LOG入力!AS438))</f>
        <v/>
      </c>
      <c r="GL438" s="378" t="str">
        <f t="shared" ca="1" si="966"/>
        <v/>
      </c>
      <c r="GM438" s="378" t="str">
        <f t="shared" ca="1" si="967"/>
        <v/>
      </c>
      <c r="GN438" s="74" t="str">
        <f t="shared" ca="1" si="968"/>
        <v/>
      </c>
      <c r="GO438" s="74" t="str">
        <f t="shared" ca="1" si="969"/>
        <v/>
      </c>
      <c r="GQ438" s="74" t="str">
        <f t="shared" ca="1" si="970"/>
        <v/>
      </c>
      <c r="GR438" s="74" t="str">
        <f t="shared" ca="1" si="971"/>
        <v/>
      </c>
      <c r="GS438" s="74" t="str">
        <f t="shared" ca="1" si="972"/>
        <v/>
      </c>
      <c r="GT438" s="74" t="str">
        <f t="shared" ca="1" si="973"/>
        <v/>
      </c>
      <c r="GU438" s="74" t="str">
        <f t="shared" ca="1" si="974"/>
        <v/>
      </c>
      <c r="GV438" s="74" t="str">
        <f t="shared" ca="1" si="975"/>
        <v/>
      </c>
      <c r="GX438" s="74" t="str">
        <f t="shared" ca="1" si="976"/>
        <v/>
      </c>
      <c r="GY438" s="74" t="str">
        <f t="shared" ca="1" si="977"/>
        <v/>
      </c>
      <c r="GZ438" s="74" t="str">
        <f ca="1">IF(V438=1,"",IF(LOG入力!BH438&gt;0,0,IF(GY438=0,0,IF((VALUE((TYPE(VALUE(J438)))))=16,0,IF(VALUE(J438)&lt;60,1,IF(VALUE(J438)&lt;100,0,IF(VALUE(J438)&lt;600,2,0)))))))</f>
        <v/>
      </c>
      <c r="HA438" s="74" t="str">
        <f t="shared" ca="1" si="978"/>
        <v/>
      </c>
      <c r="HB438" s="74" t="str">
        <f ca="1">IF(V438=1,"",IF(LOG入力!BH438&gt;0,0,IF(HA438=0,0,IF((VALUE((TYPE(VALUE(L438)))))=16,0,IF(VALUE(L438)&lt;60,1,IF(VALUE(L438)&lt;100,0,IF(VALUE(L438)&lt;600,2,0)))))))</f>
        <v/>
      </c>
      <c r="HD438" s="74" t="str">
        <f t="shared" ca="1" si="979"/>
        <v/>
      </c>
      <c r="HF438" s="74" t="str">
        <f t="shared" ca="1" si="980"/>
        <v/>
      </c>
      <c r="HG438" s="74" t="str">
        <f t="shared" ca="1" si="981"/>
        <v/>
      </c>
      <c r="HH438" s="74" t="str">
        <f t="shared" ca="1" si="982"/>
        <v/>
      </c>
      <c r="HI438" s="74" t="str">
        <f t="shared" ca="1" si="983"/>
        <v/>
      </c>
      <c r="HJ438" s="74" t="str">
        <f t="shared" ca="1" si="984"/>
        <v/>
      </c>
      <c r="HK438" s="74" t="str">
        <f t="shared" ca="1" si="985"/>
        <v/>
      </c>
      <c r="HL438" s="74" t="str">
        <f t="shared" ca="1" si="986"/>
        <v/>
      </c>
      <c r="HM438" s="74" t="str">
        <f t="shared" ca="1" si="987"/>
        <v/>
      </c>
      <c r="HN438" s="74" t="str">
        <f t="shared" ca="1" si="988"/>
        <v/>
      </c>
      <c r="HO438" s="529" t="str">
        <f t="shared" ca="1" si="989"/>
        <v/>
      </c>
      <c r="HP438" s="74" t="str">
        <f t="shared" ca="1" si="990"/>
        <v/>
      </c>
      <c r="HQ438" s="74" t="str">
        <f t="shared" ca="1" si="991"/>
        <v/>
      </c>
      <c r="HR438" s="74" t="str">
        <f t="shared" ca="1" si="992"/>
        <v/>
      </c>
      <c r="HS438" s="74" t="str">
        <f t="shared" ca="1" si="993"/>
        <v/>
      </c>
      <c r="HT438" s="74" t="str">
        <f ca="1">IF(V438=1,"",IF(LOG入力!BH438&gt;0,0,IF(DV438=1,0,IF(N438="0",0,IF(SUM(HD438:HS438)&gt;0,1,0)))))</f>
        <v/>
      </c>
    </row>
    <row r="439" spans="1:228" x14ac:dyDescent="0.15">
      <c r="A439" s="5"/>
      <c r="B439" s="560" t="str">
        <f t="shared" ca="1" si="852"/>
        <v/>
      </c>
      <c r="C439" s="562" t="str">
        <f ca="1">LOG入力!AP439</f>
        <v/>
      </c>
      <c r="D439" s="562" t="str">
        <f ca="1">LOG入力!AQ439</f>
        <v/>
      </c>
      <c r="E439" s="562" t="str">
        <f ca="1">LOG入力!AR439</f>
        <v/>
      </c>
      <c r="F439" s="563" t="str">
        <f t="shared" ca="1" si="853"/>
        <v/>
      </c>
      <c r="G439" s="582" t="str">
        <f ca="1">LOG入力!AT439</f>
        <v/>
      </c>
      <c r="H439" s="507" t="str">
        <f ca="1">LOG入力!AU439</f>
        <v/>
      </c>
      <c r="I439" s="507" t="str">
        <f ca="1">LOG入力!AV439</f>
        <v/>
      </c>
      <c r="J439" s="583" t="str">
        <f ca="1">LOG入力!AW439</f>
        <v/>
      </c>
      <c r="K439" s="584" t="str">
        <f ca="1">LOG入力!BJ439</f>
        <v/>
      </c>
      <c r="L439" s="583" t="str">
        <f ca="1">LOG入力!AY439</f>
        <v/>
      </c>
      <c r="M439" s="566" t="str">
        <f ca="1">LOG入力!BK439</f>
        <v/>
      </c>
      <c r="N439" s="567" t="str">
        <f ca="1">IF(V439=1,"",IF(LOG入力!AJ439=1,"1",LOG入力!BA439))</f>
        <v/>
      </c>
      <c r="O439" s="568" t="str">
        <f ca="1">IF(V439=1,"",IF(LEN(LOG入力!O439)=0,"",LOG入力!O439))</f>
        <v/>
      </c>
      <c r="P439" s="569" t="str">
        <f ca="1">IF(V439=1,"",IF($AA$4=1,"",IF(LOG入力!BG439=1,"",CONCATENATE($ER439,$FB439,$FL439,$FV439,$GF439))))</f>
        <v/>
      </c>
      <c r="Q439" s="569" t="str">
        <f ca="1">IF(V439=1,"",IF($AA$4=1,"",IF(LOG入力!BG439=1,"",CONCATENATE($ET439,$FD439,$FN439,$FX439,$GH439))))</f>
        <v/>
      </c>
      <c r="R439" s="292" t="str">
        <f ca="1">IF(V439=1,"",IF($AA$4=1,"",IF(LOG入力!BH439&gt;0,0,AA439)))</f>
        <v/>
      </c>
      <c r="S439" s="293" t="str">
        <f t="shared" ca="1" si="854"/>
        <v/>
      </c>
      <c r="T439" s="681"/>
      <c r="U439" s="38"/>
      <c r="V439" s="196">
        <f ca="1">LOG入力!AN439</f>
        <v>1</v>
      </c>
      <c r="W439" s="38"/>
      <c r="X439" s="516" t="str">
        <f t="shared" ca="1" si="855"/>
        <v/>
      </c>
      <c r="Y439" s="515" t="str">
        <f t="shared" ca="1" si="856"/>
        <v/>
      </c>
      <c r="Z439" s="518" t="str">
        <f t="shared" ca="1" si="857"/>
        <v/>
      </c>
      <c r="AA439" s="574" t="str">
        <f t="shared" ca="1" si="858"/>
        <v/>
      </c>
      <c r="AC439" s="6" t="str">
        <f t="shared" ca="1" si="859"/>
        <v/>
      </c>
      <c r="AD439" s="6" t="str">
        <f t="shared" ca="1" si="860"/>
        <v/>
      </c>
      <c r="AE439" s="6" t="str">
        <f t="shared" ca="1" si="861"/>
        <v/>
      </c>
      <c r="AF439" s="6" t="str">
        <f t="shared" ca="1" si="862"/>
        <v/>
      </c>
      <c r="AG439" s="6" t="str">
        <f t="shared" ca="1" si="863"/>
        <v/>
      </c>
      <c r="AH439" s="6" t="str">
        <f t="shared" ca="1" si="864"/>
        <v/>
      </c>
      <c r="AI439" s="6" t="str">
        <f t="shared" ca="1" si="865"/>
        <v/>
      </c>
      <c r="AJ439" s="6" t="str">
        <f t="shared" ca="1" si="866"/>
        <v/>
      </c>
      <c r="AK439" s="6" t="str">
        <f t="shared" ca="1" si="867"/>
        <v/>
      </c>
      <c r="AL439" s="6" t="str">
        <f t="shared" ca="1" si="868"/>
        <v/>
      </c>
      <c r="AM439" s="6" t="str">
        <f t="shared" ca="1" si="869"/>
        <v/>
      </c>
      <c r="AN439" s="6" t="str">
        <f t="shared" ca="1" si="870"/>
        <v/>
      </c>
      <c r="AO439" s="6" t="str">
        <f t="shared" ca="1" si="871"/>
        <v/>
      </c>
      <c r="AP439" s="6" t="str">
        <f t="shared" ca="1" si="872"/>
        <v/>
      </c>
      <c r="AQ439" s="6" t="str">
        <f t="shared" ca="1" si="873"/>
        <v/>
      </c>
      <c r="AR439" s="6" t="str">
        <f t="shared" ca="1" si="874"/>
        <v/>
      </c>
      <c r="AS439" s="6" t="str">
        <f t="shared" ca="1" si="875"/>
        <v/>
      </c>
      <c r="AT439" s="6" t="str">
        <f t="shared" ca="1" si="876"/>
        <v/>
      </c>
      <c r="AU439" s="6" t="str">
        <f t="shared" ca="1" si="877"/>
        <v/>
      </c>
      <c r="AV439" s="6" t="str">
        <f t="shared" ca="1" si="878"/>
        <v/>
      </c>
      <c r="AW439" s="6" t="str">
        <f t="shared" ca="1" si="879"/>
        <v/>
      </c>
      <c r="AY439" s="6" t="str">
        <f t="shared" ca="1" si="880"/>
        <v/>
      </c>
      <c r="AZ439" s="6" t="str">
        <f t="shared" ca="1" si="881"/>
        <v/>
      </c>
      <c r="BA439" s="6" t="str">
        <f t="shared" ca="1" si="882"/>
        <v/>
      </c>
      <c r="BB439" s="6" t="str">
        <f t="shared" ca="1" si="883"/>
        <v/>
      </c>
      <c r="BC439" s="6" t="str">
        <f t="shared" ca="1" si="884"/>
        <v/>
      </c>
      <c r="BD439" s="6" t="str">
        <f t="shared" ca="1" si="885"/>
        <v/>
      </c>
      <c r="BE439" s="6" t="str">
        <f t="shared" ca="1" si="886"/>
        <v/>
      </c>
      <c r="BF439" s="6" t="str">
        <f t="shared" ca="1" si="887"/>
        <v/>
      </c>
      <c r="BG439" s="6" t="str">
        <f t="shared" ca="1" si="888"/>
        <v/>
      </c>
      <c r="BH439" s="6" t="str">
        <f t="shared" ca="1" si="889"/>
        <v/>
      </c>
      <c r="BI439" s="6" t="str">
        <f t="shared" ca="1" si="890"/>
        <v/>
      </c>
      <c r="BJ439" s="6" t="str">
        <f t="shared" ca="1" si="891"/>
        <v/>
      </c>
      <c r="BK439" s="6" t="str">
        <f t="shared" ca="1" si="892"/>
        <v/>
      </c>
      <c r="BL439" s="6" t="str">
        <f t="shared" ca="1" si="893"/>
        <v/>
      </c>
      <c r="BM439" s="6" t="str">
        <f t="shared" ca="1" si="894"/>
        <v/>
      </c>
      <c r="BN439" s="6" t="str">
        <f t="shared" ca="1" si="895"/>
        <v/>
      </c>
      <c r="BO439" s="6" t="str">
        <f t="shared" ca="1" si="896"/>
        <v/>
      </c>
      <c r="BP439" s="6" t="str">
        <f t="shared" ca="1" si="897"/>
        <v/>
      </c>
      <c r="BQ439" s="6" t="str">
        <f t="shared" ca="1" si="898"/>
        <v/>
      </c>
      <c r="BR439" s="6" t="str">
        <f t="shared" ca="1" si="899"/>
        <v/>
      </c>
      <c r="BS439" s="6" t="str">
        <f t="shared" ca="1" si="900"/>
        <v/>
      </c>
      <c r="BU439" s="6" t="str">
        <f t="shared" ca="1" si="901"/>
        <v/>
      </c>
      <c r="BW439" s="515" t="str">
        <f t="shared" ca="1" si="902"/>
        <v/>
      </c>
      <c r="BX439" s="515">
        <f t="shared" ca="1" si="903"/>
        <v>0</v>
      </c>
      <c r="BY439" s="515" t="str">
        <f t="shared" ca="1" si="904"/>
        <v/>
      </c>
      <c r="CA439" s="6">
        <f t="shared" ca="1" si="905"/>
        <v>1</v>
      </c>
      <c r="CC439" s="523" t="str">
        <f t="shared" ca="1" si="906"/>
        <v/>
      </c>
      <c r="CE439" s="6" t="str">
        <f t="shared" ca="1" si="907"/>
        <v/>
      </c>
      <c r="CG439" s="524" t="str">
        <f ca="1">IF(V439=1,"",IF($AA$4=1,"",IF(LOG入力!BH439&gt;0,"",IF(N439=0,"",IF(HT439=0,"","★")))))</f>
        <v/>
      </c>
      <c r="CI439" s="74" t="str">
        <f t="shared" ca="1" si="908"/>
        <v/>
      </c>
      <c r="CK439" s="525" t="str">
        <f ca="1">IF(V439=1,"",IF(LOG入力!BH439&gt;0,1,0))</f>
        <v/>
      </c>
      <c r="CL439" s="74" t="str">
        <f t="shared" ca="1" si="909"/>
        <v/>
      </c>
      <c r="CN439" s="74" t="str">
        <f t="shared" ca="1" si="910"/>
        <v/>
      </c>
      <c r="CO439" s="74" t="str">
        <f t="shared" ca="1" si="911"/>
        <v/>
      </c>
      <c r="CQ439" s="74" t="str">
        <f t="shared" ca="1" si="912"/>
        <v/>
      </c>
      <c r="CR439" s="74" t="str">
        <f t="shared" ca="1" si="913"/>
        <v/>
      </c>
      <c r="CS439" s="74" t="str">
        <f t="shared" ca="1" si="914"/>
        <v/>
      </c>
      <c r="CT439" s="74" t="str">
        <f t="shared" ca="1" si="915"/>
        <v/>
      </c>
      <c r="CU439" s="74" t="str">
        <f t="shared" ca="1" si="916"/>
        <v/>
      </c>
      <c r="CV439" s="74" t="str">
        <f t="shared" ca="1" si="917"/>
        <v/>
      </c>
      <c r="CW439" s="74" t="str">
        <f t="shared" ca="1" si="918"/>
        <v/>
      </c>
      <c r="CX439" s="74" t="str">
        <f t="shared" ca="1" si="919"/>
        <v/>
      </c>
      <c r="CY439" s="74" t="str">
        <f t="shared" ca="1" si="920"/>
        <v/>
      </c>
      <c r="CZ439" s="74" t="str">
        <f t="shared" ca="1" si="921"/>
        <v/>
      </c>
      <c r="DA439" s="74" t="str">
        <f t="shared" ca="1" si="922"/>
        <v/>
      </c>
      <c r="DB439" s="74" t="str">
        <f t="shared" ca="1" si="923"/>
        <v/>
      </c>
      <c r="DD439" s="74" t="str">
        <f t="shared" ca="1" si="924"/>
        <v/>
      </c>
      <c r="DE439" s="74" t="str">
        <f t="shared" ca="1" si="925"/>
        <v/>
      </c>
      <c r="DF439" s="74" t="str">
        <f t="shared" ca="1" si="926"/>
        <v/>
      </c>
      <c r="DG439" s="74" t="str">
        <f t="shared" ca="1" si="927"/>
        <v/>
      </c>
      <c r="DH439" s="74" t="str">
        <f t="shared" ca="1" si="928"/>
        <v/>
      </c>
      <c r="DI439" s="74" t="str">
        <f t="shared" ca="1" si="929"/>
        <v/>
      </c>
      <c r="DJ439" s="74" t="str">
        <f t="shared" ca="1" si="930"/>
        <v/>
      </c>
      <c r="DK439" s="74" t="str">
        <f t="shared" ca="1" si="931"/>
        <v/>
      </c>
      <c r="DL439" s="74" t="str">
        <f t="shared" ca="1" si="932"/>
        <v/>
      </c>
      <c r="DM439" s="74" t="str">
        <f t="shared" ca="1" si="933"/>
        <v/>
      </c>
      <c r="DN439" s="74" t="str">
        <f t="shared" ca="1" si="934"/>
        <v/>
      </c>
      <c r="DO439" s="74" t="str">
        <f t="shared" ca="1" si="935"/>
        <v/>
      </c>
      <c r="DQ439" s="74" t="str">
        <f t="shared" ca="1" si="936"/>
        <v/>
      </c>
      <c r="DS439" s="74" t="str">
        <f t="shared" ca="1" si="937"/>
        <v/>
      </c>
      <c r="DT439" s="74" t="str">
        <f t="shared" ca="1" si="938"/>
        <v/>
      </c>
      <c r="DV439" s="525" t="str">
        <f t="shared" ca="1" si="939"/>
        <v/>
      </c>
      <c r="DW439" s="74" t="str">
        <f t="shared" ca="1" si="940"/>
        <v/>
      </c>
      <c r="DX439" s="485" t="str">
        <f t="shared" ca="1" si="941"/>
        <v/>
      </c>
      <c r="DY439" s="74" t="str">
        <f t="shared" ca="1" si="942"/>
        <v/>
      </c>
      <c r="DZ439" s="74" t="str">
        <f t="shared" ca="1" si="943"/>
        <v/>
      </c>
      <c r="EA439" s="74" t="str">
        <f t="shared" ca="1" si="944"/>
        <v/>
      </c>
      <c r="EC439" s="74" t="str">
        <f t="shared" ca="1" si="945"/>
        <v/>
      </c>
      <c r="ED439" s="74" t="str">
        <f t="shared" ca="1" si="946"/>
        <v/>
      </c>
      <c r="EE439" s="74" t="str">
        <f t="shared" ca="1" si="947"/>
        <v/>
      </c>
      <c r="EG439" s="479" t="str">
        <f ca="1">IF(V439=1,"",IF(LOG入力!BH439&gt;0,0,IF(CG439="★",0,IF(R439=1,0,IF(N439=0,0,1)))))</f>
        <v/>
      </c>
      <c r="EH439" s="483" t="str">
        <f t="shared" ca="1" si="948"/>
        <v/>
      </c>
      <c r="EI439" s="483" t="str">
        <f t="shared" ca="1" si="949"/>
        <v/>
      </c>
      <c r="EJ439" s="483" t="str">
        <f t="shared" ca="1" si="950"/>
        <v/>
      </c>
      <c r="EL439" s="71">
        <f t="shared" ca="1" si="951"/>
        <v>0</v>
      </c>
      <c r="EM439" s="6">
        <f t="shared" ca="1" si="952"/>
        <v>0</v>
      </c>
      <c r="EN439" s="6" t="str">
        <f t="shared" ca="1" si="953"/>
        <v/>
      </c>
      <c r="EO439" s="6">
        <f ca="1">IF(LOG入力!BH439&gt;0,0,IF(EM439=0,0,(IF(COUNTIF($EN$19:EN439,EN439)=1,IF($FS$3="N",1,IF(EH439=1,1,0))))))</f>
        <v>0</v>
      </c>
      <c r="EP439" s="6" t="str">
        <f ca="1">IF(LOG入力!BH439&gt;0,"",IF(EO439=1,$X439,""))</f>
        <v/>
      </c>
      <c r="EQ439" s="6" t="str">
        <f ca="1">IF(LOG入力!BH439&gt;0,"",IF(EO439=1,$Y439,""))</f>
        <v/>
      </c>
      <c r="ER439" s="520" t="str">
        <f ca="1">IF(LOG入力!BH439&gt;0,"",IF(COUNTIF($EP$19:$EP439,EP439)=1,EP439,""))</f>
        <v/>
      </c>
      <c r="ES439" s="520">
        <f ca="1">IF(LOG入力!BH439&gt;0,0,IF((EL439=1),IF(($ER439=""),0,1),0))</f>
        <v>0</v>
      </c>
      <c r="ET439" s="520" t="str">
        <f ca="1">IF(LOG入力!BH439&gt;0,"",IF(COUNTIF($EQ$19:EQ439,EQ439)=1,EQ439,""))</f>
        <v/>
      </c>
      <c r="EU439" s="539">
        <f ca="1">IF(LOG入力!BH439&gt;0,0,IF((EL439=1),IF(($ET439=""),0,1),0))</f>
        <v>0</v>
      </c>
      <c r="EV439" s="71">
        <f t="shared" ca="1" si="954"/>
        <v>0</v>
      </c>
      <c r="EW439" s="6">
        <f t="shared" ca="1" si="955"/>
        <v>0</v>
      </c>
      <c r="EX439" s="6" t="str">
        <f t="shared" ca="1" si="956"/>
        <v/>
      </c>
      <c r="EY439" s="6">
        <f ca="1">IF(LOG入力!BH439&gt;0,0,IF(EW439=0,0,(IF(COUNTIF($EX$19:EX439,EX439)=1,IF($FS$3="N",1,IF(EH439=1,1,0))))))</f>
        <v>0</v>
      </c>
      <c r="EZ439" s="6" t="str">
        <f ca="1">IF(LOG入力!BH439&gt;0,"",IF(EY439=1,$X439,""))</f>
        <v/>
      </c>
      <c r="FA439" s="6" t="str">
        <f ca="1">IF(LOG入力!BH439&gt;0,"",IF(EY439=1,$Y439,""))</f>
        <v/>
      </c>
      <c r="FB439" s="6" t="str">
        <f ca="1">IF(LOG入力!BH439&gt;0,"",IF(COUNTIF($EZ$19:$EZ439,EZ439)=1,EZ439,""))</f>
        <v/>
      </c>
      <c r="FC439" s="6">
        <f ca="1">IF(LOG入力!BH439&gt;0,0,IF((EV439=1),IF(($FB439=""),0,1),0))</f>
        <v>0</v>
      </c>
      <c r="FD439" s="6" t="str">
        <f ca="1">IF(LOG入力!BH439&gt;0,"",IF(COUNTIF($FA$19:FA439,FA439)=1,FA439,""))</f>
        <v/>
      </c>
      <c r="FE439" s="72">
        <f ca="1">IF(LOG入力!BH439&gt;0,0,IF((EV439=1),IF(($FD439=""),0,1),0))</f>
        <v>0</v>
      </c>
      <c r="FF439" s="71">
        <f t="shared" ca="1" si="957"/>
        <v>0</v>
      </c>
      <c r="FG439" s="6">
        <f t="shared" ca="1" si="958"/>
        <v>0</v>
      </c>
      <c r="FH439" s="6" t="str">
        <f t="shared" ca="1" si="959"/>
        <v/>
      </c>
      <c r="FI439" s="6">
        <f ca="1">IF(LOG入力!BH439&gt;0,0,IF(FG439=0,0,(IF(COUNTIF($FH$19:FH439,FH439)=1,IF($FS$3="N",1,IF(EH439=1,1,0))))))</f>
        <v>0</v>
      </c>
      <c r="FJ439" s="6" t="str">
        <f ca="1">IF(LOG入力!BH439&gt;0,"",IF(FI439=1,$X439,""))</f>
        <v/>
      </c>
      <c r="FK439" s="6" t="str">
        <f ca="1">IF(LOG入力!BH439&gt;0,"",IF(FI439=1,$Y439,""))</f>
        <v/>
      </c>
      <c r="FL439" s="6" t="str">
        <f ca="1">IF(LOG入力!BH439&gt;0,"",IF(COUNTIF($FJ$19:$FJ439,FJ439)=1,FJ439,""))</f>
        <v/>
      </c>
      <c r="FM439" s="6">
        <f ca="1">IF(LOG入力!BH439&gt;0,0,IF((FF439=1),IF(($FL439=""),0,1),0))</f>
        <v>0</v>
      </c>
      <c r="FN439" s="6" t="str">
        <f ca="1">IF(LOG入力!BH439&gt;0,"",IF(COUNTIF($FK$19:FK439,FK439)=1,FK439,""))</f>
        <v/>
      </c>
      <c r="FO439" s="72">
        <f ca="1">IF(LOG入力!BH439&gt;0,0,IF((FF439=1),IF(($FN439=""),0,1),0))</f>
        <v>0</v>
      </c>
      <c r="FP439" s="71">
        <f t="shared" ca="1" si="960"/>
        <v>0</v>
      </c>
      <c r="FQ439" s="6">
        <f t="shared" ca="1" si="961"/>
        <v>0</v>
      </c>
      <c r="FR439" s="6" t="str">
        <f t="shared" ca="1" si="962"/>
        <v/>
      </c>
      <c r="FS439" s="6">
        <f ca="1">IF(LOG入力!BH439&gt;0,0,IF(FQ439=0,0,(IF(COUNTIF($FR$19:FR439,FR439)=1,IF($FS$3="N",1,IF(EH439=1,1,0))))))</f>
        <v>0</v>
      </c>
      <c r="FT439" s="6" t="str">
        <f ca="1">IF(LOG入力!BH439&gt;0,"",IF(FS439=1,$X439,""))</f>
        <v/>
      </c>
      <c r="FU439" s="6" t="str">
        <f ca="1">IF(LOG入力!BH439&gt;0,"",IF(FS439=1,$Y439,""))</f>
        <v/>
      </c>
      <c r="FV439" s="6" t="str">
        <f ca="1">IF(LOG入力!BH439&gt;0,"",IF(COUNTIF($FT$19:$FT439,FT439)=1,FT439,""))</f>
        <v/>
      </c>
      <c r="FW439" s="6">
        <f ca="1">IF(LOG入力!BH439&gt;0,0,IF((FP439=1),IF(($FV439=""),0,1),0))</f>
        <v>0</v>
      </c>
      <c r="FX439" s="6" t="str">
        <f ca="1">IF(LOG入力!BH439&gt;0,"",IF(COUNTIF($FU$19:FU439,FU439)=1,FU439,""))</f>
        <v/>
      </c>
      <c r="FY439" s="72">
        <f ca="1">IF(LOG入力!BH439&gt;0,0,IF((FP439=1),IF(($FX439=""),0,1),0))</f>
        <v>0</v>
      </c>
      <c r="FZ439" s="71">
        <f t="shared" ca="1" si="963"/>
        <v>0</v>
      </c>
      <c r="GA439" s="6">
        <f t="shared" ca="1" si="964"/>
        <v>0</v>
      </c>
      <c r="GB439" s="6" t="str">
        <f t="shared" ca="1" si="965"/>
        <v/>
      </c>
      <c r="GC439" s="6">
        <f ca="1">IF(LOG入力!BH439&gt;0,0,IF(GA439=0,0,(IF(COUNTIF($GB$19:GB439,GB439)=1,IF($FS$3="N",1,IF(EH439=1,1,0))))))</f>
        <v>0</v>
      </c>
      <c r="GD439" s="6" t="str">
        <f ca="1">IF(LOG入力!BH439&gt;0,"",IF(GC439=1,$X439,""))</f>
        <v/>
      </c>
      <c r="GE439" s="6" t="str">
        <f ca="1">IF(LOG入力!BH439&gt;0,"",IF(GC439=1,$Y439,""))</f>
        <v/>
      </c>
      <c r="GF439" s="6" t="str">
        <f ca="1">IF(LOG入力!BH439&gt;0,"",IF(COUNTIF($GD$19:$GD439,GD439)=1,GD439,""))</f>
        <v/>
      </c>
      <c r="GG439" s="6">
        <f ca="1">IF(LOG入力!BH439&gt;0,0,IF((FZ439=1),IF(($GF439=""),0,1),0))</f>
        <v>0</v>
      </c>
      <c r="GH439" s="6" t="str">
        <f ca="1">IF(LOG入力!BH439&gt;0,"",IF(COUNTIF($GE$19:GE439,GE439)=1,GE439,""))</f>
        <v/>
      </c>
      <c r="GI439" s="72">
        <f ca="1">IF(LOG入力!BH439&gt;0,0,IF((FZ439=1),IF(($GH439=""),0,1),0))</f>
        <v>0</v>
      </c>
      <c r="GK439" s="455" t="str">
        <f ca="1">IF(V439=1,"",IF(LEN(LOG入力!AS439)=0,"",LOG入力!AS439))</f>
        <v/>
      </c>
      <c r="GL439" s="378" t="str">
        <f t="shared" ca="1" si="966"/>
        <v/>
      </c>
      <c r="GM439" s="378" t="str">
        <f t="shared" ca="1" si="967"/>
        <v/>
      </c>
      <c r="GN439" s="74" t="str">
        <f t="shared" ca="1" si="968"/>
        <v/>
      </c>
      <c r="GO439" s="74" t="str">
        <f t="shared" ca="1" si="969"/>
        <v/>
      </c>
      <c r="GQ439" s="74" t="str">
        <f t="shared" ca="1" si="970"/>
        <v/>
      </c>
      <c r="GR439" s="74" t="str">
        <f t="shared" ca="1" si="971"/>
        <v/>
      </c>
      <c r="GS439" s="74" t="str">
        <f t="shared" ca="1" si="972"/>
        <v/>
      </c>
      <c r="GT439" s="74" t="str">
        <f t="shared" ca="1" si="973"/>
        <v/>
      </c>
      <c r="GU439" s="74" t="str">
        <f t="shared" ca="1" si="974"/>
        <v/>
      </c>
      <c r="GV439" s="74" t="str">
        <f t="shared" ca="1" si="975"/>
        <v/>
      </c>
      <c r="GX439" s="74" t="str">
        <f t="shared" ca="1" si="976"/>
        <v/>
      </c>
      <c r="GY439" s="74" t="str">
        <f t="shared" ca="1" si="977"/>
        <v/>
      </c>
      <c r="GZ439" s="74" t="str">
        <f ca="1">IF(V439=1,"",IF(LOG入力!BH439&gt;0,0,IF(GY439=0,0,IF((VALUE((TYPE(VALUE(J439)))))=16,0,IF(VALUE(J439)&lt;60,1,IF(VALUE(J439)&lt;100,0,IF(VALUE(J439)&lt;600,2,0)))))))</f>
        <v/>
      </c>
      <c r="HA439" s="74" t="str">
        <f t="shared" ca="1" si="978"/>
        <v/>
      </c>
      <c r="HB439" s="74" t="str">
        <f ca="1">IF(V439=1,"",IF(LOG入力!BH439&gt;0,0,IF(HA439=0,0,IF((VALUE((TYPE(VALUE(L439)))))=16,0,IF(VALUE(L439)&lt;60,1,IF(VALUE(L439)&lt;100,0,IF(VALUE(L439)&lt;600,2,0)))))))</f>
        <v/>
      </c>
      <c r="HD439" s="74" t="str">
        <f t="shared" ca="1" si="979"/>
        <v/>
      </c>
      <c r="HF439" s="74" t="str">
        <f t="shared" ca="1" si="980"/>
        <v/>
      </c>
      <c r="HG439" s="74" t="str">
        <f t="shared" ca="1" si="981"/>
        <v/>
      </c>
      <c r="HH439" s="74" t="str">
        <f t="shared" ca="1" si="982"/>
        <v/>
      </c>
      <c r="HI439" s="74" t="str">
        <f t="shared" ca="1" si="983"/>
        <v/>
      </c>
      <c r="HJ439" s="74" t="str">
        <f t="shared" ca="1" si="984"/>
        <v/>
      </c>
      <c r="HK439" s="74" t="str">
        <f t="shared" ca="1" si="985"/>
        <v/>
      </c>
      <c r="HL439" s="74" t="str">
        <f t="shared" ca="1" si="986"/>
        <v/>
      </c>
      <c r="HM439" s="74" t="str">
        <f t="shared" ca="1" si="987"/>
        <v/>
      </c>
      <c r="HN439" s="74" t="str">
        <f t="shared" ca="1" si="988"/>
        <v/>
      </c>
      <c r="HO439" s="529" t="str">
        <f t="shared" ca="1" si="989"/>
        <v/>
      </c>
      <c r="HP439" s="74" t="str">
        <f t="shared" ca="1" si="990"/>
        <v/>
      </c>
      <c r="HQ439" s="74" t="str">
        <f t="shared" ca="1" si="991"/>
        <v/>
      </c>
      <c r="HR439" s="74" t="str">
        <f t="shared" ca="1" si="992"/>
        <v/>
      </c>
      <c r="HS439" s="74" t="str">
        <f t="shared" ca="1" si="993"/>
        <v/>
      </c>
      <c r="HT439" s="74" t="str">
        <f ca="1">IF(V439=1,"",IF(LOG入力!BH439&gt;0,0,IF(DV439=1,0,IF(N439="0",0,IF(SUM(HD439:HS439)&gt;0,1,0)))))</f>
        <v/>
      </c>
    </row>
    <row r="440" spans="1:228" x14ac:dyDescent="0.15">
      <c r="A440" s="5"/>
      <c r="B440" s="532" t="str">
        <f t="shared" ca="1" si="852"/>
        <v/>
      </c>
      <c r="C440" s="534" t="str">
        <f ca="1">LOG入力!AP440</f>
        <v/>
      </c>
      <c r="D440" s="534" t="str">
        <f ca="1">LOG入力!AQ440</f>
        <v/>
      </c>
      <c r="E440" s="534" t="str">
        <f ca="1">LOG入力!AR440</f>
        <v/>
      </c>
      <c r="F440" s="535" t="str">
        <f t="shared" ca="1" si="853"/>
        <v/>
      </c>
      <c r="G440" s="585" t="str">
        <f ca="1">LOG入力!AT440</f>
        <v/>
      </c>
      <c r="H440" s="542" t="str">
        <f ca="1">LOG入力!AU440</f>
        <v/>
      </c>
      <c r="I440" s="542" t="str">
        <f ca="1">LOG入力!AV440</f>
        <v/>
      </c>
      <c r="J440" s="577" t="str">
        <f ca="1">LOG入力!AW440</f>
        <v/>
      </c>
      <c r="K440" s="578" t="str">
        <f ca="1">LOG入力!BJ440</f>
        <v/>
      </c>
      <c r="L440" s="577" t="str">
        <f ca="1">LOG入力!AY440</f>
        <v/>
      </c>
      <c r="M440" s="545" t="str">
        <f ca="1">LOG入力!BK440</f>
        <v/>
      </c>
      <c r="N440" s="512" t="str">
        <f ca="1">IF(V440=1,"",IF(LOG入力!AJ440=1,"1",LOG入力!BA440))</f>
        <v/>
      </c>
      <c r="O440" s="538" t="str">
        <f ca="1">IF(V440=1,"",IF(LEN(LOG入力!O440)=0,"",LOG入力!O440))</f>
        <v/>
      </c>
      <c r="P440" s="291" t="str">
        <f ca="1">IF(V440=1,"",IF($AA$4=1,"",IF(LOG入力!BG440=1,"",CONCATENATE($ER440,$FB440,$FL440,$FV440,$GF440))))</f>
        <v/>
      </c>
      <c r="Q440" s="291" t="str">
        <f ca="1">IF(V440=1,"",IF($AA$4=1,"",IF(LOG入力!BG440=1,"",CONCATENATE($ET440,$FD440,$FN440,$FX440,$GH440))))</f>
        <v/>
      </c>
      <c r="R440" s="573" t="str">
        <f ca="1">IF(V440=1,"",IF($AA$4=1,"",IF(LOG入力!BH440&gt;0,0,AA440)))</f>
        <v/>
      </c>
      <c r="S440" s="293" t="str">
        <f t="shared" ca="1" si="854"/>
        <v/>
      </c>
      <c r="T440" s="681"/>
      <c r="U440" s="38"/>
      <c r="V440" s="196">
        <f ca="1">LOG入力!AN440</f>
        <v>1</v>
      </c>
      <c r="W440" s="38"/>
      <c r="X440" s="516" t="str">
        <f t="shared" ca="1" si="855"/>
        <v/>
      </c>
      <c r="Y440" s="515" t="str">
        <f t="shared" ca="1" si="856"/>
        <v/>
      </c>
      <c r="Z440" s="518" t="str">
        <f t="shared" ca="1" si="857"/>
        <v/>
      </c>
      <c r="AA440" s="574" t="str">
        <f t="shared" ca="1" si="858"/>
        <v/>
      </c>
      <c r="AC440" s="6" t="str">
        <f t="shared" ca="1" si="859"/>
        <v/>
      </c>
      <c r="AD440" s="6" t="str">
        <f t="shared" ca="1" si="860"/>
        <v/>
      </c>
      <c r="AE440" s="6" t="str">
        <f t="shared" ca="1" si="861"/>
        <v/>
      </c>
      <c r="AF440" s="6" t="str">
        <f t="shared" ca="1" si="862"/>
        <v/>
      </c>
      <c r="AG440" s="6" t="str">
        <f t="shared" ca="1" si="863"/>
        <v/>
      </c>
      <c r="AH440" s="6" t="str">
        <f t="shared" ca="1" si="864"/>
        <v/>
      </c>
      <c r="AI440" s="6" t="str">
        <f t="shared" ca="1" si="865"/>
        <v/>
      </c>
      <c r="AJ440" s="6" t="str">
        <f t="shared" ca="1" si="866"/>
        <v/>
      </c>
      <c r="AK440" s="6" t="str">
        <f t="shared" ca="1" si="867"/>
        <v/>
      </c>
      <c r="AL440" s="6" t="str">
        <f t="shared" ca="1" si="868"/>
        <v/>
      </c>
      <c r="AM440" s="6" t="str">
        <f t="shared" ca="1" si="869"/>
        <v/>
      </c>
      <c r="AN440" s="6" t="str">
        <f t="shared" ca="1" si="870"/>
        <v/>
      </c>
      <c r="AO440" s="6" t="str">
        <f t="shared" ca="1" si="871"/>
        <v/>
      </c>
      <c r="AP440" s="6" t="str">
        <f t="shared" ca="1" si="872"/>
        <v/>
      </c>
      <c r="AQ440" s="6" t="str">
        <f t="shared" ca="1" si="873"/>
        <v/>
      </c>
      <c r="AR440" s="6" t="str">
        <f t="shared" ca="1" si="874"/>
        <v/>
      </c>
      <c r="AS440" s="6" t="str">
        <f t="shared" ca="1" si="875"/>
        <v/>
      </c>
      <c r="AT440" s="6" t="str">
        <f t="shared" ca="1" si="876"/>
        <v/>
      </c>
      <c r="AU440" s="6" t="str">
        <f t="shared" ca="1" si="877"/>
        <v/>
      </c>
      <c r="AV440" s="6" t="str">
        <f t="shared" ca="1" si="878"/>
        <v/>
      </c>
      <c r="AW440" s="6" t="str">
        <f t="shared" ca="1" si="879"/>
        <v/>
      </c>
      <c r="AY440" s="6" t="str">
        <f t="shared" ca="1" si="880"/>
        <v/>
      </c>
      <c r="AZ440" s="6" t="str">
        <f t="shared" ca="1" si="881"/>
        <v/>
      </c>
      <c r="BA440" s="6" t="str">
        <f t="shared" ca="1" si="882"/>
        <v/>
      </c>
      <c r="BB440" s="6" t="str">
        <f t="shared" ca="1" si="883"/>
        <v/>
      </c>
      <c r="BC440" s="6" t="str">
        <f t="shared" ca="1" si="884"/>
        <v/>
      </c>
      <c r="BD440" s="6" t="str">
        <f t="shared" ca="1" si="885"/>
        <v/>
      </c>
      <c r="BE440" s="6" t="str">
        <f t="shared" ca="1" si="886"/>
        <v/>
      </c>
      <c r="BF440" s="6" t="str">
        <f t="shared" ca="1" si="887"/>
        <v/>
      </c>
      <c r="BG440" s="6" t="str">
        <f t="shared" ca="1" si="888"/>
        <v/>
      </c>
      <c r="BH440" s="6" t="str">
        <f t="shared" ca="1" si="889"/>
        <v/>
      </c>
      <c r="BI440" s="6" t="str">
        <f t="shared" ca="1" si="890"/>
        <v/>
      </c>
      <c r="BJ440" s="6" t="str">
        <f t="shared" ca="1" si="891"/>
        <v/>
      </c>
      <c r="BK440" s="6" t="str">
        <f t="shared" ca="1" si="892"/>
        <v/>
      </c>
      <c r="BL440" s="6" t="str">
        <f t="shared" ca="1" si="893"/>
        <v/>
      </c>
      <c r="BM440" s="6" t="str">
        <f t="shared" ca="1" si="894"/>
        <v/>
      </c>
      <c r="BN440" s="6" t="str">
        <f t="shared" ca="1" si="895"/>
        <v/>
      </c>
      <c r="BO440" s="6" t="str">
        <f t="shared" ca="1" si="896"/>
        <v/>
      </c>
      <c r="BP440" s="6" t="str">
        <f t="shared" ca="1" si="897"/>
        <v/>
      </c>
      <c r="BQ440" s="6" t="str">
        <f t="shared" ca="1" si="898"/>
        <v/>
      </c>
      <c r="BR440" s="6" t="str">
        <f t="shared" ca="1" si="899"/>
        <v/>
      </c>
      <c r="BS440" s="6" t="str">
        <f t="shared" ca="1" si="900"/>
        <v/>
      </c>
      <c r="BU440" s="6" t="str">
        <f t="shared" ca="1" si="901"/>
        <v/>
      </c>
      <c r="BW440" s="515" t="str">
        <f t="shared" ca="1" si="902"/>
        <v/>
      </c>
      <c r="BX440" s="515">
        <f t="shared" ca="1" si="903"/>
        <v>0</v>
      </c>
      <c r="BY440" s="515" t="str">
        <f t="shared" ca="1" si="904"/>
        <v/>
      </c>
      <c r="CA440" s="6">
        <f t="shared" ca="1" si="905"/>
        <v>1</v>
      </c>
      <c r="CC440" s="523" t="str">
        <f t="shared" ca="1" si="906"/>
        <v/>
      </c>
      <c r="CE440" s="6" t="str">
        <f t="shared" ca="1" si="907"/>
        <v/>
      </c>
      <c r="CG440" s="524" t="str">
        <f ca="1">IF(V440=1,"",IF($AA$4=1,"",IF(LOG入力!BH440&gt;0,"",IF(N440=0,"",IF(HT440=0,"","★")))))</f>
        <v/>
      </c>
      <c r="CI440" s="74" t="str">
        <f t="shared" ca="1" si="908"/>
        <v/>
      </c>
      <c r="CK440" s="525" t="str">
        <f ca="1">IF(V440=1,"",IF(LOG入力!BH440&gt;0,1,0))</f>
        <v/>
      </c>
      <c r="CL440" s="74" t="str">
        <f t="shared" ca="1" si="909"/>
        <v/>
      </c>
      <c r="CN440" s="74" t="str">
        <f t="shared" ca="1" si="910"/>
        <v/>
      </c>
      <c r="CO440" s="74" t="str">
        <f t="shared" ca="1" si="911"/>
        <v/>
      </c>
      <c r="CQ440" s="74" t="str">
        <f t="shared" ca="1" si="912"/>
        <v/>
      </c>
      <c r="CR440" s="74" t="str">
        <f t="shared" ca="1" si="913"/>
        <v/>
      </c>
      <c r="CS440" s="74" t="str">
        <f t="shared" ca="1" si="914"/>
        <v/>
      </c>
      <c r="CT440" s="74" t="str">
        <f t="shared" ca="1" si="915"/>
        <v/>
      </c>
      <c r="CU440" s="74" t="str">
        <f t="shared" ca="1" si="916"/>
        <v/>
      </c>
      <c r="CV440" s="74" t="str">
        <f t="shared" ca="1" si="917"/>
        <v/>
      </c>
      <c r="CW440" s="74" t="str">
        <f t="shared" ca="1" si="918"/>
        <v/>
      </c>
      <c r="CX440" s="74" t="str">
        <f t="shared" ca="1" si="919"/>
        <v/>
      </c>
      <c r="CY440" s="74" t="str">
        <f t="shared" ca="1" si="920"/>
        <v/>
      </c>
      <c r="CZ440" s="74" t="str">
        <f t="shared" ca="1" si="921"/>
        <v/>
      </c>
      <c r="DA440" s="74" t="str">
        <f t="shared" ca="1" si="922"/>
        <v/>
      </c>
      <c r="DB440" s="74" t="str">
        <f t="shared" ca="1" si="923"/>
        <v/>
      </c>
      <c r="DD440" s="74" t="str">
        <f t="shared" ca="1" si="924"/>
        <v/>
      </c>
      <c r="DE440" s="74" t="str">
        <f t="shared" ca="1" si="925"/>
        <v/>
      </c>
      <c r="DF440" s="74" t="str">
        <f t="shared" ca="1" si="926"/>
        <v/>
      </c>
      <c r="DG440" s="74" t="str">
        <f t="shared" ca="1" si="927"/>
        <v/>
      </c>
      <c r="DH440" s="74" t="str">
        <f t="shared" ca="1" si="928"/>
        <v/>
      </c>
      <c r="DI440" s="74" t="str">
        <f t="shared" ca="1" si="929"/>
        <v/>
      </c>
      <c r="DJ440" s="74" t="str">
        <f t="shared" ca="1" si="930"/>
        <v/>
      </c>
      <c r="DK440" s="74" t="str">
        <f t="shared" ca="1" si="931"/>
        <v/>
      </c>
      <c r="DL440" s="74" t="str">
        <f t="shared" ca="1" si="932"/>
        <v/>
      </c>
      <c r="DM440" s="74" t="str">
        <f t="shared" ca="1" si="933"/>
        <v/>
      </c>
      <c r="DN440" s="74" t="str">
        <f t="shared" ca="1" si="934"/>
        <v/>
      </c>
      <c r="DO440" s="74" t="str">
        <f t="shared" ca="1" si="935"/>
        <v/>
      </c>
      <c r="DQ440" s="74" t="str">
        <f t="shared" ca="1" si="936"/>
        <v/>
      </c>
      <c r="DS440" s="74" t="str">
        <f t="shared" ca="1" si="937"/>
        <v/>
      </c>
      <c r="DT440" s="74" t="str">
        <f t="shared" ca="1" si="938"/>
        <v/>
      </c>
      <c r="DV440" s="525" t="str">
        <f t="shared" ca="1" si="939"/>
        <v/>
      </c>
      <c r="DW440" s="74" t="str">
        <f t="shared" ca="1" si="940"/>
        <v/>
      </c>
      <c r="DX440" s="485" t="str">
        <f t="shared" ca="1" si="941"/>
        <v/>
      </c>
      <c r="DY440" s="74" t="str">
        <f t="shared" ca="1" si="942"/>
        <v/>
      </c>
      <c r="DZ440" s="74" t="str">
        <f t="shared" ca="1" si="943"/>
        <v/>
      </c>
      <c r="EA440" s="74" t="str">
        <f t="shared" ca="1" si="944"/>
        <v/>
      </c>
      <c r="EC440" s="74" t="str">
        <f t="shared" ca="1" si="945"/>
        <v/>
      </c>
      <c r="ED440" s="74" t="str">
        <f t="shared" ca="1" si="946"/>
        <v/>
      </c>
      <c r="EE440" s="74" t="str">
        <f t="shared" ca="1" si="947"/>
        <v/>
      </c>
      <c r="EG440" s="479" t="str">
        <f ca="1">IF(V440=1,"",IF(LOG入力!BH440&gt;0,0,IF(CG440="★",0,IF(R440=1,0,IF(N440=0,0,1)))))</f>
        <v/>
      </c>
      <c r="EH440" s="483" t="str">
        <f t="shared" ca="1" si="948"/>
        <v/>
      </c>
      <c r="EI440" s="483" t="str">
        <f t="shared" ca="1" si="949"/>
        <v/>
      </c>
      <c r="EJ440" s="483" t="str">
        <f t="shared" ca="1" si="950"/>
        <v/>
      </c>
      <c r="EL440" s="71">
        <f t="shared" ca="1" si="951"/>
        <v>0</v>
      </c>
      <c r="EM440" s="6">
        <f t="shared" ca="1" si="952"/>
        <v>0</v>
      </c>
      <c r="EN440" s="6" t="str">
        <f t="shared" ca="1" si="953"/>
        <v/>
      </c>
      <c r="EO440" s="6">
        <f ca="1">IF(LOG入力!BH440&gt;0,0,IF(EM440=0,0,(IF(COUNTIF($EN$19:EN440,EN440)=1,IF($FS$3="N",1,IF(EH440=1,1,0))))))</f>
        <v>0</v>
      </c>
      <c r="EP440" s="6" t="str">
        <f ca="1">IF(LOG入力!BH440&gt;0,"",IF(EO440=1,$X440,""))</f>
        <v/>
      </c>
      <c r="EQ440" s="6" t="str">
        <f ca="1">IF(LOG入力!BH440&gt;0,"",IF(EO440=1,$Y440,""))</f>
        <v/>
      </c>
      <c r="ER440" s="520" t="str">
        <f ca="1">IF(LOG入力!BH440&gt;0,"",IF(COUNTIF($EP$19:$EP440,EP440)=1,EP440,""))</f>
        <v/>
      </c>
      <c r="ES440" s="520">
        <f ca="1">IF(LOG入力!BH440&gt;0,0,IF((EL440=1),IF(($ER440=""),0,1),0))</f>
        <v>0</v>
      </c>
      <c r="ET440" s="520" t="str">
        <f ca="1">IF(LOG入力!BH440&gt;0,"",IF(COUNTIF($EQ$19:EQ440,EQ440)=1,EQ440,""))</f>
        <v/>
      </c>
      <c r="EU440" s="539">
        <f ca="1">IF(LOG入力!BH440&gt;0,0,IF((EL440=1),IF(($ET440=""),0,1),0))</f>
        <v>0</v>
      </c>
      <c r="EV440" s="71">
        <f t="shared" ca="1" si="954"/>
        <v>0</v>
      </c>
      <c r="EW440" s="6">
        <f t="shared" ca="1" si="955"/>
        <v>0</v>
      </c>
      <c r="EX440" s="6" t="str">
        <f t="shared" ca="1" si="956"/>
        <v/>
      </c>
      <c r="EY440" s="6">
        <f ca="1">IF(LOG入力!BH440&gt;0,0,IF(EW440=0,0,(IF(COUNTIF($EX$19:EX440,EX440)=1,IF($FS$3="N",1,IF(EH440=1,1,0))))))</f>
        <v>0</v>
      </c>
      <c r="EZ440" s="6" t="str">
        <f ca="1">IF(LOG入力!BH440&gt;0,"",IF(EY440=1,$X440,""))</f>
        <v/>
      </c>
      <c r="FA440" s="6" t="str">
        <f ca="1">IF(LOG入力!BH440&gt;0,"",IF(EY440=1,$Y440,""))</f>
        <v/>
      </c>
      <c r="FB440" s="6" t="str">
        <f ca="1">IF(LOG入力!BH440&gt;0,"",IF(COUNTIF($EZ$19:$EZ440,EZ440)=1,EZ440,""))</f>
        <v/>
      </c>
      <c r="FC440" s="6">
        <f ca="1">IF(LOG入力!BH440&gt;0,0,IF((EV440=1),IF(($FB440=""),0,1),0))</f>
        <v>0</v>
      </c>
      <c r="FD440" s="6" t="str">
        <f ca="1">IF(LOG入力!BH440&gt;0,"",IF(COUNTIF($FA$19:FA440,FA440)=1,FA440,""))</f>
        <v/>
      </c>
      <c r="FE440" s="72">
        <f ca="1">IF(LOG入力!BH440&gt;0,0,IF((EV440=1),IF(($FD440=""),0,1),0))</f>
        <v>0</v>
      </c>
      <c r="FF440" s="71">
        <f t="shared" ca="1" si="957"/>
        <v>0</v>
      </c>
      <c r="FG440" s="6">
        <f t="shared" ca="1" si="958"/>
        <v>0</v>
      </c>
      <c r="FH440" s="6" t="str">
        <f t="shared" ca="1" si="959"/>
        <v/>
      </c>
      <c r="FI440" s="6">
        <f ca="1">IF(LOG入力!BH440&gt;0,0,IF(FG440=0,0,(IF(COUNTIF($FH$19:FH440,FH440)=1,IF($FS$3="N",1,IF(EH440=1,1,0))))))</f>
        <v>0</v>
      </c>
      <c r="FJ440" s="6" t="str">
        <f ca="1">IF(LOG入力!BH440&gt;0,"",IF(FI440=1,$X440,""))</f>
        <v/>
      </c>
      <c r="FK440" s="6" t="str">
        <f ca="1">IF(LOG入力!BH440&gt;0,"",IF(FI440=1,$Y440,""))</f>
        <v/>
      </c>
      <c r="FL440" s="6" t="str">
        <f ca="1">IF(LOG入力!BH440&gt;0,"",IF(COUNTIF($FJ$19:$FJ440,FJ440)=1,FJ440,""))</f>
        <v/>
      </c>
      <c r="FM440" s="6">
        <f ca="1">IF(LOG入力!BH440&gt;0,0,IF((FF440=1),IF(($FL440=""),0,1),0))</f>
        <v>0</v>
      </c>
      <c r="FN440" s="6" t="str">
        <f ca="1">IF(LOG入力!BH440&gt;0,"",IF(COUNTIF($FK$19:FK440,FK440)=1,FK440,""))</f>
        <v/>
      </c>
      <c r="FO440" s="72">
        <f ca="1">IF(LOG入力!BH440&gt;0,0,IF((FF440=1),IF(($FN440=""),0,1),0))</f>
        <v>0</v>
      </c>
      <c r="FP440" s="71">
        <f t="shared" ca="1" si="960"/>
        <v>0</v>
      </c>
      <c r="FQ440" s="6">
        <f t="shared" ca="1" si="961"/>
        <v>0</v>
      </c>
      <c r="FR440" s="6" t="str">
        <f t="shared" ca="1" si="962"/>
        <v/>
      </c>
      <c r="FS440" s="6">
        <f ca="1">IF(LOG入力!BH440&gt;0,0,IF(FQ440=0,0,(IF(COUNTIF($FR$19:FR440,FR440)=1,IF($FS$3="N",1,IF(EH440=1,1,0))))))</f>
        <v>0</v>
      </c>
      <c r="FT440" s="6" t="str">
        <f ca="1">IF(LOG入力!BH440&gt;0,"",IF(FS440=1,$X440,""))</f>
        <v/>
      </c>
      <c r="FU440" s="6" t="str">
        <f ca="1">IF(LOG入力!BH440&gt;0,"",IF(FS440=1,$Y440,""))</f>
        <v/>
      </c>
      <c r="FV440" s="6" t="str">
        <f ca="1">IF(LOG入力!BH440&gt;0,"",IF(COUNTIF($FT$19:$FT440,FT440)=1,FT440,""))</f>
        <v/>
      </c>
      <c r="FW440" s="6">
        <f ca="1">IF(LOG入力!BH440&gt;0,0,IF((FP440=1),IF(($FV440=""),0,1),0))</f>
        <v>0</v>
      </c>
      <c r="FX440" s="6" t="str">
        <f ca="1">IF(LOG入力!BH440&gt;0,"",IF(COUNTIF($FU$19:FU440,FU440)=1,FU440,""))</f>
        <v/>
      </c>
      <c r="FY440" s="72">
        <f ca="1">IF(LOG入力!BH440&gt;0,0,IF((FP440=1),IF(($FX440=""),0,1),0))</f>
        <v>0</v>
      </c>
      <c r="FZ440" s="71">
        <f t="shared" ca="1" si="963"/>
        <v>0</v>
      </c>
      <c r="GA440" s="6">
        <f t="shared" ca="1" si="964"/>
        <v>0</v>
      </c>
      <c r="GB440" s="6" t="str">
        <f t="shared" ca="1" si="965"/>
        <v/>
      </c>
      <c r="GC440" s="6">
        <f ca="1">IF(LOG入力!BH440&gt;0,0,IF(GA440=0,0,(IF(COUNTIF($GB$19:GB440,GB440)=1,IF($FS$3="N",1,IF(EH440=1,1,0))))))</f>
        <v>0</v>
      </c>
      <c r="GD440" s="6" t="str">
        <f ca="1">IF(LOG入力!BH440&gt;0,"",IF(GC440=1,$X440,""))</f>
        <v/>
      </c>
      <c r="GE440" s="6" t="str">
        <f ca="1">IF(LOG入力!BH440&gt;0,"",IF(GC440=1,$Y440,""))</f>
        <v/>
      </c>
      <c r="GF440" s="6" t="str">
        <f ca="1">IF(LOG入力!BH440&gt;0,"",IF(COUNTIF($GD$19:$GD440,GD440)=1,GD440,""))</f>
        <v/>
      </c>
      <c r="GG440" s="6">
        <f ca="1">IF(LOG入力!BH440&gt;0,0,IF((FZ440=1),IF(($GF440=""),0,1),0))</f>
        <v>0</v>
      </c>
      <c r="GH440" s="6" t="str">
        <f ca="1">IF(LOG入力!BH440&gt;0,"",IF(COUNTIF($GE$19:GE440,GE440)=1,GE440,""))</f>
        <v/>
      </c>
      <c r="GI440" s="72">
        <f ca="1">IF(LOG入力!BH440&gt;0,0,IF((FZ440=1),IF(($GH440=""),0,1),0))</f>
        <v>0</v>
      </c>
      <c r="GK440" s="455" t="str">
        <f ca="1">IF(V440=1,"",IF(LEN(LOG入力!AS440)=0,"",LOG入力!AS440))</f>
        <v/>
      </c>
      <c r="GL440" s="378" t="str">
        <f t="shared" ca="1" si="966"/>
        <v/>
      </c>
      <c r="GM440" s="378" t="str">
        <f t="shared" ca="1" si="967"/>
        <v/>
      </c>
      <c r="GN440" s="74" t="str">
        <f t="shared" ca="1" si="968"/>
        <v/>
      </c>
      <c r="GO440" s="74" t="str">
        <f t="shared" ca="1" si="969"/>
        <v/>
      </c>
      <c r="GQ440" s="74" t="str">
        <f t="shared" ca="1" si="970"/>
        <v/>
      </c>
      <c r="GR440" s="74" t="str">
        <f t="shared" ca="1" si="971"/>
        <v/>
      </c>
      <c r="GS440" s="74" t="str">
        <f t="shared" ca="1" si="972"/>
        <v/>
      </c>
      <c r="GT440" s="74" t="str">
        <f t="shared" ca="1" si="973"/>
        <v/>
      </c>
      <c r="GU440" s="74" t="str">
        <f t="shared" ca="1" si="974"/>
        <v/>
      </c>
      <c r="GV440" s="74" t="str">
        <f t="shared" ca="1" si="975"/>
        <v/>
      </c>
      <c r="GX440" s="74" t="str">
        <f t="shared" ca="1" si="976"/>
        <v/>
      </c>
      <c r="GY440" s="74" t="str">
        <f t="shared" ca="1" si="977"/>
        <v/>
      </c>
      <c r="GZ440" s="74" t="str">
        <f ca="1">IF(V440=1,"",IF(LOG入力!BH440&gt;0,0,IF(GY440=0,0,IF((VALUE((TYPE(VALUE(J440)))))=16,0,IF(VALUE(J440)&lt;60,1,IF(VALUE(J440)&lt;100,0,IF(VALUE(J440)&lt;600,2,0)))))))</f>
        <v/>
      </c>
      <c r="HA440" s="74" t="str">
        <f t="shared" ca="1" si="978"/>
        <v/>
      </c>
      <c r="HB440" s="74" t="str">
        <f ca="1">IF(V440=1,"",IF(LOG入力!BH440&gt;0,0,IF(HA440=0,0,IF((VALUE((TYPE(VALUE(L440)))))=16,0,IF(VALUE(L440)&lt;60,1,IF(VALUE(L440)&lt;100,0,IF(VALUE(L440)&lt;600,2,0)))))))</f>
        <v/>
      </c>
      <c r="HD440" s="74" t="str">
        <f t="shared" ca="1" si="979"/>
        <v/>
      </c>
      <c r="HF440" s="74" t="str">
        <f t="shared" ca="1" si="980"/>
        <v/>
      </c>
      <c r="HG440" s="74" t="str">
        <f t="shared" ca="1" si="981"/>
        <v/>
      </c>
      <c r="HH440" s="74" t="str">
        <f t="shared" ca="1" si="982"/>
        <v/>
      </c>
      <c r="HI440" s="74" t="str">
        <f t="shared" ca="1" si="983"/>
        <v/>
      </c>
      <c r="HJ440" s="74" t="str">
        <f t="shared" ca="1" si="984"/>
        <v/>
      </c>
      <c r="HK440" s="74" t="str">
        <f t="shared" ca="1" si="985"/>
        <v/>
      </c>
      <c r="HL440" s="74" t="str">
        <f t="shared" ca="1" si="986"/>
        <v/>
      </c>
      <c r="HM440" s="74" t="str">
        <f t="shared" ca="1" si="987"/>
        <v/>
      </c>
      <c r="HN440" s="74" t="str">
        <f t="shared" ca="1" si="988"/>
        <v/>
      </c>
      <c r="HO440" s="529" t="str">
        <f t="shared" ca="1" si="989"/>
        <v/>
      </c>
      <c r="HP440" s="74" t="str">
        <f t="shared" ca="1" si="990"/>
        <v/>
      </c>
      <c r="HQ440" s="74" t="str">
        <f t="shared" ca="1" si="991"/>
        <v/>
      </c>
      <c r="HR440" s="74" t="str">
        <f t="shared" ca="1" si="992"/>
        <v/>
      </c>
      <c r="HS440" s="74" t="str">
        <f t="shared" ca="1" si="993"/>
        <v/>
      </c>
      <c r="HT440" s="74" t="str">
        <f ca="1">IF(V440=1,"",IF(LOG入力!BH440&gt;0,0,IF(DV440=1,0,IF(N440="0",0,IF(SUM(HD440:HS440)&gt;0,1,0)))))</f>
        <v/>
      </c>
    </row>
    <row r="441" spans="1:228" x14ac:dyDescent="0.15">
      <c r="A441" s="5"/>
      <c r="B441" s="532" t="str">
        <f t="shared" ca="1" si="852"/>
        <v/>
      </c>
      <c r="C441" s="534" t="str">
        <f ca="1">LOG入力!AP441</f>
        <v/>
      </c>
      <c r="D441" s="534" t="str">
        <f ca="1">LOG入力!AQ441</f>
        <v/>
      </c>
      <c r="E441" s="534" t="str">
        <f ca="1">LOG入力!AR441</f>
        <v/>
      </c>
      <c r="F441" s="535" t="str">
        <f t="shared" ca="1" si="853"/>
        <v/>
      </c>
      <c r="G441" s="585" t="str">
        <f ca="1">LOG入力!AT441</f>
        <v/>
      </c>
      <c r="H441" s="542" t="str">
        <f ca="1">LOG入力!AU441</f>
        <v/>
      </c>
      <c r="I441" s="542" t="str">
        <f ca="1">LOG入力!AV441</f>
        <v/>
      </c>
      <c r="J441" s="577" t="str">
        <f ca="1">LOG入力!AW441</f>
        <v/>
      </c>
      <c r="K441" s="578" t="str">
        <f ca="1">LOG入力!BJ441</f>
        <v/>
      </c>
      <c r="L441" s="577" t="str">
        <f ca="1">LOG入力!AY441</f>
        <v/>
      </c>
      <c r="M441" s="545" t="str">
        <f ca="1">LOG入力!BK441</f>
        <v/>
      </c>
      <c r="N441" s="512" t="str">
        <f ca="1">IF(V441=1,"",IF(LOG入力!AJ441=1,"1",LOG入力!BA441))</f>
        <v/>
      </c>
      <c r="O441" s="538" t="str">
        <f ca="1">IF(V441=1,"",IF(LEN(LOG入力!O441)=0,"",LOG入力!O441))</f>
        <v/>
      </c>
      <c r="P441" s="291" t="str">
        <f ca="1">IF(V441=1,"",IF($AA$4=1,"",IF(LOG入力!BG441=1,"",CONCATENATE($ER441,$FB441,$FL441,$FV441,$GF441))))</f>
        <v/>
      </c>
      <c r="Q441" s="291" t="str">
        <f ca="1">IF(V441=1,"",IF($AA$4=1,"",IF(LOG入力!BG441=1,"",CONCATENATE($ET441,$FD441,$FN441,$FX441,$GH441))))</f>
        <v/>
      </c>
      <c r="R441" s="573" t="str">
        <f ca="1">IF(V441=1,"",IF($AA$4=1,"",IF(LOG入力!BH441&gt;0,0,AA441)))</f>
        <v/>
      </c>
      <c r="S441" s="293" t="str">
        <f t="shared" ca="1" si="854"/>
        <v/>
      </c>
      <c r="T441" s="681"/>
      <c r="U441" s="38"/>
      <c r="V441" s="196">
        <f ca="1">LOG入力!AN441</f>
        <v>1</v>
      </c>
      <c r="W441" s="38"/>
      <c r="X441" s="516" t="str">
        <f t="shared" ca="1" si="855"/>
        <v/>
      </c>
      <c r="Y441" s="515" t="str">
        <f t="shared" ca="1" si="856"/>
        <v/>
      </c>
      <c r="Z441" s="518" t="str">
        <f t="shared" ca="1" si="857"/>
        <v/>
      </c>
      <c r="AA441" s="574" t="str">
        <f t="shared" ca="1" si="858"/>
        <v/>
      </c>
      <c r="AC441" s="6" t="str">
        <f t="shared" ca="1" si="859"/>
        <v/>
      </c>
      <c r="AD441" s="6" t="str">
        <f t="shared" ca="1" si="860"/>
        <v/>
      </c>
      <c r="AE441" s="6" t="str">
        <f t="shared" ca="1" si="861"/>
        <v/>
      </c>
      <c r="AF441" s="6" t="str">
        <f t="shared" ca="1" si="862"/>
        <v/>
      </c>
      <c r="AG441" s="6" t="str">
        <f t="shared" ca="1" si="863"/>
        <v/>
      </c>
      <c r="AH441" s="6" t="str">
        <f t="shared" ca="1" si="864"/>
        <v/>
      </c>
      <c r="AI441" s="6" t="str">
        <f t="shared" ca="1" si="865"/>
        <v/>
      </c>
      <c r="AJ441" s="6" t="str">
        <f t="shared" ca="1" si="866"/>
        <v/>
      </c>
      <c r="AK441" s="6" t="str">
        <f t="shared" ca="1" si="867"/>
        <v/>
      </c>
      <c r="AL441" s="6" t="str">
        <f t="shared" ca="1" si="868"/>
        <v/>
      </c>
      <c r="AM441" s="6" t="str">
        <f t="shared" ca="1" si="869"/>
        <v/>
      </c>
      <c r="AN441" s="6" t="str">
        <f t="shared" ca="1" si="870"/>
        <v/>
      </c>
      <c r="AO441" s="6" t="str">
        <f t="shared" ca="1" si="871"/>
        <v/>
      </c>
      <c r="AP441" s="6" t="str">
        <f t="shared" ca="1" si="872"/>
        <v/>
      </c>
      <c r="AQ441" s="6" t="str">
        <f t="shared" ca="1" si="873"/>
        <v/>
      </c>
      <c r="AR441" s="6" t="str">
        <f t="shared" ca="1" si="874"/>
        <v/>
      </c>
      <c r="AS441" s="6" t="str">
        <f t="shared" ca="1" si="875"/>
        <v/>
      </c>
      <c r="AT441" s="6" t="str">
        <f t="shared" ca="1" si="876"/>
        <v/>
      </c>
      <c r="AU441" s="6" t="str">
        <f t="shared" ca="1" si="877"/>
        <v/>
      </c>
      <c r="AV441" s="6" t="str">
        <f t="shared" ca="1" si="878"/>
        <v/>
      </c>
      <c r="AW441" s="6" t="str">
        <f t="shared" ca="1" si="879"/>
        <v/>
      </c>
      <c r="AY441" s="6" t="str">
        <f t="shared" ca="1" si="880"/>
        <v/>
      </c>
      <c r="AZ441" s="6" t="str">
        <f t="shared" ca="1" si="881"/>
        <v/>
      </c>
      <c r="BA441" s="6" t="str">
        <f t="shared" ca="1" si="882"/>
        <v/>
      </c>
      <c r="BB441" s="6" t="str">
        <f t="shared" ca="1" si="883"/>
        <v/>
      </c>
      <c r="BC441" s="6" t="str">
        <f t="shared" ca="1" si="884"/>
        <v/>
      </c>
      <c r="BD441" s="6" t="str">
        <f t="shared" ca="1" si="885"/>
        <v/>
      </c>
      <c r="BE441" s="6" t="str">
        <f t="shared" ca="1" si="886"/>
        <v/>
      </c>
      <c r="BF441" s="6" t="str">
        <f t="shared" ca="1" si="887"/>
        <v/>
      </c>
      <c r="BG441" s="6" t="str">
        <f t="shared" ca="1" si="888"/>
        <v/>
      </c>
      <c r="BH441" s="6" t="str">
        <f t="shared" ca="1" si="889"/>
        <v/>
      </c>
      <c r="BI441" s="6" t="str">
        <f t="shared" ca="1" si="890"/>
        <v/>
      </c>
      <c r="BJ441" s="6" t="str">
        <f t="shared" ca="1" si="891"/>
        <v/>
      </c>
      <c r="BK441" s="6" t="str">
        <f t="shared" ca="1" si="892"/>
        <v/>
      </c>
      <c r="BL441" s="6" t="str">
        <f t="shared" ca="1" si="893"/>
        <v/>
      </c>
      <c r="BM441" s="6" t="str">
        <f t="shared" ca="1" si="894"/>
        <v/>
      </c>
      <c r="BN441" s="6" t="str">
        <f t="shared" ca="1" si="895"/>
        <v/>
      </c>
      <c r="BO441" s="6" t="str">
        <f t="shared" ca="1" si="896"/>
        <v/>
      </c>
      <c r="BP441" s="6" t="str">
        <f t="shared" ca="1" si="897"/>
        <v/>
      </c>
      <c r="BQ441" s="6" t="str">
        <f t="shared" ca="1" si="898"/>
        <v/>
      </c>
      <c r="BR441" s="6" t="str">
        <f t="shared" ca="1" si="899"/>
        <v/>
      </c>
      <c r="BS441" s="6" t="str">
        <f t="shared" ca="1" si="900"/>
        <v/>
      </c>
      <c r="BU441" s="6" t="str">
        <f t="shared" ca="1" si="901"/>
        <v/>
      </c>
      <c r="BW441" s="515" t="str">
        <f t="shared" ca="1" si="902"/>
        <v/>
      </c>
      <c r="BX441" s="515">
        <f t="shared" ca="1" si="903"/>
        <v>0</v>
      </c>
      <c r="BY441" s="515" t="str">
        <f t="shared" ca="1" si="904"/>
        <v/>
      </c>
      <c r="CA441" s="6">
        <f t="shared" ca="1" si="905"/>
        <v>1</v>
      </c>
      <c r="CC441" s="523" t="str">
        <f t="shared" ca="1" si="906"/>
        <v/>
      </c>
      <c r="CE441" s="6" t="str">
        <f t="shared" ca="1" si="907"/>
        <v/>
      </c>
      <c r="CG441" s="524" t="str">
        <f ca="1">IF(V441=1,"",IF($AA$4=1,"",IF(LOG入力!BH441&gt;0,"",IF(N441=0,"",IF(HT441=0,"","★")))))</f>
        <v/>
      </c>
      <c r="CI441" s="74" t="str">
        <f t="shared" ca="1" si="908"/>
        <v/>
      </c>
      <c r="CK441" s="525" t="str">
        <f ca="1">IF(V441=1,"",IF(LOG入力!BH441&gt;0,1,0))</f>
        <v/>
      </c>
      <c r="CL441" s="74" t="str">
        <f t="shared" ca="1" si="909"/>
        <v/>
      </c>
      <c r="CN441" s="74" t="str">
        <f t="shared" ca="1" si="910"/>
        <v/>
      </c>
      <c r="CO441" s="74" t="str">
        <f t="shared" ca="1" si="911"/>
        <v/>
      </c>
      <c r="CQ441" s="74" t="str">
        <f t="shared" ca="1" si="912"/>
        <v/>
      </c>
      <c r="CR441" s="74" t="str">
        <f t="shared" ca="1" si="913"/>
        <v/>
      </c>
      <c r="CS441" s="74" t="str">
        <f t="shared" ca="1" si="914"/>
        <v/>
      </c>
      <c r="CT441" s="74" t="str">
        <f t="shared" ca="1" si="915"/>
        <v/>
      </c>
      <c r="CU441" s="74" t="str">
        <f t="shared" ca="1" si="916"/>
        <v/>
      </c>
      <c r="CV441" s="74" t="str">
        <f t="shared" ca="1" si="917"/>
        <v/>
      </c>
      <c r="CW441" s="74" t="str">
        <f t="shared" ca="1" si="918"/>
        <v/>
      </c>
      <c r="CX441" s="74" t="str">
        <f t="shared" ca="1" si="919"/>
        <v/>
      </c>
      <c r="CY441" s="74" t="str">
        <f t="shared" ca="1" si="920"/>
        <v/>
      </c>
      <c r="CZ441" s="74" t="str">
        <f t="shared" ca="1" si="921"/>
        <v/>
      </c>
      <c r="DA441" s="74" t="str">
        <f t="shared" ca="1" si="922"/>
        <v/>
      </c>
      <c r="DB441" s="74" t="str">
        <f t="shared" ca="1" si="923"/>
        <v/>
      </c>
      <c r="DD441" s="74" t="str">
        <f t="shared" ca="1" si="924"/>
        <v/>
      </c>
      <c r="DE441" s="74" t="str">
        <f t="shared" ca="1" si="925"/>
        <v/>
      </c>
      <c r="DF441" s="74" t="str">
        <f t="shared" ca="1" si="926"/>
        <v/>
      </c>
      <c r="DG441" s="74" t="str">
        <f t="shared" ca="1" si="927"/>
        <v/>
      </c>
      <c r="DH441" s="74" t="str">
        <f t="shared" ca="1" si="928"/>
        <v/>
      </c>
      <c r="DI441" s="74" t="str">
        <f t="shared" ca="1" si="929"/>
        <v/>
      </c>
      <c r="DJ441" s="74" t="str">
        <f t="shared" ca="1" si="930"/>
        <v/>
      </c>
      <c r="DK441" s="74" t="str">
        <f t="shared" ca="1" si="931"/>
        <v/>
      </c>
      <c r="DL441" s="74" t="str">
        <f t="shared" ca="1" si="932"/>
        <v/>
      </c>
      <c r="DM441" s="74" t="str">
        <f t="shared" ca="1" si="933"/>
        <v/>
      </c>
      <c r="DN441" s="74" t="str">
        <f t="shared" ca="1" si="934"/>
        <v/>
      </c>
      <c r="DO441" s="74" t="str">
        <f t="shared" ca="1" si="935"/>
        <v/>
      </c>
      <c r="DQ441" s="74" t="str">
        <f t="shared" ca="1" si="936"/>
        <v/>
      </c>
      <c r="DS441" s="74" t="str">
        <f t="shared" ca="1" si="937"/>
        <v/>
      </c>
      <c r="DT441" s="74" t="str">
        <f t="shared" ca="1" si="938"/>
        <v/>
      </c>
      <c r="DV441" s="525" t="str">
        <f t="shared" ca="1" si="939"/>
        <v/>
      </c>
      <c r="DW441" s="74" t="str">
        <f t="shared" ca="1" si="940"/>
        <v/>
      </c>
      <c r="DX441" s="485" t="str">
        <f t="shared" ca="1" si="941"/>
        <v/>
      </c>
      <c r="DY441" s="74" t="str">
        <f t="shared" ca="1" si="942"/>
        <v/>
      </c>
      <c r="DZ441" s="74" t="str">
        <f t="shared" ca="1" si="943"/>
        <v/>
      </c>
      <c r="EA441" s="74" t="str">
        <f t="shared" ca="1" si="944"/>
        <v/>
      </c>
      <c r="EC441" s="74" t="str">
        <f t="shared" ca="1" si="945"/>
        <v/>
      </c>
      <c r="ED441" s="74" t="str">
        <f t="shared" ca="1" si="946"/>
        <v/>
      </c>
      <c r="EE441" s="74" t="str">
        <f t="shared" ca="1" si="947"/>
        <v/>
      </c>
      <c r="EG441" s="479" t="str">
        <f ca="1">IF(V441=1,"",IF(LOG入力!BH441&gt;0,0,IF(CG441="★",0,IF(R441=1,0,IF(N441=0,0,1)))))</f>
        <v/>
      </c>
      <c r="EH441" s="483" t="str">
        <f t="shared" ca="1" si="948"/>
        <v/>
      </c>
      <c r="EI441" s="483" t="str">
        <f t="shared" ca="1" si="949"/>
        <v/>
      </c>
      <c r="EJ441" s="483" t="str">
        <f t="shared" ca="1" si="950"/>
        <v/>
      </c>
      <c r="EL441" s="71">
        <f t="shared" ca="1" si="951"/>
        <v>0</v>
      </c>
      <c r="EM441" s="6">
        <f t="shared" ca="1" si="952"/>
        <v>0</v>
      </c>
      <c r="EN441" s="6" t="str">
        <f t="shared" ca="1" si="953"/>
        <v/>
      </c>
      <c r="EO441" s="6">
        <f ca="1">IF(LOG入力!BH441&gt;0,0,IF(EM441=0,0,(IF(COUNTIF($EN$19:EN441,EN441)=1,IF($FS$3="N",1,IF(EH441=1,1,0))))))</f>
        <v>0</v>
      </c>
      <c r="EP441" s="6" t="str">
        <f ca="1">IF(LOG入力!BH441&gt;0,"",IF(EO441=1,$X441,""))</f>
        <v/>
      </c>
      <c r="EQ441" s="6" t="str">
        <f ca="1">IF(LOG入力!BH441&gt;0,"",IF(EO441=1,$Y441,""))</f>
        <v/>
      </c>
      <c r="ER441" s="520" t="str">
        <f ca="1">IF(LOG入力!BH441&gt;0,"",IF(COUNTIF($EP$19:$EP441,EP441)=1,EP441,""))</f>
        <v/>
      </c>
      <c r="ES441" s="520">
        <f ca="1">IF(LOG入力!BH441&gt;0,0,IF((EL441=1),IF(($ER441=""),0,1),0))</f>
        <v>0</v>
      </c>
      <c r="ET441" s="520" t="str">
        <f ca="1">IF(LOG入力!BH441&gt;0,"",IF(COUNTIF($EQ$19:EQ441,EQ441)=1,EQ441,""))</f>
        <v/>
      </c>
      <c r="EU441" s="539">
        <f ca="1">IF(LOG入力!BH441&gt;0,0,IF((EL441=1),IF(($ET441=""),0,1),0))</f>
        <v>0</v>
      </c>
      <c r="EV441" s="71">
        <f t="shared" ca="1" si="954"/>
        <v>0</v>
      </c>
      <c r="EW441" s="6">
        <f t="shared" ca="1" si="955"/>
        <v>0</v>
      </c>
      <c r="EX441" s="6" t="str">
        <f t="shared" ca="1" si="956"/>
        <v/>
      </c>
      <c r="EY441" s="6">
        <f ca="1">IF(LOG入力!BH441&gt;0,0,IF(EW441=0,0,(IF(COUNTIF($EX$19:EX441,EX441)=1,IF($FS$3="N",1,IF(EH441=1,1,0))))))</f>
        <v>0</v>
      </c>
      <c r="EZ441" s="6" t="str">
        <f ca="1">IF(LOG入力!BH441&gt;0,"",IF(EY441=1,$X441,""))</f>
        <v/>
      </c>
      <c r="FA441" s="6" t="str">
        <f ca="1">IF(LOG入力!BH441&gt;0,"",IF(EY441=1,$Y441,""))</f>
        <v/>
      </c>
      <c r="FB441" s="6" t="str">
        <f ca="1">IF(LOG入力!BH441&gt;0,"",IF(COUNTIF($EZ$19:$EZ441,EZ441)=1,EZ441,""))</f>
        <v/>
      </c>
      <c r="FC441" s="6">
        <f ca="1">IF(LOG入力!BH441&gt;0,0,IF((EV441=1),IF(($FB441=""),0,1),0))</f>
        <v>0</v>
      </c>
      <c r="FD441" s="6" t="str">
        <f ca="1">IF(LOG入力!BH441&gt;0,"",IF(COUNTIF($FA$19:FA441,FA441)=1,FA441,""))</f>
        <v/>
      </c>
      <c r="FE441" s="72">
        <f ca="1">IF(LOG入力!BH441&gt;0,0,IF((EV441=1),IF(($FD441=""),0,1),0))</f>
        <v>0</v>
      </c>
      <c r="FF441" s="71">
        <f t="shared" ca="1" si="957"/>
        <v>0</v>
      </c>
      <c r="FG441" s="6">
        <f t="shared" ca="1" si="958"/>
        <v>0</v>
      </c>
      <c r="FH441" s="6" t="str">
        <f t="shared" ca="1" si="959"/>
        <v/>
      </c>
      <c r="FI441" s="6">
        <f ca="1">IF(LOG入力!BH441&gt;0,0,IF(FG441=0,0,(IF(COUNTIF($FH$19:FH441,FH441)=1,IF($FS$3="N",1,IF(EH441=1,1,0))))))</f>
        <v>0</v>
      </c>
      <c r="FJ441" s="6" t="str">
        <f ca="1">IF(LOG入力!BH441&gt;0,"",IF(FI441=1,$X441,""))</f>
        <v/>
      </c>
      <c r="FK441" s="6" t="str">
        <f ca="1">IF(LOG入力!BH441&gt;0,"",IF(FI441=1,$Y441,""))</f>
        <v/>
      </c>
      <c r="FL441" s="6" t="str">
        <f ca="1">IF(LOG入力!BH441&gt;0,"",IF(COUNTIF($FJ$19:$FJ441,FJ441)=1,FJ441,""))</f>
        <v/>
      </c>
      <c r="FM441" s="6">
        <f ca="1">IF(LOG入力!BH441&gt;0,0,IF((FF441=1),IF(($FL441=""),0,1),0))</f>
        <v>0</v>
      </c>
      <c r="FN441" s="6" t="str">
        <f ca="1">IF(LOG入力!BH441&gt;0,"",IF(COUNTIF($FK$19:FK441,FK441)=1,FK441,""))</f>
        <v/>
      </c>
      <c r="FO441" s="72">
        <f ca="1">IF(LOG入力!BH441&gt;0,0,IF((FF441=1),IF(($FN441=""),0,1),0))</f>
        <v>0</v>
      </c>
      <c r="FP441" s="71">
        <f t="shared" ca="1" si="960"/>
        <v>0</v>
      </c>
      <c r="FQ441" s="6">
        <f t="shared" ca="1" si="961"/>
        <v>0</v>
      </c>
      <c r="FR441" s="6" t="str">
        <f t="shared" ca="1" si="962"/>
        <v/>
      </c>
      <c r="FS441" s="6">
        <f ca="1">IF(LOG入力!BH441&gt;0,0,IF(FQ441=0,0,(IF(COUNTIF($FR$19:FR441,FR441)=1,IF($FS$3="N",1,IF(EH441=1,1,0))))))</f>
        <v>0</v>
      </c>
      <c r="FT441" s="6" t="str">
        <f ca="1">IF(LOG入力!BH441&gt;0,"",IF(FS441=1,$X441,""))</f>
        <v/>
      </c>
      <c r="FU441" s="6" t="str">
        <f ca="1">IF(LOG入力!BH441&gt;0,"",IF(FS441=1,$Y441,""))</f>
        <v/>
      </c>
      <c r="FV441" s="6" t="str">
        <f ca="1">IF(LOG入力!BH441&gt;0,"",IF(COUNTIF($FT$19:$FT441,FT441)=1,FT441,""))</f>
        <v/>
      </c>
      <c r="FW441" s="6">
        <f ca="1">IF(LOG入力!BH441&gt;0,0,IF((FP441=1),IF(($FV441=""),0,1),0))</f>
        <v>0</v>
      </c>
      <c r="FX441" s="6" t="str">
        <f ca="1">IF(LOG入力!BH441&gt;0,"",IF(COUNTIF($FU$19:FU441,FU441)=1,FU441,""))</f>
        <v/>
      </c>
      <c r="FY441" s="72">
        <f ca="1">IF(LOG入力!BH441&gt;0,0,IF((FP441=1),IF(($FX441=""),0,1),0))</f>
        <v>0</v>
      </c>
      <c r="FZ441" s="71">
        <f t="shared" ca="1" si="963"/>
        <v>0</v>
      </c>
      <c r="GA441" s="6">
        <f t="shared" ca="1" si="964"/>
        <v>0</v>
      </c>
      <c r="GB441" s="6" t="str">
        <f t="shared" ca="1" si="965"/>
        <v/>
      </c>
      <c r="GC441" s="6">
        <f ca="1">IF(LOG入力!BH441&gt;0,0,IF(GA441=0,0,(IF(COUNTIF($GB$19:GB441,GB441)=1,IF($FS$3="N",1,IF(EH441=1,1,0))))))</f>
        <v>0</v>
      </c>
      <c r="GD441" s="6" t="str">
        <f ca="1">IF(LOG入力!BH441&gt;0,"",IF(GC441=1,$X441,""))</f>
        <v/>
      </c>
      <c r="GE441" s="6" t="str">
        <f ca="1">IF(LOG入力!BH441&gt;0,"",IF(GC441=1,$Y441,""))</f>
        <v/>
      </c>
      <c r="GF441" s="6" t="str">
        <f ca="1">IF(LOG入力!BH441&gt;0,"",IF(COUNTIF($GD$19:$GD441,GD441)=1,GD441,""))</f>
        <v/>
      </c>
      <c r="GG441" s="6">
        <f ca="1">IF(LOG入力!BH441&gt;0,0,IF((FZ441=1),IF(($GF441=""),0,1),0))</f>
        <v>0</v>
      </c>
      <c r="GH441" s="6" t="str">
        <f ca="1">IF(LOG入力!BH441&gt;0,"",IF(COUNTIF($GE$19:GE441,GE441)=1,GE441,""))</f>
        <v/>
      </c>
      <c r="GI441" s="72">
        <f ca="1">IF(LOG入力!BH441&gt;0,0,IF((FZ441=1),IF(($GH441=""),0,1),0))</f>
        <v>0</v>
      </c>
      <c r="GK441" s="455" t="str">
        <f ca="1">IF(V441=1,"",IF(LEN(LOG入力!AS441)=0,"",LOG入力!AS441))</f>
        <v/>
      </c>
      <c r="GL441" s="378" t="str">
        <f t="shared" ca="1" si="966"/>
        <v/>
      </c>
      <c r="GM441" s="378" t="str">
        <f t="shared" ca="1" si="967"/>
        <v/>
      </c>
      <c r="GN441" s="74" t="str">
        <f t="shared" ca="1" si="968"/>
        <v/>
      </c>
      <c r="GO441" s="74" t="str">
        <f t="shared" ca="1" si="969"/>
        <v/>
      </c>
      <c r="GQ441" s="74" t="str">
        <f t="shared" ca="1" si="970"/>
        <v/>
      </c>
      <c r="GR441" s="74" t="str">
        <f t="shared" ca="1" si="971"/>
        <v/>
      </c>
      <c r="GS441" s="74" t="str">
        <f t="shared" ca="1" si="972"/>
        <v/>
      </c>
      <c r="GT441" s="74" t="str">
        <f t="shared" ca="1" si="973"/>
        <v/>
      </c>
      <c r="GU441" s="74" t="str">
        <f t="shared" ca="1" si="974"/>
        <v/>
      </c>
      <c r="GV441" s="74" t="str">
        <f t="shared" ca="1" si="975"/>
        <v/>
      </c>
      <c r="GX441" s="74" t="str">
        <f t="shared" ca="1" si="976"/>
        <v/>
      </c>
      <c r="GY441" s="74" t="str">
        <f t="shared" ca="1" si="977"/>
        <v/>
      </c>
      <c r="GZ441" s="74" t="str">
        <f ca="1">IF(V441=1,"",IF(LOG入力!BH441&gt;0,0,IF(GY441=0,0,IF((VALUE((TYPE(VALUE(J441)))))=16,0,IF(VALUE(J441)&lt;60,1,IF(VALUE(J441)&lt;100,0,IF(VALUE(J441)&lt;600,2,0)))))))</f>
        <v/>
      </c>
      <c r="HA441" s="74" t="str">
        <f t="shared" ca="1" si="978"/>
        <v/>
      </c>
      <c r="HB441" s="74" t="str">
        <f ca="1">IF(V441=1,"",IF(LOG入力!BH441&gt;0,0,IF(HA441=0,0,IF((VALUE((TYPE(VALUE(L441)))))=16,0,IF(VALUE(L441)&lt;60,1,IF(VALUE(L441)&lt;100,0,IF(VALUE(L441)&lt;600,2,0)))))))</f>
        <v/>
      </c>
      <c r="HD441" s="74" t="str">
        <f t="shared" ca="1" si="979"/>
        <v/>
      </c>
      <c r="HF441" s="74" t="str">
        <f t="shared" ca="1" si="980"/>
        <v/>
      </c>
      <c r="HG441" s="74" t="str">
        <f t="shared" ca="1" si="981"/>
        <v/>
      </c>
      <c r="HH441" s="74" t="str">
        <f t="shared" ca="1" si="982"/>
        <v/>
      </c>
      <c r="HI441" s="74" t="str">
        <f t="shared" ca="1" si="983"/>
        <v/>
      </c>
      <c r="HJ441" s="74" t="str">
        <f t="shared" ca="1" si="984"/>
        <v/>
      </c>
      <c r="HK441" s="74" t="str">
        <f t="shared" ca="1" si="985"/>
        <v/>
      </c>
      <c r="HL441" s="74" t="str">
        <f t="shared" ca="1" si="986"/>
        <v/>
      </c>
      <c r="HM441" s="74" t="str">
        <f t="shared" ca="1" si="987"/>
        <v/>
      </c>
      <c r="HN441" s="74" t="str">
        <f t="shared" ca="1" si="988"/>
        <v/>
      </c>
      <c r="HO441" s="529" t="str">
        <f t="shared" ca="1" si="989"/>
        <v/>
      </c>
      <c r="HP441" s="74" t="str">
        <f t="shared" ca="1" si="990"/>
        <v/>
      </c>
      <c r="HQ441" s="74" t="str">
        <f t="shared" ca="1" si="991"/>
        <v/>
      </c>
      <c r="HR441" s="74" t="str">
        <f t="shared" ca="1" si="992"/>
        <v/>
      </c>
      <c r="HS441" s="74" t="str">
        <f t="shared" ca="1" si="993"/>
        <v/>
      </c>
      <c r="HT441" s="74" t="str">
        <f ca="1">IF(V441=1,"",IF(LOG入力!BH441&gt;0,0,IF(DV441=1,0,IF(N441="0",0,IF(SUM(HD441:HS441)&gt;0,1,0)))))</f>
        <v/>
      </c>
    </row>
    <row r="442" spans="1:228" x14ac:dyDescent="0.15">
      <c r="A442" s="5"/>
      <c r="B442" s="532" t="str">
        <f t="shared" ca="1" si="852"/>
        <v/>
      </c>
      <c r="C442" s="534" t="str">
        <f ca="1">LOG入力!AP442</f>
        <v/>
      </c>
      <c r="D442" s="534" t="str">
        <f ca="1">LOG入力!AQ442</f>
        <v/>
      </c>
      <c r="E442" s="534" t="str">
        <f ca="1">LOG入力!AR442</f>
        <v/>
      </c>
      <c r="F442" s="535" t="str">
        <f t="shared" ca="1" si="853"/>
        <v/>
      </c>
      <c r="G442" s="585" t="str">
        <f ca="1">LOG入力!AT442</f>
        <v/>
      </c>
      <c r="H442" s="542" t="str">
        <f ca="1">LOG入力!AU442</f>
        <v/>
      </c>
      <c r="I442" s="542" t="str">
        <f ca="1">LOG入力!AV442</f>
        <v/>
      </c>
      <c r="J442" s="577" t="str">
        <f ca="1">LOG入力!AW442</f>
        <v/>
      </c>
      <c r="K442" s="578" t="str">
        <f ca="1">LOG入力!BJ442</f>
        <v/>
      </c>
      <c r="L442" s="577" t="str">
        <f ca="1">LOG入力!AY442</f>
        <v/>
      </c>
      <c r="M442" s="545" t="str">
        <f ca="1">LOG入力!BK442</f>
        <v/>
      </c>
      <c r="N442" s="512" t="str">
        <f ca="1">IF(V442=1,"",IF(LOG入力!AJ442=1,"1",LOG入力!BA442))</f>
        <v/>
      </c>
      <c r="O442" s="538" t="str">
        <f ca="1">IF(V442=1,"",IF(LEN(LOG入力!O442)=0,"",LOG入力!O442))</f>
        <v/>
      </c>
      <c r="P442" s="291" t="str">
        <f ca="1">IF(V442=1,"",IF($AA$4=1,"",IF(LOG入力!BG442=1,"",CONCATENATE($ER442,$FB442,$FL442,$FV442,$GF442))))</f>
        <v/>
      </c>
      <c r="Q442" s="291" t="str">
        <f ca="1">IF(V442=1,"",IF($AA$4=1,"",IF(LOG入力!BG442=1,"",CONCATENATE($ET442,$FD442,$FN442,$FX442,$GH442))))</f>
        <v/>
      </c>
      <c r="R442" s="573" t="str">
        <f ca="1">IF(V442=1,"",IF($AA$4=1,"",IF(LOG入力!BH442&gt;0,0,AA442)))</f>
        <v/>
      </c>
      <c r="S442" s="293" t="str">
        <f t="shared" ca="1" si="854"/>
        <v/>
      </c>
      <c r="T442" s="681"/>
      <c r="U442" s="38"/>
      <c r="V442" s="196">
        <f ca="1">LOG入力!AN442</f>
        <v>1</v>
      </c>
      <c r="W442" s="38"/>
      <c r="X442" s="516" t="str">
        <f t="shared" ca="1" si="855"/>
        <v/>
      </c>
      <c r="Y442" s="515" t="str">
        <f t="shared" ca="1" si="856"/>
        <v/>
      </c>
      <c r="Z442" s="518" t="str">
        <f t="shared" ca="1" si="857"/>
        <v/>
      </c>
      <c r="AA442" s="574" t="str">
        <f t="shared" ca="1" si="858"/>
        <v/>
      </c>
      <c r="AC442" s="6" t="str">
        <f t="shared" ca="1" si="859"/>
        <v/>
      </c>
      <c r="AD442" s="6" t="str">
        <f t="shared" ca="1" si="860"/>
        <v/>
      </c>
      <c r="AE442" s="6" t="str">
        <f t="shared" ca="1" si="861"/>
        <v/>
      </c>
      <c r="AF442" s="6" t="str">
        <f t="shared" ca="1" si="862"/>
        <v/>
      </c>
      <c r="AG442" s="6" t="str">
        <f t="shared" ca="1" si="863"/>
        <v/>
      </c>
      <c r="AH442" s="6" t="str">
        <f t="shared" ca="1" si="864"/>
        <v/>
      </c>
      <c r="AI442" s="6" t="str">
        <f t="shared" ca="1" si="865"/>
        <v/>
      </c>
      <c r="AJ442" s="6" t="str">
        <f t="shared" ca="1" si="866"/>
        <v/>
      </c>
      <c r="AK442" s="6" t="str">
        <f t="shared" ca="1" si="867"/>
        <v/>
      </c>
      <c r="AL442" s="6" t="str">
        <f t="shared" ca="1" si="868"/>
        <v/>
      </c>
      <c r="AM442" s="6" t="str">
        <f t="shared" ca="1" si="869"/>
        <v/>
      </c>
      <c r="AN442" s="6" t="str">
        <f t="shared" ca="1" si="870"/>
        <v/>
      </c>
      <c r="AO442" s="6" t="str">
        <f t="shared" ca="1" si="871"/>
        <v/>
      </c>
      <c r="AP442" s="6" t="str">
        <f t="shared" ca="1" si="872"/>
        <v/>
      </c>
      <c r="AQ442" s="6" t="str">
        <f t="shared" ca="1" si="873"/>
        <v/>
      </c>
      <c r="AR442" s="6" t="str">
        <f t="shared" ca="1" si="874"/>
        <v/>
      </c>
      <c r="AS442" s="6" t="str">
        <f t="shared" ca="1" si="875"/>
        <v/>
      </c>
      <c r="AT442" s="6" t="str">
        <f t="shared" ca="1" si="876"/>
        <v/>
      </c>
      <c r="AU442" s="6" t="str">
        <f t="shared" ca="1" si="877"/>
        <v/>
      </c>
      <c r="AV442" s="6" t="str">
        <f t="shared" ca="1" si="878"/>
        <v/>
      </c>
      <c r="AW442" s="6" t="str">
        <f t="shared" ca="1" si="879"/>
        <v/>
      </c>
      <c r="AY442" s="6" t="str">
        <f t="shared" ca="1" si="880"/>
        <v/>
      </c>
      <c r="AZ442" s="6" t="str">
        <f t="shared" ca="1" si="881"/>
        <v/>
      </c>
      <c r="BA442" s="6" t="str">
        <f t="shared" ca="1" si="882"/>
        <v/>
      </c>
      <c r="BB442" s="6" t="str">
        <f t="shared" ca="1" si="883"/>
        <v/>
      </c>
      <c r="BC442" s="6" t="str">
        <f t="shared" ca="1" si="884"/>
        <v/>
      </c>
      <c r="BD442" s="6" t="str">
        <f t="shared" ca="1" si="885"/>
        <v/>
      </c>
      <c r="BE442" s="6" t="str">
        <f t="shared" ca="1" si="886"/>
        <v/>
      </c>
      <c r="BF442" s="6" t="str">
        <f t="shared" ca="1" si="887"/>
        <v/>
      </c>
      <c r="BG442" s="6" t="str">
        <f t="shared" ca="1" si="888"/>
        <v/>
      </c>
      <c r="BH442" s="6" t="str">
        <f t="shared" ca="1" si="889"/>
        <v/>
      </c>
      <c r="BI442" s="6" t="str">
        <f t="shared" ca="1" si="890"/>
        <v/>
      </c>
      <c r="BJ442" s="6" t="str">
        <f t="shared" ca="1" si="891"/>
        <v/>
      </c>
      <c r="BK442" s="6" t="str">
        <f t="shared" ca="1" si="892"/>
        <v/>
      </c>
      <c r="BL442" s="6" t="str">
        <f t="shared" ca="1" si="893"/>
        <v/>
      </c>
      <c r="BM442" s="6" t="str">
        <f t="shared" ca="1" si="894"/>
        <v/>
      </c>
      <c r="BN442" s="6" t="str">
        <f t="shared" ca="1" si="895"/>
        <v/>
      </c>
      <c r="BO442" s="6" t="str">
        <f t="shared" ca="1" si="896"/>
        <v/>
      </c>
      <c r="BP442" s="6" t="str">
        <f t="shared" ca="1" si="897"/>
        <v/>
      </c>
      <c r="BQ442" s="6" t="str">
        <f t="shared" ca="1" si="898"/>
        <v/>
      </c>
      <c r="BR442" s="6" t="str">
        <f t="shared" ca="1" si="899"/>
        <v/>
      </c>
      <c r="BS442" s="6" t="str">
        <f t="shared" ca="1" si="900"/>
        <v/>
      </c>
      <c r="BU442" s="6" t="str">
        <f t="shared" ca="1" si="901"/>
        <v/>
      </c>
      <c r="BW442" s="515" t="str">
        <f t="shared" ca="1" si="902"/>
        <v/>
      </c>
      <c r="BX442" s="515">
        <f t="shared" ca="1" si="903"/>
        <v>0</v>
      </c>
      <c r="BY442" s="515" t="str">
        <f t="shared" ca="1" si="904"/>
        <v/>
      </c>
      <c r="CA442" s="6">
        <f t="shared" ca="1" si="905"/>
        <v>1</v>
      </c>
      <c r="CC442" s="523" t="str">
        <f t="shared" ca="1" si="906"/>
        <v/>
      </c>
      <c r="CE442" s="6" t="str">
        <f t="shared" ca="1" si="907"/>
        <v/>
      </c>
      <c r="CG442" s="524" t="str">
        <f ca="1">IF(V442=1,"",IF($AA$4=1,"",IF(LOG入力!BH442&gt;0,"",IF(N442=0,"",IF(HT442=0,"","★")))))</f>
        <v/>
      </c>
      <c r="CI442" s="74" t="str">
        <f t="shared" ca="1" si="908"/>
        <v/>
      </c>
      <c r="CK442" s="525" t="str">
        <f ca="1">IF(V442=1,"",IF(LOG入力!BH442&gt;0,1,0))</f>
        <v/>
      </c>
      <c r="CL442" s="74" t="str">
        <f t="shared" ca="1" si="909"/>
        <v/>
      </c>
      <c r="CN442" s="74" t="str">
        <f t="shared" ca="1" si="910"/>
        <v/>
      </c>
      <c r="CO442" s="74" t="str">
        <f t="shared" ca="1" si="911"/>
        <v/>
      </c>
      <c r="CQ442" s="74" t="str">
        <f t="shared" ca="1" si="912"/>
        <v/>
      </c>
      <c r="CR442" s="74" t="str">
        <f t="shared" ca="1" si="913"/>
        <v/>
      </c>
      <c r="CS442" s="74" t="str">
        <f t="shared" ca="1" si="914"/>
        <v/>
      </c>
      <c r="CT442" s="74" t="str">
        <f t="shared" ca="1" si="915"/>
        <v/>
      </c>
      <c r="CU442" s="74" t="str">
        <f t="shared" ca="1" si="916"/>
        <v/>
      </c>
      <c r="CV442" s="74" t="str">
        <f t="shared" ca="1" si="917"/>
        <v/>
      </c>
      <c r="CW442" s="74" t="str">
        <f t="shared" ca="1" si="918"/>
        <v/>
      </c>
      <c r="CX442" s="74" t="str">
        <f t="shared" ca="1" si="919"/>
        <v/>
      </c>
      <c r="CY442" s="74" t="str">
        <f t="shared" ca="1" si="920"/>
        <v/>
      </c>
      <c r="CZ442" s="74" t="str">
        <f t="shared" ca="1" si="921"/>
        <v/>
      </c>
      <c r="DA442" s="74" t="str">
        <f t="shared" ca="1" si="922"/>
        <v/>
      </c>
      <c r="DB442" s="74" t="str">
        <f t="shared" ca="1" si="923"/>
        <v/>
      </c>
      <c r="DD442" s="74" t="str">
        <f t="shared" ca="1" si="924"/>
        <v/>
      </c>
      <c r="DE442" s="74" t="str">
        <f t="shared" ca="1" si="925"/>
        <v/>
      </c>
      <c r="DF442" s="74" t="str">
        <f t="shared" ca="1" si="926"/>
        <v/>
      </c>
      <c r="DG442" s="74" t="str">
        <f t="shared" ca="1" si="927"/>
        <v/>
      </c>
      <c r="DH442" s="74" t="str">
        <f t="shared" ca="1" si="928"/>
        <v/>
      </c>
      <c r="DI442" s="74" t="str">
        <f t="shared" ca="1" si="929"/>
        <v/>
      </c>
      <c r="DJ442" s="74" t="str">
        <f t="shared" ca="1" si="930"/>
        <v/>
      </c>
      <c r="DK442" s="74" t="str">
        <f t="shared" ca="1" si="931"/>
        <v/>
      </c>
      <c r="DL442" s="74" t="str">
        <f t="shared" ca="1" si="932"/>
        <v/>
      </c>
      <c r="DM442" s="74" t="str">
        <f t="shared" ca="1" si="933"/>
        <v/>
      </c>
      <c r="DN442" s="74" t="str">
        <f t="shared" ca="1" si="934"/>
        <v/>
      </c>
      <c r="DO442" s="74" t="str">
        <f t="shared" ca="1" si="935"/>
        <v/>
      </c>
      <c r="DQ442" s="74" t="str">
        <f t="shared" ca="1" si="936"/>
        <v/>
      </c>
      <c r="DS442" s="74" t="str">
        <f t="shared" ca="1" si="937"/>
        <v/>
      </c>
      <c r="DT442" s="74" t="str">
        <f t="shared" ca="1" si="938"/>
        <v/>
      </c>
      <c r="DV442" s="525" t="str">
        <f t="shared" ca="1" si="939"/>
        <v/>
      </c>
      <c r="DW442" s="74" t="str">
        <f t="shared" ca="1" si="940"/>
        <v/>
      </c>
      <c r="DX442" s="485" t="str">
        <f t="shared" ca="1" si="941"/>
        <v/>
      </c>
      <c r="DY442" s="74" t="str">
        <f t="shared" ca="1" si="942"/>
        <v/>
      </c>
      <c r="DZ442" s="74" t="str">
        <f t="shared" ca="1" si="943"/>
        <v/>
      </c>
      <c r="EA442" s="74" t="str">
        <f t="shared" ca="1" si="944"/>
        <v/>
      </c>
      <c r="EC442" s="74" t="str">
        <f t="shared" ca="1" si="945"/>
        <v/>
      </c>
      <c r="ED442" s="74" t="str">
        <f t="shared" ca="1" si="946"/>
        <v/>
      </c>
      <c r="EE442" s="74" t="str">
        <f t="shared" ca="1" si="947"/>
        <v/>
      </c>
      <c r="EG442" s="479" t="str">
        <f ca="1">IF(V442=1,"",IF(LOG入力!BH442&gt;0,0,IF(CG442="★",0,IF(R442=1,0,IF(N442=0,0,1)))))</f>
        <v/>
      </c>
      <c r="EH442" s="483" t="str">
        <f t="shared" ca="1" si="948"/>
        <v/>
      </c>
      <c r="EI442" s="483" t="str">
        <f t="shared" ca="1" si="949"/>
        <v/>
      </c>
      <c r="EJ442" s="483" t="str">
        <f t="shared" ca="1" si="950"/>
        <v/>
      </c>
      <c r="EL442" s="71">
        <f t="shared" ca="1" si="951"/>
        <v>0</v>
      </c>
      <c r="EM442" s="6">
        <f t="shared" ca="1" si="952"/>
        <v>0</v>
      </c>
      <c r="EN442" s="6" t="str">
        <f t="shared" ca="1" si="953"/>
        <v/>
      </c>
      <c r="EO442" s="6">
        <f ca="1">IF(LOG入力!BH442&gt;0,0,IF(EM442=0,0,(IF(COUNTIF($EN$19:EN442,EN442)=1,IF($FS$3="N",1,IF(EH442=1,1,0))))))</f>
        <v>0</v>
      </c>
      <c r="EP442" s="6" t="str">
        <f ca="1">IF(LOG入力!BH442&gt;0,"",IF(EO442=1,$X442,""))</f>
        <v/>
      </c>
      <c r="EQ442" s="6" t="str">
        <f ca="1">IF(LOG入力!BH442&gt;0,"",IF(EO442=1,$Y442,""))</f>
        <v/>
      </c>
      <c r="ER442" s="520" t="str">
        <f ca="1">IF(LOG入力!BH442&gt;0,"",IF(COUNTIF($EP$19:$EP442,EP442)=1,EP442,""))</f>
        <v/>
      </c>
      <c r="ES442" s="520">
        <f ca="1">IF(LOG入力!BH442&gt;0,0,IF((EL442=1),IF(($ER442=""),0,1),0))</f>
        <v>0</v>
      </c>
      <c r="ET442" s="520" t="str">
        <f ca="1">IF(LOG入力!BH442&gt;0,"",IF(COUNTIF($EQ$19:EQ442,EQ442)=1,EQ442,""))</f>
        <v/>
      </c>
      <c r="EU442" s="539">
        <f ca="1">IF(LOG入力!BH442&gt;0,0,IF((EL442=1),IF(($ET442=""),0,1),0))</f>
        <v>0</v>
      </c>
      <c r="EV442" s="71">
        <f t="shared" ca="1" si="954"/>
        <v>0</v>
      </c>
      <c r="EW442" s="6">
        <f t="shared" ca="1" si="955"/>
        <v>0</v>
      </c>
      <c r="EX442" s="6" t="str">
        <f t="shared" ca="1" si="956"/>
        <v/>
      </c>
      <c r="EY442" s="6">
        <f ca="1">IF(LOG入力!BH442&gt;0,0,IF(EW442=0,0,(IF(COUNTIF($EX$19:EX442,EX442)=1,IF($FS$3="N",1,IF(EH442=1,1,0))))))</f>
        <v>0</v>
      </c>
      <c r="EZ442" s="6" t="str">
        <f ca="1">IF(LOG入力!BH442&gt;0,"",IF(EY442=1,$X442,""))</f>
        <v/>
      </c>
      <c r="FA442" s="6" t="str">
        <f ca="1">IF(LOG入力!BH442&gt;0,"",IF(EY442=1,$Y442,""))</f>
        <v/>
      </c>
      <c r="FB442" s="6" t="str">
        <f ca="1">IF(LOG入力!BH442&gt;0,"",IF(COUNTIF($EZ$19:$EZ442,EZ442)=1,EZ442,""))</f>
        <v/>
      </c>
      <c r="FC442" s="6">
        <f ca="1">IF(LOG入力!BH442&gt;0,0,IF((EV442=1),IF(($FB442=""),0,1),0))</f>
        <v>0</v>
      </c>
      <c r="FD442" s="6" t="str">
        <f ca="1">IF(LOG入力!BH442&gt;0,"",IF(COUNTIF($FA$19:FA442,FA442)=1,FA442,""))</f>
        <v/>
      </c>
      <c r="FE442" s="72">
        <f ca="1">IF(LOG入力!BH442&gt;0,0,IF((EV442=1),IF(($FD442=""),0,1),0))</f>
        <v>0</v>
      </c>
      <c r="FF442" s="71">
        <f t="shared" ca="1" si="957"/>
        <v>0</v>
      </c>
      <c r="FG442" s="6">
        <f t="shared" ca="1" si="958"/>
        <v>0</v>
      </c>
      <c r="FH442" s="6" t="str">
        <f t="shared" ca="1" si="959"/>
        <v/>
      </c>
      <c r="FI442" s="6">
        <f ca="1">IF(LOG入力!BH442&gt;0,0,IF(FG442=0,0,(IF(COUNTIF($FH$19:FH442,FH442)=1,IF($FS$3="N",1,IF(EH442=1,1,0))))))</f>
        <v>0</v>
      </c>
      <c r="FJ442" s="6" t="str">
        <f ca="1">IF(LOG入力!BH442&gt;0,"",IF(FI442=1,$X442,""))</f>
        <v/>
      </c>
      <c r="FK442" s="6" t="str">
        <f ca="1">IF(LOG入力!BH442&gt;0,"",IF(FI442=1,$Y442,""))</f>
        <v/>
      </c>
      <c r="FL442" s="6" t="str">
        <f ca="1">IF(LOG入力!BH442&gt;0,"",IF(COUNTIF($FJ$19:$FJ442,FJ442)=1,FJ442,""))</f>
        <v/>
      </c>
      <c r="FM442" s="6">
        <f ca="1">IF(LOG入力!BH442&gt;0,0,IF((FF442=1),IF(($FL442=""),0,1),0))</f>
        <v>0</v>
      </c>
      <c r="FN442" s="6" t="str">
        <f ca="1">IF(LOG入力!BH442&gt;0,"",IF(COUNTIF($FK$19:FK442,FK442)=1,FK442,""))</f>
        <v/>
      </c>
      <c r="FO442" s="72">
        <f ca="1">IF(LOG入力!BH442&gt;0,0,IF((FF442=1),IF(($FN442=""),0,1),0))</f>
        <v>0</v>
      </c>
      <c r="FP442" s="71">
        <f t="shared" ca="1" si="960"/>
        <v>0</v>
      </c>
      <c r="FQ442" s="6">
        <f t="shared" ca="1" si="961"/>
        <v>0</v>
      </c>
      <c r="FR442" s="6" t="str">
        <f t="shared" ca="1" si="962"/>
        <v/>
      </c>
      <c r="FS442" s="6">
        <f ca="1">IF(LOG入力!BH442&gt;0,0,IF(FQ442=0,0,(IF(COUNTIF($FR$19:FR442,FR442)=1,IF($FS$3="N",1,IF(EH442=1,1,0))))))</f>
        <v>0</v>
      </c>
      <c r="FT442" s="6" t="str">
        <f ca="1">IF(LOG入力!BH442&gt;0,"",IF(FS442=1,$X442,""))</f>
        <v/>
      </c>
      <c r="FU442" s="6" t="str">
        <f ca="1">IF(LOG入力!BH442&gt;0,"",IF(FS442=1,$Y442,""))</f>
        <v/>
      </c>
      <c r="FV442" s="6" t="str">
        <f ca="1">IF(LOG入力!BH442&gt;0,"",IF(COUNTIF($FT$19:$FT442,FT442)=1,FT442,""))</f>
        <v/>
      </c>
      <c r="FW442" s="6">
        <f ca="1">IF(LOG入力!BH442&gt;0,0,IF((FP442=1),IF(($FV442=""),0,1),0))</f>
        <v>0</v>
      </c>
      <c r="FX442" s="6" t="str">
        <f ca="1">IF(LOG入力!BH442&gt;0,"",IF(COUNTIF($FU$19:FU442,FU442)=1,FU442,""))</f>
        <v/>
      </c>
      <c r="FY442" s="72">
        <f ca="1">IF(LOG入力!BH442&gt;0,0,IF((FP442=1),IF(($FX442=""),0,1),0))</f>
        <v>0</v>
      </c>
      <c r="FZ442" s="71">
        <f t="shared" ca="1" si="963"/>
        <v>0</v>
      </c>
      <c r="GA442" s="6">
        <f t="shared" ca="1" si="964"/>
        <v>0</v>
      </c>
      <c r="GB442" s="6" t="str">
        <f t="shared" ca="1" si="965"/>
        <v/>
      </c>
      <c r="GC442" s="6">
        <f ca="1">IF(LOG入力!BH442&gt;0,0,IF(GA442=0,0,(IF(COUNTIF($GB$19:GB442,GB442)=1,IF($FS$3="N",1,IF(EH442=1,1,0))))))</f>
        <v>0</v>
      </c>
      <c r="GD442" s="6" t="str">
        <f ca="1">IF(LOG入力!BH442&gt;0,"",IF(GC442=1,$X442,""))</f>
        <v/>
      </c>
      <c r="GE442" s="6" t="str">
        <f ca="1">IF(LOG入力!BH442&gt;0,"",IF(GC442=1,$Y442,""))</f>
        <v/>
      </c>
      <c r="GF442" s="6" t="str">
        <f ca="1">IF(LOG入力!BH442&gt;0,"",IF(COUNTIF($GD$19:$GD442,GD442)=1,GD442,""))</f>
        <v/>
      </c>
      <c r="GG442" s="6">
        <f ca="1">IF(LOG入力!BH442&gt;0,0,IF((FZ442=1),IF(($GF442=""),0,1),0))</f>
        <v>0</v>
      </c>
      <c r="GH442" s="6" t="str">
        <f ca="1">IF(LOG入力!BH442&gt;0,"",IF(COUNTIF($GE$19:GE442,GE442)=1,GE442,""))</f>
        <v/>
      </c>
      <c r="GI442" s="72">
        <f ca="1">IF(LOG入力!BH442&gt;0,0,IF((FZ442=1),IF(($GH442=""),0,1),0))</f>
        <v>0</v>
      </c>
      <c r="GK442" s="455" t="str">
        <f ca="1">IF(V442=1,"",IF(LEN(LOG入力!AS442)=0,"",LOG入力!AS442))</f>
        <v/>
      </c>
      <c r="GL442" s="378" t="str">
        <f t="shared" ca="1" si="966"/>
        <v/>
      </c>
      <c r="GM442" s="378" t="str">
        <f t="shared" ca="1" si="967"/>
        <v/>
      </c>
      <c r="GN442" s="74" t="str">
        <f t="shared" ca="1" si="968"/>
        <v/>
      </c>
      <c r="GO442" s="74" t="str">
        <f t="shared" ca="1" si="969"/>
        <v/>
      </c>
      <c r="GQ442" s="74" t="str">
        <f t="shared" ca="1" si="970"/>
        <v/>
      </c>
      <c r="GR442" s="74" t="str">
        <f t="shared" ca="1" si="971"/>
        <v/>
      </c>
      <c r="GS442" s="74" t="str">
        <f t="shared" ca="1" si="972"/>
        <v/>
      </c>
      <c r="GT442" s="74" t="str">
        <f t="shared" ca="1" si="973"/>
        <v/>
      </c>
      <c r="GU442" s="74" t="str">
        <f t="shared" ca="1" si="974"/>
        <v/>
      </c>
      <c r="GV442" s="74" t="str">
        <f t="shared" ca="1" si="975"/>
        <v/>
      </c>
      <c r="GX442" s="74" t="str">
        <f t="shared" ca="1" si="976"/>
        <v/>
      </c>
      <c r="GY442" s="74" t="str">
        <f t="shared" ca="1" si="977"/>
        <v/>
      </c>
      <c r="GZ442" s="74" t="str">
        <f ca="1">IF(V442=1,"",IF(LOG入力!BH442&gt;0,0,IF(GY442=0,0,IF((VALUE((TYPE(VALUE(J442)))))=16,0,IF(VALUE(J442)&lt;60,1,IF(VALUE(J442)&lt;100,0,IF(VALUE(J442)&lt;600,2,0)))))))</f>
        <v/>
      </c>
      <c r="HA442" s="74" t="str">
        <f t="shared" ca="1" si="978"/>
        <v/>
      </c>
      <c r="HB442" s="74" t="str">
        <f ca="1">IF(V442=1,"",IF(LOG入力!BH442&gt;0,0,IF(HA442=0,0,IF((VALUE((TYPE(VALUE(L442)))))=16,0,IF(VALUE(L442)&lt;60,1,IF(VALUE(L442)&lt;100,0,IF(VALUE(L442)&lt;600,2,0)))))))</f>
        <v/>
      </c>
      <c r="HD442" s="74" t="str">
        <f t="shared" ca="1" si="979"/>
        <v/>
      </c>
      <c r="HF442" s="74" t="str">
        <f t="shared" ca="1" si="980"/>
        <v/>
      </c>
      <c r="HG442" s="74" t="str">
        <f t="shared" ca="1" si="981"/>
        <v/>
      </c>
      <c r="HH442" s="74" t="str">
        <f t="shared" ca="1" si="982"/>
        <v/>
      </c>
      <c r="HI442" s="74" t="str">
        <f t="shared" ca="1" si="983"/>
        <v/>
      </c>
      <c r="HJ442" s="74" t="str">
        <f t="shared" ca="1" si="984"/>
        <v/>
      </c>
      <c r="HK442" s="74" t="str">
        <f t="shared" ca="1" si="985"/>
        <v/>
      </c>
      <c r="HL442" s="74" t="str">
        <f t="shared" ca="1" si="986"/>
        <v/>
      </c>
      <c r="HM442" s="74" t="str">
        <f t="shared" ca="1" si="987"/>
        <v/>
      </c>
      <c r="HN442" s="74" t="str">
        <f t="shared" ca="1" si="988"/>
        <v/>
      </c>
      <c r="HO442" s="529" t="str">
        <f t="shared" ca="1" si="989"/>
        <v/>
      </c>
      <c r="HP442" s="74" t="str">
        <f t="shared" ca="1" si="990"/>
        <v/>
      </c>
      <c r="HQ442" s="74" t="str">
        <f t="shared" ca="1" si="991"/>
        <v/>
      </c>
      <c r="HR442" s="74" t="str">
        <f t="shared" ca="1" si="992"/>
        <v/>
      </c>
      <c r="HS442" s="74" t="str">
        <f t="shared" ca="1" si="993"/>
        <v/>
      </c>
      <c r="HT442" s="74" t="str">
        <f ca="1">IF(V442=1,"",IF(LOG入力!BH442&gt;0,0,IF(DV442=1,0,IF(N442="0",0,IF(SUM(HD442:HS442)&gt;0,1,0)))))</f>
        <v/>
      </c>
    </row>
    <row r="443" spans="1:228" x14ac:dyDescent="0.15">
      <c r="A443" s="5"/>
      <c r="B443" s="532" t="str">
        <f t="shared" ca="1" si="852"/>
        <v/>
      </c>
      <c r="C443" s="534" t="str">
        <f ca="1">LOG入力!AP443</f>
        <v/>
      </c>
      <c r="D443" s="534" t="str">
        <f ca="1">LOG入力!AQ443</f>
        <v/>
      </c>
      <c r="E443" s="534" t="str">
        <f ca="1">LOG入力!AR443</f>
        <v/>
      </c>
      <c r="F443" s="535" t="str">
        <f t="shared" ca="1" si="853"/>
        <v/>
      </c>
      <c r="G443" s="585" t="str">
        <f ca="1">LOG入力!AT443</f>
        <v/>
      </c>
      <c r="H443" s="542" t="str">
        <f ca="1">LOG入力!AU443</f>
        <v/>
      </c>
      <c r="I443" s="542" t="str">
        <f ca="1">LOG入力!AV443</f>
        <v/>
      </c>
      <c r="J443" s="577" t="str">
        <f ca="1">LOG入力!AW443</f>
        <v/>
      </c>
      <c r="K443" s="578" t="str">
        <f ca="1">LOG入力!BJ443</f>
        <v/>
      </c>
      <c r="L443" s="577" t="str">
        <f ca="1">LOG入力!AY443</f>
        <v/>
      </c>
      <c r="M443" s="545" t="str">
        <f ca="1">LOG入力!BK443</f>
        <v/>
      </c>
      <c r="N443" s="512" t="str">
        <f ca="1">IF(V443=1,"",IF(LOG入力!AJ443=1,"1",LOG入力!BA443))</f>
        <v/>
      </c>
      <c r="O443" s="538" t="str">
        <f ca="1">IF(V443=1,"",IF(LEN(LOG入力!O443)=0,"",LOG入力!O443))</f>
        <v/>
      </c>
      <c r="P443" s="291" t="str">
        <f ca="1">IF(V443=1,"",IF($AA$4=1,"",IF(LOG入力!BG443=1,"",CONCATENATE($ER443,$FB443,$FL443,$FV443,$GF443))))</f>
        <v/>
      </c>
      <c r="Q443" s="291" t="str">
        <f ca="1">IF(V443=1,"",IF($AA$4=1,"",IF(LOG入力!BG443=1,"",CONCATENATE($ET443,$FD443,$FN443,$FX443,$GH443))))</f>
        <v/>
      </c>
      <c r="R443" s="573" t="str">
        <f ca="1">IF(V443=1,"",IF($AA$4=1,"",IF(LOG入力!BH443&gt;0,0,AA443)))</f>
        <v/>
      </c>
      <c r="S443" s="293" t="str">
        <f t="shared" ca="1" si="854"/>
        <v/>
      </c>
      <c r="T443" s="681"/>
      <c r="U443" s="38"/>
      <c r="V443" s="196">
        <f ca="1">LOG入力!AN443</f>
        <v>1</v>
      </c>
      <c r="W443" s="38"/>
      <c r="X443" s="516" t="str">
        <f t="shared" ca="1" si="855"/>
        <v/>
      </c>
      <c r="Y443" s="515" t="str">
        <f t="shared" ca="1" si="856"/>
        <v/>
      </c>
      <c r="Z443" s="518" t="str">
        <f t="shared" ca="1" si="857"/>
        <v/>
      </c>
      <c r="AA443" s="574" t="str">
        <f t="shared" ca="1" si="858"/>
        <v/>
      </c>
      <c r="AC443" s="6" t="str">
        <f t="shared" ca="1" si="859"/>
        <v/>
      </c>
      <c r="AD443" s="6" t="str">
        <f t="shared" ca="1" si="860"/>
        <v/>
      </c>
      <c r="AE443" s="6" t="str">
        <f t="shared" ca="1" si="861"/>
        <v/>
      </c>
      <c r="AF443" s="6" t="str">
        <f t="shared" ca="1" si="862"/>
        <v/>
      </c>
      <c r="AG443" s="6" t="str">
        <f t="shared" ca="1" si="863"/>
        <v/>
      </c>
      <c r="AH443" s="6" t="str">
        <f t="shared" ca="1" si="864"/>
        <v/>
      </c>
      <c r="AI443" s="6" t="str">
        <f t="shared" ca="1" si="865"/>
        <v/>
      </c>
      <c r="AJ443" s="6" t="str">
        <f t="shared" ca="1" si="866"/>
        <v/>
      </c>
      <c r="AK443" s="6" t="str">
        <f t="shared" ca="1" si="867"/>
        <v/>
      </c>
      <c r="AL443" s="6" t="str">
        <f t="shared" ca="1" si="868"/>
        <v/>
      </c>
      <c r="AM443" s="6" t="str">
        <f t="shared" ca="1" si="869"/>
        <v/>
      </c>
      <c r="AN443" s="6" t="str">
        <f t="shared" ca="1" si="870"/>
        <v/>
      </c>
      <c r="AO443" s="6" t="str">
        <f t="shared" ca="1" si="871"/>
        <v/>
      </c>
      <c r="AP443" s="6" t="str">
        <f t="shared" ca="1" si="872"/>
        <v/>
      </c>
      <c r="AQ443" s="6" t="str">
        <f t="shared" ca="1" si="873"/>
        <v/>
      </c>
      <c r="AR443" s="6" t="str">
        <f t="shared" ca="1" si="874"/>
        <v/>
      </c>
      <c r="AS443" s="6" t="str">
        <f t="shared" ca="1" si="875"/>
        <v/>
      </c>
      <c r="AT443" s="6" t="str">
        <f t="shared" ca="1" si="876"/>
        <v/>
      </c>
      <c r="AU443" s="6" t="str">
        <f t="shared" ca="1" si="877"/>
        <v/>
      </c>
      <c r="AV443" s="6" t="str">
        <f t="shared" ca="1" si="878"/>
        <v/>
      </c>
      <c r="AW443" s="6" t="str">
        <f t="shared" ca="1" si="879"/>
        <v/>
      </c>
      <c r="AY443" s="6" t="str">
        <f t="shared" ca="1" si="880"/>
        <v/>
      </c>
      <c r="AZ443" s="6" t="str">
        <f t="shared" ca="1" si="881"/>
        <v/>
      </c>
      <c r="BA443" s="6" t="str">
        <f t="shared" ca="1" si="882"/>
        <v/>
      </c>
      <c r="BB443" s="6" t="str">
        <f t="shared" ca="1" si="883"/>
        <v/>
      </c>
      <c r="BC443" s="6" t="str">
        <f t="shared" ca="1" si="884"/>
        <v/>
      </c>
      <c r="BD443" s="6" t="str">
        <f t="shared" ca="1" si="885"/>
        <v/>
      </c>
      <c r="BE443" s="6" t="str">
        <f t="shared" ca="1" si="886"/>
        <v/>
      </c>
      <c r="BF443" s="6" t="str">
        <f t="shared" ca="1" si="887"/>
        <v/>
      </c>
      <c r="BG443" s="6" t="str">
        <f t="shared" ca="1" si="888"/>
        <v/>
      </c>
      <c r="BH443" s="6" t="str">
        <f t="shared" ca="1" si="889"/>
        <v/>
      </c>
      <c r="BI443" s="6" t="str">
        <f t="shared" ca="1" si="890"/>
        <v/>
      </c>
      <c r="BJ443" s="6" t="str">
        <f t="shared" ca="1" si="891"/>
        <v/>
      </c>
      <c r="BK443" s="6" t="str">
        <f t="shared" ca="1" si="892"/>
        <v/>
      </c>
      <c r="BL443" s="6" t="str">
        <f t="shared" ca="1" si="893"/>
        <v/>
      </c>
      <c r="BM443" s="6" t="str">
        <f t="shared" ca="1" si="894"/>
        <v/>
      </c>
      <c r="BN443" s="6" t="str">
        <f t="shared" ca="1" si="895"/>
        <v/>
      </c>
      <c r="BO443" s="6" t="str">
        <f t="shared" ca="1" si="896"/>
        <v/>
      </c>
      <c r="BP443" s="6" t="str">
        <f t="shared" ca="1" si="897"/>
        <v/>
      </c>
      <c r="BQ443" s="6" t="str">
        <f t="shared" ca="1" si="898"/>
        <v/>
      </c>
      <c r="BR443" s="6" t="str">
        <f t="shared" ca="1" si="899"/>
        <v/>
      </c>
      <c r="BS443" s="6" t="str">
        <f t="shared" ca="1" si="900"/>
        <v/>
      </c>
      <c r="BU443" s="6" t="str">
        <f t="shared" ca="1" si="901"/>
        <v/>
      </c>
      <c r="BW443" s="515" t="str">
        <f t="shared" ca="1" si="902"/>
        <v/>
      </c>
      <c r="BX443" s="515">
        <f t="shared" ca="1" si="903"/>
        <v>0</v>
      </c>
      <c r="BY443" s="515" t="str">
        <f t="shared" ca="1" si="904"/>
        <v/>
      </c>
      <c r="CA443" s="6">
        <f t="shared" ca="1" si="905"/>
        <v>1</v>
      </c>
      <c r="CC443" s="523" t="str">
        <f t="shared" ca="1" si="906"/>
        <v/>
      </c>
      <c r="CE443" s="6" t="str">
        <f t="shared" ca="1" si="907"/>
        <v/>
      </c>
      <c r="CG443" s="524" t="str">
        <f ca="1">IF(V443=1,"",IF($AA$4=1,"",IF(LOG入力!BH443&gt;0,"",IF(N443=0,"",IF(HT443=0,"","★")))))</f>
        <v/>
      </c>
      <c r="CI443" s="74" t="str">
        <f t="shared" ca="1" si="908"/>
        <v/>
      </c>
      <c r="CK443" s="525" t="str">
        <f ca="1">IF(V443=1,"",IF(LOG入力!BH443&gt;0,1,0))</f>
        <v/>
      </c>
      <c r="CL443" s="74" t="str">
        <f t="shared" ca="1" si="909"/>
        <v/>
      </c>
      <c r="CN443" s="74" t="str">
        <f t="shared" ca="1" si="910"/>
        <v/>
      </c>
      <c r="CO443" s="74" t="str">
        <f t="shared" ca="1" si="911"/>
        <v/>
      </c>
      <c r="CQ443" s="74" t="str">
        <f t="shared" ca="1" si="912"/>
        <v/>
      </c>
      <c r="CR443" s="74" t="str">
        <f t="shared" ca="1" si="913"/>
        <v/>
      </c>
      <c r="CS443" s="74" t="str">
        <f t="shared" ca="1" si="914"/>
        <v/>
      </c>
      <c r="CT443" s="74" t="str">
        <f t="shared" ca="1" si="915"/>
        <v/>
      </c>
      <c r="CU443" s="74" t="str">
        <f t="shared" ca="1" si="916"/>
        <v/>
      </c>
      <c r="CV443" s="74" t="str">
        <f t="shared" ca="1" si="917"/>
        <v/>
      </c>
      <c r="CW443" s="74" t="str">
        <f t="shared" ca="1" si="918"/>
        <v/>
      </c>
      <c r="CX443" s="74" t="str">
        <f t="shared" ca="1" si="919"/>
        <v/>
      </c>
      <c r="CY443" s="74" t="str">
        <f t="shared" ca="1" si="920"/>
        <v/>
      </c>
      <c r="CZ443" s="74" t="str">
        <f t="shared" ca="1" si="921"/>
        <v/>
      </c>
      <c r="DA443" s="74" t="str">
        <f t="shared" ca="1" si="922"/>
        <v/>
      </c>
      <c r="DB443" s="74" t="str">
        <f t="shared" ca="1" si="923"/>
        <v/>
      </c>
      <c r="DD443" s="74" t="str">
        <f t="shared" ca="1" si="924"/>
        <v/>
      </c>
      <c r="DE443" s="74" t="str">
        <f t="shared" ca="1" si="925"/>
        <v/>
      </c>
      <c r="DF443" s="74" t="str">
        <f t="shared" ca="1" si="926"/>
        <v/>
      </c>
      <c r="DG443" s="74" t="str">
        <f t="shared" ca="1" si="927"/>
        <v/>
      </c>
      <c r="DH443" s="74" t="str">
        <f t="shared" ca="1" si="928"/>
        <v/>
      </c>
      <c r="DI443" s="74" t="str">
        <f t="shared" ca="1" si="929"/>
        <v/>
      </c>
      <c r="DJ443" s="74" t="str">
        <f t="shared" ca="1" si="930"/>
        <v/>
      </c>
      <c r="DK443" s="74" t="str">
        <f t="shared" ca="1" si="931"/>
        <v/>
      </c>
      <c r="DL443" s="74" t="str">
        <f t="shared" ca="1" si="932"/>
        <v/>
      </c>
      <c r="DM443" s="74" t="str">
        <f t="shared" ca="1" si="933"/>
        <v/>
      </c>
      <c r="DN443" s="74" t="str">
        <f t="shared" ca="1" si="934"/>
        <v/>
      </c>
      <c r="DO443" s="74" t="str">
        <f t="shared" ca="1" si="935"/>
        <v/>
      </c>
      <c r="DQ443" s="74" t="str">
        <f t="shared" ca="1" si="936"/>
        <v/>
      </c>
      <c r="DS443" s="74" t="str">
        <f t="shared" ca="1" si="937"/>
        <v/>
      </c>
      <c r="DT443" s="74" t="str">
        <f t="shared" ca="1" si="938"/>
        <v/>
      </c>
      <c r="DV443" s="525" t="str">
        <f t="shared" ca="1" si="939"/>
        <v/>
      </c>
      <c r="DW443" s="74" t="str">
        <f t="shared" ca="1" si="940"/>
        <v/>
      </c>
      <c r="DX443" s="485" t="str">
        <f t="shared" ca="1" si="941"/>
        <v/>
      </c>
      <c r="DY443" s="74" t="str">
        <f t="shared" ca="1" si="942"/>
        <v/>
      </c>
      <c r="DZ443" s="74" t="str">
        <f t="shared" ca="1" si="943"/>
        <v/>
      </c>
      <c r="EA443" s="74" t="str">
        <f t="shared" ca="1" si="944"/>
        <v/>
      </c>
      <c r="EC443" s="74" t="str">
        <f t="shared" ca="1" si="945"/>
        <v/>
      </c>
      <c r="ED443" s="74" t="str">
        <f t="shared" ca="1" si="946"/>
        <v/>
      </c>
      <c r="EE443" s="74" t="str">
        <f t="shared" ca="1" si="947"/>
        <v/>
      </c>
      <c r="EG443" s="479" t="str">
        <f ca="1">IF(V443=1,"",IF(LOG入力!BH443&gt;0,0,IF(CG443="★",0,IF(R443=1,0,IF(N443=0,0,1)))))</f>
        <v/>
      </c>
      <c r="EH443" s="483" t="str">
        <f t="shared" ca="1" si="948"/>
        <v/>
      </c>
      <c r="EI443" s="483" t="str">
        <f t="shared" ca="1" si="949"/>
        <v/>
      </c>
      <c r="EJ443" s="483" t="str">
        <f t="shared" ca="1" si="950"/>
        <v/>
      </c>
      <c r="EL443" s="71">
        <f t="shared" ca="1" si="951"/>
        <v>0</v>
      </c>
      <c r="EM443" s="6">
        <f t="shared" ca="1" si="952"/>
        <v>0</v>
      </c>
      <c r="EN443" s="6" t="str">
        <f t="shared" ca="1" si="953"/>
        <v/>
      </c>
      <c r="EO443" s="6">
        <f ca="1">IF(LOG入力!BH443&gt;0,0,IF(EM443=0,0,(IF(COUNTIF($EN$19:EN443,EN443)=1,IF($FS$3="N",1,IF(EH443=1,1,0))))))</f>
        <v>0</v>
      </c>
      <c r="EP443" s="6" t="str">
        <f ca="1">IF(LOG入力!BH443&gt;0,"",IF(EO443=1,$X443,""))</f>
        <v/>
      </c>
      <c r="EQ443" s="6" t="str">
        <f ca="1">IF(LOG入力!BH443&gt;0,"",IF(EO443=1,$Y443,""))</f>
        <v/>
      </c>
      <c r="ER443" s="520" t="str">
        <f ca="1">IF(LOG入力!BH443&gt;0,"",IF(COUNTIF($EP$19:$EP443,EP443)=1,EP443,""))</f>
        <v/>
      </c>
      <c r="ES443" s="520">
        <f ca="1">IF(LOG入力!BH443&gt;0,0,IF((EL443=1),IF(($ER443=""),0,1),0))</f>
        <v>0</v>
      </c>
      <c r="ET443" s="520" t="str">
        <f ca="1">IF(LOG入力!BH443&gt;0,"",IF(COUNTIF($EQ$19:EQ443,EQ443)=1,EQ443,""))</f>
        <v/>
      </c>
      <c r="EU443" s="539">
        <f ca="1">IF(LOG入力!BH443&gt;0,0,IF((EL443=1),IF(($ET443=""),0,1),0))</f>
        <v>0</v>
      </c>
      <c r="EV443" s="71">
        <f t="shared" ca="1" si="954"/>
        <v>0</v>
      </c>
      <c r="EW443" s="6">
        <f t="shared" ca="1" si="955"/>
        <v>0</v>
      </c>
      <c r="EX443" s="6" t="str">
        <f t="shared" ca="1" si="956"/>
        <v/>
      </c>
      <c r="EY443" s="6">
        <f ca="1">IF(LOG入力!BH443&gt;0,0,IF(EW443=0,0,(IF(COUNTIF($EX$19:EX443,EX443)=1,IF($FS$3="N",1,IF(EH443=1,1,0))))))</f>
        <v>0</v>
      </c>
      <c r="EZ443" s="6" t="str">
        <f ca="1">IF(LOG入力!BH443&gt;0,"",IF(EY443=1,$X443,""))</f>
        <v/>
      </c>
      <c r="FA443" s="6" t="str">
        <f ca="1">IF(LOG入力!BH443&gt;0,"",IF(EY443=1,$Y443,""))</f>
        <v/>
      </c>
      <c r="FB443" s="6" t="str">
        <f ca="1">IF(LOG入力!BH443&gt;0,"",IF(COUNTIF($EZ$19:$EZ443,EZ443)=1,EZ443,""))</f>
        <v/>
      </c>
      <c r="FC443" s="6">
        <f ca="1">IF(LOG入力!BH443&gt;0,0,IF((EV443=1),IF(($FB443=""),0,1),0))</f>
        <v>0</v>
      </c>
      <c r="FD443" s="6" t="str">
        <f ca="1">IF(LOG入力!BH443&gt;0,"",IF(COUNTIF($FA$19:FA443,FA443)=1,FA443,""))</f>
        <v/>
      </c>
      <c r="FE443" s="72">
        <f ca="1">IF(LOG入力!BH443&gt;0,0,IF((EV443=1),IF(($FD443=""),0,1),0))</f>
        <v>0</v>
      </c>
      <c r="FF443" s="71">
        <f t="shared" ca="1" si="957"/>
        <v>0</v>
      </c>
      <c r="FG443" s="6">
        <f t="shared" ca="1" si="958"/>
        <v>0</v>
      </c>
      <c r="FH443" s="6" t="str">
        <f t="shared" ca="1" si="959"/>
        <v/>
      </c>
      <c r="FI443" s="6">
        <f ca="1">IF(LOG入力!BH443&gt;0,0,IF(FG443=0,0,(IF(COUNTIF($FH$19:FH443,FH443)=1,IF($FS$3="N",1,IF(EH443=1,1,0))))))</f>
        <v>0</v>
      </c>
      <c r="FJ443" s="6" t="str">
        <f ca="1">IF(LOG入力!BH443&gt;0,"",IF(FI443=1,$X443,""))</f>
        <v/>
      </c>
      <c r="FK443" s="6" t="str">
        <f ca="1">IF(LOG入力!BH443&gt;0,"",IF(FI443=1,$Y443,""))</f>
        <v/>
      </c>
      <c r="FL443" s="6" t="str">
        <f ca="1">IF(LOG入力!BH443&gt;0,"",IF(COUNTIF($FJ$19:$FJ443,FJ443)=1,FJ443,""))</f>
        <v/>
      </c>
      <c r="FM443" s="6">
        <f ca="1">IF(LOG入力!BH443&gt;0,0,IF((FF443=1),IF(($FL443=""),0,1),0))</f>
        <v>0</v>
      </c>
      <c r="FN443" s="6" t="str">
        <f ca="1">IF(LOG入力!BH443&gt;0,"",IF(COUNTIF($FK$19:FK443,FK443)=1,FK443,""))</f>
        <v/>
      </c>
      <c r="FO443" s="72">
        <f ca="1">IF(LOG入力!BH443&gt;0,0,IF((FF443=1),IF(($FN443=""),0,1),0))</f>
        <v>0</v>
      </c>
      <c r="FP443" s="71">
        <f t="shared" ca="1" si="960"/>
        <v>0</v>
      </c>
      <c r="FQ443" s="6">
        <f t="shared" ca="1" si="961"/>
        <v>0</v>
      </c>
      <c r="FR443" s="6" t="str">
        <f t="shared" ca="1" si="962"/>
        <v/>
      </c>
      <c r="FS443" s="6">
        <f ca="1">IF(LOG入力!BH443&gt;0,0,IF(FQ443=0,0,(IF(COUNTIF($FR$19:FR443,FR443)=1,IF($FS$3="N",1,IF(EH443=1,1,0))))))</f>
        <v>0</v>
      </c>
      <c r="FT443" s="6" t="str">
        <f ca="1">IF(LOG入力!BH443&gt;0,"",IF(FS443=1,$X443,""))</f>
        <v/>
      </c>
      <c r="FU443" s="6" t="str">
        <f ca="1">IF(LOG入力!BH443&gt;0,"",IF(FS443=1,$Y443,""))</f>
        <v/>
      </c>
      <c r="FV443" s="6" t="str">
        <f ca="1">IF(LOG入力!BH443&gt;0,"",IF(COUNTIF($FT$19:$FT443,FT443)=1,FT443,""))</f>
        <v/>
      </c>
      <c r="FW443" s="6">
        <f ca="1">IF(LOG入力!BH443&gt;0,0,IF((FP443=1),IF(($FV443=""),0,1),0))</f>
        <v>0</v>
      </c>
      <c r="FX443" s="6" t="str">
        <f ca="1">IF(LOG入力!BH443&gt;0,"",IF(COUNTIF($FU$19:FU443,FU443)=1,FU443,""))</f>
        <v/>
      </c>
      <c r="FY443" s="72">
        <f ca="1">IF(LOG入力!BH443&gt;0,0,IF((FP443=1),IF(($FX443=""),0,1),0))</f>
        <v>0</v>
      </c>
      <c r="FZ443" s="71">
        <f t="shared" ca="1" si="963"/>
        <v>0</v>
      </c>
      <c r="GA443" s="6">
        <f t="shared" ca="1" si="964"/>
        <v>0</v>
      </c>
      <c r="GB443" s="6" t="str">
        <f t="shared" ca="1" si="965"/>
        <v/>
      </c>
      <c r="GC443" s="6">
        <f ca="1">IF(LOG入力!BH443&gt;0,0,IF(GA443=0,0,(IF(COUNTIF($GB$19:GB443,GB443)=1,IF($FS$3="N",1,IF(EH443=1,1,0))))))</f>
        <v>0</v>
      </c>
      <c r="GD443" s="6" t="str">
        <f ca="1">IF(LOG入力!BH443&gt;0,"",IF(GC443=1,$X443,""))</f>
        <v/>
      </c>
      <c r="GE443" s="6" t="str">
        <f ca="1">IF(LOG入力!BH443&gt;0,"",IF(GC443=1,$Y443,""))</f>
        <v/>
      </c>
      <c r="GF443" s="6" t="str">
        <f ca="1">IF(LOG入力!BH443&gt;0,"",IF(COUNTIF($GD$19:$GD443,GD443)=1,GD443,""))</f>
        <v/>
      </c>
      <c r="GG443" s="6">
        <f ca="1">IF(LOG入力!BH443&gt;0,0,IF((FZ443=1),IF(($GF443=""),0,1),0))</f>
        <v>0</v>
      </c>
      <c r="GH443" s="6" t="str">
        <f ca="1">IF(LOG入力!BH443&gt;0,"",IF(COUNTIF($GE$19:GE443,GE443)=1,GE443,""))</f>
        <v/>
      </c>
      <c r="GI443" s="72">
        <f ca="1">IF(LOG入力!BH443&gt;0,0,IF((FZ443=1),IF(($GH443=""),0,1),0))</f>
        <v>0</v>
      </c>
      <c r="GK443" s="455" t="str">
        <f ca="1">IF(V443=1,"",IF(LEN(LOG入力!AS443)=0,"",LOG入力!AS443))</f>
        <v/>
      </c>
      <c r="GL443" s="378" t="str">
        <f t="shared" ca="1" si="966"/>
        <v/>
      </c>
      <c r="GM443" s="378" t="str">
        <f t="shared" ca="1" si="967"/>
        <v/>
      </c>
      <c r="GN443" s="74" t="str">
        <f t="shared" ca="1" si="968"/>
        <v/>
      </c>
      <c r="GO443" s="74" t="str">
        <f t="shared" ca="1" si="969"/>
        <v/>
      </c>
      <c r="GQ443" s="74" t="str">
        <f t="shared" ca="1" si="970"/>
        <v/>
      </c>
      <c r="GR443" s="74" t="str">
        <f t="shared" ca="1" si="971"/>
        <v/>
      </c>
      <c r="GS443" s="74" t="str">
        <f t="shared" ca="1" si="972"/>
        <v/>
      </c>
      <c r="GT443" s="74" t="str">
        <f t="shared" ca="1" si="973"/>
        <v/>
      </c>
      <c r="GU443" s="74" t="str">
        <f t="shared" ca="1" si="974"/>
        <v/>
      </c>
      <c r="GV443" s="74" t="str">
        <f t="shared" ca="1" si="975"/>
        <v/>
      </c>
      <c r="GX443" s="74" t="str">
        <f t="shared" ca="1" si="976"/>
        <v/>
      </c>
      <c r="GY443" s="74" t="str">
        <f t="shared" ca="1" si="977"/>
        <v/>
      </c>
      <c r="GZ443" s="74" t="str">
        <f ca="1">IF(V443=1,"",IF(LOG入力!BH443&gt;0,0,IF(GY443=0,0,IF((VALUE((TYPE(VALUE(J443)))))=16,0,IF(VALUE(J443)&lt;60,1,IF(VALUE(J443)&lt;100,0,IF(VALUE(J443)&lt;600,2,0)))))))</f>
        <v/>
      </c>
      <c r="HA443" s="74" t="str">
        <f t="shared" ca="1" si="978"/>
        <v/>
      </c>
      <c r="HB443" s="74" t="str">
        <f ca="1">IF(V443=1,"",IF(LOG入力!BH443&gt;0,0,IF(HA443=0,0,IF((VALUE((TYPE(VALUE(L443)))))=16,0,IF(VALUE(L443)&lt;60,1,IF(VALUE(L443)&lt;100,0,IF(VALUE(L443)&lt;600,2,0)))))))</f>
        <v/>
      </c>
      <c r="HD443" s="74" t="str">
        <f t="shared" ca="1" si="979"/>
        <v/>
      </c>
      <c r="HF443" s="74" t="str">
        <f t="shared" ca="1" si="980"/>
        <v/>
      </c>
      <c r="HG443" s="74" t="str">
        <f t="shared" ca="1" si="981"/>
        <v/>
      </c>
      <c r="HH443" s="74" t="str">
        <f t="shared" ca="1" si="982"/>
        <v/>
      </c>
      <c r="HI443" s="74" t="str">
        <f t="shared" ca="1" si="983"/>
        <v/>
      </c>
      <c r="HJ443" s="74" t="str">
        <f t="shared" ca="1" si="984"/>
        <v/>
      </c>
      <c r="HK443" s="74" t="str">
        <f t="shared" ca="1" si="985"/>
        <v/>
      </c>
      <c r="HL443" s="74" t="str">
        <f t="shared" ca="1" si="986"/>
        <v/>
      </c>
      <c r="HM443" s="74" t="str">
        <f t="shared" ca="1" si="987"/>
        <v/>
      </c>
      <c r="HN443" s="74" t="str">
        <f t="shared" ca="1" si="988"/>
        <v/>
      </c>
      <c r="HO443" s="529" t="str">
        <f t="shared" ca="1" si="989"/>
        <v/>
      </c>
      <c r="HP443" s="74" t="str">
        <f t="shared" ca="1" si="990"/>
        <v/>
      </c>
      <c r="HQ443" s="74" t="str">
        <f t="shared" ca="1" si="991"/>
        <v/>
      </c>
      <c r="HR443" s="74" t="str">
        <f t="shared" ca="1" si="992"/>
        <v/>
      </c>
      <c r="HS443" s="74" t="str">
        <f t="shared" ca="1" si="993"/>
        <v/>
      </c>
      <c r="HT443" s="74" t="str">
        <f ca="1">IF(V443=1,"",IF(LOG入力!BH443&gt;0,0,IF(DV443=1,0,IF(N443="0",0,IF(SUM(HD443:HS443)&gt;0,1,0)))))</f>
        <v/>
      </c>
    </row>
    <row r="444" spans="1:228" x14ac:dyDescent="0.15">
      <c r="A444" s="5"/>
      <c r="B444" s="532" t="str">
        <f t="shared" ca="1" si="852"/>
        <v/>
      </c>
      <c r="C444" s="534" t="str">
        <f ca="1">LOG入力!AP444</f>
        <v/>
      </c>
      <c r="D444" s="534" t="str">
        <f ca="1">LOG入力!AQ444</f>
        <v/>
      </c>
      <c r="E444" s="534" t="str">
        <f ca="1">LOG入力!AR444</f>
        <v/>
      </c>
      <c r="F444" s="535" t="str">
        <f t="shared" ca="1" si="853"/>
        <v/>
      </c>
      <c r="G444" s="585" t="str">
        <f ca="1">LOG入力!AT444</f>
        <v/>
      </c>
      <c r="H444" s="542" t="str">
        <f ca="1">LOG入力!AU444</f>
        <v/>
      </c>
      <c r="I444" s="542" t="str">
        <f ca="1">LOG入力!AV444</f>
        <v/>
      </c>
      <c r="J444" s="577" t="str">
        <f ca="1">LOG入力!AW444</f>
        <v/>
      </c>
      <c r="K444" s="578" t="str">
        <f ca="1">LOG入力!BJ444</f>
        <v/>
      </c>
      <c r="L444" s="577" t="str">
        <f ca="1">LOG入力!AY444</f>
        <v/>
      </c>
      <c r="M444" s="545" t="str">
        <f ca="1">LOG入力!BK444</f>
        <v/>
      </c>
      <c r="N444" s="512" t="str">
        <f ca="1">IF(V444=1,"",IF(LOG入力!AJ444=1,"1",LOG入力!BA444))</f>
        <v/>
      </c>
      <c r="O444" s="538" t="str">
        <f ca="1">IF(V444=1,"",IF(LEN(LOG入力!O444)=0,"",LOG入力!O444))</f>
        <v/>
      </c>
      <c r="P444" s="291" t="str">
        <f ca="1">IF(V444=1,"",IF($AA$4=1,"",IF(LOG入力!BG444=1,"",CONCATENATE($ER444,$FB444,$FL444,$FV444,$GF444))))</f>
        <v/>
      </c>
      <c r="Q444" s="291" t="str">
        <f ca="1">IF(V444=1,"",IF($AA$4=1,"",IF(LOG入力!BG444=1,"",CONCATENATE($ET444,$FD444,$FN444,$FX444,$GH444))))</f>
        <v/>
      </c>
      <c r="R444" s="573" t="str">
        <f ca="1">IF(V444=1,"",IF($AA$4=1,"",IF(LOG入力!BH444&gt;0,0,AA444)))</f>
        <v/>
      </c>
      <c r="S444" s="293" t="str">
        <f t="shared" ca="1" si="854"/>
        <v/>
      </c>
      <c r="T444" s="681"/>
      <c r="U444" s="38"/>
      <c r="V444" s="196">
        <f ca="1">LOG入力!AN444</f>
        <v>1</v>
      </c>
      <c r="W444" s="38"/>
      <c r="X444" s="516" t="str">
        <f t="shared" ca="1" si="855"/>
        <v/>
      </c>
      <c r="Y444" s="515" t="str">
        <f t="shared" ca="1" si="856"/>
        <v/>
      </c>
      <c r="Z444" s="518" t="str">
        <f t="shared" ca="1" si="857"/>
        <v/>
      </c>
      <c r="AA444" s="574" t="str">
        <f t="shared" ca="1" si="858"/>
        <v/>
      </c>
      <c r="AC444" s="6" t="str">
        <f t="shared" ca="1" si="859"/>
        <v/>
      </c>
      <c r="AD444" s="6" t="str">
        <f t="shared" ca="1" si="860"/>
        <v/>
      </c>
      <c r="AE444" s="6" t="str">
        <f t="shared" ca="1" si="861"/>
        <v/>
      </c>
      <c r="AF444" s="6" t="str">
        <f t="shared" ca="1" si="862"/>
        <v/>
      </c>
      <c r="AG444" s="6" t="str">
        <f t="shared" ca="1" si="863"/>
        <v/>
      </c>
      <c r="AH444" s="6" t="str">
        <f t="shared" ca="1" si="864"/>
        <v/>
      </c>
      <c r="AI444" s="6" t="str">
        <f t="shared" ca="1" si="865"/>
        <v/>
      </c>
      <c r="AJ444" s="6" t="str">
        <f t="shared" ca="1" si="866"/>
        <v/>
      </c>
      <c r="AK444" s="6" t="str">
        <f t="shared" ca="1" si="867"/>
        <v/>
      </c>
      <c r="AL444" s="6" t="str">
        <f t="shared" ca="1" si="868"/>
        <v/>
      </c>
      <c r="AM444" s="6" t="str">
        <f t="shared" ca="1" si="869"/>
        <v/>
      </c>
      <c r="AN444" s="6" t="str">
        <f t="shared" ca="1" si="870"/>
        <v/>
      </c>
      <c r="AO444" s="6" t="str">
        <f t="shared" ca="1" si="871"/>
        <v/>
      </c>
      <c r="AP444" s="6" t="str">
        <f t="shared" ca="1" si="872"/>
        <v/>
      </c>
      <c r="AQ444" s="6" t="str">
        <f t="shared" ca="1" si="873"/>
        <v/>
      </c>
      <c r="AR444" s="6" t="str">
        <f t="shared" ca="1" si="874"/>
        <v/>
      </c>
      <c r="AS444" s="6" t="str">
        <f t="shared" ca="1" si="875"/>
        <v/>
      </c>
      <c r="AT444" s="6" t="str">
        <f t="shared" ca="1" si="876"/>
        <v/>
      </c>
      <c r="AU444" s="6" t="str">
        <f t="shared" ca="1" si="877"/>
        <v/>
      </c>
      <c r="AV444" s="6" t="str">
        <f t="shared" ca="1" si="878"/>
        <v/>
      </c>
      <c r="AW444" s="6" t="str">
        <f t="shared" ca="1" si="879"/>
        <v/>
      </c>
      <c r="AY444" s="6" t="str">
        <f t="shared" ca="1" si="880"/>
        <v/>
      </c>
      <c r="AZ444" s="6" t="str">
        <f t="shared" ca="1" si="881"/>
        <v/>
      </c>
      <c r="BA444" s="6" t="str">
        <f t="shared" ca="1" si="882"/>
        <v/>
      </c>
      <c r="BB444" s="6" t="str">
        <f t="shared" ca="1" si="883"/>
        <v/>
      </c>
      <c r="BC444" s="6" t="str">
        <f t="shared" ca="1" si="884"/>
        <v/>
      </c>
      <c r="BD444" s="6" t="str">
        <f t="shared" ca="1" si="885"/>
        <v/>
      </c>
      <c r="BE444" s="6" t="str">
        <f t="shared" ca="1" si="886"/>
        <v/>
      </c>
      <c r="BF444" s="6" t="str">
        <f t="shared" ca="1" si="887"/>
        <v/>
      </c>
      <c r="BG444" s="6" t="str">
        <f t="shared" ca="1" si="888"/>
        <v/>
      </c>
      <c r="BH444" s="6" t="str">
        <f t="shared" ca="1" si="889"/>
        <v/>
      </c>
      <c r="BI444" s="6" t="str">
        <f t="shared" ca="1" si="890"/>
        <v/>
      </c>
      <c r="BJ444" s="6" t="str">
        <f t="shared" ca="1" si="891"/>
        <v/>
      </c>
      <c r="BK444" s="6" t="str">
        <f t="shared" ca="1" si="892"/>
        <v/>
      </c>
      <c r="BL444" s="6" t="str">
        <f t="shared" ca="1" si="893"/>
        <v/>
      </c>
      <c r="BM444" s="6" t="str">
        <f t="shared" ca="1" si="894"/>
        <v/>
      </c>
      <c r="BN444" s="6" t="str">
        <f t="shared" ca="1" si="895"/>
        <v/>
      </c>
      <c r="BO444" s="6" t="str">
        <f t="shared" ca="1" si="896"/>
        <v/>
      </c>
      <c r="BP444" s="6" t="str">
        <f t="shared" ca="1" si="897"/>
        <v/>
      </c>
      <c r="BQ444" s="6" t="str">
        <f t="shared" ca="1" si="898"/>
        <v/>
      </c>
      <c r="BR444" s="6" t="str">
        <f t="shared" ca="1" si="899"/>
        <v/>
      </c>
      <c r="BS444" s="6" t="str">
        <f t="shared" ca="1" si="900"/>
        <v/>
      </c>
      <c r="BU444" s="6" t="str">
        <f t="shared" ca="1" si="901"/>
        <v/>
      </c>
      <c r="BW444" s="515" t="str">
        <f t="shared" ca="1" si="902"/>
        <v/>
      </c>
      <c r="BX444" s="515">
        <f t="shared" ca="1" si="903"/>
        <v>0</v>
      </c>
      <c r="BY444" s="515" t="str">
        <f t="shared" ca="1" si="904"/>
        <v/>
      </c>
      <c r="CA444" s="6">
        <f t="shared" ca="1" si="905"/>
        <v>1</v>
      </c>
      <c r="CC444" s="523" t="str">
        <f t="shared" ca="1" si="906"/>
        <v/>
      </c>
      <c r="CE444" s="6" t="str">
        <f t="shared" ca="1" si="907"/>
        <v/>
      </c>
      <c r="CG444" s="524" t="str">
        <f ca="1">IF(V444=1,"",IF($AA$4=1,"",IF(LOG入力!BH444&gt;0,"",IF(N444=0,"",IF(HT444=0,"","★")))))</f>
        <v/>
      </c>
      <c r="CI444" s="74" t="str">
        <f t="shared" ca="1" si="908"/>
        <v/>
      </c>
      <c r="CK444" s="525" t="str">
        <f ca="1">IF(V444=1,"",IF(LOG入力!BH444&gt;0,1,0))</f>
        <v/>
      </c>
      <c r="CL444" s="74" t="str">
        <f t="shared" ca="1" si="909"/>
        <v/>
      </c>
      <c r="CN444" s="74" t="str">
        <f t="shared" ca="1" si="910"/>
        <v/>
      </c>
      <c r="CO444" s="74" t="str">
        <f t="shared" ca="1" si="911"/>
        <v/>
      </c>
      <c r="CQ444" s="74" t="str">
        <f t="shared" ca="1" si="912"/>
        <v/>
      </c>
      <c r="CR444" s="74" t="str">
        <f t="shared" ca="1" si="913"/>
        <v/>
      </c>
      <c r="CS444" s="74" t="str">
        <f t="shared" ca="1" si="914"/>
        <v/>
      </c>
      <c r="CT444" s="74" t="str">
        <f t="shared" ca="1" si="915"/>
        <v/>
      </c>
      <c r="CU444" s="74" t="str">
        <f t="shared" ca="1" si="916"/>
        <v/>
      </c>
      <c r="CV444" s="74" t="str">
        <f t="shared" ca="1" si="917"/>
        <v/>
      </c>
      <c r="CW444" s="74" t="str">
        <f t="shared" ca="1" si="918"/>
        <v/>
      </c>
      <c r="CX444" s="74" t="str">
        <f t="shared" ca="1" si="919"/>
        <v/>
      </c>
      <c r="CY444" s="74" t="str">
        <f t="shared" ca="1" si="920"/>
        <v/>
      </c>
      <c r="CZ444" s="74" t="str">
        <f t="shared" ca="1" si="921"/>
        <v/>
      </c>
      <c r="DA444" s="74" t="str">
        <f t="shared" ca="1" si="922"/>
        <v/>
      </c>
      <c r="DB444" s="74" t="str">
        <f t="shared" ca="1" si="923"/>
        <v/>
      </c>
      <c r="DD444" s="74" t="str">
        <f t="shared" ca="1" si="924"/>
        <v/>
      </c>
      <c r="DE444" s="74" t="str">
        <f t="shared" ca="1" si="925"/>
        <v/>
      </c>
      <c r="DF444" s="74" t="str">
        <f t="shared" ca="1" si="926"/>
        <v/>
      </c>
      <c r="DG444" s="74" t="str">
        <f t="shared" ca="1" si="927"/>
        <v/>
      </c>
      <c r="DH444" s="74" t="str">
        <f t="shared" ca="1" si="928"/>
        <v/>
      </c>
      <c r="DI444" s="74" t="str">
        <f t="shared" ca="1" si="929"/>
        <v/>
      </c>
      <c r="DJ444" s="74" t="str">
        <f t="shared" ca="1" si="930"/>
        <v/>
      </c>
      <c r="DK444" s="74" t="str">
        <f t="shared" ca="1" si="931"/>
        <v/>
      </c>
      <c r="DL444" s="74" t="str">
        <f t="shared" ca="1" si="932"/>
        <v/>
      </c>
      <c r="DM444" s="74" t="str">
        <f t="shared" ca="1" si="933"/>
        <v/>
      </c>
      <c r="DN444" s="74" t="str">
        <f t="shared" ca="1" si="934"/>
        <v/>
      </c>
      <c r="DO444" s="74" t="str">
        <f t="shared" ca="1" si="935"/>
        <v/>
      </c>
      <c r="DQ444" s="74" t="str">
        <f t="shared" ca="1" si="936"/>
        <v/>
      </c>
      <c r="DS444" s="74" t="str">
        <f t="shared" ca="1" si="937"/>
        <v/>
      </c>
      <c r="DT444" s="74" t="str">
        <f t="shared" ca="1" si="938"/>
        <v/>
      </c>
      <c r="DV444" s="525" t="str">
        <f t="shared" ca="1" si="939"/>
        <v/>
      </c>
      <c r="DW444" s="74" t="str">
        <f t="shared" ca="1" si="940"/>
        <v/>
      </c>
      <c r="DX444" s="485" t="str">
        <f t="shared" ca="1" si="941"/>
        <v/>
      </c>
      <c r="DY444" s="74" t="str">
        <f t="shared" ca="1" si="942"/>
        <v/>
      </c>
      <c r="DZ444" s="74" t="str">
        <f t="shared" ca="1" si="943"/>
        <v/>
      </c>
      <c r="EA444" s="74" t="str">
        <f t="shared" ca="1" si="944"/>
        <v/>
      </c>
      <c r="EC444" s="74" t="str">
        <f t="shared" ca="1" si="945"/>
        <v/>
      </c>
      <c r="ED444" s="74" t="str">
        <f t="shared" ca="1" si="946"/>
        <v/>
      </c>
      <c r="EE444" s="74" t="str">
        <f t="shared" ca="1" si="947"/>
        <v/>
      </c>
      <c r="EG444" s="479" t="str">
        <f ca="1">IF(V444=1,"",IF(LOG入力!BH444&gt;0,0,IF(CG444="★",0,IF(R444=1,0,IF(N444=0,0,1)))))</f>
        <v/>
      </c>
      <c r="EH444" s="483" t="str">
        <f t="shared" ca="1" si="948"/>
        <v/>
      </c>
      <c r="EI444" s="483" t="str">
        <f t="shared" ca="1" si="949"/>
        <v/>
      </c>
      <c r="EJ444" s="483" t="str">
        <f t="shared" ca="1" si="950"/>
        <v/>
      </c>
      <c r="EL444" s="71">
        <f t="shared" ca="1" si="951"/>
        <v>0</v>
      </c>
      <c r="EM444" s="6">
        <f t="shared" ca="1" si="952"/>
        <v>0</v>
      </c>
      <c r="EN444" s="6" t="str">
        <f t="shared" ca="1" si="953"/>
        <v/>
      </c>
      <c r="EO444" s="6">
        <f ca="1">IF(LOG入力!BH444&gt;0,0,IF(EM444=0,0,(IF(COUNTIF($EN$19:EN444,EN444)=1,IF($FS$3="N",1,IF(EH444=1,1,0))))))</f>
        <v>0</v>
      </c>
      <c r="EP444" s="6" t="str">
        <f ca="1">IF(LOG入力!BH444&gt;0,"",IF(EO444=1,$X444,""))</f>
        <v/>
      </c>
      <c r="EQ444" s="6" t="str">
        <f ca="1">IF(LOG入力!BH444&gt;0,"",IF(EO444=1,$Y444,""))</f>
        <v/>
      </c>
      <c r="ER444" s="520" t="str">
        <f ca="1">IF(LOG入力!BH444&gt;0,"",IF(COUNTIF($EP$19:$EP444,EP444)=1,EP444,""))</f>
        <v/>
      </c>
      <c r="ES444" s="520">
        <f ca="1">IF(LOG入力!BH444&gt;0,0,IF((EL444=1),IF(($ER444=""),0,1),0))</f>
        <v>0</v>
      </c>
      <c r="ET444" s="520" t="str">
        <f ca="1">IF(LOG入力!BH444&gt;0,"",IF(COUNTIF($EQ$19:EQ444,EQ444)=1,EQ444,""))</f>
        <v/>
      </c>
      <c r="EU444" s="539">
        <f ca="1">IF(LOG入力!BH444&gt;0,0,IF((EL444=1),IF(($ET444=""),0,1),0))</f>
        <v>0</v>
      </c>
      <c r="EV444" s="71">
        <f t="shared" ca="1" si="954"/>
        <v>0</v>
      </c>
      <c r="EW444" s="6">
        <f t="shared" ca="1" si="955"/>
        <v>0</v>
      </c>
      <c r="EX444" s="6" t="str">
        <f t="shared" ca="1" si="956"/>
        <v/>
      </c>
      <c r="EY444" s="6">
        <f ca="1">IF(LOG入力!BH444&gt;0,0,IF(EW444=0,0,(IF(COUNTIF($EX$19:EX444,EX444)=1,IF($FS$3="N",1,IF(EH444=1,1,0))))))</f>
        <v>0</v>
      </c>
      <c r="EZ444" s="6" t="str">
        <f ca="1">IF(LOG入力!BH444&gt;0,"",IF(EY444=1,$X444,""))</f>
        <v/>
      </c>
      <c r="FA444" s="6" t="str">
        <f ca="1">IF(LOG入力!BH444&gt;0,"",IF(EY444=1,$Y444,""))</f>
        <v/>
      </c>
      <c r="FB444" s="6" t="str">
        <f ca="1">IF(LOG入力!BH444&gt;0,"",IF(COUNTIF($EZ$19:$EZ444,EZ444)=1,EZ444,""))</f>
        <v/>
      </c>
      <c r="FC444" s="6">
        <f ca="1">IF(LOG入力!BH444&gt;0,0,IF((EV444=1),IF(($FB444=""),0,1),0))</f>
        <v>0</v>
      </c>
      <c r="FD444" s="6" t="str">
        <f ca="1">IF(LOG入力!BH444&gt;0,"",IF(COUNTIF($FA$19:FA444,FA444)=1,FA444,""))</f>
        <v/>
      </c>
      <c r="FE444" s="72">
        <f ca="1">IF(LOG入力!BH444&gt;0,0,IF((EV444=1),IF(($FD444=""),0,1),0))</f>
        <v>0</v>
      </c>
      <c r="FF444" s="71">
        <f t="shared" ca="1" si="957"/>
        <v>0</v>
      </c>
      <c r="FG444" s="6">
        <f t="shared" ca="1" si="958"/>
        <v>0</v>
      </c>
      <c r="FH444" s="6" t="str">
        <f t="shared" ca="1" si="959"/>
        <v/>
      </c>
      <c r="FI444" s="6">
        <f ca="1">IF(LOG入力!BH444&gt;0,0,IF(FG444=0,0,(IF(COUNTIF($FH$19:FH444,FH444)=1,IF($FS$3="N",1,IF(EH444=1,1,0))))))</f>
        <v>0</v>
      </c>
      <c r="FJ444" s="6" t="str">
        <f ca="1">IF(LOG入力!BH444&gt;0,"",IF(FI444=1,$X444,""))</f>
        <v/>
      </c>
      <c r="FK444" s="6" t="str">
        <f ca="1">IF(LOG入力!BH444&gt;0,"",IF(FI444=1,$Y444,""))</f>
        <v/>
      </c>
      <c r="FL444" s="6" t="str">
        <f ca="1">IF(LOG入力!BH444&gt;0,"",IF(COUNTIF($FJ$19:$FJ444,FJ444)=1,FJ444,""))</f>
        <v/>
      </c>
      <c r="FM444" s="6">
        <f ca="1">IF(LOG入力!BH444&gt;0,0,IF((FF444=1),IF(($FL444=""),0,1),0))</f>
        <v>0</v>
      </c>
      <c r="FN444" s="6" t="str">
        <f ca="1">IF(LOG入力!BH444&gt;0,"",IF(COUNTIF($FK$19:FK444,FK444)=1,FK444,""))</f>
        <v/>
      </c>
      <c r="FO444" s="72">
        <f ca="1">IF(LOG入力!BH444&gt;0,0,IF((FF444=1),IF(($FN444=""),0,1),0))</f>
        <v>0</v>
      </c>
      <c r="FP444" s="71">
        <f t="shared" ca="1" si="960"/>
        <v>0</v>
      </c>
      <c r="FQ444" s="6">
        <f t="shared" ca="1" si="961"/>
        <v>0</v>
      </c>
      <c r="FR444" s="6" t="str">
        <f t="shared" ca="1" si="962"/>
        <v/>
      </c>
      <c r="FS444" s="6">
        <f ca="1">IF(LOG入力!BH444&gt;0,0,IF(FQ444=0,0,(IF(COUNTIF($FR$19:FR444,FR444)=1,IF($FS$3="N",1,IF(EH444=1,1,0))))))</f>
        <v>0</v>
      </c>
      <c r="FT444" s="6" t="str">
        <f ca="1">IF(LOG入力!BH444&gt;0,"",IF(FS444=1,$X444,""))</f>
        <v/>
      </c>
      <c r="FU444" s="6" t="str">
        <f ca="1">IF(LOG入力!BH444&gt;0,"",IF(FS444=1,$Y444,""))</f>
        <v/>
      </c>
      <c r="FV444" s="6" t="str">
        <f ca="1">IF(LOG入力!BH444&gt;0,"",IF(COUNTIF($FT$19:$FT444,FT444)=1,FT444,""))</f>
        <v/>
      </c>
      <c r="FW444" s="6">
        <f ca="1">IF(LOG入力!BH444&gt;0,0,IF((FP444=1),IF(($FV444=""),0,1),0))</f>
        <v>0</v>
      </c>
      <c r="FX444" s="6" t="str">
        <f ca="1">IF(LOG入力!BH444&gt;0,"",IF(COUNTIF($FU$19:FU444,FU444)=1,FU444,""))</f>
        <v/>
      </c>
      <c r="FY444" s="72">
        <f ca="1">IF(LOG入力!BH444&gt;0,0,IF((FP444=1),IF(($FX444=""),0,1),0))</f>
        <v>0</v>
      </c>
      <c r="FZ444" s="71">
        <f t="shared" ca="1" si="963"/>
        <v>0</v>
      </c>
      <c r="GA444" s="6">
        <f t="shared" ca="1" si="964"/>
        <v>0</v>
      </c>
      <c r="GB444" s="6" t="str">
        <f t="shared" ca="1" si="965"/>
        <v/>
      </c>
      <c r="GC444" s="6">
        <f ca="1">IF(LOG入力!BH444&gt;0,0,IF(GA444=0,0,(IF(COUNTIF($GB$19:GB444,GB444)=1,IF($FS$3="N",1,IF(EH444=1,1,0))))))</f>
        <v>0</v>
      </c>
      <c r="GD444" s="6" t="str">
        <f ca="1">IF(LOG入力!BH444&gt;0,"",IF(GC444=1,$X444,""))</f>
        <v/>
      </c>
      <c r="GE444" s="6" t="str">
        <f ca="1">IF(LOG入力!BH444&gt;0,"",IF(GC444=1,$Y444,""))</f>
        <v/>
      </c>
      <c r="GF444" s="6" t="str">
        <f ca="1">IF(LOG入力!BH444&gt;0,"",IF(COUNTIF($GD$19:$GD444,GD444)=1,GD444,""))</f>
        <v/>
      </c>
      <c r="GG444" s="6">
        <f ca="1">IF(LOG入力!BH444&gt;0,0,IF((FZ444=1),IF(($GF444=""),0,1),0))</f>
        <v>0</v>
      </c>
      <c r="GH444" s="6" t="str">
        <f ca="1">IF(LOG入力!BH444&gt;0,"",IF(COUNTIF($GE$19:GE444,GE444)=1,GE444,""))</f>
        <v/>
      </c>
      <c r="GI444" s="72">
        <f ca="1">IF(LOG入力!BH444&gt;0,0,IF((FZ444=1),IF(($GH444=""),0,1),0))</f>
        <v>0</v>
      </c>
      <c r="GK444" s="455" t="str">
        <f ca="1">IF(V444=1,"",IF(LEN(LOG入力!AS444)=0,"",LOG入力!AS444))</f>
        <v/>
      </c>
      <c r="GL444" s="378" t="str">
        <f t="shared" ca="1" si="966"/>
        <v/>
      </c>
      <c r="GM444" s="378" t="str">
        <f t="shared" ca="1" si="967"/>
        <v/>
      </c>
      <c r="GN444" s="74" t="str">
        <f t="shared" ca="1" si="968"/>
        <v/>
      </c>
      <c r="GO444" s="74" t="str">
        <f t="shared" ca="1" si="969"/>
        <v/>
      </c>
      <c r="GQ444" s="74" t="str">
        <f t="shared" ca="1" si="970"/>
        <v/>
      </c>
      <c r="GR444" s="74" t="str">
        <f t="shared" ca="1" si="971"/>
        <v/>
      </c>
      <c r="GS444" s="74" t="str">
        <f t="shared" ca="1" si="972"/>
        <v/>
      </c>
      <c r="GT444" s="74" t="str">
        <f t="shared" ca="1" si="973"/>
        <v/>
      </c>
      <c r="GU444" s="74" t="str">
        <f t="shared" ca="1" si="974"/>
        <v/>
      </c>
      <c r="GV444" s="74" t="str">
        <f t="shared" ca="1" si="975"/>
        <v/>
      </c>
      <c r="GX444" s="74" t="str">
        <f t="shared" ca="1" si="976"/>
        <v/>
      </c>
      <c r="GY444" s="74" t="str">
        <f t="shared" ca="1" si="977"/>
        <v/>
      </c>
      <c r="GZ444" s="74" t="str">
        <f ca="1">IF(V444=1,"",IF(LOG入力!BH444&gt;0,0,IF(GY444=0,0,IF((VALUE((TYPE(VALUE(J444)))))=16,0,IF(VALUE(J444)&lt;60,1,IF(VALUE(J444)&lt;100,0,IF(VALUE(J444)&lt;600,2,0)))))))</f>
        <v/>
      </c>
      <c r="HA444" s="74" t="str">
        <f t="shared" ca="1" si="978"/>
        <v/>
      </c>
      <c r="HB444" s="74" t="str">
        <f ca="1">IF(V444=1,"",IF(LOG入力!BH444&gt;0,0,IF(HA444=0,0,IF((VALUE((TYPE(VALUE(L444)))))=16,0,IF(VALUE(L444)&lt;60,1,IF(VALUE(L444)&lt;100,0,IF(VALUE(L444)&lt;600,2,0)))))))</f>
        <v/>
      </c>
      <c r="HD444" s="74" t="str">
        <f t="shared" ca="1" si="979"/>
        <v/>
      </c>
      <c r="HF444" s="74" t="str">
        <f t="shared" ca="1" si="980"/>
        <v/>
      </c>
      <c r="HG444" s="74" t="str">
        <f t="shared" ca="1" si="981"/>
        <v/>
      </c>
      <c r="HH444" s="74" t="str">
        <f t="shared" ca="1" si="982"/>
        <v/>
      </c>
      <c r="HI444" s="74" t="str">
        <f t="shared" ca="1" si="983"/>
        <v/>
      </c>
      <c r="HJ444" s="74" t="str">
        <f t="shared" ca="1" si="984"/>
        <v/>
      </c>
      <c r="HK444" s="74" t="str">
        <f t="shared" ca="1" si="985"/>
        <v/>
      </c>
      <c r="HL444" s="74" t="str">
        <f t="shared" ca="1" si="986"/>
        <v/>
      </c>
      <c r="HM444" s="74" t="str">
        <f t="shared" ca="1" si="987"/>
        <v/>
      </c>
      <c r="HN444" s="74" t="str">
        <f t="shared" ca="1" si="988"/>
        <v/>
      </c>
      <c r="HO444" s="529" t="str">
        <f t="shared" ca="1" si="989"/>
        <v/>
      </c>
      <c r="HP444" s="74" t="str">
        <f t="shared" ca="1" si="990"/>
        <v/>
      </c>
      <c r="HQ444" s="74" t="str">
        <f t="shared" ca="1" si="991"/>
        <v/>
      </c>
      <c r="HR444" s="74" t="str">
        <f t="shared" ca="1" si="992"/>
        <v/>
      </c>
      <c r="HS444" s="74" t="str">
        <f t="shared" ca="1" si="993"/>
        <v/>
      </c>
      <c r="HT444" s="74" t="str">
        <f ca="1">IF(V444=1,"",IF(LOG入力!BH444&gt;0,0,IF(DV444=1,0,IF(N444="0",0,IF(SUM(HD444:HS444)&gt;0,1,0)))))</f>
        <v/>
      </c>
    </row>
    <row r="445" spans="1:228" x14ac:dyDescent="0.15">
      <c r="A445" s="5"/>
      <c r="B445" s="532" t="str">
        <f t="shared" ca="1" si="852"/>
        <v/>
      </c>
      <c r="C445" s="534" t="str">
        <f ca="1">LOG入力!AP445</f>
        <v/>
      </c>
      <c r="D445" s="534" t="str">
        <f ca="1">LOG入力!AQ445</f>
        <v/>
      </c>
      <c r="E445" s="534" t="str">
        <f ca="1">LOG入力!AR445</f>
        <v/>
      </c>
      <c r="F445" s="535" t="str">
        <f t="shared" ca="1" si="853"/>
        <v/>
      </c>
      <c r="G445" s="585" t="str">
        <f ca="1">LOG入力!AT445</f>
        <v/>
      </c>
      <c r="H445" s="542" t="str">
        <f ca="1">LOG入力!AU445</f>
        <v/>
      </c>
      <c r="I445" s="542" t="str">
        <f ca="1">LOG入力!AV445</f>
        <v/>
      </c>
      <c r="J445" s="577" t="str">
        <f ca="1">LOG入力!AW445</f>
        <v/>
      </c>
      <c r="K445" s="578" t="str">
        <f ca="1">LOG入力!BJ445</f>
        <v/>
      </c>
      <c r="L445" s="577" t="str">
        <f ca="1">LOG入力!AY445</f>
        <v/>
      </c>
      <c r="M445" s="545" t="str">
        <f ca="1">LOG入力!BK445</f>
        <v/>
      </c>
      <c r="N445" s="512" t="str">
        <f ca="1">IF(V445=1,"",IF(LOG入力!AJ445=1,"1",LOG入力!BA445))</f>
        <v/>
      </c>
      <c r="O445" s="538" t="str">
        <f ca="1">IF(V445=1,"",IF(LEN(LOG入力!O445)=0,"",LOG入力!O445))</f>
        <v/>
      </c>
      <c r="P445" s="291" t="str">
        <f ca="1">IF(V445=1,"",IF($AA$4=1,"",IF(LOG入力!BG445=1,"",CONCATENATE($ER445,$FB445,$FL445,$FV445,$GF445))))</f>
        <v/>
      </c>
      <c r="Q445" s="291" t="str">
        <f ca="1">IF(V445=1,"",IF($AA$4=1,"",IF(LOG入力!BG445=1,"",CONCATENATE($ET445,$FD445,$FN445,$FX445,$GH445))))</f>
        <v/>
      </c>
      <c r="R445" s="573" t="str">
        <f ca="1">IF(V445=1,"",IF($AA$4=1,"",IF(LOG入力!BH445&gt;0,0,AA445)))</f>
        <v/>
      </c>
      <c r="S445" s="293" t="str">
        <f t="shared" ca="1" si="854"/>
        <v/>
      </c>
      <c r="T445" s="681"/>
      <c r="U445" s="38"/>
      <c r="V445" s="196">
        <f ca="1">LOG入力!AN445</f>
        <v>1</v>
      </c>
      <c r="W445" s="38"/>
      <c r="X445" s="516" t="str">
        <f t="shared" ca="1" si="855"/>
        <v/>
      </c>
      <c r="Y445" s="515" t="str">
        <f t="shared" ca="1" si="856"/>
        <v/>
      </c>
      <c r="Z445" s="518" t="str">
        <f t="shared" ca="1" si="857"/>
        <v/>
      </c>
      <c r="AA445" s="574" t="str">
        <f t="shared" ca="1" si="858"/>
        <v/>
      </c>
      <c r="AC445" s="6" t="str">
        <f t="shared" ca="1" si="859"/>
        <v/>
      </c>
      <c r="AD445" s="6" t="str">
        <f t="shared" ca="1" si="860"/>
        <v/>
      </c>
      <c r="AE445" s="6" t="str">
        <f t="shared" ca="1" si="861"/>
        <v/>
      </c>
      <c r="AF445" s="6" t="str">
        <f t="shared" ca="1" si="862"/>
        <v/>
      </c>
      <c r="AG445" s="6" t="str">
        <f t="shared" ca="1" si="863"/>
        <v/>
      </c>
      <c r="AH445" s="6" t="str">
        <f t="shared" ca="1" si="864"/>
        <v/>
      </c>
      <c r="AI445" s="6" t="str">
        <f t="shared" ca="1" si="865"/>
        <v/>
      </c>
      <c r="AJ445" s="6" t="str">
        <f t="shared" ca="1" si="866"/>
        <v/>
      </c>
      <c r="AK445" s="6" t="str">
        <f t="shared" ca="1" si="867"/>
        <v/>
      </c>
      <c r="AL445" s="6" t="str">
        <f t="shared" ca="1" si="868"/>
        <v/>
      </c>
      <c r="AM445" s="6" t="str">
        <f t="shared" ca="1" si="869"/>
        <v/>
      </c>
      <c r="AN445" s="6" t="str">
        <f t="shared" ca="1" si="870"/>
        <v/>
      </c>
      <c r="AO445" s="6" t="str">
        <f t="shared" ca="1" si="871"/>
        <v/>
      </c>
      <c r="AP445" s="6" t="str">
        <f t="shared" ca="1" si="872"/>
        <v/>
      </c>
      <c r="AQ445" s="6" t="str">
        <f t="shared" ca="1" si="873"/>
        <v/>
      </c>
      <c r="AR445" s="6" t="str">
        <f t="shared" ca="1" si="874"/>
        <v/>
      </c>
      <c r="AS445" s="6" t="str">
        <f t="shared" ca="1" si="875"/>
        <v/>
      </c>
      <c r="AT445" s="6" t="str">
        <f t="shared" ca="1" si="876"/>
        <v/>
      </c>
      <c r="AU445" s="6" t="str">
        <f t="shared" ca="1" si="877"/>
        <v/>
      </c>
      <c r="AV445" s="6" t="str">
        <f t="shared" ca="1" si="878"/>
        <v/>
      </c>
      <c r="AW445" s="6" t="str">
        <f t="shared" ca="1" si="879"/>
        <v/>
      </c>
      <c r="AY445" s="6" t="str">
        <f t="shared" ca="1" si="880"/>
        <v/>
      </c>
      <c r="AZ445" s="6" t="str">
        <f t="shared" ca="1" si="881"/>
        <v/>
      </c>
      <c r="BA445" s="6" t="str">
        <f t="shared" ca="1" si="882"/>
        <v/>
      </c>
      <c r="BB445" s="6" t="str">
        <f t="shared" ca="1" si="883"/>
        <v/>
      </c>
      <c r="BC445" s="6" t="str">
        <f t="shared" ca="1" si="884"/>
        <v/>
      </c>
      <c r="BD445" s="6" t="str">
        <f t="shared" ca="1" si="885"/>
        <v/>
      </c>
      <c r="BE445" s="6" t="str">
        <f t="shared" ca="1" si="886"/>
        <v/>
      </c>
      <c r="BF445" s="6" t="str">
        <f t="shared" ca="1" si="887"/>
        <v/>
      </c>
      <c r="BG445" s="6" t="str">
        <f t="shared" ca="1" si="888"/>
        <v/>
      </c>
      <c r="BH445" s="6" t="str">
        <f t="shared" ca="1" si="889"/>
        <v/>
      </c>
      <c r="BI445" s="6" t="str">
        <f t="shared" ca="1" si="890"/>
        <v/>
      </c>
      <c r="BJ445" s="6" t="str">
        <f t="shared" ca="1" si="891"/>
        <v/>
      </c>
      <c r="BK445" s="6" t="str">
        <f t="shared" ca="1" si="892"/>
        <v/>
      </c>
      <c r="BL445" s="6" t="str">
        <f t="shared" ca="1" si="893"/>
        <v/>
      </c>
      <c r="BM445" s="6" t="str">
        <f t="shared" ca="1" si="894"/>
        <v/>
      </c>
      <c r="BN445" s="6" t="str">
        <f t="shared" ca="1" si="895"/>
        <v/>
      </c>
      <c r="BO445" s="6" t="str">
        <f t="shared" ca="1" si="896"/>
        <v/>
      </c>
      <c r="BP445" s="6" t="str">
        <f t="shared" ca="1" si="897"/>
        <v/>
      </c>
      <c r="BQ445" s="6" t="str">
        <f t="shared" ca="1" si="898"/>
        <v/>
      </c>
      <c r="BR445" s="6" t="str">
        <f t="shared" ca="1" si="899"/>
        <v/>
      </c>
      <c r="BS445" s="6" t="str">
        <f t="shared" ca="1" si="900"/>
        <v/>
      </c>
      <c r="BU445" s="6" t="str">
        <f t="shared" ca="1" si="901"/>
        <v/>
      </c>
      <c r="BW445" s="515" t="str">
        <f t="shared" ca="1" si="902"/>
        <v/>
      </c>
      <c r="BX445" s="515">
        <f t="shared" ca="1" si="903"/>
        <v>0</v>
      </c>
      <c r="BY445" s="515" t="str">
        <f t="shared" ca="1" si="904"/>
        <v/>
      </c>
      <c r="CA445" s="6">
        <f t="shared" ca="1" si="905"/>
        <v>1</v>
      </c>
      <c r="CC445" s="523" t="str">
        <f t="shared" ca="1" si="906"/>
        <v/>
      </c>
      <c r="CE445" s="6" t="str">
        <f t="shared" ca="1" si="907"/>
        <v/>
      </c>
      <c r="CG445" s="524" t="str">
        <f ca="1">IF(V445=1,"",IF($AA$4=1,"",IF(LOG入力!BH445&gt;0,"",IF(N445=0,"",IF(HT445=0,"","★")))))</f>
        <v/>
      </c>
      <c r="CI445" s="74" t="str">
        <f t="shared" ca="1" si="908"/>
        <v/>
      </c>
      <c r="CK445" s="525" t="str">
        <f ca="1">IF(V445=1,"",IF(LOG入力!BH445&gt;0,1,0))</f>
        <v/>
      </c>
      <c r="CL445" s="74" t="str">
        <f t="shared" ca="1" si="909"/>
        <v/>
      </c>
      <c r="CN445" s="74" t="str">
        <f t="shared" ca="1" si="910"/>
        <v/>
      </c>
      <c r="CO445" s="74" t="str">
        <f t="shared" ca="1" si="911"/>
        <v/>
      </c>
      <c r="CQ445" s="74" t="str">
        <f t="shared" ca="1" si="912"/>
        <v/>
      </c>
      <c r="CR445" s="74" t="str">
        <f t="shared" ca="1" si="913"/>
        <v/>
      </c>
      <c r="CS445" s="74" t="str">
        <f t="shared" ca="1" si="914"/>
        <v/>
      </c>
      <c r="CT445" s="74" t="str">
        <f t="shared" ca="1" si="915"/>
        <v/>
      </c>
      <c r="CU445" s="74" t="str">
        <f t="shared" ca="1" si="916"/>
        <v/>
      </c>
      <c r="CV445" s="74" t="str">
        <f t="shared" ca="1" si="917"/>
        <v/>
      </c>
      <c r="CW445" s="74" t="str">
        <f t="shared" ca="1" si="918"/>
        <v/>
      </c>
      <c r="CX445" s="74" t="str">
        <f t="shared" ca="1" si="919"/>
        <v/>
      </c>
      <c r="CY445" s="74" t="str">
        <f t="shared" ca="1" si="920"/>
        <v/>
      </c>
      <c r="CZ445" s="74" t="str">
        <f t="shared" ca="1" si="921"/>
        <v/>
      </c>
      <c r="DA445" s="74" t="str">
        <f t="shared" ca="1" si="922"/>
        <v/>
      </c>
      <c r="DB445" s="74" t="str">
        <f t="shared" ca="1" si="923"/>
        <v/>
      </c>
      <c r="DD445" s="74" t="str">
        <f t="shared" ca="1" si="924"/>
        <v/>
      </c>
      <c r="DE445" s="74" t="str">
        <f t="shared" ca="1" si="925"/>
        <v/>
      </c>
      <c r="DF445" s="74" t="str">
        <f t="shared" ca="1" si="926"/>
        <v/>
      </c>
      <c r="DG445" s="74" t="str">
        <f t="shared" ca="1" si="927"/>
        <v/>
      </c>
      <c r="DH445" s="74" t="str">
        <f t="shared" ca="1" si="928"/>
        <v/>
      </c>
      <c r="DI445" s="74" t="str">
        <f t="shared" ca="1" si="929"/>
        <v/>
      </c>
      <c r="DJ445" s="74" t="str">
        <f t="shared" ca="1" si="930"/>
        <v/>
      </c>
      <c r="DK445" s="74" t="str">
        <f t="shared" ca="1" si="931"/>
        <v/>
      </c>
      <c r="DL445" s="74" t="str">
        <f t="shared" ca="1" si="932"/>
        <v/>
      </c>
      <c r="DM445" s="74" t="str">
        <f t="shared" ca="1" si="933"/>
        <v/>
      </c>
      <c r="DN445" s="74" t="str">
        <f t="shared" ca="1" si="934"/>
        <v/>
      </c>
      <c r="DO445" s="74" t="str">
        <f t="shared" ca="1" si="935"/>
        <v/>
      </c>
      <c r="DQ445" s="74" t="str">
        <f t="shared" ca="1" si="936"/>
        <v/>
      </c>
      <c r="DS445" s="74" t="str">
        <f t="shared" ca="1" si="937"/>
        <v/>
      </c>
      <c r="DT445" s="74" t="str">
        <f t="shared" ca="1" si="938"/>
        <v/>
      </c>
      <c r="DV445" s="525" t="str">
        <f t="shared" ca="1" si="939"/>
        <v/>
      </c>
      <c r="DW445" s="74" t="str">
        <f t="shared" ca="1" si="940"/>
        <v/>
      </c>
      <c r="DX445" s="485" t="str">
        <f t="shared" ca="1" si="941"/>
        <v/>
      </c>
      <c r="DY445" s="74" t="str">
        <f t="shared" ca="1" si="942"/>
        <v/>
      </c>
      <c r="DZ445" s="74" t="str">
        <f t="shared" ca="1" si="943"/>
        <v/>
      </c>
      <c r="EA445" s="74" t="str">
        <f t="shared" ca="1" si="944"/>
        <v/>
      </c>
      <c r="EC445" s="74" t="str">
        <f t="shared" ca="1" si="945"/>
        <v/>
      </c>
      <c r="ED445" s="74" t="str">
        <f t="shared" ca="1" si="946"/>
        <v/>
      </c>
      <c r="EE445" s="74" t="str">
        <f t="shared" ca="1" si="947"/>
        <v/>
      </c>
      <c r="EG445" s="479" t="str">
        <f ca="1">IF(V445=1,"",IF(LOG入力!BH445&gt;0,0,IF(CG445="★",0,IF(R445=1,0,IF(N445=0,0,1)))))</f>
        <v/>
      </c>
      <c r="EH445" s="483" t="str">
        <f t="shared" ca="1" si="948"/>
        <v/>
      </c>
      <c r="EI445" s="483" t="str">
        <f t="shared" ca="1" si="949"/>
        <v/>
      </c>
      <c r="EJ445" s="483" t="str">
        <f t="shared" ca="1" si="950"/>
        <v/>
      </c>
      <c r="EL445" s="71">
        <f t="shared" ca="1" si="951"/>
        <v>0</v>
      </c>
      <c r="EM445" s="6">
        <f t="shared" ca="1" si="952"/>
        <v>0</v>
      </c>
      <c r="EN445" s="6" t="str">
        <f t="shared" ca="1" si="953"/>
        <v/>
      </c>
      <c r="EO445" s="6">
        <f ca="1">IF(LOG入力!BH445&gt;0,0,IF(EM445=0,0,(IF(COUNTIF($EN$19:EN445,EN445)=1,IF($FS$3="N",1,IF(EH445=1,1,0))))))</f>
        <v>0</v>
      </c>
      <c r="EP445" s="6" t="str">
        <f ca="1">IF(LOG入力!BH445&gt;0,"",IF(EO445=1,$X445,""))</f>
        <v/>
      </c>
      <c r="EQ445" s="6" t="str">
        <f ca="1">IF(LOG入力!BH445&gt;0,"",IF(EO445=1,$Y445,""))</f>
        <v/>
      </c>
      <c r="ER445" s="520" t="str">
        <f ca="1">IF(LOG入力!BH445&gt;0,"",IF(COUNTIF($EP$19:$EP445,EP445)=1,EP445,""))</f>
        <v/>
      </c>
      <c r="ES445" s="520">
        <f ca="1">IF(LOG入力!BH445&gt;0,0,IF((EL445=1),IF(($ER445=""),0,1),0))</f>
        <v>0</v>
      </c>
      <c r="ET445" s="520" t="str">
        <f ca="1">IF(LOG入力!BH445&gt;0,"",IF(COUNTIF($EQ$19:EQ445,EQ445)=1,EQ445,""))</f>
        <v/>
      </c>
      <c r="EU445" s="539">
        <f ca="1">IF(LOG入力!BH445&gt;0,0,IF((EL445=1),IF(($ET445=""),0,1),0))</f>
        <v>0</v>
      </c>
      <c r="EV445" s="71">
        <f t="shared" ca="1" si="954"/>
        <v>0</v>
      </c>
      <c r="EW445" s="6">
        <f t="shared" ca="1" si="955"/>
        <v>0</v>
      </c>
      <c r="EX445" s="6" t="str">
        <f t="shared" ca="1" si="956"/>
        <v/>
      </c>
      <c r="EY445" s="6">
        <f ca="1">IF(LOG入力!BH445&gt;0,0,IF(EW445=0,0,(IF(COUNTIF($EX$19:EX445,EX445)=1,IF($FS$3="N",1,IF(EH445=1,1,0))))))</f>
        <v>0</v>
      </c>
      <c r="EZ445" s="6" t="str">
        <f ca="1">IF(LOG入力!BH445&gt;0,"",IF(EY445=1,$X445,""))</f>
        <v/>
      </c>
      <c r="FA445" s="6" t="str">
        <f ca="1">IF(LOG入力!BH445&gt;0,"",IF(EY445=1,$Y445,""))</f>
        <v/>
      </c>
      <c r="FB445" s="6" t="str">
        <f ca="1">IF(LOG入力!BH445&gt;0,"",IF(COUNTIF($EZ$19:$EZ445,EZ445)=1,EZ445,""))</f>
        <v/>
      </c>
      <c r="FC445" s="6">
        <f ca="1">IF(LOG入力!BH445&gt;0,0,IF((EV445=1),IF(($FB445=""),0,1),0))</f>
        <v>0</v>
      </c>
      <c r="FD445" s="6" t="str">
        <f ca="1">IF(LOG入力!BH445&gt;0,"",IF(COUNTIF($FA$19:FA445,FA445)=1,FA445,""))</f>
        <v/>
      </c>
      <c r="FE445" s="72">
        <f ca="1">IF(LOG入力!BH445&gt;0,0,IF((EV445=1),IF(($FD445=""),0,1),0))</f>
        <v>0</v>
      </c>
      <c r="FF445" s="71">
        <f t="shared" ca="1" si="957"/>
        <v>0</v>
      </c>
      <c r="FG445" s="6">
        <f t="shared" ca="1" si="958"/>
        <v>0</v>
      </c>
      <c r="FH445" s="6" t="str">
        <f t="shared" ca="1" si="959"/>
        <v/>
      </c>
      <c r="FI445" s="6">
        <f ca="1">IF(LOG入力!BH445&gt;0,0,IF(FG445=0,0,(IF(COUNTIF($FH$19:FH445,FH445)=1,IF($FS$3="N",1,IF(EH445=1,1,0))))))</f>
        <v>0</v>
      </c>
      <c r="FJ445" s="6" t="str">
        <f ca="1">IF(LOG入力!BH445&gt;0,"",IF(FI445=1,$X445,""))</f>
        <v/>
      </c>
      <c r="FK445" s="6" t="str">
        <f ca="1">IF(LOG入力!BH445&gt;0,"",IF(FI445=1,$Y445,""))</f>
        <v/>
      </c>
      <c r="FL445" s="6" t="str">
        <f ca="1">IF(LOG入力!BH445&gt;0,"",IF(COUNTIF($FJ$19:$FJ445,FJ445)=1,FJ445,""))</f>
        <v/>
      </c>
      <c r="FM445" s="6">
        <f ca="1">IF(LOG入力!BH445&gt;0,0,IF((FF445=1),IF(($FL445=""),0,1),0))</f>
        <v>0</v>
      </c>
      <c r="FN445" s="6" t="str">
        <f ca="1">IF(LOG入力!BH445&gt;0,"",IF(COUNTIF($FK$19:FK445,FK445)=1,FK445,""))</f>
        <v/>
      </c>
      <c r="FO445" s="72">
        <f ca="1">IF(LOG入力!BH445&gt;0,0,IF((FF445=1),IF(($FN445=""),0,1),0))</f>
        <v>0</v>
      </c>
      <c r="FP445" s="71">
        <f t="shared" ca="1" si="960"/>
        <v>0</v>
      </c>
      <c r="FQ445" s="6">
        <f t="shared" ca="1" si="961"/>
        <v>0</v>
      </c>
      <c r="FR445" s="6" t="str">
        <f t="shared" ca="1" si="962"/>
        <v/>
      </c>
      <c r="FS445" s="6">
        <f ca="1">IF(LOG入力!BH445&gt;0,0,IF(FQ445=0,0,(IF(COUNTIF($FR$19:FR445,FR445)=1,IF($FS$3="N",1,IF(EH445=1,1,0))))))</f>
        <v>0</v>
      </c>
      <c r="FT445" s="6" t="str">
        <f ca="1">IF(LOG入力!BH445&gt;0,"",IF(FS445=1,$X445,""))</f>
        <v/>
      </c>
      <c r="FU445" s="6" t="str">
        <f ca="1">IF(LOG入力!BH445&gt;0,"",IF(FS445=1,$Y445,""))</f>
        <v/>
      </c>
      <c r="FV445" s="6" t="str">
        <f ca="1">IF(LOG入力!BH445&gt;0,"",IF(COUNTIF($FT$19:$FT445,FT445)=1,FT445,""))</f>
        <v/>
      </c>
      <c r="FW445" s="6">
        <f ca="1">IF(LOG入力!BH445&gt;0,0,IF((FP445=1),IF(($FV445=""),0,1),0))</f>
        <v>0</v>
      </c>
      <c r="FX445" s="6" t="str">
        <f ca="1">IF(LOG入力!BH445&gt;0,"",IF(COUNTIF($FU$19:FU445,FU445)=1,FU445,""))</f>
        <v/>
      </c>
      <c r="FY445" s="72">
        <f ca="1">IF(LOG入力!BH445&gt;0,0,IF((FP445=1),IF(($FX445=""),0,1),0))</f>
        <v>0</v>
      </c>
      <c r="FZ445" s="71">
        <f t="shared" ca="1" si="963"/>
        <v>0</v>
      </c>
      <c r="GA445" s="6">
        <f t="shared" ca="1" si="964"/>
        <v>0</v>
      </c>
      <c r="GB445" s="6" t="str">
        <f t="shared" ca="1" si="965"/>
        <v/>
      </c>
      <c r="GC445" s="6">
        <f ca="1">IF(LOG入力!BH445&gt;0,0,IF(GA445=0,0,(IF(COUNTIF($GB$19:GB445,GB445)=1,IF($FS$3="N",1,IF(EH445=1,1,0))))))</f>
        <v>0</v>
      </c>
      <c r="GD445" s="6" t="str">
        <f ca="1">IF(LOG入力!BH445&gt;0,"",IF(GC445=1,$X445,""))</f>
        <v/>
      </c>
      <c r="GE445" s="6" t="str">
        <f ca="1">IF(LOG入力!BH445&gt;0,"",IF(GC445=1,$Y445,""))</f>
        <v/>
      </c>
      <c r="GF445" s="6" t="str">
        <f ca="1">IF(LOG入力!BH445&gt;0,"",IF(COUNTIF($GD$19:$GD445,GD445)=1,GD445,""))</f>
        <v/>
      </c>
      <c r="GG445" s="6">
        <f ca="1">IF(LOG入力!BH445&gt;0,0,IF((FZ445=1),IF(($GF445=""),0,1),0))</f>
        <v>0</v>
      </c>
      <c r="GH445" s="6" t="str">
        <f ca="1">IF(LOG入力!BH445&gt;0,"",IF(COUNTIF($GE$19:GE445,GE445)=1,GE445,""))</f>
        <v/>
      </c>
      <c r="GI445" s="72">
        <f ca="1">IF(LOG入力!BH445&gt;0,0,IF((FZ445=1),IF(($GH445=""),0,1),0))</f>
        <v>0</v>
      </c>
      <c r="GK445" s="455" t="str">
        <f ca="1">IF(V445=1,"",IF(LEN(LOG入力!AS445)=0,"",LOG入力!AS445))</f>
        <v/>
      </c>
      <c r="GL445" s="378" t="str">
        <f t="shared" ca="1" si="966"/>
        <v/>
      </c>
      <c r="GM445" s="378" t="str">
        <f t="shared" ca="1" si="967"/>
        <v/>
      </c>
      <c r="GN445" s="74" t="str">
        <f t="shared" ca="1" si="968"/>
        <v/>
      </c>
      <c r="GO445" s="74" t="str">
        <f t="shared" ca="1" si="969"/>
        <v/>
      </c>
      <c r="GQ445" s="74" t="str">
        <f t="shared" ca="1" si="970"/>
        <v/>
      </c>
      <c r="GR445" s="74" t="str">
        <f t="shared" ca="1" si="971"/>
        <v/>
      </c>
      <c r="GS445" s="74" t="str">
        <f t="shared" ca="1" si="972"/>
        <v/>
      </c>
      <c r="GT445" s="74" t="str">
        <f t="shared" ca="1" si="973"/>
        <v/>
      </c>
      <c r="GU445" s="74" t="str">
        <f t="shared" ca="1" si="974"/>
        <v/>
      </c>
      <c r="GV445" s="74" t="str">
        <f t="shared" ca="1" si="975"/>
        <v/>
      </c>
      <c r="GX445" s="74" t="str">
        <f t="shared" ca="1" si="976"/>
        <v/>
      </c>
      <c r="GY445" s="74" t="str">
        <f t="shared" ca="1" si="977"/>
        <v/>
      </c>
      <c r="GZ445" s="74" t="str">
        <f ca="1">IF(V445=1,"",IF(LOG入力!BH445&gt;0,0,IF(GY445=0,0,IF((VALUE((TYPE(VALUE(J445)))))=16,0,IF(VALUE(J445)&lt;60,1,IF(VALUE(J445)&lt;100,0,IF(VALUE(J445)&lt;600,2,0)))))))</f>
        <v/>
      </c>
      <c r="HA445" s="74" t="str">
        <f t="shared" ca="1" si="978"/>
        <v/>
      </c>
      <c r="HB445" s="74" t="str">
        <f ca="1">IF(V445=1,"",IF(LOG入力!BH445&gt;0,0,IF(HA445=0,0,IF((VALUE((TYPE(VALUE(L445)))))=16,0,IF(VALUE(L445)&lt;60,1,IF(VALUE(L445)&lt;100,0,IF(VALUE(L445)&lt;600,2,0)))))))</f>
        <v/>
      </c>
      <c r="HD445" s="74" t="str">
        <f t="shared" ca="1" si="979"/>
        <v/>
      </c>
      <c r="HF445" s="74" t="str">
        <f t="shared" ca="1" si="980"/>
        <v/>
      </c>
      <c r="HG445" s="74" t="str">
        <f t="shared" ca="1" si="981"/>
        <v/>
      </c>
      <c r="HH445" s="74" t="str">
        <f t="shared" ca="1" si="982"/>
        <v/>
      </c>
      <c r="HI445" s="74" t="str">
        <f t="shared" ca="1" si="983"/>
        <v/>
      </c>
      <c r="HJ445" s="74" t="str">
        <f t="shared" ca="1" si="984"/>
        <v/>
      </c>
      <c r="HK445" s="74" t="str">
        <f t="shared" ca="1" si="985"/>
        <v/>
      </c>
      <c r="HL445" s="74" t="str">
        <f t="shared" ca="1" si="986"/>
        <v/>
      </c>
      <c r="HM445" s="74" t="str">
        <f t="shared" ca="1" si="987"/>
        <v/>
      </c>
      <c r="HN445" s="74" t="str">
        <f t="shared" ca="1" si="988"/>
        <v/>
      </c>
      <c r="HO445" s="529" t="str">
        <f t="shared" ca="1" si="989"/>
        <v/>
      </c>
      <c r="HP445" s="74" t="str">
        <f t="shared" ca="1" si="990"/>
        <v/>
      </c>
      <c r="HQ445" s="74" t="str">
        <f t="shared" ca="1" si="991"/>
        <v/>
      </c>
      <c r="HR445" s="74" t="str">
        <f t="shared" ca="1" si="992"/>
        <v/>
      </c>
      <c r="HS445" s="74" t="str">
        <f t="shared" ca="1" si="993"/>
        <v/>
      </c>
      <c r="HT445" s="74" t="str">
        <f ca="1">IF(V445=1,"",IF(LOG入力!BH445&gt;0,0,IF(DV445=1,0,IF(N445="0",0,IF(SUM(HD445:HS445)&gt;0,1,0)))))</f>
        <v/>
      </c>
    </row>
    <row r="446" spans="1:228" x14ac:dyDescent="0.15">
      <c r="A446" s="5"/>
      <c r="B446" s="532" t="str">
        <f t="shared" ca="1" si="852"/>
        <v/>
      </c>
      <c r="C446" s="534" t="str">
        <f ca="1">LOG入力!AP446</f>
        <v/>
      </c>
      <c r="D446" s="534" t="str">
        <f ca="1">LOG入力!AQ446</f>
        <v/>
      </c>
      <c r="E446" s="534" t="str">
        <f ca="1">LOG入力!AR446</f>
        <v/>
      </c>
      <c r="F446" s="535" t="str">
        <f t="shared" ca="1" si="853"/>
        <v/>
      </c>
      <c r="G446" s="585" t="str">
        <f ca="1">LOG入力!AT446</f>
        <v/>
      </c>
      <c r="H446" s="542" t="str">
        <f ca="1">LOG入力!AU446</f>
        <v/>
      </c>
      <c r="I446" s="542" t="str">
        <f ca="1">LOG入力!AV446</f>
        <v/>
      </c>
      <c r="J446" s="577" t="str">
        <f ca="1">LOG入力!AW446</f>
        <v/>
      </c>
      <c r="K446" s="578" t="str">
        <f ca="1">LOG入力!BJ446</f>
        <v/>
      </c>
      <c r="L446" s="577" t="str">
        <f ca="1">LOG入力!AY446</f>
        <v/>
      </c>
      <c r="M446" s="545" t="str">
        <f ca="1">LOG入力!BK446</f>
        <v/>
      </c>
      <c r="N446" s="512" t="str">
        <f ca="1">IF(V446=1,"",IF(LOG入力!AJ446=1,"1",LOG入力!BA446))</f>
        <v/>
      </c>
      <c r="O446" s="538" t="str">
        <f ca="1">IF(V446=1,"",IF(LEN(LOG入力!O446)=0,"",LOG入力!O446))</f>
        <v/>
      </c>
      <c r="P446" s="291" t="str">
        <f ca="1">IF(V446=1,"",IF($AA$4=1,"",IF(LOG入力!BG446=1,"",CONCATENATE($ER446,$FB446,$FL446,$FV446,$GF446))))</f>
        <v/>
      </c>
      <c r="Q446" s="291" t="str">
        <f ca="1">IF(V446=1,"",IF($AA$4=1,"",IF(LOG入力!BG446=1,"",CONCATENATE($ET446,$FD446,$FN446,$FX446,$GH446))))</f>
        <v/>
      </c>
      <c r="R446" s="573" t="str">
        <f ca="1">IF(V446=1,"",IF($AA$4=1,"",IF(LOG入力!BH446&gt;0,0,AA446)))</f>
        <v/>
      </c>
      <c r="S446" s="293" t="str">
        <f t="shared" ca="1" si="854"/>
        <v/>
      </c>
      <c r="T446" s="681"/>
      <c r="U446" s="38"/>
      <c r="V446" s="196">
        <f ca="1">LOG入力!AN446</f>
        <v>1</v>
      </c>
      <c r="W446" s="38"/>
      <c r="X446" s="516" t="str">
        <f t="shared" ca="1" si="855"/>
        <v/>
      </c>
      <c r="Y446" s="515" t="str">
        <f t="shared" ca="1" si="856"/>
        <v/>
      </c>
      <c r="Z446" s="518" t="str">
        <f t="shared" ca="1" si="857"/>
        <v/>
      </c>
      <c r="AA446" s="574" t="str">
        <f t="shared" ca="1" si="858"/>
        <v/>
      </c>
      <c r="AC446" s="6" t="str">
        <f t="shared" ca="1" si="859"/>
        <v/>
      </c>
      <c r="AD446" s="6" t="str">
        <f t="shared" ca="1" si="860"/>
        <v/>
      </c>
      <c r="AE446" s="6" t="str">
        <f t="shared" ca="1" si="861"/>
        <v/>
      </c>
      <c r="AF446" s="6" t="str">
        <f t="shared" ca="1" si="862"/>
        <v/>
      </c>
      <c r="AG446" s="6" t="str">
        <f t="shared" ca="1" si="863"/>
        <v/>
      </c>
      <c r="AH446" s="6" t="str">
        <f t="shared" ca="1" si="864"/>
        <v/>
      </c>
      <c r="AI446" s="6" t="str">
        <f t="shared" ca="1" si="865"/>
        <v/>
      </c>
      <c r="AJ446" s="6" t="str">
        <f t="shared" ca="1" si="866"/>
        <v/>
      </c>
      <c r="AK446" s="6" t="str">
        <f t="shared" ca="1" si="867"/>
        <v/>
      </c>
      <c r="AL446" s="6" t="str">
        <f t="shared" ca="1" si="868"/>
        <v/>
      </c>
      <c r="AM446" s="6" t="str">
        <f t="shared" ca="1" si="869"/>
        <v/>
      </c>
      <c r="AN446" s="6" t="str">
        <f t="shared" ca="1" si="870"/>
        <v/>
      </c>
      <c r="AO446" s="6" t="str">
        <f t="shared" ca="1" si="871"/>
        <v/>
      </c>
      <c r="AP446" s="6" t="str">
        <f t="shared" ca="1" si="872"/>
        <v/>
      </c>
      <c r="AQ446" s="6" t="str">
        <f t="shared" ca="1" si="873"/>
        <v/>
      </c>
      <c r="AR446" s="6" t="str">
        <f t="shared" ca="1" si="874"/>
        <v/>
      </c>
      <c r="AS446" s="6" t="str">
        <f t="shared" ca="1" si="875"/>
        <v/>
      </c>
      <c r="AT446" s="6" t="str">
        <f t="shared" ca="1" si="876"/>
        <v/>
      </c>
      <c r="AU446" s="6" t="str">
        <f t="shared" ca="1" si="877"/>
        <v/>
      </c>
      <c r="AV446" s="6" t="str">
        <f t="shared" ca="1" si="878"/>
        <v/>
      </c>
      <c r="AW446" s="6" t="str">
        <f t="shared" ca="1" si="879"/>
        <v/>
      </c>
      <c r="AY446" s="6" t="str">
        <f t="shared" ca="1" si="880"/>
        <v/>
      </c>
      <c r="AZ446" s="6" t="str">
        <f t="shared" ca="1" si="881"/>
        <v/>
      </c>
      <c r="BA446" s="6" t="str">
        <f t="shared" ca="1" si="882"/>
        <v/>
      </c>
      <c r="BB446" s="6" t="str">
        <f t="shared" ca="1" si="883"/>
        <v/>
      </c>
      <c r="BC446" s="6" t="str">
        <f t="shared" ca="1" si="884"/>
        <v/>
      </c>
      <c r="BD446" s="6" t="str">
        <f t="shared" ca="1" si="885"/>
        <v/>
      </c>
      <c r="BE446" s="6" t="str">
        <f t="shared" ca="1" si="886"/>
        <v/>
      </c>
      <c r="BF446" s="6" t="str">
        <f t="shared" ca="1" si="887"/>
        <v/>
      </c>
      <c r="BG446" s="6" t="str">
        <f t="shared" ca="1" si="888"/>
        <v/>
      </c>
      <c r="BH446" s="6" t="str">
        <f t="shared" ca="1" si="889"/>
        <v/>
      </c>
      <c r="BI446" s="6" t="str">
        <f t="shared" ca="1" si="890"/>
        <v/>
      </c>
      <c r="BJ446" s="6" t="str">
        <f t="shared" ca="1" si="891"/>
        <v/>
      </c>
      <c r="BK446" s="6" t="str">
        <f t="shared" ca="1" si="892"/>
        <v/>
      </c>
      <c r="BL446" s="6" t="str">
        <f t="shared" ca="1" si="893"/>
        <v/>
      </c>
      <c r="BM446" s="6" t="str">
        <f t="shared" ca="1" si="894"/>
        <v/>
      </c>
      <c r="BN446" s="6" t="str">
        <f t="shared" ca="1" si="895"/>
        <v/>
      </c>
      <c r="BO446" s="6" t="str">
        <f t="shared" ca="1" si="896"/>
        <v/>
      </c>
      <c r="BP446" s="6" t="str">
        <f t="shared" ca="1" si="897"/>
        <v/>
      </c>
      <c r="BQ446" s="6" t="str">
        <f t="shared" ca="1" si="898"/>
        <v/>
      </c>
      <c r="BR446" s="6" t="str">
        <f t="shared" ca="1" si="899"/>
        <v/>
      </c>
      <c r="BS446" s="6" t="str">
        <f t="shared" ca="1" si="900"/>
        <v/>
      </c>
      <c r="BU446" s="6" t="str">
        <f t="shared" ca="1" si="901"/>
        <v/>
      </c>
      <c r="BW446" s="515" t="str">
        <f t="shared" ca="1" si="902"/>
        <v/>
      </c>
      <c r="BX446" s="515">
        <f t="shared" ca="1" si="903"/>
        <v>0</v>
      </c>
      <c r="BY446" s="515" t="str">
        <f t="shared" ca="1" si="904"/>
        <v/>
      </c>
      <c r="CA446" s="6">
        <f t="shared" ca="1" si="905"/>
        <v>1</v>
      </c>
      <c r="CC446" s="523" t="str">
        <f t="shared" ca="1" si="906"/>
        <v/>
      </c>
      <c r="CE446" s="6" t="str">
        <f t="shared" ca="1" si="907"/>
        <v/>
      </c>
      <c r="CG446" s="524" t="str">
        <f ca="1">IF(V446=1,"",IF($AA$4=1,"",IF(LOG入力!BH446&gt;0,"",IF(N446=0,"",IF(HT446=0,"","★")))))</f>
        <v/>
      </c>
      <c r="CI446" s="74" t="str">
        <f t="shared" ca="1" si="908"/>
        <v/>
      </c>
      <c r="CK446" s="525" t="str">
        <f ca="1">IF(V446=1,"",IF(LOG入力!BH446&gt;0,1,0))</f>
        <v/>
      </c>
      <c r="CL446" s="74" t="str">
        <f t="shared" ca="1" si="909"/>
        <v/>
      </c>
      <c r="CN446" s="74" t="str">
        <f t="shared" ca="1" si="910"/>
        <v/>
      </c>
      <c r="CO446" s="74" t="str">
        <f t="shared" ca="1" si="911"/>
        <v/>
      </c>
      <c r="CQ446" s="74" t="str">
        <f t="shared" ca="1" si="912"/>
        <v/>
      </c>
      <c r="CR446" s="74" t="str">
        <f t="shared" ca="1" si="913"/>
        <v/>
      </c>
      <c r="CS446" s="74" t="str">
        <f t="shared" ca="1" si="914"/>
        <v/>
      </c>
      <c r="CT446" s="74" t="str">
        <f t="shared" ca="1" si="915"/>
        <v/>
      </c>
      <c r="CU446" s="74" t="str">
        <f t="shared" ca="1" si="916"/>
        <v/>
      </c>
      <c r="CV446" s="74" t="str">
        <f t="shared" ca="1" si="917"/>
        <v/>
      </c>
      <c r="CW446" s="74" t="str">
        <f t="shared" ca="1" si="918"/>
        <v/>
      </c>
      <c r="CX446" s="74" t="str">
        <f t="shared" ca="1" si="919"/>
        <v/>
      </c>
      <c r="CY446" s="74" t="str">
        <f t="shared" ca="1" si="920"/>
        <v/>
      </c>
      <c r="CZ446" s="74" t="str">
        <f t="shared" ca="1" si="921"/>
        <v/>
      </c>
      <c r="DA446" s="74" t="str">
        <f t="shared" ca="1" si="922"/>
        <v/>
      </c>
      <c r="DB446" s="74" t="str">
        <f t="shared" ca="1" si="923"/>
        <v/>
      </c>
      <c r="DD446" s="74" t="str">
        <f t="shared" ca="1" si="924"/>
        <v/>
      </c>
      <c r="DE446" s="74" t="str">
        <f t="shared" ca="1" si="925"/>
        <v/>
      </c>
      <c r="DF446" s="74" t="str">
        <f t="shared" ca="1" si="926"/>
        <v/>
      </c>
      <c r="DG446" s="74" t="str">
        <f t="shared" ca="1" si="927"/>
        <v/>
      </c>
      <c r="DH446" s="74" t="str">
        <f t="shared" ca="1" si="928"/>
        <v/>
      </c>
      <c r="DI446" s="74" t="str">
        <f t="shared" ca="1" si="929"/>
        <v/>
      </c>
      <c r="DJ446" s="74" t="str">
        <f t="shared" ca="1" si="930"/>
        <v/>
      </c>
      <c r="DK446" s="74" t="str">
        <f t="shared" ca="1" si="931"/>
        <v/>
      </c>
      <c r="DL446" s="74" t="str">
        <f t="shared" ca="1" si="932"/>
        <v/>
      </c>
      <c r="DM446" s="74" t="str">
        <f t="shared" ca="1" si="933"/>
        <v/>
      </c>
      <c r="DN446" s="74" t="str">
        <f t="shared" ca="1" si="934"/>
        <v/>
      </c>
      <c r="DO446" s="74" t="str">
        <f t="shared" ca="1" si="935"/>
        <v/>
      </c>
      <c r="DQ446" s="74" t="str">
        <f t="shared" ca="1" si="936"/>
        <v/>
      </c>
      <c r="DS446" s="74" t="str">
        <f t="shared" ca="1" si="937"/>
        <v/>
      </c>
      <c r="DT446" s="74" t="str">
        <f t="shared" ca="1" si="938"/>
        <v/>
      </c>
      <c r="DV446" s="525" t="str">
        <f t="shared" ca="1" si="939"/>
        <v/>
      </c>
      <c r="DW446" s="74" t="str">
        <f t="shared" ca="1" si="940"/>
        <v/>
      </c>
      <c r="DX446" s="485" t="str">
        <f t="shared" ca="1" si="941"/>
        <v/>
      </c>
      <c r="DY446" s="74" t="str">
        <f t="shared" ca="1" si="942"/>
        <v/>
      </c>
      <c r="DZ446" s="74" t="str">
        <f t="shared" ca="1" si="943"/>
        <v/>
      </c>
      <c r="EA446" s="74" t="str">
        <f t="shared" ca="1" si="944"/>
        <v/>
      </c>
      <c r="EC446" s="74" t="str">
        <f t="shared" ca="1" si="945"/>
        <v/>
      </c>
      <c r="ED446" s="74" t="str">
        <f t="shared" ca="1" si="946"/>
        <v/>
      </c>
      <c r="EE446" s="74" t="str">
        <f t="shared" ca="1" si="947"/>
        <v/>
      </c>
      <c r="EG446" s="479" t="str">
        <f ca="1">IF(V446=1,"",IF(LOG入力!BH446&gt;0,0,IF(CG446="★",0,IF(R446=1,0,IF(N446=0,0,1)))))</f>
        <v/>
      </c>
      <c r="EH446" s="483" t="str">
        <f t="shared" ca="1" si="948"/>
        <v/>
      </c>
      <c r="EI446" s="483" t="str">
        <f t="shared" ca="1" si="949"/>
        <v/>
      </c>
      <c r="EJ446" s="483" t="str">
        <f t="shared" ca="1" si="950"/>
        <v/>
      </c>
      <c r="EL446" s="71">
        <f t="shared" ca="1" si="951"/>
        <v>0</v>
      </c>
      <c r="EM446" s="6">
        <f t="shared" ca="1" si="952"/>
        <v>0</v>
      </c>
      <c r="EN446" s="6" t="str">
        <f t="shared" ca="1" si="953"/>
        <v/>
      </c>
      <c r="EO446" s="6">
        <f ca="1">IF(LOG入力!BH446&gt;0,0,IF(EM446=0,0,(IF(COUNTIF($EN$19:EN446,EN446)=1,IF($FS$3="N",1,IF(EH446=1,1,0))))))</f>
        <v>0</v>
      </c>
      <c r="EP446" s="6" t="str">
        <f ca="1">IF(LOG入力!BH446&gt;0,"",IF(EO446=1,$X446,""))</f>
        <v/>
      </c>
      <c r="EQ446" s="6" t="str">
        <f ca="1">IF(LOG入力!BH446&gt;0,"",IF(EO446=1,$Y446,""))</f>
        <v/>
      </c>
      <c r="ER446" s="520" t="str">
        <f ca="1">IF(LOG入力!BH446&gt;0,"",IF(COUNTIF($EP$19:$EP446,EP446)=1,EP446,""))</f>
        <v/>
      </c>
      <c r="ES446" s="520">
        <f ca="1">IF(LOG入力!BH446&gt;0,0,IF((EL446=1),IF(($ER446=""),0,1),0))</f>
        <v>0</v>
      </c>
      <c r="ET446" s="520" t="str">
        <f ca="1">IF(LOG入力!BH446&gt;0,"",IF(COUNTIF($EQ$19:EQ446,EQ446)=1,EQ446,""))</f>
        <v/>
      </c>
      <c r="EU446" s="539">
        <f ca="1">IF(LOG入力!BH446&gt;0,0,IF((EL446=1),IF(($ET446=""),0,1),0))</f>
        <v>0</v>
      </c>
      <c r="EV446" s="71">
        <f t="shared" ca="1" si="954"/>
        <v>0</v>
      </c>
      <c r="EW446" s="6">
        <f t="shared" ca="1" si="955"/>
        <v>0</v>
      </c>
      <c r="EX446" s="6" t="str">
        <f t="shared" ca="1" si="956"/>
        <v/>
      </c>
      <c r="EY446" s="6">
        <f ca="1">IF(LOG入力!BH446&gt;0,0,IF(EW446=0,0,(IF(COUNTIF($EX$19:EX446,EX446)=1,IF($FS$3="N",1,IF(EH446=1,1,0))))))</f>
        <v>0</v>
      </c>
      <c r="EZ446" s="6" t="str">
        <f ca="1">IF(LOG入力!BH446&gt;0,"",IF(EY446=1,$X446,""))</f>
        <v/>
      </c>
      <c r="FA446" s="6" t="str">
        <f ca="1">IF(LOG入力!BH446&gt;0,"",IF(EY446=1,$Y446,""))</f>
        <v/>
      </c>
      <c r="FB446" s="6" t="str">
        <f ca="1">IF(LOG入力!BH446&gt;0,"",IF(COUNTIF($EZ$19:$EZ446,EZ446)=1,EZ446,""))</f>
        <v/>
      </c>
      <c r="FC446" s="6">
        <f ca="1">IF(LOG入力!BH446&gt;0,0,IF((EV446=1),IF(($FB446=""),0,1),0))</f>
        <v>0</v>
      </c>
      <c r="FD446" s="6" t="str">
        <f ca="1">IF(LOG入力!BH446&gt;0,"",IF(COUNTIF($FA$19:FA446,FA446)=1,FA446,""))</f>
        <v/>
      </c>
      <c r="FE446" s="72">
        <f ca="1">IF(LOG入力!BH446&gt;0,0,IF((EV446=1),IF(($FD446=""),0,1),0))</f>
        <v>0</v>
      </c>
      <c r="FF446" s="71">
        <f t="shared" ca="1" si="957"/>
        <v>0</v>
      </c>
      <c r="FG446" s="6">
        <f t="shared" ca="1" si="958"/>
        <v>0</v>
      </c>
      <c r="FH446" s="6" t="str">
        <f t="shared" ca="1" si="959"/>
        <v/>
      </c>
      <c r="FI446" s="6">
        <f ca="1">IF(LOG入力!BH446&gt;0,0,IF(FG446=0,0,(IF(COUNTIF($FH$19:FH446,FH446)=1,IF($FS$3="N",1,IF(EH446=1,1,0))))))</f>
        <v>0</v>
      </c>
      <c r="FJ446" s="6" t="str">
        <f ca="1">IF(LOG入力!BH446&gt;0,"",IF(FI446=1,$X446,""))</f>
        <v/>
      </c>
      <c r="FK446" s="6" t="str">
        <f ca="1">IF(LOG入力!BH446&gt;0,"",IF(FI446=1,$Y446,""))</f>
        <v/>
      </c>
      <c r="FL446" s="6" t="str">
        <f ca="1">IF(LOG入力!BH446&gt;0,"",IF(COUNTIF($FJ$19:$FJ446,FJ446)=1,FJ446,""))</f>
        <v/>
      </c>
      <c r="FM446" s="6">
        <f ca="1">IF(LOG入力!BH446&gt;0,0,IF((FF446=1),IF(($FL446=""),0,1),0))</f>
        <v>0</v>
      </c>
      <c r="FN446" s="6" t="str">
        <f ca="1">IF(LOG入力!BH446&gt;0,"",IF(COUNTIF($FK$19:FK446,FK446)=1,FK446,""))</f>
        <v/>
      </c>
      <c r="FO446" s="72">
        <f ca="1">IF(LOG入力!BH446&gt;0,0,IF((FF446=1),IF(($FN446=""),0,1),0))</f>
        <v>0</v>
      </c>
      <c r="FP446" s="71">
        <f t="shared" ca="1" si="960"/>
        <v>0</v>
      </c>
      <c r="FQ446" s="6">
        <f t="shared" ca="1" si="961"/>
        <v>0</v>
      </c>
      <c r="FR446" s="6" t="str">
        <f t="shared" ca="1" si="962"/>
        <v/>
      </c>
      <c r="FS446" s="6">
        <f ca="1">IF(LOG入力!BH446&gt;0,0,IF(FQ446=0,0,(IF(COUNTIF($FR$19:FR446,FR446)=1,IF($FS$3="N",1,IF(EH446=1,1,0))))))</f>
        <v>0</v>
      </c>
      <c r="FT446" s="6" t="str">
        <f ca="1">IF(LOG入力!BH446&gt;0,"",IF(FS446=1,$X446,""))</f>
        <v/>
      </c>
      <c r="FU446" s="6" t="str">
        <f ca="1">IF(LOG入力!BH446&gt;0,"",IF(FS446=1,$Y446,""))</f>
        <v/>
      </c>
      <c r="FV446" s="6" t="str">
        <f ca="1">IF(LOG入力!BH446&gt;0,"",IF(COUNTIF($FT$19:$FT446,FT446)=1,FT446,""))</f>
        <v/>
      </c>
      <c r="FW446" s="6">
        <f ca="1">IF(LOG入力!BH446&gt;0,0,IF((FP446=1),IF(($FV446=""),0,1),0))</f>
        <v>0</v>
      </c>
      <c r="FX446" s="6" t="str">
        <f ca="1">IF(LOG入力!BH446&gt;0,"",IF(COUNTIF($FU$19:FU446,FU446)=1,FU446,""))</f>
        <v/>
      </c>
      <c r="FY446" s="72">
        <f ca="1">IF(LOG入力!BH446&gt;0,0,IF((FP446=1),IF(($FX446=""),0,1),0))</f>
        <v>0</v>
      </c>
      <c r="FZ446" s="71">
        <f t="shared" ca="1" si="963"/>
        <v>0</v>
      </c>
      <c r="GA446" s="6">
        <f t="shared" ca="1" si="964"/>
        <v>0</v>
      </c>
      <c r="GB446" s="6" t="str">
        <f t="shared" ca="1" si="965"/>
        <v/>
      </c>
      <c r="GC446" s="6">
        <f ca="1">IF(LOG入力!BH446&gt;0,0,IF(GA446=0,0,(IF(COUNTIF($GB$19:GB446,GB446)=1,IF($FS$3="N",1,IF(EH446=1,1,0))))))</f>
        <v>0</v>
      </c>
      <c r="GD446" s="6" t="str">
        <f ca="1">IF(LOG入力!BH446&gt;0,"",IF(GC446=1,$X446,""))</f>
        <v/>
      </c>
      <c r="GE446" s="6" t="str">
        <f ca="1">IF(LOG入力!BH446&gt;0,"",IF(GC446=1,$Y446,""))</f>
        <v/>
      </c>
      <c r="GF446" s="6" t="str">
        <f ca="1">IF(LOG入力!BH446&gt;0,"",IF(COUNTIF($GD$19:$GD446,GD446)=1,GD446,""))</f>
        <v/>
      </c>
      <c r="GG446" s="6">
        <f ca="1">IF(LOG入力!BH446&gt;0,0,IF((FZ446=1),IF(($GF446=""),0,1),0))</f>
        <v>0</v>
      </c>
      <c r="GH446" s="6" t="str">
        <f ca="1">IF(LOG入力!BH446&gt;0,"",IF(COUNTIF($GE$19:GE446,GE446)=1,GE446,""))</f>
        <v/>
      </c>
      <c r="GI446" s="72">
        <f ca="1">IF(LOG入力!BH446&gt;0,0,IF((FZ446=1),IF(($GH446=""),0,1),0))</f>
        <v>0</v>
      </c>
      <c r="GK446" s="455" t="str">
        <f ca="1">IF(V446=1,"",IF(LEN(LOG入力!AS446)=0,"",LOG入力!AS446))</f>
        <v/>
      </c>
      <c r="GL446" s="378" t="str">
        <f t="shared" ca="1" si="966"/>
        <v/>
      </c>
      <c r="GM446" s="378" t="str">
        <f t="shared" ca="1" si="967"/>
        <v/>
      </c>
      <c r="GN446" s="74" t="str">
        <f t="shared" ca="1" si="968"/>
        <v/>
      </c>
      <c r="GO446" s="74" t="str">
        <f t="shared" ca="1" si="969"/>
        <v/>
      </c>
      <c r="GQ446" s="74" t="str">
        <f t="shared" ca="1" si="970"/>
        <v/>
      </c>
      <c r="GR446" s="74" t="str">
        <f t="shared" ca="1" si="971"/>
        <v/>
      </c>
      <c r="GS446" s="74" t="str">
        <f t="shared" ca="1" si="972"/>
        <v/>
      </c>
      <c r="GT446" s="74" t="str">
        <f t="shared" ca="1" si="973"/>
        <v/>
      </c>
      <c r="GU446" s="74" t="str">
        <f t="shared" ca="1" si="974"/>
        <v/>
      </c>
      <c r="GV446" s="74" t="str">
        <f t="shared" ca="1" si="975"/>
        <v/>
      </c>
      <c r="GX446" s="74" t="str">
        <f t="shared" ca="1" si="976"/>
        <v/>
      </c>
      <c r="GY446" s="74" t="str">
        <f t="shared" ca="1" si="977"/>
        <v/>
      </c>
      <c r="GZ446" s="74" t="str">
        <f ca="1">IF(V446=1,"",IF(LOG入力!BH446&gt;0,0,IF(GY446=0,0,IF((VALUE((TYPE(VALUE(J446)))))=16,0,IF(VALUE(J446)&lt;60,1,IF(VALUE(J446)&lt;100,0,IF(VALUE(J446)&lt;600,2,0)))))))</f>
        <v/>
      </c>
      <c r="HA446" s="74" t="str">
        <f t="shared" ca="1" si="978"/>
        <v/>
      </c>
      <c r="HB446" s="74" t="str">
        <f ca="1">IF(V446=1,"",IF(LOG入力!BH446&gt;0,0,IF(HA446=0,0,IF((VALUE((TYPE(VALUE(L446)))))=16,0,IF(VALUE(L446)&lt;60,1,IF(VALUE(L446)&lt;100,0,IF(VALUE(L446)&lt;600,2,0)))))))</f>
        <v/>
      </c>
      <c r="HD446" s="74" t="str">
        <f t="shared" ca="1" si="979"/>
        <v/>
      </c>
      <c r="HF446" s="74" t="str">
        <f t="shared" ca="1" si="980"/>
        <v/>
      </c>
      <c r="HG446" s="74" t="str">
        <f t="shared" ca="1" si="981"/>
        <v/>
      </c>
      <c r="HH446" s="74" t="str">
        <f t="shared" ca="1" si="982"/>
        <v/>
      </c>
      <c r="HI446" s="74" t="str">
        <f t="shared" ca="1" si="983"/>
        <v/>
      </c>
      <c r="HJ446" s="74" t="str">
        <f t="shared" ca="1" si="984"/>
        <v/>
      </c>
      <c r="HK446" s="74" t="str">
        <f t="shared" ca="1" si="985"/>
        <v/>
      </c>
      <c r="HL446" s="74" t="str">
        <f t="shared" ca="1" si="986"/>
        <v/>
      </c>
      <c r="HM446" s="74" t="str">
        <f t="shared" ca="1" si="987"/>
        <v/>
      </c>
      <c r="HN446" s="74" t="str">
        <f t="shared" ca="1" si="988"/>
        <v/>
      </c>
      <c r="HO446" s="529" t="str">
        <f t="shared" ca="1" si="989"/>
        <v/>
      </c>
      <c r="HP446" s="74" t="str">
        <f t="shared" ca="1" si="990"/>
        <v/>
      </c>
      <c r="HQ446" s="74" t="str">
        <f t="shared" ca="1" si="991"/>
        <v/>
      </c>
      <c r="HR446" s="74" t="str">
        <f t="shared" ca="1" si="992"/>
        <v/>
      </c>
      <c r="HS446" s="74" t="str">
        <f t="shared" ca="1" si="993"/>
        <v/>
      </c>
      <c r="HT446" s="74" t="str">
        <f ca="1">IF(V446=1,"",IF(LOG入力!BH446&gt;0,0,IF(DV446=1,0,IF(N446="0",0,IF(SUM(HD446:HS446)&gt;0,1,0)))))</f>
        <v/>
      </c>
    </row>
    <row r="447" spans="1:228" x14ac:dyDescent="0.15">
      <c r="A447" s="5"/>
      <c r="B447" s="532" t="str">
        <f t="shared" ca="1" si="852"/>
        <v/>
      </c>
      <c r="C447" s="534" t="str">
        <f ca="1">LOG入力!AP447</f>
        <v/>
      </c>
      <c r="D447" s="534" t="str">
        <f ca="1">LOG入力!AQ447</f>
        <v/>
      </c>
      <c r="E447" s="534" t="str">
        <f ca="1">LOG入力!AR447</f>
        <v/>
      </c>
      <c r="F447" s="535" t="str">
        <f t="shared" ca="1" si="853"/>
        <v/>
      </c>
      <c r="G447" s="585" t="str">
        <f ca="1">LOG入力!AT447</f>
        <v/>
      </c>
      <c r="H447" s="542" t="str">
        <f ca="1">LOG入力!AU447</f>
        <v/>
      </c>
      <c r="I447" s="542" t="str">
        <f ca="1">LOG入力!AV447</f>
        <v/>
      </c>
      <c r="J447" s="577" t="str">
        <f ca="1">LOG入力!AW447</f>
        <v/>
      </c>
      <c r="K447" s="578" t="str">
        <f ca="1">LOG入力!BJ447</f>
        <v/>
      </c>
      <c r="L447" s="577" t="str">
        <f ca="1">LOG入力!AY447</f>
        <v/>
      </c>
      <c r="M447" s="545" t="str">
        <f ca="1">LOG入力!BK447</f>
        <v/>
      </c>
      <c r="N447" s="512" t="str">
        <f ca="1">IF(V447=1,"",IF(LOG入力!AJ447=1,"1",LOG入力!BA447))</f>
        <v/>
      </c>
      <c r="O447" s="538" t="str">
        <f ca="1">IF(V447=1,"",IF(LEN(LOG入力!O447)=0,"",LOG入力!O447))</f>
        <v/>
      </c>
      <c r="P447" s="291" t="str">
        <f ca="1">IF(V447=1,"",IF($AA$4=1,"",IF(LOG入力!BG447=1,"",CONCATENATE($ER447,$FB447,$FL447,$FV447,$GF447))))</f>
        <v/>
      </c>
      <c r="Q447" s="291" t="str">
        <f ca="1">IF(V447=1,"",IF($AA$4=1,"",IF(LOG入力!BG447=1,"",CONCATENATE($ET447,$FD447,$FN447,$FX447,$GH447))))</f>
        <v/>
      </c>
      <c r="R447" s="573" t="str">
        <f ca="1">IF(V447=1,"",IF($AA$4=1,"",IF(LOG入力!BH447&gt;0,0,AA447)))</f>
        <v/>
      </c>
      <c r="S447" s="293" t="str">
        <f t="shared" ca="1" si="854"/>
        <v/>
      </c>
      <c r="T447" s="681"/>
      <c r="U447" s="38"/>
      <c r="V447" s="196">
        <f ca="1">LOG入力!AN447</f>
        <v>1</v>
      </c>
      <c r="W447" s="38"/>
      <c r="X447" s="516" t="str">
        <f t="shared" ca="1" si="855"/>
        <v/>
      </c>
      <c r="Y447" s="515" t="str">
        <f t="shared" ca="1" si="856"/>
        <v/>
      </c>
      <c r="Z447" s="518" t="str">
        <f t="shared" ca="1" si="857"/>
        <v/>
      </c>
      <c r="AA447" s="574" t="str">
        <f t="shared" ca="1" si="858"/>
        <v/>
      </c>
      <c r="AC447" s="6" t="str">
        <f t="shared" ca="1" si="859"/>
        <v/>
      </c>
      <c r="AD447" s="6" t="str">
        <f t="shared" ca="1" si="860"/>
        <v/>
      </c>
      <c r="AE447" s="6" t="str">
        <f t="shared" ca="1" si="861"/>
        <v/>
      </c>
      <c r="AF447" s="6" t="str">
        <f t="shared" ca="1" si="862"/>
        <v/>
      </c>
      <c r="AG447" s="6" t="str">
        <f t="shared" ca="1" si="863"/>
        <v/>
      </c>
      <c r="AH447" s="6" t="str">
        <f t="shared" ca="1" si="864"/>
        <v/>
      </c>
      <c r="AI447" s="6" t="str">
        <f t="shared" ca="1" si="865"/>
        <v/>
      </c>
      <c r="AJ447" s="6" t="str">
        <f t="shared" ca="1" si="866"/>
        <v/>
      </c>
      <c r="AK447" s="6" t="str">
        <f t="shared" ca="1" si="867"/>
        <v/>
      </c>
      <c r="AL447" s="6" t="str">
        <f t="shared" ca="1" si="868"/>
        <v/>
      </c>
      <c r="AM447" s="6" t="str">
        <f t="shared" ca="1" si="869"/>
        <v/>
      </c>
      <c r="AN447" s="6" t="str">
        <f t="shared" ca="1" si="870"/>
        <v/>
      </c>
      <c r="AO447" s="6" t="str">
        <f t="shared" ca="1" si="871"/>
        <v/>
      </c>
      <c r="AP447" s="6" t="str">
        <f t="shared" ca="1" si="872"/>
        <v/>
      </c>
      <c r="AQ447" s="6" t="str">
        <f t="shared" ca="1" si="873"/>
        <v/>
      </c>
      <c r="AR447" s="6" t="str">
        <f t="shared" ca="1" si="874"/>
        <v/>
      </c>
      <c r="AS447" s="6" t="str">
        <f t="shared" ca="1" si="875"/>
        <v/>
      </c>
      <c r="AT447" s="6" t="str">
        <f t="shared" ca="1" si="876"/>
        <v/>
      </c>
      <c r="AU447" s="6" t="str">
        <f t="shared" ca="1" si="877"/>
        <v/>
      </c>
      <c r="AV447" s="6" t="str">
        <f t="shared" ca="1" si="878"/>
        <v/>
      </c>
      <c r="AW447" s="6" t="str">
        <f t="shared" ca="1" si="879"/>
        <v/>
      </c>
      <c r="AY447" s="6" t="str">
        <f t="shared" ca="1" si="880"/>
        <v/>
      </c>
      <c r="AZ447" s="6" t="str">
        <f t="shared" ca="1" si="881"/>
        <v/>
      </c>
      <c r="BA447" s="6" t="str">
        <f t="shared" ca="1" si="882"/>
        <v/>
      </c>
      <c r="BB447" s="6" t="str">
        <f t="shared" ca="1" si="883"/>
        <v/>
      </c>
      <c r="BC447" s="6" t="str">
        <f t="shared" ca="1" si="884"/>
        <v/>
      </c>
      <c r="BD447" s="6" t="str">
        <f t="shared" ca="1" si="885"/>
        <v/>
      </c>
      <c r="BE447" s="6" t="str">
        <f t="shared" ca="1" si="886"/>
        <v/>
      </c>
      <c r="BF447" s="6" t="str">
        <f t="shared" ca="1" si="887"/>
        <v/>
      </c>
      <c r="BG447" s="6" t="str">
        <f t="shared" ca="1" si="888"/>
        <v/>
      </c>
      <c r="BH447" s="6" t="str">
        <f t="shared" ca="1" si="889"/>
        <v/>
      </c>
      <c r="BI447" s="6" t="str">
        <f t="shared" ca="1" si="890"/>
        <v/>
      </c>
      <c r="BJ447" s="6" t="str">
        <f t="shared" ca="1" si="891"/>
        <v/>
      </c>
      <c r="BK447" s="6" t="str">
        <f t="shared" ca="1" si="892"/>
        <v/>
      </c>
      <c r="BL447" s="6" t="str">
        <f t="shared" ca="1" si="893"/>
        <v/>
      </c>
      <c r="BM447" s="6" t="str">
        <f t="shared" ca="1" si="894"/>
        <v/>
      </c>
      <c r="BN447" s="6" t="str">
        <f t="shared" ca="1" si="895"/>
        <v/>
      </c>
      <c r="BO447" s="6" t="str">
        <f t="shared" ca="1" si="896"/>
        <v/>
      </c>
      <c r="BP447" s="6" t="str">
        <f t="shared" ca="1" si="897"/>
        <v/>
      </c>
      <c r="BQ447" s="6" t="str">
        <f t="shared" ca="1" si="898"/>
        <v/>
      </c>
      <c r="BR447" s="6" t="str">
        <f t="shared" ca="1" si="899"/>
        <v/>
      </c>
      <c r="BS447" s="6" t="str">
        <f t="shared" ca="1" si="900"/>
        <v/>
      </c>
      <c r="BU447" s="6" t="str">
        <f t="shared" ca="1" si="901"/>
        <v/>
      </c>
      <c r="BW447" s="515" t="str">
        <f t="shared" ca="1" si="902"/>
        <v/>
      </c>
      <c r="BX447" s="515">
        <f t="shared" ca="1" si="903"/>
        <v>0</v>
      </c>
      <c r="BY447" s="515" t="str">
        <f t="shared" ca="1" si="904"/>
        <v/>
      </c>
      <c r="CA447" s="6">
        <f t="shared" ca="1" si="905"/>
        <v>1</v>
      </c>
      <c r="CC447" s="523" t="str">
        <f t="shared" ca="1" si="906"/>
        <v/>
      </c>
      <c r="CE447" s="6" t="str">
        <f t="shared" ca="1" si="907"/>
        <v/>
      </c>
      <c r="CG447" s="524" t="str">
        <f ca="1">IF(V447=1,"",IF($AA$4=1,"",IF(LOG入力!BH447&gt;0,"",IF(N447=0,"",IF(HT447=0,"","★")))))</f>
        <v/>
      </c>
      <c r="CI447" s="74" t="str">
        <f t="shared" ca="1" si="908"/>
        <v/>
      </c>
      <c r="CK447" s="525" t="str">
        <f ca="1">IF(V447=1,"",IF(LOG入力!BH447&gt;0,1,0))</f>
        <v/>
      </c>
      <c r="CL447" s="74" t="str">
        <f t="shared" ca="1" si="909"/>
        <v/>
      </c>
      <c r="CN447" s="74" t="str">
        <f t="shared" ca="1" si="910"/>
        <v/>
      </c>
      <c r="CO447" s="74" t="str">
        <f t="shared" ca="1" si="911"/>
        <v/>
      </c>
      <c r="CQ447" s="74" t="str">
        <f t="shared" ca="1" si="912"/>
        <v/>
      </c>
      <c r="CR447" s="74" t="str">
        <f t="shared" ca="1" si="913"/>
        <v/>
      </c>
      <c r="CS447" s="74" t="str">
        <f t="shared" ca="1" si="914"/>
        <v/>
      </c>
      <c r="CT447" s="74" t="str">
        <f t="shared" ca="1" si="915"/>
        <v/>
      </c>
      <c r="CU447" s="74" t="str">
        <f t="shared" ca="1" si="916"/>
        <v/>
      </c>
      <c r="CV447" s="74" t="str">
        <f t="shared" ca="1" si="917"/>
        <v/>
      </c>
      <c r="CW447" s="74" t="str">
        <f t="shared" ca="1" si="918"/>
        <v/>
      </c>
      <c r="CX447" s="74" t="str">
        <f t="shared" ca="1" si="919"/>
        <v/>
      </c>
      <c r="CY447" s="74" t="str">
        <f t="shared" ca="1" si="920"/>
        <v/>
      </c>
      <c r="CZ447" s="74" t="str">
        <f t="shared" ca="1" si="921"/>
        <v/>
      </c>
      <c r="DA447" s="74" t="str">
        <f t="shared" ca="1" si="922"/>
        <v/>
      </c>
      <c r="DB447" s="74" t="str">
        <f t="shared" ca="1" si="923"/>
        <v/>
      </c>
      <c r="DD447" s="74" t="str">
        <f t="shared" ca="1" si="924"/>
        <v/>
      </c>
      <c r="DE447" s="74" t="str">
        <f t="shared" ca="1" si="925"/>
        <v/>
      </c>
      <c r="DF447" s="74" t="str">
        <f t="shared" ca="1" si="926"/>
        <v/>
      </c>
      <c r="DG447" s="74" t="str">
        <f t="shared" ca="1" si="927"/>
        <v/>
      </c>
      <c r="DH447" s="74" t="str">
        <f t="shared" ca="1" si="928"/>
        <v/>
      </c>
      <c r="DI447" s="74" t="str">
        <f t="shared" ca="1" si="929"/>
        <v/>
      </c>
      <c r="DJ447" s="74" t="str">
        <f t="shared" ca="1" si="930"/>
        <v/>
      </c>
      <c r="DK447" s="74" t="str">
        <f t="shared" ca="1" si="931"/>
        <v/>
      </c>
      <c r="DL447" s="74" t="str">
        <f t="shared" ca="1" si="932"/>
        <v/>
      </c>
      <c r="DM447" s="74" t="str">
        <f t="shared" ca="1" si="933"/>
        <v/>
      </c>
      <c r="DN447" s="74" t="str">
        <f t="shared" ca="1" si="934"/>
        <v/>
      </c>
      <c r="DO447" s="74" t="str">
        <f t="shared" ca="1" si="935"/>
        <v/>
      </c>
      <c r="DQ447" s="74" t="str">
        <f t="shared" ca="1" si="936"/>
        <v/>
      </c>
      <c r="DS447" s="74" t="str">
        <f t="shared" ca="1" si="937"/>
        <v/>
      </c>
      <c r="DT447" s="74" t="str">
        <f t="shared" ca="1" si="938"/>
        <v/>
      </c>
      <c r="DV447" s="525" t="str">
        <f t="shared" ca="1" si="939"/>
        <v/>
      </c>
      <c r="DW447" s="74" t="str">
        <f t="shared" ca="1" si="940"/>
        <v/>
      </c>
      <c r="DX447" s="485" t="str">
        <f t="shared" ca="1" si="941"/>
        <v/>
      </c>
      <c r="DY447" s="74" t="str">
        <f t="shared" ca="1" si="942"/>
        <v/>
      </c>
      <c r="DZ447" s="74" t="str">
        <f t="shared" ca="1" si="943"/>
        <v/>
      </c>
      <c r="EA447" s="74" t="str">
        <f t="shared" ca="1" si="944"/>
        <v/>
      </c>
      <c r="EC447" s="74" t="str">
        <f t="shared" ca="1" si="945"/>
        <v/>
      </c>
      <c r="ED447" s="74" t="str">
        <f t="shared" ca="1" si="946"/>
        <v/>
      </c>
      <c r="EE447" s="74" t="str">
        <f t="shared" ca="1" si="947"/>
        <v/>
      </c>
      <c r="EG447" s="479" t="str">
        <f ca="1">IF(V447=1,"",IF(LOG入力!BH447&gt;0,0,IF(CG447="★",0,IF(R447=1,0,IF(N447=0,0,1)))))</f>
        <v/>
      </c>
      <c r="EH447" s="483" t="str">
        <f t="shared" ca="1" si="948"/>
        <v/>
      </c>
      <c r="EI447" s="483" t="str">
        <f t="shared" ca="1" si="949"/>
        <v/>
      </c>
      <c r="EJ447" s="483" t="str">
        <f t="shared" ca="1" si="950"/>
        <v/>
      </c>
      <c r="EL447" s="71">
        <f t="shared" ca="1" si="951"/>
        <v>0</v>
      </c>
      <c r="EM447" s="6">
        <f t="shared" ca="1" si="952"/>
        <v>0</v>
      </c>
      <c r="EN447" s="6" t="str">
        <f t="shared" ca="1" si="953"/>
        <v/>
      </c>
      <c r="EO447" s="6">
        <f ca="1">IF(LOG入力!BH447&gt;0,0,IF(EM447=0,0,(IF(COUNTIF($EN$19:EN447,EN447)=1,IF($FS$3="N",1,IF(EH447=1,1,0))))))</f>
        <v>0</v>
      </c>
      <c r="EP447" s="6" t="str">
        <f ca="1">IF(LOG入力!BH447&gt;0,"",IF(EO447=1,$X447,""))</f>
        <v/>
      </c>
      <c r="EQ447" s="6" t="str">
        <f ca="1">IF(LOG入力!BH447&gt;0,"",IF(EO447=1,$Y447,""))</f>
        <v/>
      </c>
      <c r="ER447" s="520" t="str">
        <f ca="1">IF(LOG入力!BH447&gt;0,"",IF(COUNTIF($EP$19:$EP447,EP447)=1,EP447,""))</f>
        <v/>
      </c>
      <c r="ES447" s="520">
        <f ca="1">IF(LOG入力!BH447&gt;0,0,IF((EL447=1),IF(($ER447=""),0,1),0))</f>
        <v>0</v>
      </c>
      <c r="ET447" s="520" t="str">
        <f ca="1">IF(LOG入力!BH447&gt;0,"",IF(COUNTIF($EQ$19:EQ447,EQ447)=1,EQ447,""))</f>
        <v/>
      </c>
      <c r="EU447" s="539">
        <f ca="1">IF(LOG入力!BH447&gt;0,0,IF((EL447=1),IF(($ET447=""),0,1),0))</f>
        <v>0</v>
      </c>
      <c r="EV447" s="71">
        <f t="shared" ca="1" si="954"/>
        <v>0</v>
      </c>
      <c r="EW447" s="6">
        <f t="shared" ca="1" si="955"/>
        <v>0</v>
      </c>
      <c r="EX447" s="6" t="str">
        <f t="shared" ca="1" si="956"/>
        <v/>
      </c>
      <c r="EY447" s="6">
        <f ca="1">IF(LOG入力!BH447&gt;0,0,IF(EW447=0,0,(IF(COUNTIF($EX$19:EX447,EX447)=1,IF($FS$3="N",1,IF(EH447=1,1,0))))))</f>
        <v>0</v>
      </c>
      <c r="EZ447" s="6" t="str">
        <f ca="1">IF(LOG入力!BH447&gt;0,"",IF(EY447=1,$X447,""))</f>
        <v/>
      </c>
      <c r="FA447" s="6" t="str">
        <f ca="1">IF(LOG入力!BH447&gt;0,"",IF(EY447=1,$Y447,""))</f>
        <v/>
      </c>
      <c r="FB447" s="6" t="str">
        <f ca="1">IF(LOG入力!BH447&gt;0,"",IF(COUNTIF($EZ$19:$EZ447,EZ447)=1,EZ447,""))</f>
        <v/>
      </c>
      <c r="FC447" s="6">
        <f ca="1">IF(LOG入力!BH447&gt;0,0,IF((EV447=1),IF(($FB447=""),0,1),0))</f>
        <v>0</v>
      </c>
      <c r="FD447" s="6" t="str">
        <f ca="1">IF(LOG入力!BH447&gt;0,"",IF(COUNTIF($FA$19:FA447,FA447)=1,FA447,""))</f>
        <v/>
      </c>
      <c r="FE447" s="72">
        <f ca="1">IF(LOG入力!BH447&gt;0,0,IF((EV447=1),IF(($FD447=""),0,1),0))</f>
        <v>0</v>
      </c>
      <c r="FF447" s="71">
        <f t="shared" ca="1" si="957"/>
        <v>0</v>
      </c>
      <c r="FG447" s="6">
        <f t="shared" ca="1" si="958"/>
        <v>0</v>
      </c>
      <c r="FH447" s="6" t="str">
        <f t="shared" ca="1" si="959"/>
        <v/>
      </c>
      <c r="FI447" s="6">
        <f ca="1">IF(LOG入力!BH447&gt;0,0,IF(FG447=0,0,(IF(COUNTIF($FH$19:FH447,FH447)=1,IF($FS$3="N",1,IF(EH447=1,1,0))))))</f>
        <v>0</v>
      </c>
      <c r="FJ447" s="6" t="str">
        <f ca="1">IF(LOG入力!BH447&gt;0,"",IF(FI447=1,$X447,""))</f>
        <v/>
      </c>
      <c r="FK447" s="6" t="str">
        <f ca="1">IF(LOG入力!BH447&gt;0,"",IF(FI447=1,$Y447,""))</f>
        <v/>
      </c>
      <c r="FL447" s="6" t="str">
        <f ca="1">IF(LOG入力!BH447&gt;0,"",IF(COUNTIF($FJ$19:$FJ447,FJ447)=1,FJ447,""))</f>
        <v/>
      </c>
      <c r="FM447" s="6">
        <f ca="1">IF(LOG入力!BH447&gt;0,0,IF((FF447=1),IF(($FL447=""),0,1),0))</f>
        <v>0</v>
      </c>
      <c r="FN447" s="6" t="str">
        <f ca="1">IF(LOG入力!BH447&gt;0,"",IF(COUNTIF($FK$19:FK447,FK447)=1,FK447,""))</f>
        <v/>
      </c>
      <c r="FO447" s="72">
        <f ca="1">IF(LOG入力!BH447&gt;0,0,IF((FF447=1),IF(($FN447=""),0,1),0))</f>
        <v>0</v>
      </c>
      <c r="FP447" s="71">
        <f t="shared" ca="1" si="960"/>
        <v>0</v>
      </c>
      <c r="FQ447" s="6">
        <f t="shared" ca="1" si="961"/>
        <v>0</v>
      </c>
      <c r="FR447" s="6" t="str">
        <f t="shared" ca="1" si="962"/>
        <v/>
      </c>
      <c r="FS447" s="6">
        <f ca="1">IF(LOG入力!BH447&gt;0,0,IF(FQ447=0,0,(IF(COUNTIF($FR$19:FR447,FR447)=1,IF($FS$3="N",1,IF(EH447=1,1,0))))))</f>
        <v>0</v>
      </c>
      <c r="FT447" s="6" t="str">
        <f ca="1">IF(LOG入力!BH447&gt;0,"",IF(FS447=1,$X447,""))</f>
        <v/>
      </c>
      <c r="FU447" s="6" t="str">
        <f ca="1">IF(LOG入力!BH447&gt;0,"",IF(FS447=1,$Y447,""))</f>
        <v/>
      </c>
      <c r="FV447" s="6" t="str">
        <f ca="1">IF(LOG入力!BH447&gt;0,"",IF(COUNTIF($FT$19:$FT447,FT447)=1,FT447,""))</f>
        <v/>
      </c>
      <c r="FW447" s="6">
        <f ca="1">IF(LOG入力!BH447&gt;0,0,IF((FP447=1),IF(($FV447=""),0,1),0))</f>
        <v>0</v>
      </c>
      <c r="FX447" s="6" t="str">
        <f ca="1">IF(LOG入力!BH447&gt;0,"",IF(COUNTIF($FU$19:FU447,FU447)=1,FU447,""))</f>
        <v/>
      </c>
      <c r="FY447" s="72">
        <f ca="1">IF(LOG入力!BH447&gt;0,0,IF((FP447=1),IF(($FX447=""),0,1),0))</f>
        <v>0</v>
      </c>
      <c r="FZ447" s="71">
        <f t="shared" ca="1" si="963"/>
        <v>0</v>
      </c>
      <c r="GA447" s="6">
        <f t="shared" ca="1" si="964"/>
        <v>0</v>
      </c>
      <c r="GB447" s="6" t="str">
        <f t="shared" ca="1" si="965"/>
        <v/>
      </c>
      <c r="GC447" s="6">
        <f ca="1">IF(LOG入力!BH447&gt;0,0,IF(GA447=0,0,(IF(COUNTIF($GB$19:GB447,GB447)=1,IF($FS$3="N",1,IF(EH447=1,1,0))))))</f>
        <v>0</v>
      </c>
      <c r="GD447" s="6" t="str">
        <f ca="1">IF(LOG入力!BH447&gt;0,"",IF(GC447=1,$X447,""))</f>
        <v/>
      </c>
      <c r="GE447" s="6" t="str">
        <f ca="1">IF(LOG入力!BH447&gt;0,"",IF(GC447=1,$Y447,""))</f>
        <v/>
      </c>
      <c r="GF447" s="6" t="str">
        <f ca="1">IF(LOG入力!BH447&gt;0,"",IF(COUNTIF($GD$19:$GD447,GD447)=1,GD447,""))</f>
        <v/>
      </c>
      <c r="GG447" s="6">
        <f ca="1">IF(LOG入力!BH447&gt;0,0,IF((FZ447=1),IF(($GF447=""),0,1),0))</f>
        <v>0</v>
      </c>
      <c r="GH447" s="6" t="str">
        <f ca="1">IF(LOG入力!BH447&gt;0,"",IF(COUNTIF($GE$19:GE447,GE447)=1,GE447,""))</f>
        <v/>
      </c>
      <c r="GI447" s="72">
        <f ca="1">IF(LOG入力!BH447&gt;0,0,IF((FZ447=1),IF(($GH447=""),0,1),0))</f>
        <v>0</v>
      </c>
      <c r="GK447" s="455" t="str">
        <f ca="1">IF(V447=1,"",IF(LEN(LOG入力!AS447)=0,"",LOG入力!AS447))</f>
        <v/>
      </c>
      <c r="GL447" s="378" t="str">
        <f t="shared" ca="1" si="966"/>
        <v/>
      </c>
      <c r="GM447" s="378" t="str">
        <f t="shared" ca="1" si="967"/>
        <v/>
      </c>
      <c r="GN447" s="74" t="str">
        <f t="shared" ca="1" si="968"/>
        <v/>
      </c>
      <c r="GO447" s="74" t="str">
        <f t="shared" ca="1" si="969"/>
        <v/>
      </c>
      <c r="GQ447" s="74" t="str">
        <f t="shared" ca="1" si="970"/>
        <v/>
      </c>
      <c r="GR447" s="74" t="str">
        <f t="shared" ca="1" si="971"/>
        <v/>
      </c>
      <c r="GS447" s="74" t="str">
        <f t="shared" ca="1" si="972"/>
        <v/>
      </c>
      <c r="GT447" s="74" t="str">
        <f t="shared" ca="1" si="973"/>
        <v/>
      </c>
      <c r="GU447" s="74" t="str">
        <f t="shared" ca="1" si="974"/>
        <v/>
      </c>
      <c r="GV447" s="74" t="str">
        <f t="shared" ca="1" si="975"/>
        <v/>
      </c>
      <c r="GX447" s="74" t="str">
        <f t="shared" ca="1" si="976"/>
        <v/>
      </c>
      <c r="GY447" s="74" t="str">
        <f t="shared" ca="1" si="977"/>
        <v/>
      </c>
      <c r="GZ447" s="74" t="str">
        <f ca="1">IF(V447=1,"",IF(LOG入力!BH447&gt;0,0,IF(GY447=0,0,IF((VALUE((TYPE(VALUE(J447)))))=16,0,IF(VALUE(J447)&lt;60,1,IF(VALUE(J447)&lt;100,0,IF(VALUE(J447)&lt;600,2,0)))))))</f>
        <v/>
      </c>
      <c r="HA447" s="74" t="str">
        <f t="shared" ca="1" si="978"/>
        <v/>
      </c>
      <c r="HB447" s="74" t="str">
        <f ca="1">IF(V447=1,"",IF(LOG入力!BH447&gt;0,0,IF(HA447=0,0,IF((VALUE((TYPE(VALUE(L447)))))=16,0,IF(VALUE(L447)&lt;60,1,IF(VALUE(L447)&lt;100,0,IF(VALUE(L447)&lt;600,2,0)))))))</f>
        <v/>
      </c>
      <c r="HD447" s="74" t="str">
        <f t="shared" ca="1" si="979"/>
        <v/>
      </c>
      <c r="HF447" s="74" t="str">
        <f t="shared" ca="1" si="980"/>
        <v/>
      </c>
      <c r="HG447" s="74" t="str">
        <f t="shared" ca="1" si="981"/>
        <v/>
      </c>
      <c r="HH447" s="74" t="str">
        <f t="shared" ca="1" si="982"/>
        <v/>
      </c>
      <c r="HI447" s="74" t="str">
        <f t="shared" ca="1" si="983"/>
        <v/>
      </c>
      <c r="HJ447" s="74" t="str">
        <f t="shared" ca="1" si="984"/>
        <v/>
      </c>
      <c r="HK447" s="74" t="str">
        <f t="shared" ca="1" si="985"/>
        <v/>
      </c>
      <c r="HL447" s="74" t="str">
        <f t="shared" ca="1" si="986"/>
        <v/>
      </c>
      <c r="HM447" s="74" t="str">
        <f t="shared" ca="1" si="987"/>
        <v/>
      </c>
      <c r="HN447" s="74" t="str">
        <f t="shared" ca="1" si="988"/>
        <v/>
      </c>
      <c r="HO447" s="529" t="str">
        <f t="shared" ca="1" si="989"/>
        <v/>
      </c>
      <c r="HP447" s="74" t="str">
        <f t="shared" ca="1" si="990"/>
        <v/>
      </c>
      <c r="HQ447" s="74" t="str">
        <f t="shared" ca="1" si="991"/>
        <v/>
      </c>
      <c r="HR447" s="74" t="str">
        <f t="shared" ca="1" si="992"/>
        <v/>
      </c>
      <c r="HS447" s="74" t="str">
        <f t="shared" ca="1" si="993"/>
        <v/>
      </c>
      <c r="HT447" s="74" t="str">
        <f ca="1">IF(V447=1,"",IF(LOG入力!BH447&gt;0,0,IF(DV447=1,0,IF(N447="0",0,IF(SUM(HD447:HS447)&gt;0,1,0)))))</f>
        <v/>
      </c>
    </row>
    <row r="448" spans="1:228" x14ac:dyDescent="0.15">
      <c r="A448" s="5">
        <v>430</v>
      </c>
      <c r="B448" s="487" t="str">
        <f t="shared" ca="1" si="852"/>
        <v/>
      </c>
      <c r="C448" s="548" t="str">
        <f ca="1">LOG入力!AP448</f>
        <v/>
      </c>
      <c r="D448" s="548" t="str">
        <f ca="1">LOG入力!AQ448</f>
        <v/>
      </c>
      <c r="E448" s="548" t="str">
        <f ca="1">LOG入力!AR448</f>
        <v/>
      </c>
      <c r="F448" s="589" t="str">
        <f t="shared" ca="1" si="853"/>
        <v/>
      </c>
      <c r="G448" s="586" t="str">
        <f ca="1">LOG入力!AT448</f>
        <v/>
      </c>
      <c r="H448" s="553" t="str">
        <f ca="1">LOG入力!AU448</f>
        <v/>
      </c>
      <c r="I448" s="587" t="str">
        <f ca="1">LOG入力!AV448</f>
        <v/>
      </c>
      <c r="J448" s="590" t="str">
        <f ca="1">LOG入力!AW448</f>
        <v/>
      </c>
      <c r="K448" s="591" t="str">
        <f ca="1">LOG入力!BJ448</f>
        <v/>
      </c>
      <c r="L448" s="590" t="str">
        <f ca="1">LOG入力!AY448</f>
        <v/>
      </c>
      <c r="M448" s="556" t="str">
        <f ca="1">LOG入力!BK448</f>
        <v/>
      </c>
      <c r="N448" s="588" t="str">
        <f ca="1">IF(V448=1,"",IF(LOG入力!AJ448=1,"1",LOG入力!BA448))</f>
        <v/>
      </c>
      <c r="O448" s="557" t="str">
        <f ca="1">IF(V448=1,"",IF(LEN(LOG入力!O448)=0,"",LOG入力!O448))</f>
        <v/>
      </c>
      <c r="P448" s="336" t="str">
        <f ca="1">IF(V448=1,"",IF($AA$4=1,"",IF(LOG入力!BG448=1,"",CONCATENATE($ER448,$FB448,$FL448,$FV448,$GF448))))</f>
        <v/>
      </c>
      <c r="Q448" s="337" t="str">
        <f ca="1">IF(V448=1,"",IF($AA$4=1,"",IF(LOG入力!BG448=1,"",CONCATENATE($ET448,$FD448,$FN448,$FX448,$GH448))))</f>
        <v/>
      </c>
      <c r="R448" s="338" t="str">
        <f ca="1">IF(V448=1,"",IF($AA$4=1,"",IF(LOG入力!BH448&gt;0,0,AA448)))</f>
        <v/>
      </c>
      <c r="S448" s="558" t="str">
        <f t="shared" ca="1" si="854"/>
        <v/>
      </c>
      <c r="T448" s="681"/>
      <c r="U448" s="38"/>
      <c r="V448" s="196">
        <f ca="1">LOG入力!AN448</f>
        <v>1</v>
      </c>
      <c r="W448" s="38"/>
      <c r="X448" s="516" t="str">
        <f t="shared" ca="1" si="855"/>
        <v/>
      </c>
      <c r="Y448" s="515" t="str">
        <f t="shared" ca="1" si="856"/>
        <v/>
      </c>
      <c r="Z448" s="518" t="str">
        <f t="shared" ca="1" si="857"/>
        <v/>
      </c>
      <c r="AA448" s="574" t="str">
        <f t="shared" ca="1" si="858"/>
        <v/>
      </c>
      <c r="AC448" s="6" t="str">
        <f t="shared" ca="1" si="859"/>
        <v/>
      </c>
      <c r="AD448" s="6" t="str">
        <f t="shared" ca="1" si="860"/>
        <v/>
      </c>
      <c r="AE448" s="6" t="str">
        <f t="shared" ca="1" si="861"/>
        <v/>
      </c>
      <c r="AF448" s="6" t="str">
        <f t="shared" ca="1" si="862"/>
        <v/>
      </c>
      <c r="AG448" s="6" t="str">
        <f t="shared" ca="1" si="863"/>
        <v/>
      </c>
      <c r="AH448" s="6" t="str">
        <f t="shared" ca="1" si="864"/>
        <v/>
      </c>
      <c r="AI448" s="6" t="str">
        <f t="shared" ca="1" si="865"/>
        <v/>
      </c>
      <c r="AJ448" s="6" t="str">
        <f t="shared" ca="1" si="866"/>
        <v/>
      </c>
      <c r="AK448" s="6" t="str">
        <f t="shared" ca="1" si="867"/>
        <v/>
      </c>
      <c r="AL448" s="6" t="str">
        <f t="shared" ca="1" si="868"/>
        <v/>
      </c>
      <c r="AM448" s="6" t="str">
        <f t="shared" ca="1" si="869"/>
        <v/>
      </c>
      <c r="AN448" s="6" t="str">
        <f t="shared" ca="1" si="870"/>
        <v/>
      </c>
      <c r="AO448" s="6" t="str">
        <f t="shared" ca="1" si="871"/>
        <v/>
      </c>
      <c r="AP448" s="6" t="str">
        <f t="shared" ca="1" si="872"/>
        <v/>
      </c>
      <c r="AQ448" s="6" t="str">
        <f t="shared" ca="1" si="873"/>
        <v/>
      </c>
      <c r="AR448" s="6" t="str">
        <f t="shared" ca="1" si="874"/>
        <v/>
      </c>
      <c r="AS448" s="6" t="str">
        <f t="shared" ca="1" si="875"/>
        <v/>
      </c>
      <c r="AT448" s="6" t="str">
        <f t="shared" ca="1" si="876"/>
        <v/>
      </c>
      <c r="AU448" s="6" t="str">
        <f t="shared" ca="1" si="877"/>
        <v/>
      </c>
      <c r="AV448" s="6" t="str">
        <f t="shared" ca="1" si="878"/>
        <v/>
      </c>
      <c r="AW448" s="6" t="str">
        <f t="shared" ca="1" si="879"/>
        <v/>
      </c>
      <c r="AY448" s="6" t="str">
        <f t="shared" ca="1" si="880"/>
        <v/>
      </c>
      <c r="AZ448" s="6" t="str">
        <f t="shared" ca="1" si="881"/>
        <v/>
      </c>
      <c r="BA448" s="6" t="str">
        <f t="shared" ca="1" si="882"/>
        <v/>
      </c>
      <c r="BB448" s="6" t="str">
        <f t="shared" ca="1" si="883"/>
        <v/>
      </c>
      <c r="BC448" s="6" t="str">
        <f t="shared" ca="1" si="884"/>
        <v/>
      </c>
      <c r="BD448" s="6" t="str">
        <f t="shared" ca="1" si="885"/>
        <v/>
      </c>
      <c r="BE448" s="6" t="str">
        <f t="shared" ca="1" si="886"/>
        <v/>
      </c>
      <c r="BF448" s="6" t="str">
        <f t="shared" ca="1" si="887"/>
        <v/>
      </c>
      <c r="BG448" s="6" t="str">
        <f t="shared" ca="1" si="888"/>
        <v/>
      </c>
      <c r="BH448" s="6" t="str">
        <f t="shared" ca="1" si="889"/>
        <v/>
      </c>
      <c r="BI448" s="6" t="str">
        <f t="shared" ca="1" si="890"/>
        <v/>
      </c>
      <c r="BJ448" s="6" t="str">
        <f t="shared" ca="1" si="891"/>
        <v/>
      </c>
      <c r="BK448" s="6" t="str">
        <f t="shared" ca="1" si="892"/>
        <v/>
      </c>
      <c r="BL448" s="6" t="str">
        <f t="shared" ca="1" si="893"/>
        <v/>
      </c>
      <c r="BM448" s="6" t="str">
        <f t="shared" ca="1" si="894"/>
        <v/>
      </c>
      <c r="BN448" s="6" t="str">
        <f t="shared" ca="1" si="895"/>
        <v/>
      </c>
      <c r="BO448" s="6" t="str">
        <f t="shared" ca="1" si="896"/>
        <v/>
      </c>
      <c r="BP448" s="6" t="str">
        <f t="shared" ca="1" si="897"/>
        <v/>
      </c>
      <c r="BQ448" s="6" t="str">
        <f t="shared" ca="1" si="898"/>
        <v/>
      </c>
      <c r="BR448" s="6" t="str">
        <f t="shared" ca="1" si="899"/>
        <v/>
      </c>
      <c r="BS448" s="6" t="str">
        <f t="shared" ca="1" si="900"/>
        <v/>
      </c>
      <c r="BU448" s="6" t="str">
        <f t="shared" ca="1" si="901"/>
        <v/>
      </c>
      <c r="BW448" s="515" t="str">
        <f t="shared" ca="1" si="902"/>
        <v/>
      </c>
      <c r="BX448" s="515">
        <f t="shared" ca="1" si="903"/>
        <v>0</v>
      </c>
      <c r="BY448" s="515" t="str">
        <f t="shared" ca="1" si="904"/>
        <v/>
      </c>
      <c r="CA448" s="6">
        <f t="shared" ca="1" si="905"/>
        <v>1</v>
      </c>
      <c r="CC448" s="523" t="str">
        <f t="shared" ca="1" si="906"/>
        <v/>
      </c>
      <c r="CE448" s="6" t="str">
        <f t="shared" ca="1" si="907"/>
        <v/>
      </c>
      <c r="CG448" s="524" t="str">
        <f ca="1">IF(V448=1,"",IF($AA$4=1,"",IF(LOG入力!BH448&gt;0,"",IF(N448=0,"",IF(HT448=0,"","★")))))</f>
        <v/>
      </c>
      <c r="CI448" s="74" t="str">
        <f t="shared" ca="1" si="908"/>
        <v/>
      </c>
      <c r="CK448" s="525" t="str">
        <f ca="1">IF(V448=1,"",IF(LOG入力!BH448&gt;0,1,0))</f>
        <v/>
      </c>
      <c r="CL448" s="74" t="str">
        <f t="shared" ca="1" si="909"/>
        <v/>
      </c>
      <c r="CN448" s="74" t="str">
        <f t="shared" ca="1" si="910"/>
        <v/>
      </c>
      <c r="CO448" s="74" t="str">
        <f t="shared" ca="1" si="911"/>
        <v/>
      </c>
      <c r="CQ448" s="74" t="str">
        <f t="shared" ca="1" si="912"/>
        <v/>
      </c>
      <c r="CR448" s="74" t="str">
        <f t="shared" ca="1" si="913"/>
        <v/>
      </c>
      <c r="CS448" s="74" t="str">
        <f t="shared" ca="1" si="914"/>
        <v/>
      </c>
      <c r="CT448" s="74" t="str">
        <f t="shared" ca="1" si="915"/>
        <v/>
      </c>
      <c r="CU448" s="74" t="str">
        <f t="shared" ca="1" si="916"/>
        <v/>
      </c>
      <c r="CV448" s="74" t="str">
        <f t="shared" ca="1" si="917"/>
        <v/>
      </c>
      <c r="CW448" s="74" t="str">
        <f t="shared" ca="1" si="918"/>
        <v/>
      </c>
      <c r="CX448" s="74" t="str">
        <f t="shared" ca="1" si="919"/>
        <v/>
      </c>
      <c r="CY448" s="74" t="str">
        <f t="shared" ca="1" si="920"/>
        <v/>
      </c>
      <c r="CZ448" s="74" t="str">
        <f t="shared" ca="1" si="921"/>
        <v/>
      </c>
      <c r="DA448" s="74" t="str">
        <f t="shared" ca="1" si="922"/>
        <v/>
      </c>
      <c r="DB448" s="74" t="str">
        <f t="shared" ca="1" si="923"/>
        <v/>
      </c>
      <c r="DD448" s="74" t="str">
        <f t="shared" ca="1" si="924"/>
        <v/>
      </c>
      <c r="DE448" s="74" t="str">
        <f t="shared" ca="1" si="925"/>
        <v/>
      </c>
      <c r="DF448" s="74" t="str">
        <f t="shared" ca="1" si="926"/>
        <v/>
      </c>
      <c r="DG448" s="74" t="str">
        <f t="shared" ca="1" si="927"/>
        <v/>
      </c>
      <c r="DH448" s="74" t="str">
        <f t="shared" ca="1" si="928"/>
        <v/>
      </c>
      <c r="DI448" s="74" t="str">
        <f t="shared" ca="1" si="929"/>
        <v/>
      </c>
      <c r="DJ448" s="74" t="str">
        <f t="shared" ca="1" si="930"/>
        <v/>
      </c>
      <c r="DK448" s="74" t="str">
        <f t="shared" ca="1" si="931"/>
        <v/>
      </c>
      <c r="DL448" s="74" t="str">
        <f t="shared" ca="1" si="932"/>
        <v/>
      </c>
      <c r="DM448" s="74" t="str">
        <f t="shared" ca="1" si="933"/>
        <v/>
      </c>
      <c r="DN448" s="74" t="str">
        <f t="shared" ca="1" si="934"/>
        <v/>
      </c>
      <c r="DO448" s="74" t="str">
        <f t="shared" ca="1" si="935"/>
        <v/>
      </c>
      <c r="DQ448" s="74" t="str">
        <f t="shared" ca="1" si="936"/>
        <v/>
      </c>
      <c r="DS448" s="74" t="str">
        <f t="shared" ca="1" si="937"/>
        <v/>
      </c>
      <c r="DT448" s="74" t="str">
        <f t="shared" ca="1" si="938"/>
        <v/>
      </c>
      <c r="DV448" s="525" t="str">
        <f t="shared" ca="1" si="939"/>
        <v/>
      </c>
      <c r="DW448" s="74" t="str">
        <f t="shared" ca="1" si="940"/>
        <v/>
      </c>
      <c r="DX448" s="485" t="str">
        <f t="shared" ca="1" si="941"/>
        <v/>
      </c>
      <c r="DY448" s="74" t="str">
        <f t="shared" ca="1" si="942"/>
        <v/>
      </c>
      <c r="DZ448" s="74" t="str">
        <f t="shared" ca="1" si="943"/>
        <v/>
      </c>
      <c r="EA448" s="74" t="str">
        <f t="shared" ca="1" si="944"/>
        <v/>
      </c>
      <c r="EC448" s="74" t="str">
        <f t="shared" ca="1" si="945"/>
        <v/>
      </c>
      <c r="ED448" s="74" t="str">
        <f t="shared" ca="1" si="946"/>
        <v/>
      </c>
      <c r="EE448" s="74" t="str">
        <f t="shared" ca="1" si="947"/>
        <v/>
      </c>
      <c r="EG448" s="479" t="str">
        <f ca="1">IF(V448=1,"",IF(LOG入力!BH448&gt;0,0,IF(CG448="★",0,IF(R448=1,0,IF(N448=0,0,1)))))</f>
        <v/>
      </c>
      <c r="EH448" s="483" t="str">
        <f t="shared" ca="1" si="948"/>
        <v/>
      </c>
      <c r="EI448" s="483" t="str">
        <f t="shared" ca="1" si="949"/>
        <v/>
      </c>
      <c r="EJ448" s="483" t="str">
        <f t="shared" ca="1" si="950"/>
        <v/>
      </c>
      <c r="EL448" s="71">
        <f t="shared" ca="1" si="951"/>
        <v>0</v>
      </c>
      <c r="EM448" s="6">
        <f t="shared" ca="1" si="952"/>
        <v>0</v>
      </c>
      <c r="EN448" s="6" t="str">
        <f t="shared" ca="1" si="953"/>
        <v/>
      </c>
      <c r="EO448" s="6">
        <f ca="1">IF(LOG入力!BH448&gt;0,0,IF(EM448=0,0,(IF(COUNTIF($EN$19:EN448,EN448)=1,IF($FS$3="N",1,IF(EH448=1,1,0))))))</f>
        <v>0</v>
      </c>
      <c r="EP448" s="6" t="str">
        <f ca="1">IF(LOG入力!BH448&gt;0,"",IF(EO448=1,$X448,""))</f>
        <v/>
      </c>
      <c r="EQ448" s="6" t="str">
        <f ca="1">IF(LOG入力!BH448&gt;0,"",IF(EO448=1,$Y448,""))</f>
        <v/>
      </c>
      <c r="ER448" s="520" t="str">
        <f ca="1">IF(LOG入力!BH448&gt;0,"",IF(COUNTIF($EP$19:$EP448,EP448)=1,EP448,""))</f>
        <v/>
      </c>
      <c r="ES448" s="520">
        <f ca="1">IF(LOG入力!BH448&gt;0,0,IF((EL448=1),IF(($ER448=""),0,1),0))</f>
        <v>0</v>
      </c>
      <c r="ET448" s="520" t="str">
        <f ca="1">IF(LOG入力!BH448&gt;0,"",IF(COUNTIF($EQ$19:EQ448,EQ448)=1,EQ448,""))</f>
        <v/>
      </c>
      <c r="EU448" s="539">
        <f ca="1">IF(LOG入力!BH448&gt;0,0,IF((EL448=1),IF(($ET448=""),0,1),0))</f>
        <v>0</v>
      </c>
      <c r="EV448" s="71">
        <f t="shared" ca="1" si="954"/>
        <v>0</v>
      </c>
      <c r="EW448" s="6">
        <f t="shared" ca="1" si="955"/>
        <v>0</v>
      </c>
      <c r="EX448" s="6" t="str">
        <f t="shared" ca="1" si="956"/>
        <v/>
      </c>
      <c r="EY448" s="6">
        <f ca="1">IF(LOG入力!BH448&gt;0,0,IF(EW448=0,0,(IF(COUNTIF($EX$19:EX448,EX448)=1,IF($FS$3="N",1,IF(EH448=1,1,0))))))</f>
        <v>0</v>
      </c>
      <c r="EZ448" s="6" t="str">
        <f ca="1">IF(LOG入力!BH448&gt;0,"",IF(EY448=1,$X448,""))</f>
        <v/>
      </c>
      <c r="FA448" s="6" t="str">
        <f ca="1">IF(LOG入力!BH448&gt;0,"",IF(EY448=1,$Y448,""))</f>
        <v/>
      </c>
      <c r="FB448" s="6" t="str">
        <f ca="1">IF(LOG入力!BH448&gt;0,"",IF(COUNTIF($EZ$19:$EZ448,EZ448)=1,EZ448,""))</f>
        <v/>
      </c>
      <c r="FC448" s="6">
        <f ca="1">IF(LOG入力!BH448&gt;0,0,IF((EV448=1),IF(($FB448=""),0,1),0))</f>
        <v>0</v>
      </c>
      <c r="FD448" s="6" t="str">
        <f ca="1">IF(LOG入力!BH448&gt;0,"",IF(COUNTIF($FA$19:FA448,FA448)=1,FA448,""))</f>
        <v/>
      </c>
      <c r="FE448" s="72">
        <f ca="1">IF(LOG入力!BH448&gt;0,0,IF((EV448=1),IF(($FD448=""),0,1),0))</f>
        <v>0</v>
      </c>
      <c r="FF448" s="71">
        <f t="shared" ca="1" si="957"/>
        <v>0</v>
      </c>
      <c r="FG448" s="6">
        <f t="shared" ca="1" si="958"/>
        <v>0</v>
      </c>
      <c r="FH448" s="6" t="str">
        <f t="shared" ca="1" si="959"/>
        <v/>
      </c>
      <c r="FI448" s="6">
        <f ca="1">IF(LOG入力!BH448&gt;0,0,IF(FG448=0,0,(IF(COUNTIF($FH$19:FH448,FH448)=1,IF($FS$3="N",1,IF(EH448=1,1,0))))))</f>
        <v>0</v>
      </c>
      <c r="FJ448" s="6" t="str">
        <f ca="1">IF(LOG入力!BH448&gt;0,"",IF(FI448=1,$X448,""))</f>
        <v/>
      </c>
      <c r="FK448" s="6" t="str">
        <f ca="1">IF(LOG入力!BH448&gt;0,"",IF(FI448=1,$Y448,""))</f>
        <v/>
      </c>
      <c r="FL448" s="6" t="str">
        <f ca="1">IF(LOG入力!BH448&gt;0,"",IF(COUNTIF($FJ$19:$FJ448,FJ448)=1,FJ448,""))</f>
        <v/>
      </c>
      <c r="FM448" s="6">
        <f ca="1">IF(LOG入力!BH448&gt;0,0,IF((FF448=1),IF(($FL448=""),0,1),0))</f>
        <v>0</v>
      </c>
      <c r="FN448" s="6" t="str">
        <f ca="1">IF(LOG入力!BH448&gt;0,"",IF(COUNTIF($FK$19:FK448,FK448)=1,FK448,""))</f>
        <v/>
      </c>
      <c r="FO448" s="72">
        <f ca="1">IF(LOG入力!BH448&gt;0,0,IF((FF448=1),IF(($FN448=""),0,1),0))</f>
        <v>0</v>
      </c>
      <c r="FP448" s="71">
        <f t="shared" ca="1" si="960"/>
        <v>0</v>
      </c>
      <c r="FQ448" s="6">
        <f t="shared" ca="1" si="961"/>
        <v>0</v>
      </c>
      <c r="FR448" s="6" t="str">
        <f t="shared" ca="1" si="962"/>
        <v/>
      </c>
      <c r="FS448" s="6">
        <f ca="1">IF(LOG入力!BH448&gt;0,0,IF(FQ448=0,0,(IF(COUNTIF($FR$19:FR448,FR448)=1,IF($FS$3="N",1,IF(EH448=1,1,0))))))</f>
        <v>0</v>
      </c>
      <c r="FT448" s="6" t="str">
        <f ca="1">IF(LOG入力!BH448&gt;0,"",IF(FS448=1,$X448,""))</f>
        <v/>
      </c>
      <c r="FU448" s="6" t="str">
        <f ca="1">IF(LOG入力!BH448&gt;0,"",IF(FS448=1,$Y448,""))</f>
        <v/>
      </c>
      <c r="FV448" s="6" t="str">
        <f ca="1">IF(LOG入力!BH448&gt;0,"",IF(COUNTIF($FT$19:$FT448,FT448)=1,FT448,""))</f>
        <v/>
      </c>
      <c r="FW448" s="6">
        <f ca="1">IF(LOG入力!BH448&gt;0,0,IF((FP448=1),IF(($FV448=""),0,1),0))</f>
        <v>0</v>
      </c>
      <c r="FX448" s="6" t="str">
        <f ca="1">IF(LOG入力!BH448&gt;0,"",IF(COUNTIF($FU$19:FU448,FU448)=1,FU448,""))</f>
        <v/>
      </c>
      <c r="FY448" s="72">
        <f ca="1">IF(LOG入力!BH448&gt;0,0,IF((FP448=1),IF(($FX448=""),0,1),0))</f>
        <v>0</v>
      </c>
      <c r="FZ448" s="71">
        <f t="shared" ca="1" si="963"/>
        <v>0</v>
      </c>
      <c r="GA448" s="6">
        <f t="shared" ca="1" si="964"/>
        <v>0</v>
      </c>
      <c r="GB448" s="6" t="str">
        <f t="shared" ca="1" si="965"/>
        <v/>
      </c>
      <c r="GC448" s="6">
        <f ca="1">IF(LOG入力!BH448&gt;0,0,IF(GA448=0,0,(IF(COUNTIF($GB$19:GB448,GB448)=1,IF($FS$3="N",1,IF(EH448=1,1,0))))))</f>
        <v>0</v>
      </c>
      <c r="GD448" s="6" t="str">
        <f ca="1">IF(LOG入力!BH448&gt;0,"",IF(GC448=1,$X448,""))</f>
        <v/>
      </c>
      <c r="GE448" s="6" t="str">
        <f ca="1">IF(LOG入力!BH448&gt;0,"",IF(GC448=1,$Y448,""))</f>
        <v/>
      </c>
      <c r="GF448" s="6" t="str">
        <f ca="1">IF(LOG入力!BH448&gt;0,"",IF(COUNTIF($GD$19:$GD448,GD448)=1,GD448,""))</f>
        <v/>
      </c>
      <c r="GG448" s="6">
        <f ca="1">IF(LOG入力!BH448&gt;0,0,IF((FZ448=1),IF(($GF448=""),0,1),0))</f>
        <v>0</v>
      </c>
      <c r="GH448" s="6" t="str">
        <f ca="1">IF(LOG入力!BH448&gt;0,"",IF(COUNTIF($GE$19:GE448,GE448)=1,GE448,""))</f>
        <v/>
      </c>
      <c r="GI448" s="72">
        <f ca="1">IF(LOG入力!BH448&gt;0,0,IF((FZ448=1),IF(($GH448=""),0,1),0))</f>
        <v>0</v>
      </c>
      <c r="GK448" s="455" t="str">
        <f ca="1">IF(V448=1,"",IF(LEN(LOG入力!AS448)=0,"",LOG入力!AS448))</f>
        <v/>
      </c>
      <c r="GL448" s="378" t="str">
        <f t="shared" ca="1" si="966"/>
        <v/>
      </c>
      <c r="GM448" s="378" t="str">
        <f t="shared" ca="1" si="967"/>
        <v/>
      </c>
      <c r="GN448" s="74" t="str">
        <f t="shared" ca="1" si="968"/>
        <v/>
      </c>
      <c r="GO448" s="74" t="str">
        <f t="shared" ca="1" si="969"/>
        <v/>
      </c>
      <c r="GQ448" s="74" t="str">
        <f t="shared" ca="1" si="970"/>
        <v/>
      </c>
      <c r="GR448" s="74" t="str">
        <f t="shared" ca="1" si="971"/>
        <v/>
      </c>
      <c r="GS448" s="74" t="str">
        <f t="shared" ca="1" si="972"/>
        <v/>
      </c>
      <c r="GT448" s="74" t="str">
        <f t="shared" ca="1" si="973"/>
        <v/>
      </c>
      <c r="GU448" s="74" t="str">
        <f t="shared" ca="1" si="974"/>
        <v/>
      </c>
      <c r="GV448" s="74" t="str">
        <f t="shared" ca="1" si="975"/>
        <v/>
      </c>
      <c r="GX448" s="74" t="str">
        <f t="shared" ca="1" si="976"/>
        <v/>
      </c>
      <c r="GY448" s="74" t="str">
        <f t="shared" ca="1" si="977"/>
        <v/>
      </c>
      <c r="GZ448" s="74" t="str">
        <f ca="1">IF(V448=1,"",IF(LOG入力!BH448&gt;0,0,IF(GY448=0,0,IF((VALUE((TYPE(VALUE(J448)))))=16,0,IF(VALUE(J448)&lt;60,1,IF(VALUE(J448)&lt;100,0,IF(VALUE(J448)&lt;600,2,0)))))))</f>
        <v/>
      </c>
      <c r="HA448" s="74" t="str">
        <f t="shared" ca="1" si="978"/>
        <v/>
      </c>
      <c r="HB448" s="74" t="str">
        <f ca="1">IF(V448=1,"",IF(LOG入力!BH448&gt;0,0,IF(HA448=0,0,IF((VALUE((TYPE(VALUE(L448)))))=16,0,IF(VALUE(L448)&lt;60,1,IF(VALUE(L448)&lt;100,0,IF(VALUE(L448)&lt;600,2,0)))))))</f>
        <v/>
      </c>
      <c r="HD448" s="74" t="str">
        <f t="shared" ca="1" si="979"/>
        <v/>
      </c>
      <c r="HF448" s="74" t="str">
        <f t="shared" ca="1" si="980"/>
        <v/>
      </c>
      <c r="HG448" s="74" t="str">
        <f t="shared" ca="1" si="981"/>
        <v/>
      </c>
      <c r="HH448" s="74" t="str">
        <f t="shared" ca="1" si="982"/>
        <v/>
      </c>
      <c r="HI448" s="74" t="str">
        <f t="shared" ca="1" si="983"/>
        <v/>
      </c>
      <c r="HJ448" s="74" t="str">
        <f t="shared" ca="1" si="984"/>
        <v/>
      </c>
      <c r="HK448" s="74" t="str">
        <f t="shared" ca="1" si="985"/>
        <v/>
      </c>
      <c r="HL448" s="74" t="str">
        <f t="shared" ca="1" si="986"/>
        <v/>
      </c>
      <c r="HM448" s="74" t="str">
        <f t="shared" ca="1" si="987"/>
        <v/>
      </c>
      <c r="HN448" s="74" t="str">
        <f t="shared" ca="1" si="988"/>
        <v/>
      </c>
      <c r="HO448" s="529" t="str">
        <f t="shared" ca="1" si="989"/>
        <v/>
      </c>
      <c r="HP448" s="74" t="str">
        <f t="shared" ca="1" si="990"/>
        <v/>
      </c>
      <c r="HQ448" s="74" t="str">
        <f t="shared" ca="1" si="991"/>
        <v/>
      </c>
      <c r="HR448" s="74" t="str">
        <f t="shared" ca="1" si="992"/>
        <v/>
      </c>
      <c r="HS448" s="74" t="str">
        <f t="shared" ca="1" si="993"/>
        <v/>
      </c>
      <c r="HT448" s="74" t="str">
        <f ca="1">IF(V448=1,"",IF(LOG入力!BH448&gt;0,0,IF(DV448=1,0,IF(N448="0",0,IF(SUM(HD448:HS448)&gt;0,1,0)))))</f>
        <v/>
      </c>
    </row>
    <row r="449" spans="1:228" x14ac:dyDescent="0.15">
      <c r="A449" s="5"/>
      <c r="B449" s="560" t="str">
        <f t="shared" ca="1" si="852"/>
        <v/>
      </c>
      <c r="C449" s="562" t="str">
        <f ca="1">LOG入力!AP449</f>
        <v/>
      </c>
      <c r="D449" s="562" t="str">
        <f ca="1">LOG入力!AQ449</f>
        <v/>
      </c>
      <c r="E449" s="562" t="str">
        <f ca="1">LOG入力!AR449</f>
        <v/>
      </c>
      <c r="F449" s="563" t="str">
        <f t="shared" ca="1" si="853"/>
        <v/>
      </c>
      <c r="G449" s="582" t="str">
        <f ca="1">LOG入力!AT449</f>
        <v/>
      </c>
      <c r="H449" s="507" t="str">
        <f ca="1">LOG入力!AU449</f>
        <v/>
      </c>
      <c r="I449" s="507" t="str">
        <f ca="1">LOG入力!AV449</f>
        <v/>
      </c>
      <c r="J449" s="583" t="str">
        <f ca="1">LOG入力!AW449</f>
        <v/>
      </c>
      <c r="K449" s="584" t="str">
        <f ca="1">LOG入力!BJ449</f>
        <v/>
      </c>
      <c r="L449" s="583" t="str">
        <f ca="1">LOG入力!AY449</f>
        <v/>
      </c>
      <c r="M449" s="566" t="str">
        <f ca="1">LOG入力!BK449</f>
        <v/>
      </c>
      <c r="N449" s="567" t="str">
        <f ca="1">IF(V449=1,"",IF(LOG入力!AJ449=1,"1",LOG入力!BA449))</f>
        <v/>
      </c>
      <c r="O449" s="568" t="str">
        <f ca="1">IF(V449=1,"",IF(LEN(LOG入力!O449)=0,"",LOG入力!O449))</f>
        <v/>
      </c>
      <c r="P449" s="569" t="str">
        <f ca="1">IF(V449=1,"",IF($AA$4=1,"",IF(LOG入力!BG449=1,"",CONCATENATE($ER449,$FB449,$FL449,$FV449,$GF449))))</f>
        <v/>
      </c>
      <c r="Q449" s="569" t="str">
        <f ca="1">IF(V449=1,"",IF($AA$4=1,"",IF(LOG入力!BG449=1,"",CONCATENATE($ET449,$FD449,$FN449,$FX449,$GH449))))</f>
        <v/>
      </c>
      <c r="R449" s="292" t="str">
        <f ca="1">IF(V449=1,"",IF($AA$4=1,"",IF(LOG入力!BH449&gt;0,0,AA449)))</f>
        <v/>
      </c>
      <c r="S449" s="293" t="str">
        <f t="shared" ca="1" si="854"/>
        <v/>
      </c>
      <c r="T449" s="681"/>
      <c r="U449" s="38"/>
      <c r="V449" s="196">
        <f ca="1">LOG入力!AN449</f>
        <v>1</v>
      </c>
      <c r="W449" s="38"/>
      <c r="X449" s="516" t="str">
        <f t="shared" ca="1" si="855"/>
        <v/>
      </c>
      <c r="Y449" s="515" t="str">
        <f t="shared" ca="1" si="856"/>
        <v/>
      </c>
      <c r="Z449" s="518" t="str">
        <f t="shared" ca="1" si="857"/>
        <v/>
      </c>
      <c r="AA449" s="574" t="str">
        <f t="shared" ca="1" si="858"/>
        <v/>
      </c>
      <c r="AC449" s="6" t="str">
        <f t="shared" ca="1" si="859"/>
        <v/>
      </c>
      <c r="AD449" s="6" t="str">
        <f t="shared" ca="1" si="860"/>
        <v/>
      </c>
      <c r="AE449" s="6" t="str">
        <f t="shared" ca="1" si="861"/>
        <v/>
      </c>
      <c r="AF449" s="6" t="str">
        <f t="shared" ca="1" si="862"/>
        <v/>
      </c>
      <c r="AG449" s="6" t="str">
        <f t="shared" ca="1" si="863"/>
        <v/>
      </c>
      <c r="AH449" s="6" t="str">
        <f t="shared" ca="1" si="864"/>
        <v/>
      </c>
      <c r="AI449" s="6" t="str">
        <f t="shared" ca="1" si="865"/>
        <v/>
      </c>
      <c r="AJ449" s="6" t="str">
        <f t="shared" ca="1" si="866"/>
        <v/>
      </c>
      <c r="AK449" s="6" t="str">
        <f t="shared" ca="1" si="867"/>
        <v/>
      </c>
      <c r="AL449" s="6" t="str">
        <f t="shared" ca="1" si="868"/>
        <v/>
      </c>
      <c r="AM449" s="6" t="str">
        <f t="shared" ca="1" si="869"/>
        <v/>
      </c>
      <c r="AN449" s="6" t="str">
        <f t="shared" ca="1" si="870"/>
        <v/>
      </c>
      <c r="AO449" s="6" t="str">
        <f t="shared" ca="1" si="871"/>
        <v/>
      </c>
      <c r="AP449" s="6" t="str">
        <f t="shared" ca="1" si="872"/>
        <v/>
      </c>
      <c r="AQ449" s="6" t="str">
        <f t="shared" ca="1" si="873"/>
        <v/>
      </c>
      <c r="AR449" s="6" t="str">
        <f t="shared" ca="1" si="874"/>
        <v/>
      </c>
      <c r="AS449" s="6" t="str">
        <f t="shared" ca="1" si="875"/>
        <v/>
      </c>
      <c r="AT449" s="6" t="str">
        <f t="shared" ca="1" si="876"/>
        <v/>
      </c>
      <c r="AU449" s="6" t="str">
        <f t="shared" ca="1" si="877"/>
        <v/>
      </c>
      <c r="AV449" s="6" t="str">
        <f t="shared" ca="1" si="878"/>
        <v/>
      </c>
      <c r="AW449" s="6" t="str">
        <f t="shared" ca="1" si="879"/>
        <v/>
      </c>
      <c r="AY449" s="6" t="str">
        <f t="shared" ca="1" si="880"/>
        <v/>
      </c>
      <c r="AZ449" s="6" t="str">
        <f t="shared" ca="1" si="881"/>
        <v/>
      </c>
      <c r="BA449" s="6" t="str">
        <f t="shared" ca="1" si="882"/>
        <v/>
      </c>
      <c r="BB449" s="6" t="str">
        <f t="shared" ca="1" si="883"/>
        <v/>
      </c>
      <c r="BC449" s="6" t="str">
        <f t="shared" ca="1" si="884"/>
        <v/>
      </c>
      <c r="BD449" s="6" t="str">
        <f t="shared" ca="1" si="885"/>
        <v/>
      </c>
      <c r="BE449" s="6" t="str">
        <f t="shared" ca="1" si="886"/>
        <v/>
      </c>
      <c r="BF449" s="6" t="str">
        <f t="shared" ca="1" si="887"/>
        <v/>
      </c>
      <c r="BG449" s="6" t="str">
        <f t="shared" ca="1" si="888"/>
        <v/>
      </c>
      <c r="BH449" s="6" t="str">
        <f t="shared" ca="1" si="889"/>
        <v/>
      </c>
      <c r="BI449" s="6" t="str">
        <f t="shared" ca="1" si="890"/>
        <v/>
      </c>
      <c r="BJ449" s="6" t="str">
        <f t="shared" ca="1" si="891"/>
        <v/>
      </c>
      <c r="BK449" s="6" t="str">
        <f t="shared" ca="1" si="892"/>
        <v/>
      </c>
      <c r="BL449" s="6" t="str">
        <f t="shared" ca="1" si="893"/>
        <v/>
      </c>
      <c r="BM449" s="6" t="str">
        <f t="shared" ca="1" si="894"/>
        <v/>
      </c>
      <c r="BN449" s="6" t="str">
        <f t="shared" ca="1" si="895"/>
        <v/>
      </c>
      <c r="BO449" s="6" t="str">
        <f t="shared" ca="1" si="896"/>
        <v/>
      </c>
      <c r="BP449" s="6" t="str">
        <f t="shared" ca="1" si="897"/>
        <v/>
      </c>
      <c r="BQ449" s="6" t="str">
        <f t="shared" ca="1" si="898"/>
        <v/>
      </c>
      <c r="BR449" s="6" t="str">
        <f t="shared" ca="1" si="899"/>
        <v/>
      </c>
      <c r="BS449" s="6" t="str">
        <f t="shared" ca="1" si="900"/>
        <v/>
      </c>
      <c r="BU449" s="6" t="str">
        <f t="shared" ca="1" si="901"/>
        <v/>
      </c>
      <c r="BW449" s="515" t="str">
        <f t="shared" ca="1" si="902"/>
        <v/>
      </c>
      <c r="BX449" s="515">
        <f t="shared" ca="1" si="903"/>
        <v>0</v>
      </c>
      <c r="BY449" s="515" t="str">
        <f t="shared" ca="1" si="904"/>
        <v/>
      </c>
      <c r="CA449" s="6">
        <f t="shared" ca="1" si="905"/>
        <v>1</v>
      </c>
      <c r="CC449" s="523" t="str">
        <f t="shared" ca="1" si="906"/>
        <v/>
      </c>
      <c r="CE449" s="6" t="str">
        <f t="shared" ca="1" si="907"/>
        <v/>
      </c>
      <c r="CG449" s="524" t="str">
        <f ca="1">IF(V449=1,"",IF($AA$4=1,"",IF(LOG入力!BH449&gt;0,"",IF(N449=0,"",IF(HT449=0,"","★")))))</f>
        <v/>
      </c>
      <c r="CI449" s="74" t="str">
        <f t="shared" ca="1" si="908"/>
        <v/>
      </c>
      <c r="CK449" s="525" t="str">
        <f ca="1">IF(V449=1,"",IF(LOG入力!BH449&gt;0,1,0))</f>
        <v/>
      </c>
      <c r="CL449" s="74" t="str">
        <f t="shared" ca="1" si="909"/>
        <v/>
      </c>
      <c r="CN449" s="74" t="str">
        <f t="shared" ca="1" si="910"/>
        <v/>
      </c>
      <c r="CO449" s="74" t="str">
        <f t="shared" ca="1" si="911"/>
        <v/>
      </c>
      <c r="CQ449" s="74" t="str">
        <f t="shared" ca="1" si="912"/>
        <v/>
      </c>
      <c r="CR449" s="74" t="str">
        <f t="shared" ca="1" si="913"/>
        <v/>
      </c>
      <c r="CS449" s="74" t="str">
        <f t="shared" ca="1" si="914"/>
        <v/>
      </c>
      <c r="CT449" s="74" t="str">
        <f t="shared" ca="1" si="915"/>
        <v/>
      </c>
      <c r="CU449" s="74" t="str">
        <f t="shared" ca="1" si="916"/>
        <v/>
      </c>
      <c r="CV449" s="74" t="str">
        <f t="shared" ca="1" si="917"/>
        <v/>
      </c>
      <c r="CW449" s="74" t="str">
        <f t="shared" ca="1" si="918"/>
        <v/>
      </c>
      <c r="CX449" s="74" t="str">
        <f t="shared" ca="1" si="919"/>
        <v/>
      </c>
      <c r="CY449" s="74" t="str">
        <f t="shared" ca="1" si="920"/>
        <v/>
      </c>
      <c r="CZ449" s="74" t="str">
        <f t="shared" ca="1" si="921"/>
        <v/>
      </c>
      <c r="DA449" s="74" t="str">
        <f t="shared" ca="1" si="922"/>
        <v/>
      </c>
      <c r="DB449" s="74" t="str">
        <f t="shared" ca="1" si="923"/>
        <v/>
      </c>
      <c r="DD449" s="74" t="str">
        <f t="shared" ca="1" si="924"/>
        <v/>
      </c>
      <c r="DE449" s="74" t="str">
        <f t="shared" ca="1" si="925"/>
        <v/>
      </c>
      <c r="DF449" s="74" t="str">
        <f t="shared" ca="1" si="926"/>
        <v/>
      </c>
      <c r="DG449" s="74" t="str">
        <f t="shared" ca="1" si="927"/>
        <v/>
      </c>
      <c r="DH449" s="74" t="str">
        <f t="shared" ca="1" si="928"/>
        <v/>
      </c>
      <c r="DI449" s="74" t="str">
        <f t="shared" ca="1" si="929"/>
        <v/>
      </c>
      <c r="DJ449" s="74" t="str">
        <f t="shared" ca="1" si="930"/>
        <v/>
      </c>
      <c r="DK449" s="74" t="str">
        <f t="shared" ca="1" si="931"/>
        <v/>
      </c>
      <c r="DL449" s="74" t="str">
        <f t="shared" ca="1" si="932"/>
        <v/>
      </c>
      <c r="DM449" s="74" t="str">
        <f t="shared" ca="1" si="933"/>
        <v/>
      </c>
      <c r="DN449" s="74" t="str">
        <f t="shared" ca="1" si="934"/>
        <v/>
      </c>
      <c r="DO449" s="74" t="str">
        <f t="shared" ca="1" si="935"/>
        <v/>
      </c>
      <c r="DQ449" s="74" t="str">
        <f t="shared" ca="1" si="936"/>
        <v/>
      </c>
      <c r="DS449" s="74" t="str">
        <f t="shared" ca="1" si="937"/>
        <v/>
      </c>
      <c r="DT449" s="74" t="str">
        <f t="shared" ca="1" si="938"/>
        <v/>
      </c>
      <c r="DV449" s="525" t="str">
        <f t="shared" ca="1" si="939"/>
        <v/>
      </c>
      <c r="DW449" s="74" t="str">
        <f t="shared" ca="1" si="940"/>
        <v/>
      </c>
      <c r="DX449" s="485" t="str">
        <f t="shared" ca="1" si="941"/>
        <v/>
      </c>
      <c r="DY449" s="74" t="str">
        <f t="shared" ca="1" si="942"/>
        <v/>
      </c>
      <c r="DZ449" s="74" t="str">
        <f t="shared" ca="1" si="943"/>
        <v/>
      </c>
      <c r="EA449" s="74" t="str">
        <f t="shared" ca="1" si="944"/>
        <v/>
      </c>
      <c r="EC449" s="74" t="str">
        <f t="shared" ca="1" si="945"/>
        <v/>
      </c>
      <c r="ED449" s="74" t="str">
        <f t="shared" ca="1" si="946"/>
        <v/>
      </c>
      <c r="EE449" s="74" t="str">
        <f t="shared" ca="1" si="947"/>
        <v/>
      </c>
      <c r="EG449" s="479" t="str">
        <f ca="1">IF(V449=1,"",IF(LOG入力!BH449&gt;0,0,IF(CG449="★",0,IF(R449=1,0,IF(N449=0,0,1)))))</f>
        <v/>
      </c>
      <c r="EH449" s="483" t="str">
        <f t="shared" ca="1" si="948"/>
        <v/>
      </c>
      <c r="EI449" s="483" t="str">
        <f t="shared" ca="1" si="949"/>
        <v/>
      </c>
      <c r="EJ449" s="483" t="str">
        <f t="shared" ca="1" si="950"/>
        <v/>
      </c>
      <c r="EL449" s="71">
        <f t="shared" ca="1" si="951"/>
        <v>0</v>
      </c>
      <c r="EM449" s="6">
        <f t="shared" ca="1" si="952"/>
        <v>0</v>
      </c>
      <c r="EN449" s="6" t="str">
        <f t="shared" ca="1" si="953"/>
        <v/>
      </c>
      <c r="EO449" s="6">
        <f ca="1">IF(LOG入力!BH449&gt;0,0,IF(EM449=0,0,(IF(COUNTIF($EN$19:EN449,EN449)=1,IF($FS$3="N",1,IF(EH449=1,1,0))))))</f>
        <v>0</v>
      </c>
      <c r="EP449" s="6" t="str">
        <f ca="1">IF(LOG入力!BH449&gt;0,"",IF(EO449=1,$X449,""))</f>
        <v/>
      </c>
      <c r="EQ449" s="6" t="str">
        <f ca="1">IF(LOG入力!BH449&gt;0,"",IF(EO449=1,$Y449,""))</f>
        <v/>
      </c>
      <c r="ER449" s="520" t="str">
        <f ca="1">IF(LOG入力!BH449&gt;0,"",IF(COUNTIF($EP$19:$EP449,EP449)=1,EP449,""))</f>
        <v/>
      </c>
      <c r="ES449" s="520">
        <f ca="1">IF(LOG入力!BH449&gt;0,0,IF((EL449=1),IF(($ER449=""),0,1),0))</f>
        <v>0</v>
      </c>
      <c r="ET449" s="520" t="str">
        <f ca="1">IF(LOG入力!BH449&gt;0,"",IF(COUNTIF($EQ$19:EQ449,EQ449)=1,EQ449,""))</f>
        <v/>
      </c>
      <c r="EU449" s="539">
        <f ca="1">IF(LOG入力!BH449&gt;0,0,IF((EL449=1),IF(($ET449=""),0,1),0))</f>
        <v>0</v>
      </c>
      <c r="EV449" s="71">
        <f t="shared" ca="1" si="954"/>
        <v>0</v>
      </c>
      <c r="EW449" s="6">
        <f t="shared" ca="1" si="955"/>
        <v>0</v>
      </c>
      <c r="EX449" s="6" t="str">
        <f t="shared" ca="1" si="956"/>
        <v/>
      </c>
      <c r="EY449" s="6">
        <f ca="1">IF(LOG入力!BH449&gt;0,0,IF(EW449=0,0,(IF(COUNTIF($EX$19:EX449,EX449)=1,IF($FS$3="N",1,IF(EH449=1,1,0))))))</f>
        <v>0</v>
      </c>
      <c r="EZ449" s="6" t="str">
        <f ca="1">IF(LOG入力!BH449&gt;0,"",IF(EY449=1,$X449,""))</f>
        <v/>
      </c>
      <c r="FA449" s="6" t="str">
        <f ca="1">IF(LOG入力!BH449&gt;0,"",IF(EY449=1,$Y449,""))</f>
        <v/>
      </c>
      <c r="FB449" s="6" t="str">
        <f ca="1">IF(LOG入力!BH449&gt;0,"",IF(COUNTIF($EZ$19:$EZ449,EZ449)=1,EZ449,""))</f>
        <v/>
      </c>
      <c r="FC449" s="6">
        <f ca="1">IF(LOG入力!BH449&gt;0,0,IF((EV449=1),IF(($FB449=""),0,1),0))</f>
        <v>0</v>
      </c>
      <c r="FD449" s="6" t="str">
        <f ca="1">IF(LOG入力!BH449&gt;0,"",IF(COUNTIF($FA$19:FA449,FA449)=1,FA449,""))</f>
        <v/>
      </c>
      <c r="FE449" s="72">
        <f ca="1">IF(LOG入力!BH449&gt;0,0,IF((EV449=1),IF(($FD449=""),0,1),0))</f>
        <v>0</v>
      </c>
      <c r="FF449" s="71">
        <f t="shared" ca="1" si="957"/>
        <v>0</v>
      </c>
      <c r="FG449" s="6">
        <f t="shared" ca="1" si="958"/>
        <v>0</v>
      </c>
      <c r="FH449" s="6" t="str">
        <f t="shared" ca="1" si="959"/>
        <v/>
      </c>
      <c r="FI449" s="6">
        <f ca="1">IF(LOG入力!BH449&gt;0,0,IF(FG449=0,0,(IF(COUNTIF($FH$19:FH449,FH449)=1,IF($FS$3="N",1,IF(EH449=1,1,0))))))</f>
        <v>0</v>
      </c>
      <c r="FJ449" s="6" t="str">
        <f ca="1">IF(LOG入力!BH449&gt;0,"",IF(FI449=1,$X449,""))</f>
        <v/>
      </c>
      <c r="FK449" s="6" t="str">
        <f ca="1">IF(LOG入力!BH449&gt;0,"",IF(FI449=1,$Y449,""))</f>
        <v/>
      </c>
      <c r="FL449" s="6" t="str">
        <f ca="1">IF(LOG入力!BH449&gt;0,"",IF(COUNTIF($FJ$19:$FJ449,FJ449)=1,FJ449,""))</f>
        <v/>
      </c>
      <c r="FM449" s="6">
        <f ca="1">IF(LOG入力!BH449&gt;0,0,IF((FF449=1),IF(($FL449=""),0,1),0))</f>
        <v>0</v>
      </c>
      <c r="FN449" s="6" t="str">
        <f ca="1">IF(LOG入力!BH449&gt;0,"",IF(COUNTIF($FK$19:FK449,FK449)=1,FK449,""))</f>
        <v/>
      </c>
      <c r="FO449" s="72">
        <f ca="1">IF(LOG入力!BH449&gt;0,0,IF((FF449=1),IF(($FN449=""),0,1),0))</f>
        <v>0</v>
      </c>
      <c r="FP449" s="71">
        <f t="shared" ca="1" si="960"/>
        <v>0</v>
      </c>
      <c r="FQ449" s="6">
        <f t="shared" ca="1" si="961"/>
        <v>0</v>
      </c>
      <c r="FR449" s="6" t="str">
        <f t="shared" ca="1" si="962"/>
        <v/>
      </c>
      <c r="FS449" s="6">
        <f ca="1">IF(LOG入力!BH449&gt;0,0,IF(FQ449=0,0,(IF(COUNTIF($FR$19:FR449,FR449)=1,IF($FS$3="N",1,IF(EH449=1,1,0))))))</f>
        <v>0</v>
      </c>
      <c r="FT449" s="6" t="str">
        <f ca="1">IF(LOG入力!BH449&gt;0,"",IF(FS449=1,$X449,""))</f>
        <v/>
      </c>
      <c r="FU449" s="6" t="str">
        <f ca="1">IF(LOG入力!BH449&gt;0,"",IF(FS449=1,$Y449,""))</f>
        <v/>
      </c>
      <c r="FV449" s="6" t="str">
        <f ca="1">IF(LOG入力!BH449&gt;0,"",IF(COUNTIF($FT$19:$FT449,FT449)=1,FT449,""))</f>
        <v/>
      </c>
      <c r="FW449" s="6">
        <f ca="1">IF(LOG入力!BH449&gt;0,0,IF((FP449=1),IF(($FV449=""),0,1),0))</f>
        <v>0</v>
      </c>
      <c r="FX449" s="6" t="str">
        <f ca="1">IF(LOG入力!BH449&gt;0,"",IF(COUNTIF($FU$19:FU449,FU449)=1,FU449,""))</f>
        <v/>
      </c>
      <c r="FY449" s="72">
        <f ca="1">IF(LOG入力!BH449&gt;0,0,IF((FP449=1),IF(($FX449=""),0,1),0))</f>
        <v>0</v>
      </c>
      <c r="FZ449" s="71">
        <f t="shared" ca="1" si="963"/>
        <v>0</v>
      </c>
      <c r="GA449" s="6">
        <f t="shared" ca="1" si="964"/>
        <v>0</v>
      </c>
      <c r="GB449" s="6" t="str">
        <f t="shared" ca="1" si="965"/>
        <v/>
      </c>
      <c r="GC449" s="6">
        <f ca="1">IF(LOG入力!BH449&gt;0,0,IF(GA449=0,0,(IF(COUNTIF($GB$19:GB449,GB449)=1,IF($FS$3="N",1,IF(EH449=1,1,0))))))</f>
        <v>0</v>
      </c>
      <c r="GD449" s="6" t="str">
        <f ca="1">IF(LOG入力!BH449&gt;0,"",IF(GC449=1,$X449,""))</f>
        <v/>
      </c>
      <c r="GE449" s="6" t="str">
        <f ca="1">IF(LOG入力!BH449&gt;0,"",IF(GC449=1,$Y449,""))</f>
        <v/>
      </c>
      <c r="GF449" s="6" t="str">
        <f ca="1">IF(LOG入力!BH449&gt;0,"",IF(COUNTIF($GD$19:$GD449,GD449)=1,GD449,""))</f>
        <v/>
      </c>
      <c r="GG449" s="6">
        <f ca="1">IF(LOG入力!BH449&gt;0,0,IF((FZ449=1),IF(($GF449=""),0,1),0))</f>
        <v>0</v>
      </c>
      <c r="GH449" s="6" t="str">
        <f ca="1">IF(LOG入力!BH449&gt;0,"",IF(COUNTIF($GE$19:GE449,GE449)=1,GE449,""))</f>
        <v/>
      </c>
      <c r="GI449" s="72">
        <f ca="1">IF(LOG入力!BH449&gt;0,0,IF((FZ449=1),IF(($GH449=""),0,1),0))</f>
        <v>0</v>
      </c>
      <c r="GK449" s="455" t="str">
        <f ca="1">IF(V449=1,"",IF(LEN(LOG入力!AS449)=0,"",LOG入力!AS449))</f>
        <v/>
      </c>
      <c r="GL449" s="378" t="str">
        <f t="shared" ca="1" si="966"/>
        <v/>
      </c>
      <c r="GM449" s="378" t="str">
        <f t="shared" ca="1" si="967"/>
        <v/>
      </c>
      <c r="GN449" s="74" t="str">
        <f t="shared" ca="1" si="968"/>
        <v/>
      </c>
      <c r="GO449" s="74" t="str">
        <f t="shared" ca="1" si="969"/>
        <v/>
      </c>
      <c r="GQ449" s="74" t="str">
        <f t="shared" ca="1" si="970"/>
        <v/>
      </c>
      <c r="GR449" s="74" t="str">
        <f t="shared" ca="1" si="971"/>
        <v/>
      </c>
      <c r="GS449" s="74" t="str">
        <f t="shared" ca="1" si="972"/>
        <v/>
      </c>
      <c r="GT449" s="74" t="str">
        <f t="shared" ca="1" si="973"/>
        <v/>
      </c>
      <c r="GU449" s="74" t="str">
        <f t="shared" ca="1" si="974"/>
        <v/>
      </c>
      <c r="GV449" s="74" t="str">
        <f t="shared" ca="1" si="975"/>
        <v/>
      </c>
      <c r="GX449" s="74" t="str">
        <f t="shared" ca="1" si="976"/>
        <v/>
      </c>
      <c r="GY449" s="74" t="str">
        <f t="shared" ca="1" si="977"/>
        <v/>
      </c>
      <c r="GZ449" s="74" t="str">
        <f ca="1">IF(V449=1,"",IF(LOG入力!BH449&gt;0,0,IF(GY449=0,0,IF((VALUE((TYPE(VALUE(J449)))))=16,0,IF(VALUE(J449)&lt;60,1,IF(VALUE(J449)&lt;100,0,IF(VALUE(J449)&lt;600,2,0)))))))</f>
        <v/>
      </c>
      <c r="HA449" s="74" t="str">
        <f t="shared" ca="1" si="978"/>
        <v/>
      </c>
      <c r="HB449" s="74" t="str">
        <f ca="1">IF(V449=1,"",IF(LOG入力!BH449&gt;0,0,IF(HA449=0,0,IF((VALUE((TYPE(VALUE(L449)))))=16,0,IF(VALUE(L449)&lt;60,1,IF(VALUE(L449)&lt;100,0,IF(VALUE(L449)&lt;600,2,0)))))))</f>
        <v/>
      </c>
      <c r="HD449" s="74" t="str">
        <f t="shared" ca="1" si="979"/>
        <v/>
      </c>
      <c r="HF449" s="74" t="str">
        <f t="shared" ca="1" si="980"/>
        <v/>
      </c>
      <c r="HG449" s="74" t="str">
        <f t="shared" ca="1" si="981"/>
        <v/>
      </c>
      <c r="HH449" s="74" t="str">
        <f t="shared" ca="1" si="982"/>
        <v/>
      </c>
      <c r="HI449" s="74" t="str">
        <f t="shared" ca="1" si="983"/>
        <v/>
      </c>
      <c r="HJ449" s="74" t="str">
        <f t="shared" ca="1" si="984"/>
        <v/>
      </c>
      <c r="HK449" s="74" t="str">
        <f t="shared" ca="1" si="985"/>
        <v/>
      </c>
      <c r="HL449" s="74" t="str">
        <f t="shared" ca="1" si="986"/>
        <v/>
      </c>
      <c r="HM449" s="74" t="str">
        <f t="shared" ca="1" si="987"/>
        <v/>
      </c>
      <c r="HN449" s="74" t="str">
        <f t="shared" ca="1" si="988"/>
        <v/>
      </c>
      <c r="HO449" s="529" t="str">
        <f t="shared" ca="1" si="989"/>
        <v/>
      </c>
      <c r="HP449" s="74" t="str">
        <f t="shared" ca="1" si="990"/>
        <v/>
      </c>
      <c r="HQ449" s="74" t="str">
        <f t="shared" ca="1" si="991"/>
        <v/>
      </c>
      <c r="HR449" s="74" t="str">
        <f t="shared" ca="1" si="992"/>
        <v/>
      </c>
      <c r="HS449" s="74" t="str">
        <f t="shared" ca="1" si="993"/>
        <v/>
      </c>
      <c r="HT449" s="74" t="str">
        <f ca="1">IF(V449=1,"",IF(LOG入力!BH449&gt;0,0,IF(DV449=1,0,IF(N449="0",0,IF(SUM(HD449:HS449)&gt;0,1,0)))))</f>
        <v/>
      </c>
    </row>
    <row r="450" spans="1:228" x14ac:dyDescent="0.15">
      <c r="A450" s="5"/>
      <c r="B450" s="532" t="str">
        <f t="shared" ca="1" si="852"/>
        <v/>
      </c>
      <c r="C450" s="534" t="str">
        <f ca="1">LOG入力!AP450</f>
        <v/>
      </c>
      <c r="D450" s="534" t="str">
        <f ca="1">LOG入力!AQ450</f>
        <v/>
      </c>
      <c r="E450" s="534" t="str">
        <f ca="1">LOG入力!AR450</f>
        <v/>
      </c>
      <c r="F450" s="535" t="str">
        <f t="shared" ca="1" si="853"/>
        <v/>
      </c>
      <c r="G450" s="585" t="str">
        <f ca="1">LOG入力!AT450</f>
        <v/>
      </c>
      <c r="H450" s="542" t="str">
        <f ca="1">LOG入力!AU450</f>
        <v/>
      </c>
      <c r="I450" s="542" t="str">
        <f ca="1">LOG入力!AV450</f>
        <v/>
      </c>
      <c r="J450" s="577" t="str">
        <f ca="1">LOG入力!AW450</f>
        <v/>
      </c>
      <c r="K450" s="578" t="str">
        <f ca="1">LOG入力!BJ450</f>
        <v/>
      </c>
      <c r="L450" s="577" t="str">
        <f ca="1">LOG入力!AY450</f>
        <v/>
      </c>
      <c r="M450" s="545" t="str">
        <f ca="1">LOG入力!BK450</f>
        <v/>
      </c>
      <c r="N450" s="512" t="str">
        <f ca="1">IF(V450=1,"",IF(LOG入力!AJ450=1,"1",LOG入力!BA450))</f>
        <v/>
      </c>
      <c r="O450" s="538" t="str">
        <f ca="1">IF(V450=1,"",IF(LEN(LOG入力!O450)=0,"",LOG入力!O450))</f>
        <v/>
      </c>
      <c r="P450" s="291" t="str">
        <f ca="1">IF(V450=1,"",IF($AA$4=1,"",IF(LOG入力!BG450=1,"",CONCATENATE($ER450,$FB450,$FL450,$FV450,$GF450))))</f>
        <v/>
      </c>
      <c r="Q450" s="291" t="str">
        <f ca="1">IF(V450=1,"",IF($AA$4=1,"",IF(LOG入力!BG450=1,"",CONCATENATE($ET450,$FD450,$FN450,$FX450,$GH450))))</f>
        <v/>
      </c>
      <c r="R450" s="573" t="str">
        <f ca="1">IF(V450=1,"",IF($AA$4=1,"",IF(LOG入力!BH450&gt;0,0,AA450)))</f>
        <v/>
      </c>
      <c r="S450" s="293" t="str">
        <f t="shared" ca="1" si="854"/>
        <v/>
      </c>
      <c r="T450" s="681"/>
      <c r="U450" s="38"/>
      <c r="V450" s="196">
        <f ca="1">LOG入力!AN450</f>
        <v>1</v>
      </c>
      <c r="W450" s="38"/>
      <c r="X450" s="516" t="str">
        <f t="shared" ca="1" si="855"/>
        <v/>
      </c>
      <c r="Y450" s="515" t="str">
        <f t="shared" ca="1" si="856"/>
        <v/>
      </c>
      <c r="Z450" s="518" t="str">
        <f t="shared" ca="1" si="857"/>
        <v/>
      </c>
      <c r="AA450" s="574" t="str">
        <f t="shared" ca="1" si="858"/>
        <v/>
      </c>
      <c r="AC450" s="6" t="str">
        <f t="shared" ca="1" si="859"/>
        <v/>
      </c>
      <c r="AD450" s="6" t="str">
        <f t="shared" ca="1" si="860"/>
        <v/>
      </c>
      <c r="AE450" s="6" t="str">
        <f t="shared" ca="1" si="861"/>
        <v/>
      </c>
      <c r="AF450" s="6" t="str">
        <f t="shared" ca="1" si="862"/>
        <v/>
      </c>
      <c r="AG450" s="6" t="str">
        <f t="shared" ca="1" si="863"/>
        <v/>
      </c>
      <c r="AH450" s="6" t="str">
        <f t="shared" ca="1" si="864"/>
        <v/>
      </c>
      <c r="AI450" s="6" t="str">
        <f t="shared" ca="1" si="865"/>
        <v/>
      </c>
      <c r="AJ450" s="6" t="str">
        <f t="shared" ca="1" si="866"/>
        <v/>
      </c>
      <c r="AK450" s="6" t="str">
        <f t="shared" ca="1" si="867"/>
        <v/>
      </c>
      <c r="AL450" s="6" t="str">
        <f t="shared" ca="1" si="868"/>
        <v/>
      </c>
      <c r="AM450" s="6" t="str">
        <f t="shared" ca="1" si="869"/>
        <v/>
      </c>
      <c r="AN450" s="6" t="str">
        <f t="shared" ca="1" si="870"/>
        <v/>
      </c>
      <c r="AO450" s="6" t="str">
        <f t="shared" ca="1" si="871"/>
        <v/>
      </c>
      <c r="AP450" s="6" t="str">
        <f t="shared" ca="1" si="872"/>
        <v/>
      </c>
      <c r="AQ450" s="6" t="str">
        <f t="shared" ca="1" si="873"/>
        <v/>
      </c>
      <c r="AR450" s="6" t="str">
        <f t="shared" ca="1" si="874"/>
        <v/>
      </c>
      <c r="AS450" s="6" t="str">
        <f t="shared" ca="1" si="875"/>
        <v/>
      </c>
      <c r="AT450" s="6" t="str">
        <f t="shared" ca="1" si="876"/>
        <v/>
      </c>
      <c r="AU450" s="6" t="str">
        <f t="shared" ca="1" si="877"/>
        <v/>
      </c>
      <c r="AV450" s="6" t="str">
        <f t="shared" ca="1" si="878"/>
        <v/>
      </c>
      <c r="AW450" s="6" t="str">
        <f t="shared" ca="1" si="879"/>
        <v/>
      </c>
      <c r="AY450" s="6" t="str">
        <f t="shared" ca="1" si="880"/>
        <v/>
      </c>
      <c r="AZ450" s="6" t="str">
        <f t="shared" ca="1" si="881"/>
        <v/>
      </c>
      <c r="BA450" s="6" t="str">
        <f t="shared" ca="1" si="882"/>
        <v/>
      </c>
      <c r="BB450" s="6" t="str">
        <f t="shared" ca="1" si="883"/>
        <v/>
      </c>
      <c r="BC450" s="6" t="str">
        <f t="shared" ca="1" si="884"/>
        <v/>
      </c>
      <c r="BD450" s="6" t="str">
        <f t="shared" ca="1" si="885"/>
        <v/>
      </c>
      <c r="BE450" s="6" t="str">
        <f t="shared" ca="1" si="886"/>
        <v/>
      </c>
      <c r="BF450" s="6" t="str">
        <f t="shared" ca="1" si="887"/>
        <v/>
      </c>
      <c r="BG450" s="6" t="str">
        <f t="shared" ca="1" si="888"/>
        <v/>
      </c>
      <c r="BH450" s="6" t="str">
        <f t="shared" ca="1" si="889"/>
        <v/>
      </c>
      <c r="BI450" s="6" t="str">
        <f t="shared" ca="1" si="890"/>
        <v/>
      </c>
      <c r="BJ450" s="6" t="str">
        <f t="shared" ca="1" si="891"/>
        <v/>
      </c>
      <c r="BK450" s="6" t="str">
        <f t="shared" ca="1" si="892"/>
        <v/>
      </c>
      <c r="BL450" s="6" t="str">
        <f t="shared" ca="1" si="893"/>
        <v/>
      </c>
      <c r="BM450" s="6" t="str">
        <f t="shared" ca="1" si="894"/>
        <v/>
      </c>
      <c r="BN450" s="6" t="str">
        <f t="shared" ca="1" si="895"/>
        <v/>
      </c>
      <c r="BO450" s="6" t="str">
        <f t="shared" ca="1" si="896"/>
        <v/>
      </c>
      <c r="BP450" s="6" t="str">
        <f t="shared" ca="1" si="897"/>
        <v/>
      </c>
      <c r="BQ450" s="6" t="str">
        <f t="shared" ca="1" si="898"/>
        <v/>
      </c>
      <c r="BR450" s="6" t="str">
        <f t="shared" ca="1" si="899"/>
        <v/>
      </c>
      <c r="BS450" s="6" t="str">
        <f t="shared" ca="1" si="900"/>
        <v/>
      </c>
      <c r="BU450" s="6" t="str">
        <f t="shared" ca="1" si="901"/>
        <v/>
      </c>
      <c r="BW450" s="515" t="str">
        <f t="shared" ca="1" si="902"/>
        <v/>
      </c>
      <c r="BX450" s="515">
        <f t="shared" ca="1" si="903"/>
        <v>0</v>
      </c>
      <c r="BY450" s="515" t="str">
        <f t="shared" ca="1" si="904"/>
        <v/>
      </c>
      <c r="CA450" s="6">
        <f t="shared" ca="1" si="905"/>
        <v>1</v>
      </c>
      <c r="CC450" s="523" t="str">
        <f t="shared" ca="1" si="906"/>
        <v/>
      </c>
      <c r="CE450" s="6" t="str">
        <f t="shared" ca="1" si="907"/>
        <v/>
      </c>
      <c r="CG450" s="524" t="str">
        <f ca="1">IF(V450=1,"",IF($AA$4=1,"",IF(LOG入力!BH450&gt;0,"",IF(N450=0,"",IF(HT450=0,"","★")))))</f>
        <v/>
      </c>
      <c r="CI450" s="74" t="str">
        <f t="shared" ca="1" si="908"/>
        <v/>
      </c>
      <c r="CK450" s="525" t="str">
        <f ca="1">IF(V450=1,"",IF(LOG入力!BH450&gt;0,1,0))</f>
        <v/>
      </c>
      <c r="CL450" s="74" t="str">
        <f t="shared" ca="1" si="909"/>
        <v/>
      </c>
      <c r="CN450" s="74" t="str">
        <f t="shared" ca="1" si="910"/>
        <v/>
      </c>
      <c r="CO450" s="74" t="str">
        <f t="shared" ca="1" si="911"/>
        <v/>
      </c>
      <c r="CQ450" s="74" t="str">
        <f t="shared" ca="1" si="912"/>
        <v/>
      </c>
      <c r="CR450" s="74" t="str">
        <f t="shared" ca="1" si="913"/>
        <v/>
      </c>
      <c r="CS450" s="74" t="str">
        <f t="shared" ca="1" si="914"/>
        <v/>
      </c>
      <c r="CT450" s="74" t="str">
        <f t="shared" ca="1" si="915"/>
        <v/>
      </c>
      <c r="CU450" s="74" t="str">
        <f t="shared" ca="1" si="916"/>
        <v/>
      </c>
      <c r="CV450" s="74" t="str">
        <f t="shared" ca="1" si="917"/>
        <v/>
      </c>
      <c r="CW450" s="74" t="str">
        <f t="shared" ca="1" si="918"/>
        <v/>
      </c>
      <c r="CX450" s="74" t="str">
        <f t="shared" ca="1" si="919"/>
        <v/>
      </c>
      <c r="CY450" s="74" t="str">
        <f t="shared" ca="1" si="920"/>
        <v/>
      </c>
      <c r="CZ450" s="74" t="str">
        <f t="shared" ca="1" si="921"/>
        <v/>
      </c>
      <c r="DA450" s="74" t="str">
        <f t="shared" ca="1" si="922"/>
        <v/>
      </c>
      <c r="DB450" s="74" t="str">
        <f t="shared" ca="1" si="923"/>
        <v/>
      </c>
      <c r="DD450" s="74" t="str">
        <f t="shared" ca="1" si="924"/>
        <v/>
      </c>
      <c r="DE450" s="74" t="str">
        <f t="shared" ca="1" si="925"/>
        <v/>
      </c>
      <c r="DF450" s="74" t="str">
        <f t="shared" ca="1" si="926"/>
        <v/>
      </c>
      <c r="DG450" s="74" t="str">
        <f t="shared" ca="1" si="927"/>
        <v/>
      </c>
      <c r="DH450" s="74" t="str">
        <f t="shared" ca="1" si="928"/>
        <v/>
      </c>
      <c r="DI450" s="74" t="str">
        <f t="shared" ca="1" si="929"/>
        <v/>
      </c>
      <c r="DJ450" s="74" t="str">
        <f t="shared" ca="1" si="930"/>
        <v/>
      </c>
      <c r="DK450" s="74" t="str">
        <f t="shared" ca="1" si="931"/>
        <v/>
      </c>
      <c r="DL450" s="74" t="str">
        <f t="shared" ca="1" si="932"/>
        <v/>
      </c>
      <c r="DM450" s="74" t="str">
        <f t="shared" ca="1" si="933"/>
        <v/>
      </c>
      <c r="DN450" s="74" t="str">
        <f t="shared" ca="1" si="934"/>
        <v/>
      </c>
      <c r="DO450" s="74" t="str">
        <f t="shared" ca="1" si="935"/>
        <v/>
      </c>
      <c r="DQ450" s="74" t="str">
        <f t="shared" ca="1" si="936"/>
        <v/>
      </c>
      <c r="DS450" s="74" t="str">
        <f t="shared" ca="1" si="937"/>
        <v/>
      </c>
      <c r="DT450" s="74" t="str">
        <f t="shared" ca="1" si="938"/>
        <v/>
      </c>
      <c r="DV450" s="525" t="str">
        <f t="shared" ca="1" si="939"/>
        <v/>
      </c>
      <c r="DW450" s="74" t="str">
        <f t="shared" ca="1" si="940"/>
        <v/>
      </c>
      <c r="DX450" s="485" t="str">
        <f t="shared" ca="1" si="941"/>
        <v/>
      </c>
      <c r="DY450" s="74" t="str">
        <f t="shared" ca="1" si="942"/>
        <v/>
      </c>
      <c r="DZ450" s="74" t="str">
        <f t="shared" ca="1" si="943"/>
        <v/>
      </c>
      <c r="EA450" s="74" t="str">
        <f t="shared" ca="1" si="944"/>
        <v/>
      </c>
      <c r="EC450" s="74" t="str">
        <f t="shared" ca="1" si="945"/>
        <v/>
      </c>
      <c r="ED450" s="74" t="str">
        <f t="shared" ca="1" si="946"/>
        <v/>
      </c>
      <c r="EE450" s="74" t="str">
        <f t="shared" ca="1" si="947"/>
        <v/>
      </c>
      <c r="EG450" s="479" t="str">
        <f ca="1">IF(V450=1,"",IF(LOG入力!BH450&gt;0,0,IF(CG450="★",0,IF(R450=1,0,IF(N450=0,0,1)))))</f>
        <v/>
      </c>
      <c r="EH450" s="483" t="str">
        <f t="shared" ca="1" si="948"/>
        <v/>
      </c>
      <c r="EI450" s="483" t="str">
        <f t="shared" ca="1" si="949"/>
        <v/>
      </c>
      <c r="EJ450" s="483" t="str">
        <f t="shared" ca="1" si="950"/>
        <v/>
      </c>
      <c r="EL450" s="71">
        <f t="shared" ca="1" si="951"/>
        <v>0</v>
      </c>
      <c r="EM450" s="6">
        <f t="shared" ca="1" si="952"/>
        <v>0</v>
      </c>
      <c r="EN450" s="6" t="str">
        <f t="shared" ca="1" si="953"/>
        <v/>
      </c>
      <c r="EO450" s="6">
        <f ca="1">IF(LOG入力!BH450&gt;0,0,IF(EM450=0,0,(IF(COUNTIF($EN$19:EN450,EN450)=1,IF($FS$3="N",1,IF(EH450=1,1,0))))))</f>
        <v>0</v>
      </c>
      <c r="EP450" s="6" t="str">
        <f ca="1">IF(LOG入力!BH450&gt;0,"",IF(EO450=1,$X450,""))</f>
        <v/>
      </c>
      <c r="EQ450" s="6" t="str">
        <f ca="1">IF(LOG入力!BH450&gt;0,"",IF(EO450=1,$Y450,""))</f>
        <v/>
      </c>
      <c r="ER450" s="520" t="str">
        <f ca="1">IF(LOG入力!BH450&gt;0,"",IF(COUNTIF($EP$19:$EP450,EP450)=1,EP450,""))</f>
        <v/>
      </c>
      <c r="ES450" s="520">
        <f ca="1">IF(LOG入力!BH450&gt;0,0,IF((EL450=1),IF(($ER450=""),0,1),0))</f>
        <v>0</v>
      </c>
      <c r="ET450" s="520" t="str">
        <f ca="1">IF(LOG入力!BH450&gt;0,"",IF(COUNTIF($EQ$19:EQ450,EQ450)=1,EQ450,""))</f>
        <v/>
      </c>
      <c r="EU450" s="539">
        <f ca="1">IF(LOG入力!BH450&gt;0,0,IF((EL450=1),IF(($ET450=""),0,1),0))</f>
        <v>0</v>
      </c>
      <c r="EV450" s="71">
        <f t="shared" ca="1" si="954"/>
        <v>0</v>
      </c>
      <c r="EW450" s="6">
        <f t="shared" ca="1" si="955"/>
        <v>0</v>
      </c>
      <c r="EX450" s="6" t="str">
        <f t="shared" ca="1" si="956"/>
        <v/>
      </c>
      <c r="EY450" s="6">
        <f ca="1">IF(LOG入力!BH450&gt;0,0,IF(EW450=0,0,(IF(COUNTIF($EX$19:EX450,EX450)=1,IF($FS$3="N",1,IF(EH450=1,1,0))))))</f>
        <v>0</v>
      </c>
      <c r="EZ450" s="6" t="str">
        <f ca="1">IF(LOG入力!BH450&gt;0,"",IF(EY450=1,$X450,""))</f>
        <v/>
      </c>
      <c r="FA450" s="6" t="str">
        <f ca="1">IF(LOG入力!BH450&gt;0,"",IF(EY450=1,$Y450,""))</f>
        <v/>
      </c>
      <c r="FB450" s="6" t="str">
        <f ca="1">IF(LOG入力!BH450&gt;0,"",IF(COUNTIF($EZ$19:$EZ450,EZ450)=1,EZ450,""))</f>
        <v/>
      </c>
      <c r="FC450" s="6">
        <f ca="1">IF(LOG入力!BH450&gt;0,0,IF((EV450=1),IF(($FB450=""),0,1),0))</f>
        <v>0</v>
      </c>
      <c r="FD450" s="6" t="str">
        <f ca="1">IF(LOG入力!BH450&gt;0,"",IF(COUNTIF($FA$19:FA450,FA450)=1,FA450,""))</f>
        <v/>
      </c>
      <c r="FE450" s="72">
        <f ca="1">IF(LOG入力!BH450&gt;0,0,IF((EV450=1),IF(($FD450=""),0,1),0))</f>
        <v>0</v>
      </c>
      <c r="FF450" s="71">
        <f t="shared" ca="1" si="957"/>
        <v>0</v>
      </c>
      <c r="FG450" s="6">
        <f t="shared" ca="1" si="958"/>
        <v>0</v>
      </c>
      <c r="FH450" s="6" t="str">
        <f t="shared" ca="1" si="959"/>
        <v/>
      </c>
      <c r="FI450" s="6">
        <f ca="1">IF(LOG入力!BH450&gt;0,0,IF(FG450=0,0,(IF(COUNTIF($FH$19:FH450,FH450)=1,IF($FS$3="N",1,IF(EH450=1,1,0))))))</f>
        <v>0</v>
      </c>
      <c r="FJ450" s="6" t="str">
        <f ca="1">IF(LOG入力!BH450&gt;0,"",IF(FI450=1,$X450,""))</f>
        <v/>
      </c>
      <c r="FK450" s="6" t="str">
        <f ca="1">IF(LOG入力!BH450&gt;0,"",IF(FI450=1,$Y450,""))</f>
        <v/>
      </c>
      <c r="FL450" s="6" t="str">
        <f ca="1">IF(LOG入力!BH450&gt;0,"",IF(COUNTIF($FJ$19:$FJ450,FJ450)=1,FJ450,""))</f>
        <v/>
      </c>
      <c r="FM450" s="6">
        <f ca="1">IF(LOG入力!BH450&gt;0,0,IF((FF450=1),IF(($FL450=""),0,1),0))</f>
        <v>0</v>
      </c>
      <c r="FN450" s="6" t="str">
        <f ca="1">IF(LOG入力!BH450&gt;0,"",IF(COUNTIF($FK$19:FK450,FK450)=1,FK450,""))</f>
        <v/>
      </c>
      <c r="FO450" s="72">
        <f ca="1">IF(LOG入力!BH450&gt;0,0,IF((FF450=1),IF(($FN450=""),0,1),0))</f>
        <v>0</v>
      </c>
      <c r="FP450" s="71">
        <f t="shared" ca="1" si="960"/>
        <v>0</v>
      </c>
      <c r="FQ450" s="6">
        <f t="shared" ca="1" si="961"/>
        <v>0</v>
      </c>
      <c r="FR450" s="6" t="str">
        <f t="shared" ca="1" si="962"/>
        <v/>
      </c>
      <c r="FS450" s="6">
        <f ca="1">IF(LOG入力!BH450&gt;0,0,IF(FQ450=0,0,(IF(COUNTIF($FR$19:FR450,FR450)=1,IF($FS$3="N",1,IF(EH450=1,1,0))))))</f>
        <v>0</v>
      </c>
      <c r="FT450" s="6" t="str">
        <f ca="1">IF(LOG入力!BH450&gt;0,"",IF(FS450=1,$X450,""))</f>
        <v/>
      </c>
      <c r="FU450" s="6" t="str">
        <f ca="1">IF(LOG入力!BH450&gt;0,"",IF(FS450=1,$Y450,""))</f>
        <v/>
      </c>
      <c r="FV450" s="6" t="str">
        <f ca="1">IF(LOG入力!BH450&gt;0,"",IF(COUNTIF($FT$19:$FT450,FT450)=1,FT450,""))</f>
        <v/>
      </c>
      <c r="FW450" s="6">
        <f ca="1">IF(LOG入力!BH450&gt;0,0,IF((FP450=1),IF(($FV450=""),0,1),0))</f>
        <v>0</v>
      </c>
      <c r="FX450" s="6" t="str">
        <f ca="1">IF(LOG入力!BH450&gt;0,"",IF(COUNTIF($FU$19:FU450,FU450)=1,FU450,""))</f>
        <v/>
      </c>
      <c r="FY450" s="72">
        <f ca="1">IF(LOG入力!BH450&gt;0,0,IF((FP450=1),IF(($FX450=""),0,1),0))</f>
        <v>0</v>
      </c>
      <c r="FZ450" s="71">
        <f t="shared" ca="1" si="963"/>
        <v>0</v>
      </c>
      <c r="GA450" s="6">
        <f t="shared" ca="1" si="964"/>
        <v>0</v>
      </c>
      <c r="GB450" s="6" t="str">
        <f t="shared" ca="1" si="965"/>
        <v/>
      </c>
      <c r="GC450" s="6">
        <f ca="1">IF(LOG入力!BH450&gt;0,0,IF(GA450=0,0,(IF(COUNTIF($GB$19:GB450,GB450)=1,IF($FS$3="N",1,IF(EH450=1,1,0))))))</f>
        <v>0</v>
      </c>
      <c r="GD450" s="6" t="str">
        <f ca="1">IF(LOG入力!BH450&gt;0,"",IF(GC450=1,$X450,""))</f>
        <v/>
      </c>
      <c r="GE450" s="6" t="str">
        <f ca="1">IF(LOG入力!BH450&gt;0,"",IF(GC450=1,$Y450,""))</f>
        <v/>
      </c>
      <c r="GF450" s="6" t="str">
        <f ca="1">IF(LOG入力!BH450&gt;0,"",IF(COUNTIF($GD$19:$GD450,GD450)=1,GD450,""))</f>
        <v/>
      </c>
      <c r="GG450" s="6">
        <f ca="1">IF(LOG入力!BH450&gt;0,0,IF((FZ450=1),IF(($GF450=""),0,1),0))</f>
        <v>0</v>
      </c>
      <c r="GH450" s="6" t="str">
        <f ca="1">IF(LOG入力!BH450&gt;0,"",IF(COUNTIF($GE$19:GE450,GE450)=1,GE450,""))</f>
        <v/>
      </c>
      <c r="GI450" s="72">
        <f ca="1">IF(LOG入力!BH450&gt;0,0,IF((FZ450=1),IF(($GH450=""),0,1),0))</f>
        <v>0</v>
      </c>
      <c r="GK450" s="455" t="str">
        <f ca="1">IF(V450=1,"",IF(LEN(LOG入力!AS450)=0,"",LOG入力!AS450))</f>
        <v/>
      </c>
      <c r="GL450" s="378" t="str">
        <f t="shared" ca="1" si="966"/>
        <v/>
      </c>
      <c r="GM450" s="378" t="str">
        <f t="shared" ca="1" si="967"/>
        <v/>
      </c>
      <c r="GN450" s="74" t="str">
        <f t="shared" ca="1" si="968"/>
        <v/>
      </c>
      <c r="GO450" s="74" t="str">
        <f t="shared" ca="1" si="969"/>
        <v/>
      </c>
      <c r="GQ450" s="74" t="str">
        <f t="shared" ca="1" si="970"/>
        <v/>
      </c>
      <c r="GR450" s="74" t="str">
        <f t="shared" ca="1" si="971"/>
        <v/>
      </c>
      <c r="GS450" s="74" t="str">
        <f t="shared" ca="1" si="972"/>
        <v/>
      </c>
      <c r="GT450" s="74" t="str">
        <f t="shared" ca="1" si="973"/>
        <v/>
      </c>
      <c r="GU450" s="74" t="str">
        <f t="shared" ca="1" si="974"/>
        <v/>
      </c>
      <c r="GV450" s="74" t="str">
        <f t="shared" ca="1" si="975"/>
        <v/>
      </c>
      <c r="GX450" s="74" t="str">
        <f t="shared" ca="1" si="976"/>
        <v/>
      </c>
      <c r="GY450" s="74" t="str">
        <f t="shared" ca="1" si="977"/>
        <v/>
      </c>
      <c r="GZ450" s="74" t="str">
        <f ca="1">IF(V450=1,"",IF(LOG入力!BH450&gt;0,0,IF(GY450=0,0,IF((VALUE((TYPE(VALUE(J450)))))=16,0,IF(VALUE(J450)&lt;60,1,IF(VALUE(J450)&lt;100,0,IF(VALUE(J450)&lt;600,2,0)))))))</f>
        <v/>
      </c>
      <c r="HA450" s="74" t="str">
        <f t="shared" ca="1" si="978"/>
        <v/>
      </c>
      <c r="HB450" s="74" t="str">
        <f ca="1">IF(V450=1,"",IF(LOG入力!BH450&gt;0,0,IF(HA450=0,0,IF((VALUE((TYPE(VALUE(L450)))))=16,0,IF(VALUE(L450)&lt;60,1,IF(VALUE(L450)&lt;100,0,IF(VALUE(L450)&lt;600,2,0)))))))</f>
        <v/>
      </c>
      <c r="HD450" s="74" t="str">
        <f t="shared" ca="1" si="979"/>
        <v/>
      </c>
      <c r="HF450" s="74" t="str">
        <f t="shared" ca="1" si="980"/>
        <v/>
      </c>
      <c r="HG450" s="74" t="str">
        <f t="shared" ca="1" si="981"/>
        <v/>
      </c>
      <c r="HH450" s="74" t="str">
        <f t="shared" ca="1" si="982"/>
        <v/>
      </c>
      <c r="HI450" s="74" t="str">
        <f t="shared" ca="1" si="983"/>
        <v/>
      </c>
      <c r="HJ450" s="74" t="str">
        <f t="shared" ca="1" si="984"/>
        <v/>
      </c>
      <c r="HK450" s="74" t="str">
        <f t="shared" ca="1" si="985"/>
        <v/>
      </c>
      <c r="HL450" s="74" t="str">
        <f t="shared" ca="1" si="986"/>
        <v/>
      </c>
      <c r="HM450" s="74" t="str">
        <f t="shared" ca="1" si="987"/>
        <v/>
      </c>
      <c r="HN450" s="74" t="str">
        <f t="shared" ca="1" si="988"/>
        <v/>
      </c>
      <c r="HO450" s="529" t="str">
        <f t="shared" ca="1" si="989"/>
        <v/>
      </c>
      <c r="HP450" s="74" t="str">
        <f t="shared" ca="1" si="990"/>
        <v/>
      </c>
      <c r="HQ450" s="74" t="str">
        <f t="shared" ca="1" si="991"/>
        <v/>
      </c>
      <c r="HR450" s="74" t="str">
        <f t="shared" ca="1" si="992"/>
        <v/>
      </c>
      <c r="HS450" s="74" t="str">
        <f t="shared" ca="1" si="993"/>
        <v/>
      </c>
      <c r="HT450" s="74" t="str">
        <f ca="1">IF(V450=1,"",IF(LOG入力!BH450&gt;0,0,IF(DV450=1,0,IF(N450="0",0,IF(SUM(HD450:HS450)&gt;0,1,0)))))</f>
        <v/>
      </c>
    </row>
    <row r="451" spans="1:228" x14ac:dyDescent="0.15">
      <c r="A451" s="5"/>
      <c r="B451" s="532" t="str">
        <f t="shared" ca="1" si="852"/>
        <v/>
      </c>
      <c r="C451" s="534" t="str">
        <f ca="1">LOG入力!AP451</f>
        <v/>
      </c>
      <c r="D451" s="534" t="str">
        <f ca="1">LOG入力!AQ451</f>
        <v/>
      </c>
      <c r="E451" s="534" t="str">
        <f ca="1">LOG入力!AR451</f>
        <v/>
      </c>
      <c r="F451" s="535" t="str">
        <f t="shared" ca="1" si="853"/>
        <v/>
      </c>
      <c r="G451" s="585" t="str">
        <f ca="1">LOG入力!AT451</f>
        <v/>
      </c>
      <c r="H451" s="542" t="str">
        <f ca="1">LOG入力!AU451</f>
        <v/>
      </c>
      <c r="I451" s="542" t="str">
        <f ca="1">LOG入力!AV451</f>
        <v/>
      </c>
      <c r="J451" s="577" t="str">
        <f ca="1">LOG入力!AW451</f>
        <v/>
      </c>
      <c r="K451" s="578" t="str">
        <f ca="1">LOG入力!BJ451</f>
        <v/>
      </c>
      <c r="L451" s="577" t="str">
        <f ca="1">LOG入力!AY451</f>
        <v/>
      </c>
      <c r="M451" s="545" t="str">
        <f ca="1">LOG入力!BK451</f>
        <v/>
      </c>
      <c r="N451" s="512" t="str">
        <f ca="1">IF(V451=1,"",IF(LOG入力!AJ451=1,"1",LOG入力!BA451))</f>
        <v/>
      </c>
      <c r="O451" s="538" t="str">
        <f ca="1">IF(V451=1,"",IF(LEN(LOG入力!O451)=0,"",LOG入力!O451))</f>
        <v/>
      </c>
      <c r="P451" s="291" t="str">
        <f ca="1">IF(V451=1,"",IF($AA$4=1,"",IF(LOG入力!BG451=1,"",CONCATENATE($ER451,$FB451,$FL451,$FV451,$GF451))))</f>
        <v/>
      </c>
      <c r="Q451" s="291" t="str">
        <f ca="1">IF(V451=1,"",IF($AA$4=1,"",IF(LOG入力!BG451=1,"",CONCATENATE($ET451,$FD451,$FN451,$FX451,$GH451))))</f>
        <v/>
      </c>
      <c r="R451" s="573" t="str">
        <f ca="1">IF(V451=1,"",IF($AA$4=1,"",IF(LOG入力!BH451&gt;0,0,AA451)))</f>
        <v/>
      </c>
      <c r="S451" s="293" t="str">
        <f t="shared" ca="1" si="854"/>
        <v/>
      </c>
      <c r="T451" s="681"/>
      <c r="U451" s="38"/>
      <c r="V451" s="196">
        <f ca="1">LOG入力!AN451</f>
        <v>1</v>
      </c>
      <c r="W451" s="38"/>
      <c r="X451" s="516" t="str">
        <f t="shared" ca="1" si="855"/>
        <v/>
      </c>
      <c r="Y451" s="515" t="str">
        <f t="shared" ca="1" si="856"/>
        <v/>
      </c>
      <c r="Z451" s="518" t="str">
        <f t="shared" ca="1" si="857"/>
        <v/>
      </c>
      <c r="AA451" s="574" t="str">
        <f t="shared" ca="1" si="858"/>
        <v/>
      </c>
      <c r="AC451" s="6" t="str">
        <f t="shared" ca="1" si="859"/>
        <v/>
      </c>
      <c r="AD451" s="6" t="str">
        <f t="shared" ca="1" si="860"/>
        <v/>
      </c>
      <c r="AE451" s="6" t="str">
        <f t="shared" ca="1" si="861"/>
        <v/>
      </c>
      <c r="AF451" s="6" t="str">
        <f t="shared" ca="1" si="862"/>
        <v/>
      </c>
      <c r="AG451" s="6" t="str">
        <f t="shared" ca="1" si="863"/>
        <v/>
      </c>
      <c r="AH451" s="6" t="str">
        <f t="shared" ca="1" si="864"/>
        <v/>
      </c>
      <c r="AI451" s="6" t="str">
        <f t="shared" ca="1" si="865"/>
        <v/>
      </c>
      <c r="AJ451" s="6" t="str">
        <f t="shared" ca="1" si="866"/>
        <v/>
      </c>
      <c r="AK451" s="6" t="str">
        <f t="shared" ca="1" si="867"/>
        <v/>
      </c>
      <c r="AL451" s="6" t="str">
        <f t="shared" ca="1" si="868"/>
        <v/>
      </c>
      <c r="AM451" s="6" t="str">
        <f t="shared" ca="1" si="869"/>
        <v/>
      </c>
      <c r="AN451" s="6" t="str">
        <f t="shared" ca="1" si="870"/>
        <v/>
      </c>
      <c r="AO451" s="6" t="str">
        <f t="shared" ca="1" si="871"/>
        <v/>
      </c>
      <c r="AP451" s="6" t="str">
        <f t="shared" ca="1" si="872"/>
        <v/>
      </c>
      <c r="AQ451" s="6" t="str">
        <f t="shared" ca="1" si="873"/>
        <v/>
      </c>
      <c r="AR451" s="6" t="str">
        <f t="shared" ca="1" si="874"/>
        <v/>
      </c>
      <c r="AS451" s="6" t="str">
        <f t="shared" ca="1" si="875"/>
        <v/>
      </c>
      <c r="AT451" s="6" t="str">
        <f t="shared" ca="1" si="876"/>
        <v/>
      </c>
      <c r="AU451" s="6" t="str">
        <f t="shared" ca="1" si="877"/>
        <v/>
      </c>
      <c r="AV451" s="6" t="str">
        <f t="shared" ca="1" si="878"/>
        <v/>
      </c>
      <c r="AW451" s="6" t="str">
        <f t="shared" ca="1" si="879"/>
        <v/>
      </c>
      <c r="AY451" s="6" t="str">
        <f t="shared" ca="1" si="880"/>
        <v/>
      </c>
      <c r="AZ451" s="6" t="str">
        <f t="shared" ca="1" si="881"/>
        <v/>
      </c>
      <c r="BA451" s="6" t="str">
        <f t="shared" ca="1" si="882"/>
        <v/>
      </c>
      <c r="BB451" s="6" t="str">
        <f t="shared" ca="1" si="883"/>
        <v/>
      </c>
      <c r="BC451" s="6" t="str">
        <f t="shared" ca="1" si="884"/>
        <v/>
      </c>
      <c r="BD451" s="6" t="str">
        <f t="shared" ca="1" si="885"/>
        <v/>
      </c>
      <c r="BE451" s="6" t="str">
        <f t="shared" ca="1" si="886"/>
        <v/>
      </c>
      <c r="BF451" s="6" t="str">
        <f t="shared" ca="1" si="887"/>
        <v/>
      </c>
      <c r="BG451" s="6" t="str">
        <f t="shared" ca="1" si="888"/>
        <v/>
      </c>
      <c r="BH451" s="6" t="str">
        <f t="shared" ca="1" si="889"/>
        <v/>
      </c>
      <c r="BI451" s="6" t="str">
        <f t="shared" ca="1" si="890"/>
        <v/>
      </c>
      <c r="BJ451" s="6" t="str">
        <f t="shared" ca="1" si="891"/>
        <v/>
      </c>
      <c r="BK451" s="6" t="str">
        <f t="shared" ca="1" si="892"/>
        <v/>
      </c>
      <c r="BL451" s="6" t="str">
        <f t="shared" ca="1" si="893"/>
        <v/>
      </c>
      <c r="BM451" s="6" t="str">
        <f t="shared" ca="1" si="894"/>
        <v/>
      </c>
      <c r="BN451" s="6" t="str">
        <f t="shared" ca="1" si="895"/>
        <v/>
      </c>
      <c r="BO451" s="6" t="str">
        <f t="shared" ca="1" si="896"/>
        <v/>
      </c>
      <c r="BP451" s="6" t="str">
        <f t="shared" ca="1" si="897"/>
        <v/>
      </c>
      <c r="BQ451" s="6" t="str">
        <f t="shared" ca="1" si="898"/>
        <v/>
      </c>
      <c r="BR451" s="6" t="str">
        <f t="shared" ca="1" si="899"/>
        <v/>
      </c>
      <c r="BS451" s="6" t="str">
        <f t="shared" ca="1" si="900"/>
        <v/>
      </c>
      <c r="BU451" s="6" t="str">
        <f t="shared" ca="1" si="901"/>
        <v/>
      </c>
      <c r="BW451" s="515" t="str">
        <f t="shared" ca="1" si="902"/>
        <v/>
      </c>
      <c r="BX451" s="515">
        <f t="shared" ca="1" si="903"/>
        <v>0</v>
      </c>
      <c r="BY451" s="515" t="str">
        <f t="shared" ca="1" si="904"/>
        <v/>
      </c>
      <c r="CA451" s="6">
        <f t="shared" ca="1" si="905"/>
        <v>1</v>
      </c>
      <c r="CC451" s="523" t="str">
        <f t="shared" ca="1" si="906"/>
        <v/>
      </c>
      <c r="CE451" s="6" t="str">
        <f t="shared" ca="1" si="907"/>
        <v/>
      </c>
      <c r="CG451" s="524" t="str">
        <f ca="1">IF(V451=1,"",IF($AA$4=1,"",IF(LOG入力!BH451&gt;0,"",IF(N451=0,"",IF(HT451=0,"","★")))))</f>
        <v/>
      </c>
      <c r="CI451" s="74" t="str">
        <f t="shared" ca="1" si="908"/>
        <v/>
      </c>
      <c r="CK451" s="525" t="str">
        <f ca="1">IF(V451=1,"",IF(LOG入力!BH451&gt;0,1,0))</f>
        <v/>
      </c>
      <c r="CL451" s="74" t="str">
        <f t="shared" ca="1" si="909"/>
        <v/>
      </c>
      <c r="CN451" s="74" t="str">
        <f t="shared" ca="1" si="910"/>
        <v/>
      </c>
      <c r="CO451" s="74" t="str">
        <f t="shared" ca="1" si="911"/>
        <v/>
      </c>
      <c r="CQ451" s="74" t="str">
        <f t="shared" ca="1" si="912"/>
        <v/>
      </c>
      <c r="CR451" s="74" t="str">
        <f t="shared" ca="1" si="913"/>
        <v/>
      </c>
      <c r="CS451" s="74" t="str">
        <f t="shared" ca="1" si="914"/>
        <v/>
      </c>
      <c r="CT451" s="74" t="str">
        <f t="shared" ca="1" si="915"/>
        <v/>
      </c>
      <c r="CU451" s="74" t="str">
        <f t="shared" ca="1" si="916"/>
        <v/>
      </c>
      <c r="CV451" s="74" t="str">
        <f t="shared" ca="1" si="917"/>
        <v/>
      </c>
      <c r="CW451" s="74" t="str">
        <f t="shared" ca="1" si="918"/>
        <v/>
      </c>
      <c r="CX451" s="74" t="str">
        <f t="shared" ca="1" si="919"/>
        <v/>
      </c>
      <c r="CY451" s="74" t="str">
        <f t="shared" ca="1" si="920"/>
        <v/>
      </c>
      <c r="CZ451" s="74" t="str">
        <f t="shared" ca="1" si="921"/>
        <v/>
      </c>
      <c r="DA451" s="74" t="str">
        <f t="shared" ca="1" si="922"/>
        <v/>
      </c>
      <c r="DB451" s="74" t="str">
        <f t="shared" ca="1" si="923"/>
        <v/>
      </c>
      <c r="DD451" s="74" t="str">
        <f t="shared" ca="1" si="924"/>
        <v/>
      </c>
      <c r="DE451" s="74" t="str">
        <f t="shared" ca="1" si="925"/>
        <v/>
      </c>
      <c r="DF451" s="74" t="str">
        <f t="shared" ca="1" si="926"/>
        <v/>
      </c>
      <c r="DG451" s="74" t="str">
        <f t="shared" ca="1" si="927"/>
        <v/>
      </c>
      <c r="DH451" s="74" t="str">
        <f t="shared" ca="1" si="928"/>
        <v/>
      </c>
      <c r="DI451" s="74" t="str">
        <f t="shared" ca="1" si="929"/>
        <v/>
      </c>
      <c r="DJ451" s="74" t="str">
        <f t="shared" ca="1" si="930"/>
        <v/>
      </c>
      <c r="DK451" s="74" t="str">
        <f t="shared" ca="1" si="931"/>
        <v/>
      </c>
      <c r="DL451" s="74" t="str">
        <f t="shared" ca="1" si="932"/>
        <v/>
      </c>
      <c r="DM451" s="74" t="str">
        <f t="shared" ca="1" si="933"/>
        <v/>
      </c>
      <c r="DN451" s="74" t="str">
        <f t="shared" ca="1" si="934"/>
        <v/>
      </c>
      <c r="DO451" s="74" t="str">
        <f t="shared" ca="1" si="935"/>
        <v/>
      </c>
      <c r="DQ451" s="74" t="str">
        <f t="shared" ca="1" si="936"/>
        <v/>
      </c>
      <c r="DS451" s="74" t="str">
        <f t="shared" ca="1" si="937"/>
        <v/>
      </c>
      <c r="DT451" s="74" t="str">
        <f t="shared" ca="1" si="938"/>
        <v/>
      </c>
      <c r="DV451" s="525" t="str">
        <f t="shared" ca="1" si="939"/>
        <v/>
      </c>
      <c r="DW451" s="74" t="str">
        <f t="shared" ca="1" si="940"/>
        <v/>
      </c>
      <c r="DX451" s="485" t="str">
        <f t="shared" ca="1" si="941"/>
        <v/>
      </c>
      <c r="DY451" s="74" t="str">
        <f t="shared" ca="1" si="942"/>
        <v/>
      </c>
      <c r="DZ451" s="74" t="str">
        <f t="shared" ca="1" si="943"/>
        <v/>
      </c>
      <c r="EA451" s="74" t="str">
        <f t="shared" ca="1" si="944"/>
        <v/>
      </c>
      <c r="EC451" s="74" t="str">
        <f t="shared" ca="1" si="945"/>
        <v/>
      </c>
      <c r="ED451" s="74" t="str">
        <f t="shared" ca="1" si="946"/>
        <v/>
      </c>
      <c r="EE451" s="74" t="str">
        <f t="shared" ca="1" si="947"/>
        <v/>
      </c>
      <c r="EG451" s="479" t="str">
        <f ca="1">IF(V451=1,"",IF(LOG入力!BH451&gt;0,0,IF(CG451="★",0,IF(R451=1,0,IF(N451=0,0,1)))))</f>
        <v/>
      </c>
      <c r="EH451" s="483" t="str">
        <f t="shared" ca="1" si="948"/>
        <v/>
      </c>
      <c r="EI451" s="483" t="str">
        <f t="shared" ca="1" si="949"/>
        <v/>
      </c>
      <c r="EJ451" s="483" t="str">
        <f t="shared" ca="1" si="950"/>
        <v/>
      </c>
      <c r="EL451" s="71">
        <f t="shared" ca="1" si="951"/>
        <v>0</v>
      </c>
      <c r="EM451" s="6">
        <f t="shared" ca="1" si="952"/>
        <v>0</v>
      </c>
      <c r="EN451" s="6" t="str">
        <f t="shared" ca="1" si="953"/>
        <v/>
      </c>
      <c r="EO451" s="6">
        <f ca="1">IF(LOG入力!BH451&gt;0,0,IF(EM451=0,0,(IF(COUNTIF($EN$19:EN451,EN451)=1,IF($FS$3="N",1,IF(EH451=1,1,0))))))</f>
        <v>0</v>
      </c>
      <c r="EP451" s="6" t="str">
        <f ca="1">IF(LOG入力!BH451&gt;0,"",IF(EO451=1,$X451,""))</f>
        <v/>
      </c>
      <c r="EQ451" s="6" t="str">
        <f ca="1">IF(LOG入力!BH451&gt;0,"",IF(EO451=1,$Y451,""))</f>
        <v/>
      </c>
      <c r="ER451" s="520" t="str">
        <f ca="1">IF(LOG入力!BH451&gt;0,"",IF(COUNTIF($EP$19:$EP451,EP451)=1,EP451,""))</f>
        <v/>
      </c>
      <c r="ES451" s="520">
        <f ca="1">IF(LOG入力!BH451&gt;0,0,IF((EL451=1),IF(($ER451=""),0,1),0))</f>
        <v>0</v>
      </c>
      <c r="ET451" s="520" t="str">
        <f ca="1">IF(LOG入力!BH451&gt;0,"",IF(COUNTIF($EQ$19:EQ451,EQ451)=1,EQ451,""))</f>
        <v/>
      </c>
      <c r="EU451" s="539">
        <f ca="1">IF(LOG入力!BH451&gt;0,0,IF((EL451=1),IF(($ET451=""),0,1),0))</f>
        <v>0</v>
      </c>
      <c r="EV451" s="71">
        <f t="shared" ca="1" si="954"/>
        <v>0</v>
      </c>
      <c r="EW451" s="6">
        <f t="shared" ca="1" si="955"/>
        <v>0</v>
      </c>
      <c r="EX451" s="6" t="str">
        <f t="shared" ca="1" si="956"/>
        <v/>
      </c>
      <c r="EY451" s="6">
        <f ca="1">IF(LOG入力!BH451&gt;0,0,IF(EW451=0,0,(IF(COUNTIF($EX$19:EX451,EX451)=1,IF($FS$3="N",1,IF(EH451=1,1,0))))))</f>
        <v>0</v>
      </c>
      <c r="EZ451" s="6" t="str">
        <f ca="1">IF(LOG入力!BH451&gt;0,"",IF(EY451=1,$X451,""))</f>
        <v/>
      </c>
      <c r="FA451" s="6" t="str">
        <f ca="1">IF(LOG入力!BH451&gt;0,"",IF(EY451=1,$Y451,""))</f>
        <v/>
      </c>
      <c r="FB451" s="6" t="str">
        <f ca="1">IF(LOG入力!BH451&gt;0,"",IF(COUNTIF($EZ$19:$EZ451,EZ451)=1,EZ451,""))</f>
        <v/>
      </c>
      <c r="FC451" s="6">
        <f ca="1">IF(LOG入力!BH451&gt;0,0,IF((EV451=1),IF(($FB451=""),0,1),0))</f>
        <v>0</v>
      </c>
      <c r="FD451" s="6" t="str">
        <f ca="1">IF(LOG入力!BH451&gt;0,"",IF(COUNTIF($FA$19:FA451,FA451)=1,FA451,""))</f>
        <v/>
      </c>
      <c r="FE451" s="72">
        <f ca="1">IF(LOG入力!BH451&gt;0,0,IF((EV451=1),IF(($FD451=""),0,1),0))</f>
        <v>0</v>
      </c>
      <c r="FF451" s="71">
        <f t="shared" ca="1" si="957"/>
        <v>0</v>
      </c>
      <c r="FG451" s="6">
        <f t="shared" ca="1" si="958"/>
        <v>0</v>
      </c>
      <c r="FH451" s="6" t="str">
        <f t="shared" ca="1" si="959"/>
        <v/>
      </c>
      <c r="FI451" s="6">
        <f ca="1">IF(LOG入力!BH451&gt;0,0,IF(FG451=0,0,(IF(COUNTIF($FH$19:FH451,FH451)=1,IF($FS$3="N",1,IF(EH451=1,1,0))))))</f>
        <v>0</v>
      </c>
      <c r="FJ451" s="6" t="str">
        <f ca="1">IF(LOG入力!BH451&gt;0,"",IF(FI451=1,$X451,""))</f>
        <v/>
      </c>
      <c r="FK451" s="6" t="str">
        <f ca="1">IF(LOG入力!BH451&gt;0,"",IF(FI451=1,$Y451,""))</f>
        <v/>
      </c>
      <c r="FL451" s="6" t="str">
        <f ca="1">IF(LOG入力!BH451&gt;0,"",IF(COUNTIF($FJ$19:$FJ451,FJ451)=1,FJ451,""))</f>
        <v/>
      </c>
      <c r="FM451" s="6">
        <f ca="1">IF(LOG入力!BH451&gt;0,0,IF((FF451=1),IF(($FL451=""),0,1),0))</f>
        <v>0</v>
      </c>
      <c r="FN451" s="6" t="str">
        <f ca="1">IF(LOG入力!BH451&gt;0,"",IF(COUNTIF($FK$19:FK451,FK451)=1,FK451,""))</f>
        <v/>
      </c>
      <c r="FO451" s="72">
        <f ca="1">IF(LOG入力!BH451&gt;0,0,IF((FF451=1),IF(($FN451=""),0,1),0))</f>
        <v>0</v>
      </c>
      <c r="FP451" s="71">
        <f t="shared" ca="1" si="960"/>
        <v>0</v>
      </c>
      <c r="FQ451" s="6">
        <f t="shared" ca="1" si="961"/>
        <v>0</v>
      </c>
      <c r="FR451" s="6" t="str">
        <f t="shared" ca="1" si="962"/>
        <v/>
      </c>
      <c r="FS451" s="6">
        <f ca="1">IF(LOG入力!BH451&gt;0,0,IF(FQ451=0,0,(IF(COUNTIF($FR$19:FR451,FR451)=1,IF($FS$3="N",1,IF(EH451=1,1,0))))))</f>
        <v>0</v>
      </c>
      <c r="FT451" s="6" t="str">
        <f ca="1">IF(LOG入力!BH451&gt;0,"",IF(FS451=1,$X451,""))</f>
        <v/>
      </c>
      <c r="FU451" s="6" t="str">
        <f ca="1">IF(LOG入力!BH451&gt;0,"",IF(FS451=1,$Y451,""))</f>
        <v/>
      </c>
      <c r="FV451" s="6" t="str">
        <f ca="1">IF(LOG入力!BH451&gt;0,"",IF(COUNTIF($FT$19:$FT451,FT451)=1,FT451,""))</f>
        <v/>
      </c>
      <c r="FW451" s="6">
        <f ca="1">IF(LOG入力!BH451&gt;0,0,IF((FP451=1),IF(($FV451=""),0,1),0))</f>
        <v>0</v>
      </c>
      <c r="FX451" s="6" t="str">
        <f ca="1">IF(LOG入力!BH451&gt;0,"",IF(COUNTIF($FU$19:FU451,FU451)=1,FU451,""))</f>
        <v/>
      </c>
      <c r="FY451" s="72">
        <f ca="1">IF(LOG入力!BH451&gt;0,0,IF((FP451=1),IF(($FX451=""),0,1),0))</f>
        <v>0</v>
      </c>
      <c r="FZ451" s="71">
        <f t="shared" ca="1" si="963"/>
        <v>0</v>
      </c>
      <c r="GA451" s="6">
        <f t="shared" ca="1" si="964"/>
        <v>0</v>
      </c>
      <c r="GB451" s="6" t="str">
        <f t="shared" ca="1" si="965"/>
        <v/>
      </c>
      <c r="GC451" s="6">
        <f ca="1">IF(LOG入力!BH451&gt;0,0,IF(GA451=0,0,(IF(COUNTIF($GB$19:GB451,GB451)=1,IF($FS$3="N",1,IF(EH451=1,1,0))))))</f>
        <v>0</v>
      </c>
      <c r="GD451" s="6" t="str">
        <f ca="1">IF(LOG入力!BH451&gt;0,"",IF(GC451=1,$X451,""))</f>
        <v/>
      </c>
      <c r="GE451" s="6" t="str">
        <f ca="1">IF(LOG入力!BH451&gt;0,"",IF(GC451=1,$Y451,""))</f>
        <v/>
      </c>
      <c r="GF451" s="6" t="str">
        <f ca="1">IF(LOG入力!BH451&gt;0,"",IF(COUNTIF($GD$19:$GD451,GD451)=1,GD451,""))</f>
        <v/>
      </c>
      <c r="GG451" s="6">
        <f ca="1">IF(LOG入力!BH451&gt;0,0,IF((FZ451=1),IF(($GF451=""),0,1),0))</f>
        <v>0</v>
      </c>
      <c r="GH451" s="6" t="str">
        <f ca="1">IF(LOG入力!BH451&gt;0,"",IF(COUNTIF($GE$19:GE451,GE451)=1,GE451,""))</f>
        <v/>
      </c>
      <c r="GI451" s="72">
        <f ca="1">IF(LOG入力!BH451&gt;0,0,IF((FZ451=1),IF(($GH451=""),0,1),0))</f>
        <v>0</v>
      </c>
      <c r="GK451" s="455" t="str">
        <f ca="1">IF(V451=1,"",IF(LEN(LOG入力!AS451)=0,"",LOG入力!AS451))</f>
        <v/>
      </c>
      <c r="GL451" s="378" t="str">
        <f t="shared" ca="1" si="966"/>
        <v/>
      </c>
      <c r="GM451" s="378" t="str">
        <f t="shared" ca="1" si="967"/>
        <v/>
      </c>
      <c r="GN451" s="74" t="str">
        <f t="shared" ca="1" si="968"/>
        <v/>
      </c>
      <c r="GO451" s="74" t="str">
        <f t="shared" ca="1" si="969"/>
        <v/>
      </c>
      <c r="GQ451" s="74" t="str">
        <f t="shared" ca="1" si="970"/>
        <v/>
      </c>
      <c r="GR451" s="74" t="str">
        <f t="shared" ca="1" si="971"/>
        <v/>
      </c>
      <c r="GS451" s="74" t="str">
        <f t="shared" ca="1" si="972"/>
        <v/>
      </c>
      <c r="GT451" s="74" t="str">
        <f t="shared" ca="1" si="973"/>
        <v/>
      </c>
      <c r="GU451" s="74" t="str">
        <f t="shared" ca="1" si="974"/>
        <v/>
      </c>
      <c r="GV451" s="74" t="str">
        <f t="shared" ca="1" si="975"/>
        <v/>
      </c>
      <c r="GX451" s="74" t="str">
        <f t="shared" ca="1" si="976"/>
        <v/>
      </c>
      <c r="GY451" s="74" t="str">
        <f t="shared" ca="1" si="977"/>
        <v/>
      </c>
      <c r="GZ451" s="74" t="str">
        <f ca="1">IF(V451=1,"",IF(LOG入力!BH451&gt;0,0,IF(GY451=0,0,IF((VALUE((TYPE(VALUE(J451)))))=16,0,IF(VALUE(J451)&lt;60,1,IF(VALUE(J451)&lt;100,0,IF(VALUE(J451)&lt;600,2,0)))))))</f>
        <v/>
      </c>
      <c r="HA451" s="74" t="str">
        <f t="shared" ca="1" si="978"/>
        <v/>
      </c>
      <c r="HB451" s="74" t="str">
        <f ca="1">IF(V451=1,"",IF(LOG入力!BH451&gt;0,0,IF(HA451=0,0,IF((VALUE((TYPE(VALUE(L451)))))=16,0,IF(VALUE(L451)&lt;60,1,IF(VALUE(L451)&lt;100,0,IF(VALUE(L451)&lt;600,2,0)))))))</f>
        <v/>
      </c>
      <c r="HD451" s="74" t="str">
        <f t="shared" ca="1" si="979"/>
        <v/>
      </c>
      <c r="HF451" s="74" t="str">
        <f t="shared" ca="1" si="980"/>
        <v/>
      </c>
      <c r="HG451" s="74" t="str">
        <f t="shared" ca="1" si="981"/>
        <v/>
      </c>
      <c r="HH451" s="74" t="str">
        <f t="shared" ca="1" si="982"/>
        <v/>
      </c>
      <c r="HI451" s="74" t="str">
        <f t="shared" ca="1" si="983"/>
        <v/>
      </c>
      <c r="HJ451" s="74" t="str">
        <f t="shared" ca="1" si="984"/>
        <v/>
      </c>
      <c r="HK451" s="74" t="str">
        <f t="shared" ca="1" si="985"/>
        <v/>
      </c>
      <c r="HL451" s="74" t="str">
        <f t="shared" ca="1" si="986"/>
        <v/>
      </c>
      <c r="HM451" s="74" t="str">
        <f t="shared" ca="1" si="987"/>
        <v/>
      </c>
      <c r="HN451" s="74" t="str">
        <f t="shared" ca="1" si="988"/>
        <v/>
      </c>
      <c r="HO451" s="529" t="str">
        <f t="shared" ca="1" si="989"/>
        <v/>
      </c>
      <c r="HP451" s="74" t="str">
        <f t="shared" ca="1" si="990"/>
        <v/>
      </c>
      <c r="HQ451" s="74" t="str">
        <f t="shared" ca="1" si="991"/>
        <v/>
      </c>
      <c r="HR451" s="74" t="str">
        <f t="shared" ca="1" si="992"/>
        <v/>
      </c>
      <c r="HS451" s="74" t="str">
        <f t="shared" ca="1" si="993"/>
        <v/>
      </c>
      <c r="HT451" s="74" t="str">
        <f ca="1">IF(V451=1,"",IF(LOG入力!BH451&gt;0,0,IF(DV451=1,0,IF(N451="0",0,IF(SUM(HD451:HS451)&gt;0,1,0)))))</f>
        <v/>
      </c>
    </row>
    <row r="452" spans="1:228" x14ac:dyDescent="0.15">
      <c r="A452" s="5"/>
      <c r="B452" s="532" t="str">
        <f t="shared" ca="1" si="852"/>
        <v/>
      </c>
      <c r="C452" s="534" t="str">
        <f ca="1">LOG入力!AP452</f>
        <v/>
      </c>
      <c r="D452" s="534" t="str">
        <f ca="1">LOG入力!AQ452</f>
        <v/>
      </c>
      <c r="E452" s="534" t="str">
        <f ca="1">LOG入力!AR452</f>
        <v/>
      </c>
      <c r="F452" s="535" t="str">
        <f t="shared" ca="1" si="853"/>
        <v/>
      </c>
      <c r="G452" s="585" t="str">
        <f ca="1">LOG入力!AT452</f>
        <v/>
      </c>
      <c r="H452" s="542" t="str">
        <f ca="1">LOG入力!AU452</f>
        <v/>
      </c>
      <c r="I452" s="542" t="str">
        <f ca="1">LOG入力!AV452</f>
        <v/>
      </c>
      <c r="J452" s="577" t="str">
        <f ca="1">LOG入力!AW452</f>
        <v/>
      </c>
      <c r="K452" s="578" t="str">
        <f ca="1">LOG入力!BJ452</f>
        <v/>
      </c>
      <c r="L452" s="577" t="str">
        <f ca="1">LOG入力!AY452</f>
        <v/>
      </c>
      <c r="M452" s="545" t="str">
        <f ca="1">LOG入力!BK452</f>
        <v/>
      </c>
      <c r="N452" s="512" t="str">
        <f ca="1">IF(V452=1,"",IF(LOG入力!AJ452=1,"1",LOG入力!BA452))</f>
        <v/>
      </c>
      <c r="O452" s="538" t="str">
        <f ca="1">IF(V452=1,"",IF(LEN(LOG入力!O452)=0,"",LOG入力!O452))</f>
        <v/>
      </c>
      <c r="P452" s="291" t="str">
        <f ca="1">IF(V452=1,"",IF($AA$4=1,"",IF(LOG入力!BG452=1,"",CONCATENATE($ER452,$FB452,$FL452,$FV452,$GF452))))</f>
        <v/>
      </c>
      <c r="Q452" s="291" t="str">
        <f ca="1">IF(V452=1,"",IF($AA$4=1,"",IF(LOG入力!BG452=1,"",CONCATENATE($ET452,$FD452,$FN452,$FX452,$GH452))))</f>
        <v/>
      </c>
      <c r="R452" s="573" t="str">
        <f ca="1">IF(V452=1,"",IF($AA$4=1,"",IF(LOG入力!BH452&gt;0,0,AA452)))</f>
        <v/>
      </c>
      <c r="S452" s="293" t="str">
        <f t="shared" ca="1" si="854"/>
        <v/>
      </c>
      <c r="T452" s="681"/>
      <c r="U452" s="38"/>
      <c r="V452" s="196">
        <f ca="1">LOG入力!AN452</f>
        <v>1</v>
      </c>
      <c r="W452" s="38"/>
      <c r="X452" s="516" t="str">
        <f t="shared" ca="1" si="855"/>
        <v/>
      </c>
      <c r="Y452" s="515" t="str">
        <f t="shared" ca="1" si="856"/>
        <v/>
      </c>
      <c r="Z452" s="518" t="str">
        <f t="shared" ca="1" si="857"/>
        <v/>
      </c>
      <c r="AA452" s="574" t="str">
        <f t="shared" ca="1" si="858"/>
        <v/>
      </c>
      <c r="AC452" s="6" t="str">
        <f t="shared" ca="1" si="859"/>
        <v/>
      </c>
      <c r="AD452" s="6" t="str">
        <f t="shared" ca="1" si="860"/>
        <v/>
      </c>
      <c r="AE452" s="6" t="str">
        <f t="shared" ca="1" si="861"/>
        <v/>
      </c>
      <c r="AF452" s="6" t="str">
        <f t="shared" ca="1" si="862"/>
        <v/>
      </c>
      <c r="AG452" s="6" t="str">
        <f t="shared" ca="1" si="863"/>
        <v/>
      </c>
      <c r="AH452" s="6" t="str">
        <f t="shared" ca="1" si="864"/>
        <v/>
      </c>
      <c r="AI452" s="6" t="str">
        <f t="shared" ca="1" si="865"/>
        <v/>
      </c>
      <c r="AJ452" s="6" t="str">
        <f t="shared" ca="1" si="866"/>
        <v/>
      </c>
      <c r="AK452" s="6" t="str">
        <f t="shared" ca="1" si="867"/>
        <v/>
      </c>
      <c r="AL452" s="6" t="str">
        <f t="shared" ca="1" si="868"/>
        <v/>
      </c>
      <c r="AM452" s="6" t="str">
        <f t="shared" ca="1" si="869"/>
        <v/>
      </c>
      <c r="AN452" s="6" t="str">
        <f t="shared" ca="1" si="870"/>
        <v/>
      </c>
      <c r="AO452" s="6" t="str">
        <f t="shared" ca="1" si="871"/>
        <v/>
      </c>
      <c r="AP452" s="6" t="str">
        <f t="shared" ca="1" si="872"/>
        <v/>
      </c>
      <c r="AQ452" s="6" t="str">
        <f t="shared" ca="1" si="873"/>
        <v/>
      </c>
      <c r="AR452" s="6" t="str">
        <f t="shared" ca="1" si="874"/>
        <v/>
      </c>
      <c r="AS452" s="6" t="str">
        <f t="shared" ca="1" si="875"/>
        <v/>
      </c>
      <c r="AT452" s="6" t="str">
        <f t="shared" ca="1" si="876"/>
        <v/>
      </c>
      <c r="AU452" s="6" t="str">
        <f t="shared" ca="1" si="877"/>
        <v/>
      </c>
      <c r="AV452" s="6" t="str">
        <f t="shared" ca="1" si="878"/>
        <v/>
      </c>
      <c r="AW452" s="6" t="str">
        <f t="shared" ca="1" si="879"/>
        <v/>
      </c>
      <c r="AY452" s="6" t="str">
        <f t="shared" ca="1" si="880"/>
        <v/>
      </c>
      <c r="AZ452" s="6" t="str">
        <f t="shared" ca="1" si="881"/>
        <v/>
      </c>
      <c r="BA452" s="6" t="str">
        <f t="shared" ca="1" si="882"/>
        <v/>
      </c>
      <c r="BB452" s="6" t="str">
        <f t="shared" ca="1" si="883"/>
        <v/>
      </c>
      <c r="BC452" s="6" t="str">
        <f t="shared" ca="1" si="884"/>
        <v/>
      </c>
      <c r="BD452" s="6" t="str">
        <f t="shared" ca="1" si="885"/>
        <v/>
      </c>
      <c r="BE452" s="6" t="str">
        <f t="shared" ca="1" si="886"/>
        <v/>
      </c>
      <c r="BF452" s="6" t="str">
        <f t="shared" ca="1" si="887"/>
        <v/>
      </c>
      <c r="BG452" s="6" t="str">
        <f t="shared" ca="1" si="888"/>
        <v/>
      </c>
      <c r="BH452" s="6" t="str">
        <f t="shared" ca="1" si="889"/>
        <v/>
      </c>
      <c r="BI452" s="6" t="str">
        <f t="shared" ca="1" si="890"/>
        <v/>
      </c>
      <c r="BJ452" s="6" t="str">
        <f t="shared" ca="1" si="891"/>
        <v/>
      </c>
      <c r="BK452" s="6" t="str">
        <f t="shared" ca="1" si="892"/>
        <v/>
      </c>
      <c r="BL452" s="6" t="str">
        <f t="shared" ca="1" si="893"/>
        <v/>
      </c>
      <c r="BM452" s="6" t="str">
        <f t="shared" ca="1" si="894"/>
        <v/>
      </c>
      <c r="BN452" s="6" t="str">
        <f t="shared" ca="1" si="895"/>
        <v/>
      </c>
      <c r="BO452" s="6" t="str">
        <f t="shared" ca="1" si="896"/>
        <v/>
      </c>
      <c r="BP452" s="6" t="str">
        <f t="shared" ca="1" si="897"/>
        <v/>
      </c>
      <c r="BQ452" s="6" t="str">
        <f t="shared" ca="1" si="898"/>
        <v/>
      </c>
      <c r="BR452" s="6" t="str">
        <f t="shared" ca="1" si="899"/>
        <v/>
      </c>
      <c r="BS452" s="6" t="str">
        <f t="shared" ca="1" si="900"/>
        <v/>
      </c>
      <c r="BU452" s="6" t="str">
        <f t="shared" ca="1" si="901"/>
        <v/>
      </c>
      <c r="BW452" s="515" t="str">
        <f t="shared" ca="1" si="902"/>
        <v/>
      </c>
      <c r="BX452" s="515">
        <f t="shared" ca="1" si="903"/>
        <v>0</v>
      </c>
      <c r="BY452" s="515" t="str">
        <f t="shared" ca="1" si="904"/>
        <v/>
      </c>
      <c r="CA452" s="6">
        <f t="shared" ca="1" si="905"/>
        <v>1</v>
      </c>
      <c r="CC452" s="523" t="str">
        <f t="shared" ca="1" si="906"/>
        <v/>
      </c>
      <c r="CE452" s="6" t="str">
        <f t="shared" ca="1" si="907"/>
        <v/>
      </c>
      <c r="CG452" s="524" t="str">
        <f ca="1">IF(V452=1,"",IF($AA$4=1,"",IF(LOG入力!BH452&gt;0,"",IF(N452=0,"",IF(HT452=0,"","★")))))</f>
        <v/>
      </c>
      <c r="CI452" s="74" t="str">
        <f t="shared" ca="1" si="908"/>
        <v/>
      </c>
      <c r="CK452" s="525" t="str">
        <f ca="1">IF(V452=1,"",IF(LOG入力!BH452&gt;0,1,0))</f>
        <v/>
      </c>
      <c r="CL452" s="74" t="str">
        <f t="shared" ca="1" si="909"/>
        <v/>
      </c>
      <c r="CN452" s="74" t="str">
        <f t="shared" ca="1" si="910"/>
        <v/>
      </c>
      <c r="CO452" s="74" t="str">
        <f t="shared" ca="1" si="911"/>
        <v/>
      </c>
      <c r="CQ452" s="74" t="str">
        <f t="shared" ca="1" si="912"/>
        <v/>
      </c>
      <c r="CR452" s="74" t="str">
        <f t="shared" ca="1" si="913"/>
        <v/>
      </c>
      <c r="CS452" s="74" t="str">
        <f t="shared" ca="1" si="914"/>
        <v/>
      </c>
      <c r="CT452" s="74" t="str">
        <f t="shared" ca="1" si="915"/>
        <v/>
      </c>
      <c r="CU452" s="74" t="str">
        <f t="shared" ca="1" si="916"/>
        <v/>
      </c>
      <c r="CV452" s="74" t="str">
        <f t="shared" ca="1" si="917"/>
        <v/>
      </c>
      <c r="CW452" s="74" t="str">
        <f t="shared" ca="1" si="918"/>
        <v/>
      </c>
      <c r="CX452" s="74" t="str">
        <f t="shared" ca="1" si="919"/>
        <v/>
      </c>
      <c r="CY452" s="74" t="str">
        <f t="shared" ca="1" si="920"/>
        <v/>
      </c>
      <c r="CZ452" s="74" t="str">
        <f t="shared" ca="1" si="921"/>
        <v/>
      </c>
      <c r="DA452" s="74" t="str">
        <f t="shared" ca="1" si="922"/>
        <v/>
      </c>
      <c r="DB452" s="74" t="str">
        <f t="shared" ca="1" si="923"/>
        <v/>
      </c>
      <c r="DD452" s="74" t="str">
        <f t="shared" ca="1" si="924"/>
        <v/>
      </c>
      <c r="DE452" s="74" t="str">
        <f t="shared" ca="1" si="925"/>
        <v/>
      </c>
      <c r="DF452" s="74" t="str">
        <f t="shared" ca="1" si="926"/>
        <v/>
      </c>
      <c r="DG452" s="74" t="str">
        <f t="shared" ca="1" si="927"/>
        <v/>
      </c>
      <c r="DH452" s="74" t="str">
        <f t="shared" ca="1" si="928"/>
        <v/>
      </c>
      <c r="DI452" s="74" t="str">
        <f t="shared" ca="1" si="929"/>
        <v/>
      </c>
      <c r="DJ452" s="74" t="str">
        <f t="shared" ca="1" si="930"/>
        <v/>
      </c>
      <c r="DK452" s="74" t="str">
        <f t="shared" ca="1" si="931"/>
        <v/>
      </c>
      <c r="DL452" s="74" t="str">
        <f t="shared" ca="1" si="932"/>
        <v/>
      </c>
      <c r="DM452" s="74" t="str">
        <f t="shared" ca="1" si="933"/>
        <v/>
      </c>
      <c r="DN452" s="74" t="str">
        <f t="shared" ca="1" si="934"/>
        <v/>
      </c>
      <c r="DO452" s="74" t="str">
        <f t="shared" ca="1" si="935"/>
        <v/>
      </c>
      <c r="DQ452" s="74" t="str">
        <f t="shared" ca="1" si="936"/>
        <v/>
      </c>
      <c r="DS452" s="74" t="str">
        <f t="shared" ca="1" si="937"/>
        <v/>
      </c>
      <c r="DT452" s="74" t="str">
        <f t="shared" ca="1" si="938"/>
        <v/>
      </c>
      <c r="DV452" s="525" t="str">
        <f t="shared" ca="1" si="939"/>
        <v/>
      </c>
      <c r="DW452" s="74" t="str">
        <f t="shared" ca="1" si="940"/>
        <v/>
      </c>
      <c r="DX452" s="485" t="str">
        <f t="shared" ca="1" si="941"/>
        <v/>
      </c>
      <c r="DY452" s="74" t="str">
        <f t="shared" ca="1" si="942"/>
        <v/>
      </c>
      <c r="DZ452" s="74" t="str">
        <f t="shared" ca="1" si="943"/>
        <v/>
      </c>
      <c r="EA452" s="74" t="str">
        <f t="shared" ca="1" si="944"/>
        <v/>
      </c>
      <c r="EC452" s="74" t="str">
        <f t="shared" ca="1" si="945"/>
        <v/>
      </c>
      <c r="ED452" s="74" t="str">
        <f t="shared" ca="1" si="946"/>
        <v/>
      </c>
      <c r="EE452" s="74" t="str">
        <f t="shared" ca="1" si="947"/>
        <v/>
      </c>
      <c r="EG452" s="479" t="str">
        <f ca="1">IF(V452=1,"",IF(LOG入力!BH452&gt;0,0,IF(CG452="★",0,IF(R452=1,0,IF(N452=0,0,1)))))</f>
        <v/>
      </c>
      <c r="EH452" s="483" t="str">
        <f t="shared" ca="1" si="948"/>
        <v/>
      </c>
      <c r="EI452" s="483" t="str">
        <f t="shared" ca="1" si="949"/>
        <v/>
      </c>
      <c r="EJ452" s="483" t="str">
        <f t="shared" ca="1" si="950"/>
        <v/>
      </c>
      <c r="EL452" s="71">
        <f t="shared" ca="1" si="951"/>
        <v>0</v>
      </c>
      <c r="EM452" s="6">
        <f t="shared" ca="1" si="952"/>
        <v>0</v>
      </c>
      <c r="EN452" s="6" t="str">
        <f t="shared" ca="1" si="953"/>
        <v/>
      </c>
      <c r="EO452" s="6">
        <f ca="1">IF(LOG入力!BH452&gt;0,0,IF(EM452=0,0,(IF(COUNTIF($EN$19:EN452,EN452)=1,IF($FS$3="N",1,IF(EH452=1,1,0))))))</f>
        <v>0</v>
      </c>
      <c r="EP452" s="6" t="str">
        <f ca="1">IF(LOG入力!BH452&gt;0,"",IF(EO452=1,$X452,""))</f>
        <v/>
      </c>
      <c r="EQ452" s="6" t="str">
        <f ca="1">IF(LOG入力!BH452&gt;0,"",IF(EO452=1,$Y452,""))</f>
        <v/>
      </c>
      <c r="ER452" s="520" t="str">
        <f ca="1">IF(LOG入力!BH452&gt;0,"",IF(COUNTIF($EP$19:$EP452,EP452)=1,EP452,""))</f>
        <v/>
      </c>
      <c r="ES452" s="520">
        <f ca="1">IF(LOG入力!BH452&gt;0,0,IF((EL452=1),IF(($ER452=""),0,1),0))</f>
        <v>0</v>
      </c>
      <c r="ET452" s="520" t="str">
        <f ca="1">IF(LOG入力!BH452&gt;0,"",IF(COUNTIF($EQ$19:EQ452,EQ452)=1,EQ452,""))</f>
        <v/>
      </c>
      <c r="EU452" s="539">
        <f ca="1">IF(LOG入力!BH452&gt;0,0,IF((EL452=1),IF(($ET452=""),0,1),0))</f>
        <v>0</v>
      </c>
      <c r="EV452" s="71">
        <f t="shared" ca="1" si="954"/>
        <v>0</v>
      </c>
      <c r="EW452" s="6">
        <f t="shared" ca="1" si="955"/>
        <v>0</v>
      </c>
      <c r="EX452" s="6" t="str">
        <f t="shared" ca="1" si="956"/>
        <v/>
      </c>
      <c r="EY452" s="6">
        <f ca="1">IF(LOG入力!BH452&gt;0,0,IF(EW452=0,0,(IF(COUNTIF($EX$19:EX452,EX452)=1,IF($FS$3="N",1,IF(EH452=1,1,0))))))</f>
        <v>0</v>
      </c>
      <c r="EZ452" s="6" t="str">
        <f ca="1">IF(LOG入力!BH452&gt;0,"",IF(EY452=1,$X452,""))</f>
        <v/>
      </c>
      <c r="FA452" s="6" t="str">
        <f ca="1">IF(LOG入力!BH452&gt;0,"",IF(EY452=1,$Y452,""))</f>
        <v/>
      </c>
      <c r="FB452" s="6" t="str">
        <f ca="1">IF(LOG入力!BH452&gt;0,"",IF(COUNTIF($EZ$19:$EZ452,EZ452)=1,EZ452,""))</f>
        <v/>
      </c>
      <c r="FC452" s="6">
        <f ca="1">IF(LOG入力!BH452&gt;0,0,IF((EV452=1),IF(($FB452=""),0,1),0))</f>
        <v>0</v>
      </c>
      <c r="FD452" s="6" t="str">
        <f ca="1">IF(LOG入力!BH452&gt;0,"",IF(COUNTIF($FA$19:FA452,FA452)=1,FA452,""))</f>
        <v/>
      </c>
      <c r="FE452" s="72">
        <f ca="1">IF(LOG入力!BH452&gt;0,0,IF((EV452=1),IF(($FD452=""),0,1),0))</f>
        <v>0</v>
      </c>
      <c r="FF452" s="71">
        <f t="shared" ca="1" si="957"/>
        <v>0</v>
      </c>
      <c r="FG452" s="6">
        <f t="shared" ca="1" si="958"/>
        <v>0</v>
      </c>
      <c r="FH452" s="6" t="str">
        <f t="shared" ca="1" si="959"/>
        <v/>
      </c>
      <c r="FI452" s="6">
        <f ca="1">IF(LOG入力!BH452&gt;0,0,IF(FG452=0,0,(IF(COUNTIF($FH$19:FH452,FH452)=1,IF($FS$3="N",1,IF(EH452=1,1,0))))))</f>
        <v>0</v>
      </c>
      <c r="FJ452" s="6" t="str">
        <f ca="1">IF(LOG入力!BH452&gt;0,"",IF(FI452=1,$X452,""))</f>
        <v/>
      </c>
      <c r="FK452" s="6" t="str">
        <f ca="1">IF(LOG入力!BH452&gt;0,"",IF(FI452=1,$Y452,""))</f>
        <v/>
      </c>
      <c r="FL452" s="6" t="str">
        <f ca="1">IF(LOG入力!BH452&gt;0,"",IF(COUNTIF($FJ$19:$FJ452,FJ452)=1,FJ452,""))</f>
        <v/>
      </c>
      <c r="FM452" s="6">
        <f ca="1">IF(LOG入力!BH452&gt;0,0,IF((FF452=1),IF(($FL452=""),0,1),0))</f>
        <v>0</v>
      </c>
      <c r="FN452" s="6" t="str">
        <f ca="1">IF(LOG入力!BH452&gt;0,"",IF(COUNTIF($FK$19:FK452,FK452)=1,FK452,""))</f>
        <v/>
      </c>
      <c r="FO452" s="72">
        <f ca="1">IF(LOG入力!BH452&gt;0,0,IF((FF452=1),IF(($FN452=""),0,1),0))</f>
        <v>0</v>
      </c>
      <c r="FP452" s="71">
        <f t="shared" ca="1" si="960"/>
        <v>0</v>
      </c>
      <c r="FQ452" s="6">
        <f t="shared" ca="1" si="961"/>
        <v>0</v>
      </c>
      <c r="FR452" s="6" t="str">
        <f t="shared" ca="1" si="962"/>
        <v/>
      </c>
      <c r="FS452" s="6">
        <f ca="1">IF(LOG入力!BH452&gt;0,0,IF(FQ452=0,0,(IF(COUNTIF($FR$19:FR452,FR452)=1,IF($FS$3="N",1,IF(EH452=1,1,0))))))</f>
        <v>0</v>
      </c>
      <c r="FT452" s="6" t="str">
        <f ca="1">IF(LOG入力!BH452&gt;0,"",IF(FS452=1,$X452,""))</f>
        <v/>
      </c>
      <c r="FU452" s="6" t="str">
        <f ca="1">IF(LOG入力!BH452&gt;0,"",IF(FS452=1,$Y452,""))</f>
        <v/>
      </c>
      <c r="FV452" s="6" t="str">
        <f ca="1">IF(LOG入力!BH452&gt;0,"",IF(COUNTIF($FT$19:$FT452,FT452)=1,FT452,""))</f>
        <v/>
      </c>
      <c r="FW452" s="6">
        <f ca="1">IF(LOG入力!BH452&gt;0,0,IF((FP452=1),IF(($FV452=""),0,1),0))</f>
        <v>0</v>
      </c>
      <c r="FX452" s="6" t="str">
        <f ca="1">IF(LOG入力!BH452&gt;0,"",IF(COUNTIF($FU$19:FU452,FU452)=1,FU452,""))</f>
        <v/>
      </c>
      <c r="FY452" s="72">
        <f ca="1">IF(LOG入力!BH452&gt;0,0,IF((FP452=1),IF(($FX452=""),0,1),0))</f>
        <v>0</v>
      </c>
      <c r="FZ452" s="71">
        <f t="shared" ca="1" si="963"/>
        <v>0</v>
      </c>
      <c r="GA452" s="6">
        <f t="shared" ca="1" si="964"/>
        <v>0</v>
      </c>
      <c r="GB452" s="6" t="str">
        <f t="shared" ca="1" si="965"/>
        <v/>
      </c>
      <c r="GC452" s="6">
        <f ca="1">IF(LOG入力!BH452&gt;0,0,IF(GA452=0,0,(IF(COUNTIF($GB$19:GB452,GB452)=1,IF($FS$3="N",1,IF(EH452=1,1,0))))))</f>
        <v>0</v>
      </c>
      <c r="GD452" s="6" t="str">
        <f ca="1">IF(LOG入力!BH452&gt;0,"",IF(GC452=1,$X452,""))</f>
        <v/>
      </c>
      <c r="GE452" s="6" t="str">
        <f ca="1">IF(LOG入力!BH452&gt;0,"",IF(GC452=1,$Y452,""))</f>
        <v/>
      </c>
      <c r="GF452" s="6" t="str">
        <f ca="1">IF(LOG入力!BH452&gt;0,"",IF(COUNTIF($GD$19:$GD452,GD452)=1,GD452,""))</f>
        <v/>
      </c>
      <c r="GG452" s="6">
        <f ca="1">IF(LOG入力!BH452&gt;0,0,IF((FZ452=1),IF(($GF452=""),0,1),0))</f>
        <v>0</v>
      </c>
      <c r="GH452" s="6" t="str">
        <f ca="1">IF(LOG入力!BH452&gt;0,"",IF(COUNTIF($GE$19:GE452,GE452)=1,GE452,""))</f>
        <v/>
      </c>
      <c r="GI452" s="72">
        <f ca="1">IF(LOG入力!BH452&gt;0,0,IF((FZ452=1),IF(($GH452=""),0,1),0))</f>
        <v>0</v>
      </c>
      <c r="GK452" s="455" t="str">
        <f ca="1">IF(V452=1,"",IF(LEN(LOG入力!AS452)=0,"",LOG入力!AS452))</f>
        <v/>
      </c>
      <c r="GL452" s="378" t="str">
        <f t="shared" ca="1" si="966"/>
        <v/>
      </c>
      <c r="GM452" s="378" t="str">
        <f t="shared" ca="1" si="967"/>
        <v/>
      </c>
      <c r="GN452" s="74" t="str">
        <f t="shared" ca="1" si="968"/>
        <v/>
      </c>
      <c r="GO452" s="74" t="str">
        <f t="shared" ca="1" si="969"/>
        <v/>
      </c>
      <c r="GQ452" s="74" t="str">
        <f t="shared" ca="1" si="970"/>
        <v/>
      </c>
      <c r="GR452" s="74" t="str">
        <f t="shared" ca="1" si="971"/>
        <v/>
      </c>
      <c r="GS452" s="74" t="str">
        <f t="shared" ca="1" si="972"/>
        <v/>
      </c>
      <c r="GT452" s="74" t="str">
        <f t="shared" ca="1" si="973"/>
        <v/>
      </c>
      <c r="GU452" s="74" t="str">
        <f t="shared" ca="1" si="974"/>
        <v/>
      </c>
      <c r="GV452" s="74" t="str">
        <f t="shared" ca="1" si="975"/>
        <v/>
      </c>
      <c r="GX452" s="74" t="str">
        <f t="shared" ca="1" si="976"/>
        <v/>
      </c>
      <c r="GY452" s="74" t="str">
        <f t="shared" ca="1" si="977"/>
        <v/>
      </c>
      <c r="GZ452" s="74" t="str">
        <f ca="1">IF(V452=1,"",IF(LOG入力!BH452&gt;0,0,IF(GY452=0,0,IF((VALUE((TYPE(VALUE(J452)))))=16,0,IF(VALUE(J452)&lt;60,1,IF(VALUE(J452)&lt;100,0,IF(VALUE(J452)&lt;600,2,0)))))))</f>
        <v/>
      </c>
      <c r="HA452" s="74" t="str">
        <f t="shared" ca="1" si="978"/>
        <v/>
      </c>
      <c r="HB452" s="74" t="str">
        <f ca="1">IF(V452=1,"",IF(LOG入力!BH452&gt;0,0,IF(HA452=0,0,IF((VALUE((TYPE(VALUE(L452)))))=16,0,IF(VALUE(L452)&lt;60,1,IF(VALUE(L452)&lt;100,0,IF(VALUE(L452)&lt;600,2,0)))))))</f>
        <v/>
      </c>
      <c r="HD452" s="74" t="str">
        <f t="shared" ca="1" si="979"/>
        <v/>
      </c>
      <c r="HF452" s="74" t="str">
        <f t="shared" ca="1" si="980"/>
        <v/>
      </c>
      <c r="HG452" s="74" t="str">
        <f t="shared" ca="1" si="981"/>
        <v/>
      </c>
      <c r="HH452" s="74" t="str">
        <f t="shared" ca="1" si="982"/>
        <v/>
      </c>
      <c r="HI452" s="74" t="str">
        <f t="shared" ca="1" si="983"/>
        <v/>
      </c>
      <c r="HJ452" s="74" t="str">
        <f t="shared" ca="1" si="984"/>
        <v/>
      </c>
      <c r="HK452" s="74" t="str">
        <f t="shared" ca="1" si="985"/>
        <v/>
      </c>
      <c r="HL452" s="74" t="str">
        <f t="shared" ca="1" si="986"/>
        <v/>
      </c>
      <c r="HM452" s="74" t="str">
        <f t="shared" ca="1" si="987"/>
        <v/>
      </c>
      <c r="HN452" s="74" t="str">
        <f t="shared" ca="1" si="988"/>
        <v/>
      </c>
      <c r="HO452" s="529" t="str">
        <f t="shared" ca="1" si="989"/>
        <v/>
      </c>
      <c r="HP452" s="74" t="str">
        <f t="shared" ca="1" si="990"/>
        <v/>
      </c>
      <c r="HQ452" s="74" t="str">
        <f t="shared" ca="1" si="991"/>
        <v/>
      </c>
      <c r="HR452" s="74" t="str">
        <f t="shared" ca="1" si="992"/>
        <v/>
      </c>
      <c r="HS452" s="74" t="str">
        <f t="shared" ca="1" si="993"/>
        <v/>
      </c>
      <c r="HT452" s="74" t="str">
        <f ca="1">IF(V452=1,"",IF(LOG入力!BH452&gt;0,0,IF(DV452=1,0,IF(N452="0",0,IF(SUM(HD452:HS452)&gt;0,1,0)))))</f>
        <v/>
      </c>
    </row>
    <row r="453" spans="1:228" x14ac:dyDescent="0.15">
      <c r="A453" s="5"/>
      <c r="B453" s="532" t="str">
        <f t="shared" ca="1" si="852"/>
        <v/>
      </c>
      <c r="C453" s="534" t="str">
        <f ca="1">LOG入力!AP453</f>
        <v/>
      </c>
      <c r="D453" s="534" t="str">
        <f ca="1">LOG入力!AQ453</f>
        <v/>
      </c>
      <c r="E453" s="534" t="str">
        <f ca="1">LOG入力!AR453</f>
        <v/>
      </c>
      <c r="F453" s="535" t="str">
        <f t="shared" ca="1" si="853"/>
        <v/>
      </c>
      <c r="G453" s="585" t="str">
        <f ca="1">LOG入力!AT453</f>
        <v/>
      </c>
      <c r="H453" s="542" t="str">
        <f ca="1">LOG入力!AU453</f>
        <v/>
      </c>
      <c r="I453" s="542" t="str">
        <f ca="1">LOG入力!AV453</f>
        <v/>
      </c>
      <c r="J453" s="577" t="str">
        <f ca="1">LOG入力!AW453</f>
        <v/>
      </c>
      <c r="K453" s="578" t="str">
        <f ca="1">LOG入力!BJ453</f>
        <v/>
      </c>
      <c r="L453" s="577" t="str">
        <f ca="1">LOG入力!AY453</f>
        <v/>
      </c>
      <c r="M453" s="545" t="str">
        <f ca="1">LOG入力!BK453</f>
        <v/>
      </c>
      <c r="N453" s="512" t="str">
        <f ca="1">IF(V453=1,"",IF(LOG入力!AJ453=1,"1",LOG入力!BA453))</f>
        <v/>
      </c>
      <c r="O453" s="538" t="str">
        <f ca="1">IF(V453=1,"",IF(LEN(LOG入力!O453)=0,"",LOG入力!O453))</f>
        <v/>
      </c>
      <c r="P453" s="291" t="str">
        <f ca="1">IF(V453=1,"",IF($AA$4=1,"",IF(LOG入力!BG453=1,"",CONCATENATE($ER453,$FB453,$FL453,$FV453,$GF453))))</f>
        <v/>
      </c>
      <c r="Q453" s="291" t="str">
        <f ca="1">IF(V453=1,"",IF($AA$4=1,"",IF(LOG入力!BG453=1,"",CONCATENATE($ET453,$FD453,$FN453,$FX453,$GH453))))</f>
        <v/>
      </c>
      <c r="R453" s="573" t="str">
        <f ca="1">IF(V453=1,"",IF($AA$4=1,"",IF(LOG入力!BH453&gt;0,0,AA453)))</f>
        <v/>
      </c>
      <c r="S453" s="293" t="str">
        <f t="shared" ca="1" si="854"/>
        <v/>
      </c>
      <c r="T453" s="681"/>
      <c r="U453" s="38"/>
      <c r="V453" s="196">
        <f ca="1">LOG入力!AN453</f>
        <v>1</v>
      </c>
      <c r="W453" s="38"/>
      <c r="X453" s="516" t="str">
        <f t="shared" ca="1" si="855"/>
        <v/>
      </c>
      <c r="Y453" s="515" t="str">
        <f t="shared" ca="1" si="856"/>
        <v/>
      </c>
      <c r="Z453" s="518" t="str">
        <f t="shared" ca="1" si="857"/>
        <v/>
      </c>
      <c r="AA453" s="574" t="str">
        <f t="shared" ca="1" si="858"/>
        <v/>
      </c>
      <c r="AC453" s="6" t="str">
        <f t="shared" ca="1" si="859"/>
        <v/>
      </c>
      <c r="AD453" s="6" t="str">
        <f t="shared" ca="1" si="860"/>
        <v/>
      </c>
      <c r="AE453" s="6" t="str">
        <f t="shared" ca="1" si="861"/>
        <v/>
      </c>
      <c r="AF453" s="6" t="str">
        <f t="shared" ca="1" si="862"/>
        <v/>
      </c>
      <c r="AG453" s="6" t="str">
        <f t="shared" ca="1" si="863"/>
        <v/>
      </c>
      <c r="AH453" s="6" t="str">
        <f t="shared" ca="1" si="864"/>
        <v/>
      </c>
      <c r="AI453" s="6" t="str">
        <f t="shared" ca="1" si="865"/>
        <v/>
      </c>
      <c r="AJ453" s="6" t="str">
        <f t="shared" ca="1" si="866"/>
        <v/>
      </c>
      <c r="AK453" s="6" t="str">
        <f t="shared" ca="1" si="867"/>
        <v/>
      </c>
      <c r="AL453" s="6" t="str">
        <f t="shared" ca="1" si="868"/>
        <v/>
      </c>
      <c r="AM453" s="6" t="str">
        <f t="shared" ca="1" si="869"/>
        <v/>
      </c>
      <c r="AN453" s="6" t="str">
        <f t="shared" ca="1" si="870"/>
        <v/>
      </c>
      <c r="AO453" s="6" t="str">
        <f t="shared" ca="1" si="871"/>
        <v/>
      </c>
      <c r="AP453" s="6" t="str">
        <f t="shared" ca="1" si="872"/>
        <v/>
      </c>
      <c r="AQ453" s="6" t="str">
        <f t="shared" ca="1" si="873"/>
        <v/>
      </c>
      <c r="AR453" s="6" t="str">
        <f t="shared" ca="1" si="874"/>
        <v/>
      </c>
      <c r="AS453" s="6" t="str">
        <f t="shared" ca="1" si="875"/>
        <v/>
      </c>
      <c r="AT453" s="6" t="str">
        <f t="shared" ca="1" si="876"/>
        <v/>
      </c>
      <c r="AU453" s="6" t="str">
        <f t="shared" ca="1" si="877"/>
        <v/>
      </c>
      <c r="AV453" s="6" t="str">
        <f t="shared" ca="1" si="878"/>
        <v/>
      </c>
      <c r="AW453" s="6" t="str">
        <f t="shared" ca="1" si="879"/>
        <v/>
      </c>
      <c r="AY453" s="6" t="str">
        <f t="shared" ca="1" si="880"/>
        <v/>
      </c>
      <c r="AZ453" s="6" t="str">
        <f t="shared" ca="1" si="881"/>
        <v/>
      </c>
      <c r="BA453" s="6" t="str">
        <f t="shared" ca="1" si="882"/>
        <v/>
      </c>
      <c r="BB453" s="6" t="str">
        <f t="shared" ca="1" si="883"/>
        <v/>
      </c>
      <c r="BC453" s="6" t="str">
        <f t="shared" ca="1" si="884"/>
        <v/>
      </c>
      <c r="BD453" s="6" t="str">
        <f t="shared" ca="1" si="885"/>
        <v/>
      </c>
      <c r="BE453" s="6" t="str">
        <f t="shared" ca="1" si="886"/>
        <v/>
      </c>
      <c r="BF453" s="6" t="str">
        <f t="shared" ca="1" si="887"/>
        <v/>
      </c>
      <c r="BG453" s="6" t="str">
        <f t="shared" ca="1" si="888"/>
        <v/>
      </c>
      <c r="BH453" s="6" t="str">
        <f t="shared" ca="1" si="889"/>
        <v/>
      </c>
      <c r="BI453" s="6" t="str">
        <f t="shared" ca="1" si="890"/>
        <v/>
      </c>
      <c r="BJ453" s="6" t="str">
        <f t="shared" ca="1" si="891"/>
        <v/>
      </c>
      <c r="BK453" s="6" t="str">
        <f t="shared" ca="1" si="892"/>
        <v/>
      </c>
      <c r="BL453" s="6" t="str">
        <f t="shared" ca="1" si="893"/>
        <v/>
      </c>
      <c r="BM453" s="6" t="str">
        <f t="shared" ca="1" si="894"/>
        <v/>
      </c>
      <c r="BN453" s="6" t="str">
        <f t="shared" ca="1" si="895"/>
        <v/>
      </c>
      <c r="BO453" s="6" t="str">
        <f t="shared" ca="1" si="896"/>
        <v/>
      </c>
      <c r="BP453" s="6" t="str">
        <f t="shared" ca="1" si="897"/>
        <v/>
      </c>
      <c r="BQ453" s="6" t="str">
        <f t="shared" ca="1" si="898"/>
        <v/>
      </c>
      <c r="BR453" s="6" t="str">
        <f t="shared" ca="1" si="899"/>
        <v/>
      </c>
      <c r="BS453" s="6" t="str">
        <f t="shared" ca="1" si="900"/>
        <v/>
      </c>
      <c r="BU453" s="6" t="str">
        <f t="shared" ca="1" si="901"/>
        <v/>
      </c>
      <c r="BW453" s="515" t="str">
        <f t="shared" ca="1" si="902"/>
        <v/>
      </c>
      <c r="BX453" s="515">
        <f t="shared" ca="1" si="903"/>
        <v>0</v>
      </c>
      <c r="BY453" s="515" t="str">
        <f t="shared" ca="1" si="904"/>
        <v/>
      </c>
      <c r="CA453" s="6">
        <f t="shared" ca="1" si="905"/>
        <v>1</v>
      </c>
      <c r="CC453" s="523" t="str">
        <f t="shared" ca="1" si="906"/>
        <v/>
      </c>
      <c r="CE453" s="6" t="str">
        <f t="shared" ca="1" si="907"/>
        <v/>
      </c>
      <c r="CG453" s="524" t="str">
        <f ca="1">IF(V453=1,"",IF($AA$4=1,"",IF(LOG入力!BH453&gt;0,"",IF(N453=0,"",IF(HT453=0,"","★")))))</f>
        <v/>
      </c>
      <c r="CI453" s="74" t="str">
        <f t="shared" ca="1" si="908"/>
        <v/>
      </c>
      <c r="CK453" s="525" t="str">
        <f ca="1">IF(V453=1,"",IF(LOG入力!BH453&gt;0,1,0))</f>
        <v/>
      </c>
      <c r="CL453" s="74" t="str">
        <f t="shared" ca="1" si="909"/>
        <v/>
      </c>
      <c r="CN453" s="74" t="str">
        <f t="shared" ca="1" si="910"/>
        <v/>
      </c>
      <c r="CO453" s="74" t="str">
        <f t="shared" ca="1" si="911"/>
        <v/>
      </c>
      <c r="CQ453" s="74" t="str">
        <f t="shared" ca="1" si="912"/>
        <v/>
      </c>
      <c r="CR453" s="74" t="str">
        <f t="shared" ca="1" si="913"/>
        <v/>
      </c>
      <c r="CS453" s="74" t="str">
        <f t="shared" ca="1" si="914"/>
        <v/>
      </c>
      <c r="CT453" s="74" t="str">
        <f t="shared" ca="1" si="915"/>
        <v/>
      </c>
      <c r="CU453" s="74" t="str">
        <f t="shared" ca="1" si="916"/>
        <v/>
      </c>
      <c r="CV453" s="74" t="str">
        <f t="shared" ca="1" si="917"/>
        <v/>
      </c>
      <c r="CW453" s="74" t="str">
        <f t="shared" ca="1" si="918"/>
        <v/>
      </c>
      <c r="CX453" s="74" t="str">
        <f t="shared" ca="1" si="919"/>
        <v/>
      </c>
      <c r="CY453" s="74" t="str">
        <f t="shared" ca="1" si="920"/>
        <v/>
      </c>
      <c r="CZ453" s="74" t="str">
        <f t="shared" ca="1" si="921"/>
        <v/>
      </c>
      <c r="DA453" s="74" t="str">
        <f t="shared" ca="1" si="922"/>
        <v/>
      </c>
      <c r="DB453" s="74" t="str">
        <f t="shared" ca="1" si="923"/>
        <v/>
      </c>
      <c r="DD453" s="74" t="str">
        <f t="shared" ca="1" si="924"/>
        <v/>
      </c>
      <c r="DE453" s="74" t="str">
        <f t="shared" ca="1" si="925"/>
        <v/>
      </c>
      <c r="DF453" s="74" t="str">
        <f t="shared" ca="1" si="926"/>
        <v/>
      </c>
      <c r="DG453" s="74" t="str">
        <f t="shared" ca="1" si="927"/>
        <v/>
      </c>
      <c r="DH453" s="74" t="str">
        <f t="shared" ca="1" si="928"/>
        <v/>
      </c>
      <c r="DI453" s="74" t="str">
        <f t="shared" ca="1" si="929"/>
        <v/>
      </c>
      <c r="DJ453" s="74" t="str">
        <f t="shared" ca="1" si="930"/>
        <v/>
      </c>
      <c r="DK453" s="74" t="str">
        <f t="shared" ca="1" si="931"/>
        <v/>
      </c>
      <c r="DL453" s="74" t="str">
        <f t="shared" ca="1" si="932"/>
        <v/>
      </c>
      <c r="DM453" s="74" t="str">
        <f t="shared" ca="1" si="933"/>
        <v/>
      </c>
      <c r="DN453" s="74" t="str">
        <f t="shared" ca="1" si="934"/>
        <v/>
      </c>
      <c r="DO453" s="74" t="str">
        <f t="shared" ca="1" si="935"/>
        <v/>
      </c>
      <c r="DQ453" s="74" t="str">
        <f t="shared" ca="1" si="936"/>
        <v/>
      </c>
      <c r="DS453" s="74" t="str">
        <f t="shared" ca="1" si="937"/>
        <v/>
      </c>
      <c r="DT453" s="74" t="str">
        <f t="shared" ca="1" si="938"/>
        <v/>
      </c>
      <c r="DV453" s="525" t="str">
        <f t="shared" ca="1" si="939"/>
        <v/>
      </c>
      <c r="DW453" s="74" t="str">
        <f t="shared" ca="1" si="940"/>
        <v/>
      </c>
      <c r="DX453" s="485" t="str">
        <f t="shared" ca="1" si="941"/>
        <v/>
      </c>
      <c r="DY453" s="74" t="str">
        <f t="shared" ca="1" si="942"/>
        <v/>
      </c>
      <c r="DZ453" s="74" t="str">
        <f t="shared" ca="1" si="943"/>
        <v/>
      </c>
      <c r="EA453" s="74" t="str">
        <f t="shared" ca="1" si="944"/>
        <v/>
      </c>
      <c r="EC453" s="74" t="str">
        <f t="shared" ca="1" si="945"/>
        <v/>
      </c>
      <c r="ED453" s="74" t="str">
        <f t="shared" ca="1" si="946"/>
        <v/>
      </c>
      <c r="EE453" s="74" t="str">
        <f t="shared" ca="1" si="947"/>
        <v/>
      </c>
      <c r="EG453" s="479" t="str">
        <f ca="1">IF(V453=1,"",IF(LOG入力!BH453&gt;0,0,IF(CG453="★",0,IF(R453=1,0,IF(N453=0,0,1)))))</f>
        <v/>
      </c>
      <c r="EH453" s="483" t="str">
        <f t="shared" ca="1" si="948"/>
        <v/>
      </c>
      <c r="EI453" s="483" t="str">
        <f t="shared" ca="1" si="949"/>
        <v/>
      </c>
      <c r="EJ453" s="483" t="str">
        <f t="shared" ca="1" si="950"/>
        <v/>
      </c>
      <c r="EL453" s="71">
        <f t="shared" ca="1" si="951"/>
        <v>0</v>
      </c>
      <c r="EM453" s="6">
        <f t="shared" ca="1" si="952"/>
        <v>0</v>
      </c>
      <c r="EN453" s="6" t="str">
        <f t="shared" ca="1" si="953"/>
        <v/>
      </c>
      <c r="EO453" s="6">
        <f ca="1">IF(LOG入力!BH453&gt;0,0,IF(EM453=0,0,(IF(COUNTIF($EN$19:EN453,EN453)=1,IF($FS$3="N",1,IF(EH453=1,1,0))))))</f>
        <v>0</v>
      </c>
      <c r="EP453" s="6" t="str">
        <f ca="1">IF(LOG入力!BH453&gt;0,"",IF(EO453=1,$X453,""))</f>
        <v/>
      </c>
      <c r="EQ453" s="6" t="str">
        <f ca="1">IF(LOG入力!BH453&gt;0,"",IF(EO453=1,$Y453,""))</f>
        <v/>
      </c>
      <c r="ER453" s="520" t="str">
        <f ca="1">IF(LOG入力!BH453&gt;0,"",IF(COUNTIF($EP$19:$EP453,EP453)=1,EP453,""))</f>
        <v/>
      </c>
      <c r="ES453" s="520">
        <f ca="1">IF(LOG入力!BH453&gt;0,0,IF((EL453=1),IF(($ER453=""),0,1),0))</f>
        <v>0</v>
      </c>
      <c r="ET453" s="520" t="str">
        <f ca="1">IF(LOG入力!BH453&gt;0,"",IF(COUNTIF($EQ$19:EQ453,EQ453)=1,EQ453,""))</f>
        <v/>
      </c>
      <c r="EU453" s="539">
        <f ca="1">IF(LOG入力!BH453&gt;0,0,IF((EL453=1),IF(($ET453=""),0,1),0))</f>
        <v>0</v>
      </c>
      <c r="EV453" s="71">
        <f t="shared" ca="1" si="954"/>
        <v>0</v>
      </c>
      <c r="EW453" s="6">
        <f t="shared" ca="1" si="955"/>
        <v>0</v>
      </c>
      <c r="EX453" s="6" t="str">
        <f t="shared" ca="1" si="956"/>
        <v/>
      </c>
      <c r="EY453" s="6">
        <f ca="1">IF(LOG入力!BH453&gt;0,0,IF(EW453=0,0,(IF(COUNTIF($EX$19:EX453,EX453)=1,IF($FS$3="N",1,IF(EH453=1,1,0))))))</f>
        <v>0</v>
      </c>
      <c r="EZ453" s="6" t="str">
        <f ca="1">IF(LOG入力!BH453&gt;0,"",IF(EY453=1,$X453,""))</f>
        <v/>
      </c>
      <c r="FA453" s="6" t="str">
        <f ca="1">IF(LOG入力!BH453&gt;0,"",IF(EY453=1,$Y453,""))</f>
        <v/>
      </c>
      <c r="FB453" s="6" t="str">
        <f ca="1">IF(LOG入力!BH453&gt;0,"",IF(COUNTIF($EZ$19:$EZ453,EZ453)=1,EZ453,""))</f>
        <v/>
      </c>
      <c r="FC453" s="6">
        <f ca="1">IF(LOG入力!BH453&gt;0,0,IF((EV453=1),IF(($FB453=""),0,1),0))</f>
        <v>0</v>
      </c>
      <c r="FD453" s="6" t="str">
        <f ca="1">IF(LOG入力!BH453&gt;0,"",IF(COUNTIF($FA$19:FA453,FA453)=1,FA453,""))</f>
        <v/>
      </c>
      <c r="FE453" s="72">
        <f ca="1">IF(LOG入力!BH453&gt;0,0,IF((EV453=1),IF(($FD453=""),0,1),0))</f>
        <v>0</v>
      </c>
      <c r="FF453" s="71">
        <f t="shared" ca="1" si="957"/>
        <v>0</v>
      </c>
      <c r="FG453" s="6">
        <f t="shared" ca="1" si="958"/>
        <v>0</v>
      </c>
      <c r="FH453" s="6" t="str">
        <f t="shared" ca="1" si="959"/>
        <v/>
      </c>
      <c r="FI453" s="6">
        <f ca="1">IF(LOG入力!BH453&gt;0,0,IF(FG453=0,0,(IF(COUNTIF($FH$19:FH453,FH453)=1,IF($FS$3="N",1,IF(EH453=1,1,0))))))</f>
        <v>0</v>
      </c>
      <c r="FJ453" s="6" t="str">
        <f ca="1">IF(LOG入力!BH453&gt;0,"",IF(FI453=1,$X453,""))</f>
        <v/>
      </c>
      <c r="FK453" s="6" t="str">
        <f ca="1">IF(LOG入力!BH453&gt;0,"",IF(FI453=1,$Y453,""))</f>
        <v/>
      </c>
      <c r="FL453" s="6" t="str">
        <f ca="1">IF(LOG入力!BH453&gt;0,"",IF(COUNTIF($FJ$19:$FJ453,FJ453)=1,FJ453,""))</f>
        <v/>
      </c>
      <c r="FM453" s="6">
        <f ca="1">IF(LOG入力!BH453&gt;0,0,IF((FF453=1),IF(($FL453=""),0,1),0))</f>
        <v>0</v>
      </c>
      <c r="FN453" s="6" t="str">
        <f ca="1">IF(LOG入力!BH453&gt;0,"",IF(COUNTIF($FK$19:FK453,FK453)=1,FK453,""))</f>
        <v/>
      </c>
      <c r="FO453" s="72">
        <f ca="1">IF(LOG入力!BH453&gt;0,0,IF((FF453=1),IF(($FN453=""),0,1),0))</f>
        <v>0</v>
      </c>
      <c r="FP453" s="71">
        <f t="shared" ca="1" si="960"/>
        <v>0</v>
      </c>
      <c r="FQ453" s="6">
        <f t="shared" ca="1" si="961"/>
        <v>0</v>
      </c>
      <c r="FR453" s="6" t="str">
        <f t="shared" ca="1" si="962"/>
        <v/>
      </c>
      <c r="FS453" s="6">
        <f ca="1">IF(LOG入力!BH453&gt;0,0,IF(FQ453=0,0,(IF(COUNTIF($FR$19:FR453,FR453)=1,IF($FS$3="N",1,IF(EH453=1,1,0))))))</f>
        <v>0</v>
      </c>
      <c r="FT453" s="6" t="str">
        <f ca="1">IF(LOG入力!BH453&gt;0,"",IF(FS453=1,$X453,""))</f>
        <v/>
      </c>
      <c r="FU453" s="6" t="str">
        <f ca="1">IF(LOG入力!BH453&gt;0,"",IF(FS453=1,$Y453,""))</f>
        <v/>
      </c>
      <c r="FV453" s="6" t="str">
        <f ca="1">IF(LOG入力!BH453&gt;0,"",IF(COUNTIF($FT$19:$FT453,FT453)=1,FT453,""))</f>
        <v/>
      </c>
      <c r="FW453" s="6">
        <f ca="1">IF(LOG入力!BH453&gt;0,0,IF((FP453=1),IF(($FV453=""),0,1),0))</f>
        <v>0</v>
      </c>
      <c r="FX453" s="6" t="str">
        <f ca="1">IF(LOG入力!BH453&gt;0,"",IF(COUNTIF($FU$19:FU453,FU453)=1,FU453,""))</f>
        <v/>
      </c>
      <c r="FY453" s="72">
        <f ca="1">IF(LOG入力!BH453&gt;0,0,IF((FP453=1),IF(($FX453=""),0,1),0))</f>
        <v>0</v>
      </c>
      <c r="FZ453" s="71">
        <f t="shared" ca="1" si="963"/>
        <v>0</v>
      </c>
      <c r="GA453" s="6">
        <f t="shared" ca="1" si="964"/>
        <v>0</v>
      </c>
      <c r="GB453" s="6" t="str">
        <f t="shared" ca="1" si="965"/>
        <v/>
      </c>
      <c r="GC453" s="6">
        <f ca="1">IF(LOG入力!BH453&gt;0,0,IF(GA453=0,0,(IF(COUNTIF($GB$19:GB453,GB453)=1,IF($FS$3="N",1,IF(EH453=1,1,0))))))</f>
        <v>0</v>
      </c>
      <c r="GD453" s="6" t="str">
        <f ca="1">IF(LOG入力!BH453&gt;0,"",IF(GC453=1,$X453,""))</f>
        <v/>
      </c>
      <c r="GE453" s="6" t="str">
        <f ca="1">IF(LOG入力!BH453&gt;0,"",IF(GC453=1,$Y453,""))</f>
        <v/>
      </c>
      <c r="GF453" s="6" t="str">
        <f ca="1">IF(LOG入力!BH453&gt;0,"",IF(COUNTIF($GD$19:$GD453,GD453)=1,GD453,""))</f>
        <v/>
      </c>
      <c r="GG453" s="6">
        <f ca="1">IF(LOG入力!BH453&gt;0,0,IF((FZ453=1),IF(($GF453=""),0,1),0))</f>
        <v>0</v>
      </c>
      <c r="GH453" s="6" t="str">
        <f ca="1">IF(LOG入力!BH453&gt;0,"",IF(COUNTIF($GE$19:GE453,GE453)=1,GE453,""))</f>
        <v/>
      </c>
      <c r="GI453" s="72">
        <f ca="1">IF(LOG入力!BH453&gt;0,0,IF((FZ453=1),IF(($GH453=""),0,1),0))</f>
        <v>0</v>
      </c>
      <c r="GK453" s="455" t="str">
        <f ca="1">IF(V453=1,"",IF(LEN(LOG入力!AS453)=0,"",LOG入力!AS453))</f>
        <v/>
      </c>
      <c r="GL453" s="378" t="str">
        <f t="shared" ca="1" si="966"/>
        <v/>
      </c>
      <c r="GM453" s="378" t="str">
        <f t="shared" ca="1" si="967"/>
        <v/>
      </c>
      <c r="GN453" s="74" t="str">
        <f t="shared" ca="1" si="968"/>
        <v/>
      </c>
      <c r="GO453" s="74" t="str">
        <f t="shared" ca="1" si="969"/>
        <v/>
      </c>
      <c r="GQ453" s="74" t="str">
        <f t="shared" ca="1" si="970"/>
        <v/>
      </c>
      <c r="GR453" s="74" t="str">
        <f t="shared" ca="1" si="971"/>
        <v/>
      </c>
      <c r="GS453" s="74" t="str">
        <f t="shared" ca="1" si="972"/>
        <v/>
      </c>
      <c r="GT453" s="74" t="str">
        <f t="shared" ca="1" si="973"/>
        <v/>
      </c>
      <c r="GU453" s="74" t="str">
        <f t="shared" ca="1" si="974"/>
        <v/>
      </c>
      <c r="GV453" s="74" t="str">
        <f t="shared" ca="1" si="975"/>
        <v/>
      </c>
      <c r="GX453" s="74" t="str">
        <f t="shared" ca="1" si="976"/>
        <v/>
      </c>
      <c r="GY453" s="74" t="str">
        <f t="shared" ca="1" si="977"/>
        <v/>
      </c>
      <c r="GZ453" s="74" t="str">
        <f ca="1">IF(V453=1,"",IF(LOG入力!BH453&gt;0,0,IF(GY453=0,0,IF((VALUE((TYPE(VALUE(J453)))))=16,0,IF(VALUE(J453)&lt;60,1,IF(VALUE(J453)&lt;100,0,IF(VALUE(J453)&lt;600,2,0)))))))</f>
        <v/>
      </c>
      <c r="HA453" s="74" t="str">
        <f t="shared" ca="1" si="978"/>
        <v/>
      </c>
      <c r="HB453" s="74" t="str">
        <f ca="1">IF(V453=1,"",IF(LOG入力!BH453&gt;0,0,IF(HA453=0,0,IF((VALUE((TYPE(VALUE(L453)))))=16,0,IF(VALUE(L453)&lt;60,1,IF(VALUE(L453)&lt;100,0,IF(VALUE(L453)&lt;600,2,0)))))))</f>
        <v/>
      </c>
      <c r="HD453" s="74" t="str">
        <f t="shared" ca="1" si="979"/>
        <v/>
      </c>
      <c r="HF453" s="74" t="str">
        <f t="shared" ca="1" si="980"/>
        <v/>
      </c>
      <c r="HG453" s="74" t="str">
        <f t="shared" ca="1" si="981"/>
        <v/>
      </c>
      <c r="HH453" s="74" t="str">
        <f t="shared" ca="1" si="982"/>
        <v/>
      </c>
      <c r="HI453" s="74" t="str">
        <f t="shared" ca="1" si="983"/>
        <v/>
      </c>
      <c r="HJ453" s="74" t="str">
        <f t="shared" ca="1" si="984"/>
        <v/>
      </c>
      <c r="HK453" s="74" t="str">
        <f t="shared" ca="1" si="985"/>
        <v/>
      </c>
      <c r="HL453" s="74" t="str">
        <f t="shared" ca="1" si="986"/>
        <v/>
      </c>
      <c r="HM453" s="74" t="str">
        <f t="shared" ca="1" si="987"/>
        <v/>
      </c>
      <c r="HN453" s="74" t="str">
        <f t="shared" ca="1" si="988"/>
        <v/>
      </c>
      <c r="HO453" s="529" t="str">
        <f t="shared" ca="1" si="989"/>
        <v/>
      </c>
      <c r="HP453" s="74" t="str">
        <f t="shared" ca="1" si="990"/>
        <v/>
      </c>
      <c r="HQ453" s="74" t="str">
        <f t="shared" ca="1" si="991"/>
        <v/>
      </c>
      <c r="HR453" s="74" t="str">
        <f t="shared" ca="1" si="992"/>
        <v/>
      </c>
      <c r="HS453" s="74" t="str">
        <f t="shared" ca="1" si="993"/>
        <v/>
      </c>
      <c r="HT453" s="74" t="str">
        <f ca="1">IF(V453=1,"",IF(LOG入力!BH453&gt;0,0,IF(DV453=1,0,IF(N453="0",0,IF(SUM(HD453:HS453)&gt;0,1,0)))))</f>
        <v/>
      </c>
    </row>
    <row r="454" spans="1:228" x14ac:dyDescent="0.15">
      <c r="A454" s="5"/>
      <c r="B454" s="532" t="str">
        <f t="shared" ca="1" si="852"/>
        <v/>
      </c>
      <c r="C454" s="534" t="str">
        <f ca="1">LOG入力!AP454</f>
        <v/>
      </c>
      <c r="D454" s="534" t="str">
        <f ca="1">LOG入力!AQ454</f>
        <v/>
      </c>
      <c r="E454" s="534" t="str">
        <f ca="1">LOG入力!AR454</f>
        <v/>
      </c>
      <c r="F454" s="535" t="str">
        <f t="shared" ca="1" si="853"/>
        <v/>
      </c>
      <c r="G454" s="585" t="str">
        <f ca="1">LOG入力!AT454</f>
        <v/>
      </c>
      <c r="H454" s="542" t="str">
        <f ca="1">LOG入力!AU454</f>
        <v/>
      </c>
      <c r="I454" s="542" t="str">
        <f ca="1">LOG入力!AV454</f>
        <v/>
      </c>
      <c r="J454" s="577" t="str">
        <f ca="1">LOG入力!AW454</f>
        <v/>
      </c>
      <c r="K454" s="578" t="str">
        <f ca="1">LOG入力!BJ454</f>
        <v/>
      </c>
      <c r="L454" s="577" t="str">
        <f ca="1">LOG入力!AY454</f>
        <v/>
      </c>
      <c r="M454" s="545" t="str">
        <f ca="1">LOG入力!BK454</f>
        <v/>
      </c>
      <c r="N454" s="512" t="str">
        <f ca="1">IF(V454=1,"",IF(LOG入力!AJ454=1,"1",LOG入力!BA454))</f>
        <v/>
      </c>
      <c r="O454" s="538" t="str">
        <f ca="1">IF(V454=1,"",IF(LEN(LOG入力!O454)=0,"",LOG入力!O454))</f>
        <v/>
      </c>
      <c r="P454" s="291" t="str">
        <f ca="1">IF(V454=1,"",IF($AA$4=1,"",IF(LOG入力!BG454=1,"",CONCATENATE($ER454,$FB454,$FL454,$FV454,$GF454))))</f>
        <v/>
      </c>
      <c r="Q454" s="291" t="str">
        <f ca="1">IF(V454=1,"",IF($AA$4=1,"",IF(LOG入力!BG454=1,"",CONCATENATE($ET454,$FD454,$FN454,$FX454,$GH454))))</f>
        <v/>
      </c>
      <c r="R454" s="573" t="str">
        <f ca="1">IF(V454=1,"",IF($AA$4=1,"",IF(LOG入力!BH454&gt;0,0,AA454)))</f>
        <v/>
      </c>
      <c r="S454" s="293" t="str">
        <f t="shared" ca="1" si="854"/>
        <v/>
      </c>
      <c r="T454" s="681"/>
      <c r="U454" s="38"/>
      <c r="V454" s="196">
        <f ca="1">LOG入力!AN454</f>
        <v>1</v>
      </c>
      <c r="W454" s="38"/>
      <c r="X454" s="516" t="str">
        <f t="shared" ca="1" si="855"/>
        <v/>
      </c>
      <c r="Y454" s="515" t="str">
        <f t="shared" ca="1" si="856"/>
        <v/>
      </c>
      <c r="Z454" s="518" t="str">
        <f t="shared" ca="1" si="857"/>
        <v/>
      </c>
      <c r="AA454" s="574" t="str">
        <f t="shared" ca="1" si="858"/>
        <v/>
      </c>
      <c r="AC454" s="6" t="str">
        <f t="shared" ca="1" si="859"/>
        <v/>
      </c>
      <c r="AD454" s="6" t="str">
        <f t="shared" ca="1" si="860"/>
        <v/>
      </c>
      <c r="AE454" s="6" t="str">
        <f t="shared" ca="1" si="861"/>
        <v/>
      </c>
      <c r="AF454" s="6" t="str">
        <f t="shared" ca="1" si="862"/>
        <v/>
      </c>
      <c r="AG454" s="6" t="str">
        <f t="shared" ca="1" si="863"/>
        <v/>
      </c>
      <c r="AH454" s="6" t="str">
        <f t="shared" ca="1" si="864"/>
        <v/>
      </c>
      <c r="AI454" s="6" t="str">
        <f t="shared" ca="1" si="865"/>
        <v/>
      </c>
      <c r="AJ454" s="6" t="str">
        <f t="shared" ca="1" si="866"/>
        <v/>
      </c>
      <c r="AK454" s="6" t="str">
        <f t="shared" ca="1" si="867"/>
        <v/>
      </c>
      <c r="AL454" s="6" t="str">
        <f t="shared" ca="1" si="868"/>
        <v/>
      </c>
      <c r="AM454" s="6" t="str">
        <f t="shared" ca="1" si="869"/>
        <v/>
      </c>
      <c r="AN454" s="6" t="str">
        <f t="shared" ca="1" si="870"/>
        <v/>
      </c>
      <c r="AO454" s="6" t="str">
        <f t="shared" ca="1" si="871"/>
        <v/>
      </c>
      <c r="AP454" s="6" t="str">
        <f t="shared" ca="1" si="872"/>
        <v/>
      </c>
      <c r="AQ454" s="6" t="str">
        <f t="shared" ca="1" si="873"/>
        <v/>
      </c>
      <c r="AR454" s="6" t="str">
        <f t="shared" ca="1" si="874"/>
        <v/>
      </c>
      <c r="AS454" s="6" t="str">
        <f t="shared" ca="1" si="875"/>
        <v/>
      </c>
      <c r="AT454" s="6" t="str">
        <f t="shared" ca="1" si="876"/>
        <v/>
      </c>
      <c r="AU454" s="6" t="str">
        <f t="shared" ca="1" si="877"/>
        <v/>
      </c>
      <c r="AV454" s="6" t="str">
        <f t="shared" ca="1" si="878"/>
        <v/>
      </c>
      <c r="AW454" s="6" t="str">
        <f t="shared" ca="1" si="879"/>
        <v/>
      </c>
      <c r="AY454" s="6" t="str">
        <f t="shared" ca="1" si="880"/>
        <v/>
      </c>
      <c r="AZ454" s="6" t="str">
        <f t="shared" ca="1" si="881"/>
        <v/>
      </c>
      <c r="BA454" s="6" t="str">
        <f t="shared" ca="1" si="882"/>
        <v/>
      </c>
      <c r="BB454" s="6" t="str">
        <f t="shared" ca="1" si="883"/>
        <v/>
      </c>
      <c r="BC454" s="6" t="str">
        <f t="shared" ca="1" si="884"/>
        <v/>
      </c>
      <c r="BD454" s="6" t="str">
        <f t="shared" ca="1" si="885"/>
        <v/>
      </c>
      <c r="BE454" s="6" t="str">
        <f t="shared" ca="1" si="886"/>
        <v/>
      </c>
      <c r="BF454" s="6" t="str">
        <f t="shared" ca="1" si="887"/>
        <v/>
      </c>
      <c r="BG454" s="6" t="str">
        <f t="shared" ca="1" si="888"/>
        <v/>
      </c>
      <c r="BH454" s="6" t="str">
        <f t="shared" ca="1" si="889"/>
        <v/>
      </c>
      <c r="BI454" s="6" t="str">
        <f t="shared" ca="1" si="890"/>
        <v/>
      </c>
      <c r="BJ454" s="6" t="str">
        <f t="shared" ca="1" si="891"/>
        <v/>
      </c>
      <c r="BK454" s="6" t="str">
        <f t="shared" ca="1" si="892"/>
        <v/>
      </c>
      <c r="BL454" s="6" t="str">
        <f t="shared" ca="1" si="893"/>
        <v/>
      </c>
      <c r="BM454" s="6" t="str">
        <f t="shared" ca="1" si="894"/>
        <v/>
      </c>
      <c r="BN454" s="6" t="str">
        <f t="shared" ca="1" si="895"/>
        <v/>
      </c>
      <c r="BO454" s="6" t="str">
        <f t="shared" ca="1" si="896"/>
        <v/>
      </c>
      <c r="BP454" s="6" t="str">
        <f t="shared" ca="1" si="897"/>
        <v/>
      </c>
      <c r="BQ454" s="6" t="str">
        <f t="shared" ca="1" si="898"/>
        <v/>
      </c>
      <c r="BR454" s="6" t="str">
        <f t="shared" ca="1" si="899"/>
        <v/>
      </c>
      <c r="BS454" s="6" t="str">
        <f t="shared" ca="1" si="900"/>
        <v/>
      </c>
      <c r="BU454" s="6" t="str">
        <f t="shared" ca="1" si="901"/>
        <v/>
      </c>
      <c r="BW454" s="515" t="str">
        <f t="shared" ca="1" si="902"/>
        <v/>
      </c>
      <c r="BX454" s="515">
        <f t="shared" ca="1" si="903"/>
        <v>0</v>
      </c>
      <c r="BY454" s="515" t="str">
        <f t="shared" ca="1" si="904"/>
        <v/>
      </c>
      <c r="CA454" s="6">
        <f t="shared" ca="1" si="905"/>
        <v>1</v>
      </c>
      <c r="CC454" s="523" t="str">
        <f t="shared" ca="1" si="906"/>
        <v/>
      </c>
      <c r="CE454" s="6" t="str">
        <f t="shared" ca="1" si="907"/>
        <v/>
      </c>
      <c r="CG454" s="524" t="str">
        <f ca="1">IF(V454=1,"",IF($AA$4=1,"",IF(LOG入力!BH454&gt;0,"",IF(N454=0,"",IF(HT454=0,"","★")))))</f>
        <v/>
      </c>
      <c r="CI454" s="74" t="str">
        <f t="shared" ca="1" si="908"/>
        <v/>
      </c>
      <c r="CK454" s="525" t="str">
        <f ca="1">IF(V454=1,"",IF(LOG入力!BH454&gt;0,1,0))</f>
        <v/>
      </c>
      <c r="CL454" s="74" t="str">
        <f t="shared" ca="1" si="909"/>
        <v/>
      </c>
      <c r="CN454" s="74" t="str">
        <f t="shared" ca="1" si="910"/>
        <v/>
      </c>
      <c r="CO454" s="74" t="str">
        <f t="shared" ca="1" si="911"/>
        <v/>
      </c>
      <c r="CQ454" s="74" t="str">
        <f t="shared" ca="1" si="912"/>
        <v/>
      </c>
      <c r="CR454" s="74" t="str">
        <f t="shared" ca="1" si="913"/>
        <v/>
      </c>
      <c r="CS454" s="74" t="str">
        <f t="shared" ca="1" si="914"/>
        <v/>
      </c>
      <c r="CT454" s="74" t="str">
        <f t="shared" ca="1" si="915"/>
        <v/>
      </c>
      <c r="CU454" s="74" t="str">
        <f t="shared" ca="1" si="916"/>
        <v/>
      </c>
      <c r="CV454" s="74" t="str">
        <f t="shared" ca="1" si="917"/>
        <v/>
      </c>
      <c r="CW454" s="74" t="str">
        <f t="shared" ca="1" si="918"/>
        <v/>
      </c>
      <c r="CX454" s="74" t="str">
        <f t="shared" ca="1" si="919"/>
        <v/>
      </c>
      <c r="CY454" s="74" t="str">
        <f t="shared" ca="1" si="920"/>
        <v/>
      </c>
      <c r="CZ454" s="74" t="str">
        <f t="shared" ca="1" si="921"/>
        <v/>
      </c>
      <c r="DA454" s="74" t="str">
        <f t="shared" ca="1" si="922"/>
        <v/>
      </c>
      <c r="DB454" s="74" t="str">
        <f t="shared" ca="1" si="923"/>
        <v/>
      </c>
      <c r="DD454" s="74" t="str">
        <f t="shared" ca="1" si="924"/>
        <v/>
      </c>
      <c r="DE454" s="74" t="str">
        <f t="shared" ca="1" si="925"/>
        <v/>
      </c>
      <c r="DF454" s="74" t="str">
        <f t="shared" ca="1" si="926"/>
        <v/>
      </c>
      <c r="DG454" s="74" t="str">
        <f t="shared" ca="1" si="927"/>
        <v/>
      </c>
      <c r="DH454" s="74" t="str">
        <f t="shared" ca="1" si="928"/>
        <v/>
      </c>
      <c r="DI454" s="74" t="str">
        <f t="shared" ca="1" si="929"/>
        <v/>
      </c>
      <c r="DJ454" s="74" t="str">
        <f t="shared" ca="1" si="930"/>
        <v/>
      </c>
      <c r="DK454" s="74" t="str">
        <f t="shared" ca="1" si="931"/>
        <v/>
      </c>
      <c r="DL454" s="74" t="str">
        <f t="shared" ca="1" si="932"/>
        <v/>
      </c>
      <c r="DM454" s="74" t="str">
        <f t="shared" ca="1" si="933"/>
        <v/>
      </c>
      <c r="DN454" s="74" t="str">
        <f t="shared" ca="1" si="934"/>
        <v/>
      </c>
      <c r="DO454" s="74" t="str">
        <f t="shared" ca="1" si="935"/>
        <v/>
      </c>
      <c r="DQ454" s="74" t="str">
        <f t="shared" ca="1" si="936"/>
        <v/>
      </c>
      <c r="DS454" s="74" t="str">
        <f t="shared" ca="1" si="937"/>
        <v/>
      </c>
      <c r="DT454" s="74" t="str">
        <f t="shared" ca="1" si="938"/>
        <v/>
      </c>
      <c r="DV454" s="525" t="str">
        <f t="shared" ca="1" si="939"/>
        <v/>
      </c>
      <c r="DW454" s="74" t="str">
        <f t="shared" ca="1" si="940"/>
        <v/>
      </c>
      <c r="DX454" s="485" t="str">
        <f t="shared" ca="1" si="941"/>
        <v/>
      </c>
      <c r="DY454" s="74" t="str">
        <f t="shared" ca="1" si="942"/>
        <v/>
      </c>
      <c r="DZ454" s="74" t="str">
        <f t="shared" ca="1" si="943"/>
        <v/>
      </c>
      <c r="EA454" s="74" t="str">
        <f t="shared" ca="1" si="944"/>
        <v/>
      </c>
      <c r="EC454" s="74" t="str">
        <f t="shared" ca="1" si="945"/>
        <v/>
      </c>
      <c r="ED454" s="74" t="str">
        <f t="shared" ca="1" si="946"/>
        <v/>
      </c>
      <c r="EE454" s="74" t="str">
        <f t="shared" ca="1" si="947"/>
        <v/>
      </c>
      <c r="EG454" s="479" t="str">
        <f ca="1">IF(V454=1,"",IF(LOG入力!BH454&gt;0,0,IF(CG454="★",0,IF(R454=1,0,IF(N454=0,0,1)))))</f>
        <v/>
      </c>
      <c r="EH454" s="483" t="str">
        <f t="shared" ca="1" si="948"/>
        <v/>
      </c>
      <c r="EI454" s="483" t="str">
        <f t="shared" ca="1" si="949"/>
        <v/>
      </c>
      <c r="EJ454" s="483" t="str">
        <f t="shared" ca="1" si="950"/>
        <v/>
      </c>
      <c r="EL454" s="71">
        <f t="shared" ca="1" si="951"/>
        <v>0</v>
      </c>
      <c r="EM454" s="6">
        <f t="shared" ca="1" si="952"/>
        <v>0</v>
      </c>
      <c r="EN454" s="6" t="str">
        <f t="shared" ca="1" si="953"/>
        <v/>
      </c>
      <c r="EO454" s="6">
        <f ca="1">IF(LOG入力!BH454&gt;0,0,IF(EM454=0,0,(IF(COUNTIF($EN$19:EN454,EN454)=1,IF($FS$3="N",1,IF(EH454=1,1,0))))))</f>
        <v>0</v>
      </c>
      <c r="EP454" s="6" t="str">
        <f ca="1">IF(LOG入力!BH454&gt;0,"",IF(EO454=1,$X454,""))</f>
        <v/>
      </c>
      <c r="EQ454" s="6" t="str">
        <f ca="1">IF(LOG入力!BH454&gt;0,"",IF(EO454=1,$Y454,""))</f>
        <v/>
      </c>
      <c r="ER454" s="520" t="str">
        <f ca="1">IF(LOG入力!BH454&gt;0,"",IF(COUNTIF($EP$19:$EP454,EP454)=1,EP454,""))</f>
        <v/>
      </c>
      <c r="ES454" s="520">
        <f ca="1">IF(LOG入力!BH454&gt;0,0,IF((EL454=1),IF(($ER454=""),0,1),0))</f>
        <v>0</v>
      </c>
      <c r="ET454" s="520" t="str">
        <f ca="1">IF(LOG入力!BH454&gt;0,"",IF(COUNTIF($EQ$19:EQ454,EQ454)=1,EQ454,""))</f>
        <v/>
      </c>
      <c r="EU454" s="539">
        <f ca="1">IF(LOG入力!BH454&gt;0,0,IF((EL454=1),IF(($ET454=""),0,1),0))</f>
        <v>0</v>
      </c>
      <c r="EV454" s="71">
        <f t="shared" ca="1" si="954"/>
        <v>0</v>
      </c>
      <c r="EW454" s="6">
        <f t="shared" ca="1" si="955"/>
        <v>0</v>
      </c>
      <c r="EX454" s="6" t="str">
        <f t="shared" ca="1" si="956"/>
        <v/>
      </c>
      <c r="EY454" s="6">
        <f ca="1">IF(LOG入力!BH454&gt;0,0,IF(EW454=0,0,(IF(COUNTIF($EX$19:EX454,EX454)=1,IF($FS$3="N",1,IF(EH454=1,1,0))))))</f>
        <v>0</v>
      </c>
      <c r="EZ454" s="6" t="str">
        <f ca="1">IF(LOG入力!BH454&gt;0,"",IF(EY454=1,$X454,""))</f>
        <v/>
      </c>
      <c r="FA454" s="6" t="str">
        <f ca="1">IF(LOG入力!BH454&gt;0,"",IF(EY454=1,$Y454,""))</f>
        <v/>
      </c>
      <c r="FB454" s="6" t="str">
        <f ca="1">IF(LOG入力!BH454&gt;0,"",IF(COUNTIF($EZ$19:$EZ454,EZ454)=1,EZ454,""))</f>
        <v/>
      </c>
      <c r="FC454" s="6">
        <f ca="1">IF(LOG入力!BH454&gt;0,0,IF((EV454=1),IF(($FB454=""),0,1),0))</f>
        <v>0</v>
      </c>
      <c r="FD454" s="6" t="str">
        <f ca="1">IF(LOG入力!BH454&gt;0,"",IF(COUNTIF($FA$19:FA454,FA454)=1,FA454,""))</f>
        <v/>
      </c>
      <c r="FE454" s="72">
        <f ca="1">IF(LOG入力!BH454&gt;0,0,IF((EV454=1),IF(($FD454=""),0,1),0))</f>
        <v>0</v>
      </c>
      <c r="FF454" s="71">
        <f t="shared" ca="1" si="957"/>
        <v>0</v>
      </c>
      <c r="FG454" s="6">
        <f t="shared" ca="1" si="958"/>
        <v>0</v>
      </c>
      <c r="FH454" s="6" t="str">
        <f t="shared" ca="1" si="959"/>
        <v/>
      </c>
      <c r="FI454" s="6">
        <f ca="1">IF(LOG入力!BH454&gt;0,0,IF(FG454=0,0,(IF(COUNTIF($FH$19:FH454,FH454)=1,IF($FS$3="N",1,IF(EH454=1,1,0))))))</f>
        <v>0</v>
      </c>
      <c r="FJ454" s="6" t="str">
        <f ca="1">IF(LOG入力!BH454&gt;0,"",IF(FI454=1,$X454,""))</f>
        <v/>
      </c>
      <c r="FK454" s="6" t="str">
        <f ca="1">IF(LOG入力!BH454&gt;0,"",IF(FI454=1,$Y454,""))</f>
        <v/>
      </c>
      <c r="FL454" s="6" t="str">
        <f ca="1">IF(LOG入力!BH454&gt;0,"",IF(COUNTIF($FJ$19:$FJ454,FJ454)=1,FJ454,""))</f>
        <v/>
      </c>
      <c r="FM454" s="6">
        <f ca="1">IF(LOG入力!BH454&gt;0,0,IF((FF454=1),IF(($FL454=""),0,1),0))</f>
        <v>0</v>
      </c>
      <c r="FN454" s="6" t="str">
        <f ca="1">IF(LOG入力!BH454&gt;0,"",IF(COUNTIF($FK$19:FK454,FK454)=1,FK454,""))</f>
        <v/>
      </c>
      <c r="FO454" s="72">
        <f ca="1">IF(LOG入力!BH454&gt;0,0,IF((FF454=1),IF(($FN454=""),0,1),0))</f>
        <v>0</v>
      </c>
      <c r="FP454" s="71">
        <f t="shared" ca="1" si="960"/>
        <v>0</v>
      </c>
      <c r="FQ454" s="6">
        <f t="shared" ca="1" si="961"/>
        <v>0</v>
      </c>
      <c r="FR454" s="6" t="str">
        <f t="shared" ca="1" si="962"/>
        <v/>
      </c>
      <c r="FS454" s="6">
        <f ca="1">IF(LOG入力!BH454&gt;0,0,IF(FQ454=0,0,(IF(COUNTIF($FR$19:FR454,FR454)=1,IF($FS$3="N",1,IF(EH454=1,1,0))))))</f>
        <v>0</v>
      </c>
      <c r="FT454" s="6" t="str">
        <f ca="1">IF(LOG入力!BH454&gt;0,"",IF(FS454=1,$X454,""))</f>
        <v/>
      </c>
      <c r="FU454" s="6" t="str">
        <f ca="1">IF(LOG入力!BH454&gt;0,"",IF(FS454=1,$Y454,""))</f>
        <v/>
      </c>
      <c r="FV454" s="6" t="str">
        <f ca="1">IF(LOG入力!BH454&gt;0,"",IF(COUNTIF($FT$19:$FT454,FT454)=1,FT454,""))</f>
        <v/>
      </c>
      <c r="FW454" s="6">
        <f ca="1">IF(LOG入力!BH454&gt;0,0,IF((FP454=1),IF(($FV454=""),0,1),0))</f>
        <v>0</v>
      </c>
      <c r="FX454" s="6" t="str">
        <f ca="1">IF(LOG入力!BH454&gt;0,"",IF(COUNTIF($FU$19:FU454,FU454)=1,FU454,""))</f>
        <v/>
      </c>
      <c r="FY454" s="72">
        <f ca="1">IF(LOG入力!BH454&gt;0,0,IF((FP454=1),IF(($FX454=""),0,1),0))</f>
        <v>0</v>
      </c>
      <c r="FZ454" s="71">
        <f t="shared" ca="1" si="963"/>
        <v>0</v>
      </c>
      <c r="GA454" s="6">
        <f t="shared" ca="1" si="964"/>
        <v>0</v>
      </c>
      <c r="GB454" s="6" t="str">
        <f t="shared" ca="1" si="965"/>
        <v/>
      </c>
      <c r="GC454" s="6">
        <f ca="1">IF(LOG入力!BH454&gt;0,0,IF(GA454=0,0,(IF(COUNTIF($GB$19:GB454,GB454)=1,IF($FS$3="N",1,IF(EH454=1,1,0))))))</f>
        <v>0</v>
      </c>
      <c r="GD454" s="6" t="str">
        <f ca="1">IF(LOG入力!BH454&gt;0,"",IF(GC454=1,$X454,""))</f>
        <v/>
      </c>
      <c r="GE454" s="6" t="str">
        <f ca="1">IF(LOG入力!BH454&gt;0,"",IF(GC454=1,$Y454,""))</f>
        <v/>
      </c>
      <c r="GF454" s="6" t="str">
        <f ca="1">IF(LOG入力!BH454&gt;0,"",IF(COUNTIF($GD$19:$GD454,GD454)=1,GD454,""))</f>
        <v/>
      </c>
      <c r="GG454" s="6">
        <f ca="1">IF(LOG入力!BH454&gt;0,0,IF((FZ454=1),IF(($GF454=""),0,1),0))</f>
        <v>0</v>
      </c>
      <c r="GH454" s="6" t="str">
        <f ca="1">IF(LOG入力!BH454&gt;0,"",IF(COUNTIF($GE$19:GE454,GE454)=1,GE454,""))</f>
        <v/>
      </c>
      <c r="GI454" s="72">
        <f ca="1">IF(LOG入力!BH454&gt;0,0,IF((FZ454=1),IF(($GH454=""),0,1),0))</f>
        <v>0</v>
      </c>
      <c r="GK454" s="455" t="str">
        <f ca="1">IF(V454=1,"",IF(LEN(LOG入力!AS454)=0,"",LOG入力!AS454))</f>
        <v/>
      </c>
      <c r="GL454" s="378" t="str">
        <f t="shared" ca="1" si="966"/>
        <v/>
      </c>
      <c r="GM454" s="378" t="str">
        <f t="shared" ca="1" si="967"/>
        <v/>
      </c>
      <c r="GN454" s="74" t="str">
        <f t="shared" ca="1" si="968"/>
        <v/>
      </c>
      <c r="GO454" s="74" t="str">
        <f t="shared" ca="1" si="969"/>
        <v/>
      </c>
      <c r="GQ454" s="74" t="str">
        <f t="shared" ca="1" si="970"/>
        <v/>
      </c>
      <c r="GR454" s="74" t="str">
        <f t="shared" ca="1" si="971"/>
        <v/>
      </c>
      <c r="GS454" s="74" t="str">
        <f t="shared" ca="1" si="972"/>
        <v/>
      </c>
      <c r="GT454" s="74" t="str">
        <f t="shared" ca="1" si="973"/>
        <v/>
      </c>
      <c r="GU454" s="74" t="str">
        <f t="shared" ca="1" si="974"/>
        <v/>
      </c>
      <c r="GV454" s="74" t="str">
        <f t="shared" ca="1" si="975"/>
        <v/>
      </c>
      <c r="GX454" s="74" t="str">
        <f t="shared" ca="1" si="976"/>
        <v/>
      </c>
      <c r="GY454" s="74" t="str">
        <f t="shared" ca="1" si="977"/>
        <v/>
      </c>
      <c r="GZ454" s="74" t="str">
        <f ca="1">IF(V454=1,"",IF(LOG入力!BH454&gt;0,0,IF(GY454=0,0,IF((VALUE((TYPE(VALUE(J454)))))=16,0,IF(VALUE(J454)&lt;60,1,IF(VALUE(J454)&lt;100,0,IF(VALUE(J454)&lt;600,2,0)))))))</f>
        <v/>
      </c>
      <c r="HA454" s="74" t="str">
        <f t="shared" ca="1" si="978"/>
        <v/>
      </c>
      <c r="HB454" s="74" t="str">
        <f ca="1">IF(V454=1,"",IF(LOG入力!BH454&gt;0,0,IF(HA454=0,0,IF((VALUE((TYPE(VALUE(L454)))))=16,0,IF(VALUE(L454)&lt;60,1,IF(VALUE(L454)&lt;100,0,IF(VALUE(L454)&lt;600,2,0)))))))</f>
        <v/>
      </c>
      <c r="HD454" s="74" t="str">
        <f t="shared" ca="1" si="979"/>
        <v/>
      </c>
      <c r="HF454" s="74" t="str">
        <f t="shared" ca="1" si="980"/>
        <v/>
      </c>
      <c r="HG454" s="74" t="str">
        <f t="shared" ca="1" si="981"/>
        <v/>
      </c>
      <c r="HH454" s="74" t="str">
        <f t="shared" ca="1" si="982"/>
        <v/>
      </c>
      <c r="HI454" s="74" t="str">
        <f t="shared" ca="1" si="983"/>
        <v/>
      </c>
      <c r="HJ454" s="74" t="str">
        <f t="shared" ca="1" si="984"/>
        <v/>
      </c>
      <c r="HK454" s="74" t="str">
        <f t="shared" ca="1" si="985"/>
        <v/>
      </c>
      <c r="HL454" s="74" t="str">
        <f t="shared" ca="1" si="986"/>
        <v/>
      </c>
      <c r="HM454" s="74" t="str">
        <f t="shared" ca="1" si="987"/>
        <v/>
      </c>
      <c r="HN454" s="74" t="str">
        <f t="shared" ca="1" si="988"/>
        <v/>
      </c>
      <c r="HO454" s="529" t="str">
        <f t="shared" ca="1" si="989"/>
        <v/>
      </c>
      <c r="HP454" s="74" t="str">
        <f t="shared" ca="1" si="990"/>
        <v/>
      </c>
      <c r="HQ454" s="74" t="str">
        <f t="shared" ca="1" si="991"/>
        <v/>
      </c>
      <c r="HR454" s="74" t="str">
        <f t="shared" ca="1" si="992"/>
        <v/>
      </c>
      <c r="HS454" s="74" t="str">
        <f t="shared" ca="1" si="993"/>
        <v/>
      </c>
      <c r="HT454" s="74" t="str">
        <f ca="1">IF(V454=1,"",IF(LOG入力!BH454&gt;0,0,IF(DV454=1,0,IF(N454="0",0,IF(SUM(HD454:HS454)&gt;0,1,0)))))</f>
        <v/>
      </c>
    </row>
    <row r="455" spans="1:228" x14ac:dyDescent="0.15">
      <c r="A455" s="5"/>
      <c r="B455" s="532" t="str">
        <f t="shared" ca="1" si="852"/>
        <v/>
      </c>
      <c r="C455" s="534" t="str">
        <f ca="1">LOG入力!AP455</f>
        <v/>
      </c>
      <c r="D455" s="534" t="str">
        <f ca="1">LOG入力!AQ455</f>
        <v/>
      </c>
      <c r="E455" s="534" t="str">
        <f ca="1">LOG入力!AR455</f>
        <v/>
      </c>
      <c r="F455" s="535" t="str">
        <f t="shared" ca="1" si="853"/>
        <v/>
      </c>
      <c r="G455" s="585" t="str">
        <f ca="1">LOG入力!AT455</f>
        <v/>
      </c>
      <c r="H455" s="542" t="str">
        <f ca="1">LOG入力!AU455</f>
        <v/>
      </c>
      <c r="I455" s="542" t="str">
        <f ca="1">LOG入力!AV455</f>
        <v/>
      </c>
      <c r="J455" s="577" t="str">
        <f ca="1">LOG入力!AW455</f>
        <v/>
      </c>
      <c r="K455" s="578" t="str">
        <f ca="1">LOG入力!BJ455</f>
        <v/>
      </c>
      <c r="L455" s="577" t="str">
        <f ca="1">LOG入力!AY455</f>
        <v/>
      </c>
      <c r="M455" s="545" t="str">
        <f ca="1">LOG入力!BK455</f>
        <v/>
      </c>
      <c r="N455" s="512" t="str">
        <f ca="1">IF(V455=1,"",IF(LOG入力!AJ455=1,"1",LOG入力!BA455))</f>
        <v/>
      </c>
      <c r="O455" s="538" t="str">
        <f ca="1">IF(V455=1,"",IF(LEN(LOG入力!O455)=0,"",LOG入力!O455))</f>
        <v/>
      </c>
      <c r="P455" s="291" t="str">
        <f ca="1">IF(V455=1,"",IF($AA$4=1,"",IF(LOG入力!BG455=1,"",CONCATENATE($ER455,$FB455,$FL455,$FV455,$GF455))))</f>
        <v/>
      </c>
      <c r="Q455" s="291" t="str">
        <f ca="1">IF(V455=1,"",IF($AA$4=1,"",IF(LOG入力!BG455=1,"",CONCATENATE($ET455,$FD455,$FN455,$FX455,$GH455))))</f>
        <v/>
      </c>
      <c r="R455" s="573" t="str">
        <f ca="1">IF(V455=1,"",IF($AA$4=1,"",IF(LOG入力!BH455&gt;0,0,AA455)))</f>
        <v/>
      </c>
      <c r="S455" s="293" t="str">
        <f t="shared" ca="1" si="854"/>
        <v/>
      </c>
      <c r="T455" s="681"/>
      <c r="U455" s="38"/>
      <c r="V455" s="196">
        <f ca="1">LOG入力!AN455</f>
        <v>1</v>
      </c>
      <c r="W455" s="38"/>
      <c r="X455" s="516" t="str">
        <f t="shared" ca="1" si="855"/>
        <v/>
      </c>
      <c r="Y455" s="515" t="str">
        <f t="shared" ca="1" si="856"/>
        <v/>
      </c>
      <c r="Z455" s="518" t="str">
        <f t="shared" ca="1" si="857"/>
        <v/>
      </c>
      <c r="AA455" s="574" t="str">
        <f t="shared" ca="1" si="858"/>
        <v/>
      </c>
      <c r="AC455" s="6" t="str">
        <f t="shared" ca="1" si="859"/>
        <v/>
      </c>
      <c r="AD455" s="6" t="str">
        <f t="shared" ca="1" si="860"/>
        <v/>
      </c>
      <c r="AE455" s="6" t="str">
        <f t="shared" ca="1" si="861"/>
        <v/>
      </c>
      <c r="AF455" s="6" t="str">
        <f t="shared" ca="1" si="862"/>
        <v/>
      </c>
      <c r="AG455" s="6" t="str">
        <f t="shared" ca="1" si="863"/>
        <v/>
      </c>
      <c r="AH455" s="6" t="str">
        <f t="shared" ca="1" si="864"/>
        <v/>
      </c>
      <c r="AI455" s="6" t="str">
        <f t="shared" ca="1" si="865"/>
        <v/>
      </c>
      <c r="AJ455" s="6" t="str">
        <f t="shared" ca="1" si="866"/>
        <v/>
      </c>
      <c r="AK455" s="6" t="str">
        <f t="shared" ca="1" si="867"/>
        <v/>
      </c>
      <c r="AL455" s="6" t="str">
        <f t="shared" ca="1" si="868"/>
        <v/>
      </c>
      <c r="AM455" s="6" t="str">
        <f t="shared" ca="1" si="869"/>
        <v/>
      </c>
      <c r="AN455" s="6" t="str">
        <f t="shared" ca="1" si="870"/>
        <v/>
      </c>
      <c r="AO455" s="6" t="str">
        <f t="shared" ca="1" si="871"/>
        <v/>
      </c>
      <c r="AP455" s="6" t="str">
        <f t="shared" ca="1" si="872"/>
        <v/>
      </c>
      <c r="AQ455" s="6" t="str">
        <f t="shared" ca="1" si="873"/>
        <v/>
      </c>
      <c r="AR455" s="6" t="str">
        <f t="shared" ca="1" si="874"/>
        <v/>
      </c>
      <c r="AS455" s="6" t="str">
        <f t="shared" ca="1" si="875"/>
        <v/>
      </c>
      <c r="AT455" s="6" t="str">
        <f t="shared" ca="1" si="876"/>
        <v/>
      </c>
      <c r="AU455" s="6" t="str">
        <f t="shared" ca="1" si="877"/>
        <v/>
      </c>
      <c r="AV455" s="6" t="str">
        <f t="shared" ca="1" si="878"/>
        <v/>
      </c>
      <c r="AW455" s="6" t="str">
        <f t="shared" ca="1" si="879"/>
        <v/>
      </c>
      <c r="AY455" s="6" t="str">
        <f t="shared" ca="1" si="880"/>
        <v/>
      </c>
      <c r="AZ455" s="6" t="str">
        <f t="shared" ca="1" si="881"/>
        <v/>
      </c>
      <c r="BA455" s="6" t="str">
        <f t="shared" ca="1" si="882"/>
        <v/>
      </c>
      <c r="BB455" s="6" t="str">
        <f t="shared" ca="1" si="883"/>
        <v/>
      </c>
      <c r="BC455" s="6" t="str">
        <f t="shared" ca="1" si="884"/>
        <v/>
      </c>
      <c r="BD455" s="6" t="str">
        <f t="shared" ca="1" si="885"/>
        <v/>
      </c>
      <c r="BE455" s="6" t="str">
        <f t="shared" ca="1" si="886"/>
        <v/>
      </c>
      <c r="BF455" s="6" t="str">
        <f t="shared" ca="1" si="887"/>
        <v/>
      </c>
      <c r="BG455" s="6" t="str">
        <f t="shared" ca="1" si="888"/>
        <v/>
      </c>
      <c r="BH455" s="6" t="str">
        <f t="shared" ca="1" si="889"/>
        <v/>
      </c>
      <c r="BI455" s="6" t="str">
        <f t="shared" ca="1" si="890"/>
        <v/>
      </c>
      <c r="BJ455" s="6" t="str">
        <f t="shared" ca="1" si="891"/>
        <v/>
      </c>
      <c r="BK455" s="6" t="str">
        <f t="shared" ca="1" si="892"/>
        <v/>
      </c>
      <c r="BL455" s="6" t="str">
        <f t="shared" ca="1" si="893"/>
        <v/>
      </c>
      <c r="BM455" s="6" t="str">
        <f t="shared" ca="1" si="894"/>
        <v/>
      </c>
      <c r="BN455" s="6" t="str">
        <f t="shared" ca="1" si="895"/>
        <v/>
      </c>
      <c r="BO455" s="6" t="str">
        <f t="shared" ca="1" si="896"/>
        <v/>
      </c>
      <c r="BP455" s="6" t="str">
        <f t="shared" ca="1" si="897"/>
        <v/>
      </c>
      <c r="BQ455" s="6" t="str">
        <f t="shared" ca="1" si="898"/>
        <v/>
      </c>
      <c r="BR455" s="6" t="str">
        <f t="shared" ca="1" si="899"/>
        <v/>
      </c>
      <c r="BS455" s="6" t="str">
        <f t="shared" ca="1" si="900"/>
        <v/>
      </c>
      <c r="BU455" s="6" t="str">
        <f t="shared" ca="1" si="901"/>
        <v/>
      </c>
      <c r="BW455" s="515" t="str">
        <f t="shared" ca="1" si="902"/>
        <v/>
      </c>
      <c r="BX455" s="515">
        <f t="shared" ca="1" si="903"/>
        <v>0</v>
      </c>
      <c r="BY455" s="515" t="str">
        <f t="shared" ca="1" si="904"/>
        <v/>
      </c>
      <c r="CA455" s="6">
        <f t="shared" ca="1" si="905"/>
        <v>1</v>
      </c>
      <c r="CC455" s="523" t="str">
        <f t="shared" ca="1" si="906"/>
        <v/>
      </c>
      <c r="CE455" s="6" t="str">
        <f t="shared" ca="1" si="907"/>
        <v/>
      </c>
      <c r="CG455" s="524" t="str">
        <f ca="1">IF(V455=1,"",IF($AA$4=1,"",IF(LOG入力!BH455&gt;0,"",IF(N455=0,"",IF(HT455=0,"","★")))))</f>
        <v/>
      </c>
      <c r="CI455" s="74" t="str">
        <f t="shared" ca="1" si="908"/>
        <v/>
      </c>
      <c r="CK455" s="525" t="str">
        <f ca="1">IF(V455=1,"",IF(LOG入力!BH455&gt;0,1,0))</f>
        <v/>
      </c>
      <c r="CL455" s="74" t="str">
        <f t="shared" ca="1" si="909"/>
        <v/>
      </c>
      <c r="CN455" s="74" t="str">
        <f t="shared" ca="1" si="910"/>
        <v/>
      </c>
      <c r="CO455" s="74" t="str">
        <f t="shared" ca="1" si="911"/>
        <v/>
      </c>
      <c r="CQ455" s="74" t="str">
        <f t="shared" ca="1" si="912"/>
        <v/>
      </c>
      <c r="CR455" s="74" t="str">
        <f t="shared" ca="1" si="913"/>
        <v/>
      </c>
      <c r="CS455" s="74" t="str">
        <f t="shared" ca="1" si="914"/>
        <v/>
      </c>
      <c r="CT455" s="74" t="str">
        <f t="shared" ca="1" si="915"/>
        <v/>
      </c>
      <c r="CU455" s="74" t="str">
        <f t="shared" ca="1" si="916"/>
        <v/>
      </c>
      <c r="CV455" s="74" t="str">
        <f t="shared" ca="1" si="917"/>
        <v/>
      </c>
      <c r="CW455" s="74" t="str">
        <f t="shared" ca="1" si="918"/>
        <v/>
      </c>
      <c r="CX455" s="74" t="str">
        <f t="shared" ca="1" si="919"/>
        <v/>
      </c>
      <c r="CY455" s="74" t="str">
        <f t="shared" ca="1" si="920"/>
        <v/>
      </c>
      <c r="CZ455" s="74" t="str">
        <f t="shared" ca="1" si="921"/>
        <v/>
      </c>
      <c r="DA455" s="74" t="str">
        <f t="shared" ca="1" si="922"/>
        <v/>
      </c>
      <c r="DB455" s="74" t="str">
        <f t="shared" ca="1" si="923"/>
        <v/>
      </c>
      <c r="DD455" s="74" t="str">
        <f t="shared" ca="1" si="924"/>
        <v/>
      </c>
      <c r="DE455" s="74" t="str">
        <f t="shared" ca="1" si="925"/>
        <v/>
      </c>
      <c r="DF455" s="74" t="str">
        <f t="shared" ca="1" si="926"/>
        <v/>
      </c>
      <c r="DG455" s="74" t="str">
        <f t="shared" ca="1" si="927"/>
        <v/>
      </c>
      <c r="DH455" s="74" t="str">
        <f t="shared" ca="1" si="928"/>
        <v/>
      </c>
      <c r="DI455" s="74" t="str">
        <f t="shared" ca="1" si="929"/>
        <v/>
      </c>
      <c r="DJ455" s="74" t="str">
        <f t="shared" ca="1" si="930"/>
        <v/>
      </c>
      <c r="DK455" s="74" t="str">
        <f t="shared" ca="1" si="931"/>
        <v/>
      </c>
      <c r="DL455" s="74" t="str">
        <f t="shared" ca="1" si="932"/>
        <v/>
      </c>
      <c r="DM455" s="74" t="str">
        <f t="shared" ca="1" si="933"/>
        <v/>
      </c>
      <c r="DN455" s="74" t="str">
        <f t="shared" ca="1" si="934"/>
        <v/>
      </c>
      <c r="DO455" s="74" t="str">
        <f t="shared" ca="1" si="935"/>
        <v/>
      </c>
      <c r="DQ455" s="74" t="str">
        <f t="shared" ca="1" si="936"/>
        <v/>
      </c>
      <c r="DS455" s="74" t="str">
        <f t="shared" ca="1" si="937"/>
        <v/>
      </c>
      <c r="DT455" s="74" t="str">
        <f t="shared" ca="1" si="938"/>
        <v/>
      </c>
      <c r="DV455" s="525" t="str">
        <f t="shared" ca="1" si="939"/>
        <v/>
      </c>
      <c r="DW455" s="74" t="str">
        <f t="shared" ca="1" si="940"/>
        <v/>
      </c>
      <c r="DX455" s="485" t="str">
        <f t="shared" ca="1" si="941"/>
        <v/>
      </c>
      <c r="DY455" s="74" t="str">
        <f t="shared" ca="1" si="942"/>
        <v/>
      </c>
      <c r="DZ455" s="74" t="str">
        <f t="shared" ca="1" si="943"/>
        <v/>
      </c>
      <c r="EA455" s="74" t="str">
        <f t="shared" ca="1" si="944"/>
        <v/>
      </c>
      <c r="EC455" s="74" t="str">
        <f t="shared" ca="1" si="945"/>
        <v/>
      </c>
      <c r="ED455" s="74" t="str">
        <f t="shared" ca="1" si="946"/>
        <v/>
      </c>
      <c r="EE455" s="74" t="str">
        <f t="shared" ca="1" si="947"/>
        <v/>
      </c>
      <c r="EG455" s="479" t="str">
        <f ca="1">IF(V455=1,"",IF(LOG入力!BH455&gt;0,0,IF(CG455="★",0,IF(R455=1,0,IF(N455=0,0,1)))))</f>
        <v/>
      </c>
      <c r="EH455" s="483" t="str">
        <f t="shared" ca="1" si="948"/>
        <v/>
      </c>
      <c r="EI455" s="483" t="str">
        <f t="shared" ca="1" si="949"/>
        <v/>
      </c>
      <c r="EJ455" s="483" t="str">
        <f t="shared" ca="1" si="950"/>
        <v/>
      </c>
      <c r="EL455" s="71">
        <f t="shared" ca="1" si="951"/>
        <v>0</v>
      </c>
      <c r="EM455" s="6">
        <f t="shared" ca="1" si="952"/>
        <v>0</v>
      </c>
      <c r="EN455" s="6" t="str">
        <f t="shared" ca="1" si="953"/>
        <v/>
      </c>
      <c r="EO455" s="6">
        <f ca="1">IF(LOG入力!BH455&gt;0,0,IF(EM455=0,0,(IF(COUNTIF($EN$19:EN455,EN455)=1,IF($FS$3="N",1,IF(EH455=1,1,0))))))</f>
        <v>0</v>
      </c>
      <c r="EP455" s="6" t="str">
        <f ca="1">IF(LOG入力!BH455&gt;0,"",IF(EO455=1,$X455,""))</f>
        <v/>
      </c>
      <c r="EQ455" s="6" t="str">
        <f ca="1">IF(LOG入力!BH455&gt;0,"",IF(EO455=1,$Y455,""))</f>
        <v/>
      </c>
      <c r="ER455" s="520" t="str">
        <f ca="1">IF(LOG入力!BH455&gt;0,"",IF(COUNTIF($EP$19:$EP455,EP455)=1,EP455,""))</f>
        <v/>
      </c>
      <c r="ES455" s="520">
        <f ca="1">IF(LOG入力!BH455&gt;0,0,IF((EL455=1),IF(($ER455=""),0,1),0))</f>
        <v>0</v>
      </c>
      <c r="ET455" s="520" t="str">
        <f ca="1">IF(LOG入力!BH455&gt;0,"",IF(COUNTIF($EQ$19:EQ455,EQ455)=1,EQ455,""))</f>
        <v/>
      </c>
      <c r="EU455" s="539">
        <f ca="1">IF(LOG入力!BH455&gt;0,0,IF((EL455=1),IF(($ET455=""),0,1),0))</f>
        <v>0</v>
      </c>
      <c r="EV455" s="71">
        <f t="shared" ca="1" si="954"/>
        <v>0</v>
      </c>
      <c r="EW455" s="6">
        <f t="shared" ca="1" si="955"/>
        <v>0</v>
      </c>
      <c r="EX455" s="6" t="str">
        <f t="shared" ca="1" si="956"/>
        <v/>
      </c>
      <c r="EY455" s="6">
        <f ca="1">IF(LOG入力!BH455&gt;0,0,IF(EW455=0,0,(IF(COUNTIF($EX$19:EX455,EX455)=1,IF($FS$3="N",1,IF(EH455=1,1,0))))))</f>
        <v>0</v>
      </c>
      <c r="EZ455" s="6" t="str">
        <f ca="1">IF(LOG入力!BH455&gt;0,"",IF(EY455=1,$X455,""))</f>
        <v/>
      </c>
      <c r="FA455" s="6" t="str">
        <f ca="1">IF(LOG入力!BH455&gt;0,"",IF(EY455=1,$Y455,""))</f>
        <v/>
      </c>
      <c r="FB455" s="6" t="str">
        <f ca="1">IF(LOG入力!BH455&gt;0,"",IF(COUNTIF($EZ$19:$EZ455,EZ455)=1,EZ455,""))</f>
        <v/>
      </c>
      <c r="FC455" s="6">
        <f ca="1">IF(LOG入力!BH455&gt;0,0,IF((EV455=1),IF(($FB455=""),0,1),0))</f>
        <v>0</v>
      </c>
      <c r="FD455" s="6" t="str">
        <f ca="1">IF(LOG入力!BH455&gt;0,"",IF(COUNTIF($FA$19:FA455,FA455)=1,FA455,""))</f>
        <v/>
      </c>
      <c r="FE455" s="72">
        <f ca="1">IF(LOG入力!BH455&gt;0,0,IF((EV455=1),IF(($FD455=""),0,1),0))</f>
        <v>0</v>
      </c>
      <c r="FF455" s="71">
        <f t="shared" ca="1" si="957"/>
        <v>0</v>
      </c>
      <c r="FG455" s="6">
        <f t="shared" ca="1" si="958"/>
        <v>0</v>
      </c>
      <c r="FH455" s="6" t="str">
        <f t="shared" ca="1" si="959"/>
        <v/>
      </c>
      <c r="FI455" s="6">
        <f ca="1">IF(LOG入力!BH455&gt;0,0,IF(FG455=0,0,(IF(COUNTIF($FH$19:FH455,FH455)=1,IF($FS$3="N",1,IF(EH455=1,1,0))))))</f>
        <v>0</v>
      </c>
      <c r="FJ455" s="6" t="str">
        <f ca="1">IF(LOG入力!BH455&gt;0,"",IF(FI455=1,$X455,""))</f>
        <v/>
      </c>
      <c r="FK455" s="6" t="str">
        <f ca="1">IF(LOG入力!BH455&gt;0,"",IF(FI455=1,$Y455,""))</f>
        <v/>
      </c>
      <c r="FL455" s="6" t="str">
        <f ca="1">IF(LOG入力!BH455&gt;0,"",IF(COUNTIF($FJ$19:$FJ455,FJ455)=1,FJ455,""))</f>
        <v/>
      </c>
      <c r="FM455" s="6">
        <f ca="1">IF(LOG入力!BH455&gt;0,0,IF((FF455=1),IF(($FL455=""),0,1),0))</f>
        <v>0</v>
      </c>
      <c r="FN455" s="6" t="str">
        <f ca="1">IF(LOG入力!BH455&gt;0,"",IF(COUNTIF($FK$19:FK455,FK455)=1,FK455,""))</f>
        <v/>
      </c>
      <c r="FO455" s="72">
        <f ca="1">IF(LOG入力!BH455&gt;0,0,IF((FF455=1),IF(($FN455=""),0,1),0))</f>
        <v>0</v>
      </c>
      <c r="FP455" s="71">
        <f t="shared" ca="1" si="960"/>
        <v>0</v>
      </c>
      <c r="FQ455" s="6">
        <f t="shared" ca="1" si="961"/>
        <v>0</v>
      </c>
      <c r="FR455" s="6" t="str">
        <f t="shared" ca="1" si="962"/>
        <v/>
      </c>
      <c r="FS455" s="6">
        <f ca="1">IF(LOG入力!BH455&gt;0,0,IF(FQ455=0,0,(IF(COUNTIF($FR$19:FR455,FR455)=1,IF($FS$3="N",1,IF(EH455=1,1,0))))))</f>
        <v>0</v>
      </c>
      <c r="FT455" s="6" t="str">
        <f ca="1">IF(LOG入力!BH455&gt;0,"",IF(FS455=1,$X455,""))</f>
        <v/>
      </c>
      <c r="FU455" s="6" t="str">
        <f ca="1">IF(LOG入力!BH455&gt;0,"",IF(FS455=1,$Y455,""))</f>
        <v/>
      </c>
      <c r="FV455" s="6" t="str">
        <f ca="1">IF(LOG入力!BH455&gt;0,"",IF(COUNTIF($FT$19:$FT455,FT455)=1,FT455,""))</f>
        <v/>
      </c>
      <c r="FW455" s="6">
        <f ca="1">IF(LOG入力!BH455&gt;0,0,IF((FP455=1),IF(($FV455=""),0,1),0))</f>
        <v>0</v>
      </c>
      <c r="FX455" s="6" t="str">
        <f ca="1">IF(LOG入力!BH455&gt;0,"",IF(COUNTIF($FU$19:FU455,FU455)=1,FU455,""))</f>
        <v/>
      </c>
      <c r="FY455" s="72">
        <f ca="1">IF(LOG入力!BH455&gt;0,0,IF((FP455=1),IF(($FX455=""),0,1),0))</f>
        <v>0</v>
      </c>
      <c r="FZ455" s="71">
        <f t="shared" ca="1" si="963"/>
        <v>0</v>
      </c>
      <c r="GA455" s="6">
        <f t="shared" ca="1" si="964"/>
        <v>0</v>
      </c>
      <c r="GB455" s="6" t="str">
        <f t="shared" ca="1" si="965"/>
        <v/>
      </c>
      <c r="GC455" s="6">
        <f ca="1">IF(LOG入力!BH455&gt;0,0,IF(GA455=0,0,(IF(COUNTIF($GB$19:GB455,GB455)=1,IF($FS$3="N",1,IF(EH455=1,1,0))))))</f>
        <v>0</v>
      </c>
      <c r="GD455" s="6" t="str">
        <f ca="1">IF(LOG入力!BH455&gt;0,"",IF(GC455=1,$X455,""))</f>
        <v/>
      </c>
      <c r="GE455" s="6" t="str">
        <f ca="1">IF(LOG入力!BH455&gt;0,"",IF(GC455=1,$Y455,""))</f>
        <v/>
      </c>
      <c r="GF455" s="6" t="str">
        <f ca="1">IF(LOG入力!BH455&gt;0,"",IF(COUNTIF($GD$19:$GD455,GD455)=1,GD455,""))</f>
        <v/>
      </c>
      <c r="GG455" s="6">
        <f ca="1">IF(LOG入力!BH455&gt;0,0,IF((FZ455=1),IF(($GF455=""),0,1),0))</f>
        <v>0</v>
      </c>
      <c r="GH455" s="6" t="str">
        <f ca="1">IF(LOG入力!BH455&gt;0,"",IF(COUNTIF($GE$19:GE455,GE455)=1,GE455,""))</f>
        <v/>
      </c>
      <c r="GI455" s="72">
        <f ca="1">IF(LOG入力!BH455&gt;0,0,IF((FZ455=1),IF(($GH455=""),0,1),0))</f>
        <v>0</v>
      </c>
      <c r="GK455" s="455" t="str">
        <f ca="1">IF(V455=1,"",IF(LEN(LOG入力!AS455)=0,"",LOG入力!AS455))</f>
        <v/>
      </c>
      <c r="GL455" s="378" t="str">
        <f t="shared" ca="1" si="966"/>
        <v/>
      </c>
      <c r="GM455" s="378" t="str">
        <f t="shared" ca="1" si="967"/>
        <v/>
      </c>
      <c r="GN455" s="74" t="str">
        <f t="shared" ca="1" si="968"/>
        <v/>
      </c>
      <c r="GO455" s="74" t="str">
        <f t="shared" ca="1" si="969"/>
        <v/>
      </c>
      <c r="GQ455" s="74" t="str">
        <f t="shared" ca="1" si="970"/>
        <v/>
      </c>
      <c r="GR455" s="74" t="str">
        <f t="shared" ca="1" si="971"/>
        <v/>
      </c>
      <c r="GS455" s="74" t="str">
        <f t="shared" ca="1" si="972"/>
        <v/>
      </c>
      <c r="GT455" s="74" t="str">
        <f t="shared" ca="1" si="973"/>
        <v/>
      </c>
      <c r="GU455" s="74" t="str">
        <f t="shared" ca="1" si="974"/>
        <v/>
      </c>
      <c r="GV455" s="74" t="str">
        <f t="shared" ca="1" si="975"/>
        <v/>
      </c>
      <c r="GX455" s="74" t="str">
        <f t="shared" ca="1" si="976"/>
        <v/>
      </c>
      <c r="GY455" s="74" t="str">
        <f t="shared" ca="1" si="977"/>
        <v/>
      </c>
      <c r="GZ455" s="74" t="str">
        <f ca="1">IF(V455=1,"",IF(LOG入力!BH455&gt;0,0,IF(GY455=0,0,IF((VALUE((TYPE(VALUE(J455)))))=16,0,IF(VALUE(J455)&lt;60,1,IF(VALUE(J455)&lt;100,0,IF(VALUE(J455)&lt;600,2,0)))))))</f>
        <v/>
      </c>
      <c r="HA455" s="74" t="str">
        <f t="shared" ca="1" si="978"/>
        <v/>
      </c>
      <c r="HB455" s="74" t="str">
        <f ca="1">IF(V455=1,"",IF(LOG入力!BH455&gt;0,0,IF(HA455=0,0,IF((VALUE((TYPE(VALUE(L455)))))=16,0,IF(VALUE(L455)&lt;60,1,IF(VALUE(L455)&lt;100,0,IF(VALUE(L455)&lt;600,2,0)))))))</f>
        <v/>
      </c>
      <c r="HD455" s="74" t="str">
        <f t="shared" ca="1" si="979"/>
        <v/>
      </c>
      <c r="HF455" s="74" t="str">
        <f t="shared" ca="1" si="980"/>
        <v/>
      </c>
      <c r="HG455" s="74" t="str">
        <f t="shared" ca="1" si="981"/>
        <v/>
      </c>
      <c r="HH455" s="74" t="str">
        <f t="shared" ca="1" si="982"/>
        <v/>
      </c>
      <c r="HI455" s="74" t="str">
        <f t="shared" ca="1" si="983"/>
        <v/>
      </c>
      <c r="HJ455" s="74" t="str">
        <f t="shared" ca="1" si="984"/>
        <v/>
      </c>
      <c r="HK455" s="74" t="str">
        <f t="shared" ca="1" si="985"/>
        <v/>
      </c>
      <c r="HL455" s="74" t="str">
        <f t="shared" ca="1" si="986"/>
        <v/>
      </c>
      <c r="HM455" s="74" t="str">
        <f t="shared" ca="1" si="987"/>
        <v/>
      </c>
      <c r="HN455" s="74" t="str">
        <f t="shared" ca="1" si="988"/>
        <v/>
      </c>
      <c r="HO455" s="529" t="str">
        <f t="shared" ca="1" si="989"/>
        <v/>
      </c>
      <c r="HP455" s="74" t="str">
        <f t="shared" ca="1" si="990"/>
        <v/>
      </c>
      <c r="HQ455" s="74" t="str">
        <f t="shared" ca="1" si="991"/>
        <v/>
      </c>
      <c r="HR455" s="74" t="str">
        <f t="shared" ca="1" si="992"/>
        <v/>
      </c>
      <c r="HS455" s="74" t="str">
        <f t="shared" ca="1" si="993"/>
        <v/>
      </c>
      <c r="HT455" s="74" t="str">
        <f ca="1">IF(V455=1,"",IF(LOG入力!BH455&gt;0,0,IF(DV455=1,0,IF(N455="0",0,IF(SUM(HD455:HS455)&gt;0,1,0)))))</f>
        <v/>
      </c>
    </row>
    <row r="456" spans="1:228" x14ac:dyDescent="0.15">
      <c r="A456" s="5"/>
      <c r="B456" s="532" t="str">
        <f t="shared" ca="1" si="852"/>
        <v/>
      </c>
      <c r="C456" s="534" t="str">
        <f ca="1">LOG入力!AP456</f>
        <v/>
      </c>
      <c r="D456" s="534" t="str">
        <f ca="1">LOG入力!AQ456</f>
        <v/>
      </c>
      <c r="E456" s="534" t="str">
        <f ca="1">LOG入力!AR456</f>
        <v/>
      </c>
      <c r="F456" s="535" t="str">
        <f t="shared" ca="1" si="853"/>
        <v/>
      </c>
      <c r="G456" s="585" t="str">
        <f ca="1">LOG入力!AT456</f>
        <v/>
      </c>
      <c r="H456" s="542" t="str">
        <f ca="1">LOG入力!AU456</f>
        <v/>
      </c>
      <c r="I456" s="542" t="str">
        <f ca="1">LOG入力!AV456</f>
        <v/>
      </c>
      <c r="J456" s="577" t="str">
        <f ca="1">LOG入力!AW456</f>
        <v/>
      </c>
      <c r="K456" s="578" t="str">
        <f ca="1">LOG入力!BJ456</f>
        <v/>
      </c>
      <c r="L456" s="577" t="str">
        <f ca="1">LOG入力!AY456</f>
        <v/>
      </c>
      <c r="M456" s="545" t="str">
        <f ca="1">LOG入力!BK456</f>
        <v/>
      </c>
      <c r="N456" s="512" t="str">
        <f ca="1">IF(V456=1,"",IF(LOG入力!AJ456=1,"1",LOG入力!BA456))</f>
        <v/>
      </c>
      <c r="O456" s="538" t="str">
        <f ca="1">IF(V456=1,"",IF(LEN(LOG入力!O456)=0,"",LOG入力!O456))</f>
        <v/>
      </c>
      <c r="P456" s="291" t="str">
        <f ca="1">IF(V456=1,"",IF($AA$4=1,"",IF(LOG入力!BG456=1,"",CONCATENATE($ER456,$FB456,$FL456,$FV456,$GF456))))</f>
        <v/>
      </c>
      <c r="Q456" s="291" t="str">
        <f ca="1">IF(V456=1,"",IF($AA$4=1,"",IF(LOG入力!BG456=1,"",CONCATENATE($ET456,$FD456,$FN456,$FX456,$GH456))))</f>
        <v/>
      </c>
      <c r="R456" s="573" t="str">
        <f ca="1">IF(V456=1,"",IF($AA$4=1,"",IF(LOG入力!BH456&gt;0,0,AA456)))</f>
        <v/>
      </c>
      <c r="S456" s="293" t="str">
        <f t="shared" ca="1" si="854"/>
        <v/>
      </c>
      <c r="T456" s="681"/>
      <c r="U456" s="38"/>
      <c r="V456" s="196">
        <f ca="1">LOG入力!AN456</f>
        <v>1</v>
      </c>
      <c r="W456" s="38"/>
      <c r="X456" s="516" t="str">
        <f t="shared" ca="1" si="855"/>
        <v/>
      </c>
      <c r="Y456" s="515" t="str">
        <f t="shared" ca="1" si="856"/>
        <v/>
      </c>
      <c r="Z456" s="518" t="str">
        <f t="shared" ca="1" si="857"/>
        <v/>
      </c>
      <c r="AA456" s="574" t="str">
        <f t="shared" ca="1" si="858"/>
        <v/>
      </c>
      <c r="AC456" s="6" t="str">
        <f t="shared" ca="1" si="859"/>
        <v/>
      </c>
      <c r="AD456" s="6" t="str">
        <f t="shared" ca="1" si="860"/>
        <v/>
      </c>
      <c r="AE456" s="6" t="str">
        <f t="shared" ca="1" si="861"/>
        <v/>
      </c>
      <c r="AF456" s="6" t="str">
        <f t="shared" ca="1" si="862"/>
        <v/>
      </c>
      <c r="AG456" s="6" t="str">
        <f t="shared" ca="1" si="863"/>
        <v/>
      </c>
      <c r="AH456" s="6" t="str">
        <f t="shared" ca="1" si="864"/>
        <v/>
      </c>
      <c r="AI456" s="6" t="str">
        <f t="shared" ca="1" si="865"/>
        <v/>
      </c>
      <c r="AJ456" s="6" t="str">
        <f t="shared" ca="1" si="866"/>
        <v/>
      </c>
      <c r="AK456" s="6" t="str">
        <f t="shared" ca="1" si="867"/>
        <v/>
      </c>
      <c r="AL456" s="6" t="str">
        <f t="shared" ca="1" si="868"/>
        <v/>
      </c>
      <c r="AM456" s="6" t="str">
        <f t="shared" ca="1" si="869"/>
        <v/>
      </c>
      <c r="AN456" s="6" t="str">
        <f t="shared" ca="1" si="870"/>
        <v/>
      </c>
      <c r="AO456" s="6" t="str">
        <f t="shared" ca="1" si="871"/>
        <v/>
      </c>
      <c r="AP456" s="6" t="str">
        <f t="shared" ca="1" si="872"/>
        <v/>
      </c>
      <c r="AQ456" s="6" t="str">
        <f t="shared" ca="1" si="873"/>
        <v/>
      </c>
      <c r="AR456" s="6" t="str">
        <f t="shared" ca="1" si="874"/>
        <v/>
      </c>
      <c r="AS456" s="6" t="str">
        <f t="shared" ca="1" si="875"/>
        <v/>
      </c>
      <c r="AT456" s="6" t="str">
        <f t="shared" ca="1" si="876"/>
        <v/>
      </c>
      <c r="AU456" s="6" t="str">
        <f t="shared" ca="1" si="877"/>
        <v/>
      </c>
      <c r="AV456" s="6" t="str">
        <f t="shared" ca="1" si="878"/>
        <v/>
      </c>
      <c r="AW456" s="6" t="str">
        <f t="shared" ca="1" si="879"/>
        <v/>
      </c>
      <c r="AY456" s="6" t="str">
        <f t="shared" ca="1" si="880"/>
        <v/>
      </c>
      <c r="AZ456" s="6" t="str">
        <f t="shared" ca="1" si="881"/>
        <v/>
      </c>
      <c r="BA456" s="6" t="str">
        <f t="shared" ca="1" si="882"/>
        <v/>
      </c>
      <c r="BB456" s="6" t="str">
        <f t="shared" ca="1" si="883"/>
        <v/>
      </c>
      <c r="BC456" s="6" t="str">
        <f t="shared" ca="1" si="884"/>
        <v/>
      </c>
      <c r="BD456" s="6" t="str">
        <f t="shared" ca="1" si="885"/>
        <v/>
      </c>
      <c r="BE456" s="6" t="str">
        <f t="shared" ca="1" si="886"/>
        <v/>
      </c>
      <c r="BF456" s="6" t="str">
        <f t="shared" ca="1" si="887"/>
        <v/>
      </c>
      <c r="BG456" s="6" t="str">
        <f t="shared" ca="1" si="888"/>
        <v/>
      </c>
      <c r="BH456" s="6" t="str">
        <f t="shared" ca="1" si="889"/>
        <v/>
      </c>
      <c r="BI456" s="6" t="str">
        <f t="shared" ca="1" si="890"/>
        <v/>
      </c>
      <c r="BJ456" s="6" t="str">
        <f t="shared" ca="1" si="891"/>
        <v/>
      </c>
      <c r="BK456" s="6" t="str">
        <f t="shared" ca="1" si="892"/>
        <v/>
      </c>
      <c r="BL456" s="6" t="str">
        <f t="shared" ca="1" si="893"/>
        <v/>
      </c>
      <c r="BM456" s="6" t="str">
        <f t="shared" ca="1" si="894"/>
        <v/>
      </c>
      <c r="BN456" s="6" t="str">
        <f t="shared" ca="1" si="895"/>
        <v/>
      </c>
      <c r="BO456" s="6" t="str">
        <f t="shared" ca="1" si="896"/>
        <v/>
      </c>
      <c r="BP456" s="6" t="str">
        <f t="shared" ca="1" si="897"/>
        <v/>
      </c>
      <c r="BQ456" s="6" t="str">
        <f t="shared" ca="1" si="898"/>
        <v/>
      </c>
      <c r="BR456" s="6" t="str">
        <f t="shared" ca="1" si="899"/>
        <v/>
      </c>
      <c r="BS456" s="6" t="str">
        <f t="shared" ca="1" si="900"/>
        <v/>
      </c>
      <c r="BU456" s="6" t="str">
        <f t="shared" ca="1" si="901"/>
        <v/>
      </c>
      <c r="BW456" s="515" t="str">
        <f t="shared" ca="1" si="902"/>
        <v/>
      </c>
      <c r="BX456" s="515">
        <f t="shared" ca="1" si="903"/>
        <v>0</v>
      </c>
      <c r="BY456" s="515" t="str">
        <f t="shared" ca="1" si="904"/>
        <v/>
      </c>
      <c r="CA456" s="6">
        <f t="shared" ca="1" si="905"/>
        <v>1</v>
      </c>
      <c r="CC456" s="523" t="str">
        <f t="shared" ca="1" si="906"/>
        <v/>
      </c>
      <c r="CE456" s="6" t="str">
        <f t="shared" ca="1" si="907"/>
        <v/>
      </c>
      <c r="CG456" s="524" t="str">
        <f ca="1">IF(V456=1,"",IF($AA$4=1,"",IF(LOG入力!BH456&gt;0,"",IF(N456=0,"",IF(HT456=0,"","★")))))</f>
        <v/>
      </c>
      <c r="CI456" s="74" t="str">
        <f t="shared" ca="1" si="908"/>
        <v/>
      </c>
      <c r="CK456" s="525" t="str">
        <f ca="1">IF(V456=1,"",IF(LOG入力!BH456&gt;0,1,0))</f>
        <v/>
      </c>
      <c r="CL456" s="74" t="str">
        <f t="shared" ca="1" si="909"/>
        <v/>
      </c>
      <c r="CN456" s="74" t="str">
        <f t="shared" ca="1" si="910"/>
        <v/>
      </c>
      <c r="CO456" s="74" t="str">
        <f t="shared" ca="1" si="911"/>
        <v/>
      </c>
      <c r="CQ456" s="74" t="str">
        <f t="shared" ca="1" si="912"/>
        <v/>
      </c>
      <c r="CR456" s="74" t="str">
        <f t="shared" ca="1" si="913"/>
        <v/>
      </c>
      <c r="CS456" s="74" t="str">
        <f t="shared" ca="1" si="914"/>
        <v/>
      </c>
      <c r="CT456" s="74" t="str">
        <f t="shared" ca="1" si="915"/>
        <v/>
      </c>
      <c r="CU456" s="74" t="str">
        <f t="shared" ca="1" si="916"/>
        <v/>
      </c>
      <c r="CV456" s="74" t="str">
        <f t="shared" ca="1" si="917"/>
        <v/>
      </c>
      <c r="CW456" s="74" t="str">
        <f t="shared" ca="1" si="918"/>
        <v/>
      </c>
      <c r="CX456" s="74" t="str">
        <f t="shared" ca="1" si="919"/>
        <v/>
      </c>
      <c r="CY456" s="74" t="str">
        <f t="shared" ca="1" si="920"/>
        <v/>
      </c>
      <c r="CZ456" s="74" t="str">
        <f t="shared" ca="1" si="921"/>
        <v/>
      </c>
      <c r="DA456" s="74" t="str">
        <f t="shared" ca="1" si="922"/>
        <v/>
      </c>
      <c r="DB456" s="74" t="str">
        <f t="shared" ca="1" si="923"/>
        <v/>
      </c>
      <c r="DD456" s="74" t="str">
        <f t="shared" ca="1" si="924"/>
        <v/>
      </c>
      <c r="DE456" s="74" t="str">
        <f t="shared" ca="1" si="925"/>
        <v/>
      </c>
      <c r="DF456" s="74" t="str">
        <f t="shared" ca="1" si="926"/>
        <v/>
      </c>
      <c r="DG456" s="74" t="str">
        <f t="shared" ca="1" si="927"/>
        <v/>
      </c>
      <c r="DH456" s="74" t="str">
        <f t="shared" ca="1" si="928"/>
        <v/>
      </c>
      <c r="DI456" s="74" t="str">
        <f t="shared" ca="1" si="929"/>
        <v/>
      </c>
      <c r="DJ456" s="74" t="str">
        <f t="shared" ca="1" si="930"/>
        <v/>
      </c>
      <c r="DK456" s="74" t="str">
        <f t="shared" ca="1" si="931"/>
        <v/>
      </c>
      <c r="DL456" s="74" t="str">
        <f t="shared" ca="1" si="932"/>
        <v/>
      </c>
      <c r="DM456" s="74" t="str">
        <f t="shared" ca="1" si="933"/>
        <v/>
      </c>
      <c r="DN456" s="74" t="str">
        <f t="shared" ca="1" si="934"/>
        <v/>
      </c>
      <c r="DO456" s="74" t="str">
        <f t="shared" ca="1" si="935"/>
        <v/>
      </c>
      <c r="DQ456" s="74" t="str">
        <f t="shared" ca="1" si="936"/>
        <v/>
      </c>
      <c r="DS456" s="74" t="str">
        <f t="shared" ca="1" si="937"/>
        <v/>
      </c>
      <c r="DT456" s="74" t="str">
        <f t="shared" ca="1" si="938"/>
        <v/>
      </c>
      <c r="DV456" s="525" t="str">
        <f t="shared" ca="1" si="939"/>
        <v/>
      </c>
      <c r="DW456" s="74" t="str">
        <f t="shared" ca="1" si="940"/>
        <v/>
      </c>
      <c r="DX456" s="485" t="str">
        <f t="shared" ca="1" si="941"/>
        <v/>
      </c>
      <c r="DY456" s="74" t="str">
        <f t="shared" ca="1" si="942"/>
        <v/>
      </c>
      <c r="DZ456" s="74" t="str">
        <f t="shared" ca="1" si="943"/>
        <v/>
      </c>
      <c r="EA456" s="74" t="str">
        <f t="shared" ca="1" si="944"/>
        <v/>
      </c>
      <c r="EC456" s="74" t="str">
        <f t="shared" ca="1" si="945"/>
        <v/>
      </c>
      <c r="ED456" s="74" t="str">
        <f t="shared" ca="1" si="946"/>
        <v/>
      </c>
      <c r="EE456" s="74" t="str">
        <f t="shared" ca="1" si="947"/>
        <v/>
      </c>
      <c r="EG456" s="479" t="str">
        <f ca="1">IF(V456=1,"",IF(LOG入力!BH456&gt;0,0,IF(CG456="★",0,IF(R456=1,0,IF(N456=0,0,1)))))</f>
        <v/>
      </c>
      <c r="EH456" s="483" t="str">
        <f t="shared" ca="1" si="948"/>
        <v/>
      </c>
      <c r="EI456" s="483" t="str">
        <f t="shared" ca="1" si="949"/>
        <v/>
      </c>
      <c r="EJ456" s="483" t="str">
        <f t="shared" ca="1" si="950"/>
        <v/>
      </c>
      <c r="EL456" s="71">
        <f t="shared" ca="1" si="951"/>
        <v>0</v>
      </c>
      <c r="EM456" s="6">
        <f t="shared" ca="1" si="952"/>
        <v>0</v>
      </c>
      <c r="EN456" s="6" t="str">
        <f t="shared" ca="1" si="953"/>
        <v/>
      </c>
      <c r="EO456" s="6">
        <f ca="1">IF(LOG入力!BH456&gt;0,0,IF(EM456=0,0,(IF(COUNTIF($EN$19:EN456,EN456)=1,IF($FS$3="N",1,IF(EH456=1,1,0))))))</f>
        <v>0</v>
      </c>
      <c r="EP456" s="6" t="str">
        <f ca="1">IF(LOG入力!BH456&gt;0,"",IF(EO456=1,$X456,""))</f>
        <v/>
      </c>
      <c r="EQ456" s="6" t="str">
        <f ca="1">IF(LOG入力!BH456&gt;0,"",IF(EO456=1,$Y456,""))</f>
        <v/>
      </c>
      <c r="ER456" s="520" t="str">
        <f ca="1">IF(LOG入力!BH456&gt;0,"",IF(COUNTIF($EP$19:$EP456,EP456)=1,EP456,""))</f>
        <v/>
      </c>
      <c r="ES456" s="520">
        <f ca="1">IF(LOG入力!BH456&gt;0,0,IF((EL456=1),IF(($ER456=""),0,1),0))</f>
        <v>0</v>
      </c>
      <c r="ET456" s="520" t="str">
        <f ca="1">IF(LOG入力!BH456&gt;0,"",IF(COUNTIF($EQ$19:EQ456,EQ456)=1,EQ456,""))</f>
        <v/>
      </c>
      <c r="EU456" s="539">
        <f ca="1">IF(LOG入力!BH456&gt;0,0,IF((EL456=1),IF(($ET456=""),0,1),0))</f>
        <v>0</v>
      </c>
      <c r="EV456" s="71">
        <f t="shared" ca="1" si="954"/>
        <v>0</v>
      </c>
      <c r="EW456" s="6">
        <f t="shared" ca="1" si="955"/>
        <v>0</v>
      </c>
      <c r="EX456" s="6" t="str">
        <f t="shared" ca="1" si="956"/>
        <v/>
      </c>
      <c r="EY456" s="6">
        <f ca="1">IF(LOG入力!BH456&gt;0,0,IF(EW456=0,0,(IF(COUNTIF($EX$19:EX456,EX456)=1,IF($FS$3="N",1,IF(EH456=1,1,0))))))</f>
        <v>0</v>
      </c>
      <c r="EZ456" s="6" t="str">
        <f ca="1">IF(LOG入力!BH456&gt;0,"",IF(EY456=1,$X456,""))</f>
        <v/>
      </c>
      <c r="FA456" s="6" t="str">
        <f ca="1">IF(LOG入力!BH456&gt;0,"",IF(EY456=1,$Y456,""))</f>
        <v/>
      </c>
      <c r="FB456" s="6" t="str">
        <f ca="1">IF(LOG入力!BH456&gt;0,"",IF(COUNTIF($EZ$19:$EZ456,EZ456)=1,EZ456,""))</f>
        <v/>
      </c>
      <c r="FC456" s="6">
        <f ca="1">IF(LOG入力!BH456&gt;0,0,IF((EV456=1),IF(($FB456=""),0,1),0))</f>
        <v>0</v>
      </c>
      <c r="FD456" s="6" t="str">
        <f ca="1">IF(LOG入力!BH456&gt;0,"",IF(COUNTIF($FA$19:FA456,FA456)=1,FA456,""))</f>
        <v/>
      </c>
      <c r="FE456" s="72">
        <f ca="1">IF(LOG入力!BH456&gt;0,0,IF((EV456=1),IF(($FD456=""),0,1),0))</f>
        <v>0</v>
      </c>
      <c r="FF456" s="71">
        <f t="shared" ca="1" si="957"/>
        <v>0</v>
      </c>
      <c r="FG456" s="6">
        <f t="shared" ca="1" si="958"/>
        <v>0</v>
      </c>
      <c r="FH456" s="6" t="str">
        <f t="shared" ca="1" si="959"/>
        <v/>
      </c>
      <c r="FI456" s="6">
        <f ca="1">IF(LOG入力!BH456&gt;0,0,IF(FG456=0,0,(IF(COUNTIF($FH$19:FH456,FH456)=1,IF($FS$3="N",1,IF(EH456=1,1,0))))))</f>
        <v>0</v>
      </c>
      <c r="FJ456" s="6" t="str">
        <f ca="1">IF(LOG入力!BH456&gt;0,"",IF(FI456=1,$X456,""))</f>
        <v/>
      </c>
      <c r="FK456" s="6" t="str">
        <f ca="1">IF(LOG入力!BH456&gt;0,"",IF(FI456=1,$Y456,""))</f>
        <v/>
      </c>
      <c r="FL456" s="6" t="str">
        <f ca="1">IF(LOG入力!BH456&gt;0,"",IF(COUNTIF($FJ$19:$FJ456,FJ456)=1,FJ456,""))</f>
        <v/>
      </c>
      <c r="FM456" s="6">
        <f ca="1">IF(LOG入力!BH456&gt;0,0,IF((FF456=1),IF(($FL456=""),0,1),0))</f>
        <v>0</v>
      </c>
      <c r="FN456" s="6" t="str">
        <f ca="1">IF(LOG入力!BH456&gt;0,"",IF(COUNTIF($FK$19:FK456,FK456)=1,FK456,""))</f>
        <v/>
      </c>
      <c r="FO456" s="72">
        <f ca="1">IF(LOG入力!BH456&gt;0,0,IF((FF456=1),IF(($FN456=""),0,1),0))</f>
        <v>0</v>
      </c>
      <c r="FP456" s="71">
        <f t="shared" ca="1" si="960"/>
        <v>0</v>
      </c>
      <c r="FQ456" s="6">
        <f t="shared" ca="1" si="961"/>
        <v>0</v>
      </c>
      <c r="FR456" s="6" t="str">
        <f t="shared" ca="1" si="962"/>
        <v/>
      </c>
      <c r="FS456" s="6">
        <f ca="1">IF(LOG入力!BH456&gt;0,0,IF(FQ456=0,0,(IF(COUNTIF($FR$19:FR456,FR456)=1,IF($FS$3="N",1,IF(EH456=1,1,0))))))</f>
        <v>0</v>
      </c>
      <c r="FT456" s="6" t="str">
        <f ca="1">IF(LOG入力!BH456&gt;0,"",IF(FS456=1,$X456,""))</f>
        <v/>
      </c>
      <c r="FU456" s="6" t="str">
        <f ca="1">IF(LOG入力!BH456&gt;0,"",IF(FS456=1,$Y456,""))</f>
        <v/>
      </c>
      <c r="FV456" s="6" t="str">
        <f ca="1">IF(LOG入力!BH456&gt;0,"",IF(COUNTIF($FT$19:$FT456,FT456)=1,FT456,""))</f>
        <v/>
      </c>
      <c r="FW456" s="6">
        <f ca="1">IF(LOG入力!BH456&gt;0,0,IF((FP456=1),IF(($FV456=""),0,1),0))</f>
        <v>0</v>
      </c>
      <c r="FX456" s="6" t="str">
        <f ca="1">IF(LOG入力!BH456&gt;0,"",IF(COUNTIF($FU$19:FU456,FU456)=1,FU456,""))</f>
        <v/>
      </c>
      <c r="FY456" s="72">
        <f ca="1">IF(LOG入力!BH456&gt;0,0,IF((FP456=1),IF(($FX456=""),0,1),0))</f>
        <v>0</v>
      </c>
      <c r="FZ456" s="71">
        <f t="shared" ca="1" si="963"/>
        <v>0</v>
      </c>
      <c r="GA456" s="6">
        <f t="shared" ca="1" si="964"/>
        <v>0</v>
      </c>
      <c r="GB456" s="6" t="str">
        <f t="shared" ca="1" si="965"/>
        <v/>
      </c>
      <c r="GC456" s="6">
        <f ca="1">IF(LOG入力!BH456&gt;0,0,IF(GA456=0,0,(IF(COUNTIF($GB$19:GB456,GB456)=1,IF($FS$3="N",1,IF(EH456=1,1,0))))))</f>
        <v>0</v>
      </c>
      <c r="GD456" s="6" t="str">
        <f ca="1">IF(LOG入力!BH456&gt;0,"",IF(GC456=1,$X456,""))</f>
        <v/>
      </c>
      <c r="GE456" s="6" t="str">
        <f ca="1">IF(LOG入力!BH456&gt;0,"",IF(GC456=1,$Y456,""))</f>
        <v/>
      </c>
      <c r="GF456" s="6" t="str">
        <f ca="1">IF(LOG入力!BH456&gt;0,"",IF(COUNTIF($GD$19:$GD456,GD456)=1,GD456,""))</f>
        <v/>
      </c>
      <c r="GG456" s="6">
        <f ca="1">IF(LOG入力!BH456&gt;0,0,IF((FZ456=1),IF(($GF456=""),0,1),0))</f>
        <v>0</v>
      </c>
      <c r="GH456" s="6" t="str">
        <f ca="1">IF(LOG入力!BH456&gt;0,"",IF(COUNTIF($GE$19:GE456,GE456)=1,GE456,""))</f>
        <v/>
      </c>
      <c r="GI456" s="72">
        <f ca="1">IF(LOG入力!BH456&gt;0,0,IF((FZ456=1),IF(($GH456=""),0,1),0))</f>
        <v>0</v>
      </c>
      <c r="GK456" s="455" t="str">
        <f ca="1">IF(V456=1,"",IF(LEN(LOG入力!AS456)=0,"",LOG入力!AS456))</f>
        <v/>
      </c>
      <c r="GL456" s="378" t="str">
        <f t="shared" ca="1" si="966"/>
        <v/>
      </c>
      <c r="GM456" s="378" t="str">
        <f t="shared" ca="1" si="967"/>
        <v/>
      </c>
      <c r="GN456" s="74" t="str">
        <f t="shared" ca="1" si="968"/>
        <v/>
      </c>
      <c r="GO456" s="74" t="str">
        <f t="shared" ca="1" si="969"/>
        <v/>
      </c>
      <c r="GQ456" s="74" t="str">
        <f t="shared" ca="1" si="970"/>
        <v/>
      </c>
      <c r="GR456" s="74" t="str">
        <f t="shared" ca="1" si="971"/>
        <v/>
      </c>
      <c r="GS456" s="74" t="str">
        <f t="shared" ca="1" si="972"/>
        <v/>
      </c>
      <c r="GT456" s="74" t="str">
        <f t="shared" ca="1" si="973"/>
        <v/>
      </c>
      <c r="GU456" s="74" t="str">
        <f t="shared" ca="1" si="974"/>
        <v/>
      </c>
      <c r="GV456" s="74" t="str">
        <f t="shared" ca="1" si="975"/>
        <v/>
      </c>
      <c r="GX456" s="74" t="str">
        <f t="shared" ca="1" si="976"/>
        <v/>
      </c>
      <c r="GY456" s="74" t="str">
        <f t="shared" ca="1" si="977"/>
        <v/>
      </c>
      <c r="GZ456" s="74" t="str">
        <f ca="1">IF(V456=1,"",IF(LOG入力!BH456&gt;0,0,IF(GY456=0,0,IF((VALUE((TYPE(VALUE(J456)))))=16,0,IF(VALUE(J456)&lt;60,1,IF(VALUE(J456)&lt;100,0,IF(VALUE(J456)&lt;600,2,0)))))))</f>
        <v/>
      </c>
      <c r="HA456" s="74" t="str">
        <f t="shared" ca="1" si="978"/>
        <v/>
      </c>
      <c r="HB456" s="74" t="str">
        <f ca="1">IF(V456=1,"",IF(LOG入力!BH456&gt;0,0,IF(HA456=0,0,IF((VALUE((TYPE(VALUE(L456)))))=16,0,IF(VALUE(L456)&lt;60,1,IF(VALUE(L456)&lt;100,0,IF(VALUE(L456)&lt;600,2,0)))))))</f>
        <v/>
      </c>
      <c r="HD456" s="74" t="str">
        <f t="shared" ca="1" si="979"/>
        <v/>
      </c>
      <c r="HF456" s="74" t="str">
        <f t="shared" ca="1" si="980"/>
        <v/>
      </c>
      <c r="HG456" s="74" t="str">
        <f t="shared" ca="1" si="981"/>
        <v/>
      </c>
      <c r="HH456" s="74" t="str">
        <f t="shared" ca="1" si="982"/>
        <v/>
      </c>
      <c r="HI456" s="74" t="str">
        <f t="shared" ca="1" si="983"/>
        <v/>
      </c>
      <c r="HJ456" s="74" t="str">
        <f t="shared" ca="1" si="984"/>
        <v/>
      </c>
      <c r="HK456" s="74" t="str">
        <f t="shared" ca="1" si="985"/>
        <v/>
      </c>
      <c r="HL456" s="74" t="str">
        <f t="shared" ca="1" si="986"/>
        <v/>
      </c>
      <c r="HM456" s="74" t="str">
        <f t="shared" ca="1" si="987"/>
        <v/>
      </c>
      <c r="HN456" s="74" t="str">
        <f t="shared" ca="1" si="988"/>
        <v/>
      </c>
      <c r="HO456" s="529" t="str">
        <f t="shared" ca="1" si="989"/>
        <v/>
      </c>
      <c r="HP456" s="74" t="str">
        <f t="shared" ca="1" si="990"/>
        <v/>
      </c>
      <c r="HQ456" s="74" t="str">
        <f t="shared" ca="1" si="991"/>
        <v/>
      </c>
      <c r="HR456" s="74" t="str">
        <f t="shared" ca="1" si="992"/>
        <v/>
      </c>
      <c r="HS456" s="74" t="str">
        <f t="shared" ca="1" si="993"/>
        <v/>
      </c>
      <c r="HT456" s="74" t="str">
        <f ca="1">IF(V456=1,"",IF(LOG入力!BH456&gt;0,0,IF(DV456=1,0,IF(N456="0",0,IF(SUM(HD456:HS456)&gt;0,1,0)))))</f>
        <v/>
      </c>
    </row>
    <row r="457" spans="1:228" x14ac:dyDescent="0.15">
      <c r="A457" s="5"/>
      <c r="B457" s="532" t="str">
        <f t="shared" ca="1" si="852"/>
        <v/>
      </c>
      <c r="C457" s="534" t="str">
        <f ca="1">LOG入力!AP457</f>
        <v/>
      </c>
      <c r="D457" s="534" t="str">
        <f ca="1">LOG入力!AQ457</f>
        <v/>
      </c>
      <c r="E457" s="534" t="str">
        <f ca="1">LOG入力!AR457</f>
        <v/>
      </c>
      <c r="F457" s="535" t="str">
        <f t="shared" ca="1" si="853"/>
        <v/>
      </c>
      <c r="G457" s="585" t="str">
        <f ca="1">LOG入力!AT457</f>
        <v/>
      </c>
      <c r="H457" s="542" t="str">
        <f ca="1">LOG入力!AU457</f>
        <v/>
      </c>
      <c r="I457" s="542" t="str">
        <f ca="1">LOG入力!AV457</f>
        <v/>
      </c>
      <c r="J457" s="577" t="str">
        <f ca="1">LOG入力!AW457</f>
        <v/>
      </c>
      <c r="K457" s="578" t="str">
        <f ca="1">LOG入力!BJ457</f>
        <v/>
      </c>
      <c r="L457" s="577" t="str">
        <f ca="1">LOG入力!AY457</f>
        <v/>
      </c>
      <c r="M457" s="545" t="str">
        <f ca="1">LOG入力!BK457</f>
        <v/>
      </c>
      <c r="N457" s="512" t="str">
        <f ca="1">IF(V457=1,"",IF(LOG入力!AJ457=1,"1",LOG入力!BA457))</f>
        <v/>
      </c>
      <c r="O457" s="538" t="str">
        <f ca="1">IF(V457=1,"",IF(LEN(LOG入力!O457)=0,"",LOG入力!O457))</f>
        <v/>
      </c>
      <c r="P457" s="291" t="str">
        <f ca="1">IF(V457=1,"",IF($AA$4=1,"",IF(LOG入力!BG457=1,"",CONCATENATE($ER457,$FB457,$FL457,$FV457,$GF457))))</f>
        <v/>
      </c>
      <c r="Q457" s="291" t="str">
        <f ca="1">IF(V457=1,"",IF($AA$4=1,"",IF(LOG入力!BG457=1,"",CONCATENATE($ET457,$FD457,$FN457,$FX457,$GH457))))</f>
        <v/>
      </c>
      <c r="R457" s="573" t="str">
        <f ca="1">IF(V457=1,"",IF($AA$4=1,"",IF(LOG入力!BH457&gt;0,0,AA457)))</f>
        <v/>
      </c>
      <c r="S457" s="293" t="str">
        <f t="shared" ca="1" si="854"/>
        <v/>
      </c>
      <c r="T457" s="681"/>
      <c r="U457" s="38"/>
      <c r="V457" s="196">
        <f ca="1">LOG入力!AN457</f>
        <v>1</v>
      </c>
      <c r="W457" s="38"/>
      <c r="X457" s="516" t="str">
        <f t="shared" ca="1" si="855"/>
        <v/>
      </c>
      <c r="Y457" s="515" t="str">
        <f t="shared" ca="1" si="856"/>
        <v/>
      </c>
      <c r="Z457" s="518" t="str">
        <f t="shared" ca="1" si="857"/>
        <v/>
      </c>
      <c r="AA457" s="574" t="str">
        <f t="shared" ca="1" si="858"/>
        <v/>
      </c>
      <c r="AC457" s="6" t="str">
        <f t="shared" ca="1" si="859"/>
        <v/>
      </c>
      <c r="AD457" s="6" t="str">
        <f t="shared" ca="1" si="860"/>
        <v/>
      </c>
      <c r="AE457" s="6" t="str">
        <f t="shared" ca="1" si="861"/>
        <v/>
      </c>
      <c r="AF457" s="6" t="str">
        <f t="shared" ca="1" si="862"/>
        <v/>
      </c>
      <c r="AG457" s="6" t="str">
        <f t="shared" ca="1" si="863"/>
        <v/>
      </c>
      <c r="AH457" s="6" t="str">
        <f t="shared" ca="1" si="864"/>
        <v/>
      </c>
      <c r="AI457" s="6" t="str">
        <f t="shared" ca="1" si="865"/>
        <v/>
      </c>
      <c r="AJ457" s="6" t="str">
        <f t="shared" ca="1" si="866"/>
        <v/>
      </c>
      <c r="AK457" s="6" t="str">
        <f t="shared" ca="1" si="867"/>
        <v/>
      </c>
      <c r="AL457" s="6" t="str">
        <f t="shared" ca="1" si="868"/>
        <v/>
      </c>
      <c r="AM457" s="6" t="str">
        <f t="shared" ca="1" si="869"/>
        <v/>
      </c>
      <c r="AN457" s="6" t="str">
        <f t="shared" ca="1" si="870"/>
        <v/>
      </c>
      <c r="AO457" s="6" t="str">
        <f t="shared" ca="1" si="871"/>
        <v/>
      </c>
      <c r="AP457" s="6" t="str">
        <f t="shared" ca="1" si="872"/>
        <v/>
      </c>
      <c r="AQ457" s="6" t="str">
        <f t="shared" ca="1" si="873"/>
        <v/>
      </c>
      <c r="AR457" s="6" t="str">
        <f t="shared" ca="1" si="874"/>
        <v/>
      </c>
      <c r="AS457" s="6" t="str">
        <f t="shared" ca="1" si="875"/>
        <v/>
      </c>
      <c r="AT457" s="6" t="str">
        <f t="shared" ca="1" si="876"/>
        <v/>
      </c>
      <c r="AU457" s="6" t="str">
        <f t="shared" ca="1" si="877"/>
        <v/>
      </c>
      <c r="AV457" s="6" t="str">
        <f t="shared" ca="1" si="878"/>
        <v/>
      </c>
      <c r="AW457" s="6" t="str">
        <f t="shared" ca="1" si="879"/>
        <v/>
      </c>
      <c r="AY457" s="6" t="str">
        <f t="shared" ca="1" si="880"/>
        <v/>
      </c>
      <c r="AZ457" s="6" t="str">
        <f t="shared" ca="1" si="881"/>
        <v/>
      </c>
      <c r="BA457" s="6" t="str">
        <f t="shared" ca="1" si="882"/>
        <v/>
      </c>
      <c r="BB457" s="6" t="str">
        <f t="shared" ca="1" si="883"/>
        <v/>
      </c>
      <c r="BC457" s="6" t="str">
        <f t="shared" ca="1" si="884"/>
        <v/>
      </c>
      <c r="BD457" s="6" t="str">
        <f t="shared" ca="1" si="885"/>
        <v/>
      </c>
      <c r="BE457" s="6" t="str">
        <f t="shared" ca="1" si="886"/>
        <v/>
      </c>
      <c r="BF457" s="6" t="str">
        <f t="shared" ca="1" si="887"/>
        <v/>
      </c>
      <c r="BG457" s="6" t="str">
        <f t="shared" ca="1" si="888"/>
        <v/>
      </c>
      <c r="BH457" s="6" t="str">
        <f t="shared" ca="1" si="889"/>
        <v/>
      </c>
      <c r="BI457" s="6" t="str">
        <f t="shared" ca="1" si="890"/>
        <v/>
      </c>
      <c r="BJ457" s="6" t="str">
        <f t="shared" ca="1" si="891"/>
        <v/>
      </c>
      <c r="BK457" s="6" t="str">
        <f t="shared" ca="1" si="892"/>
        <v/>
      </c>
      <c r="BL457" s="6" t="str">
        <f t="shared" ca="1" si="893"/>
        <v/>
      </c>
      <c r="BM457" s="6" t="str">
        <f t="shared" ca="1" si="894"/>
        <v/>
      </c>
      <c r="BN457" s="6" t="str">
        <f t="shared" ca="1" si="895"/>
        <v/>
      </c>
      <c r="BO457" s="6" t="str">
        <f t="shared" ca="1" si="896"/>
        <v/>
      </c>
      <c r="BP457" s="6" t="str">
        <f t="shared" ca="1" si="897"/>
        <v/>
      </c>
      <c r="BQ457" s="6" t="str">
        <f t="shared" ca="1" si="898"/>
        <v/>
      </c>
      <c r="BR457" s="6" t="str">
        <f t="shared" ca="1" si="899"/>
        <v/>
      </c>
      <c r="BS457" s="6" t="str">
        <f t="shared" ca="1" si="900"/>
        <v/>
      </c>
      <c r="BU457" s="6" t="str">
        <f t="shared" ca="1" si="901"/>
        <v/>
      </c>
      <c r="BW457" s="515" t="str">
        <f t="shared" ca="1" si="902"/>
        <v/>
      </c>
      <c r="BX457" s="515">
        <f t="shared" ca="1" si="903"/>
        <v>0</v>
      </c>
      <c r="BY457" s="515" t="str">
        <f t="shared" ca="1" si="904"/>
        <v/>
      </c>
      <c r="CA457" s="6">
        <f t="shared" ca="1" si="905"/>
        <v>1</v>
      </c>
      <c r="CC457" s="523" t="str">
        <f t="shared" ca="1" si="906"/>
        <v/>
      </c>
      <c r="CE457" s="6" t="str">
        <f t="shared" ca="1" si="907"/>
        <v/>
      </c>
      <c r="CG457" s="524" t="str">
        <f ca="1">IF(V457=1,"",IF($AA$4=1,"",IF(LOG入力!BH457&gt;0,"",IF(N457=0,"",IF(HT457=0,"","★")))))</f>
        <v/>
      </c>
      <c r="CI457" s="74" t="str">
        <f t="shared" ca="1" si="908"/>
        <v/>
      </c>
      <c r="CK457" s="525" t="str">
        <f ca="1">IF(V457=1,"",IF(LOG入力!BH457&gt;0,1,0))</f>
        <v/>
      </c>
      <c r="CL457" s="74" t="str">
        <f t="shared" ca="1" si="909"/>
        <v/>
      </c>
      <c r="CN457" s="74" t="str">
        <f t="shared" ca="1" si="910"/>
        <v/>
      </c>
      <c r="CO457" s="74" t="str">
        <f t="shared" ca="1" si="911"/>
        <v/>
      </c>
      <c r="CQ457" s="74" t="str">
        <f t="shared" ca="1" si="912"/>
        <v/>
      </c>
      <c r="CR457" s="74" t="str">
        <f t="shared" ca="1" si="913"/>
        <v/>
      </c>
      <c r="CS457" s="74" t="str">
        <f t="shared" ca="1" si="914"/>
        <v/>
      </c>
      <c r="CT457" s="74" t="str">
        <f t="shared" ca="1" si="915"/>
        <v/>
      </c>
      <c r="CU457" s="74" t="str">
        <f t="shared" ca="1" si="916"/>
        <v/>
      </c>
      <c r="CV457" s="74" t="str">
        <f t="shared" ca="1" si="917"/>
        <v/>
      </c>
      <c r="CW457" s="74" t="str">
        <f t="shared" ca="1" si="918"/>
        <v/>
      </c>
      <c r="CX457" s="74" t="str">
        <f t="shared" ca="1" si="919"/>
        <v/>
      </c>
      <c r="CY457" s="74" t="str">
        <f t="shared" ca="1" si="920"/>
        <v/>
      </c>
      <c r="CZ457" s="74" t="str">
        <f t="shared" ca="1" si="921"/>
        <v/>
      </c>
      <c r="DA457" s="74" t="str">
        <f t="shared" ca="1" si="922"/>
        <v/>
      </c>
      <c r="DB457" s="74" t="str">
        <f t="shared" ca="1" si="923"/>
        <v/>
      </c>
      <c r="DD457" s="74" t="str">
        <f t="shared" ca="1" si="924"/>
        <v/>
      </c>
      <c r="DE457" s="74" t="str">
        <f t="shared" ca="1" si="925"/>
        <v/>
      </c>
      <c r="DF457" s="74" t="str">
        <f t="shared" ca="1" si="926"/>
        <v/>
      </c>
      <c r="DG457" s="74" t="str">
        <f t="shared" ca="1" si="927"/>
        <v/>
      </c>
      <c r="DH457" s="74" t="str">
        <f t="shared" ca="1" si="928"/>
        <v/>
      </c>
      <c r="DI457" s="74" t="str">
        <f t="shared" ca="1" si="929"/>
        <v/>
      </c>
      <c r="DJ457" s="74" t="str">
        <f t="shared" ca="1" si="930"/>
        <v/>
      </c>
      <c r="DK457" s="74" t="str">
        <f t="shared" ca="1" si="931"/>
        <v/>
      </c>
      <c r="DL457" s="74" t="str">
        <f t="shared" ca="1" si="932"/>
        <v/>
      </c>
      <c r="DM457" s="74" t="str">
        <f t="shared" ca="1" si="933"/>
        <v/>
      </c>
      <c r="DN457" s="74" t="str">
        <f t="shared" ca="1" si="934"/>
        <v/>
      </c>
      <c r="DO457" s="74" t="str">
        <f t="shared" ca="1" si="935"/>
        <v/>
      </c>
      <c r="DQ457" s="74" t="str">
        <f t="shared" ca="1" si="936"/>
        <v/>
      </c>
      <c r="DS457" s="74" t="str">
        <f t="shared" ca="1" si="937"/>
        <v/>
      </c>
      <c r="DT457" s="74" t="str">
        <f t="shared" ca="1" si="938"/>
        <v/>
      </c>
      <c r="DV457" s="525" t="str">
        <f t="shared" ca="1" si="939"/>
        <v/>
      </c>
      <c r="DW457" s="74" t="str">
        <f t="shared" ca="1" si="940"/>
        <v/>
      </c>
      <c r="DX457" s="485" t="str">
        <f t="shared" ca="1" si="941"/>
        <v/>
      </c>
      <c r="DY457" s="74" t="str">
        <f t="shared" ca="1" si="942"/>
        <v/>
      </c>
      <c r="DZ457" s="74" t="str">
        <f t="shared" ca="1" si="943"/>
        <v/>
      </c>
      <c r="EA457" s="74" t="str">
        <f t="shared" ca="1" si="944"/>
        <v/>
      </c>
      <c r="EC457" s="74" t="str">
        <f t="shared" ca="1" si="945"/>
        <v/>
      </c>
      <c r="ED457" s="74" t="str">
        <f t="shared" ca="1" si="946"/>
        <v/>
      </c>
      <c r="EE457" s="74" t="str">
        <f t="shared" ca="1" si="947"/>
        <v/>
      </c>
      <c r="EG457" s="479" t="str">
        <f ca="1">IF(V457=1,"",IF(LOG入力!BH457&gt;0,0,IF(CG457="★",0,IF(R457=1,0,IF(N457=0,0,1)))))</f>
        <v/>
      </c>
      <c r="EH457" s="483" t="str">
        <f t="shared" ca="1" si="948"/>
        <v/>
      </c>
      <c r="EI457" s="483" t="str">
        <f t="shared" ca="1" si="949"/>
        <v/>
      </c>
      <c r="EJ457" s="483" t="str">
        <f t="shared" ca="1" si="950"/>
        <v/>
      </c>
      <c r="EL457" s="71">
        <f t="shared" ca="1" si="951"/>
        <v>0</v>
      </c>
      <c r="EM457" s="6">
        <f t="shared" ca="1" si="952"/>
        <v>0</v>
      </c>
      <c r="EN457" s="6" t="str">
        <f t="shared" ca="1" si="953"/>
        <v/>
      </c>
      <c r="EO457" s="6">
        <f ca="1">IF(LOG入力!BH457&gt;0,0,IF(EM457=0,0,(IF(COUNTIF($EN$19:EN457,EN457)=1,IF($FS$3="N",1,IF(EH457=1,1,0))))))</f>
        <v>0</v>
      </c>
      <c r="EP457" s="6" t="str">
        <f ca="1">IF(LOG入力!BH457&gt;0,"",IF(EO457=1,$X457,""))</f>
        <v/>
      </c>
      <c r="EQ457" s="6" t="str">
        <f ca="1">IF(LOG入力!BH457&gt;0,"",IF(EO457=1,$Y457,""))</f>
        <v/>
      </c>
      <c r="ER457" s="520" t="str">
        <f ca="1">IF(LOG入力!BH457&gt;0,"",IF(COUNTIF($EP$19:$EP457,EP457)=1,EP457,""))</f>
        <v/>
      </c>
      <c r="ES457" s="520">
        <f ca="1">IF(LOG入力!BH457&gt;0,0,IF((EL457=1),IF(($ER457=""),0,1),0))</f>
        <v>0</v>
      </c>
      <c r="ET457" s="520" t="str">
        <f ca="1">IF(LOG入力!BH457&gt;0,"",IF(COUNTIF($EQ$19:EQ457,EQ457)=1,EQ457,""))</f>
        <v/>
      </c>
      <c r="EU457" s="539">
        <f ca="1">IF(LOG入力!BH457&gt;0,0,IF((EL457=1),IF(($ET457=""),0,1),0))</f>
        <v>0</v>
      </c>
      <c r="EV457" s="71">
        <f t="shared" ca="1" si="954"/>
        <v>0</v>
      </c>
      <c r="EW457" s="6">
        <f t="shared" ca="1" si="955"/>
        <v>0</v>
      </c>
      <c r="EX457" s="6" t="str">
        <f t="shared" ca="1" si="956"/>
        <v/>
      </c>
      <c r="EY457" s="6">
        <f ca="1">IF(LOG入力!BH457&gt;0,0,IF(EW457=0,0,(IF(COUNTIF($EX$19:EX457,EX457)=1,IF($FS$3="N",1,IF(EH457=1,1,0))))))</f>
        <v>0</v>
      </c>
      <c r="EZ457" s="6" t="str">
        <f ca="1">IF(LOG入力!BH457&gt;0,"",IF(EY457=1,$X457,""))</f>
        <v/>
      </c>
      <c r="FA457" s="6" t="str">
        <f ca="1">IF(LOG入力!BH457&gt;0,"",IF(EY457=1,$Y457,""))</f>
        <v/>
      </c>
      <c r="FB457" s="6" t="str">
        <f ca="1">IF(LOG入力!BH457&gt;0,"",IF(COUNTIF($EZ$19:$EZ457,EZ457)=1,EZ457,""))</f>
        <v/>
      </c>
      <c r="FC457" s="6">
        <f ca="1">IF(LOG入力!BH457&gt;0,0,IF((EV457=1),IF(($FB457=""),0,1),0))</f>
        <v>0</v>
      </c>
      <c r="FD457" s="6" t="str">
        <f ca="1">IF(LOG入力!BH457&gt;0,"",IF(COUNTIF($FA$19:FA457,FA457)=1,FA457,""))</f>
        <v/>
      </c>
      <c r="FE457" s="72">
        <f ca="1">IF(LOG入力!BH457&gt;0,0,IF((EV457=1),IF(($FD457=""),0,1),0))</f>
        <v>0</v>
      </c>
      <c r="FF457" s="71">
        <f t="shared" ca="1" si="957"/>
        <v>0</v>
      </c>
      <c r="FG457" s="6">
        <f t="shared" ca="1" si="958"/>
        <v>0</v>
      </c>
      <c r="FH457" s="6" t="str">
        <f t="shared" ca="1" si="959"/>
        <v/>
      </c>
      <c r="FI457" s="6">
        <f ca="1">IF(LOG入力!BH457&gt;0,0,IF(FG457=0,0,(IF(COUNTIF($FH$19:FH457,FH457)=1,IF($FS$3="N",1,IF(EH457=1,1,0))))))</f>
        <v>0</v>
      </c>
      <c r="FJ457" s="6" t="str">
        <f ca="1">IF(LOG入力!BH457&gt;0,"",IF(FI457=1,$X457,""))</f>
        <v/>
      </c>
      <c r="FK457" s="6" t="str">
        <f ca="1">IF(LOG入力!BH457&gt;0,"",IF(FI457=1,$Y457,""))</f>
        <v/>
      </c>
      <c r="FL457" s="6" t="str">
        <f ca="1">IF(LOG入力!BH457&gt;0,"",IF(COUNTIF($FJ$19:$FJ457,FJ457)=1,FJ457,""))</f>
        <v/>
      </c>
      <c r="FM457" s="6">
        <f ca="1">IF(LOG入力!BH457&gt;0,0,IF((FF457=1),IF(($FL457=""),0,1),0))</f>
        <v>0</v>
      </c>
      <c r="FN457" s="6" t="str">
        <f ca="1">IF(LOG入力!BH457&gt;0,"",IF(COUNTIF($FK$19:FK457,FK457)=1,FK457,""))</f>
        <v/>
      </c>
      <c r="FO457" s="72">
        <f ca="1">IF(LOG入力!BH457&gt;0,0,IF((FF457=1),IF(($FN457=""),0,1),0))</f>
        <v>0</v>
      </c>
      <c r="FP457" s="71">
        <f t="shared" ca="1" si="960"/>
        <v>0</v>
      </c>
      <c r="FQ457" s="6">
        <f t="shared" ca="1" si="961"/>
        <v>0</v>
      </c>
      <c r="FR457" s="6" t="str">
        <f t="shared" ca="1" si="962"/>
        <v/>
      </c>
      <c r="FS457" s="6">
        <f ca="1">IF(LOG入力!BH457&gt;0,0,IF(FQ457=0,0,(IF(COUNTIF($FR$19:FR457,FR457)=1,IF($FS$3="N",1,IF(EH457=1,1,0))))))</f>
        <v>0</v>
      </c>
      <c r="FT457" s="6" t="str">
        <f ca="1">IF(LOG入力!BH457&gt;0,"",IF(FS457=1,$X457,""))</f>
        <v/>
      </c>
      <c r="FU457" s="6" t="str">
        <f ca="1">IF(LOG入力!BH457&gt;0,"",IF(FS457=1,$Y457,""))</f>
        <v/>
      </c>
      <c r="FV457" s="6" t="str">
        <f ca="1">IF(LOG入力!BH457&gt;0,"",IF(COUNTIF($FT$19:$FT457,FT457)=1,FT457,""))</f>
        <v/>
      </c>
      <c r="FW457" s="6">
        <f ca="1">IF(LOG入力!BH457&gt;0,0,IF((FP457=1),IF(($FV457=""),0,1),0))</f>
        <v>0</v>
      </c>
      <c r="FX457" s="6" t="str">
        <f ca="1">IF(LOG入力!BH457&gt;0,"",IF(COUNTIF($FU$19:FU457,FU457)=1,FU457,""))</f>
        <v/>
      </c>
      <c r="FY457" s="72">
        <f ca="1">IF(LOG入力!BH457&gt;0,0,IF((FP457=1),IF(($FX457=""),0,1),0))</f>
        <v>0</v>
      </c>
      <c r="FZ457" s="71">
        <f t="shared" ca="1" si="963"/>
        <v>0</v>
      </c>
      <c r="GA457" s="6">
        <f t="shared" ca="1" si="964"/>
        <v>0</v>
      </c>
      <c r="GB457" s="6" t="str">
        <f t="shared" ca="1" si="965"/>
        <v/>
      </c>
      <c r="GC457" s="6">
        <f ca="1">IF(LOG入力!BH457&gt;0,0,IF(GA457=0,0,(IF(COUNTIF($GB$19:GB457,GB457)=1,IF($FS$3="N",1,IF(EH457=1,1,0))))))</f>
        <v>0</v>
      </c>
      <c r="GD457" s="6" t="str">
        <f ca="1">IF(LOG入力!BH457&gt;0,"",IF(GC457=1,$X457,""))</f>
        <v/>
      </c>
      <c r="GE457" s="6" t="str">
        <f ca="1">IF(LOG入力!BH457&gt;0,"",IF(GC457=1,$Y457,""))</f>
        <v/>
      </c>
      <c r="GF457" s="6" t="str">
        <f ca="1">IF(LOG入力!BH457&gt;0,"",IF(COUNTIF($GD$19:$GD457,GD457)=1,GD457,""))</f>
        <v/>
      </c>
      <c r="GG457" s="6">
        <f ca="1">IF(LOG入力!BH457&gt;0,0,IF((FZ457=1),IF(($GF457=""),0,1),0))</f>
        <v>0</v>
      </c>
      <c r="GH457" s="6" t="str">
        <f ca="1">IF(LOG入力!BH457&gt;0,"",IF(COUNTIF($GE$19:GE457,GE457)=1,GE457,""))</f>
        <v/>
      </c>
      <c r="GI457" s="72">
        <f ca="1">IF(LOG入力!BH457&gt;0,0,IF((FZ457=1),IF(($GH457=""),0,1),0))</f>
        <v>0</v>
      </c>
      <c r="GK457" s="455" t="str">
        <f ca="1">IF(V457=1,"",IF(LEN(LOG入力!AS457)=0,"",LOG入力!AS457))</f>
        <v/>
      </c>
      <c r="GL457" s="378" t="str">
        <f t="shared" ca="1" si="966"/>
        <v/>
      </c>
      <c r="GM457" s="378" t="str">
        <f t="shared" ca="1" si="967"/>
        <v/>
      </c>
      <c r="GN457" s="74" t="str">
        <f t="shared" ca="1" si="968"/>
        <v/>
      </c>
      <c r="GO457" s="74" t="str">
        <f t="shared" ca="1" si="969"/>
        <v/>
      </c>
      <c r="GQ457" s="74" t="str">
        <f t="shared" ca="1" si="970"/>
        <v/>
      </c>
      <c r="GR457" s="74" t="str">
        <f t="shared" ca="1" si="971"/>
        <v/>
      </c>
      <c r="GS457" s="74" t="str">
        <f t="shared" ca="1" si="972"/>
        <v/>
      </c>
      <c r="GT457" s="74" t="str">
        <f t="shared" ca="1" si="973"/>
        <v/>
      </c>
      <c r="GU457" s="74" t="str">
        <f t="shared" ca="1" si="974"/>
        <v/>
      </c>
      <c r="GV457" s="74" t="str">
        <f t="shared" ca="1" si="975"/>
        <v/>
      </c>
      <c r="GX457" s="74" t="str">
        <f t="shared" ca="1" si="976"/>
        <v/>
      </c>
      <c r="GY457" s="74" t="str">
        <f t="shared" ca="1" si="977"/>
        <v/>
      </c>
      <c r="GZ457" s="74" t="str">
        <f ca="1">IF(V457=1,"",IF(LOG入力!BH457&gt;0,0,IF(GY457=0,0,IF((VALUE((TYPE(VALUE(J457)))))=16,0,IF(VALUE(J457)&lt;60,1,IF(VALUE(J457)&lt;100,0,IF(VALUE(J457)&lt;600,2,0)))))))</f>
        <v/>
      </c>
      <c r="HA457" s="74" t="str">
        <f t="shared" ca="1" si="978"/>
        <v/>
      </c>
      <c r="HB457" s="74" t="str">
        <f ca="1">IF(V457=1,"",IF(LOG入力!BH457&gt;0,0,IF(HA457=0,0,IF((VALUE((TYPE(VALUE(L457)))))=16,0,IF(VALUE(L457)&lt;60,1,IF(VALUE(L457)&lt;100,0,IF(VALUE(L457)&lt;600,2,0)))))))</f>
        <v/>
      </c>
      <c r="HD457" s="74" t="str">
        <f t="shared" ca="1" si="979"/>
        <v/>
      </c>
      <c r="HF457" s="74" t="str">
        <f t="shared" ca="1" si="980"/>
        <v/>
      </c>
      <c r="HG457" s="74" t="str">
        <f t="shared" ca="1" si="981"/>
        <v/>
      </c>
      <c r="HH457" s="74" t="str">
        <f t="shared" ca="1" si="982"/>
        <v/>
      </c>
      <c r="HI457" s="74" t="str">
        <f t="shared" ca="1" si="983"/>
        <v/>
      </c>
      <c r="HJ457" s="74" t="str">
        <f t="shared" ca="1" si="984"/>
        <v/>
      </c>
      <c r="HK457" s="74" t="str">
        <f t="shared" ca="1" si="985"/>
        <v/>
      </c>
      <c r="HL457" s="74" t="str">
        <f t="shared" ca="1" si="986"/>
        <v/>
      </c>
      <c r="HM457" s="74" t="str">
        <f t="shared" ca="1" si="987"/>
        <v/>
      </c>
      <c r="HN457" s="74" t="str">
        <f t="shared" ca="1" si="988"/>
        <v/>
      </c>
      <c r="HO457" s="529" t="str">
        <f t="shared" ca="1" si="989"/>
        <v/>
      </c>
      <c r="HP457" s="74" t="str">
        <f t="shared" ca="1" si="990"/>
        <v/>
      </c>
      <c r="HQ457" s="74" t="str">
        <f t="shared" ca="1" si="991"/>
        <v/>
      </c>
      <c r="HR457" s="74" t="str">
        <f t="shared" ca="1" si="992"/>
        <v/>
      </c>
      <c r="HS457" s="74" t="str">
        <f t="shared" ca="1" si="993"/>
        <v/>
      </c>
      <c r="HT457" s="74" t="str">
        <f ca="1">IF(V457=1,"",IF(LOG入力!BH457&gt;0,0,IF(DV457=1,0,IF(N457="0",0,IF(SUM(HD457:HS457)&gt;0,1,0)))))</f>
        <v/>
      </c>
    </row>
    <row r="458" spans="1:228" x14ac:dyDescent="0.15">
      <c r="A458" s="5">
        <v>440</v>
      </c>
      <c r="B458" s="487" t="str">
        <f t="shared" ca="1" si="852"/>
        <v/>
      </c>
      <c r="C458" s="548" t="str">
        <f ca="1">LOG入力!AP458</f>
        <v/>
      </c>
      <c r="D458" s="548" t="str">
        <f ca="1">LOG入力!AQ458</f>
        <v/>
      </c>
      <c r="E458" s="548" t="str">
        <f ca="1">LOG入力!AR458</f>
        <v/>
      </c>
      <c r="F458" s="589" t="str">
        <f t="shared" ca="1" si="853"/>
        <v/>
      </c>
      <c r="G458" s="586" t="str">
        <f ca="1">LOG入力!AT458</f>
        <v/>
      </c>
      <c r="H458" s="553" t="str">
        <f ca="1">LOG入力!AU458</f>
        <v/>
      </c>
      <c r="I458" s="587" t="str">
        <f ca="1">LOG入力!AV458</f>
        <v/>
      </c>
      <c r="J458" s="590" t="str">
        <f ca="1">LOG入力!AW458</f>
        <v/>
      </c>
      <c r="K458" s="591" t="str">
        <f ca="1">LOG入力!BJ458</f>
        <v/>
      </c>
      <c r="L458" s="590" t="str">
        <f ca="1">LOG入力!AY458</f>
        <v/>
      </c>
      <c r="M458" s="556" t="str">
        <f ca="1">LOG入力!BK458</f>
        <v/>
      </c>
      <c r="N458" s="588" t="str">
        <f ca="1">IF(V458=1,"",IF(LOG入力!AJ458=1,"1",LOG入力!BA458))</f>
        <v/>
      </c>
      <c r="O458" s="557" t="str">
        <f ca="1">IF(V458=1,"",IF(LEN(LOG入力!O458)=0,"",LOG入力!O458))</f>
        <v/>
      </c>
      <c r="P458" s="336" t="str">
        <f ca="1">IF(V458=1,"",IF($AA$4=1,"",IF(LOG入力!BG458=1,"",CONCATENATE($ER458,$FB458,$FL458,$FV458,$GF458))))</f>
        <v/>
      </c>
      <c r="Q458" s="337" t="str">
        <f ca="1">IF(V458=1,"",IF($AA$4=1,"",IF(LOG入力!BG458=1,"",CONCATENATE($ET458,$FD458,$FN458,$FX458,$GH458))))</f>
        <v/>
      </c>
      <c r="R458" s="338" t="str">
        <f ca="1">IF(V458=1,"",IF($AA$4=1,"",IF(LOG入力!BH458&gt;0,0,AA458)))</f>
        <v/>
      </c>
      <c r="S458" s="558" t="str">
        <f t="shared" ca="1" si="854"/>
        <v/>
      </c>
      <c r="T458" s="681"/>
      <c r="U458" s="38"/>
      <c r="V458" s="196">
        <f ca="1">LOG入力!AN458</f>
        <v>1</v>
      </c>
      <c r="W458" s="38"/>
      <c r="X458" s="516" t="str">
        <f t="shared" ca="1" si="855"/>
        <v/>
      </c>
      <c r="Y458" s="515" t="str">
        <f t="shared" ca="1" si="856"/>
        <v/>
      </c>
      <c r="Z458" s="518" t="str">
        <f t="shared" ca="1" si="857"/>
        <v/>
      </c>
      <c r="AA458" s="574" t="str">
        <f t="shared" ca="1" si="858"/>
        <v/>
      </c>
      <c r="AC458" s="6" t="str">
        <f t="shared" ca="1" si="859"/>
        <v/>
      </c>
      <c r="AD458" s="6" t="str">
        <f t="shared" ca="1" si="860"/>
        <v/>
      </c>
      <c r="AE458" s="6" t="str">
        <f t="shared" ca="1" si="861"/>
        <v/>
      </c>
      <c r="AF458" s="6" t="str">
        <f t="shared" ca="1" si="862"/>
        <v/>
      </c>
      <c r="AG458" s="6" t="str">
        <f t="shared" ca="1" si="863"/>
        <v/>
      </c>
      <c r="AH458" s="6" t="str">
        <f t="shared" ca="1" si="864"/>
        <v/>
      </c>
      <c r="AI458" s="6" t="str">
        <f t="shared" ca="1" si="865"/>
        <v/>
      </c>
      <c r="AJ458" s="6" t="str">
        <f t="shared" ca="1" si="866"/>
        <v/>
      </c>
      <c r="AK458" s="6" t="str">
        <f t="shared" ca="1" si="867"/>
        <v/>
      </c>
      <c r="AL458" s="6" t="str">
        <f t="shared" ca="1" si="868"/>
        <v/>
      </c>
      <c r="AM458" s="6" t="str">
        <f t="shared" ca="1" si="869"/>
        <v/>
      </c>
      <c r="AN458" s="6" t="str">
        <f t="shared" ca="1" si="870"/>
        <v/>
      </c>
      <c r="AO458" s="6" t="str">
        <f t="shared" ca="1" si="871"/>
        <v/>
      </c>
      <c r="AP458" s="6" t="str">
        <f t="shared" ca="1" si="872"/>
        <v/>
      </c>
      <c r="AQ458" s="6" t="str">
        <f t="shared" ca="1" si="873"/>
        <v/>
      </c>
      <c r="AR458" s="6" t="str">
        <f t="shared" ca="1" si="874"/>
        <v/>
      </c>
      <c r="AS458" s="6" t="str">
        <f t="shared" ca="1" si="875"/>
        <v/>
      </c>
      <c r="AT458" s="6" t="str">
        <f t="shared" ca="1" si="876"/>
        <v/>
      </c>
      <c r="AU458" s="6" t="str">
        <f t="shared" ca="1" si="877"/>
        <v/>
      </c>
      <c r="AV458" s="6" t="str">
        <f t="shared" ca="1" si="878"/>
        <v/>
      </c>
      <c r="AW458" s="6" t="str">
        <f t="shared" ca="1" si="879"/>
        <v/>
      </c>
      <c r="AY458" s="6" t="str">
        <f t="shared" ca="1" si="880"/>
        <v/>
      </c>
      <c r="AZ458" s="6" t="str">
        <f t="shared" ca="1" si="881"/>
        <v/>
      </c>
      <c r="BA458" s="6" t="str">
        <f t="shared" ca="1" si="882"/>
        <v/>
      </c>
      <c r="BB458" s="6" t="str">
        <f t="shared" ca="1" si="883"/>
        <v/>
      </c>
      <c r="BC458" s="6" t="str">
        <f t="shared" ca="1" si="884"/>
        <v/>
      </c>
      <c r="BD458" s="6" t="str">
        <f t="shared" ca="1" si="885"/>
        <v/>
      </c>
      <c r="BE458" s="6" t="str">
        <f t="shared" ca="1" si="886"/>
        <v/>
      </c>
      <c r="BF458" s="6" t="str">
        <f t="shared" ca="1" si="887"/>
        <v/>
      </c>
      <c r="BG458" s="6" t="str">
        <f t="shared" ca="1" si="888"/>
        <v/>
      </c>
      <c r="BH458" s="6" t="str">
        <f t="shared" ca="1" si="889"/>
        <v/>
      </c>
      <c r="BI458" s="6" t="str">
        <f t="shared" ca="1" si="890"/>
        <v/>
      </c>
      <c r="BJ458" s="6" t="str">
        <f t="shared" ca="1" si="891"/>
        <v/>
      </c>
      <c r="BK458" s="6" t="str">
        <f t="shared" ca="1" si="892"/>
        <v/>
      </c>
      <c r="BL458" s="6" t="str">
        <f t="shared" ca="1" si="893"/>
        <v/>
      </c>
      <c r="BM458" s="6" t="str">
        <f t="shared" ca="1" si="894"/>
        <v/>
      </c>
      <c r="BN458" s="6" t="str">
        <f t="shared" ca="1" si="895"/>
        <v/>
      </c>
      <c r="BO458" s="6" t="str">
        <f t="shared" ca="1" si="896"/>
        <v/>
      </c>
      <c r="BP458" s="6" t="str">
        <f t="shared" ca="1" si="897"/>
        <v/>
      </c>
      <c r="BQ458" s="6" t="str">
        <f t="shared" ca="1" si="898"/>
        <v/>
      </c>
      <c r="BR458" s="6" t="str">
        <f t="shared" ca="1" si="899"/>
        <v/>
      </c>
      <c r="BS458" s="6" t="str">
        <f t="shared" ca="1" si="900"/>
        <v/>
      </c>
      <c r="BU458" s="6" t="str">
        <f t="shared" ca="1" si="901"/>
        <v/>
      </c>
      <c r="BW458" s="515" t="str">
        <f t="shared" ca="1" si="902"/>
        <v/>
      </c>
      <c r="BX458" s="515">
        <f t="shared" ca="1" si="903"/>
        <v>0</v>
      </c>
      <c r="BY458" s="515" t="str">
        <f t="shared" ca="1" si="904"/>
        <v/>
      </c>
      <c r="CA458" s="6">
        <f t="shared" ca="1" si="905"/>
        <v>1</v>
      </c>
      <c r="CC458" s="523" t="str">
        <f t="shared" ca="1" si="906"/>
        <v/>
      </c>
      <c r="CE458" s="6" t="str">
        <f t="shared" ca="1" si="907"/>
        <v/>
      </c>
      <c r="CG458" s="524" t="str">
        <f ca="1">IF(V458=1,"",IF($AA$4=1,"",IF(LOG入力!BH458&gt;0,"",IF(N458=0,"",IF(HT458=0,"","★")))))</f>
        <v/>
      </c>
      <c r="CI458" s="74" t="str">
        <f t="shared" ca="1" si="908"/>
        <v/>
      </c>
      <c r="CK458" s="525" t="str">
        <f ca="1">IF(V458=1,"",IF(LOG入力!BH458&gt;0,1,0))</f>
        <v/>
      </c>
      <c r="CL458" s="74" t="str">
        <f t="shared" ca="1" si="909"/>
        <v/>
      </c>
      <c r="CN458" s="74" t="str">
        <f t="shared" ca="1" si="910"/>
        <v/>
      </c>
      <c r="CO458" s="74" t="str">
        <f t="shared" ca="1" si="911"/>
        <v/>
      </c>
      <c r="CQ458" s="74" t="str">
        <f t="shared" ca="1" si="912"/>
        <v/>
      </c>
      <c r="CR458" s="74" t="str">
        <f t="shared" ca="1" si="913"/>
        <v/>
      </c>
      <c r="CS458" s="74" t="str">
        <f t="shared" ca="1" si="914"/>
        <v/>
      </c>
      <c r="CT458" s="74" t="str">
        <f t="shared" ca="1" si="915"/>
        <v/>
      </c>
      <c r="CU458" s="74" t="str">
        <f t="shared" ca="1" si="916"/>
        <v/>
      </c>
      <c r="CV458" s="74" t="str">
        <f t="shared" ca="1" si="917"/>
        <v/>
      </c>
      <c r="CW458" s="74" t="str">
        <f t="shared" ca="1" si="918"/>
        <v/>
      </c>
      <c r="CX458" s="74" t="str">
        <f t="shared" ca="1" si="919"/>
        <v/>
      </c>
      <c r="CY458" s="74" t="str">
        <f t="shared" ca="1" si="920"/>
        <v/>
      </c>
      <c r="CZ458" s="74" t="str">
        <f t="shared" ca="1" si="921"/>
        <v/>
      </c>
      <c r="DA458" s="74" t="str">
        <f t="shared" ca="1" si="922"/>
        <v/>
      </c>
      <c r="DB458" s="74" t="str">
        <f t="shared" ca="1" si="923"/>
        <v/>
      </c>
      <c r="DD458" s="74" t="str">
        <f t="shared" ca="1" si="924"/>
        <v/>
      </c>
      <c r="DE458" s="74" t="str">
        <f t="shared" ca="1" si="925"/>
        <v/>
      </c>
      <c r="DF458" s="74" t="str">
        <f t="shared" ca="1" si="926"/>
        <v/>
      </c>
      <c r="DG458" s="74" t="str">
        <f t="shared" ca="1" si="927"/>
        <v/>
      </c>
      <c r="DH458" s="74" t="str">
        <f t="shared" ca="1" si="928"/>
        <v/>
      </c>
      <c r="DI458" s="74" t="str">
        <f t="shared" ca="1" si="929"/>
        <v/>
      </c>
      <c r="DJ458" s="74" t="str">
        <f t="shared" ca="1" si="930"/>
        <v/>
      </c>
      <c r="DK458" s="74" t="str">
        <f t="shared" ca="1" si="931"/>
        <v/>
      </c>
      <c r="DL458" s="74" t="str">
        <f t="shared" ca="1" si="932"/>
        <v/>
      </c>
      <c r="DM458" s="74" t="str">
        <f t="shared" ca="1" si="933"/>
        <v/>
      </c>
      <c r="DN458" s="74" t="str">
        <f t="shared" ca="1" si="934"/>
        <v/>
      </c>
      <c r="DO458" s="74" t="str">
        <f t="shared" ca="1" si="935"/>
        <v/>
      </c>
      <c r="DQ458" s="74" t="str">
        <f t="shared" ca="1" si="936"/>
        <v/>
      </c>
      <c r="DS458" s="74" t="str">
        <f t="shared" ca="1" si="937"/>
        <v/>
      </c>
      <c r="DT458" s="74" t="str">
        <f t="shared" ca="1" si="938"/>
        <v/>
      </c>
      <c r="DV458" s="525" t="str">
        <f t="shared" ca="1" si="939"/>
        <v/>
      </c>
      <c r="DW458" s="74" t="str">
        <f t="shared" ca="1" si="940"/>
        <v/>
      </c>
      <c r="DX458" s="485" t="str">
        <f t="shared" ca="1" si="941"/>
        <v/>
      </c>
      <c r="DY458" s="74" t="str">
        <f t="shared" ca="1" si="942"/>
        <v/>
      </c>
      <c r="DZ458" s="74" t="str">
        <f t="shared" ca="1" si="943"/>
        <v/>
      </c>
      <c r="EA458" s="74" t="str">
        <f t="shared" ca="1" si="944"/>
        <v/>
      </c>
      <c r="EC458" s="74" t="str">
        <f t="shared" ca="1" si="945"/>
        <v/>
      </c>
      <c r="ED458" s="74" t="str">
        <f t="shared" ca="1" si="946"/>
        <v/>
      </c>
      <c r="EE458" s="74" t="str">
        <f t="shared" ca="1" si="947"/>
        <v/>
      </c>
      <c r="EG458" s="479" t="str">
        <f ca="1">IF(V458=1,"",IF(LOG入力!BH458&gt;0,0,IF(CG458="★",0,IF(R458=1,0,IF(N458=0,0,1)))))</f>
        <v/>
      </c>
      <c r="EH458" s="483" t="str">
        <f t="shared" ca="1" si="948"/>
        <v/>
      </c>
      <c r="EI458" s="483" t="str">
        <f t="shared" ca="1" si="949"/>
        <v/>
      </c>
      <c r="EJ458" s="483" t="str">
        <f t="shared" ca="1" si="950"/>
        <v/>
      </c>
      <c r="EL458" s="71">
        <f t="shared" ca="1" si="951"/>
        <v>0</v>
      </c>
      <c r="EM458" s="6">
        <f t="shared" ca="1" si="952"/>
        <v>0</v>
      </c>
      <c r="EN458" s="6" t="str">
        <f t="shared" ca="1" si="953"/>
        <v/>
      </c>
      <c r="EO458" s="6">
        <f ca="1">IF(LOG入力!BH458&gt;0,0,IF(EM458=0,0,(IF(COUNTIF($EN$19:EN458,EN458)=1,IF($FS$3="N",1,IF(EH458=1,1,0))))))</f>
        <v>0</v>
      </c>
      <c r="EP458" s="6" t="str">
        <f ca="1">IF(LOG入力!BH458&gt;0,"",IF(EO458=1,$X458,""))</f>
        <v/>
      </c>
      <c r="EQ458" s="6" t="str">
        <f ca="1">IF(LOG入力!BH458&gt;0,"",IF(EO458=1,$Y458,""))</f>
        <v/>
      </c>
      <c r="ER458" s="520" t="str">
        <f ca="1">IF(LOG入力!BH458&gt;0,"",IF(COUNTIF($EP$19:$EP458,EP458)=1,EP458,""))</f>
        <v/>
      </c>
      <c r="ES458" s="520">
        <f ca="1">IF(LOG入力!BH458&gt;0,0,IF((EL458=1),IF(($ER458=""),0,1),0))</f>
        <v>0</v>
      </c>
      <c r="ET458" s="520" t="str">
        <f ca="1">IF(LOG入力!BH458&gt;0,"",IF(COUNTIF($EQ$19:EQ458,EQ458)=1,EQ458,""))</f>
        <v/>
      </c>
      <c r="EU458" s="539">
        <f ca="1">IF(LOG入力!BH458&gt;0,0,IF((EL458=1),IF(($ET458=""),0,1),0))</f>
        <v>0</v>
      </c>
      <c r="EV458" s="71">
        <f t="shared" ca="1" si="954"/>
        <v>0</v>
      </c>
      <c r="EW458" s="6">
        <f t="shared" ca="1" si="955"/>
        <v>0</v>
      </c>
      <c r="EX458" s="6" t="str">
        <f t="shared" ca="1" si="956"/>
        <v/>
      </c>
      <c r="EY458" s="6">
        <f ca="1">IF(LOG入力!BH458&gt;0,0,IF(EW458=0,0,(IF(COUNTIF($EX$19:EX458,EX458)=1,IF($FS$3="N",1,IF(EH458=1,1,0))))))</f>
        <v>0</v>
      </c>
      <c r="EZ458" s="6" t="str">
        <f ca="1">IF(LOG入力!BH458&gt;0,"",IF(EY458=1,$X458,""))</f>
        <v/>
      </c>
      <c r="FA458" s="6" t="str">
        <f ca="1">IF(LOG入力!BH458&gt;0,"",IF(EY458=1,$Y458,""))</f>
        <v/>
      </c>
      <c r="FB458" s="6" t="str">
        <f ca="1">IF(LOG入力!BH458&gt;0,"",IF(COUNTIF($EZ$19:$EZ458,EZ458)=1,EZ458,""))</f>
        <v/>
      </c>
      <c r="FC458" s="6">
        <f ca="1">IF(LOG入力!BH458&gt;0,0,IF((EV458=1),IF(($FB458=""),0,1),0))</f>
        <v>0</v>
      </c>
      <c r="FD458" s="6" t="str">
        <f ca="1">IF(LOG入力!BH458&gt;0,"",IF(COUNTIF($FA$19:FA458,FA458)=1,FA458,""))</f>
        <v/>
      </c>
      <c r="FE458" s="72">
        <f ca="1">IF(LOG入力!BH458&gt;0,0,IF((EV458=1),IF(($FD458=""),0,1),0))</f>
        <v>0</v>
      </c>
      <c r="FF458" s="71">
        <f t="shared" ca="1" si="957"/>
        <v>0</v>
      </c>
      <c r="FG458" s="6">
        <f t="shared" ca="1" si="958"/>
        <v>0</v>
      </c>
      <c r="FH458" s="6" t="str">
        <f t="shared" ca="1" si="959"/>
        <v/>
      </c>
      <c r="FI458" s="6">
        <f ca="1">IF(LOG入力!BH458&gt;0,0,IF(FG458=0,0,(IF(COUNTIF($FH$19:FH458,FH458)=1,IF($FS$3="N",1,IF(EH458=1,1,0))))))</f>
        <v>0</v>
      </c>
      <c r="FJ458" s="6" t="str">
        <f ca="1">IF(LOG入力!BH458&gt;0,"",IF(FI458=1,$X458,""))</f>
        <v/>
      </c>
      <c r="FK458" s="6" t="str">
        <f ca="1">IF(LOG入力!BH458&gt;0,"",IF(FI458=1,$Y458,""))</f>
        <v/>
      </c>
      <c r="FL458" s="6" t="str">
        <f ca="1">IF(LOG入力!BH458&gt;0,"",IF(COUNTIF($FJ$19:$FJ458,FJ458)=1,FJ458,""))</f>
        <v/>
      </c>
      <c r="FM458" s="6">
        <f ca="1">IF(LOG入力!BH458&gt;0,0,IF((FF458=1),IF(($FL458=""),0,1),0))</f>
        <v>0</v>
      </c>
      <c r="FN458" s="6" t="str">
        <f ca="1">IF(LOG入力!BH458&gt;0,"",IF(COUNTIF($FK$19:FK458,FK458)=1,FK458,""))</f>
        <v/>
      </c>
      <c r="FO458" s="72">
        <f ca="1">IF(LOG入力!BH458&gt;0,0,IF((FF458=1),IF(($FN458=""),0,1),0))</f>
        <v>0</v>
      </c>
      <c r="FP458" s="71">
        <f t="shared" ca="1" si="960"/>
        <v>0</v>
      </c>
      <c r="FQ458" s="6">
        <f t="shared" ca="1" si="961"/>
        <v>0</v>
      </c>
      <c r="FR458" s="6" t="str">
        <f t="shared" ca="1" si="962"/>
        <v/>
      </c>
      <c r="FS458" s="6">
        <f ca="1">IF(LOG入力!BH458&gt;0,0,IF(FQ458=0,0,(IF(COUNTIF($FR$19:FR458,FR458)=1,IF($FS$3="N",1,IF(EH458=1,1,0))))))</f>
        <v>0</v>
      </c>
      <c r="FT458" s="6" t="str">
        <f ca="1">IF(LOG入力!BH458&gt;0,"",IF(FS458=1,$X458,""))</f>
        <v/>
      </c>
      <c r="FU458" s="6" t="str">
        <f ca="1">IF(LOG入力!BH458&gt;0,"",IF(FS458=1,$Y458,""))</f>
        <v/>
      </c>
      <c r="FV458" s="6" t="str">
        <f ca="1">IF(LOG入力!BH458&gt;0,"",IF(COUNTIF($FT$19:$FT458,FT458)=1,FT458,""))</f>
        <v/>
      </c>
      <c r="FW458" s="6">
        <f ca="1">IF(LOG入力!BH458&gt;0,0,IF((FP458=1),IF(($FV458=""),0,1),0))</f>
        <v>0</v>
      </c>
      <c r="FX458" s="6" t="str">
        <f ca="1">IF(LOG入力!BH458&gt;0,"",IF(COUNTIF($FU$19:FU458,FU458)=1,FU458,""))</f>
        <v/>
      </c>
      <c r="FY458" s="72">
        <f ca="1">IF(LOG入力!BH458&gt;0,0,IF((FP458=1),IF(($FX458=""),0,1),0))</f>
        <v>0</v>
      </c>
      <c r="FZ458" s="71">
        <f t="shared" ca="1" si="963"/>
        <v>0</v>
      </c>
      <c r="GA458" s="6">
        <f t="shared" ca="1" si="964"/>
        <v>0</v>
      </c>
      <c r="GB458" s="6" t="str">
        <f t="shared" ca="1" si="965"/>
        <v/>
      </c>
      <c r="GC458" s="6">
        <f ca="1">IF(LOG入力!BH458&gt;0,0,IF(GA458=0,0,(IF(COUNTIF($GB$19:GB458,GB458)=1,IF($FS$3="N",1,IF(EH458=1,1,0))))))</f>
        <v>0</v>
      </c>
      <c r="GD458" s="6" t="str">
        <f ca="1">IF(LOG入力!BH458&gt;0,"",IF(GC458=1,$X458,""))</f>
        <v/>
      </c>
      <c r="GE458" s="6" t="str">
        <f ca="1">IF(LOG入力!BH458&gt;0,"",IF(GC458=1,$Y458,""))</f>
        <v/>
      </c>
      <c r="GF458" s="6" t="str">
        <f ca="1">IF(LOG入力!BH458&gt;0,"",IF(COUNTIF($GD$19:$GD458,GD458)=1,GD458,""))</f>
        <v/>
      </c>
      <c r="GG458" s="6">
        <f ca="1">IF(LOG入力!BH458&gt;0,0,IF((FZ458=1),IF(($GF458=""),0,1),0))</f>
        <v>0</v>
      </c>
      <c r="GH458" s="6" t="str">
        <f ca="1">IF(LOG入力!BH458&gt;0,"",IF(COUNTIF($GE$19:GE458,GE458)=1,GE458,""))</f>
        <v/>
      </c>
      <c r="GI458" s="72">
        <f ca="1">IF(LOG入力!BH458&gt;0,0,IF((FZ458=1),IF(($GH458=""),0,1),0))</f>
        <v>0</v>
      </c>
      <c r="GK458" s="455" t="str">
        <f ca="1">IF(V458=1,"",IF(LEN(LOG入力!AS458)=0,"",LOG入力!AS458))</f>
        <v/>
      </c>
      <c r="GL458" s="378" t="str">
        <f t="shared" ca="1" si="966"/>
        <v/>
      </c>
      <c r="GM458" s="378" t="str">
        <f t="shared" ca="1" si="967"/>
        <v/>
      </c>
      <c r="GN458" s="74" t="str">
        <f t="shared" ca="1" si="968"/>
        <v/>
      </c>
      <c r="GO458" s="74" t="str">
        <f t="shared" ca="1" si="969"/>
        <v/>
      </c>
      <c r="GQ458" s="74" t="str">
        <f t="shared" ca="1" si="970"/>
        <v/>
      </c>
      <c r="GR458" s="74" t="str">
        <f t="shared" ca="1" si="971"/>
        <v/>
      </c>
      <c r="GS458" s="74" t="str">
        <f t="shared" ca="1" si="972"/>
        <v/>
      </c>
      <c r="GT458" s="74" t="str">
        <f t="shared" ca="1" si="973"/>
        <v/>
      </c>
      <c r="GU458" s="74" t="str">
        <f t="shared" ca="1" si="974"/>
        <v/>
      </c>
      <c r="GV458" s="74" t="str">
        <f t="shared" ca="1" si="975"/>
        <v/>
      </c>
      <c r="GX458" s="74" t="str">
        <f t="shared" ca="1" si="976"/>
        <v/>
      </c>
      <c r="GY458" s="74" t="str">
        <f t="shared" ca="1" si="977"/>
        <v/>
      </c>
      <c r="GZ458" s="74" t="str">
        <f ca="1">IF(V458=1,"",IF(LOG入力!BH458&gt;0,0,IF(GY458=0,0,IF((VALUE((TYPE(VALUE(J458)))))=16,0,IF(VALUE(J458)&lt;60,1,IF(VALUE(J458)&lt;100,0,IF(VALUE(J458)&lt;600,2,0)))))))</f>
        <v/>
      </c>
      <c r="HA458" s="74" t="str">
        <f t="shared" ca="1" si="978"/>
        <v/>
      </c>
      <c r="HB458" s="74" t="str">
        <f ca="1">IF(V458=1,"",IF(LOG入力!BH458&gt;0,0,IF(HA458=0,0,IF((VALUE((TYPE(VALUE(L458)))))=16,0,IF(VALUE(L458)&lt;60,1,IF(VALUE(L458)&lt;100,0,IF(VALUE(L458)&lt;600,2,0)))))))</f>
        <v/>
      </c>
      <c r="HD458" s="74" t="str">
        <f t="shared" ca="1" si="979"/>
        <v/>
      </c>
      <c r="HF458" s="74" t="str">
        <f t="shared" ca="1" si="980"/>
        <v/>
      </c>
      <c r="HG458" s="74" t="str">
        <f t="shared" ca="1" si="981"/>
        <v/>
      </c>
      <c r="HH458" s="74" t="str">
        <f t="shared" ca="1" si="982"/>
        <v/>
      </c>
      <c r="HI458" s="74" t="str">
        <f t="shared" ca="1" si="983"/>
        <v/>
      </c>
      <c r="HJ458" s="74" t="str">
        <f t="shared" ca="1" si="984"/>
        <v/>
      </c>
      <c r="HK458" s="74" t="str">
        <f t="shared" ca="1" si="985"/>
        <v/>
      </c>
      <c r="HL458" s="74" t="str">
        <f t="shared" ca="1" si="986"/>
        <v/>
      </c>
      <c r="HM458" s="74" t="str">
        <f t="shared" ca="1" si="987"/>
        <v/>
      </c>
      <c r="HN458" s="74" t="str">
        <f t="shared" ca="1" si="988"/>
        <v/>
      </c>
      <c r="HO458" s="529" t="str">
        <f t="shared" ca="1" si="989"/>
        <v/>
      </c>
      <c r="HP458" s="74" t="str">
        <f t="shared" ca="1" si="990"/>
        <v/>
      </c>
      <c r="HQ458" s="74" t="str">
        <f t="shared" ca="1" si="991"/>
        <v/>
      </c>
      <c r="HR458" s="74" t="str">
        <f t="shared" ca="1" si="992"/>
        <v/>
      </c>
      <c r="HS458" s="74" t="str">
        <f t="shared" ca="1" si="993"/>
        <v/>
      </c>
      <c r="HT458" s="74" t="str">
        <f ca="1">IF(V458=1,"",IF(LOG入力!BH458&gt;0,0,IF(DV458=1,0,IF(N458="0",0,IF(SUM(HD458:HS458)&gt;0,1,0)))))</f>
        <v/>
      </c>
    </row>
    <row r="459" spans="1:228" x14ac:dyDescent="0.15">
      <c r="A459" s="5"/>
      <c r="B459" s="560" t="str">
        <f t="shared" ca="1" si="852"/>
        <v/>
      </c>
      <c r="C459" s="562" t="str">
        <f ca="1">LOG入力!AP459</f>
        <v/>
      </c>
      <c r="D459" s="562" t="str">
        <f ca="1">LOG入力!AQ459</f>
        <v/>
      </c>
      <c r="E459" s="562" t="str">
        <f ca="1">LOG入力!AR459</f>
        <v/>
      </c>
      <c r="F459" s="563" t="str">
        <f t="shared" ca="1" si="853"/>
        <v/>
      </c>
      <c r="G459" s="582" t="str">
        <f ca="1">LOG入力!AT459</f>
        <v/>
      </c>
      <c r="H459" s="507" t="str">
        <f ca="1">LOG入力!AU459</f>
        <v/>
      </c>
      <c r="I459" s="507" t="str">
        <f ca="1">LOG入力!AV459</f>
        <v/>
      </c>
      <c r="J459" s="583" t="str">
        <f ca="1">LOG入力!AW459</f>
        <v/>
      </c>
      <c r="K459" s="584" t="str">
        <f ca="1">LOG入力!BJ459</f>
        <v/>
      </c>
      <c r="L459" s="583" t="str">
        <f ca="1">LOG入力!AY459</f>
        <v/>
      </c>
      <c r="M459" s="566" t="str">
        <f ca="1">LOG入力!BK459</f>
        <v/>
      </c>
      <c r="N459" s="567" t="str">
        <f ca="1">IF(V459=1,"",IF(LOG入力!AJ459=1,"1",LOG入力!BA459))</f>
        <v/>
      </c>
      <c r="O459" s="568" t="str">
        <f ca="1">IF(V459=1,"",IF(LEN(LOG入力!O459)=0,"",LOG入力!O459))</f>
        <v/>
      </c>
      <c r="P459" s="569" t="str">
        <f ca="1">IF(V459=1,"",IF($AA$4=1,"",IF(LOG入力!BG459=1,"",CONCATENATE($ER459,$FB459,$FL459,$FV459,$GF459))))</f>
        <v/>
      </c>
      <c r="Q459" s="569" t="str">
        <f ca="1">IF(V459=1,"",IF($AA$4=1,"",IF(LOG入力!BG459=1,"",CONCATENATE($ET459,$FD459,$FN459,$FX459,$GH459))))</f>
        <v/>
      </c>
      <c r="R459" s="292" t="str">
        <f ca="1">IF(V459=1,"",IF($AA$4=1,"",IF(LOG入力!BH459&gt;0,0,AA459)))</f>
        <v/>
      </c>
      <c r="S459" s="293" t="str">
        <f t="shared" ca="1" si="854"/>
        <v/>
      </c>
      <c r="T459" s="29"/>
      <c r="U459" s="38"/>
      <c r="V459" s="196">
        <f ca="1">LOG入力!AN459</f>
        <v>1</v>
      </c>
      <c r="W459" s="38"/>
      <c r="X459" s="516" t="str">
        <f t="shared" ca="1" si="855"/>
        <v/>
      </c>
      <c r="Y459" s="515" t="str">
        <f t="shared" ca="1" si="856"/>
        <v/>
      </c>
      <c r="Z459" s="518" t="str">
        <f t="shared" ca="1" si="857"/>
        <v/>
      </c>
      <c r="AA459" s="574" t="str">
        <f t="shared" ca="1" si="858"/>
        <v/>
      </c>
      <c r="AC459" s="6" t="str">
        <f t="shared" ca="1" si="859"/>
        <v/>
      </c>
      <c r="AD459" s="6" t="str">
        <f t="shared" ca="1" si="860"/>
        <v/>
      </c>
      <c r="AE459" s="6" t="str">
        <f t="shared" ca="1" si="861"/>
        <v/>
      </c>
      <c r="AF459" s="6" t="str">
        <f t="shared" ca="1" si="862"/>
        <v/>
      </c>
      <c r="AG459" s="6" t="str">
        <f t="shared" ca="1" si="863"/>
        <v/>
      </c>
      <c r="AH459" s="6" t="str">
        <f t="shared" ca="1" si="864"/>
        <v/>
      </c>
      <c r="AI459" s="6" t="str">
        <f t="shared" ca="1" si="865"/>
        <v/>
      </c>
      <c r="AJ459" s="6" t="str">
        <f t="shared" ca="1" si="866"/>
        <v/>
      </c>
      <c r="AK459" s="6" t="str">
        <f t="shared" ca="1" si="867"/>
        <v/>
      </c>
      <c r="AL459" s="6" t="str">
        <f t="shared" ca="1" si="868"/>
        <v/>
      </c>
      <c r="AM459" s="6" t="str">
        <f t="shared" ca="1" si="869"/>
        <v/>
      </c>
      <c r="AN459" s="6" t="str">
        <f t="shared" ca="1" si="870"/>
        <v/>
      </c>
      <c r="AO459" s="6" t="str">
        <f t="shared" ca="1" si="871"/>
        <v/>
      </c>
      <c r="AP459" s="6" t="str">
        <f t="shared" ca="1" si="872"/>
        <v/>
      </c>
      <c r="AQ459" s="6" t="str">
        <f t="shared" ca="1" si="873"/>
        <v/>
      </c>
      <c r="AR459" s="6" t="str">
        <f t="shared" ca="1" si="874"/>
        <v/>
      </c>
      <c r="AS459" s="6" t="str">
        <f t="shared" ca="1" si="875"/>
        <v/>
      </c>
      <c r="AT459" s="6" t="str">
        <f t="shared" ca="1" si="876"/>
        <v/>
      </c>
      <c r="AU459" s="6" t="str">
        <f t="shared" ca="1" si="877"/>
        <v/>
      </c>
      <c r="AV459" s="6" t="str">
        <f t="shared" ca="1" si="878"/>
        <v/>
      </c>
      <c r="AW459" s="6" t="str">
        <f t="shared" ca="1" si="879"/>
        <v/>
      </c>
      <c r="AY459" s="6" t="str">
        <f t="shared" ca="1" si="880"/>
        <v/>
      </c>
      <c r="AZ459" s="6" t="str">
        <f t="shared" ca="1" si="881"/>
        <v/>
      </c>
      <c r="BA459" s="6" t="str">
        <f t="shared" ca="1" si="882"/>
        <v/>
      </c>
      <c r="BB459" s="6" t="str">
        <f t="shared" ca="1" si="883"/>
        <v/>
      </c>
      <c r="BC459" s="6" t="str">
        <f t="shared" ca="1" si="884"/>
        <v/>
      </c>
      <c r="BD459" s="6" t="str">
        <f t="shared" ca="1" si="885"/>
        <v/>
      </c>
      <c r="BE459" s="6" t="str">
        <f t="shared" ca="1" si="886"/>
        <v/>
      </c>
      <c r="BF459" s="6" t="str">
        <f t="shared" ca="1" si="887"/>
        <v/>
      </c>
      <c r="BG459" s="6" t="str">
        <f t="shared" ca="1" si="888"/>
        <v/>
      </c>
      <c r="BH459" s="6" t="str">
        <f t="shared" ca="1" si="889"/>
        <v/>
      </c>
      <c r="BI459" s="6" t="str">
        <f t="shared" ca="1" si="890"/>
        <v/>
      </c>
      <c r="BJ459" s="6" t="str">
        <f t="shared" ca="1" si="891"/>
        <v/>
      </c>
      <c r="BK459" s="6" t="str">
        <f t="shared" ca="1" si="892"/>
        <v/>
      </c>
      <c r="BL459" s="6" t="str">
        <f t="shared" ca="1" si="893"/>
        <v/>
      </c>
      <c r="BM459" s="6" t="str">
        <f t="shared" ca="1" si="894"/>
        <v/>
      </c>
      <c r="BN459" s="6" t="str">
        <f t="shared" ca="1" si="895"/>
        <v/>
      </c>
      <c r="BO459" s="6" t="str">
        <f t="shared" ca="1" si="896"/>
        <v/>
      </c>
      <c r="BP459" s="6" t="str">
        <f t="shared" ca="1" si="897"/>
        <v/>
      </c>
      <c r="BQ459" s="6" t="str">
        <f t="shared" ca="1" si="898"/>
        <v/>
      </c>
      <c r="BR459" s="6" t="str">
        <f t="shared" ca="1" si="899"/>
        <v/>
      </c>
      <c r="BS459" s="6" t="str">
        <f t="shared" ca="1" si="900"/>
        <v/>
      </c>
      <c r="BU459" s="6" t="str">
        <f t="shared" ca="1" si="901"/>
        <v/>
      </c>
      <c r="BW459" s="515" t="str">
        <f t="shared" ca="1" si="902"/>
        <v/>
      </c>
      <c r="BX459" s="515">
        <f t="shared" ca="1" si="903"/>
        <v>0</v>
      </c>
      <c r="BY459" s="515" t="str">
        <f t="shared" ca="1" si="904"/>
        <v/>
      </c>
      <c r="CA459" s="6">
        <f t="shared" ca="1" si="905"/>
        <v>1</v>
      </c>
      <c r="CC459" s="523" t="str">
        <f t="shared" ca="1" si="906"/>
        <v/>
      </c>
      <c r="CE459" s="6" t="str">
        <f t="shared" ca="1" si="907"/>
        <v/>
      </c>
      <c r="CG459" s="524" t="str">
        <f ca="1">IF(V459=1,"",IF($AA$4=1,"",IF(LOG入力!BH459&gt;0,"",IF(N459=0,"",IF(HT459=0,"","★")))))</f>
        <v/>
      </c>
      <c r="CI459" s="74" t="str">
        <f t="shared" ca="1" si="908"/>
        <v/>
      </c>
      <c r="CK459" s="525" t="str">
        <f ca="1">IF(V459=1,"",IF(LOG入力!BH459&gt;0,1,0))</f>
        <v/>
      </c>
      <c r="CL459" s="74" t="str">
        <f t="shared" ca="1" si="909"/>
        <v/>
      </c>
      <c r="CN459" s="74" t="str">
        <f t="shared" ca="1" si="910"/>
        <v/>
      </c>
      <c r="CO459" s="74" t="str">
        <f t="shared" ca="1" si="911"/>
        <v/>
      </c>
      <c r="CQ459" s="74" t="str">
        <f t="shared" ca="1" si="912"/>
        <v/>
      </c>
      <c r="CR459" s="74" t="str">
        <f t="shared" ca="1" si="913"/>
        <v/>
      </c>
      <c r="CS459" s="74" t="str">
        <f t="shared" ca="1" si="914"/>
        <v/>
      </c>
      <c r="CT459" s="74" t="str">
        <f t="shared" ca="1" si="915"/>
        <v/>
      </c>
      <c r="CU459" s="74" t="str">
        <f t="shared" ca="1" si="916"/>
        <v/>
      </c>
      <c r="CV459" s="74" t="str">
        <f t="shared" ca="1" si="917"/>
        <v/>
      </c>
      <c r="CW459" s="74" t="str">
        <f t="shared" ca="1" si="918"/>
        <v/>
      </c>
      <c r="CX459" s="74" t="str">
        <f t="shared" ca="1" si="919"/>
        <v/>
      </c>
      <c r="CY459" s="74" t="str">
        <f t="shared" ca="1" si="920"/>
        <v/>
      </c>
      <c r="CZ459" s="74" t="str">
        <f t="shared" ca="1" si="921"/>
        <v/>
      </c>
      <c r="DA459" s="74" t="str">
        <f t="shared" ca="1" si="922"/>
        <v/>
      </c>
      <c r="DB459" s="74" t="str">
        <f t="shared" ca="1" si="923"/>
        <v/>
      </c>
      <c r="DD459" s="74" t="str">
        <f t="shared" ca="1" si="924"/>
        <v/>
      </c>
      <c r="DE459" s="74" t="str">
        <f t="shared" ca="1" si="925"/>
        <v/>
      </c>
      <c r="DF459" s="74" t="str">
        <f t="shared" ca="1" si="926"/>
        <v/>
      </c>
      <c r="DG459" s="74" t="str">
        <f t="shared" ca="1" si="927"/>
        <v/>
      </c>
      <c r="DH459" s="74" t="str">
        <f t="shared" ca="1" si="928"/>
        <v/>
      </c>
      <c r="DI459" s="74" t="str">
        <f t="shared" ca="1" si="929"/>
        <v/>
      </c>
      <c r="DJ459" s="74" t="str">
        <f t="shared" ca="1" si="930"/>
        <v/>
      </c>
      <c r="DK459" s="74" t="str">
        <f t="shared" ca="1" si="931"/>
        <v/>
      </c>
      <c r="DL459" s="74" t="str">
        <f t="shared" ca="1" si="932"/>
        <v/>
      </c>
      <c r="DM459" s="74" t="str">
        <f t="shared" ca="1" si="933"/>
        <v/>
      </c>
      <c r="DN459" s="74" t="str">
        <f t="shared" ca="1" si="934"/>
        <v/>
      </c>
      <c r="DO459" s="74" t="str">
        <f t="shared" ca="1" si="935"/>
        <v/>
      </c>
      <c r="DQ459" s="74" t="str">
        <f t="shared" ca="1" si="936"/>
        <v/>
      </c>
      <c r="DS459" s="74" t="str">
        <f t="shared" ca="1" si="937"/>
        <v/>
      </c>
      <c r="DT459" s="74" t="str">
        <f t="shared" ca="1" si="938"/>
        <v/>
      </c>
      <c r="DV459" s="525" t="str">
        <f t="shared" ca="1" si="939"/>
        <v/>
      </c>
      <c r="DW459" s="74" t="str">
        <f t="shared" ca="1" si="940"/>
        <v/>
      </c>
      <c r="DX459" s="485" t="str">
        <f t="shared" ca="1" si="941"/>
        <v/>
      </c>
      <c r="DY459" s="74" t="str">
        <f t="shared" ca="1" si="942"/>
        <v/>
      </c>
      <c r="DZ459" s="74" t="str">
        <f t="shared" ca="1" si="943"/>
        <v/>
      </c>
      <c r="EA459" s="74" t="str">
        <f t="shared" ca="1" si="944"/>
        <v/>
      </c>
      <c r="EC459" s="74" t="str">
        <f t="shared" ca="1" si="945"/>
        <v/>
      </c>
      <c r="ED459" s="74" t="str">
        <f t="shared" ca="1" si="946"/>
        <v/>
      </c>
      <c r="EE459" s="74" t="str">
        <f t="shared" ca="1" si="947"/>
        <v/>
      </c>
      <c r="EG459" s="479" t="str">
        <f ca="1">IF(V459=1,"",IF(LOG入力!BH459&gt;0,0,IF(CG459="★",0,IF(R459=1,0,IF(N459=0,0,1)))))</f>
        <v/>
      </c>
      <c r="EH459" s="483" t="str">
        <f t="shared" ca="1" si="948"/>
        <v/>
      </c>
      <c r="EI459" s="483" t="str">
        <f t="shared" ca="1" si="949"/>
        <v/>
      </c>
      <c r="EJ459" s="483" t="str">
        <f t="shared" ca="1" si="950"/>
        <v/>
      </c>
      <c r="EL459" s="71">
        <f t="shared" ca="1" si="951"/>
        <v>0</v>
      </c>
      <c r="EM459" s="6">
        <f t="shared" ca="1" si="952"/>
        <v>0</v>
      </c>
      <c r="EN459" s="6" t="str">
        <f t="shared" ca="1" si="953"/>
        <v/>
      </c>
      <c r="EO459" s="6">
        <f ca="1">IF(LOG入力!BH459&gt;0,0,IF(EM459=0,0,(IF(COUNTIF($EN$19:EN459,EN459)=1,IF($FS$3="N",1,IF(EH459=1,1,0))))))</f>
        <v>0</v>
      </c>
      <c r="EP459" s="6" t="str">
        <f ca="1">IF(LOG入力!BH459&gt;0,"",IF(EO459=1,$X459,""))</f>
        <v/>
      </c>
      <c r="EQ459" s="6" t="str">
        <f ca="1">IF(LOG入力!BH459&gt;0,"",IF(EO459=1,$Y459,""))</f>
        <v/>
      </c>
      <c r="ER459" s="520" t="str">
        <f ca="1">IF(LOG入力!BH459&gt;0,"",IF(COUNTIF($EP$19:$EP459,EP459)=1,EP459,""))</f>
        <v/>
      </c>
      <c r="ES459" s="520">
        <f ca="1">IF(LOG入力!BH459&gt;0,0,IF((EL459=1),IF(($ER459=""),0,1),0))</f>
        <v>0</v>
      </c>
      <c r="ET459" s="520" t="str">
        <f ca="1">IF(LOG入力!BH459&gt;0,"",IF(COUNTIF($EQ$19:EQ459,EQ459)=1,EQ459,""))</f>
        <v/>
      </c>
      <c r="EU459" s="539">
        <f ca="1">IF(LOG入力!BH459&gt;0,0,IF((EL459=1),IF(($ET459=""),0,1),0))</f>
        <v>0</v>
      </c>
      <c r="EV459" s="71">
        <f t="shared" ca="1" si="954"/>
        <v>0</v>
      </c>
      <c r="EW459" s="6">
        <f t="shared" ca="1" si="955"/>
        <v>0</v>
      </c>
      <c r="EX459" s="6" t="str">
        <f t="shared" ca="1" si="956"/>
        <v/>
      </c>
      <c r="EY459" s="6">
        <f ca="1">IF(LOG入力!BH459&gt;0,0,IF(EW459=0,0,(IF(COUNTIF($EX$19:EX459,EX459)=1,IF($FS$3="N",1,IF(EH459=1,1,0))))))</f>
        <v>0</v>
      </c>
      <c r="EZ459" s="6" t="str">
        <f ca="1">IF(LOG入力!BH459&gt;0,"",IF(EY459=1,$X459,""))</f>
        <v/>
      </c>
      <c r="FA459" s="6" t="str">
        <f ca="1">IF(LOG入力!BH459&gt;0,"",IF(EY459=1,$Y459,""))</f>
        <v/>
      </c>
      <c r="FB459" s="6" t="str">
        <f ca="1">IF(LOG入力!BH459&gt;0,"",IF(COUNTIF($EZ$19:$EZ459,EZ459)=1,EZ459,""))</f>
        <v/>
      </c>
      <c r="FC459" s="6">
        <f ca="1">IF(LOG入力!BH459&gt;0,0,IF((EV459=1),IF(($FB459=""),0,1),0))</f>
        <v>0</v>
      </c>
      <c r="FD459" s="6" t="str">
        <f ca="1">IF(LOG入力!BH459&gt;0,"",IF(COUNTIF($FA$19:FA459,FA459)=1,FA459,""))</f>
        <v/>
      </c>
      <c r="FE459" s="72">
        <f ca="1">IF(LOG入力!BH459&gt;0,0,IF((EV459=1),IF(($FD459=""),0,1),0))</f>
        <v>0</v>
      </c>
      <c r="FF459" s="71">
        <f t="shared" ca="1" si="957"/>
        <v>0</v>
      </c>
      <c r="FG459" s="6">
        <f t="shared" ca="1" si="958"/>
        <v>0</v>
      </c>
      <c r="FH459" s="6" t="str">
        <f t="shared" ca="1" si="959"/>
        <v/>
      </c>
      <c r="FI459" s="6">
        <f ca="1">IF(LOG入力!BH459&gt;0,0,IF(FG459=0,0,(IF(COUNTIF($FH$19:FH459,FH459)=1,IF($FS$3="N",1,IF(EH459=1,1,0))))))</f>
        <v>0</v>
      </c>
      <c r="FJ459" s="6" t="str">
        <f ca="1">IF(LOG入力!BH459&gt;0,"",IF(FI459=1,$X459,""))</f>
        <v/>
      </c>
      <c r="FK459" s="6" t="str">
        <f ca="1">IF(LOG入力!BH459&gt;0,"",IF(FI459=1,$Y459,""))</f>
        <v/>
      </c>
      <c r="FL459" s="6" t="str">
        <f ca="1">IF(LOG入力!BH459&gt;0,"",IF(COUNTIF($FJ$19:$FJ459,FJ459)=1,FJ459,""))</f>
        <v/>
      </c>
      <c r="FM459" s="6">
        <f ca="1">IF(LOG入力!BH459&gt;0,0,IF((FF459=1),IF(($FL459=""),0,1),0))</f>
        <v>0</v>
      </c>
      <c r="FN459" s="6" t="str">
        <f ca="1">IF(LOG入力!BH459&gt;0,"",IF(COUNTIF($FK$19:FK459,FK459)=1,FK459,""))</f>
        <v/>
      </c>
      <c r="FO459" s="72">
        <f ca="1">IF(LOG入力!BH459&gt;0,0,IF((FF459=1),IF(($FN459=""),0,1),0))</f>
        <v>0</v>
      </c>
      <c r="FP459" s="71">
        <f t="shared" ca="1" si="960"/>
        <v>0</v>
      </c>
      <c r="FQ459" s="6">
        <f t="shared" ca="1" si="961"/>
        <v>0</v>
      </c>
      <c r="FR459" s="6" t="str">
        <f t="shared" ca="1" si="962"/>
        <v/>
      </c>
      <c r="FS459" s="6">
        <f ca="1">IF(LOG入力!BH459&gt;0,0,IF(FQ459=0,0,(IF(COUNTIF($FR$19:FR459,FR459)=1,IF($FS$3="N",1,IF(EH459=1,1,0))))))</f>
        <v>0</v>
      </c>
      <c r="FT459" s="6" t="str">
        <f ca="1">IF(LOG入力!BH459&gt;0,"",IF(FS459=1,$X459,""))</f>
        <v/>
      </c>
      <c r="FU459" s="6" t="str">
        <f ca="1">IF(LOG入力!BH459&gt;0,"",IF(FS459=1,$Y459,""))</f>
        <v/>
      </c>
      <c r="FV459" s="6" t="str">
        <f ca="1">IF(LOG入力!BH459&gt;0,"",IF(COUNTIF($FT$19:$FT459,FT459)=1,FT459,""))</f>
        <v/>
      </c>
      <c r="FW459" s="6">
        <f ca="1">IF(LOG入力!BH459&gt;0,0,IF((FP459=1),IF(($FV459=""),0,1),0))</f>
        <v>0</v>
      </c>
      <c r="FX459" s="6" t="str">
        <f ca="1">IF(LOG入力!BH459&gt;0,"",IF(COUNTIF($FU$19:FU459,FU459)=1,FU459,""))</f>
        <v/>
      </c>
      <c r="FY459" s="72">
        <f ca="1">IF(LOG入力!BH459&gt;0,0,IF((FP459=1),IF(($FX459=""),0,1),0))</f>
        <v>0</v>
      </c>
      <c r="FZ459" s="71">
        <f t="shared" ca="1" si="963"/>
        <v>0</v>
      </c>
      <c r="GA459" s="6">
        <f t="shared" ca="1" si="964"/>
        <v>0</v>
      </c>
      <c r="GB459" s="6" t="str">
        <f t="shared" ca="1" si="965"/>
        <v/>
      </c>
      <c r="GC459" s="6">
        <f ca="1">IF(LOG入力!BH459&gt;0,0,IF(GA459=0,0,(IF(COUNTIF($GB$19:GB459,GB459)=1,IF($FS$3="N",1,IF(EH459=1,1,0))))))</f>
        <v>0</v>
      </c>
      <c r="GD459" s="6" t="str">
        <f ca="1">IF(LOG入力!BH459&gt;0,"",IF(GC459=1,$X459,""))</f>
        <v/>
      </c>
      <c r="GE459" s="6" t="str">
        <f ca="1">IF(LOG入力!BH459&gt;0,"",IF(GC459=1,$Y459,""))</f>
        <v/>
      </c>
      <c r="GF459" s="6" t="str">
        <f ca="1">IF(LOG入力!BH459&gt;0,"",IF(COUNTIF($GD$19:$GD459,GD459)=1,GD459,""))</f>
        <v/>
      </c>
      <c r="GG459" s="6">
        <f ca="1">IF(LOG入力!BH459&gt;0,0,IF((FZ459=1),IF(($GF459=""),0,1),0))</f>
        <v>0</v>
      </c>
      <c r="GH459" s="6" t="str">
        <f ca="1">IF(LOG入力!BH459&gt;0,"",IF(COUNTIF($GE$19:GE459,GE459)=1,GE459,""))</f>
        <v/>
      </c>
      <c r="GI459" s="72">
        <f ca="1">IF(LOG入力!BH459&gt;0,0,IF((FZ459=1),IF(($GH459=""),0,1),0))</f>
        <v>0</v>
      </c>
      <c r="GK459" s="455" t="str">
        <f ca="1">IF(V459=1,"",IF(LEN(LOG入力!AS459)=0,"",LOG入力!AS459))</f>
        <v/>
      </c>
      <c r="GL459" s="378" t="str">
        <f t="shared" ca="1" si="966"/>
        <v/>
      </c>
      <c r="GM459" s="378" t="str">
        <f t="shared" ca="1" si="967"/>
        <v/>
      </c>
      <c r="GN459" s="74" t="str">
        <f t="shared" ca="1" si="968"/>
        <v/>
      </c>
      <c r="GO459" s="74" t="str">
        <f t="shared" ca="1" si="969"/>
        <v/>
      </c>
      <c r="GQ459" s="74" t="str">
        <f t="shared" ca="1" si="970"/>
        <v/>
      </c>
      <c r="GR459" s="74" t="str">
        <f t="shared" ca="1" si="971"/>
        <v/>
      </c>
      <c r="GS459" s="74" t="str">
        <f t="shared" ca="1" si="972"/>
        <v/>
      </c>
      <c r="GT459" s="74" t="str">
        <f t="shared" ca="1" si="973"/>
        <v/>
      </c>
      <c r="GU459" s="74" t="str">
        <f t="shared" ca="1" si="974"/>
        <v/>
      </c>
      <c r="GV459" s="74" t="str">
        <f t="shared" ca="1" si="975"/>
        <v/>
      </c>
      <c r="GX459" s="74" t="str">
        <f t="shared" ca="1" si="976"/>
        <v/>
      </c>
      <c r="GY459" s="74" t="str">
        <f t="shared" ca="1" si="977"/>
        <v/>
      </c>
      <c r="GZ459" s="74" t="str">
        <f ca="1">IF(V459=1,"",IF(LOG入力!BH459&gt;0,0,IF(GY459=0,0,IF((VALUE((TYPE(VALUE(J459)))))=16,0,IF(VALUE(J459)&lt;60,1,IF(VALUE(J459)&lt;100,0,IF(VALUE(J459)&lt;600,2,0)))))))</f>
        <v/>
      </c>
      <c r="HA459" s="74" t="str">
        <f t="shared" ca="1" si="978"/>
        <v/>
      </c>
      <c r="HB459" s="74" t="str">
        <f ca="1">IF(V459=1,"",IF(LOG入力!BH459&gt;0,0,IF(HA459=0,0,IF((VALUE((TYPE(VALUE(L459)))))=16,0,IF(VALUE(L459)&lt;60,1,IF(VALUE(L459)&lt;100,0,IF(VALUE(L459)&lt;600,2,0)))))))</f>
        <v/>
      </c>
      <c r="HD459" s="74" t="str">
        <f t="shared" ca="1" si="979"/>
        <v/>
      </c>
      <c r="HF459" s="74" t="str">
        <f t="shared" ca="1" si="980"/>
        <v/>
      </c>
      <c r="HG459" s="74" t="str">
        <f t="shared" ca="1" si="981"/>
        <v/>
      </c>
      <c r="HH459" s="74" t="str">
        <f t="shared" ca="1" si="982"/>
        <v/>
      </c>
      <c r="HI459" s="74" t="str">
        <f t="shared" ca="1" si="983"/>
        <v/>
      </c>
      <c r="HJ459" s="74" t="str">
        <f t="shared" ca="1" si="984"/>
        <v/>
      </c>
      <c r="HK459" s="74" t="str">
        <f t="shared" ca="1" si="985"/>
        <v/>
      </c>
      <c r="HL459" s="74" t="str">
        <f t="shared" ca="1" si="986"/>
        <v/>
      </c>
      <c r="HM459" s="74" t="str">
        <f t="shared" ca="1" si="987"/>
        <v/>
      </c>
      <c r="HN459" s="74" t="str">
        <f t="shared" ca="1" si="988"/>
        <v/>
      </c>
      <c r="HO459" s="529" t="str">
        <f t="shared" ca="1" si="989"/>
        <v/>
      </c>
      <c r="HP459" s="74" t="str">
        <f t="shared" ca="1" si="990"/>
        <v/>
      </c>
      <c r="HQ459" s="74" t="str">
        <f t="shared" ca="1" si="991"/>
        <v/>
      </c>
      <c r="HR459" s="74" t="str">
        <f t="shared" ca="1" si="992"/>
        <v/>
      </c>
      <c r="HS459" s="74" t="str">
        <f t="shared" ca="1" si="993"/>
        <v/>
      </c>
      <c r="HT459" s="74" t="str">
        <f ca="1">IF(V459=1,"",IF(LOG入力!BH459&gt;0,0,IF(DV459=1,0,IF(N459="0",0,IF(SUM(HD459:HS459)&gt;0,1,0)))))</f>
        <v/>
      </c>
    </row>
    <row r="460" spans="1:228" x14ac:dyDescent="0.15">
      <c r="A460" s="5"/>
      <c r="B460" s="532" t="str">
        <f t="shared" ca="1" si="852"/>
        <v/>
      </c>
      <c r="C460" s="534" t="str">
        <f ca="1">LOG入力!AP460</f>
        <v/>
      </c>
      <c r="D460" s="534" t="str">
        <f ca="1">LOG入力!AQ460</f>
        <v/>
      </c>
      <c r="E460" s="534" t="str">
        <f ca="1">LOG入力!AR460</f>
        <v/>
      </c>
      <c r="F460" s="535" t="str">
        <f t="shared" ca="1" si="853"/>
        <v/>
      </c>
      <c r="G460" s="585" t="str">
        <f ca="1">LOG入力!AT460</f>
        <v/>
      </c>
      <c r="H460" s="542" t="str">
        <f ca="1">LOG入力!AU460</f>
        <v/>
      </c>
      <c r="I460" s="542" t="str">
        <f ca="1">LOG入力!AV460</f>
        <v/>
      </c>
      <c r="J460" s="577" t="str">
        <f ca="1">LOG入力!AW460</f>
        <v/>
      </c>
      <c r="K460" s="578" t="str">
        <f ca="1">LOG入力!BJ460</f>
        <v/>
      </c>
      <c r="L460" s="577" t="str">
        <f ca="1">LOG入力!AY460</f>
        <v/>
      </c>
      <c r="M460" s="545" t="str">
        <f ca="1">LOG入力!BK460</f>
        <v/>
      </c>
      <c r="N460" s="512" t="str">
        <f ca="1">IF(V460=1,"",IF(LOG入力!AJ460=1,"1",LOG入力!BA460))</f>
        <v/>
      </c>
      <c r="O460" s="538" t="str">
        <f ca="1">IF(V460=1,"",IF(LEN(LOG入力!O460)=0,"",LOG入力!O460))</f>
        <v/>
      </c>
      <c r="P460" s="291" t="str">
        <f ca="1">IF(V460=1,"",IF($AA$4=1,"",IF(LOG入力!BG460=1,"",CONCATENATE($ER460,$FB460,$FL460,$FV460,$GF460))))</f>
        <v/>
      </c>
      <c r="Q460" s="291" t="str">
        <f ca="1">IF(V460=1,"",IF($AA$4=1,"",IF(LOG入力!BG460=1,"",CONCATENATE($ET460,$FD460,$FN460,$FX460,$GH460))))</f>
        <v/>
      </c>
      <c r="R460" s="573" t="str">
        <f ca="1">IF(V460=1,"",IF($AA$4=1,"",IF(LOG入力!BH460&gt;0,0,AA460)))</f>
        <v/>
      </c>
      <c r="S460" s="293" t="str">
        <f t="shared" ca="1" si="854"/>
        <v/>
      </c>
      <c r="T460" s="29"/>
      <c r="U460" s="38"/>
      <c r="V460" s="196">
        <f ca="1">LOG入力!AN460</f>
        <v>1</v>
      </c>
      <c r="W460" s="38"/>
      <c r="X460" s="516" t="str">
        <f t="shared" ca="1" si="855"/>
        <v/>
      </c>
      <c r="Y460" s="515" t="str">
        <f t="shared" ca="1" si="856"/>
        <v/>
      </c>
      <c r="Z460" s="518" t="str">
        <f t="shared" ca="1" si="857"/>
        <v/>
      </c>
      <c r="AA460" s="574" t="str">
        <f t="shared" ca="1" si="858"/>
        <v/>
      </c>
      <c r="AC460" s="6" t="str">
        <f t="shared" ca="1" si="859"/>
        <v/>
      </c>
      <c r="AD460" s="6" t="str">
        <f t="shared" ca="1" si="860"/>
        <v/>
      </c>
      <c r="AE460" s="6" t="str">
        <f t="shared" ca="1" si="861"/>
        <v/>
      </c>
      <c r="AF460" s="6" t="str">
        <f t="shared" ca="1" si="862"/>
        <v/>
      </c>
      <c r="AG460" s="6" t="str">
        <f t="shared" ca="1" si="863"/>
        <v/>
      </c>
      <c r="AH460" s="6" t="str">
        <f t="shared" ca="1" si="864"/>
        <v/>
      </c>
      <c r="AI460" s="6" t="str">
        <f t="shared" ca="1" si="865"/>
        <v/>
      </c>
      <c r="AJ460" s="6" t="str">
        <f t="shared" ca="1" si="866"/>
        <v/>
      </c>
      <c r="AK460" s="6" t="str">
        <f t="shared" ca="1" si="867"/>
        <v/>
      </c>
      <c r="AL460" s="6" t="str">
        <f t="shared" ca="1" si="868"/>
        <v/>
      </c>
      <c r="AM460" s="6" t="str">
        <f t="shared" ca="1" si="869"/>
        <v/>
      </c>
      <c r="AN460" s="6" t="str">
        <f t="shared" ca="1" si="870"/>
        <v/>
      </c>
      <c r="AO460" s="6" t="str">
        <f t="shared" ca="1" si="871"/>
        <v/>
      </c>
      <c r="AP460" s="6" t="str">
        <f t="shared" ca="1" si="872"/>
        <v/>
      </c>
      <c r="AQ460" s="6" t="str">
        <f t="shared" ca="1" si="873"/>
        <v/>
      </c>
      <c r="AR460" s="6" t="str">
        <f t="shared" ca="1" si="874"/>
        <v/>
      </c>
      <c r="AS460" s="6" t="str">
        <f t="shared" ca="1" si="875"/>
        <v/>
      </c>
      <c r="AT460" s="6" t="str">
        <f t="shared" ca="1" si="876"/>
        <v/>
      </c>
      <c r="AU460" s="6" t="str">
        <f t="shared" ca="1" si="877"/>
        <v/>
      </c>
      <c r="AV460" s="6" t="str">
        <f t="shared" ca="1" si="878"/>
        <v/>
      </c>
      <c r="AW460" s="6" t="str">
        <f t="shared" ca="1" si="879"/>
        <v/>
      </c>
      <c r="AY460" s="6" t="str">
        <f t="shared" ca="1" si="880"/>
        <v/>
      </c>
      <c r="AZ460" s="6" t="str">
        <f t="shared" ca="1" si="881"/>
        <v/>
      </c>
      <c r="BA460" s="6" t="str">
        <f t="shared" ca="1" si="882"/>
        <v/>
      </c>
      <c r="BB460" s="6" t="str">
        <f t="shared" ca="1" si="883"/>
        <v/>
      </c>
      <c r="BC460" s="6" t="str">
        <f t="shared" ca="1" si="884"/>
        <v/>
      </c>
      <c r="BD460" s="6" t="str">
        <f t="shared" ca="1" si="885"/>
        <v/>
      </c>
      <c r="BE460" s="6" t="str">
        <f t="shared" ca="1" si="886"/>
        <v/>
      </c>
      <c r="BF460" s="6" t="str">
        <f t="shared" ca="1" si="887"/>
        <v/>
      </c>
      <c r="BG460" s="6" t="str">
        <f t="shared" ca="1" si="888"/>
        <v/>
      </c>
      <c r="BH460" s="6" t="str">
        <f t="shared" ca="1" si="889"/>
        <v/>
      </c>
      <c r="BI460" s="6" t="str">
        <f t="shared" ca="1" si="890"/>
        <v/>
      </c>
      <c r="BJ460" s="6" t="str">
        <f t="shared" ca="1" si="891"/>
        <v/>
      </c>
      <c r="BK460" s="6" t="str">
        <f t="shared" ca="1" si="892"/>
        <v/>
      </c>
      <c r="BL460" s="6" t="str">
        <f t="shared" ca="1" si="893"/>
        <v/>
      </c>
      <c r="BM460" s="6" t="str">
        <f t="shared" ca="1" si="894"/>
        <v/>
      </c>
      <c r="BN460" s="6" t="str">
        <f t="shared" ca="1" si="895"/>
        <v/>
      </c>
      <c r="BO460" s="6" t="str">
        <f t="shared" ca="1" si="896"/>
        <v/>
      </c>
      <c r="BP460" s="6" t="str">
        <f t="shared" ca="1" si="897"/>
        <v/>
      </c>
      <c r="BQ460" s="6" t="str">
        <f t="shared" ca="1" si="898"/>
        <v/>
      </c>
      <c r="BR460" s="6" t="str">
        <f t="shared" ca="1" si="899"/>
        <v/>
      </c>
      <c r="BS460" s="6" t="str">
        <f t="shared" ca="1" si="900"/>
        <v/>
      </c>
      <c r="BU460" s="6" t="str">
        <f t="shared" ca="1" si="901"/>
        <v/>
      </c>
      <c r="BW460" s="515" t="str">
        <f t="shared" ca="1" si="902"/>
        <v/>
      </c>
      <c r="BX460" s="515">
        <f t="shared" ca="1" si="903"/>
        <v>0</v>
      </c>
      <c r="BY460" s="515" t="str">
        <f t="shared" ca="1" si="904"/>
        <v/>
      </c>
      <c r="CA460" s="6">
        <f t="shared" ca="1" si="905"/>
        <v>1</v>
      </c>
      <c r="CC460" s="523" t="str">
        <f t="shared" ca="1" si="906"/>
        <v/>
      </c>
      <c r="CE460" s="6" t="str">
        <f t="shared" ca="1" si="907"/>
        <v/>
      </c>
      <c r="CG460" s="524" t="str">
        <f ca="1">IF(V460=1,"",IF($AA$4=1,"",IF(LOG入力!BH460&gt;0,"",IF(N460=0,"",IF(HT460=0,"","★")))))</f>
        <v/>
      </c>
      <c r="CI460" s="74" t="str">
        <f t="shared" ca="1" si="908"/>
        <v/>
      </c>
      <c r="CK460" s="525" t="str">
        <f ca="1">IF(V460=1,"",IF(LOG入力!BH460&gt;0,1,0))</f>
        <v/>
      </c>
      <c r="CL460" s="74" t="str">
        <f t="shared" ca="1" si="909"/>
        <v/>
      </c>
      <c r="CN460" s="74" t="str">
        <f t="shared" ca="1" si="910"/>
        <v/>
      </c>
      <c r="CO460" s="74" t="str">
        <f t="shared" ca="1" si="911"/>
        <v/>
      </c>
      <c r="CQ460" s="74" t="str">
        <f t="shared" ca="1" si="912"/>
        <v/>
      </c>
      <c r="CR460" s="74" t="str">
        <f t="shared" ca="1" si="913"/>
        <v/>
      </c>
      <c r="CS460" s="74" t="str">
        <f t="shared" ca="1" si="914"/>
        <v/>
      </c>
      <c r="CT460" s="74" t="str">
        <f t="shared" ca="1" si="915"/>
        <v/>
      </c>
      <c r="CU460" s="74" t="str">
        <f t="shared" ca="1" si="916"/>
        <v/>
      </c>
      <c r="CV460" s="74" t="str">
        <f t="shared" ca="1" si="917"/>
        <v/>
      </c>
      <c r="CW460" s="74" t="str">
        <f t="shared" ca="1" si="918"/>
        <v/>
      </c>
      <c r="CX460" s="74" t="str">
        <f t="shared" ca="1" si="919"/>
        <v/>
      </c>
      <c r="CY460" s="74" t="str">
        <f t="shared" ca="1" si="920"/>
        <v/>
      </c>
      <c r="CZ460" s="74" t="str">
        <f t="shared" ca="1" si="921"/>
        <v/>
      </c>
      <c r="DA460" s="74" t="str">
        <f t="shared" ca="1" si="922"/>
        <v/>
      </c>
      <c r="DB460" s="74" t="str">
        <f t="shared" ca="1" si="923"/>
        <v/>
      </c>
      <c r="DD460" s="74" t="str">
        <f t="shared" ca="1" si="924"/>
        <v/>
      </c>
      <c r="DE460" s="74" t="str">
        <f t="shared" ca="1" si="925"/>
        <v/>
      </c>
      <c r="DF460" s="74" t="str">
        <f t="shared" ca="1" si="926"/>
        <v/>
      </c>
      <c r="DG460" s="74" t="str">
        <f t="shared" ca="1" si="927"/>
        <v/>
      </c>
      <c r="DH460" s="74" t="str">
        <f t="shared" ca="1" si="928"/>
        <v/>
      </c>
      <c r="DI460" s="74" t="str">
        <f t="shared" ca="1" si="929"/>
        <v/>
      </c>
      <c r="DJ460" s="74" t="str">
        <f t="shared" ca="1" si="930"/>
        <v/>
      </c>
      <c r="DK460" s="74" t="str">
        <f t="shared" ca="1" si="931"/>
        <v/>
      </c>
      <c r="DL460" s="74" t="str">
        <f t="shared" ca="1" si="932"/>
        <v/>
      </c>
      <c r="DM460" s="74" t="str">
        <f t="shared" ca="1" si="933"/>
        <v/>
      </c>
      <c r="DN460" s="74" t="str">
        <f t="shared" ca="1" si="934"/>
        <v/>
      </c>
      <c r="DO460" s="74" t="str">
        <f t="shared" ca="1" si="935"/>
        <v/>
      </c>
      <c r="DQ460" s="74" t="str">
        <f t="shared" ca="1" si="936"/>
        <v/>
      </c>
      <c r="DS460" s="74" t="str">
        <f t="shared" ca="1" si="937"/>
        <v/>
      </c>
      <c r="DT460" s="74" t="str">
        <f t="shared" ca="1" si="938"/>
        <v/>
      </c>
      <c r="DV460" s="525" t="str">
        <f t="shared" ca="1" si="939"/>
        <v/>
      </c>
      <c r="DW460" s="74" t="str">
        <f t="shared" ca="1" si="940"/>
        <v/>
      </c>
      <c r="DX460" s="485" t="str">
        <f t="shared" ca="1" si="941"/>
        <v/>
      </c>
      <c r="DY460" s="74" t="str">
        <f t="shared" ca="1" si="942"/>
        <v/>
      </c>
      <c r="DZ460" s="74" t="str">
        <f t="shared" ca="1" si="943"/>
        <v/>
      </c>
      <c r="EA460" s="74" t="str">
        <f t="shared" ca="1" si="944"/>
        <v/>
      </c>
      <c r="EC460" s="74" t="str">
        <f t="shared" ca="1" si="945"/>
        <v/>
      </c>
      <c r="ED460" s="74" t="str">
        <f t="shared" ca="1" si="946"/>
        <v/>
      </c>
      <c r="EE460" s="74" t="str">
        <f t="shared" ca="1" si="947"/>
        <v/>
      </c>
      <c r="EG460" s="479" t="str">
        <f ca="1">IF(V460=1,"",IF(LOG入力!BH460&gt;0,0,IF(CG460="★",0,IF(R460=1,0,IF(N460=0,0,1)))))</f>
        <v/>
      </c>
      <c r="EH460" s="483" t="str">
        <f t="shared" ca="1" si="948"/>
        <v/>
      </c>
      <c r="EI460" s="483" t="str">
        <f t="shared" ca="1" si="949"/>
        <v/>
      </c>
      <c r="EJ460" s="483" t="str">
        <f t="shared" ca="1" si="950"/>
        <v/>
      </c>
      <c r="EL460" s="71">
        <f t="shared" ca="1" si="951"/>
        <v>0</v>
      </c>
      <c r="EM460" s="6">
        <f t="shared" ca="1" si="952"/>
        <v>0</v>
      </c>
      <c r="EN460" s="6" t="str">
        <f t="shared" ca="1" si="953"/>
        <v/>
      </c>
      <c r="EO460" s="6">
        <f ca="1">IF(LOG入力!BH460&gt;0,0,IF(EM460=0,0,(IF(COUNTIF($EN$19:EN460,EN460)=1,IF($FS$3="N",1,IF(EH460=1,1,0))))))</f>
        <v>0</v>
      </c>
      <c r="EP460" s="6" t="str">
        <f ca="1">IF(LOG入力!BH460&gt;0,"",IF(EO460=1,$X460,""))</f>
        <v/>
      </c>
      <c r="EQ460" s="6" t="str">
        <f ca="1">IF(LOG入力!BH460&gt;0,"",IF(EO460=1,$Y460,""))</f>
        <v/>
      </c>
      <c r="ER460" s="520" t="str">
        <f ca="1">IF(LOG入力!BH460&gt;0,"",IF(COUNTIF($EP$19:$EP460,EP460)=1,EP460,""))</f>
        <v/>
      </c>
      <c r="ES460" s="520">
        <f ca="1">IF(LOG入力!BH460&gt;0,0,IF((EL460=1),IF(($ER460=""),0,1),0))</f>
        <v>0</v>
      </c>
      <c r="ET460" s="520" t="str">
        <f ca="1">IF(LOG入力!BH460&gt;0,"",IF(COUNTIF($EQ$19:EQ460,EQ460)=1,EQ460,""))</f>
        <v/>
      </c>
      <c r="EU460" s="539">
        <f ca="1">IF(LOG入力!BH460&gt;0,0,IF((EL460=1),IF(($ET460=""),0,1),0))</f>
        <v>0</v>
      </c>
      <c r="EV460" s="71">
        <f t="shared" ca="1" si="954"/>
        <v>0</v>
      </c>
      <c r="EW460" s="6">
        <f t="shared" ca="1" si="955"/>
        <v>0</v>
      </c>
      <c r="EX460" s="6" t="str">
        <f t="shared" ca="1" si="956"/>
        <v/>
      </c>
      <c r="EY460" s="6">
        <f ca="1">IF(LOG入力!BH460&gt;0,0,IF(EW460=0,0,(IF(COUNTIF($EX$19:EX460,EX460)=1,IF($FS$3="N",1,IF(EH460=1,1,0))))))</f>
        <v>0</v>
      </c>
      <c r="EZ460" s="6" t="str">
        <f ca="1">IF(LOG入力!BH460&gt;0,"",IF(EY460=1,$X460,""))</f>
        <v/>
      </c>
      <c r="FA460" s="6" t="str">
        <f ca="1">IF(LOG入力!BH460&gt;0,"",IF(EY460=1,$Y460,""))</f>
        <v/>
      </c>
      <c r="FB460" s="6" t="str">
        <f ca="1">IF(LOG入力!BH460&gt;0,"",IF(COUNTIF($EZ$19:$EZ460,EZ460)=1,EZ460,""))</f>
        <v/>
      </c>
      <c r="FC460" s="6">
        <f ca="1">IF(LOG入力!BH460&gt;0,0,IF((EV460=1),IF(($FB460=""),0,1),0))</f>
        <v>0</v>
      </c>
      <c r="FD460" s="6" t="str">
        <f ca="1">IF(LOG入力!BH460&gt;0,"",IF(COUNTIF($FA$19:FA460,FA460)=1,FA460,""))</f>
        <v/>
      </c>
      <c r="FE460" s="72">
        <f ca="1">IF(LOG入力!BH460&gt;0,0,IF((EV460=1),IF(($FD460=""),0,1),0))</f>
        <v>0</v>
      </c>
      <c r="FF460" s="71">
        <f t="shared" ca="1" si="957"/>
        <v>0</v>
      </c>
      <c r="FG460" s="6">
        <f t="shared" ca="1" si="958"/>
        <v>0</v>
      </c>
      <c r="FH460" s="6" t="str">
        <f t="shared" ca="1" si="959"/>
        <v/>
      </c>
      <c r="FI460" s="6">
        <f ca="1">IF(LOG入力!BH460&gt;0,0,IF(FG460=0,0,(IF(COUNTIF($FH$19:FH460,FH460)=1,IF($FS$3="N",1,IF(EH460=1,1,0))))))</f>
        <v>0</v>
      </c>
      <c r="FJ460" s="6" t="str">
        <f ca="1">IF(LOG入力!BH460&gt;0,"",IF(FI460=1,$X460,""))</f>
        <v/>
      </c>
      <c r="FK460" s="6" t="str">
        <f ca="1">IF(LOG入力!BH460&gt;0,"",IF(FI460=1,$Y460,""))</f>
        <v/>
      </c>
      <c r="FL460" s="6" t="str">
        <f ca="1">IF(LOG入力!BH460&gt;0,"",IF(COUNTIF($FJ$19:$FJ460,FJ460)=1,FJ460,""))</f>
        <v/>
      </c>
      <c r="FM460" s="6">
        <f ca="1">IF(LOG入力!BH460&gt;0,0,IF((FF460=1),IF(($FL460=""),0,1),0))</f>
        <v>0</v>
      </c>
      <c r="FN460" s="6" t="str">
        <f ca="1">IF(LOG入力!BH460&gt;0,"",IF(COUNTIF($FK$19:FK460,FK460)=1,FK460,""))</f>
        <v/>
      </c>
      <c r="FO460" s="72">
        <f ca="1">IF(LOG入力!BH460&gt;0,0,IF((FF460=1),IF(($FN460=""),0,1),0))</f>
        <v>0</v>
      </c>
      <c r="FP460" s="71">
        <f t="shared" ca="1" si="960"/>
        <v>0</v>
      </c>
      <c r="FQ460" s="6">
        <f t="shared" ca="1" si="961"/>
        <v>0</v>
      </c>
      <c r="FR460" s="6" t="str">
        <f t="shared" ca="1" si="962"/>
        <v/>
      </c>
      <c r="FS460" s="6">
        <f ca="1">IF(LOG入力!BH460&gt;0,0,IF(FQ460=0,0,(IF(COUNTIF($FR$19:FR460,FR460)=1,IF($FS$3="N",1,IF(EH460=1,1,0))))))</f>
        <v>0</v>
      </c>
      <c r="FT460" s="6" t="str">
        <f ca="1">IF(LOG入力!BH460&gt;0,"",IF(FS460=1,$X460,""))</f>
        <v/>
      </c>
      <c r="FU460" s="6" t="str">
        <f ca="1">IF(LOG入力!BH460&gt;0,"",IF(FS460=1,$Y460,""))</f>
        <v/>
      </c>
      <c r="FV460" s="6" t="str">
        <f ca="1">IF(LOG入力!BH460&gt;0,"",IF(COUNTIF($FT$19:$FT460,FT460)=1,FT460,""))</f>
        <v/>
      </c>
      <c r="FW460" s="6">
        <f ca="1">IF(LOG入力!BH460&gt;0,0,IF((FP460=1),IF(($FV460=""),0,1),0))</f>
        <v>0</v>
      </c>
      <c r="FX460" s="6" t="str">
        <f ca="1">IF(LOG入力!BH460&gt;0,"",IF(COUNTIF($FU$19:FU460,FU460)=1,FU460,""))</f>
        <v/>
      </c>
      <c r="FY460" s="72">
        <f ca="1">IF(LOG入力!BH460&gt;0,0,IF((FP460=1),IF(($FX460=""),0,1),0))</f>
        <v>0</v>
      </c>
      <c r="FZ460" s="71">
        <f t="shared" ca="1" si="963"/>
        <v>0</v>
      </c>
      <c r="GA460" s="6">
        <f t="shared" ca="1" si="964"/>
        <v>0</v>
      </c>
      <c r="GB460" s="6" t="str">
        <f t="shared" ca="1" si="965"/>
        <v/>
      </c>
      <c r="GC460" s="6">
        <f ca="1">IF(LOG入力!BH460&gt;0,0,IF(GA460=0,0,(IF(COUNTIF($GB$19:GB460,GB460)=1,IF($FS$3="N",1,IF(EH460=1,1,0))))))</f>
        <v>0</v>
      </c>
      <c r="GD460" s="6" t="str">
        <f ca="1">IF(LOG入力!BH460&gt;0,"",IF(GC460=1,$X460,""))</f>
        <v/>
      </c>
      <c r="GE460" s="6" t="str">
        <f ca="1">IF(LOG入力!BH460&gt;0,"",IF(GC460=1,$Y460,""))</f>
        <v/>
      </c>
      <c r="GF460" s="6" t="str">
        <f ca="1">IF(LOG入力!BH460&gt;0,"",IF(COUNTIF($GD$19:$GD460,GD460)=1,GD460,""))</f>
        <v/>
      </c>
      <c r="GG460" s="6">
        <f ca="1">IF(LOG入力!BH460&gt;0,0,IF((FZ460=1),IF(($GF460=""),0,1),0))</f>
        <v>0</v>
      </c>
      <c r="GH460" s="6" t="str">
        <f ca="1">IF(LOG入力!BH460&gt;0,"",IF(COUNTIF($GE$19:GE460,GE460)=1,GE460,""))</f>
        <v/>
      </c>
      <c r="GI460" s="72">
        <f ca="1">IF(LOG入力!BH460&gt;0,0,IF((FZ460=1),IF(($GH460=""),0,1),0))</f>
        <v>0</v>
      </c>
      <c r="GK460" s="455" t="str">
        <f ca="1">IF(V460=1,"",IF(LEN(LOG入力!AS460)=0,"",LOG入力!AS460))</f>
        <v/>
      </c>
      <c r="GL460" s="378" t="str">
        <f t="shared" ca="1" si="966"/>
        <v/>
      </c>
      <c r="GM460" s="378" t="str">
        <f t="shared" ca="1" si="967"/>
        <v/>
      </c>
      <c r="GN460" s="74" t="str">
        <f t="shared" ca="1" si="968"/>
        <v/>
      </c>
      <c r="GO460" s="74" t="str">
        <f t="shared" ca="1" si="969"/>
        <v/>
      </c>
      <c r="GQ460" s="74" t="str">
        <f t="shared" ca="1" si="970"/>
        <v/>
      </c>
      <c r="GR460" s="74" t="str">
        <f t="shared" ca="1" si="971"/>
        <v/>
      </c>
      <c r="GS460" s="74" t="str">
        <f t="shared" ca="1" si="972"/>
        <v/>
      </c>
      <c r="GT460" s="74" t="str">
        <f t="shared" ca="1" si="973"/>
        <v/>
      </c>
      <c r="GU460" s="74" t="str">
        <f t="shared" ca="1" si="974"/>
        <v/>
      </c>
      <c r="GV460" s="74" t="str">
        <f t="shared" ca="1" si="975"/>
        <v/>
      </c>
      <c r="GX460" s="74" t="str">
        <f t="shared" ca="1" si="976"/>
        <v/>
      </c>
      <c r="GY460" s="74" t="str">
        <f t="shared" ca="1" si="977"/>
        <v/>
      </c>
      <c r="GZ460" s="74" t="str">
        <f ca="1">IF(V460=1,"",IF(LOG入力!BH460&gt;0,0,IF(GY460=0,0,IF((VALUE((TYPE(VALUE(J460)))))=16,0,IF(VALUE(J460)&lt;60,1,IF(VALUE(J460)&lt;100,0,IF(VALUE(J460)&lt;600,2,0)))))))</f>
        <v/>
      </c>
      <c r="HA460" s="74" t="str">
        <f t="shared" ca="1" si="978"/>
        <v/>
      </c>
      <c r="HB460" s="74" t="str">
        <f ca="1">IF(V460=1,"",IF(LOG入力!BH460&gt;0,0,IF(HA460=0,0,IF((VALUE((TYPE(VALUE(L460)))))=16,0,IF(VALUE(L460)&lt;60,1,IF(VALUE(L460)&lt;100,0,IF(VALUE(L460)&lt;600,2,0)))))))</f>
        <v/>
      </c>
      <c r="HD460" s="74" t="str">
        <f t="shared" ca="1" si="979"/>
        <v/>
      </c>
      <c r="HF460" s="74" t="str">
        <f t="shared" ca="1" si="980"/>
        <v/>
      </c>
      <c r="HG460" s="74" t="str">
        <f t="shared" ca="1" si="981"/>
        <v/>
      </c>
      <c r="HH460" s="74" t="str">
        <f t="shared" ca="1" si="982"/>
        <v/>
      </c>
      <c r="HI460" s="74" t="str">
        <f t="shared" ca="1" si="983"/>
        <v/>
      </c>
      <c r="HJ460" s="74" t="str">
        <f t="shared" ca="1" si="984"/>
        <v/>
      </c>
      <c r="HK460" s="74" t="str">
        <f t="shared" ca="1" si="985"/>
        <v/>
      </c>
      <c r="HL460" s="74" t="str">
        <f t="shared" ca="1" si="986"/>
        <v/>
      </c>
      <c r="HM460" s="74" t="str">
        <f t="shared" ca="1" si="987"/>
        <v/>
      </c>
      <c r="HN460" s="74" t="str">
        <f t="shared" ca="1" si="988"/>
        <v/>
      </c>
      <c r="HO460" s="529" t="str">
        <f t="shared" ca="1" si="989"/>
        <v/>
      </c>
      <c r="HP460" s="74" t="str">
        <f t="shared" ca="1" si="990"/>
        <v/>
      </c>
      <c r="HQ460" s="74" t="str">
        <f t="shared" ca="1" si="991"/>
        <v/>
      </c>
      <c r="HR460" s="74" t="str">
        <f t="shared" ca="1" si="992"/>
        <v/>
      </c>
      <c r="HS460" s="74" t="str">
        <f t="shared" ca="1" si="993"/>
        <v/>
      </c>
      <c r="HT460" s="74" t="str">
        <f ca="1">IF(V460=1,"",IF(LOG入力!BH460&gt;0,0,IF(DV460=1,0,IF(N460="0",0,IF(SUM(HD460:HS460)&gt;0,1,0)))))</f>
        <v/>
      </c>
    </row>
    <row r="461" spans="1:228" x14ac:dyDescent="0.15">
      <c r="A461" s="5"/>
      <c r="B461" s="532" t="str">
        <f t="shared" ca="1" si="852"/>
        <v/>
      </c>
      <c r="C461" s="534" t="str">
        <f ca="1">LOG入力!AP461</f>
        <v/>
      </c>
      <c r="D461" s="534" t="str">
        <f ca="1">LOG入力!AQ461</f>
        <v/>
      </c>
      <c r="E461" s="534" t="str">
        <f ca="1">LOG入力!AR461</f>
        <v/>
      </c>
      <c r="F461" s="535" t="str">
        <f t="shared" ca="1" si="853"/>
        <v/>
      </c>
      <c r="G461" s="585" t="str">
        <f ca="1">LOG入力!AT461</f>
        <v/>
      </c>
      <c r="H461" s="542" t="str">
        <f ca="1">LOG入力!AU461</f>
        <v/>
      </c>
      <c r="I461" s="542" t="str">
        <f ca="1">LOG入力!AV461</f>
        <v/>
      </c>
      <c r="J461" s="577" t="str">
        <f ca="1">LOG入力!AW461</f>
        <v/>
      </c>
      <c r="K461" s="578" t="str">
        <f ca="1">LOG入力!BJ461</f>
        <v/>
      </c>
      <c r="L461" s="577" t="str">
        <f ca="1">LOG入力!AY461</f>
        <v/>
      </c>
      <c r="M461" s="545" t="str">
        <f ca="1">LOG入力!BK461</f>
        <v/>
      </c>
      <c r="N461" s="512" t="str">
        <f ca="1">IF(V461=1,"",IF(LOG入力!AJ461=1,"1",LOG入力!BA461))</f>
        <v/>
      </c>
      <c r="O461" s="538" t="str">
        <f ca="1">IF(V461=1,"",IF(LEN(LOG入力!O461)=0,"",LOG入力!O461))</f>
        <v/>
      </c>
      <c r="P461" s="291" t="str">
        <f ca="1">IF(V461=1,"",IF($AA$4=1,"",IF(LOG入力!BG461=1,"",CONCATENATE($ER461,$FB461,$FL461,$FV461,$GF461))))</f>
        <v/>
      </c>
      <c r="Q461" s="291" t="str">
        <f ca="1">IF(V461=1,"",IF($AA$4=1,"",IF(LOG入力!BG461=1,"",CONCATENATE($ET461,$FD461,$FN461,$FX461,$GH461))))</f>
        <v/>
      </c>
      <c r="R461" s="573" t="str">
        <f ca="1">IF(V461=1,"",IF($AA$4=1,"",IF(LOG入力!BH461&gt;0,0,AA461)))</f>
        <v/>
      </c>
      <c r="S461" s="293" t="str">
        <f t="shared" ca="1" si="854"/>
        <v/>
      </c>
      <c r="T461" s="29"/>
      <c r="U461" s="38"/>
      <c r="V461" s="196">
        <f ca="1">LOG入力!AN461</f>
        <v>1</v>
      </c>
      <c r="W461" s="38"/>
      <c r="X461" s="516" t="str">
        <f t="shared" ca="1" si="855"/>
        <v/>
      </c>
      <c r="Y461" s="515" t="str">
        <f t="shared" ca="1" si="856"/>
        <v/>
      </c>
      <c r="Z461" s="518" t="str">
        <f t="shared" ca="1" si="857"/>
        <v/>
      </c>
      <c r="AA461" s="574" t="str">
        <f t="shared" ca="1" si="858"/>
        <v/>
      </c>
      <c r="AC461" s="6" t="str">
        <f t="shared" ca="1" si="859"/>
        <v/>
      </c>
      <c r="AD461" s="6" t="str">
        <f t="shared" ca="1" si="860"/>
        <v/>
      </c>
      <c r="AE461" s="6" t="str">
        <f t="shared" ca="1" si="861"/>
        <v/>
      </c>
      <c r="AF461" s="6" t="str">
        <f t="shared" ca="1" si="862"/>
        <v/>
      </c>
      <c r="AG461" s="6" t="str">
        <f t="shared" ca="1" si="863"/>
        <v/>
      </c>
      <c r="AH461" s="6" t="str">
        <f t="shared" ca="1" si="864"/>
        <v/>
      </c>
      <c r="AI461" s="6" t="str">
        <f t="shared" ca="1" si="865"/>
        <v/>
      </c>
      <c r="AJ461" s="6" t="str">
        <f t="shared" ca="1" si="866"/>
        <v/>
      </c>
      <c r="AK461" s="6" t="str">
        <f t="shared" ca="1" si="867"/>
        <v/>
      </c>
      <c r="AL461" s="6" t="str">
        <f t="shared" ca="1" si="868"/>
        <v/>
      </c>
      <c r="AM461" s="6" t="str">
        <f t="shared" ca="1" si="869"/>
        <v/>
      </c>
      <c r="AN461" s="6" t="str">
        <f t="shared" ca="1" si="870"/>
        <v/>
      </c>
      <c r="AO461" s="6" t="str">
        <f t="shared" ca="1" si="871"/>
        <v/>
      </c>
      <c r="AP461" s="6" t="str">
        <f t="shared" ca="1" si="872"/>
        <v/>
      </c>
      <c r="AQ461" s="6" t="str">
        <f t="shared" ca="1" si="873"/>
        <v/>
      </c>
      <c r="AR461" s="6" t="str">
        <f t="shared" ca="1" si="874"/>
        <v/>
      </c>
      <c r="AS461" s="6" t="str">
        <f t="shared" ca="1" si="875"/>
        <v/>
      </c>
      <c r="AT461" s="6" t="str">
        <f t="shared" ca="1" si="876"/>
        <v/>
      </c>
      <c r="AU461" s="6" t="str">
        <f t="shared" ca="1" si="877"/>
        <v/>
      </c>
      <c r="AV461" s="6" t="str">
        <f t="shared" ca="1" si="878"/>
        <v/>
      </c>
      <c r="AW461" s="6" t="str">
        <f t="shared" ca="1" si="879"/>
        <v/>
      </c>
      <c r="AY461" s="6" t="str">
        <f t="shared" ca="1" si="880"/>
        <v/>
      </c>
      <c r="AZ461" s="6" t="str">
        <f t="shared" ca="1" si="881"/>
        <v/>
      </c>
      <c r="BA461" s="6" t="str">
        <f t="shared" ca="1" si="882"/>
        <v/>
      </c>
      <c r="BB461" s="6" t="str">
        <f t="shared" ca="1" si="883"/>
        <v/>
      </c>
      <c r="BC461" s="6" t="str">
        <f t="shared" ca="1" si="884"/>
        <v/>
      </c>
      <c r="BD461" s="6" t="str">
        <f t="shared" ca="1" si="885"/>
        <v/>
      </c>
      <c r="BE461" s="6" t="str">
        <f t="shared" ca="1" si="886"/>
        <v/>
      </c>
      <c r="BF461" s="6" t="str">
        <f t="shared" ca="1" si="887"/>
        <v/>
      </c>
      <c r="BG461" s="6" t="str">
        <f t="shared" ca="1" si="888"/>
        <v/>
      </c>
      <c r="BH461" s="6" t="str">
        <f t="shared" ca="1" si="889"/>
        <v/>
      </c>
      <c r="BI461" s="6" t="str">
        <f t="shared" ca="1" si="890"/>
        <v/>
      </c>
      <c r="BJ461" s="6" t="str">
        <f t="shared" ca="1" si="891"/>
        <v/>
      </c>
      <c r="BK461" s="6" t="str">
        <f t="shared" ca="1" si="892"/>
        <v/>
      </c>
      <c r="BL461" s="6" t="str">
        <f t="shared" ca="1" si="893"/>
        <v/>
      </c>
      <c r="BM461" s="6" t="str">
        <f t="shared" ca="1" si="894"/>
        <v/>
      </c>
      <c r="BN461" s="6" t="str">
        <f t="shared" ca="1" si="895"/>
        <v/>
      </c>
      <c r="BO461" s="6" t="str">
        <f t="shared" ca="1" si="896"/>
        <v/>
      </c>
      <c r="BP461" s="6" t="str">
        <f t="shared" ca="1" si="897"/>
        <v/>
      </c>
      <c r="BQ461" s="6" t="str">
        <f t="shared" ca="1" si="898"/>
        <v/>
      </c>
      <c r="BR461" s="6" t="str">
        <f t="shared" ca="1" si="899"/>
        <v/>
      </c>
      <c r="BS461" s="6" t="str">
        <f t="shared" ca="1" si="900"/>
        <v/>
      </c>
      <c r="BU461" s="6" t="str">
        <f t="shared" ca="1" si="901"/>
        <v/>
      </c>
      <c r="BW461" s="515" t="str">
        <f t="shared" ca="1" si="902"/>
        <v/>
      </c>
      <c r="BX461" s="515">
        <f t="shared" ca="1" si="903"/>
        <v>0</v>
      </c>
      <c r="BY461" s="515" t="str">
        <f t="shared" ca="1" si="904"/>
        <v/>
      </c>
      <c r="CA461" s="6">
        <f t="shared" ca="1" si="905"/>
        <v>1</v>
      </c>
      <c r="CC461" s="523" t="str">
        <f t="shared" ca="1" si="906"/>
        <v/>
      </c>
      <c r="CE461" s="6" t="str">
        <f t="shared" ca="1" si="907"/>
        <v/>
      </c>
      <c r="CG461" s="524" t="str">
        <f ca="1">IF(V461=1,"",IF($AA$4=1,"",IF(LOG入力!BH461&gt;0,"",IF(N461=0,"",IF(HT461=0,"","★")))))</f>
        <v/>
      </c>
      <c r="CI461" s="74" t="str">
        <f t="shared" ca="1" si="908"/>
        <v/>
      </c>
      <c r="CK461" s="525" t="str">
        <f ca="1">IF(V461=1,"",IF(LOG入力!BH461&gt;0,1,0))</f>
        <v/>
      </c>
      <c r="CL461" s="74" t="str">
        <f t="shared" ca="1" si="909"/>
        <v/>
      </c>
      <c r="CN461" s="74" t="str">
        <f t="shared" ca="1" si="910"/>
        <v/>
      </c>
      <c r="CO461" s="74" t="str">
        <f t="shared" ca="1" si="911"/>
        <v/>
      </c>
      <c r="CQ461" s="74" t="str">
        <f t="shared" ca="1" si="912"/>
        <v/>
      </c>
      <c r="CR461" s="74" t="str">
        <f t="shared" ca="1" si="913"/>
        <v/>
      </c>
      <c r="CS461" s="74" t="str">
        <f t="shared" ca="1" si="914"/>
        <v/>
      </c>
      <c r="CT461" s="74" t="str">
        <f t="shared" ca="1" si="915"/>
        <v/>
      </c>
      <c r="CU461" s="74" t="str">
        <f t="shared" ca="1" si="916"/>
        <v/>
      </c>
      <c r="CV461" s="74" t="str">
        <f t="shared" ca="1" si="917"/>
        <v/>
      </c>
      <c r="CW461" s="74" t="str">
        <f t="shared" ca="1" si="918"/>
        <v/>
      </c>
      <c r="CX461" s="74" t="str">
        <f t="shared" ca="1" si="919"/>
        <v/>
      </c>
      <c r="CY461" s="74" t="str">
        <f t="shared" ca="1" si="920"/>
        <v/>
      </c>
      <c r="CZ461" s="74" t="str">
        <f t="shared" ca="1" si="921"/>
        <v/>
      </c>
      <c r="DA461" s="74" t="str">
        <f t="shared" ca="1" si="922"/>
        <v/>
      </c>
      <c r="DB461" s="74" t="str">
        <f t="shared" ca="1" si="923"/>
        <v/>
      </c>
      <c r="DD461" s="74" t="str">
        <f t="shared" ca="1" si="924"/>
        <v/>
      </c>
      <c r="DE461" s="74" t="str">
        <f t="shared" ca="1" si="925"/>
        <v/>
      </c>
      <c r="DF461" s="74" t="str">
        <f t="shared" ca="1" si="926"/>
        <v/>
      </c>
      <c r="DG461" s="74" t="str">
        <f t="shared" ca="1" si="927"/>
        <v/>
      </c>
      <c r="DH461" s="74" t="str">
        <f t="shared" ca="1" si="928"/>
        <v/>
      </c>
      <c r="DI461" s="74" t="str">
        <f t="shared" ca="1" si="929"/>
        <v/>
      </c>
      <c r="DJ461" s="74" t="str">
        <f t="shared" ca="1" si="930"/>
        <v/>
      </c>
      <c r="DK461" s="74" t="str">
        <f t="shared" ca="1" si="931"/>
        <v/>
      </c>
      <c r="DL461" s="74" t="str">
        <f t="shared" ca="1" si="932"/>
        <v/>
      </c>
      <c r="DM461" s="74" t="str">
        <f t="shared" ca="1" si="933"/>
        <v/>
      </c>
      <c r="DN461" s="74" t="str">
        <f t="shared" ca="1" si="934"/>
        <v/>
      </c>
      <c r="DO461" s="74" t="str">
        <f t="shared" ca="1" si="935"/>
        <v/>
      </c>
      <c r="DQ461" s="74" t="str">
        <f t="shared" ca="1" si="936"/>
        <v/>
      </c>
      <c r="DS461" s="74" t="str">
        <f t="shared" ca="1" si="937"/>
        <v/>
      </c>
      <c r="DT461" s="74" t="str">
        <f t="shared" ca="1" si="938"/>
        <v/>
      </c>
      <c r="DV461" s="525" t="str">
        <f t="shared" ca="1" si="939"/>
        <v/>
      </c>
      <c r="DW461" s="74" t="str">
        <f t="shared" ca="1" si="940"/>
        <v/>
      </c>
      <c r="DX461" s="485" t="str">
        <f t="shared" ca="1" si="941"/>
        <v/>
      </c>
      <c r="DY461" s="74" t="str">
        <f t="shared" ca="1" si="942"/>
        <v/>
      </c>
      <c r="DZ461" s="74" t="str">
        <f t="shared" ca="1" si="943"/>
        <v/>
      </c>
      <c r="EA461" s="74" t="str">
        <f t="shared" ca="1" si="944"/>
        <v/>
      </c>
      <c r="EC461" s="74" t="str">
        <f t="shared" ca="1" si="945"/>
        <v/>
      </c>
      <c r="ED461" s="74" t="str">
        <f t="shared" ca="1" si="946"/>
        <v/>
      </c>
      <c r="EE461" s="74" t="str">
        <f t="shared" ca="1" si="947"/>
        <v/>
      </c>
      <c r="EG461" s="479" t="str">
        <f ca="1">IF(V461=1,"",IF(LOG入力!BH461&gt;0,0,IF(CG461="★",0,IF(R461=1,0,IF(N461=0,0,1)))))</f>
        <v/>
      </c>
      <c r="EH461" s="483" t="str">
        <f t="shared" ca="1" si="948"/>
        <v/>
      </c>
      <c r="EI461" s="483" t="str">
        <f t="shared" ca="1" si="949"/>
        <v/>
      </c>
      <c r="EJ461" s="483" t="str">
        <f t="shared" ca="1" si="950"/>
        <v/>
      </c>
      <c r="EL461" s="71">
        <f t="shared" ca="1" si="951"/>
        <v>0</v>
      </c>
      <c r="EM461" s="6">
        <f t="shared" ca="1" si="952"/>
        <v>0</v>
      </c>
      <c r="EN461" s="6" t="str">
        <f t="shared" ca="1" si="953"/>
        <v/>
      </c>
      <c r="EO461" s="6">
        <f ca="1">IF(LOG入力!BH461&gt;0,0,IF(EM461=0,0,(IF(COUNTIF($EN$19:EN461,EN461)=1,IF($FS$3="N",1,IF(EH461=1,1,0))))))</f>
        <v>0</v>
      </c>
      <c r="EP461" s="6" t="str">
        <f ca="1">IF(LOG入力!BH461&gt;0,"",IF(EO461=1,$X461,""))</f>
        <v/>
      </c>
      <c r="EQ461" s="6" t="str">
        <f ca="1">IF(LOG入力!BH461&gt;0,"",IF(EO461=1,$Y461,""))</f>
        <v/>
      </c>
      <c r="ER461" s="520" t="str">
        <f ca="1">IF(LOG入力!BH461&gt;0,"",IF(COUNTIF($EP$19:$EP461,EP461)=1,EP461,""))</f>
        <v/>
      </c>
      <c r="ES461" s="520">
        <f ca="1">IF(LOG入力!BH461&gt;0,0,IF((EL461=1),IF(($ER461=""),0,1),0))</f>
        <v>0</v>
      </c>
      <c r="ET461" s="520" t="str">
        <f ca="1">IF(LOG入力!BH461&gt;0,"",IF(COUNTIF($EQ$19:EQ461,EQ461)=1,EQ461,""))</f>
        <v/>
      </c>
      <c r="EU461" s="539">
        <f ca="1">IF(LOG入力!BH461&gt;0,0,IF((EL461=1),IF(($ET461=""),0,1),0))</f>
        <v>0</v>
      </c>
      <c r="EV461" s="71">
        <f t="shared" ca="1" si="954"/>
        <v>0</v>
      </c>
      <c r="EW461" s="6">
        <f t="shared" ca="1" si="955"/>
        <v>0</v>
      </c>
      <c r="EX461" s="6" t="str">
        <f t="shared" ca="1" si="956"/>
        <v/>
      </c>
      <c r="EY461" s="6">
        <f ca="1">IF(LOG入力!BH461&gt;0,0,IF(EW461=0,0,(IF(COUNTIF($EX$19:EX461,EX461)=1,IF($FS$3="N",1,IF(EH461=1,1,0))))))</f>
        <v>0</v>
      </c>
      <c r="EZ461" s="6" t="str">
        <f ca="1">IF(LOG入力!BH461&gt;0,"",IF(EY461=1,$X461,""))</f>
        <v/>
      </c>
      <c r="FA461" s="6" t="str">
        <f ca="1">IF(LOG入力!BH461&gt;0,"",IF(EY461=1,$Y461,""))</f>
        <v/>
      </c>
      <c r="FB461" s="6" t="str">
        <f ca="1">IF(LOG入力!BH461&gt;0,"",IF(COUNTIF($EZ$19:$EZ461,EZ461)=1,EZ461,""))</f>
        <v/>
      </c>
      <c r="FC461" s="6">
        <f ca="1">IF(LOG入力!BH461&gt;0,0,IF((EV461=1),IF(($FB461=""),0,1),0))</f>
        <v>0</v>
      </c>
      <c r="FD461" s="6" t="str">
        <f ca="1">IF(LOG入力!BH461&gt;0,"",IF(COUNTIF($FA$19:FA461,FA461)=1,FA461,""))</f>
        <v/>
      </c>
      <c r="FE461" s="72">
        <f ca="1">IF(LOG入力!BH461&gt;0,0,IF((EV461=1),IF(($FD461=""),0,1),0))</f>
        <v>0</v>
      </c>
      <c r="FF461" s="71">
        <f t="shared" ca="1" si="957"/>
        <v>0</v>
      </c>
      <c r="FG461" s="6">
        <f t="shared" ca="1" si="958"/>
        <v>0</v>
      </c>
      <c r="FH461" s="6" t="str">
        <f t="shared" ca="1" si="959"/>
        <v/>
      </c>
      <c r="FI461" s="6">
        <f ca="1">IF(LOG入力!BH461&gt;0,0,IF(FG461=0,0,(IF(COUNTIF($FH$19:FH461,FH461)=1,IF($FS$3="N",1,IF(EH461=1,1,0))))))</f>
        <v>0</v>
      </c>
      <c r="FJ461" s="6" t="str">
        <f ca="1">IF(LOG入力!BH461&gt;0,"",IF(FI461=1,$X461,""))</f>
        <v/>
      </c>
      <c r="FK461" s="6" t="str">
        <f ca="1">IF(LOG入力!BH461&gt;0,"",IF(FI461=1,$Y461,""))</f>
        <v/>
      </c>
      <c r="FL461" s="6" t="str">
        <f ca="1">IF(LOG入力!BH461&gt;0,"",IF(COUNTIF($FJ$19:$FJ461,FJ461)=1,FJ461,""))</f>
        <v/>
      </c>
      <c r="FM461" s="6">
        <f ca="1">IF(LOG入力!BH461&gt;0,0,IF((FF461=1),IF(($FL461=""),0,1),0))</f>
        <v>0</v>
      </c>
      <c r="FN461" s="6" t="str">
        <f ca="1">IF(LOG入力!BH461&gt;0,"",IF(COUNTIF($FK$19:FK461,FK461)=1,FK461,""))</f>
        <v/>
      </c>
      <c r="FO461" s="72">
        <f ca="1">IF(LOG入力!BH461&gt;0,0,IF((FF461=1),IF(($FN461=""),0,1),0))</f>
        <v>0</v>
      </c>
      <c r="FP461" s="71">
        <f t="shared" ca="1" si="960"/>
        <v>0</v>
      </c>
      <c r="FQ461" s="6">
        <f t="shared" ca="1" si="961"/>
        <v>0</v>
      </c>
      <c r="FR461" s="6" t="str">
        <f t="shared" ca="1" si="962"/>
        <v/>
      </c>
      <c r="FS461" s="6">
        <f ca="1">IF(LOG入力!BH461&gt;0,0,IF(FQ461=0,0,(IF(COUNTIF($FR$19:FR461,FR461)=1,IF($FS$3="N",1,IF(EH461=1,1,0))))))</f>
        <v>0</v>
      </c>
      <c r="FT461" s="6" t="str">
        <f ca="1">IF(LOG入力!BH461&gt;0,"",IF(FS461=1,$X461,""))</f>
        <v/>
      </c>
      <c r="FU461" s="6" t="str">
        <f ca="1">IF(LOG入力!BH461&gt;0,"",IF(FS461=1,$Y461,""))</f>
        <v/>
      </c>
      <c r="FV461" s="6" t="str">
        <f ca="1">IF(LOG入力!BH461&gt;0,"",IF(COUNTIF($FT$19:$FT461,FT461)=1,FT461,""))</f>
        <v/>
      </c>
      <c r="FW461" s="6">
        <f ca="1">IF(LOG入力!BH461&gt;0,0,IF((FP461=1),IF(($FV461=""),0,1),0))</f>
        <v>0</v>
      </c>
      <c r="FX461" s="6" t="str">
        <f ca="1">IF(LOG入力!BH461&gt;0,"",IF(COUNTIF($FU$19:FU461,FU461)=1,FU461,""))</f>
        <v/>
      </c>
      <c r="FY461" s="72">
        <f ca="1">IF(LOG入力!BH461&gt;0,0,IF((FP461=1),IF(($FX461=""),0,1),0))</f>
        <v>0</v>
      </c>
      <c r="FZ461" s="71">
        <f t="shared" ca="1" si="963"/>
        <v>0</v>
      </c>
      <c r="GA461" s="6">
        <f t="shared" ca="1" si="964"/>
        <v>0</v>
      </c>
      <c r="GB461" s="6" t="str">
        <f t="shared" ca="1" si="965"/>
        <v/>
      </c>
      <c r="GC461" s="6">
        <f ca="1">IF(LOG入力!BH461&gt;0,0,IF(GA461=0,0,(IF(COUNTIF($GB$19:GB461,GB461)=1,IF($FS$3="N",1,IF(EH461=1,1,0))))))</f>
        <v>0</v>
      </c>
      <c r="GD461" s="6" t="str">
        <f ca="1">IF(LOG入力!BH461&gt;0,"",IF(GC461=1,$X461,""))</f>
        <v/>
      </c>
      <c r="GE461" s="6" t="str">
        <f ca="1">IF(LOG入力!BH461&gt;0,"",IF(GC461=1,$Y461,""))</f>
        <v/>
      </c>
      <c r="GF461" s="6" t="str">
        <f ca="1">IF(LOG入力!BH461&gt;0,"",IF(COUNTIF($GD$19:$GD461,GD461)=1,GD461,""))</f>
        <v/>
      </c>
      <c r="GG461" s="6">
        <f ca="1">IF(LOG入力!BH461&gt;0,0,IF((FZ461=1),IF(($GF461=""),0,1),0))</f>
        <v>0</v>
      </c>
      <c r="GH461" s="6" t="str">
        <f ca="1">IF(LOG入力!BH461&gt;0,"",IF(COUNTIF($GE$19:GE461,GE461)=1,GE461,""))</f>
        <v/>
      </c>
      <c r="GI461" s="72">
        <f ca="1">IF(LOG入力!BH461&gt;0,0,IF((FZ461=1),IF(($GH461=""),0,1),0))</f>
        <v>0</v>
      </c>
      <c r="GK461" s="455" t="str">
        <f ca="1">IF(V461=1,"",IF(LEN(LOG入力!AS461)=0,"",LOG入力!AS461))</f>
        <v/>
      </c>
      <c r="GL461" s="378" t="str">
        <f t="shared" ca="1" si="966"/>
        <v/>
      </c>
      <c r="GM461" s="378" t="str">
        <f t="shared" ca="1" si="967"/>
        <v/>
      </c>
      <c r="GN461" s="74" t="str">
        <f t="shared" ca="1" si="968"/>
        <v/>
      </c>
      <c r="GO461" s="74" t="str">
        <f t="shared" ca="1" si="969"/>
        <v/>
      </c>
      <c r="GQ461" s="74" t="str">
        <f t="shared" ca="1" si="970"/>
        <v/>
      </c>
      <c r="GR461" s="74" t="str">
        <f t="shared" ca="1" si="971"/>
        <v/>
      </c>
      <c r="GS461" s="74" t="str">
        <f t="shared" ca="1" si="972"/>
        <v/>
      </c>
      <c r="GT461" s="74" t="str">
        <f t="shared" ca="1" si="973"/>
        <v/>
      </c>
      <c r="GU461" s="74" t="str">
        <f t="shared" ca="1" si="974"/>
        <v/>
      </c>
      <c r="GV461" s="74" t="str">
        <f t="shared" ca="1" si="975"/>
        <v/>
      </c>
      <c r="GX461" s="74" t="str">
        <f t="shared" ca="1" si="976"/>
        <v/>
      </c>
      <c r="GY461" s="74" t="str">
        <f t="shared" ca="1" si="977"/>
        <v/>
      </c>
      <c r="GZ461" s="74" t="str">
        <f ca="1">IF(V461=1,"",IF(LOG入力!BH461&gt;0,0,IF(GY461=0,0,IF((VALUE((TYPE(VALUE(J461)))))=16,0,IF(VALUE(J461)&lt;60,1,IF(VALUE(J461)&lt;100,0,IF(VALUE(J461)&lt;600,2,0)))))))</f>
        <v/>
      </c>
      <c r="HA461" s="74" t="str">
        <f t="shared" ca="1" si="978"/>
        <v/>
      </c>
      <c r="HB461" s="74" t="str">
        <f ca="1">IF(V461=1,"",IF(LOG入力!BH461&gt;0,0,IF(HA461=0,0,IF((VALUE((TYPE(VALUE(L461)))))=16,0,IF(VALUE(L461)&lt;60,1,IF(VALUE(L461)&lt;100,0,IF(VALUE(L461)&lt;600,2,0)))))))</f>
        <v/>
      </c>
      <c r="HD461" s="74" t="str">
        <f t="shared" ca="1" si="979"/>
        <v/>
      </c>
      <c r="HF461" s="74" t="str">
        <f t="shared" ca="1" si="980"/>
        <v/>
      </c>
      <c r="HG461" s="74" t="str">
        <f t="shared" ca="1" si="981"/>
        <v/>
      </c>
      <c r="HH461" s="74" t="str">
        <f t="shared" ca="1" si="982"/>
        <v/>
      </c>
      <c r="HI461" s="74" t="str">
        <f t="shared" ca="1" si="983"/>
        <v/>
      </c>
      <c r="HJ461" s="74" t="str">
        <f t="shared" ca="1" si="984"/>
        <v/>
      </c>
      <c r="HK461" s="74" t="str">
        <f t="shared" ca="1" si="985"/>
        <v/>
      </c>
      <c r="HL461" s="74" t="str">
        <f t="shared" ca="1" si="986"/>
        <v/>
      </c>
      <c r="HM461" s="74" t="str">
        <f t="shared" ca="1" si="987"/>
        <v/>
      </c>
      <c r="HN461" s="74" t="str">
        <f t="shared" ca="1" si="988"/>
        <v/>
      </c>
      <c r="HO461" s="529" t="str">
        <f t="shared" ca="1" si="989"/>
        <v/>
      </c>
      <c r="HP461" s="74" t="str">
        <f t="shared" ca="1" si="990"/>
        <v/>
      </c>
      <c r="HQ461" s="74" t="str">
        <f t="shared" ca="1" si="991"/>
        <v/>
      </c>
      <c r="HR461" s="74" t="str">
        <f t="shared" ca="1" si="992"/>
        <v/>
      </c>
      <c r="HS461" s="74" t="str">
        <f t="shared" ca="1" si="993"/>
        <v/>
      </c>
      <c r="HT461" s="74" t="str">
        <f ca="1">IF(V461=1,"",IF(LOG入力!BH461&gt;0,0,IF(DV461=1,0,IF(N461="0",0,IF(SUM(HD461:HS461)&gt;0,1,0)))))</f>
        <v/>
      </c>
    </row>
    <row r="462" spans="1:228" x14ac:dyDescent="0.15">
      <c r="A462" s="5"/>
      <c r="B462" s="532" t="str">
        <f t="shared" ca="1" si="852"/>
        <v/>
      </c>
      <c r="C462" s="534" t="str">
        <f ca="1">LOG入力!AP462</f>
        <v/>
      </c>
      <c r="D462" s="534" t="str">
        <f ca="1">LOG入力!AQ462</f>
        <v/>
      </c>
      <c r="E462" s="534" t="str">
        <f ca="1">LOG入力!AR462</f>
        <v/>
      </c>
      <c r="F462" s="535" t="str">
        <f t="shared" ca="1" si="853"/>
        <v/>
      </c>
      <c r="G462" s="585" t="str">
        <f ca="1">LOG入力!AT462</f>
        <v/>
      </c>
      <c r="H462" s="542" t="str">
        <f ca="1">LOG入力!AU462</f>
        <v/>
      </c>
      <c r="I462" s="542" t="str">
        <f ca="1">LOG入力!AV462</f>
        <v/>
      </c>
      <c r="J462" s="577" t="str">
        <f ca="1">LOG入力!AW462</f>
        <v/>
      </c>
      <c r="K462" s="578" t="str">
        <f ca="1">LOG入力!BJ462</f>
        <v/>
      </c>
      <c r="L462" s="577" t="str">
        <f ca="1">LOG入力!AY462</f>
        <v/>
      </c>
      <c r="M462" s="545" t="str">
        <f ca="1">LOG入力!BK462</f>
        <v/>
      </c>
      <c r="N462" s="512" t="str">
        <f ca="1">IF(V462=1,"",IF(LOG入力!AJ462=1,"1",LOG入力!BA462))</f>
        <v/>
      </c>
      <c r="O462" s="538" t="str">
        <f ca="1">IF(V462=1,"",IF(LEN(LOG入力!O462)=0,"",LOG入力!O462))</f>
        <v/>
      </c>
      <c r="P462" s="291" t="str">
        <f ca="1">IF(V462=1,"",IF($AA$4=1,"",IF(LOG入力!BG462=1,"",CONCATENATE($ER462,$FB462,$FL462,$FV462,$GF462))))</f>
        <v/>
      </c>
      <c r="Q462" s="291" t="str">
        <f ca="1">IF(V462=1,"",IF($AA$4=1,"",IF(LOG入力!BG462=1,"",CONCATENATE($ET462,$FD462,$FN462,$FX462,$GH462))))</f>
        <v/>
      </c>
      <c r="R462" s="573" t="str">
        <f ca="1">IF(V462=1,"",IF($AA$4=1,"",IF(LOG入力!BH462&gt;0,0,AA462)))</f>
        <v/>
      </c>
      <c r="S462" s="293" t="str">
        <f t="shared" ca="1" si="854"/>
        <v/>
      </c>
      <c r="T462" s="29"/>
      <c r="U462" s="38"/>
      <c r="V462" s="196">
        <f ca="1">LOG入力!AN462</f>
        <v>1</v>
      </c>
      <c r="W462" s="38"/>
      <c r="X462" s="516" t="str">
        <f t="shared" ca="1" si="855"/>
        <v/>
      </c>
      <c r="Y462" s="515" t="str">
        <f t="shared" ca="1" si="856"/>
        <v/>
      </c>
      <c r="Z462" s="518" t="str">
        <f t="shared" ca="1" si="857"/>
        <v/>
      </c>
      <c r="AA462" s="574" t="str">
        <f t="shared" ca="1" si="858"/>
        <v/>
      </c>
      <c r="AC462" s="6" t="str">
        <f t="shared" ca="1" si="859"/>
        <v/>
      </c>
      <c r="AD462" s="6" t="str">
        <f t="shared" ca="1" si="860"/>
        <v/>
      </c>
      <c r="AE462" s="6" t="str">
        <f t="shared" ca="1" si="861"/>
        <v/>
      </c>
      <c r="AF462" s="6" t="str">
        <f t="shared" ca="1" si="862"/>
        <v/>
      </c>
      <c r="AG462" s="6" t="str">
        <f t="shared" ca="1" si="863"/>
        <v/>
      </c>
      <c r="AH462" s="6" t="str">
        <f t="shared" ca="1" si="864"/>
        <v/>
      </c>
      <c r="AI462" s="6" t="str">
        <f t="shared" ca="1" si="865"/>
        <v/>
      </c>
      <c r="AJ462" s="6" t="str">
        <f t="shared" ca="1" si="866"/>
        <v/>
      </c>
      <c r="AK462" s="6" t="str">
        <f t="shared" ca="1" si="867"/>
        <v/>
      </c>
      <c r="AL462" s="6" t="str">
        <f t="shared" ca="1" si="868"/>
        <v/>
      </c>
      <c r="AM462" s="6" t="str">
        <f t="shared" ca="1" si="869"/>
        <v/>
      </c>
      <c r="AN462" s="6" t="str">
        <f t="shared" ca="1" si="870"/>
        <v/>
      </c>
      <c r="AO462" s="6" t="str">
        <f t="shared" ca="1" si="871"/>
        <v/>
      </c>
      <c r="AP462" s="6" t="str">
        <f t="shared" ca="1" si="872"/>
        <v/>
      </c>
      <c r="AQ462" s="6" t="str">
        <f t="shared" ca="1" si="873"/>
        <v/>
      </c>
      <c r="AR462" s="6" t="str">
        <f t="shared" ca="1" si="874"/>
        <v/>
      </c>
      <c r="AS462" s="6" t="str">
        <f t="shared" ca="1" si="875"/>
        <v/>
      </c>
      <c r="AT462" s="6" t="str">
        <f t="shared" ca="1" si="876"/>
        <v/>
      </c>
      <c r="AU462" s="6" t="str">
        <f t="shared" ca="1" si="877"/>
        <v/>
      </c>
      <c r="AV462" s="6" t="str">
        <f t="shared" ca="1" si="878"/>
        <v/>
      </c>
      <c r="AW462" s="6" t="str">
        <f t="shared" ca="1" si="879"/>
        <v/>
      </c>
      <c r="AY462" s="6" t="str">
        <f t="shared" ca="1" si="880"/>
        <v/>
      </c>
      <c r="AZ462" s="6" t="str">
        <f t="shared" ca="1" si="881"/>
        <v/>
      </c>
      <c r="BA462" s="6" t="str">
        <f t="shared" ca="1" si="882"/>
        <v/>
      </c>
      <c r="BB462" s="6" t="str">
        <f t="shared" ca="1" si="883"/>
        <v/>
      </c>
      <c r="BC462" s="6" t="str">
        <f t="shared" ca="1" si="884"/>
        <v/>
      </c>
      <c r="BD462" s="6" t="str">
        <f t="shared" ca="1" si="885"/>
        <v/>
      </c>
      <c r="BE462" s="6" t="str">
        <f t="shared" ca="1" si="886"/>
        <v/>
      </c>
      <c r="BF462" s="6" t="str">
        <f t="shared" ca="1" si="887"/>
        <v/>
      </c>
      <c r="BG462" s="6" t="str">
        <f t="shared" ca="1" si="888"/>
        <v/>
      </c>
      <c r="BH462" s="6" t="str">
        <f t="shared" ca="1" si="889"/>
        <v/>
      </c>
      <c r="BI462" s="6" t="str">
        <f t="shared" ca="1" si="890"/>
        <v/>
      </c>
      <c r="BJ462" s="6" t="str">
        <f t="shared" ca="1" si="891"/>
        <v/>
      </c>
      <c r="BK462" s="6" t="str">
        <f t="shared" ca="1" si="892"/>
        <v/>
      </c>
      <c r="BL462" s="6" t="str">
        <f t="shared" ca="1" si="893"/>
        <v/>
      </c>
      <c r="BM462" s="6" t="str">
        <f t="shared" ca="1" si="894"/>
        <v/>
      </c>
      <c r="BN462" s="6" t="str">
        <f t="shared" ca="1" si="895"/>
        <v/>
      </c>
      <c r="BO462" s="6" t="str">
        <f t="shared" ca="1" si="896"/>
        <v/>
      </c>
      <c r="BP462" s="6" t="str">
        <f t="shared" ca="1" si="897"/>
        <v/>
      </c>
      <c r="BQ462" s="6" t="str">
        <f t="shared" ca="1" si="898"/>
        <v/>
      </c>
      <c r="BR462" s="6" t="str">
        <f t="shared" ca="1" si="899"/>
        <v/>
      </c>
      <c r="BS462" s="6" t="str">
        <f t="shared" ca="1" si="900"/>
        <v/>
      </c>
      <c r="BU462" s="6" t="str">
        <f t="shared" ca="1" si="901"/>
        <v/>
      </c>
      <c r="BW462" s="515" t="str">
        <f t="shared" ca="1" si="902"/>
        <v/>
      </c>
      <c r="BX462" s="515">
        <f t="shared" ca="1" si="903"/>
        <v>0</v>
      </c>
      <c r="BY462" s="515" t="str">
        <f t="shared" ca="1" si="904"/>
        <v/>
      </c>
      <c r="CA462" s="6">
        <f t="shared" ca="1" si="905"/>
        <v>1</v>
      </c>
      <c r="CC462" s="523" t="str">
        <f t="shared" ca="1" si="906"/>
        <v/>
      </c>
      <c r="CE462" s="6" t="str">
        <f t="shared" ca="1" si="907"/>
        <v/>
      </c>
      <c r="CG462" s="524" t="str">
        <f ca="1">IF(V462=1,"",IF($AA$4=1,"",IF(LOG入力!BH462&gt;0,"",IF(N462=0,"",IF(HT462=0,"","★")))))</f>
        <v/>
      </c>
      <c r="CI462" s="74" t="str">
        <f t="shared" ca="1" si="908"/>
        <v/>
      </c>
      <c r="CK462" s="525" t="str">
        <f ca="1">IF(V462=1,"",IF(LOG入力!BH462&gt;0,1,0))</f>
        <v/>
      </c>
      <c r="CL462" s="74" t="str">
        <f t="shared" ca="1" si="909"/>
        <v/>
      </c>
      <c r="CN462" s="74" t="str">
        <f t="shared" ca="1" si="910"/>
        <v/>
      </c>
      <c r="CO462" s="74" t="str">
        <f t="shared" ca="1" si="911"/>
        <v/>
      </c>
      <c r="CQ462" s="74" t="str">
        <f t="shared" ca="1" si="912"/>
        <v/>
      </c>
      <c r="CR462" s="74" t="str">
        <f t="shared" ca="1" si="913"/>
        <v/>
      </c>
      <c r="CS462" s="74" t="str">
        <f t="shared" ca="1" si="914"/>
        <v/>
      </c>
      <c r="CT462" s="74" t="str">
        <f t="shared" ca="1" si="915"/>
        <v/>
      </c>
      <c r="CU462" s="74" t="str">
        <f t="shared" ca="1" si="916"/>
        <v/>
      </c>
      <c r="CV462" s="74" t="str">
        <f t="shared" ca="1" si="917"/>
        <v/>
      </c>
      <c r="CW462" s="74" t="str">
        <f t="shared" ca="1" si="918"/>
        <v/>
      </c>
      <c r="CX462" s="74" t="str">
        <f t="shared" ca="1" si="919"/>
        <v/>
      </c>
      <c r="CY462" s="74" t="str">
        <f t="shared" ca="1" si="920"/>
        <v/>
      </c>
      <c r="CZ462" s="74" t="str">
        <f t="shared" ca="1" si="921"/>
        <v/>
      </c>
      <c r="DA462" s="74" t="str">
        <f t="shared" ca="1" si="922"/>
        <v/>
      </c>
      <c r="DB462" s="74" t="str">
        <f t="shared" ca="1" si="923"/>
        <v/>
      </c>
      <c r="DD462" s="74" t="str">
        <f t="shared" ca="1" si="924"/>
        <v/>
      </c>
      <c r="DE462" s="74" t="str">
        <f t="shared" ca="1" si="925"/>
        <v/>
      </c>
      <c r="DF462" s="74" t="str">
        <f t="shared" ca="1" si="926"/>
        <v/>
      </c>
      <c r="DG462" s="74" t="str">
        <f t="shared" ca="1" si="927"/>
        <v/>
      </c>
      <c r="DH462" s="74" t="str">
        <f t="shared" ca="1" si="928"/>
        <v/>
      </c>
      <c r="DI462" s="74" t="str">
        <f t="shared" ca="1" si="929"/>
        <v/>
      </c>
      <c r="DJ462" s="74" t="str">
        <f t="shared" ca="1" si="930"/>
        <v/>
      </c>
      <c r="DK462" s="74" t="str">
        <f t="shared" ca="1" si="931"/>
        <v/>
      </c>
      <c r="DL462" s="74" t="str">
        <f t="shared" ca="1" si="932"/>
        <v/>
      </c>
      <c r="DM462" s="74" t="str">
        <f t="shared" ca="1" si="933"/>
        <v/>
      </c>
      <c r="DN462" s="74" t="str">
        <f t="shared" ca="1" si="934"/>
        <v/>
      </c>
      <c r="DO462" s="74" t="str">
        <f t="shared" ca="1" si="935"/>
        <v/>
      </c>
      <c r="DQ462" s="74" t="str">
        <f t="shared" ca="1" si="936"/>
        <v/>
      </c>
      <c r="DS462" s="74" t="str">
        <f t="shared" ca="1" si="937"/>
        <v/>
      </c>
      <c r="DT462" s="74" t="str">
        <f t="shared" ca="1" si="938"/>
        <v/>
      </c>
      <c r="DV462" s="525" t="str">
        <f t="shared" ca="1" si="939"/>
        <v/>
      </c>
      <c r="DW462" s="74" t="str">
        <f t="shared" ca="1" si="940"/>
        <v/>
      </c>
      <c r="DX462" s="485" t="str">
        <f t="shared" ca="1" si="941"/>
        <v/>
      </c>
      <c r="DY462" s="74" t="str">
        <f t="shared" ca="1" si="942"/>
        <v/>
      </c>
      <c r="DZ462" s="74" t="str">
        <f t="shared" ca="1" si="943"/>
        <v/>
      </c>
      <c r="EA462" s="74" t="str">
        <f t="shared" ca="1" si="944"/>
        <v/>
      </c>
      <c r="EC462" s="74" t="str">
        <f t="shared" ca="1" si="945"/>
        <v/>
      </c>
      <c r="ED462" s="74" t="str">
        <f t="shared" ca="1" si="946"/>
        <v/>
      </c>
      <c r="EE462" s="74" t="str">
        <f t="shared" ca="1" si="947"/>
        <v/>
      </c>
      <c r="EG462" s="479" t="str">
        <f ca="1">IF(V462=1,"",IF(LOG入力!BH462&gt;0,0,IF(CG462="★",0,IF(R462=1,0,IF(N462=0,0,1)))))</f>
        <v/>
      </c>
      <c r="EH462" s="483" t="str">
        <f t="shared" ca="1" si="948"/>
        <v/>
      </c>
      <c r="EI462" s="483" t="str">
        <f t="shared" ca="1" si="949"/>
        <v/>
      </c>
      <c r="EJ462" s="483" t="str">
        <f t="shared" ca="1" si="950"/>
        <v/>
      </c>
      <c r="EL462" s="71">
        <f t="shared" ca="1" si="951"/>
        <v>0</v>
      </c>
      <c r="EM462" s="6">
        <f t="shared" ca="1" si="952"/>
        <v>0</v>
      </c>
      <c r="EN462" s="6" t="str">
        <f t="shared" ca="1" si="953"/>
        <v/>
      </c>
      <c r="EO462" s="6">
        <f ca="1">IF(LOG入力!BH462&gt;0,0,IF(EM462=0,0,(IF(COUNTIF($EN$19:EN462,EN462)=1,IF($FS$3="N",1,IF(EH462=1,1,0))))))</f>
        <v>0</v>
      </c>
      <c r="EP462" s="6" t="str">
        <f ca="1">IF(LOG入力!BH462&gt;0,"",IF(EO462=1,$X462,""))</f>
        <v/>
      </c>
      <c r="EQ462" s="6" t="str">
        <f ca="1">IF(LOG入力!BH462&gt;0,"",IF(EO462=1,$Y462,""))</f>
        <v/>
      </c>
      <c r="ER462" s="520" t="str">
        <f ca="1">IF(LOG入力!BH462&gt;0,"",IF(COUNTIF($EP$19:$EP462,EP462)=1,EP462,""))</f>
        <v/>
      </c>
      <c r="ES462" s="520">
        <f ca="1">IF(LOG入力!BH462&gt;0,0,IF((EL462=1),IF(($ER462=""),0,1),0))</f>
        <v>0</v>
      </c>
      <c r="ET462" s="520" t="str">
        <f ca="1">IF(LOG入力!BH462&gt;0,"",IF(COUNTIF($EQ$19:EQ462,EQ462)=1,EQ462,""))</f>
        <v/>
      </c>
      <c r="EU462" s="539">
        <f ca="1">IF(LOG入力!BH462&gt;0,0,IF((EL462=1),IF(($ET462=""),0,1),0))</f>
        <v>0</v>
      </c>
      <c r="EV462" s="71">
        <f t="shared" ca="1" si="954"/>
        <v>0</v>
      </c>
      <c r="EW462" s="6">
        <f t="shared" ca="1" si="955"/>
        <v>0</v>
      </c>
      <c r="EX462" s="6" t="str">
        <f t="shared" ca="1" si="956"/>
        <v/>
      </c>
      <c r="EY462" s="6">
        <f ca="1">IF(LOG入力!BH462&gt;0,0,IF(EW462=0,0,(IF(COUNTIF($EX$19:EX462,EX462)=1,IF($FS$3="N",1,IF(EH462=1,1,0))))))</f>
        <v>0</v>
      </c>
      <c r="EZ462" s="6" t="str">
        <f ca="1">IF(LOG入力!BH462&gt;0,"",IF(EY462=1,$X462,""))</f>
        <v/>
      </c>
      <c r="FA462" s="6" t="str">
        <f ca="1">IF(LOG入力!BH462&gt;0,"",IF(EY462=1,$Y462,""))</f>
        <v/>
      </c>
      <c r="FB462" s="6" t="str">
        <f ca="1">IF(LOG入力!BH462&gt;0,"",IF(COUNTIF($EZ$19:$EZ462,EZ462)=1,EZ462,""))</f>
        <v/>
      </c>
      <c r="FC462" s="6">
        <f ca="1">IF(LOG入力!BH462&gt;0,0,IF((EV462=1),IF(($FB462=""),0,1),0))</f>
        <v>0</v>
      </c>
      <c r="FD462" s="6" t="str">
        <f ca="1">IF(LOG入力!BH462&gt;0,"",IF(COUNTIF($FA$19:FA462,FA462)=1,FA462,""))</f>
        <v/>
      </c>
      <c r="FE462" s="72">
        <f ca="1">IF(LOG入力!BH462&gt;0,0,IF((EV462=1),IF(($FD462=""),0,1),0))</f>
        <v>0</v>
      </c>
      <c r="FF462" s="71">
        <f t="shared" ca="1" si="957"/>
        <v>0</v>
      </c>
      <c r="FG462" s="6">
        <f t="shared" ca="1" si="958"/>
        <v>0</v>
      </c>
      <c r="FH462" s="6" t="str">
        <f t="shared" ca="1" si="959"/>
        <v/>
      </c>
      <c r="FI462" s="6">
        <f ca="1">IF(LOG入力!BH462&gt;0,0,IF(FG462=0,0,(IF(COUNTIF($FH$19:FH462,FH462)=1,IF($FS$3="N",1,IF(EH462=1,1,0))))))</f>
        <v>0</v>
      </c>
      <c r="FJ462" s="6" t="str">
        <f ca="1">IF(LOG入力!BH462&gt;0,"",IF(FI462=1,$X462,""))</f>
        <v/>
      </c>
      <c r="FK462" s="6" t="str">
        <f ca="1">IF(LOG入力!BH462&gt;0,"",IF(FI462=1,$Y462,""))</f>
        <v/>
      </c>
      <c r="FL462" s="6" t="str">
        <f ca="1">IF(LOG入力!BH462&gt;0,"",IF(COUNTIF($FJ$19:$FJ462,FJ462)=1,FJ462,""))</f>
        <v/>
      </c>
      <c r="FM462" s="6">
        <f ca="1">IF(LOG入力!BH462&gt;0,0,IF((FF462=1),IF(($FL462=""),0,1),0))</f>
        <v>0</v>
      </c>
      <c r="FN462" s="6" t="str">
        <f ca="1">IF(LOG入力!BH462&gt;0,"",IF(COUNTIF($FK$19:FK462,FK462)=1,FK462,""))</f>
        <v/>
      </c>
      <c r="FO462" s="72">
        <f ca="1">IF(LOG入力!BH462&gt;0,0,IF((FF462=1),IF(($FN462=""),0,1),0))</f>
        <v>0</v>
      </c>
      <c r="FP462" s="71">
        <f t="shared" ca="1" si="960"/>
        <v>0</v>
      </c>
      <c r="FQ462" s="6">
        <f t="shared" ca="1" si="961"/>
        <v>0</v>
      </c>
      <c r="FR462" s="6" t="str">
        <f t="shared" ca="1" si="962"/>
        <v/>
      </c>
      <c r="FS462" s="6">
        <f ca="1">IF(LOG入力!BH462&gt;0,0,IF(FQ462=0,0,(IF(COUNTIF($FR$19:FR462,FR462)=1,IF($FS$3="N",1,IF(EH462=1,1,0))))))</f>
        <v>0</v>
      </c>
      <c r="FT462" s="6" t="str">
        <f ca="1">IF(LOG入力!BH462&gt;0,"",IF(FS462=1,$X462,""))</f>
        <v/>
      </c>
      <c r="FU462" s="6" t="str">
        <f ca="1">IF(LOG入力!BH462&gt;0,"",IF(FS462=1,$Y462,""))</f>
        <v/>
      </c>
      <c r="FV462" s="6" t="str">
        <f ca="1">IF(LOG入力!BH462&gt;0,"",IF(COUNTIF($FT$19:$FT462,FT462)=1,FT462,""))</f>
        <v/>
      </c>
      <c r="FW462" s="6">
        <f ca="1">IF(LOG入力!BH462&gt;0,0,IF((FP462=1),IF(($FV462=""),0,1),0))</f>
        <v>0</v>
      </c>
      <c r="FX462" s="6" t="str">
        <f ca="1">IF(LOG入力!BH462&gt;0,"",IF(COUNTIF($FU$19:FU462,FU462)=1,FU462,""))</f>
        <v/>
      </c>
      <c r="FY462" s="72">
        <f ca="1">IF(LOG入力!BH462&gt;0,0,IF((FP462=1),IF(($FX462=""),0,1),0))</f>
        <v>0</v>
      </c>
      <c r="FZ462" s="71">
        <f t="shared" ca="1" si="963"/>
        <v>0</v>
      </c>
      <c r="GA462" s="6">
        <f t="shared" ca="1" si="964"/>
        <v>0</v>
      </c>
      <c r="GB462" s="6" t="str">
        <f t="shared" ca="1" si="965"/>
        <v/>
      </c>
      <c r="GC462" s="6">
        <f ca="1">IF(LOG入力!BH462&gt;0,0,IF(GA462=0,0,(IF(COUNTIF($GB$19:GB462,GB462)=1,IF($FS$3="N",1,IF(EH462=1,1,0))))))</f>
        <v>0</v>
      </c>
      <c r="GD462" s="6" t="str">
        <f ca="1">IF(LOG入力!BH462&gt;0,"",IF(GC462=1,$X462,""))</f>
        <v/>
      </c>
      <c r="GE462" s="6" t="str">
        <f ca="1">IF(LOG入力!BH462&gt;0,"",IF(GC462=1,$Y462,""))</f>
        <v/>
      </c>
      <c r="GF462" s="6" t="str">
        <f ca="1">IF(LOG入力!BH462&gt;0,"",IF(COUNTIF($GD$19:$GD462,GD462)=1,GD462,""))</f>
        <v/>
      </c>
      <c r="GG462" s="6">
        <f ca="1">IF(LOG入力!BH462&gt;0,0,IF((FZ462=1),IF(($GF462=""),0,1),0))</f>
        <v>0</v>
      </c>
      <c r="GH462" s="6" t="str">
        <f ca="1">IF(LOG入力!BH462&gt;0,"",IF(COUNTIF($GE$19:GE462,GE462)=1,GE462,""))</f>
        <v/>
      </c>
      <c r="GI462" s="72">
        <f ca="1">IF(LOG入力!BH462&gt;0,0,IF((FZ462=1),IF(($GH462=""),0,1),0))</f>
        <v>0</v>
      </c>
      <c r="GK462" s="455" t="str">
        <f ca="1">IF(V462=1,"",IF(LEN(LOG入力!AS462)=0,"",LOG入力!AS462))</f>
        <v/>
      </c>
      <c r="GL462" s="378" t="str">
        <f t="shared" ca="1" si="966"/>
        <v/>
      </c>
      <c r="GM462" s="378" t="str">
        <f t="shared" ca="1" si="967"/>
        <v/>
      </c>
      <c r="GN462" s="74" t="str">
        <f t="shared" ca="1" si="968"/>
        <v/>
      </c>
      <c r="GO462" s="74" t="str">
        <f t="shared" ca="1" si="969"/>
        <v/>
      </c>
      <c r="GQ462" s="74" t="str">
        <f t="shared" ca="1" si="970"/>
        <v/>
      </c>
      <c r="GR462" s="74" t="str">
        <f t="shared" ca="1" si="971"/>
        <v/>
      </c>
      <c r="GS462" s="74" t="str">
        <f t="shared" ca="1" si="972"/>
        <v/>
      </c>
      <c r="GT462" s="74" t="str">
        <f t="shared" ca="1" si="973"/>
        <v/>
      </c>
      <c r="GU462" s="74" t="str">
        <f t="shared" ca="1" si="974"/>
        <v/>
      </c>
      <c r="GV462" s="74" t="str">
        <f t="shared" ca="1" si="975"/>
        <v/>
      </c>
      <c r="GX462" s="74" t="str">
        <f t="shared" ca="1" si="976"/>
        <v/>
      </c>
      <c r="GY462" s="74" t="str">
        <f t="shared" ca="1" si="977"/>
        <v/>
      </c>
      <c r="GZ462" s="74" t="str">
        <f ca="1">IF(V462=1,"",IF(LOG入力!BH462&gt;0,0,IF(GY462=0,0,IF((VALUE((TYPE(VALUE(J462)))))=16,0,IF(VALUE(J462)&lt;60,1,IF(VALUE(J462)&lt;100,0,IF(VALUE(J462)&lt;600,2,0)))))))</f>
        <v/>
      </c>
      <c r="HA462" s="74" t="str">
        <f t="shared" ca="1" si="978"/>
        <v/>
      </c>
      <c r="HB462" s="74" t="str">
        <f ca="1">IF(V462=1,"",IF(LOG入力!BH462&gt;0,0,IF(HA462=0,0,IF((VALUE((TYPE(VALUE(L462)))))=16,0,IF(VALUE(L462)&lt;60,1,IF(VALUE(L462)&lt;100,0,IF(VALUE(L462)&lt;600,2,0)))))))</f>
        <v/>
      </c>
      <c r="HD462" s="74" t="str">
        <f t="shared" ca="1" si="979"/>
        <v/>
      </c>
      <c r="HF462" s="74" t="str">
        <f t="shared" ca="1" si="980"/>
        <v/>
      </c>
      <c r="HG462" s="74" t="str">
        <f t="shared" ca="1" si="981"/>
        <v/>
      </c>
      <c r="HH462" s="74" t="str">
        <f t="shared" ca="1" si="982"/>
        <v/>
      </c>
      <c r="HI462" s="74" t="str">
        <f t="shared" ca="1" si="983"/>
        <v/>
      </c>
      <c r="HJ462" s="74" t="str">
        <f t="shared" ca="1" si="984"/>
        <v/>
      </c>
      <c r="HK462" s="74" t="str">
        <f t="shared" ca="1" si="985"/>
        <v/>
      </c>
      <c r="HL462" s="74" t="str">
        <f t="shared" ca="1" si="986"/>
        <v/>
      </c>
      <c r="HM462" s="74" t="str">
        <f t="shared" ca="1" si="987"/>
        <v/>
      </c>
      <c r="HN462" s="74" t="str">
        <f t="shared" ca="1" si="988"/>
        <v/>
      </c>
      <c r="HO462" s="529" t="str">
        <f t="shared" ca="1" si="989"/>
        <v/>
      </c>
      <c r="HP462" s="74" t="str">
        <f t="shared" ca="1" si="990"/>
        <v/>
      </c>
      <c r="HQ462" s="74" t="str">
        <f t="shared" ca="1" si="991"/>
        <v/>
      </c>
      <c r="HR462" s="74" t="str">
        <f t="shared" ca="1" si="992"/>
        <v/>
      </c>
      <c r="HS462" s="74" t="str">
        <f t="shared" ca="1" si="993"/>
        <v/>
      </c>
      <c r="HT462" s="74" t="str">
        <f ca="1">IF(V462=1,"",IF(LOG入力!BH462&gt;0,0,IF(DV462=1,0,IF(N462="0",0,IF(SUM(HD462:HS462)&gt;0,1,0)))))</f>
        <v/>
      </c>
    </row>
    <row r="463" spans="1:228" x14ac:dyDescent="0.15">
      <c r="A463" s="5"/>
      <c r="B463" s="532" t="str">
        <f t="shared" ca="1" si="852"/>
        <v/>
      </c>
      <c r="C463" s="534" t="str">
        <f ca="1">LOG入力!AP463</f>
        <v/>
      </c>
      <c r="D463" s="534" t="str">
        <f ca="1">LOG入力!AQ463</f>
        <v/>
      </c>
      <c r="E463" s="534" t="str">
        <f ca="1">LOG入力!AR463</f>
        <v/>
      </c>
      <c r="F463" s="535" t="str">
        <f t="shared" ca="1" si="853"/>
        <v/>
      </c>
      <c r="G463" s="585" t="str">
        <f ca="1">LOG入力!AT463</f>
        <v/>
      </c>
      <c r="H463" s="542" t="str">
        <f ca="1">LOG入力!AU463</f>
        <v/>
      </c>
      <c r="I463" s="542" t="str">
        <f ca="1">LOG入力!AV463</f>
        <v/>
      </c>
      <c r="J463" s="577" t="str">
        <f ca="1">LOG入力!AW463</f>
        <v/>
      </c>
      <c r="K463" s="578" t="str">
        <f ca="1">LOG入力!BJ463</f>
        <v/>
      </c>
      <c r="L463" s="577" t="str">
        <f ca="1">LOG入力!AY463</f>
        <v/>
      </c>
      <c r="M463" s="545" t="str">
        <f ca="1">LOG入力!BK463</f>
        <v/>
      </c>
      <c r="N463" s="512" t="str">
        <f ca="1">IF(V463=1,"",IF(LOG入力!AJ463=1,"1",LOG入力!BA463))</f>
        <v/>
      </c>
      <c r="O463" s="538" t="str">
        <f ca="1">IF(V463=1,"",IF(LEN(LOG入力!O463)=0,"",LOG入力!O463))</f>
        <v/>
      </c>
      <c r="P463" s="291" t="str">
        <f ca="1">IF(V463=1,"",IF($AA$4=1,"",IF(LOG入力!BG463=1,"",CONCATENATE($ER463,$FB463,$FL463,$FV463,$GF463))))</f>
        <v/>
      </c>
      <c r="Q463" s="291" t="str">
        <f ca="1">IF(V463=1,"",IF($AA$4=1,"",IF(LOG入力!BG463=1,"",CONCATENATE($ET463,$FD463,$FN463,$FX463,$GH463))))</f>
        <v/>
      </c>
      <c r="R463" s="573" t="str">
        <f ca="1">IF(V463=1,"",IF($AA$4=1,"",IF(LOG入力!BH463&gt;0,0,AA463)))</f>
        <v/>
      </c>
      <c r="S463" s="293" t="str">
        <f t="shared" ca="1" si="854"/>
        <v/>
      </c>
      <c r="T463" s="29"/>
      <c r="U463" s="38"/>
      <c r="V463" s="196">
        <f ca="1">LOG入力!AN463</f>
        <v>1</v>
      </c>
      <c r="W463" s="38"/>
      <c r="X463" s="516" t="str">
        <f t="shared" ca="1" si="855"/>
        <v/>
      </c>
      <c r="Y463" s="515" t="str">
        <f t="shared" ca="1" si="856"/>
        <v/>
      </c>
      <c r="Z463" s="518" t="str">
        <f t="shared" ca="1" si="857"/>
        <v/>
      </c>
      <c r="AA463" s="574" t="str">
        <f t="shared" ca="1" si="858"/>
        <v/>
      </c>
      <c r="AC463" s="6" t="str">
        <f t="shared" ca="1" si="859"/>
        <v/>
      </c>
      <c r="AD463" s="6" t="str">
        <f t="shared" ca="1" si="860"/>
        <v/>
      </c>
      <c r="AE463" s="6" t="str">
        <f t="shared" ca="1" si="861"/>
        <v/>
      </c>
      <c r="AF463" s="6" t="str">
        <f t="shared" ca="1" si="862"/>
        <v/>
      </c>
      <c r="AG463" s="6" t="str">
        <f t="shared" ca="1" si="863"/>
        <v/>
      </c>
      <c r="AH463" s="6" t="str">
        <f t="shared" ca="1" si="864"/>
        <v/>
      </c>
      <c r="AI463" s="6" t="str">
        <f t="shared" ca="1" si="865"/>
        <v/>
      </c>
      <c r="AJ463" s="6" t="str">
        <f t="shared" ca="1" si="866"/>
        <v/>
      </c>
      <c r="AK463" s="6" t="str">
        <f t="shared" ca="1" si="867"/>
        <v/>
      </c>
      <c r="AL463" s="6" t="str">
        <f t="shared" ca="1" si="868"/>
        <v/>
      </c>
      <c r="AM463" s="6" t="str">
        <f t="shared" ca="1" si="869"/>
        <v/>
      </c>
      <c r="AN463" s="6" t="str">
        <f t="shared" ca="1" si="870"/>
        <v/>
      </c>
      <c r="AO463" s="6" t="str">
        <f t="shared" ca="1" si="871"/>
        <v/>
      </c>
      <c r="AP463" s="6" t="str">
        <f t="shared" ca="1" si="872"/>
        <v/>
      </c>
      <c r="AQ463" s="6" t="str">
        <f t="shared" ca="1" si="873"/>
        <v/>
      </c>
      <c r="AR463" s="6" t="str">
        <f t="shared" ca="1" si="874"/>
        <v/>
      </c>
      <c r="AS463" s="6" t="str">
        <f t="shared" ca="1" si="875"/>
        <v/>
      </c>
      <c r="AT463" s="6" t="str">
        <f t="shared" ca="1" si="876"/>
        <v/>
      </c>
      <c r="AU463" s="6" t="str">
        <f t="shared" ca="1" si="877"/>
        <v/>
      </c>
      <c r="AV463" s="6" t="str">
        <f t="shared" ca="1" si="878"/>
        <v/>
      </c>
      <c r="AW463" s="6" t="str">
        <f t="shared" ca="1" si="879"/>
        <v/>
      </c>
      <c r="AY463" s="6" t="str">
        <f t="shared" ca="1" si="880"/>
        <v/>
      </c>
      <c r="AZ463" s="6" t="str">
        <f t="shared" ca="1" si="881"/>
        <v/>
      </c>
      <c r="BA463" s="6" t="str">
        <f t="shared" ca="1" si="882"/>
        <v/>
      </c>
      <c r="BB463" s="6" t="str">
        <f t="shared" ca="1" si="883"/>
        <v/>
      </c>
      <c r="BC463" s="6" t="str">
        <f t="shared" ca="1" si="884"/>
        <v/>
      </c>
      <c r="BD463" s="6" t="str">
        <f t="shared" ca="1" si="885"/>
        <v/>
      </c>
      <c r="BE463" s="6" t="str">
        <f t="shared" ca="1" si="886"/>
        <v/>
      </c>
      <c r="BF463" s="6" t="str">
        <f t="shared" ca="1" si="887"/>
        <v/>
      </c>
      <c r="BG463" s="6" t="str">
        <f t="shared" ca="1" si="888"/>
        <v/>
      </c>
      <c r="BH463" s="6" t="str">
        <f t="shared" ca="1" si="889"/>
        <v/>
      </c>
      <c r="BI463" s="6" t="str">
        <f t="shared" ca="1" si="890"/>
        <v/>
      </c>
      <c r="BJ463" s="6" t="str">
        <f t="shared" ca="1" si="891"/>
        <v/>
      </c>
      <c r="BK463" s="6" t="str">
        <f t="shared" ca="1" si="892"/>
        <v/>
      </c>
      <c r="BL463" s="6" t="str">
        <f t="shared" ca="1" si="893"/>
        <v/>
      </c>
      <c r="BM463" s="6" t="str">
        <f t="shared" ca="1" si="894"/>
        <v/>
      </c>
      <c r="BN463" s="6" t="str">
        <f t="shared" ca="1" si="895"/>
        <v/>
      </c>
      <c r="BO463" s="6" t="str">
        <f t="shared" ca="1" si="896"/>
        <v/>
      </c>
      <c r="BP463" s="6" t="str">
        <f t="shared" ca="1" si="897"/>
        <v/>
      </c>
      <c r="BQ463" s="6" t="str">
        <f t="shared" ca="1" si="898"/>
        <v/>
      </c>
      <c r="BR463" s="6" t="str">
        <f t="shared" ca="1" si="899"/>
        <v/>
      </c>
      <c r="BS463" s="6" t="str">
        <f t="shared" ca="1" si="900"/>
        <v/>
      </c>
      <c r="BU463" s="6" t="str">
        <f t="shared" ca="1" si="901"/>
        <v/>
      </c>
      <c r="BW463" s="515" t="str">
        <f t="shared" ca="1" si="902"/>
        <v/>
      </c>
      <c r="BX463" s="515">
        <f t="shared" ca="1" si="903"/>
        <v>0</v>
      </c>
      <c r="BY463" s="515" t="str">
        <f t="shared" ca="1" si="904"/>
        <v/>
      </c>
      <c r="CA463" s="6">
        <f t="shared" ca="1" si="905"/>
        <v>1</v>
      </c>
      <c r="CC463" s="523" t="str">
        <f t="shared" ca="1" si="906"/>
        <v/>
      </c>
      <c r="CE463" s="6" t="str">
        <f t="shared" ca="1" si="907"/>
        <v/>
      </c>
      <c r="CG463" s="524" t="str">
        <f ca="1">IF(V463=1,"",IF($AA$4=1,"",IF(LOG入力!BH463&gt;0,"",IF(N463=0,"",IF(HT463=0,"","★")))))</f>
        <v/>
      </c>
      <c r="CI463" s="74" t="str">
        <f t="shared" ca="1" si="908"/>
        <v/>
      </c>
      <c r="CK463" s="525" t="str">
        <f ca="1">IF(V463=1,"",IF(LOG入力!BH463&gt;0,1,0))</f>
        <v/>
      </c>
      <c r="CL463" s="74" t="str">
        <f t="shared" ca="1" si="909"/>
        <v/>
      </c>
      <c r="CN463" s="74" t="str">
        <f t="shared" ca="1" si="910"/>
        <v/>
      </c>
      <c r="CO463" s="74" t="str">
        <f t="shared" ca="1" si="911"/>
        <v/>
      </c>
      <c r="CQ463" s="74" t="str">
        <f t="shared" ca="1" si="912"/>
        <v/>
      </c>
      <c r="CR463" s="74" t="str">
        <f t="shared" ca="1" si="913"/>
        <v/>
      </c>
      <c r="CS463" s="74" t="str">
        <f t="shared" ca="1" si="914"/>
        <v/>
      </c>
      <c r="CT463" s="74" t="str">
        <f t="shared" ca="1" si="915"/>
        <v/>
      </c>
      <c r="CU463" s="74" t="str">
        <f t="shared" ca="1" si="916"/>
        <v/>
      </c>
      <c r="CV463" s="74" t="str">
        <f t="shared" ca="1" si="917"/>
        <v/>
      </c>
      <c r="CW463" s="74" t="str">
        <f t="shared" ca="1" si="918"/>
        <v/>
      </c>
      <c r="CX463" s="74" t="str">
        <f t="shared" ca="1" si="919"/>
        <v/>
      </c>
      <c r="CY463" s="74" t="str">
        <f t="shared" ca="1" si="920"/>
        <v/>
      </c>
      <c r="CZ463" s="74" t="str">
        <f t="shared" ca="1" si="921"/>
        <v/>
      </c>
      <c r="DA463" s="74" t="str">
        <f t="shared" ca="1" si="922"/>
        <v/>
      </c>
      <c r="DB463" s="74" t="str">
        <f t="shared" ca="1" si="923"/>
        <v/>
      </c>
      <c r="DD463" s="74" t="str">
        <f t="shared" ca="1" si="924"/>
        <v/>
      </c>
      <c r="DE463" s="74" t="str">
        <f t="shared" ca="1" si="925"/>
        <v/>
      </c>
      <c r="DF463" s="74" t="str">
        <f t="shared" ca="1" si="926"/>
        <v/>
      </c>
      <c r="DG463" s="74" t="str">
        <f t="shared" ca="1" si="927"/>
        <v/>
      </c>
      <c r="DH463" s="74" t="str">
        <f t="shared" ca="1" si="928"/>
        <v/>
      </c>
      <c r="DI463" s="74" t="str">
        <f t="shared" ca="1" si="929"/>
        <v/>
      </c>
      <c r="DJ463" s="74" t="str">
        <f t="shared" ca="1" si="930"/>
        <v/>
      </c>
      <c r="DK463" s="74" t="str">
        <f t="shared" ca="1" si="931"/>
        <v/>
      </c>
      <c r="DL463" s="74" t="str">
        <f t="shared" ca="1" si="932"/>
        <v/>
      </c>
      <c r="DM463" s="74" t="str">
        <f t="shared" ca="1" si="933"/>
        <v/>
      </c>
      <c r="DN463" s="74" t="str">
        <f t="shared" ca="1" si="934"/>
        <v/>
      </c>
      <c r="DO463" s="74" t="str">
        <f t="shared" ca="1" si="935"/>
        <v/>
      </c>
      <c r="DQ463" s="74" t="str">
        <f t="shared" ca="1" si="936"/>
        <v/>
      </c>
      <c r="DS463" s="74" t="str">
        <f t="shared" ca="1" si="937"/>
        <v/>
      </c>
      <c r="DT463" s="74" t="str">
        <f t="shared" ca="1" si="938"/>
        <v/>
      </c>
      <c r="DV463" s="525" t="str">
        <f t="shared" ca="1" si="939"/>
        <v/>
      </c>
      <c r="DW463" s="74" t="str">
        <f t="shared" ca="1" si="940"/>
        <v/>
      </c>
      <c r="DX463" s="485" t="str">
        <f t="shared" ca="1" si="941"/>
        <v/>
      </c>
      <c r="DY463" s="74" t="str">
        <f t="shared" ca="1" si="942"/>
        <v/>
      </c>
      <c r="DZ463" s="74" t="str">
        <f t="shared" ca="1" si="943"/>
        <v/>
      </c>
      <c r="EA463" s="74" t="str">
        <f t="shared" ca="1" si="944"/>
        <v/>
      </c>
      <c r="EC463" s="74" t="str">
        <f t="shared" ca="1" si="945"/>
        <v/>
      </c>
      <c r="ED463" s="74" t="str">
        <f t="shared" ca="1" si="946"/>
        <v/>
      </c>
      <c r="EE463" s="74" t="str">
        <f t="shared" ca="1" si="947"/>
        <v/>
      </c>
      <c r="EG463" s="479" t="str">
        <f ca="1">IF(V463=1,"",IF(LOG入力!BH463&gt;0,0,IF(CG463="★",0,IF(R463=1,0,IF(N463=0,0,1)))))</f>
        <v/>
      </c>
      <c r="EH463" s="483" t="str">
        <f t="shared" ca="1" si="948"/>
        <v/>
      </c>
      <c r="EI463" s="483" t="str">
        <f t="shared" ca="1" si="949"/>
        <v/>
      </c>
      <c r="EJ463" s="483" t="str">
        <f t="shared" ca="1" si="950"/>
        <v/>
      </c>
      <c r="EL463" s="71">
        <f t="shared" ca="1" si="951"/>
        <v>0</v>
      </c>
      <c r="EM463" s="6">
        <f t="shared" ca="1" si="952"/>
        <v>0</v>
      </c>
      <c r="EN463" s="6" t="str">
        <f t="shared" ca="1" si="953"/>
        <v/>
      </c>
      <c r="EO463" s="6">
        <f ca="1">IF(LOG入力!BH463&gt;0,0,IF(EM463=0,0,(IF(COUNTIF($EN$19:EN463,EN463)=1,IF($FS$3="N",1,IF(EH463=1,1,0))))))</f>
        <v>0</v>
      </c>
      <c r="EP463" s="6" t="str">
        <f ca="1">IF(LOG入力!BH463&gt;0,"",IF(EO463=1,$X463,""))</f>
        <v/>
      </c>
      <c r="EQ463" s="6" t="str">
        <f ca="1">IF(LOG入力!BH463&gt;0,"",IF(EO463=1,$Y463,""))</f>
        <v/>
      </c>
      <c r="ER463" s="520" t="str">
        <f ca="1">IF(LOG入力!BH463&gt;0,"",IF(COUNTIF($EP$19:$EP463,EP463)=1,EP463,""))</f>
        <v/>
      </c>
      <c r="ES463" s="520">
        <f ca="1">IF(LOG入力!BH463&gt;0,0,IF((EL463=1),IF(($ER463=""),0,1),0))</f>
        <v>0</v>
      </c>
      <c r="ET463" s="520" t="str">
        <f ca="1">IF(LOG入力!BH463&gt;0,"",IF(COUNTIF($EQ$19:EQ463,EQ463)=1,EQ463,""))</f>
        <v/>
      </c>
      <c r="EU463" s="539">
        <f ca="1">IF(LOG入力!BH463&gt;0,0,IF((EL463=1),IF(($ET463=""),0,1),0))</f>
        <v>0</v>
      </c>
      <c r="EV463" s="71">
        <f t="shared" ca="1" si="954"/>
        <v>0</v>
      </c>
      <c r="EW463" s="6">
        <f t="shared" ca="1" si="955"/>
        <v>0</v>
      </c>
      <c r="EX463" s="6" t="str">
        <f t="shared" ca="1" si="956"/>
        <v/>
      </c>
      <c r="EY463" s="6">
        <f ca="1">IF(LOG入力!BH463&gt;0,0,IF(EW463=0,0,(IF(COUNTIF($EX$19:EX463,EX463)=1,IF($FS$3="N",1,IF(EH463=1,1,0))))))</f>
        <v>0</v>
      </c>
      <c r="EZ463" s="6" t="str">
        <f ca="1">IF(LOG入力!BH463&gt;0,"",IF(EY463=1,$X463,""))</f>
        <v/>
      </c>
      <c r="FA463" s="6" t="str">
        <f ca="1">IF(LOG入力!BH463&gt;0,"",IF(EY463=1,$Y463,""))</f>
        <v/>
      </c>
      <c r="FB463" s="6" t="str">
        <f ca="1">IF(LOG入力!BH463&gt;0,"",IF(COUNTIF($EZ$19:$EZ463,EZ463)=1,EZ463,""))</f>
        <v/>
      </c>
      <c r="FC463" s="6">
        <f ca="1">IF(LOG入力!BH463&gt;0,0,IF((EV463=1),IF(($FB463=""),0,1),0))</f>
        <v>0</v>
      </c>
      <c r="FD463" s="6" t="str">
        <f ca="1">IF(LOG入力!BH463&gt;0,"",IF(COUNTIF($FA$19:FA463,FA463)=1,FA463,""))</f>
        <v/>
      </c>
      <c r="FE463" s="72">
        <f ca="1">IF(LOG入力!BH463&gt;0,0,IF((EV463=1),IF(($FD463=""),0,1),0))</f>
        <v>0</v>
      </c>
      <c r="FF463" s="71">
        <f t="shared" ca="1" si="957"/>
        <v>0</v>
      </c>
      <c r="FG463" s="6">
        <f t="shared" ca="1" si="958"/>
        <v>0</v>
      </c>
      <c r="FH463" s="6" t="str">
        <f t="shared" ca="1" si="959"/>
        <v/>
      </c>
      <c r="FI463" s="6">
        <f ca="1">IF(LOG入力!BH463&gt;0,0,IF(FG463=0,0,(IF(COUNTIF($FH$19:FH463,FH463)=1,IF($FS$3="N",1,IF(EH463=1,1,0))))))</f>
        <v>0</v>
      </c>
      <c r="FJ463" s="6" t="str">
        <f ca="1">IF(LOG入力!BH463&gt;0,"",IF(FI463=1,$X463,""))</f>
        <v/>
      </c>
      <c r="FK463" s="6" t="str">
        <f ca="1">IF(LOG入力!BH463&gt;0,"",IF(FI463=1,$Y463,""))</f>
        <v/>
      </c>
      <c r="FL463" s="6" t="str">
        <f ca="1">IF(LOG入力!BH463&gt;0,"",IF(COUNTIF($FJ$19:$FJ463,FJ463)=1,FJ463,""))</f>
        <v/>
      </c>
      <c r="FM463" s="6">
        <f ca="1">IF(LOG入力!BH463&gt;0,0,IF((FF463=1),IF(($FL463=""),0,1),0))</f>
        <v>0</v>
      </c>
      <c r="FN463" s="6" t="str">
        <f ca="1">IF(LOG入力!BH463&gt;0,"",IF(COUNTIF($FK$19:FK463,FK463)=1,FK463,""))</f>
        <v/>
      </c>
      <c r="FO463" s="72">
        <f ca="1">IF(LOG入力!BH463&gt;0,0,IF((FF463=1),IF(($FN463=""),0,1),0))</f>
        <v>0</v>
      </c>
      <c r="FP463" s="71">
        <f t="shared" ca="1" si="960"/>
        <v>0</v>
      </c>
      <c r="FQ463" s="6">
        <f t="shared" ca="1" si="961"/>
        <v>0</v>
      </c>
      <c r="FR463" s="6" t="str">
        <f t="shared" ca="1" si="962"/>
        <v/>
      </c>
      <c r="FS463" s="6">
        <f ca="1">IF(LOG入力!BH463&gt;0,0,IF(FQ463=0,0,(IF(COUNTIF($FR$19:FR463,FR463)=1,IF($FS$3="N",1,IF(EH463=1,1,0))))))</f>
        <v>0</v>
      </c>
      <c r="FT463" s="6" t="str">
        <f ca="1">IF(LOG入力!BH463&gt;0,"",IF(FS463=1,$X463,""))</f>
        <v/>
      </c>
      <c r="FU463" s="6" t="str">
        <f ca="1">IF(LOG入力!BH463&gt;0,"",IF(FS463=1,$Y463,""))</f>
        <v/>
      </c>
      <c r="FV463" s="6" t="str">
        <f ca="1">IF(LOG入力!BH463&gt;0,"",IF(COUNTIF($FT$19:$FT463,FT463)=1,FT463,""))</f>
        <v/>
      </c>
      <c r="FW463" s="6">
        <f ca="1">IF(LOG入力!BH463&gt;0,0,IF((FP463=1),IF(($FV463=""),0,1),0))</f>
        <v>0</v>
      </c>
      <c r="FX463" s="6" t="str">
        <f ca="1">IF(LOG入力!BH463&gt;0,"",IF(COUNTIF($FU$19:FU463,FU463)=1,FU463,""))</f>
        <v/>
      </c>
      <c r="FY463" s="72">
        <f ca="1">IF(LOG入力!BH463&gt;0,0,IF((FP463=1),IF(($FX463=""),0,1),0))</f>
        <v>0</v>
      </c>
      <c r="FZ463" s="71">
        <f t="shared" ca="1" si="963"/>
        <v>0</v>
      </c>
      <c r="GA463" s="6">
        <f t="shared" ca="1" si="964"/>
        <v>0</v>
      </c>
      <c r="GB463" s="6" t="str">
        <f t="shared" ca="1" si="965"/>
        <v/>
      </c>
      <c r="GC463" s="6">
        <f ca="1">IF(LOG入力!BH463&gt;0,0,IF(GA463=0,0,(IF(COUNTIF($GB$19:GB463,GB463)=1,IF($FS$3="N",1,IF(EH463=1,1,0))))))</f>
        <v>0</v>
      </c>
      <c r="GD463" s="6" t="str">
        <f ca="1">IF(LOG入力!BH463&gt;0,"",IF(GC463=1,$X463,""))</f>
        <v/>
      </c>
      <c r="GE463" s="6" t="str">
        <f ca="1">IF(LOG入力!BH463&gt;0,"",IF(GC463=1,$Y463,""))</f>
        <v/>
      </c>
      <c r="GF463" s="6" t="str">
        <f ca="1">IF(LOG入力!BH463&gt;0,"",IF(COUNTIF($GD$19:$GD463,GD463)=1,GD463,""))</f>
        <v/>
      </c>
      <c r="GG463" s="6">
        <f ca="1">IF(LOG入力!BH463&gt;0,0,IF((FZ463=1),IF(($GF463=""),0,1),0))</f>
        <v>0</v>
      </c>
      <c r="GH463" s="6" t="str">
        <f ca="1">IF(LOG入力!BH463&gt;0,"",IF(COUNTIF($GE$19:GE463,GE463)=1,GE463,""))</f>
        <v/>
      </c>
      <c r="GI463" s="72">
        <f ca="1">IF(LOG入力!BH463&gt;0,0,IF((FZ463=1),IF(($GH463=""),0,1),0))</f>
        <v>0</v>
      </c>
      <c r="GK463" s="455" t="str">
        <f ca="1">IF(V463=1,"",IF(LEN(LOG入力!AS463)=0,"",LOG入力!AS463))</f>
        <v/>
      </c>
      <c r="GL463" s="378" t="str">
        <f t="shared" ca="1" si="966"/>
        <v/>
      </c>
      <c r="GM463" s="378" t="str">
        <f t="shared" ca="1" si="967"/>
        <v/>
      </c>
      <c r="GN463" s="74" t="str">
        <f t="shared" ca="1" si="968"/>
        <v/>
      </c>
      <c r="GO463" s="74" t="str">
        <f t="shared" ca="1" si="969"/>
        <v/>
      </c>
      <c r="GQ463" s="74" t="str">
        <f t="shared" ca="1" si="970"/>
        <v/>
      </c>
      <c r="GR463" s="74" t="str">
        <f t="shared" ca="1" si="971"/>
        <v/>
      </c>
      <c r="GS463" s="74" t="str">
        <f t="shared" ca="1" si="972"/>
        <v/>
      </c>
      <c r="GT463" s="74" t="str">
        <f t="shared" ca="1" si="973"/>
        <v/>
      </c>
      <c r="GU463" s="74" t="str">
        <f t="shared" ca="1" si="974"/>
        <v/>
      </c>
      <c r="GV463" s="74" t="str">
        <f t="shared" ca="1" si="975"/>
        <v/>
      </c>
      <c r="GX463" s="74" t="str">
        <f t="shared" ca="1" si="976"/>
        <v/>
      </c>
      <c r="GY463" s="74" t="str">
        <f t="shared" ca="1" si="977"/>
        <v/>
      </c>
      <c r="GZ463" s="74" t="str">
        <f ca="1">IF(V463=1,"",IF(LOG入力!BH463&gt;0,0,IF(GY463=0,0,IF((VALUE((TYPE(VALUE(J463)))))=16,0,IF(VALUE(J463)&lt;60,1,IF(VALUE(J463)&lt;100,0,IF(VALUE(J463)&lt;600,2,0)))))))</f>
        <v/>
      </c>
      <c r="HA463" s="74" t="str">
        <f t="shared" ca="1" si="978"/>
        <v/>
      </c>
      <c r="HB463" s="74" t="str">
        <f ca="1">IF(V463=1,"",IF(LOG入力!BH463&gt;0,0,IF(HA463=0,0,IF((VALUE((TYPE(VALUE(L463)))))=16,0,IF(VALUE(L463)&lt;60,1,IF(VALUE(L463)&lt;100,0,IF(VALUE(L463)&lt;600,2,0)))))))</f>
        <v/>
      </c>
      <c r="HD463" s="74" t="str">
        <f t="shared" ca="1" si="979"/>
        <v/>
      </c>
      <c r="HF463" s="74" t="str">
        <f t="shared" ca="1" si="980"/>
        <v/>
      </c>
      <c r="HG463" s="74" t="str">
        <f t="shared" ca="1" si="981"/>
        <v/>
      </c>
      <c r="HH463" s="74" t="str">
        <f t="shared" ca="1" si="982"/>
        <v/>
      </c>
      <c r="HI463" s="74" t="str">
        <f t="shared" ca="1" si="983"/>
        <v/>
      </c>
      <c r="HJ463" s="74" t="str">
        <f t="shared" ca="1" si="984"/>
        <v/>
      </c>
      <c r="HK463" s="74" t="str">
        <f t="shared" ca="1" si="985"/>
        <v/>
      </c>
      <c r="HL463" s="74" t="str">
        <f t="shared" ca="1" si="986"/>
        <v/>
      </c>
      <c r="HM463" s="74" t="str">
        <f t="shared" ca="1" si="987"/>
        <v/>
      </c>
      <c r="HN463" s="74" t="str">
        <f t="shared" ca="1" si="988"/>
        <v/>
      </c>
      <c r="HO463" s="529" t="str">
        <f t="shared" ca="1" si="989"/>
        <v/>
      </c>
      <c r="HP463" s="74" t="str">
        <f t="shared" ca="1" si="990"/>
        <v/>
      </c>
      <c r="HQ463" s="74" t="str">
        <f t="shared" ca="1" si="991"/>
        <v/>
      </c>
      <c r="HR463" s="74" t="str">
        <f t="shared" ca="1" si="992"/>
        <v/>
      </c>
      <c r="HS463" s="74" t="str">
        <f t="shared" ca="1" si="993"/>
        <v/>
      </c>
      <c r="HT463" s="74" t="str">
        <f ca="1">IF(V463=1,"",IF(LOG入力!BH463&gt;0,0,IF(DV463=1,0,IF(N463="0",0,IF(SUM(HD463:HS463)&gt;0,1,0)))))</f>
        <v/>
      </c>
    </row>
    <row r="464" spans="1:228" x14ac:dyDescent="0.15">
      <c r="A464" s="5"/>
      <c r="B464" s="532" t="str">
        <f t="shared" ca="1" si="852"/>
        <v/>
      </c>
      <c r="C464" s="534" t="str">
        <f ca="1">LOG入力!AP464</f>
        <v/>
      </c>
      <c r="D464" s="534" t="str">
        <f ca="1">LOG入力!AQ464</f>
        <v/>
      </c>
      <c r="E464" s="534" t="str">
        <f ca="1">LOG入力!AR464</f>
        <v/>
      </c>
      <c r="F464" s="535" t="str">
        <f t="shared" ca="1" si="853"/>
        <v/>
      </c>
      <c r="G464" s="585" t="str">
        <f ca="1">LOG入力!AT464</f>
        <v/>
      </c>
      <c r="H464" s="542" t="str">
        <f ca="1">LOG入力!AU464</f>
        <v/>
      </c>
      <c r="I464" s="542" t="str">
        <f ca="1">LOG入力!AV464</f>
        <v/>
      </c>
      <c r="J464" s="577" t="str">
        <f ca="1">LOG入力!AW464</f>
        <v/>
      </c>
      <c r="K464" s="578" t="str">
        <f ca="1">LOG入力!BJ464</f>
        <v/>
      </c>
      <c r="L464" s="577" t="str">
        <f ca="1">LOG入力!AY464</f>
        <v/>
      </c>
      <c r="M464" s="545" t="str">
        <f ca="1">LOG入力!BK464</f>
        <v/>
      </c>
      <c r="N464" s="512" t="str">
        <f ca="1">IF(V464=1,"",IF(LOG入力!AJ464=1,"1",LOG入力!BA464))</f>
        <v/>
      </c>
      <c r="O464" s="538" t="str">
        <f ca="1">IF(V464=1,"",IF(LEN(LOG入力!O464)=0,"",LOG入力!O464))</f>
        <v/>
      </c>
      <c r="P464" s="291" t="str">
        <f ca="1">IF(V464=1,"",IF($AA$4=1,"",IF(LOG入力!BG464=1,"",CONCATENATE($ER464,$FB464,$FL464,$FV464,$GF464))))</f>
        <v/>
      </c>
      <c r="Q464" s="291" t="str">
        <f ca="1">IF(V464=1,"",IF($AA$4=1,"",IF(LOG入力!BG464=1,"",CONCATENATE($ET464,$FD464,$FN464,$FX464,$GH464))))</f>
        <v/>
      </c>
      <c r="R464" s="573" t="str">
        <f ca="1">IF(V464=1,"",IF($AA$4=1,"",IF(LOG入力!BH464&gt;0,0,AA464)))</f>
        <v/>
      </c>
      <c r="S464" s="293" t="str">
        <f t="shared" ca="1" si="854"/>
        <v/>
      </c>
      <c r="T464" s="29"/>
      <c r="U464" s="38"/>
      <c r="V464" s="196">
        <f ca="1">LOG入力!AN464</f>
        <v>1</v>
      </c>
      <c r="W464" s="38"/>
      <c r="X464" s="516" t="str">
        <f t="shared" ca="1" si="855"/>
        <v/>
      </c>
      <c r="Y464" s="515" t="str">
        <f t="shared" ca="1" si="856"/>
        <v/>
      </c>
      <c r="Z464" s="518" t="str">
        <f t="shared" ca="1" si="857"/>
        <v/>
      </c>
      <c r="AA464" s="574" t="str">
        <f t="shared" ca="1" si="858"/>
        <v/>
      </c>
      <c r="AC464" s="6" t="str">
        <f t="shared" ca="1" si="859"/>
        <v/>
      </c>
      <c r="AD464" s="6" t="str">
        <f t="shared" ca="1" si="860"/>
        <v/>
      </c>
      <c r="AE464" s="6" t="str">
        <f t="shared" ca="1" si="861"/>
        <v/>
      </c>
      <c r="AF464" s="6" t="str">
        <f t="shared" ca="1" si="862"/>
        <v/>
      </c>
      <c r="AG464" s="6" t="str">
        <f t="shared" ca="1" si="863"/>
        <v/>
      </c>
      <c r="AH464" s="6" t="str">
        <f t="shared" ca="1" si="864"/>
        <v/>
      </c>
      <c r="AI464" s="6" t="str">
        <f t="shared" ca="1" si="865"/>
        <v/>
      </c>
      <c r="AJ464" s="6" t="str">
        <f t="shared" ca="1" si="866"/>
        <v/>
      </c>
      <c r="AK464" s="6" t="str">
        <f t="shared" ca="1" si="867"/>
        <v/>
      </c>
      <c r="AL464" s="6" t="str">
        <f t="shared" ca="1" si="868"/>
        <v/>
      </c>
      <c r="AM464" s="6" t="str">
        <f t="shared" ca="1" si="869"/>
        <v/>
      </c>
      <c r="AN464" s="6" t="str">
        <f t="shared" ca="1" si="870"/>
        <v/>
      </c>
      <c r="AO464" s="6" t="str">
        <f t="shared" ca="1" si="871"/>
        <v/>
      </c>
      <c r="AP464" s="6" t="str">
        <f t="shared" ca="1" si="872"/>
        <v/>
      </c>
      <c r="AQ464" s="6" t="str">
        <f t="shared" ca="1" si="873"/>
        <v/>
      </c>
      <c r="AR464" s="6" t="str">
        <f t="shared" ca="1" si="874"/>
        <v/>
      </c>
      <c r="AS464" s="6" t="str">
        <f t="shared" ca="1" si="875"/>
        <v/>
      </c>
      <c r="AT464" s="6" t="str">
        <f t="shared" ca="1" si="876"/>
        <v/>
      </c>
      <c r="AU464" s="6" t="str">
        <f t="shared" ca="1" si="877"/>
        <v/>
      </c>
      <c r="AV464" s="6" t="str">
        <f t="shared" ca="1" si="878"/>
        <v/>
      </c>
      <c r="AW464" s="6" t="str">
        <f t="shared" ca="1" si="879"/>
        <v/>
      </c>
      <c r="AY464" s="6" t="str">
        <f t="shared" ca="1" si="880"/>
        <v/>
      </c>
      <c r="AZ464" s="6" t="str">
        <f t="shared" ca="1" si="881"/>
        <v/>
      </c>
      <c r="BA464" s="6" t="str">
        <f t="shared" ca="1" si="882"/>
        <v/>
      </c>
      <c r="BB464" s="6" t="str">
        <f t="shared" ca="1" si="883"/>
        <v/>
      </c>
      <c r="BC464" s="6" t="str">
        <f t="shared" ca="1" si="884"/>
        <v/>
      </c>
      <c r="BD464" s="6" t="str">
        <f t="shared" ca="1" si="885"/>
        <v/>
      </c>
      <c r="BE464" s="6" t="str">
        <f t="shared" ca="1" si="886"/>
        <v/>
      </c>
      <c r="BF464" s="6" t="str">
        <f t="shared" ca="1" si="887"/>
        <v/>
      </c>
      <c r="BG464" s="6" t="str">
        <f t="shared" ca="1" si="888"/>
        <v/>
      </c>
      <c r="BH464" s="6" t="str">
        <f t="shared" ca="1" si="889"/>
        <v/>
      </c>
      <c r="BI464" s="6" t="str">
        <f t="shared" ca="1" si="890"/>
        <v/>
      </c>
      <c r="BJ464" s="6" t="str">
        <f t="shared" ca="1" si="891"/>
        <v/>
      </c>
      <c r="BK464" s="6" t="str">
        <f t="shared" ca="1" si="892"/>
        <v/>
      </c>
      <c r="BL464" s="6" t="str">
        <f t="shared" ca="1" si="893"/>
        <v/>
      </c>
      <c r="BM464" s="6" t="str">
        <f t="shared" ca="1" si="894"/>
        <v/>
      </c>
      <c r="BN464" s="6" t="str">
        <f t="shared" ca="1" si="895"/>
        <v/>
      </c>
      <c r="BO464" s="6" t="str">
        <f t="shared" ca="1" si="896"/>
        <v/>
      </c>
      <c r="BP464" s="6" t="str">
        <f t="shared" ca="1" si="897"/>
        <v/>
      </c>
      <c r="BQ464" s="6" t="str">
        <f t="shared" ca="1" si="898"/>
        <v/>
      </c>
      <c r="BR464" s="6" t="str">
        <f t="shared" ca="1" si="899"/>
        <v/>
      </c>
      <c r="BS464" s="6" t="str">
        <f t="shared" ca="1" si="900"/>
        <v/>
      </c>
      <c r="BU464" s="6" t="str">
        <f t="shared" ca="1" si="901"/>
        <v/>
      </c>
      <c r="BW464" s="515" t="str">
        <f t="shared" ca="1" si="902"/>
        <v/>
      </c>
      <c r="BX464" s="515">
        <f t="shared" ca="1" si="903"/>
        <v>0</v>
      </c>
      <c r="BY464" s="515" t="str">
        <f t="shared" ca="1" si="904"/>
        <v/>
      </c>
      <c r="CA464" s="6">
        <f t="shared" ca="1" si="905"/>
        <v>1</v>
      </c>
      <c r="CC464" s="523" t="str">
        <f t="shared" ca="1" si="906"/>
        <v/>
      </c>
      <c r="CE464" s="6" t="str">
        <f t="shared" ca="1" si="907"/>
        <v/>
      </c>
      <c r="CG464" s="524" t="str">
        <f ca="1">IF(V464=1,"",IF($AA$4=1,"",IF(LOG入力!BH464&gt;0,"",IF(N464=0,"",IF(HT464=0,"","★")))))</f>
        <v/>
      </c>
      <c r="CI464" s="74" t="str">
        <f t="shared" ca="1" si="908"/>
        <v/>
      </c>
      <c r="CK464" s="525" t="str">
        <f ca="1">IF(V464=1,"",IF(LOG入力!BH464&gt;0,1,0))</f>
        <v/>
      </c>
      <c r="CL464" s="74" t="str">
        <f t="shared" ca="1" si="909"/>
        <v/>
      </c>
      <c r="CN464" s="74" t="str">
        <f t="shared" ca="1" si="910"/>
        <v/>
      </c>
      <c r="CO464" s="74" t="str">
        <f t="shared" ca="1" si="911"/>
        <v/>
      </c>
      <c r="CQ464" s="74" t="str">
        <f t="shared" ca="1" si="912"/>
        <v/>
      </c>
      <c r="CR464" s="74" t="str">
        <f t="shared" ca="1" si="913"/>
        <v/>
      </c>
      <c r="CS464" s="74" t="str">
        <f t="shared" ca="1" si="914"/>
        <v/>
      </c>
      <c r="CT464" s="74" t="str">
        <f t="shared" ca="1" si="915"/>
        <v/>
      </c>
      <c r="CU464" s="74" t="str">
        <f t="shared" ca="1" si="916"/>
        <v/>
      </c>
      <c r="CV464" s="74" t="str">
        <f t="shared" ca="1" si="917"/>
        <v/>
      </c>
      <c r="CW464" s="74" t="str">
        <f t="shared" ca="1" si="918"/>
        <v/>
      </c>
      <c r="CX464" s="74" t="str">
        <f t="shared" ca="1" si="919"/>
        <v/>
      </c>
      <c r="CY464" s="74" t="str">
        <f t="shared" ca="1" si="920"/>
        <v/>
      </c>
      <c r="CZ464" s="74" t="str">
        <f t="shared" ca="1" si="921"/>
        <v/>
      </c>
      <c r="DA464" s="74" t="str">
        <f t="shared" ca="1" si="922"/>
        <v/>
      </c>
      <c r="DB464" s="74" t="str">
        <f t="shared" ca="1" si="923"/>
        <v/>
      </c>
      <c r="DD464" s="74" t="str">
        <f t="shared" ca="1" si="924"/>
        <v/>
      </c>
      <c r="DE464" s="74" t="str">
        <f t="shared" ca="1" si="925"/>
        <v/>
      </c>
      <c r="DF464" s="74" t="str">
        <f t="shared" ca="1" si="926"/>
        <v/>
      </c>
      <c r="DG464" s="74" t="str">
        <f t="shared" ca="1" si="927"/>
        <v/>
      </c>
      <c r="DH464" s="74" t="str">
        <f t="shared" ca="1" si="928"/>
        <v/>
      </c>
      <c r="DI464" s="74" t="str">
        <f t="shared" ca="1" si="929"/>
        <v/>
      </c>
      <c r="DJ464" s="74" t="str">
        <f t="shared" ca="1" si="930"/>
        <v/>
      </c>
      <c r="DK464" s="74" t="str">
        <f t="shared" ca="1" si="931"/>
        <v/>
      </c>
      <c r="DL464" s="74" t="str">
        <f t="shared" ca="1" si="932"/>
        <v/>
      </c>
      <c r="DM464" s="74" t="str">
        <f t="shared" ca="1" si="933"/>
        <v/>
      </c>
      <c r="DN464" s="74" t="str">
        <f t="shared" ca="1" si="934"/>
        <v/>
      </c>
      <c r="DO464" s="74" t="str">
        <f t="shared" ca="1" si="935"/>
        <v/>
      </c>
      <c r="DQ464" s="74" t="str">
        <f t="shared" ca="1" si="936"/>
        <v/>
      </c>
      <c r="DS464" s="74" t="str">
        <f t="shared" ca="1" si="937"/>
        <v/>
      </c>
      <c r="DT464" s="74" t="str">
        <f t="shared" ca="1" si="938"/>
        <v/>
      </c>
      <c r="DV464" s="525" t="str">
        <f t="shared" ca="1" si="939"/>
        <v/>
      </c>
      <c r="DW464" s="74" t="str">
        <f t="shared" ca="1" si="940"/>
        <v/>
      </c>
      <c r="DX464" s="485" t="str">
        <f t="shared" ca="1" si="941"/>
        <v/>
      </c>
      <c r="DY464" s="74" t="str">
        <f t="shared" ca="1" si="942"/>
        <v/>
      </c>
      <c r="DZ464" s="74" t="str">
        <f t="shared" ca="1" si="943"/>
        <v/>
      </c>
      <c r="EA464" s="74" t="str">
        <f t="shared" ca="1" si="944"/>
        <v/>
      </c>
      <c r="EC464" s="74" t="str">
        <f t="shared" ca="1" si="945"/>
        <v/>
      </c>
      <c r="ED464" s="74" t="str">
        <f t="shared" ca="1" si="946"/>
        <v/>
      </c>
      <c r="EE464" s="74" t="str">
        <f t="shared" ca="1" si="947"/>
        <v/>
      </c>
      <c r="EG464" s="479" t="str">
        <f ca="1">IF(V464=1,"",IF(LOG入力!BH464&gt;0,0,IF(CG464="★",0,IF(R464=1,0,IF(N464=0,0,1)))))</f>
        <v/>
      </c>
      <c r="EH464" s="483" t="str">
        <f t="shared" ca="1" si="948"/>
        <v/>
      </c>
      <c r="EI464" s="483" t="str">
        <f t="shared" ca="1" si="949"/>
        <v/>
      </c>
      <c r="EJ464" s="483" t="str">
        <f t="shared" ca="1" si="950"/>
        <v/>
      </c>
      <c r="EL464" s="71">
        <f t="shared" ca="1" si="951"/>
        <v>0</v>
      </c>
      <c r="EM464" s="6">
        <f t="shared" ca="1" si="952"/>
        <v>0</v>
      </c>
      <c r="EN464" s="6" t="str">
        <f t="shared" ca="1" si="953"/>
        <v/>
      </c>
      <c r="EO464" s="6">
        <f ca="1">IF(LOG入力!BH464&gt;0,0,IF(EM464=0,0,(IF(COUNTIF($EN$19:EN464,EN464)=1,IF($FS$3="N",1,IF(EH464=1,1,0))))))</f>
        <v>0</v>
      </c>
      <c r="EP464" s="6" t="str">
        <f ca="1">IF(LOG入力!BH464&gt;0,"",IF(EO464=1,$X464,""))</f>
        <v/>
      </c>
      <c r="EQ464" s="6" t="str">
        <f ca="1">IF(LOG入力!BH464&gt;0,"",IF(EO464=1,$Y464,""))</f>
        <v/>
      </c>
      <c r="ER464" s="520" t="str">
        <f ca="1">IF(LOG入力!BH464&gt;0,"",IF(COUNTIF($EP$19:$EP464,EP464)=1,EP464,""))</f>
        <v/>
      </c>
      <c r="ES464" s="520">
        <f ca="1">IF(LOG入力!BH464&gt;0,0,IF((EL464=1),IF(($ER464=""),0,1),0))</f>
        <v>0</v>
      </c>
      <c r="ET464" s="520" t="str">
        <f ca="1">IF(LOG入力!BH464&gt;0,"",IF(COUNTIF($EQ$19:EQ464,EQ464)=1,EQ464,""))</f>
        <v/>
      </c>
      <c r="EU464" s="539">
        <f ca="1">IF(LOG入力!BH464&gt;0,0,IF((EL464=1),IF(($ET464=""),0,1),0))</f>
        <v>0</v>
      </c>
      <c r="EV464" s="71">
        <f t="shared" ca="1" si="954"/>
        <v>0</v>
      </c>
      <c r="EW464" s="6">
        <f t="shared" ca="1" si="955"/>
        <v>0</v>
      </c>
      <c r="EX464" s="6" t="str">
        <f t="shared" ca="1" si="956"/>
        <v/>
      </c>
      <c r="EY464" s="6">
        <f ca="1">IF(LOG入力!BH464&gt;0,0,IF(EW464=0,0,(IF(COUNTIF($EX$19:EX464,EX464)=1,IF($FS$3="N",1,IF(EH464=1,1,0))))))</f>
        <v>0</v>
      </c>
      <c r="EZ464" s="6" t="str">
        <f ca="1">IF(LOG入力!BH464&gt;0,"",IF(EY464=1,$X464,""))</f>
        <v/>
      </c>
      <c r="FA464" s="6" t="str">
        <f ca="1">IF(LOG入力!BH464&gt;0,"",IF(EY464=1,$Y464,""))</f>
        <v/>
      </c>
      <c r="FB464" s="6" t="str">
        <f ca="1">IF(LOG入力!BH464&gt;0,"",IF(COUNTIF($EZ$19:$EZ464,EZ464)=1,EZ464,""))</f>
        <v/>
      </c>
      <c r="FC464" s="6">
        <f ca="1">IF(LOG入力!BH464&gt;0,0,IF((EV464=1),IF(($FB464=""),0,1),0))</f>
        <v>0</v>
      </c>
      <c r="FD464" s="6" t="str">
        <f ca="1">IF(LOG入力!BH464&gt;0,"",IF(COUNTIF($FA$19:FA464,FA464)=1,FA464,""))</f>
        <v/>
      </c>
      <c r="FE464" s="72">
        <f ca="1">IF(LOG入力!BH464&gt;0,0,IF((EV464=1),IF(($FD464=""),0,1),0))</f>
        <v>0</v>
      </c>
      <c r="FF464" s="71">
        <f t="shared" ca="1" si="957"/>
        <v>0</v>
      </c>
      <c r="FG464" s="6">
        <f t="shared" ca="1" si="958"/>
        <v>0</v>
      </c>
      <c r="FH464" s="6" t="str">
        <f t="shared" ca="1" si="959"/>
        <v/>
      </c>
      <c r="FI464" s="6">
        <f ca="1">IF(LOG入力!BH464&gt;0,0,IF(FG464=0,0,(IF(COUNTIF($FH$19:FH464,FH464)=1,IF($FS$3="N",1,IF(EH464=1,1,0))))))</f>
        <v>0</v>
      </c>
      <c r="FJ464" s="6" t="str">
        <f ca="1">IF(LOG入力!BH464&gt;0,"",IF(FI464=1,$X464,""))</f>
        <v/>
      </c>
      <c r="FK464" s="6" t="str">
        <f ca="1">IF(LOG入力!BH464&gt;0,"",IF(FI464=1,$Y464,""))</f>
        <v/>
      </c>
      <c r="FL464" s="6" t="str">
        <f ca="1">IF(LOG入力!BH464&gt;0,"",IF(COUNTIF($FJ$19:$FJ464,FJ464)=1,FJ464,""))</f>
        <v/>
      </c>
      <c r="FM464" s="6">
        <f ca="1">IF(LOG入力!BH464&gt;0,0,IF((FF464=1),IF(($FL464=""),0,1),0))</f>
        <v>0</v>
      </c>
      <c r="FN464" s="6" t="str">
        <f ca="1">IF(LOG入力!BH464&gt;0,"",IF(COUNTIF($FK$19:FK464,FK464)=1,FK464,""))</f>
        <v/>
      </c>
      <c r="FO464" s="72">
        <f ca="1">IF(LOG入力!BH464&gt;0,0,IF((FF464=1),IF(($FN464=""),0,1),0))</f>
        <v>0</v>
      </c>
      <c r="FP464" s="71">
        <f t="shared" ca="1" si="960"/>
        <v>0</v>
      </c>
      <c r="FQ464" s="6">
        <f t="shared" ca="1" si="961"/>
        <v>0</v>
      </c>
      <c r="FR464" s="6" t="str">
        <f t="shared" ca="1" si="962"/>
        <v/>
      </c>
      <c r="FS464" s="6">
        <f ca="1">IF(LOG入力!BH464&gt;0,0,IF(FQ464=0,0,(IF(COUNTIF($FR$19:FR464,FR464)=1,IF($FS$3="N",1,IF(EH464=1,1,0))))))</f>
        <v>0</v>
      </c>
      <c r="FT464" s="6" t="str">
        <f ca="1">IF(LOG入力!BH464&gt;0,"",IF(FS464=1,$X464,""))</f>
        <v/>
      </c>
      <c r="FU464" s="6" t="str">
        <f ca="1">IF(LOG入力!BH464&gt;0,"",IF(FS464=1,$Y464,""))</f>
        <v/>
      </c>
      <c r="FV464" s="6" t="str">
        <f ca="1">IF(LOG入力!BH464&gt;0,"",IF(COUNTIF($FT$19:$FT464,FT464)=1,FT464,""))</f>
        <v/>
      </c>
      <c r="FW464" s="6">
        <f ca="1">IF(LOG入力!BH464&gt;0,0,IF((FP464=1),IF(($FV464=""),0,1),0))</f>
        <v>0</v>
      </c>
      <c r="FX464" s="6" t="str">
        <f ca="1">IF(LOG入力!BH464&gt;0,"",IF(COUNTIF($FU$19:FU464,FU464)=1,FU464,""))</f>
        <v/>
      </c>
      <c r="FY464" s="72">
        <f ca="1">IF(LOG入力!BH464&gt;0,0,IF((FP464=1),IF(($FX464=""),0,1),0))</f>
        <v>0</v>
      </c>
      <c r="FZ464" s="71">
        <f t="shared" ca="1" si="963"/>
        <v>0</v>
      </c>
      <c r="GA464" s="6">
        <f t="shared" ca="1" si="964"/>
        <v>0</v>
      </c>
      <c r="GB464" s="6" t="str">
        <f t="shared" ca="1" si="965"/>
        <v/>
      </c>
      <c r="GC464" s="6">
        <f ca="1">IF(LOG入力!BH464&gt;0,0,IF(GA464=0,0,(IF(COUNTIF($GB$19:GB464,GB464)=1,IF($FS$3="N",1,IF(EH464=1,1,0))))))</f>
        <v>0</v>
      </c>
      <c r="GD464" s="6" t="str">
        <f ca="1">IF(LOG入力!BH464&gt;0,"",IF(GC464=1,$X464,""))</f>
        <v/>
      </c>
      <c r="GE464" s="6" t="str">
        <f ca="1">IF(LOG入力!BH464&gt;0,"",IF(GC464=1,$Y464,""))</f>
        <v/>
      </c>
      <c r="GF464" s="6" t="str">
        <f ca="1">IF(LOG入力!BH464&gt;0,"",IF(COUNTIF($GD$19:$GD464,GD464)=1,GD464,""))</f>
        <v/>
      </c>
      <c r="GG464" s="6">
        <f ca="1">IF(LOG入力!BH464&gt;0,0,IF((FZ464=1),IF(($GF464=""),0,1),0))</f>
        <v>0</v>
      </c>
      <c r="GH464" s="6" t="str">
        <f ca="1">IF(LOG入力!BH464&gt;0,"",IF(COUNTIF($GE$19:GE464,GE464)=1,GE464,""))</f>
        <v/>
      </c>
      <c r="GI464" s="72">
        <f ca="1">IF(LOG入力!BH464&gt;0,0,IF((FZ464=1),IF(($GH464=""),0,1),0))</f>
        <v>0</v>
      </c>
      <c r="GK464" s="455" t="str">
        <f ca="1">IF(V464=1,"",IF(LEN(LOG入力!AS464)=0,"",LOG入力!AS464))</f>
        <v/>
      </c>
      <c r="GL464" s="378" t="str">
        <f t="shared" ca="1" si="966"/>
        <v/>
      </c>
      <c r="GM464" s="378" t="str">
        <f t="shared" ca="1" si="967"/>
        <v/>
      </c>
      <c r="GN464" s="74" t="str">
        <f t="shared" ca="1" si="968"/>
        <v/>
      </c>
      <c r="GO464" s="74" t="str">
        <f t="shared" ca="1" si="969"/>
        <v/>
      </c>
      <c r="GQ464" s="74" t="str">
        <f t="shared" ca="1" si="970"/>
        <v/>
      </c>
      <c r="GR464" s="74" t="str">
        <f t="shared" ca="1" si="971"/>
        <v/>
      </c>
      <c r="GS464" s="74" t="str">
        <f t="shared" ca="1" si="972"/>
        <v/>
      </c>
      <c r="GT464" s="74" t="str">
        <f t="shared" ca="1" si="973"/>
        <v/>
      </c>
      <c r="GU464" s="74" t="str">
        <f t="shared" ca="1" si="974"/>
        <v/>
      </c>
      <c r="GV464" s="74" t="str">
        <f t="shared" ca="1" si="975"/>
        <v/>
      </c>
      <c r="GX464" s="74" t="str">
        <f t="shared" ca="1" si="976"/>
        <v/>
      </c>
      <c r="GY464" s="74" t="str">
        <f t="shared" ca="1" si="977"/>
        <v/>
      </c>
      <c r="GZ464" s="74" t="str">
        <f ca="1">IF(V464=1,"",IF(LOG入力!BH464&gt;0,0,IF(GY464=0,0,IF((VALUE((TYPE(VALUE(J464)))))=16,0,IF(VALUE(J464)&lt;60,1,IF(VALUE(J464)&lt;100,0,IF(VALUE(J464)&lt;600,2,0)))))))</f>
        <v/>
      </c>
      <c r="HA464" s="74" t="str">
        <f t="shared" ca="1" si="978"/>
        <v/>
      </c>
      <c r="HB464" s="74" t="str">
        <f ca="1">IF(V464=1,"",IF(LOG入力!BH464&gt;0,0,IF(HA464=0,0,IF((VALUE((TYPE(VALUE(L464)))))=16,0,IF(VALUE(L464)&lt;60,1,IF(VALUE(L464)&lt;100,0,IF(VALUE(L464)&lt;600,2,0)))))))</f>
        <v/>
      </c>
      <c r="HD464" s="74" t="str">
        <f t="shared" ca="1" si="979"/>
        <v/>
      </c>
      <c r="HF464" s="74" t="str">
        <f t="shared" ca="1" si="980"/>
        <v/>
      </c>
      <c r="HG464" s="74" t="str">
        <f t="shared" ca="1" si="981"/>
        <v/>
      </c>
      <c r="HH464" s="74" t="str">
        <f t="shared" ca="1" si="982"/>
        <v/>
      </c>
      <c r="HI464" s="74" t="str">
        <f t="shared" ca="1" si="983"/>
        <v/>
      </c>
      <c r="HJ464" s="74" t="str">
        <f t="shared" ca="1" si="984"/>
        <v/>
      </c>
      <c r="HK464" s="74" t="str">
        <f t="shared" ca="1" si="985"/>
        <v/>
      </c>
      <c r="HL464" s="74" t="str">
        <f t="shared" ca="1" si="986"/>
        <v/>
      </c>
      <c r="HM464" s="74" t="str">
        <f t="shared" ca="1" si="987"/>
        <v/>
      </c>
      <c r="HN464" s="74" t="str">
        <f t="shared" ca="1" si="988"/>
        <v/>
      </c>
      <c r="HO464" s="529" t="str">
        <f t="shared" ca="1" si="989"/>
        <v/>
      </c>
      <c r="HP464" s="74" t="str">
        <f t="shared" ca="1" si="990"/>
        <v/>
      </c>
      <c r="HQ464" s="74" t="str">
        <f t="shared" ca="1" si="991"/>
        <v/>
      </c>
      <c r="HR464" s="74" t="str">
        <f t="shared" ca="1" si="992"/>
        <v/>
      </c>
      <c r="HS464" s="74" t="str">
        <f t="shared" ca="1" si="993"/>
        <v/>
      </c>
      <c r="HT464" s="74" t="str">
        <f ca="1">IF(V464=1,"",IF(LOG入力!BH464&gt;0,0,IF(DV464=1,0,IF(N464="0",0,IF(SUM(HD464:HS464)&gt;0,1,0)))))</f>
        <v/>
      </c>
    </row>
    <row r="465" spans="1:228" x14ac:dyDescent="0.15">
      <c r="A465" s="5"/>
      <c r="B465" s="532" t="str">
        <f t="shared" ca="1" si="852"/>
        <v/>
      </c>
      <c r="C465" s="534" t="str">
        <f ca="1">LOG入力!AP465</f>
        <v/>
      </c>
      <c r="D465" s="534" t="str">
        <f ca="1">LOG入力!AQ465</f>
        <v/>
      </c>
      <c r="E465" s="534" t="str">
        <f ca="1">LOG入力!AR465</f>
        <v/>
      </c>
      <c r="F465" s="535" t="str">
        <f t="shared" ca="1" si="853"/>
        <v/>
      </c>
      <c r="G465" s="585" t="str">
        <f ca="1">LOG入力!AT465</f>
        <v/>
      </c>
      <c r="H465" s="542" t="str">
        <f ca="1">LOG入力!AU465</f>
        <v/>
      </c>
      <c r="I465" s="542" t="str">
        <f ca="1">LOG入力!AV465</f>
        <v/>
      </c>
      <c r="J465" s="577" t="str">
        <f ca="1">LOG入力!AW465</f>
        <v/>
      </c>
      <c r="K465" s="578" t="str">
        <f ca="1">LOG入力!BJ465</f>
        <v/>
      </c>
      <c r="L465" s="577" t="str">
        <f ca="1">LOG入力!AY465</f>
        <v/>
      </c>
      <c r="M465" s="545" t="str">
        <f ca="1">LOG入力!BK465</f>
        <v/>
      </c>
      <c r="N465" s="512" t="str">
        <f ca="1">IF(V465=1,"",IF(LOG入力!AJ465=1,"1",LOG入力!BA465))</f>
        <v/>
      </c>
      <c r="O465" s="538" t="str">
        <f ca="1">IF(V465=1,"",IF(LEN(LOG入力!O465)=0,"",LOG入力!O465))</f>
        <v/>
      </c>
      <c r="P465" s="291" t="str">
        <f ca="1">IF(V465=1,"",IF($AA$4=1,"",IF(LOG入力!BG465=1,"",CONCATENATE($ER465,$FB465,$FL465,$FV465,$GF465))))</f>
        <v/>
      </c>
      <c r="Q465" s="291" t="str">
        <f ca="1">IF(V465=1,"",IF($AA$4=1,"",IF(LOG入力!BG465=1,"",CONCATENATE($ET465,$FD465,$FN465,$FX465,$GH465))))</f>
        <v/>
      </c>
      <c r="R465" s="573" t="str">
        <f ca="1">IF(V465=1,"",IF($AA$4=1,"",IF(LOG入力!BH465&gt;0,0,AA465)))</f>
        <v/>
      </c>
      <c r="S465" s="293" t="str">
        <f t="shared" ca="1" si="854"/>
        <v/>
      </c>
      <c r="T465" s="29"/>
      <c r="U465" s="38"/>
      <c r="V465" s="196">
        <f ca="1">LOG入力!AN465</f>
        <v>1</v>
      </c>
      <c r="W465" s="38"/>
      <c r="X465" s="516" t="str">
        <f t="shared" ca="1" si="855"/>
        <v/>
      </c>
      <c r="Y465" s="515" t="str">
        <f t="shared" ca="1" si="856"/>
        <v/>
      </c>
      <c r="Z465" s="518" t="str">
        <f t="shared" ca="1" si="857"/>
        <v/>
      </c>
      <c r="AA465" s="574" t="str">
        <f t="shared" ca="1" si="858"/>
        <v/>
      </c>
      <c r="AC465" s="6" t="str">
        <f t="shared" ca="1" si="859"/>
        <v/>
      </c>
      <c r="AD465" s="6" t="str">
        <f t="shared" ca="1" si="860"/>
        <v/>
      </c>
      <c r="AE465" s="6" t="str">
        <f t="shared" ca="1" si="861"/>
        <v/>
      </c>
      <c r="AF465" s="6" t="str">
        <f t="shared" ca="1" si="862"/>
        <v/>
      </c>
      <c r="AG465" s="6" t="str">
        <f t="shared" ca="1" si="863"/>
        <v/>
      </c>
      <c r="AH465" s="6" t="str">
        <f t="shared" ca="1" si="864"/>
        <v/>
      </c>
      <c r="AI465" s="6" t="str">
        <f t="shared" ca="1" si="865"/>
        <v/>
      </c>
      <c r="AJ465" s="6" t="str">
        <f t="shared" ca="1" si="866"/>
        <v/>
      </c>
      <c r="AK465" s="6" t="str">
        <f t="shared" ca="1" si="867"/>
        <v/>
      </c>
      <c r="AL465" s="6" t="str">
        <f t="shared" ca="1" si="868"/>
        <v/>
      </c>
      <c r="AM465" s="6" t="str">
        <f t="shared" ca="1" si="869"/>
        <v/>
      </c>
      <c r="AN465" s="6" t="str">
        <f t="shared" ca="1" si="870"/>
        <v/>
      </c>
      <c r="AO465" s="6" t="str">
        <f t="shared" ca="1" si="871"/>
        <v/>
      </c>
      <c r="AP465" s="6" t="str">
        <f t="shared" ca="1" si="872"/>
        <v/>
      </c>
      <c r="AQ465" s="6" t="str">
        <f t="shared" ca="1" si="873"/>
        <v/>
      </c>
      <c r="AR465" s="6" t="str">
        <f t="shared" ca="1" si="874"/>
        <v/>
      </c>
      <c r="AS465" s="6" t="str">
        <f t="shared" ca="1" si="875"/>
        <v/>
      </c>
      <c r="AT465" s="6" t="str">
        <f t="shared" ca="1" si="876"/>
        <v/>
      </c>
      <c r="AU465" s="6" t="str">
        <f t="shared" ca="1" si="877"/>
        <v/>
      </c>
      <c r="AV465" s="6" t="str">
        <f t="shared" ca="1" si="878"/>
        <v/>
      </c>
      <c r="AW465" s="6" t="str">
        <f t="shared" ca="1" si="879"/>
        <v/>
      </c>
      <c r="AY465" s="6" t="str">
        <f t="shared" ca="1" si="880"/>
        <v/>
      </c>
      <c r="AZ465" s="6" t="str">
        <f t="shared" ca="1" si="881"/>
        <v/>
      </c>
      <c r="BA465" s="6" t="str">
        <f t="shared" ca="1" si="882"/>
        <v/>
      </c>
      <c r="BB465" s="6" t="str">
        <f t="shared" ca="1" si="883"/>
        <v/>
      </c>
      <c r="BC465" s="6" t="str">
        <f t="shared" ca="1" si="884"/>
        <v/>
      </c>
      <c r="BD465" s="6" t="str">
        <f t="shared" ca="1" si="885"/>
        <v/>
      </c>
      <c r="BE465" s="6" t="str">
        <f t="shared" ca="1" si="886"/>
        <v/>
      </c>
      <c r="BF465" s="6" t="str">
        <f t="shared" ca="1" si="887"/>
        <v/>
      </c>
      <c r="BG465" s="6" t="str">
        <f t="shared" ca="1" si="888"/>
        <v/>
      </c>
      <c r="BH465" s="6" t="str">
        <f t="shared" ca="1" si="889"/>
        <v/>
      </c>
      <c r="BI465" s="6" t="str">
        <f t="shared" ca="1" si="890"/>
        <v/>
      </c>
      <c r="BJ465" s="6" t="str">
        <f t="shared" ca="1" si="891"/>
        <v/>
      </c>
      <c r="BK465" s="6" t="str">
        <f t="shared" ca="1" si="892"/>
        <v/>
      </c>
      <c r="BL465" s="6" t="str">
        <f t="shared" ca="1" si="893"/>
        <v/>
      </c>
      <c r="BM465" s="6" t="str">
        <f t="shared" ca="1" si="894"/>
        <v/>
      </c>
      <c r="BN465" s="6" t="str">
        <f t="shared" ca="1" si="895"/>
        <v/>
      </c>
      <c r="BO465" s="6" t="str">
        <f t="shared" ca="1" si="896"/>
        <v/>
      </c>
      <c r="BP465" s="6" t="str">
        <f t="shared" ca="1" si="897"/>
        <v/>
      </c>
      <c r="BQ465" s="6" t="str">
        <f t="shared" ca="1" si="898"/>
        <v/>
      </c>
      <c r="BR465" s="6" t="str">
        <f t="shared" ca="1" si="899"/>
        <v/>
      </c>
      <c r="BS465" s="6" t="str">
        <f t="shared" ca="1" si="900"/>
        <v/>
      </c>
      <c r="BU465" s="6" t="str">
        <f t="shared" ca="1" si="901"/>
        <v/>
      </c>
      <c r="BW465" s="515" t="str">
        <f t="shared" ca="1" si="902"/>
        <v/>
      </c>
      <c r="BX465" s="515">
        <f t="shared" ca="1" si="903"/>
        <v>0</v>
      </c>
      <c r="BY465" s="515" t="str">
        <f t="shared" ca="1" si="904"/>
        <v/>
      </c>
      <c r="CA465" s="6">
        <f t="shared" ca="1" si="905"/>
        <v>1</v>
      </c>
      <c r="CC465" s="523" t="str">
        <f t="shared" ca="1" si="906"/>
        <v/>
      </c>
      <c r="CE465" s="6" t="str">
        <f t="shared" ca="1" si="907"/>
        <v/>
      </c>
      <c r="CG465" s="524" t="str">
        <f ca="1">IF(V465=1,"",IF($AA$4=1,"",IF(LOG入力!BH465&gt;0,"",IF(N465=0,"",IF(HT465=0,"","★")))))</f>
        <v/>
      </c>
      <c r="CI465" s="74" t="str">
        <f t="shared" ca="1" si="908"/>
        <v/>
      </c>
      <c r="CK465" s="525" t="str">
        <f ca="1">IF(V465=1,"",IF(LOG入力!BH465&gt;0,1,0))</f>
        <v/>
      </c>
      <c r="CL465" s="74" t="str">
        <f t="shared" ca="1" si="909"/>
        <v/>
      </c>
      <c r="CN465" s="74" t="str">
        <f t="shared" ca="1" si="910"/>
        <v/>
      </c>
      <c r="CO465" s="74" t="str">
        <f t="shared" ca="1" si="911"/>
        <v/>
      </c>
      <c r="CQ465" s="74" t="str">
        <f t="shared" ca="1" si="912"/>
        <v/>
      </c>
      <c r="CR465" s="74" t="str">
        <f t="shared" ca="1" si="913"/>
        <v/>
      </c>
      <c r="CS465" s="74" t="str">
        <f t="shared" ca="1" si="914"/>
        <v/>
      </c>
      <c r="CT465" s="74" t="str">
        <f t="shared" ca="1" si="915"/>
        <v/>
      </c>
      <c r="CU465" s="74" t="str">
        <f t="shared" ca="1" si="916"/>
        <v/>
      </c>
      <c r="CV465" s="74" t="str">
        <f t="shared" ca="1" si="917"/>
        <v/>
      </c>
      <c r="CW465" s="74" t="str">
        <f t="shared" ca="1" si="918"/>
        <v/>
      </c>
      <c r="CX465" s="74" t="str">
        <f t="shared" ca="1" si="919"/>
        <v/>
      </c>
      <c r="CY465" s="74" t="str">
        <f t="shared" ca="1" si="920"/>
        <v/>
      </c>
      <c r="CZ465" s="74" t="str">
        <f t="shared" ca="1" si="921"/>
        <v/>
      </c>
      <c r="DA465" s="74" t="str">
        <f t="shared" ca="1" si="922"/>
        <v/>
      </c>
      <c r="DB465" s="74" t="str">
        <f t="shared" ca="1" si="923"/>
        <v/>
      </c>
      <c r="DD465" s="74" t="str">
        <f t="shared" ca="1" si="924"/>
        <v/>
      </c>
      <c r="DE465" s="74" t="str">
        <f t="shared" ca="1" si="925"/>
        <v/>
      </c>
      <c r="DF465" s="74" t="str">
        <f t="shared" ca="1" si="926"/>
        <v/>
      </c>
      <c r="DG465" s="74" t="str">
        <f t="shared" ca="1" si="927"/>
        <v/>
      </c>
      <c r="DH465" s="74" t="str">
        <f t="shared" ca="1" si="928"/>
        <v/>
      </c>
      <c r="DI465" s="74" t="str">
        <f t="shared" ca="1" si="929"/>
        <v/>
      </c>
      <c r="DJ465" s="74" t="str">
        <f t="shared" ca="1" si="930"/>
        <v/>
      </c>
      <c r="DK465" s="74" t="str">
        <f t="shared" ca="1" si="931"/>
        <v/>
      </c>
      <c r="DL465" s="74" t="str">
        <f t="shared" ca="1" si="932"/>
        <v/>
      </c>
      <c r="DM465" s="74" t="str">
        <f t="shared" ca="1" si="933"/>
        <v/>
      </c>
      <c r="DN465" s="74" t="str">
        <f t="shared" ca="1" si="934"/>
        <v/>
      </c>
      <c r="DO465" s="74" t="str">
        <f t="shared" ca="1" si="935"/>
        <v/>
      </c>
      <c r="DQ465" s="74" t="str">
        <f t="shared" ca="1" si="936"/>
        <v/>
      </c>
      <c r="DS465" s="74" t="str">
        <f t="shared" ca="1" si="937"/>
        <v/>
      </c>
      <c r="DT465" s="74" t="str">
        <f t="shared" ca="1" si="938"/>
        <v/>
      </c>
      <c r="DV465" s="525" t="str">
        <f t="shared" ca="1" si="939"/>
        <v/>
      </c>
      <c r="DW465" s="74" t="str">
        <f t="shared" ca="1" si="940"/>
        <v/>
      </c>
      <c r="DX465" s="485" t="str">
        <f t="shared" ca="1" si="941"/>
        <v/>
      </c>
      <c r="DY465" s="74" t="str">
        <f t="shared" ca="1" si="942"/>
        <v/>
      </c>
      <c r="DZ465" s="74" t="str">
        <f t="shared" ca="1" si="943"/>
        <v/>
      </c>
      <c r="EA465" s="74" t="str">
        <f t="shared" ca="1" si="944"/>
        <v/>
      </c>
      <c r="EC465" s="74" t="str">
        <f t="shared" ca="1" si="945"/>
        <v/>
      </c>
      <c r="ED465" s="74" t="str">
        <f t="shared" ca="1" si="946"/>
        <v/>
      </c>
      <c r="EE465" s="74" t="str">
        <f t="shared" ca="1" si="947"/>
        <v/>
      </c>
      <c r="EG465" s="479" t="str">
        <f ca="1">IF(V465=1,"",IF(LOG入力!BH465&gt;0,0,IF(CG465="★",0,IF(R465=1,0,IF(N465=0,0,1)))))</f>
        <v/>
      </c>
      <c r="EH465" s="483" t="str">
        <f t="shared" ca="1" si="948"/>
        <v/>
      </c>
      <c r="EI465" s="483" t="str">
        <f t="shared" ca="1" si="949"/>
        <v/>
      </c>
      <c r="EJ465" s="483" t="str">
        <f t="shared" ca="1" si="950"/>
        <v/>
      </c>
      <c r="EL465" s="71">
        <f t="shared" ca="1" si="951"/>
        <v>0</v>
      </c>
      <c r="EM465" s="6">
        <f t="shared" ca="1" si="952"/>
        <v>0</v>
      </c>
      <c r="EN465" s="6" t="str">
        <f t="shared" ca="1" si="953"/>
        <v/>
      </c>
      <c r="EO465" s="6">
        <f ca="1">IF(LOG入力!BH465&gt;0,0,IF(EM465=0,0,(IF(COUNTIF($EN$19:EN465,EN465)=1,IF($FS$3="N",1,IF(EH465=1,1,0))))))</f>
        <v>0</v>
      </c>
      <c r="EP465" s="6" t="str">
        <f ca="1">IF(LOG入力!BH465&gt;0,"",IF(EO465=1,$X465,""))</f>
        <v/>
      </c>
      <c r="EQ465" s="6" t="str">
        <f ca="1">IF(LOG入力!BH465&gt;0,"",IF(EO465=1,$Y465,""))</f>
        <v/>
      </c>
      <c r="ER465" s="520" t="str">
        <f ca="1">IF(LOG入力!BH465&gt;0,"",IF(COUNTIF($EP$19:$EP465,EP465)=1,EP465,""))</f>
        <v/>
      </c>
      <c r="ES465" s="520">
        <f ca="1">IF(LOG入力!BH465&gt;0,0,IF((EL465=1),IF(($ER465=""),0,1),0))</f>
        <v>0</v>
      </c>
      <c r="ET465" s="520" t="str">
        <f ca="1">IF(LOG入力!BH465&gt;0,"",IF(COUNTIF($EQ$19:EQ465,EQ465)=1,EQ465,""))</f>
        <v/>
      </c>
      <c r="EU465" s="539">
        <f ca="1">IF(LOG入力!BH465&gt;0,0,IF((EL465=1),IF(($ET465=""),0,1),0))</f>
        <v>0</v>
      </c>
      <c r="EV465" s="71">
        <f t="shared" ca="1" si="954"/>
        <v>0</v>
      </c>
      <c r="EW465" s="6">
        <f t="shared" ca="1" si="955"/>
        <v>0</v>
      </c>
      <c r="EX465" s="6" t="str">
        <f t="shared" ca="1" si="956"/>
        <v/>
      </c>
      <c r="EY465" s="6">
        <f ca="1">IF(LOG入力!BH465&gt;0,0,IF(EW465=0,0,(IF(COUNTIF($EX$19:EX465,EX465)=1,IF($FS$3="N",1,IF(EH465=1,1,0))))))</f>
        <v>0</v>
      </c>
      <c r="EZ465" s="6" t="str">
        <f ca="1">IF(LOG入力!BH465&gt;0,"",IF(EY465=1,$X465,""))</f>
        <v/>
      </c>
      <c r="FA465" s="6" t="str">
        <f ca="1">IF(LOG入力!BH465&gt;0,"",IF(EY465=1,$Y465,""))</f>
        <v/>
      </c>
      <c r="FB465" s="6" t="str">
        <f ca="1">IF(LOG入力!BH465&gt;0,"",IF(COUNTIF($EZ$19:$EZ465,EZ465)=1,EZ465,""))</f>
        <v/>
      </c>
      <c r="FC465" s="6">
        <f ca="1">IF(LOG入力!BH465&gt;0,0,IF((EV465=1),IF(($FB465=""),0,1),0))</f>
        <v>0</v>
      </c>
      <c r="FD465" s="6" t="str">
        <f ca="1">IF(LOG入力!BH465&gt;0,"",IF(COUNTIF($FA$19:FA465,FA465)=1,FA465,""))</f>
        <v/>
      </c>
      <c r="FE465" s="72">
        <f ca="1">IF(LOG入力!BH465&gt;0,0,IF((EV465=1),IF(($FD465=""),0,1),0))</f>
        <v>0</v>
      </c>
      <c r="FF465" s="71">
        <f t="shared" ca="1" si="957"/>
        <v>0</v>
      </c>
      <c r="FG465" s="6">
        <f t="shared" ca="1" si="958"/>
        <v>0</v>
      </c>
      <c r="FH465" s="6" t="str">
        <f t="shared" ca="1" si="959"/>
        <v/>
      </c>
      <c r="FI465" s="6">
        <f ca="1">IF(LOG入力!BH465&gt;0,0,IF(FG465=0,0,(IF(COUNTIF($FH$19:FH465,FH465)=1,IF($FS$3="N",1,IF(EH465=1,1,0))))))</f>
        <v>0</v>
      </c>
      <c r="FJ465" s="6" t="str">
        <f ca="1">IF(LOG入力!BH465&gt;0,"",IF(FI465=1,$X465,""))</f>
        <v/>
      </c>
      <c r="FK465" s="6" t="str">
        <f ca="1">IF(LOG入力!BH465&gt;0,"",IF(FI465=1,$Y465,""))</f>
        <v/>
      </c>
      <c r="FL465" s="6" t="str">
        <f ca="1">IF(LOG入力!BH465&gt;0,"",IF(COUNTIF($FJ$19:$FJ465,FJ465)=1,FJ465,""))</f>
        <v/>
      </c>
      <c r="FM465" s="6">
        <f ca="1">IF(LOG入力!BH465&gt;0,0,IF((FF465=1),IF(($FL465=""),0,1),0))</f>
        <v>0</v>
      </c>
      <c r="FN465" s="6" t="str">
        <f ca="1">IF(LOG入力!BH465&gt;0,"",IF(COUNTIF($FK$19:FK465,FK465)=1,FK465,""))</f>
        <v/>
      </c>
      <c r="FO465" s="72">
        <f ca="1">IF(LOG入力!BH465&gt;0,0,IF((FF465=1),IF(($FN465=""),0,1),0))</f>
        <v>0</v>
      </c>
      <c r="FP465" s="71">
        <f t="shared" ca="1" si="960"/>
        <v>0</v>
      </c>
      <c r="FQ465" s="6">
        <f t="shared" ca="1" si="961"/>
        <v>0</v>
      </c>
      <c r="FR465" s="6" t="str">
        <f t="shared" ca="1" si="962"/>
        <v/>
      </c>
      <c r="FS465" s="6">
        <f ca="1">IF(LOG入力!BH465&gt;0,0,IF(FQ465=0,0,(IF(COUNTIF($FR$19:FR465,FR465)=1,IF($FS$3="N",1,IF(EH465=1,1,0))))))</f>
        <v>0</v>
      </c>
      <c r="FT465" s="6" t="str">
        <f ca="1">IF(LOG入力!BH465&gt;0,"",IF(FS465=1,$X465,""))</f>
        <v/>
      </c>
      <c r="FU465" s="6" t="str">
        <f ca="1">IF(LOG入力!BH465&gt;0,"",IF(FS465=1,$Y465,""))</f>
        <v/>
      </c>
      <c r="FV465" s="6" t="str">
        <f ca="1">IF(LOG入力!BH465&gt;0,"",IF(COUNTIF($FT$19:$FT465,FT465)=1,FT465,""))</f>
        <v/>
      </c>
      <c r="FW465" s="6">
        <f ca="1">IF(LOG入力!BH465&gt;0,0,IF((FP465=1),IF(($FV465=""),0,1),0))</f>
        <v>0</v>
      </c>
      <c r="FX465" s="6" t="str">
        <f ca="1">IF(LOG入力!BH465&gt;0,"",IF(COUNTIF($FU$19:FU465,FU465)=1,FU465,""))</f>
        <v/>
      </c>
      <c r="FY465" s="72">
        <f ca="1">IF(LOG入力!BH465&gt;0,0,IF((FP465=1),IF(($FX465=""),0,1),0))</f>
        <v>0</v>
      </c>
      <c r="FZ465" s="71">
        <f t="shared" ca="1" si="963"/>
        <v>0</v>
      </c>
      <c r="GA465" s="6">
        <f t="shared" ca="1" si="964"/>
        <v>0</v>
      </c>
      <c r="GB465" s="6" t="str">
        <f t="shared" ca="1" si="965"/>
        <v/>
      </c>
      <c r="GC465" s="6">
        <f ca="1">IF(LOG入力!BH465&gt;0,0,IF(GA465=0,0,(IF(COUNTIF($GB$19:GB465,GB465)=1,IF($FS$3="N",1,IF(EH465=1,1,0))))))</f>
        <v>0</v>
      </c>
      <c r="GD465" s="6" t="str">
        <f ca="1">IF(LOG入力!BH465&gt;0,"",IF(GC465=1,$X465,""))</f>
        <v/>
      </c>
      <c r="GE465" s="6" t="str">
        <f ca="1">IF(LOG入力!BH465&gt;0,"",IF(GC465=1,$Y465,""))</f>
        <v/>
      </c>
      <c r="GF465" s="6" t="str">
        <f ca="1">IF(LOG入力!BH465&gt;0,"",IF(COUNTIF($GD$19:$GD465,GD465)=1,GD465,""))</f>
        <v/>
      </c>
      <c r="GG465" s="6">
        <f ca="1">IF(LOG入力!BH465&gt;0,0,IF((FZ465=1),IF(($GF465=""),0,1),0))</f>
        <v>0</v>
      </c>
      <c r="GH465" s="6" t="str">
        <f ca="1">IF(LOG入力!BH465&gt;0,"",IF(COUNTIF($GE$19:GE465,GE465)=1,GE465,""))</f>
        <v/>
      </c>
      <c r="GI465" s="72">
        <f ca="1">IF(LOG入力!BH465&gt;0,0,IF((FZ465=1),IF(($GH465=""),0,1),0))</f>
        <v>0</v>
      </c>
      <c r="GK465" s="455" t="str">
        <f ca="1">IF(V465=1,"",IF(LEN(LOG入力!AS465)=0,"",LOG入力!AS465))</f>
        <v/>
      </c>
      <c r="GL465" s="378" t="str">
        <f t="shared" ca="1" si="966"/>
        <v/>
      </c>
      <c r="GM465" s="378" t="str">
        <f t="shared" ca="1" si="967"/>
        <v/>
      </c>
      <c r="GN465" s="74" t="str">
        <f t="shared" ca="1" si="968"/>
        <v/>
      </c>
      <c r="GO465" s="74" t="str">
        <f t="shared" ca="1" si="969"/>
        <v/>
      </c>
      <c r="GQ465" s="74" t="str">
        <f t="shared" ca="1" si="970"/>
        <v/>
      </c>
      <c r="GR465" s="74" t="str">
        <f t="shared" ca="1" si="971"/>
        <v/>
      </c>
      <c r="GS465" s="74" t="str">
        <f t="shared" ca="1" si="972"/>
        <v/>
      </c>
      <c r="GT465" s="74" t="str">
        <f t="shared" ca="1" si="973"/>
        <v/>
      </c>
      <c r="GU465" s="74" t="str">
        <f t="shared" ca="1" si="974"/>
        <v/>
      </c>
      <c r="GV465" s="74" t="str">
        <f t="shared" ca="1" si="975"/>
        <v/>
      </c>
      <c r="GX465" s="74" t="str">
        <f t="shared" ca="1" si="976"/>
        <v/>
      </c>
      <c r="GY465" s="74" t="str">
        <f t="shared" ca="1" si="977"/>
        <v/>
      </c>
      <c r="GZ465" s="74" t="str">
        <f ca="1">IF(V465=1,"",IF(LOG入力!BH465&gt;0,0,IF(GY465=0,0,IF((VALUE((TYPE(VALUE(J465)))))=16,0,IF(VALUE(J465)&lt;60,1,IF(VALUE(J465)&lt;100,0,IF(VALUE(J465)&lt;600,2,0)))))))</f>
        <v/>
      </c>
      <c r="HA465" s="74" t="str">
        <f t="shared" ca="1" si="978"/>
        <v/>
      </c>
      <c r="HB465" s="74" t="str">
        <f ca="1">IF(V465=1,"",IF(LOG入力!BH465&gt;0,0,IF(HA465=0,0,IF((VALUE((TYPE(VALUE(L465)))))=16,0,IF(VALUE(L465)&lt;60,1,IF(VALUE(L465)&lt;100,0,IF(VALUE(L465)&lt;600,2,0)))))))</f>
        <v/>
      </c>
      <c r="HD465" s="74" t="str">
        <f t="shared" ca="1" si="979"/>
        <v/>
      </c>
      <c r="HF465" s="74" t="str">
        <f t="shared" ca="1" si="980"/>
        <v/>
      </c>
      <c r="HG465" s="74" t="str">
        <f t="shared" ca="1" si="981"/>
        <v/>
      </c>
      <c r="HH465" s="74" t="str">
        <f t="shared" ca="1" si="982"/>
        <v/>
      </c>
      <c r="HI465" s="74" t="str">
        <f t="shared" ca="1" si="983"/>
        <v/>
      </c>
      <c r="HJ465" s="74" t="str">
        <f t="shared" ca="1" si="984"/>
        <v/>
      </c>
      <c r="HK465" s="74" t="str">
        <f t="shared" ca="1" si="985"/>
        <v/>
      </c>
      <c r="HL465" s="74" t="str">
        <f t="shared" ca="1" si="986"/>
        <v/>
      </c>
      <c r="HM465" s="74" t="str">
        <f t="shared" ca="1" si="987"/>
        <v/>
      </c>
      <c r="HN465" s="74" t="str">
        <f t="shared" ca="1" si="988"/>
        <v/>
      </c>
      <c r="HO465" s="529" t="str">
        <f t="shared" ca="1" si="989"/>
        <v/>
      </c>
      <c r="HP465" s="74" t="str">
        <f t="shared" ca="1" si="990"/>
        <v/>
      </c>
      <c r="HQ465" s="74" t="str">
        <f t="shared" ca="1" si="991"/>
        <v/>
      </c>
      <c r="HR465" s="74" t="str">
        <f t="shared" ca="1" si="992"/>
        <v/>
      </c>
      <c r="HS465" s="74" t="str">
        <f t="shared" ca="1" si="993"/>
        <v/>
      </c>
      <c r="HT465" s="74" t="str">
        <f ca="1">IF(V465=1,"",IF(LOG入力!BH465&gt;0,0,IF(DV465=1,0,IF(N465="0",0,IF(SUM(HD465:HS465)&gt;0,1,0)))))</f>
        <v/>
      </c>
    </row>
    <row r="466" spans="1:228" x14ac:dyDescent="0.15">
      <c r="A466" s="5"/>
      <c r="B466" s="532" t="str">
        <f t="shared" ca="1" si="852"/>
        <v/>
      </c>
      <c r="C466" s="534" t="str">
        <f ca="1">LOG入力!AP466</f>
        <v/>
      </c>
      <c r="D466" s="534" t="str">
        <f ca="1">LOG入力!AQ466</f>
        <v/>
      </c>
      <c r="E466" s="534" t="str">
        <f ca="1">LOG入力!AR466</f>
        <v/>
      </c>
      <c r="F466" s="535" t="str">
        <f t="shared" ca="1" si="853"/>
        <v/>
      </c>
      <c r="G466" s="585" t="str">
        <f ca="1">LOG入力!AT466</f>
        <v/>
      </c>
      <c r="H466" s="542" t="str">
        <f ca="1">LOG入力!AU466</f>
        <v/>
      </c>
      <c r="I466" s="542" t="str">
        <f ca="1">LOG入力!AV466</f>
        <v/>
      </c>
      <c r="J466" s="577" t="str">
        <f ca="1">LOG入力!AW466</f>
        <v/>
      </c>
      <c r="K466" s="578" t="str">
        <f ca="1">LOG入力!BJ466</f>
        <v/>
      </c>
      <c r="L466" s="577" t="str">
        <f ca="1">LOG入力!AY466</f>
        <v/>
      </c>
      <c r="M466" s="545" t="str">
        <f ca="1">LOG入力!BK466</f>
        <v/>
      </c>
      <c r="N466" s="512" t="str">
        <f ca="1">IF(V466=1,"",IF(LOG入力!AJ466=1,"1",LOG入力!BA466))</f>
        <v/>
      </c>
      <c r="O466" s="538" t="str">
        <f ca="1">IF(V466=1,"",IF(LEN(LOG入力!O466)=0,"",LOG入力!O466))</f>
        <v/>
      </c>
      <c r="P466" s="291" t="str">
        <f ca="1">IF(V466=1,"",IF($AA$4=1,"",IF(LOG入力!BG466=1,"",CONCATENATE($ER466,$FB466,$FL466,$FV466,$GF466))))</f>
        <v/>
      </c>
      <c r="Q466" s="291" t="str">
        <f ca="1">IF(V466=1,"",IF($AA$4=1,"",IF(LOG入力!BG466=1,"",CONCATENATE($ET466,$FD466,$FN466,$FX466,$GH466))))</f>
        <v/>
      </c>
      <c r="R466" s="573" t="str">
        <f ca="1">IF(V466=1,"",IF($AA$4=1,"",IF(LOG入力!BH466&gt;0,0,AA466)))</f>
        <v/>
      </c>
      <c r="S466" s="293" t="str">
        <f t="shared" ca="1" si="854"/>
        <v/>
      </c>
      <c r="T466" s="29"/>
      <c r="U466" s="38"/>
      <c r="V466" s="196">
        <f ca="1">LOG入力!AN466</f>
        <v>1</v>
      </c>
      <c r="W466" s="38"/>
      <c r="X466" s="516" t="str">
        <f t="shared" ca="1" si="855"/>
        <v/>
      </c>
      <c r="Y466" s="515" t="str">
        <f t="shared" ca="1" si="856"/>
        <v/>
      </c>
      <c r="Z466" s="518" t="str">
        <f t="shared" ca="1" si="857"/>
        <v/>
      </c>
      <c r="AA466" s="574" t="str">
        <f t="shared" ca="1" si="858"/>
        <v/>
      </c>
      <c r="AC466" s="6" t="str">
        <f t="shared" ca="1" si="859"/>
        <v/>
      </c>
      <c r="AD466" s="6" t="str">
        <f t="shared" ca="1" si="860"/>
        <v/>
      </c>
      <c r="AE466" s="6" t="str">
        <f t="shared" ca="1" si="861"/>
        <v/>
      </c>
      <c r="AF466" s="6" t="str">
        <f t="shared" ca="1" si="862"/>
        <v/>
      </c>
      <c r="AG466" s="6" t="str">
        <f t="shared" ca="1" si="863"/>
        <v/>
      </c>
      <c r="AH466" s="6" t="str">
        <f t="shared" ca="1" si="864"/>
        <v/>
      </c>
      <c r="AI466" s="6" t="str">
        <f t="shared" ca="1" si="865"/>
        <v/>
      </c>
      <c r="AJ466" s="6" t="str">
        <f t="shared" ca="1" si="866"/>
        <v/>
      </c>
      <c r="AK466" s="6" t="str">
        <f t="shared" ca="1" si="867"/>
        <v/>
      </c>
      <c r="AL466" s="6" t="str">
        <f t="shared" ca="1" si="868"/>
        <v/>
      </c>
      <c r="AM466" s="6" t="str">
        <f t="shared" ca="1" si="869"/>
        <v/>
      </c>
      <c r="AN466" s="6" t="str">
        <f t="shared" ca="1" si="870"/>
        <v/>
      </c>
      <c r="AO466" s="6" t="str">
        <f t="shared" ca="1" si="871"/>
        <v/>
      </c>
      <c r="AP466" s="6" t="str">
        <f t="shared" ca="1" si="872"/>
        <v/>
      </c>
      <c r="AQ466" s="6" t="str">
        <f t="shared" ca="1" si="873"/>
        <v/>
      </c>
      <c r="AR466" s="6" t="str">
        <f t="shared" ca="1" si="874"/>
        <v/>
      </c>
      <c r="AS466" s="6" t="str">
        <f t="shared" ca="1" si="875"/>
        <v/>
      </c>
      <c r="AT466" s="6" t="str">
        <f t="shared" ca="1" si="876"/>
        <v/>
      </c>
      <c r="AU466" s="6" t="str">
        <f t="shared" ca="1" si="877"/>
        <v/>
      </c>
      <c r="AV466" s="6" t="str">
        <f t="shared" ca="1" si="878"/>
        <v/>
      </c>
      <c r="AW466" s="6" t="str">
        <f t="shared" ca="1" si="879"/>
        <v/>
      </c>
      <c r="AY466" s="6" t="str">
        <f t="shared" ca="1" si="880"/>
        <v/>
      </c>
      <c r="AZ466" s="6" t="str">
        <f t="shared" ca="1" si="881"/>
        <v/>
      </c>
      <c r="BA466" s="6" t="str">
        <f t="shared" ca="1" si="882"/>
        <v/>
      </c>
      <c r="BB466" s="6" t="str">
        <f t="shared" ca="1" si="883"/>
        <v/>
      </c>
      <c r="BC466" s="6" t="str">
        <f t="shared" ca="1" si="884"/>
        <v/>
      </c>
      <c r="BD466" s="6" t="str">
        <f t="shared" ca="1" si="885"/>
        <v/>
      </c>
      <c r="BE466" s="6" t="str">
        <f t="shared" ca="1" si="886"/>
        <v/>
      </c>
      <c r="BF466" s="6" t="str">
        <f t="shared" ca="1" si="887"/>
        <v/>
      </c>
      <c r="BG466" s="6" t="str">
        <f t="shared" ca="1" si="888"/>
        <v/>
      </c>
      <c r="BH466" s="6" t="str">
        <f t="shared" ca="1" si="889"/>
        <v/>
      </c>
      <c r="BI466" s="6" t="str">
        <f t="shared" ca="1" si="890"/>
        <v/>
      </c>
      <c r="BJ466" s="6" t="str">
        <f t="shared" ca="1" si="891"/>
        <v/>
      </c>
      <c r="BK466" s="6" t="str">
        <f t="shared" ca="1" si="892"/>
        <v/>
      </c>
      <c r="BL466" s="6" t="str">
        <f t="shared" ca="1" si="893"/>
        <v/>
      </c>
      <c r="BM466" s="6" t="str">
        <f t="shared" ca="1" si="894"/>
        <v/>
      </c>
      <c r="BN466" s="6" t="str">
        <f t="shared" ca="1" si="895"/>
        <v/>
      </c>
      <c r="BO466" s="6" t="str">
        <f t="shared" ca="1" si="896"/>
        <v/>
      </c>
      <c r="BP466" s="6" t="str">
        <f t="shared" ca="1" si="897"/>
        <v/>
      </c>
      <c r="BQ466" s="6" t="str">
        <f t="shared" ca="1" si="898"/>
        <v/>
      </c>
      <c r="BR466" s="6" t="str">
        <f t="shared" ca="1" si="899"/>
        <v/>
      </c>
      <c r="BS466" s="6" t="str">
        <f t="shared" ca="1" si="900"/>
        <v/>
      </c>
      <c r="BU466" s="6" t="str">
        <f t="shared" ca="1" si="901"/>
        <v/>
      </c>
      <c r="BW466" s="515" t="str">
        <f t="shared" ca="1" si="902"/>
        <v/>
      </c>
      <c r="BX466" s="515">
        <f t="shared" ca="1" si="903"/>
        <v>0</v>
      </c>
      <c r="BY466" s="515" t="str">
        <f t="shared" ca="1" si="904"/>
        <v/>
      </c>
      <c r="CA466" s="6">
        <f t="shared" ca="1" si="905"/>
        <v>1</v>
      </c>
      <c r="CC466" s="523" t="str">
        <f t="shared" ca="1" si="906"/>
        <v/>
      </c>
      <c r="CE466" s="6" t="str">
        <f t="shared" ca="1" si="907"/>
        <v/>
      </c>
      <c r="CG466" s="524" t="str">
        <f ca="1">IF(V466=1,"",IF($AA$4=1,"",IF(LOG入力!BH466&gt;0,"",IF(N466=0,"",IF(HT466=0,"","★")))))</f>
        <v/>
      </c>
      <c r="CI466" s="74" t="str">
        <f t="shared" ca="1" si="908"/>
        <v/>
      </c>
      <c r="CK466" s="525" t="str">
        <f ca="1">IF(V466=1,"",IF(LOG入力!BH466&gt;0,1,0))</f>
        <v/>
      </c>
      <c r="CL466" s="74" t="str">
        <f t="shared" ca="1" si="909"/>
        <v/>
      </c>
      <c r="CN466" s="74" t="str">
        <f t="shared" ca="1" si="910"/>
        <v/>
      </c>
      <c r="CO466" s="74" t="str">
        <f t="shared" ca="1" si="911"/>
        <v/>
      </c>
      <c r="CQ466" s="74" t="str">
        <f t="shared" ca="1" si="912"/>
        <v/>
      </c>
      <c r="CR466" s="74" t="str">
        <f t="shared" ca="1" si="913"/>
        <v/>
      </c>
      <c r="CS466" s="74" t="str">
        <f t="shared" ca="1" si="914"/>
        <v/>
      </c>
      <c r="CT466" s="74" t="str">
        <f t="shared" ca="1" si="915"/>
        <v/>
      </c>
      <c r="CU466" s="74" t="str">
        <f t="shared" ca="1" si="916"/>
        <v/>
      </c>
      <c r="CV466" s="74" t="str">
        <f t="shared" ca="1" si="917"/>
        <v/>
      </c>
      <c r="CW466" s="74" t="str">
        <f t="shared" ca="1" si="918"/>
        <v/>
      </c>
      <c r="CX466" s="74" t="str">
        <f t="shared" ca="1" si="919"/>
        <v/>
      </c>
      <c r="CY466" s="74" t="str">
        <f t="shared" ca="1" si="920"/>
        <v/>
      </c>
      <c r="CZ466" s="74" t="str">
        <f t="shared" ca="1" si="921"/>
        <v/>
      </c>
      <c r="DA466" s="74" t="str">
        <f t="shared" ca="1" si="922"/>
        <v/>
      </c>
      <c r="DB466" s="74" t="str">
        <f t="shared" ca="1" si="923"/>
        <v/>
      </c>
      <c r="DD466" s="74" t="str">
        <f t="shared" ca="1" si="924"/>
        <v/>
      </c>
      <c r="DE466" s="74" t="str">
        <f t="shared" ca="1" si="925"/>
        <v/>
      </c>
      <c r="DF466" s="74" t="str">
        <f t="shared" ca="1" si="926"/>
        <v/>
      </c>
      <c r="DG466" s="74" t="str">
        <f t="shared" ca="1" si="927"/>
        <v/>
      </c>
      <c r="DH466" s="74" t="str">
        <f t="shared" ca="1" si="928"/>
        <v/>
      </c>
      <c r="DI466" s="74" t="str">
        <f t="shared" ca="1" si="929"/>
        <v/>
      </c>
      <c r="DJ466" s="74" t="str">
        <f t="shared" ca="1" si="930"/>
        <v/>
      </c>
      <c r="DK466" s="74" t="str">
        <f t="shared" ca="1" si="931"/>
        <v/>
      </c>
      <c r="DL466" s="74" t="str">
        <f t="shared" ca="1" si="932"/>
        <v/>
      </c>
      <c r="DM466" s="74" t="str">
        <f t="shared" ca="1" si="933"/>
        <v/>
      </c>
      <c r="DN466" s="74" t="str">
        <f t="shared" ca="1" si="934"/>
        <v/>
      </c>
      <c r="DO466" s="74" t="str">
        <f t="shared" ca="1" si="935"/>
        <v/>
      </c>
      <c r="DQ466" s="74" t="str">
        <f t="shared" ca="1" si="936"/>
        <v/>
      </c>
      <c r="DS466" s="74" t="str">
        <f t="shared" ca="1" si="937"/>
        <v/>
      </c>
      <c r="DT466" s="74" t="str">
        <f t="shared" ca="1" si="938"/>
        <v/>
      </c>
      <c r="DV466" s="525" t="str">
        <f t="shared" ca="1" si="939"/>
        <v/>
      </c>
      <c r="DW466" s="74" t="str">
        <f t="shared" ca="1" si="940"/>
        <v/>
      </c>
      <c r="DX466" s="485" t="str">
        <f t="shared" ca="1" si="941"/>
        <v/>
      </c>
      <c r="DY466" s="74" t="str">
        <f t="shared" ca="1" si="942"/>
        <v/>
      </c>
      <c r="DZ466" s="74" t="str">
        <f t="shared" ca="1" si="943"/>
        <v/>
      </c>
      <c r="EA466" s="74" t="str">
        <f t="shared" ca="1" si="944"/>
        <v/>
      </c>
      <c r="EC466" s="74" t="str">
        <f t="shared" ca="1" si="945"/>
        <v/>
      </c>
      <c r="ED466" s="74" t="str">
        <f t="shared" ca="1" si="946"/>
        <v/>
      </c>
      <c r="EE466" s="74" t="str">
        <f t="shared" ca="1" si="947"/>
        <v/>
      </c>
      <c r="EG466" s="479" t="str">
        <f ca="1">IF(V466=1,"",IF(LOG入力!BH466&gt;0,0,IF(CG466="★",0,IF(R466=1,0,IF(N466=0,0,1)))))</f>
        <v/>
      </c>
      <c r="EH466" s="483" t="str">
        <f t="shared" ca="1" si="948"/>
        <v/>
      </c>
      <c r="EI466" s="483" t="str">
        <f t="shared" ca="1" si="949"/>
        <v/>
      </c>
      <c r="EJ466" s="483" t="str">
        <f t="shared" ca="1" si="950"/>
        <v/>
      </c>
      <c r="EL466" s="71">
        <f t="shared" ca="1" si="951"/>
        <v>0</v>
      </c>
      <c r="EM466" s="6">
        <f t="shared" ca="1" si="952"/>
        <v>0</v>
      </c>
      <c r="EN466" s="6" t="str">
        <f t="shared" ca="1" si="953"/>
        <v/>
      </c>
      <c r="EO466" s="6">
        <f ca="1">IF(LOG入力!BH466&gt;0,0,IF(EM466=0,0,(IF(COUNTIF($EN$19:EN466,EN466)=1,IF($FS$3="N",1,IF(EH466=1,1,0))))))</f>
        <v>0</v>
      </c>
      <c r="EP466" s="6" t="str">
        <f ca="1">IF(LOG入力!BH466&gt;0,"",IF(EO466=1,$X466,""))</f>
        <v/>
      </c>
      <c r="EQ466" s="6" t="str">
        <f ca="1">IF(LOG入力!BH466&gt;0,"",IF(EO466=1,$Y466,""))</f>
        <v/>
      </c>
      <c r="ER466" s="520" t="str">
        <f ca="1">IF(LOG入力!BH466&gt;0,"",IF(COUNTIF($EP$19:$EP466,EP466)=1,EP466,""))</f>
        <v/>
      </c>
      <c r="ES466" s="520">
        <f ca="1">IF(LOG入力!BH466&gt;0,0,IF((EL466=1),IF(($ER466=""),0,1),0))</f>
        <v>0</v>
      </c>
      <c r="ET466" s="520" t="str">
        <f ca="1">IF(LOG入力!BH466&gt;0,"",IF(COUNTIF($EQ$19:EQ466,EQ466)=1,EQ466,""))</f>
        <v/>
      </c>
      <c r="EU466" s="539">
        <f ca="1">IF(LOG入力!BH466&gt;0,0,IF((EL466=1),IF(($ET466=""),0,1),0))</f>
        <v>0</v>
      </c>
      <c r="EV466" s="71">
        <f t="shared" ca="1" si="954"/>
        <v>0</v>
      </c>
      <c r="EW466" s="6">
        <f t="shared" ca="1" si="955"/>
        <v>0</v>
      </c>
      <c r="EX466" s="6" t="str">
        <f t="shared" ca="1" si="956"/>
        <v/>
      </c>
      <c r="EY466" s="6">
        <f ca="1">IF(LOG入力!BH466&gt;0,0,IF(EW466=0,0,(IF(COUNTIF($EX$19:EX466,EX466)=1,IF($FS$3="N",1,IF(EH466=1,1,0))))))</f>
        <v>0</v>
      </c>
      <c r="EZ466" s="6" t="str">
        <f ca="1">IF(LOG入力!BH466&gt;0,"",IF(EY466=1,$X466,""))</f>
        <v/>
      </c>
      <c r="FA466" s="6" t="str">
        <f ca="1">IF(LOG入力!BH466&gt;0,"",IF(EY466=1,$Y466,""))</f>
        <v/>
      </c>
      <c r="FB466" s="6" t="str">
        <f ca="1">IF(LOG入力!BH466&gt;0,"",IF(COUNTIF($EZ$19:$EZ466,EZ466)=1,EZ466,""))</f>
        <v/>
      </c>
      <c r="FC466" s="6">
        <f ca="1">IF(LOG入力!BH466&gt;0,0,IF((EV466=1),IF(($FB466=""),0,1),0))</f>
        <v>0</v>
      </c>
      <c r="FD466" s="6" t="str">
        <f ca="1">IF(LOG入力!BH466&gt;0,"",IF(COUNTIF($FA$19:FA466,FA466)=1,FA466,""))</f>
        <v/>
      </c>
      <c r="FE466" s="72">
        <f ca="1">IF(LOG入力!BH466&gt;0,0,IF((EV466=1),IF(($FD466=""),0,1),0))</f>
        <v>0</v>
      </c>
      <c r="FF466" s="71">
        <f t="shared" ca="1" si="957"/>
        <v>0</v>
      </c>
      <c r="FG466" s="6">
        <f t="shared" ca="1" si="958"/>
        <v>0</v>
      </c>
      <c r="FH466" s="6" t="str">
        <f t="shared" ca="1" si="959"/>
        <v/>
      </c>
      <c r="FI466" s="6">
        <f ca="1">IF(LOG入力!BH466&gt;0,0,IF(FG466=0,0,(IF(COUNTIF($FH$19:FH466,FH466)=1,IF($FS$3="N",1,IF(EH466=1,1,0))))))</f>
        <v>0</v>
      </c>
      <c r="FJ466" s="6" t="str">
        <f ca="1">IF(LOG入力!BH466&gt;0,"",IF(FI466=1,$X466,""))</f>
        <v/>
      </c>
      <c r="FK466" s="6" t="str">
        <f ca="1">IF(LOG入力!BH466&gt;0,"",IF(FI466=1,$Y466,""))</f>
        <v/>
      </c>
      <c r="FL466" s="6" t="str">
        <f ca="1">IF(LOG入力!BH466&gt;0,"",IF(COUNTIF($FJ$19:$FJ466,FJ466)=1,FJ466,""))</f>
        <v/>
      </c>
      <c r="FM466" s="6">
        <f ca="1">IF(LOG入力!BH466&gt;0,0,IF((FF466=1),IF(($FL466=""),0,1),0))</f>
        <v>0</v>
      </c>
      <c r="FN466" s="6" t="str">
        <f ca="1">IF(LOG入力!BH466&gt;0,"",IF(COUNTIF($FK$19:FK466,FK466)=1,FK466,""))</f>
        <v/>
      </c>
      <c r="FO466" s="72">
        <f ca="1">IF(LOG入力!BH466&gt;0,0,IF((FF466=1),IF(($FN466=""),0,1),0))</f>
        <v>0</v>
      </c>
      <c r="FP466" s="71">
        <f t="shared" ca="1" si="960"/>
        <v>0</v>
      </c>
      <c r="FQ466" s="6">
        <f t="shared" ca="1" si="961"/>
        <v>0</v>
      </c>
      <c r="FR466" s="6" t="str">
        <f t="shared" ca="1" si="962"/>
        <v/>
      </c>
      <c r="FS466" s="6">
        <f ca="1">IF(LOG入力!BH466&gt;0,0,IF(FQ466=0,0,(IF(COUNTIF($FR$19:FR466,FR466)=1,IF($FS$3="N",1,IF(EH466=1,1,0))))))</f>
        <v>0</v>
      </c>
      <c r="FT466" s="6" t="str">
        <f ca="1">IF(LOG入力!BH466&gt;0,"",IF(FS466=1,$X466,""))</f>
        <v/>
      </c>
      <c r="FU466" s="6" t="str">
        <f ca="1">IF(LOG入力!BH466&gt;0,"",IF(FS466=1,$Y466,""))</f>
        <v/>
      </c>
      <c r="FV466" s="6" t="str">
        <f ca="1">IF(LOG入力!BH466&gt;0,"",IF(COUNTIF($FT$19:$FT466,FT466)=1,FT466,""))</f>
        <v/>
      </c>
      <c r="FW466" s="6">
        <f ca="1">IF(LOG入力!BH466&gt;0,0,IF((FP466=1),IF(($FV466=""),0,1),0))</f>
        <v>0</v>
      </c>
      <c r="FX466" s="6" t="str">
        <f ca="1">IF(LOG入力!BH466&gt;0,"",IF(COUNTIF($FU$19:FU466,FU466)=1,FU466,""))</f>
        <v/>
      </c>
      <c r="FY466" s="72">
        <f ca="1">IF(LOG入力!BH466&gt;0,0,IF((FP466=1),IF(($FX466=""),0,1),0))</f>
        <v>0</v>
      </c>
      <c r="FZ466" s="71">
        <f t="shared" ca="1" si="963"/>
        <v>0</v>
      </c>
      <c r="GA466" s="6">
        <f t="shared" ca="1" si="964"/>
        <v>0</v>
      </c>
      <c r="GB466" s="6" t="str">
        <f t="shared" ca="1" si="965"/>
        <v/>
      </c>
      <c r="GC466" s="6">
        <f ca="1">IF(LOG入力!BH466&gt;0,0,IF(GA466=0,0,(IF(COUNTIF($GB$19:GB466,GB466)=1,IF($FS$3="N",1,IF(EH466=1,1,0))))))</f>
        <v>0</v>
      </c>
      <c r="GD466" s="6" t="str">
        <f ca="1">IF(LOG入力!BH466&gt;0,"",IF(GC466=1,$X466,""))</f>
        <v/>
      </c>
      <c r="GE466" s="6" t="str">
        <f ca="1">IF(LOG入力!BH466&gt;0,"",IF(GC466=1,$Y466,""))</f>
        <v/>
      </c>
      <c r="GF466" s="6" t="str">
        <f ca="1">IF(LOG入力!BH466&gt;0,"",IF(COUNTIF($GD$19:$GD466,GD466)=1,GD466,""))</f>
        <v/>
      </c>
      <c r="GG466" s="6">
        <f ca="1">IF(LOG入力!BH466&gt;0,0,IF((FZ466=1),IF(($GF466=""),0,1),0))</f>
        <v>0</v>
      </c>
      <c r="GH466" s="6" t="str">
        <f ca="1">IF(LOG入力!BH466&gt;0,"",IF(COUNTIF($GE$19:GE466,GE466)=1,GE466,""))</f>
        <v/>
      </c>
      <c r="GI466" s="72">
        <f ca="1">IF(LOG入力!BH466&gt;0,0,IF((FZ466=1),IF(($GH466=""),0,1),0))</f>
        <v>0</v>
      </c>
      <c r="GK466" s="455" t="str">
        <f ca="1">IF(V466=1,"",IF(LEN(LOG入力!AS466)=0,"",LOG入力!AS466))</f>
        <v/>
      </c>
      <c r="GL466" s="378" t="str">
        <f t="shared" ca="1" si="966"/>
        <v/>
      </c>
      <c r="GM466" s="378" t="str">
        <f t="shared" ca="1" si="967"/>
        <v/>
      </c>
      <c r="GN466" s="74" t="str">
        <f t="shared" ca="1" si="968"/>
        <v/>
      </c>
      <c r="GO466" s="74" t="str">
        <f t="shared" ca="1" si="969"/>
        <v/>
      </c>
      <c r="GQ466" s="74" t="str">
        <f t="shared" ca="1" si="970"/>
        <v/>
      </c>
      <c r="GR466" s="74" t="str">
        <f t="shared" ca="1" si="971"/>
        <v/>
      </c>
      <c r="GS466" s="74" t="str">
        <f t="shared" ca="1" si="972"/>
        <v/>
      </c>
      <c r="GT466" s="74" t="str">
        <f t="shared" ca="1" si="973"/>
        <v/>
      </c>
      <c r="GU466" s="74" t="str">
        <f t="shared" ca="1" si="974"/>
        <v/>
      </c>
      <c r="GV466" s="74" t="str">
        <f t="shared" ca="1" si="975"/>
        <v/>
      </c>
      <c r="GX466" s="74" t="str">
        <f t="shared" ca="1" si="976"/>
        <v/>
      </c>
      <c r="GY466" s="74" t="str">
        <f t="shared" ca="1" si="977"/>
        <v/>
      </c>
      <c r="GZ466" s="74" t="str">
        <f ca="1">IF(V466=1,"",IF(LOG入力!BH466&gt;0,0,IF(GY466=0,0,IF((VALUE((TYPE(VALUE(J466)))))=16,0,IF(VALUE(J466)&lt;60,1,IF(VALUE(J466)&lt;100,0,IF(VALUE(J466)&lt;600,2,0)))))))</f>
        <v/>
      </c>
      <c r="HA466" s="74" t="str">
        <f t="shared" ca="1" si="978"/>
        <v/>
      </c>
      <c r="HB466" s="74" t="str">
        <f ca="1">IF(V466=1,"",IF(LOG入力!BH466&gt;0,0,IF(HA466=0,0,IF((VALUE((TYPE(VALUE(L466)))))=16,0,IF(VALUE(L466)&lt;60,1,IF(VALUE(L466)&lt;100,0,IF(VALUE(L466)&lt;600,2,0)))))))</f>
        <v/>
      </c>
      <c r="HD466" s="74" t="str">
        <f t="shared" ca="1" si="979"/>
        <v/>
      </c>
      <c r="HF466" s="74" t="str">
        <f t="shared" ca="1" si="980"/>
        <v/>
      </c>
      <c r="HG466" s="74" t="str">
        <f t="shared" ca="1" si="981"/>
        <v/>
      </c>
      <c r="HH466" s="74" t="str">
        <f t="shared" ca="1" si="982"/>
        <v/>
      </c>
      <c r="HI466" s="74" t="str">
        <f t="shared" ca="1" si="983"/>
        <v/>
      </c>
      <c r="HJ466" s="74" t="str">
        <f t="shared" ca="1" si="984"/>
        <v/>
      </c>
      <c r="HK466" s="74" t="str">
        <f t="shared" ca="1" si="985"/>
        <v/>
      </c>
      <c r="HL466" s="74" t="str">
        <f t="shared" ca="1" si="986"/>
        <v/>
      </c>
      <c r="HM466" s="74" t="str">
        <f t="shared" ca="1" si="987"/>
        <v/>
      </c>
      <c r="HN466" s="74" t="str">
        <f t="shared" ca="1" si="988"/>
        <v/>
      </c>
      <c r="HO466" s="529" t="str">
        <f t="shared" ca="1" si="989"/>
        <v/>
      </c>
      <c r="HP466" s="74" t="str">
        <f t="shared" ca="1" si="990"/>
        <v/>
      </c>
      <c r="HQ466" s="74" t="str">
        <f t="shared" ca="1" si="991"/>
        <v/>
      </c>
      <c r="HR466" s="74" t="str">
        <f t="shared" ca="1" si="992"/>
        <v/>
      </c>
      <c r="HS466" s="74" t="str">
        <f t="shared" ca="1" si="993"/>
        <v/>
      </c>
      <c r="HT466" s="74" t="str">
        <f ca="1">IF(V466=1,"",IF(LOG入力!BH466&gt;0,0,IF(DV466=1,0,IF(N466="0",0,IF(SUM(HD466:HS466)&gt;0,1,0)))))</f>
        <v/>
      </c>
    </row>
    <row r="467" spans="1:228" x14ac:dyDescent="0.15">
      <c r="A467" s="5"/>
      <c r="B467" s="532" t="str">
        <f t="shared" ref="B467:B518" ca="1" si="994">CG467</f>
        <v/>
      </c>
      <c r="C467" s="534" t="str">
        <f ca="1">LOG入力!AP467</f>
        <v/>
      </c>
      <c r="D467" s="534" t="str">
        <f ca="1">LOG入力!AQ467</f>
        <v/>
      </c>
      <c r="E467" s="534" t="str">
        <f ca="1">LOG入力!AR467</f>
        <v/>
      </c>
      <c r="F467" s="535" t="str">
        <f t="shared" ref="F467:F518" ca="1" si="995">GO467</f>
        <v/>
      </c>
      <c r="G467" s="585" t="str">
        <f ca="1">LOG入力!AT467</f>
        <v/>
      </c>
      <c r="H467" s="542" t="str">
        <f ca="1">LOG入力!AU467</f>
        <v/>
      </c>
      <c r="I467" s="542" t="str">
        <f ca="1">LOG入力!AV467</f>
        <v/>
      </c>
      <c r="J467" s="577" t="str">
        <f ca="1">LOG入力!AW467</f>
        <v/>
      </c>
      <c r="K467" s="578" t="str">
        <f ca="1">LOG入力!BJ467</f>
        <v/>
      </c>
      <c r="L467" s="577" t="str">
        <f ca="1">LOG入力!AY467</f>
        <v/>
      </c>
      <c r="M467" s="545" t="str">
        <f ca="1">LOG入力!BK467</f>
        <v/>
      </c>
      <c r="N467" s="512" t="str">
        <f ca="1">IF(V467=1,"",IF(LOG入力!AJ467=1,"1",LOG入力!BA467))</f>
        <v/>
      </c>
      <c r="O467" s="538" t="str">
        <f ca="1">IF(V467=1,"",IF(LEN(LOG入力!O467)=0,"",LOG入力!O467))</f>
        <v/>
      </c>
      <c r="P467" s="291" t="str">
        <f ca="1">IF(V467=1,"",IF($AA$4=1,"",IF(LOG入力!BG467=1,"",CONCATENATE($ER467,$FB467,$FL467,$FV467,$GF467))))</f>
        <v/>
      </c>
      <c r="Q467" s="291" t="str">
        <f ca="1">IF(V467=1,"",IF($AA$4=1,"",IF(LOG入力!BG467=1,"",CONCATENATE($ET467,$FD467,$FN467,$FX467,$GH467))))</f>
        <v/>
      </c>
      <c r="R467" s="573" t="str">
        <f ca="1">IF(V467=1,"",IF($AA$4=1,"",IF(LOG入力!BH467&gt;0,0,AA467)))</f>
        <v/>
      </c>
      <c r="S467" s="293" t="str">
        <f t="shared" ref="S467:S518" ca="1" si="996">IF(V467=1,"",IF($AA$4=1,"",IF(N467="0","",CI467)))</f>
        <v/>
      </c>
      <c r="T467" s="29"/>
      <c r="U467" s="38"/>
      <c r="V467" s="196">
        <f ca="1">LOG入力!AN467</f>
        <v>1</v>
      </c>
      <c r="W467" s="38"/>
      <c r="X467" s="516" t="str">
        <f t="shared" ref="X467:X518" ca="1" si="997">IF(ISERROR(SEARCH("/",I467))=TRUE,RIGHT(I467,1),MID(I467,SEARCH("/",I467)-1,1))</f>
        <v/>
      </c>
      <c r="Y467" s="515" t="str">
        <f t="shared" ref="Y467:Y518" ca="1" si="998">LEFT(M467,2)</f>
        <v/>
      </c>
      <c r="Z467" s="518" t="str">
        <f t="shared" ref="Z467:Z518" ca="1" si="999">IF(ISERROR(SEARCH("/",I467))=TRUE,I467,LEFT(I467,SEARCH("/",I467)-1))</f>
        <v/>
      </c>
      <c r="AA467" s="574" t="str">
        <f t="shared" ref="AA467:AA518" ca="1" si="1000">IF(V467=1,"",EO467+EY467+FI467+FS467+GC467)</f>
        <v/>
      </c>
      <c r="AC467" s="6" t="str">
        <f t="shared" ref="AC467:AC518" ca="1" si="1001">IF(V467=1,"",IF(ASC(ISERROR(VLOOKUP(LEFT(I467,1),$HV$19:$HV$66,1,FALSE)))="TRUE",1,0))</f>
        <v/>
      </c>
      <c r="AD467" s="6" t="str">
        <f t="shared" ref="AD467:AD518" ca="1" si="1002">IF(V467=1,"",IF(ASC(ISERROR(VLOOKUP(MID($I467,2,1),$HV$19:$HV$66,1,FALSE)))="TRUE",1,0))</f>
        <v/>
      </c>
      <c r="AE467" s="6" t="str">
        <f t="shared" ref="AE467:AE518" ca="1" si="1003">IF(V467=1,"",IF(ASC(ISERROR(VLOOKUP(MID($I467,3,1),$HV$19:$HV$66,1,FALSE)))="TRUE",1,0))</f>
        <v/>
      </c>
      <c r="AF467" s="6" t="str">
        <f t="shared" ref="AF467:AF518" ca="1" si="1004">IF(V467=1,"",IF(ASC(ISERROR(VLOOKUP(MID($I467,4,1),$HV$19:$HV$66,1,FALSE)))="TRUE",1,0))</f>
        <v/>
      </c>
      <c r="AG467" s="6" t="str">
        <f t="shared" ref="AG467:AG518" ca="1" si="1005">IF(V467=1,"",IF(ASC(ISERROR(VLOOKUP(MID($I467,5,1),$HV$19:$HV$66,1,FALSE)))="TRUE",1,0))</f>
        <v/>
      </c>
      <c r="AH467" s="6" t="str">
        <f t="shared" ref="AH467:AH518" ca="1" si="1006">IF(V467=1,"",IF(ASC(ISERROR(VLOOKUP(MID($I467,6,1),$HV$19:$HV$66,1,FALSE)))="TRUE",1,0))</f>
        <v/>
      </c>
      <c r="AI467" s="6" t="str">
        <f t="shared" ref="AI467:AI518" ca="1" si="1007">IF(V467=1,"",IF(ASC(ISERROR(VLOOKUP(MID($I467,7,1),$HV$19:$HV$66,1,FALSE)))="TRUE",1,0))</f>
        <v/>
      </c>
      <c r="AJ467" s="6" t="str">
        <f t="shared" ref="AJ467:AJ518" ca="1" si="1008">IF(V467=1,"",IF(ASC(ISERROR(VLOOKUP(MID($I467,8,1),$HV$19:$HV$66,1,FALSE)))="TRUE",1,0))</f>
        <v/>
      </c>
      <c r="AK467" s="6" t="str">
        <f t="shared" ref="AK467:AK518" ca="1" si="1009">IF(V467=1,"",IF(ASC(ISERROR(VLOOKUP(MID($I467,9,1),$HV$19:$HV$66,1,FALSE)))="TRUE",1,0))</f>
        <v/>
      </c>
      <c r="AL467" s="6" t="str">
        <f t="shared" ref="AL467:AL518" ca="1" si="1010">IF(V467=1,"",IF(ASC(ISERROR(VLOOKUP(MID($I467,10,1),$HV$19:$HV$66,1,FALSE)))="TRUE",1,0))</f>
        <v/>
      </c>
      <c r="AM467" s="6" t="str">
        <f t="shared" ref="AM467:AM518" ca="1" si="1011">IF(V467=1,"",IF(ASC(ISERROR(VLOOKUP(MID($I467,11,1),$HV$19:$HV$66,1,FALSE)))="TRUE",1,0))</f>
        <v/>
      </c>
      <c r="AN467" s="6" t="str">
        <f t="shared" ref="AN467:AN518" ca="1" si="1012">IF(V467=1,"",IF(ASC(ISERROR(VLOOKUP(MID($I467,12,1),$HV$19:$HV$66,1,FALSE)))="TRUE",1,0))</f>
        <v/>
      </c>
      <c r="AO467" s="6" t="str">
        <f t="shared" ref="AO467:AO518" ca="1" si="1013">IF(V467=1,"",IF(ASC(ISERROR(VLOOKUP(MID($I467,13,1),$HV$19:$HV$66,1,FALSE)))="TRUE",1,0))</f>
        <v/>
      </c>
      <c r="AP467" s="6" t="str">
        <f t="shared" ref="AP467:AP518" ca="1" si="1014">IF(V467=1,"",IF(ASC(ISERROR(VLOOKUP(MID($I467,14,1),$HV$19:$HV$66,1,FALSE)))="TRUE",1,0))</f>
        <v/>
      </c>
      <c r="AQ467" s="6" t="str">
        <f t="shared" ref="AQ467:AQ518" ca="1" si="1015">IF(V467=1,"",IF(ASC(ISERROR(VLOOKUP(MID($I467,15,1),$HV$19:$HV$66,1,FALSE)))="TRUE",1,0))</f>
        <v/>
      </c>
      <c r="AR467" s="6" t="str">
        <f t="shared" ref="AR467:AR518" ca="1" si="1016">IF(V467=1,"",IF(ASC(ISERROR(VLOOKUP(MID($I467,16,1),$HV$19:$HV$66,1,FALSE)))="TRUE",1,0))</f>
        <v/>
      </c>
      <c r="AS467" s="6" t="str">
        <f t="shared" ref="AS467:AS518" ca="1" si="1017">IF(V467=1,"",IF(ASC(ISERROR(VLOOKUP(MID($I467,17,1),$HV$19:$HV$66,1,FALSE)))="TRUE",1,0))</f>
        <v/>
      </c>
      <c r="AT467" s="6" t="str">
        <f t="shared" ref="AT467:AT518" ca="1" si="1018">IF(V467=1,"",IF(ASC(ISERROR(VLOOKUP(MID($I467,18,1),$HV$19:$HV$66,1,FALSE)))="TRUE",1,0))</f>
        <v/>
      </c>
      <c r="AU467" s="6" t="str">
        <f t="shared" ref="AU467:AU518" ca="1" si="1019">IF(V467=1,"",IF(ASC(ISERROR(VLOOKUP(MID($I467,19,1),$HV$19:$HV$66,1,FALSE)))="TRUE",1,0))</f>
        <v/>
      </c>
      <c r="AV467" s="6" t="str">
        <f t="shared" ref="AV467:AV518" ca="1" si="1020">IF(V467=1,"",IF(ASC(ISERROR(VLOOKUP(MID($I467,20,1),$HV$19:$HV$66,1,FALSE)))="TRUE",1,0))</f>
        <v/>
      </c>
      <c r="AW467" s="6" t="str">
        <f t="shared" ref="AW467:AW518" ca="1" si="1021">IF(V467=1,"",IF(COUNTA(AC467:AV467)-SUM(AC467:AV467)=LEN(I467),0,1))</f>
        <v/>
      </c>
      <c r="AY467" s="6" t="str">
        <f t="shared" ref="AY467:AY518" ca="1" si="1022">IF(V467=1,"",VALUE(ASC(ISERROR(VLOOKUP(LEFT(I467,1),$HV$19:$HV$66,1,FALSE)))))</f>
        <v/>
      </c>
      <c r="AZ467" s="6" t="str">
        <f t="shared" ref="AZ467:AZ518" ca="1" si="1023">IF(V467=1,"",VALUE(ASC(ISERROR(VLOOKUP(MID($I467,2,1),$HV$19:$HV$66,1,FALSE)))))</f>
        <v/>
      </c>
      <c r="BA467" s="6" t="str">
        <f t="shared" ref="BA467:BA518" ca="1" si="1024">IF(V467=1,"",VALUE(ASC(ISERROR(VLOOKUP(MID($I467,3,1),$HV$19:$HV$66,1,FALSE)))))</f>
        <v/>
      </c>
      <c r="BB467" s="6" t="str">
        <f t="shared" ref="BB467:BB518" ca="1" si="1025">IF(V467=1,"",VALUE(ASC(ISERROR(VLOOKUP(MID($I467,4,1),$HV$19:$HV$66,1,FALSE)))))</f>
        <v/>
      </c>
      <c r="BC467" s="6" t="str">
        <f t="shared" ref="BC467:BC518" ca="1" si="1026">IF(V467=1,"",VALUE(ASC(ISERROR(VLOOKUP(MID($I467,5,1),$HV$19:$HV$66,1,FALSE)))))</f>
        <v/>
      </c>
      <c r="BD467" s="6" t="str">
        <f t="shared" ref="BD467:BD518" ca="1" si="1027">IF(V467=1,"",VALUE(ASC(ISERROR(VLOOKUP(MID($I467,6,1),$HV$19:$HV$66,1,FALSE)))))</f>
        <v/>
      </c>
      <c r="BE467" s="6" t="str">
        <f t="shared" ref="BE467:BE518" ca="1" si="1028">IF(V467=1,"",VALUE(ASC(ISERROR(VLOOKUP(MID($I467,7,1),$HV$19:$HV$66,1,FALSE)))))</f>
        <v/>
      </c>
      <c r="BF467" s="6" t="str">
        <f t="shared" ref="BF467:BF518" ca="1" si="1029">IF(V467=1,"",VALUE(ASC(ISERROR(VLOOKUP(MID($I467,8,1),$HV$19:$HV$66,1,FALSE)))))</f>
        <v/>
      </c>
      <c r="BG467" s="6" t="str">
        <f t="shared" ref="BG467:BG518" ca="1" si="1030">IF(V467=1,"",VALUE(ASC(ISERROR(VLOOKUP(MID($I467,9,1),$HV$19:$HV$66,1,FALSE)))))</f>
        <v/>
      </c>
      <c r="BH467" s="6" t="str">
        <f t="shared" ref="BH467:BH518" ca="1" si="1031">IF(V467=1,"",VALUE(ASC(ISERROR(VLOOKUP(MID($I467,10,1),$HV$19:$HV$66,1,FALSE)))))</f>
        <v/>
      </c>
      <c r="BI467" s="6" t="str">
        <f t="shared" ref="BI467:BI518" ca="1" si="1032">IF(V467=1,"",VALUE(ASC(ISERROR(VLOOKUP(MID($I467,11,1),$HV$19:$HV$66,1,FALSE)))))</f>
        <v/>
      </c>
      <c r="BJ467" s="6" t="str">
        <f t="shared" ref="BJ467:BJ518" ca="1" si="1033">IF(V467=1,"",VALUE(ASC(ISERROR(VLOOKUP(MID($I467,12,1),$HV$19:$HV$66,1,FALSE)))))</f>
        <v/>
      </c>
      <c r="BK467" s="6" t="str">
        <f t="shared" ref="BK467:BK518" ca="1" si="1034">IF(V467=1,"",VALUE(ASC(ISERROR(VLOOKUP(MID($I467,13,1),$HV$19:$HV$66,1,FALSE)))))</f>
        <v/>
      </c>
      <c r="BL467" s="6" t="str">
        <f t="shared" ref="BL467:BL518" ca="1" si="1035">IF(V467=1,"",VALUE(ASC(ISERROR(VLOOKUP(MID($I467,14,1),$HV$19:$HV$66,1,FALSE)))))</f>
        <v/>
      </c>
      <c r="BM467" s="6" t="str">
        <f t="shared" ref="BM467:BM518" ca="1" si="1036">IF(V467=1,"",VALUE(ASC(ISERROR(VLOOKUP(MID($I467,15,1),$HV$19:$HV$66,1,FALSE)))))</f>
        <v/>
      </c>
      <c r="BN467" s="6" t="str">
        <f t="shared" ref="BN467:BN518" ca="1" si="1037">IF(V467=1,"",VALUE(ASC(ISERROR(VLOOKUP(MID($I467,16,1),$HV$19:$HV$66,1,FALSE)))))</f>
        <v/>
      </c>
      <c r="BO467" s="6" t="str">
        <f t="shared" ref="BO467:BO518" ca="1" si="1038">IF(V467=1,"",VALUE(ASC(ISERROR(VLOOKUP(MID($I467,17,1),$HV$19:$HV$66,1,FALSE)))))</f>
        <v/>
      </c>
      <c r="BP467" s="6" t="str">
        <f t="shared" ref="BP467:BP518" ca="1" si="1039">IF(V467=1,"",VALUE(ASC(ISERROR(VLOOKUP(MID($I467,18,1),$HV$19:$HV$66,1,FALSE)))))</f>
        <v/>
      </c>
      <c r="BQ467" s="6" t="str">
        <f t="shared" ref="BQ467:BQ518" ca="1" si="1040">IF(V467=1,"",VALUE(ASC(ISERROR(VLOOKUP(MID($I467,19,1),$HV$19:$HV$66,1,FALSE)))))</f>
        <v/>
      </c>
      <c r="BR467" s="6" t="str">
        <f t="shared" ref="BR467:BR518" ca="1" si="1041">IF(V467=1,"",VALUE(ASC(ISERROR(VLOOKUP(MID($I467,20,1),$HV$19:$HV$66,1,FALSE)))))</f>
        <v/>
      </c>
      <c r="BS467" s="6" t="str">
        <f t="shared" ref="BS467:BS518" ca="1" si="1042">IF(V467=1,"",IF(COUNTA(AY467:BR467)-SUM(AY467:BR467)=LEN(I467),0,1))</f>
        <v/>
      </c>
      <c r="BU467" s="6" t="str">
        <f t="shared" ref="BU467:BU518" ca="1" si="1043">IF(V467=1,"",IF($AI$6=1,AW467,BS467))</f>
        <v/>
      </c>
      <c r="BW467" s="515" t="str">
        <f t="shared" ref="BW467:BW518" ca="1" si="1044">LEFT(K467,2)</f>
        <v/>
      </c>
      <c r="BX467" s="515">
        <f t="shared" ref="BX467:BX518" ca="1" si="1045">IF(LEN(K467)&lt;=1,0,1)</f>
        <v>0</v>
      </c>
      <c r="BY467" s="515" t="str">
        <f t="shared" ref="BY467:BY518" ca="1" si="1046">K467</f>
        <v/>
      </c>
      <c r="CA467" s="6">
        <f t="shared" ref="CA467:CA518" ca="1" si="1047">IF(I467="",1,IF(I467=" ",1,IF(I467="　",1,IF((VALUE((TYPE(VALUE(I467)))))=16,0,IF(VALUE(I467)=0,1,0)))))</f>
        <v>1</v>
      </c>
      <c r="CC467" s="523" t="str">
        <f t="shared" ref="CC467:CC518" ca="1" si="1048">IF($AA$4=1,N467,R467)</f>
        <v/>
      </c>
      <c r="CE467" s="6" t="str">
        <f t="shared" ref="CE467:CE518" ca="1" si="1049">IF(V467,"",IF(IF(O467=" ",0,IF(O467="　",0,IF(LEN(O467)=0,0,1)))=1,O467,S467))</f>
        <v/>
      </c>
      <c r="CG467" s="524" t="str">
        <f ca="1">IF(V467=1,"",IF($AA$4=1,"",IF(LOG入力!BH467&gt;0,"",IF(N467=0,"",IF(HT467=0,"","★")))))</f>
        <v/>
      </c>
      <c r="CI467" s="74" t="str">
        <f t="shared" ref="CI467:CI518" ca="1" si="1050">IF(V467=1,"",IF($AA$4=1,"",IF(CK467=1,CL467,IF(DS467=1,DT467,IF(CN467=1,CO467,"")))))</f>
        <v/>
      </c>
      <c r="CK467" s="525" t="str">
        <f ca="1">IF(V467=1,"",IF(LOG入力!BH467&gt;0,1,0))</f>
        <v/>
      </c>
      <c r="CL467" s="74" t="str">
        <f t="shared" ref="CL467:CL518" ca="1" si="1051">IF(V467=1,"",IF(CK467=1,CL$18,""))</f>
        <v/>
      </c>
      <c r="CN467" s="74" t="str">
        <f t="shared" ref="CN467:CN518" ca="1" si="1052">IF(V467=1,"",IF(CQ467+CS467+CU467+CW467+CY467+DA467&gt;0,1,0))</f>
        <v/>
      </c>
      <c r="CO467" s="74" t="str">
        <f t="shared" ref="CO467:CO518" ca="1" si="1053">IF(V467=1,"",IF(CR467="",IF(CT467="",IF(CV467="",IF(CX467="",IF(CZ467="",IF(DB467="","",DB467),CZ467),CX467),CV467),CT467),CR467))</f>
        <v/>
      </c>
      <c r="CQ467" s="74" t="str">
        <f t="shared" ref="CQ467:CQ518" ca="1" si="1054">IF(V467=1,"",IF(HF467=1,1,IF(HG467=1,1,IF(HH467=1,1,0))))</f>
        <v/>
      </c>
      <c r="CR467" s="74" t="str">
        <f t="shared" ref="CR467:CR518" ca="1" si="1055">IF($V467=1,"",IF(CQ467=1,CR$18,""))</f>
        <v/>
      </c>
      <c r="CS467" s="74" t="str">
        <f t="shared" ref="CS467:CS518" ca="1" si="1056">IF(V467=1,"",IF(GN467="00:00",1,0))</f>
        <v/>
      </c>
      <c r="CT467" s="74" t="str">
        <f t="shared" ref="CT467:CT518" ca="1" si="1057">IF($V467=1,"",IF(CS467=1,CT$18,""))</f>
        <v/>
      </c>
      <c r="CU467" s="74" t="str">
        <f t="shared" ref="CU467:CU518" ca="1" si="1058">IF(V467=1,"",IF(ASC(ISERROR(VLOOKUP(G467,$IB$19:$IB$28,1,FALSE)))="TRUE",1,0))</f>
        <v/>
      </c>
      <c r="CV467" s="74" t="str">
        <f t="shared" ref="CV467:CV518" ca="1" si="1059">IF($V467=1,"",IF(CU467=1,CV$18,""))</f>
        <v/>
      </c>
      <c r="CW467" s="74" t="str">
        <f t="shared" ref="CW467:CW518" ca="1" si="1060">IF(V467=1,"",IF(ASC(ISERROR(VLOOKUP(H467,$IE$19:$IE$22,1,FALSE)))="TRUE",1,0))</f>
        <v/>
      </c>
      <c r="CX467" s="74" t="str">
        <f t="shared" ref="CX467:CX518" ca="1" si="1061">IF($V467=1,"",IF(CW467=1,CX$18,""))</f>
        <v/>
      </c>
      <c r="CY467" s="74" t="str">
        <f t="shared" ref="CY467:CY518" ca="1" si="1062">IF(V467=1,"",IF(HI467=1,1,0))</f>
        <v/>
      </c>
      <c r="CZ467" s="74" t="str">
        <f t="shared" ref="CZ467:CZ518" ca="1" si="1063">IF($V467=1,"",IF(CY467=1,CZ$18,""))</f>
        <v/>
      </c>
      <c r="DA467" s="74" t="str">
        <f t="shared" ref="DA467:DA518" ca="1" si="1064">IF(V467=1,"",IF(DD467+DF467+DH467+DJ467+DL467+DN467&gt;0,1,0))</f>
        <v/>
      </c>
      <c r="DB467" s="74" t="str">
        <f t="shared" ref="DB467:DB518" ca="1" si="1065">IF(V467=1,"",IF(DE467="",IF(DG467="",IF(DI467="",IF(DK467="",IF(DM467="",IF(DO467="","",DO467),DM467),DK467),DI467),DG467),DE467))</f>
        <v/>
      </c>
      <c r="DD467" s="74" t="str">
        <f t="shared" ref="DD467:DD518" ca="1" si="1066">IF(V467=1,"",IF(CW467=1,0,IF(HJ467=1,1,IF(HK467=1,1,0))))</f>
        <v/>
      </c>
      <c r="DE467" s="74" t="str">
        <f t="shared" ref="DE467:DE518" ca="1" si="1067">IF($V467=1,"",IF(DD467=1,DE$18,""))</f>
        <v/>
      </c>
      <c r="DF467" s="74" t="str">
        <f t="shared" ref="DF467:DF518" ca="1" si="1068">IF(V467=1,"",IF(HL467=1,1,IF(HM467=1,1,IF(HN467=1,1,IF(HO467=1,1,0)))))</f>
        <v/>
      </c>
      <c r="DG467" s="74" t="str">
        <f t="shared" ref="DG467:DG518" ca="1" si="1069">IF($V467=1,"",IF(DF467=1,DG$18,""))</f>
        <v/>
      </c>
      <c r="DH467" s="74" t="str">
        <f t="shared" ref="DH467:DH518" ca="1" si="1070">IF(V467=1,"",IF(CW467=1,0,IF(HP467=1,1,IF(HQ467=1,1,0))))</f>
        <v/>
      </c>
      <c r="DI467" s="74" t="str">
        <f t="shared" ref="DI467:DI518" ca="1" si="1071">IF($V467=1,"",IF(DH467=1,DI$18,""))</f>
        <v/>
      </c>
      <c r="DJ467" s="74" t="str">
        <f t="shared" ref="DJ467:DJ518" ca="1" si="1072">IF(V467=1,"",IF(HR467=1,1,IF(HS467=1,1,0)))</f>
        <v/>
      </c>
      <c r="DK467" s="74" t="str">
        <f t="shared" ref="DK467:DK518" ca="1" si="1073">IF($V467=1,"",IF(DJ467=1,DK$18,""))</f>
        <v/>
      </c>
      <c r="DL467" s="74" t="str">
        <f t="shared" ref="DL467:DL518" ca="1" si="1074">IF(V467=1,"",IF(N467="0",0,IF(N467="1",0,1)))</f>
        <v/>
      </c>
      <c r="DM467" s="74" t="str">
        <f t="shared" ref="DM467:DM518" ca="1" si="1075">IF($V467=1,"",IF(DL467=1,DM$18,""))</f>
        <v/>
      </c>
      <c r="DN467" s="74" t="str">
        <f t="shared" ref="DN467:DN518" ca="1" si="1076">IF(V467=1,"",IF(CS467=1,0,IF(GV467=1,0,1)))</f>
        <v/>
      </c>
      <c r="DO467" s="74" t="str">
        <f t="shared" ref="DO467:DO518" ca="1" si="1077">IF(V467=1,"",IF(DN467=1,$DO$18,""))</f>
        <v/>
      </c>
      <c r="DQ467" s="74" t="str">
        <f t="shared" ref="DQ467:DQ518" ca="1" si="1078">IF(V467=1,"",IF((CQ467+CS467+DN467+CU467+CW467+CY467+DD467+DF467+DH467+DJ467+DL467)&gt;0,1,0))</f>
        <v/>
      </c>
      <c r="DS467" s="74" t="str">
        <f t="shared" ref="DS467:DS518" ca="1" si="1079">IF(V467=1,"",IF(DV467+DX467+DZ467&gt;0,1,0))</f>
        <v/>
      </c>
      <c r="DT467" s="74" t="str">
        <f t="shared" ref="DT467:DT518" ca="1" si="1080">IF(V467=1,"",IF(N467=0,"",IF(DW467="",IF(DY467="",IF(EA467=22,IF(DO467="","",DO467),EA467),DY467),DW467)))</f>
        <v/>
      </c>
      <c r="DV467" s="525" t="str">
        <f t="shared" ref="DV467:DV518" ca="1" si="1081">IF(V467=1,"",IF(EE467=0,1,IF(EC467=1,0,1)))</f>
        <v/>
      </c>
      <c r="DW467" s="74" t="str">
        <f t="shared" ref="DW467:DW518" ca="1" si="1082">IF(V467=1,"",IF(DV467=1,DW$18,""))</f>
        <v/>
      </c>
      <c r="DX467" s="485" t="str">
        <f t="shared" ref="DX467:DX518" ca="1" si="1083">IF(V467=1,"",IF($FS$3="N",0,IF(EH467=1,0,1)))</f>
        <v/>
      </c>
      <c r="DY467" s="74" t="str">
        <f t="shared" ref="DY467:DY518" ca="1" si="1084">IF(V467=1,"",IF(DX467=1,DY$18,""))</f>
        <v/>
      </c>
      <c r="DZ467" s="74" t="str">
        <f t="shared" ref="DZ467:DZ518" ca="1" si="1085">IF(V467=1,"",IF(EG467=0,0,1))</f>
        <v/>
      </c>
      <c r="EA467" s="74" t="str">
        <f t="shared" ref="EA467:EA518" ca="1" si="1086">IF(V467=1,"",IF(DZ467=1,EA$18,""))</f>
        <v/>
      </c>
      <c r="EC467" s="74" t="str">
        <f t="shared" ref="EC467:EC518" ca="1" si="1087">IF(V467=1,"",IF($FS$4="C",IF(H467="CW",1,0),1))</f>
        <v/>
      </c>
      <c r="ED467" s="74" t="str">
        <f t="shared" ref="ED467:ED518" ca="1" si="1088">IF(V467=1,"",IF((VALUE((TYPE(VALUE(G467)))))=16,0,IF(LEN(G467)=0,0,VALUE(G467))))</f>
        <v/>
      </c>
      <c r="EE467" s="74" t="str">
        <f t="shared" ref="EE467:EE518" ca="1" si="1089">IF(V467=1,"",IF($FS$5="M",1,IF($AA$4=1,1,IF($FT$5=ED467,1,0))))</f>
        <v/>
      </c>
      <c r="EG467" s="479" t="str">
        <f ca="1">IF(V467=1,"",IF(LOG入力!BH467&gt;0,0,IF(CG467="★",0,IF(R467=1,0,IF(N467=0,0,1)))))</f>
        <v/>
      </c>
      <c r="EH467" s="483" t="str">
        <f t="shared" ref="EH467:EH518" ca="1" si="1090">IF(V467=1,"",IF(RIGHT(M467,1)="N",1,0))</f>
        <v/>
      </c>
      <c r="EI467" s="483" t="str">
        <f t="shared" ref="EI467:EI518" ca="1" si="1091">IF(V467=1,"",IF($CG467="★",0,(IF($FS$3="N",N467,IF(RIGHT(M467,1)="N",N467,0)))))</f>
        <v/>
      </c>
      <c r="EJ467" s="483" t="str">
        <f t="shared" ref="EJ467:EJ518" ca="1" si="1092">IF(V467=1,"",IF($CG467="★",0,(IF(EC467=0,0,IF(EE467=0,0,IF(EI467="0",0,1))))))</f>
        <v/>
      </c>
      <c r="EL467" s="71">
        <f t="shared" ref="EL467:EL518" ca="1" si="1093">IF((VALUE((TYPE(VALUE(G467)))))=16,0,IF(VALUE(G467)=28,1,0))</f>
        <v>0</v>
      </c>
      <c r="EM467" s="6">
        <f t="shared" ref="EM467:EM518" ca="1" si="1094">IF(EL467=1,IF($CG467="★",0,$EJ467),0)</f>
        <v>0</v>
      </c>
      <c r="EN467" s="6" t="str">
        <f t="shared" ref="EN467:EN518" ca="1" si="1095">IF(EM467=1,$Z467,"")</f>
        <v/>
      </c>
      <c r="EO467" s="6">
        <f ca="1">IF(LOG入力!BH467&gt;0,0,IF(EM467=0,0,(IF(COUNTIF($EN$19:EN467,EN467)=1,IF($FS$3="N",1,IF(EH467=1,1,0))))))</f>
        <v>0</v>
      </c>
      <c r="EP467" s="6" t="str">
        <f ca="1">IF(LOG入力!BH467&gt;0,"",IF(EO467=1,$X467,""))</f>
        <v/>
      </c>
      <c r="EQ467" s="6" t="str">
        <f ca="1">IF(LOG入力!BH467&gt;0,"",IF(EO467=1,$Y467,""))</f>
        <v/>
      </c>
      <c r="ER467" s="520" t="str">
        <f ca="1">IF(LOG入力!BH467&gt;0,"",IF(COUNTIF($EP$19:$EP467,EP467)=1,EP467,""))</f>
        <v/>
      </c>
      <c r="ES467" s="520">
        <f ca="1">IF(LOG入力!BH467&gt;0,0,IF((EL467=1),IF(($ER467=""),0,1),0))</f>
        <v>0</v>
      </c>
      <c r="ET467" s="520" t="str">
        <f ca="1">IF(LOG入力!BH467&gt;0,"",IF(COUNTIF($EQ$19:EQ467,EQ467)=1,EQ467,""))</f>
        <v/>
      </c>
      <c r="EU467" s="539">
        <f ca="1">IF(LOG入力!BH467&gt;0,0,IF((EL467=1),IF(($ET467=""),0,1),0))</f>
        <v>0</v>
      </c>
      <c r="EV467" s="71">
        <f t="shared" ref="EV467:EV518" ca="1" si="1096">IF((VALUE((TYPE(VALUE(G467)))))=16,0,IF(VALUE(G467)=50,1,0))</f>
        <v>0</v>
      </c>
      <c r="EW467" s="6">
        <f t="shared" ref="EW467:EW518" ca="1" si="1097">IF(EV467=1,IF($CG467="★",0,$EJ467),0)</f>
        <v>0</v>
      </c>
      <c r="EX467" s="6" t="str">
        <f t="shared" ref="EX467:EX518" ca="1" si="1098">IF(EW467=1,$Z467,"")</f>
        <v/>
      </c>
      <c r="EY467" s="6">
        <f ca="1">IF(LOG入力!BH467&gt;0,0,IF(EW467=0,0,(IF(COUNTIF($EX$19:EX467,EX467)=1,IF($FS$3="N",1,IF(EH467=1,1,0))))))</f>
        <v>0</v>
      </c>
      <c r="EZ467" s="6" t="str">
        <f ca="1">IF(LOG入力!BH467&gt;0,"",IF(EY467=1,$X467,""))</f>
        <v/>
      </c>
      <c r="FA467" s="6" t="str">
        <f ca="1">IF(LOG入力!BH467&gt;0,"",IF(EY467=1,$Y467,""))</f>
        <v/>
      </c>
      <c r="FB467" s="6" t="str">
        <f ca="1">IF(LOG入力!BH467&gt;0,"",IF(COUNTIF($EZ$19:$EZ467,EZ467)=1,EZ467,""))</f>
        <v/>
      </c>
      <c r="FC467" s="6">
        <f ca="1">IF(LOG入力!BH467&gt;0,0,IF((EV467=1),IF(($FB467=""),0,1),0))</f>
        <v>0</v>
      </c>
      <c r="FD467" s="6" t="str">
        <f ca="1">IF(LOG入力!BH467&gt;0,"",IF(COUNTIF($FA$19:FA467,FA467)=1,FA467,""))</f>
        <v/>
      </c>
      <c r="FE467" s="72">
        <f ca="1">IF(LOG入力!BH467&gt;0,0,IF((EV467=1),IF(($FD467=""),0,1),0))</f>
        <v>0</v>
      </c>
      <c r="FF467" s="71">
        <f t="shared" ref="FF467:FF518" ca="1" si="1099">IF((VALUE((TYPE(VALUE(G467)))))=16,0,IF(VALUE(G467)=144,1,0))</f>
        <v>0</v>
      </c>
      <c r="FG467" s="6">
        <f t="shared" ref="FG467:FG518" ca="1" si="1100">IF(FF467=1,IF($CG467="★",0,$EJ467),0)</f>
        <v>0</v>
      </c>
      <c r="FH467" s="6" t="str">
        <f t="shared" ref="FH467:FH518" ca="1" si="1101">IF(FG467=1,$Z467,"")</f>
        <v/>
      </c>
      <c r="FI467" s="6">
        <f ca="1">IF(LOG入力!BH467&gt;0,0,IF(FG467=0,0,(IF(COUNTIF($FH$19:FH467,FH467)=1,IF($FS$3="N",1,IF(EH467=1,1,0))))))</f>
        <v>0</v>
      </c>
      <c r="FJ467" s="6" t="str">
        <f ca="1">IF(LOG入力!BH467&gt;0,"",IF(FI467=1,$X467,""))</f>
        <v/>
      </c>
      <c r="FK467" s="6" t="str">
        <f ca="1">IF(LOG入力!BH467&gt;0,"",IF(FI467=1,$Y467,""))</f>
        <v/>
      </c>
      <c r="FL467" s="6" t="str">
        <f ca="1">IF(LOG入力!BH467&gt;0,"",IF(COUNTIF($FJ$19:$FJ467,FJ467)=1,FJ467,""))</f>
        <v/>
      </c>
      <c r="FM467" s="6">
        <f ca="1">IF(LOG入力!BH467&gt;0,0,IF((FF467=1),IF(($FL467=""),0,1),0))</f>
        <v>0</v>
      </c>
      <c r="FN467" s="6" t="str">
        <f ca="1">IF(LOG入力!BH467&gt;0,"",IF(COUNTIF($FK$19:FK467,FK467)=1,FK467,""))</f>
        <v/>
      </c>
      <c r="FO467" s="72">
        <f ca="1">IF(LOG入力!BH467&gt;0,0,IF((FF467=1),IF(($FN467=""),0,1),0))</f>
        <v>0</v>
      </c>
      <c r="FP467" s="71">
        <f t="shared" ref="FP467:FP518" ca="1" si="1102">IF((VALUE((TYPE(VALUE(G467)))))=16,0,IF(VALUE(G467)=430,1,0))</f>
        <v>0</v>
      </c>
      <c r="FQ467" s="6">
        <f t="shared" ref="FQ467:FQ518" ca="1" si="1103">IF(FP467=1,IF($CG467="★",0,$EJ467),0)</f>
        <v>0</v>
      </c>
      <c r="FR467" s="6" t="str">
        <f t="shared" ref="FR467:FR518" ca="1" si="1104">IF(FQ467=1,$Z467,"")</f>
        <v/>
      </c>
      <c r="FS467" s="6">
        <f ca="1">IF(LOG入力!BH467&gt;0,0,IF(FQ467=0,0,(IF(COUNTIF($FR$19:FR467,FR467)=1,IF($FS$3="N",1,IF(EH467=1,1,0))))))</f>
        <v>0</v>
      </c>
      <c r="FT467" s="6" t="str">
        <f ca="1">IF(LOG入力!BH467&gt;0,"",IF(FS467=1,$X467,""))</f>
        <v/>
      </c>
      <c r="FU467" s="6" t="str">
        <f ca="1">IF(LOG入力!BH467&gt;0,"",IF(FS467=1,$Y467,""))</f>
        <v/>
      </c>
      <c r="FV467" s="6" t="str">
        <f ca="1">IF(LOG入力!BH467&gt;0,"",IF(COUNTIF($FT$19:$FT467,FT467)=1,FT467,""))</f>
        <v/>
      </c>
      <c r="FW467" s="6">
        <f ca="1">IF(LOG入力!BH467&gt;0,0,IF((FP467=1),IF(($FV467=""),0,1),0))</f>
        <v>0</v>
      </c>
      <c r="FX467" s="6" t="str">
        <f ca="1">IF(LOG入力!BH467&gt;0,"",IF(COUNTIF($FU$19:FU467,FU467)=1,FU467,""))</f>
        <v/>
      </c>
      <c r="FY467" s="72">
        <f ca="1">IF(LOG入力!BH467&gt;0,0,IF((FP467=1),IF(($FX467=""),0,1),0))</f>
        <v>0</v>
      </c>
      <c r="FZ467" s="71">
        <f t="shared" ref="FZ467:FZ518" ca="1" si="1105">IF((VALUE((TYPE(VALUE(G467)))))=16,0,IF(VALUE(G467)=1200,1,0))</f>
        <v>0</v>
      </c>
      <c r="GA467" s="6">
        <f t="shared" ref="GA467:GA518" ca="1" si="1106">IF(FZ467=1,IF($CG467="★",0,$EJ467),0)</f>
        <v>0</v>
      </c>
      <c r="GB467" s="6" t="str">
        <f t="shared" ref="GB467:GB518" ca="1" si="1107">IF(GA467=1,$Z467,"")</f>
        <v/>
      </c>
      <c r="GC467" s="6">
        <f ca="1">IF(LOG入力!BH467&gt;0,0,IF(GA467=0,0,(IF(COUNTIF($GB$19:GB467,GB467)=1,IF($FS$3="N",1,IF(EH467=1,1,0))))))</f>
        <v>0</v>
      </c>
      <c r="GD467" s="6" t="str">
        <f ca="1">IF(LOG入力!BH467&gt;0,"",IF(GC467=1,$X467,""))</f>
        <v/>
      </c>
      <c r="GE467" s="6" t="str">
        <f ca="1">IF(LOG入力!BH467&gt;0,"",IF(GC467=1,$Y467,""))</f>
        <v/>
      </c>
      <c r="GF467" s="6" t="str">
        <f ca="1">IF(LOG入力!BH467&gt;0,"",IF(COUNTIF($GD$19:$GD467,GD467)=1,GD467,""))</f>
        <v/>
      </c>
      <c r="GG467" s="6">
        <f ca="1">IF(LOG入力!BH467&gt;0,0,IF((FZ467=1),IF(($GF467=""),0,1),0))</f>
        <v>0</v>
      </c>
      <c r="GH467" s="6" t="str">
        <f ca="1">IF(LOG入力!BH467&gt;0,"",IF(COUNTIF($GE$19:GE467,GE467)=1,GE467,""))</f>
        <v/>
      </c>
      <c r="GI467" s="72">
        <f ca="1">IF(LOG入力!BH467&gt;0,0,IF((FZ467=1),IF(($GH467=""),0,1),0))</f>
        <v>0</v>
      </c>
      <c r="GK467" s="455" t="str">
        <f ca="1">IF(V467=1,"",IF(LEN(LOG入力!AS467)=0,"",LOG入力!AS467))</f>
        <v/>
      </c>
      <c r="GL467" s="378" t="str">
        <f t="shared" ref="GL467:GL518" ca="1" si="1108">IF(V467=1,"",IF((VALUE((TYPE(VALUE(GK467)))))=16,IF(LEN(GK467)=6,IF(RIGHT(SUBSTITUTE(GK467,"j","J"),1)="J",LEFT(GK467,5),"00:00"),GK467),IF(VALUE(GK467)&lt;1,TEXT(GK467,"hh:mm"),GK467)))</f>
        <v/>
      </c>
      <c r="GM467" s="378" t="str">
        <f t="shared" ref="GM467:GM518" ca="1" si="1109">IF(V467=1,"",IF(VALUE(LEN(GL467))=5,IF(MID(GL467,3,1)=":",GL467,"00:00"),CONCATENATE(LEFT(GL467,2),":",(MID(GL467,3,2)))))</f>
        <v/>
      </c>
      <c r="GN467" s="74" t="str">
        <f t="shared" ref="GN467:GN518" ca="1" si="1110">IF(V467=1,"",IF((VALUE((TYPE(VALUE(LEFT(GM467,2))))))=16,"00:00",IF((VALUE((TYPE(VALUE(MID(GM467,4,2))))))=16,"00:00",IF(VALUE(LEFT(GM467,2))&gt;23,"00:00",(IF(VALUE(RIGHT(GM467,2))&gt;59,"00:00",GM467))))))</f>
        <v/>
      </c>
      <c r="GO467" s="74" t="str">
        <f t="shared" ref="GO467:GO518" ca="1" si="1111">IF(GN467="00:00",GK467,GN467)</f>
        <v/>
      </c>
      <c r="GQ467" s="74" t="str">
        <f t="shared" ref="GQ467:GQ518" ca="1" si="1112">IF(V467=1,"",IF($ED467=GQ$9,IF(LEFT($GN467,2)=GQ$10,1,IF(LEFT($GN467,2)=GQ$11,1,0)),0))</f>
        <v/>
      </c>
      <c r="GR467" s="74" t="str">
        <f t="shared" ref="GR467:GR518" ca="1" si="1113">IF(V467=1,"",IF($ED467=GR$9,IF(LEFT($GN467,2)=GR$10,1,IF(LEFT($GN467,2)=GR$11,1,0)),0))</f>
        <v/>
      </c>
      <c r="GS467" s="74" t="str">
        <f t="shared" ref="GS467:GS518" ca="1" si="1114">IF(V467=1,"",IF($ED467=GS$9,IF(LEFT($GN467,2)=GS$10,1,IF(LEFT($GN467,2)=GS$11,1,0)),0))</f>
        <v/>
      </c>
      <c r="GT467" s="74" t="str">
        <f t="shared" ref="GT467:GT518" ca="1" si="1115">IF(V467=1,"",IF($ED467=GT$9,IF(LEFT($GN467,2)=GT$10,1,IF(LEFT($GN467,2)=GT$11,1,0)),0))</f>
        <v/>
      </c>
      <c r="GU467" s="74" t="str">
        <f t="shared" ref="GU467:GU518" ca="1" si="1116">IF(V467=1,"",IF($ED467=GU$9,IF(LEFT($GN467,2)=GU$10,1,IF(LEFT($GN467,2)=GU$11,1,0)),0))</f>
        <v/>
      </c>
      <c r="GV467" s="74" t="str">
        <f t="shared" ref="GV467:GV518" ca="1" si="1117">IF(V467=1,"",SUM(GQ467:GU467))</f>
        <v/>
      </c>
      <c r="GX467" s="74" t="str">
        <f t="shared" ref="GX467:GX518" ca="1" si="1118">IF(V467=1,"",IF(H467="CW",2,1))</f>
        <v/>
      </c>
      <c r="GY467" s="74" t="str">
        <f t="shared" ref="GY467:GY518" ca="1" si="1119">IF(V467=1,"",LEN(K467))</f>
        <v/>
      </c>
      <c r="GZ467" s="74" t="str">
        <f ca="1">IF(V467=1,"",IF(LOG入力!BH467&gt;0,0,IF(GY467=0,0,IF((VALUE((TYPE(VALUE(J467)))))=16,0,IF(VALUE(J467)&lt;60,1,IF(VALUE(J467)&lt;100,0,IF(VALUE(J467)&lt;600,2,0)))))))</f>
        <v/>
      </c>
      <c r="HA467" s="74" t="str">
        <f t="shared" ref="HA467:HA518" ca="1" si="1120">IF(V467=1,"",LEN(M467))</f>
        <v/>
      </c>
      <c r="HB467" s="74" t="str">
        <f ca="1">IF(V467=1,"",IF(LOG入力!BH467&gt;0,0,IF(HA467=0,0,IF((VALUE((TYPE(VALUE(L467)))))=16,0,IF(VALUE(L467)&lt;60,1,IF(VALUE(L467)&lt;100,0,IF(VALUE(L467)&lt;600,2,0)))))))</f>
        <v/>
      </c>
      <c r="HD467" s="74" t="str">
        <f t="shared" ref="HD467:HD518" ca="1" si="1121">IF(V467=1,"",DQ467)</f>
        <v/>
      </c>
      <c r="HF467" s="74" t="str">
        <f t="shared" ref="HF467:HF518" ca="1" si="1122">IF(V467=1,"",IF((VALUE((TYPE(VALUE(C467)))))=16,1,IF(VALUE(C467)&lt;1,1,IF(LEN(C467)&gt;4,1,0))))</f>
        <v/>
      </c>
      <c r="HG467" s="74" t="str">
        <f t="shared" ref="HG467:HG518" ca="1" si="1123">IF(V467=1,"",IF((VALUE((TYPE(VALUE(D467)))))=16,1,IF(VALUE(D467)&lt;1,1,IF(VALUE(D467)&gt;12,1,0))))</f>
        <v/>
      </c>
      <c r="HH467" s="74" t="str">
        <f t="shared" ref="HH467:HH518" ca="1" si="1124">IF(V467=1,"",IF((VALUE((TYPE(VALUE(E467)))))=16,1,IF(VALUE(E467)&lt;1,1,IF(VALUE(E467)&gt;31,1,0))))</f>
        <v/>
      </c>
      <c r="HI467" s="74" t="str">
        <f t="shared" ref="HI467:HI518" ca="1" si="1125">IF(V467=1,"",IF(CA467=1,1,IF(LEN(I467)-LEN(SUBSTITUTE(I467,"/",""))&gt;1,1,IF(RIGHT(I467,1)="/",1,IF(ASC(ISERROR(VLOOKUP(X467,$HV$40:$HV$66,1,FALSE)))="TRUE",1,IF(BU467=1,1,0))))))</f>
        <v/>
      </c>
      <c r="HJ467" s="74" t="str">
        <f t="shared" ref="HJ467:HJ518" ca="1" si="1126">IF(V467=1,"",IF((VALUE((TYPE(VALUE(J467)))))=16,1,IF(GX467=2,IF(LEN(J467)=3,0,1),IF(LEN(J467)=2,0,1))))</f>
        <v/>
      </c>
      <c r="HK467" s="74" t="str">
        <f t="shared" ref="HK467:HK518" ca="1" si="1127">IF(V467=1,"",IF((VALUE((TYPE(VALUE(J467)))))=16,1,IF(GX467=2,IF(VALUE(J467)&lt;111,1,IF(VALUE(J467)&gt;599,1,0)),IF(VALUE(J467)&lt;11,1,IF(VALUE(J467)&gt;59,1,0)))))</f>
        <v/>
      </c>
      <c r="HL467" s="74" t="str">
        <f t="shared" ref="HL467:HL518" ca="1" si="1128">IF(V467=1,"",IF($FR$9&gt;=2051,0,IF((VALUE((TYPE(VALUE(BW467)))))=16,1,IF(VALUE(LEFT(K467,2))&lt;=VALUE($FS$9),0,(IF(VALUE(LEFT(K467,2))&gt;=52,0,1))))))</f>
        <v/>
      </c>
      <c r="HM467" s="74" t="str">
        <f t="shared" ref="HM467:HM518" ca="1" si="1129">IF(V467=1,"",IF($FS$3="N",IF(RIGHT(K467,1)="N",0,1),IF(RIGHT(K467,1)="N",1,0)))</f>
        <v/>
      </c>
      <c r="HN467" s="74" t="str">
        <f t="shared" ref="HN467:HN518" ca="1" si="1130">IF(V467=1,"",IF(RIGHT(K467,1)="N",IF(LEN(K467)=3,0,1),IF(LEN(K467)=2,0,1)))</f>
        <v/>
      </c>
      <c r="HO467" s="529" t="str">
        <f t="shared" ref="HO467:HO518" ca="1" si="1131">IF(V467=1,"",IF($BY$18=BY467,0,1))</f>
        <v/>
      </c>
      <c r="HP467" s="74" t="str">
        <f t="shared" ref="HP467:HP518" ca="1" si="1132">IF(V467=1,"",IF((VALUE((TYPE(VALUE(L467)))))=16,1,IF(GX467=2,IF(LEN(L467)=3,0,1),IF(LEN(L467)=2,0,1))))</f>
        <v/>
      </c>
      <c r="HQ467" s="74" t="str">
        <f t="shared" ref="HQ467:HQ518" ca="1" si="1133">IF(V467=1,"",IF((VALUE((TYPE(VALUE(L467)))))=16,1,IF(GX467=2,IF(VALUE(L467)&lt;111,1,IF(VALUE(L467)&gt;599,1,0)),IF(VALUE(L467)&lt;11,1,IF(VALUE(L467)&gt;59,1,0)))))</f>
        <v/>
      </c>
      <c r="HR467" s="74" t="str">
        <f t="shared" ref="HR467:HR518" ca="1" si="1134">IF(V467=1,"",IF($FR$9&gt;=$FU$9,0,IF((VALUE((TYPE(VALUE(Y467)))))=16,1,IF(VALUE(LEFT(M467,2))&lt;=VALUE($FS$9),0,(IF(VALUE(LEFT(M467,2))&gt;=52,0,1))))))</f>
        <v/>
      </c>
      <c r="HS467" s="74" t="str">
        <f t="shared" ref="HS467:HS518" ca="1" si="1135">IF(V467=1,"",IF(RIGHT(M467,1)="N",IF(LEN(M467)=3,0,1),IF(LEN(M467)=2,0,1)))</f>
        <v/>
      </c>
      <c r="HT467" s="74" t="str">
        <f ca="1">IF(V467=1,"",IF(LOG入力!BH467&gt;0,0,IF(DV467=1,0,IF(N467="0",0,IF(SUM(HD467:HS467)&gt;0,1,0)))))</f>
        <v/>
      </c>
    </row>
    <row r="468" spans="1:228" x14ac:dyDescent="0.15">
      <c r="A468" s="5">
        <v>450</v>
      </c>
      <c r="B468" s="487" t="str">
        <f t="shared" ca="1" si="994"/>
        <v/>
      </c>
      <c r="C468" s="548" t="str">
        <f ca="1">LOG入力!AP468</f>
        <v/>
      </c>
      <c r="D468" s="548" t="str">
        <f ca="1">LOG入力!AQ468</f>
        <v/>
      </c>
      <c r="E468" s="548" t="str">
        <f ca="1">LOG入力!AR468</f>
        <v/>
      </c>
      <c r="F468" s="589" t="str">
        <f t="shared" ca="1" si="995"/>
        <v/>
      </c>
      <c r="G468" s="586" t="str">
        <f ca="1">LOG入力!AT468</f>
        <v/>
      </c>
      <c r="H468" s="553" t="str">
        <f ca="1">LOG入力!AU468</f>
        <v/>
      </c>
      <c r="I468" s="587" t="str">
        <f ca="1">LOG入力!AV468</f>
        <v/>
      </c>
      <c r="J468" s="590" t="str">
        <f ca="1">LOG入力!AW468</f>
        <v/>
      </c>
      <c r="K468" s="591" t="str">
        <f ca="1">LOG入力!BJ468</f>
        <v/>
      </c>
      <c r="L468" s="590" t="str">
        <f ca="1">LOG入力!AY468</f>
        <v/>
      </c>
      <c r="M468" s="556" t="str">
        <f ca="1">LOG入力!BK468</f>
        <v/>
      </c>
      <c r="N468" s="588" t="str">
        <f ca="1">IF(V468=1,"",IF(LOG入力!AJ468=1,"1",LOG入力!BA468))</f>
        <v/>
      </c>
      <c r="O468" s="557" t="str">
        <f ca="1">IF(V468=1,"",IF(LEN(LOG入力!O468)=0,"",LOG入力!O468))</f>
        <v/>
      </c>
      <c r="P468" s="336" t="str">
        <f ca="1">IF(V468=1,"",IF($AA$4=1,"",IF(LOG入力!BG468=1,"",CONCATENATE($ER468,$FB468,$FL468,$FV468,$GF468))))</f>
        <v/>
      </c>
      <c r="Q468" s="337" t="str">
        <f ca="1">IF(V468=1,"",IF($AA$4=1,"",IF(LOG入力!BG468=1,"",CONCATENATE($ET468,$FD468,$FN468,$FX468,$GH468))))</f>
        <v/>
      </c>
      <c r="R468" s="338" t="str">
        <f ca="1">IF(V468=1,"",IF($AA$4=1,"",IF(LOG入力!BH468&gt;0,0,AA468)))</f>
        <v/>
      </c>
      <c r="S468" s="293" t="str">
        <f t="shared" ca="1" si="996"/>
        <v/>
      </c>
      <c r="T468" s="29"/>
      <c r="U468" s="38"/>
      <c r="V468" s="196">
        <f ca="1">LOG入力!AN468</f>
        <v>1</v>
      </c>
      <c r="W468" s="38"/>
      <c r="X468" s="516" t="str">
        <f t="shared" ca="1" si="997"/>
        <v/>
      </c>
      <c r="Y468" s="515" t="str">
        <f t="shared" ca="1" si="998"/>
        <v/>
      </c>
      <c r="Z468" s="518" t="str">
        <f t="shared" ca="1" si="999"/>
        <v/>
      </c>
      <c r="AA468" s="574" t="str">
        <f t="shared" ca="1" si="1000"/>
        <v/>
      </c>
      <c r="AC468" s="6" t="str">
        <f t="shared" ca="1" si="1001"/>
        <v/>
      </c>
      <c r="AD468" s="6" t="str">
        <f t="shared" ca="1" si="1002"/>
        <v/>
      </c>
      <c r="AE468" s="6" t="str">
        <f t="shared" ca="1" si="1003"/>
        <v/>
      </c>
      <c r="AF468" s="6" t="str">
        <f t="shared" ca="1" si="1004"/>
        <v/>
      </c>
      <c r="AG468" s="6" t="str">
        <f t="shared" ca="1" si="1005"/>
        <v/>
      </c>
      <c r="AH468" s="6" t="str">
        <f t="shared" ca="1" si="1006"/>
        <v/>
      </c>
      <c r="AI468" s="6" t="str">
        <f t="shared" ca="1" si="1007"/>
        <v/>
      </c>
      <c r="AJ468" s="6" t="str">
        <f t="shared" ca="1" si="1008"/>
        <v/>
      </c>
      <c r="AK468" s="6" t="str">
        <f t="shared" ca="1" si="1009"/>
        <v/>
      </c>
      <c r="AL468" s="6" t="str">
        <f t="shared" ca="1" si="1010"/>
        <v/>
      </c>
      <c r="AM468" s="6" t="str">
        <f t="shared" ca="1" si="1011"/>
        <v/>
      </c>
      <c r="AN468" s="6" t="str">
        <f t="shared" ca="1" si="1012"/>
        <v/>
      </c>
      <c r="AO468" s="6" t="str">
        <f t="shared" ca="1" si="1013"/>
        <v/>
      </c>
      <c r="AP468" s="6" t="str">
        <f t="shared" ca="1" si="1014"/>
        <v/>
      </c>
      <c r="AQ468" s="6" t="str">
        <f t="shared" ca="1" si="1015"/>
        <v/>
      </c>
      <c r="AR468" s="6" t="str">
        <f t="shared" ca="1" si="1016"/>
        <v/>
      </c>
      <c r="AS468" s="6" t="str">
        <f t="shared" ca="1" si="1017"/>
        <v/>
      </c>
      <c r="AT468" s="6" t="str">
        <f t="shared" ca="1" si="1018"/>
        <v/>
      </c>
      <c r="AU468" s="6" t="str">
        <f t="shared" ca="1" si="1019"/>
        <v/>
      </c>
      <c r="AV468" s="6" t="str">
        <f t="shared" ca="1" si="1020"/>
        <v/>
      </c>
      <c r="AW468" s="6" t="str">
        <f t="shared" ca="1" si="1021"/>
        <v/>
      </c>
      <c r="AY468" s="6" t="str">
        <f t="shared" ca="1" si="1022"/>
        <v/>
      </c>
      <c r="AZ468" s="6" t="str">
        <f t="shared" ca="1" si="1023"/>
        <v/>
      </c>
      <c r="BA468" s="6" t="str">
        <f t="shared" ca="1" si="1024"/>
        <v/>
      </c>
      <c r="BB468" s="6" t="str">
        <f t="shared" ca="1" si="1025"/>
        <v/>
      </c>
      <c r="BC468" s="6" t="str">
        <f t="shared" ca="1" si="1026"/>
        <v/>
      </c>
      <c r="BD468" s="6" t="str">
        <f t="shared" ca="1" si="1027"/>
        <v/>
      </c>
      <c r="BE468" s="6" t="str">
        <f t="shared" ca="1" si="1028"/>
        <v/>
      </c>
      <c r="BF468" s="6" t="str">
        <f t="shared" ca="1" si="1029"/>
        <v/>
      </c>
      <c r="BG468" s="6" t="str">
        <f t="shared" ca="1" si="1030"/>
        <v/>
      </c>
      <c r="BH468" s="6" t="str">
        <f t="shared" ca="1" si="1031"/>
        <v/>
      </c>
      <c r="BI468" s="6" t="str">
        <f t="shared" ca="1" si="1032"/>
        <v/>
      </c>
      <c r="BJ468" s="6" t="str">
        <f t="shared" ca="1" si="1033"/>
        <v/>
      </c>
      <c r="BK468" s="6" t="str">
        <f t="shared" ca="1" si="1034"/>
        <v/>
      </c>
      <c r="BL468" s="6" t="str">
        <f t="shared" ca="1" si="1035"/>
        <v/>
      </c>
      <c r="BM468" s="6" t="str">
        <f t="shared" ca="1" si="1036"/>
        <v/>
      </c>
      <c r="BN468" s="6" t="str">
        <f t="shared" ca="1" si="1037"/>
        <v/>
      </c>
      <c r="BO468" s="6" t="str">
        <f t="shared" ca="1" si="1038"/>
        <v/>
      </c>
      <c r="BP468" s="6" t="str">
        <f t="shared" ca="1" si="1039"/>
        <v/>
      </c>
      <c r="BQ468" s="6" t="str">
        <f t="shared" ca="1" si="1040"/>
        <v/>
      </c>
      <c r="BR468" s="6" t="str">
        <f t="shared" ca="1" si="1041"/>
        <v/>
      </c>
      <c r="BS468" s="6" t="str">
        <f t="shared" ca="1" si="1042"/>
        <v/>
      </c>
      <c r="BU468" s="6" t="str">
        <f t="shared" ca="1" si="1043"/>
        <v/>
      </c>
      <c r="BW468" s="515" t="str">
        <f t="shared" ca="1" si="1044"/>
        <v/>
      </c>
      <c r="BX468" s="515">
        <f t="shared" ca="1" si="1045"/>
        <v>0</v>
      </c>
      <c r="BY468" s="515" t="str">
        <f t="shared" ca="1" si="1046"/>
        <v/>
      </c>
      <c r="CA468" s="6">
        <f t="shared" ca="1" si="1047"/>
        <v>1</v>
      </c>
      <c r="CC468" s="523" t="str">
        <f t="shared" ca="1" si="1048"/>
        <v/>
      </c>
      <c r="CE468" s="6" t="str">
        <f t="shared" ca="1" si="1049"/>
        <v/>
      </c>
      <c r="CG468" s="524" t="str">
        <f ca="1">IF(V468=1,"",IF($AA$4=1,"",IF(LOG入力!BH468&gt;0,"",IF(N468=0,"",IF(HT468=0,"","★")))))</f>
        <v/>
      </c>
      <c r="CI468" s="74" t="str">
        <f t="shared" ca="1" si="1050"/>
        <v/>
      </c>
      <c r="CK468" s="525" t="str">
        <f ca="1">IF(V468=1,"",IF(LOG入力!BH468&gt;0,1,0))</f>
        <v/>
      </c>
      <c r="CL468" s="74" t="str">
        <f t="shared" ca="1" si="1051"/>
        <v/>
      </c>
      <c r="CN468" s="74" t="str">
        <f t="shared" ca="1" si="1052"/>
        <v/>
      </c>
      <c r="CO468" s="74" t="str">
        <f t="shared" ca="1" si="1053"/>
        <v/>
      </c>
      <c r="CQ468" s="74" t="str">
        <f t="shared" ca="1" si="1054"/>
        <v/>
      </c>
      <c r="CR468" s="74" t="str">
        <f t="shared" ca="1" si="1055"/>
        <v/>
      </c>
      <c r="CS468" s="74" t="str">
        <f t="shared" ca="1" si="1056"/>
        <v/>
      </c>
      <c r="CT468" s="74" t="str">
        <f t="shared" ca="1" si="1057"/>
        <v/>
      </c>
      <c r="CU468" s="74" t="str">
        <f t="shared" ca="1" si="1058"/>
        <v/>
      </c>
      <c r="CV468" s="74" t="str">
        <f t="shared" ca="1" si="1059"/>
        <v/>
      </c>
      <c r="CW468" s="74" t="str">
        <f t="shared" ca="1" si="1060"/>
        <v/>
      </c>
      <c r="CX468" s="74" t="str">
        <f t="shared" ca="1" si="1061"/>
        <v/>
      </c>
      <c r="CY468" s="74" t="str">
        <f t="shared" ca="1" si="1062"/>
        <v/>
      </c>
      <c r="CZ468" s="74" t="str">
        <f t="shared" ca="1" si="1063"/>
        <v/>
      </c>
      <c r="DA468" s="74" t="str">
        <f t="shared" ca="1" si="1064"/>
        <v/>
      </c>
      <c r="DB468" s="74" t="str">
        <f t="shared" ca="1" si="1065"/>
        <v/>
      </c>
      <c r="DD468" s="74" t="str">
        <f t="shared" ca="1" si="1066"/>
        <v/>
      </c>
      <c r="DE468" s="74" t="str">
        <f t="shared" ca="1" si="1067"/>
        <v/>
      </c>
      <c r="DF468" s="74" t="str">
        <f t="shared" ca="1" si="1068"/>
        <v/>
      </c>
      <c r="DG468" s="74" t="str">
        <f t="shared" ca="1" si="1069"/>
        <v/>
      </c>
      <c r="DH468" s="74" t="str">
        <f t="shared" ca="1" si="1070"/>
        <v/>
      </c>
      <c r="DI468" s="74" t="str">
        <f t="shared" ca="1" si="1071"/>
        <v/>
      </c>
      <c r="DJ468" s="74" t="str">
        <f t="shared" ca="1" si="1072"/>
        <v/>
      </c>
      <c r="DK468" s="74" t="str">
        <f t="shared" ca="1" si="1073"/>
        <v/>
      </c>
      <c r="DL468" s="74" t="str">
        <f t="shared" ca="1" si="1074"/>
        <v/>
      </c>
      <c r="DM468" s="74" t="str">
        <f t="shared" ca="1" si="1075"/>
        <v/>
      </c>
      <c r="DN468" s="74" t="str">
        <f t="shared" ca="1" si="1076"/>
        <v/>
      </c>
      <c r="DO468" s="74" t="str">
        <f t="shared" ca="1" si="1077"/>
        <v/>
      </c>
      <c r="DQ468" s="74" t="str">
        <f t="shared" ca="1" si="1078"/>
        <v/>
      </c>
      <c r="DS468" s="74" t="str">
        <f t="shared" ca="1" si="1079"/>
        <v/>
      </c>
      <c r="DT468" s="74" t="str">
        <f t="shared" ca="1" si="1080"/>
        <v/>
      </c>
      <c r="DV468" s="525" t="str">
        <f t="shared" ca="1" si="1081"/>
        <v/>
      </c>
      <c r="DW468" s="74" t="str">
        <f t="shared" ca="1" si="1082"/>
        <v/>
      </c>
      <c r="DX468" s="485" t="str">
        <f t="shared" ca="1" si="1083"/>
        <v/>
      </c>
      <c r="DY468" s="74" t="str">
        <f t="shared" ca="1" si="1084"/>
        <v/>
      </c>
      <c r="DZ468" s="74" t="str">
        <f t="shared" ca="1" si="1085"/>
        <v/>
      </c>
      <c r="EA468" s="74" t="str">
        <f t="shared" ca="1" si="1086"/>
        <v/>
      </c>
      <c r="EC468" s="74" t="str">
        <f t="shared" ca="1" si="1087"/>
        <v/>
      </c>
      <c r="ED468" s="74" t="str">
        <f t="shared" ca="1" si="1088"/>
        <v/>
      </c>
      <c r="EE468" s="74" t="str">
        <f t="shared" ca="1" si="1089"/>
        <v/>
      </c>
      <c r="EG468" s="479" t="str">
        <f ca="1">IF(V468=1,"",IF(LOG入力!BH468&gt;0,0,IF(CG468="★",0,IF(R468=1,0,IF(N468=0,0,1)))))</f>
        <v/>
      </c>
      <c r="EH468" s="483" t="str">
        <f t="shared" ca="1" si="1090"/>
        <v/>
      </c>
      <c r="EI468" s="483" t="str">
        <f t="shared" ca="1" si="1091"/>
        <v/>
      </c>
      <c r="EJ468" s="483" t="str">
        <f t="shared" ca="1" si="1092"/>
        <v/>
      </c>
      <c r="EL468" s="71">
        <f t="shared" ca="1" si="1093"/>
        <v>0</v>
      </c>
      <c r="EM468" s="6">
        <f t="shared" ca="1" si="1094"/>
        <v>0</v>
      </c>
      <c r="EN468" s="6" t="str">
        <f t="shared" ca="1" si="1095"/>
        <v/>
      </c>
      <c r="EO468" s="6">
        <f ca="1">IF(LOG入力!BH468&gt;0,0,IF(EM468=0,0,(IF(COUNTIF($EN$19:EN468,EN468)=1,IF($FS$3="N",1,IF(EH468=1,1,0))))))</f>
        <v>0</v>
      </c>
      <c r="EP468" s="6" t="str">
        <f ca="1">IF(LOG入力!BH468&gt;0,"",IF(EO468=1,$X468,""))</f>
        <v/>
      </c>
      <c r="EQ468" s="6" t="str">
        <f ca="1">IF(LOG入力!BH468&gt;0,"",IF(EO468=1,$Y468,""))</f>
        <v/>
      </c>
      <c r="ER468" s="520" t="str">
        <f ca="1">IF(LOG入力!BH468&gt;0,"",IF(COUNTIF($EP$19:$EP468,EP468)=1,EP468,""))</f>
        <v/>
      </c>
      <c r="ES468" s="520">
        <f ca="1">IF(LOG入力!BH468&gt;0,0,IF((EL468=1),IF(($ER468=""),0,1),0))</f>
        <v>0</v>
      </c>
      <c r="ET468" s="520" t="str">
        <f ca="1">IF(LOG入力!BH468&gt;0,"",IF(COUNTIF($EQ$19:EQ468,EQ468)=1,EQ468,""))</f>
        <v/>
      </c>
      <c r="EU468" s="539">
        <f ca="1">IF(LOG入力!BH468&gt;0,0,IF((EL468=1),IF(($ET468=""),0,1),0))</f>
        <v>0</v>
      </c>
      <c r="EV468" s="71">
        <f t="shared" ca="1" si="1096"/>
        <v>0</v>
      </c>
      <c r="EW468" s="6">
        <f t="shared" ca="1" si="1097"/>
        <v>0</v>
      </c>
      <c r="EX468" s="6" t="str">
        <f t="shared" ca="1" si="1098"/>
        <v/>
      </c>
      <c r="EY468" s="6">
        <f ca="1">IF(LOG入力!BH468&gt;0,0,IF(EW468=0,0,(IF(COUNTIF($EX$19:EX468,EX468)=1,IF($FS$3="N",1,IF(EH468=1,1,0))))))</f>
        <v>0</v>
      </c>
      <c r="EZ468" s="6" t="str">
        <f ca="1">IF(LOG入力!BH468&gt;0,"",IF(EY468=1,$X468,""))</f>
        <v/>
      </c>
      <c r="FA468" s="6" t="str">
        <f ca="1">IF(LOG入力!BH468&gt;0,"",IF(EY468=1,$Y468,""))</f>
        <v/>
      </c>
      <c r="FB468" s="6" t="str">
        <f ca="1">IF(LOG入力!BH468&gt;0,"",IF(COUNTIF($EZ$19:$EZ468,EZ468)=1,EZ468,""))</f>
        <v/>
      </c>
      <c r="FC468" s="6">
        <f ca="1">IF(LOG入力!BH468&gt;0,0,IF((EV468=1),IF(($FB468=""),0,1),0))</f>
        <v>0</v>
      </c>
      <c r="FD468" s="6" t="str">
        <f ca="1">IF(LOG入力!BH468&gt;0,"",IF(COUNTIF($FA$19:FA468,FA468)=1,FA468,""))</f>
        <v/>
      </c>
      <c r="FE468" s="72">
        <f ca="1">IF(LOG入力!BH468&gt;0,0,IF((EV468=1),IF(($FD468=""),0,1),0))</f>
        <v>0</v>
      </c>
      <c r="FF468" s="71">
        <f t="shared" ca="1" si="1099"/>
        <v>0</v>
      </c>
      <c r="FG468" s="6">
        <f t="shared" ca="1" si="1100"/>
        <v>0</v>
      </c>
      <c r="FH468" s="6" t="str">
        <f t="shared" ca="1" si="1101"/>
        <v/>
      </c>
      <c r="FI468" s="6">
        <f ca="1">IF(LOG入力!BH468&gt;0,0,IF(FG468=0,0,(IF(COUNTIF($FH$19:FH468,FH468)=1,IF($FS$3="N",1,IF(EH468=1,1,0))))))</f>
        <v>0</v>
      </c>
      <c r="FJ468" s="6" t="str">
        <f ca="1">IF(LOG入力!BH468&gt;0,"",IF(FI468=1,$X468,""))</f>
        <v/>
      </c>
      <c r="FK468" s="6" t="str">
        <f ca="1">IF(LOG入力!BH468&gt;0,"",IF(FI468=1,$Y468,""))</f>
        <v/>
      </c>
      <c r="FL468" s="6" t="str">
        <f ca="1">IF(LOG入力!BH468&gt;0,"",IF(COUNTIF($FJ$19:$FJ468,FJ468)=1,FJ468,""))</f>
        <v/>
      </c>
      <c r="FM468" s="6">
        <f ca="1">IF(LOG入力!BH468&gt;0,0,IF((FF468=1),IF(($FL468=""),0,1),0))</f>
        <v>0</v>
      </c>
      <c r="FN468" s="6" t="str">
        <f ca="1">IF(LOG入力!BH468&gt;0,"",IF(COUNTIF($FK$19:FK468,FK468)=1,FK468,""))</f>
        <v/>
      </c>
      <c r="FO468" s="72">
        <f ca="1">IF(LOG入力!BH468&gt;0,0,IF((FF468=1),IF(($FN468=""),0,1),0))</f>
        <v>0</v>
      </c>
      <c r="FP468" s="71">
        <f t="shared" ca="1" si="1102"/>
        <v>0</v>
      </c>
      <c r="FQ468" s="6">
        <f t="shared" ca="1" si="1103"/>
        <v>0</v>
      </c>
      <c r="FR468" s="6" t="str">
        <f t="shared" ca="1" si="1104"/>
        <v/>
      </c>
      <c r="FS468" s="6">
        <f ca="1">IF(LOG入力!BH468&gt;0,0,IF(FQ468=0,0,(IF(COUNTIF($FR$19:FR468,FR468)=1,IF($FS$3="N",1,IF(EH468=1,1,0))))))</f>
        <v>0</v>
      </c>
      <c r="FT468" s="6" t="str">
        <f ca="1">IF(LOG入力!BH468&gt;0,"",IF(FS468=1,$X468,""))</f>
        <v/>
      </c>
      <c r="FU468" s="6" t="str">
        <f ca="1">IF(LOG入力!BH468&gt;0,"",IF(FS468=1,$Y468,""))</f>
        <v/>
      </c>
      <c r="FV468" s="6" t="str">
        <f ca="1">IF(LOG入力!BH468&gt;0,"",IF(COUNTIF($FT$19:$FT468,FT468)=1,FT468,""))</f>
        <v/>
      </c>
      <c r="FW468" s="6">
        <f ca="1">IF(LOG入力!BH468&gt;0,0,IF((FP468=1),IF(($FV468=""),0,1),0))</f>
        <v>0</v>
      </c>
      <c r="FX468" s="6" t="str">
        <f ca="1">IF(LOG入力!BH468&gt;0,"",IF(COUNTIF($FU$19:FU468,FU468)=1,FU468,""))</f>
        <v/>
      </c>
      <c r="FY468" s="72">
        <f ca="1">IF(LOG入力!BH468&gt;0,0,IF((FP468=1),IF(($FX468=""),0,1),0))</f>
        <v>0</v>
      </c>
      <c r="FZ468" s="71">
        <f t="shared" ca="1" si="1105"/>
        <v>0</v>
      </c>
      <c r="GA468" s="6">
        <f t="shared" ca="1" si="1106"/>
        <v>0</v>
      </c>
      <c r="GB468" s="6" t="str">
        <f t="shared" ca="1" si="1107"/>
        <v/>
      </c>
      <c r="GC468" s="6">
        <f ca="1">IF(LOG入力!BH468&gt;0,0,IF(GA468=0,0,(IF(COUNTIF($GB$19:GB468,GB468)=1,IF($FS$3="N",1,IF(EH468=1,1,0))))))</f>
        <v>0</v>
      </c>
      <c r="GD468" s="6" t="str">
        <f ca="1">IF(LOG入力!BH468&gt;0,"",IF(GC468=1,$X468,""))</f>
        <v/>
      </c>
      <c r="GE468" s="6" t="str">
        <f ca="1">IF(LOG入力!BH468&gt;0,"",IF(GC468=1,$Y468,""))</f>
        <v/>
      </c>
      <c r="GF468" s="6" t="str">
        <f ca="1">IF(LOG入力!BH468&gt;0,"",IF(COUNTIF($GD$19:$GD468,GD468)=1,GD468,""))</f>
        <v/>
      </c>
      <c r="GG468" s="6">
        <f ca="1">IF(LOG入力!BH468&gt;0,0,IF((FZ468=1),IF(($GF468=""),0,1),0))</f>
        <v>0</v>
      </c>
      <c r="GH468" s="6" t="str">
        <f ca="1">IF(LOG入力!BH468&gt;0,"",IF(COUNTIF($GE$19:GE468,GE468)=1,GE468,""))</f>
        <v/>
      </c>
      <c r="GI468" s="72">
        <f ca="1">IF(LOG入力!BH468&gt;0,0,IF((FZ468=1),IF(($GH468=""),0,1),0))</f>
        <v>0</v>
      </c>
      <c r="GK468" s="455" t="str">
        <f ca="1">IF(V468=1,"",IF(LEN(LOG入力!AS468)=0,"",LOG入力!AS468))</f>
        <v/>
      </c>
      <c r="GL468" s="378" t="str">
        <f t="shared" ca="1" si="1108"/>
        <v/>
      </c>
      <c r="GM468" s="378" t="str">
        <f t="shared" ca="1" si="1109"/>
        <v/>
      </c>
      <c r="GN468" s="74" t="str">
        <f t="shared" ca="1" si="1110"/>
        <v/>
      </c>
      <c r="GO468" s="74" t="str">
        <f t="shared" ca="1" si="1111"/>
        <v/>
      </c>
      <c r="GQ468" s="74" t="str">
        <f t="shared" ca="1" si="1112"/>
        <v/>
      </c>
      <c r="GR468" s="74" t="str">
        <f t="shared" ca="1" si="1113"/>
        <v/>
      </c>
      <c r="GS468" s="74" t="str">
        <f t="shared" ca="1" si="1114"/>
        <v/>
      </c>
      <c r="GT468" s="74" t="str">
        <f t="shared" ca="1" si="1115"/>
        <v/>
      </c>
      <c r="GU468" s="74" t="str">
        <f t="shared" ca="1" si="1116"/>
        <v/>
      </c>
      <c r="GV468" s="74" t="str">
        <f t="shared" ca="1" si="1117"/>
        <v/>
      </c>
      <c r="GX468" s="74" t="str">
        <f t="shared" ca="1" si="1118"/>
        <v/>
      </c>
      <c r="GY468" s="74" t="str">
        <f t="shared" ca="1" si="1119"/>
        <v/>
      </c>
      <c r="GZ468" s="74" t="str">
        <f ca="1">IF(V468=1,"",IF(LOG入力!BH468&gt;0,0,IF(GY468=0,0,IF((VALUE((TYPE(VALUE(J468)))))=16,0,IF(VALUE(J468)&lt;60,1,IF(VALUE(J468)&lt;100,0,IF(VALUE(J468)&lt;600,2,0)))))))</f>
        <v/>
      </c>
      <c r="HA468" s="74" t="str">
        <f t="shared" ca="1" si="1120"/>
        <v/>
      </c>
      <c r="HB468" s="74" t="str">
        <f ca="1">IF(V468=1,"",IF(LOG入力!BH468&gt;0,0,IF(HA468=0,0,IF((VALUE((TYPE(VALUE(L468)))))=16,0,IF(VALUE(L468)&lt;60,1,IF(VALUE(L468)&lt;100,0,IF(VALUE(L468)&lt;600,2,0)))))))</f>
        <v/>
      </c>
      <c r="HD468" s="74" t="str">
        <f t="shared" ca="1" si="1121"/>
        <v/>
      </c>
      <c r="HF468" s="74" t="str">
        <f t="shared" ca="1" si="1122"/>
        <v/>
      </c>
      <c r="HG468" s="74" t="str">
        <f t="shared" ca="1" si="1123"/>
        <v/>
      </c>
      <c r="HH468" s="74" t="str">
        <f t="shared" ca="1" si="1124"/>
        <v/>
      </c>
      <c r="HI468" s="74" t="str">
        <f t="shared" ca="1" si="1125"/>
        <v/>
      </c>
      <c r="HJ468" s="74" t="str">
        <f t="shared" ca="1" si="1126"/>
        <v/>
      </c>
      <c r="HK468" s="74" t="str">
        <f t="shared" ca="1" si="1127"/>
        <v/>
      </c>
      <c r="HL468" s="74" t="str">
        <f t="shared" ca="1" si="1128"/>
        <v/>
      </c>
      <c r="HM468" s="74" t="str">
        <f t="shared" ca="1" si="1129"/>
        <v/>
      </c>
      <c r="HN468" s="74" t="str">
        <f t="shared" ca="1" si="1130"/>
        <v/>
      </c>
      <c r="HO468" s="529" t="str">
        <f t="shared" ca="1" si="1131"/>
        <v/>
      </c>
      <c r="HP468" s="74" t="str">
        <f t="shared" ca="1" si="1132"/>
        <v/>
      </c>
      <c r="HQ468" s="74" t="str">
        <f t="shared" ca="1" si="1133"/>
        <v/>
      </c>
      <c r="HR468" s="74" t="str">
        <f t="shared" ca="1" si="1134"/>
        <v/>
      </c>
      <c r="HS468" s="74" t="str">
        <f t="shared" ca="1" si="1135"/>
        <v/>
      </c>
      <c r="HT468" s="74" t="str">
        <f ca="1">IF(V468=1,"",IF(LOG入力!BH468&gt;0,0,IF(DV468=1,0,IF(N468="0",0,IF(SUM(HD468:HS468)&gt;0,1,0)))))</f>
        <v/>
      </c>
    </row>
    <row r="469" spans="1:228" ht="13.5" customHeight="1" x14ac:dyDescent="0.15">
      <c r="A469" s="5"/>
      <c r="B469" s="560" t="str">
        <f t="shared" ca="1" si="994"/>
        <v/>
      </c>
      <c r="C469" s="561" t="str">
        <f ca="1">LOG入力!AP469</f>
        <v/>
      </c>
      <c r="D469" s="562" t="str">
        <f ca="1">LOG入力!AQ469</f>
        <v/>
      </c>
      <c r="E469" s="562" t="str">
        <f ca="1">LOG入力!AR469</f>
        <v/>
      </c>
      <c r="F469" s="563" t="str">
        <f t="shared" ca="1" si="995"/>
        <v/>
      </c>
      <c r="G469" s="582" t="str">
        <f ca="1">LOG入力!AT469</f>
        <v/>
      </c>
      <c r="H469" s="507" t="str">
        <f ca="1">LOG入力!AU469</f>
        <v/>
      </c>
      <c r="I469" s="507" t="str">
        <f ca="1">LOG入力!AV469</f>
        <v/>
      </c>
      <c r="J469" s="583" t="str">
        <f ca="1">LOG入力!AW469</f>
        <v/>
      </c>
      <c r="K469" s="584" t="str">
        <f ca="1">LOG入力!BJ469</f>
        <v/>
      </c>
      <c r="L469" s="583" t="str">
        <f ca="1">LOG入力!AY469</f>
        <v/>
      </c>
      <c r="M469" s="566" t="str">
        <f ca="1">LOG入力!BK469</f>
        <v/>
      </c>
      <c r="N469" s="567" t="str">
        <f ca="1">IF(V469=1,"",IF(LOG入力!AJ469=1,"1",LOG入力!BA469))</f>
        <v/>
      </c>
      <c r="O469" s="568" t="str">
        <f ca="1">IF(V469=1,"",IF(LEN(LOG入力!O469)=0,"",LOG入力!O469))</f>
        <v/>
      </c>
      <c r="P469" s="569" t="str">
        <f ca="1">IF(V469=1,"",IF($AA$4=1,"",IF(LOG入力!BG469=1,"",CONCATENATE($ER469,$FB469,$FL469,$FV469,$GF469))))</f>
        <v/>
      </c>
      <c r="Q469" s="569" t="str">
        <f ca="1">IF(V469=1,"",IF($AA$4=1,"",IF(LOG入力!BG469=1,"",CONCATENATE($ET469,$FD469,$FN469,$FX469,$GH469))))</f>
        <v/>
      </c>
      <c r="R469" s="292" t="str">
        <f ca="1">IF(V469=1,"",IF($AA$4=1,"",IF(LOG入力!BH469&gt;0,0,AA469)))</f>
        <v/>
      </c>
      <c r="S469" s="293" t="str">
        <f t="shared" ca="1" si="996"/>
        <v/>
      </c>
      <c r="T469" s="681" t="str">
        <f ca="1">$GM$14</f>
        <v>★サマリｌにエラｌがあります確認してください</v>
      </c>
      <c r="U469" s="38"/>
      <c r="V469" s="196">
        <f ca="1">LOG入力!AN469</f>
        <v>1</v>
      </c>
      <c r="W469" s="38"/>
      <c r="X469" s="516" t="str">
        <f t="shared" ca="1" si="997"/>
        <v/>
      </c>
      <c r="Y469" s="515" t="str">
        <f t="shared" ca="1" si="998"/>
        <v/>
      </c>
      <c r="Z469" s="518" t="str">
        <f t="shared" ca="1" si="999"/>
        <v/>
      </c>
      <c r="AA469" s="574" t="str">
        <f t="shared" ca="1" si="1000"/>
        <v/>
      </c>
      <c r="AC469" s="6" t="str">
        <f t="shared" ca="1" si="1001"/>
        <v/>
      </c>
      <c r="AD469" s="6" t="str">
        <f t="shared" ca="1" si="1002"/>
        <v/>
      </c>
      <c r="AE469" s="6" t="str">
        <f t="shared" ca="1" si="1003"/>
        <v/>
      </c>
      <c r="AF469" s="6" t="str">
        <f t="shared" ca="1" si="1004"/>
        <v/>
      </c>
      <c r="AG469" s="6" t="str">
        <f t="shared" ca="1" si="1005"/>
        <v/>
      </c>
      <c r="AH469" s="6" t="str">
        <f t="shared" ca="1" si="1006"/>
        <v/>
      </c>
      <c r="AI469" s="6" t="str">
        <f t="shared" ca="1" si="1007"/>
        <v/>
      </c>
      <c r="AJ469" s="6" t="str">
        <f t="shared" ca="1" si="1008"/>
        <v/>
      </c>
      <c r="AK469" s="6" t="str">
        <f t="shared" ca="1" si="1009"/>
        <v/>
      </c>
      <c r="AL469" s="6" t="str">
        <f t="shared" ca="1" si="1010"/>
        <v/>
      </c>
      <c r="AM469" s="6" t="str">
        <f t="shared" ca="1" si="1011"/>
        <v/>
      </c>
      <c r="AN469" s="6" t="str">
        <f t="shared" ca="1" si="1012"/>
        <v/>
      </c>
      <c r="AO469" s="6" t="str">
        <f t="shared" ca="1" si="1013"/>
        <v/>
      </c>
      <c r="AP469" s="6" t="str">
        <f t="shared" ca="1" si="1014"/>
        <v/>
      </c>
      <c r="AQ469" s="6" t="str">
        <f t="shared" ca="1" si="1015"/>
        <v/>
      </c>
      <c r="AR469" s="6" t="str">
        <f t="shared" ca="1" si="1016"/>
        <v/>
      </c>
      <c r="AS469" s="6" t="str">
        <f t="shared" ca="1" si="1017"/>
        <v/>
      </c>
      <c r="AT469" s="6" t="str">
        <f t="shared" ca="1" si="1018"/>
        <v/>
      </c>
      <c r="AU469" s="6" t="str">
        <f t="shared" ca="1" si="1019"/>
        <v/>
      </c>
      <c r="AV469" s="6" t="str">
        <f t="shared" ca="1" si="1020"/>
        <v/>
      </c>
      <c r="AW469" s="6" t="str">
        <f t="shared" ca="1" si="1021"/>
        <v/>
      </c>
      <c r="AY469" s="6" t="str">
        <f t="shared" ca="1" si="1022"/>
        <v/>
      </c>
      <c r="AZ469" s="6" t="str">
        <f t="shared" ca="1" si="1023"/>
        <v/>
      </c>
      <c r="BA469" s="6" t="str">
        <f t="shared" ca="1" si="1024"/>
        <v/>
      </c>
      <c r="BB469" s="6" t="str">
        <f t="shared" ca="1" si="1025"/>
        <v/>
      </c>
      <c r="BC469" s="6" t="str">
        <f t="shared" ca="1" si="1026"/>
        <v/>
      </c>
      <c r="BD469" s="6" t="str">
        <f t="shared" ca="1" si="1027"/>
        <v/>
      </c>
      <c r="BE469" s="6" t="str">
        <f t="shared" ca="1" si="1028"/>
        <v/>
      </c>
      <c r="BF469" s="6" t="str">
        <f t="shared" ca="1" si="1029"/>
        <v/>
      </c>
      <c r="BG469" s="6" t="str">
        <f t="shared" ca="1" si="1030"/>
        <v/>
      </c>
      <c r="BH469" s="6" t="str">
        <f t="shared" ca="1" si="1031"/>
        <v/>
      </c>
      <c r="BI469" s="6" t="str">
        <f t="shared" ca="1" si="1032"/>
        <v/>
      </c>
      <c r="BJ469" s="6" t="str">
        <f t="shared" ca="1" si="1033"/>
        <v/>
      </c>
      <c r="BK469" s="6" t="str">
        <f t="shared" ca="1" si="1034"/>
        <v/>
      </c>
      <c r="BL469" s="6" t="str">
        <f t="shared" ca="1" si="1035"/>
        <v/>
      </c>
      <c r="BM469" s="6" t="str">
        <f t="shared" ca="1" si="1036"/>
        <v/>
      </c>
      <c r="BN469" s="6" t="str">
        <f t="shared" ca="1" si="1037"/>
        <v/>
      </c>
      <c r="BO469" s="6" t="str">
        <f t="shared" ca="1" si="1038"/>
        <v/>
      </c>
      <c r="BP469" s="6" t="str">
        <f t="shared" ca="1" si="1039"/>
        <v/>
      </c>
      <c r="BQ469" s="6" t="str">
        <f t="shared" ca="1" si="1040"/>
        <v/>
      </c>
      <c r="BR469" s="6" t="str">
        <f t="shared" ca="1" si="1041"/>
        <v/>
      </c>
      <c r="BS469" s="6" t="str">
        <f t="shared" ca="1" si="1042"/>
        <v/>
      </c>
      <c r="BU469" s="6" t="str">
        <f t="shared" ca="1" si="1043"/>
        <v/>
      </c>
      <c r="BW469" s="515" t="str">
        <f t="shared" ca="1" si="1044"/>
        <v/>
      </c>
      <c r="BX469" s="515">
        <f t="shared" ca="1" si="1045"/>
        <v>0</v>
      </c>
      <c r="BY469" s="515" t="str">
        <f t="shared" ca="1" si="1046"/>
        <v/>
      </c>
      <c r="CA469" s="6">
        <f t="shared" ca="1" si="1047"/>
        <v>1</v>
      </c>
      <c r="CC469" s="523" t="str">
        <f t="shared" ca="1" si="1048"/>
        <v/>
      </c>
      <c r="CE469" s="6" t="str">
        <f t="shared" ca="1" si="1049"/>
        <v/>
      </c>
      <c r="CG469" s="524" t="str">
        <f ca="1">IF(V469=1,"",IF($AA$4=1,"",IF(LOG入力!BH469&gt;0,"",IF(N469=0,"",IF(HT469=0,"","★")))))</f>
        <v/>
      </c>
      <c r="CI469" s="74" t="str">
        <f t="shared" ca="1" si="1050"/>
        <v/>
      </c>
      <c r="CK469" s="525" t="str">
        <f ca="1">IF(V469=1,"",IF(LOG入力!BH469&gt;0,1,0))</f>
        <v/>
      </c>
      <c r="CL469" s="74" t="str">
        <f t="shared" ca="1" si="1051"/>
        <v/>
      </c>
      <c r="CN469" s="74" t="str">
        <f t="shared" ca="1" si="1052"/>
        <v/>
      </c>
      <c r="CO469" s="74" t="str">
        <f t="shared" ca="1" si="1053"/>
        <v/>
      </c>
      <c r="CQ469" s="74" t="str">
        <f t="shared" ca="1" si="1054"/>
        <v/>
      </c>
      <c r="CR469" s="74" t="str">
        <f t="shared" ca="1" si="1055"/>
        <v/>
      </c>
      <c r="CS469" s="74" t="str">
        <f t="shared" ca="1" si="1056"/>
        <v/>
      </c>
      <c r="CT469" s="74" t="str">
        <f t="shared" ca="1" si="1057"/>
        <v/>
      </c>
      <c r="CU469" s="74" t="str">
        <f t="shared" ca="1" si="1058"/>
        <v/>
      </c>
      <c r="CV469" s="74" t="str">
        <f t="shared" ca="1" si="1059"/>
        <v/>
      </c>
      <c r="CW469" s="74" t="str">
        <f t="shared" ca="1" si="1060"/>
        <v/>
      </c>
      <c r="CX469" s="74" t="str">
        <f t="shared" ca="1" si="1061"/>
        <v/>
      </c>
      <c r="CY469" s="74" t="str">
        <f t="shared" ca="1" si="1062"/>
        <v/>
      </c>
      <c r="CZ469" s="74" t="str">
        <f t="shared" ca="1" si="1063"/>
        <v/>
      </c>
      <c r="DA469" s="74" t="str">
        <f t="shared" ca="1" si="1064"/>
        <v/>
      </c>
      <c r="DB469" s="74" t="str">
        <f t="shared" ca="1" si="1065"/>
        <v/>
      </c>
      <c r="DD469" s="74" t="str">
        <f t="shared" ca="1" si="1066"/>
        <v/>
      </c>
      <c r="DE469" s="74" t="str">
        <f t="shared" ca="1" si="1067"/>
        <v/>
      </c>
      <c r="DF469" s="74" t="str">
        <f t="shared" ca="1" si="1068"/>
        <v/>
      </c>
      <c r="DG469" s="74" t="str">
        <f t="shared" ca="1" si="1069"/>
        <v/>
      </c>
      <c r="DH469" s="74" t="str">
        <f t="shared" ca="1" si="1070"/>
        <v/>
      </c>
      <c r="DI469" s="74" t="str">
        <f t="shared" ca="1" si="1071"/>
        <v/>
      </c>
      <c r="DJ469" s="74" t="str">
        <f t="shared" ca="1" si="1072"/>
        <v/>
      </c>
      <c r="DK469" s="74" t="str">
        <f t="shared" ca="1" si="1073"/>
        <v/>
      </c>
      <c r="DL469" s="74" t="str">
        <f t="shared" ca="1" si="1074"/>
        <v/>
      </c>
      <c r="DM469" s="74" t="str">
        <f t="shared" ca="1" si="1075"/>
        <v/>
      </c>
      <c r="DN469" s="74" t="str">
        <f t="shared" ca="1" si="1076"/>
        <v/>
      </c>
      <c r="DO469" s="74" t="str">
        <f t="shared" ca="1" si="1077"/>
        <v/>
      </c>
      <c r="DQ469" s="74" t="str">
        <f t="shared" ca="1" si="1078"/>
        <v/>
      </c>
      <c r="DS469" s="74" t="str">
        <f t="shared" ca="1" si="1079"/>
        <v/>
      </c>
      <c r="DT469" s="74" t="str">
        <f t="shared" ca="1" si="1080"/>
        <v/>
      </c>
      <c r="DV469" s="525" t="str">
        <f t="shared" ca="1" si="1081"/>
        <v/>
      </c>
      <c r="DW469" s="74" t="str">
        <f t="shared" ca="1" si="1082"/>
        <v/>
      </c>
      <c r="DX469" s="485" t="str">
        <f t="shared" ca="1" si="1083"/>
        <v/>
      </c>
      <c r="DY469" s="74" t="str">
        <f t="shared" ca="1" si="1084"/>
        <v/>
      </c>
      <c r="DZ469" s="74" t="str">
        <f t="shared" ca="1" si="1085"/>
        <v/>
      </c>
      <c r="EA469" s="74" t="str">
        <f t="shared" ca="1" si="1086"/>
        <v/>
      </c>
      <c r="EC469" s="74" t="str">
        <f t="shared" ca="1" si="1087"/>
        <v/>
      </c>
      <c r="ED469" s="74" t="str">
        <f t="shared" ca="1" si="1088"/>
        <v/>
      </c>
      <c r="EE469" s="74" t="str">
        <f t="shared" ca="1" si="1089"/>
        <v/>
      </c>
      <c r="EG469" s="479" t="str">
        <f ca="1">IF(V469=1,"",IF(LOG入力!BH469&gt;0,0,IF(CG469="★",0,IF(R469=1,0,IF(N469=0,0,1)))))</f>
        <v/>
      </c>
      <c r="EH469" s="483" t="str">
        <f t="shared" ca="1" si="1090"/>
        <v/>
      </c>
      <c r="EI469" s="483" t="str">
        <f t="shared" ca="1" si="1091"/>
        <v/>
      </c>
      <c r="EJ469" s="483" t="str">
        <f t="shared" ca="1" si="1092"/>
        <v/>
      </c>
      <c r="EL469" s="71">
        <f t="shared" ca="1" si="1093"/>
        <v>0</v>
      </c>
      <c r="EM469" s="6">
        <f t="shared" ca="1" si="1094"/>
        <v>0</v>
      </c>
      <c r="EN469" s="6" t="str">
        <f t="shared" ca="1" si="1095"/>
        <v/>
      </c>
      <c r="EO469" s="6">
        <f ca="1">IF(LOG入力!BH469&gt;0,0,IF(EM469=0,0,(IF(COUNTIF($EN$19:EN469,EN469)=1,IF($FS$3="N",1,IF(EH469=1,1,0))))))</f>
        <v>0</v>
      </c>
      <c r="EP469" s="6" t="str">
        <f ca="1">IF(LOG入力!BH469&gt;0,"",IF(EO469=1,$X469,""))</f>
        <v/>
      </c>
      <c r="EQ469" s="6" t="str">
        <f ca="1">IF(LOG入力!BH469&gt;0,"",IF(EO469=1,$Y469,""))</f>
        <v/>
      </c>
      <c r="ER469" s="520" t="str">
        <f ca="1">IF(LOG入力!BH469&gt;0,"",IF(COUNTIF($EP$19:$EP469,EP469)=1,EP469,""))</f>
        <v/>
      </c>
      <c r="ES469" s="520">
        <f ca="1">IF(LOG入力!BH469&gt;0,0,IF((EL469=1),IF(($ER469=""),0,1),0))</f>
        <v>0</v>
      </c>
      <c r="ET469" s="520" t="str">
        <f ca="1">IF(LOG入力!BH469&gt;0,"",IF(COUNTIF($EQ$19:EQ469,EQ469)=1,EQ469,""))</f>
        <v/>
      </c>
      <c r="EU469" s="539">
        <f ca="1">IF(LOG入力!BH469&gt;0,0,IF((EL469=1),IF(($ET469=""),0,1),0))</f>
        <v>0</v>
      </c>
      <c r="EV469" s="71">
        <f t="shared" ca="1" si="1096"/>
        <v>0</v>
      </c>
      <c r="EW469" s="6">
        <f t="shared" ca="1" si="1097"/>
        <v>0</v>
      </c>
      <c r="EX469" s="6" t="str">
        <f t="shared" ca="1" si="1098"/>
        <v/>
      </c>
      <c r="EY469" s="6">
        <f ca="1">IF(LOG入力!BH469&gt;0,0,IF(EW469=0,0,(IF(COUNTIF($EX$19:EX469,EX469)=1,IF($FS$3="N",1,IF(EH469=1,1,0))))))</f>
        <v>0</v>
      </c>
      <c r="EZ469" s="6" t="str">
        <f ca="1">IF(LOG入力!BH469&gt;0,"",IF(EY469=1,$X469,""))</f>
        <v/>
      </c>
      <c r="FA469" s="6" t="str">
        <f ca="1">IF(LOG入力!BH469&gt;0,"",IF(EY469=1,$Y469,""))</f>
        <v/>
      </c>
      <c r="FB469" s="6" t="str">
        <f ca="1">IF(LOG入力!BH469&gt;0,"",IF(COUNTIF($EZ$19:$EZ469,EZ469)=1,EZ469,""))</f>
        <v/>
      </c>
      <c r="FC469" s="6">
        <f ca="1">IF(LOG入力!BH469&gt;0,0,IF((EV469=1),IF(($FB469=""),0,1),0))</f>
        <v>0</v>
      </c>
      <c r="FD469" s="6" t="str">
        <f ca="1">IF(LOG入力!BH469&gt;0,"",IF(COUNTIF($FA$19:FA469,FA469)=1,FA469,""))</f>
        <v/>
      </c>
      <c r="FE469" s="72">
        <f ca="1">IF(LOG入力!BH469&gt;0,0,IF((EV469=1),IF(($FD469=""),0,1),0))</f>
        <v>0</v>
      </c>
      <c r="FF469" s="71">
        <f t="shared" ca="1" si="1099"/>
        <v>0</v>
      </c>
      <c r="FG469" s="6">
        <f t="shared" ca="1" si="1100"/>
        <v>0</v>
      </c>
      <c r="FH469" s="6" t="str">
        <f t="shared" ca="1" si="1101"/>
        <v/>
      </c>
      <c r="FI469" s="6">
        <f ca="1">IF(LOG入力!BH469&gt;0,0,IF(FG469=0,0,(IF(COUNTIF($FH$19:FH469,FH469)=1,IF($FS$3="N",1,IF(EH469=1,1,0))))))</f>
        <v>0</v>
      </c>
      <c r="FJ469" s="6" t="str">
        <f ca="1">IF(LOG入力!BH469&gt;0,"",IF(FI469=1,$X469,""))</f>
        <v/>
      </c>
      <c r="FK469" s="6" t="str">
        <f ca="1">IF(LOG入力!BH469&gt;0,"",IF(FI469=1,$Y469,""))</f>
        <v/>
      </c>
      <c r="FL469" s="6" t="str">
        <f ca="1">IF(LOG入力!BH469&gt;0,"",IF(COUNTIF($FJ$19:$FJ469,FJ469)=1,FJ469,""))</f>
        <v/>
      </c>
      <c r="FM469" s="6">
        <f ca="1">IF(LOG入力!BH469&gt;0,0,IF((FF469=1),IF(($FL469=""),0,1),0))</f>
        <v>0</v>
      </c>
      <c r="FN469" s="6" t="str">
        <f ca="1">IF(LOG入力!BH469&gt;0,"",IF(COUNTIF($FK$19:FK469,FK469)=1,FK469,""))</f>
        <v/>
      </c>
      <c r="FO469" s="72">
        <f ca="1">IF(LOG入力!BH469&gt;0,0,IF((FF469=1),IF(($FN469=""),0,1),0))</f>
        <v>0</v>
      </c>
      <c r="FP469" s="71">
        <f t="shared" ca="1" si="1102"/>
        <v>0</v>
      </c>
      <c r="FQ469" s="6">
        <f t="shared" ca="1" si="1103"/>
        <v>0</v>
      </c>
      <c r="FR469" s="6" t="str">
        <f t="shared" ca="1" si="1104"/>
        <v/>
      </c>
      <c r="FS469" s="6">
        <f ca="1">IF(LOG入力!BH469&gt;0,0,IF(FQ469=0,0,(IF(COUNTIF($FR$19:FR469,FR469)=1,IF($FS$3="N",1,IF(EH469=1,1,0))))))</f>
        <v>0</v>
      </c>
      <c r="FT469" s="6" t="str">
        <f ca="1">IF(LOG入力!BH469&gt;0,"",IF(FS469=1,$X469,""))</f>
        <v/>
      </c>
      <c r="FU469" s="6" t="str">
        <f ca="1">IF(LOG入力!BH469&gt;0,"",IF(FS469=1,$Y469,""))</f>
        <v/>
      </c>
      <c r="FV469" s="6" t="str">
        <f ca="1">IF(LOG入力!BH469&gt;0,"",IF(COUNTIF($FT$19:$FT469,FT469)=1,FT469,""))</f>
        <v/>
      </c>
      <c r="FW469" s="6">
        <f ca="1">IF(LOG入力!BH469&gt;0,0,IF((FP469=1),IF(($FV469=""),0,1),0))</f>
        <v>0</v>
      </c>
      <c r="FX469" s="6" t="str">
        <f ca="1">IF(LOG入力!BH469&gt;0,"",IF(COUNTIF($FU$19:FU469,FU469)=1,FU469,""))</f>
        <v/>
      </c>
      <c r="FY469" s="72">
        <f ca="1">IF(LOG入力!BH469&gt;0,0,IF((FP469=1),IF(($FX469=""),0,1),0))</f>
        <v>0</v>
      </c>
      <c r="FZ469" s="71">
        <f t="shared" ca="1" si="1105"/>
        <v>0</v>
      </c>
      <c r="GA469" s="6">
        <f t="shared" ca="1" si="1106"/>
        <v>0</v>
      </c>
      <c r="GB469" s="6" t="str">
        <f t="shared" ca="1" si="1107"/>
        <v/>
      </c>
      <c r="GC469" s="6">
        <f ca="1">IF(LOG入力!BH469&gt;0,0,IF(GA469=0,0,(IF(COUNTIF($GB$19:GB469,GB469)=1,IF($FS$3="N",1,IF(EH469=1,1,0))))))</f>
        <v>0</v>
      </c>
      <c r="GD469" s="6" t="str">
        <f ca="1">IF(LOG入力!BH469&gt;0,"",IF(GC469=1,$X469,""))</f>
        <v/>
      </c>
      <c r="GE469" s="6" t="str">
        <f ca="1">IF(LOG入力!BH469&gt;0,"",IF(GC469=1,$Y469,""))</f>
        <v/>
      </c>
      <c r="GF469" s="6" t="str">
        <f ca="1">IF(LOG入力!BH469&gt;0,"",IF(COUNTIF($GD$19:$GD469,GD469)=1,GD469,""))</f>
        <v/>
      </c>
      <c r="GG469" s="6">
        <f ca="1">IF(LOG入力!BH469&gt;0,0,IF((FZ469=1),IF(($GF469=""),0,1),0))</f>
        <v>0</v>
      </c>
      <c r="GH469" s="6" t="str">
        <f ca="1">IF(LOG入力!BH469&gt;0,"",IF(COUNTIF($GE$19:GE469,GE469)=1,GE469,""))</f>
        <v/>
      </c>
      <c r="GI469" s="72">
        <f ca="1">IF(LOG入力!BH469&gt;0,0,IF((FZ469=1),IF(($GH469=""),0,1),0))</f>
        <v>0</v>
      </c>
      <c r="GK469" s="455" t="str">
        <f ca="1">IF(V469=1,"",IF(LEN(LOG入力!AS469)=0,"",LOG入力!AS469))</f>
        <v/>
      </c>
      <c r="GL469" s="378" t="str">
        <f t="shared" ca="1" si="1108"/>
        <v/>
      </c>
      <c r="GM469" s="378" t="str">
        <f t="shared" ca="1" si="1109"/>
        <v/>
      </c>
      <c r="GN469" s="74" t="str">
        <f t="shared" ca="1" si="1110"/>
        <v/>
      </c>
      <c r="GO469" s="74" t="str">
        <f t="shared" ca="1" si="1111"/>
        <v/>
      </c>
      <c r="GQ469" s="74" t="str">
        <f t="shared" ca="1" si="1112"/>
        <v/>
      </c>
      <c r="GR469" s="74" t="str">
        <f t="shared" ca="1" si="1113"/>
        <v/>
      </c>
      <c r="GS469" s="74" t="str">
        <f t="shared" ca="1" si="1114"/>
        <v/>
      </c>
      <c r="GT469" s="74" t="str">
        <f t="shared" ca="1" si="1115"/>
        <v/>
      </c>
      <c r="GU469" s="74" t="str">
        <f t="shared" ca="1" si="1116"/>
        <v/>
      </c>
      <c r="GV469" s="74" t="str">
        <f t="shared" ca="1" si="1117"/>
        <v/>
      </c>
      <c r="GX469" s="74" t="str">
        <f t="shared" ca="1" si="1118"/>
        <v/>
      </c>
      <c r="GY469" s="74" t="str">
        <f t="shared" ca="1" si="1119"/>
        <v/>
      </c>
      <c r="GZ469" s="74" t="str">
        <f ca="1">IF(V469=1,"",IF(LOG入力!BH469&gt;0,0,IF(GY469=0,0,IF((VALUE((TYPE(VALUE(J469)))))=16,0,IF(VALUE(J469)&lt;60,1,IF(VALUE(J469)&lt;100,0,IF(VALUE(J469)&lt;600,2,0)))))))</f>
        <v/>
      </c>
      <c r="HA469" s="74" t="str">
        <f t="shared" ca="1" si="1120"/>
        <v/>
      </c>
      <c r="HB469" s="74" t="str">
        <f ca="1">IF(V469=1,"",IF(LOG入力!BH469&gt;0,0,IF(HA469=0,0,IF((VALUE((TYPE(VALUE(L469)))))=16,0,IF(VALUE(L469)&lt;60,1,IF(VALUE(L469)&lt;100,0,IF(VALUE(L469)&lt;600,2,0)))))))</f>
        <v/>
      </c>
      <c r="HD469" s="74" t="str">
        <f t="shared" ca="1" si="1121"/>
        <v/>
      </c>
      <c r="HF469" s="74" t="str">
        <f t="shared" ca="1" si="1122"/>
        <v/>
      </c>
      <c r="HG469" s="74" t="str">
        <f t="shared" ca="1" si="1123"/>
        <v/>
      </c>
      <c r="HH469" s="74" t="str">
        <f t="shared" ca="1" si="1124"/>
        <v/>
      </c>
      <c r="HI469" s="74" t="str">
        <f t="shared" ca="1" si="1125"/>
        <v/>
      </c>
      <c r="HJ469" s="74" t="str">
        <f t="shared" ca="1" si="1126"/>
        <v/>
      </c>
      <c r="HK469" s="74" t="str">
        <f t="shared" ca="1" si="1127"/>
        <v/>
      </c>
      <c r="HL469" s="74" t="str">
        <f t="shared" ca="1" si="1128"/>
        <v/>
      </c>
      <c r="HM469" s="74" t="str">
        <f t="shared" ca="1" si="1129"/>
        <v/>
      </c>
      <c r="HN469" s="74" t="str">
        <f t="shared" ca="1" si="1130"/>
        <v/>
      </c>
      <c r="HO469" s="529" t="str">
        <f t="shared" ca="1" si="1131"/>
        <v/>
      </c>
      <c r="HP469" s="74" t="str">
        <f t="shared" ca="1" si="1132"/>
        <v/>
      </c>
      <c r="HQ469" s="74" t="str">
        <f t="shared" ca="1" si="1133"/>
        <v/>
      </c>
      <c r="HR469" s="74" t="str">
        <f t="shared" ca="1" si="1134"/>
        <v/>
      </c>
      <c r="HS469" s="74" t="str">
        <f t="shared" ca="1" si="1135"/>
        <v/>
      </c>
      <c r="HT469" s="74" t="str">
        <f ca="1">IF(V469=1,"",IF(LOG入力!BH469&gt;0,0,IF(DV469=1,0,IF(N469="0",0,IF(SUM(HD469:HS469)&gt;0,1,0)))))</f>
        <v/>
      </c>
    </row>
    <row r="470" spans="1:228" x14ac:dyDescent="0.15">
      <c r="A470" s="5"/>
      <c r="B470" s="532" t="str">
        <f t="shared" ca="1" si="994"/>
        <v/>
      </c>
      <c r="C470" s="570" t="str">
        <f ca="1">LOG入力!AP470</f>
        <v/>
      </c>
      <c r="D470" s="534" t="str">
        <f ca="1">LOG入力!AQ470</f>
        <v/>
      </c>
      <c r="E470" s="570" t="str">
        <f ca="1">LOG入力!AR470</f>
        <v/>
      </c>
      <c r="F470" s="535" t="str">
        <f t="shared" ca="1" si="995"/>
        <v/>
      </c>
      <c r="G470" s="585" t="str">
        <f ca="1">LOG入力!AT470</f>
        <v/>
      </c>
      <c r="H470" s="542" t="str">
        <f ca="1">LOG入力!AU470</f>
        <v/>
      </c>
      <c r="I470" s="537" t="str">
        <f ca="1">LOG入力!AV470</f>
        <v/>
      </c>
      <c r="J470" s="577" t="str">
        <f ca="1">LOG入力!AW470</f>
        <v/>
      </c>
      <c r="K470" s="578" t="str">
        <f ca="1">LOG入力!BJ470</f>
        <v/>
      </c>
      <c r="L470" s="577" t="str">
        <f ca="1">LOG入力!AY470</f>
        <v/>
      </c>
      <c r="M470" s="545" t="str">
        <f ca="1">LOG入力!BK470</f>
        <v/>
      </c>
      <c r="N470" s="512" t="str">
        <f ca="1">IF(V470=1,"",IF(LOG入力!AJ470=1,"1",LOG入力!BA470))</f>
        <v/>
      </c>
      <c r="O470" s="538" t="str">
        <f ca="1">IF(V470=1,"",IF(LEN(LOG入力!O470)=0,"",LOG入力!O470))</f>
        <v/>
      </c>
      <c r="P470" s="291" t="str">
        <f ca="1">IF(V470=1,"",IF($AA$4=1,"",IF(LOG入力!BG470=1,"",CONCATENATE($ER470,$FB470,$FL470,$FV470,$GF470))))</f>
        <v/>
      </c>
      <c r="Q470" s="291" t="str">
        <f ca="1">IF(V470=1,"",IF($AA$4=1,"",IF(LOG入力!BG470=1,"",CONCATENATE($ET470,$FD470,$FN470,$FX470,$GH470))))</f>
        <v/>
      </c>
      <c r="R470" s="573" t="str">
        <f ca="1">IF(V470=1,"",IF($AA$4=1,"",IF(LOG入力!BH470&gt;0,0,AA470)))</f>
        <v/>
      </c>
      <c r="S470" s="293" t="str">
        <f t="shared" ca="1" si="996"/>
        <v/>
      </c>
      <c r="T470" s="681"/>
      <c r="U470" s="38"/>
      <c r="V470" s="196">
        <f ca="1">LOG入力!AN470</f>
        <v>1</v>
      </c>
      <c r="W470" s="38"/>
      <c r="X470" s="516" t="str">
        <f t="shared" ca="1" si="997"/>
        <v/>
      </c>
      <c r="Y470" s="515" t="str">
        <f t="shared" ca="1" si="998"/>
        <v/>
      </c>
      <c r="Z470" s="518" t="str">
        <f t="shared" ca="1" si="999"/>
        <v/>
      </c>
      <c r="AA470" s="574" t="str">
        <f t="shared" ca="1" si="1000"/>
        <v/>
      </c>
      <c r="AC470" s="6" t="str">
        <f t="shared" ca="1" si="1001"/>
        <v/>
      </c>
      <c r="AD470" s="6" t="str">
        <f t="shared" ca="1" si="1002"/>
        <v/>
      </c>
      <c r="AE470" s="6" t="str">
        <f t="shared" ca="1" si="1003"/>
        <v/>
      </c>
      <c r="AF470" s="6" t="str">
        <f t="shared" ca="1" si="1004"/>
        <v/>
      </c>
      <c r="AG470" s="6" t="str">
        <f t="shared" ca="1" si="1005"/>
        <v/>
      </c>
      <c r="AH470" s="6" t="str">
        <f t="shared" ca="1" si="1006"/>
        <v/>
      </c>
      <c r="AI470" s="6" t="str">
        <f t="shared" ca="1" si="1007"/>
        <v/>
      </c>
      <c r="AJ470" s="6" t="str">
        <f t="shared" ca="1" si="1008"/>
        <v/>
      </c>
      <c r="AK470" s="6" t="str">
        <f t="shared" ca="1" si="1009"/>
        <v/>
      </c>
      <c r="AL470" s="6" t="str">
        <f t="shared" ca="1" si="1010"/>
        <v/>
      </c>
      <c r="AM470" s="6" t="str">
        <f t="shared" ca="1" si="1011"/>
        <v/>
      </c>
      <c r="AN470" s="6" t="str">
        <f t="shared" ca="1" si="1012"/>
        <v/>
      </c>
      <c r="AO470" s="6" t="str">
        <f t="shared" ca="1" si="1013"/>
        <v/>
      </c>
      <c r="AP470" s="6" t="str">
        <f t="shared" ca="1" si="1014"/>
        <v/>
      </c>
      <c r="AQ470" s="6" t="str">
        <f t="shared" ca="1" si="1015"/>
        <v/>
      </c>
      <c r="AR470" s="6" t="str">
        <f t="shared" ca="1" si="1016"/>
        <v/>
      </c>
      <c r="AS470" s="6" t="str">
        <f t="shared" ca="1" si="1017"/>
        <v/>
      </c>
      <c r="AT470" s="6" t="str">
        <f t="shared" ca="1" si="1018"/>
        <v/>
      </c>
      <c r="AU470" s="6" t="str">
        <f t="shared" ca="1" si="1019"/>
        <v/>
      </c>
      <c r="AV470" s="6" t="str">
        <f t="shared" ca="1" si="1020"/>
        <v/>
      </c>
      <c r="AW470" s="6" t="str">
        <f t="shared" ca="1" si="1021"/>
        <v/>
      </c>
      <c r="AY470" s="6" t="str">
        <f t="shared" ca="1" si="1022"/>
        <v/>
      </c>
      <c r="AZ470" s="6" t="str">
        <f t="shared" ca="1" si="1023"/>
        <v/>
      </c>
      <c r="BA470" s="6" t="str">
        <f t="shared" ca="1" si="1024"/>
        <v/>
      </c>
      <c r="BB470" s="6" t="str">
        <f t="shared" ca="1" si="1025"/>
        <v/>
      </c>
      <c r="BC470" s="6" t="str">
        <f t="shared" ca="1" si="1026"/>
        <v/>
      </c>
      <c r="BD470" s="6" t="str">
        <f t="shared" ca="1" si="1027"/>
        <v/>
      </c>
      <c r="BE470" s="6" t="str">
        <f t="shared" ca="1" si="1028"/>
        <v/>
      </c>
      <c r="BF470" s="6" t="str">
        <f t="shared" ca="1" si="1029"/>
        <v/>
      </c>
      <c r="BG470" s="6" t="str">
        <f t="shared" ca="1" si="1030"/>
        <v/>
      </c>
      <c r="BH470" s="6" t="str">
        <f t="shared" ca="1" si="1031"/>
        <v/>
      </c>
      <c r="BI470" s="6" t="str">
        <f t="shared" ca="1" si="1032"/>
        <v/>
      </c>
      <c r="BJ470" s="6" t="str">
        <f t="shared" ca="1" si="1033"/>
        <v/>
      </c>
      <c r="BK470" s="6" t="str">
        <f t="shared" ca="1" si="1034"/>
        <v/>
      </c>
      <c r="BL470" s="6" t="str">
        <f t="shared" ca="1" si="1035"/>
        <v/>
      </c>
      <c r="BM470" s="6" t="str">
        <f t="shared" ca="1" si="1036"/>
        <v/>
      </c>
      <c r="BN470" s="6" t="str">
        <f t="shared" ca="1" si="1037"/>
        <v/>
      </c>
      <c r="BO470" s="6" t="str">
        <f t="shared" ca="1" si="1038"/>
        <v/>
      </c>
      <c r="BP470" s="6" t="str">
        <f t="shared" ca="1" si="1039"/>
        <v/>
      </c>
      <c r="BQ470" s="6" t="str">
        <f t="shared" ca="1" si="1040"/>
        <v/>
      </c>
      <c r="BR470" s="6" t="str">
        <f t="shared" ca="1" si="1041"/>
        <v/>
      </c>
      <c r="BS470" s="6" t="str">
        <f t="shared" ca="1" si="1042"/>
        <v/>
      </c>
      <c r="BU470" s="6" t="str">
        <f t="shared" ca="1" si="1043"/>
        <v/>
      </c>
      <c r="BW470" s="515" t="str">
        <f t="shared" ca="1" si="1044"/>
        <v/>
      </c>
      <c r="BX470" s="515">
        <f t="shared" ca="1" si="1045"/>
        <v>0</v>
      </c>
      <c r="BY470" s="515" t="str">
        <f t="shared" ca="1" si="1046"/>
        <v/>
      </c>
      <c r="CA470" s="6">
        <f t="shared" ca="1" si="1047"/>
        <v>1</v>
      </c>
      <c r="CC470" s="523" t="str">
        <f t="shared" ca="1" si="1048"/>
        <v/>
      </c>
      <c r="CE470" s="6" t="str">
        <f t="shared" ca="1" si="1049"/>
        <v/>
      </c>
      <c r="CG470" s="524" t="str">
        <f ca="1">IF(V470=1,"",IF($AA$4=1,"",IF(LOG入力!BH470&gt;0,"",IF(N470=0,"",IF(HT470=0,"","★")))))</f>
        <v/>
      </c>
      <c r="CI470" s="74" t="str">
        <f t="shared" ca="1" si="1050"/>
        <v/>
      </c>
      <c r="CK470" s="525" t="str">
        <f ca="1">IF(V470=1,"",IF(LOG入力!BH470&gt;0,1,0))</f>
        <v/>
      </c>
      <c r="CL470" s="74" t="str">
        <f t="shared" ca="1" si="1051"/>
        <v/>
      </c>
      <c r="CN470" s="74" t="str">
        <f t="shared" ca="1" si="1052"/>
        <v/>
      </c>
      <c r="CO470" s="74" t="str">
        <f t="shared" ca="1" si="1053"/>
        <v/>
      </c>
      <c r="CQ470" s="74" t="str">
        <f t="shared" ca="1" si="1054"/>
        <v/>
      </c>
      <c r="CR470" s="74" t="str">
        <f t="shared" ca="1" si="1055"/>
        <v/>
      </c>
      <c r="CS470" s="74" t="str">
        <f t="shared" ca="1" si="1056"/>
        <v/>
      </c>
      <c r="CT470" s="74" t="str">
        <f t="shared" ca="1" si="1057"/>
        <v/>
      </c>
      <c r="CU470" s="74" t="str">
        <f t="shared" ca="1" si="1058"/>
        <v/>
      </c>
      <c r="CV470" s="74" t="str">
        <f t="shared" ca="1" si="1059"/>
        <v/>
      </c>
      <c r="CW470" s="74" t="str">
        <f t="shared" ca="1" si="1060"/>
        <v/>
      </c>
      <c r="CX470" s="74" t="str">
        <f t="shared" ca="1" si="1061"/>
        <v/>
      </c>
      <c r="CY470" s="74" t="str">
        <f t="shared" ca="1" si="1062"/>
        <v/>
      </c>
      <c r="CZ470" s="74" t="str">
        <f t="shared" ca="1" si="1063"/>
        <v/>
      </c>
      <c r="DA470" s="74" t="str">
        <f t="shared" ca="1" si="1064"/>
        <v/>
      </c>
      <c r="DB470" s="74" t="str">
        <f t="shared" ca="1" si="1065"/>
        <v/>
      </c>
      <c r="DD470" s="74" t="str">
        <f t="shared" ca="1" si="1066"/>
        <v/>
      </c>
      <c r="DE470" s="74" t="str">
        <f t="shared" ca="1" si="1067"/>
        <v/>
      </c>
      <c r="DF470" s="74" t="str">
        <f t="shared" ca="1" si="1068"/>
        <v/>
      </c>
      <c r="DG470" s="74" t="str">
        <f t="shared" ca="1" si="1069"/>
        <v/>
      </c>
      <c r="DH470" s="74" t="str">
        <f t="shared" ca="1" si="1070"/>
        <v/>
      </c>
      <c r="DI470" s="74" t="str">
        <f t="shared" ca="1" si="1071"/>
        <v/>
      </c>
      <c r="DJ470" s="74" t="str">
        <f t="shared" ca="1" si="1072"/>
        <v/>
      </c>
      <c r="DK470" s="74" t="str">
        <f t="shared" ca="1" si="1073"/>
        <v/>
      </c>
      <c r="DL470" s="74" t="str">
        <f t="shared" ca="1" si="1074"/>
        <v/>
      </c>
      <c r="DM470" s="74" t="str">
        <f t="shared" ca="1" si="1075"/>
        <v/>
      </c>
      <c r="DN470" s="74" t="str">
        <f t="shared" ca="1" si="1076"/>
        <v/>
      </c>
      <c r="DO470" s="74" t="str">
        <f t="shared" ca="1" si="1077"/>
        <v/>
      </c>
      <c r="DQ470" s="74" t="str">
        <f t="shared" ca="1" si="1078"/>
        <v/>
      </c>
      <c r="DS470" s="74" t="str">
        <f t="shared" ca="1" si="1079"/>
        <v/>
      </c>
      <c r="DT470" s="74" t="str">
        <f t="shared" ca="1" si="1080"/>
        <v/>
      </c>
      <c r="DV470" s="525" t="str">
        <f t="shared" ca="1" si="1081"/>
        <v/>
      </c>
      <c r="DW470" s="74" t="str">
        <f t="shared" ca="1" si="1082"/>
        <v/>
      </c>
      <c r="DX470" s="485" t="str">
        <f t="shared" ca="1" si="1083"/>
        <v/>
      </c>
      <c r="DY470" s="74" t="str">
        <f t="shared" ca="1" si="1084"/>
        <v/>
      </c>
      <c r="DZ470" s="74" t="str">
        <f t="shared" ca="1" si="1085"/>
        <v/>
      </c>
      <c r="EA470" s="74" t="str">
        <f t="shared" ca="1" si="1086"/>
        <v/>
      </c>
      <c r="EC470" s="74" t="str">
        <f t="shared" ca="1" si="1087"/>
        <v/>
      </c>
      <c r="ED470" s="74" t="str">
        <f t="shared" ca="1" si="1088"/>
        <v/>
      </c>
      <c r="EE470" s="74" t="str">
        <f t="shared" ca="1" si="1089"/>
        <v/>
      </c>
      <c r="EG470" s="479" t="str">
        <f ca="1">IF(V470=1,"",IF(LOG入力!BH470&gt;0,0,IF(CG470="★",0,IF(R470=1,0,IF(N470=0,0,1)))))</f>
        <v/>
      </c>
      <c r="EH470" s="483" t="str">
        <f t="shared" ca="1" si="1090"/>
        <v/>
      </c>
      <c r="EI470" s="483" t="str">
        <f t="shared" ca="1" si="1091"/>
        <v/>
      </c>
      <c r="EJ470" s="483" t="str">
        <f t="shared" ca="1" si="1092"/>
        <v/>
      </c>
      <c r="EL470" s="71">
        <f t="shared" ca="1" si="1093"/>
        <v>0</v>
      </c>
      <c r="EM470" s="6">
        <f t="shared" ca="1" si="1094"/>
        <v>0</v>
      </c>
      <c r="EN470" s="6" t="str">
        <f t="shared" ca="1" si="1095"/>
        <v/>
      </c>
      <c r="EO470" s="6">
        <f ca="1">IF(LOG入力!BH470&gt;0,0,IF(EM470=0,0,(IF(COUNTIF($EN$19:EN470,EN470)=1,IF($FS$3="N",1,IF(EH470=1,1,0))))))</f>
        <v>0</v>
      </c>
      <c r="EP470" s="6" t="str">
        <f ca="1">IF(LOG入力!BH470&gt;0,"",IF(EO470=1,$X470,""))</f>
        <v/>
      </c>
      <c r="EQ470" s="6" t="str">
        <f ca="1">IF(LOG入力!BH470&gt;0,"",IF(EO470=1,$Y470,""))</f>
        <v/>
      </c>
      <c r="ER470" s="520" t="str">
        <f ca="1">IF(LOG入力!BH470&gt;0,"",IF(COUNTIF($EP$19:$EP470,EP470)=1,EP470,""))</f>
        <v/>
      </c>
      <c r="ES470" s="520">
        <f ca="1">IF(LOG入力!BH470&gt;0,0,IF((EL470=1),IF(($ER470=""),0,1),0))</f>
        <v>0</v>
      </c>
      <c r="ET470" s="520" t="str">
        <f ca="1">IF(LOG入力!BH470&gt;0,"",IF(COUNTIF($EQ$19:EQ470,EQ470)=1,EQ470,""))</f>
        <v/>
      </c>
      <c r="EU470" s="539">
        <f ca="1">IF(LOG入力!BH470&gt;0,0,IF((EL470=1),IF(($ET470=""),0,1),0))</f>
        <v>0</v>
      </c>
      <c r="EV470" s="71">
        <f t="shared" ca="1" si="1096"/>
        <v>0</v>
      </c>
      <c r="EW470" s="6">
        <f t="shared" ca="1" si="1097"/>
        <v>0</v>
      </c>
      <c r="EX470" s="6" t="str">
        <f t="shared" ca="1" si="1098"/>
        <v/>
      </c>
      <c r="EY470" s="6">
        <f ca="1">IF(LOG入力!BH470&gt;0,0,IF(EW470=0,0,(IF(COUNTIF($EX$19:EX470,EX470)=1,IF($FS$3="N",1,IF(EH470=1,1,0))))))</f>
        <v>0</v>
      </c>
      <c r="EZ470" s="6" t="str">
        <f ca="1">IF(LOG入力!BH470&gt;0,"",IF(EY470=1,$X470,""))</f>
        <v/>
      </c>
      <c r="FA470" s="6" t="str">
        <f ca="1">IF(LOG入力!BH470&gt;0,"",IF(EY470=1,$Y470,""))</f>
        <v/>
      </c>
      <c r="FB470" s="6" t="str">
        <f ca="1">IF(LOG入力!BH470&gt;0,"",IF(COUNTIF($EZ$19:$EZ470,EZ470)=1,EZ470,""))</f>
        <v/>
      </c>
      <c r="FC470" s="6">
        <f ca="1">IF(LOG入力!BH470&gt;0,0,IF((EV470=1),IF(($FB470=""),0,1),0))</f>
        <v>0</v>
      </c>
      <c r="FD470" s="6" t="str">
        <f ca="1">IF(LOG入力!BH470&gt;0,"",IF(COUNTIF($FA$19:FA470,FA470)=1,FA470,""))</f>
        <v/>
      </c>
      <c r="FE470" s="72">
        <f ca="1">IF(LOG入力!BH470&gt;0,0,IF((EV470=1),IF(($FD470=""),0,1),0))</f>
        <v>0</v>
      </c>
      <c r="FF470" s="71">
        <f t="shared" ca="1" si="1099"/>
        <v>0</v>
      </c>
      <c r="FG470" s="6">
        <f t="shared" ca="1" si="1100"/>
        <v>0</v>
      </c>
      <c r="FH470" s="6" t="str">
        <f t="shared" ca="1" si="1101"/>
        <v/>
      </c>
      <c r="FI470" s="6">
        <f ca="1">IF(LOG入力!BH470&gt;0,0,IF(FG470=0,0,(IF(COUNTIF($FH$19:FH470,FH470)=1,IF($FS$3="N",1,IF(EH470=1,1,0))))))</f>
        <v>0</v>
      </c>
      <c r="FJ470" s="6" t="str">
        <f ca="1">IF(LOG入力!BH470&gt;0,"",IF(FI470=1,$X470,""))</f>
        <v/>
      </c>
      <c r="FK470" s="6" t="str">
        <f ca="1">IF(LOG入力!BH470&gt;0,"",IF(FI470=1,$Y470,""))</f>
        <v/>
      </c>
      <c r="FL470" s="6" t="str">
        <f ca="1">IF(LOG入力!BH470&gt;0,"",IF(COUNTIF($FJ$19:$FJ470,FJ470)=1,FJ470,""))</f>
        <v/>
      </c>
      <c r="FM470" s="6">
        <f ca="1">IF(LOG入力!BH470&gt;0,0,IF((FF470=1),IF(($FL470=""),0,1),0))</f>
        <v>0</v>
      </c>
      <c r="FN470" s="6" t="str">
        <f ca="1">IF(LOG入力!BH470&gt;0,"",IF(COUNTIF($FK$19:FK470,FK470)=1,FK470,""))</f>
        <v/>
      </c>
      <c r="FO470" s="72">
        <f ca="1">IF(LOG入力!BH470&gt;0,0,IF((FF470=1),IF(($FN470=""),0,1),0))</f>
        <v>0</v>
      </c>
      <c r="FP470" s="71">
        <f t="shared" ca="1" si="1102"/>
        <v>0</v>
      </c>
      <c r="FQ470" s="6">
        <f t="shared" ca="1" si="1103"/>
        <v>0</v>
      </c>
      <c r="FR470" s="6" t="str">
        <f t="shared" ca="1" si="1104"/>
        <v/>
      </c>
      <c r="FS470" s="6">
        <f ca="1">IF(LOG入力!BH470&gt;0,0,IF(FQ470=0,0,(IF(COUNTIF($FR$19:FR470,FR470)=1,IF($FS$3="N",1,IF(EH470=1,1,0))))))</f>
        <v>0</v>
      </c>
      <c r="FT470" s="6" t="str">
        <f ca="1">IF(LOG入力!BH470&gt;0,"",IF(FS470=1,$X470,""))</f>
        <v/>
      </c>
      <c r="FU470" s="6" t="str">
        <f ca="1">IF(LOG入力!BH470&gt;0,"",IF(FS470=1,$Y470,""))</f>
        <v/>
      </c>
      <c r="FV470" s="6" t="str">
        <f ca="1">IF(LOG入力!BH470&gt;0,"",IF(COUNTIF($FT$19:$FT470,FT470)=1,FT470,""))</f>
        <v/>
      </c>
      <c r="FW470" s="6">
        <f ca="1">IF(LOG入力!BH470&gt;0,0,IF((FP470=1),IF(($FV470=""),0,1),0))</f>
        <v>0</v>
      </c>
      <c r="FX470" s="6" t="str">
        <f ca="1">IF(LOG入力!BH470&gt;0,"",IF(COUNTIF($FU$19:FU470,FU470)=1,FU470,""))</f>
        <v/>
      </c>
      <c r="FY470" s="72">
        <f ca="1">IF(LOG入力!BH470&gt;0,0,IF((FP470=1),IF(($FX470=""),0,1),0))</f>
        <v>0</v>
      </c>
      <c r="FZ470" s="71">
        <f t="shared" ca="1" si="1105"/>
        <v>0</v>
      </c>
      <c r="GA470" s="6">
        <f t="shared" ca="1" si="1106"/>
        <v>0</v>
      </c>
      <c r="GB470" s="6" t="str">
        <f t="shared" ca="1" si="1107"/>
        <v/>
      </c>
      <c r="GC470" s="6">
        <f ca="1">IF(LOG入力!BH470&gt;0,0,IF(GA470=0,0,(IF(COUNTIF($GB$19:GB470,GB470)=1,IF($FS$3="N",1,IF(EH470=1,1,0))))))</f>
        <v>0</v>
      </c>
      <c r="GD470" s="6" t="str">
        <f ca="1">IF(LOG入力!BH470&gt;0,"",IF(GC470=1,$X470,""))</f>
        <v/>
      </c>
      <c r="GE470" s="6" t="str">
        <f ca="1">IF(LOG入力!BH470&gt;0,"",IF(GC470=1,$Y470,""))</f>
        <v/>
      </c>
      <c r="GF470" s="6" t="str">
        <f ca="1">IF(LOG入力!BH470&gt;0,"",IF(COUNTIF($GD$19:$GD470,GD470)=1,GD470,""))</f>
        <v/>
      </c>
      <c r="GG470" s="6">
        <f ca="1">IF(LOG入力!BH470&gt;0,0,IF((FZ470=1),IF(($GF470=""),0,1),0))</f>
        <v>0</v>
      </c>
      <c r="GH470" s="6" t="str">
        <f ca="1">IF(LOG入力!BH470&gt;0,"",IF(COUNTIF($GE$19:GE470,GE470)=1,GE470,""))</f>
        <v/>
      </c>
      <c r="GI470" s="72">
        <f ca="1">IF(LOG入力!BH470&gt;0,0,IF((FZ470=1),IF(($GH470=""),0,1),0))</f>
        <v>0</v>
      </c>
      <c r="GK470" s="455" t="str">
        <f ca="1">IF(V470=1,"",IF(LEN(LOG入力!AS470)=0,"",LOG入力!AS470))</f>
        <v/>
      </c>
      <c r="GL470" s="378" t="str">
        <f t="shared" ca="1" si="1108"/>
        <v/>
      </c>
      <c r="GM470" s="378" t="str">
        <f t="shared" ca="1" si="1109"/>
        <v/>
      </c>
      <c r="GN470" s="74" t="str">
        <f t="shared" ca="1" si="1110"/>
        <v/>
      </c>
      <c r="GO470" s="74" t="str">
        <f t="shared" ca="1" si="1111"/>
        <v/>
      </c>
      <c r="GQ470" s="74" t="str">
        <f t="shared" ca="1" si="1112"/>
        <v/>
      </c>
      <c r="GR470" s="74" t="str">
        <f t="shared" ca="1" si="1113"/>
        <v/>
      </c>
      <c r="GS470" s="74" t="str">
        <f t="shared" ca="1" si="1114"/>
        <v/>
      </c>
      <c r="GT470" s="74" t="str">
        <f t="shared" ca="1" si="1115"/>
        <v/>
      </c>
      <c r="GU470" s="74" t="str">
        <f t="shared" ca="1" si="1116"/>
        <v/>
      </c>
      <c r="GV470" s="74" t="str">
        <f t="shared" ca="1" si="1117"/>
        <v/>
      </c>
      <c r="GX470" s="74" t="str">
        <f t="shared" ca="1" si="1118"/>
        <v/>
      </c>
      <c r="GY470" s="74" t="str">
        <f t="shared" ca="1" si="1119"/>
        <v/>
      </c>
      <c r="GZ470" s="74" t="str">
        <f ca="1">IF(V470=1,"",IF(LOG入力!BH470&gt;0,0,IF(GY470=0,0,IF((VALUE((TYPE(VALUE(J470)))))=16,0,IF(VALUE(J470)&lt;60,1,IF(VALUE(J470)&lt;100,0,IF(VALUE(J470)&lt;600,2,0)))))))</f>
        <v/>
      </c>
      <c r="HA470" s="74" t="str">
        <f t="shared" ca="1" si="1120"/>
        <v/>
      </c>
      <c r="HB470" s="74" t="str">
        <f ca="1">IF(V470=1,"",IF(LOG入力!BH470&gt;0,0,IF(HA470=0,0,IF((VALUE((TYPE(VALUE(L470)))))=16,0,IF(VALUE(L470)&lt;60,1,IF(VALUE(L470)&lt;100,0,IF(VALUE(L470)&lt;600,2,0)))))))</f>
        <v/>
      </c>
      <c r="HD470" s="74" t="str">
        <f t="shared" ca="1" si="1121"/>
        <v/>
      </c>
      <c r="HF470" s="74" t="str">
        <f t="shared" ca="1" si="1122"/>
        <v/>
      </c>
      <c r="HG470" s="74" t="str">
        <f t="shared" ca="1" si="1123"/>
        <v/>
      </c>
      <c r="HH470" s="74" t="str">
        <f t="shared" ca="1" si="1124"/>
        <v/>
      </c>
      <c r="HI470" s="74" t="str">
        <f t="shared" ca="1" si="1125"/>
        <v/>
      </c>
      <c r="HJ470" s="74" t="str">
        <f t="shared" ca="1" si="1126"/>
        <v/>
      </c>
      <c r="HK470" s="74" t="str">
        <f t="shared" ca="1" si="1127"/>
        <v/>
      </c>
      <c r="HL470" s="74" t="str">
        <f t="shared" ca="1" si="1128"/>
        <v/>
      </c>
      <c r="HM470" s="74" t="str">
        <f t="shared" ca="1" si="1129"/>
        <v/>
      </c>
      <c r="HN470" s="74" t="str">
        <f t="shared" ca="1" si="1130"/>
        <v/>
      </c>
      <c r="HO470" s="529" t="str">
        <f t="shared" ca="1" si="1131"/>
        <v/>
      </c>
      <c r="HP470" s="74" t="str">
        <f t="shared" ca="1" si="1132"/>
        <v/>
      </c>
      <c r="HQ470" s="74" t="str">
        <f t="shared" ca="1" si="1133"/>
        <v/>
      </c>
      <c r="HR470" s="74" t="str">
        <f t="shared" ca="1" si="1134"/>
        <v/>
      </c>
      <c r="HS470" s="74" t="str">
        <f t="shared" ca="1" si="1135"/>
        <v/>
      </c>
      <c r="HT470" s="74" t="str">
        <f ca="1">IF(V470=1,"",IF(LOG入力!BH470&gt;0,0,IF(DV470=1,0,IF(N470="0",0,IF(SUM(HD470:HS470)&gt;0,1,0)))))</f>
        <v/>
      </c>
    </row>
    <row r="471" spans="1:228" x14ac:dyDescent="0.15">
      <c r="A471" s="5"/>
      <c r="B471" s="532" t="str">
        <f t="shared" ca="1" si="994"/>
        <v/>
      </c>
      <c r="C471" s="561" t="str">
        <f ca="1">LOG入力!AP471</f>
        <v/>
      </c>
      <c r="D471" s="534" t="str">
        <f ca="1">LOG入力!AQ471</f>
        <v/>
      </c>
      <c r="E471" s="570" t="str">
        <f ca="1">LOG入力!AR471</f>
        <v/>
      </c>
      <c r="F471" s="535" t="str">
        <f t="shared" ca="1" si="995"/>
        <v/>
      </c>
      <c r="G471" s="585" t="str">
        <f ca="1">LOG入力!AT471</f>
        <v/>
      </c>
      <c r="H471" s="542" t="str">
        <f ca="1">LOG入力!AU471</f>
        <v/>
      </c>
      <c r="I471" s="537" t="str">
        <f ca="1">LOG入力!AV471</f>
        <v/>
      </c>
      <c r="J471" s="577" t="str">
        <f ca="1">LOG入力!AW471</f>
        <v/>
      </c>
      <c r="K471" s="578" t="str">
        <f ca="1">LOG入力!BJ471</f>
        <v/>
      </c>
      <c r="L471" s="577" t="str">
        <f ca="1">LOG入力!AY471</f>
        <v/>
      </c>
      <c r="M471" s="545" t="str">
        <f ca="1">LOG入力!BK471</f>
        <v/>
      </c>
      <c r="N471" s="512" t="str">
        <f ca="1">IF(V471=1,"",IF(LOG入力!AJ471=1,"1",LOG入力!BA471))</f>
        <v/>
      </c>
      <c r="O471" s="538" t="str">
        <f ca="1">IF(V471=1,"",IF(LEN(LOG入力!O471)=0,"",LOG入力!O471))</f>
        <v/>
      </c>
      <c r="P471" s="291" t="str">
        <f ca="1">IF(V471=1,"",IF($AA$4=1,"",IF(LOG入力!BG471=1,"",CONCATENATE($ER471,$FB471,$FL471,$FV471,$GF471))))</f>
        <v/>
      </c>
      <c r="Q471" s="291" t="str">
        <f ca="1">IF(V471=1,"",IF($AA$4=1,"",IF(LOG入力!BG471=1,"",CONCATENATE($ET471,$FD471,$FN471,$FX471,$GH471))))</f>
        <v/>
      </c>
      <c r="R471" s="573" t="str">
        <f ca="1">IF(V471=1,"",IF($AA$4=1,"",IF(LOG入力!BH471&gt;0,0,AA471)))</f>
        <v/>
      </c>
      <c r="S471" s="293" t="str">
        <f t="shared" ca="1" si="996"/>
        <v/>
      </c>
      <c r="T471" s="681"/>
      <c r="U471" s="38"/>
      <c r="V471" s="196">
        <f ca="1">LOG入力!AN471</f>
        <v>1</v>
      </c>
      <c r="W471" s="38"/>
      <c r="X471" s="516" t="str">
        <f t="shared" ca="1" si="997"/>
        <v/>
      </c>
      <c r="Y471" s="515" t="str">
        <f t="shared" ca="1" si="998"/>
        <v/>
      </c>
      <c r="Z471" s="518" t="str">
        <f t="shared" ca="1" si="999"/>
        <v/>
      </c>
      <c r="AA471" s="574" t="str">
        <f t="shared" ca="1" si="1000"/>
        <v/>
      </c>
      <c r="AC471" s="6" t="str">
        <f t="shared" ca="1" si="1001"/>
        <v/>
      </c>
      <c r="AD471" s="6" t="str">
        <f t="shared" ca="1" si="1002"/>
        <v/>
      </c>
      <c r="AE471" s="6" t="str">
        <f t="shared" ca="1" si="1003"/>
        <v/>
      </c>
      <c r="AF471" s="6" t="str">
        <f t="shared" ca="1" si="1004"/>
        <v/>
      </c>
      <c r="AG471" s="6" t="str">
        <f t="shared" ca="1" si="1005"/>
        <v/>
      </c>
      <c r="AH471" s="6" t="str">
        <f t="shared" ca="1" si="1006"/>
        <v/>
      </c>
      <c r="AI471" s="6" t="str">
        <f t="shared" ca="1" si="1007"/>
        <v/>
      </c>
      <c r="AJ471" s="6" t="str">
        <f t="shared" ca="1" si="1008"/>
        <v/>
      </c>
      <c r="AK471" s="6" t="str">
        <f t="shared" ca="1" si="1009"/>
        <v/>
      </c>
      <c r="AL471" s="6" t="str">
        <f t="shared" ca="1" si="1010"/>
        <v/>
      </c>
      <c r="AM471" s="6" t="str">
        <f t="shared" ca="1" si="1011"/>
        <v/>
      </c>
      <c r="AN471" s="6" t="str">
        <f t="shared" ca="1" si="1012"/>
        <v/>
      </c>
      <c r="AO471" s="6" t="str">
        <f t="shared" ca="1" si="1013"/>
        <v/>
      </c>
      <c r="AP471" s="6" t="str">
        <f t="shared" ca="1" si="1014"/>
        <v/>
      </c>
      <c r="AQ471" s="6" t="str">
        <f t="shared" ca="1" si="1015"/>
        <v/>
      </c>
      <c r="AR471" s="6" t="str">
        <f t="shared" ca="1" si="1016"/>
        <v/>
      </c>
      <c r="AS471" s="6" t="str">
        <f t="shared" ca="1" si="1017"/>
        <v/>
      </c>
      <c r="AT471" s="6" t="str">
        <f t="shared" ca="1" si="1018"/>
        <v/>
      </c>
      <c r="AU471" s="6" t="str">
        <f t="shared" ca="1" si="1019"/>
        <v/>
      </c>
      <c r="AV471" s="6" t="str">
        <f t="shared" ca="1" si="1020"/>
        <v/>
      </c>
      <c r="AW471" s="6" t="str">
        <f t="shared" ca="1" si="1021"/>
        <v/>
      </c>
      <c r="AY471" s="6" t="str">
        <f t="shared" ca="1" si="1022"/>
        <v/>
      </c>
      <c r="AZ471" s="6" t="str">
        <f t="shared" ca="1" si="1023"/>
        <v/>
      </c>
      <c r="BA471" s="6" t="str">
        <f t="shared" ca="1" si="1024"/>
        <v/>
      </c>
      <c r="BB471" s="6" t="str">
        <f t="shared" ca="1" si="1025"/>
        <v/>
      </c>
      <c r="BC471" s="6" t="str">
        <f t="shared" ca="1" si="1026"/>
        <v/>
      </c>
      <c r="BD471" s="6" t="str">
        <f t="shared" ca="1" si="1027"/>
        <v/>
      </c>
      <c r="BE471" s="6" t="str">
        <f t="shared" ca="1" si="1028"/>
        <v/>
      </c>
      <c r="BF471" s="6" t="str">
        <f t="shared" ca="1" si="1029"/>
        <v/>
      </c>
      <c r="BG471" s="6" t="str">
        <f t="shared" ca="1" si="1030"/>
        <v/>
      </c>
      <c r="BH471" s="6" t="str">
        <f t="shared" ca="1" si="1031"/>
        <v/>
      </c>
      <c r="BI471" s="6" t="str">
        <f t="shared" ca="1" si="1032"/>
        <v/>
      </c>
      <c r="BJ471" s="6" t="str">
        <f t="shared" ca="1" si="1033"/>
        <v/>
      </c>
      <c r="BK471" s="6" t="str">
        <f t="shared" ca="1" si="1034"/>
        <v/>
      </c>
      <c r="BL471" s="6" t="str">
        <f t="shared" ca="1" si="1035"/>
        <v/>
      </c>
      <c r="BM471" s="6" t="str">
        <f t="shared" ca="1" si="1036"/>
        <v/>
      </c>
      <c r="BN471" s="6" t="str">
        <f t="shared" ca="1" si="1037"/>
        <v/>
      </c>
      <c r="BO471" s="6" t="str">
        <f t="shared" ca="1" si="1038"/>
        <v/>
      </c>
      <c r="BP471" s="6" t="str">
        <f t="shared" ca="1" si="1039"/>
        <v/>
      </c>
      <c r="BQ471" s="6" t="str">
        <f t="shared" ca="1" si="1040"/>
        <v/>
      </c>
      <c r="BR471" s="6" t="str">
        <f t="shared" ca="1" si="1041"/>
        <v/>
      </c>
      <c r="BS471" s="6" t="str">
        <f t="shared" ca="1" si="1042"/>
        <v/>
      </c>
      <c r="BU471" s="6" t="str">
        <f t="shared" ca="1" si="1043"/>
        <v/>
      </c>
      <c r="BW471" s="515" t="str">
        <f t="shared" ca="1" si="1044"/>
        <v/>
      </c>
      <c r="BX471" s="515">
        <f t="shared" ca="1" si="1045"/>
        <v>0</v>
      </c>
      <c r="BY471" s="515" t="str">
        <f t="shared" ca="1" si="1046"/>
        <v/>
      </c>
      <c r="CA471" s="6">
        <f t="shared" ca="1" si="1047"/>
        <v>1</v>
      </c>
      <c r="CC471" s="523" t="str">
        <f t="shared" ca="1" si="1048"/>
        <v/>
      </c>
      <c r="CE471" s="6" t="str">
        <f t="shared" ca="1" si="1049"/>
        <v/>
      </c>
      <c r="CG471" s="524" t="str">
        <f ca="1">IF(V471=1,"",IF($AA$4=1,"",IF(LOG入力!BH471&gt;0,"",IF(N471=0,"",IF(HT471=0,"","★")))))</f>
        <v/>
      </c>
      <c r="CI471" s="74" t="str">
        <f t="shared" ca="1" si="1050"/>
        <v/>
      </c>
      <c r="CK471" s="525" t="str">
        <f ca="1">IF(V471=1,"",IF(LOG入力!BH471&gt;0,1,0))</f>
        <v/>
      </c>
      <c r="CL471" s="74" t="str">
        <f t="shared" ca="1" si="1051"/>
        <v/>
      </c>
      <c r="CN471" s="74" t="str">
        <f t="shared" ca="1" si="1052"/>
        <v/>
      </c>
      <c r="CO471" s="74" t="str">
        <f t="shared" ca="1" si="1053"/>
        <v/>
      </c>
      <c r="CQ471" s="74" t="str">
        <f t="shared" ca="1" si="1054"/>
        <v/>
      </c>
      <c r="CR471" s="74" t="str">
        <f t="shared" ca="1" si="1055"/>
        <v/>
      </c>
      <c r="CS471" s="74" t="str">
        <f t="shared" ca="1" si="1056"/>
        <v/>
      </c>
      <c r="CT471" s="74" t="str">
        <f t="shared" ca="1" si="1057"/>
        <v/>
      </c>
      <c r="CU471" s="74" t="str">
        <f t="shared" ca="1" si="1058"/>
        <v/>
      </c>
      <c r="CV471" s="74" t="str">
        <f t="shared" ca="1" si="1059"/>
        <v/>
      </c>
      <c r="CW471" s="74" t="str">
        <f t="shared" ca="1" si="1060"/>
        <v/>
      </c>
      <c r="CX471" s="74" t="str">
        <f t="shared" ca="1" si="1061"/>
        <v/>
      </c>
      <c r="CY471" s="74" t="str">
        <f t="shared" ca="1" si="1062"/>
        <v/>
      </c>
      <c r="CZ471" s="74" t="str">
        <f t="shared" ca="1" si="1063"/>
        <v/>
      </c>
      <c r="DA471" s="74" t="str">
        <f t="shared" ca="1" si="1064"/>
        <v/>
      </c>
      <c r="DB471" s="74" t="str">
        <f t="shared" ca="1" si="1065"/>
        <v/>
      </c>
      <c r="DD471" s="74" t="str">
        <f t="shared" ca="1" si="1066"/>
        <v/>
      </c>
      <c r="DE471" s="74" t="str">
        <f t="shared" ca="1" si="1067"/>
        <v/>
      </c>
      <c r="DF471" s="74" t="str">
        <f t="shared" ca="1" si="1068"/>
        <v/>
      </c>
      <c r="DG471" s="74" t="str">
        <f t="shared" ca="1" si="1069"/>
        <v/>
      </c>
      <c r="DH471" s="74" t="str">
        <f t="shared" ca="1" si="1070"/>
        <v/>
      </c>
      <c r="DI471" s="74" t="str">
        <f t="shared" ca="1" si="1071"/>
        <v/>
      </c>
      <c r="DJ471" s="74" t="str">
        <f t="shared" ca="1" si="1072"/>
        <v/>
      </c>
      <c r="DK471" s="74" t="str">
        <f t="shared" ca="1" si="1073"/>
        <v/>
      </c>
      <c r="DL471" s="74" t="str">
        <f t="shared" ca="1" si="1074"/>
        <v/>
      </c>
      <c r="DM471" s="74" t="str">
        <f t="shared" ca="1" si="1075"/>
        <v/>
      </c>
      <c r="DN471" s="74" t="str">
        <f t="shared" ca="1" si="1076"/>
        <v/>
      </c>
      <c r="DO471" s="74" t="str">
        <f t="shared" ca="1" si="1077"/>
        <v/>
      </c>
      <c r="DQ471" s="74" t="str">
        <f t="shared" ca="1" si="1078"/>
        <v/>
      </c>
      <c r="DS471" s="74" t="str">
        <f t="shared" ca="1" si="1079"/>
        <v/>
      </c>
      <c r="DT471" s="74" t="str">
        <f t="shared" ca="1" si="1080"/>
        <v/>
      </c>
      <c r="DV471" s="525" t="str">
        <f t="shared" ca="1" si="1081"/>
        <v/>
      </c>
      <c r="DW471" s="74" t="str">
        <f t="shared" ca="1" si="1082"/>
        <v/>
      </c>
      <c r="DX471" s="485" t="str">
        <f t="shared" ca="1" si="1083"/>
        <v/>
      </c>
      <c r="DY471" s="74" t="str">
        <f t="shared" ca="1" si="1084"/>
        <v/>
      </c>
      <c r="DZ471" s="74" t="str">
        <f t="shared" ca="1" si="1085"/>
        <v/>
      </c>
      <c r="EA471" s="74" t="str">
        <f t="shared" ca="1" si="1086"/>
        <v/>
      </c>
      <c r="EC471" s="74" t="str">
        <f t="shared" ca="1" si="1087"/>
        <v/>
      </c>
      <c r="ED471" s="74" t="str">
        <f t="shared" ca="1" si="1088"/>
        <v/>
      </c>
      <c r="EE471" s="74" t="str">
        <f t="shared" ca="1" si="1089"/>
        <v/>
      </c>
      <c r="EG471" s="479" t="str">
        <f ca="1">IF(V471=1,"",IF(LOG入力!BH471&gt;0,0,IF(CG471="★",0,IF(R471=1,0,IF(N471=0,0,1)))))</f>
        <v/>
      </c>
      <c r="EH471" s="483" t="str">
        <f t="shared" ca="1" si="1090"/>
        <v/>
      </c>
      <c r="EI471" s="483" t="str">
        <f t="shared" ca="1" si="1091"/>
        <v/>
      </c>
      <c r="EJ471" s="483" t="str">
        <f t="shared" ca="1" si="1092"/>
        <v/>
      </c>
      <c r="EL471" s="71">
        <f t="shared" ca="1" si="1093"/>
        <v>0</v>
      </c>
      <c r="EM471" s="6">
        <f t="shared" ca="1" si="1094"/>
        <v>0</v>
      </c>
      <c r="EN471" s="6" t="str">
        <f t="shared" ca="1" si="1095"/>
        <v/>
      </c>
      <c r="EO471" s="6">
        <f ca="1">IF(LOG入力!BH471&gt;0,0,IF(EM471=0,0,(IF(COUNTIF($EN$19:EN471,EN471)=1,IF($FS$3="N",1,IF(EH471=1,1,0))))))</f>
        <v>0</v>
      </c>
      <c r="EP471" s="6" t="str">
        <f ca="1">IF(LOG入力!BH471&gt;0,"",IF(EO471=1,$X471,""))</f>
        <v/>
      </c>
      <c r="EQ471" s="6" t="str">
        <f ca="1">IF(LOG入力!BH471&gt;0,"",IF(EO471=1,$Y471,""))</f>
        <v/>
      </c>
      <c r="ER471" s="520" t="str">
        <f ca="1">IF(LOG入力!BH471&gt;0,"",IF(COUNTIF($EP$19:$EP471,EP471)=1,EP471,""))</f>
        <v/>
      </c>
      <c r="ES471" s="520">
        <f ca="1">IF(LOG入力!BH471&gt;0,0,IF((EL471=1),IF(($ER471=""),0,1),0))</f>
        <v>0</v>
      </c>
      <c r="ET471" s="520" t="str">
        <f ca="1">IF(LOG入力!BH471&gt;0,"",IF(COUNTIF($EQ$19:EQ471,EQ471)=1,EQ471,""))</f>
        <v/>
      </c>
      <c r="EU471" s="539">
        <f ca="1">IF(LOG入力!BH471&gt;0,0,IF((EL471=1),IF(($ET471=""),0,1),0))</f>
        <v>0</v>
      </c>
      <c r="EV471" s="71">
        <f t="shared" ca="1" si="1096"/>
        <v>0</v>
      </c>
      <c r="EW471" s="6">
        <f t="shared" ca="1" si="1097"/>
        <v>0</v>
      </c>
      <c r="EX471" s="6" t="str">
        <f t="shared" ca="1" si="1098"/>
        <v/>
      </c>
      <c r="EY471" s="6">
        <f ca="1">IF(LOG入力!BH471&gt;0,0,IF(EW471=0,0,(IF(COUNTIF($EX$19:EX471,EX471)=1,IF($FS$3="N",1,IF(EH471=1,1,0))))))</f>
        <v>0</v>
      </c>
      <c r="EZ471" s="6" t="str">
        <f ca="1">IF(LOG入力!BH471&gt;0,"",IF(EY471=1,$X471,""))</f>
        <v/>
      </c>
      <c r="FA471" s="6" t="str">
        <f ca="1">IF(LOG入力!BH471&gt;0,"",IF(EY471=1,$Y471,""))</f>
        <v/>
      </c>
      <c r="FB471" s="6" t="str">
        <f ca="1">IF(LOG入力!BH471&gt;0,"",IF(COUNTIF($EZ$19:$EZ471,EZ471)=1,EZ471,""))</f>
        <v/>
      </c>
      <c r="FC471" s="6">
        <f ca="1">IF(LOG入力!BH471&gt;0,0,IF((EV471=1),IF(($FB471=""),0,1),0))</f>
        <v>0</v>
      </c>
      <c r="FD471" s="6" t="str">
        <f ca="1">IF(LOG入力!BH471&gt;0,"",IF(COUNTIF($FA$19:FA471,FA471)=1,FA471,""))</f>
        <v/>
      </c>
      <c r="FE471" s="72">
        <f ca="1">IF(LOG入力!BH471&gt;0,0,IF((EV471=1),IF(($FD471=""),0,1),0))</f>
        <v>0</v>
      </c>
      <c r="FF471" s="71">
        <f t="shared" ca="1" si="1099"/>
        <v>0</v>
      </c>
      <c r="FG471" s="6">
        <f t="shared" ca="1" si="1100"/>
        <v>0</v>
      </c>
      <c r="FH471" s="6" t="str">
        <f t="shared" ca="1" si="1101"/>
        <v/>
      </c>
      <c r="FI471" s="6">
        <f ca="1">IF(LOG入力!BH471&gt;0,0,IF(FG471=0,0,(IF(COUNTIF($FH$19:FH471,FH471)=1,IF($FS$3="N",1,IF(EH471=1,1,0))))))</f>
        <v>0</v>
      </c>
      <c r="FJ471" s="6" t="str">
        <f ca="1">IF(LOG入力!BH471&gt;0,"",IF(FI471=1,$X471,""))</f>
        <v/>
      </c>
      <c r="FK471" s="6" t="str">
        <f ca="1">IF(LOG入力!BH471&gt;0,"",IF(FI471=1,$Y471,""))</f>
        <v/>
      </c>
      <c r="FL471" s="6" t="str">
        <f ca="1">IF(LOG入力!BH471&gt;0,"",IF(COUNTIF($FJ$19:$FJ471,FJ471)=1,FJ471,""))</f>
        <v/>
      </c>
      <c r="FM471" s="6">
        <f ca="1">IF(LOG入力!BH471&gt;0,0,IF((FF471=1),IF(($FL471=""),0,1),0))</f>
        <v>0</v>
      </c>
      <c r="FN471" s="6" t="str">
        <f ca="1">IF(LOG入力!BH471&gt;0,"",IF(COUNTIF($FK$19:FK471,FK471)=1,FK471,""))</f>
        <v/>
      </c>
      <c r="FO471" s="72">
        <f ca="1">IF(LOG入力!BH471&gt;0,0,IF((FF471=1),IF(($FN471=""),0,1),0))</f>
        <v>0</v>
      </c>
      <c r="FP471" s="71">
        <f t="shared" ca="1" si="1102"/>
        <v>0</v>
      </c>
      <c r="FQ471" s="6">
        <f t="shared" ca="1" si="1103"/>
        <v>0</v>
      </c>
      <c r="FR471" s="6" t="str">
        <f t="shared" ca="1" si="1104"/>
        <v/>
      </c>
      <c r="FS471" s="6">
        <f ca="1">IF(LOG入力!BH471&gt;0,0,IF(FQ471=0,0,(IF(COUNTIF($FR$19:FR471,FR471)=1,IF($FS$3="N",1,IF(EH471=1,1,0))))))</f>
        <v>0</v>
      </c>
      <c r="FT471" s="6" t="str">
        <f ca="1">IF(LOG入力!BH471&gt;0,"",IF(FS471=1,$X471,""))</f>
        <v/>
      </c>
      <c r="FU471" s="6" t="str">
        <f ca="1">IF(LOG入力!BH471&gt;0,"",IF(FS471=1,$Y471,""))</f>
        <v/>
      </c>
      <c r="FV471" s="6" t="str">
        <f ca="1">IF(LOG入力!BH471&gt;0,"",IF(COUNTIF($FT$19:$FT471,FT471)=1,FT471,""))</f>
        <v/>
      </c>
      <c r="FW471" s="6">
        <f ca="1">IF(LOG入力!BH471&gt;0,0,IF((FP471=1),IF(($FV471=""),0,1),0))</f>
        <v>0</v>
      </c>
      <c r="FX471" s="6" t="str">
        <f ca="1">IF(LOG入力!BH471&gt;0,"",IF(COUNTIF($FU$19:FU471,FU471)=1,FU471,""))</f>
        <v/>
      </c>
      <c r="FY471" s="72">
        <f ca="1">IF(LOG入力!BH471&gt;0,0,IF((FP471=1),IF(($FX471=""),0,1),0))</f>
        <v>0</v>
      </c>
      <c r="FZ471" s="71">
        <f t="shared" ca="1" si="1105"/>
        <v>0</v>
      </c>
      <c r="GA471" s="6">
        <f t="shared" ca="1" si="1106"/>
        <v>0</v>
      </c>
      <c r="GB471" s="6" t="str">
        <f t="shared" ca="1" si="1107"/>
        <v/>
      </c>
      <c r="GC471" s="6">
        <f ca="1">IF(LOG入力!BH471&gt;0,0,IF(GA471=0,0,(IF(COUNTIF($GB$19:GB471,GB471)=1,IF($FS$3="N",1,IF(EH471=1,1,0))))))</f>
        <v>0</v>
      </c>
      <c r="GD471" s="6" t="str">
        <f ca="1">IF(LOG入力!BH471&gt;0,"",IF(GC471=1,$X471,""))</f>
        <v/>
      </c>
      <c r="GE471" s="6" t="str">
        <f ca="1">IF(LOG入力!BH471&gt;0,"",IF(GC471=1,$Y471,""))</f>
        <v/>
      </c>
      <c r="GF471" s="6" t="str">
        <f ca="1">IF(LOG入力!BH471&gt;0,"",IF(COUNTIF($GD$19:$GD471,GD471)=1,GD471,""))</f>
        <v/>
      </c>
      <c r="GG471" s="6">
        <f ca="1">IF(LOG入力!BH471&gt;0,0,IF((FZ471=1),IF(($GF471=""),0,1),0))</f>
        <v>0</v>
      </c>
      <c r="GH471" s="6" t="str">
        <f ca="1">IF(LOG入力!BH471&gt;0,"",IF(COUNTIF($GE$19:GE471,GE471)=1,GE471,""))</f>
        <v/>
      </c>
      <c r="GI471" s="72">
        <f ca="1">IF(LOG入力!BH471&gt;0,0,IF((FZ471=1),IF(($GH471=""),0,1),0))</f>
        <v>0</v>
      </c>
      <c r="GK471" s="455" t="str">
        <f ca="1">IF(V471=1,"",IF(LEN(LOG入力!AS471)=0,"",LOG入力!AS471))</f>
        <v/>
      </c>
      <c r="GL471" s="378" t="str">
        <f t="shared" ca="1" si="1108"/>
        <v/>
      </c>
      <c r="GM471" s="378" t="str">
        <f t="shared" ca="1" si="1109"/>
        <v/>
      </c>
      <c r="GN471" s="74" t="str">
        <f t="shared" ca="1" si="1110"/>
        <v/>
      </c>
      <c r="GO471" s="74" t="str">
        <f t="shared" ca="1" si="1111"/>
        <v/>
      </c>
      <c r="GQ471" s="74" t="str">
        <f t="shared" ca="1" si="1112"/>
        <v/>
      </c>
      <c r="GR471" s="74" t="str">
        <f t="shared" ca="1" si="1113"/>
        <v/>
      </c>
      <c r="GS471" s="74" t="str">
        <f t="shared" ca="1" si="1114"/>
        <v/>
      </c>
      <c r="GT471" s="74" t="str">
        <f t="shared" ca="1" si="1115"/>
        <v/>
      </c>
      <c r="GU471" s="74" t="str">
        <f t="shared" ca="1" si="1116"/>
        <v/>
      </c>
      <c r="GV471" s="74" t="str">
        <f t="shared" ca="1" si="1117"/>
        <v/>
      </c>
      <c r="GX471" s="74" t="str">
        <f t="shared" ca="1" si="1118"/>
        <v/>
      </c>
      <c r="GY471" s="74" t="str">
        <f t="shared" ca="1" si="1119"/>
        <v/>
      </c>
      <c r="GZ471" s="74" t="str">
        <f ca="1">IF(V471=1,"",IF(LOG入力!BH471&gt;0,0,IF(GY471=0,0,IF((VALUE((TYPE(VALUE(J471)))))=16,0,IF(VALUE(J471)&lt;60,1,IF(VALUE(J471)&lt;100,0,IF(VALUE(J471)&lt;600,2,0)))))))</f>
        <v/>
      </c>
      <c r="HA471" s="74" t="str">
        <f t="shared" ca="1" si="1120"/>
        <v/>
      </c>
      <c r="HB471" s="74" t="str">
        <f ca="1">IF(V471=1,"",IF(LOG入力!BH471&gt;0,0,IF(HA471=0,0,IF((VALUE((TYPE(VALUE(L471)))))=16,0,IF(VALUE(L471)&lt;60,1,IF(VALUE(L471)&lt;100,0,IF(VALUE(L471)&lt;600,2,0)))))))</f>
        <v/>
      </c>
      <c r="HD471" s="74" t="str">
        <f t="shared" ca="1" si="1121"/>
        <v/>
      </c>
      <c r="HF471" s="74" t="str">
        <f t="shared" ca="1" si="1122"/>
        <v/>
      </c>
      <c r="HG471" s="74" t="str">
        <f t="shared" ca="1" si="1123"/>
        <v/>
      </c>
      <c r="HH471" s="74" t="str">
        <f t="shared" ca="1" si="1124"/>
        <v/>
      </c>
      <c r="HI471" s="74" t="str">
        <f t="shared" ca="1" si="1125"/>
        <v/>
      </c>
      <c r="HJ471" s="74" t="str">
        <f t="shared" ca="1" si="1126"/>
        <v/>
      </c>
      <c r="HK471" s="74" t="str">
        <f t="shared" ca="1" si="1127"/>
        <v/>
      </c>
      <c r="HL471" s="74" t="str">
        <f t="shared" ca="1" si="1128"/>
        <v/>
      </c>
      <c r="HM471" s="74" t="str">
        <f t="shared" ca="1" si="1129"/>
        <v/>
      </c>
      <c r="HN471" s="74" t="str">
        <f t="shared" ca="1" si="1130"/>
        <v/>
      </c>
      <c r="HO471" s="529" t="str">
        <f t="shared" ca="1" si="1131"/>
        <v/>
      </c>
      <c r="HP471" s="74" t="str">
        <f t="shared" ca="1" si="1132"/>
        <v/>
      </c>
      <c r="HQ471" s="74" t="str">
        <f t="shared" ca="1" si="1133"/>
        <v/>
      </c>
      <c r="HR471" s="74" t="str">
        <f t="shared" ca="1" si="1134"/>
        <v/>
      </c>
      <c r="HS471" s="74" t="str">
        <f t="shared" ca="1" si="1135"/>
        <v/>
      </c>
      <c r="HT471" s="74" t="str">
        <f ca="1">IF(V471=1,"",IF(LOG入力!BH471&gt;0,0,IF(DV471=1,0,IF(N471="0",0,IF(SUM(HD471:HS471)&gt;0,1,0)))))</f>
        <v/>
      </c>
    </row>
    <row r="472" spans="1:228" x14ac:dyDescent="0.15">
      <c r="A472" s="5"/>
      <c r="B472" s="532" t="str">
        <f t="shared" ca="1" si="994"/>
        <v/>
      </c>
      <c r="C472" s="570" t="str">
        <f ca="1">LOG入力!AP472</f>
        <v/>
      </c>
      <c r="D472" s="534" t="str">
        <f ca="1">LOG入力!AQ472</f>
        <v/>
      </c>
      <c r="E472" s="570" t="str">
        <f ca="1">LOG入力!AR472</f>
        <v/>
      </c>
      <c r="F472" s="535" t="str">
        <f t="shared" ca="1" si="995"/>
        <v/>
      </c>
      <c r="G472" s="585" t="str">
        <f ca="1">LOG入力!AT472</f>
        <v/>
      </c>
      <c r="H472" s="542" t="str">
        <f ca="1">LOG入力!AU472</f>
        <v/>
      </c>
      <c r="I472" s="537" t="str">
        <f ca="1">LOG入力!AV472</f>
        <v/>
      </c>
      <c r="J472" s="577" t="str">
        <f ca="1">LOG入力!AW472</f>
        <v/>
      </c>
      <c r="K472" s="578" t="str">
        <f ca="1">LOG入力!BJ472</f>
        <v/>
      </c>
      <c r="L472" s="577" t="str">
        <f ca="1">LOG入力!AY472</f>
        <v/>
      </c>
      <c r="M472" s="545" t="str">
        <f ca="1">LOG入力!BK472</f>
        <v/>
      </c>
      <c r="N472" s="512" t="str">
        <f ca="1">IF(V472=1,"",IF(LOG入力!AJ472=1,"1",LOG入力!BA472))</f>
        <v/>
      </c>
      <c r="O472" s="538" t="str">
        <f ca="1">IF(V472=1,"",IF(LEN(LOG入力!O472)=0,"",LOG入力!O472))</f>
        <v/>
      </c>
      <c r="P472" s="291" t="str">
        <f ca="1">IF(V472=1,"",IF($AA$4=1,"",IF(LOG入力!BG472=1,"",CONCATENATE($ER472,$FB472,$FL472,$FV472,$GF472))))</f>
        <v/>
      </c>
      <c r="Q472" s="291" t="str">
        <f ca="1">IF(V472=1,"",IF($AA$4=1,"",IF(LOG入力!BG472=1,"",CONCATENATE($ET472,$FD472,$FN472,$FX472,$GH472))))</f>
        <v/>
      </c>
      <c r="R472" s="573" t="str">
        <f ca="1">IF(V472=1,"",IF($AA$4=1,"",IF(LOG入力!BH472&gt;0,0,AA472)))</f>
        <v/>
      </c>
      <c r="S472" s="293" t="str">
        <f t="shared" ca="1" si="996"/>
        <v/>
      </c>
      <c r="T472" s="681"/>
      <c r="U472" s="38"/>
      <c r="V472" s="196">
        <f ca="1">LOG入力!AN472</f>
        <v>1</v>
      </c>
      <c r="W472" s="38"/>
      <c r="X472" s="516" t="str">
        <f t="shared" ca="1" si="997"/>
        <v/>
      </c>
      <c r="Y472" s="515" t="str">
        <f t="shared" ca="1" si="998"/>
        <v/>
      </c>
      <c r="Z472" s="518" t="str">
        <f t="shared" ca="1" si="999"/>
        <v/>
      </c>
      <c r="AA472" s="574" t="str">
        <f t="shared" ca="1" si="1000"/>
        <v/>
      </c>
      <c r="AC472" s="6" t="str">
        <f t="shared" ca="1" si="1001"/>
        <v/>
      </c>
      <c r="AD472" s="6" t="str">
        <f t="shared" ca="1" si="1002"/>
        <v/>
      </c>
      <c r="AE472" s="6" t="str">
        <f t="shared" ca="1" si="1003"/>
        <v/>
      </c>
      <c r="AF472" s="6" t="str">
        <f t="shared" ca="1" si="1004"/>
        <v/>
      </c>
      <c r="AG472" s="6" t="str">
        <f t="shared" ca="1" si="1005"/>
        <v/>
      </c>
      <c r="AH472" s="6" t="str">
        <f t="shared" ca="1" si="1006"/>
        <v/>
      </c>
      <c r="AI472" s="6" t="str">
        <f t="shared" ca="1" si="1007"/>
        <v/>
      </c>
      <c r="AJ472" s="6" t="str">
        <f t="shared" ca="1" si="1008"/>
        <v/>
      </c>
      <c r="AK472" s="6" t="str">
        <f t="shared" ca="1" si="1009"/>
        <v/>
      </c>
      <c r="AL472" s="6" t="str">
        <f t="shared" ca="1" si="1010"/>
        <v/>
      </c>
      <c r="AM472" s="6" t="str">
        <f t="shared" ca="1" si="1011"/>
        <v/>
      </c>
      <c r="AN472" s="6" t="str">
        <f t="shared" ca="1" si="1012"/>
        <v/>
      </c>
      <c r="AO472" s="6" t="str">
        <f t="shared" ca="1" si="1013"/>
        <v/>
      </c>
      <c r="AP472" s="6" t="str">
        <f t="shared" ca="1" si="1014"/>
        <v/>
      </c>
      <c r="AQ472" s="6" t="str">
        <f t="shared" ca="1" si="1015"/>
        <v/>
      </c>
      <c r="AR472" s="6" t="str">
        <f t="shared" ca="1" si="1016"/>
        <v/>
      </c>
      <c r="AS472" s="6" t="str">
        <f t="shared" ca="1" si="1017"/>
        <v/>
      </c>
      <c r="AT472" s="6" t="str">
        <f t="shared" ca="1" si="1018"/>
        <v/>
      </c>
      <c r="AU472" s="6" t="str">
        <f t="shared" ca="1" si="1019"/>
        <v/>
      </c>
      <c r="AV472" s="6" t="str">
        <f t="shared" ca="1" si="1020"/>
        <v/>
      </c>
      <c r="AW472" s="6" t="str">
        <f t="shared" ca="1" si="1021"/>
        <v/>
      </c>
      <c r="AY472" s="6" t="str">
        <f t="shared" ca="1" si="1022"/>
        <v/>
      </c>
      <c r="AZ472" s="6" t="str">
        <f t="shared" ca="1" si="1023"/>
        <v/>
      </c>
      <c r="BA472" s="6" t="str">
        <f t="shared" ca="1" si="1024"/>
        <v/>
      </c>
      <c r="BB472" s="6" t="str">
        <f t="shared" ca="1" si="1025"/>
        <v/>
      </c>
      <c r="BC472" s="6" t="str">
        <f t="shared" ca="1" si="1026"/>
        <v/>
      </c>
      <c r="BD472" s="6" t="str">
        <f t="shared" ca="1" si="1027"/>
        <v/>
      </c>
      <c r="BE472" s="6" t="str">
        <f t="shared" ca="1" si="1028"/>
        <v/>
      </c>
      <c r="BF472" s="6" t="str">
        <f t="shared" ca="1" si="1029"/>
        <v/>
      </c>
      <c r="BG472" s="6" t="str">
        <f t="shared" ca="1" si="1030"/>
        <v/>
      </c>
      <c r="BH472" s="6" t="str">
        <f t="shared" ca="1" si="1031"/>
        <v/>
      </c>
      <c r="BI472" s="6" t="str">
        <f t="shared" ca="1" si="1032"/>
        <v/>
      </c>
      <c r="BJ472" s="6" t="str">
        <f t="shared" ca="1" si="1033"/>
        <v/>
      </c>
      <c r="BK472" s="6" t="str">
        <f t="shared" ca="1" si="1034"/>
        <v/>
      </c>
      <c r="BL472" s="6" t="str">
        <f t="shared" ca="1" si="1035"/>
        <v/>
      </c>
      <c r="BM472" s="6" t="str">
        <f t="shared" ca="1" si="1036"/>
        <v/>
      </c>
      <c r="BN472" s="6" t="str">
        <f t="shared" ca="1" si="1037"/>
        <v/>
      </c>
      <c r="BO472" s="6" t="str">
        <f t="shared" ca="1" si="1038"/>
        <v/>
      </c>
      <c r="BP472" s="6" t="str">
        <f t="shared" ca="1" si="1039"/>
        <v/>
      </c>
      <c r="BQ472" s="6" t="str">
        <f t="shared" ca="1" si="1040"/>
        <v/>
      </c>
      <c r="BR472" s="6" t="str">
        <f t="shared" ca="1" si="1041"/>
        <v/>
      </c>
      <c r="BS472" s="6" t="str">
        <f t="shared" ca="1" si="1042"/>
        <v/>
      </c>
      <c r="BU472" s="6" t="str">
        <f t="shared" ca="1" si="1043"/>
        <v/>
      </c>
      <c r="BW472" s="515" t="str">
        <f t="shared" ca="1" si="1044"/>
        <v/>
      </c>
      <c r="BX472" s="515">
        <f t="shared" ca="1" si="1045"/>
        <v>0</v>
      </c>
      <c r="BY472" s="515" t="str">
        <f t="shared" ca="1" si="1046"/>
        <v/>
      </c>
      <c r="CA472" s="6">
        <f t="shared" ca="1" si="1047"/>
        <v>1</v>
      </c>
      <c r="CC472" s="523" t="str">
        <f t="shared" ca="1" si="1048"/>
        <v/>
      </c>
      <c r="CE472" s="6" t="str">
        <f t="shared" ca="1" si="1049"/>
        <v/>
      </c>
      <c r="CG472" s="524" t="str">
        <f ca="1">IF(V472=1,"",IF($AA$4=1,"",IF(LOG入力!BH472&gt;0,"",IF(N472=0,"",IF(HT472=0,"","★")))))</f>
        <v/>
      </c>
      <c r="CI472" s="74" t="str">
        <f t="shared" ca="1" si="1050"/>
        <v/>
      </c>
      <c r="CK472" s="525" t="str">
        <f ca="1">IF(V472=1,"",IF(LOG入力!BH472&gt;0,1,0))</f>
        <v/>
      </c>
      <c r="CL472" s="74" t="str">
        <f t="shared" ca="1" si="1051"/>
        <v/>
      </c>
      <c r="CN472" s="74" t="str">
        <f t="shared" ca="1" si="1052"/>
        <v/>
      </c>
      <c r="CO472" s="74" t="str">
        <f t="shared" ca="1" si="1053"/>
        <v/>
      </c>
      <c r="CQ472" s="74" t="str">
        <f t="shared" ca="1" si="1054"/>
        <v/>
      </c>
      <c r="CR472" s="74" t="str">
        <f t="shared" ca="1" si="1055"/>
        <v/>
      </c>
      <c r="CS472" s="74" t="str">
        <f t="shared" ca="1" si="1056"/>
        <v/>
      </c>
      <c r="CT472" s="74" t="str">
        <f t="shared" ca="1" si="1057"/>
        <v/>
      </c>
      <c r="CU472" s="74" t="str">
        <f t="shared" ca="1" si="1058"/>
        <v/>
      </c>
      <c r="CV472" s="74" t="str">
        <f t="shared" ca="1" si="1059"/>
        <v/>
      </c>
      <c r="CW472" s="74" t="str">
        <f t="shared" ca="1" si="1060"/>
        <v/>
      </c>
      <c r="CX472" s="74" t="str">
        <f t="shared" ca="1" si="1061"/>
        <v/>
      </c>
      <c r="CY472" s="74" t="str">
        <f t="shared" ca="1" si="1062"/>
        <v/>
      </c>
      <c r="CZ472" s="74" t="str">
        <f t="shared" ca="1" si="1063"/>
        <v/>
      </c>
      <c r="DA472" s="74" t="str">
        <f t="shared" ca="1" si="1064"/>
        <v/>
      </c>
      <c r="DB472" s="74" t="str">
        <f t="shared" ca="1" si="1065"/>
        <v/>
      </c>
      <c r="DD472" s="74" t="str">
        <f t="shared" ca="1" si="1066"/>
        <v/>
      </c>
      <c r="DE472" s="74" t="str">
        <f t="shared" ca="1" si="1067"/>
        <v/>
      </c>
      <c r="DF472" s="74" t="str">
        <f t="shared" ca="1" si="1068"/>
        <v/>
      </c>
      <c r="DG472" s="74" t="str">
        <f t="shared" ca="1" si="1069"/>
        <v/>
      </c>
      <c r="DH472" s="74" t="str">
        <f t="shared" ca="1" si="1070"/>
        <v/>
      </c>
      <c r="DI472" s="74" t="str">
        <f t="shared" ca="1" si="1071"/>
        <v/>
      </c>
      <c r="DJ472" s="74" t="str">
        <f t="shared" ca="1" si="1072"/>
        <v/>
      </c>
      <c r="DK472" s="74" t="str">
        <f t="shared" ca="1" si="1073"/>
        <v/>
      </c>
      <c r="DL472" s="74" t="str">
        <f t="shared" ca="1" si="1074"/>
        <v/>
      </c>
      <c r="DM472" s="74" t="str">
        <f t="shared" ca="1" si="1075"/>
        <v/>
      </c>
      <c r="DN472" s="74" t="str">
        <f t="shared" ca="1" si="1076"/>
        <v/>
      </c>
      <c r="DO472" s="74" t="str">
        <f t="shared" ca="1" si="1077"/>
        <v/>
      </c>
      <c r="DQ472" s="74" t="str">
        <f t="shared" ca="1" si="1078"/>
        <v/>
      </c>
      <c r="DS472" s="74" t="str">
        <f t="shared" ca="1" si="1079"/>
        <v/>
      </c>
      <c r="DT472" s="74" t="str">
        <f t="shared" ca="1" si="1080"/>
        <v/>
      </c>
      <c r="DV472" s="525" t="str">
        <f t="shared" ca="1" si="1081"/>
        <v/>
      </c>
      <c r="DW472" s="74" t="str">
        <f t="shared" ca="1" si="1082"/>
        <v/>
      </c>
      <c r="DX472" s="485" t="str">
        <f t="shared" ca="1" si="1083"/>
        <v/>
      </c>
      <c r="DY472" s="74" t="str">
        <f t="shared" ca="1" si="1084"/>
        <v/>
      </c>
      <c r="DZ472" s="74" t="str">
        <f t="shared" ca="1" si="1085"/>
        <v/>
      </c>
      <c r="EA472" s="74" t="str">
        <f t="shared" ca="1" si="1086"/>
        <v/>
      </c>
      <c r="EC472" s="74" t="str">
        <f t="shared" ca="1" si="1087"/>
        <v/>
      </c>
      <c r="ED472" s="74" t="str">
        <f t="shared" ca="1" si="1088"/>
        <v/>
      </c>
      <c r="EE472" s="74" t="str">
        <f t="shared" ca="1" si="1089"/>
        <v/>
      </c>
      <c r="EG472" s="479" t="str">
        <f ca="1">IF(V472=1,"",IF(LOG入力!BH472&gt;0,0,IF(CG472="★",0,IF(R472=1,0,IF(N472=0,0,1)))))</f>
        <v/>
      </c>
      <c r="EH472" s="483" t="str">
        <f t="shared" ca="1" si="1090"/>
        <v/>
      </c>
      <c r="EI472" s="483" t="str">
        <f t="shared" ca="1" si="1091"/>
        <v/>
      </c>
      <c r="EJ472" s="483" t="str">
        <f t="shared" ca="1" si="1092"/>
        <v/>
      </c>
      <c r="EL472" s="71">
        <f t="shared" ca="1" si="1093"/>
        <v>0</v>
      </c>
      <c r="EM472" s="6">
        <f t="shared" ca="1" si="1094"/>
        <v>0</v>
      </c>
      <c r="EN472" s="6" t="str">
        <f t="shared" ca="1" si="1095"/>
        <v/>
      </c>
      <c r="EO472" s="6">
        <f ca="1">IF(LOG入力!BH472&gt;0,0,IF(EM472=0,0,(IF(COUNTIF($EN$19:EN472,EN472)=1,IF($FS$3="N",1,IF(EH472=1,1,0))))))</f>
        <v>0</v>
      </c>
      <c r="EP472" s="6" t="str">
        <f ca="1">IF(LOG入力!BH472&gt;0,"",IF(EO472=1,$X472,""))</f>
        <v/>
      </c>
      <c r="EQ472" s="6" t="str">
        <f ca="1">IF(LOG入力!BH472&gt;0,"",IF(EO472=1,$Y472,""))</f>
        <v/>
      </c>
      <c r="ER472" s="520" t="str">
        <f ca="1">IF(LOG入力!BH472&gt;0,"",IF(COUNTIF($EP$19:$EP472,EP472)=1,EP472,""))</f>
        <v/>
      </c>
      <c r="ES472" s="520">
        <f ca="1">IF(LOG入力!BH472&gt;0,0,IF((EL472=1),IF(($ER472=""),0,1),0))</f>
        <v>0</v>
      </c>
      <c r="ET472" s="520" t="str">
        <f ca="1">IF(LOG入力!BH472&gt;0,"",IF(COUNTIF($EQ$19:EQ472,EQ472)=1,EQ472,""))</f>
        <v/>
      </c>
      <c r="EU472" s="539">
        <f ca="1">IF(LOG入力!BH472&gt;0,0,IF((EL472=1),IF(($ET472=""),0,1),0))</f>
        <v>0</v>
      </c>
      <c r="EV472" s="71">
        <f t="shared" ca="1" si="1096"/>
        <v>0</v>
      </c>
      <c r="EW472" s="6">
        <f t="shared" ca="1" si="1097"/>
        <v>0</v>
      </c>
      <c r="EX472" s="6" t="str">
        <f t="shared" ca="1" si="1098"/>
        <v/>
      </c>
      <c r="EY472" s="6">
        <f ca="1">IF(LOG入力!BH472&gt;0,0,IF(EW472=0,0,(IF(COUNTIF($EX$19:EX472,EX472)=1,IF($FS$3="N",1,IF(EH472=1,1,0))))))</f>
        <v>0</v>
      </c>
      <c r="EZ472" s="6" t="str">
        <f ca="1">IF(LOG入力!BH472&gt;0,"",IF(EY472=1,$X472,""))</f>
        <v/>
      </c>
      <c r="FA472" s="6" t="str">
        <f ca="1">IF(LOG入力!BH472&gt;0,"",IF(EY472=1,$Y472,""))</f>
        <v/>
      </c>
      <c r="FB472" s="6" t="str">
        <f ca="1">IF(LOG入力!BH472&gt;0,"",IF(COUNTIF($EZ$19:$EZ472,EZ472)=1,EZ472,""))</f>
        <v/>
      </c>
      <c r="FC472" s="6">
        <f ca="1">IF(LOG入力!BH472&gt;0,0,IF((EV472=1),IF(($FB472=""),0,1),0))</f>
        <v>0</v>
      </c>
      <c r="FD472" s="6" t="str">
        <f ca="1">IF(LOG入力!BH472&gt;0,"",IF(COUNTIF($FA$19:FA472,FA472)=1,FA472,""))</f>
        <v/>
      </c>
      <c r="FE472" s="72">
        <f ca="1">IF(LOG入力!BH472&gt;0,0,IF((EV472=1),IF(($FD472=""),0,1),0))</f>
        <v>0</v>
      </c>
      <c r="FF472" s="71">
        <f t="shared" ca="1" si="1099"/>
        <v>0</v>
      </c>
      <c r="FG472" s="6">
        <f t="shared" ca="1" si="1100"/>
        <v>0</v>
      </c>
      <c r="FH472" s="6" t="str">
        <f t="shared" ca="1" si="1101"/>
        <v/>
      </c>
      <c r="FI472" s="6">
        <f ca="1">IF(LOG入力!BH472&gt;0,0,IF(FG472=0,0,(IF(COUNTIF($FH$19:FH472,FH472)=1,IF($FS$3="N",1,IF(EH472=1,1,0))))))</f>
        <v>0</v>
      </c>
      <c r="FJ472" s="6" t="str">
        <f ca="1">IF(LOG入力!BH472&gt;0,"",IF(FI472=1,$X472,""))</f>
        <v/>
      </c>
      <c r="FK472" s="6" t="str">
        <f ca="1">IF(LOG入力!BH472&gt;0,"",IF(FI472=1,$Y472,""))</f>
        <v/>
      </c>
      <c r="FL472" s="6" t="str">
        <f ca="1">IF(LOG入力!BH472&gt;0,"",IF(COUNTIF($FJ$19:$FJ472,FJ472)=1,FJ472,""))</f>
        <v/>
      </c>
      <c r="FM472" s="6">
        <f ca="1">IF(LOG入力!BH472&gt;0,0,IF((FF472=1),IF(($FL472=""),0,1),0))</f>
        <v>0</v>
      </c>
      <c r="FN472" s="6" t="str">
        <f ca="1">IF(LOG入力!BH472&gt;0,"",IF(COUNTIF($FK$19:FK472,FK472)=1,FK472,""))</f>
        <v/>
      </c>
      <c r="FO472" s="72">
        <f ca="1">IF(LOG入力!BH472&gt;0,0,IF((FF472=1),IF(($FN472=""),0,1),0))</f>
        <v>0</v>
      </c>
      <c r="FP472" s="71">
        <f t="shared" ca="1" si="1102"/>
        <v>0</v>
      </c>
      <c r="FQ472" s="6">
        <f t="shared" ca="1" si="1103"/>
        <v>0</v>
      </c>
      <c r="FR472" s="6" t="str">
        <f t="shared" ca="1" si="1104"/>
        <v/>
      </c>
      <c r="FS472" s="6">
        <f ca="1">IF(LOG入力!BH472&gt;0,0,IF(FQ472=0,0,(IF(COUNTIF($FR$19:FR472,FR472)=1,IF($FS$3="N",1,IF(EH472=1,1,0))))))</f>
        <v>0</v>
      </c>
      <c r="FT472" s="6" t="str">
        <f ca="1">IF(LOG入力!BH472&gt;0,"",IF(FS472=1,$X472,""))</f>
        <v/>
      </c>
      <c r="FU472" s="6" t="str">
        <f ca="1">IF(LOG入力!BH472&gt;0,"",IF(FS472=1,$Y472,""))</f>
        <v/>
      </c>
      <c r="FV472" s="6" t="str">
        <f ca="1">IF(LOG入力!BH472&gt;0,"",IF(COUNTIF($FT$19:$FT472,FT472)=1,FT472,""))</f>
        <v/>
      </c>
      <c r="FW472" s="6">
        <f ca="1">IF(LOG入力!BH472&gt;0,0,IF((FP472=1),IF(($FV472=""),0,1),0))</f>
        <v>0</v>
      </c>
      <c r="FX472" s="6" t="str">
        <f ca="1">IF(LOG入力!BH472&gt;0,"",IF(COUNTIF($FU$19:FU472,FU472)=1,FU472,""))</f>
        <v/>
      </c>
      <c r="FY472" s="72">
        <f ca="1">IF(LOG入力!BH472&gt;0,0,IF((FP472=1),IF(($FX472=""),0,1),0))</f>
        <v>0</v>
      </c>
      <c r="FZ472" s="71">
        <f t="shared" ca="1" si="1105"/>
        <v>0</v>
      </c>
      <c r="GA472" s="6">
        <f t="shared" ca="1" si="1106"/>
        <v>0</v>
      </c>
      <c r="GB472" s="6" t="str">
        <f t="shared" ca="1" si="1107"/>
        <v/>
      </c>
      <c r="GC472" s="6">
        <f ca="1">IF(LOG入力!BH472&gt;0,0,IF(GA472=0,0,(IF(COUNTIF($GB$19:GB472,GB472)=1,IF($FS$3="N",1,IF(EH472=1,1,0))))))</f>
        <v>0</v>
      </c>
      <c r="GD472" s="6" t="str">
        <f ca="1">IF(LOG入力!BH472&gt;0,"",IF(GC472=1,$X472,""))</f>
        <v/>
      </c>
      <c r="GE472" s="6" t="str">
        <f ca="1">IF(LOG入力!BH472&gt;0,"",IF(GC472=1,$Y472,""))</f>
        <v/>
      </c>
      <c r="GF472" s="6" t="str">
        <f ca="1">IF(LOG入力!BH472&gt;0,"",IF(COUNTIF($GD$19:$GD472,GD472)=1,GD472,""))</f>
        <v/>
      </c>
      <c r="GG472" s="6">
        <f ca="1">IF(LOG入力!BH472&gt;0,0,IF((FZ472=1),IF(($GF472=""),0,1),0))</f>
        <v>0</v>
      </c>
      <c r="GH472" s="6" t="str">
        <f ca="1">IF(LOG入力!BH472&gt;0,"",IF(COUNTIF($GE$19:GE472,GE472)=1,GE472,""))</f>
        <v/>
      </c>
      <c r="GI472" s="72">
        <f ca="1">IF(LOG入力!BH472&gt;0,0,IF((FZ472=1),IF(($GH472=""),0,1),0))</f>
        <v>0</v>
      </c>
      <c r="GK472" s="455" t="str">
        <f ca="1">IF(V472=1,"",IF(LEN(LOG入力!AS472)=0,"",LOG入力!AS472))</f>
        <v/>
      </c>
      <c r="GL472" s="378" t="str">
        <f t="shared" ca="1" si="1108"/>
        <v/>
      </c>
      <c r="GM472" s="378" t="str">
        <f t="shared" ca="1" si="1109"/>
        <v/>
      </c>
      <c r="GN472" s="74" t="str">
        <f t="shared" ca="1" si="1110"/>
        <v/>
      </c>
      <c r="GO472" s="74" t="str">
        <f t="shared" ca="1" si="1111"/>
        <v/>
      </c>
      <c r="GQ472" s="74" t="str">
        <f t="shared" ca="1" si="1112"/>
        <v/>
      </c>
      <c r="GR472" s="74" t="str">
        <f t="shared" ca="1" si="1113"/>
        <v/>
      </c>
      <c r="GS472" s="74" t="str">
        <f t="shared" ca="1" si="1114"/>
        <v/>
      </c>
      <c r="GT472" s="74" t="str">
        <f t="shared" ca="1" si="1115"/>
        <v/>
      </c>
      <c r="GU472" s="74" t="str">
        <f t="shared" ca="1" si="1116"/>
        <v/>
      </c>
      <c r="GV472" s="74" t="str">
        <f t="shared" ca="1" si="1117"/>
        <v/>
      </c>
      <c r="GX472" s="74" t="str">
        <f t="shared" ca="1" si="1118"/>
        <v/>
      </c>
      <c r="GY472" s="74" t="str">
        <f t="shared" ca="1" si="1119"/>
        <v/>
      </c>
      <c r="GZ472" s="74" t="str">
        <f ca="1">IF(V472=1,"",IF(LOG入力!BH472&gt;0,0,IF(GY472=0,0,IF((VALUE((TYPE(VALUE(J472)))))=16,0,IF(VALUE(J472)&lt;60,1,IF(VALUE(J472)&lt;100,0,IF(VALUE(J472)&lt;600,2,0)))))))</f>
        <v/>
      </c>
      <c r="HA472" s="74" t="str">
        <f t="shared" ca="1" si="1120"/>
        <v/>
      </c>
      <c r="HB472" s="74" t="str">
        <f ca="1">IF(V472=1,"",IF(LOG入力!BH472&gt;0,0,IF(HA472=0,0,IF((VALUE((TYPE(VALUE(L472)))))=16,0,IF(VALUE(L472)&lt;60,1,IF(VALUE(L472)&lt;100,0,IF(VALUE(L472)&lt;600,2,0)))))))</f>
        <v/>
      </c>
      <c r="HD472" s="74" t="str">
        <f t="shared" ca="1" si="1121"/>
        <v/>
      </c>
      <c r="HF472" s="74" t="str">
        <f t="shared" ca="1" si="1122"/>
        <v/>
      </c>
      <c r="HG472" s="74" t="str">
        <f t="shared" ca="1" si="1123"/>
        <v/>
      </c>
      <c r="HH472" s="74" t="str">
        <f t="shared" ca="1" si="1124"/>
        <v/>
      </c>
      <c r="HI472" s="74" t="str">
        <f t="shared" ca="1" si="1125"/>
        <v/>
      </c>
      <c r="HJ472" s="74" t="str">
        <f t="shared" ca="1" si="1126"/>
        <v/>
      </c>
      <c r="HK472" s="74" t="str">
        <f t="shared" ca="1" si="1127"/>
        <v/>
      </c>
      <c r="HL472" s="74" t="str">
        <f t="shared" ca="1" si="1128"/>
        <v/>
      </c>
      <c r="HM472" s="74" t="str">
        <f t="shared" ca="1" si="1129"/>
        <v/>
      </c>
      <c r="HN472" s="74" t="str">
        <f t="shared" ca="1" si="1130"/>
        <v/>
      </c>
      <c r="HO472" s="529" t="str">
        <f t="shared" ca="1" si="1131"/>
        <v/>
      </c>
      <c r="HP472" s="74" t="str">
        <f t="shared" ca="1" si="1132"/>
        <v/>
      </c>
      <c r="HQ472" s="74" t="str">
        <f t="shared" ca="1" si="1133"/>
        <v/>
      </c>
      <c r="HR472" s="74" t="str">
        <f t="shared" ca="1" si="1134"/>
        <v/>
      </c>
      <c r="HS472" s="74" t="str">
        <f t="shared" ca="1" si="1135"/>
        <v/>
      </c>
      <c r="HT472" s="74" t="str">
        <f ca="1">IF(V472=1,"",IF(LOG入力!BH472&gt;0,0,IF(DV472=1,0,IF(N472="0",0,IF(SUM(HD472:HS472)&gt;0,1,0)))))</f>
        <v/>
      </c>
    </row>
    <row r="473" spans="1:228" x14ac:dyDescent="0.15">
      <c r="A473" s="5"/>
      <c r="B473" s="532" t="str">
        <f t="shared" ca="1" si="994"/>
        <v/>
      </c>
      <c r="C473" s="561" t="str">
        <f ca="1">LOG入力!AP473</f>
        <v/>
      </c>
      <c r="D473" s="534" t="str">
        <f ca="1">LOG入力!AQ473</f>
        <v/>
      </c>
      <c r="E473" s="570" t="str">
        <f ca="1">LOG入力!AR473</f>
        <v/>
      </c>
      <c r="F473" s="535" t="str">
        <f t="shared" ca="1" si="995"/>
        <v/>
      </c>
      <c r="G473" s="585" t="str">
        <f ca="1">LOG入力!AT473</f>
        <v/>
      </c>
      <c r="H473" s="542" t="str">
        <f ca="1">LOG入力!AU473</f>
        <v/>
      </c>
      <c r="I473" s="537" t="str">
        <f ca="1">LOG入力!AV473</f>
        <v/>
      </c>
      <c r="J473" s="577" t="str">
        <f ca="1">LOG入力!AW473</f>
        <v/>
      </c>
      <c r="K473" s="578" t="str">
        <f ca="1">LOG入力!BJ473</f>
        <v/>
      </c>
      <c r="L473" s="577" t="str">
        <f ca="1">LOG入力!AY473</f>
        <v/>
      </c>
      <c r="M473" s="545" t="str">
        <f ca="1">LOG入力!BK473</f>
        <v/>
      </c>
      <c r="N473" s="512" t="str">
        <f ca="1">IF(V473=1,"",IF(LOG入力!AJ473=1,"1",LOG入力!BA473))</f>
        <v/>
      </c>
      <c r="O473" s="538" t="str">
        <f ca="1">IF(V473=1,"",IF(LEN(LOG入力!O473)=0,"",LOG入力!O473))</f>
        <v/>
      </c>
      <c r="P473" s="291" t="str">
        <f ca="1">IF(V473=1,"",IF($AA$4=1,"",IF(LOG入力!BG473=1,"",CONCATENATE($ER473,$FB473,$FL473,$FV473,$GF473))))</f>
        <v/>
      </c>
      <c r="Q473" s="291" t="str">
        <f ca="1">IF(V473=1,"",IF($AA$4=1,"",IF(LOG入力!BG473=1,"",CONCATENATE($ET473,$FD473,$FN473,$FX473,$GH473))))</f>
        <v/>
      </c>
      <c r="R473" s="573" t="str">
        <f ca="1">IF(V473=1,"",IF($AA$4=1,"",IF(LOG入力!BH473&gt;0,0,AA473)))</f>
        <v/>
      </c>
      <c r="S473" s="293" t="str">
        <f t="shared" ca="1" si="996"/>
        <v/>
      </c>
      <c r="T473" s="681"/>
      <c r="U473" s="38"/>
      <c r="V473" s="196">
        <f ca="1">LOG入力!AN473</f>
        <v>1</v>
      </c>
      <c r="W473" s="38"/>
      <c r="X473" s="516" t="str">
        <f t="shared" ca="1" si="997"/>
        <v/>
      </c>
      <c r="Y473" s="515" t="str">
        <f t="shared" ca="1" si="998"/>
        <v/>
      </c>
      <c r="Z473" s="518" t="str">
        <f t="shared" ca="1" si="999"/>
        <v/>
      </c>
      <c r="AA473" s="574" t="str">
        <f t="shared" ca="1" si="1000"/>
        <v/>
      </c>
      <c r="AC473" s="6" t="str">
        <f t="shared" ca="1" si="1001"/>
        <v/>
      </c>
      <c r="AD473" s="6" t="str">
        <f t="shared" ca="1" si="1002"/>
        <v/>
      </c>
      <c r="AE473" s="6" t="str">
        <f t="shared" ca="1" si="1003"/>
        <v/>
      </c>
      <c r="AF473" s="6" t="str">
        <f t="shared" ca="1" si="1004"/>
        <v/>
      </c>
      <c r="AG473" s="6" t="str">
        <f t="shared" ca="1" si="1005"/>
        <v/>
      </c>
      <c r="AH473" s="6" t="str">
        <f t="shared" ca="1" si="1006"/>
        <v/>
      </c>
      <c r="AI473" s="6" t="str">
        <f t="shared" ca="1" si="1007"/>
        <v/>
      </c>
      <c r="AJ473" s="6" t="str">
        <f t="shared" ca="1" si="1008"/>
        <v/>
      </c>
      <c r="AK473" s="6" t="str">
        <f t="shared" ca="1" si="1009"/>
        <v/>
      </c>
      <c r="AL473" s="6" t="str">
        <f t="shared" ca="1" si="1010"/>
        <v/>
      </c>
      <c r="AM473" s="6" t="str">
        <f t="shared" ca="1" si="1011"/>
        <v/>
      </c>
      <c r="AN473" s="6" t="str">
        <f t="shared" ca="1" si="1012"/>
        <v/>
      </c>
      <c r="AO473" s="6" t="str">
        <f t="shared" ca="1" si="1013"/>
        <v/>
      </c>
      <c r="AP473" s="6" t="str">
        <f t="shared" ca="1" si="1014"/>
        <v/>
      </c>
      <c r="AQ473" s="6" t="str">
        <f t="shared" ca="1" si="1015"/>
        <v/>
      </c>
      <c r="AR473" s="6" t="str">
        <f t="shared" ca="1" si="1016"/>
        <v/>
      </c>
      <c r="AS473" s="6" t="str">
        <f t="shared" ca="1" si="1017"/>
        <v/>
      </c>
      <c r="AT473" s="6" t="str">
        <f t="shared" ca="1" si="1018"/>
        <v/>
      </c>
      <c r="AU473" s="6" t="str">
        <f t="shared" ca="1" si="1019"/>
        <v/>
      </c>
      <c r="AV473" s="6" t="str">
        <f t="shared" ca="1" si="1020"/>
        <v/>
      </c>
      <c r="AW473" s="6" t="str">
        <f t="shared" ca="1" si="1021"/>
        <v/>
      </c>
      <c r="AY473" s="6" t="str">
        <f t="shared" ca="1" si="1022"/>
        <v/>
      </c>
      <c r="AZ473" s="6" t="str">
        <f t="shared" ca="1" si="1023"/>
        <v/>
      </c>
      <c r="BA473" s="6" t="str">
        <f t="shared" ca="1" si="1024"/>
        <v/>
      </c>
      <c r="BB473" s="6" t="str">
        <f t="shared" ca="1" si="1025"/>
        <v/>
      </c>
      <c r="BC473" s="6" t="str">
        <f t="shared" ca="1" si="1026"/>
        <v/>
      </c>
      <c r="BD473" s="6" t="str">
        <f t="shared" ca="1" si="1027"/>
        <v/>
      </c>
      <c r="BE473" s="6" t="str">
        <f t="shared" ca="1" si="1028"/>
        <v/>
      </c>
      <c r="BF473" s="6" t="str">
        <f t="shared" ca="1" si="1029"/>
        <v/>
      </c>
      <c r="BG473" s="6" t="str">
        <f t="shared" ca="1" si="1030"/>
        <v/>
      </c>
      <c r="BH473" s="6" t="str">
        <f t="shared" ca="1" si="1031"/>
        <v/>
      </c>
      <c r="BI473" s="6" t="str">
        <f t="shared" ca="1" si="1032"/>
        <v/>
      </c>
      <c r="BJ473" s="6" t="str">
        <f t="shared" ca="1" si="1033"/>
        <v/>
      </c>
      <c r="BK473" s="6" t="str">
        <f t="shared" ca="1" si="1034"/>
        <v/>
      </c>
      <c r="BL473" s="6" t="str">
        <f t="shared" ca="1" si="1035"/>
        <v/>
      </c>
      <c r="BM473" s="6" t="str">
        <f t="shared" ca="1" si="1036"/>
        <v/>
      </c>
      <c r="BN473" s="6" t="str">
        <f t="shared" ca="1" si="1037"/>
        <v/>
      </c>
      <c r="BO473" s="6" t="str">
        <f t="shared" ca="1" si="1038"/>
        <v/>
      </c>
      <c r="BP473" s="6" t="str">
        <f t="shared" ca="1" si="1039"/>
        <v/>
      </c>
      <c r="BQ473" s="6" t="str">
        <f t="shared" ca="1" si="1040"/>
        <v/>
      </c>
      <c r="BR473" s="6" t="str">
        <f t="shared" ca="1" si="1041"/>
        <v/>
      </c>
      <c r="BS473" s="6" t="str">
        <f t="shared" ca="1" si="1042"/>
        <v/>
      </c>
      <c r="BU473" s="6" t="str">
        <f t="shared" ca="1" si="1043"/>
        <v/>
      </c>
      <c r="BW473" s="515" t="str">
        <f t="shared" ca="1" si="1044"/>
        <v/>
      </c>
      <c r="BX473" s="515">
        <f t="shared" ca="1" si="1045"/>
        <v>0</v>
      </c>
      <c r="BY473" s="515" t="str">
        <f t="shared" ca="1" si="1046"/>
        <v/>
      </c>
      <c r="CA473" s="6">
        <f t="shared" ca="1" si="1047"/>
        <v>1</v>
      </c>
      <c r="CC473" s="523" t="str">
        <f t="shared" ca="1" si="1048"/>
        <v/>
      </c>
      <c r="CE473" s="6" t="str">
        <f t="shared" ca="1" si="1049"/>
        <v/>
      </c>
      <c r="CG473" s="524" t="str">
        <f ca="1">IF(V473=1,"",IF($AA$4=1,"",IF(LOG入力!BH473&gt;0,"",IF(N473=0,"",IF(HT473=0,"","★")))))</f>
        <v/>
      </c>
      <c r="CI473" s="74" t="str">
        <f t="shared" ca="1" si="1050"/>
        <v/>
      </c>
      <c r="CK473" s="525" t="str">
        <f ca="1">IF(V473=1,"",IF(LOG入力!BH473&gt;0,1,0))</f>
        <v/>
      </c>
      <c r="CL473" s="74" t="str">
        <f t="shared" ca="1" si="1051"/>
        <v/>
      </c>
      <c r="CN473" s="74" t="str">
        <f t="shared" ca="1" si="1052"/>
        <v/>
      </c>
      <c r="CO473" s="74" t="str">
        <f t="shared" ca="1" si="1053"/>
        <v/>
      </c>
      <c r="CQ473" s="74" t="str">
        <f t="shared" ca="1" si="1054"/>
        <v/>
      </c>
      <c r="CR473" s="74" t="str">
        <f t="shared" ca="1" si="1055"/>
        <v/>
      </c>
      <c r="CS473" s="74" t="str">
        <f t="shared" ca="1" si="1056"/>
        <v/>
      </c>
      <c r="CT473" s="74" t="str">
        <f t="shared" ca="1" si="1057"/>
        <v/>
      </c>
      <c r="CU473" s="74" t="str">
        <f t="shared" ca="1" si="1058"/>
        <v/>
      </c>
      <c r="CV473" s="74" t="str">
        <f t="shared" ca="1" si="1059"/>
        <v/>
      </c>
      <c r="CW473" s="74" t="str">
        <f t="shared" ca="1" si="1060"/>
        <v/>
      </c>
      <c r="CX473" s="74" t="str">
        <f t="shared" ca="1" si="1061"/>
        <v/>
      </c>
      <c r="CY473" s="74" t="str">
        <f t="shared" ca="1" si="1062"/>
        <v/>
      </c>
      <c r="CZ473" s="74" t="str">
        <f t="shared" ca="1" si="1063"/>
        <v/>
      </c>
      <c r="DA473" s="74" t="str">
        <f t="shared" ca="1" si="1064"/>
        <v/>
      </c>
      <c r="DB473" s="74" t="str">
        <f t="shared" ca="1" si="1065"/>
        <v/>
      </c>
      <c r="DD473" s="74" t="str">
        <f t="shared" ca="1" si="1066"/>
        <v/>
      </c>
      <c r="DE473" s="74" t="str">
        <f t="shared" ca="1" si="1067"/>
        <v/>
      </c>
      <c r="DF473" s="74" t="str">
        <f t="shared" ca="1" si="1068"/>
        <v/>
      </c>
      <c r="DG473" s="74" t="str">
        <f t="shared" ca="1" si="1069"/>
        <v/>
      </c>
      <c r="DH473" s="74" t="str">
        <f t="shared" ca="1" si="1070"/>
        <v/>
      </c>
      <c r="DI473" s="74" t="str">
        <f t="shared" ca="1" si="1071"/>
        <v/>
      </c>
      <c r="DJ473" s="74" t="str">
        <f t="shared" ca="1" si="1072"/>
        <v/>
      </c>
      <c r="DK473" s="74" t="str">
        <f t="shared" ca="1" si="1073"/>
        <v/>
      </c>
      <c r="DL473" s="74" t="str">
        <f t="shared" ca="1" si="1074"/>
        <v/>
      </c>
      <c r="DM473" s="74" t="str">
        <f t="shared" ca="1" si="1075"/>
        <v/>
      </c>
      <c r="DN473" s="74" t="str">
        <f t="shared" ca="1" si="1076"/>
        <v/>
      </c>
      <c r="DO473" s="74" t="str">
        <f t="shared" ca="1" si="1077"/>
        <v/>
      </c>
      <c r="DQ473" s="74" t="str">
        <f t="shared" ca="1" si="1078"/>
        <v/>
      </c>
      <c r="DS473" s="74" t="str">
        <f t="shared" ca="1" si="1079"/>
        <v/>
      </c>
      <c r="DT473" s="74" t="str">
        <f t="shared" ca="1" si="1080"/>
        <v/>
      </c>
      <c r="DV473" s="525" t="str">
        <f t="shared" ca="1" si="1081"/>
        <v/>
      </c>
      <c r="DW473" s="74" t="str">
        <f t="shared" ca="1" si="1082"/>
        <v/>
      </c>
      <c r="DX473" s="485" t="str">
        <f t="shared" ca="1" si="1083"/>
        <v/>
      </c>
      <c r="DY473" s="74" t="str">
        <f t="shared" ca="1" si="1084"/>
        <v/>
      </c>
      <c r="DZ473" s="74" t="str">
        <f t="shared" ca="1" si="1085"/>
        <v/>
      </c>
      <c r="EA473" s="74" t="str">
        <f t="shared" ca="1" si="1086"/>
        <v/>
      </c>
      <c r="EC473" s="74" t="str">
        <f t="shared" ca="1" si="1087"/>
        <v/>
      </c>
      <c r="ED473" s="74" t="str">
        <f t="shared" ca="1" si="1088"/>
        <v/>
      </c>
      <c r="EE473" s="74" t="str">
        <f t="shared" ca="1" si="1089"/>
        <v/>
      </c>
      <c r="EG473" s="479" t="str">
        <f ca="1">IF(V473=1,"",IF(LOG入力!BH473&gt;0,0,IF(CG473="★",0,IF(R473=1,0,IF(N473=0,0,1)))))</f>
        <v/>
      </c>
      <c r="EH473" s="483" t="str">
        <f t="shared" ca="1" si="1090"/>
        <v/>
      </c>
      <c r="EI473" s="483" t="str">
        <f t="shared" ca="1" si="1091"/>
        <v/>
      </c>
      <c r="EJ473" s="483" t="str">
        <f t="shared" ca="1" si="1092"/>
        <v/>
      </c>
      <c r="EL473" s="71">
        <f t="shared" ca="1" si="1093"/>
        <v>0</v>
      </c>
      <c r="EM473" s="6">
        <f t="shared" ca="1" si="1094"/>
        <v>0</v>
      </c>
      <c r="EN473" s="6" t="str">
        <f t="shared" ca="1" si="1095"/>
        <v/>
      </c>
      <c r="EO473" s="6">
        <f ca="1">IF(LOG入力!BH473&gt;0,0,IF(EM473=0,0,(IF(COUNTIF($EN$19:EN473,EN473)=1,IF($FS$3="N",1,IF(EH473=1,1,0))))))</f>
        <v>0</v>
      </c>
      <c r="EP473" s="6" t="str">
        <f ca="1">IF(LOG入力!BH473&gt;0,"",IF(EO473=1,$X473,""))</f>
        <v/>
      </c>
      <c r="EQ473" s="6" t="str">
        <f ca="1">IF(LOG入力!BH473&gt;0,"",IF(EO473=1,$Y473,""))</f>
        <v/>
      </c>
      <c r="ER473" s="520" t="str">
        <f ca="1">IF(LOG入力!BH473&gt;0,"",IF(COUNTIF($EP$19:$EP473,EP473)=1,EP473,""))</f>
        <v/>
      </c>
      <c r="ES473" s="520">
        <f ca="1">IF(LOG入力!BH473&gt;0,0,IF((EL473=1),IF(($ER473=""),0,1),0))</f>
        <v>0</v>
      </c>
      <c r="ET473" s="520" t="str">
        <f ca="1">IF(LOG入力!BH473&gt;0,"",IF(COUNTIF($EQ$19:EQ473,EQ473)=1,EQ473,""))</f>
        <v/>
      </c>
      <c r="EU473" s="539">
        <f ca="1">IF(LOG入力!BH473&gt;0,0,IF((EL473=1),IF(($ET473=""),0,1),0))</f>
        <v>0</v>
      </c>
      <c r="EV473" s="71">
        <f t="shared" ca="1" si="1096"/>
        <v>0</v>
      </c>
      <c r="EW473" s="6">
        <f t="shared" ca="1" si="1097"/>
        <v>0</v>
      </c>
      <c r="EX473" s="6" t="str">
        <f t="shared" ca="1" si="1098"/>
        <v/>
      </c>
      <c r="EY473" s="6">
        <f ca="1">IF(LOG入力!BH473&gt;0,0,IF(EW473=0,0,(IF(COUNTIF($EX$19:EX473,EX473)=1,IF($FS$3="N",1,IF(EH473=1,1,0))))))</f>
        <v>0</v>
      </c>
      <c r="EZ473" s="6" t="str">
        <f ca="1">IF(LOG入力!BH473&gt;0,"",IF(EY473=1,$X473,""))</f>
        <v/>
      </c>
      <c r="FA473" s="6" t="str">
        <f ca="1">IF(LOG入力!BH473&gt;0,"",IF(EY473=1,$Y473,""))</f>
        <v/>
      </c>
      <c r="FB473" s="6" t="str">
        <f ca="1">IF(LOG入力!BH473&gt;0,"",IF(COUNTIF($EZ$19:$EZ473,EZ473)=1,EZ473,""))</f>
        <v/>
      </c>
      <c r="FC473" s="6">
        <f ca="1">IF(LOG入力!BH473&gt;0,0,IF((EV473=1),IF(($FB473=""),0,1),0))</f>
        <v>0</v>
      </c>
      <c r="FD473" s="6" t="str">
        <f ca="1">IF(LOG入力!BH473&gt;0,"",IF(COUNTIF($FA$19:FA473,FA473)=1,FA473,""))</f>
        <v/>
      </c>
      <c r="FE473" s="72">
        <f ca="1">IF(LOG入力!BH473&gt;0,0,IF((EV473=1),IF(($FD473=""),0,1),0))</f>
        <v>0</v>
      </c>
      <c r="FF473" s="71">
        <f t="shared" ca="1" si="1099"/>
        <v>0</v>
      </c>
      <c r="FG473" s="6">
        <f t="shared" ca="1" si="1100"/>
        <v>0</v>
      </c>
      <c r="FH473" s="6" t="str">
        <f t="shared" ca="1" si="1101"/>
        <v/>
      </c>
      <c r="FI473" s="6">
        <f ca="1">IF(LOG入力!BH473&gt;0,0,IF(FG473=0,0,(IF(COUNTIF($FH$19:FH473,FH473)=1,IF($FS$3="N",1,IF(EH473=1,1,0))))))</f>
        <v>0</v>
      </c>
      <c r="FJ473" s="6" t="str">
        <f ca="1">IF(LOG入力!BH473&gt;0,"",IF(FI473=1,$X473,""))</f>
        <v/>
      </c>
      <c r="FK473" s="6" t="str">
        <f ca="1">IF(LOG入力!BH473&gt;0,"",IF(FI473=1,$Y473,""))</f>
        <v/>
      </c>
      <c r="FL473" s="6" t="str">
        <f ca="1">IF(LOG入力!BH473&gt;0,"",IF(COUNTIF($FJ$19:$FJ473,FJ473)=1,FJ473,""))</f>
        <v/>
      </c>
      <c r="FM473" s="6">
        <f ca="1">IF(LOG入力!BH473&gt;0,0,IF((FF473=1),IF(($FL473=""),0,1),0))</f>
        <v>0</v>
      </c>
      <c r="FN473" s="6" t="str">
        <f ca="1">IF(LOG入力!BH473&gt;0,"",IF(COUNTIF($FK$19:FK473,FK473)=1,FK473,""))</f>
        <v/>
      </c>
      <c r="FO473" s="72">
        <f ca="1">IF(LOG入力!BH473&gt;0,0,IF((FF473=1),IF(($FN473=""),0,1),0))</f>
        <v>0</v>
      </c>
      <c r="FP473" s="71">
        <f t="shared" ca="1" si="1102"/>
        <v>0</v>
      </c>
      <c r="FQ473" s="6">
        <f t="shared" ca="1" si="1103"/>
        <v>0</v>
      </c>
      <c r="FR473" s="6" t="str">
        <f t="shared" ca="1" si="1104"/>
        <v/>
      </c>
      <c r="FS473" s="6">
        <f ca="1">IF(LOG入力!BH473&gt;0,0,IF(FQ473=0,0,(IF(COUNTIF($FR$19:FR473,FR473)=1,IF($FS$3="N",1,IF(EH473=1,1,0))))))</f>
        <v>0</v>
      </c>
      <c r="FT473" s="6" t="str">
        <f ca="1">IF(LOG入力!BH473&gt;0,"",IF(FS473=1,$X473,""))</f>
        <v/>
      </c>
      <c r="FU473" s="6" t="str">
        <f ca="1">IF(LOG入力!BH473&gt;0,"",IF(FS473=1,$Y473,""))</f>
        <v/>
      </c>
      <c r="FV473" s="6" t="str">
        <f ca="1">IF(LOG入力!BH473&gt;0,"",IF(COUNTIF($FT$19:$FT473,FT473)=1,FT473,""))</f>
        <v/>
      </c>
      <c r="FW473" s="6">
        <f ca="1">IF(LOG入力!BH473&gt;0,0,IF((FP473=1),IF(($FV473=""),0,1),0))</f>
        <v>0</v>
      </c>
      <c r="FX473" s="6" t="str">
        <f ca="1">IF(LOG入力!BH473&gt;0,"",IF(COUNTIF($FU$19:FU473,FU473)=1,FU473,""))</f>
        <v/>
      </c>
      <c r="FY473" s="72">
        <f ca="1">IF(LOG入力!BH473&gt;0,0,IF((FP473=1),IF(($FX473=""),0,1),0))</f>
        <v>0</v>
      </c>
      <c r="FZ473" s="71">
        <f t="shared" ca="1" si="1105"/>
        <v>0</v>
      </c>
      <c r="GA473" s="6">
        <f t="shared" ca="1" si="1106"/>
        <v>0</v>
      </c>
      <c r="GB473" s="6" t="str">
        <f t="shared" ca="1" si="1107"/>
        <v/>
      </c>
      <c r="GC473" s="6">
        <f ca="1">IF(LOG入力!BH473&gt;0,0,IF(GA473=0,0,(IF(COUNTIF($GB$19:GB473,GB473)=1,IF($FS$3="N",1,IF(EH473=1,1,0))))))</f>
        <v>0</v>
      </c>
      <c r="GD473" s="6" t="str">
        <f ca="1">IF(LOG入力!BH473&gt;0,"",IF(GC473=1,$X473,""))</f>
        <v/>
      </c>
      <c r="GE473" s="6" t="str">
        <f ca="1">IF(LOG入力!BH473&gt;0,"",IF(GC473=1,$Y473,""))</f>
        <v/>
      </c>
      <c r="GF473" s="6" t="str">
        <f ca="1">IF(LOG入力!BH473&gt;0,"",IF(COUNTIF($GD$19:$GD473,GD473)=1,GD473,""))</f>
        <v/>
      </c>
      <c r="GG473" s="6">
        <f ca="1">IF(LOG入力!BH473&gt;0,0,IF((FZ473=1),IF(($GF473=""),0,1),0))</f>
        <v>0</v>
      </c>
      <c r="GH473" s="6" t="str">
        <f ca="1">IF(LOG入力!BH473&gt;0,"",IF(COUNTIF($GE$19:GE473,GE473)=1,GE473,""))</f>
        <v/>
      </c>
      <c r="GI473" s="72">
        <f ca="1">IF(LOG入力!BH473&gt;0,0,IF((FZ473=1),IF(($GH473=""),0,1),0))</f>
        <v>0</v>
      </c>
      <c r="GK473" s="455" t="str">
        <f ca="1">IF(V473=1,"",IF(LEN(LOG入力!AS473)=0,"",LOG入力!AS473))</f>
        <v/>
      </c>
      <c r="GL473" s="378" t="str">
        <f t="shared" ca="1" si="1108"/>
        <v/>
      </c>
      <c r="GM473" s="378" t="str">
        <f t="shared" ca="1" si="1109"/>
        <v/>
      </c>
      <c r="GN473" s="74" t="str">
        <f t="shared" ca="1" si="1110"/>
        <v/>
      </c>
      <c r="GO473" s="74" t="str">
        <f t="shared" ca="1" si="1111"/>
        <v/>
      </c>
      <c r="GQ473" s="74" t="str">
        <f t="shared" ca="1" si="1112"/>
        <v/>
      </c>
      <c r="GR473" s="74" t="str">
        <f t="shared" ca="1" si="1113"/>
        <v/>
      </c>
      <c r="GS473" s="74" t="str">
        <f t="shared" ca="1" si="1114"/>
        <v/>
      </c>
      <c r="GT473" s="74" t="str">
        <f t="shared" ca="1" si="1115"/>
        <v/>
      </c>
      <c r="GU473" s="74" t="str">
        <f t="shared" ca="1" si="1116"/>
        <v/>
      </c>
      <c r="GV473" s="74" t="str">
        <f t="shared" ca="1" si="1117"/>
        <v/>
      </c>
      <c r="GX473" s="74" t="str">
        <f t="shared" ca="1" si="1118"/>
        <v/>
      </c>
      <c r="GY473" s="74" t="str">
        <f t="shared" ca="1" si="1119"/>
        <v/>
      </c>
      <c r="GZ473" s="74" t="str">
        <f ca="1">IF(V473=1,"",IF(LOG入力!BH473&gt;0,0,IF(GY473=0,0,IF((VALUE((TYPE(VALUE(J473)))))=16,0,IF(VALUE(J473)&lt;60,1,IF(VALUE(J473)&lt;100,0,IF(VALUE(J473)&lt;600,2,0)))))))</f>
        <v/>
      </c>
      <c r="HA473" s="74" t="str">
        <f t="shared" ca="1" si="1120"/>
        <v/>
      </c>
      <c r="HB473" s="74" t="str">
        <f ca="1">IF(V473=1,"",IF(LOG入力!BH473&gt;0,0,IF(HA473=0,0,IF((VALUE((TYPE(VALUE(L473)))))=16,0,IF(VALUE(L473)&lt;60,1,IF(VALUE(L473)&lt;100,0,IF(VALUE(L473)&lt;600,2,0)))))))</f>
        <v/>
      </c>
      <c r="HD473" s="74" t="str">
        <f t="shared" ca="1" si="1121"/>
        <v/>
      </c>
      <c r="HF473" s="74" t="str">
        <f t="shared" ca="1" si="1122"/>
        <v/>
      </c>
      <c r="HG473" s="74" t="str">
        <f t="shared" ca="1" si="1123"/>
        <v/>
      </c>
      <c r="HH473" s="74" t="str">
        <f t="shared" ca="1" si="1124"/>
        <v/>
      </c>
      <c r="HI473" s="74" t="str">
        <f t="shared" ca="1" si="1125"/>
        <v/>
      </c>
      <c r="HJ473" s="74" t="str">
        <f t="shared" ca="1" si="1126"/>
        <v/>
      </c>
      <c r="HK473" s="74" t="str">
        <f t="shared" ca="1" si="1127"/>
        <v/>
      </c>
      <c r="HL473" s="74" t="str">
        <f t="shared" ca="1" si="1128"/>
        <v/>
      </c>
      <c r="HM473" s="74" t="str">
        <f t="shared" ca="1" si="1129"/>
        <v/>
      </c>
      <c r="HN473" s="74" t="str">
        <f t="shared" ca="1" si="1130"/>
        <v/>
      </c>
      <c r="HO473" s="529" t="str">
        <f t="shared" ca="1" si="1131"/>
        <v/>
      </c>
      <c r="HP473" s="74" t="str">
        <f t="shared" ca="1" si="1132"/>
        <v/>
      </c>
      <c r="HQ473" s="74" t="str">
        <f t="shared" ca="1" si="1133"/>
        <v/>
      </c>
      <c r="HR473" s="74" t="str">
        <f t="shared" ca="1" si="1134"/>
        <v/>
      </c>
      <c r="HS473" s="74" t="str">
        <f t="shared" ca="1" si="1135"/>
        <v/>
      </c>
      <c r="HT473" s="74" t="str">
        <f ca="1">IF(V473=1,"",IF(LOG入力!BH473&gt;0,0,IF(DV473=1,0,IF(N473="0",0,IF(SUM(HD473:HS473)&gt;0,1,0)))))</f>
        <v/>
      </c>
    </row>
    <row r="474" spans="1:228" x14ac:dyDescent="0.15">
      <c r="A474" s="5"/>
      <c r="B474" s="532" t="str">
        <f t="shared" ca="1" si="994"/>
        <v/>
      </c>
      <c r="C474" s="570" t="str">
        <f ca="1">LOG入力!AP474</f>
        <v/>
      </c>
      <c r="D474" s="534" t="str">
        <f ca="1">LOG入力!AQ474</f>
        <v/>
      </c>
      <c r="E474" s="570" t="str">
        <f ca="1">LOG入力!AR474</f>
        <v/>
      </c>
      <c r="F474" s="535" t="str">
        <f t="shared" ca="1" si="995"/>
        <v/>
      </c>
      <c r="G474" s="585" t="str">
        <f ca="1">LOG入力!AT474</f>
        <v/>
      </c>
      <c r="H474" s="542" t="str">
        <f ca="1">LOG入力!AU474</f>
        <v/>
      </c>
      <c r="I474" s="537" t="str">
        <f ca="1">LOG入力!AV474</f>
        <v/>
      </c>
      <c r="J474" s="577" t="str">
        <f ca="1">LOG入力!AW474</f>
        <v/>
      </c>
      <c r="K474" s="578" t="str">
        <f ca="1">LOG入力!BJ474</f>
        <v/>
      </c>
      <c r="L474" s="577" t="str">
        <f ca="1">LOG入力!AY474</f>
        <v/>
      </c>
      <c r="M474" s="545" t="str">
        <f ca="1">LOG入力!BK474</f>
        <v/>
      </c>
      <c r="N474" s="512" t="str">
        <f ca="1">IF(V474=1,"",IF(LOG入力!AJ474=1,"1",LOG入力!BA474))</f>
        <v/>
      </c>
      <c r="O474" s="538" t="str">
        <f ca="1">IF(V474=1,"",IF(LEN(LOG入力!O474)=0,"",LOG入力!O474))</f>
        <v/>
      </c>
      <c r="P474" s="291" t="str">
        <f ca="1">IF(V474=1,"",IF($AA$4=1,"",IF(LOG入力!BG474=1,"",CONCATENATE($ER474,$FB474,$FL474,$FV474,$GF474))))</f>
        <v/>
      </c>
      <c r="Q474" s="291" t="str">
        <f ca="1">IF(V474=1,"",IF($AA$4=1,"",IF(LOG入力!BG474=1,"",CONCATENATE($ET474,$FD474,$FN474,$FX474,$GH474))))</f>
        <v/>
      </c>
      <c r="R474" s="573" t="str">
        <f ca="1">IF(V474=1,"",IF($AA$4=1,"",IF(LOG入力!BH474&gt;0,0,AA474)))</f>
        <v/>
      </c>
      <c r="S474" s="293" t="str">
        <f t="shared" ca="1" si="996"/>
        <v/>
      </c>
      <c r="T474" s="681"/>
      <c r="U474" s="38"/>
      <c r="V474" s="196">
        <f ca="1">LOG入力!AN474</f>
        <v>1</v>
      </c>
      <c r="W474" s="38"/>
      <c r="X474" s="516" t="str">
        <f t="shared" ca="1" si="997"/>
        <v/>
      </c>
      <c r="Y474" s="515" t="str">
        <f t="shared" ca="1" si="998"/>
        <v/>
      </c>
      <c r="Z474" s="518" t="str">
        <f t="shared" ca="1" si="999"/>
        <v/>
      </c>
      <c r="AA474" s="574" t="str">
        <f t="shared" ca="1" si="1000"/>
        <v/>
      </c>
      <c r="AC474" s="6" t="str">
        <f t="shared" ca="1" si="1001"/>
        <v/>
      </c>
      <c r="AD474" s="6" t="str">
        <f t="shared" ca="1" si="1002"/>
        <v/>
      </c>
      <c r="AE474" s="6" t="str">
        <f t="shared" ca="1" si="1003"/>
        <v/>
      </c>
      <c r="AF474" s="6" t="str">
        <f t="shared" ca="1" si="1004"/>
        <v/>
      </c>
      <c r="AG474" s="6" t="str">
        <f t="shared" ca="1" si="1005"/>
        <v/>
      </c>
      <c r="AH474" s="6" t="str">
        <f t="shared" ca="1" si="1006"/>
        <v/>
      </c>
      <c r="AI474" s="6" t="str">
        <f t="shared" ca="1" si="1007"/>
        <v/>
      </c>
      <c r="AJ474" s="6" t="str">
        <f t="shared" ca="1" si="1008"/>
        <v/>
      </c>
      <c r="AK474" s="6" t="str">
        <f t="shared" ca="1" si="1009"/>
        <v/>
      </c>
      <c r="AL474" s="6" t="str">
        <f t="shared" ca="1" si="1010"/>
        <v/>
      </c>
      <c r="AM474" s="6" t="str">
        <f t="shared" ca="1" si="1011"/>
        <v/>
      </c>
      <c r="AN474" s="6" t="str">
        <f t="shared" ca="1" si="1012"/>
        <v/>
      </c>
      <c r="AO474" s="6" t="str">
        <f t="shared" ca="1" si="1013"/>
        <v/>
      </c>
      <c r="AP474" s="6" t="str">
        <f t="shared" ca="1" si="1014"/>
        <v/>
      </c>
      <c r="AQ474" s="6" t="str">
        <f t="shared" ca="1" si="1015"/>
        <v/>
      </c>
      <c r="AR474" s="6" t="str">
        <f t="shared" ca="1" si="1016"/>
        <v/>
      </c>
      <c r="AS474" s="6" t="str">
        <f t="shared" ca="1" si="1017"/>
        <v/>
      </c>
      <c r="AT474" s="6" t="str">
        <f t="shared" ca="1" si="1018"/>
        <v/>
      </c>
      <c r="AU474" s="6" t="str">
        <f t="shared" ca="1" si="1019"/>
        <v/>
      </c>
      <c r="AV474" s="6" t="str">
        <f t="shared" ca="1" si="1020"/>
        <v/>
      </c>
      <c r="AW474" s="6" t="str">
        <f t="shared" ca="1" si="1021"/>
        <v/>
      </c>
      <c r="AY474" s="6" t="str">
        <f t="shared" ca="1" si="1022"/>
        <v/>
      </c>
      <c r="AZ474" s="6" t="str">
        <f t="shared" ca="1" si="1023"/>
        <v/>
      </c>
      <c r="BA474" s="6" t="str">
        <f t="shared" ca="1" si="1024"/>
        <v/>
      </c>
      <c r="BB474" s="6" t="str">
        <f t="shared" ca="1" si="1025"/>
        <v/>
      </c>
      <c r="BC474" s="6" t="str">
        <f t="shared" ca="1" si="1026"/>
        <v/>
      </c>
      <c r="BD474" s="6" t="str">
        <f t="shared" ca="1" si="1027"/>
        <v/>
      </c>
      <c r="BE474" s="6" t="str">
        <f t="shared" ca="1" si="1028"/>
        <v/>
      </c>
      <c r="BF474" s="6" t="str">
        <f t="shared" ca="1" si="1029"/>
        <v/>
      </c>
      <c r="BG474" s="6" t="str">
        <f t="shared" ca="1" si="1030"/>
        <v/>
      </c>
      <c r="BH474" s="6" t="str">
        <f t="shared" ca="1" si="1031"/>
        <v/>
      </c>
      <c r="BI474" s="6" t="str">
        <f t="shared" ca="1" si="1032"/>
        <v/>
      </c>
      <c r="BJ474" s="6" t="str">
        <f t="shared" ca="1" si="1033"/>
        <v/>
      </c>
      <c r="BK474" s="6" t="str">
        <f t="shared" ca="1" si="1034"/>
        <v/>
      </c>
      <c r="BL474" s="6" t="str">
        <f t="shared" ca="1" si="1035"/>
        <v/>
      </c>
      <c r="BM474" s="6" t="str">
        <f t="shared" ca="1" si="1036"/>
        <v/>
      </c>
      <c r="BN474" s="6" t="str">
        <f t="shared" ca="1" si="1037"/>
        <v/>
      </c>
      <c r="BO474" s="6" t="str">
        <f t="shared" ca="1" si="1038"/>
        <v/>
      </c>
      <c r="BP474" s="6" t="str">
        <f t="shared" ca="1" si="1039"/>
        <v/>
      </c>
      <c r="BQ474" s="6" t="str">
        <f t="shared" ca="1" si="1040"/>
        <v/>
      </c>
      <c r="BR474" s="6" t="str">
        <f t="shared" ca="1" si="1041"/>
        <v/>
      </c>
      <c r="BS474" s="6" t="str">
        <f t="shared" ca="1" si="1042"/>
        <v/>
      </c>
      <c r="BU474" s="6" t="str">
        <f t="shared" ca="1" si="1043"/>
        <v/>
      </c>
      <c r="BW474" s="515" t="str">
        <f t="shared" ca="1" si="1044"/>
        <v/>
      </c>
      <c r="BX474" s="515">
        <f t="shared" ca="1" si="1045"/>
        <v>0</v>
      </c>
      <c r="BY474" s="515" t="str">
        <f t="shared" ca="1" si="1046"/>
        <v/>
      </c>
      <c r="CA474" s="6">
        <f t="shared" ca="1" si="1047"/>
        <v>1</v>
      </c>
      <c r="CC474" s="523" t="str">
        <f t="shared" ca="1" si="1048"/>
        <v/>
      </c>
      <c r="CE474" s="6" t="str">
        <f t="shared" ca="1" si="1049"/>
        <v/>
      </c>
      <c r="CG474" s="524" t="str">
        <f ca="1">IF(V474=1,"",IF($AA$4=1,"",IF(LOG入力!BH474&gt;0,"",IF(N474=0,"",IF(HT474=0,"","★")))))</f>
        <v/>
      </c>
      <c r="CI474" s="74" t="str">
        <f t="shared" ca="1" si="1050"/>
        <v/>
      </c>
      <c r="CK474" s="525" t="str">
        <f ca="1">IF(V474=1,"",IF(LOG入力!BH474&gt;0,1,0))</f>
        <v/>
      </c>
      <c r="CL474" s="74" t="str">
        <f t="shared" ca="1" si="1051"/>
        <v/>
      </c>
      <c r="CN474" s="74" t="str">
        <f t="shared" ca="1" si="1052"/>
        <v/>
      </c>
      <c r="CO474" s="74" t="str">
        <f t="shared" ca="1" si="1053"/>
        <v/>
      </c>
      <c r="CQ474" s="74" t="str">
        <f t="shared" ca="1" si="1054"/>
        <v/>
      </c>
      <c r="CR474" s="74" t="str">
        <f t="shared" ca="1" si="1055"/>
        <v/>
      </c>
      <c r="CS474" s="74" t="str">
        <f t="shared" ca="1" si="1056"/>
        <v/>
      </c>
      <c r="CT474" s="74" t="str">
        <f t="shared" ca="1" si="1057"/>
        <v/>
      </c>
      <c r="CU474" s="74" t="str">
        <f t="shared" ca="1" si="1058"/>
        <v/>
      </c>
      <c r="CV474" s="74" t="str">
        <f t="shared" ca="1" si="1059"/>
        <v/>
      </c>
      <c r="CW474" s="74" t="str">
        <f t="shared" ca="1" si="1060"/>
        <v/>
      </c>
      <c r="CX474" s="74" t="str">
        <f t="shared" ca="1" si="1061"/>
        <v/>
      </c>
      <c r="CY474" s="74" t="str">
        <f t="shared" ca="1" si="1062"/>
        <v/>
      </c>
      <c r="CZ474" s="74" t="str">
        <f t="shared" ca="1" si="1063"/>
        <v/>
      </c>
      <c r="DA474" s="74" t="str">
        <f t="shared" ca="1" si="1064"/>
        <v/>
      </c>
      <c r="DB474" s="74" t="str">
        <f t="shared" ca="1" si="1065"/>
        <v/>
      </c>
      <c r="DD474" s="74" t="str">
        <f t="shared" ca="1" si="1066"/>
        <v/>
      </c>
      <c r="DE474" s="74" t="str">
        <f t="shared" ca="1" si="1067"/>
        <v/>
      </c>
      <c r="DF474" s="74" t="str">
        <f t="shared" ca="1" si="1068"/>
        <v/>
      </c>
      <c r="DG474" s="74" t="str">
        <f t="shared" ca="1" si="1069"/>
        <v/>
      </c>
      <c r="DH474" s="74" t="str">
        <f t="shared" ca="1" si="1070"/>
        <v/>
      </c>
      <c r="DI474" s="74" t="str">
        <f t="shared" ca="1" si="1071"/>
        <v/>
      </c>
      <c r="DJ474" s="74" t="str">
        <f t="shared" ca="1" si="1072"/>
        <v/>
      </c>
      <c r="DK474" s="74" t="str">
        <f t="shared" ca="1" si="1073"/>
        <v/>
      </c>
      <c r="DL474" s="74" t="str">
        <f t="shared" ca="1" si="1074"/>
        <v/>
      </c>
      <c r="DM474" s="74" t="str">
        <f t="shared" ca="1" si="1075"/>
        <v/>
      </c>
      <c r="DN474" s="74" t="str">
        <f t="shared" ca="1" si="1076"/>
        <v/>
      </c>
      <c r="DO474" s="74" t="str">
        <f t="shared" ca="1" si="1077"/>
        <v/>
      </c>
      <c r="DQ474" s="74" t="str">
        <f t="shared" ca="1" si="1078"/>
        <v/>
      </c>
      <c r="DS474" s="74" t="str">
        <f t="shared" ca="1" si="1079"/>
        <v/>
      </c>
      <c r="DT474" s="74" t="str">
        <f t="shared" ca="1" si="1080"/>
        <v/>
      </c>
      <c r="DV474" s="525" t="str">
        <f t="shared" ca="1" si="1081"/>
        <v/>
      </c>
      <c r="DW474" s="74" t="str">
        <f t="shared" ca="1" si="1082"/>
        <v/>
      </c>
      <c r="DX474" s="485" t="str">
        <f t="shared" ca="1" si="1083"/>
        <v/>
      </c>
      <c r="DY474" s="74" t="str">
        <f t="shared" ca="1" si="1084"/>
        <v/>
      </c>
      <c r="DZ474" s="74" t="str">
        <f t="shared" ca="1" si="1085"/>
        <v/>
      </c>
      <c r="EA474" s="74" t="str">
        <f t="shared" ca="1" si="1086"/>
        <v/>
      </c>
      <c r="EC474" s="74" t="str">
        <f t="shared" ca="1" si="1087"/>
        <v/>
      </c>
      <c r="ED474" s="74" t="str">
        <f t="shared" ca="1" si="1088"/>
        <v/>
      </c>
      <c r="EE474" s="74" t="str">
        <f t="shared" ca="1" si="1089"/>
        <v/>
      </c>
      <c r="EG474" s="479" t="str">
        <f ca="1">IF(V474=1,"",IF(LOG入力!BH474&gt;0,0,IF(CG474="★",0,IF(R474=1,0,IF(N474=0,0,1)))))</f>
        <v/>
      </c>
      <c r="EH474" s="483" t="str">
        <f t="shared" ca="1" si="1090"/>
        <v/>
      </c>
      <c r="EI474" s="483" t="str">
        <f t="shared" ca="1" si="1091"/>
        <v/>
      </c>
      <c r="EJ474" s="483" t="str">
        <f t="shared" ca="1" si="1092"/>
        <v/>
      </c>
      <c r="EL474" s="71">
        <f t="shared" ca="1" si="1093"/>
        <v>0</v>
      </c>
      <c r="EM474" s="6">
        <f t="shared" ca="1" si="1094"/>
        <v>0</v>
      </c>
      <c r="EN474" s="6" t="str">
        <f t="shared" ca="1" si="1095"/>
        <v/>
      </c>
      <c r="EO474" s="6">
        <f ca="1">IF(LOG入力!BH474&gt;0,0,IF(EM474=0,0,(IF(COUNTIF($EN$19:EN474,EN474)=1,IF($FS$3="N",1,IF(EH474=1,1,0))))))</f>
        <v>0</v>
      </c>
      <c r="EP474" s="6" t="str">
        <f ca="1">IF(LOG入力!BH474&gt;0,"",IF(EO474=1,$X474,""))</f>
        <v/>
      </c>
      <c r="EQ474" s="6" t="str">
        <f ca="1">IF(LOG入力!BH474&gt;0,"",IF(EO474=1,$Y474,""))</f>
        <v/>
      </c>
      <c r="ER474" s="520" t="str">
        <f ca="1">IF(LOG入力!BH474&gt;0,"",IF(COUNTIF($EP$19:$EP474,EP474)=1,EP474,""))</f>
        <v/>
      </c>
      <c r="ES474" s="520">
        <f ca="1">IF(LOG入力!BH474&gt;0,0,IF((EL474=1),IF(($ER474=""),0,1),0))</f>
        <v>0</v>
      </c>
      <c r="ET474" s="520" t="str">
        <f ca="1">IF(LOG入力!BH474&gt;0,"",IF(COUNTIF($EQ$19:EQ474,EQ474)=1,EQ474,""))</f>
        <v/>
      </c>
      <c r="EU474" s="539">
        <f ca="1">IF(LOG入力!BH474&gt;0,0,IF((EL474=1),IF(($ET474=""),0,1),0))</f>
        <v>0</v>
      </c>
      <c r="EV474" s="71">
        <f t="shared" ca="1" si="1096"/>
        <v>0</v>
      </c>
      <c r="EW474" s="6">
        <f t="shared" ca="1" si="1097"/>
        <v>0</v>
      </c>
      <c r="EX474" s="6" t="str">
        <f t="shared" ca="1" si="1098"/>
        <v/>
      </c>
      <c r="EY474" s="6">
        <f ca="1">IF(LOG入力!BH474&gt;0,0,IF(EW474=0,0,(IF(COUNTIF($EX$19:EX474,EX474)=1,IF($FS$3="N",1,IF(EH474=1,1,0))))))</f>
        <v>0</v>
      </c>
      <c r="EZ474" s="6" t="str">
        <f ca="1">IF(LOG入力!BH474&gt;0,"",IF(EY474=1,$X474,""))</f>
        <v/>
      </c>
      <c r="FA474" s="6" t="str">
        <f ca="1">IF(LOG入力!BH474&gt;0,"",IF(EY474=1,$Y474,""))</f>
        <v/>
      </c>
      <c r="FB474" s="6" t="str">
        <f ca="1">IF(LOG入力!BH474&gt;0,"",IF(COUNTIF($EZ$19:$EZ474,EZ474)=1,EZ474,""))</f>
        <v/>
      </c>
      <c r="FC474" s="6">
        <f ca="1">IF(LOG入力!BH474&gt;0,0,IF((EV474=1),IF(($FB474=""),0,1),0))</f>
        <v>0</v>
      </c>
      <c r="FD474" s="6" t="str">
        <f ca="1">IF(LOG入力!BH474&gt;0,"",IF(COUNTIF($FA$19:FA474,FA474)=1,FA474,""))</f>
        <v/>
      </c>
      <c r="FE474" s="72">
        <f ca="1">IF(LOG入力!BH474&gt;0,0,IF((EV474=1),IF(($FD474=""),0,1),0))</f>
        <v>0</v>
      </c>
      <c r="FF474" s="71">
        <f t="shared" ca="1" si="1099"/>
        <v>0</v>
      </c>
      <c r="FG474" s="6">
        <f t="shared" ca="1" si="1100"/>
        <v>0</v>
      </c>
      <c r="FH474" s="6" t="str">
        <f t="shared" ca="1" si="1101"/>
        <v/>
      </c>
      <c r="FI474" s="6">
        <f ca="1">IF(LOG入力!BH474&gt;0,0,IF(FG474=0,0,(IF(COUNTIF($FH$19:FH474,FH474)=1,IF($FS$3="N",1,IF(EH474=1,1,0))))))</f>
        <v>0</v>
      </c>
      <c r="FJ474" s="6" t="str">
        <f ca="1">IF(LOG入力!BH474&gt;0,"",IF(FI474=1,$X474,""))</f>
        <v/>
      </c>
      <c r="FK474" s="6" t="str">
        <f ca="1">IF(LOG入力!BH474&gt;0,"",IF(FI474=1,$Y474,""))</f>
        <v/>
      </c>
      <c r="FL474" s="6" t="str">
        <f ca="1">IF(LOG入力!BH474&gt;0,"",IF(COUNTIF($FJ$19:$FJ474,FJ474)=1,FJ474,""))</f>
        <v/>
      </c>
      <c r="FM474" s="6">
        <f ca="1">IF(LOG入力!BH474&gt;0,0,IF((FF474=1),IF(($FL474=""),0,1),0))</f>
        <v>0</v>
      </c>
      <c r="FN474" s="6" t="str">
        <f ca="1">IF(LOG入力!BH474&gt;0,"",IF(COUNTIF($FK$19:FK474,FK474)=1,FK474,""))</f>
        <v/>
      </c>
      <c r="FO474" s="72">
        <f ca="1">IF(LOG入力!BH474&gt;0,0,IF((FF474=1),IF(($FN474=""),0,1),0))</f>
        <v>0</v>
      </c>
      <c r="FP474" s="71">
        <f t="shared" ca="1" si="1102"/>
        <v>0</v>
      </c>
      <c r="FQ474" s="6">
        <f t="shared" ca="1" si="1103"/>
        <v>0</v>
      </c>
      <c r="FR474" s="6" t="str">
        <f t="shared" ca="1" si="1104"/>
        <v/>
      </c>
      <c r="FS474" s="6">
        <f ca="1">IF(LOG入力!BH474&gt;0,0,IF(FQ474=0,0,(IF(COUNTIF($FR$19:FR474,FR474)=1,IF($FS$3="N",1,IF(EH474=1,1,0))))))</f>
        <v>0</v>
      </c>
      <c r="FT474" s="6" t="str">
        <f ca="1">IF(LOG入力!BH474&gt;0,"",IF(FS474=1,$X474,""))</f>
        <v/>
      </c>
      <c r="FU474" s="6" t="str">
        <f ca="1">IF(LOG入力!BH474&gt;0,"",IF(FS474=1,$Y474,""))</f>
        <v/>
      </c>
      <c r="FV474" s="6" t="str">
        <f ca="1">IF(LOG入力!BH474&gt;0,"",IF(COUNTIF($FT$19:$FT474,FT474)=1,FT474,""))</f>
        <v/>
      </c>
      <c r="FW474" s="6">
        <f ca="1">IF(LOG入力!BH474&gt;0,0,IF((FP474=1),IF(($FV474=""),0,1),0))</f>
        <v>0</v>
      </c>
      <c r="FX474" s="6" t="str">
        <f ca="1">IF(LOG入力!BH474&gt;0,"",IF(COUNTIF($FU$19:FU474,FU474)=1,FU474,""))</f>
        <v/>
      </c>
      <c r="FY474" s="72">
        <f ca="1">IF(LOG入力!BH474&gt;0,0,IF((FP474=1),IF(($FX474=""),0,1),0))</f>
        <v>0</v>
      </c>
      <c r="FZ474" s="71">
        <f t="shared" ca="1" si="1105"/>
        <v>0</v>
      </c>
      <c r="GA474" s="6">
        <f t="shared" ca="1" si="1106"/>
        <v>0</v>
      </c>
      <c r="GB474" s="6" t="str">
        <f t="shared" ca="1" si="1107"/>
        <v/>
      </c>
      <c r="GC474" s="6">
        <f ca="1">IF(LOG入力!BH474&gt;0,0,IF(GA474=0,0,(IF(COUNTIF($GB$19:GB474,GB474)=1,IF($FS$3="N",1,IF(EH474=1,1,0))))))</f>
        <v>0</v>
      </c>
      <c r="GD474" s="6" t="str">
        <f ca="1">IF(LOG入力!BH474&gt;0,"",IF(GC474=1,$X474,""))</f>
        <v/>
      </c>
      <c r="GE474" s="6" t="str">
        <f ca="1">IF(LOG入力!BH474&gt;0,"",IF(GC474=1,$Y474,""))</f>
        <v/>
      </c>
      <c r="GF474" s="6" t="str">
        <f ca="1">IF(LOG入力!BH474&gt;0,"",IF(COUNTIF($GD$19:$GD474,GD474)=1,GD474,""))</f>
        <v/>
      </c>
      <c r="GG474" s="6">
        <f ca="1">IF(LOG入力!BH474&gt;0,0,IF((FZ474=1),IF(($GF474=""),0,1),0))</f>
        <v>0</v>
      </c>
      <c r="GH474" s="6" t="str">
        <f ca="1">IF(LOG入力!BH474&gt;0,"",IF(COUNTIF($GE$19:GE474,GE474)=1,GE474,""))</f>
        <v/>
      </c>
      <c r="GI474" s="72">
        <f ca="1">IF(LOG入力!BH474&gt;0,0,IF((FZ474=1),IF(($GH474=""),0,1),0))</f>
        <v>0</v>
      </c>
      <c r="GK474" s="455" t="str">
        <f ca="1">IF(V474=1,"",IF(LEN(LOG入力!AS474)=0,"",LOG入力!AS474))</f>
        <v/>
      </c>
      <c r="GL474" s="378" t="str">
        <f t="shared" ca="1" si="1108"/>
        <v/>
      </c>
      <c r="GM474" s="378" t="str">
        <f t="shared" ca="1" si="1109"/>
        <v/>
      </c>
      <c r="GN474" s="74" t="str">
        <f t="shared" ca="1" si="1110"/>
        <v/>
      </c>
      <c r="GO474" s="74" t="str">
        <f t="shared" ca="1" si="1111"/>
        <v/>
      </c>
      <c r="GQ474" s="74" t="str">
        <f t="shared" ca="1" si="1112"/>
        <v/>
      </c>
      <c r="GR474" s="74" t="str">
        <f t="shared" ca="1" si="1113"/>
        <v/>
      </c>
      <c r="GS474" s="74" t="str">
        <f t="shared" ca="1" si="1114"/>
        <v/>
      </c>
      <c r="GT474" s="74" t="str">
        <f t="shared" ca="1" si="1115"/>
        <v/>
      </c>
      <c r="GU474" s="74" t="str">
        <f t="shared" ca="1" si="1116"/>
        <v/>
      </c>
      <c r="GV474" s="74" t="str">
        <f t="shared" ca="1" si="1117"/>
        <v/>
      </c>
      <c r="GX474" s="74" t="str">
        <f t="shared" ca="1" si="1118"/>
        <v/>
      </c>
      <c r="GY474" s="74" t="str">
        <f t="shared" ca="1" si="1119"/>
        <v/>
      </c>
      <c r="GZ474" s="74" t="str">
        <f ca="1">IF(V474=1,"",IF(LOG入力!BH474&gt;0,0,IF(GY474=0,0,IF((VALUE((TYPE(VALUE(J474)))))=16,0,IF(VALUE(J474)&lt;60,1,IF(VALUE(J474)&lt;100,0,IF(VALUE(J474)&lt;600,2,0)))))))</f>
        <v/>
      </c>
      <c r="HA474" s="74" t="str">
        <f t="shared" ca="1" si="1120"/>
        <v/>
      </c>
      <c r="HB474" s="74" t="str">
        <f ca="1">IF(V474=1,"",IF(LOG入力!BH474&gt;0,0,IF(HA474=0,0,IF((VALUE((TYPE(VALUE(L474)))))=16,0,IF(VALUE(L474)&lt;60,1,IF(VALUE(L474)&lt;100,0,IF(VALUE(L474)&lt;600,2,0)))))))</f>
        <v/>
      </c>
      <c r="HD474" s="74" t="str">
        <f t="shared" ca="1" si="1121"/>
        <v/>
      </c>
      <c r="HF474" s="74" t="str">
        <f t="shared" ca="1" si="1122"/>
        <v/>
      </c>
      <c r="HG474" s="74" t="str">
        <f t="shared" ca="1" si="1123"/>
        <v/>
      </c>
      <c r="HH474" s="74" t="str">
        <f t="shared" ca="1" si="1124"/>
        <v/>
      </c>
      <c r="HI474" s="74" t="str">
        <f t="shared" ca="1" si="1125"/>
        <v/>
      </c>
      <c r="HJ474" s="74" t="str">
        <f t="shared" ca="1" si="1126"/>
        <v/>
      </c>
      <c r="HK474" s="74" t="str">
        <f t="shared" ca="1" si="1127"/>
        <v/>
      </c>
      <c r="HL474" s="74" t="str">
        <f t="shared" ca="1" si="1128"/>
        <v/>
      </c>
      <c r="HM474" s="74" t="str">
        <f t="shared" ca="1" si="1129"/>
        <v/>
      </c>
      <c r="HN474" s="74" t="str">
        <f t="shared" ca="1" si="1130"/>
        <v/>
      </c>
      <c r="HO474" s="529" t="str">
        <f t="shared" ca="1" si="1131"/>
        <v/>
      </c>
      <c r="HP474" s="74" t="str">
        <f t="shared" ca="1" si="1132"/>
        <v/>
      </c>
      <c r="HQ474" s="74" t="str">
        <f t="shared" ca="1" si="1133"/>
        <v/>
      </c>
      <c r="HR474" s="74" t="str">
        <f t="shared" ca="1" si="1134"/>
        <v/>
      </c>
      <c r="HS474" s="74" t="str">
        <f t="shared" ca="1" si="1135"/>
        <v/>
      </c>
      <c r="HT474" s="74" t="str">
        <f ca="1">IF(V474=1,"",IF(LOG入力!BH474&gt;0,0,IF(DV474=1,0,IF(N474="0",0,IF(SUM(HD474:HS474)&gt;0,1,0)))))</f>
        <v/>
      </c>
    </row>
    <row r="475" spans="1:228" x14ac:dyDescent="0.15">
      <c r="A475" s="5"/>
      <c r="B475" s="592" t="str">
        <f t="shared" ca="1" si="994"/>
        <v/>
      </c>
      <c r="C475" s="561" t="str">
        <f ca="1">LOG入力!AP475</f>
        <v/>
      </c>
      <c r="D475" s="534" t="str">
        <f ca="1">LOG入力!AQ475</f>
        <v/>
      </c>
      <c r="E475" s="570" t="str">
        <f ca="1">LOG入力!AR475</f>
        <v/>
      </c>
      <c r="F475" s="535" t="str">
        <f t="shared" ca="1" si="995"/>
        <v/>
      </c>
      <c r="G475" s="585" t="str">
        <f ca="1">LOG入力!AT475</f>
        <v/>
      </c>
      <c r="H475" s="542" t="str">
        <f ca="1">LOG入力!AU475</f>
        <v/>
      </c>
      <c r="I475" s="537" t="str">
        <f ca="1">LOG入力!AV475</f>
        <v/>
      </c>
      <c r="J475" s="593" t="str">
        <f ca="1">LOG入力!AW475</f>
        <v/>
      </c>
      <c r="K475" s="578" t="str">
        <f ca="1">LOG入力!BJ475</f>
        <v/>
      </c>
      <c r="L475" s="593" t="str">
        <f ca="1">LOG入力!AY475</f>
        <v/>
      </c>
      <c r="M475" s="545" t="str">
        <f ca="1">LOG入力!BK475</f>
        <v/>
      </c>
      <c r="N475" s="512" t="str">
        <f ca="1">IF(V475=1,"",IF(LOG入力!AJ475=1,"1",LOG入力!BA475))</f>
        <v/>
      </c>
      <c r="O475" s="538" t="str">
        <f ca="1">IF(V475=1,"",IF(LEN(LOG入力!O475)=0,"",LOG入力!O475))</f>
        <v/>
      </c>
      <c r="P475" s="291" t="str">
        <f ca="1">IF(V475=1,"",IF($AA$4=1,"",IF(LOG入力!BG475=1,"",CONCATENATE($ER475,$FB475,$FL475,$FV475,$GF475))))</f>
        <v/>
      </c>
      <c r="Q475" s="291" t="str">
        <f ca="1">IF(V475=1,"",IF($AA$4=1,"",IF(LOG入力!BG475=1,"",CONCATENATE($ET475,$FD475,$FN475,$FX475,$GH475))))</f>
        <v/>
      </c>
      <c r="R475" s="573" t="str">
        <f ca="1">IF(V475=1,"",IF($AA$4=1,"",IF(LOG入力!BH475&gt;0,0,AA475)))</f>
        <v/>
      </c>
      <c r="S475" s="293" t="str">
        <f t="shared" ca="1" si="996"/>
        <v/>
      </c>
      <c r="T475" s="681"/>
      <c r="U475" s="38"/>
      <c r="V475" s="196">
        <f ca="1">LOG入力!AN475</f>
        <v>1</v>
      </c>
      <c r="W475" s="38"/>
      <c r="X475" s="516" t="str">
        <f t="shared" ca="1" si="997"/>
        <v/>
      </c>
      <c r="Y475" s="515" t="str">
        <f t="shared" ca="1" si="998"/>
        <v/>
      </c>
      <c r="Z475" s="518" t="str">
        <f t="shared" ca="1" si="999"/>
        <v/>
      </c>
      <c r="AA475" s="574" t="str">
        <f t="shared" ca="1" si="1000"/>
        <v/>
      </c>
      <c r="AC475" s="6" t="str">
        <f t="shared" ca="1" si="1001"/>
        <v/>
      </c>
      <c r="AD475" s="6" t="str">
        <f t="shared" ca="1" si="1002"/>
        <v/>
      </c>
      <c r="AE475" s="6" t="str">
        <f t="shared" ca="1" si="1003"/>
        <v/>
      </c>
      <c r="AF475" s="6" t="str">
        <f t="shared" ca="1" si="1004"/>
        <v/>
      </c>
      <c r="AG475" s="6" t="str">
        <f t="shared" ca="1" si="1005"/>
        <v/>
      </c>
      <c r="AH475" s="6" t="str">
        <f t="shared" ca="1" si="1006"/>
        <v/>
      </c>
      <c r="AI475" s="6" t="str">
        <f t="shared" ca="1" si="1007"/>
        <v/>
      </c>
      <c r="AJ475" s="6" t="str">
        <f t="shared" ca="1" si="1008"/>
        <v/>
      </c>
      <c r="AK475" s="6" t="str">
        <f t="shared" ca="1" si="1009"/>
        <v/>
      </c>
      <c r="AL475" s="6" t="str">
        <f t="shared" ca="1" si="1010"/>
        <v/>
      </c>
      <c r="AM475" s="6" t="str">
        <f t="shared" ca="1" si="1011"/>
        <v/>
      </c>
      <c r="AN475" s="6" t="str">
        <f t="shared" ca="1" si="1012"/>
        <v/>
      </c>
      <c r="AO475" s="6" t="str">
        <f t="shared" ca="1" si="1013"/>
        <v/>
      </c>
      <c r="AP475" s="6" t="str">
        <f t="shared" ca="1" si="1014"/>
        <v/>
      </c>
      <c r="AQ475" s="6" t="str">
        <f t="shared" ca="1" si="1015"/>
        <v/>
      </c>
      <c r="AR475" s="6" t="str">
        <f t="shared" ca="1" si="1016"/>
        <v/>
      </c>
      <c r="AS475" s="6" t="str">
        <f t="shared" ca="1" si="1017"/>
        <v/>
      </c>
      <c r="AT475" s="6" t="str">
        <f t="shared" ca="1" si="1018"/>
        <v/>
      </c>
      <c r="AU475" s="6" t="str">
        <f t="shared" ca="1" si="1019"/>
        <v/>
      </c>
      <c r="AV475" s="6" t="str">
        <f t="shared" ca="1" si="1020"/>
        <v/>
      </c>
      <c r="AW475" s="6" t="str">
        <f t="shared" ca="1" si="1021"/>
        <v/>
      </c>
      <c r="AY475" s="6" t="str">
        <f t="shared" ca="1" si="1022"/>
        <v/>
      </c>
      <c r="AZ475" s="6" t="str">
        <f t="shared" ca="1" si="1023"/>
        <v/>
      </c>
      <c r="BA475" s="6" t="str">
        <f t="shared" ca="1" si="1024"/>
        <v/>
      </c>
      <c r="BB475" s="6" t="str">
        <f t="shared" ca="1" si="1025"/>
        <v/>
      </c>
      <c r="BC475" s="6" t="str">
        <f t="shared" ca="1" si="1026"/>
        <v/>
      </c>
      <c r="BD475" s="6" t="str">
        <f t="shared" ca="1" si="1027"/>
        <v/>
      </c>
      <c r="BE475" s="6" t="str">
        <f t="shared" ca="1" si="1028"/>
        <v/>
      </c>
      <c r="BF475" s="6" t="str">
        <f t="shared" ca="1" si="1029"/>
        <v/>
      </c>
      <c r="BG475" s="6" t="str">
        <f t="shared" ca="1" si="1030"/>
        <v/>
      </c>
      <c r="BH475" s="6" t="str">
        <f t="shared" ca="1" si="1031"/>
        <v/>
      </c>
      <c r="BI475" s="6" t="str">
        <f t="shared" ca="1" si="1032"/>
        <v/>
      </c>
      <c r="BJ475" s="6" t="str">
        <f t="shared" ca="1" si="1033"/>
        <v/>
      </c>
      <c r="BK475" s="6" t="str">
        <f t="shared" ca="1" si="1034"/>
        <v/>
      </c>
      <c r="BL475" s="6" t="str">
        <f t="shared" ca="1" si="1035"/>
        <v/>
      </c>
      <c r="BM475" s="6" t="str">
        <f t="shared" ca="1" si="1036"/>
        <v/>
      </c>
      <c r="BN475" s="6" t="str">
        <f t="shared" ca="1" si="1037"/>
        <v/>
      </c>
      <c r="BO475" s="6" t="str">
        <f t="shared" ca="1" si="1038"/>
        <v/>
      </c>
      <c r="BP475" s="6" t="str">
        <f t="shared" ca="1" si="1039"/>
        <v/>
      </c>
      <c r="BQ475" s="6" t="str">
        <f t="shared" ca="1" si="1040"/>
        <v/>
      </c>
      <c r="BR475" s="6" t="str">
        <f t="shared" ca="1" si="1041"/>
        <v/>
      </c>
      <c r="BS475" s="6" t="str">
        <f t="shared" ca="1" si="1042"/>
        <v/>
      </c>
      <c r="BU475" s="6" t="str">
        <f t="shared" ca="1" si="1043"/>
        <v/>
      </c>
      <c r="BW475" s="515" t="str">
        <f t="shared" ca="1" si="1044"/>
        <v/>
      </c>
      <c r="BX475" s="515">
        <f t="shared" ca="1" si="1045"/>
        <v>0</v>
      </c>
      <c r="BY475" s="515" t="str">
        <f t="shared" ca="1" si="1046"/>
        <v/>
      </c>
      <c r="CA475" s="6">
        <f t="shared" ca="1" si="1047"/>
        <v>1</v>
      </c>
      <c r="CC475" s="523" t="str">
        <f t="shared" ca="1" si="1048"/>
        <v/>
      </c>
      <c r="CE475" s="6" t="str">
        <f t="shared" ca="1" si="1049"/>
        <v/>
      </c>
      <c r="CG475" s="524" t="str">
        <f ca="1">IF(V475=1,"",IF($AA$4=1,"",IF(LOG入力!BH475&gt;0,"",IF(N475=0,"",IF(HT475=0,"","★")))))</f>
        <v/>
      </c>
      <c r="CI475" s="74" t="str">
        <f t="shared" ca="1" si="1050"/>
        <v/>
      </c>
      <c r="CK475" s="525" t="str">
        <f ca="1">IF(V475=1,"",IF(LOG入力!BH475&gt;0,1,0))</f>
        <v/>
      </c>
      <c r="CL475" s="74" t="str">
        <f t="shared" ca="1" si="1051"/>
        <v/>
      </c>
      <c r="CN475" s="74" t="str">
        <f t="shared" ca="1" si="1052"/>
        <v/>
      </c>
      <c r="CO475" s="74" t="str">
        <f t="shared" ca="1" si="1053"/>
        <v/>
      </c>
      <c r="CQ475" s="74" t="str">
        <f t="shared" ca="1" si="1054"/>
        <v/>
      </c>
      <c r="CR475" s="74" t="str">
        <f t="shared" ca="1" si="1055"/>
        <v/>
      </c>
      <c r="CS475" s="74" t="str">
        <f t="shared" ca="1" si="1056"/>
        <v/>
      </c>
      <c r="CT475" s="74" t="str">
        <f t="shared" ca="1" si="1057"/>
        <v/>
      </c>
      <c r="CU475" s="74" t="str">
        <f t="shared" ca="1" si="1058"/>
        <v/>
      </c>
      <c r="CV475" s="74" t="str">
        <f t="shared" ca="1" si="1059"/>
        <v/>
      </c>
      <c r="CW475" s="74" t="str">
        <f t="shared" ca="1" si="1060"/>
        <v/>
      </c>
      <c r="CX475" s="74" t="str">
        <f t="shared" ca="1" si="1061"/>
        <v/>
      </c>
      <c r="CY475" s="74" t="str">
        <f t="shared" ca="1" si="1062"/>
        <v/>
      </c>
      <c r="CZ475" s="74" t="str">
        <f t="shared" ca="1" si="1063"/>
        <v/>
      </c>
      <c r="DA475" s="74" t="str">
        <f t="shared" ca="1" si="1064"/>
        <v/>
      </c>
      <c r="DB475" s="74" t="str">
        <f t="shared" ca="1" si="1065"/>
        <v/>
      </c>
      <c r="DD475" s="74" t="str">
        <f t="shared" ca="1" si="1066"/>
        <v/>
      </c>
      <c r="DE475" s="74" t="str">
        <f t="shared" ca="1" si="1067"/>
        <v/>
      </c>
      <c r="DF475" s="74" t="str">
        <f t="shared" ca="1" si="1068"/>
        <v/>
      </c>
      <c r="DG475" s="74" t="str">
        <f t="shared" ca="1" si="1069"/>
        <v/>
      </c>
      <c r="DH475" s="74" t="str">
        <f t="shared" ca="1" si="1070"/>
        <v/>
      </c>
      <c r="DI475" s="74" t="str">
        <f t="shared" ca="1" si="1071"/>
        <v/>
      </c>
      <c r="DJ475" s="74" t="str">
        <f t="shared" ca="1" si="1072"/>
        <v/>
      </c>
      <c r="DK475" s="74" t="str">
        <f t="shared" ca="1" si="1073"/>
        <v/>
      </c>
      <c r="DL475" s="74" t="str">
        <f t="shared" ca="1" si="1074"/>
        <v/>
      </c>
      <c r="DM475" s="74" t="str">
        <f t="shared" ca="1" si="1075"/>
        <v/>
      </c>
      <c r="DN475" s="74" t="str">
        <f t="shared" ca="1" si="1076"/>
        <v/>
      </c>
      <c r="DO475" s="74" t="str">
        <f t="shared" ca="1" si="1077"/>
        <v/>
      </c>
      <c r="DQ475" s="74" t="str">
        <f t="shared" ca="1" si="1078"/>
        <v/>
      </c>
      <c r="DS475" s="74" t="str">
        <f t="shared" ca="1" si="1079"/>
        <v/>
      </c>
      <c r="DT475" s="74" t="str">
        <f t="shared" ca="1" si="1080"/>
        <v/>
      </c>
      <c r="DV475" s="525" t="str">
        <f t="shared" ca="1" si="1081"/>
        <v/>
      </c>
      <c r="DW475" s="74" t="str">
        <f t="shared" ca="1" si="1082"/>
        <v/>
      </c>
      <c r="DX475" s="485" t="str">
        <f t="shared" ca="1" si="1083"/>
        <v/>
      </c>
      <c r="DY475" s="74" t="str">
        <f t="shared" ca="1" si="1084"/>
        <v/>
      </c>
      <c r="DZ475" s="74" t="str">
        <f t="shared" ca="1" si="1085"/>
        <v/>
      </c>
      <c r="EA475" s="74" t="str">
        <f t="shared" ca="1" si="1086"/>
        <v/>
      </c>
      <c r="EC475" s="74" t="str">
        <f t="shared" ca="1" si="1087"/>
        <v/>
      </c>
      <c r="ED475" s="74" t="str">
        <f t="shared" ca="1" si="1088"/>
        <v/>
      </c>
      <c r="EE475" s="74" t="str">
        <f t="shared" ca="1" si="1089"/>
        <v/>
      </c>
      <c r="EG475" s="479" t="str">
        <f ca="1">IF(V475=1,"",IF(LOG入力!BH475&gt;0,0,IF(CG475="★",0,IF(R475=1,0,IF(N475=0,0,1)))))</f>
        <v/>
      </c>
      <c r="EH475" s="483" t="str">
        <f t="shared" ca="1" si="1090"/>
        <v/>
      </c>
      <c r="EI475" s="483" t="str">
        <f t="shared" ca="1" si="1091"/>
        <v/>
      </c>
      <c r="EJ475" s="483" t="str">
        <f t="shared" ca="1" si="1092"/>
        <v/>
      </c>
      <c r="EL475" s="71">
        <f t="shared" ca="1" si="1093"/>
        <v>0</v>
      </c>
      <c r="EM475" s="6">
        <f t="shared" ca="1" si="1094"/>
        <v>0</v>
      </c>
      <c r="EN475" s="6" t="str">
        <f t="shared" ca="1" si="1095"/>
        <v/>
      </c>
      <c r="EO475" s="6">
        <f ca="1">IF(LOG入力!BH475&gt;0,0,IF(EM475=0,0,(IF(COUNTIF($EN$19:EN475,EN475)=1,IF($FS$3="N",1,IF(EH475=1,1,0))))))</f>
        <v>0</v>
      </c>
      <c r="EP475" s="6" t="str">
        <f ca="1">IF(LOG入力!BH475&gt;0,"",IF(EO475=1,$X475,""))</f>
        <v/>
      </c>
      <c r="EQ475" s="6" t="str">
        <f ca="1">IF(LOG入力!BH475&gt;0,"",IF(EO475=1,$Y475,""))</f>
        <v/>
      </c>
      <c r="ER475" s="520" t="str">
        <f ca="1">IF(LOG入力!BH475&gt;0,"",IF(COUNTIF($EP$19:$EP475,EP475)=1,EP475,""))</f>
        <v/>
      </c>
      <c r="ES475" s="520">
        <f ca="1">IF(LOG入力!BH475&gt;0,0,IF((EL475=1),IF(($ER475=""),0,1),0))</f>
        <v>0</v>
      </c>
      <c r="ET475" s="520" t="str">
        <f ca="1">IF(LOG入力!BH475&gt;0,"",IF(COUNTIF($EQ$19:EQ475,EQ475)=1,EQ475,""))</f>
        <v/>
      </c>
      <c r="EU475" s="539">
        <f ca="1">IF(LOG入力!BH475&gt;0,0,IF((EL475=1),IF(($ET475=""),0,1),0))</f>
        <v>0</v>
      </c>
      <c r="EV475" s="71">
        <f t="shared" ca="1" si="1096"/>
        <v>0</v>
      </c>
      <c r="EW475" s="6">
        <f t="shared" ca="1" si="1097"/>
        <v>0</v>
      </c>
      <c r="EX475" s="6" t="str">
        <f t="shared" ca="1" si="1098"/>
        <v/>
      </c>
      <c r="EY475" s="6">
        <f ca="1">IF(LOG入力!BH475&gt;0,0,IF(EW475=0,0,(IF(COUNTIF($EX$19:EX475,EX475)=1,IF($FS$3="N",1,IF(EH475=1,1,0))))))</f>
        <v>0</v>
      </c>
      <c r="EZ475" s="6" t="str">
        <f ca="1">IF(LOG入力!BH475&gt;0,"",IF(EY475=1,$X475,""))</f>
        <v/>
      </c>
      <c r="FA475" s="6" t="str">
        <f ca="1">IF(LOG入力!BH475&gt;0,"",IF(EY475=1,$Y475,""))</f>
        <v/>
      </c>
      <c r="FB475" s="6" t="str">
        <f ca="1">IF(LOG入力!BH475&gt;0,"",IF(COUNTIF($EZ$19:$EZ475,EZ475)=1,EZ475,""))</f>
        <v/>
      </c>
      <c r="FC475" s="6">
        <f ca="1">IF(LOG入力!BH475&gt;0,0,IF((EV475=1),IF(($FB475=""),0,1),0))</f>
        <v>0</v>
      </c>
      <c r="FD475" s="6" t="str">
        <f ca="1">IF(LOG入力!BH475&gt;0,"",IF(COUNTIF($FA$19:FA475,FA475)=1,FA475,""))</f>
        <v/>
      </c>
      <c r="FE475" s="72">
        <f ca="1">IF(LOG入力!BH475&gt;0,0,IF((EV475=1),IF(($FD475=""),0,1),0))</f>
        <v>0</v>
      </c>
      <c r="FF475" s="71">
        <f t="shared" ca="1" si="1099"/>
        <v>0</v>
      </c>
      <c r="FG475" s="6">
        <f t="shared" ca="1" si="1100"/>
        <v>0</v>
      </c>
      <c r="FH475" s="6" t="str">
        <f t="shared" ca="1" si="1101"/>
        <v/>
      </c>
      <c r="FI475" s="6">
        <f ca="1">IF(LOG入力!BH475&gt;0,0,IF(FG475=0,0,(IF(COUNTIF($FH$19:FH475,FH475)=1,IF($FS$3="N",1,IF(EH475=1,1,0))))))</f>
        <v>0</v>
      </c>
      <c r="FJ475" s="6" t="str">
        <f ca="1">IF(LOG入力!BH475&gt;0,"",IF(FI475=1,$X475,""))</f>
        <v/>
      </c>
      <c r="FK475" s="6" t="str">
        <f ca="1">IF(LOG入力!BH475&gt;0,"",IF(FI475=1,$Y475,""))</f>
        <v/>
      </c>
      <c r="FL475" s="6" t="str">
        <f ca="1">IF(LOG入力!BH475&gt;0,"",IF(COUNTIF($FJ$19:$FJ475,FJ475)=1,FJ475,""))</f>
        <v/>
      </c>
      <c r="FM475" s="6">
        <f ca="1">IF(LOG入力!BH475&gt;0,0,IF((FF475=1),IF(($FL475=""),0,1),0))</f>
        <v>0</v>
      </c>
      <c r="FN475" s="6" t="str">
        <f ca="1">IF(LOG入力!BH475&gt;0,"",IF(COUNTIF($FK$19:FK475,FK475)=1,FK475,""))</f>
        <v/>
      </c>
      <c r="FO475" s="72">
        <f ca="1">IF(LOG入力!BH475&gt;0,0,IF((FF475=1),IF(($FN475=""),0,1),0))</f>
        <v>0</v>
      </c>
      <c r="FP475" s="71">
        <f t="shared" ca="1" si="1102"/>
        <v>0</v>
      </c>
      <c r="FQ475" s="6">
        <f t="shared" ca="1" si="1103"/>
        <v>0</v>
      </c>
      <c r="FR475" s="6" t="str">
        <f t="shared" ca="1" si="1104"/>
        <v/>
      </c>
      <c r="FS475" s="6">
        <f ca="1">IF(LOG入力!BH475&gt;0,0,IF(FQ475=0,0,(IF(COUNTIF($FR$19:FR475,FR475)=1,IF($FS$3="N",1,IF(EH475=1,1,0))))))</f>
        <v>0</v>
      </c>
      <c r="FT475" s="6" t="str">
        <f ca="1">IF(LOG入力!BH475&gt;0,"",IF(FS475=1,$X475,""))</f>
        <v/>
      </c>
      <c r="FU475" s="6" t="str">
        <f ca="1">IF(LOG入力!BH475&gt;0,"",IF(FS475=1,$Y475,""))</f>
        <v/>
      </c>
      <c r="FV475" s="6" t="str">
        <f ca="1">IF(LOG入力!BH475&gt;0,"",IF(COUNTIF($FT$19:$FT475,FT475)=1,FT475,""))</f>
        <v/>
      </c>
      <c r="FW475" s="6">
        <f ca="1">IF(LOG入力!BH475&gt;0,0,IF((FP475=1),IF(($FV475=""),0,1),0))</f>
        <v>0</v>
      </c>
      <c r="FX475" s="6" t="str">
        <f ca="1">IF(LOG入力!BH475&gt;0,"",IF(COUNTIF($FU$19:FU475,FU475)=1,FU475,""))</f>
        <v/>
      </c>
      <c r="FY475" s="72">
        <f ca="1">IF(LOG入力!BH475&gt;0,0,IF((FP475=1),IF(($FX475=""),0,1),0))</f>
        <v>0</v>
      </c>
      <c r="FZ475" s="71">
        <f t="shared" ca="1" si="1105"/>
        <v>0</v>
      </c>
      <c r="GA475" s="6">
        <f t="shared" ca="1" si="1106"/>
        <v>0</v>
      </c>
      <c r="GB475" s="6" t="str">
        <f t="shared" ca="1" si="1107"/>
        <v/>
      </c>
      <c r="GC475" s="6">
        <f ca="1">IF(LOG入力!BH475&gt;0,0,IF(GA475=0,0,(IF(COUNTIF($GB$19:GB475,GB475)=1,IF($FS$3="N",1,IF(EH475=1,1,0))))))</f>
        <v>0</v>
      </c>
      <c r="GD475" s="6" t="str">
        <f ca="1">IF(LOG入力!BH475&gt;0,"",IF(GC475=1,$X475,""))</f>
        <v/>
      </c>
      <c r="GE475" s="6" t="str">
        <f ca="1">IF(LOG入力!BH475&gt;0,"",IF(GC475=1,$Y475,""))</f>
        <v/>
      </c>
      <c r="GF475" s="6" t="str">
        <f ca="1">IF(LOG入力!BH475&gt;0,"",IF(COUNTIF($GD$19:$GD475,GD475)=1,GD475,""))</f>
        <v/>
      </c>
      <c r="GG475" s="6">
        <f ca="1">IF(LOG入力!BH475&gt;0,0,IF((FZ475=1),IF(($GF475=""),0,1),0))</f>
        <v>0</v>
      </c>
      <c r="GH475" s="6" t="str">
        <f ca="1">IF(LOG入力!BH475&gt;0,"",IF(COUNTIF($GE$19:GE475,GE475)=1,GE475,""))</f>
        <v/>
      </c>
      <c r="GI475" s="72">
        <f ca="1">IF(LOG入力!BH475&gt;0,0,IF((FZ475=1),IF(($GH475=""),0,1),0))</f>
        <v>0</v>
      </c>
      <c r="GK475" s="455" t="str">
        <f ca="1">IF(V475=1,"",IF(LEN(LOG入力!AS475)=0,"",LOG入力!AS475))</f>
        <v/>
      </c>
      <c r="GL475" s="378" t="str">
        <f t="shared" ca="1" si="1108"/>
        <v/>
      </c>
      <c r="GM475" s="378" t="str">
        <f t="shared" ca="1" si="1109"/>
        <v/>
      </c>
      <c r="GN475" s="74" t="str">
        <f t="shared" ca="1" si="1110"/>
        <v/>
      </c>
      <c r="GO475" s="74" t="str">
        <f t="shared" ca="1" si="1111"/>
        <v/>
      </c>
      <c r="GQ475" s="74" t="str">
        <f t="shared" ca="1" si="1112"/>
        <v/>
      </c>
      <c r="GR475" s="74" t="str">
        <f t="shared" ca="1" si="1113"/>
        <v/>
      </c>
      <c r="GS475" s="74" t="str">
        <f t="shared" ca="1" si="1114"/>
        <v/>
      </c>
      <c r="GT475" s="74" t="str">
        <f t="shared" ca="1" si="1115"/>
        <v/>
      </c>
      <c r="GU475" s="74" t="str">
        <f t="shared" ca="1" si="1116"/>
        <v/>
      </c>
      <c r="GV475" s="74" t="str">
        <f t="shared" ca="1" si="1117"/>
        <v/>
      </c>
      <c r="GX475" s="74" t="str">
        <f t="shared" ca="1" si="1118"/>
        <v/>
      </c>
      <c r="GY475" s="74" t="str">
        <f t="shared" ca="1" si="1119"/>
        <v/>
      </c>
      <c r="GZ475" s="74" t="str">
        <f ca="1">IF(V475=1,"",IF(LOG入力!BH475&gt;0,0,IF(GY475=0,0,IF((VALUE((TYPE(VALUE(J475)))))=16,0,IF(VALUE(J475)&lt;60,1,IF(VALUE(J475)&lt;100,0,IF(VALUE(J475)&lt;600,2,0)))))))</f>
        <v/>
      </c>
      <c r="HA475" s="74" t="str">
        <f t="shared" ca="1" si="1120"/>
        <v/>
      </c>
      <c r="HB475" s="74" t="str">
        <f ca="1">IF(V475=1,"",IF(LOG入力!BH475&gt;0,0,IF(HA475=0,0,IF((VALUE((TYPE(VALUE(L475)))))=16,0,IF(VALUE(L475)&lt;60,1,IF(VALUE(L475)&lt;100,0,IF(VALUE(L475)&lt;600,2,0)))))))</f>
        <v/>
      </c>
      <c r="HD475" s="74" t="str">
        <f t="shared" ca="1" si="1121"/>
        <v/>
      </c>
      <c r="HF475" s="74" t="str">
        <f t="shared" ca="1" si="1122"/>
        <v/>
      </c>
      <c r="HG475" s="74" t="str">
        <f t="shared" ca="1" si="1123"/>
        <v/>
      </c>
      <c r="HH475" s="74" t="str">
        <f t="shared" ca="1" si="1124"/>
        <v/>
      </c>
      <c r="HI475" s="74" t="str">
        <f t="shared" ca="1" si="1125"/>
        <v/>
      </c>
      <c r="HJ475" s="74" t="str">
        <f t="shared" ca="1" si="1126"/>
        <v/>
      </c>
      <c r="HK475" s="74" t="str">
        <f t="shared" ca="1" si="1127"/>
        <v/>
      </c>
      <c r="HL475" s="74" t="str">
        <f t="shared" ca="1" si="1128"/>
        <v/>
      </c>
      <c r="HM475" s="74" t="str">
        <f t="shared" ca="1" si="1129"/>
        <v/>
      </c>
      <c r="HN475" s="74" t="str">
        <f t="shared" ca="1" si="1130"/>
        <v/>
      </c>
      <c r="HO475" s="529" t="str">
        <f t="shared" ca="1" si="1131"/>
        <v/>
      </c>
      <c r="HP475" s="74" t="str">
        <f t="shared" ca="1" si="1132"/>
        <v/>
      </c>
      <c r="HQ475" s="74" t="str">
        <f t="shared" ca="1" si="1133"/>
        <v/>
      </c>
      <c r="HR475" s="74" t="str">
        <f t="shared" ca="1" si="1134"/>
        <v/>
      </c>
      <c r="HS475" s="74" t="str">
        <f t="shared" ca="1" si="1135"/>
        <v/>
      </c>
      <c r="HT475" s="74" t="str">
        <f ca="1">IF(V475=1,"",IF(LOG入力!BH475&gt;0,0,IF(DV475=1,0,IF(N475="0",0,IF(SUM(HD475:HS475)&gt;0,1,0)))))</f>
        <v/>
      </c>
    </row>
    <row r="476" spans="1:228" x14ac:dyDescent="0.15">
      <c r="A476" s="5"/>
      <c r="B476" s="532" t="str">
        <f t="shared" ca="1" si="994"/>
        <v/>
      </c>
      <c r="C476" s="570" t="str">
        <f ca="1">LOG入力!AP476</f>
        <v/>
      </c>
      <c r="D476" s="534" t="str">
        <f ca="1">LOG入力!AQ476</f>
        <v/>
      </c>
      <c r="E476" s="570" t="str">
        <f ca="1">LOG入力!AR476</f>
        <v/>
      </c>
      <c r="F476" s="594" t="str">
        <f t="shared" ca="1" si="995"/>
        <v/>
      </c>
      <c r="G476" s="585" t="str">
        <f ca="1">LOG入力!AT476</f>
        <v/>
      </c>
      <c r="H476" s="537" t="str">
        <f ca="1">LOG入力!AU476</f>
        <v/>
      </c>
      <c r="I476" s="537" t="str">
        <f ca="1">LOG入力!AV476</f>
        <v/>
      </c>
      <c r="J476" s="593" t="str">
        <f ca="1">LOG入力!AW476</f>
        <v/>
      </c>
      <c r="K476" s="595" t="str">
        <f ca="1">LOG入力!BJ476</f>
        <v/>
      </c>
      <c r="L476" s="593" t="str">
        <f ca="1">LOG入力!AY476</f>
        <v/>
      </c>
      <c r="M476" s="545" t="str">
        <f ca="1">LOG入力!BK476</f>
        <v/>
      </c>
      <c r="N476" s="512" t="str">
        <f ca="1">IF(V476=1,"",IF(LOG入力!AJ476=1,"1",LOG入力!BA476))</f>
        <v/>
      </c>
      <c r="O476" s="538" t="str">
        <f ca="1">IF(V476=1,"",IF(LEN(LOG入力!O476)=0,"",LOG入力!O476))</f>
        <v/>
      </c>
      <c r="P476" s="291" t="str">
        <f ca="1">IF(V476=1,"",IF($AA$4=1,"",IF(LOG入力!BG476=1,"",CONCATENATE($ER476,$FB476,$FL476,$FV476,$GF476))))</f>
        <v/>
      </c>
      <c r="Q476" s="291" t="str">
        <f ca="1">IF(V476=1,"",IF($AA$4=1,"",IF(LOG入力!BG476=1,"",CONCATENATE($ET476,$FD476,$FN476,$FX476,$GH476))))</f>
        <v/>
      </c>
      <c r="R476" s="573" t="str">
        <f ca="1">IF(V476=1,"",IF($AA$4=1,"",IF(LOG入力!BH476&gt;0,0,AA476)))</f>
        <v/>
      </c>
      <c r="S476" s="293" t="str">
        <f t="shared" ca="1" si="996"/>
        <v/>
      </c>
      <c r="T476" s="681"/>
      <c r="U476" s="38"/>
      <c r="V476" s="196">
        <f ca="1">LOG入力!AN476</f>
        <v>1</v>
      </c>
      <c r="W476" s="38"/>
      <c r="X476" s="516" t="str">
        <f t="shared" ca="1" si="997"/>
        <v/>
      </c>
      <c r="Y476" s="515" t="str">
        <f t="shared" ca="1" si="998"/>
        <v/>
      </c>
      <c r="Z476" s="518" t="str">
        <f t="shared" ca="1" si="999"/>
        <v/>
      </c>
      <c r="AA476" s="574" t="str">
        <f t="shared" ca="1" si="1000"/>
        <v/>
      </c>
      <c r="AC476" s="6" t="str">
        <f t="shared" ca="1" si="1001"/>
        <v/>
      </c>
      <c r="AD476" s="6" t="str">
        <f t="shared" ca="1" si="1002"/>
        <v/>
      </c>
      <c r="AE476" s="6" t="str">
        <f t="shared" ca="1" si="1003"/>
        <v/>
      </c>
      <c r="AF476" s="6" t="str">
        <f t="shared" ca="1" si="1004"/>
        <v/>
      </c>
      <c r="AG476" s="6" t="str">
        <f t="shared" ca="1" si="1005"/>
        <v/>
      </c>
      <c r="AH476" s="6" t="str">
        <f t="shared" ca="1" si="1006"/>
        <v/>
      </c>
      <c r="AI476" s="6" t="str">
        <f t="shared" ca="1" si="1007"/>
        <v/>
      </c>
      <c r="AJ476" s="6" t="str">
        <f t="shared" ca="1" si="1008"/>
        <v/>
      </c>
      <c r="AK476" s="6" t="str">
        <f t="shared" ca="1" si="1009"/>
        <v/>
      </c>
      <c r="AL476" s="6" t="str">
        <f t="shared" ca="1" si="1010"/>
        <v/>
      </c>
      <c r="AM476" s="6" t="str">
        <f t="shared" ca="1" si="1011"/>
        <v/>
      </c>
      <c r="AN476" s="6" t="str">
        <f t="shared" ca="1" si="1012"/>
        <v/>
      </c>
      <c r="AO476" s="6" t="str">
        <f t="shared" ca="1" si="1013"/>
        <v/>
      </c>
      <c r="AP476" s="6" t="str">
        <f t="shared" ca="1" si="1014"/>
        <v/>
      </c>
      <c r="AQ476" s="6" t="str">
        <f t="shared" ca="1" si="1015"/>
        <v/>
      </c>
      <c r="AR476" s="6" t="str">
        <f t="shared" ca="1" si="1016"/>
        <v/>
      </c>
      <c r="AS476" s="6" t="str">
        <f t="shared" ca="1" si="1017"/>
        <v/>
      </c>
      <c r="AT476" s="6" t="str">
        <f t="shared" ca="1" si="1018"/>
        <v/>
      </c>
      <c r="AU476" s="6" t="str">
        <f t="shared" ca="1" si="1019"/>
        <v/>
      </c>
      <c r="AV476" s="6" t="str">
        <f t="shared" ca="1" si="1020"/>
        <v/>
      </c>
      <c r="AW476" s="6" t="str">
        <f t="shared" ca="1" si="1021"/>
        <v/>
      </c>
      <c r="AY476" s="6" t="str">
        <f t="shared" ca="1" si="1022"/>
        <v/>
      </c>
      <c r="AZ476" s="6" t="str">
        <f t="shared" ca="1" si="1023"/>
        <v/>
      </c>
      <c r="BA476" s="6" t="str">
        <f t="shared" ca="1" si="1024"/>
        <v/>
      </c>
      <c r="BB476" s="6" t="str">
        <f t="shared" ca="1" si="1025"/>
        <v/>
      </c>
      <c r="BC476" s="6" t="str">
        <f t="shared" ca="1" si="1026"/>
        <v/>
      </c>
      <c r="BD476" s="6" t="str">
        <f t="shared" ca="1" si="1027"/>
        <v/>
      </c>
      <c r="BE476" s="6" t="str">
        <f t="shared" ca="1" si="1028"/>
        <v/>
      </c>
      <c r="BF476" s="6" t="str">
        <f t="shared" ca="1" si="1029"/>
        <v/>
      </c>
      <c r="BG476" s="6" t="str">
        <f t="shared" ca="1" si="1030"/>
        <v/>
      </c>
      <c r="BH476" s="6" t="str">
        <f t="shared" ca="1" si="1031"/>
        <v/>
      </c>
      <c r="BI476" s="6" t="str">
        <f t="shared" ca="1" si="1032"/>
        <v/>
      </c>
      <c r="BJ476" s="6" t="str">
        <f t="shared" ca="1" si="1033"/>
        <v/>
      </c>
      <c r="BK476" s="6" t="str">
        <f t="shared" ca="1" si="1034"/>
        <v/>
      </c>
      <c r="BL476" s="6" t="str">
        <f t="shared" ca="1" si="1035"/>
        <v/>
      </c>
      <c r="BM476" s="6" t="str">
        <f t="shared" ca="1" si="1036"/>
        <v/>
      </c>
      <c r="BN476" s="6" t="str">
        <f t="shared" ca="1" si="1037"/>
        <v/>
      </c>
      <c r="BO476" s="6" t="str">
        <f t="shared" ca="1" si="1038"/>
        <v/>
      </c>
      <c r="BP476" s="6" t="str">
        <f t="shared" ca="1" si="1039"/>
        <v/>
      </c>
      <c r="BQ476" s="6" t="str">
        <f t="shared" ca="1" si="1040"/>
        <v/>
      </c>
      <c r="BR476" s="6" t="str">
        <f t="shared" ca="1" si="1041"/>
        <v/>
      </c>
      <c r="BS476" s="6" t="str">
        <f t="shared" ca="1" si="1042"/>
        <v/>
      </c>
      <c r="BU476" s="6" t="str">
        <f t="shared" ca="1" si="1043"/>
        <v/>
      </c>
      <c r="BW476" s="515" t="str">
        <f t="shared" ca="1" si="1044"/>
        <v/>
      </c>
      <c r="BX476" s="515">
        <f t="shared" ca="1" si="1045"/>
        <v>0</v>
      </c>
      <c r="BY476" s="515" t="str">
        <f t="shared" ca="1" si="1046"/>
        <v/>
      </c>
      <c r="CA476" s="6">
        <f t="shared" ca="1" si="1047"/>
        <v>1</v>
      </c>
      <c r="CC476" s="523" t="str">
        <f t="shared" ca="1" si="1048"/>
        <v/>
      </c>
      <c r="CE476" s="6" t="str">
        <f t="shared" ca="1" si="1049"/>
        <v/>
      </c>
      <c r="CG476" s="524" t="str">
        <f ca="1">IF(V476=1,"",IF($AA$4=1,"",IF(LOG入力!BH476&gt;0,"",IF(N476=0,"",IF(HT476=0,"","★")))))</f>
        <v/>
      </c>
      <c r="CI476" s="74" t="str">
        <f t="shared" ca="1" si="1050"/>
        <v/>
      </c>
      <c r="CK476" s="525" t="str">
        <f ca="1">IF(V476=1,"",IF(LOG入力!BH476&gt;0,1,0))</f>
        <v/>
      </c>
      <c r="CL476" s="74" t="str">
        <f t="shared" ca="1" si="1051"/>
        <v/>
      </c>
      <c r="CN476" s="74" t="str">
        <f t="shared" ca="1" si="1052"/>
        <v/>
      </c>
      <c r="CO476" s="74" t="str">
        <f t="shared" ca="1" si="1053"/>
        <v/>
      </c>
      <c r="CQ476" s="74" t="str">
        <f t="shared" ca="1" si="1054"/>
        <v/>
      </c>
      <c r="CR476" s="74" t="str">
        <f t="shared" ca="1" si="1055"/>
        <v/>
      </c>
      <c r="CS476" s="74" t="str">
        <f t="shared" ca="1" si="1056"/>
        <v/>
      </c>
      <c r="CT476" s="74" t="str">
        <f t="shared" ca="1" si="1057"/>
        <v/>
      </c>
      <c r="CU476" s="74" t="str">
        <f t="shared" ca="1" si="1058"/>
        <v/>
      </c>
      <c r="CV476" s="74" t="str">
        <f t="shared" ca="1" si="1059"/>
        <v/>
      </c>
      <c r="CW476" s="74" t="str">
        <f t="shared" ca="1" si="1060"/>
        <v/>
      </c>
      <c r="CX476" s="74" t="str">
        <f t="shared" ca="1" si="1061"/>
        <v/>
      </c>
      <c r="CY476" s="74" t="str">
        <f t="shared" ca="1" si="1062"/>
        <v/>
      </c>
      <c r="CZ476" s="74" t="str">
        <f t="shared" ca="1" si="1063"/>
        <v/>
      </c>
      <c r="DA476" s="74" t="str">
        <f t="shared" ca="1" si="1064"/>
        <v/>
      </c>
      <c r="DB476" s="74" t="str">
        <f t="shared" ca="1" si="1065"/>
        <v/>
      </c>
      <c r="DD476" s="74" t="str">
        <f t="shared" ca="1" si="1066"/>
        <v/>
      </c>
      <c r="DE476" s="74" t="str">
        <f t="shared" ca="1" si="1067"/>
        <v/>
      </c>
      <c r="DF476" s="74" t="str">
        <f t="shared" ca="1" si="1068"/>
        <v/>
      </c>
      <c r="DG476" s="74" t="str">
        <f t="shared" ca="1" si="1069"/>
        <v/>
      </c>
      <c r="DH476" s="74" t="str">
        <f t="shared" ca="1" si="1070"/>
        <v/>
      </c>
      <c r="DI476" s="74" t="str">
        <f t="shared" ca="1" si="1071"/>
        <v/>
      </c>
      <c r="DJ476" s="74" t="str">
        <f t="shared" ca="1" si="1072"/>
        <v/>
      </c>
      <c r="DK476" s="74" t="str">
        <f t="shared" ca="1" si="1073"/>
        <v/>
      </c>
      <c r="DL476" s="74" t="str">
        <f t="shared" ca="1" si="1074"/>
        <v/>
      </c>
      <c r="DM476" s="74" t="str">
        <f t="shared" ca="1" si="1075"/>
        <v/>
      </c>
      <c r="DN476" s="74" t="str">
        <f t="shared" ca="1" si="1076"/>
        <v/>
      </c>
      <c r="DO476" s="74" t="str">
        <f t="shared" ca="1" si="1077"/>
        <v/>
      </c>
      <c r="DQ476" s="74" t="str">
        <f t="shared" ca="1" si="1078"/>
        <v/>
      </c>
      <c r="DS476" s="74" t="str">
        <f t="shared" ca="1" si="1079"/>
        <v/>
      </c>
      <c r="DT476" s="74" t="str">
        <f t="shared" ca="1" si="1080"/>
        <v/>
      </c>
      <c r="DV476" s="525" t="str">
        <f t="shared" ca="1" si="1081"/>
        <v/>
      </c>
      <c r="DW476" s="74" t="str">
        <f t="shared" ca="1" si="1082"/>
        <v/>
      </c>
      <c r="DX476" s="485" t="str">
        <f t="shared" ca="1" si="1083"/>
        <v/>
      </c>
      <c r="DY476" s="74" t="str">
        <f t="shared" ca="1" si="1084"/>
        <v/>
      </c>
      <c r="DZ476" s="74" t="str">
        <f t="shared" ca="1" si="1085"/>
        <v/>
      </c>
      <c r="EA476" s="74" t="str">
        <f t="shared" ca="1" si="1086"/>
        <v/>
      </c>
      <c r="EC476" s="74" t="str">
        <f t="shared" ca="1" si="1087"/>
        <v/>
      </c>
      <c r="ED476" s="74" t="str">
        <f t="shared" ca="1" si="1088"/>
        <v/>
      </c>
      <c r="EE476" s="74" t="str">
        <f t="shared" ca="1" si="1089"/>
        <v/>
      </c>
      <c r="EG476" s="479" t="str">
        <f ca="1">IF(V476=1,"",IF(LOG入力!BH476&gt;0,0,IF(CG476="★",0,IF(R476=1,0,IF(N476=0,0,1)))))</f>
        <v/>
      </c>
      <c r="EH476" s="483" t="str">
        <f t="shared" ca="1" si="1090"/>
        <v/>
      </c>
      <c r="EI476" s="483" t="str">
        <f t="shared" ca="1" si="1091"/>
        <v/>
      </c>
      <c r="EJ476" s="483" t="str">
        <f t="shared" ca="1" si="1092"/>
        <v/>
      </c>
      <c r="EL476" s="71">
        <f t="shared" ca="1" si="1093"/>
        <v>0</v>
      </c>
      <c r="EM476" s="6">
        <f t="shared" ca="1" si="1094"/>
        <v>0</v>
      </c>
      <c r="EN476" s="6" t="str">
        <f t="shared" ca="1" si="1095"/>
        <v/>
      </c>
      <c r="EO476" s="6">
        <f ca="1">IF(LOG入力!BH476&gt;0,0,IF(EM476=0,0,(IF(COUNTIF($EN$19:EN476,EN476)=1,IF($FS$3="N",1,IF(EH476=1,1,0))))))</f>
        <v>0</v>
      </c>
      <c r="EP476" s="6" t="str">
        <f ca="1">IF(LOG入力!BH476&gt;0,"",IF(EO476=1,$X476,""))</f>
        <v/>
      </c>
      <c r="EQ476" s="6" t="str">
        <f ca="1">IF(LOG入力!BH476&gt;0,"",IF(EO476=1,$Y476,""))</f>
        <v/>
      </c>
      <c r="ER476" s="520" t="str">
        <f ca="1">IF(LOG入力!BH476&gt;0,"",IF(COUNTIF($EP$19:$EP476,EP476)=1,EP476,""))</f>
        <v/>
      </c>
      <c r="ES476" s="520">
        <f ca="1">IF(LOG入力!BH476&gt;0,0,IF((EL476=1),IF(($ER476=""),0,1),0))</f>
        <v>0</v>
      </c>
      <c r="ET476" s="520" t="str">
        <f ca="1">IF(LOG入力!BH476&gt;0,"",IF(COUNTIF($EQ$19:EQ476,EQ476)=1,EQ476,""))</f>
        <v/>
      </c>
      <c r="EU476" s="539">
        <f ca="1">IF(LOG入力!BH476&gt;0,0,IF((EL476=1),IF(($ET476=""),0,1),0))</f>
        <v>0</v>
      </c>
      <c r="EV476" s="71">
        <f t="shared" ca="1" si="1096"/>
        <v>0</v>
      </c>
      <c r="EW476" s="6">
        <f t="shared" ca="1" si="1097"/>
        <v>0</v>
      </c>
      <c r="EX476" s="6" t="str">
        <f t="shared" ca="1" si="1098"/>
        <v/>
      </c>
      <c r="EY476" s="6">
        <f ca="1">IF(LOG入力!BH476&gt;0,0,IF(EW476=0,0,(IF(COUNTIF($EX$19:EX476,EX476)=1,IF($FS$3="N",1,IF(EH476=1,1,0))))))</f>
        <v>0</v>
      </c>
      <c r="EZ476" s="6" t="str">
        <f ca="1">IF(LOG入力!BH476&gt;0,"",IF(EY476=1,$X476,""))</f>
        <v/>
      </c>
      <c r="FA476" s="6" t="str">
        <f ca="1">IF(LOG入力!BH476&gt;0,"",IF(EY476=1,$Y476,""))</f>
        <v/>
      </c>
      <c r="FB476" s="6" t="str">
        <f ca="1">IF(LOG入力!BH476&gt;0,"",IF(COUNTIF($EZ$19:$EZ476,EZ476)=1,EZ476,""))</f>
        <v/>
      </c>
      <c r="FC476" s="6">
        <f ca="1">IF(LOG入力!BH476&gt;0,0,IF((EV476=1),IF(($FB476=""),0,1),0))</f>
        <v>0</v>
      </c>
      <c r="FD476" s="6" t="str">
        <f ca="1">IF(LOG入力!BH476&gt;0,"",IF(COUNTIF($FA$19:FA476,FA476)=1,FA476,""))</f>
        <v/>
      </c>
      <c r="FE476" s="72">
        <f ca="1">IF(LOG入力!BH476&gt;0,0,IF((EV476=1),IF(($FD476=""),0,1),0))</f>
        <v>0</v>
      </c>
      <c r="FF476" s="71">
        <f t="shared" ca="1" si="1099"/>
        <v>0</v>
      </c>
      <c r="FG476" s="6">
        <f t="shared" ca="1" si="1100"/>
        <v>0</v>
      </c>
      <c r="FH476" s="6" t="str">
        <f t="shared" ca="1" si="1101"/>
        <v/>
      </c>
      <c r="FI476" s="6">
        <f ca="1">IF(LOG入力!BH476&gt;0,0,IF(FG476=0,0,(IF(COUNTIF($FH$19:FH476,FH476)=1,IF($FS$3="N",1,IF(EH476=1,1,0))))))</f>
        <v>0</v>
      </c>
      <c r="FJ476" s="6" t="str">
        <f ca="1">IF(LOG入力!BH476&gt;0,"",IF(FI476=1,$X476,""))</f>
        <v/>
      </c>
      <c r="FK476" s="6" t="str">
        <f ca="1">IF(LOG入力!BH476&gt;0,"",IF(FI476=1,$Y476,""))</f>
        <v/>
      </c>
      <c r="FL476" s="6" t="str">
        <f ca="1">IF(LOG入力!BH476&gt;0,"",IF(COUNTIF($FJ$19:$FJ476,FJ476)=1,FJ476,""))</f>
        <v/>
      </c>
      <c r="FM476" s="6">
        <f ca="1">IF(LOG入力!BH476&gt;0,0,IF((FF476=1),IF(($FL476=""),0,1),0))</f>
        <v>0</v>
      </c>
      <c r="FN476" s="6" t="str">
        <f ca="1">IF(LOG入力!BH476&gt;0,"",IF(COUNTIF($FK$19:FK476,FK476)=1,FK476,""))</f>
        <v/>
      </c>
      <c r="FO476" s="72">
        <f ca="1">IF(LOG入力!BH476&gt;0,0,IF((FF476=1),IF(($FN476=""),0,1),0))</f>
        <v>0</v>
      </c>
      <c r="FP476" s="71">
        <f t="shared" ca="1" si="1102"/>
        <v>0</v>
      </c>
      <c r="FQ476" s="6">
        <f t="shared" ca="1" si="1103"/>
        <v>0</v>
      </c>
      <c r="FR476" s="6" t="str">
        <f t="shared" ca="1" si="1104"/>
        <v/>
      </c>
      <c r="FS476" s="6">
        <f ca="1">IF(LOG入力!BH476&gt;0,0,IF(FQ476=0,0,(IF(COUNTIF($FR$19:FR476,FR476)=1,IF($FS$3="N",1,IF(EH476=1,1,0))))))</f>
        <v>0</v>
      </c>
      <c r="FT476" s="6" t="str">
        <f ca="1">IF(LOG入力!BH476&gt;0,"",IF(FS476=1,$X476,""))</f>
        <v/>
      </c>
      <c r="FU476" s="6" t="str">
        <f ca="1">IF(LOG入力!BH476&gt;0,"",IF(FS476=1,$Y476,""))</f>
        <v/>
      </c>
      <c r="FV476" s="6" t="str">
        <f ca="1">IF(LOG入力!BH476&gt;0,"",IF(COUNTIF($FT$19:$FT476,FT476)=1,FT476,""))</f>
        <v/>
      </c>
      <c r="FW476" s="6">
        <f ca="1">IF(LOG入力!BH476&gt;0,0,IF((FP476=1),IF(($FV476=""),0,1),0))</f>
        <v>0</v>
      </c>
      <c r="FX476" s="6" t="str">
        <f ca="1">IF(LOG入力!BH476&gt;0,"",IF(COUNTIF($FU$19:FU476,FU476)=1,FU476,""))</f>
        <v/>
      </c>
      <c r="FY476" s="72">
        <f ca="1">IF(LOG入力!BH476&gt;0,0,IF((FP476=1),IF(($FX476=""),0,1),0))</f>
        <v>0</v>
      </c>
      <c r="FZ476" s="71">
        <f t="shared" ca="1" si="1105"/>
        <v>0</v>
      </c>
      <c r="GA476" s="6">
        <f t="shared" ca="1" si="1106"/>
        <v>0</v>
      </c>
      <c r="GB476" s="6" t="str">
        <f t="shared" ca="1" si="1107"/>
        <v/>
      </c>
      <c r="GC476" s="6">
        <f ca="1">IF(LOG入力!BH476&gt;0,0,IF(GA476=0,0,(IF(COUNTIF($GB$19:GB476,GB476)=1,IF($FS$3="N",1,IF(EH476=1,1,0))))))</f>
        <v>0</v>
      </c>
      <c r="GD476" s="6" t="str">
        <f ca="1">IF(LOG入力!BH476&gt;0,"",IF(GC476=1,$X476,""))</f>
        <v/>
      </c>
      <c r="GE476" s="6" t="str">
        <f ca="1">IF(LOG入力!BH476&gt;0,"",IF(GC476=1,$Y476,""))</f>
        <v/>
      </c>
      <c r="GF476" s="6" t="str">
        <f ca="1">IF(LOG入力!BH476&gt;0,"",IF(COUNTIF($GD$19:$GD476,GD476)=1,GD476,""))</f>
        <v/>
      </c>
      <c r="GG476" s="6">
        <f ca="1">IF(LOG入力!BH476&gt;0,0,IF((FZ476=1),IF(($GF476=""),0,1),0))</f>
        <v>0</v>
      </c>
      <c r="GH476" s="6" t="str">
        <f ca="1">IF(LOG入力!BH476&gt;0,"",IF(COUNTIF($GE$19:GE476,GE476)=1,GE476,""))</f>
        <v/>
      </c>
      <c r="GI476" s="72">
        <f ca="1">IF(LOG入力!BH476&gt;0,0,IF((FZ476=1),IF(($GH476=""),0,1),0))</f>
        <v>0</v>
      </c>
      <c r="GK476" s="455" t="str">
        <f ca="1">IF(V476=1,"",IF(LEN(LOG入力!AS476)=0,"",LOG入力!AS476))</f>
        <v/>
      </c>
      <c r="GL476" s="378" t="str">
        <f t="shared" ca="1" si="1108"/>
        <v/>
      </c>
      <c r="GM476" s="378" t="str">
        <f t="shared" ca="1" si="1109"/>
        <v/>
      </c>
      <c r="GN476" s="74" t="str">
        <f t="shared" ca="1" si="1110"/>
        <v/>
      </c>
      <c r="GO476" s="74" t="str">
        <f t="shared" ca="1" si="1111"/>
        <v/>
      </c>
      <c r="GQ476" s="74" t="str">
        <f t="shared" ca="1" si="1112"/>
        <v/>
      </c>
      <c r="GR476" s="74" t="str">
        <f t="shared" ca="1" si="1113"/>
        <v/>
      </c>
      <c r="GS476" s="74" t="str">
        <f t="shared" ca="1" si="1114"/>
        <v/>
      </c>
      <c r="GT476" s="74" t="str">
        <f t="shared" ca="1" si="1115"/>
        <v/>
      </c>
      <c r="GU476" s="74" t="str">
        <f t="shared" ca="1" si="1116"/>
        <v/>
      </c>
      <c r="GV476" s="74" t="str">
        <f t="shared" ca="1" si="1117"/>
        <v/>
      </c>
      <c r="GX476" s="74" t="str">
        <f t="shared" ca="1" si="1118"/>
        <v/>
      </c>
      <c r="GY476" s="74" t="str">
        <f t="shared" ca="1" si="1119"/>
        <v/>
      </c>
      <c r="GZ476" s="74" t="str">
        <f ca="1">IF(V476=1,"",IF(LOG入力!BH476&gt;0,0,IF(GY476=0,0,IF((VALUE((TYPE(VALUE(J476)))))=16,0,IF(VALUE(J476)&lt;60,1,IF(VALUE(J476)&lt;100,0,IF(VALUE(J476)&lt;600,2,0)))))))</f>
        <v/>
      </c>
      <c r="HA476" s="74" t="str">
        <f t="shared" ca="1" si="1120"/>
        <v/>
      </c>
      <c r="HB476" s="74" t="str">
        <f ca="1">IF(V476=1,"",IF(LOG入力!BH476&gt;0,0,IF(HA476=0,0,IF((VALUE((TYPE(VALUE(L476)))))=16,0,IF(VALUE(L476)&lt;60,1,IF(VALUE(L476)&lt;100,0,IF(VALUE(L476)&lt;600,2,0)))))))</f>
        <v/>
      </c>
      <c r="HD476" s="74" t="str">
        <f t="shared" ca="1" si="1121"/>
        <v/>
      </c>
      <c r="HF476" s="74" t="str">
        <f t="shared" ca="1" si="1122"/>
        <v/>
      </c>
      <c r="HG476" s="74" t="str">
        <f t="shared" ca="1" si="1123"/>
        <v/>
      </c>
      <c r="HH476" s="74" t="str">
        <f t="shared" ca="1" si="1124"/>
        <v/>
      </c>
      <c r="HI476" s="74" t="str">
        <f t="shared" ca="1" si="1125"/>
        <v/>
      </c>
      <c r="HJ476" s="74" t="str">
        <f t="shared" ca="1" si="1126"/>
        <v/>
      </c>
      <c r="HK476" s="74" t="str">
        <f t="shared" ca="1" si="1127"/>
        <v/>
      </c>
      <c r="HL476" s="74" t="str">
        <f t="shared" ca="1" si="1128"/>
        <v/>
      </c>
      <c r="HM476" s="74" t="str">
        <f t="shared" ca="1" si="1129"/>
        <v/>
      </c>
      <c r="HN476" s="74" t="str">
        <f t="shared" ca="1" si="1130"/>
        <v/>
      </c>
      <c r="HO476" s="529" t="str">
        <f t="shared" ca="1" si="1131"/>
        <v/>
      </c>
      <c r="HP476" s="74" t="str">
        <f t="shared" ca="1" si="1132"/>
        <v/>
      </c>
      <c r="HQ476" s="74" t="str">
        <f t="shared" ca="1" si="1133"/>
        <v/>
      </c>
      <c r="HR476" s="74" t="str">
        <f t="shared" ca="1" si="1134"/>
        <v/>
      </c>
      <c r="HS476" s="74" t="str">
        <f t="shared" ca="1" si="1135"/>
        <v/>
      </c>
      <c r="HT476" s="74" t="str">
        <f ca="1">IF(V476=1,"",IF(LOG入力!BH476&gt;0,0,IF(DV476=1,0,IF(N476="0",0,IF(SUM(HD476:HS476)&gt;0,1,0)))))</f>
        <v/>
      </c>
    </row>
    <row r="477" spans="1:228" x14ac:dyDescent="0.15">
      <c r="A477" s="5"/>
      <c r="B477" s="532" t="str">
        <f t="shared" ca="1" si="994"/>
        <v/>
      </c>
      <c r="C477" s="534" t="str">
        <f ca="1">LOG入力!AP477</f>
        <v/>
      </c>
      <c r="D477" s="534" t="str">
        <f ca="1">LOG入力!AQ477</f>
        <v/>
      </c>
      <c r="E477" s="534" t="str">
        <f ca="1">LOG入力!AR477</f>
        <v/>
      </c>
      <c r="F477" s="535" t="str">
        <f t="shared" ca="1" si="995"/>
        <v/>
      </c>
      <c r="G477" s="585" t="str">
        <f ca="1">LOG入力!AT477</f>
        <v/>
      </c>
      <c r="H477" s="542" t="str">
        <f ca="1">LOG入力!AU477</f>
        <v/>
      </c>
      <c r="I477" s="542" t="str">
        <f ca="1">LOG入力!AV477</f>
        <v/>
      </c>
      <c r="J477" s="577" t="str">
        <f ca="1">LOG入力!AW477</f>
        <v/>
      </c>
      <c r="K477" s="578" t="str">
        <f ca="1">LOG入力!BJ477</f>
        <v/>
      </c>
      <c r="L477" s="577" t="str">
        <f ca="1">LOG入力!AY477</f>
        <v/>
      </c>
      <c r="M477" s="545" t="str">
        <f ca="1">LOG入力!BK477</f>
        <v/>
      </c>
      <c r="N477" s="512" t="str">
        <f ca="1">IF(V477=1,"",IF(LOG入力!AJ477=1,"1",LOG入力!BA477))</f>
        <v/>
      </c>
      <c r="O477" s="538" t="str">
        <f ca="1">IF(V477=1,"",IF(LEN(LOG入力!O477)=0,"",LOG入力!O477))</f>
        <v/>
      </c>
      <c r="P477" s="291" t="str">
        <f ca="1">IF(V477=1,"",IF($AA$4=1,"",IF(LOG入力!BG477=1,"",CONCATENATE($ER477,$FB477,$FL477,$FV477,$GF477))))</f>
        <v/>
      </c>
      <c r="Q477" s="291" t="str">
        <f ca="1">IF(V477=1,"",IF($AA$4=1,"",IF(LOG入力!BG477=1,"",CONCATENATE($ET477,$FD477,$FN477,$FX477,$GH477))))</f>
        <v/>
      </c>
      <c r="R477" s="573" t="str">
        <f ca="1">IF(V477=1,"",IF($AA$4=1,"",IF(LOG入力!BH477&gt;0,0,AA477)))</f>
        <v/>
      </c>
      <c r="S477" s="293" t="str">
        <f t="shared" ca="1" si="996"/>
        <v/>
      </c>
      <c r="T477" s="681"/>
      <c r="U477" s="38"/>
      <c r="V477" s="196">
        <f ca="1">LOG入力!AN477</f>
        <v>1</v>
      </c>
      <c r="W477" s="38"/>
      <c r="X477" s="516" t="str">
        <f t="shared" ca="1" si="997"/>
        <v/>
      </c>
      <c r="Y477" s="515" t="str">
        <f t="shared" ca="1" si="998"/>
        <v/>
      </c>
      <c r="Z477" s="518" t="str">
        <f t="shared" ca="1" si="999"/>
        <v/>
      </c>
      <c r="AA477" s="574" t="str">
        <f t="shared" ca="1" si="1000"/>
        <v/>
      </c>
      <c r="AC477" s="6" t="str">
        <f t="shared" ca="1" si="1001"/>
        <v/>
      </c>
      <c r="AD477" s="6" t="str">
        <f t="shared" ca="1" si="1002"/>
        <v/>
      </c>
      <c r="AE477" s="6" t="str">
        <f t="shared" ca="1" si="1003"/>
        <v/>
      </c>
      <c r="AF477" s="6" t="str">
        <f t="shared" ca="1" si="1004"/>
        <v/>
      </c>
      <c r="AG477" s="6" t="str">
        <f t="shared" ca="1" si="1005"/>
        <v/>
      </c>
      <c r="AH477" s="6" t="str">
        <f t="shared" ca="1" si="1006"/>
        <v/>
      </c>
      <c r="AI477" s="6" t="str">
        <f t="shared" ca="1" si="1007"/>
        <v/>
      </c>
      <c r="AJ477" s="6" t="str">
        <f t="shared" ca="1" si="1008"/>
        <v/>
      </c>
      <c r="AK477" s="6" t="str">
        <f t="shared" ca="1" si="1009"/>
        <v/>
      </c>
      <c r="AL477" s="6" t="str">
        <f t="shared" ca="1" si="1010"/>
        <v/>
      </c>
      <c r="AM477" s="6" t="str">
        <f t="shared" ca="1" si="1011"/>
        <v/>
      </c>
      <c r="AN477" s="6" t="str">
        <f t="shared" ca="1" si="1012"/>
        <v/>
      </c>
      <c r="AO477" s="6" t="str">
        <f t="shared" ca="1" si="1013"/>
        <v/>
      </c>
      <c r="AP477" s="6" t="str">
        <f t="shared" ca="1" si="1014"/>
        <v/>
      </c>
      <c r="AQ477" s="6" t="str">
        <f t="shared" ca="1" si="1015"/>
        <v/>
      </c>
      <c r="AR477" s="6" t="str">
        <f t="shared" ca="1" si="1016"/>
        <v/>
      </c>
      <c r="AS477" s="6" t="str">
        <f t="shared" ca="1" si="1017"/>
        <v/>
      </c>
      <c r="AT477" s="6" t="str">
        <f t="shared" ca="1" si="1018"/>
        <v/>
      </c>
      <c r="AU477" s="6" t="str">
        <f t="shared" ca="1" si="1019"/>
        <v/>
      </c>
      <c r="AV477" s="6" t="str">
        <f t="shared" ca="1" si="1020"/>
        <v/>
      </c>
      <c r="AW477" s="6" t="str">
        <f t="shared" ca="1" si="1021"/>
        <v/>
      </c>
      <c r="AY477" s="6" t="str">
        <f t="shared" ca="1" si="1022"/>
        <v/>
      </c>
      <c r="AZ477" s="6" t="str">
        <f t="shared" ca="1" si="1023"/>
        <v/>
      </c>
      <c r="BA477" s="6" t="str">
        <f t="shared" ca="1" si="1024"/>
        <v/>
      </c>
      <c r="BB477" s="6" t="str">
        <f t="shared" ca="1" si="1025"/>
        <v/>
      </c>
      <c r="BC477" s="6" t="str">
        <f t="shared" ca="1" si="1026"/>
        <v/>
      </c>
      <c r="BD477" s="6" t="str">
        <f t="shared" ca="1" si="1027"/>
        <v/>
      </c>
      <c r="BE477" s="6" t="str">
        <f t="shared" ca="1" si="1028"/>
        <v/>
      </c>
      <c r="BF477" s="6" t="str">
        <f t="shared" ca="1" si="1029"/>
        <v/>
      </c>
      <c r="BG477" s="6" t="str">
        <f t="shared" ca="1" si="1030"/>
        <v/>
      </c>
      <c r="BH477" s="6" t="str">
        <f t="shared" ca="1" si="1031"/>
        <v/>
      </c>
      <c r="BI477" s="6" t="str">
        <f t="shared" ca="1" si="1032"/>
        <v/>
      </c>
      <c r="BJ477" s="6" t="str">
        <f t="shared" ca="1" si="1033"/>
        <v/>
      </c>
      <c r="BK477" s="6" t="str">
        <f t="shared" ca="1" si="1034"/>
        <v/>
      </c>
      <c r="BL477" s="6" t="str">
        <f t="shared" ca="1" si="1035"/>
        <v/>
      </c>
      <c r="BM477" s="6" t="str">
        <f t="shared" ca="1" si="1036"/>
        <v/>
      </c>
      <c r="BN477" s="6" t="str">
        <f t="shared" ca="1" si="1037"/>
        <v/>
      </c>
      <c r="BO477" s="6" t="str">
        <f t="shared" ca="1" si="1038"/>
        <v/>
      </c>
      <c r="BP477" s="6" t="str">
        <f t="shared" ca="1" si="1039"/>
        <v/>
      </c>
      <c r="BQ477" s="6" t="str">
        <f t="shared" ca="1" si="1040"/>
        <v/>
      </c>
      <c r="BR477" s="6" t="str">
        <f t="shared" ca="1" si="1041"/>
        <v/>
      </c>
      <c r="BS477" s="6" t="str">
        <f t="shared" ca="1" si="1042"/>
        <v/>
      </c>
      <c r="BU477" s="6" t="str">
        <f t="shared" ca="1" si="1043"/>
        <v/>
      </c>
      <c r="BW477" s="515" t="str">
        <f t="shared" ca="1" si="1044"/>
        <v/>
      </c>
      <c r="BX477" s="515">
        <f t="shared" ca="1" si="1045"/>
        <v>0</v>
      </c>
      <c r="BY477" s="515" t="str">
        <f t="shared" ca="1" si="1046"/>
        <v/>
      </c>
      <c r="CA477" s="6">
        <f t="shared" ca="1" si="1047"/>
        <v>1</v>
      </c>
      <c r="CC477" s="523" t="str">
        <f t="shared" ca="1" si="1048"/>
        <v/>
      </c>
      <c r="CE477" s="6" t="str">
        <f t="shared" ca="1" si="1049"/>
        <v/>
      </c>
      <c r="CG477" s="524" t="str">
        <f ca="1">IF(V477=1,"",IF($AA$4=1,"",IF(LOG入力!BH477&gt;0,"",IF(N477=0,"",IF(HT477=0,"","★")))))</f>
        <v/>
      </c>
      <c r="CI477" s="74" t="str">
        <f t="shared" ca="1" si="1050"/>
        <v/>
      </c>
      <c r="CK477" s="525" t="str">
        <f ca="1">IF(V477=1,"",IF(LOG入力!BH477&gt;0,1,0))</f>
        <v/>
      </c>
      <c r="CL477" s="74" t="str">
        <f t="shared" ca="1" si="1051"/>
        <v/>
      </c>
      <c r="CN477" s="74" t="str">
        <f t="shared" ca="1" si="1052"/>
        <v/>
      </c>
      <c r="CO477" s="74" t="str">
        <f t="shared" ca="1" si="1053"/>
        <v/>
      </c>
      <c r="CQ477" s="74" t="str">
        <f t="shared" ca="1" si="1054"/>
        <v/>
      </c>
      <c r="CR477" s="74" t="str">
        <f t="shared" ca="1" si="1055"/>
        <v/>
      </c>
      <c r="CS477" s="74" t="str">
        <f t="shared" ca="1" si="1056"/>
        <v/>
      </c>
      <c r="CT477" s="74" t="str">
        <f t="shared" ca="1" si="1057"/>
        <v/>
      </c>
      <c r="CU477" s="74" t="str">
        <f t="shared" ca="1" si="1058"/>
        <v/>
      </c>
      <c r="CV477" s="74" t="str">
        <f t="shared" ca="1" si="1059"/>
        <v/>
      </c>
      <c r="CW477" s="74" t="str">
        <f t="shared" ca="1" si="1060"/>
        <v/>
      </c>
      <c r="CX477" s="74" t="str">
        <f t="shared" ca="1" si="1061"/>
        <v/>
      </c>
      <c r="CY477" s="74" t="str">
        <f t="shared" ca="1" si="1062"/>
        <v/>
      </c>
      <c r="CZ477" s="74" t="str">
        <f t="shared" ca="1" si="1063"/>
        <v/>
      </c>
      <c r="DA477" s="74" t="str">
        <f t="shared" ca="1" si="1064"/>
        <v/>
      </c>
      <c r="DB477" s="74" t="str">
        <f t="shared" ca="1" si="1065"/>
        <v/>
      </c>
      <c r="DD477" s="74" t="str">
        <f t="shared" ca="1" si="1066"/>
        <v/>
      </c>
      <c r="DE477" s="74" t="str">
        <f t="shared" ca="1" si="1067"/>
        <v/>
      </c>
      <c r="DF477" s="74" t="str">
        <f t="shared" ca="1" si="1068"/>
        <v/>
      </c>
      <c r="DG477" s="74" t="str">
        <f t="shared" ca="1" si="1069"/>
        <v/>
      </c>
      <c r="DH477" s="74" t="str">
        <f t="shared" ca="1" si="1070"/>
        <v/>
      </c>
      <c r="DI477" s="74" t="str">
        <f t="shared" ca="1" si="1071"/>
        <v/>
      </c>
      <c r="DJ477" s="74" t="str">
        <f t="shared" ca="1" si="1072"/>
        <v/>
      </c>
      <c r="DK477" s="74" t="str">
        <f t="shared" ca="1" si="1073"/>
        <v/>
      </c>
      <c r="DL477" s="74" t="str">
        <f t="shared" ca="1" si="1074"/>
        <v/>
      </c>
      <c r="DM477" s="74" t="str">
        <f t="shared" ca="1" si="1075"/>
        <v/>
      </c>
      <c r="DN477" s="74" t="str">
        <f t="shared" ca="1" si="1076"/>
        <v/>
      </c>
      <c r="DO477" s="74" t="str">
        <f t="shared" ca="1" si="1077"/>
        <v/>
      </c>
      <c r="DQ477" s="74" t="str">
        <f t="shared" ca="1" si="1078"/>
        <v/>
      </c>
      <c r="DS477" s="74" t="str">
        <f t="shared" ca="1" si="1079"/>
        <v/>
      </c>
      <c r="DT477" s="74" t="str">
        <f t="shared" ca="1" si="1080"/>
        <v/>
      </c>
      <c r="DV477" s="525" t="str">
        <f t="shared" ca="1" si="1081"/>
        <v/>
      </c>
      <c r="DW477" s="74" t="str">
        <f t="shared" ca="1" si="1082"/>
        <v/>
      </c>
      <c r="DX477" s="485" t="str">
        <f t="shared" ca="1" si="1083"/>
        <v/>
      </c>
      <c r="DY477" s="74" t="str">
        <f t="shared" ca="1" si="1084"/>
        <v/>
      </c>
      <c r="DZ477" s="74" t="str">
        <f t="shared" ca="1" si="1085"/>
        <v/>
      </c>
      <c r="EA477" s="74" t="str">
        <f t="shared" ca="1" si="1086"/>
        <v/>
      </c>
      <c r="EC477" s="74" t="str">
        <f t="shared" ca="1" si="1087"/>
        <v/>
      </c>
      <c r="ED477" s="74" t="str">
        <f t="shared" ca="1" si="1088"/>
        <v/>
      </c>
      <c r="EE477" s="74" t="str">
        <f t="shared" ca="1" si="1089"/>
        <v/>
      </c>
      <c r="EG477" s="479" t="str">
        <f ca="1">IF(V477=1,"",IF(LOG入力!BH477&gt;0,0,IF(CG477="★",0,IF(R477=1,0,IF(N477=0,0,1)))))</f>
        <v/>
      </c>
      <c r="EH477" s="483" t="str">
        <f t="shared" ca="1" si="1090"/>
        <v/>
      </c>
      <c r="EI477" s="483" t="str">
        <f t="shared" ca="1" si="1091"/>
        <v/>
      </c>
      <c r="EJ477" s="483" t="str">
        <f t="shared" ca="1" si="1092"/>
        <v/>
      </c>
      <c r="EL477" s="71">
        <f t="shared" ca="1" si="1093"/>
        <v>0</v>
      </c>
      <c r="EM477" s="6">
        <f t="shared" ca="1" si="1094"/>
        <v>0</v>
      </c>
      <c r="EN477" s="6" t="str">
        <f t="shared" ca="1" si="1095"/>
        <v/>
      </c>
      <c r="EO477" s="6">
        <f ca="1">IF(LOG入力!BH477&gt;0,0,IF(EM477=0,0,(IF(COUNTIF($EN$19:EN477,EN477)=1,IF($FS$3="N",1,IF(EH477=1,1,0))))))</f>
        <v>0</v>
      </c>
      <c r="EP477" s="6" t="str">
        <f ca="1">IF(LOG入力!BH477&gt;0,"",IF(EO477=1,$X477,""))</f>
        <v/>
      </c>
      <c r="EQ477" s="6" t="str">
        <f ca="1">IF(LOG入力!BH477&gt;0,"",IF(EO477=1,$Y477,""))</f>
        <v/>
      </c>
      <c r="ER477" s="520" t="str">
        <f ca="1">IF(LOG入力!BH477&gt;0,"",IF(COUNTIF($EP$19:$EP477,EP477)=1,EP477,""))</f>
        <v/>
      </c>
      <c r="ES477" s="520">
        <f ca="1">IF(LOG入力!BH477&gt;0,0,IF((EL477=1),IF(($ER477=""),0,1),0))</f>
        <v>0</v>
      </c>
      <c r="ET477" s="520" t="str">
        <f ca="1">IF(LOG入力!BH477&gt;0,"",IF(COUNTIF($EQ$19:EQ477,EQ477)=1,EQ477,""))</f>
        <v/>
      </c>
      <c r="EU477" s="539">
        <f ca="1">IF(LOG入力!BH477&gt;0,0,IF((EL477=1),IF(($ET477=""),0,1),0))</f>
        <v>0</v>
      </c>
      <c r="EV477" s="71">
        <f t="shared" ca="1" si="1096"/>
        <v>0</v>
      </c>
      <c r="EW477" s="6">
        <f t="shared" ca="1" si="1097"/>
        <v>0</v>
      </c>
      <c r="EX477" s="6" t="str">
        <f t="shared" ca="1" si="1098"/>
        <v/>
      </c>
      <c r="EY477" s="6">
        <f ca="1">IF(LOG入力!BH477&gt;0,0,IF(EW477=0,0,(IF(COUNTIF($EX$19:EX477,EX477)=1,IF($FS$3="N",1,IF(EH477=1,1,0))))))</f>
        <v>0</v>
      </c>
      <c r="EZ477" s="6" t="str">
        <f ca="1">IF(LOG入力!BH477&gt;0,"",IF(EY477=1,$X477,""))</f>
        <v/>
      </c>
      <c r="FA477" s="6" t="str">
        <f ca="1">IF(LOG入力!BH477&gt;0,"",IF(EY477=1,$Y477,""))</f>
        <v/>
      </c>
      <c r="FB477" s="6" t="str">
        <f ca="1">IF(LOG入力!BH477&gt;0,"",IF(COUNTIF($EZ$19:$EZ477,EZ477)=1,EZ477,""))</f>
        <v/>
      </c>
      <c r="FC477" s="6">
        <f ca="1">IF(LOG入力!BH477&gt;0,0,IF((EV477=1),IF(($FB477=""),0,1),0))</f>
        <v>0</v>
      </c>
      <c r="FD477" s="6" t="str">
        <f ca="1">IF(LOG入力!BH477&gt;0,"",IF(COUNTIF($FA$19:FA477,FA477)=1,FA477,""))</f>
        <v/>
      </c>
      <c r="FE477" s="72">
        <f ca="1">IF(LOG入力!BH477&gt;0,0,IF((EV477=1),IF(($FD477=""),0,1),0))</f>
        <v>0</v>
      </c>
      <c r="FF477" s="71">
        <f t="shared" ca="1" si="1099"/>
        <v>0</v>
      </c>
      <c r="FG477" s="6">
        <f t="shared" ca="1" si="1100"/>
        <v>0</v>
      </c>
      <c r="FH477" s="6" t="str">
        <f t="shared" ca="1" si="1101"/>
        <v/>
      </c>
      <c r="FI477" s="6">
        <f ca="1">IF(LOG入力!BH477&gt;0,0,IF(FG477=0,0,(IF(COUNTIF($FH$19:FH477,FH477)=1,IF($FS$3="N",1,IF(EH477=1,1,0))))))</f>
        <v>0</v>
      </c>
      <c r="FJ477" s="6" t="str">
        <f ca="1">IF(LOG入力!BH477&gt;0,"",IF(FI477=1,$X477,""))</f>
        <v/>
      </c>
      <c r="FK477" s="6" t="str">
        <f ca="1">IF(LOG入力!BH477&gt;0,"",IF(FI477=1,$Y477,""))</f>
        <v/>
      </c>
      <c r="FL477" s="6" t="str">
        <f ca="1">IF(LOG入力!BH477&gt;0,"",IF(COUNTIF($FJ$19:$FJ477,FJ477)=1,FJ477,""))</f>
        <v/>
      </c>
      <c r="FM477" s="6">
        <f ca="1">IF(LOG入力!BH477&gt;0,0,IF((FF477=1),IF(($FL477=""),0,1),0))</f>
        <v>0</v>
      </c>
      <c r="FN477" s="6" t="str">
        <f ca="1">IF(LOG入力!BH477&gt;0,"",IF(COUNTIF($FK$19:FK477,FK477)=1,FK477,""))</f>
        <v/>
      </c>
      <c r="FO477" s="72">
        <f ca="1">IF(LOG入力!BH477&gt;0,0,IF((FF477=1),IF(($FN477=""),0,1),0))</f>
        <v>0</v>
      </c>
      <c r="FP477" s="71">
        <f t="shared" ca="1" si="1102"/>
        <v>0</v>
      </c>
      <c r="FQ477" s="6">
        <f t="shared" ca="1" si="1103"/>
        <v>0</v>
      </c>
      <c r="FR477" s="6" t="str">
        <f t="shared" ca="1" si="1104"/>
        <v/>
      </c>
      <c r="FS477" s="6">
        <f ca="1">IF(LOG入力!BH477&gt;0,0,IF(FQ477=0,0,(IF(COUNTIF($FR$19:FR477,FR477)=1,IF($FS$3="N",1,IF(EH477=1,1,0))))))</f>
        <v>0</v>
      </c>
      <c r="FT477" s="6" t="str">
        <f ca="1">IF(LOG入力!BH477&gt;0,"",IF(FS477=1,$X477,""))</f>
        <v/>
      </c>
      <c r="FU477" s="6" t="str">
        <f ca="1">IF(LOG入力!BH477&gt;0,"",IF(FS477=1,$Y477,""))</f>
        <v/>
      </c>
      <c r="FV477" s="6" t="str">
        <f ca="1">IF(LOG入力!BH477&gt;0,"",IF(COUNTIF($FT$19:$FT477,FT477)=1,FT477,""))</f>
        <v/>
      </c>
      <c r="FW477" s="6">
        <f ca="1">IF(LOG入力!BH477&gt;0,0,IF((FP477=1),IF(($FV477=""),0,1),0))</f>
        <v>0</v>
      </c>
      <c r="FX477" s="6" t="str">
        <f ca="1">IF(LOG入力!BH477&gt;0,"",IF(COUNTIF($FU$19:FU477,FU477)=1,FU477,""))</f>
        <v/>
      </c>
      <c r="FY477" s="72">
        <f ca="1">IF(LOG入力!BH477&gt;0,0,IF((FP477=1),IF(($FX477=""),0,1),0))</f>
        <v>0</v>
      </c>
      <c r="FZ477" s="71">
        <f t="shared" ca="1" si="1105"/>
        <v>0</v>
      </c>
      <c r="GA477" s="6">
        <f t="shared" ca="1" si="1106"/>
        <v>0</v>
      </c>
      <c r="GB477" s="6" t="str">
        <f t="shared" ca="1" si="1107"/>
        <v/>
      </c>
      <c r="GC477" s="6">
        <f ca="1">IF(LOG入力!BH477&gt;0,0,IF(GA477=0,0,(IF(COUNTIF($GB$19:GB477,GB477)=1,IF($FS$3="N",1,IF(EH477=1,1,0))))))</f>
        <v>0</v>
      </c>
      <c r="GD477" s="6" t="str">
        <f ca="1">IF(LOG入力!BH477&gt;0,"",IF(GC477=1,$X477,""))</f>
        <v/>
      </c>
      <c r="GE477" s="6" t="str">
        <f ca="1">IF(LOG入力!BH477&gt;0,"",IF(GC477=1,$Y477,""))</f>
        <v/>
      </c>
      <c r="GF477" s="6" t="str">
        <f ca="1">IF(LOG入力!BH477&gt;0,"",IF(COUNTIF($GD$19:$GD477,GD477)=1,GD477,""))</f>
        <v/>
      </c>
      <c r="GG477" s="6">
        <f ca="1">IF(LOG入力!BH477&gt;0,0,IF((FZ477=1),IF(($GF477=""),0,1),0))</f>
        <v>0</v>
      </c>
      <c r="GH477" s="6" t="str">
        <f ca="1">IF(LOG入力!BH477&gt;0,"",IF(COUNTIF($GE$19:GE477,GE477)=1,GE477,""))</f>
        <v/>
      </c>
      <c r="GI477" s="72">
        <f ca="1">IF(LOG入力!BH477&gt;0,0,IF((FZ477=1),IF(($GH477=""),0,1),0))</f>
        <v>0</v>
      </c>
      <c r="GK477" s="455" t="str">
        <f ca="1">IF(V477=1,"",IF(LEN(LOG入力!AS477)=0,"",LOG入力!AS477))</f>
        <v/>
      </c>
      <c r="GL477" s="378" t="str">
        <f t="shared" ca="1" si="1108"/>
        <v/>
      </c>
      <c r="GM477" s="378" t="str">
        <f t="shared" ca="1" si="1109"/>
        <v/>
      </c>
      <c r="GN477" s="74" t="str">
        <f t="shared" ca="1" si="1110"/>
        <v/>
      </c>
      <c r="GO477" s="74" t="str">
        <f t="shared" ca="1" si="1111"/>
        <v/>
      </c>
      <c r="GQ477" s="74" t="str">
        <f t="shared" ca="1" si="1112"/>
        <v/>
      </c>
      <c r="GR477" s="74" t="str">
        <f t="shared" ca="1" si="1113"/>
        <v/>
      </c>
      <c r="GS477" s="74" t="str">
        <f t="shared" ca="1" si="1114"/>
        <v/>
      </c>
      <c r="GT477" s="74" t="str">
        <f t="shared" ca="1" si="1115"/>
        <v/>
      </c>
      <c r="GU477" s="74" t="str">
        <f t="shared" ca="1" si="1116"/>
        <v/>
      </c>
      <c r="GV477" s="74" t="str">
        <f t="shared" ca="1" si="1117"/>
        <v/>
      </c>
      <c r="GX477" s="74" t="str">
        <f t="shared" ca="1" si="1118"/>
        <v/>
      </c>
      <c r="GY477" s="74" t="str">
        <f t="shared" ca="1" si="1119"/>
        <v/>
      </c>
      <c r="GZ477" s="74" t="str">
        <f ca="1">IF(V477=1,"",IF(LOG入力!BH477&gt;0,0,IF(GY477=0,0,IF((VALUE((TYPE(VALUE(J477)))))=16,0,IF(VALUE(J477)&lt;60,1,IF(VALUE(J477)&lt;100,0,IF(VALUE(J477)&lt;600,2,0)))))))</f>
        <v/>
      </c>
      <c r="HA477" s="74" t="str">
        <f t="shared" ca="1" si="1120"/>
        <v/>
      </c>
      <c r="HB477" s="74" t="str">
        <f ca="1">IF(V477=1,"",IF(LOG入力!BH477&gt;0,0,IF(HA477=0,0,IF((VALUE((TYPE(VALUE(L477)))))=16,0,IF(VALUE(L477)&lt;60,1,IF(VALUE(L477)&lt;100,0,IF(VALUE(L477)&lt;600,2,0)))))))</f>
        <v/>
      </c>
      <c r="HD477" s="74" t="str">
        <f t="shared" ca="1" si="1121"/>
        <v/>
      </c>
      <c r="HF477" s="74" t="str">
        <f t="shared" ca="1" si="1122"/>
        <v/>
      </c>
      <c r="HG477" s="74" t="str">
        <f t="shared" ca="1" si="1123"/>
        <v/>
      </c>
      <c r="HH477" s="74" t="str">
        <f t="shared" ca="1" si="1124"/>
        <v/>
      </c>
      <c r="HI477" s="74" t="str">
        <f t="shared" ca="1" si="1125"/>
        <v/>
      </c>
      <c r="HJ477" s="74" t="str">
        <f t="shared" ca="1" si="1126"/>
        <v/>
      </c>
      <c r="HK477" s="74" t="str">
        <f t="shared" ca="1" si="1127"/>
        <v/>
      </c>
      <c r="HL477" s="74" t="str">
        <f t="shared" ca="1" si="1128"/>
        <v/>
      </c>
      <c r="HM477" s="74" t="str">
        <f t="shared" ca="1" si="1129"/>
        <v/>
      </c>
      <c r="HN477" s="74" t="str">
        <f t="shared" ca="1" si="1130"/>
        <v/>
      </c>
      <c r="HO477" s="529" t="str">
        <f t="shared" ca="1" si="1131"/>
        <v/>
      </c>
      <c r="HP477" s="74" t="str">
        <f t="shared" ca="1" si="1132"/>
        <v/>
      </c>
      <c r="HQ477" s="74" t="str">
        <f t="shared" ca="1" si="1133"/>
        <v/>
      </c>
      <c r="HR477" s="74" t="str">
        <f t="shared" ca="1" si="1134"/>
        <v/>
      </c>
      <c r="HS477" s="74" t="str">
        <f t="shared" ca="1" si="1135"/>
        <v/>
      </c>
      <c r="HT477" s="74" t="str">
        <f ca="1">IF(V477=1,"",IF(LOG入力!BH477&gt;0,0,IF(DV477=1,0,IF(N477="0",0,IF(SUM(HD477:HS477)&gt;0,1,0)))))</f>
        <v/>
      </c>
    </row>
    <row r="478" spans="1:228" x14ac:dyDescent="0.15">
      <c r="A478" s="5">
        <v>460</v>
      </c>
      <c r="B478" s="487" t="str">
        <f t="shared" ca="1" si="994"/>
        <v/>
      </c>
      <c r="C478" s="548" t="str">
        <f ca="1">LOG入力!AP478</f>
        <v/>
      </c>
      <c r="D478" s="548" t="str">
        <f ca="1">LOG入力!AQ478</f>
        <v/>
      </c>
      <c r="E478" s="548" t="str">
        <f ca="1">LOG入力!AR478</f>
        <v/>
      </c>
      <c r="F478" s="589" t="str">
        <f t="shared" ca="1" si="995"/>
        <v/>
      </c>
      <c r="G478" s="586" t="str">
        <f ca="1">LOG入力!AT478</f>
        <v/>
      </c>
      <c r="H478" s="553" t="str">
        <f ca="1">LOG入力!AU478</f>
        <v/>
      </c>
      <c r="I478" s="587" t="str">
        <f ca="1">LOG入力!AV478</f>
        <v/>
      </c>
      <c r="J478" s="590" t="str">
        <f ca="1">LOG入力!AW478</f>
        <v/>
      </c>
      <c r="K478" s="591" t="str">
        <f ca="1">LOG入力!BJ478</f>
        <v/>
      </c>
      <c r="L478" s="590" t="str">
        <f ca="1">LOG入力!AY478</f>
        <v/>
      </c>
      <c r="M478" s="556" t="str">
        <f ca="1">LOG入力!BK478</f>
        <v/>
      </c>
      <c r="N478" s="588" t="str">
        <f ca="1">IF(V478=1,"",IF(LOG入力!AJ478=1,"1",LOG入力!BA478))</f>
        <v/>
      </c>
      <c r="O478" s="557" t="str">
        <f ca="1">IF(V478=1,"",IF(LEN(LOG入力!O478)=0,"",LOG入力!O478))</f>
        <v/>
      </c>
      <c r="P478" s="336" t="str">
        <f ca="1">IF(V478=1,"",IF($AA$4=1,"",IF(LOG入力!BG478=1,"",CONCATENATE($ER478,$FB478,$FL478,$FV478,$GF478))))</f>
        <v/>
      </c>
      <c r="Q478" s="337" t="str">
        <f ca="1">IF(V478=1,"",IF($AA$4=1,"",IF(LOG入力!BG478=1,"",CONCATENATE($ET478,$FD478,$FN478,$FX478,$GH478))))</f>
        <v/>
      </c>
      <c r="R478" s="338" t="str">
        <f ca="1">IF(V478=1,"",IF($AA$4=1,"",IF(LOG入力!BH478&gt;0,0,AA478)))</f>
        <v/>
      </c>
      <c r="S478" s="558" t="str">
        <f t="shared" ca="1" si="996"/>
        <v/>
      </c>
      <c r="T478" s="681"/>
      <c r="U478" s="38"/>
      <c r="V478" s="196">
        <f ca="1">LOG入力!AN478</f>
        <v>1</v>
      </c>
      <c r="W478" s="38"/>
      <c r="X478" s="516" t="str">
        <f t="shared" ca="1" si="997"/>
        <v/>
      </c>
      <c r="Y478" s="515" t="str">
        <f t="shared" ca="1" si="998"/>
        <v/>
      </c>
      <c r="Z478" s="518" t="str">
        <f t="shared" ca="1" si="999"/>
        <v/>
      </c>
      <c r="AA478" s="574" t="str">
        <f t="shared" ca="1" si="1000"/>
        <v/>
      </c>
      <c r="AC478" s="6" t="str">
        <f t="shared" ca="1" si="1001"/>
        <v/>
      </c>
      <c r="AD478" s="6" t="str">
        <f t="shared" ca="1" si="1002"/>
        <v/>
      </c>
      <c r="AE478" s="6" t="str">
        <f t="shared" ca="1" si="1003"/>
        <v/>
      </c>
      <c r="AF478" s="6" t="str">
        <f t="shared" ca="1" si="1004"/>
        <v/>
      </c>
      <c r="AG478" s="6" t="str">
        <f t="shared" ca="1" si="1005"/>
        <v/>
      </c>
      <c r="AH478" s="6" t="str">
        <f t="shared" ca="1" si="1006"/>
        <v/>
      </c>
      <c r="AI478" s="6" t="str">
        <f t="shared" ca="1" si="1007"/>
        <v/>
      </c>
      <c r="AJ478" s="6" t="str">
        <f t="shared" ca="1" si="1008"/>
        <v/>
      </c>
      <c r="AK478" s="6" t="str">
        <f t="shared" ca="1" si="1009"/>
        <v/>
      </c>
      <c r="AL478" s="6" t="str">
        <f t="shared" ca="1" si="1010"/>
        <v/>
      </c>
      <c r="AM478" s="6" t="str">
        <f t="shared" ca="1" si="1011"/>
        <v/>
      </c>
      <c r="AN478" s="6" t="str">
        <f t="shared" ca="1" si="1012"/>
        <v/>
      </c>
      <c r="AO478" s="6" t="str">
        <f t="shared" ca="1" si="1013"/>
        <v/>
      </c>
      <c r="AP478" s="6" t="str">
        <f t="shared" ca="1" si="1014"/>
        <v/>
      </c>
      <c r="AQ478" s="6" t="str">
        <f t="shared" ca="1" si="1015"/>
        <v/>
      </c>
      <c r="AR478" s="6" t="str">
        <f t="shared" ca="1" si="1016"/>
        <v/>
      </c>
      <c r="AS478" s="6" t="str">
        <f t="shared" ca="1" si="1017"/>
        <v/>
      </c>
      <c r="AT478" s="6" t="str">
        <f t="shared" ca="1" si="1018"/>
        <v/>
      </c>
      <c r="AU478" s="6" t="str">
        <f t="shared" ca="1" si="1019"/>
        <v/>
      </c>
      <c r="AV478" s="6" t="str">
        <f t="shared" ca="1" si="1020"/>
        <v/>
      </c>
      <c r="AW478" s="6" t="str">
        <f t="shared" ca="1" si="1021"/>
        <v/>
      </c>
      <c r="AY478" s="6" t="str">
        <f t="shared" ca="1" si="1022"/>
        <v/>
      </c>
      <c r="AZ478" s="6" t="str">
        <f t="shared" ca="1" si="1023"/>
        <v/>
      </c>
      <c r="BA478" s="6" t="str">
        <f t="shared" ca="1" si="1024"/>
        <v/>
      </c>
      <c r="BB478" s="6" t="str">
        <f t="shared" ca="1" si="1025"/>
        <v/>
      </c>
      <c r="BC478" s="6" t="str">
        <f t="shared" ca="1" si="1026"/>
        <v/>
      </c>
      <c r="BD478" s="6" t="str">
        <f t="shared" ca="1" si="1027"/>
        <v/>
      </c>
      <c r="BE478" s="6" t="str">
        <f t="shared" ca="1" si="1028"/>
        <v/>
      </c>
      <c r="BF478" s="6" t="str">
        <f t="shared" ca="1" si="1029"/>
        <v/>
      </c>
      <c r="BG478" s="6" t="str">
        <f t="shared" ca="1" si="1030"/>
        <v/>
      </c>
      <c r="BH478" s="6" t="str">
        <f t="shared" ca="1" si="1031"/>
        <v/>
      </c>
      <c r="BI478" s="6" t="str">
        <f t="shared" ca="1" si="1032"/>
        <v/>
      </c>
      <c r="BJ478" s="6" t="str">
        <f t="shared" ca="1" si="1033"/>
        <v/>
      </c>
      <c r="BK478" s="6" t="str">
        <f t="shared" ca="1" si="1034"/>
        <v/>
      </c>
      <c r="BL478" s="6" t="str">
        <f t="shared" ca="1" si="1035"/>
        <v/>
      </c>
      <c r="BM478" s="6" t="str">
        <f t="shared" ca="1" si="1036"/>
        <v/>
      </c>
      <c r="BN478" s="6" t="str">
        <f t="shared" ca="1" si="1037"/>
        <v/>
      </c>
      <c r="BO478" s="6" t="str">
        <f t="shared" ca="1" si="1038"/>
        <v/>
      </c>
      <c r="BP478" s="6" t="str">
        <f t="shared" ca="1" si="1039"/>
        <v/>
      </c>
      <c r="BQ478" s="6" t="str">
        <f t="shared" ca="1" si="1040"/>
        <v/>
      </c>
      <c r="BR478" s="6" t="str">
        <f t="shared" ca="1" si="1041"/>
        <v/>
      </c>
      <c r="BS478" s="6" t="str">
        <f t="shared" ca="1" si="1042"/>
        <v/>
      </c>
      <c r="BU478" s="6" t="str">
        <f t="shared" ca="1" si="1043"/>
        <v/>
      </c>
      <c r="BW478" s="515" t="str">
        <f t="shared" ca="1" si="1044"/>
        <v/>
      </c>
      <c r="BX478" s="515">
        <f t="shared" ca="1" si="1045"/>
        <v>0</v>
      </c>
      <c r="BY478" s="515" t="str">
        <f t="shared" ca="1" si="1046"/>
        <v/>
      </c>
      <c r="CA478" s="6">
        <f t="shared" ca="1" si="1047"/>
        <v>1</v>
      </c>
      <c r="CC478" s="523" t="str">
        <f t="shared" ca="1" si="1048"/>
        <v/>
      </c>
      <c r="CE478" s="6" t="str">
        <f t="shared" ca="1" si="1049"/>
        <v/>
      </c>
      <c r="CG478" s="524" t="str">
        <f ca="1">IF(V478=1,"",IF($AA$4=1,"",IF(LOG入力!BH478&gt;0,"",IF(N478=0,"",IF(HT478=0,"","★")))))</f>
        <v/>
      </c>
      <c r="CI478" s="74" t="str">
        <f t="shared" ca="1" si="1050"/>
        <v/>
      </c>
      <c r="CK478" s="525" t="str">
        <f ca="1">IF(V478=1,"",IF(LOG入力!BH478&gt;0,1,0))</f>
        <v/>
      </c>
      <c r="CL478" s="74" t="str">
        <f t="shared" ca="1" si="1051"/>
        <v/>
      </c>
      <c r="CN478" s="74" t="str">
        <f t="shared" ca="1" si="1052"/>
        <v/>
      </c>
      <c r="CO478" s="74" t="str">
        <f t="shared" ca="1" si="1053"/>
        <v/>
      </c>
      <c r="CQ478" s="74" t="str">
        <f t="shared" ca="1" si="1054"/>
        <v/>
      </c>
      <c r="CR478" s="74" t="str">
        <f t="shared" ca="1" si="1055"/>
        <v/>
      </c>
      <c r="CS478" s="74" t="str">
        <f t="shared" ca="1" si="1056"/>
        <v/>
      </c>
      <c r="CT478" s="74" t="str">
        <f t="shared" ca="1" si="1057"/>
        <v/>
      </c>
      <c r="CU478" s="74" t="str">
        <f t="shared" ca="1" si="1058"/>
        <v/>
      </c>
      <c r="CV478" s="74" t="str">
        <f t="shared" ca="1" si="1059"/>
        <v/>
      </c>
      <c r="CW478" s="74" t="str">
        <f t="shared" ca="1" si="1060"/>
        <v/>
      </c>
      <c r="CX478" s="74" t="str">
        <f t="shared" ca="1" si="1061"/>
        <v/>
      </c>
      <c r="CY478" s="74" t="str">
        <f t="shared" ca="1" si="1062"/>
        <v/>
      </c>
      <c r="CZ478" s="74" t="str">
        <f t="shared" ca="1" si="1063"/>
        <v/>
      </c>
      <c r="DA478" s="74" t="str">
        <f t="shared" ca="1" si="1064"/>
        <v/>
      </c>
      <c r="DB478" s="74" t="str">
        <f t="shared" ca="1" si="1065"/>
        <v/>
      </c>
      <c r="DD478" s="74" t="str">
        <f t="shared" ca="1" si="1066"/>
        <v/>
      </c>
      <c r="DE478" s="74" t="str">
        <f t="shared" ca="1" si="1067"/>
        <v/>
      </c>
      <c r="DF478" s="74" t="str">
        <f t="shared" ca="1" si="1068"/>
        <v/>
      </c>
      <c r="DG478" s="74" t="str">
        <f t="shared" ca="1" si="1069"/>
        <v/>
      </c>
      <c r="DH478" s="74" t="str">
        <f t="shared" ca="1" si="1070"/>
        <v/>
      </c>
      <c r="DI478" s="74" t="str">
        <f t="shared" ca="1" si="1071"/>
        <v/>
      </c>
      <c r="DJ478" s="74" t="str">
        <f t="shared" ca="1" si="1072"/>
        <v/>
      </c>
      <c r="DK478" s="74" t="str">
        <f t="shared" ca="1" si="1073"/>
        <v/>
      </c>
      <c r="DL478" s="74" t="str">
        <f t="shared" ca="1" si="1074"/>
        <v/>
      </c>
      <c r="DM478" s="74" t="str">
        <f t="shared" ca="1" si="1075"/>
        <v/>
      </c>
      <c r="DN478" s="74" t="str">
        <f t="shared" ca="1" si="1076"/>
        <v/>
      </c>
      <c r="DO478" s="74" t="str">
        <f t="shared" ca="1" si="1077"/>
        <v/>
      </c>
      <c r="DQ478" s="74" t="str">
        <f t="shared" ca="1" si="1078"/>
        <v/>
      </c>
      <c r="DS478" s="74" t="str">
        <f t="shared" ca="1" si="1079"/>
        <v/>
      </c>
      <c r="DT478" s="74" t="str">
        <f t="shared" ca="1" si="1080"/>
        <v/>
      </c>
      <c r="DV478" s="525" t="str">
        <f t="shared" ca="1" si="1081"/>
        <v/>
      </c>
      <c r="DW478" s="74" t="str">
        <f t="shared" ca="1" si="1082"/>
        <v/>
      </c>
      <c r="DX478" s="485" t="str">
        <f t="shared" ca="1" si="1083"/>
        <v/>
      </c>
      <c r="DY478" s="74" t="str">
        <f t="shared" ca="1" si="1084"/>
        <v/>
      </c>
      <c r="DZ478" s="74" t="str">
        <f t="shared" ca="1" si="1085"/>
        <v/>
      </c>
      <c r="EA478" s="74" t="str">
        <f t="shared" ca="1" si="1086"/>
        <v/>
      </c>
      <c r="EC478" s="74" t="str">
        <f t="shared" ca="1" si="1087"/>
        <v/>
      </c>
      <c r="ED478" s="74" t="str">
        <f t="shared" ca="1" si="1088"/>
        <v/>
      </c>
      <c r="EE478" s="74" t="str">
        <f t="shared" ca="1" si="1089"/>
        <v/>
      </c>
      <c r="EG478" s="479" t="str">
        <f ca="1">IF(V478=1,"",IF(LOG入力!BH478&gt;0,0,IF(CG478="★",0,IF(R478=1,0,IF(N478=0,0,1)))))</f>
        <v/>
      </c>
      <c r="EH478" s="483" t="str">
        <f t="shared" ca="1" si="1090"/>
        <v/>
      </c>
      <c r="EI478" s="483" t="str">
        <f t="shared" ca="1" si="1091"/>
        <v/>
      </c>
      <c r="EJ478" s="483" t="str">
        <f t="shared" ca="1" si="1092"/>
        <v/>
      </c>
      <c r="EL478" s="71">
        <f t="shared" ca="1" si="1093"/>
        <v>0</v>
      </c>
      <c r="EM478" s="6">
        <f t="shared" ca="1" si="1094"/>
        <v>0</v>
      </c>
      <c r="EN478" s="6" t="str">
        <f t="shared" ca="1" si="1095"/>
        <v/>
      </c>
      <c r="EO478" s="6">
        <f ca="1">IF(LOG入力!BH478&gt;0,0,IF(EM478=0,0,(IF(COUNTIF($EN$19:EN478,EN478)=1,IF($FS$3="N",1,IF(EH478=1,1,0))))))</f>
        <v>0</v>
      </c>
      <c r="EP478" s="6" t="str">
        <f ca="1">IF(LOG入力!BH478&gt;0,"",IF(EO478=1,$X478,""))</f>
        <v/>
      </c>
      <c r="EQ478" s="6" t="str">
        <f ca="1">IF(LOG入力!BH478&gt;0,"",IF(EO478=1,$Y478,""))</f>
        <v/>
      </c>
      <c r="ER478" s="520" t="str">
        <f ca="1">IF(LOG入力!BH478&gt;0,"",IF(COUNTIF($EP$19:$EP478,EP478)=1,EP478,""))</f>
        <v/>
      </c>
      <c r="ES478" s="520">
        <f ca="1">IF(LOG入力!BH478&gt;0,0,IF((EL478=1),IF(($ER478=""),0,1),0))</f>
        <v>0</v>
      </c>
      <c r="ET478" s="520" t="str">
        <f ca="1">IF(LOG入力!BH478&gt;0,"",IF(COUNTIF($EQ$19:EQ478,EQ478)=1,EQ478,""))</f>
        <v/>
      </c>
      <c r="EU478" s="539">
        <f ca="1">IF(LOG入力!BH478&gt;0,0,IF((EL478=1),IF(($ET478=""),0,1),0))</f>
        <v>0</v>
      </c>
      <c r="EV478" s="71">
        <f t="shared" ca="1" si="1096"/>
        <v>0</v>
      </c>
      <c r="EW478" s="6">
        <f t="shared" ca="1" si="1097"/>
        <v>0</v>
      </c>
      <c r="EX478" s="6" t="str">
        <f t="shared" ca="1" si="1098"/>
        <v/>
      </c>
      <c r="EY478" s="6">
        <f ca="1">IF(LOG入力!BH478&gt;0,0,IF(EW478=0,0,(IF(COUNTIF($EX$19:EX478,EX478)=1,IF($FS$3="N",1,IF(EH478=1,1,0))))))</f>
        <v>0</v>
      </c>
      <c r="EZ478" s="6" t="str">
        <f ca="1">IF(LOG入力!BH478&gt;0,"",IF(EY478=1,$X478,""))</f>
        <v/>
      </c>
      <c r="FA478" s="6" t="str">
        <f ca="1">IF(LOG入力!BH478&gt;0,"",IF(EY478=1,$Y478,""))</f>
        <v/>
      </c>
      <c r="FB478" s="6" t="str">
        <f ca="1">IF(LOG入力!BH478&gt;0,"",IF(COUNTIF($EZ$19:$EZ478,EZ478)=1,EZ478,""))</f>
        <v/>
      </c>
      <c r="FC478" s="6">
        <f ca="1">IF(LOG入力!BH478&gt;0,0,IF((EV478=1),IF(($FB478=""),0,1),0))</f>
        <v>0</v>
      </c>
      <c r="FD478" s="6" t="str">
        <f ca="1">IF(LOG入力!BH478&gt;0,"",IF(COUNTIF($FA$19:FA478,FA478)=1,FA478,""))</f>
        <v/>
      </c>
      <c r="FE478" s="72">
        <f ca="1">IF(LOG入力!BH478&gt;0,0,IF((EV478=1),IF(($FD478=""),0,1),0))</f>
        <v>0</v>
      </c>
      <c r="FF478" s="71">
        <f t="shared" ca="1" si="1099"/>
        <v>0</v>
      </c>
      <c r="FG478" s="6">
        <f t="shared" ca="1" si="1100"/>
        <v>0</v>
      </c>
      <c r="FH478" s="6" t="str">
        <f t="shared" ca="1" si="1101"/>
        <v/>
      </c>
      <c r="FI478" s="6">
        <f ca="1">IF(LOG入力!BH478&gt;0,0,IF(FG478=0,0,(IF(COUNTIF($FH$19:FH478,FH478)=1,IF($FS$3="N",1,IF(EH478=1,1,0))))))</f>
        <v>0</v>
      </c>
      <c r="FJ478" s="6" t="str">
        <f ca="1">IF(LOG入力!BH478&gt;0,"",IF(FI478=1,$X478,""))</f>
        <v/>
      </c>
      <c r="FK478" s="6" t="str">
        <f ca="1">IF(LOG入力!BH478&gt;0,"",IF(FI478=1,$Y478,""))</f>
        <v/>
      </c>
      <c r="FL478" s="6" t="str">
        <f ca="1">IF(LOG入力!BH478&gt;0,"",IF(COUNTIF($FJ$19:$FJ478,FJ478)=1,FJ478,""))</f>
        <v/>
      </c>
      <c r="FM478" s="6">
        <f ca="1">IF(LOG入力!BH478&gt;0,0,IF((FF478=1),IF(($FL478=""),0,1),0))</f>
        <v>0</v>
      </c>
      <c r="FN478" s="6" t="str">
        <f ca="1">IF(LOG入力!BH478&gt;0,"",IF(COUNTIF($FK$19:FK478,FK478)=1,FK478,""))</f>
        <v/>
      </c>
      <c r="FO478" s="72">
        <f ca="1">IF(LOG入力!BH478&gt;0,0,IF((FF478=1),IF(($FN478=""),0,1),0))</f>
        <v>0</v>
      </c>
      <c r="FP478" s="71">
        <f t="shared" ca="1" si="1102"/>
        <v>0</v>
      </c>
      <c r="FQ478" s="6">
        <f t="shared" ca="1" si="1103"/>
        <v>0</v>
      </c>
      <c r="FR478" s="6" t="str">
        <f t="shared" ca="1" si="1104"/>
        <v/>
      </c>
      <c r="FS478" s="6">
        <f ca="1">IF(LOG入力!BH478&gt;0,0,IF(FQ478=0,0,(IF(COUNTIF($FR$19:FR478,FR478)=1,IF($FS$3="N",1,IF(EH478=1,1,0))))))</f>
        <v>0</v>
      </c>
      <c r="FT478" s="6" t="str">
        <f ca="1">IF(LOG入力!BH478&gt;0,"",IF(FS478=1,$X478,""))</f>
        <v/>
      </c>
      <c r="FU478" s="6" t="str">
        <f ca="1">IF(LOG入力!BH478&gt;0,"",IF(FS478=1,$Y478,""))</f>
        <v/>
      </c>
      <c r="FV478" s="6" t="str">
        <f ca="1">IF(LOG入力!BH478&gt;0,"",IF(COUNTIF($FT$19:$FT478,FT478)=1,FT478,""))</f>
        <v/>
      </c>
      <c r="FW478" s="6">
        <f ca="1">IF(LOG入力!BH478&gt;0,0,IF((FP478=1),IF(($FV478=""),0,1),0))</f>
        <v>0</v>
      </c>
      <c r="FX478" s="6" t="str">
        <f ca="1">IF(LOG入力!BH478&gt;0,"",IF(COUNTIF($FU$19:FU478,FU478)=1,FU478,""))</f>
        <v/>
      </c>
      <c r="FY478" s="72">
        <f ca="1">IF(LOG入力!BH478&gt;0,0,IF((FP478=1),IF(($FX478=""),0,1),0))</f>
        <v>0</v>
      </c>
      <c r="FZ478" s="71">
        <f t="shared" ca="1" si="1105"/>
        <v>0</v>
      </c>
      <c r="GA478" s="6">
        <f t="shared" ca="1" si="1106"/>
        <v>0</v>
      </c>
      <c r="GB478" s="6" t="str">
        <f t="shared" ca="1" si="1107"/>
        <v/>
      </c>
      <c r="GC478" s="6">
        <f ca="1">IF(LOG入力!BH478&gt;0,0,IF(GA478=0,0,(IF(COUNTIF($GB$19:GB478,GB478)=1,IF($FS$3="N",1,IF(EH478=1,1,0))))))</f>
        <v>0</v>
      </c>
      <c r="GD478" s="6" t="str">
        <f ca="1">IF(LOG入力!BH478&gt;0,"",IF(GC478=1,$X478,""))</f>
        <v/>
      </c>
      <c r="GE478" s="6" t="str">
        <f ca="1">IF(LOG入力!BH478&gt;0,"",IF(GC478=1,$Y478,""))</f>
        <v/>
      </c>
      <c r="GF478" s="6" t="str">
        <f ca="1">IF(LOG入力!BH478&gt;0,"",IF(COUNTIF($GD$19:$GD478,GD478)=1,GD478,""))</f>
        <v/>
      </c>
      <c r="GG478" s="6">
        <f ca="1">IF(LOG入力!BH478&gt;0,0,IF((FZ478=1),IF(($GF478=""),0,1),0))</f>
        <v>0</v>
      </c>
      <c r="GH478" s="6" t="str">
        <f ca="1">IF(LOG入力!BH478&gt;0,"",IF(COUNTIF($GE$19:GE478,GE478)=1,GE478,""))</f>
        <v/>
      </c>
      <c r="GI478" s="72">
        <f ca="1">IF(LOG入力!BH478&gt;0,0,IF((FZ478=1),IF(($GH478=""),0,1),0))</f>
        <v>0</v>
      </c>
      <c r="GK478" s="455" t="str">
        <f ca="1">IF(V478=1,"",IF(LEN(LOG入力!AS478)=0,"",LOG入力!AS478))</f>
        <v/>
      </c>
      <c r="GL478" s="378" t="str">
        <f t="shared" ca="1" si="1108"/>
        <v/>
      </c>
      <c r="GM478" s="378" t="str">
        <f t="shared" ca="1" si="1109"/>
        <v/>
      </c>
      <c r="GN478" s="74" t="str">
        <f t="shared" ca="1" si="1110"/>
        <v/>
      </c>
      <c r="GO478" s="74" t="str">
        <f t="shared" ca="1" si="1111"/>
        <v/>
      </c>
      <c r="GQ478" s="74" t="str">
        <f t="shared" ca="1" si="1112"/>
        <v/>
      </c>
      <c r="GR478" s="74" t="str">
        <f t="shared" ca="1" si="1113"/>
        <v/>
      </c>
      <c r="GS478" s="74" t="str">
        <f t="shared" ca="1" si="1114"/>
        <v/>
      </c>
      <c r="GT478" s="74" t="str">
        <f t="shared" ca="1" si="1115"/>
        <v/>
      </c>
      <c r="GU478" s="74" t="str">
        <f t="shared" ca="1" si="1116"/>
        <v/>
      </c>
      <c r="GV478" s="74" t="str">
        <f t="shared" ca="1" si="1117"/>
        <v/>
      </c>
      <c r="GX478" s="74" t="str">
        <f t="shared" ca="1" si="1118"/>
        <v/>
      </c>
      <c r="GY478" s="74" t="str">
        <f t="shared" ca="1" si="1119"/>
        <v/>
      </c>
      <c r="GZ478" s="74" t="str">
        <f ca="1">IF(V478=1,"",IF(LOG入力!BH478&gt;0,0,IF(GY478=0,0,IF((VALUE((TYPE(VALUE(J478)))))=16,0,IF(VALUE(J478)&lt;60,1,IF(VALUE(J478)&lt;100,0,IF(VALUE(J478)&lt;600,2,0)))))))</f>
        <v/>
      </c>
      <c r="HA478" s="74" t="str">
        <f t="shared" ca="1" si="1120"/>
        <v/>
      </c>
      <c r="HB478" s="74" t="str">
        <f ca="1">IF(V478=1,"",IF(LOG入力!BH478&gt;0,0,IF(HA478=0,0,IF((VALUE((TYPE(VALUE(L478)))))=16,0,IF(VALUE(L478)&lt;60,1,IF(VALUE(L478)&lt;100,0,IF(VALUE(L478)&lt;600,2,0)))))))</f>
        <v/>
      </c>
      <c r="HD478" s="74" t="str">
        <f t="shared" ca="1" si="1121"/>
        <v/>
      </c>
      <c r="HF478" s="74" t="str">
        <f t="shared" ca="1" si="1122"/>
        <v/>
      </c>
      <c r="HG478" s="74" t="str">
        <f t="shared" ca="1" si="1123"/>
        <v/>
      </c>
      <c r="HH478" s="74" t="str">
        <f t="shared" ca="1" si="1124"/>
        <v/>
      </c>
      <c r="HI478" s="74" t="str">
        <f t="shared" ca="1" si="1125"/>
        <v/>
      </c>
      <c r="HJ478" s="74" t="str">
        <f t="shared" ca="1" si="1126"/>
        <v/>
      </c>
      <c r="HK478" s="74" t="str">
        <f t="shared" ca="1" si="1127"/>
        <v/>
      </c>
      <c r="HL478" s="74" t="str">
        <f t="shared" ca="1" si="1128"/>
        <v/>
      </c>
      <c r="HM478" s="74" t="str">
        <f t="shared" ca="1" si="1129"/>
        <v/>
      </c>
      <c r="HN478" s="74" t="str">
        <f t="shared" ca="1" si="1130"/>
        <v/>
      </c>
      <c r="HO478" s="529" t="str">
        <f t="shared" ca="1" si="1131"/>
        <v/>
      </c>
      <c r="HP478" s="74" t="str">
        <f t="shared" ca="1" si="1132"/>
        <v/>
      </c>
      <c r="HQ478" s="74" t="str">
        <f t="shared" ca="1" si="1133"/>
        <v/>
      </c>
      <c r="HR478" s="74" t="str">
        <f t="shared" ca="1" si="1134"/>
        <v/>
      </c>
      <c r="HS478" s="74" t="str">
        <f t="shared" ca="1" si="1135"/>
        <v/>
      </c>
      <c r="HT478" s="74" t="str">
        <f ca="1">IF(V478=1,"",IF(LOG入力!BH478&gt;0,0,IF(DV478=1,0,IF(N478="0",0,IF(SUM(HD478:HS478)&gt;0,1,0)))))</f>
        <v/>
      </c>
    </row>
    <row r="479" spans="1:228" x14ac:dyDescent="0.15">
      <c r="A479" s="5"/>
      <c r="B479" s="560" t="str">
        <f t="shared" ca="1" si="994"/>
        <v/>
      </c>
      <c r="C479" s="561" t="str">
        <f ca="1">LOG入力!AP479</f>
        <v/>
      </c>
      <c r="D479" s="562" t="str">
        <f ca="1">LOG入力!AQ479</f>
        <v/>
      </c>
      <c r="E479" s="562" t="str">
        <f ca="1">LOG入力!AR479</f>
        <v/>
      </c>
      <c r="F479" s="563" t="str">
        <f t="shared" ca="1" si="995"/>
        <v/>
      </c>
      <c r="G479" s="582" t="str">
        <f ca="1">LOG入力!AT479</f>
        <v/>
      </c>
      <c r="H479" s="507" t="str">
        <f ca="1">LOG入力!AU479</f>
        <v/>
      </c>
      <c r="I479" s="507" t="str">
        <f ca="1">LOG入力!AV479</f>
        <v/>
      </c>
      <c r="J479" s="583" t="str">
        <f ca="1">LOG入力!AW479</f>
        <v/>
      </c>
      <c r="K479" s="584" t="str">
        <f ca="1">LOG入力!BJ479</f>
        <v/>
      </c>
      <c r="L479" s="583" t="str">
        <f ca="1">LOG入力!AY479</f>
        <v/>
      </c>
      <c r="M479" s="566" t="str">
        <f ca="1">LOG入力!BK479</f>
        <v/>
      </c>
      <c r="N479" s="567" t="str">
        <f ca="1">IF(V479=1,"",IF(LOG入力!AJ479=1,"1",LOG入力!BA479))</f>
        <v/>
      </c>
      <c r="O479" s="568" t="str">
        <f ca="1">IF(V479=1,"",IF(LEN(LOG入力!O479)=0,"",LOG入力!O479))</f>
        <v/>
      </c>
      <c r="P479" s="569" t="str">
        <f ca="1">IF(V479=1,"",IF($AA$4=1,"",IF(LOG入力!BG479=1,"",CONCATENATE($ER479,$FB479,$FL479,$FV479,$GF479))))</f>
        <v/>
      </c>
      <c r="Q479" s="569" t="str">
        <f ca="1">IF(V479=1,"",IF($AA$4=1,"",IF(LOG入力!BG479=1,"",CONCATENATE($ET479,$FD479,$FN479,$FX479,$GH479))))</f>
        <v/>
      </c>
      <c r="R479" s="292" t="str">
        <f ca="1">IF(V479=1,"",IF($AA$4=1,"",IF(LOG入力!BH479&gt;0,0,AA479)))</f>
        <v/>
      </c>
      <c r="S479" s="293" t="str">
        <f t="shared" ca="1" si="996"/>
        <v/>
      </c>
      <c r="T479" s="681"/>
      <c r="U479" s="38"/>
      <c r="V479" s="196">
        <f ca="1">LOG入力!AN479</f>
        <v>1</v>
      </c>
      <c r="W479" s="38"/>
      <c r="X479" s="516" t="str">
        <f t="shared" ca="1" si="997"/>
        <v/>
      </c>
      <c r="Y479" s="515" t="str">
        <f t="shared" ca="1" si="998"/>
        <v/>
      </c>
      <c r="Z479" s="518" t="str">
        <f t="shared" ca="1" si="999"/>
        <v/>
      </c>
      <c r="AA479" s="574" t="str">
        <f t="shared" ca="1" si="1000"/>
        <v/>
      </c>
      <c r="AC479" s="6" t="str">
        <f t="shared" ca="1" si="1001"/>
        <v/>
      </c>
      <c r="AD479" s="6" t="str">
        <f t="shared" ca="1" si="1002"/>
        <v/>
      </c>
      <c r="AE479" s="6" t="str">
        <f t="shared" ca="1" si="1003"/>
        <v/>
      </c>
      <c r="AF479" s="6" t="str">
        <f t="shared" ca="1" si="1004"/>
        <v/>
      </c>
      <c r="AG479" s="6" t="str">
        <f t="shared" ca="1" si="1005"/>
        <v/>
      </c>
      <c r="AH479" s="6" t="str">
        <f t="shared" ca="1" si="1006"/>
        <v/>
      </c>
      <c r="AI479" s="6" t="str">
        <f t="shared" ca="1" si="1007"/>
        <v/>
      </c>
      <c r="AJ479" s="6" t="str">
        <f t="shared" ca="1" si="1008"/>
        <v/>
      </c>
      <c r="AK479" s="6" t="str">
        <f t="shared" ca="1" si="1009"/>
        <v/>
      </c>
      <c r="AL479" s="6" t="str">
        <f t="shared" ca="1" si="1010"/>
        <v/>
      </c>
      <c r="AM479" s="6" t="str">
        <f t="shared" ca="1" si="1011"/>
        <v/>
      </c>
      <c r="AN479" s="6" t="str">
        <f t="shared" ca="1" si="1012"/>
        <v/>
      </c>
      <c r="AO479" s="6" t="str">
        <f t="shared" ca="1" si="1013"/>
        <v/>
      </c>
      <c r="AP479" s="6" t="str">
        <f t="shared" ca="1" si="1014"/>
        <v/>
      </c>
      <c r="AQ479" s="6" t="str">
        <f t="shared" ca="1" si="1015"/>
        <v/>
      </c>
      <c r="AR479" s="6" t="str">
        <f t="shared" ca="1" si="1016"/>
        <v/>
      </c>
      <c r="AS479" s="6" t="str">
        <f t="shared" ca="1" si="1017"/>
        <v/>
      </c>
      <c r="AT479" s="6" t="str">
        <f t="shared" ca="1" si="1018"/>
        <v/>
      </c>
      <c r="AU479" s="6" t="str">
        <f t="shared" ca="1" si="1019"/>
        <v/>
      </c>
      <c r="AV479" s="6" t="str">
        <f t="shared" ca="1" si="1020"/>
        <v/>
      </c>
      <c r="AW479" s="6" t="str">
        <f t="shared" ca="1" si="1021"/>
        <v/>
      </c>
      <c r="AY479" s="6" t="str">
        <f t="shared" ca="1" si="1022"/>
        <v/>
      </c>
      <c r="AZ479" s="6" t="str">
        <f t="shared" ca="1" si="1023"/>
        <v/>
      </c>
      <c r="BA479" s="6" t="str">
        <f t="shared" ca="1" si="1024"/>
        <v/>
      </c>
      <c r="BB479" s="6" t="str">
        <f t="shared" ca="1" si="1025"/>
        <v/>
      </c>
      <c r="BC479" s="6" t="str">
        <f t="shared" ca="1" si="1026"/>
        <v/>
      </c>
      <c r="BD479" s="6" t="str">
        <f t="shared" ca="1" si="1027"/>
        <v/>
      </c>
      <c r="BE479" s="6" t="str">
        <f t="shared" ca="1" si="1028"/>
        <v/>
      </c>
      <c r="BF479" s="6" t="str">
        <f t="shared" ca="1" si="1029"/>
        <v/>
      </c>
      <c r="BG479" s="6" t="str">
        <f t="shared" ca="1" si="1030"/>
        <v/>
      </c>
      <c r="BH479" s="6" t="str">
        <f t="shared" ca="1" si="1031"/>
        <v/>
      </c>
      <c r="BI479" s="6" t="str">
        <f t="shared" ca="1" si="1032"/>
        <v/>
      </c>
      <c r="BJ479" s="6" t="str">
        <f t="shared" ca="1" si="1033"/>
        <v/>
      </c>
      <c r="BK479" s="6" t="str">
        <f t="shared" ca="1" si="1034"/>
        <v/>
      </c>
      <c r="BL479" s="6" t="str">
        <f t="shared" ca="1" si="1035"/>
        <v/>
      </c>
      <c r="BM479" s="6" t="str">
        <f t="shared" ca="1" si="1036"/>
        <v/>
      </c>
      <c r="BN479" s="6" t="str">
        <f t="shared" ca="1" si="1037"/>
        <v/>
      </c>
      <c r="BO479" s="6" t="str">
        <f t="shared" ca="1" si="1038"/>
        <v/>
      </c>
      <c r="BP479" s="6" t="str">
        <f t="shared" ca="1" si="1039"/>
        <v/>
      </c>
      <c r="BQ479" s="6" t="str">
        <f t="shared" ca="1" si="1040"/>
        <v/>
      </c>
      <c r="BR479" s="6" t="str">
        <f t="shared" ca="1" si="1041"/>
        <v/>
      </c>
      <c r="BS479" s="6" t="str">
        <f t="shared" ca="1" si="1042"/>
        <v/>
      </c>
      <c r="BU479" s="6" t="str">
        <f t="shared" ca="1" si="1043"/>
        <v/>
      </c>
      <c r="BW479" s="515" t="str">
        <f t="shared" ca="1" si="1044"/>
        <v/>
      </c>
      <c r="BX479" s="515">
        <f t="shared" ca="1" si="1045"/>
        <v>0</v>
      </c>
      <c r="BY479" s="515" t="str">
        <f t="shared" ca="1" si="1046"/>
        <v/>
      </c>
      <c r="CA479" s="6">
        <f t="shared" ca="1" si="1047"/>
        <v>1</v>
      </c>
      <c r="CC479" s="523" t="str">
        <f t="shared" ca="1" si="1048"/>
        <v/>
      </c>
      <c r="CE479" s="6" t="str">
        <f t="shared" ca="1" si="1049"/>
        <v/>
      </c>
      <c r="CG479" s="524" t="str">
        <f ca="1">IF(V479=1,"",IF($AA$4=1,"",IF(LOG入力!BH479&gt;0,"",IF(N479=0,"",IF(HT479=0,"","★")))))</f>
        <v/>
      </c>
      <c r="CI479" s="74" t="str">
        <f t="shared" ca="1" si="1050"/>
        <v/>
      </c>
      <c r="CK479" s="525" t="str">
        <f ca="1">IF(V479=1,"",IF(LOG入力!BH479&gt;0,1,0))</f>
        <v/>
      </c>
      <c r="CL479" s="74" t="str">
        <f t="shared" ca="1" si="1051"/>
        <v/>
      </c>
      <c r="CN479" s="74" t="str">
        <f t="shared" ca="1" si="1052"/>
        <v/>
      </c>
      <c r="CO479" s="74" t="str">
        <f t="shared" ca="1" si="1053"/>
        <v/>
      </c>
      <c r="CQ479" s="74" t="str">
        <f t="shared" ca="1" si="1054"/>
        <v/>
      </c>
      <c r="CR479" s="74" t="str">
        <f t="shared" ca="1" si="1055"/>
        <v/>
      </c>
      <c r="CS479" s="74" t="str">
        <f t="shared" ca="1" si="1056"/>
        <v/>
      </c>
      <c r="CT479" s="74" t="str">
        <f t="shared" ca="1" si="1057"/>
        <v/>
      </c>
      <c r="CU479" s="74" t="str">
        <f t="shared" ca="1" si="1058"/>
        <v/>
      </c>
      <c r="CV479" s="74" t="str">
        <f t="shared" ca="1" si="1059"/>
        <v/>
      </c>
      <c r="CW479" s="74" t="str">
        <f t="shared" ca="1" si="1060"/>
        <v/>
      </c>
      <c r="CX479" s="74" t="str">
        <f t="shared" ca="1" si="1061"/>
        <v/>
      </c>
      <c r="CY479" s="74" t="str">
        <f t="shared" ca="1" si="1062"/>
        <v/>
      </c>
      <c r="CZ479" s="74" t="str">
        <f t="shared" ca="1" si="1063"/>
        <v/>
      </c>
      <c r="DA479" s="74" t="str">
        <f t="shared" ca="1" si="1064"/>
        <v/>
      </c>
      <c r="DB479" s="74" t="str">
        <f t="shared" ca="1" si="1065"/>
        <v/>
      </c>
      <c r="DD479" s="74" t="str">
        <f t="shared" ca="1" si="1066"/>
        <v/>
      </c>
      <c r="DE479" s="74" t="str">
        <f t="shared" ca="1" si="1067"/>
        <v/>
      </c>
      <c r="DF479" s="74" t="str">
        <f t="shared" ca="1" si="1068"/>
        <v/>
      </c>
      <c r="DG479" s="74" t="str">
        <f t="shared" ca="1" si="1069"/>
        <v/>
      </c>
      <c r="DH479" s="74" t="str">
        <f t="shared" ca="1" si="1070"/>
        <v/>
      </c>
      <c r="DI479" s="74" t="str">
        <f t="shared" ca="1" si="1071"/>
        <v/>
      </c>
      <c r="DJ479" s="74" t="str">
        <f t="shared" ca="1" si="1072"/>
        <v/>
      </c>
      <c r="DK479" s="74" t="str">
        <f t="shared" ca="1" si="1073"/>
        <v/>
      </c>
      <c r="DL479" s="74" t="str">
        <f t="shared" ca="1" si="1074"/>
        <v/>
      </c>
      <c r="DM479" s="74" t="str">
        <f t="shared" ca="1" si="1075"/>
        <v/>
      </c>
      <c r="DN479" s="74" t="str">
        <f t="shared" ca="1" si="1076"/>
        <v/>
      </c>
      <c r="DO479" s="74" t="str">
        <f t="shared" ca="1" si="1077"/>
        <v/>
      </c>
      <c r="DQ479" s="74" t="str">
        <f t="shared" ca="1" si="1078"/>
        <v/>
      </c>
      <c r="DS479" s="74" t="str">
        <f t="shared" ca="1" si="1079"/>
        <v/>
      </c>
      <c r="DT479" s="74" t="str">
        <f t="shared" ca="1" si="1080"/>
        <v/>
      </c>
      <c r="DV479" s="525" t="str">
        <f t="shared" ca="1" si="1081"/>
        <v/>
      </c>
      <c r="DW479" s="74" t="str">
        <f t="shared" ca="1" si="1082"/>
        <v/>
      </c>
      <c r="DX479" s="485" t="str">
        <f t="shared" ca="1" si="1083"/>
        <v/>
      </c>
      <c r="DY479" s="74" t="str">
        <f t="shared" ca="1" si="1084"/>
        <v/>
      </c>
      <c r="DZ479" s="74" t="str">
        <f t="shared" ca="1" si="1085"/>
        <v/>
      </c>
      <c r="EA479" s="74" t="str">
        <f t="shared" ca="1" si="1086"/>
        <v/>
      </c>
      <c r="EC479" s="74" t="str">
        <f t="shared" ca="1" si="1087"/>
        <v/>
      </c>
      <c r="ED479" s="74" t="str">
        <f t="shared" ca="1" si="1088"/>
        <v/>
      </c>
      <c r="EE479" s="74" t="str">
        <f t="shared" ca="1" si="1089"/>
        <v/>
      </c>
      <c r="EG479" s="479" t="str">
        <f ca="1">IF(V479=1,"",IF(LOG入力!BH479&gt;0,0,IF(CG479="★",0,IF(R479=1,0,IF(N479=0,0,1)))))</f>
        <v/>
      </c>
      <c r="EH479" s="483" t="str">
        <f t="shared" ca="1" si="1090"/>
        <v/>
      </c>
      <c r="EI479" s="483" t="str">
        <f t="shared" ca="1" si="1091"/>
        <v/>
      </c>
      <c r="EJ479" s="483" t="str">
        <f t="shared" ca="1" si="1092"/>
        <v/>
      </c>
      <c r="EL479" s="71">
        <f t="shared" ca="1" si="1093"/>
        <v>0</v>
      </c>
      <c r="EM479" s="6">
        <f t="shared" ca="1" si="1094"/>
        <v>0</v>
      </c>
      <c r="EN479" s="6" t="str">
        <f t="shared" ca="1" si="1095"/>
        <v/>
      </c>
      <c r="EO479" s="6">
        <f ca="1">IF(LOG入力!BH479&gt;0,0,IF(EM479=0,0,(IF(COUNTIF($EN$19:EN479,EN479)=1,IF($FS$3="N",1,IF(EH479=1,1,0))))))</f>
        <v>0</v>
      </c>
      <c r="EP479" s="6" t="str">
        <f ca="1">IF(LOG入力!BH479&gt;0,"",IF(EO479=1,$X479,""))</f>
        <v/>
      </c>
      <c r="EQ479" s="6" t="str">
        <f ca="1">IF(LOG入力!BH479&gt;0,"",IF(EO479=1,$Y479,""))</f>
        <v/>
      </c>
      <c r="ER479" s="520" t="str">
        <f ca="1">IF(LOG入力!BH479&gt;0,"",IF(COUNTIF($EP$19:$EP479,EP479)=1,EP479,""))</f>
        <v/>
      </c>
      <c r="ES479" s="520">
        <f ca="1">IF(LOG入力!BH479&gt;0,0,IF((EL479=1),IF(($ER479=""),0,1),0))</f>
        <v>0</v>
      </c>
      <c r="ET479" s="520" t="str">
        <f ca="1">IF(LOG入力!BH479&gt;0,"",IF(COUNTIF($EQ$19:EQ479,EQ479)=1,EQ479,""))</f>
        <v/>
      </c>
      <c r="EU479" s="539">
        <f ca="1">IF(LOG入力!BH479&gt;0,0,IF((EL479=1),IF(($ET479=""),0,1),0))</f>
        <v>0</v>
      </c>
      <c r="EV479" s="71">
        <f t="shared" ca="1" si="1096"/>
        <v>0</v>
      </c>
      <c r="EW479" s="6">
        <f t="shared" ca="1" si="1097"/>
        <v>0</v>
      </c>
      <c r="EX479" s="6" t="str">
        <f t="shared" ca="1" si="1098"/>
        <v/>
      </c>
      <c r="EY479" s="6">
        <f ca="1">IF(LOG入力!BH479&gt;0,0,IF(EW479=0,0,(IF(COUNTIF($EX$19:EX479,EX479)=1,IF($FS$3="N",1,IF(EH479=1,1,0))))))</f>
        <v>0</v>
      </c>
      <c r="EZ479" s="6" t="str">
        <f ca="1">IF(LOG入力!BH479&gt;0,"",IF(EY479=1,$X479,""))</f>
        <v/>
      </c>
      <c r="FA479" s="6" t="str">
        <f ca="1">IF(LOG入力!BH479&gt;0,"",IF(EY479=1,$Y479,""))</f>
        <v/>
      </c>
      <c r="FB479" s="6" t="str">
        <f ca="1">IF(LOG入力!BH479&gt;0,"",IF(COUNTIF($EZ$19:$EZ479,EZ479)=1,EZ479,""))</f>
        <v/>
      </c>
      <c r="FC479" s="6">
        <f ca="1">IF(LOG入力!BH479&gt;0,0,IF((EV479=1),IF(($FB479=""),0,1),0))</f>
        <v>0</v>
      </c>
      <c r="FD479" s="6" t="str">
        <f ca="1">IF(LOG入力!BH479&gt;0,"",IF(COUNTIF($FA$19:FA479,FA479)=1,FA479,""))</f>
        <v/>
      </c>
      <c r="FE479" s="72">
        <f ca="1">IF(LOG入力!BH479&gt;0,0,IF((EV479=1),IF(($FD479=""),0,1),0))</f>
        <v>0</v>
      </c>
      <c r="FF479" s="71">
        <f t="shared" ca="1" si="1099"/>
        <v>0</v>
      </c>
      <c r="FG479" s="6">
        <f t="shared" ca="1" si="1100"/>
        <v>0</v>
      </c>
      <c r="FH479" s="6" t="str">
        <f t="shared" ca="1" si="1101"/>
        <v/>
      </c>
      <c r="FI479" s="6">
        <f ca="1">IF(LOG入力!BH479&gt;0,0,IF(FG479=0,0,(IF(COUNTIF($FH$19:FH479,FH479)=1,IF($FS$3="N",1,IF(EH479=1,1,0))))))</f>
        <v>0</v>
      </c>
      <c r="FJ479" s="6" t="str">
        <f ca="1">IF(LOG入力!BH479&gt;0,"",IF(FI479=1,$X479,""))</f>
        <v/>
      </c>
      <c r="FK479" s="6" t="str">
        <f ca="1">IF(LOG入力!BH479&gt;0,"",IF(FI479=1,$Y479,""))</f>
        <v/>
      </c>
      <c r="FL479" s="6" t="str">
        <f ca="1">IF(LOG入力!BH479&gt;0,"",IF(COUNTIF($FJ$19:$FJ479,FJ479)=1,FJ479,""))</f>
        <v/>
      </c>
      <c r="FM479" s="6">
        <f ca="1">IF(LOG入力!BH479&gt;0,0,IF((FF479=1),IF(($FL479=""),0,1),0))</f>
        <v>0</v>
      </c>
      <c r="FN479" s="6" t="str">
        <f ca="1">IF(LOG入力!BH479&gt;0,"",IF(COUNTIF($FK$19:FK479,FK479)=1,FK479,""))</f>
        <v/>
      </c>
      <c r="FO479" s="72">
        <f ca="1">IF(LOG入力!BH479&gt;0,0,IF((FF479=1),IF(($FN479=""),0,1),0))</f>
        <v>0</v>
      </c>
      <c r="FP479" s="71">
        <f t="shared" ca="1" si="1102"/>
        <v>0</v>
      </c>
      <c r="FQ479" s="6">
        <f t="shared" ca="1" si="1103"/>
        <v>0</v>
      </c>
      <c r="FR479" s="6" t="str">
        <f t="shared" ca="1" si="1104"/>
        <v/>
      </c>
      <c r="FS479" s="6">
        <f ca="1">IF(LOG入力!BH479&gt;0,0,IF(FQ479=0,0,(IF(COUNTIF($FR$19:FR479,FR479)=1,IF($FS$3="N",1,IF(EH479=1,1,0))))))</f>
        <v>0</v>
      </c>
      <c r="FT479" s="6" t="str">
        <f ca="1">IF(LOG入力!BH479&gt;0,"",IF(FS479=1,$X479,""))</f>
        <v/>
      </c>
      <c r="FU479" s="6" t="str">
        <f ca="1">IF(LOG入力!BH479&gt;0,"",IF(FS479=1,$Y479,""))</f>
        <v/>
      </c>
      <c r="FV479" s="6" t="str">
        <f ca="1">IF(LOG入力!BH479&gt;0,"",IF(COUNTIF($FT$19:$FT479,FT479)=1,FT479,""))</f>
        <v/>
      </c>
      <c r="FW479" s="6">
        <f ca="1">IF(LOG入力!BH479&gt;0,0,IF((FP479=1),IF(($FV479=""),0,1),0))</f>
        <v>0</v>
      </c>
      <c r="FX479" s="6" t="str">
        <f ca="1">IF(LOG入力!BH479&gt;0,"",IF(COUNTIF($FU$19:FU479,FU479)=1,FU479,""))</f>
        <v/>
      </c>
      <c r="FY479" s="72">
        <f ca="1">IF(LOG入力!BH479&gt;0,0,IF((FP479=1),IF(($FX479=""),0,1),0))</f>
        <v>0</v>
      </c>
      <c r="FZ479" s="71">
        <f t="shared" ca="1" si="1105"/>
        <v>0</v>
      </c>
      <c r="GA479" s="6">
        <f t="shared" ca="1" si="1106"/>
        <v>0</v>
      </c>
      <c r="GB479" s="6" t="str">
        <f t="shared" ca="1" si="1107"/>
        <v/>
      </c>
      <c r="GC479" s="6">
        <f ca="1">IF(LOG入力!BH479&gt;0,0,IF(GA479=0,0,(IF(COUNTIF($GB$19:GB479,GB479)=1,IF($FS$3="N",1,IF(EH479=1,1,0))))))</f>
        <v>0</v>
      </c>
      <c r="GD479" s="6" t="str">
        <f ca="1">IF(LOG入力!BH479&gt;0,"",IF(GC479=1,$X479,""))</f>
        <v/>
      </c>
      <c r="GE479" s="6" t="str">
        <f ca="1">IF(LOG入力!BH479&gt;0,"",IF(GC479=1,$Y479,""))</f>
        <v/>
      </c>
      <c r="GF479" s="6" t="str">
        <f ca="1">IF(LOG入力!BH479&gt;0,"",IF(COUNTIF($GD$19:$GD479,GD479)=1,GD479,""))</f>
        <v/>
      </c>
      <c r="GG479" s="6">
        <f ca="1">IF(LOG入力!BH479&gt;0,0,IF((FZ479=1),IF(($GF479=""),0,1),0))</f>
        <v>0</v>
      </c>
      <c r="GH479" s="6" t="str">
        <f ca="1">IF(LOG入力!BH479&gt;0,"",IF(COUNTIF($GE$19:GE479,GE479)=1,GE479,""))</f>
        <v/>
      </c>
      <c r="GI479" s="72">
        <f ca="1">IF(LOG入力!BH479&gt;0,0,IF((FZ479=1),IF(($GH479=""),0,1),0))</f>
        <v>0</v>
      </c>
      <c r="GK479" s="455" t="str">
        <f ca="1">IF(V479=1,"",IF(LEN(LOG入力!AS479)=0,"",LOG入力!AS479))</f>
        <v/>
      </c>
      <c r="GL479" s="378" t="str">
        <f t="shared" ca="1" si="1108"/>
        <v/>
      </c>
      <c r="GM479" s="378" t="str">
        <f t="shared" ca="1" si="1109"/>
        <v/>
      </c>
      <c r="GN479" s="74" t="str">
        <f t="shared" ca="1" si="1110"/>
        <v/>
      </c>
      <c r="GO479" s="74" t="str">
        <f t="shared" ca="1" si="1111"/>
        <v/>
      </c>
      <c r="GQ479" s="74" t="str">
        <f t="shared" ca="1" si="1112"/>
        <v/>
      </c>
      <c r="GR479" s="74" t="str">
        <f t="shared" ca="1" si="1113"/>
        <v/>
      </c>
      <c r="GS479" s="74" t="str">
        <f t="shared" ca="1" si="1114"/>
        <v/>
      </c>
      <c r="GT479" s="74" t="str">
        <f t="shared" ca="1" si="1115"/>
        <v/>
      </c>
      <c r="GU479" s="74" t="str">
        <f t="shared" ca="1" si="1116"/>
        <v/>
      </c>
      <c r="GV479" s="74" t="str">
        <f t="shared" ca="1" si="1117"/>
        <v/>
      </c>
      <c r="GX479" s="74" t="str">
        <f t="shared" ca="1" si="1118"/>
        <v/>
      </c>
      <c r="GY479" s="74" t="str">
        <f t="shared" ca="1" si="1119"/>
        <v/>
      </c>
      <c r="GZ479" s="74" t="str">
        <f ca="1">IF(V479=1,"",IF(LOG入力!BH479&gt;0,0,IF(GY479=0,0,IF((VALUE((TYPE(VALUE(J479)))))=16,0,IF(VALUE(J479)&lt;60,1,IF(VALUE(J479)&lt;100,0,IF(VALUE(J479)&lt;600,2,0)))))))</f>
        <v/>
      </c>
      <c r="HA479" s="74" t="str">
        <f t="shared" ca="1" si="1120"/>
        <v/>
      </c>
      <c r="HB479" s="74" t="str">
        <f ca="1">IF(V479=1,"",IF(LOG入力!BH479&gt;0,0,IF(HA479=0,0,IF((VALUE((TYPE(VALUE(L479)))))=16,0,IF(VALUE(L479)&lt;60,1,IF(VALUE(L479)&lt;100,0,IF(VALUE(L479)&lt;600,2,0)))))))</f>
        <v/>
      </c>
      <c r="HD479" s="74" t="str">
        <f t="shared" ca="1" si="1121"/>
        <v/>
      </c>
      <c r="HF479" s="74" t="str">
        <f t="shared" ca="1" si="1122"/>
        <v/>
      </c>
      <c r="HG479" s="74" t="str">
        <f t="shared" ca="1" si="1123"/>
        <v/>
      </c>
      <c r="HH479" s="74" t="str">
        <f t="shared" ca="1" si="1124"/>
        <v/>
      </c>
      <c r="HI479" s="74" t="str">
        <f t="shared" ca="1" si="1125"/>
        <v/>
      </c>
      <c r="HJ479" s="74" t="str">
        <f t="shared" ca="1" si="1126"/>
        <v/>
      </c>
      <c r="HK479" s="74" t="str">
        <f t="shared" ca="1" si="1127"/>
        <v/>
      </c>
      <c r="HL479" s="74" t="str">
        <f t="shared" ca="1" si="1128"/>
        <v/>
      </c>
      <c r="HM479" s="74" t="str">
        <f t="shared" ca="1" si="1129"/>
        <v/>
      </c>
      <c r="HN479" s="74" t="str">
        <f t="shared" ca="1" si="1130"/>
        <v/>
      </c>
      <c r="HO479" s="529" t="str">
        <f t="shared" ca="1" si="1131"/>
        <v/>
      </c>
      <c r="HP479" s="74" t="str">
        <f t="shared" ca="1" si="1132"/>
        <v/>
      </c>
      <c r="HQ479" s="74" t="str">
        <f t="shared" ca="1" si="1133"/>
        <v/>
      </c>
      <c r="HR479" s="74" t="str">
        <f t="shared" ca="1" si="1134"/>
        <v/>
      </c>
      <c r="HS479" s="74" t="str">
        <f t="shared" ca="1" si="1135"/>
        <v/>
      </c>
      <c r="HT479" s="74" t="str">
        <f ca="1">IF(V479=1,"",IF(LOG入力!BH479&gt;0,0,IF(DV479=1,0,IF(N479="0",0,IF(SUM(HD479:HS479)&gt;0,1,0)))))</f>
        <v/>
      </c>
    </row>
    <row r="480" spans="1:228" x14ac:dyDescent="0.15">
      <c r="A480" s="5"/>
      <c r="B480" s="532" t="str">
        <f t="shared" ca="1" si="994"/>
        <v/>
      </c>
      <c r="C480" s="570" t="str">
        <f ca="1">LOG入力!AP480</f>
        <v/>
      </c>
      <c r="D480" s="534" t="str">
        <f ca="1">LOG入力!AQ480</f>
        <v/>
      </c>
      <c r="E480" s="534" t="str">
        <f ca="1">LOG入力!AR480</f>
        <v/>
      </c>
      <c r="F480" s="535" t="str">
        <f t="shared" ca="1" si="995"/>
        <v/>
      </c>
      <c r="G480" s="585" t="str">
        <f ca="1">LOG入力!AT480</f>
        <v/>
      </c>
      <c r="H480" s="542" t="str">
        <f ca="1">LOG入力!AU480</f>
        <v/>
      </c>
      <c r="I480" s="542" t="str">
        <f ca="1">LOG入力!AV480</f>
        <v/>
      </c>
      <c r="J480" s="577" t="str">
        <f ca="1">LOG入力!AW480</f>
        <v/>
      </c>
      <c r="K480" s="578" t="str">
        <f ca="1">LOG入力!BJ480</f>
        <v/>
      </c>
      <c r="L480" s="577" t="str">
        <f ca="1">LOG入力!AY480</f>
        <v/>
      </c>
      <c r="M480" s="545" t="str">
        <f ca="1">LOG入力!BK480</f>
        <v/>
      </c>
      <c r="N480" s="512" t="str">
        <f ca="1">IF(V480=1,"",IF(LOG入力!AJ480=1,"1",LOG入力!BA480))</f>
        <v/>
      </c>
      <c r="O480" s="538" t="str">
        <f ca="1">IF(V480=1,"",IF(LEN(LOG入力!O480)=0,"",LOG入力!O480))</f>
        <v/>
      </c>
      <c r="P480" s="291" t="str">
        <f ca="1">IF(V480=1,"",IF($AA$4=1,"",IF(LOG入力!BG480=1,"",CONCATENATE($ER480,$FB480,$FL480,$FV480,$GF480))))</f>
        <v/>
      </c>
      <c r="Q480" s="291" t="str">
        <f ca="1">IF(V480=1,"",IF($AA$4=1,"",IF(LOG入力!BG480=1,"",CONCATENATE($ET480,$FD480,$FN480,$FX480,$GH480))))</f>
        <v/>
      </c>
      <c r="R480" s="573" t="str">
        <f ca="1">IF(V480=1,"",IF($AA$4=1,"",IF(LOG入力!BH480&gt;0,0,AA480)))</f>
        <v/>
      </c>
      <c r="S480" s="293" t="str">
        <f t="shared" ca="1" si="996"/>
        <v/>
      </c>
      <c r="T480" s="681"/>
      <c r="U480" s="38"/>
      <c r="V480" s="196">
        <f ca="1">LOG入力!AN480</f>
        <v>1</v>
      </c>
      <c r="W480" s="38"/>
      <c r="X480" s="516" t="str">
        <f t="shared" ca="1" si="997"/>
        <v/>
      </c>
      <c r="Y480" s="515" t="str">
        <f t="shared" ca="1" si="998"/>
        <v/>
      </c>
      <c r="Z480" s="518" t="str">
        <f t="shared" ca="1" si="999"/>
        <v/>
      </c>
      <c r="AA480" s="574" t="str">
        <f t="shared" ca="1" si="1000"/>
        <v/>
      </c>
      <c r="AC480" s="6" t="str">
        <f t="shared" ca="1" si="1001"/>
        <v/>
      </c>
      <c r="AD480" s="6" t="str">
        <f t="shared" ca="1" si="1002"/>
        <v/>
      </c>
      <c r="AE480" s="6" t="str">
        <f t="shared" ca="1" si="1003"/>
        <v/>
      </c>
      <c r="AF480" s="6" t="str">
        <f t="shared" ca="1" si="1004"/>
        <v/>
      </c>
      <c r="AG480" s="6" t="str">
        <f t="shared" ca="1" si="1005"/>
        <v/>
      </c>
      <c r="AH480" s="6" t="str">
        <f t="shared" ca="1" si="1006"/>
        <v/>
      </c>
      <c r="AI480" s="6" t="str">
        <f t="shared" ca="1" si="1007"/>
        <v/>
      </c>
      <c r="AJ480" s="6" t="str">
        <f t="shared" ca="1" si="1008"/>
        <v/>
      </c>
      <c r="AK480" s="6" t="str">
        <f t="shared" ca="1" si="1009"/>
        <v/>
      </c>
      <c r="AL480" s="6" t="str">
        <f t="shared" ca="1" si="1010"/>
        <v/>
      </c>
      <c r="AM480" s="6" t="str">
        <f t="shared" ca="1" si="1011"/>
        <v/>
      </c>
      <c r="AN480" s="6" t="str">
        <f t="shared" ca="1" si="1012"/>
        <v/>
      </c>
      <c r="AO480" s="6" t="str">
        <f t="shared" ca="1" si="1013"/>
        <v/>
      </c>
      <c r="AP480" s="6" t="str">
        <f t="shared" ca="1" si="1014"/>
        <v/>
      </c>
      <c r="AQ480" s="6" t="str">
        <f t="shared" ca="1" si="1015"/>
        <v/>
      </c>
      <c r="AR480" s="6" t="str">
        <f t="shared" ca="1" si="1016"/>
        <v/>
      </c>
      <c r="AS480" s="6" t="str">
        <f t="shared" ca="1" si="1017"/>
        <v/>
      </c>
      <c r="AT480" s="6" t="str">
        <f t="shared" ca="1" si="1018"/>
        <v/>
      </c>
      <c r="AU480" s="6" t="str">
        <f t="shared" ca="1" si="1019"/>
        <v/>
      </c>
      <c r="AV480" s="6" t="str">
        <f t="shared" ca="1" si="1020"/>
        <v/>
      </c>
      <c r="AW480" s="6" t="str">
        <f t="shared" ca="1" si="1021"/>
        <v/>
      </c>
      <c r="AY480" s="6" t="str">
        <f t="shared" ca="1" si="1022"/>
        <v/>
      </c>
      <c r="AZ480" s="6" t="str">
        <f t="shared" ca="1" si="1023"/>
        <v/>
      </c>
      <c r="BA480" s="6" t="str">
        <f t="shared" ca="1" si="1024"/>
        <v/>
      </c>
      <c r="BB480" s="6" t="str">
        <f t="shared" ca="1" si="1025"/>
        <v/>
      </c>
      <c r="BC480" s="6" t="str">
        <f t="shared" ca="1" si="1026"/>
        <v/>
      </c>
      <c r="BD480" s="6" t="str">
        <f t="shared" ca="1" si="1027"/>
        <v/>
      </c>
      <c r="BE480" s="6" t="str">
        <f t="shared" ca="1" si="1028"/>
        <v/>
      </c>
      <c r="BF480" s="6" t="str">
        <f t="shared" ca="1" si="1029"/>
        <v/>
      </c>
      <c r="BG480" s="6" t="str">
        <f t="shared" ca="1" si="1030"/>
        <v/>
      </c>
      <c r="BH480" s="6" t="str">
        <f t="shared" ca="1" si="1031"/>
        <v/>
      </c>
      <c r="BI480" s="6" t="str">
        <f t="shared" ca="1" si="1032"/>
        <v/>
      </c>
      <c r="BJ480" s="6" t="str">
        <f t="shared" ca="1" si="1033"/>
        <v/>
      </c>
      <c r="BK480" s="6" t="str">
        <f t="shared" ca="1" si="1034"/>
        <v/>
      </c>
      <c r="BL480" s="6" t="str">
        <f t="shared" ca="1" si="1035"/>
        <v/>
      </c>
      <c r="BM480" s="6" t="str">
        <f t="shared" ca="1" si="1036"/>
        <v/>
      </c>
      <c r="BN480" s="6" t="str">
        <f t="shared" ca="1" si="1037"/>
        <v/>
      </c>
      <c r="BO480" s="6" t="str">
        <f t="shared" ca="1" si="1038"/>
        <v/>
      </c>
      <c r="BP480" s="6" t="str">
        <f t="shared" ca="1" si="1039"/>
        <v/>
      </c>
      <c r="BQ480" s="6" t="str">
        <f t="shared" ca="1" si="1040"/>
        <v/>
      </c>
      <c r="BR480" s="6" t="str">
        <f t="shared" ca="1" si="1041"/>
        <v/>
      </c>
      <c r="BS480" s="6" t="str">
        <f t="shared" ca="1" si="1042"/>
        <v/>
      </c>
      <c r="BU480" s="6" t="str">
        <f t="shared" ca="1" si="1043"/>
        <v/>
      </c>
      <c r="BW480" s="515" t="str">
        <f t="shared" ca="1" si="1044"/>
        <v/>
      </c>
      <c r="BX480" s="515">
        <f t="shared" ca="1" si="1045"/>
        <v>0</v>
      </c>
      <c r="BY480" s="515" t="str">
        <f t="shared" ca="1" si="1046"/>
        <v/>
      </c>
      <c r="CA480" s="6">
        <f t="shared" ca="1" si="1047"/>
        <v>1</v>
      </c>
      <c r="CC480" s="523" t="str">
        <f t="shared" ca="1" si="1048"/>
        <v/>
      </c>
      <c r="CE480" s="6" t="str">
        <f t="shared" ca="1" si="1049"/>
        <v/>
      </c>
      <c r="CG480" s="524" t="str">
        <f ca="1">IF(V480=1,"",IF($AA$4=1,"",IF(LOG入力!BH480&gt;0,"",IF(N480=0,"",IF(HT480=0,"","★")))))</f>
        <v/>
      </c>
      <c r="CI480" s="74" t="str">
        <f t="shared" ca="1" si="1050"/>
        <v/>
      </c>
      <c r="CK480" s="525" t="str">
        <f ca="1">IF(V480=1,"",IF(LOG入力!BH480&gt;0,1,0))</f>
        <v/>
      </c>
      <c r="CL480" s="74" t="str">
        <f t="shared" ca="1" si="1051"/>
        <v/>
      </c>
      <c r="CN480" s="74" t="str">
        <f t="shared" ca="1" si="1052"/>
        <v/>
      </c>
      <c r="CO480" s="74" t="str">
        <f t="shared" ca="1" si="1053"/>
        <v/>
      </c>
      <c r="CQ480" s="74" t="str">
        <f t="shared" ca="1" si="1054"/>
        <v/>
      </c>
      <c r="CR480" s="74" t="str">
        <f t="shared" ca="1" si="1055"/>
        <v/>
      </c>
      <c r="CS480" s="74" t="str">
        <f t="shared" ca="1" si="1056"/>
        <v/>
      </c>
      <c r="CT480" s="74" t="str">
        <f t="shared" ca="1" si="1057"/>
        <v/>
      </c>
      <c r="CU480" s="74" t="str">
        <f t="shared" ca="1" si="1058"/>
        <v/>
      </c>
      <c r="CV480" s="74" t="str">
        <f t="shared" ca="1" si="1059"/>
        <v/>
      </c>
      <c r="CW480" s="74" t="str">
        <f t="shared" ca="1" si="1060"/>
        <v/>
      </c>
      <c r="CX480" s="74" t="str">
        <f t="shared" ca="1" si="1061"/>
        <v/>
      </c>
      <c r="CY480" s="74" t="str">
        <f t="shared" ca="1" si="1062"/>
        <v/>
      </c>
      <c r="CZ480" s="74" t="str">
        <f t="shared" ca="1" si="1063"/>
        <v/>
      </c>
      <c r="DA480" s="74" t="str">
        <f t="shared" ca="1" si="1064"/>
        <v/>
      </c>
      <c r="DB480" s="74" t="str">
        <f t="shared" ca="1" si="1065"/>
        <v/>
      </c>
      <c r="DD480" s="74" t="str">
        <f t="shared" ca="1" si="1066"/>
        <v/>
      </c>
      <c r="DE480" s="74" t="str">
        <f t="shared" ca="1" si="1067"/>
        <v/>
      </c>
      <c r="DF480" s="74" t="str">
        <f t="shared" ca="1" si="1068"/>
        <v/>
      </c>
      <c r="DG480" s="74" t="str">
        <f t="shared" ca="1" si="1069"/>
        <v/>
      </c>
      <c r="DH480" s="74" t="str">
        <f t="shared" ca="1" si="1070"/>
        <v/>
      </c>
      <c r="DI480" s="74" t="str">
        <f t="shared" ca="1" si="1071"/>
        <v/>
      </c>
      <c r="DJ480" s="74" t="str">
        <f t="shared" ca="1" si="1072"/>
        <v/>
      </c>
      <c r="DK480" s="74" t="str">
        <f t="shared" ca="1" si="1073"/>
        <v/>
      </c>
      <c r="DL480" s="74" t="str">
        <f t="shared" ca="1" si="1074"/>
        <v/>
      </c>
      <c r="DM480" s="74" t="str">
        <f t="shared" ca="1" si="1075"/>
        <v/>
      </c>
      <c r="DN480" s="74" t="str">
        <f t="shared" ca="1" si="1076"/>
        <v/>
      </c>
      <c r="DO480" s="74" t="str">
        <f t="shared" ca="1" si="1077"/>
        <v/>
      </c>
      <c r="DQ480" s="74" t="str">
        <f t="shared" ca="1" si="1078"/>
        <v/>
      </c>
      <c r="DS480" s="74" t="str">
        <f t="shared" ca="1" si="1079"/>
        <v/>
      </c>
      <c r="DT480" s="74" t="str">
        <f t="shared" ca="1" si="1080"/>
        <v/>
      </c>
      <c r="DV480" s="525" t="str">
        <f t="shared" ca="1" si="1081"/>
        <v/>
      </c>
      <c r="DW480" s="74" t="str">
        <f t="shared" ca="1" si="1082"/>
        <v/>
      </c>
      <c r="DX480" s="485" t="str">
        <f t="shared" ca="1" si="1083"/>
        <v/>
      </c>
      <c r="DY480" s="74" t="str">
        <f t="shared" ca="1" si="1084"/>
        <v/>
      </c>
      <c r="DZ480" s="74" t="str">
        <f t="shared" ca="1" si="1085"/>
        <v/>
      </c>
      <c r="EA480" s="74" t="str">
        <f t="shared" ca="1" si="1086"/>
        <v/>
      </c>
      <c r="EC480" s="74" t="str">
        <f t="shared" ca="1" si="1087"/>
        <v/>
      </c>
      <c r="ED480" s="74" t="str">
        <f t="shared" ca="1" si="1088"/>
        <v/>
      </c>
      <c r="EE480" s="74" t="str">
        <f t="shared" ca="1" si="1089"/>
        <v/>
      </c>
      <c r="EG480" s="479" t="str">
        <f ca="1">IF(V480=1,"",IF(LOG入力!BH480&gt;0,0,IF(CG480="★",0,IF(R480=1,0,IF(N480=0,0,1)))))</f>
        <v/>
      </c>
      <c r="EH480" s="483" t="str">
        <f t="shared" ca="1" si="1090"/>
        <v/>
      </c>
      <c r="EI480" s="483" t="str">
        <f t="shared" ca="1" si="1091"/>
        <v/>
      </c>
      <c r="EJ480" s="483" t="str">
        <f t="shared" ca="1" si="1092"/>
        <v/>
      </c>
      <c r="EL480" s="71">
        <f t="shared" ca="1" si="1093"/>
        <v>0</v>
      </c>
      <c r="EM480" s="6">
        <f t="shared" ca="1" si="1094"/>
        <v>0</v>
      </c>
      <c r="EN480" s="6" t="str">
        <f t="shared" ca="1" si="1095"/>
        <v/>
      </c>
      <c r="EO480" s="6">
        <f ca="1">IF(LOG入力!BH480&gt;0,0,IF(EM480=0,0,(IF(COUNTIF($EN$19:EN480,EN480)=1,IF($FS$3="N",1,IF(EH480=1,1,0))))))</f>
        <v>0</v>
      </c>
      <c r="EP480" s="6" t="str">
        <f ca="1">IF(LOG入力!BH480&gt;0,"",IF(EO480=1,$X480,""))</f>
        <v/>
      </c>
      <c r="EQ480" s="6" t="str">
        <f ca="1">IF(LOG入力!BH480&gt;0,"",IF(EO480=1,$Y480,""))</f>
        <v/>
      </c>
      <c r="ER480" s="520" t="str">
        <f ca="1">IF(LOG入力!BH480&gt;0,"",IF(COUNTIF($EP$19:$EP480,EP480)=1,EP480,""))</f>
        <v/>
      </c>
      <c r="ES480" s="520">
        <f ca="1">IF(LOG入力!BH480&gt;0,0,IF((EL480=1),IF(($ER480=""),0,1),0))</f>
        <v>0</v>
      </c>
      <c r="ET480" s="520" t="str">
        <f ca="1">IF(LOG入力!BH480&gt;0,"",IF(COUNTIF($EQ$19:EQ480,EQ480)=1,EQ480,""))</f>
        <v/>
      </c>
      <c r="EU480" s="539">
        <f ca="1">IF(LOG入力!BH480&gt;0,0,IF((EL480=1),IF(($ET480=""),0,1),0))</f>
        <v>0</v>
      </c>
      <c r="EV480" s="71">
        <f t="shared" ca="1" si="1096"/>
        <v>0</v>
      </c>
      <c r="EW480" s="6">
        <f t="shared" ca="1" si="1097"/>
        <v>0</v>
      </c>
      <c r="EX480" s="6" t="str">
        <f t="shared" ca="1" si="1098"/>
        <v/>
      </c>
      <c r="EY480" s="6">
        <f ca="1">IF(LOG入力!BH480&gt;0,0,IF(EW480=0,0,(IF(COUNTIF($EX$19:EX480,EX480)=1,IF($FS$3="N",1,IF(EH480=1,1,0))))))</f>
        <v>0</v>
      </c>
      <c r="EZ480" s="6" t="str">
        <f ca="1">IF(LOG入力!BH480&gt;0,"",IF(EY480=1,$X480,""))</f>
        <v/>
      </c>
      <c r="FA480" s="6" t="str">
        <f ca="1">IF(LOG入力!BH480&gt;0,"",IF(EY480=1,$Y480,""))</f>
        <v/>
      </c>
      <c r="FB480" s="6" t="str">
        <f ca="1">IF(LOG入力!BH480&gt;0,"",IF(COUNTIF($EZ$19:$EZ480,EZ480)=1,EZ480,""))</f>
        <v/>
      </c>
      <c r="FC480" s="6">
        <f ca="1">IF(LOG入力!BH480&gt;0,0,IF((EV480=1),IF(($FB480=""),0,1),0))</f>
        <v>0</v>
      </c>
      <c r="FD480" s="6" t="str">
        <f ca="1">IF(LOG入力!BH480&gt;0,"",IF(COUNTIF($FA$19:FA480,FA480)=1,FA480,""))</f>
        <v/>
      </c>
      <c r="FE480" s="72">
        <f ca="1">IF(LOG入力!BH480&gt;0,0,IF((EV480=1),IF(($FD480=""),0,1),0))</f>
        <v>0</v>
      </c>
      <c r="FF480" s="71">
        <f t="shared" ca="1" si="1099"/>
        <v>0</v>
      </c>
      <c r="FG480" s="6">
        <f t="shared" ca="1" si="1100"/>
        <v>0</v>
      </c>
      <c r="FH480" s="6" t="str">
        <f t="shared" ca="1" si="1101"/>
        <v/>
      </c>
      <c r="FI480" s="6">
        <f ca="1">IF(LOG入力!BH480&gt;0,0,IF(FG480=0,0,(IF(COUNTIF($FH$19:FH480,FH480)=1,IF($FS$3="N",1,IF(EH480=1,1,0))))))</f>
        <v>0</v>
      </c>
      <c r="FJ480" s="6" t="str">
        <f ca="1">IF(LOG入力!BH480&gt;0,"",IF(FI480=1,$X480,""))</f>
        <v/>
      </c>
      <c r="FK480" s="6" t="str">
        <f ca="1">IF(LOG入力!BH480&gt;0,"",IF(FI480=1,$Y480,""))</f>
        <v/>
      </c>
      <c r="FL480" s="6" t="str">
        <f ca="1">IF(LOG入力!BH480&gt;0,"",IF(COUNTIF($FJ$19:$FJ480,FJ480)=1,FJ480,""))</f>
        <v/>
      </c>
      <c r="FM480" s="6">
        <f ca="1">IF(LOG入力!BH480&gt;0,0,IF((FF480=1),IF(($FL480=""),0,1),0))</f>
        <v>0</v>
      </c>
      <c r="FN480" s="6" t="str">
        <f ca="1">IF(LOG入力!BH480&gt;0,"",IF(COUNTIF($FK$19:FK480,FK480)=1,FK480,""))</f>
        <v/>
      </c>
      <c r="FO480" s="72">
        <f ca="1">IF(LOG入力!BH480&gt;0,0,IF((FF480=1),IF(($FN480=""),0,1),0))</f>
        <v>0</v>
      </c>
      <c r="FP480" s="71">
        <f t="shared" ca="1" si="1102"/>
        <v>0</v>
      </c>
      <c r="FQ480" s="6">
        <f t="shared" ca="1" si="1103"/>
        <v>0</v>
      </c>
      <c r="FR480" s="6" t="str">
        <f t="shared" ca="1" si="1104"/>
        <v/>
      </c>
      <c r="FS480" s="6">
        <f ca="1">IF(LOG入力!BH480&gt;0,0,IF(FQ480=0,0,(IF(COUNTIF($FR$19:FR480,FR480)=1,IF($FS$3="N",1,IF(EH480=1,1,0))))))</f>
        <v>0</v>
      </c>
      <c r="FT480" s="6" t="str">
        <f ca="1">IF(LOG入力!BH480&gt;0,"",IF(FS480=1,$X480,""))</f>
        <v/>
      </c>
      <c r="FU480" s="6" t="str">
        <f ca="1">IF(LOG入力!BH480&gt;0,"",IF(FS480=1,$Y480,""))</f>
        <v/>
      </c>
      <c r="FV480" s="6" t="str">
        <f ca="1">IF(LOG入力!BH480&gt;0,"",IF(COUNTIF($FT$19:$FT480,FT480)=1,FT480,""))</f>
        <v/>
      </c>
      <c r="FW480" s="6">
        <f ca="1">IF(LOG入力!BH480&gt;0,0,IF((FP480=1),IF(($FV480=""),0,1),0))</f>
        <v>0</v>
      </c>
      <c r="FX480" s="6" t="str">
        <f ca="1">IF(LOG入力!BH480&gt;0,"",IF(COUNTIF($FU$19:FU480,FU480)=1,FU480,""))</f>
        <v/>
      </c>
      <c r="FY480" s="72">
        <f ca="1">IF(LOG入力!BH480&gt;0,0,IF((FP480=1),IF(($FX480=""),0,1),0))</f>
        <v>0</v>
      </c>
      <c r="FZ480" s="71">
        <f t="shared" ca="1" si="1105"/>
        <v>0</v>
      </c>
      <c r="GA480" s="6">
        <f t="shared" ca="1" si="1106"/>
        <v>0</v>
      </c>
      <c r="GB480" s="6" t="str">
        <f t="shared" ca="1" si="1107"/>
        <v/>
      </c>
      <c r="GC480" s="6">
        <f ca="1">IF(LOG入力!BH480&gt;0,0,IF(GA480=0,0,(IF(COUNTIF($GB$19:GB480,GB480)=1,IF($FS$3="N",1,IF(EH480=1,1,0))))))</f>
        <v>0</v>
      </c>
      <c r="GD480" s="6" t="str">
        <f ca="1">IF(LOG入力!BH480&gt;0,"",IF(GC480=1,$X480,""))</f>
        <v/>
      </c>
      <c r="GE480" s="6" t="str">
        <f ca="1">IF(LOG入力!BH480&gt;0,"",IF(GC480=1,$Y480,""))</f>
        <v/>
      </c>
      <c r="GF480" s="6" t="str">
        <f ca="1">IF(LOG入力!BH480&gt;0,"",IF(COUNTIF($GD$19:$GD480,GD480)=1,GD480,""))</f>
        <v/>
      </c>
      <c r="GG480" s="6">
        <f ca="1">IF(LOG入力!BH480&gt;0,0,IF((FZ480=1),IF(($GF480=""),0,1),0))</f>
        <v>0</v>
      </c>
      <c r="GH480" s="6" t="str">
        <f ca="1">IF(LOG入力!BH480&gt;0,"",IF(COUNTIF($GE$19:GE480,GE480)=1,GE480,""))</f>
        <v/>
      </c>
      <c r="GI480" s="72">
        <f ca="1">IF(LOG入力!BH480&gt;0,0,IF((FZ480=1),IF(($GH480=""),0,1),0))</f>
        <v>0</v>
      </c>
      <c r="GK480" s="455" t="str">
        <f ca="1">IF(V480=1,"",IF(LEN(LOG入力!AS480)=0,"",LOG入力!AS480))</f>
        <v/>
      </c>
      <c r="GL480" s="378" t="str">
        <f t="shared" ca="1" si="1108"/>
        <v/>
      </c>
      <c r="GM480" s="378" t="str">
        <f t="shared" ca="1" si="1109"/>
        <v/>
      </c>
      <c r="GN480" s="74" t="str">
        <f t="shared" ca="1" si="1110"/>
        <v/>
      </c>
      <c r="GO480" s="74" t="str">
        <f t="shared" ca="1" si="1111"/>
        <v/>
      </c>
      <c r="GQ480" s="74" t="str">
        <f t="shared" ca="1" si="1112"/>
        <v/>
      </c>
      <c r="GR480" s="74" t="str">
        <f t="shared" ca="1" si="1113"/>
        <v/>
      </c>
      <c r="GS480" s="74" t="str">
        <f t="shared" ca="1" si="1114"/>
        <v/>
      </c>
      <c r="GT480" s="74" t="str">
        <f t="shared" ca="1" si="1115"/>
        <v/>
      </c>
      <c r="GU480" s="74" t="str">
        <f t="shared" ca="1" si="1116"/>
        <v/>
      </c>
      <c r="GV480" s="74" t="str">
        <f t="shared" ca="1" si="1117"/>
        <v/>
      </c>
      <c r="GX480" s="74" t="str">
        <f t="shared" ca="1" si="1118"/>
        <v/>
      </c>
      <c r="GY480" s="74" t="str">
        <f t="shared" ca="1" si="1119"/>
        <v/>
      </c>
      <c r="GZ480" s="74" t="str">
        <f ca="1">IF(V480=1,"",IF(LOG入力!BH480&gt;0,0,IF(GY480=0,0,IF((VALUE((TYPE(VALUE(J480)))))=16,0,IF(VALUE(J480)&lt;60,1,IF(VALUE(J480)&lt;100,0,IF(VALUE(J480)&lt;600,2,0)))))))</f>
        <v/>
      </c>
      <c r="HA480" s="74" t="str">
        <f t="shared" ca="1" si="1120"/>
        <v/>
      </c>
      <c r="HB480" s="74" t="str">
        <f ca="1">IF(V480=1,"",IF(LOG入力!BH480&gt;0,0,IF(HA480=0,0,IF((VALUE((TYPE(VALUE(L480)))))=16,0,IF(VALUE(L480)&lt;60,1,IF(VALUE(L480)&lt;100,0,IF(VALUE(L480)&lt;600,2,0)))))))</f>
        <v/>
      </c>
      <c r="HD480" s="74" t="str">
        <f t="shared" ca="1" si="1121"/>
        <v/>
      </c>
      <c r="HF480" s="74" t="str">
        <f t="shared" ca="1" si="1122"/>
        <v/>
      </c>
      <c r="HG480" s="74" t="str">
        <f t="shared" ca="1" si="1123"/>
        <v/>
      </c>
      <c r="HH480" s="74" t="str">
        <f t="shared" ca="1" si="1124"/>
        <v/>
      </c>
      <c r="HI480" s="74" t="str">
        <f t="shared" ca="1" si="1125"/>
        <v/>
      </c>
      <c r="HJ480" s="74" t="str">
        <f t="shared" ca="1" si="1126"/>
        <v/>
      </c>
      <c r="HK480" s="74" t="str">
        <f t="shared" ca="1" si="1127"/>
        <v/>
      </c>
      <c r="HL480" s="74" t="str">
        <f t="shared" ca="1" si="1128"/>
        <v/>
      </c>
      <c r="HM480" s="74" t="str">
        <f t="shared" ca="1" si="1129"/>
        <v/>
      </c>
      <c r="HN480" s="74" t="str">
        <f t="shared" ca="1" si="1130"/>
        <v/>
      </c>
      <c r="HO480" s="529" t="str">
        <f t="shared" ca="1" si="1131"/>
        <v/>
      </c>
      <c r="HP480" s="74" t="str">
        <f t="shared" ca="1" si="1132"/>
        <v/>
      </c>
      <c r="HQ480" s="74" t="str">
        <f t="shared" ca="1" si="1133"/>
        <v/>
      </c>
      <c r="HR480" s="74" t="str">
        <f t="shared" ca="1" si="1134"/>
        <v/>
      </c>
      <c r="HS480" s="74" t="str">
        <f t="shared" ca="1" si="1135"/>
        <v/>
      </c>
      <c r="HT480" s="74" t="str">
        <f ca="1">IF(V480=1,"",IF(LOG入力!BH480&gt;0,0,IF(DV480=1,0,IF(N480="0",0,IF(SUM(HD480:HS480)&gt;0,1,0)))))</f>
        <v/>
      </c>
    </row>
    <row r="481" spans="1:228" x14ac:dyDescent="0.15">
      <c r="A481" s="5"/>
      <c r="B481" s="532" t="str">
        <f t="shared" ca="1" si="994"/>
        <v/>
      </c>
      <c r="C481" s="534" t="str">
        <f ca="1">LOG入力!AP481</f>
        <v/>
      </c>
      <c r="D481" s="534" t="str">
        <f ca="1">LOG入力!AQ481</f>
        <v/>
      </c>
      <c r="E481" s="534" t="str">
        <f ca="1">LOG入力!AR481</f>
        <v/>
      </c>
      <c r="F481" s="535" t="str">
        <f t="shared" ca="1" si="995"/>
        <v/>
      </c>
      <c r="G481" s="585" t="str">
        <f ca="1">LOG入力!AT481</f>
        <v/>
      </c>
      <c r="H481" s="542" t="str">
        <f ca="1">LOG入力!AU481</f>
        <v/>
      </c>
      <c r="I481" s="542" t="str">
        <f ca="1">LOG入力!AV481</f>
        <v/>
      </c>
      <c r="J481" s="577" t="str">
        <f ca="1">LOG入力!AW481</f>
        <v/>
      </c>
      <c r="K481" s="578" t="str">
        <f ca="1">LOG入力!BJ481</f>
        <v/>
      </c>
      <c r="L481" s="577" t="str">
        <f ca="1">LOG入力!AY481</f>
        <v/>
      </c>
      <c r="M481" s="545" t="str">
        <f ca="1">LOG入力!BK481</f>
        <v/>
      </c>
      <c r="N481" s="512" t="str">
        <f ca="1">IF(V481=1,"",IF(LOG入力!AJ481=1,"1",LOG入力!BA481))</f>
        <v/>
      </c>
      <c r="O481" s="538" t="str">
        <f ca="1">IF(V481=1,"",IF(LEN(LOG入力!O481)=0,"",LOG入力!O481))</f>
        <v/>
      </c>
      <c r="P481" s="291" t="str">
        <f ca="1">IF(V481=1,"",IF($AA$4=1,"",IF(LOG入力!BG481=1,"",CONCATENATE($ER481,$FB481,$FL481,$FV481,$GF481))))</f>
        <v/>
      </c>
      <c r="Q481" s="291" t="str">
        <f ca="1">IF(V481=1,"",IF($AA$4=1,"",IF(LOG入力!BG481=1,"",CONCATENATE($ET481,$FD481,$FN481,$FX481,$GH481))))</f>
        <v/>
      </c>
      <c r="R481" s="573" t="str">
        <f ca="1">IF(V481=1,"",IF($AA$4=1,"",IF(LOG入力!BH481&gt;0,0,AA481)))</f>
        <v/>
      </c>
      <c r="S481" s="293" t="str">
        <f t="shared" ca="1" si="996"/>
        <v/>
      </c>
      <c r="T481" s="681"/>
      <c r="U481" s="38"/>
      <c r="V481" s="196">
        <f ca="1">LOG入力!AN481</f>
        <v>1</v>
      </c>
      <c r="W481" s="38"/>
      <c r="X481" s="516" t="str">
        <f t="shared" ca="1" si="997"/>
        <v/>
      </c>
      <c r="Y481" s="515" t="str">
        <f t="shared" ca="1" si="998"/>
        <v/>
      </c>
      <c r="Z481" s="518" t="str">
        <f t="shared" ca="1" si="999"/>
        <v/>
      </c>
      <c r="AA481" s="574" t="str">
        <f t="shared" ca="1" si="1000"/>
        <v/>
      </c>
      <c r="AC481" s="6" t="str">
        <f t="shared" ca="1" si="1001"/>
        <v/>
      </c>
      <c r="AD481" s="6" t="str">
        <f t="shared" ca="1" si="1002"/>
        <v/>
      </c>
      <c r="AE481" s="6" t="str">
        <f t="shared" ca="1" si="1003"/>
        <v/>
      </c>
      <c r="AF481" s="6" t="str">
        <f t="shared" ca="1" si="1004"/>
        <v/>
      </c>
      <c r="AG481" s="6" t="str">
        <f t="shared" ca="1" si="1005"/>
        <v/>
      </c>
      <c r="AH481" s="6" t="str">
        <f t="shared" ca="1" si="1006"/>
        <v/>
      </c>
      <c r="AI481" s="6" t="str">
        <f t="shared" ca="1" si="1007"/>
        <v/>
      </c>
      <c r="AJ481" s="6" t="str">
        <f t="shared" ca="1" si="1008"/>
        <v/>
      </c>
      <c r="AK481" s="6" t="str">
        <f t="shared" ca="1" si="1009"/>
        <v/>
      </c>
      <c r="AL481" s="6" t="str">
        <f t="shared" ca="1" si="1010"/>
        <v/>
      </c>
      <c r="AM481" s="6" t="str">
        <f t="shared" ca="1" si="1011"/>
        <v/>
      </c>
      <c r="AN481" s="6" t="str">
        <f t="shared" ca="1" si="1012"/>
        <v/>
      </c>
      <c r="AO481" s="6" t="str">
        <f t="shared" ca="1" si="1013"/>
        <v/>
      </c>
      <c r="AP481" s="6" t="str">
        <f t="shared" ca="1" si="1014"/>
        <v/>
      </c>
      <c r="AQ481" s="6" t="str">
        <f t="shared" ca="1" si="1015"/>
        <v/>
      </c>
      <c r="AR481" s="6" t="str">
        <f t="shared" ca="1" si="1016"/>
        <v/>
      </c>
      <c r="AS481" s="6" t="str">
        <f t="shared" ca="1" si="1017"/>
        <v/>
      </c>
      <c r="AT481" s="6" t="str">
        <f t="shared" ca="1" si="1018"/>
        <v/>
      </c>
      <c r="AU481" s="6" t="str">
        <f t="shared" ca="1" si="1019"/>
        <v/>
      </c>
      <c r="AV481" s="6" t="str">
        <f t="shared" ca="1" si="1020"/>
        <v/>
      </c>
      <c r="AW481" s="6" t="str">
        <f t="shared" ca="1" si="1021"/>
        <v/>
      </c>
      <c r="AY481" s="6" t="str">
        <f t="shared" ca="1" si="1022"/>
        <v/>
      </c>
      <c r="AZ481" s="6" t="str">
        <f t="shared" ca="1" si="1023"/>
        <v/>
      </c>
      <c r="BA481" s="6" t="str">
        <f t="shared" ca="1" si="1024"/>
        <v/>
      </c>
      <c r="BB481" s="6" t="str">
        <f t="shared" ca="1" si="1025"/>
        <v/>
      </c>
      <c r="BC481" s="6" t="str">
        <f t="shared" ca="1" si="1026"/>
        <v/>
      </c>
      <c r="BD481" s="6" t="str">
        <f t="shared" ca="1" si="1027"/>
        <v/>
      </c>
      <c r="BE481" s="6" t="str">
        <f t="shared" ca="1" si="1028"/>
        <v/>
      </c>
      <c r="BF481" s="6" t="str">
        <f t="shared" ca="1" si="1029"/>
        <v/>
      </c>
      <c r="BG481" s="6" t="str">
        <f t="shared" ca="1" si="1030"/>
        <v/>
      </c>
      <c r="BH481" s="6" t="str">
        <f t="shared" ca="1" si="1031"/>
        <v/>
      </c>
      <c r="BI481" s="6" t="str">
        <f t="shared" ca="1" si="1032"/>
        <v/>
      </c>
      <c r="BJ481" s="6" t="str">
        <f t="shared" ca="1" si="1033"/>
        <v/>
      </c>
      <c r="BK481" s="6" t="str">
        <f t="shared" ca="1" si="1034"/>
        <v/>
      </c>
      <c r="BL481" s="6" t="str">
        <f t="shared" ca="1" si="1035"/>
        <v/>
      </c>
      <c r="BM481" s="6" t="str">
        <f t="shared" ca="1" si="1036"/>
        <v/>
      </c>
      <c r="BN481" s="6" t="str">
        <f t="shared" ca="1" si="1037"/>
        <v/>
      </c>
      <c r="BO481" s="6" t="str">
        <f t="shared" ca="1" si="1038"/>
        <v/>
      </c>
      <c r="BP481" s="6" t="str">
        <f t="shared" ca="1" si="1039"/>
        <v/>
      </c>
      <c r="BQ481" s="6" t="str">
        <f t="shared" ca="1" si="1040"/>
        <v/>
      </c>
      <c r="BR481" s="6" t="str">
        <f t="shared" ca="1" si="1041"/>
        <v/>
      </c>
      <c r="BS481" s="6" t="str">
        <f t="shared" ca="1" si="1042"/>
        <v/>
      </c>
      <c r="BU481" s="6" t="str">
        <f t="shared" ca="1" si="1043"/>
        <v/>
      </c>
      <c r="BW481" s="515" t="str">
        <f t="shared" ca="1" si="1044"/>
        <v/>
      </c>
      <c r="BX481" s="515">
        <f t="shared" ca="1" si="1045"/>
        <v>0</v>
      </c>
      <c r="BY481" s="515" t="str">
        <f t="shared" ca="1" si="1046"/>
        <v/>
      </c>
      <c r="CA481" s="6">
        <f t="shared" ca="1" si="1047"/>
        <v>1</v>
      </c>
      <c r="CC481" s="523" t="str">
        <f t="shared" ca="1" si="1048"/>
        <v/>
      </c>
      <c r="CE481" s="6" t="str">
        <f t="shared" ca="1" si="1049"/>
        <v/>
      </c>
      <c r="CG481" s="524" t="str">
        <f ca="1">IF(V481=1,"",IF($AA$4=1,"",IF(LOG入力!BH481&gt;0,"",IF(N481=0,"",IF(HT481=0,"","★")))))</f>
        <v/>
      </c>
      <c r="CI481" s="74" t="str">
        <f t="shared" ca="1" si="1050"/>
        <v/>
      </c>
      <c r="CK481" s="525" t="str">
        <f ca="1">IF(V481=1,"",IF(LOG入力!BH481&gt;0,1,0))</f>
        <v/>
      </c>
      <c r="CL481" s="74" t="str">
        <f t="shared" ca="1" si="1051"/>
        <v/>
      </c>
      <c r="CN481" s="74" t="str">
        <f t="shared" ca="1" si="1052"/>
        <v/>
      </c>
      <c r="CO481" s="74" t="str">
        <f t="shared" ca="1" si="1053"/>
        <v/>
      </c>
      <c r="CQ481" s="74" t="str">
        <f t="shared" ca="1" si="1054"/>
        <v/>
      </c>
      <c r="CR481" s="74" t="str">
        <f t="shared" ca="1" si="1055"/>
        <v/>
      </c>
      <c r="CS481" s="74" t="str">
        <f t="shared" ca="1" si="1056"/>
        <v/>
      </c>
      <c r="CT481" s="74" t="str">
        <f t="shared" ca="1" si="1057"/>
        <v/>
      </c>
      <c r="CU481" s="74" t="str">
        <f t="shared" ca="1" si="1058"/>
        <v/>
      </c>
      <c r="CV481" s="74" t="str">
        <f t="shared" ca="1" si="1059"/>
        <v/>
      </c>
      <c r="CW481" s="74" t="str">
        <f t="shared" ca="1" si="1060"/>
        <v/>
      </c>
      <c r="CX481" s="74" t="str">
        <f t="shared" ca="1" si="1061"/>
        <v/>
      </c>
      <c r="CY481" s="74" t="str">
        <f t="shared" ca="1" si="1062"/>
        <v/>
      </c>
      <c r="CZ481" s="74" t="str">
        <f t="shared" ca="1" si="1063"/>
        <v/>
      </c>
      <c r="DA481" s="74" t="str">
        <f t="shared" ca="1" si="1064"/>
        <v/>
      </c>
      <c r="DB481" s="74" t="str">
        <f t="shared" ca="1" si="1065"/>
        <v/>
      </c>
      <c r="DD481" s="74" t="str">
        <f t="shared" ca="1" si="1066"/>
        <v/>
      </c>
      <c r="DE481" s="74" t="str">
        <f t="shared" ca="1" si="1067"/>
        <v/>
      </c>
      <c r="DF481" s="74" t="str">
        <f t="shared" ca="1" si="1068"/>
        <v/>
      </c>
      <c r="DG481" s="74" t="str">
        <f t="shared" ca="1" si="1069"/>
        <v/>
      </c>
      <c r="DH481" s="74" t="str">
        <f t="shared" ca="1" si="1070"/>
        <v/>
      </c>
      <c r="DI481" s="74" t="str">
        <f t="shared" ca="1" si="1071"/>
        <v/>
      </c>
      <c r="DJ481" s="74" t="str">
        <f t="shared" ca="1" si="1072"/>
        <v/>
      </c>
      <c r="DK481" s="74" t="str">
        <f t="shared" ca="1" si="1073"/>
        <v/>
      </c>
      <c r="DL481" s="74" t="str">
        <f t="shared" ca="1" si="1074"/>
        <v/>
      </c>
      <c r="DM481" s="74" t="str">
        <f t="shared" ca="1" si="1075"/>
        <v/>
      </c>
      <c r="DN481" s="74" t="str">
        <f t="shared" ca="1" si="1076"/>
        <v/>
      </c>
      <c r="DO481" s="74" t="str">
        <f t="shared" ca="1" si="1077"/>
        <v/>
      </c>
      <c r="DQ481" s="74" t="str">
        <f t="shared" ca="1" si="1078"/>
        <v/>
      </c>
      <c r="DS481" s="74" t="str">
        <f t="shared" ca="1" si="1079"/>
        <v/>
      </c>
      <c r="DT481" s="74" t="str">
        <f t="shared" ca="1" si="1080"/>
        <v/>
      </c>
      <c r="DV481" s="525" t="str">
        <f t="shared" ca="1" si="1081"/>
        <v/>
      </c>
      <c r="DW481" s="74" t="str">
        <f t="shared" ca="1" si="1082"/>
        <v/>
      </c>
      <c r="DX481" s="485" t="str">
        <f t="shared" ca="1" si="1083"/>
        <v/>
      </c>
      <c r="DY481" s="74" t="str">
        <f t="shared" ca="1" si="1084"/>
        <v/>
      </c>
      <c r="DZ481" s="74" t="str">
        <f t="shared" ca="1" si="1085"/>
        <v/>
      </c>
      <c r="EA481" s="74" t="str">
        <f t="shared" ca="1" si="1086"/>
        <v/>
      </c>
      <c r="EC481" s="74" t="str">
        <f t="shared" ca="1" si="1087"/>
        <v/>
      </c>
      <c r="ED481" s="74" t="str">
        <f t="shared" ca="1" si="1088"/>
        <v/>
      </c>
      <c r="EE481" s="74" t="str">
        <f t="shared" ca="1" si="1089"/>
        <v/>
      </c>
      <c r="EG481" s="479" t="str">
        <f ca="1">IF(V481=1,"",IF(LOG入力!BH481&gt;0,0,IF(CG481="★",0,IF(R481=1,0,IF(N481=0,0,1)))))</f>
        <v/>
      </c>
      <c r="EH481" s="483" t="str">
        <f t="shared" ca="1" si="1090"/>
        <v/>
      </c>
      <c r="EI481" s="483" t="str">
        <f t="shared" ca="1" si="1091"/>
        <v/>
      </c>
      <c r="EJ481" s="483" t="str">
        <f t="shared" ca="1" si="1092"/>
        <v/>
      </c>
      <c r="EL481" s="71">
        <f t="shared" ca="1" si="1093"/>
        <v>0</v>
      </c>
      <c r="EM481" s="6">
        <f t="shared" ca="1" si="1094"/>
        <v>0</v>
      </c>
      <c r="EN481" s="6" t="str">
        <f t="shared" ca="1" si="1095"/>
        <v/>
      </c>
      <c r="EO481" s="6">
        <f ca="1">IF(LOG入力!BH481&gt;0,0,IF(EM481=0,0,(IF(COUNTIF($EN$19:EN481,EN481)=1,IF($FS$3="N",1,IF(EH481=1,1,0))))))</f>
        <v>0</v>
      </c>
      <c r="EP481" s="6" t="str">
        <f ca="1">IF(LOG入力!BH481&gt;0,"",IF(EO481=1,$X481,""))</f>
        <v/>
      </c>
      <c r="EQ481" s="6" t="str">
        <f ca="1">IF(LOG入力!BH481&gt;0,"",IF(EO481=1,$Y481,""))</f>
        <v/>
      </c>
      <c r="ER481" s="520" t="str">
        <f ca="1">IF(LOG入力!BH481&gt;0,"",IF(COUNTIF($EP$19:$EP481,EP481)=1,EP481,""))</f>
        <v/>
      </c>
      <c r="ES481" s="520">
        <f ca="1">IF(LOG入力!BH481&gt;0,0,IF((EL481=1),IF(($ER481=""),0,1),0))</f>
        <v>0</v>
      </c>
      <c r="ET481" s="520" t="str">
        <f ca="1">IF(LOG入力!BH481&gt;0,"",IF(COUNTIF($EQ$19:EQ481,EQ481)=1,EQ481,""))</f>
        <v/>
      </c>
      <c r="EU481" s="539">
        <f ca="1">IF(LOG入力!BH481&gt;0,0,IF((EL481=1),IF(($ET481=""),0,1),0))</f>
        <v>0</v>
      </c>
      <c r="EV481" s="71">
        <f t="shared" ca="1" si="1096"/>
        <v>0</v>
      </c>
      <c r="EW481" s="6">
        <f t="shared" ca="1" si="1097"/>
        <v>0</v>
      </c>
      <c r="EX481" s="6" t="str">
        <f t="shared" ca="1" si="1098"/>
        <v/>
      </c>
      <c r="EY481" s="6">
        <f ca="1">IF(LOG入力!BH481&gt;0,0,IF(EW481=0,0,(IF(COUNTIF($EX$19:EX481,EX481)=1,IF($FS$3="N",1,IF(EH481=1,1,0))))))</f>
        <v>0</v>
      </c>
      <c r="EZ481" s="6" t="str">
        <f ca="1">IF(LOG入力!BH481&gt;0,"",IF(EY481=1,$X481,""))</f>
        <v/>
      </c>
      <c r="FA481" s="6" t="str">
        <f ca="1">IF(LOG入力!BH481&gt;0,"",IF(EY481=1,$Y481,""))</f>
        <v/>
      </c>
      <c r="FB481" s="6" t="str">
        <f ca="1">IF(LOG入力!BH481&gt;0,"",IF(COUNTIF($EZ$19:$EZ481,EZ481)=1,EZ481,""))</f>
        <v/>
      </c>
      <c r="FC481" s="6">
        <f ca="1">IF(LOG入力!BH481&gt;0,0,IF((EV481=1),IF(($FB481=""),0,1),0))</f>
        <v>0</v>
      </c>
      <c r="FD481" s="6" t="str">
        <f ca="1">IF(LOG入力!BH481&gt;0,"",IF(COUNTIF($FA$19:FA481,FA481)=1,FA481,""))</f>
        <v/>
      </c>
      <c r="FE481" s="72">
        <f ca="1">IF(LOG入力!BH481&gt;0,0,IF((EV481=1),IF(($FD481=""),0,1),0))</f>
        <v>0</v>
      </c>
      <c r="FF481" s="71">
        <f t="shared" ca="1" si="1099"/>
        <v>0</v>
      </c>
      <c r="FG481" s="6">
        <f t="shared" ca="1" si="1100"/>
        <v>0</v>
      </c>
      <c r="FH481" s="6" t="str">
        <f t="shared" ca="1" si="1101"/>
        <v/>
      </c>
      <c r="FI481" s="6">
        <f ca="1">IF(LOG入力!BH481&gt;0,0,IF(FG481=0,0,(IF(COUNTIF($FH$19:FH481,FH481)=1,IF($FS$3="N",1,IF(EH481=1,1,0))))))</f>
        <v>0</v>
      </c>
      <c r="FJ481" s="6" t="str">
        <f ca="1">IF(LOG入力!BH481&gt;0,"",IF(FI481=1,$X481,""))</f>
        <v/>
      </c>
      <c r="FK481" s="6" t="str">
        <f ca="1">IF(LOG入力!BH481&gt;0,"",IF(FI481=1,$Y481,""))</f>
        <v/>
      </c>
      <c r="FL481" s="6" t="str">
        <f ca="1">IF(LOG入力!BH481&gt;0,"",IF(COUNTIF($FJ$19:$FJ481,FJ481)=1,FJ481,""))</f>
        <v/>
      </c>
      <c r="FM481" s="6">
        <f ca="1">IF(LOG入力!BH481&gt;0,0,IF((FF481=1),IF(($FL481=""),0,1),0))</f>
        <v>0</v>
      </c>
      <c r="FN481" s="6" t="str">
        <f ca="1">IF(LOG入力!BH481&gt;0,"",IF(COUNTIF($FK$19:FK481,FK481)=1,FK481,""))</f>
        <v/>
      </c>
      <c r="FO481" s="72">
        <f ca="1">IF(LOG入力!BH481&gt;0,0,IF((FF481=1),IF(($FN481=""),0,1),0))</f>
        <v>0</v>
      </c>
      <c r="FP481" s="71">
        <f t="shared" ca="1" si="1102"/>
        <v>0</v>
      </c>
      <c r="FQ481" s="6">
        <f t="shared" ca="1" si="1103"/>
        <v>0</v>
      </c>
      <c r="FR481" s="6" t="str">
        <f t="shared" ca="1" si="1104"/>
        <v/>
      </c>
      <c r="FS481" s="6">
        <f ca="1">IF(LOG入力!BH481&gt;0,0,IF(FQ481=0,0,(IF(COUNTIF($FR$19:FR481,FR481)=1,IF($FS$3="N",1,IF(EH481=1,1,0))))))</f>
        <v>0</v>
      </c>
      <c r="FT481" s="6" t="str">
        <f ca="1">IF(LOG入力!BH481&gt;0,"",IF(FS481=1,$X481,""))</f>
        <v/>
      </c>
      <c r="FU481" s="6" t="str">
        <f ca="1">IF(LOG入力!BH481&gt;0,"",IF(FS481=1,$Y481,""))</f>
        <v/>
      </c>
      <c r="FV481" s="6" t="str">
        <f ca="1">IF(LOG入力!BH481&gt;0,"",IF(COUNTIF($FT$19:$FT481,FT481)=1,FT481,""))</f>
        <v/>
      </c>
      <c r="FW481" s="6">
        <f ca="1">IF(LOG入力!BH481&gt;0,0,IF((FP481=1),IF(($FV481=""),0,1),0))</f>
        <v>0</v>
      </c>
      <c r="FX481" s="6" t="str">
        <f ca="1">IF(LOG入力!BH481&gt;0,"",IF(COUNTIF($FU$19:FU481,FU481)=1,FU481,""))</f>
        <v/>
      </c>
      <c r="FY481" s="72">
        <f ca="1">IF(LOG入力!BH481&gt;0,0,IF((FP481=1),IF(($FX481=""),0,1),0))</f>
        <v>0</v>
      </c>
      <c r="FZ481" s="71">
        <f t="shared" ca="1" si="1105"/>
        <v>0</v>
      </c>
      <c r="GA481" s="6">
        <f t="shared" ca="1" si="1106"/>
        <v>0</v>
      </c>
      <c r="GB481" s="6" t="str">
        <f t="shared" ca="1" si="1107"/>
        <v/>
      </c>
      <c r="GC481" s="6">
        <f ca="1">IF(LOG入力!BH481&gt;0,0,IF(GA481=0,0,(IF(COUNTIF($GB$19:GB481,GB481)=1,IF($FS$3="N",1,IF(EH481=1,1,0))))))</f>
        <v>0</v>
      </c>
      <c r="GD481" s="6" t="str">
        <f ca="1">IF(LOG入力!BH481&gt;0,"",IF(GC481=1,$X481,""))</f>
        <v/>
      </c>
      <c r="GE481" s="6" t="str">
        <f ca="1">IF(LOG入力!BH481&gt;0,"",IF(GC481=1,$Y481,""))</f>
        <v/>
      </c>
      <c r="GF481" s="6" t="str">
        <f ca="1">IF(LOG入力!BH481&gt;0,"",IF(COUNTIF($GD$19:$GD481,GD481)=1,GD481,""))</f>
        <v/>
      </c>
      <c r="GG481" s="6">
        <f ca="1">IF(LOG入力!BH481&gt;0,0,IF((FZ481=1),IF(($GF481=""),0,1),0))</f>
        <v>0</v>
      </c>
      <c r="GH481" s="6" t="str">
        <f ca="1">IF(LOG入力!BH481&gt;0,"",IF(COUNTIF($GE$19:GE481,GE481)=1,GE481,""))</f>
        <v/>
      </c>
      <c r="GI481" s="72">
        <f ca="1">IF(LOG入力!BH481&gt;0,0,IF((FZ481=1),IF(($GH481=""),0,1),0))</f>
        <v>0</v>
      </c>
      <c r="GK481" s="455" t="str">
        <f ca="1">IF(V481=1,"",IF(LEN(LOG入力!AS481)=0,"",LOG入力!AS481))</f>
        <v/>
      </c>
      <c r="GL481" s="378" t="str">
        <f t="shared" ca="1" si="1108"/>
        <v/>
      </c>
      <c r="GM481" s="378" t="str">
        <f t="shared" ca="1" si="1109"/>
        <v/>
      </c>
      <c r="GN481" s="74" t="str">
        <f t="shared" ca="1" si="1110"/>
        <v/>
      </c>
      <c r="GO481" s="74" t="str">
        <f t="shared" ca="1" si="1111"/>
        <v/>
      </c>
      <c r="GQ481" s="74" t="str">
        <f t="shared" ca="1" si="1112"/>
        <v/>
      </c>
      <c r="GR481" s="74" t="str">
        <f t="shared" ca="1" si="1113"/>
        <v/>
      </c>
      <c r="GS481" s="74" t="str">
        <f t="shared" ca="1" si="1114"/>
        <v/>
      </c>
      <c r="GT481" s="74" t="str">
        <f t="shared" ca="1" si="1115"/>
        <v/>
      </c>
      <c r="GU481" s="74" t="str">
        <f t="shared" ca="1" si="1116"/>
        <v/>
      </c>
      <c r="GV481" s="74" t="str">
        <f t="shared" ca="1" si="1117"/>
        <v/>
      </c>
      <c r="GX481" s="74" t="str">
        <f t="shared" ca="1" si="1118"/>
        <v/>
      </c>
      <c r="GY481" s="74" t="str">
        <f t="shared" ca="1" si="1119"/>
        <v/>
      </c>
      <c r="GZ481" s="74" t="str">
        <f ca="1">IF(V481=1,"",IF(LOG入力!BH481&gt;0,0,IF(GY481=0,0,IF((VALUE((TYPE(VALUE(J481)))))=16,0,IF(VALUE(J481)&lt;60,1,IF(VALUE(J481)&lt;100,0,IF(VALUE(J481)&lt;600,2,0)))))))</f>
        <v/>
      </c>
      <c r="HA481" s="74" t="str">
        <f t="shared" ca="1" si="1120"/>
        <v/>
      </c>
      <c r="HB481" s="74" t="str">
        <f ca="1">IF(V481=1,"",IF(LOG入力!BH481&gt;0,0,IF(HA481=0,0,IF((VALUE((TYPE(VALUE(L481)))))=16,0,IF(VALUE(L481)&lt;60,1,IF(VALUE(L481)&lt;100,0,IF(VALUE(L481)&lt;600,2,0)))))))</f>
        <v/>
      </c>
      <c r="HD481" s="74" t="str">
        <f t="shared" ca="1" si="1121"/>
        <v/>
      </c>
      <c r="HF481" s="74" t="str">
        <f t="shared" ca="1" si="1122"/>
        <v/>
      </c>
      <c r="HG481" s="74" t="str">
        <f t="shared" ca="1" si="1123"/>
        <v/>
      </c>
      <c r="HH481" s="74" t="str">
        <f t="shared" ca="1" si="1124"/>
        <v/>
      </c>
      <c r="HI481" s="74" t="str">
        <f t="shared" ca="1" si="1125"/>
        <v/>
      </c>
      <c r="HJ481" s="74" t="str">
        <f t="shared" ca="1" si="1126"/>
        <v/>
      </c>
      <c r="HK481" s="74" t="str">
        <f t="shared" ca="1" si="1127"/>
        <v/>
      </c>
      <c r="HL481" s="74" t="str">
        <f t="shared" ca="1" si="1128"/>
        <v/>
      </c>
      <c r="HM481" s="74" t="str">
        <f t="shared" ca="1" si="1129"/>
        <v/>
      </c>
      <c r="HN481" s="74" t="str">
        <f t="shared" ca="1" si="1130"/>
        <v/>
      </c>
      <c r="HO481" s="529" t="str">
        <f t="shared" ca="1" si="1131"/>
        <v/>
      </c>
      <c r="HP481" s="74" t="str">
        <f t="shared" ca="1" si="1132"/>
        <v/>
      </c>
      <c r="HQ481" s="74" t="str">
        <f t="shared" ca="1" si="1133"/>
        <v/>
      </c>
      <c r="HR481" s="74" t="str">
        <f t="shared" ca="1" si="1134"/>
        <v/>
      </c>
      <c r="HS481" s="74" t="str">
        <f t="shared" ca="1" si="1135"/>
        <v/>
      </c>
      <c r="HT481" s="74" t="str">
        <f ca="1">IF(V481=1,"",IF(LOG入力!BH481&gt;0,0,IF(DV481=1,0,IF(N481="0",0,IF(SUM(HD481:HS481)&gt;0,1,0)))))</f>
        <v/>
      </c>
    </row>
    <row r="482" spans="1:228" x14ac:dyDescent="0.15">
      <c r="A482" s="5"/>
      <c r="B482" s="532" t="str">
        <f t="shared" ca="1" si="994"/>
        <v/>
      </c>
      <c r="C482" s="570" t="str">
        <f ca="1">LOG入力!AP482</f>
        <v/>
      </c>
      <c r="D482" s="534" t="str">
        <f ca="1">LOG入力!AQ482</f>
        <v/>
      </c>
      <c r="E482" s="534" t="str">
        <f ca="1">LOG入力!AR482</f>
        <v/>
      </c>
      <c r="F482" s="535" t="str">
        <f t="shared" ca="1" si="995"/>
        <v/>
      </c>
      <c r="G482" s="585" t="str">
        <f ca="1">LOG入力!AT482</f>
        <v/>
      </c>
      <c r="H482" s="542" t="str">
        <f ca="1">LOG入力!AU482</f>
        <v/>
      </c>
      <c r="I482" s="542" t="str">
        <f ca="1">LOG入力!AV482</f>
        <v/>
      </c>
      <c r="J482" s="577" t="str">
        <f ca="1">LOG入力!AW482</f>
        <v/>
      </c>
      <c r="K482" s="578" t="str">
        <f ca="1">LOG入力!BJ482</f>
        <v/>
      </c>
      <c r="L482" s="577" t="str">
        <f ca="1">LOG入力!AY482</f>
        <v/>
      </c>
      <c r="M482" s="545" t="str">
        <f ca="1">LOG入力!BK482</f>
        <v/>
      </c>
      <c r="N482" s="512" t="str">
        <f ca="1">IF(V482=1,"",IF(LOG入力!AJ482=1,"1",LOG入力!BA482))</f>
        <v/>
      </c>
      <c r="O482" s="538" t="str">
        <f ca="1">IF(V482=1,"",IF(LEN(LOG入力!O482)=0,"",LOG入力!O482))</f>
        <v/>
      </c>
      <c r="P482" s="291" t="str">
        <f ca="1">IF(V482=1,"",IF($AA$4=1,"",IF(LOG入力!BG482=1,"",CONCATENATE($ER482,$FB482,$FL482,$FV482,$GF482))))</f>
        <v/>
      </c>
      <c r="Q482" s="291" t="str">
        <f ca="1">IF(V482=1,"",IF($AA$4=1,"",IF(LOG入力!BG482=1,"",CONCATENATE($ET482,$FD482,$FN482,$FX482,$GH482))))</f>
        <v/>
      </c>
      <c r="R482" s="573" t="str">
        <f ca="1">IF(V482=1,"",IF($AA$4=1,"",IF(LOG入力!BH482&gt;0,0,AA482)))</f>
        <v/>
      </c>
      <c r="S482" s="293" t="str">
        <f t="shared" ca="1" si="996"/>
        <v/>
      </c>
      <c r="T482" s="681"/>
      <c r="U482" s="38"/>
      <c r="V482" s="196">
        <f ca="1">LOG入力!AN482</f>
        <v>1</v>
      </c>
      <c r="W482" s="38"/>
      <c r="X482" s="516" t="str">
        <f t="shared" ca="1" si="997"/>
        <v/>
      </c>
      <c r="Y482" s="515" t="str">
        <f t="shared" ca="1" si="998"/>
        <v/>
      </c>
      <c r="Z482" s="518" t="str">
        <f t="shared" ca="1" si="999"/>
        <v/>
      </c>
      <c r="AA482" s="574" t="str">
        <f t="shared" ca="1" si="1000"/>
        <v/>
      </c>
      <c r="AC482" s="6" t="str">
        <f t="shared" ca="1" si="1001"/>
        <v/>
      </c>
      <c r="AD482" s="6" t="str">
        <f t="shared" ca="1" si="1002"/>
        <v/>
      </c>
      <c r="AE482" s="6" t="str">
        <f t="shared" ca="1" si="1003"/>
        <v/>
      </c>
      <c r="AF482" s="6" t="str">
        <f t="shared" ca="1" si="1004"/>
        <v/>
      </c>
      <c r="AG482" s="6" t="str">
        <f t="shared" ca="1" si="1005"/>
        <v/>
      </c>
      <c r="AH482" s="6" t="str">
        <f t="shared" ca="1" si="1006"/>
        <v/>
      </c>
      <c r="AI482" s="6" t="str">
        <f t="shared" ca="1" si="1007"/>
        <v/>
      </c>
      <c r="AJ482" s="6" t="str">
        <f t="shared" ca="1" si="1008"/>
        <v/>
      </c>
      <c r="AK482" s="6" t="str">
        <f t="shared" ca="1" si="1009"/>
        <v/>
      </c>
      <c r="AL482" s="6" t="str">
        <f t="shared" ca="1" si="1010"/>
        <v/>
      </c>
      <c r="AM482" s="6" t="str">
        <f t="shared" ca="1" si="1011"/>
        <v/>
      </c>
      <c r="AN482" s="6" t="str">
        <f t="shared" ca="1" si="1012"/>
        <v/>
      </c>
      <c r="AO482" s="6" t="str">
        <f t="shared" ca="1" si="1013"/>
        <v/>
      </c>
      <c r="AP482" s="6" t="str">
        <f t="shared" ca="1" si="1014"/>
        <v/>
      </c>
      <c r="AQ482" s="6" t="str">
        <f t="shared" ca="1" si="1015"/>
        <v/>
      </c>
      <c r="AR482" s="6" t="str">
        <f t="shared" ca="1" si="1016"/>
        <v/>
      </c>
      <c r="AS482" s="6" t="str">
        <f t="shared" ca="1" si="1017"/>
        <v/>
      </c>
      <c r="AT482" s="6" t="str">
        <f t="shared" ca="1" si="1018"/>
        <v/>
      </c>
      <c r="AU482" s="6" t="str">
        <f t="shared" ca="1" si="1019"/>
        <v/>
      </c>
      <c r="AV482" s="6" t="str">
        <f t="shared" ca="1" si="1020"/>
        <v/>
      </c>
      <c r="AW482" s="6" t="str">
        <f t="shared" ca="1" si="1021"/>
        <v/>
      </c>
      <c r="AY482" s="6" t="str">
        <f t="shared" ca="1" si="1022"/>
        <v/>
      </c>
      <c r="AZ482" s="6" t="str">
        <f t="shared" ca="1" si="1023"/>
        <v/>
      </c>
      <c r="BA482" s="6" t="str">
        <f t="shared" ca="1" si="1024"/>
        <v/>
      </c>
      <c r="BB482" s="6" t="str">
        <f t="shared" ca="1" si="1025"/>
        <v/>
      </c>
      <c r="BC482" s="6" t="str">
        <f t="shared" ca="1" si="1026"/>
        <v/>
      </c>
      <c r="BD482" s="6" t="str">
        <f t="shared" ca="1" si="1027"/>
        <v/>
      </c>
      <c r="BE482" s="6" t="str">
        <f t="shared" ca="1" si="1028"/>
        <v/>
      </c>
      <c r="BF482" s="6" t="str">
        <f t="shared" ca="1" si="1029"/>
        <v/>
      </c>
      <c r="BG482" s="6" t="str">
        <f t="shared" ca="1" si="1030"/>
        <v/>
      </c>
      <c r="BH482" s="6" t="str">
        <f t="shared" ca="1" si="1031"/>
        <v/>
      </c>
      <c r="BI482" s="6" t="str">
        <f t="shared" ca="1" si="1032"/>
        <v/>
      </c>
      <c r="BJ482" s="6" t="str">
        <f t="shared" ca="1" si="1033"/>
        <v/>
      </c>
      <c r="BK482" s="6" t="str">
        <f t="shared" ca="1" si="1034"/>
        <v/>
      </c>
      <c r="BL482" s="6" t="str">
        <f t="shared" ca="1" si="1035"/>
        <v/>
      </c>
      <c r="BM482" s="6" t="str">
        <f t="shared" ca="1" si="1036"/>
        <v/>
      </c>
      <c r="BN482" s="6" t="str">
        <f t="shared" ca="1" si="1037"/>
        <v/>
      </c>
      <c r="BO482" s="6" t="str">
        <f t="shared" ca="1" si="1038"/>
        <v/>
      </c>
      <c r="BP482" s="6" t="str">
        <f t="shared" ca="1" si="1039"/>
        <v/>
      </c>
      <c r="BQ482" s="6" t="str">
        <f t="shared" ca="1" si="1040"/>
        <v/>
      </c>
      <c r="BR482" s="6" t="str">
        <f t="shared" ca="1" si="1041"/>
        <v/>
      </c>
      <c r="BS482" s="6" t="str">
        <f t="shared" ca="1" si="1042"/>
        <v/>
      </c>
      <c r="BU482" s="6" t="str">
        <f t="shared" ca="1" si="1043"/>
        <v/>
      </c>
      <c r="BW482" s="515" t="str">
        <f t="shared" ca="1" si="1044"/>
        <v/>
      </c>
      <c r="BX482" s="515">
        <f t="shared" ca="1" si="1045"/>
        <v>0</v>
      </c>
      <c r="BY482" s="515" t="str">
        <f t="shared" ca="1" si="1046"/>
        <v/>
      </c>
      <c r="CA482" s="6">
        <f t="shared" ca="1" si="1047"/>
        <v>1</v>
      </c>
      <c r="CC482" s="523" t="str">
        <f t="shared" ca="1" si="1048"/>
        <v/>
      </c>
      <c r="CE482" s="6" t="str">
        <f t="shared" ca="1" si="1049"/>
        <v/>
      </c>
      <c r="CG482" s="524" t="str">
        <f ca="1">IF(V482=1,"",IF($AA$4=1,"",IF(LOG入力!BH482&gt;0,"",IF(N482=0,"",IF(HT482=0,"","★")))))</f>
        <v/>
      </c>
      <c r="CI482" s="74" t="str">
        <f t="shared" ca="1" si="1050"/>
        <v/>
      </c>
      <c r="CK482" s="525" t="str">
        <f ca="1">IF(V482=1,"",IF(LOG入力!BH482&gt;0,1,0))</f>
        <v/>
      </c>
      <c r="CL482" s="74" t="str">
        <f t="shared" ca="1" si="1051"/>
        <v/>
      </c>
      <c r="CN482" s="74" t="str">
        <f t="shared" ca="1" si="1052"/>
        <v/>
      </c>
      <c r="CO482" s="74" t="str">
        <f t="shared" ca="1" si="1053"/>
        <v/>
      </c>
      <c r="CQ482" s="74" t="str">
        <f t="shared" ca="1" si="1054"/>
        <v/>
      </c>
      <c r="CR482" s="74" t="str">
        <f t="shared" ca="1" si="1055"/>
        <v/>
      </c>
      <c r="CS482" s="74" t="str">
        <f t="shared" ca="1" si="1056"/>
        <v/>
      </c>
      <c r="CT482" s="74" t="str">
        <f t="shared" ca="1" si="1057"/>
        <v/>
      </c>
      <c r="CU482" s="74" t="str">
        <f t="shared" ca="1" si="1058"/>
        <v/>
      </c>
      <c r="CV482" s="74" t="str">
        <f t="shared" ca="1" si="1059"/>
        <v/>
      </c>
      <c r="CW482" s="74" t="str">
        <f t="shared" ca="1" si="1060"/>
        <v/>
      </c>
      <c r="CX482" s="74" t="str">
        <f t="shared" ca="1" si="1061"/>
        <v/>
      </c>
      <c r="CY482" s="74" t="str">
        <f t="shared" ca="1" si="1062"/>
        <v/>
      </c>
      <c r="CZ482" s="74" t="str">
        <f t="shared" ca="1" si="1063"/>
        <v/>
      </c>
      <c r="DA482" s="74" t="str">
        <f t="shared" ca="1" si="1064"/>
        <v/>
      </c>
      <c r="DB482" s="74" t="str">
        <f t="shared" ca="1" si="1065"/>
        <v/>
      </c>
      <c r="DD482" s="74" t="str">
        <f t="shared" ca="1" si="1066"/>
        <v/>
      </c>
      <c r="DE482" s="74" t="str">
        <f t="shared" ca="1" si="1067"/>
        <v/>
      </c>
      <c r="DF482" s="74" t="str">
        <f t="shared" ca="1" si="1068"/>
        <v/>
      </c>
      <c r="DG482" s="74" t="str">
        <f t="shared" ca="1" si="1069"/>
        <v/>
      </c>
      <c r="DH482" s="74" t="str">
        <f t="shared" ca="1" si="1070"/>
        <v/>
      </c>
      <c r="DI482" s="74" t="str">
        <f t="shared" ca="1" si="1071"/>
        <v/>
      </c>
      <c r="DJ482" s="74" t="str">
        <f t="shared" ca="1" si="1072"/>
        <v/>
      </c>
      <c r="DK482" s="74" t="str">
        <f t="shared" ca="1" si="1073"/>
        <v/>
      </c>
      <c r="DL482" s="74" t="str">
        <f t="shared" ca="1" si="1074"/>
        <v/>
      </c>
      <c r="DM482" s="74" t="str">
        <f t="shared" ca="1" si="1075"/>
        <v/>
      </c>
      <c r="DN482" s="74" t="str">
        <f t="shared" ca="1" si="1076"/>
        <v/>
      </c>
      <c r="DO482" s="74" t="str">
        <f t="shared" ca="1" si="1077"/>
        <v/>
      </c>
      <c r="DQ482" s="74" t="str">
        <f t="shared" ca="1" si="1078"/>
        <v/>
      </c>
      <c r="DS482" s="74" t="str">
        <f t="shared" ca="1" si="1079"/>
        <v/>
      </c>
      <c r="DT482" s="74" t="str">
        <f t="shared" ca="1" si="1080"/>
        <v/>
      </c>
      <c r="DV482" s="525" t="str">
        <f t="shared" ca="1" si="1081"/>
        <v/>
      </c>
      <c r="DW482" s="74" t="str">
        <f t="shared" ca="1" si="1082"/>
        <v/>
      </c>
      <c r="DX482" s="485" t="str">
        <f t="shared" ca="1" si="1083"/>
        <v/>
      </c>
      <c r="DY482" s="74" t="str">
        <f t="shared" ca="1" si="1084"/>
        <v/>
      </c>
      <c r="DZ482" s="74" t="str">
        <f t="shared" ca="1" si="1085"/>
        <v/>
      </c>
      <c r="EA482" s="74" t="str">
        <f t="shared" ca="1" si="1086"/>
        <v/>
      </c>
      <c r="EC482" s="74" t="str">
        <f t="shared" ca="1" si="1087"/>
        <v/>
      </c>
      <c r="ED482" s="74" t="str">
        <f t="shared" ca="1" si="1088"/>
        <v/>
      </c>
      <c r="EE482" s="74" t="str">
        <f t="shared" ca="1" si="1089"/>
        <v/>
      </c>
      <c r="EG482" s="479" t="str">
        <f ca="1">IF(V482=1,"",IF(LOG入力!BH482&gt;0,0,IF(CG482="★",0,IF(R482=1,0,IF(N482=0,0,1)))))</f>
        <v/>
      </c>
      <c r="EH482" s="483" t="str">
        <f t="shared" ca="1" si="1090"/>
        <v/>
      </c>
      <c r="EI482" s="483" t="str">
        <f t="shared" ca="1" si="1091"/>
        <v/>
      </c>
      <c r="EJ482" s="483" t="str">
        <f t="shared" ca="1" si="1092"/>
        <v/>
      </c>
      <c r="EL482" s="71">
        <f t="shared" ca="1" si="1093"/>
        <v>0</v>
      </c>
      <c r="EM482" s="6">
        <f t="shared" ca="1" si="1094"/>
        <v>0</v>
      </c>
      <c r="EN482" s="6" t="str">
        <f t="shared" ca="1" si="1095"/>
        <v/>
      </c>
      <c r="EO482" s="6">
        <f ca="1">IF(LOG入力!BH482&gt;0,0,IF(EM482=0,0,(IF(COUNTIF($EN$19:EN482,EN482)=1,IF($FS$3="N",1,IF(EH482=1,1,0))))))</f>
        <v>0</v>
      </c>
      <c r="EP482" s="6" t="str">
        <f ca="1">IF(LOG入力!BH482&gt;0,"",IF(EO482=1,$X482,""))</f>
        <v/>
      </c>
      <c r="EQ482" s="6" t="str">
        <f ca="1">IF(LOG入力!BH482&gt;0,"",IF(EO482=1,$Y482,""))</f>
        <v/>
      </c>
      <c r="ER482" s="520" t="str">
        <f ca="1">IF(LOG入力!BH482&gt;0,"",IF(COUNTIF($EP$19:$EP482,EP482)=1,EP482,""))</f>
        <v/>
      </c>
      <c r="ES482" s="520">
        <f ca="1">IF(LOG入力!BH482&gt;0,0,IF((EL482=1),IF(($ER482=""),0,1),0))</f>
        <v>0</v>
      </c>
      <c r="ET482" s="520" t="str">
        <f ca="1">IF(LOG入力!BH482&gt;0,"",IF(COUNTIF($EQ$19:EQ482,EQ482)=1,EQ482,""))</f>
        <v/>
      </c>
      <c r="EU482" s="539">
        <f ca="1">IF(LOG入力!BH482&gt;0,0,IF((EL482=1),IF(($ET482=""),0,1),0))</f>
        <v>0</v>
      </c>
      <c r="EV482" s="71">
        <f t="shared" ca="1" si="1096"/>
        <v>0</v>
      </c>
      <c r="EW482" s="6">
        <f t="shared" ca="1" si="1097"/>
        <v>0</v>
      </c>
      <c r="EX482" s="6" t="str">
        <f t="shared" ca="1" si="1098"/>
        <v/>
      </c>
      <c r="EY482" s="6">
        <f ca="1">IF(LOG入力!BH482&gt;0,0,IF(EW482=0,0,(IF(COUNTIF($EX$19:EX482,EX482)=1,IF($FS$3="N",1,IF(EH482=1,1,0))))))</f>
        <v>0</v>
      </c>
      <c r="EZ482" s="6" t="str">
        <f ca="1">IF(LOG入力!BH482&gt;0,"",IF(EY482=1,$X482,""))</f>
        <v/>
      </c>
      <c r="FA482" s="6" t="str">
        <f ca="1">IF(LOG入力!BH482&gt;0,"",IF(EY482=1,$Y482,""))</f>
        <v/>
      </c>
      <c r="FB482" s="6" t="str">
        <f ca="1">IF(LOG入力!BH482&gt;0,"",IF(COUNTIF($EZ$19:$EZ482,EZ482)=1,EZ482,""))</f>
        <v/>
      </c>
      <c r="FC482" s="6">
        <f ca="1">IF(LOG入力!BH482&gt;0,0,IF((EV482=1),IF(($FB482=""),0,1),0))</f>
        <v>0</v>
      </c>
      <c r="FD482" s="6" t="str">
        <f ca="1">IF(LOG入力!BH482&gt;0,"",IF(COUNTIF($FA$19:FA482,FA482)=1,FA482,""))</f>
        <v/>
      </c>
      <c r="FE482" s="72">
        <f ca="1">IF(LOG入力!BH482&gt;0,0,IF((EV482=1),IF(($FD482=""),0,1),0))</f>
        <v>0</v>
      </c>
      <c r="FF482" s="71">
        <f t="shared" ca="1" si="1099"/>
        <v>0</v>
      </c>
      <c r="FG482" s="6">
        <f t="shared" ca="1" si="1100"/>
        <v>0</v>
      </c>
      <c r="FH482" s="6" t="str">
        <f t="shared" ca="1" si="1101"/>
        <v/>
      </c>
      <c r="FI482" s="6">
        <f ca="1">IF(LOG入力!BH482&gt;0,0,IF(FG482=0,0,(IF(COUNTIF($FH$19:FH482,FH482)=1,IF($FS$3="N",1,IF(EH482=1,1,0))))))</f>
        <v>0</v>
      </c>
      <c r="FJ482" s="6" t="str">
        <f ca="1">IF(LOG入力!BH482&gt;0,"",IF(FI482=1,$X482,""))</f>
        <v/>
      </c>
      <c r="FK482" s="6" t="str">
        <f ca="1">IF(LOG入力!BH482&gt;0,"",IF(FI482=1,$Y482,""))</f>
        <v/>
      </c>
      <c r="FL482" s="6" t="str">
        <f ca="1">IF(LOG入力!BH482&gt;0,"",IF(COUNTIF($FJ$19:$FJ482,FJ482)=1,FJ482,""))</f>
        <v/>
      </c>
      <c r="FM482" s="6">
        <f ca="1">IF(LOG入力!BH482&gt;0,0,IF((FF482=1),IF(($FL482=""),0,1),0))</f>
        <v>0</v>
      </c>
      <c r="FN482" s="6" t="str">
        <f ca="1">IF(LOG入力!BH482&gt;0,"",IF(COUNTIF($FK$19:FK482,FK482)=1,FK482,""))</f>
        <v/>
      </c>
      <c r="FO482" s="72">
        <f ca="1">IF(LOG入力!BH482&gt;0,0,IF((FF482=1),IF(($FN482=""),0,1),0))</f>
        <v>0</v>
      </c>
      <c r="FP482" s="71">
        <f t="shared" ca="1" si="1102"/>
        <v>0</v>
      </c>
      <c r="FQ482" s="6">
        <f t="shared" ca="1" si="1103"/>
        <v>0</v>
      </c>
      <c r="FR482" s="6" t="str">
        <f t="shared" ca="1" si="1104"/>
        <v/>
      </c>
      <c r="FS482" s="6">
        <f ca="1">IF(LOG入力!BH482&gt;0,0,IF(FQ482=0,0,(IF(COUNTIF($FR$19:FR482,FR482)=1,IF($FS$3="N",1,IF(EH482=1,1,0))))))</f>
        <v>0</v>
      </c>
      <c r="FT482" s="6" t="str">
        <f ca="1">IF(LOG入力!BH482&gt;0,"",IF(FS482=1,$X482,""))</f>
        <v/>
      </c>
      <c r="FU482" s="6" t="str">
        <f ca="1">IF(LOG入力!BH482&gt;0,"",IF(FS482=1,$Y482,""))</f>
        <v/>
      </c>
      <c r="FV482" s="6" t="str">
        <f ca="1">IF(LOG入力!BH482&gt;0,"",IF(COUNTIF($FT$19:$FT482,FT482)=1,FT482,""))</f>
        <v/>
      </c>
      <c r="FW482" s="6">
        <f ca="1">IF(LOG入力!BH482&gt;0,0,IF((FP482=1),IF(($FV482=""),0,1),0))</f>
        <v>0</v>
      </c>
      <c r="FX482" s="6" t="str">
        <f ca="1">IF(LOG入力!BH482&gt;0,"",IF(COUNTIF($FU$19:FU482,FU482)=1,FU482,""))</f>
        <v/>
      </c>
      <c r="FY482" s="72">
        <f ca="1">IF(LOG入力!BH482&gt;0,0,IF((FP482=1),IF(($FX482=""),0,1),0))</f>
        <v>0</v>
      </c>
      <c r="FZ482" s="71">
        <f t="shared" ca="1" si="1105"/>
        <v>0</v>
      </c>
      <c r="GA482" s="6">
        <f t="shared" ca="1" si="1106"/>
        <v>0</v>
      </c>
      <c r="GB482" s="6" t="str">
        <f t="shared" ca="1" si="1107"/>
        <v/>
      </c>
      <c r="GC482" s="6">
        <f ca="1">IF(LOG入力!BH482&gt;0,0,IF(GA482=0,0,(IF(COUNTIF($GB$19:GB482,GB482)=1,IF($FS$3="N",1,IF(EH482=1,1,0))))))</f>
        <v>0</v>
      </c>
      <c r="GD482" s="6" t="str">
        <f ca="1">IF(LOG入力!BH482&gt;0,"",IF(GC482=1,$X482,""))</f>
        <v/>
      </c>
      <c r="GE482" s="6" t="str">
        <f ca="1">IF(LOG入力!BH482&gt;0,"",IF(GC482=1,$Y482,""))</f>
        <v/>
      </c>
      <c r="GF482" s="6" t="str">
        <f ca="1">IF(LOG入力!BH482&gt;0,"",IF(COUNTIF($GD$19:$GD482,GD482)=1,GD482,""))</f>
        <v/>
      </c>
      <c r="GG482" s="6">
        <f ca="1">IF(LOG入力!BH482&gt;0,0,IF((FZ482=1),IF(($GF482=""),0,1),0))</f>
        <v>0</v>
      </c>
      <c r="GH482" s="6" t="str">
        <f ca="1">IF(LOG入力!BH482&gt;0,"",IF(COUNTIF($GE$19:GE482,GE482)=1,GE482,""))</f>
        <v/>
      </c>
      <c r="GI482" s="72">
        <f ca="1">IF(LOG入力!BH482&gt;0,0,IF((FZ482=1),IF(($GH482=""),0,1),0))</f>
        <v>0</v>
      </c>
      <c r="GK482" s="455" t="str">
        <f ca="1">IF(V482=1,"",IF(LEN(LOG入力!AS482)=0,"",LOG入力!AS482))</f>
        <v/>
      </c>
      <c r="GL482" s="378" t="str">
        <f t="shared" ca="1" si="1108"/>
        <v/>
      </c>
      <c r="GM482" s="378" t="str">
        <f t="shared" ca="1" si="1109"/>
        <v/>
      </c>
      <c r="GN482" s="74" t="str">
        <f t="shared" ca="1" si="1110"/>
        <v/>
      </c>
      <c r="GO482" s="74" t="str">
        <f t="shared" ca="1" si="1111"/>
        <v/>
      </c>
      <c r="GQ482" s="74" t="str">
        <f t="shared" ca="1" si="1112"/>
        <v/>
      </c>
      <c r="GR482" s="74" t="str">
        <f t="shared" ca="1" si="1113"/>
        <v/>
      </c>
      <c r="GS482" s="74" t="str">
        <f t="shared" ca="1" si="1114"/>
        <v/>
      </c>
      <c r="GT482" s="74" t="str">
        <f t="shared" ca="1" si="1115"/>
        <v/>
      </c>
      <c r="GU482" s="74" t="str">
        <f t="shared" ca="1" si="1116"/>
        <v/>
      </c>
      <c r="GV482" s="74" t="str">
        <f t="shared" ca="1" si="1117"/>
        <v/>
      </c>
      <c r="GX482" s="74" t="str">
        <f t="shared" ca="1" si="1118"/>
        <v/>
      </c>
      <c r="GY482" s="74" t="str">
        <f t="shared" ca="1" si="1119"/>
        <v/>
      </c>
      <c r="GZ482" s="74" t="str">
        <f ca="1">IF(V482=1,"",IF(LOG入力!BH482&gt;0,0,IF(GY482=0,0,IF((VALUE((TYPE(VALUE(J482)))))=16,0,IF(VALUE(J482)&lt;60,1,IF(VALUE(J482)&lt;100,0,IF(VALUE(J482)&lt;600,2,0)))))))</f>
        <v/>
      </c>
      <c r="HA482" s="74" t="str">
        <f t="shared" ca="1" si="1120"/>
        <v/>
      </c>
      <c r="HB482" s="74" t="str">
        <f ca="1">IF(V482=1,"",IF(LOG入力!BH482&gt;0,0,IF(HA482=0,0,IF((VALUE((TYPE(VALUE(L482)))))=16,0,IF(VALUE(L482)&lt;60,1,IF(VALUE(L482)&lt;100,0,IF(VALUE(L482)&lt;600,2,0)))))))</f>
        <v/>
      </c>
      <c r="HD482" s="74" t="str">
        <f t="shared" ca="1" si="1121"/>
        <v/>
      </c>
      <c r="HF482" s="74" t="str">
        <f t="shared" ca="1" si="1122"/>
        <v/>
      </c>
      <c r="HG482" s="74" t="str">
        <f t="shared" ca="1" si="1123"/>
        <v/>
      </c>
      <c r="HH482" s="74" t="str">
        <f t="shared" ca="1" si="1124"/>
        <v/>
      </c>
      <c r="HI482" s="74" t="str">
        <f t="shared" ca="1" si="1125"/>
        <v/>
      </c>
      <c r="HJ482" s="74" t="str">
        <f t="shared" ca="1" si="1126"/>
        <v/>
      </c>
      <c r="HK482" s="74" t="str">
        <f t="shared" ca="1" si="1127"/>
        <v/>
      </c>
      <c r="HL482" s="74" t="str">
        <f t="shared" ca="1" si="1128"/>
        <v/>
      </c>
      <c r="HM482" s="74" t="str">
        <f t="shared" ca="1" si="1129"/>
        <v/>
      </c>
      <c r="HN482" s="74" t="str">
        <f t="shared" ca="1" si="1130"/>
        <v/>
      </c>
      <c r="HO482" s="529" t="str">
        <f t="shared" ca="1" si="1131"/>
        <v/>
      </c>
      <c r="HP482" s="74" t="str">
        <f t="shared" ca="1" si="1132"/>
        <v/>
      </c>
      <c r="HQ482" s="74" t="str">
        <f t="shared" ca="1" si="1133"/>
        <v/>
      </c>
      <c r="HR482" s="74" t="str">
        <f t="shared" ca="1" si="1134"/>
        <v/>
      </c>
      <c r="HS482" s="74" t="str">
        <f t="shared" ca="1" si="1135"/>
        <v/>
      </c>
      <c r="HT482" s="74" t="str">
        <f ca="1">IF(V482=1,"",IF(LOG入力!BH482&gt;0,0,IF(DV482=1,0,IF(N482="0",0,IF(SUM(HD482:HS482)&gt;0,1,0)))))</f>
        <v/>
      </c>
    </row>
    <row r="483" spans="1:228" x14ac:dyDescent="0.15">
      <c r="A483" s="5"/>
      <c r="B483" s="532" t="str">
        <f t="shared" ca="1" si="994"/>
        <v/>
      </c>
      <c r="C483" s="534" t="str">
        <f ca="1">LOG入力!AP483</f>
        <v/>
      </c>
      <c r="D483" s="534" t="str">
        <f ca="1">LOG入力!AQ483</f>
        <v/>
      </c>
      <c r="E483" s="534" t="str">
        <f ca="1">LOG入力!AR483</f>
        <v/>
      </c>
      <c r="F483" s="535" t="str">
        <f t="shared" ca="1" si="995"/>
        <v/>
      </c>
      <c r="G483" s="585" t="str">
        <f ca="1">LOG入力!AT483</f>
        <v/>
      </c>
      <c r="H483" s="542" t="str">
        <f ca="1">LOG入力!AU483</f>
        <v/>
      </c>
      <c r="I483" s="542" t="str">
        <f ca="1">LOG入力!AV483</f>
        <v/>
      </c>
      <c r="J483" s="577" t="str">
        <f ca="1">LOG入力!AW483</f>
        <v/>
      </c>
      <c r="K483" s="578" t="str">
        <f ca="1">LOG入力!BJ483</f>
        <v/>
      </c>
      <c r="L483" s="577" t="str">
        <f ca="1">LOG入力!AY483</f>
        <v/>
      </c>
      <c r="M483" s="545" t="str">
        <f ca="1">LOG入力!BK483</f>
        <v/>
      </c>
      <c r="N483" s="512" t="str">
        <f ca="1">IF(V483=1,"",IF(LOG入力!AJ483=1,"1",LOG入力!BA483))</f>
        <v/>
      </c>
      <c r="O483" s="538" t="str">
        <f ca="1">IF(V483=1,"",IF(LEN(LOG入力!O483)=0,"",LOG入力!O483))</f>
        <v/>
      </c>
      <c r="P483" s="291" t="str">
        <f ca="1">IF(V483=1,"",IF($AA$4=1,"",IF(LOG入力!BG483=1,"",CONCATENATE($ER483,$FB483,$FL483,$FV483,$GF483))))</f>
        <v/>
      </c>
      <c r="Q483" s="291" t="str">
        <f ca="1">IF(V483=1,"",IF($AA$4=1,"",IF(LOG入力!BG483=1,"",CONCATENATE($ET483,$FD483,$FN483,$FX483,$GH483))))</f>
        <v/>
      </c>
      <c r="R483" s="573" t="str">
        <f ca="1">IF(V483=1,"",IF($AA$4=1,"",IF(LOG入力!BH483&gt;0,0,AA483)))</f>
        <v/>
      </c>
      <c r="S483" s="293" t="str">
        <f t="shared" ca="1" si="996"/>
        <v/>
      </c>
      <c r="T483" s="681"/>
      <c r="U483" s="38"/>
      <c r="V483" s="196">
        <f ca="1">LOG入力!AN483</f>
        <v>1</v>
      </c>
      <c r="W483" s="38"/>
      <c r="X483" s="516" t="str">
        <f t="shared" ca="1" si="997"/>
        <v/>
      </c>
      <c r="Y483" s="515" t="str">
        <f t="shared" ca="1" si="998"/>
        <v/>
      </c>
      <c r="Z483" s="518" t="str">
        <f t="shared" ca="1" si="999"/>
        <v/>
      </c>
      <c r="AA483" s="574" t="str">
        <f t="shared" ca="1" si="1000"/>
        <v/>
      </c>
      <c r="AC483" s="6" t="str">
        <f t="shared" ca="1" si="1001"/>
        <v/>
      </c>
      <c r="AD483" s="6" t="str">
        <f t="shared" ca="1" si="1002"/>
        <v/>
      </c>
      <c r="AE483" s="6" t="str">
        <f t="shared" ca="1" si="1003"/>
        <v/>
      </c>
      <c r="AF483" s="6" t="str">
        <f t="shared" ca="1" si="1004"/>
        <v/>
      </c>
      <c r="AG483" s="6" t="str">
        <f t="shared" ca="1" si="1005"/>
        <v/>
      </c>
      <c r="AH483" s="6" t="str">
        <f t="shared" ca="1" si="1006"/>
        <v/>
      </c>
      <c r="AI483" s="6" t="str">
        <f t="shared" ca="1" si="1007"/>
        <v/>
      </c>
      <c r="AJ483" s="6" t="str">
        <f t="shared" ca="1" si="1008"/>
        <v/>
      </c>
      <c r="AK483" s="6" t="str">
        <f t="shared" ca="1" si="1009"/>
        <v/>
      </c>
      <c r="AL483" s="6" t="str">
        <f t="shared" ca="1" si="1010"/>
        <v/>
      </c>
      <c r="AM483" s="6" t="str">
        <f t="shared" ca="1" si="1011"/>
        <v/>
      </c>
      <c r="AN483" s="6" t="str">
        <f t="shared" ca="1" si="1012"/>
        <v/>
      </c>
      <c r="AO483" s="6" t="str">
        <f t="shared" ca="1" si="1013"/>
        <v/>
      </c>
      <c r="AP483" s="6" t="str">
        <f t="shared" ca="1" si="1014"/>
        <v/>
      </c>
      <c r="AQ483" s="6" t="str">
        <f t="shared" ca="1" si="1015"/>
        <v/>
      </c>
      <c r="AR483" s="6" t="str">
        <f t="shared" ca="1" si="1016"/>
        <v/>
      </c>
      <c r="AS483" s="6" t="str">
        <f t="shared" ca="1" si="1017"/>
        <v/>
      </c>
      <c r="AT483" s="6" t="str">
        <f t="shared" ca="1" si="1018"/>
        <v/>
      </c>
      <c r="AU483" s="6" t="str">
        <f t="shared" ca="1" si="1019"/>
        <v/>
      </c>
      <c r="AV483" s="6" t="str">
        <f t="shared" ca="1" si="1020"/>
        <v/>
      </c>
      <c r="AW483" s="6" t="str">
        <f t="shared" ca="1" si="1021"/>
        <v/>
      </c>
      <c r="AY483" s="6" t="str">
        <f t="shared" ca="1" si="1022"/>
        <v/>
      </c>
      <c r="AZ483" s="6" t="str">
        <f t="shared" ca="1" si="1023"/>
        <v/>
      </c>
      <c r="BA483" s="6" t="str">
        <f t="shared" ca="1" si="1024"/>
        <v/>
      </c>
      <c r="BB483" s="6" t="str">
        <f t="shared" ca="1" si="1025"/>
        <v/>
      </c>
      <c r="BC483" s="6" t="str">
        <f t="shared" ca="1" si="1026"/>
        <v/>
      </c>
      <c r="BD483" s="6" t="str">
        <f t="shared" ca="1" si="1027"/>
        <v/>
      </c>
      <c r="BE483" s="6" t="str">
        <f t="shared" ca="1" si="1028"/>
        <v/>
      </c>
      <c r="BF483" s="6" t="str">
        <f t="shared" ca="1" si="1029"/>
        <v/>
      </c>
      <c r="BG483" s="6" t="str">
        <f t="shared" ca="1" si="1030"/>
        <v/>
      </c>
      <c r="BH483" s="6" t="str">
        <f t="shared" ca="1" si="1031"/>
        <v/>
      </c>
      <c r="BI483" s="6" t="str">
        <f t="shared" ca="1" si="1032"/>
        <v/>
      </c>
      <c r="BJ483" s="6" t="str">
        <f t="shared" ca="1" si="1033"/>
        <v/>
      </c>
      <c r="BK483" s="6" t="str">
        <f t="shared" ca="1" si="1034"/>
        <v/>
      </c>
      <c r="BL483" s="6" t="str">
        <f t="shared" ca="1" si="1035"/>
        <v/>
      </c>
      <c r="BM483" s="6" t="str">
        <f t="shared" ca="1" si="1036"/>
        <v/>
      </c>
      <c r="BN483" s="6" t="str">
        <f t="shared" ca="1" si="1037"/>
        <v/>
      </c>
      <c r="BO483" s="6" t="str">
        <f t="shared" ca="1" si="1038"/>
        <v/>
      </c>
      <c r="BP483" s="6" t="str">
        <f t="shared" ca="1" si="1039"/>
        <v/>
      </c>
      <c r="BQ483" s="6" t="str">
        <f t="shared" ca="1" si="1040"/>
        <v/>
      </c>
      <c r="BR483" s="6" t="str">
        <f t="shared" ca="1" si="1041"/>
        <v/>
      </c>
      <c r="BS483" s="6" t="str">
        <f t="shared" ca="1" si="1042"/>
        <v/>
      </c>
      <c r="BU483" s="6" t="str">
        <f t="shared" ca="1" si="1043"/>
        <v/>
      </c>
      <c r="BW483" s="515" t="str">
        <f t="shared" ca="1" si="1044"/>
        <v/>
      </c>
      <c r="BX483" s="515">
        <f t="shared" ca="1" si="1045"/>
        <v>0</v>
      </c>
      <c r="BY483" s="515" t="str">
        <f t="shared" ca="1" si="1046"/>
        <v/>
      </c>
      <c r="CA483" s="6">
        <f t="shared" ca="1" si="1047"/>
        <v>1</v>
      </c>
      <c r="CC483" s="523" t="str">
        <f t="shared" ca="1" si="1048"/>
        <v/>
      </c>
      <c r="CE483" s="6" t="str">
        <f t="shared" ca="1" si="1049"/>
        <v/>
      </c>
      <c r="CG483" s="524" t="str">
        <f ca="1">IF(V483=1,"",IF($AA$4=1,"",IF(LOG入力!BH483&gt;0,"",IF(N483=0,"",IF(HT483=0,"","★")))))</f>
        <v/>
      </c>
      <c r="CI483" s="74" t="str">
        <f t="shared" ca="1" si="1050"/>
        <v/>
      </c>
      <c r="CK483" s="525" t="str">
        <f ca="1">IF(V483=1,"",IF(LOG入力!BH483&gt;0,1,0))</f>
        <v/>
      </c>
      <c r="CL483" s="74" t="str">
        <f t="shared" ca="1" si="1051"/>
        <v/>
      </c>
      <c r="CN483" s="74" t="str">
        <f t="shared" ca="1" si="1052"/>
        <v/>
      </c>
      <c r="CO483" s="74" t="str">
        <f t="shared" ca="1" si="1053"/>
        <v/>
      </c>
      <c r="CQ483" s="74" t="str">
        <f t="shared" ca="1" si="1054"/>
        <v/>
      </c>
      <c r="CR483" s="74" t="str">
        <f t="shared" ca="1" si="1055"/>
        <v/>
      </c>
      <c r="CS483" s="74" t="str">
        <f t="shared" ca="1" si="1056"/>
        <v/>
      </c>
      <c r="CT483" s="74" t="str">
        <f t="shared" ca="1" si="1057"/>
        <v/>
      </c>
      <c r="CU483" s="74" t="str">
        <f t="shared" ca="1" si="1058"/>
        <v/>
      </c>
      <c r="CV483" s="74" t="str">
        <f t="shared" ca="1" si="1059"/>
        <v/>
      </c>
      <c r="CW483" s="74" t="str">
        <f t="shared" ca="1" si="1060"/>
        <v/>
      </c>
      <c r="CX483" s="74" t="str">
        <f t="shared" ca="1" si="1061"/>
        <v/>
      </c>
      <c r="CY483" s="74" t="str">
        <f t="shared" ca="1" si="1062"/>
        <v/>
      </c>
      <c r="CZ483" s="74" t="str">
        <f t="shared" ca="1" si="1063"/>
        <v/>
      </c>
      <c r="DA483" s="74" t="str">
        <f t="shared" ca="1" si="1064"/>
        <v/>
      </c>
      <c r="DB483" s="74" t="str">
        <f t="shared" ca="1" si="1065"/>
        <v/>
      </c>
      <c r="DD483" s="74" t="str">
        <f t="shared" ca="1" si="1066"/>
        <v/>
      </c>
      <c r="DE483" s="74" t="str">
        <f t="shared" ca="1" si="1067"/>
        <v/>
      </c>
      <c r="DF483" s="74" t="str">
        <f t="shared" ca="1" si="1068"/>
        <v/>
      </c>
      <c r="DG483" s="74" t="str">
        <f t="shared" ca="1" si="1069"/>
        <v/>
      </c>
      <c r="DH483" s="74" t="str">
        <f t="shared" ca="1" si="1070"/>
        <v/>
      </c>
      <c r="DI483" s="74" t="str">
        <f t="shared" ca="1" si="1071"/>
        <v/>
      </c>
      <c r="DJ483" s="74" t="str">
        <f t="shared" ca="1" si="1072"/>
        <v/>
      </c>
      <c r="DK483" s="74" t="str">
        <f t="shared" ca="1" si="1073"/>
        <v/>
      </c>
      <c r="DL483" s="74" t="str">
        <f t="shared" ca="1" si="1074"/>
        <v/>
      </c>
      <c r="DM483" s="74" t="str">
        <f t="shared" ca="1" si="1075"/>
        <v/>
      </c>
      <c r="DN483" s="74" t="str">
        <f t="shared" ca="1" si="1076"/>
        <v/>
      </c>
      <c r="DO483" s="74" t="str">
        <f t="shared" ca="1" si="1077"/>
        <v/>
      </c>
      <c r="DQ483" s="74" t="str">
        <f t="shared" ca="1" si="1078"/>
        <v/>
      </c>
      <c r="DS483" s="74" t="str">
        <f t="shared" ca="1" si="1079"/>
        <v/>
      </c>
      <c r="DT483" s="74" t="str">
        <f t="shared" ca="1" si="1080"/>
        <v/>
      </c>
      <c r="DV483" s="525" t="str">
        <f t="shared" ca="1" si="1081"/>
        <v/>
      </c>
      <c r="DW483" s="74" t="str">
        <f t="shared" ca="1" si="1082"/>
        <v/>
      </c>
      <c r="DX483" s="485" t="str">
        <f t="shared" ca="1" si="1083"/>
        <v/>
      </c>
      <c r="DY483" s="74" t="str">
        <f t="shared" ca="1" si="1084"/>
        <v/>
      </c>
      <c r="DZ483" s="74" t="str">
        <f t="shared" ca="1" si="1085"/>
        <v/>
      </c>
      <c r="EA483" s="74" t="str">
        <f t="shared" ca="1" si="1086"/>
        <v/>
      </c>
      <c r="EC483" s="74" t="str">
        <f t="shared" ca="1" si="1087"/>
        <v/>
      </c>
      <c r="ED483" s="74" t="str">
        <f t="shared" ca="1" si="1088"/>
        <v/>
      </c>
      <c r="EE483" s="74" t="str">
        <f t="shared" ca="1" si="1089"/>
        <v/>
      </c>
      <c r="EG483" s="479" t="str">
        <f ca="1">IF(V483=1,"",IF(LOG入力!BH483&gt;0,0,IF(CG483="★",0,IF(R483=1,0,IF(N483=0,0,1)))))</f>
        <v/>
      </c>
      <c r="EH483" s="483" t="str">
        <f t="shared" ca="1" si="1090"/>
        <v/>
      </c>
      <c r="EI483" s="483" t="str">
        <f t="shared" ca="1" si="1091"/>
        <v/>
      </c>
      <c r="EJ483" s="483" t="str">
        <f t="shared" ca="1" si="1092"/>
        <v/>
      </c>
      <c r="EL483" s="71">
        <f t="shared" ca="1" si="1093"/>
        <v>0</v>
      </c>
      <c r="EM483" s="6">
        <f t="shared" ca="1" si="1094"/>
        <v>0</v>
      </c>
      <c r="EN483" s="6" t="str">
        <f t="shared" ca="1" si="1095"/>
        <v/>
      </c>
      <c r="EO483" s="6">
        <f ca="1">IF(LOG入力!BH483&gt;0,0,IF(EM483=0,0,(IF(COUNTIF($EN$19:EN483,EN483)=1,IF($FS$3="N",1,IF(EH483=1,1,0))))))</f>
        <v>0</v>
      </c>
      <c r="EP483" s="6" t="str">
        <f ca="1">IF(LOG入力!BH483&gt;0,"",IF(EO483=1,$X483,""))</f>
        <v/>
      </c>
      <c r="EQ483" s="6" t="str">
        <f ca="1">IF(LOG入力!BH483&gt;0,"",IF(EO483=1,$Y483,""))</f>
        <v/>
      </c>
      <c r="ER483" s="520" t="str">
        <f ca="1">IF(LOG入力!BH483&gt;0,"",IF(COUNTIF($EP$19:$EP483,EP483)=1,EP483,""))</f>
        <v/>
      </c>
      <c r="ES483" s="520">
        <f ca="1">IF(LOG入力!BH483&gt;0,0,IF((EL483=1),IF(($ER483=""),0,1),0))</f>
        <v>0</v>
      </c>
      <c r="ET483" s="520" t="str">
        <f ca="1">IF(LOG入力!BH483&gt;0,"",IF(COUNTIF($EQ$19:EQ483,EQ483)=1,EQ483,""))</f>
        <v/>
      </c>
      <c r="EU483" s="539">
        <f ca="1">IF(LOG入力!BH483&gt;0,0,IF((EL483=1),IF(($ET483=""),0,1),0))</f>
        <v>0</v>
      </c>
      <c r="EV483" s="71">
        <f t="shared" ca="1" si="1096"/>
        <v>0</v>
      </c>
      <c r="EW483" s="6">
        <f t="shared" ca="1" si="1097"/>
        <v>0</v>
      </c>
      <c r="EX483" s="6" t="str">
        <f t="shared" ca="1" si="1098"/>
        <v/>
      </c>
      <c r="EY483" s="6">
        <f ca="1">IF(LOG入力!BH483&gt;0,0,IF(EW483=0,0,(IF(COUNTIF($EX$19:EX483,EX483)=1,IF($FS$3="N",1,IF(EH483=1,1,0))))))</f>
        <v>0</v>
      </c>
      <c r="EZ483" s="6" t="str">
        <f ca="1">IF(LOG入力!BH483&gt;0,"",IF(EY483=1,$X483,""))</f>
        <v/>
      </c>
      <c r="FA483" s="6" t="str">
        <f ca="1">IF(LOG入力!BH483&gt;0,"",IF(EY483=1,$Y483,""))</f>
        <v/>
      </c>
      <c r="FB483" s="6" t="str">
        <f ca="1">IF(LOG入力!BH483&gt;0,"",IF(COUNTIF($EZ$19:$EZ483,EZ483)=1,EZ483,""))</f>
        <v/>
      </c>
      <c r="FC483" s="6">
        <f ca="1">IF(LOG入力!BH483&gt;0,0,IF((EV483=1),IF(($FB483=""),0,1),0))</f>
        <v>0</v>
      </c>
      <c r="FD483" s="6" t="str">
        <f ca="1">IF(LOG入力!BH483&gt;0,"",IF(COUNTIF($FA$19:FA483,FA483)=1,FA483,""))</f>
        <v/>
      </c>
      <c r="FE483" s="72">
        <f ca="1">IF(LOG入力!BH483&gt;0,0,IF((EV483=1),IF(($FD483=""),0,1),0))</f>
        <v>0</v>
      </c>
      <c r="FF483" s="71">
        <f t="shared" ca="1" si="1099"/>
        <v>0</v>
      </c>
      <c r="FG483" s="6">
        <f t="shared" ca="1" si="1100"/>
        <v>0</v>
      </c>
      <c r="FH483" s="6" t="str">
        <f t="shared" ca="1" si="1101"/>
        <v/>
      </c>
      <c r="FI483" s="6">
        <f ca="1">IF(LOG入力!BH483&gt;0,0,IF(FG483=0,0,(IF(COUNTIF($FH$19:FH483,FH483)=1,IF($FS$3="N",1,IF(EH483=1,1,0))))))</f>
        <v>0</v>
      </c>
      <c r="FJ483" s="6" t="str">
        <f ca="1">IF(LOG入力!BH483&gt;0,"",IF(FI483=1,$X483,""))</f>
        <v/>
      </c>
      <c r="FK483" s="6" t="str">
        <f ca="1">IF(LOG入力!BH483&gt;0,"",IF(FI483=1,$Y483,""))</f>
        <v/>
      </c>
      <c r="FL483" s="6" t="str">
        <f ca="1">IF(LOG入力!BH483&gt;0,"",IF(COUNTIF($FJ$19:$FJ483,FJ483)=1,FJ483,""))</f>
        <v/>
      </c>
      <c r="FM483" s="6">
        <f ca="1">IF(LOG入力!BH483&gt;0,0,IF((FF483=1),IF(($FL483=""),0,1),0))</f>
        <v>0</v>
      </c>
      <c r="FN483" s="6" t="str">
        <f ca="1">IF(LOG入力!BH483&gt;0,"",IF(COUNTIF($FK$19:FK483,FK483)=1,FK483,""))</f>
        <v/>
      </c>
      <c r="FO483" s="72">
        <f ca="1">IF(LOG入力!BH483&gt;0,0,IF((FF483=1),IF(($FN483=""),0,1),0))</f>
        <v>0</v>
      </c>
      <c r="FP483" s="71">
        <f t="shared" ca="1" si="1102"/>
        <v>0</v>
      </c>
      <c r="FQ483" s="6">
        <f t="shared" ca="1" si="1103"/>
        <v>0</v>
      </c>
      <c r="FR483" s="6" t="str">
        <f t="shared" ca="1" si="1104"/>
        <v/>
      </c>
      <c r="FS483" s="6">
        <f ca="1">IF(LOG入力!BH483&gt;0,0,IF(FQ483=0,0,(IF(COUNTIF($FR$19:FR483,FR483)=1,IF($FS$3="N",1,IF(EH483=1,1,0))))))</f>
        <v>0</v>
      </c>
      <c r="FT483" s="6" t="str">
        <f ca="1">IF(LOG入力!BH483&gt;0,"",IF(FS483=1,$X483,""))</f>
        <v/>
      </c>
      <c r="FU483" s="6" t="str">
        <f ca="1">IF(LOG入力!BH483&gt;0,"",IF(FS483=1,$Y483,""))</f>
        <v/>
      </c>
      <c r="FV483" s="6" t="str">
        <f ca="1">IF(LOG入力!BH483&gt;0,"",IF(COUNTIF($FT$19:$FT483,FT483)=1,FT483,""))</f>
        <v/>
      </c>
      <c r="FW483" s="6">
        <f ca="1">IF(LOG入力!BH483&gt;0,0,IF((FP483=1),IF(($FV483=""),0,1),0))</f>
        <v>0</v>
      </c>
      <c r="FX483" s="6" t="str">
        <f ca="1">IF(LOG入力!BH483&gt;0,"",IF(COUNTIF($FU$19:FU483,FU483)=1,FU483,""))</f>
        <v/>
      </c>
      <c r="FY483" s="72">
        <f ca="1">IF(LOG入力!BH483&gt;0,0,IF((FP483=1),IF(($FX483=""),0,1),0))</f>
        <v>0</v>
      </c>
      <c r="FZ483" s="71">
        <f t="shared" ca="1" si="1105"/>
        <v>0</v>
      </c>
      <c r="GA483" s="6">
        <f t="shared" ca="1" si="1106"/>
        <v>0</v>
      </c>
      <c r="GB483" s="6" t="str">
        <f t="shared" ca="1" si="1107"/>
        <v/>
      </c>
      <c r="GC483" s="6">
        <f ca="1">IF(LOG入力!BH483&gt;0,0,IF(GA483=0,0,(IF(COUNTIF($GB$19:GB483,GB483)=1,IF($FS$3="N",1,IF(EH483=1,1,0))))))</f>
        <v>0</v>
      </c>
      <c r="GD483" s="6" t="str">
        <f ca="1">IF(LOG入力!BH483&gt;0,"",IF(GC483=1,$X483,""))</f>
        <v/>
      </c>
      <c r="GE483" s="6" t="str">
        <f ca="1">IF(LOG入力!BH483&gt;0,"",IF(GC483=1,$Y483,""))</f>
        <v/>
      </c>
      <c r="GF483" s="6" t="str">
        <f ca="1">IF(LOG入力!BH483&gt;0,"",IF(COUNTIF($GD$19:$GD483,GD483)=1,GD483,""))</f>
        <v/>
      </c>
      <c r="GG483" s="6">
        <f ca="1">IF(LOG入力!BH483&gt;0,0,IF((FZ483=1),IF(($GF483=""),0,1),0))</f>
        <v>0</v>
      </c>
      <c r="GH483" s="6" t="str">
        <f ca="1">IF(LOG入力!BH483&gt;0,"",IF(COUNTIF($GE$19:GE483,GE483)=1,GE483,""))</f>
        <v/>
      </c>
      <c r="GI483" s="72">
        <f ca="1">IF(LOG入力!BH483&gt;0,0,IF((FZ483=1),IF(($GH483=""),0,1),0))</f>
        <v>0</v>
      </c>
      <c r="GK483" s="455" t="str">
        <f ca="1">IF(V483=1,"",IF(LEN(LOG入力!AS483)=0,"",LOG入力!AS483))</f>
        <v/>
      </c>
      <c r="GL483" s="378" t="str">
        <f t="shared" ca="1" si="1108"/>
        <v/>
      </c>
      <c r="GM483" s="378" t="str">
        <f t="shared" ca="1" si="1109"/>
        <v/>
      </c>
      <c r="GN483" s="74" t="str">
        <f t="shared" ca="1" si="1110"/>
        <v/>
      </c>
      <c r="GO483" s="74" t="str">
        <f t="shared" ca="1" si="1111"/>
        <v/>
      </c>
      <c r="GQ483" s="74" t="str">
        <f t="shared" ca="1" si="1112"/>
        <v/>
      </c>
      <c r="GR483" s="74" t="str">
        <f t="shared" ca="1" si="1113"/>
        <v/>
      </c>
      <c r="GS483" s="74" t="str">
        <f t="shared" ca="1" si="1114"/>
        <v/>
      </c>
      <c r="GT483" s="74" t="str">
        <f t="shared" ca="1" si="1115"/>
        <v/>
      </c>
      <c r="GU483" s="74" t="str">
        <f t="shared" ca="1" si="1116"/>
        <v/>
      </c>
      <c r="GV483" s="74" t="str">
        <f t="shared" ca="1" si="1117"/>
        <v/>
      </c>
      <c r="GX483" s="74" t="str">
        <f t="shared" ca="1" si="1118"/>
        <v/>
      </c>
      <c r="GY483" s="74" t="str">
        <f t="shared" ca="1" si="1119"/>
        <v/>
      </c>
      <c r="GZ483" s="74" t="str">
        <f ca="1">IF(V483=1,"",IF(LOG入力!BH483&gt;0,0,IF(GY483=0,0,IF((VALUE((TYPE(VALUE(J483)))))=16,0,IF(VALUE(J483)&lt;60,1,IF(VALUE(J483)&lt;100,0,IF(VALUE(J483)&lt;600,2,0)))))))</f>
        <v/>
      </c>
      <c r="HA483" s="74" t="str">
        <f t="shared" ca="1" si="1120"/>
        <v/>
      </c>
      <c r="HB483" s="74" t="str">
        <f ca="1">IF(V483=1,"",IF(LOG入力!BH483&gt;0,0,IF(HA483=0,0,IF((VALUE((TYPE(VALUE(L483)))))=16,0,IF(VALUE(L483)&lt;60,1,IF(VALUE(L483)&lt;100,0,IF(VALUE(L483)&lt;600,2,0)))))))</f>
        <v/>
      </c>
      <c r="HD483" s="74" t="str">
        <f t="shared" ca="1" si="1121"/>
        <v/>
      </c>
      <c r="HF483" s="74" t="str">
        <f t="shared" ca="1" si="1122"/>
        <v/>
      </c>
      <c r="HG483" s="74" t="str">
        <f t="shared" ca="1" si="1123"/>
        <v/>
      </c>
      <c r="HH483" s="74" t="str">
        <f t="shared" ca="1" si="1124"/>
        <v/>
      </c>
      <c r="HI483" s="74" t="str">
        <f t="shared" ca="1" si="1125"/>
        <v/>
      </c>
      <c r="HJ483" s="74" t="str">
        <f t="shared" ca="1" si="1126"/>
        <v/>
      </c>
      <c r="HK483" s="74" t="str">
        <f t="shared" ca="1" si="1127"/>
        <v/>
      </c>
      <c r="HL483" s="74" t="str">
        <f t="shared" ca="1" si="1128"/>
        <v/>
      </c>
      <c r="HM483" s="74" t="str">
        <f t="shared" ca="1" si="1129"/>
        <v/>
      </c>
      <c r="HN483" s="74" t="str">
        <f t="shared" ca="1" si="1130"/>
        <v/>
      </c>
      <c r="HO483" s="529" t="str">
        <f t="shared" ca="1" si="1131"/>
        <v/>
      </c>
      <c r="HP483" s="74" t="str">
        <f t="shared" ca="1" si="1132"/>
        <v/>
      </c>
      <c r="HQ483" s="74" t="str">
        <f t="shared" ca="1" si="1133"/>
        <v/>
      </c>
      <c r="HR483" s="74" t="str">
        <f t="shared" ca="1" si="1134"/>
        <v/>
      </c>
      <c r="HS483" s="74" t="str">
        <f t="shared" ca="1" si="1135"/>
        <v/>
      </c>
      <c r="HT483" s="74" t="str">
        <f ca="1">IF(V483=1,"",IF(LOG入力!BH483&gt;0,0,IF(DV483=1,0,IF(N483="0",0,IF(SUM(HD483:HS483)&gt;0,1,0)))))</f>
        <v/>
      </c>
    </row>
    <row r="484" spans="1:228" x14ac:dyDescent="0.15">
      <c r="A484" s="5"/>
      <c r="B484" s="532" t="str">
        <f t="shared" ca="1" si="994"/>
        <v/>
      </c>
      <c r="C484" s="534" t="str">
        <f ca="1">LOG入力!AP484</f>
        <v/>
      </c>
      <c r="D484" s="534" t="str">
        <f ca="1">LOG入力!AQ484</f>
        <v/>
      </c>
      <c r="E484" s="534" t="str">
        <f ca="1">LOG入力!AR484</f>
        <v/>
      </c>
      <c r="F484" s="535" t="str">
        <f t="shared" ca="1" si="995"/>
        <v/>
      </c>
      <c r="G484" s="585" t="str">
        <f ca="1">LOG入力!AT484</f>
        <v/>
      </c>
      <c r="H484" s="542" t="str">
        <f ca="1">LOG入力!AU484</f>
        <v/>
      </c>
      <c r="I484" s="542" t="str">
        <f ca="1">LOG入力!AV484</f>
        <v/>
      </c>
      <c r="J484" s="577" t="str">
        <f ca="1">LOG入力!AW484</f>
        <v/>
      </c>
      <c r="K484" s="578" t="str">
        <f ca="1">LOG入力!BJ484</f>
        <v/>
      </c>
      <c r="L484" s="577" t="str">
        <f ca="1">LOG入力!AY484</f>
        <v/>
      </c>
      <c r="M484" s="545" t="str">
        <f ca="1">LOG入力!BK484</f>
        <v/>
      </c>
      <c r="N484" s="512" t="str">
        <f ca="1">IF(V484=1,"",IF(LOG入力!AJ484=1,"1",LOG入力!BA484))</f>
        <v/>
      </c>
      <c r="O484" s="538" t="str">
        <f ca="1">IF(V484=1,"",IF(LEN(LOG入力!O484)=0,"",LOG入力!O484))</f>
        <v/>
      </c>
      <c r="P484" s="291" t="str">
        <f ca="1">IF(V484=1,"",IF($AA$4=1,"",IF(LOG入力!BG484=1,"",CONCATENATE($ER484,$FB484,$FL484,$FV484,$GF484))))</f>
        <v/>
      </c>
      <c r="Q484" s="291" t="str">
        <f ca="1">IF(V484=1,"",IF($AA$4=1,"",IF(LOG入力!BG484=1,"",CONCATENATE($ET484,$FD484,$FN484,$FX484,$GH484))))</f>
        <v/>
      </c>
      <c r="R484" s="573" t="str">
        <f ca="1">IF(V484=1,"",IF($AA$4=1,"",IF(LOG入力!BH484&gt;0,0,AA484)))</f>
        <v/>
      </c>
      <c r="S484" s="293" t="str">
        <f t="shared" ca="1" si="996"/>
        <v/>
      </c>
      <c r="T484" s="681"/>
      <c r="U484" s="38"/>
      <c r="V484" s="196">
        <f ca="1">LOG入力!AN484</f>
        <v>1</v>
      </c>
      <c r="W484" s="38"/>
      <c r="X484" s="516" t="str">
        <f t="shared" ca="1" si="997"/>
        <v/>
      </c>
      <c r="Y484" s="515" t="str">
        <f t="shared" ca="1" si="998"/>
        <v/>
      </c>
      <c r="Z484" s="518" t="str">
        <f t="shared" ca="1" si="999"/>
        <v/>
      </c>
      <c r="AA484" s="574" t="str">
        <f t="shared" ca="1" si="1000"/>
        <v/>
      </c>
      <c r="AC484" s="6" t="str">
        <f t="shared" ca="1" si="1001"/>
        <v/>
      </c>
      <c r="AD484" s="6" t="str">
        <f t="shared" ca="1" si="1002"/>
        <v/>
      </c>
      <c r="AE484" s="6" t="str">
        <f t="shared" ca="1" si="1003"/>
        <v/>
      </c>
      <c r="AF484" s="6" t="str">
        <f t="shared" ca="1" si="1004"/>
        <v/>
      </c>
      <c r="AG484" s="6" t="str">
        <f t="shared" ca="1" si="1005"/>
        <v/>
      </c>
      <c r="AH484" s="6" t="str">
        <f t="shared" ca="1" si="1006"/>
        <v/>
      </c>
      <c r="AI484" s="6" t="str">
        <f t="shared" ca="1" si="1007"/>
        <v/>
      </c>
      <c r="AJ484" s="6" t="str">
        <f t="shared" ca="1" si="1008"/>
        <v/>
      </c>
      <c r="AK484" s="6" t="str">
        <f t="shared" ca="1" si="1009"/>
        <v/>
      </c>
      <c r="AL484" s="6" t="str">
        <f t="shared" ca="1" si="1010"/>
        <v/>
      </c>
      <c r="AM484" s="6" t="str">
        <f t="shared" ca="1" si="1011"/>
        <v/>
      </c>
      <c r="AN484" s="6" t="str">
        <f t="shared" ca="1" si="1012"/>
        <v/>
      </c>
      <c r="AO484" s="6" t="str">
        <f t="shared" ca="1" si="1013"/>
        <v/>
      </c>
      <c r="AP484" s="6" t="str">
        <f t="shared" ca="1" si="1014"/>
        <v/>
      </c>
      <c r="AQ484" s="6" t="str">
        <f t="shared" ca="1" si="1015"/>
        <v/>
      </c>
      <c r="AR484" s="6" t="str">
        <f t="shared" ca="1" si="1016"/>
        <v/>
      </c>
      <c r="AS484" s="6" t="str">
        <f t="shared" ca="1" si="1017"/>
        <v/>
      </c>
      <c r="AT484" s="6" t="str">
        <f t="shared" ca="1" si="1018"/>
        <v/>
      </c>
      <c r="AU484" s="6" t="str">
        <f t="shared" ca="1" si="1019"/>
        <v/>
      </c>
      <c r="AV484" s="6" t="str">
        <f t="shared" ca="1" si="1020"/>
        <v/>
      </c>
      <c r="AW484" s="6" t="str">
        <f t="shared" ca="1" si="1021"/>
        <v/>
      </c>
      <c r="AY484" s="6" t="str">
        <f t="shared" ca="1" si="1022"/>
        <v/>
      </c>
      <c r="AZ484" s="6" t="str">
        <f t="shared" ca="1" si="1023"/>
        <v/>
      </c>
      <c r="BA484" s="6" t="str">
        <f t="shared" ca="1" si="1024"/>
        <v/>
      </c>
      <c r="BB484" s="6" t="str">
        <f t="shared" ca="1" si="1025"/>
        <v/>
      </c>
      <c r="BC484" s="6" t="str">
        <f t="shared" ca="1" si="1026"/>
        <v/>
      </c>
      <c r="BD484" s="6" t="str">
        <f t="shared" ca="1" si="1027"/>
        <v/>
      </c>
      <c r="BE484" s="6" t="str">
        <f t="shared" ca="1" si="1028"/>
        <v/>
      </c>
      <c r="BF484" s="6" t="str">
        <f t="shared" ca="1" si="1029"/>
        <v/>
      </c>
      <c r="BG484" s="6" t="str">
        <f t="shared" ca="1" si="1030"/>
        <v/>
      </c>
      <c r="BH484" s="6" t="str">
        <f t="shared" ca="1" si="1031"/>
        <v/>
      </c>
      <c r="BI484" s="6" t="str">
        <f t="shared" ca="1" si="1032"/>
        <v/>
      </c>
      <c r="BJ484" s="6" t="str">
        <f t="shared" ca="1" si="1033"/>
        <v/>
      </c>
      <c r="BK484" s="6" t="str">
        <f t="shared" ca="1" si="1034"/>
        <v/>
      </c>
      <c r="BL484" s="6" t="str">
        <f t="shared" ca="1" si="1035"/>
        <v/>
      </c>
      <c r="BM484" s="6" t="str">
        <f t="shared" ca="1" si="1036"/>
        <v/>
      </c>
      <c r="BN484" s="6" t="str">
        <f t="shared" ca="1" si="1037"/>
        <v/>
      </c>
      <c r="BO484" s="6" t="str">
        <f t="shared" ca="1" si="1038"/>
        <v/>
      </c>
      <c r="BP484" s="6" t="str">
        <f t="shared" ca="1" si="1039"/>
        <v/>
      </c>
      <c r="BQ484" s="6" t="str">
        <f t="shared" ca="1" si="1040"/>
        <v/>
      </c>
      <c r="BR484" s="6" t="str">
        <f t="shared" ca="1" si="1041"/>
        <v/>
      </c>
      <c r="BS484" s="6" t="str">
        <f t="shared" ca="1" si="1042"/>
        <v/>
      </c>
      <c r="BU484" s="6" t="str">
        <f t="shared" ca="1" si="1043"/>
        <v/>
      </c>
      <c r="BW484" s="515" t="str">
        <f t="shared" ca="1" si="1044"/>
        <v/>
      </c>
      <c r="BX484" s="515">
        <f t="shared" ca="1" si="1045"/>
        <v>0</v>
      </c>
      <c r="BY484" s="515" t="str">
        <f t="shared" ca="1" si="1046"/>
        <v/>
      </c>
      <c r="CA484" s="6">
        <f t="shared" ca="1" si="1047"/>
        <v>1</v>
      </c>
      <c r="CC484" s="523" t="str">
        <f t="shared" ca="1" si="1048"/>
        <v/>
      </c>
      <c r="CE484" s="6" t="str">
        <f t="shared" ca="1" si="1049"/>
        <v/>
      </c>
      <c r="CG484" s="524" t="str">
        <f ca="1">IF(V484=1,"",IF($AA$4=1,"",IF(LOG入力!BH484&gt;0,"",IF(N484=0,"",IF(HT484=0,"","★")))))</f>
        <v/>
      </c>
      <c r="CI484" s="74" t="str">
        <f t="shared" ca="1" si="1050"/>
        <v/>
      </c>
      <c r="CK484" s="525" t="str">
        <f ca="1">IF(V484=1,"",IF(LOG入力!BH484&gt;0,1,0))</f>
        <v/>
      </c>
      <c r="CL484" s="74" t="str">
        <f t="shared" ca="1" si="1051"/>
        <v/>
      </c>
      <c r="CN484" s="74" t="str">
        <f t="shared" ca="1" si="1052"/>
        <v/>
      </c>
      <c r="CO484" s="74" t="str">
        <f t="shared" ca="1" si="1053"/>
        <v/>
      </c>
      <c r="CQ484" s="74" t="str">
        <f t="shared" ca="1" si="1054"/>
        <v/>
      </c>
      <c r="CR484" s="74" t="str">
        <f t="shared" ca="1" si="1055"/>
        <v/>
      </c>
      <c r="CS484" s="74" t="str">
        <f t="shared" ca="1" si="1056"/>
        <v/>
      </c>
      <c r="CT484" s="74" t="str">
        <f t="shared" ca="1" si="1057"/>
        <v/>
      </c>
      <c r="CU484" s="74" t="str">
        <f t="shared" ca="1" si="1058"/>
        <v/>
      </c>
      <c r="CV484" s="74" t="str">
        <f t="shared" ca="1" si="1059"/>
        <v/>
      </c>
      <c r="CW484" s="74" t="str">
        <f t="shared" ca="1" si="1060"/>
        <v/>
      </c>
      <c r="CX484" s="74" t="str">
        <f t="shared" ca="1" si="1061"/>
        <v/>
      </c>
      <c r="CY484" s="74" t="str">
        <f t="shared" ca="1" si="1062"/>
        <v/>
      </c>
      <c r="CZ484" s="74" t="str">
        <f t="shared" ca="1" si="1063"/>
        <v/>
      </c>
      <c r="DA484" s="74" t="str">
        <f t="shared" ca="1" si="1064"/>
        <v/>
      </c>
      <c r="DB484" s="74" t="str">
        <f t="shared" ca="1" si="1065"/>
        <v/>
      </c>
      <c r="DD484" s="74" t="str">
        <f t="shared" ca="1" si="1066"/>
        <v/>
      </c>
      <c r="DE484" s="74" t="str">
        <f t="shared" ca="1" si="1067"/>
        <v/>
      </c>
      <c r="DF484" s="74" t="str">
        <f t="shared" ca="1" si="1068"/>
        <v/>
      </c>
      <c r="DG484" s="74" t="str">
        <f t="shared" ca="1" si="1069"/>
        <v/>
      </c>
      <c r="DH484" s="74" t="str">
        <f t="shared" ca="1" si="1070"/>
        <v/>
      </c>
      <c r="DI484" s="74" t="str">
        <f t="shared" ca="1" si="1071"/>
        <v/>
      </c>
      <c r="DJ484" s="74" t="str">
        <f t="shared" ca="1" si="1072"/>
        <v/>
      </c>
      <c r="DK484" s="74" t="str">
        <f t="shared" ca="1" si="1073"/>
        <v/>
      </c>
      <c r="DL484" s="74" t="str">
        <f t="shared" ca="1" si="1074"/>
        <v/>
      </c>
      <c r="DM484" s="74" t="str">
        <f t="shared" ca="1" si="1075"/>
        <v/>
      </c>
      <c r="DN484" s="74" t="str">
        <f t="shared" ca="1" si="1076"/>
        <v/>
      </c>
      <c r="DO484" s="74" t="str">
        <f t="shared" ca="1" si="1077"/>
        <v/>
      </c>
      <c r="DQ484" s="74" t="str">
        <f t="shared" ca="1" si="1078"/>
        <v/>
      </c>
      <c r="DS484" s="74" t="str">
        <f t="shared" ca="1" si="1079"/>
        <v/>
      </c>
      <c r="DT484" s="74" t="str">
        <f t="shared" ca="1" si="1080"/>
        <v/>
      </c>
      <c r="DV484" s="525" t="str">
        <f t="shared" ca="1" si="1081"/>
        <v/>
      </c>
      <c r="DW484" s="74" t="str">
        <f t="shared" ca="1" si="1082"/>
        <v/>
      </c>
      <c r="DX484" s="485" t="str">
        <f t="shared" ca="1" si="1083"/>
        <v/>
      </c>
      <c r="DY484" s="74" t="str">
        <f t="shared" ca="1" si="1084"/>
        <v/>
      </c>
      <c r="DZ484" s="74" t="str">
        <f t="shared" ca="1" si="1085"/>
        <v/>
      </c>
      <c r="EA484" s="74" t="str">
        <f t="shared" ca="1" si="1086"/>
        <v/>
      </c>
      <c r="EC484" s="74" t="str">
        <f t="shared" ca="1" si="1087"/>
        <v/>
      </c>
      <c r="ED484" s="74" t="str">
        <f t="shared" ca="1" si="1088"/>
        <v/>
      </c>
      <c r="EE484" s="74" t="str">
        <f t="shared" ca="1" si="1089"/>
        <v/>
      </c>
      <c r="EG484" s="479" t="str">
        <f ca="1">IF(V484=1,"",IF(LOG入力!BH484&gt;0,0,IF(CG484="★",0,IF(R484=1,0,IF(N484=0,0,1)))))</f>
        <v/>
      </c>
      <c r="EH484" s="483" t="str">
        <f t="shared" ca="1" si="1090"/>
        <v/>
      </c>
      <c r="EI484" s="483" t="str">
        <f t="shared" ca="1" si="1091"/>
        <v/>
      </c>
      <c r="EJ484" s="483" t="str">
        <f t="shared" ca="1" si="1092"/>
        <v/>
      </c>
      <c r="EL484" s="71">
        <f t="shared" ca="1" si="1093"/>
        <v>0</v>
      </c>
      <c r="EM484" s="6">
        <f t="shared" ca="1" si="1094"/>
        <v>0</v>
      </c>
      <c r="EN484" s="6" t="str">
        <f t="shared" ca="1" si="1095"/>
        <v/>
      </c>
      <c r="EO484" s="6">
        <f ca="1">IF(LOG入力!BH484&gt;0,0,IF(EM484=0,0,(IF(COUNTIF($EN$19:EN484,EN484)=1,IF($FS$3="N",1,IF(EH484=1,1,0))))))</f>
        <v>0</v>
      </c>
      <c r="EP484" s="6" t="str">
        <f ca="1">IF(LOG入力!BH484&gt;0,"",IF(EO484=1,$X484,""))</f>
        <v/>
      </c>
      <c r="EQ484" s="6" t="str">
        <f ca="1">IF(LOG入力!BH484&gt;0,"",IF(EO484=1,$Y484,""))</f>
        <v/>
      </c>
      <c r="ER484" s="520" t="str">
        <f ca="1">IF(LOG入力!BH484&gt;0,"",IF(COUNTIF($EP$19:$EP484,EP484)=1,EP484,""))</f>
        <v/>
      </c>
      <c r="ES484" s="520">
        <f ca="1">IF(LOG入力!BH484&gt;0,0,IF((EL484=1),IF(($ER484=""),0,1),0))</f>
        <v>0</v>
      </c>
      <c r="ET484" s="520" t="str">
        <f ca="1">IF(LOG入力!BH484&gt;0,"",IF(COUNTIF($EQ$19:EQ484,EQ484)=1,EQ484,""))</f>
        <v/>
      </c>
      <c r="EU484" s="539">
        <f ca="1">IF(LOG入力!BH484&gt;0,0,IF((EL484=1),IF(($ET484=""),0,1),0))</f>
        <v>0</v>
      </c>
      <c r="EV484" s="71">
        <f t="shared" ca="1" si="1096"/>
        <v>0</v>
      </c>
      <c r="EW484" s="6">
        <f t="shared" ca="1" si="1097"/>
        <v>0</v>
      </c>
      <c r="EX484" s="6" t="str">
        <f t="shared" ca="1" si="1098"/>
        <v/>
      </c>
      <c r="EY484" s="6">
        <f ca="1">IF(LOG入力!BH484&gt;0,0,IF(EW484=0,0,(IF(COUNTIF($EX$19:EX484,EX484)=1,IF($FS$3="N",1,IF(EH484=1,1,0))))))</f>
        <v>0</v>
      </c>
      <c r="EZ484" s="6" t="str">
        <f ca="1">IF(LOG入力!BH484&gt;0,"",IF(EY484=1,$X484,""))</f>
        <v/>
      </c>
      <c r="FA484" s="6" t="str">
        <f ca="1">IF(LOG入力!BH484&gt;0,"",IF(EY484=1,$Y484,""))</f>
        <v/>
      </c>
      <c r="FB484" s="6" t="str">
        <f ca="1">IF(LOG入力!BH484&gt;0,"",IF(COUNTIF($EZ$19:$EZ484,EZ484)=1,EZ484,""))</f>
        <v/>
      </c>
      <c r="FC484" s="6">
        <f ca="1">IF(LOG入力!BH484&gt;0,0,IF((EV484=1),IF(($FB484=""),0,1),0))</f>
        <v>0</v>
      </c>
      <c r="FD484" s="6" t="str">
        <f ca="1">IF(LOG入力!BH484&gt;0,"",IF(COUNTIF($FA$19:FA484,FA484)=1,FA484,""))</f>
        <v/>
      </c>
      <c r="FE484" s="72">
        <f ca="1">IF(LOG入力!BH484&gt;0,0,IF((EV484=1),IF(($FD484=""),0,1),0))</f>
        <v>0</v>
      </c>
      <c r="FF484" s="71">
        <f t="shared" ca="1" si="1099"/>
        <v>0</v>
      </c>
      <c r="FG484" s="6">
        <f t="shared" ca="1" si="1100"/>
        <v>0</v>
      </c>
      <c r="FH484" s="6" t="str">
        <f t="shared" ca="1" si="1101"/>
        <v/>
      </c>
      <c r="FI484" s="6">
        <f ca="1">IF(LOG入力!BH484&gt;0,0,IF(FG484=0,0,(IF(COUNTIF($FH$19:FH484,FH484)=1,IF($FS$3="N",1,IF(EH484=1,1,0))))))</f>
        <v>0</v>
      </c>
      <c r="FJ484" s="6" t="str">
        <f ca="1">IF(LOG入力!BH484&gt;0,"",IF(FI484=1,$X484,""))</f>
        <v/>
      </c>
      <c r="FK484" s="6" t="str">
        <f ca="1">IF(LOG入力!BH484&gt;0,"",IF(FI484=1,$Y484,""))</f>
        <v/>
      </c>
      <c r="FL484" s="6" t="str">
        <f ca="1">IF(LOG入力!BH484&gt;0,"",IF(COUNTIF($FJ$19:$FJ484,FJ484)=1,FJ484,""))</f>
        <v/>
      </c>
      <c r="FM484" s="6">
        <f ca="1">IF(LOG入力!BH484&gt;0,0,IF((FF484=1),IF(($FL484=""),0,1),0))</f>
        <v>0</v>
      </c>
      <c r="FN484" s="6" t="str">
        <f ca="1">IF(LOG入力!BH484&gt;0,"",IF(COUNTIF($FK$19:FK484,FK484)=1,FK484,""))</f>
        <v/>
      </c>
      <c r="FO484" s="72">
        <f ca="1">IF(LOG入力!BH484&gt;0,0,IF((FF484=1),IF(($FN484=""),0,1),0))</f>
        <v>0</v>
      </c>
      <c r="FP484" s="71">
        <f t="shared" ca="1" si="1102"/>
        <v>0</v>
      </c>
      <c r="FQ484" s="6">
        <f t="shared" ca="1" si="1103"/>
        <v>0</v>
      </c>
      <c r="FR484" s="6" t="str">
        <f t="shared" ca="1" si="1104"/>
        <v/>
      </c>
      <c r="FS484" s="6">
        <f ca="1">IF(LOG入力!BH484&gt;0,0,IF(FQ484=0,0,(IF(COUNTIF($FR$19:FR484,FR484)=1,IF($FS$3="N",1,IF(EH484=1,1,0))))))</f>
        <v>0</v>
      </c>
      <c r="FT484" s="6" t="str">
        <f ca="1">IF(LOG入力!BH484&gt;0,"",IF(FS484=1,$X484,""))</f>
        <v/>
      </c>
      <c r="FU484" s="6" t="str">
        <f ca="1">IF(LOG入力!BH484&gt;0,"",IF(FS484=1,$Y484,""))</f>
        <v/>
      </c>
      <c r="FV484" s="6" t="str">
        <f ca="1">IF(LOG入力!BH484&gt;0,"",IF(COUNTIF($FT$19:$FT484,FT484)=1,FT484,""))</f>
        <v/>
      </c>
      <c r="FW484" s="6">
        <f ca="1">IF(LOG入力!BH484&gt;0,0,IF((FP484=1),IF(($FV484=""),0,1),0))</f>
        <v>0</v>
      </c>
      <c r="FX484" s="6" t="str">
        <f ca="1">IF(LOG入力!BH484&gt;0,"",IF(COUNTIF($FU$19:FU484,FU484)=1,FU484,""))</f>
        <v/>
      </c>
      <c r="FY484" s="72">
        <f ca="1">IF(LOG入力!BH484&gt;0,0,IF((FP484=1),IF(($FX484=""),0,1),0))</f>
        <v>0</v>
      </c>
      <c r="FZ484" s="71">
        <f t="shared" ca="1" si="1105"/>
        <v>0</v>
      </c>
      <c r="GA484" s="6">
        <f t="shared" ca="1" si="1106"/>
        <v>0</v>
      </c>
      <c r="GB484" s="6" t="str">
        <f t="shared" ca="1" si="1107"/>
        <v/>
      </c>
      <c r="GC484" s="6">
        <f ca="1">IF(LOG入力!BH484&gt;0,0,IF(GA484=0,0,(IF(COUNTIF($GB$19:GB484,GB484)=1,IF($FS$3="N",1,IF(EH484=1,1,0))))))</f>
        <v>0</v>
      </c>
      <c r="GD484" s="6" t="str">
        <f ca="1">IF(LOG入力!BH484&gt;0,"",IF(GC484=1,$X484,""))</f>
        <v/>
      </c>
      <c r="GE484" s="6" t="str">
        <f ca="1">IF(LOG入力!BH484&gt;0,"",IF(GC484=1,$Y484,""))</f>
        <v/>
      </c>
      <c r="GF484" s="6" t="str">
        <f ca="1">IF(LOG入力!BH484&gt;0,"",IF(COUNTIF($GD$19:$GD484,GD484)=1,GD484,""))</f>
        <v/>
      </c>
      <c r="GG484" s="6">
        <f ca="1">IF(LOG入力!BH484&gt;0,0,IF((FZ484=1),IF(($GF484=""),0,1),0))</f>
        <v>0</v>
      </c>
      <c r="GH484" s="6" t="str">
        <f ca="1">IF(LOG入力!BH484&gt;0,"",IF(COUNTIF($GE$19:GE484,GE484)=1,GE484,""))</f>
        <v/>
      </c>
      <c r="GI484" s="72">
        <f ca="1">IF(LOG入力!BH484&gt;0,0,IF((FZ484=1),IF(($GH484=""),0,1),0))</f>
        <v>0</v>
      </c>
      <c r="GK484" s="455" t="str">
        <f ca="1">IF(V484=1,"",IF(LEN(LOG入力!AS484)=0,"",LOG入力!AS484))</f>
        <v/>
      </c>
      <c r="GL484" s="378" t="str">
        <f t="shared" ca="1" si="1108"/>
        <v/>
      </c>
      <c r="GM484" s="378" t="str">
        <f t="shared" ca="1" si="1109"/>
        <v/>
      </c>
      <c r="GN484" s="74" t="str">
        <f t="shared" ca="1" si="1110"/>
        <v/>
      </c>
      <c r="GO484" s="74" t="str">
        <f t="shared" ca="1" si="1111"/>
        <v/>
      </c>
      <c r="GQ484" s="74" t="str">
        <f t="shared" ca="1" si="1112"/>
        <v/>
      </c>
      <c r="GR484" s="74" t="str">
        <f t="shared" ca="1" si="1113"/>
        <v/>
      </c>
      <c r="GS484" s="74" t="str">
        <f t="shared" ca="1" si="1114"/>
        <v/>
      </c>
      <c r="GT484" s="74" t="str">
        <f t="shared" ca="1" si="1115"/>
        <v/>
      </c>
      <c r="GU484" s="74" t="str">
        <f t="shared" ca="1" si="1116"/>
        <v/>
      </c>
      <c r="GV484" s="74" t="str">
        <f t="shared" ca="1" si="1117"/>
        <v/>
      </c>
      <c r="GX484" s="74" t="str">
        <f t="shared" ca="1" si="1118"/>
        <v/>
      </c>
      <c r="GY484" s="74" t="str">
        <f t="shared" ca="1" si="1119"/>
        <v/>
      </c>
      <c r="GZ484" s="74" t="str">
        <f ca="1">IF(V484=1,"",IF(LOG入力!BH484&gt;0,0,IF(GY484=0,0,IF((VALUE((TYPE(VALUE(J484)))))=16,0,IF(VALUE(J484)&lt;60,1,IF(VALUE(J484)&lt;100,0,IF(VALUE(J484)&lt;600,2,0)))))))</f>
        <v/>
      </c>
      <c r="HA484" s="74" t="str">
        <f t="shared" ca="1" si="1120"/>
        <v/>
      </c>
      <c r="HB484" s="74" t="str">
        <f ca="1">IF(V484=1,"",IF(LOG入力!BH484&gt;0,0,IF(HA484=0,0,IF((VALUE((TYPE(VALUE(L484)))))=16,0,IF(VALUE(L484)&lt;60,1,IF(VALUE(L484)&lt;100,0,IF(VALUE(L484)&lt;600,2,0)))))))</f>
        <v/>
      </c>
      <c r="HD484" s="74" t="str">
        <f t="shared" ca="1" si="1121"/>
        <v/>
      </c>
      <c r="HF484" s="74" t="str">
        <f t="shared" ca="1" si="1122"/>
        <v/>
      </c>
      <c r="HG484" s="74" t="str">
        <f t="shared" ca="1" si="1123"/>
        <v/>
      </c>
      <c r="HH484" s="74" t="str">
        <f t="shared" ca="1" si="1124"/>
        <v/>
      </c>
      <c r="HI484" s="74" t="str">
        <f t="shared" ca="1" si="1125"/>
        <v/>
      </c>
      <c r="HJ484" s="74" t="str">
        <f t="shared" ca="1" si="1126"/>
        <v/>
      </c>
      <c r="HK484" s="74" t="str">
        <f t="shared" ca="1" si="1127"/>
        <v/>
      </c>
      <c r="HL484" s="74" t="str">
        <f t="shared" ca="1" si="1128"/>
        <v/>
      </c>
      <c r="HM484" s="74" t="str">
        <f t="shared" ca="1" si="1129"/>
        <v/>
      </c>
      <c r="HN484" s="74" t="str">
        <f t="shared" ca="1" si="1130"/>
        <v/>
      </c>
      <c r="HO484" s="529" t="str">
        <f t="shared" ca="1" si="1131"/>
        <v/>
      </c>
      <c r="HP484" s="74" t="str">
        <f t="shared" ca="1" si="1132"/>
        <v/>
      </c>
      <c r="HQ484" s="74" t="str">
        <f t="shared" ca="1" si="1133"/>
        <v/>
      </c>
      <c r="HR484" s="74" t="str">
        <f t="shared" ca="1" si="1134"/>
        <v/>
      </c>
      <c r="HS484" s="74" t="str">
        <f t="shared" ca="1" si="1135"/>
        <v/>
      </c>
      <c r="HT484" s="74" t="str">
        <f ca="1">IF(V484=1,"",IF(LOG入力!BH484&gt;0,0,IF(DV484=1,0,IF(N484="0",0,IF(SUM(HD484:HS484)&gt;0,1,0)))))</f>
        <v/>
      </c>
    </row>
    <row r="485" spans="1:228" x14ac:dyDescent="0.15">
      <c r="A485" s="5"/>
      <c r="B485" s="532" t="str">
        <f t="shared" ca="1" si="994"/>
        <v/>
      </c>
      <c r="C485" s="534" t="str">
        <f ca="1">LOG入力!AP485</f>
        <v/>
      </c>
      <c r="D485" s="534" t="str">
        <f ca="1">LOG入力!AQ485</f>
        <v/>
      </c>
      <c r="E485" s="534" t="str">
        <f ca="1">LOG入力!AR485</f>
        <v/>
      </c>
      <c r="F485" s="535" t="str">
        <f t="shared" ca="1" si="995"/>
        <v/>
      </c>
      <c r="G485" s="585" t="str">
        <f ca="1">LOG入力!AT485</f>
        <v/>
      </c>
      <c r="H485" s="542" t="str">
        <f ca="1">LOG入力!AU485</f>
        <v/>
      </c>
      <c r="I485" s="542" t="str">
        <f ca="1">LOG入力!AV485</f>
        <v/>
      </c>
      <c r="J485" s="577" t="str">
        <f ca="1">LOG入力!AW485</f>
        <v/>
      </c>
      <c r="K485" s="578" t="str">
        <f ca="1">LOG入力!BJ485</f>
        <v/>
      </c>
      <c r="L485" s="577" t="str">
        <f ca="1">LOG入力!AY485</f>
        <v/>
      </c>
      <c r="M485" s="545" t="str">
        <f ca="1">LOG入力!BK485</f>
        <v/>
      </c>
      <c r="N485" s="512" t="str">
        <f ca="1">IF(V485=1,"",IF(LOG入力!AJ485=1,"1",LOG入力!BA485))</f>
        <v/>
      </c>
      <c r="O485" s="538" t="str">
        <f ca="1">IF(V485=1,"",IF(LEN(LOG入力!O485)=0,"",LOG入力!O485))</f>
        <v/>
      </c>
      <c r="P485" s="291" t="str">
        <f ca="1">IF(V485=1,"",IF($AA$4=1,"",IF(LOG入力!BG485=1,"",CONCATENATE($ER485,$FB485,$FL485,$FV485,$GF485))))</f>
        <v/>
      </c>
      <c r="Q485" s="291" t="str">
        <f ca="1">IF(V485=1,"",IF($AA$4=1,"",IF(LOG入力!BG485=1,"",CONCATENATE($ET485,$FD485,$FN485,$FX485,$GH485))))</f>
        <v/>
      </c>
      <c r="R485" s="573" t="str">
        <f ca="1">IF(V485=1,"",IF($AA$4=1,"",IF(LOG入力!BH485&gt;0,0,AA485)))</f>
        <v/>
      </c>
      <c r="S485" s="293" t="str">
        <f t="shared" ca="1" si="996"/>
        <v/>
      </c>
      <c r="T485" s="681"/>
      <c r="U485" s="38"/>
      <c r="V485" s="196">
        <f ca="1">LOG入力!AN485</f>
        <v>1</v>
      </c>
      <c r="W485" s="38"/>
      <c r="X485" s="516" t="str">
        <f t="shared" ca="1" si="997"/>
        <v/>
      </c>
      <c r="Y485" s="515" t="str">
        <f t="shared" ca="1" si="998"/>
        <v/>
      </c>
      <c r="Z485" s="518" t="str">
        <f t="shared" ca="1" si="999"/>
        <v/>
      </c>
      <c r="AA485" s="574" t="str">
        <f t="shared" ca="1" si="1000"/>
        <v/>
      </c>
      <c r="AC485" s="6" t="str">
        <f t="shared" ca="1" si="1001"/>
        <v/>
      </c>
      <c r="AD485" s="6" t="str">
        <f t="shared" ca="1" si="1002"/>
        <v/>
      </c>
      <c r="AE485" s="6" t="str">
        <f t="shared" ca="1" si="1003"/>
        <v/>
      </c>
      <c r="AF485" s="6" t="str">
        <f t="shared" ca="1" si="1004"/>
        <v/>
      </c>
      <c r="AG485" s="6" t="str">
        <f t="shared" ca="1" si="1005"/>
        <v/>
      </c>
      <c r="AH485" s="6" t="str">
        <f t="shared" ca="1" si="1006"/>
        <v/>
      </c>
      <c r="AI485" s="6" t="str">
        <f t="shared" ca="1" si="1007"/>
        <v/>
      </c>
      <c r="AJ485" s="6" t="str">
        <f t="shared" ca="1" si="1008"/>
        <v/>
      </c>
      <c r="AK485" s="6" t="str">
        <f t="shared" ca="1" si="1009"/>
        <v/>
      </c>
      <c r="AL485" s="6" t="str">
        <f t="shared" ca="1" si="1010"/>
        <v/>
      </c>
      <c r="AM485" s="6" t="str">
        <f t="shared" ca="1" si="1011"/>
        <v/>
      </c>
      <c r="AN485" s="6" t="str">
        <f t="shared" ca="1" si="1012"/>
        <v/>
      </c>
      <c r="AO485" s="6" t="str">
        <f t="shared" ca="1" si="1013"/>
        <v/>
      </c>
      <c r="AP485" s="6" t="str">
        <f t="shared" ca="1" si="1014"/>
        <v/>
      </c>
      <c r="AQ485" s="6" t="str">
        <f t="shared" ca="1" si="1015"/>
        <v/>
      </c>
      <c r="AR485" s="6" t="str">
        <f t="shared" ca="1" si="1016"/>
        <v/>
      </c>
      <c r="AS485" s="6" t="str">
        <f t="shared" ca="1" si="1017"/>
        <v/>
      </c>
      <c r="AT485" s="6" t="str">
        <f t="shared" ca="1" si="1018"/>
        <v/>
      </c>
      <c r="AU485" s="6" t="str">
        <f t="shared" ca="1" si="1019"/>
        <v/>
      </c>
      <c r="AV485" s="6" t="str">
        <f t="shared" ca="1" si="1020"/>
        <v/>
      </c>
      <c r="AW485" s="6" t="str">
        <f t="shared" ca="1" si="1021"/>
        <v/>
      </c>
      <c r="AY485" s="6" t="str">
        <f t="shared" ca="1" si="1022"/>
        <v/>
      </c>
      <c r="AZ485" s="6" t="str">
        <f t="shared" ca="1" si="1023"/>
        <v/>
      </c>
      <c r="BA485" s="6" t="str">
        <f t="shared" ca="1" si="1024"/>
        <v/>
      </c>
      <c r="BB485" s="6" t="str">
        <f t="shared" ca="1" si="1025"/>
        <v/>
      </c>
      <c r="BC485" s="6" t="str">
        <f t="shared" ca="1" si="1026"/>
        <v/>
      </c>
      <c r="BD485" s="6" t="str">
        <f t="shared" ca="1" si="1027"/>
        <v/>
      </c>
      <c r="BE485" s="6" t="str">
        <f t="shared" ca="1" si="1028"/>
        <v/>
      </c>
      <c r="BF485" s="6" t="str">
        <f t="shared" ca="1" si="1029"/>
        <v/>
      </c>
      <c r="BG485" s="6" t="str">
        <f t="shared" ca="1" si="1030"/>
        <v/>
      </c>
      <c r="BH485" s="6" t="str">
        <f t="shared" ca="1" si="1031"/>
        <v/>
      </c>
      <c r="BI485" s="6" t="str">
        <f t="shared" ca="1" si="1032"/>
        <v/>
      </c>
      <c r="BJ485" s="6" t="str">
        <f t="shared" ca="1" si="1033"/>
        <v/>
      </c>
      <c r="BK485" s="6" t="str">
        <f t="shared" ca="1" si="1034"/>
        <v/>
      </c>
      <c r="BL485" s="6" t="str">
        <f t="shared" ca="1" si="1035"/>
        <v/>
      </c>
      <c r="BM485" s="6" t="str">
        <f t="shared" ca="1" si="1036"/>
        <v/>
      </c>
      <c r="BN485" s="6" t="str">
        <f t="shared" ca="1" si="1037"/>
        <v/>
      </c>
      <c r="BO485" s="6" t="str">
        <f t="shared" ca="1" si="1038"/>
        <v/>
      </c>
      <c r="BP485" s="6" t="str">
        <f t="shared" ca="1" si="1039"/>
        <v/>
      </c>
      <c r="BQ485" s="6" t="str">
        <f t="shared" ca="1" si="1040"/>
        <v/>
      </c>
      <c r="BR485" s="6" t="str">
        <f t="shared" ca="1" si="1041"/>
        <v/>
      </c>
      <c r="BS485" s="6" t="str">
        <f t="shared" ca="1" si="1042"/>
        <v/>
      </c>
      <c r="BU485" s="6" t="str">
        <f t="shared" ca="1" si="1043"/>
        <v/>
      </c>
      <c r="BW485" s="515" t="str">
        <f t="shared" ca="1" si="1044"/>
        <v/>
      </c>
      <c r="BX485" s="515">
        <f t="shared" ca="1" si="1045"/>
        <v>0</v>
      </c>
      <c r="BY485" s="515" t="str">
        <f t="shared" ca="1" si="1046"/>
        <v/>
      </c>
      <c r="CA485" s="6">
        <f t="shared" ca="1" si="1047"/>
        <v>1</v>
      </c>
      <c r="CC485" s="523" t="str">
        <f t="shared" ca="1" si="1048"/>
        <v/>
      </c>
      <c r="CE485" s="6" t="str">
        <f t="shared" ca="1" si="1049"/>
        <v/>
      </c>
      <c r="CG485" s="524" t="str">
        <f ca="1">IF(V485=1,"",IF($AA$4=1,"",IF(LOG入力!BH485&gt;0,"",IF(N485=0,"",IF(HT485=0,"","★")))))</f>
        <v/>
      </c>
      <c r="CI485" s="74" t="str">
        <f t="shared" ca="1" si="1050"/>
        <v/>
      </c>
      <c r="CK485" s="525" t="str">
        <f ca="1">IF(V485=1,"",IF(LOG入力!BH485&gt;0,1,0))</f>
        <v/>
      </c>
      <c r="CL485" s="74" t="str">
        <f t="shared" ca="1" si="1051"/>
        <v/>
      </c>
      <c r="CN485" s="74" t="str">
        <f t="shared" ca="1" si="1052"/>
        <v/>
      </c>
      <c r="CO485" s="74" t="str">
        <f t="shared" ca="1" si="1053"/>
        <v/>
      </c>
      <c r="CQ485" s="74" t="str">
        <f t="shared" ca="1" si="1054"/>
        <v/>
      </c>
      <c r="CR485" s="74" t="str">
        <f t="shared" ca="1" si="1055"/>
        <v/>
      </c>
      <c r="CS485" s="74" t="str">
        <f t="shared" ca="1" si="1056"/>
        <v/>
      </c>
      <c r="CT485" s="74" t="str">
        <f t="shared" ca="1" si="1057"/>
        <v/>
      </c>
      <c r="CU485" s="74" t="str">
        <f t="shared" ca="1" si="1058"/>
        <v/>
      </c>
      <c r="CV485" s="74" t="str">
        <f t="shared" ca="1" si="1059"/>
        <v/>
      </c>
      <c r="CW485" s="74" t="str">
        <f t="shared" ca="1" si="1060"/>
        <v/>
      </c>
      <c r="CX485" s="74" t="str">
        <f t="shared" ca="1" si="1061"/>
        <v/>
      </c>
      <c r="CY485" s="74" t="str">
        <f t="shared" ca="1" si="1062"/>
        <v/>
      </c>
      <c r="CZ485" s="74" t="str">
        <f t="shared" ca="1" si="1063"/>
        <v/>
      </c>
      <c r="DA485" s="74" t="str">
        <f t="shared" ca="1" si="1064"/>
        <v/>
      </c>
      <c r="DB485" s="74" t="str">
        <f t="shared" ca="1" si="1065"/>
        <v/>
      </c>
      <c r="DD485" s="74" t="str">
        <f t="shared" ca="1" si="1066"/>
        <v/>
      </c>
      <c r="DE485" s="74" t="str">
        <f t="shared" ca="1" si="1067"/>
        <v/>
      </c>
      <c r="DF485" s="74" t="str">
        <f t="shared" ca="1" si="1068"/>
        <v/>
      </c>
      <c r="DG485" s="74" t="str">
        <f t="shared" ca="1" si="1069"/>
        <v/>
      </c>
      <c r="DH485" s="74" t="str">
        <f t="shared" ca="1" si="1070"/>
        <v/>
      </c>
      <c r="DI485" s="74" t="str">
        <f t="shared" ca="1" si="1071"/>
        <v/>
      </c>
      <c r="DJ485" s="74" t="str">
        <f t="shared" ca="1" si="1072"/>
        <v/>
      </c>
      <c r="DK485" s="74" t="str">
        <f t="shared" ca="1" si="1073"/>
        <v/>
      </c>
      <c r="DL485" s="74" t="str">
        <f t="shared" ca="1" si="1074"/>
        <v/>
      </c>
      <c r="DM485" s="74" t="str">
        <f t="shared" ca="1" si="1075"/>
        <v/>
      </c>
      <c r="DN485" s="74" t="str">
        <f t="shared" ca="1" si="1076"/>
        <v/>
      </c>
      <c r="DO485" s="74" t="str">
        <f t="shared" ca="1" si="1077"/>
        <v/>
      </c>
      <c r="DQ485" s="74" t="str">
        <f t="shared" ca="1" si="1078"/>
        <v/>
      </c>
      <c r="DS485" s="74" t="str">
        <f t="shared" ca="1" si="1079"/>
        <v/>
      </c>
      <c r="DT485" s="74" t="str">
        <f t="shared" ca="1" si="1080"/>
        <v/>
      </c>
      <c r="DV485" s="525" t="str">
        <f t="shared" ca="1" si="1081"/>
        <v/>
      </c>
      <c r="DW485" s="74" t="str">
        <f t="shared" ca="1" si="1082"/>
        <v/>
      </c>
      <c r="DX485" s="485" t="str">
        <f t="shared" ca="1" si="1083"/>
        <v/>
      </c>
      <c r="DY485" s="74" t="str">
        <f t="shared" ca="1" si="1084"/>
        <v/>
      </c>
      <c r="DZ485" s="74" t="str">
        <f t="shared" ca="1" si="1085"/>
        <v/>
      </c>
      <c r="EA485" s="74" t="str">
        <f t="shared" ca="1" si="1086"/>
        <v/>
      </c>
      <c r="EC485" s="74" t="str">
        <f t="shared" ca="1" si="1087"/>
        <v/>
      </c>
      <c r="ED485" s="74" t="str">
        <f t="shared" ca="1" si="1088"/>
        <v/>
      </c>
      <c r="EE485" s="74" t="str">
        <f t="shared" ca="1" si="1089"/>
        <v/>
      </c>
      <c r="EG485" s="479" t="str">
        <f ca="1">IF(V485=1,"",IF(LOG入力!BH485&gt;0,0,IF(CG485="★",0,IF(R485=1,0,IF(N485=0,0,1)))))</f>
        <v/>
      </c>
      <c r="EH485" s="483" t="str">
        <f t="shared" ca="1" si="1090"/>
        <v/>
      </c>
      <c r="EI485" s="483" t="str">
        <f t="shared" ca="1" si="1091"/>
        <v/>
      </c>
      <c r="EJ485" s="483" t="str">
        <f t="shared" ca="1" si="1092"/>
        <v/>
      </c>
      <c r="EL485" s="71">
        <f t="shared" ca="1" si="1093"/>
        <v>0</v>
      </c>
      <c r="EM485" s="6">
        <f t="shared" ca="1" si="1094"/>
        <v>0</v>
      </c>
      <c r="EN485" s="6" t="str">
        <f t="shared" ca="1" si="1095"/>
        <v/>
      </c>
      <c r="EO485" s="6">
        <f ca="1">IF(LOG入力!BH485&gt;0,0,IF(EM485=0,0,(IF(COUNTIF($EN$19:EN485,EN485)=1,IF($FS$3="N",1,IF(EH485=1,1,0))))))</f>
        <v>0</v>
      </c>
      <c r="EP485" s="6" t="str">
        <f ca="1">IF(LOG入力!BH485&gt;0,"",IF(EO485=1,$X485,""))</f>
        <v/>
      </c>
      <c r="EQ485" s="6" t="str">
        <f ca="1">IF(LOG入力!BH485&gt;0,"",IF(EO485=1,$Y485,""))</f>
        <v/>
      </c>
      <c r="ER485" s="520" t="str">
        <f ca="1">IF(LOG入力!BH485&gt;0,"",IF(COUNTIF($EP$19:$EP485,EP485)=1,EP485,""))</f>
        <v/>
      </c>
      <c r="ES485" s="520">
        <f ca="1">IF(LOG入力!BH485&gt;0,0,IF((EL485=1),IF(($ER485=""),0,1),0))</f>
        <v>0</v>
      </c>
      <c r="ET485" s="520" t="str">
        <f ca="1">IF(LOG入力!BH485&gt;0,"",IF(COUNTIF($EQ$19:EQ485,EQ485)=1,EQ485,""))</f>
        <v/>
      </c>
      <c r="EU485" s="539">
        <f ca="1">IF(LOG入力!BH485&gt;0,0,IF((EL485=1),IF(($ET485=""),0,1),0))</f>
        <v>0</v>
      </c>
      <c r="EV485" s="71">
        <f t="shared" ca="1" si="1096"/>
        <v>0</v>
      </c>
      <c r="EW485" s="6">
        <f t="shared" ca="1" si="1097"/>
        <v>0</v>
      </c>
      <c r="EX485" s="6" t="str">
        <f t="shared" ca="1" si="1098"/>
        <v/>
      </c>
      <c r="EY485" s="6">
        <f ca="1">IF(LOG入力!BH485&gt;0,0,IF(EW485=0,0,(IF(COUNTIF($EX$19:EX485,EX485)=1,IF($FS$3="N",1,IF(EH485=1,1,0))))))</f>
        <v>0</v>
      </c>
      <c r="EZ485" s="6" t="str">
        <f ca="1">IF(LOG入力!BH485&gt;0,"",IF(EY485=1,$X485,""))</f>
        <v/>
      </c>
      <c r="FA485" s="6" t="str">
        <f ca="1">IF(LOG入力!BH485&gt;0,"",IF(EY485=1,$Y485,""))</f>
        <v/>
      </c>
      <c r="FB485" s="6" t="str">
        <f ca="1">IF(LOG入力!BH485&gt;0,"",IF(COUNTIF($EZ$19:$EZ485,EZ485)=1,EZ485,""))</f>
        <v/>
      </c>
      <c r="FC485" s="6">
        <f ca="1">IF(LOG入力!BH485&gt;0,0,IF((EV485=1),IF(($FB485=""),0,1),0))</f>
        <v>0</v>
      </c>
      <c r="FD485" s="6" t="str">
        <f ca="1">IF(LOG入力!BH485&gt;0,"",IF(COUNTIF($FA$19:FA485,FA485)=1,FA485,""))</f>
        <v/>
      </c>
      <c r="FE485" s="72">
        <f ca="1">IF(LOG入力!BH485&gt;0,0,IF((EV485=1),IF(($FD485=""),0,1),0))</f>
        <v>0</v>
      </c>
      <c r="FF485" s="71">
        <f t="shared" ca="1" si="1099"/>
        <v>0</v>
      </c>
      <c r="FG485" s="6">
        <f t="shared" ca="1" si="1100"/>
        <v>0</v>
      </c>
      <c r="FH485" s="6" t="str">
        <f t="shared" ca="1" si="1101"/>
        <v/>
      </c>
      <c r="FI485" s="6">
        <f ca="1">IF(LOG入力!BH485&gt;0,0,IF(FG485=0,0,(IF(COUNTIF($FH$19:FH485,FH485)=1,IF($FS$3="N",1,IF(EH485=1,1,0))))))</f>
        <v>0</v>
      </c>
      <c r="FJ485" s="6" t="str">
        <f ca="1">IF(LOG入力!BH485&gt;0,"",IF(FI485=1,$X485,""))</f>
        <v/>
      </c>
      <c r="FK485" s="6" t="str">
        <f ca="1">IF(LOG入力!BH485&gt;0,"",IF(FI485=1,$Y485,""))</f>
        <v/>
      </c>
      <c r="FL485" s="6" t="str">
        <f ca="1">IF(LOG入力!BH485&gt;0,"",IF(COUNTIF($FJ$19:$FJ485,FJ485)=1,FJ485,""))</f>
        <v/>
      </c>
      <c r="FM485" s="6">
        <f ca="1">IF(LOG入力!BH485&gt;0,0,IF((FF485=1),IF(($FL485=""),0,1),0))</f>
        <v>0</v>
      </c>
      <c r="FN485" s="6" t="str">
        <f ca="1">IF(LOG入力!BH485&gt;0,"",IF(COUNTIF($FK$19:FK485,FK485)=1,FK485,""))</f>
        <v/>
      </c>
      <c r="FO485" s="72">
        <f ca="1">IF(LOG入力!BH485&gt;0,0,IF((FF485=1),IF(($FN485=""),0,1),0))</f>
        <v>0</v>
      </c>
      <c r="FP485" s="71">
        <f t="shared" ca="1" si="1102"/>
        <v>0</v>
      </c>
      <c r="FQ485" s="6">
        <f t="shared" ca="1" si="1103"/>
        <v>0</v>
      </c>
      <c r="FR485" s="6" t="str">
        <f t="shared" ca="1" si="1104"/>
        <v/>
      </c>
      <c r="FS485" s="6">
        <f ca="1">IF(LOG入力!BH485&gt;0,0,IF(FQ485=0,0,(IF(COUNTIF($FR$19:FR485,FR485)=1,IF($FS$3="N",1,IF(EH485=1,1,0))))))</f>
        <v>0</v>
      </c>
      <c r="FT485" s="6" t="str">
        <f ca="1">IF(LOG入力!BH485&gt;0,"",IF(FS485=1,$X485,""))</f>
        <v/>
      </c>
      <c r="FU485" s="6" t="str">
        <f ca="1">IF(LOG入力!BH485&gt;0,"",IF(FS485=1,$Y485,""))</f>
        <v/>
      </c>
      <c r="FV485" s="6" t="str">
        <f ca="1">IF(LOG入力!BH485&gt;0,"",IF(COUNTIF($FT$19:$FT485,FT485)=1,FT485,""))</f>
        <v/>
      </c>
      <c r="FW485" s="6">
        <f ca="1">IF(LOG入力!BH485&gt;0,0,IF((FP485=1),IF(($FV485=""),0,1),0))</f>
        <v>0</v>
      </c>
      <c r="FX485" s="6" t="str">
        <f ca="1">IF(LOG入力!BH485&gt;0,"",IF(COUNTIF($FU$19:FU485,FU485)=1,FU485,""))</f>
        <v/>
      </c>
      <c r="FY485" s="72">
        <f ca="1">IF(LOG入力!BH485&gt;0,0,IF((FP485=1),IF(($FX485=""),0,1),0))</f>
        <v>0</v>
      </c>
      <c r="FZ485" s="71">
        <f t="shared" ca="1" si="1105"/>
        <v>0</v>
      </c>
      <c r="GA485" s="6">
        <f t="shared" ca="1" si="1106"/>
        <v>0</v>
      </c>
      <c r="GB485" s="6" t="str">
        <f t="shared" ca="1" si="1107"/>
        <v/>
      </c>
      <c r="GC485" s="6">
        <f ca="1">IF(LOG入力!BH485&gt;0,0,IF(GA485=0,0,(IF(COUNTIF($GB$19:GB485,GB485)=1,IF($FS$3="N",1,IF(EH485=1,1,0))))))</f>
        <v>0</v>
      </c>
      <c r="GD485" s="6" t="str">
        <f ca="1">IF(LOG入力!BH485&gt;0,"",IF(GC485=1,$X485,""))</f>
        <v/>
      </c>
      <c r="GE485" s="6" t="str">
        <f ca="1">IF(LOG入力!BH485&gt;0,"",IF(GC485=1,$Y485,""))</f>
        <v/>
      </c>
      <c r="GF485" s="6" t="str">
        <f ca="1">IF(LOG入力!BH485&gt;0,"",IF(COUNTIF($GD$19:$GD485,GD485)=1,GD485,""))</f>
        <v/>
      </c>
      <c r="GG485" s="6">
        <f ca="1">IF(LOG入力!BH485&gt;0,0,IF((FZ485=1),IF(($GF485=""),0,1),0))</f>
        <v>0</v>
      </c>
      <c r="GH485" s="6" t="str">
        <f ca="1">IF(LOG入力!BH485&gt;0,"",IF(COUNTIF($GE$19:GE485,GE485)=1,GE485,""))</f>
        <v/>
      </c>
      <c r="GI485" s="72">
        <f ca="1">IF(LOG入力!BH485&gt;0,0,IF((FZ485=1),IF(($GH485=""),0,1),0))</f>
        <v>0</v>
      </c>
      <c r="GK485" s="455" t="str">
        <f ca="1">IF(V485=1,"",IF(LEN(LOG入力!AS485)=0,"",LOG入力!AS485))</f>
        <v/>
      </c>
      <c r="GL485" s="378" t="str">
        <f t="shared" ca="1" si="1108"/>
        <v/>
      </c>
      <c r="GM485" s="378" t="str">
        <f t="shared" ca="1" si="1109"/>
        <v/>
      </c>
      <c r="GN485" s="74" t="str">
        <f t="shared" ca="1" si="1110"/>
        <v/>
      </c>
      <c r="GO485" s="74" t="str">
        <f t="shared" ca="1" si="1111"/>
        <v/>
      </c>
      <c r="GQ485" s="74" t="str">
        <f t="shared" ca="1" si="1112"/>
        <v/>
      </c>
      <c r="GR485" s="74" t="str">
        <f t="shared" ca="1" si="1113"/>
        <v/>
      </c>
      <c r="GS485" s="74" t="str">
        <f t="shared" ca="1" si="1114"/>
        <v/>
      </c>
      <c r="GT485" s="74" t="str">
        <f t="shared" ca="1" si="1115"/>
        <v/>
      </c>
      <c r="GU485" s="74" t="str">
        <f t="shared" ca="1" si="1116"/>
        <v/>
      </c>
      <c r="GV485" s="74" t="str">
        <f t="shared" ca="1" si="1117"/>
        <v/>
      </c>
      <c r="GX485" s="74" t="str">
        <f t="shared" ca="1" si="1118"/>
        <v/>
      </c>
      <c r="GY485" s="74" t="str">
        <f t="shared" ca="1" si="1119"/>
        <v/>
      </c>
      <c r="GZ485" s="74" t="str">
        <f ca="1">IF(V485=1,"",IF(LOG入力!BH485&gt;0,0,IF(GY485=0,0,IF((VALUE((TYPE(VALUE(J485)))))=16,0,IF(VALUE(J485)&lt;60,1,IF(VALUE(J485)&lt;100,0,IF(VALUE(J485)&lt;600,2,0)))))))</f>
        <v/>
      </c>
      <c r="HA485" s="74" t="str">
        <f t="shared" ca="1" si="1120"/>
        <v/>
      </c>
      <c r="HB485" s="74" t="str">
        <f ca="1">IF(V485=1,"",IF(LOG入力!BH485&gt;0,0,IF(HA485=0,0,IF((VALUE((TYPE(VALUE(L485)))))=16,0,IF(VALUE(L485)&lt;60,1,IF(VALUE(L485)&lt;100,0,IF(VALUE(L485)&lt;600,2,0)))))))</f>
        <v/>
      </c>
      <c r="HD485" s="74" t="str">
        <f t="shared" ca="1" si="1121"/>
        <v/>
      </c>
      <c r="HF485" s="74" t="str">
        <f t="shared" ca="1" si="1122"/>
        <v/>
      </c>
      <c r="HG485" s="74" t="str">
        <f t="shared" ca="1" si="1123"/>
        <v/>
      </c>
      <c r="HH485" s="74" t="str">
        <f t="shared" ca="1" si="1124"/>
        <v/>
      </c>
      <c r="HI485" s="74" t="str">
        <f t="shared" ca="1" si="1125"/>
        <v/>
      </c>
      <c r="HJ485" s="74" t="str">
        <f t="shared" ca="1" si="1126"/>
        <v/>
      </c>
      <c r="HK485" s="74" t="str">
        <f t="shared" ca="1" si="1127"/>
        <v/>
      </c>
      <c r="HL485" s="74" t="str">
        <f t="shared" ca="1" si="1128"/>
        <v/>
      </c>
      <c r="HM485" s="74" t="str">
        <f t="shared" ca="1" si="1129"/>
        <v/>
      </c>
      <c r="HN485" s="74" t="str">
        <f t="shared" ca="1" si="1130"/>
        <v/>
      </c>
      <c r="HO485" s="529" t="str">
        <f t="shared" ca="1" si="1131"/>
        <v/>
      </c>
      <c r="HP485" s="74" t="str">
        <f t="shared" ca="1" si="1132"/>
        <v/>
      </c>
      <c r="HQ485" s="74" t="str">
        <f t="shared" ca="1" si="1133"/>
        <v/>
      </c>
      <c r="HR485" s="74" t="str">
        <f t="shared" ca="1" si="1134"/>
        <v/>
      </c>
      <c r="HS485" s="74" t="str">
        <f t="shared" ca="1" si="1135"/>
        <v/>
      </c>
      <c r="HT485" s="74" t="str">
        <f ca="1">IF(V485=1,"",IF(LOG入力!BH485&gt;0,0,IF(DV485=1,0,IF(N485="0",0,IF(SUM(HD485:HS485)&gt;0,1,0)))))</f>
        <v/>
      </c>
    </row>
    <row r="486" spans="1:228" x14ac:dyDescent="0.15">
      <c r="A486" s="5"/>
      <c r="B486" s="532" t="str">
        <f t="shared" ca="1" si="994"/>
        <v/>
      </c>
      <c r="C486" s="534" t="str">
        <f ca="1">LOG入力!AP486</f>
        <v/>
      </c>
      <c r="D486" s="534" t="str">
        <f ca="1">LOG入力!AQ486</f>
        <v/>
      </c>
      <c r="E486" s="534" t="str">
        <f ca="1">LOG入力!AR486</f>
        <v/>
      </c>
      <c r="F486" s="535" t="str">
        <f t="shared" ca="1" si="995"/>
        <v/>
      </c>
      <c r="G486" s="585" t="str">
        <f ca="1">LOG入力!AT486</f>
        <v/>
      </c>
      <c r="H486" s="542" t="str">
        <f ca="1">LOG入力!AU486</f>
        <v/>
      </c>
      <c r="I486" s="542" t="str">
        <f ca="1">LOG入力!AV486</f>
        <v/>
      </c>
      <c r="J486" s="577" t="str">
        <f ca="1">LOG入力!AW486</f>
        <v/>
      </c>
      <c r="K486" s="578" t="str">
        <f ca="1">LOG入力!BJ486</f>
        <v/>
      </c>
      <c r="L486" s="577" t="str">
        <f ca="1">LOG入力!AY486</f>
        <v/>
      </c>
      <c r="M486" s="545" t="str">
        <f ca="1">LOG入力!BK486</f>
        <v/>
      </c>
      <c r="N486" s="512" t="str">
        <f ca="1">IF(V486=1,"",IF(LOG入力!AJ486=1,"1",LOG入力!BA486))</f>
        <v/>
      </c>
      <c r="O486" s="538" t="str">
        <f ca="1">IF(V486=1,"",IF(LEN(LOG入力!O486)=0,"",LOG入力!O486))</f>
        <v/>
      </c>
      <c r="P486" s="291" t="str">
        <f ca="1">IF(V486=1,"",IF($AA$4=1,"",IF(LOG入力!BG486=1,"",CONCATENATE($ER486,$FB486,$FL486,$FV486,$GF486))))</f>
        <v/>
      </c>
      <c r="Q486" s="291" t="str">
        <f ca="1">IF(V486=1,"",IF($AA$4=1,"",IF(LOG入力!BG486=1,"",CONCATENATE($ET486,$FD486,$FN486,$FX486,$GH486))))</f>
        <v/>
      </c>
      <c r="R486" s="573" t="str">
        <f ca="1">IF(V486=1,"",IF($AA$4=1,"",IF(LOG入力!BH486&gt;0,0,AA486)))</f>
        <v/>
      </c>
      <c r="S486" s="293" t="str">
        <f t="shared" ca="1" si="996"/>
        <v/>
      </c>
      <c r="T486" s="681"/>
      <c r="U486" s="38"/>
      <c r="V486" s="196">
        <f ca="1">LOG入力!AN486</f>
        <v>1</v>
      </c>
      <c r="W486" s="38"/>
      <c r="X486" s="516" t="str">
        <f t="shared" ca="1" si="997"/>
        <v/>
      </c>
      <c r="Y486" s="515" t="str">
        <f t="shared" ca="1" si="998"/>
        <v/>
      </c>
      <c r="Z486" s="518" t="str">
        <f t="shared" ca="1" si="999"/>
        <v/>
      </c>
      <c r="AA486" s="574" t="str">
        <f t="shared" ca="1" si="1000"/>
        <v/>
      </c>
      <c r="AC486" s="6" t="str">
        <f t="shared" ca="1" si="1001"/>
        <v/>
      </c>
      <c r="AD486" s="6" t="str">
        <f t="shared" ca="1" si="1002"/>
        <v/>
      </c>
      <c r="AE486" s="6" t="str">
        <f t="shared" ca="1" si="1003"/>
        <v/>
      </c>
      <c r="AF486" s="6" t="str">
        <f t="shared" ca="1" si="1004"/>
        <v/>
      </c>
      <c r="AG486" s="6" t="str">
        <f t="shared" ca="1" si="1005"/>
        <v/>
      </c>
      <c r="AH486" s="6" t="str">
        <f t="shared" ca="1" si="1006"/>
        <v/>
      </c>
      <c r="AI486" s="6" t="str">
        <f t="shared" ca="1" si="1007"/>
        <v/>
      </c>
      <c r="AJ486" s="6" t="str">
        <f t="shared" ca="1" si="1008"/>
        <v/>
      </c>
      <c r="AK486" s="6" t="str">
        <f t="shared" ca="1" si="1009"/>
        <v/>
      </c>
      <c r="AL486" s="6" t="str">
        <f t="shared" ca="1" si="1010"/>
        <v/>
      </c>
      <c r="AM486" s="6" t="str">
        <f t="shared" ca="1" si="1011"/>
        <v/>
      </c>
      <c r="AN486" s="6" t="str">
        <f t="shared" ca="1" si="1012"/>
        <v/>
      </c>
      <c r="AO486" s="6" t="str">
        <f t="shared" ca="1" si="1013"/>
        <v/>
      </c>
      <c r="AP486" s="6" t="str">
        <f t="shared" ca="1" si="1014"/>
        <v/>
      </c>
      <c r="AQ486" s="6" t="str">
        <f t="shared" ca="1" si="1015"/>
        <v/>
      </c>
      <c r="AR486" s="6" t="str">
        <f t="shared" ca="1" si="1016"/>
        <v/>
      </c>
      <c r="AS486" s="6" t="str">
        <f t="shared" ca="1" si="1017"/>
        <v/>
      </c>
      <c r="AT486" s="6" t="str">
        <f t="shared" ca="1" si="1018"/>
        <v/>
      </c>
      <c r="AU486" s="6" t="str">
        <f t="shared" ca="1" si="1019"/>
        <v/>
      </c>
      <c r="AV486" s="6" t="str">
        <f t="shared" ca="1" si="1020"/>
        <v/>
      </c>
      <c r="AW486" s="6" t="str">
        <f t="shared" ca="1" si="1021"/>
        <v/>
      </c>
      <c r="AY486" s="6" t="str">
        <f t="shared" ca="1" si="1022"/>
        <v/>
      </c>
      <c r="AZ486" s="6" t="str">
        <f t="shared" ca="1" si="1023"/>
        <v/>
      </c>
      <c r="BA486" s="6" t="str">
        <f t="shared" ca="1" si="1024"/>
        <v/>
      </c>
      <c r="BB486" s="6" t="str">
        <f t="shared" ca="1" si="1025"/>
        <v/>
      </c>
      <c r="BC486" s="6" t="str">
        <f t="shared" ca="1" si="1026"/>
        <v/>
      </c>
      <c r="BD486" s="6" t="str">
        <f t="shared" ca="1" si="1027"/>
        <v/>
      </c>
      <c r="BE486" s="6" t="str">
        <f t="shared" ca="1" si="1028"/>
        <v/>
      </c>
      <c r="BF486" s="6" t="str">
        <f t="shared" ca="1" si="1029"/>
        <v/>
      </c>
      <c r="BG486" s="6" t="str">
        <f t="shared" ca="1" si="1030"/>
        <v/>
      </c>
      <c r="BH486" s="6" t="str">
        <f t="shared" ca="1" si="1031"/>
        <v/>
      </c>
      <c r="BI486" s="6" t="str">
        <f t="shared" ca="1" si="1032"/>
        <v/>
      </c>
      <c r="BJ486" s="6" t="str">
        <f t="shared" ca="1" si="1033"/>
        <v/>
      </c>
      <c r="BK486" s="6" t="str">
        <f t="shared" ca="1" si="1034"/>
        <v/>
      </c>
      <c r="BL486" s="6" t="str">
        <f t="shared" ca="1" si="1035"/>
        <v/>
      </c>
      <c r="BM486" s="6" t="str">
        <f t="shared" ca="1" si="1036"/>
        <v/>
      </c>
      <c r="BN486" s="6" t="str">
        <f t="shared" ca="1" si="1037"/>
        <v/>
      </c>
      <c r="BO486" s="6" t="str">
        <f t="shared" ca="1" si="1038"/>
        <v/>
      </c>
      <c r="BP486" s="6" t="str">
        <f t="shared" ca="1" si="1039"/>
        <v/>
      </c>
      <c r="BQ486" s="6" t="str">
        <f t="shared" ca="1" si="1040"/>
        <v/>
      </c>
      <c r="BR486" s="6" t="str">
        <f t="shared" ca="1" si="1041"/>
        <v/>
      </c>
      <c r="BS486" s="6" t="str">
        <f t="shared" ca="1" si="1042"/>
        <v/>
      </c>
      <c r="BU486" s="6" t="str">
        <f t="shared" ca="1" si="1043"/>
        <v/>
      </c>
      <c r="BW486" s="515" t="str">
        <f t="shared" ca="1" si="1044"/>
        <v/>
      </c>
      <c r="BX486" s="515">
        <f t="shared" ca="1" si="1045"/>
        <v>0</v>
      </c>
      <c r="BY486" s="515" t="str">
        <f t="shared" ca="1" si="1046"/>
        <v/>
      </c>
      <c r="CA486" s="6">
        <f t="shared" ca="1" si="1047"/>
        <v>1</v>
      </c>
      <c r="CC486" s="523" t="str">
        <f t="shared" ca="1" si="1048"/>
        <v/>
      </c>
      <c r="CE486" s="6" t="str">
        <f t="shared" ca="1" si="1049"/>
        <v/>
      </c>
      <c r="CG486" s="524" t="str">
        <f ca="1">IF(V486=1,"",IF($AA$4=1,"",IF(LOG入力!BH486&gt;0,"",IF(N486=0,"",IF(HT486=0,"","★")))))</f>
        <v/>
      </c>
      <c r="CI486" s="74" t="str">
        <f t="shared" ca="1" si="1050"/>
        <v/>
      </c>
      <c r="CK486" s="525" t="str">
        <f ca="1">IF(V486=1,"",IF(LOG入力!BH486&gt;0,1,0))</f>
        <v/>
      </c>
      <c r="CL486" s="74" t="str">
        <f t="shared" ca="1" si="1051"/>
        <v/>
      </c>
      <c r="CN486" s="74" t="str">
        <f t="shared" ca="1" si="1052"/>
        <v/>
      </c>
      <c r="CO486" s="74" t="str">
        <f t="shared" ca="1" si="1053"/>
        <v/>
      </c>
      <c r="CQ486" s="74" t="str">
        <f t="shared" ca="1" si="1054"/>
        <v/>
      </c>
      <c r="CR486" s="74" t="str">
        <f t="shared" ca="1" si="1055"/>
        <v/>
      </c>
      <c r="CS486" s="74" t="str">
        <f t="shared" ca="1" si="1056"/>
        <v/>
      </c>
      <c r="CT486" s="74" t="str">
        <f t="shared" ca="1" si="1057"/>
        <v/>
      </c>
      <c r="CU486" s="74" t="str">
        <f t="shared" ca="1" si="1058"/>
        <v/>
      </c>
      <c r="CV486" s="74" t="str">
        <f t="shared" ca="1" si="1059"/>
        <v/>
      </c>
      <c r="CW486" s="74" t="str">
        <f t="shared" ca="1" si="1060"/>
        <v/>
      </c>
      <c r="CX486" s="74" t="str">
        <f t="shared" ca="1" si="1061"/>
        <v/>
      </c>
      <c r="CY486" s="74" t="str">
        <f t="shared" ca="1" si="1062"/>
        <v/>
      </c>
      <c r="CZ486" s="74" t="str">
        <f t="shared" ca="1" si="1063"/>
        <v/>
      </c>
      <c r="DA486" s="74" t="str">
        <f t="shared" ca="1" si="1064"/>
        <v/>
      </c>
      <c r="DB486" s="74" t="str">
        <f t="shared" ca="1" si="1065"/>
        <v/>
      </c>
      <c r="DD486" s="74" t="str">
        <f t="shared" ca="1" si="1066"/>
        <v/>
      </c>
      <c r="DE486" s="74" t="str">
        <f t="shared" ca="1" si="1067"/>
        <v/>
      </c>
      <c r="DF486" s="74" t="str">
        <f t="shared" ca="1" si="1068"/>
        <v/>
      </c>
      <c r="DG486" s="74" t="str">
        <f t="shared" ca="1" si="1069"/>
        <v/>
      </c>
      <c r="DH486" s="74" t="str">
        <f t="shared" ca="1" si="1070"/>
        <v/>
      </c>
      <c r="DI486" s="74" t="str">
        <f t="shared" ca="1" si="1071"/>
        <v/>
      </c>
      <c r="DJ486" s="74" t="str">
        <f t="shared" ca="1" si="1072"/>
        <v/>
      </c>
      <c r="DK486" s="74" t="str">
        <f t="shared" ca="1" si="1073"/>
        <v/>
      </c>
      <c r="DL486" s="74" t="str">
        <f t="shared" ca="1" si="1074"/>
        <v/>
      </c>
      <c r="DM486" s="74" t="str">
        <f t="shared" ca="1" si="1075"/>
        <v/>
      </c>
      <c r="DN486" s="74" t="str">
        <f t="shared" ca="1" si="1076"/>
        <v/>
      </c>
      <c r="DO486" s="74" t="str">
        <f t="shared" ca="1" si="1077"/>
        <v/>
      </c>
      <c r="DQ486" s="74" t="str">
        <f t="shared" ca="1" si="1078"/>
        <v/>
      </c>
      <c r="DS486" s="74" t="str">
        <f t="shared" ca="1" si="1079"/>
        <v/>
      </c>
      <c r="DT486" s="74" t="str">
        <f t="shared" ca="1" si="1080"/>
        <v/>
      </c>
      <c r="DV486" s="525" t="str">
        <f t="shared" ca="1" si="1081"/>
        <v/>
      </c>
      <c r="DW486" s="74" t="str">
        <f t="shared" ca="1" si="1082"/>
        <v/>
      </c>
      <c r="DX486" s="485" t="str">
        <f t="shared" ca="1" si="1083"/>
        <v/>
      </c>
      <c r="DY486" s="74" t="str">
        <f t="shared" ca="1" si="1084"/>
        <v/>
      </c>
      <c r="DZ486" s="74" t="str">
        <f t="shared" ca="1" si="1085"/>
        <v/>
      </c>
      <c r="EA486" s="74" t="str">
        <f t="shared" ca="1" si="1086"/>
        <v/>
      </c>
      <c r="EC486" s="74" t="str">
        <f t="shared" ca="1" si="1087"/>
        <v/>
      </c>
      <c r="ED486" s="74" t="str">
        <f t="shared" ca="1" si="1088"/>
        <v/>
      </c>
      <c r="EE486" s="74" t="str">
        <f t="shared" ca="1" si="1089"/>
        <v/>
      </c>
      <c r="EG486" s="479" t="str">
        <f ca="1">IF(V486=1,"",IF(LOG入力!BH486&gt;0,0,IF(CG486="★",0,IF(R486=1,0,IF(N486=0,0,1)))))</f>
        <v/>
      </c>
      <c r="EH486" s="483" t="str">
        <f t="shared" ca="1" si="1090"/>
        <v/>
      </c>
      <c r="EI486" s="483" t="str">
        <f t="shared" ca="1" si="1091"/>
        <v/>
      </c>
      <c r="EJ486" s="483" t="str">
        <f t="shared" ca="1" si="1092"/>
        <v/>
      </c>
      <c r="EL486" s="71">
        <f t="shared" ca="1" si="1093"/>
        <v>0</v>
      </c>
      <c r="EM486" s="6">
        <f t="shared" ca="1" si="1094"/>
        <v>0</v>
      </c>
      <c r="EN486" s="6" t="str">
        <f t="shared" ca="1" si="1095"/>
        <v/>
      </c>
      <c r="EO486" s="6">
        <f ca="1">IF(LOG入力!BH486&gt;0,0,IF(EM486=0,0,(IF(COUNTIF($EN$19:EN486,EN486)=1,IF($FS$3="N",1,IF(EH486=1,1,0))))))</f>
        <v>0</v>
      </c>
      <c r="EP486" s="6" t="str">
        <f ca="1">IF(LOG入力!BH486&gt;0,"",IF(EO486=1,$X486,""))</f>
        <v/>
      </c>
      <c r="EQ486" s="6" t="str">
        <f ca="1">IF(LOG入力!BH486&gt;0,"",IF(EO486=1,$Y486,""))</f>
        <v/>
      </c>
      <c r="ER486" s="520" t="str">
        <f ca="1">IF(LOG入力!BH486&gt;0,"",IF(COUNTIF($EP$19:$EP486,EP486)=1,EP486,""))</f>
        <v/>
      </c>
      <c r="ES486" s="520">
        <f ca="1">IF(LOG入力!BH486&gt;0,0,IF((EL486=1),IF(($ER486=""),0,1),0))</f>
        <v>0</v>
      </c>
      <c r="ET486" s="520" t="str">
        <f ca="1">IF(LOG入力!BH486&gt;0,"",IF(COUNTIF($EQ$19:EQ486,EQ486)=1,EQ486,""))</f>
        <v/>
      </c>
      <c r="EU486" s="539">
        <f ca="1">IF(LOG入力!BH486&gt;0,0,IF((EL486=1),IF(($ET486=""),0,1),0))</f>
        <v>0</v>
      </c>
      <c r="EV486" s="71">
        <f t="shared" ca="1" si="1096"/>
        <v>0</v>
      </c>
      <c r="EW486" s="6">
        <f t="shared" ca="1" si="1097"/>
        <v>0</v>
      </c>
      <c r="EX486" s="6" t="str">
        <f t="shared" ca="1" si="1098"/>
        <v/>
      </c>
      <c r="EY486" s="6">
        <f ca="1">IF(LOG入力!BH486&gt;0,0,IF(EW486=0,0,(IF(COUNTIF($EX$19:EX486,EX486)=1,IF($FS$3="N",1,IF(EH486=1,1,0))))))</f>
        <v>0</v>
      </c>
      <c r="EZ486" s="6" t="str">
        <f ca="1">IF(LOG入力!BH486&gt;0,"",IF(EY486=1,$X486,""))</f>
        <v/>
      </c>
      <c r="FA486" s="6" t="str">
        <f ca="1">IF(LOG入力!BH486&gt;0,"",IF(EY486=1,$Y486,""))</f>
        <v/>
      </c>
      <c r="FB486" s="6" t="str">
        <f ca="1">IF(LOG入力!BH486&gt;0,"",IF(COUNTIF($EZ$19:$EZ486,EZ486)=1,EZ486,""))</f>
        <v/>
      </c>
      <c r="FC486" s="6">
        <f ca="1">IF(LOG入力!BH486&gt;0,0,IF((EV486=1),IF(($FB486=""),0,1),0))</f>
        <v>0</v>
      </c>
      <c r="FD486" s="6" t="str">
        <f ca="1">IF(LOG入力!BH486&gt;0,"",IF(COUNTIF($FA$19:FA486,FA486)=1,FA486,""))</f>
        <v/>
      </c>
      <c r="FE486" s="72">
        <f ca="1">IF(LOG入力!BH486&gt;0,0,IF((EV486=1),IF(($FD486=""),0,1),0))</f>
        <v>0</v>
      </c>
      <c r="FF486" s="71">
        <f t="shared" ca="1" si="1099"/>
        <v>0</v>
      </c>
      <c r="FG486" s="6">
        <f t="shared" ca="1" si="1100"/>
        <v>0</v>
      </c>
      <c r="FH486" s="6" t="str">
        <f t="shared" ca="1" si="1101"/>
        <v/>
      </c>
      <c r="FI486" s="6">
        <f ca="1">IF(LOG入力!BH486&gt;0,0,IF(FG486=0,0,(IF(COUNTIF($FH$19:FH486,FH486)=1,IF($FS$3="N",1,IF(EH486=1,1,0))))))</f>
        <v>0</v>
      </c>
      <c r="FJ486" s="6" t="str">
        <f ca="1">IF(LOG入力!BH486&gt;0,"",IF(FI486=1,$X486,""))</f>
        <v/>
      </c>
      <c r="FK486" s="6" t="str">
        <f ca="1">IF(LOG入力!BH486&gt;0,"",IF(FI486=1,$Y486,""))</f>
        <v/>
      </c>
      <c r="FL486" s="6" t="str">
        <f ca="1">IF(LOG入力!BH486&gt;0,"",IF(COUNTIF($FJ$19:$FJ486,FJ486)=1,FJ486,""))</f>
        <v/>
      </c>
      <c r="FM486" s="6">
        <f ca="1">IF(LOG入力!BH486&gt;0,0,IF((FF486=1),IF(($FL486=""),0,1),0))</f>
        <v>0</v>
      </c>
      <c r="FN486" s="6" t="str">
        <f ca="1">IF(LOG入力!BH486&gt;0,"",IF(COUNTIF($FK$19:FK486,FK486)=1,FK486,""))</f>
        <v/>
      </c>
      <c r="FO486" s="72">
        <f ca="1">IF(LOG入力!BH486&gt;0,0,IF((FF486=1),IF(($FN486=""),0,1),0))</f>
        <v>0</v>
      </c>
      <c r="FP486" s="71">
        <f t="shared" ca="1" si="1102"/>
        <v>0</v>
      </c>
      <c r="FQ486" s="6">
        <f t="shared" ca="1" si="1103"/>
        <v>0</v>
      </c>
      <c r="FR486" s="6" t="str">
        <f t="shared" ca="1" si="1104"/>
        <v/>
      </c>
      <c r="FS486" s="6">
        <f ca="1">IF(LOG入力!BH486&gt;0,0,IF(FQ486=0,0,(IF(COUNTIF($FR$19:FR486,FR486)=1,IF($FS$3="N",1,IF(EH486=1,1,0))))))</f>
        <v>0</v>
      </c>
      <c r="FT486" s="6" t="str">
        <f ca="1">IF(LOG入力!BH486&gt;0,"",IF(FS486=1,$X486,""))</f>
        <v/>
      </c>
      <c r="FU486" s="6" t="str">
        <f ca="1">IF(LOG入力!BH486&gt;0,"",IF(FS486=1,$Y486,""))</f>
        <v/>
      </c>
      <c r="FV486" s="6" t="str">
        <f ca="1">IF(LOG入力!BH486&gt;0,"",IF(COUNTIF($FT$19:$FT486,FT486)=1,FT486,""))</f>
        <v/>
      </c>
      <c r="FW486" s="6">
        <f ca="1">IF(LOG入力!BH486&gt;0,0,IF((FP486=1),IF(($FV486=""),0,1),0))</f>
        <v>0</v>
      </c>
      <c r="FX486" s="6" t="str">
        <f ca="1">IF(LOG入力!BH486&gt;0,"",IF(COUNTIF($FU$19:FU486,FU486)=1,FU486,""))</f>
        <v/>
      </c>
      <c r="FY486" s="72">
        <f ca="1">IF(LOG入力!BH486&gt;0,0,IF((FP486=1),IF(($FX486=""),0,1),0))</f>
        <v>0</v>
      </c>
      <c r="FZ486" s="71">
        <f t="shared" ca="1" si="1105"/>
        <v>0</v>
      </c>
      <c r="GA486" s="6">
        <f t="shared" ca="1" si="1106"/>
        <v>0</v>
      </c>
      <c r="GB486" s="6" t="str">
        <f t="shared" ca="1" si="1107"/>
        <v/>
      </c>
      <c r="GC486" s="6">
        <f ca="1">IF(LOG入力!BH486&gt;0,0,IF(GA486=0,0,(IF(COUNTIF($GB$19:GB486,GB486)=1,IF($FS$3="N",1,IF(EH486=1,1,0))))))</f>
        <v>0</v>
      </c>
      <c r="GD486" s="6" t="str">
        <f ca="1">IF(LOG入力!BH486&gt;0,"",IF(GC486=1,$X486,""))</f>
        <v/>
      </c>
      <c r="GE486" s="6" t="str">
        <f ca="1">IF(LOG入力!BH486&gt;0,"",IF(GC486=1,$Y486,""))</f>
        <v/>
      </c>
      <c r="GF486" s="6" t="str">
        <f ca="1">IF(LOG入力!BH486&gt;0,"",IF(COUNTIF($GD$19:$GD486,GD486)=1,GD486,""))</f>
        <v/>
      </c>
      <c r="GG486" s="6">
        <f ca="1">IF(LOG入力!BH486&gt;0,0,IF((FZ486=1),IF(($GF486=""),0,1),0))</f>
        <v>0</v>
      </c>
      <c r="GH486" s="6" t="str">
        <f ca="1">IF(LOG入力!BH486&gt;0,"",IF(COUNTIF($GE$19:GE486,GE486)=1,GE486,""))</f>
        <v/>
      </c>
      <c r="GI486" s="72">
        <f ca="1">IF(LOG入力!BH486&gt;0,0,IF((FZ486=1),IF(($GH486=""),0,1),0))</f>
        <v>0</v>
      </c>
      <c r="GK486" s="455" t="str">
        <f ca="1">IF(V486=1,"",IF(LEN(LOG入力!AS486)=0,"",LOG入力!AS486))</f>
        <v/>
      </c>
      <c r="GL486" s="378" t="str">
        <f t="shared" ca="1" si="1108"/>
        <v/>
      </c>
      <c r="GM486" s="378" t="str">
        <f t="shared" ca="1" si="1109"/>
        <v/>
      </c>
      <c r="GN486" s="74" t="str">
        <f t="shared" ca="1" si="1110"/>
        <v/>
      </c>
      <c r="GO486" s="74" t="str">
        <f t="shared" ca="1" si="1111"/>
        <v/>
      </c>
      <c r="GQ486" s="74" t="str">
        <f t="shared" ca="1" si="1112"/>
        <v/>
      </c>
      <c r="GR486" s="74" t="str">
        <f t="shared" ca="1" si="1113"/>
        <v/>
      </c>
      <c r="GS486" s="74" t="str">
        <f t="shared" ca="1" si="1114"/>
        <v/>
      </c>
      <c r="GT486" s="74" t="str">
        <f t="shared" ca="1" si="1115"/>
        <v/>
      </c>
      <c r="GU486" s="74" t="str">
        <f t="shared" ca="1" si="1116"/>
        <v/>
      </c>
      <c r="GV486" s="74" t="str">
        <f t="shared" ca="1" si="1117"/>
        <v/>
      </c>
      <c r="GX486" s="74" t="str">
        <f t="shared" ca="1" si="1118"/>
        <v/>
      </c>
      <c r="GY486" s="74" t="str">
        <f t="shared" ca="1" si="1119"/>
        <v/>
      </c>
      <c r="GZ486" s="74" t="str">
        <f ca="1">IF(V486=1,"",IF(LOG入力!BH486&gt;0,0,IF(GY486=0,0,IF((VALUE((TYPE(VALUE(J486)))))=16,0,IF(VALUE(J486)&lt;60,1,IF(VALUE(J486)&lt;100,0,IF(VALUE(J486)&lt;600,2,0)))))))</f>
        <v/>
      </c>
      <c r="HA486" s="74" t="str">
        <f t="shared" ca="1" si="1120"/>
        <v/>
      </c>
      <c r="HB486" s="74" t="str">
        <f ca="1">IF(V486=1,"",IF(LOG入力!BH486&gt;0,0,IF(HA486=0,0,IF((VALUE((TYPE(VALUE(L486)))))=16,0,IF(VALUE(L486)&lt;60,1,IF(VALUE(L486)&lt;100,0,IF(VALUE(L486)&lt;600,2,0)))))))</f>
        <v/>
      </c>
      <c r="HD486" s="74" t="str">
        <f t="shared" ca="1" si="1121"/>
        <v/>
      </c>
      <c r="HF486" s="74" t="str">
        <f t="shared" ca="1" si="1122"/>
        <v/>
      </c>
      <c r="HG486" s="74" t="str">
        <f t="shared" ca="1" si="1123"/>
        <v/>
      </c>
      <c r="HH486" s="74" t="str">
        <f t="shared" ca="1" si="1124"/>
        <v/>
      </c>
      <c r="HI486" s="74" t="str">
        <f t="shared" ca="1" si="1125"/>
        <v/>
      </c>
      <c r="HJ486" s="74" t="str">
        <f t="shared" ca="1" si="1126"/>
        <v/>
      </c>
      <c r="HK486" s="74" t="str">
        <f t="shared" ca="1" si="1127"/>
        <v/>
      </c>
      <c r="HL486" s="74" t="str">
        <f t="shared" ca="1" si="1128"/>
        <v/>
      </c>
      <c r="HM486" s="74" t="str">
        <f t="shared" ca="1" si="1129"/>
        <v/>
      </c>
      <c r="HN486" s="74" t="str">
        <f t="shared" ca="1" si="1130"/>
        <v/>
      </c>
      <c r="HO486" s="529" t="str">
        <f t="shared" ca="1" si="1131"/>
        <v/>
      </c>
      <c r="HP486" s="74" t="str">
        <f t="shared" ca="1" si="1132"/>
        <v/>
      </c>
      <c r="HQ486" s="74" t="str">
        <f t="shared" ca="1" si="1133"/>
        <v/>
      </c>
      <c r="HR486" s="74" t="str">
        <f t="shared" ca="1" si="1134"/>
        <v/>
      </c>
      <c r="HS486" s="74" t="str">
        <f t="shared" ca="1" si="1135"/>
        <v/>
      </c>
      <c r="HT486" s="74" t="str">
        <f ca="1">IF(V486=1,"",IF(LOG入力!BH486&gt;0,0,IF(DV486=1,0,IF(N486="0",0,IF(SUM(HD486:HS486)&gt;0,1,0)))))</f>
        <v/>
      </c>
    </row>
    <row r="487" spans="1:228" x14ac:dyDescent="0.15">
      <c r="A487" s="5"/>
      <c r="B487" s="532" t="str">
        <f t="shared" ca="1" si="994"/>
        <v/>
      </c>
      <c r="C487" s="534" t="str">
        <f ca="1">LOG入力!AP487</f>
        <v/>
      </c>
      <c r="D487" s="534" t="str">
        <f ca="1">LOG入力!AQ487</f>
        <v/>
      </c>
      <c r="E487" s="534" t="str">
        <f ca="1">LOG入力!AR487</f>
        <v/>
      </c>
      <c r="F487" s="535" t="str">
        <f t="shared" ca="1" si="995"/>
        <v/>
      </c>
      <c r="G487" s="585" t="str">
        <f ca="1">LOG入力!AT487</f>
        <v/>
      </c>
      <c r="H487" s="542" t="str">
        <f ca="1">LOG入力!AU487</f>
        <v/>
      </c>
      <c r="I487" s="542" t="str">
        <f ca="1">LOG入力!AV487</f>
        <v/>
      </c>
      <c r="J487" s="577" t="str">
        <f ca="1">LOG入力!AW487</f>
        <v/>
      </c>
      <c r="K487" s="578" t="str">
        <f ca="1">LOG入力!BJ487</f>
        <v/>
      </c>
      <c r="L487" s="577" t="str">
        <f ca="1">LOG入力!AY487</f>
        <v/>
      </c>
      <c r="M487" s="545" t="str">
        <f ca="1">LOG入力!BK487</f>
        <v/>
      </c>
      <c r="N487" s="512" t="str">
        <f ca="1">IF(V487=1,"",IF(LOG入力!AJ487=1,"1",LOG入力!BA487))</f>
        <v/>
      </c>
      <c r="O487" s="538" t="str">
        <f ca="1">IF(V487=1,"",IF(LEN(LOG入力!O487)=0,"",LOG入力!O487))</f>
        <v/>
      </c>
      <c r="P487" s="291" t="str">
        <f ca="1">IF(V487=1,"",IF($AA$4=1,"",IF(LOG入力!BG487=1,"",CONCATENATE($ER487,$FB487,$FL487,$FV487,$GF487))))</f>
        <v/>
      </c>
      <c r="Q487" s="291" t="str">
        <f ca="1">IF(V487=1,"",IF($AA$4=1,"",IF(LOG入力!BG487=1,"",CONCATENATE($ET487,$FD487,$FN487,$FX487,$GH487))))</f>
        <v/>
      </c>
      <c r="R487" s="573" t="str">
        <f ca="1">IF(V487=1,"",IF($AA$4=1,"",IF(LOG入力!BH487&gt;0,0,AA487)))</f>
        <v/>
      </c>
      <c r="S487" s="293" t="str">
        <f t="shared" ca="1" si="996"/>
        <v/>
      </c>
      <c r="T487" s="681"/>
      <c r="U487" s="38"/>
      <c r="V487" s="196">
        <f ca="1">LOG入力!AN487</f>
        <v>1</v>
      </c>
      <c r="W487" s="38"/>
      <c r="X487" s="516" t="str">
        <f t="shared" ca="1" si="997"/>
        <v/>
      </c>
      <c r="Y487" s="515" t="str">
        <f t="shared" ca="1" si="998"/>
        <v/>
      </c>
      <c r="Z487" s="518" t="str">
        <f t="shared" ca="1" si="999"/>
        <v/>
      </c>
      <c r="AA487" s="574" t="str">
        <f t="shared" ca="1" si="1000"/>
        <v/>
      </c>
      <c r="AC487" s="6" t="str">
        <f t="shared" ca="1" si="1001"/>
        <v/>
      </c>
      <c r="AD487" s="6" t="str">
        <f t="shared" ca="1" si="1002"/>
        <v/>
      </c>
      <c r="AE487" s="6" t="str">
        <f t="shared" ca="1" si="1003"/>
        <v/>
      </c>
      <c r="AF487" s="6" t="str">
        <f t="shared" ca="1" si="1004"/>
        <v/>
      </c>
      <c r="AG487" s="6" t="str">
        <f t="shared" ca="1" si="1005"/>
        <v/>
      </c>
      <c r="AH487" s="6" t="str">
        <f t="shared" ca="1" si="1006"/>
        <v/>
      </c>
      <c r="AI487" s="6" t="str">
        <f t="shared" ca="1" si="1007"/>
        <v/>
      </c>
      <c r="AJ487" s="6" t="str">
        <f t="shared" ca="1" si="1008"/>
        <v/>
      </c>
      <c r="AK487" s="6" t="str">
        <f t="shared" ca="1" si="1009"/>
        <v/>
      </c>
      <c r="AL487" s="6" t="str">
        <f t="shared" ca="1" si="1010"/>
        <v/>
      </c>
      <c r="AM487" s="6" t="str">
        <f t="shared" ca="1" si="1011"/>
        <v/>
      </c>
      <c r="AN487" s="6" t="str">
        <f t="shared" ca="1" si="1012"/>
        <v/>
      </c>
      <c r="AO487" s="6" t="str">
        <f t="shared" ca="1" si="1013"/>
        <v/>
      </c>
      <c r="AP487" s="6" t="str">
        <f t="shared" ca="1" si="1014"/>
        <v/>
      </c>
      <c r="AQ487" s="6" t="str">
        <f t="shared" ca="1" si="1015"/>
        <v/>
      </c>
      <c r="AR487" s="6" t="str">
        <f t="shared" ca="1" si="1016"/>
        <v/>
      </c>
      <c r="AS487" s="6" t="str">
        <f t="shared" ca="1" si="1017"/>
        <v/>
      </c>
      <c r="AT487" s="6" t="str">
        <f t="shared" ca="1" si="1018"/>
        <v/>
      </c>
      <c r="AU487" s="6" t="str">
        <f t="shared" ca="1" si="1019"/>
        <v/>
      </c>
      <c r="AV487" s="6" t="str">
        <f t="shared" ca="1" si="1020"/>
        <v/>
      </c>
      <c r="AW487" s="6" t="str">
        <f t="shared" ca="1" si="1021"/>
        <v/>
      </c>
      <c r="AY487" s="6" t="str">
        <f t="shared" ca="1" si="1022"/>
        <v/>
      </c>
      <c r="AZ487" s="6" t="str">
        <f t="shared" ca="1" si="1023"/>
        <v/>
      </c>
      <c r="BA487" s="6" t="str">
        <f t="shared" ca="1" si="1024"/>
        <v/>
      </c>
      <c r="BB487" s="6" t="str">
        <f t="shared" ca="1" si="1025"/>
        <v/>
      </c>
      <c r="BC487" s="6" t="str">
        <f t="shared" ca="1" si="1026"/>
        <v/>
      </c>
      <c r="BD487" s="6" t="str">
        <f t="shared" ca="1" si="1027"/>
        <v/>
      </c>
      <c r="BE487" s="6" t="str">
        <f t="shared" ca="1" si="1028"/>
        <v/>
      </c>
      <c r="BF487" s="6" t="str">
        <f t="shared" ca="1" si="1029"/>
        <v/>
      </c>
      <c r="BG487" s="6" t="str">
        <f t="shared" ca="1" si="1030"/>
        <v/>
      </c>
      <c r="BH487" s="6" t="str">
        <f t="shared" ca="1" si="1031"/>
        <v/>
      </c>
      <c r="BI487" s="6" t="str">
        <f t="shared" ca="1" si="1032"/>
        <v/>
      </c>
      <c r="BJ487" s="6" t="str">
        <f t="shared" ca="1" si="1033"/>
        <v/>
      </c>
      <c r="BK487" s="6" t="str">
        <f t="shared" ca="1" si="1034"/>
        <v/>
      </c>
      <c r="BL487" s="6" t="str">
        <f t="shared" ca="1" si="1035"/>
        <v/>
      </c>
      <c r="BM487" s="6" t="str">
        <f t="shared" ca="1" si="1036"/>
        <v/>
      </c>
      <c r="BN487" s="6" t="str">
        <f t="shared" ca="1" si="1037"/>
        <v/>
      </c>
      <c r="BO487" s="6" t="str">
        <f t="shared" ca="1" si="1038"/>
        <v/>
      </c>
      <c r="BP487" s="6" t="str">
        <f t="shared" ca="1" si="1039"/>
        <v/>
      </c>
      <c r="BQ487" s="6" t="str">
        <f t="shared" ca="1" si="1040"/>
        <v/>
      </c>
      <c r="BR487" s="6" t="str">
        <f t="shared" ca="1" si="1041"/>
        <v/>
      </c>
      <c r="BS487" s="6" t="str">
        <f t="shared" ca="1" si="1042"/>
        <v/>
      </c>
      <c r="BU487" s="6" t="str">
        <f t="shared" ca="1" si="1043"/>
        <v/>
      </c>
      <c r="BW487" s="515" t="str">
        <f t="shared" ca="1" si="1044"/>
        <v/>
      </c>
      <c r="BX487" s="515">
        <f t="shared" ca="1" si="1045"/>
        <v>0</v>
      </c>
      <c r="BY487" s="515" t="str">
        <f t="shared" ca="1" si="1046"/>
        <v/>
      </c>
      <c r="CA487" s="6">
        <f t="shared" ca="1" si="1047"/>
        <v>1</v>
      </c>
      <c r="CC487" s="523" t="str">
        <f t="shared" ca="1" si="1048"/>
        <v/>
      </c>
      <c r="CE487" s="6" t="str">
        <f t="shared" ca="1" si="1049"/>
        <v/>
      </c>
      <c r="CG487" s="524" t="str">
        <f ca="1">IF(V487=1,"",IF($AA$4=1,"",IF(LOG入力!BH487&gt;0,"",IF(N487=0,"",IF(HT487=0,"","★")))))</f>
        <v/>
      </c>
      <c r="CI487" s="74" t="str">
        <f t="shared" ca="1" si="1050"/>
        <v/>
      </c>
      <c r="CK487" s="525" t="str">
        <f ca="1">IF(V487=1,"",IF(LOG入力!BH487&gt;0,1,0))</f>
        <v/>
      </c>
      <c r="CL487" s="74" t="str">
        <f t="shared" ca="1" si="1051"/>
        <v/>
      </c>
      <c r="CN487" s="74" t="str">
        <f t="shared" ca="1" si="1052"/>
        <v/>
      </c>
      <c r="CO487" s="74" t="str">
        <f t="shared" ca="1" si="1053"/>
        <v/>
      </c>
      <c r="CQ487" s="74" t="str">
        <f t="shared" ca="1" si="1054"/>
        <v/>
      </c>
      <c r="CR487" s="74" t="str">
        <f t="shared" ca="1" si="1055"/>
        <v/>
      </c>
      <c r="CS487" s="74" t="str">
        <f t="shared" ca="1" si="1056"/>
        <v/>
      </c>
      <c r="CT487" s="74" t="str">
        <f t="shared" ca="1" si="1057"/>
        <v/>
      </c>
      <c r="CU487" s="74" t="str">
        <f t="shared" ca="1" si="1058"/>
        <v/>
      </c>
      <c r="CV487" s="74" t="str">
        <f t="shared" ca="1" si="1059"/>
        <v/>
      </c>
      <c r="CW487" s="74" t="str">
        <f t="shared" ca="1" si="1060"/>
        <v/>
      </c>
      <c r="CX487" s="74" t="str">
        <f t="shared" ca="1" si="1061"/>
        <v/>
      </c>
      <c r="CY487" s="74" t="str">
        <f t="shared" ca="1" si="1062"/>
        <v/>
      </c>
      <c r="CZ487" s="74" t="str">
        <f t="shared" ca="1" si="1063"/>
        <v/>
      </c>
      <c r="DA487" s="74" t="str">
        <f t="shared" ca="1" si="1064"/>
        <v/>
      </c>
      <c r="DB487" s="74" t="str">
        <f t="shared" ca="1" si="1065"/>
        <v/>
      </c>
      <c r="DD487" s="74" t="str">
        <f t="shared" ca="1" si="1066"/>
        <v/>
      </c>
      <c r="DE487" s="74" t="str">
        <f t="shared" ca="1" si="1067"/>
        <v/>
      </c>
      <c r="DF487" s="74" t="str">
        <f t="shared" ca="1" si="1068"/>
        <v/>
      </c>
      <c r="DG487" s="74" t="str">
        <f t="shared" ca="1" si="1069"/>
        <v/>
      </c>
      <c r="DH487" s="74" t="str">
        <f t="shared" ca="1" si="1070"/>
        <v/>
      </c>
      <c r="DI487" s="74" t="str">
        <f t="shared" ca="1" si="1071"/>
        <v/>
      </c>
      <c r="DJ487" s="74" t="str">
        <f t="shared" ca="1" si="1072"/>
        <v/>
      </c>
      <c r="DK487" s="74" t="str">
        <f t="shared" ca="1" si="1073"/>
        <v/>
      </c>
      <c r="DL487" s="74" t="str">
        <f t="shared" ca="1" si="1074"/>
        <v/>
      </c>
      <c r="DM487" s="74" t="str">
        <f t="shared" ca="1" si="1075"/>
        <v/>
      </c>
      <c r="DN487" s="74" t="str">
        <f t="shared" ca="1" si="1076"/>
        <v/>
      </c>
      <c r="DO487" s="74" t="str">
        <f t="shared" ca="1" si="1077"/>
        <v/>
      </c>
      <c r="DQ487" s="74" t="str">
        <f t="shared" ca="1" si="1078"/>
        <v/>
      </c>
      <c r="DS487" s="74" t="str">
        <f t="shared" ca="1" si="1079"/>
        <v/>
      </c>
      <c r="DT487" s="74" t="str">
        <f t="shared" ca="1" si="1080"/>
        <v/>
      </c>
      <c r="DV487" s="525" t="str">
        <f t="shared" ca="1" si="1081"/>
        <v/>
      </c>
      <c r="DW487" s="74" t="str">
        <f t="shared" ca="1" si="1082"/>
        <v/>
      </c>
      <c r="DX487" s="485" t="str">
        <f t="shared" ca="1" si="1083"/>
        <v/>
      </c>
      <c r="DY487" s="74" t="str">
        <f t="shared" ca="1" si="1084"/>
        <v/>
      </c>
      <c r="DZ487" s="74" t="str">
        <f t="shared" ca="1" si="1085"/>
        <v/>
      </c>
      <c r="EA487" s="74" t="str">
        <f t="shared" ca="1" si="1086"/>
        <v/>
      </c>
      <c r="EC487" s="74" t="str">
        <f t="shared" ca="1" si="1087"/>
        <v/>
      </c>
      <c r="ED487" s="74" t="str">
        <f t="shared" ca="1" si="1088"/>
        <v/>
      </c>
      <c r="EE487" s="74" t="str">
        <f t="shared" ca="1" si="1089"/>
        <v/>
      </c>
      <c r="EG487" s="479" t="str">
        <f ca="1">IF(V487=1,"",IF(LOG入力!BH487&gt;0,0,IF(CG487="★",0,IF(R487=1,0,IF(N487=0,0,1)))))</f>
        <v/>
      </c>
      <c r="EH487" s="483" t="str">
        <f t="shared" ca="1" si="1090"/>
        <v/>
      </c>
      <c r="EI487" s="483" t="str">
        <f t="shared" ca="1" si="1091"/>
        <v/>
      </c>
      <c r="EJ487" s="483" t="str">
        <f t="shared" ca="1" si="1092"/>
        <v/>
      </c>
      <c r="EL487" s="71">
        <f t="shared" ca="1" si="1093"/>
        <v>0</v>
      </c>
      <c r="EM487" s="6">
        <f t="shared" ca="1" si="1094"/>
        <v>0</v>
      </c>
      <c r="EN487" s="6" t="str">
        <f t="shared" ca="1" si="1095"/>
        <v/>
      </c>
      <c r="EO487" s="6">
        <f ca="1">IF(LOG入力!BH487&gt;0,0,IF(EM487=0,0,(IF(COUNTIF($EN$19:EN487,EN487)=1,IF($FS$3="N",1,IF(EH487=1,1,0))))))</f>
        <v>0</v>
      </c>
      <c r="EP487" s="6" t="str">
        <f ca="1">IF(LOG入力!BH487&gt;0,"",IF(EO487=1,$X487,""))</f>
        <v/>
      </c>
      <c r="EQ487" s="6" t="str">
        <f ca="1">IF(LOG入力!BH487&gt;0,"",IF(EO487=1,$Y487,""))</f>
        <v/>
      </c>
      <c r="ER487" s="520" t="str">
        <f ca="1">IF(LOG入力!BH487&gt;0,"",IF(COUNTIF($EP$19:$EP487,EP487)=1,EP487,""))</f>
        <v/>
      </c>
      <c r="ES487" s="520">
        <f ca="1">IF(LOG入力!BH487&gt;0,0,IF((EL487=1),IF(($ER487=""),0,1),0))</f>
        <v>0</v>
      </c>
      <c r="ET487" s="520" t="str">
        <f ca="1">IF(LOG入力!BH487&gt;0,"",IF(COUNTIF($EQ$19:EQ487,EQ487)=1,EQ487,""))</f>
        <v/>
      </c>
      <c r="EU487" s="539">
        <f ca="1">IF(LOG入力!BH487&gt;0,0,IF((EL487=1),IF(($ET487=""),0,1),0))</f>
        <v>0</v>
      </c>
      <c r="EV487" s="71">
        <f t="shared" ca="1" si="1096"/>
        <v>0</v>
      </c>
      <c r="EW487" s="6">
        <f t="shared" ca="1" si="1097"/>
        <v>0</v>
      </c>
      <c r="EX487" s="6" t="str">
        <f t="shared" ca="1" si="1098"/>
        <v/>
      </c>
      <c r="EY487" s="6">
        <f ca="1">IF(LOG入力!BH487&gt;0,0,IF(EW487=0,0,(IF(COUNTIF($EX$19:EX487,EX487)=1,IF($FS$3="N",1,IF(EH487=1,1,0))))))</f>
        <v>0</v>
      </c>
      <c r="EZ487" s="6" t="str">
        <f ca="1">IF(LOG入力!BH487&gt;0,"",IF(EY487=1,$X487,""))</f>
        <v/>
      </c>
      <c r="FA487" s="6" t="str">
        <f ca="1">IF(LOG入力!BH487&gt;0,"",IF(EY487=1,$Y487,""))</f>
        <v/>
      </c>
      <c r="FB487" s="6" t="str">
        <f ca="1">IF(LOG入力!BH487&gt;0,"",IF(COUNTIF($EZ$19:$EZ487,EZ487)=1,EZ487,""))</f>
        <v/>
      </c>
      <c r="FC487" s="6">
        <f ca="1">IF(LOG入力!BH487&gt;0,0,IF((EV487=1),IF(($FB487=""),0,1),0))</f>
        <v>0</v>
      </c>
      <c r="FD487" s="6" t="str">
        <f ca="1">IF(LOG入力!BH487&gt;0,"",IF(COUNTIF($FA$19:FA487,FA487)=1,FA487,""))</f>
        <v/>
      </c>
      <c r="FE487" s="72">
        <f ca="1">IF(LOG入力!BH487&gt;0,0,IF((EV487=1),IF(($FD487=""),0,1),0))</f>
        <v>0</v>
      </c>
      <c r="FF487" s="71">
        <f t="shared" ca="1" si="1099"/>
        <v>0</v>
      </c>
      <c r="FG487" s="6">
        <f t="shared" ca="1" si="1100"/>
        <v>0</v>
      </c>
      <c r="FH487" s="6" t="str">
        <f t="shared" ca="1" si="1101"/>
        <v/>
      </c>
      <c r="FI487" s="6">
        <f ca="1">IF(LOG入力!BH487&gt;0,0,IF(FG487=0,0,(IF(COUNTIF($FH$19:FH487,FH487)=1,IF($FS$3="N",1,IF(EH487=1,1,0))))))</f>
        <v>0</v>
      </c>
      <c r="FJ487" s="6" t="str">
        <f ca="1">IF(LOG入力!BH487&gt;0,"",IF(FI487=1,$X487,""))</f>
        <v/>
      </c>
      <c r="FK487" s="6" t="str">
        <f ca="1">IF(LOG入力!BH487&gt;0,"",IF(FI487=1,$Y487,""))</f>
        <v/>
      </c>
      <c r="FL487" s="6" t="str">
        <f ca="1">IF(LOG入力!BH487&gt;0,"",IF(COUNTIF($FJ$19:$FJ487,FJ487)=1,FJ487,""))</f>
        <v/>
      </c>
      <c r="FM487" s="6">
        <f ca="1">IF(LOG入力!BH487&gt;0,0,IF((FF487=1),IF(($FL487=""),0,1),0))</f>
        <v>0</v>
      </c>
      <c r="FN487" s="6" t="str">
        <f ca="1">IF(LOG入力!BH487&gt;0,"",IF(COUNTIF($FK$19:FK487,FK487)=1,FK487,""))</f>
        <v/>
      </c>
      <c r="FO487" s="72">
        <f ca="1">IF(LOG入力!BH487&gt;0,0,IF((FF487=1),IF(($FN487=""),0,1),0))</f>
        <v>0</v>
      </c>
      <c r="FP487" s="71">
        <f t="shared" ca="1" si="1102"/>
        <v>0</v>
      </c>
      <c r="FQ487" s="6">
        <f t="shared" ca="1" si="1103"/>
        <v>0</v>
      </c>
      <c r="FR487" s="6" t="str">
        <f t="shared" ca="1" si="1104"/>
        <v/>
      </c>
      <c r="FS487" s="6">
        <f ca="1">IF(LOG入力!BH487&gt;0,0,IF(FQ487=0,0,(IF(COUNTIF($FR$19:FR487,FR487)=1,IF($FS$3="N",1,IF(EH487=1,1,0))))))</f>
        <v>0</v>
      </c>
      <c r="FT487" s="6" t="str">
        <f ca="1">IF(LOG入力!BH487&gt;0,"",IF(FS487=1,$X487,""))</f>
        <v/>
      </c>
      <c r="FU487" s="6" t="str">
        <f ca="1">IF(LOG入力!BH487&gt;0,"",IF(FS487=1,$Y487,""))</f>
        <v/>
      </c>
      <c r="FV487" s="6" t="str">
        <f ca="1">IF(LOG入力!BH487&gt;0,"",IF(COUNTIF($FT$19:$FT487,FT487)=1,FT487,""))</f>
        <v/>
      </c>
      <c r="FW487" s="6">
        <f ca="1">IF(LOG入力!BH487&gt;0,0,IF((FP487=1),IF(($FV487=""),0,1),0))</f>
        <v>0</v>
      </c>
      <c r="FX487" s="6" t="str">
        <f ca="1">IF(LOG入力!BH487&gt;0,"",IF(COUNTIF($FU$19:FU487,FU487)=1,FU487,""))</f>
        <v/>
      </c>
      <c r="FY487" s="72">
        <f ca="1">IF(LOG入力!BH487&gt;0,0,IF((FP487=1),IF(($FX487=""),0,1),0))</f>
        <v>0</v>
      </c>
      <c r="FZ487" s="71">
        <f t="shared" ca="1" si="1105"/>
        <v>0</v>
      </c>
      <c r="GA487" s="6">
        <f t="shared" ca="1" si="1106"/>
        <v>0</v>
      </c>
      <c r="GB487" s="6" t="str">
        <f t="shared" ca="1" si="1107"/>
        <v/>
      </c>
      <c r="GC487" s="6">
        <f ca="1">IF(LOG入力!BH487&gt;0,0,IF(GA487=0,0,(IF(COUNTIF($GB$19:GB487,GB487)=1,IF($FS$3="N",1,IF(EH487=1,1,0))))))</f>
        <v>0</v>
      </c>
      <c r="GD487" s="6" t="str">
        <f ca="1">IF(LOG入力!BH487&gt;0,"",IF(GC487=1,$X487,""))</f>
        <v/>
      </c>
      <c r="GE487" s="6" t="str">
        <f ca="1">IF(LOG入力!BH487&gt;0,"",IF(GC487=1,$Y487,""))</f>
        <v/>
      </c>
      <c r="GF487" s="6" t="str">
        <f ca="1">IF(LOG入力!BH487&gt;0,"",IF(COUNTIF($GD$19:$GD487,GD487)=1,GD487,""))</f>
        <v/>
      </c>
      <c r="GG487" s="6">
        <f ca="1">IF(LOG入力!BH487&gt;0,0,IF((FZ487=1),IF(($GF487=""),0,1),0))</f>
        <v>0</v>
      </c>
      <c r="GH487" s="6" t="str">
        <f ca="1">IF(LOG入力!BH487&gt;0,"",IF(COUNTIF($GE$19:GE487,GE487)=1,GE487,""))</f>
        <v/>
      </c>
      <c r="GI487" s="72">
        <f ca="1">IF(LOG入力!BH487&gt;0,0,IF((FZ487=1),IF(($GH487=""),0,1),0))</f>
        <v>0</v>
      </c>
      <c r="GK487" s="455" t="str">
        <f ca="1">IF(V487=1,"",IF(LEN(LOG入力!AS487)=0,"",LOG入力!AS487))</f>
        <v/>
      </c>
      <c r="GL487" s="378" t="str">
        <f t="shared" ca="1" si="1108"/>
        <v/>
      </c>
      <c r="GM487" s="378" t="str">
        <f t="shared" ca="1" si="1109"/>
        <v/>
      </c>
      <c r="GN487" s="74" t="str">
        <f t="shared" ca="1" si="1110"/>
        <v/>
      </c>
      <c r="GO487" s="74" t="str">
        <f t="shared" ca="1" si="1111"/>
        <v/>
      </c>
      <c r="GQ487" s="74" t="str">
        <f t="shared" ca="1" si="1112"/>
        <v/>
      </c>
      <c r="GR487" s="74" t="str">
        <f t="shared" ca="1" si="1113"/>
        <v/>
      </c>
      <c r="GS487" s="74" t="str">
        <f t="shared" ca="1" si="1114"/>
        <v/>
      </c>
      <c r="GT487" s="74" t="str">
        <f t="shared" ca="1" si="1115"/>
        <v/>
      </c>
      <c r="GU487" s="74" t="str">
        <f t="shared" ca="1" si="1116"/>
        <v/>
      </c>
      <c r="GV487" s="74" t="str">
        <f t="shared" ca="1" si="1117"/>
        <v/>
      </c>
      <c r="GX487" s="74" t="str">
        <f t="shared" ca="1" si="1118"/>
        <v/>
      </c>
      <c r="GY487" s="74" t="str">
        <f t="shared" ca="1" si="1119"/>
        <v/>
      </c>
      <c r="GZ487" s="74" t="str">
        <f ca="1">IF(V487=1,"",IF(LOG入力!BH487&gt;0,0,IF(GY487=0,0,IF((VALUE((TYPE(VALUE(J487)))))=16,0,IF(VALUE(J487)&lt;60,1,IF(VALUE(J487)&lt;100,0,IF(VALUE(J487)&lt;600,2,0)))))))</f>
        <v/>
      </c>
      <c r="HA487" s="74" t="str">
        <f t="shared" ca="1" si="1120"/>
        <v/>
      </c>
      <c r="HB487" s="74" t="str">
        <f ca="1">IF(V487=1,"",IF(LOG入力!BH487&gt;0,0,IF(HA487=0,0,IF((VALUE((TYPE(VALUE(L487)))))=16,0,IF(VALUE(L487)&lt;60,1,IF(VALUE(L487)&lt;100,0,IF(VALUE(L487)&lt;600,2,0)))))))</f>
        <v/>
      </c>
      <c r="HD487" s="74" t="str">
        <f t="shared" ca="1" si="1121"/>
        <v/>
      </c>
      <c r="HF487" s="74" t="str">
        <f t="shared" ca="1" si="1122"/>
        <v/>
      </c>
      <c r="HG487" s="74" t="str">
        <f t="shared" ca="1" si="1123"/>
        <v/>
      </c>
      <c r="HH487" s="74" t="str">
        <f t="shared" ca="1" si="1124"/>
        <v/>
      </c>
      <c r="HI487" s="74" t="str">
        <f t="shared" ca="1" si="1125"/>
        <v/>
      </c>
      <c r="HJ487" s="74" t="str">
        <f t="shared" ca="1" si="1126"/>
        <v/>
      </c>
      <c r="HK487" s="74" t="str">
        <f t="shared" ca="1" si="1127"/>
        <v/>
      </c>
      <c r="HL487" s="74" t="str">
        <f t="shared" ca="1" si="1128"/>
        <v/>
      </c>
      <c r="HM487" s="74" t="str">
        <f t="shared" ca="1" si="1129"/>
        <v/>
      </c>
      <c r="HN487" s="74" t="str">
        <f t="shared" ca="1" si="1130"/>
        <v/>
      </c>
      <c r="HO487" s="529" t="str">
        <f t="shared" ca="1" si="1131"/>
        <v/>
      </c>
      <c r="HP487" s="74" t="str">
        <f t="shared" ca="1" si="1132"/>
        <v/>
      </c>
      <c r="HQ487" s="74" t="str">
        <f t="shared" ca="1" si="1133"/>
        <v/>
      </c>
      <c r="HR487" s="74" t="str">
        <f t="shared" ca="1" si="1134"/>
        <v/>
      </c>
      <c r="HS487" s="74" t="str">
        <f t="shared" ca="1" si="1135"/>
        <v/>
      </c>
      <c r="HT487" s="74" t="str">
        <f ca="1">IF(V487=1,"",IF(LOG入力!BH487&gt;0,0,IF(DV487=1,0,IF(N487="0",0,IF(SUM(HD487:HS487)&gt;0,1,0)))))</f>
        <v/>
      </c>
    </row>
    <row r="488" spans="1:228" x14ac:dyDescent="0.15">
      <c r="A488" s="5">
        <v>470</v>
      </c>
      <c r="B488" s="487" t="str">
        <f t="shared" ca="1" si="994"/>
        <v/>
      </c>
      <c r="C488" s="548" t="str">
        <f ca="1">LOG入力!AP488</f>
        <v/>
      </c>
      <c r="D488" s="548" t="str">
        <f ca="1">LOG入力!AQ488</f>
        <v/>
      </c>
      <c r="E488" s="548" t="str">
        <f ca="1">LOG入力!AR488</f>
        <v/>
      </c>
      <c r="F488" s="589" t="str">
        <f t="shared" ca="1" si="995"/>
        <v/>
      </c>
      <c r="G488" s="586" t="str">
        <f ca="1">LOG入力!AT488</f>
        <v/>
      </c>
      <c r="H488" s="553" t="str">
        <f ca="1">LOG入力!AU488</f>
        <v/>
      </c>
      <c r="I488" s="587" t="str">
        <f ca="1">LOG入力!AV488</f>
        <v/>
      </c>
      <c r="J488" s="590" t="str">
        <f ca="1">LOG入力!AW488</f>
        <v/>
      </c>
      <c r="K488" s="591" t="str">
        <f ca="1">LOG入力!BJ488</f>
        <v/>
      </c>
      <c r="L488" s="590" t="str">
        <f ca="1">LOG入力!AY488</f>
        <v/>
      </c>
      <c r="M488" s="556" t="str">
        <f ca="1">LOG入力!BK488</f>
        <v/>
      </c>
      <c r="N488" s="588" t="str">
        <f ca="1">IF(V488=1,"",IF(LOG入力!AJ488=1,"1",LOG入力!BA488))</f>
        <v/>
      </c>
      <c r="O488" s="557" t="str">
        <f ca="1">IF(V488=1,"",IF(LEN(LOG入力!O488)=0,"",LOG入力!O488))</f>
        <v/>
      </c>
      <c r="P488" s="336" t="str">
        <f ca="1">IF(V488=1,"",IF($AA$4=1,"",IF(LOG入力!BG488=1,"",CONCATENATE($ER488,$FB488,$FL488,$FV488,$GF488))))</f>
        <v/>
      </c>
      <c r="Q488" s="337" t="str">
        <f ca="1">IF(V488=1,"",IF($AA$4=1,"",IF(LOG入力!BG488=1,"",CONCATENATE($ET488,$FD488,$FN488,$FX488,$GH488))))</f>
        <v/>
      </c>
      <c r="R488" s="338" t="str">
        <f ca="1">IF(V488=1,"",IF($AA$4=1,"",IF(LOG入力!BH488&gt;0,0,AA488)))</f>
        <v/>
      </c>
      <c r="S488" s="558" t="str">
        <f t="shared" ca="1" si="996"/>
        <v/>
      </c>
      <c r="T488" s="681"/>
      <c r="U488" s="38"/>
      <c r="V488" s="196">
        <f ca="1">LOG入力!AN488</f>
        <v>1</v>
      </c>
      <c r="W488" s="38"/>
      <c r="X488" s="516" t="str">
        <f t="shared" ca="1" si="997"/>
        <v/>
      </c>
      <c r="Y488" s="515" t="str">
        <f t="shared" ca="1" si="998"/>
        <v/>
      </c>
      <c r="Z488" s="518" t="str">
        <f t="shared" ca="1" si="999"/>
        <v/>
      </c>
      <c r="AA488" s="574" t="str">
        <f t="shared" ca="1" si="1000"/>
        <v/>
      </c>
      <c r="AC488" s="6" t="str">
        <f t="shared" ca="1" si="1001"/>
        <v/>
      </c>
      <c r="AD488" s="6" t="str">
        <f t="shared" ca="1" si="1002"/>
        <v/>
      </c>
      <c r="AE488" s="6" t="str">
        <f t="shared" ca="1" si="1003"/>
        <v/>
      </c>
      <c r="AF488" s="6" t="str">
        <f t="shared" ca="1" si="1004"/>
        <v/>
      </c>
      <c r="AG488" s="6" t="str">
        <f t="shared" ca="1" si="1005"/>
        <v/>
      </c>
      <c r="AH488" s="6" t="str">
        <f t="shared" ca="1" si="1006"/>
        <v/>
      </c>
      <c r="AI488" s="6" t="str">
        <f t="shared" ca="1" si="1007"/>
        <v/>
      </c>
      <c r="AJ488" s="6" t="str">
        <f t="shared" ca="1" si="1008"/>
        <v/>
      </c>
      <c r="AK488" s="6" t="str">
        <f t="shared" ca="1" si="1009"/>
        <v/>
      </c>
      <c r="AL488" s="6" t="str">
        <f t="shared" ca="1" si="1010"/>
        <v/>
      </c>
      <c r="AM488" s="6" t="str">
        <f t="shared" ca="1" si="1011"/>
        <v/>
      </c>
      <c r="AN488" s="6" t="str">
        <f t="shared" ca="1" si="1012"/>
        <v/>
      </c>
      <c r="AO488" s="6" t="str">
        <f t="shared" ca="1" si="1013"/>
        <v/>
      </c>
      <c r="AP488" s="6" t="str">
        <f t="shared" ca="1" si="1014"/>
        <v/>
      </c>
      <c r="AQ488" s="6" t="str">
        <f t="shared" ca="1" si="1015"/>
        <v/>
      </c>
      <c r="AR488" s="6" t="str">
        <f t="shared" ca="1" si="1016"/>
        <v/>
      </c>
      <c r="AS488" s="6" t="str">
        <f t="shared" ca="1" si="1017"/>
        <v/>
      </c>
      <c r="AT488" s="6" t="str">
        <f t="shared" ca="1" si="1018"/>
        <v/>
      </c>
      <c r="AU488" s="6" t="str">
        <f t="shared" ca="1" si="1019"/>
        <v/>
      </c>
      <c r="AV488" s="6" t="str">
        <f t="shared" ca="1" si="1020"/>
        <v/>
      </c>
      <c r="AW488" s="6" t="str">
        <f t="shared" ca="1" si="1021"/>
        <v/>
      </c>
      <c r="AY488" s="6" t="str">
        <f t="shared" ca="1" si="1022"/>
        <v/>
      </c>
      <c r="AZ488" s="6" t="str">
        <f t="shared" ca="1" si="1023"/>
        <v/>
      </c>
      <c r="BA488" s="6" t="str">
        <f t="shared" ca="1" si="1024"/>
        <v/>
      </c>
      <c r="BB488" s="6" t="str">
        <f t="shared" ca="1" si="1025"/>
        <v/>
      </c>
      <c r="BC488" s="6" t="str">
        <f t="shared" ca="1" si="1026"/>
        <v/>
      </c>
      <c r="BD488" s="6" t="str">
        <f t="shared" ca="1" si="1027"/>
        <v/>
      </c>
      <c r="BE488" s="6" t="str">
        <f t="shared" ca="1" si="1028"/>
        <v/>
      </c>
      <c r="BF488" s="6" t="str">
        <f t="shared" ca="1" si="1029"/>
        <v/>
      </c>
      <c r="BG488" s="6" t="str">
        <f t="shared" ca="1" si="1030"/>
        <v/>
      </c>
      <c r="BH488" s="6" t="str">
        <f t="shared" ca="1" si="1031"/>
        <v/>
      </c>
      <c r="BI488" s="6" t="str">
        <f t="shared" ca="1" si="1032"/>
        <v/>
      </c>
      <c r="BJ488" s="6" t="str">
        <f t="shared" ca="1" si="1033"/>
        <v/>
      </c>
      <c r="BK488" s="6" t="str">
        <f t="shared" ca="1" si="1034"/>
        <v/>
      </c>
      <c r="BL488" s="6" t="str">
        <f t="shared" ca="1" si="1035"/>
        <v/>
      </c>
      <c r="BM488" s="6" t="str">
        <f t="shared" ca="1" si="1036"/>
        <v/>
      </c>
      <c r="BN488" s="6" t="str">
        <f t="shared" ca="1" si="1037"/>
        <v/>
      </c>
      <c r="BO488" s="6" t="str">
        <f t="shared" ca="1" si="1038"/>
        <v/>
      </c>
      <c r="BP488" s="6" t="str">
        <f t="shared" ca="1" si="1039"/>
        <v/>
      </c>
      <c r="BQ488" s="6" t="str">
        <f t="shared" ca="1" si="1040"/>
        <v/>
      </c>
      <c r="BR488" s="6" t="str">
        <f t="shared" ca="1" si="1041"/>
        <v/>
      </c>
      <c r="BS488" s="6" t="str">
        <f t="shared" ca="1" si="1042"/>
        <v/>
      </c>
      <c r="BU488" s="6" t="str">
        <f t="shared" ca="1" si="1043"/>
        <v/>
      </c>
      <c r="BW488" s="515" t="str">
        <f t="shared" ca="1" si="1044"/>
        <v/>
      </c>
      <c r="BX488" s="515">
        <f t="shared" ca="1" si="1045"/>
        <v>0</v>
      </c>
      <c r="BY488" s="515" t="str">
        <f t="shared" ca="1" si="1046"/>
        <v/>
      </c>
      <c r="CA488" s="6">
        <f t="shared" ca="1" si="1047"/>
        <v>1</v>
      </c>
      <c r="CC488" s="523" t="str">
        <f t="shared" ca="1" si="1048"/>
        <v/>
      </c>
      <c r="CE488" s="6" t="str">
        <f t="shared" ca="1" si="1049"/>
        <v/>
      </c>
      <c r="CG488" s="524" t="str">
        <f ca="1">IF(V488=1,"",IF($AA$4=1,"",IF(LOG入力!BH488&gt;0,"",IF(N488=0,"",IF(HT488=0,"","★")))))</f>
        <v/>
      </c>
      <c r="CI488" s="74" t="str">
        <f t="shared" ca="1" si="1050"/>
        <v/>
      </c>
      <c r="CK488" s="525" t="str">
        <f ca="1">IF(V488=1,"",IF(LOG入力!BH488&gt;0,1,0))</f>
        <v/>
      </c>
      <c r="CL488" s="74" t="str">
        <f t="shared" ca="1" si="1051"/>
        <v/>
      </c>
      <c r="CN488" s="74" t="str">
        <f t="shared" ca="1" si="1052"/>
        <v/>
      </c>
      <c r="CO488" s="74" t="str">
        <f t="shared" ca="1" si="1053"/>
        <v/>
      </c>
      <c r="CQ488" s="74" t="str">
        <f t="shared" ca="1" si="1054"/>
        <v/>
      </c>
      <c r="CR488" s="74" t="str">
        <f t="shared" ca="1" si="1055"/>
        <v/>
      </c>
      <c r="CS488" s="74" t="str">
        <f t="shared" ca="1" si="1056"/>
        <v/>
      </c>
      <c r="CT488" s="74" t="str">
        <f t="shared" ca="1" si="1057"/>
        <v/>
      </c>
      <c r="CU488" s="74" t="str">
        <f t="shared" ca="1" si="1058"/>
        <v/>
      </c>
      <c r="CV488" s="74" t="str">
        <f t="shared" ca="1" si="1059"/>
        <v/>
      </c>
      <c r="CW488" s="74" t="str">
        <f t="shared" ca="1" si="1060"/>
        <v/>
      </c>
      <c r="CX488" s="74" t="str">
        <f t="shared" ca="1" si="1061"/>
        <v/>
      </c>
      <c r="CY488" s="74" t="str">
        <f t="shared" ca="1" si="1062"/>
        <v/>
      </c>
      <c r="CZ488" s="74" t="str">
        <f t="shared" ca="1" si="1063"/>
        <v/>
      </c>
      <c r="DA488" s="74" t="str">
        <f t="shared" ca="1" si="1064"/>
        <v/>
      </c>
      <c r="DB488" s="74" t="str">
        <f t="shared" ca="1" si="1065"/>
        <v/>
      </c>
      <c r="DD488" s="74" t="str">
        <f t="shared" ca="1" si="1066"/>
        <v/>
      </c>
      <c r="DE488" s="74" t="str">
        <f t="shared" ca="1" si="1067"/>
        <v/>
      </c>
      <c r="DF488" s="74" t="str">
        <f t="shared" ca="1" si="1068"/>
        <v/>
      </c>
      <c r="DG488" s="74" t="str">
        <f t="shared" ca="1" si="1069"/>
        <v/>
      </c>
      <c r="DH488" s="74" t="str">
        <f t="shared" ca="1" si="1070"/>
        <v/>
      </c>
      <c r="DI488" s="74" t="str">
        <f t="shared" ca="1" si="1071"/>
        <v/>
      </c>
      <c r="DJ488" s="74" t="str">
        <f t="shared" ca="1" si="1072"/>
        <v/>
      </c>
      <c r="DK488" s="74" t="str">
        <f t="shared" ca="1" si="1073"/>
        <v/>
      </c>
      <c r="DL488" s="74" t="str">
        <f t="shared" ca="1" si="1074"/>
        <v/>
      </c>
      <c r="DM488" s="74" t="str">
        <f t="shared" ca="1" si="1075"/>
        <v/>
      </c>
      <c r="DN488" s="74" t="str">
        <f t="shared" ca="1" si="1076"/>
        <v/>
      </c>
      <c r="DO488" s="74" t="str">
        <f t="shared" ca="1" si="1077"/>
        <v/>
      </c>
      <c r="DQ488" s="74" t="str">
        <f t="shared" ca="1" si="1078"/>
        <v/>
      </c>
      <c r="DS488" s="74" t="str">
        <f t="shared" ca="1" si="1079"/>
        <v/>
      </c>
      <c r="DT488" s="74" t="str">
        <f t="shared" ca="1" si="1080"/>
        <v/>
      </c>
      <c r="DV488" s="525" t="str">
        <f t="shared" ca="1" si="1081"/>
        <v/>
      </c>
      <c r="DW488" s="74" t="str">
        <f t="shared" ca="1" si="1082"/>
        <v/>
      </c>
      <c r="DX488" s="485" t="str">
        <f t="shared" ca="1" si="1083"/>
        <v/>
      </c>
      <c r="DY488" s="74" t="str">
        <f t="shared" ca="1" si="1084"/>
        <v/>
      </c>
      <c r="DZ488" s="74" t="str">
        <f t="shared" ca="1" si="1085"/>
        <v/>
      </c>
      <c r="EA488" s="74" t="str">
        <f t="shared" ca="1" si="1086"/>
        <v/>
      </c>
      <c r="EC488" s="74" t="str">
        <f t="shared" ca="1" si="1087"/>
        <v/>
      </c>
      <c r="ED488" s="74" t="str">
        <f t="shared" ca="1" si="1088"/>
        <v/>
      </c>
      <c r="EE488" s="74" t="str">
        <f t="shared" ca="1" si="1089"/>
        <v/>
      </c>
      <c r="EG488" s="479" t="str">
        <f ca="1">IF(V488=1,"",IF(LOG入力!BH488&gt;0,0,IF(CG488="★",0,IF(R488=1,0,IF(N488=0,0,1)))))</f>
        <v/>
      </c>
      <c r="EH488" s="483" t="str">
        <f t="shared" ca="1" si="1090"/>
        <v/>
      </c>
      <c r="EI488" s="483" t="str">
        <f t="shared" ca="1" si="1091"/>
        <v/>
      </c>
      <c r="EJ488" s="483" t="str">
        <f t="shared" ca="1" si="1092"/>
        <v/>
      </c>
      <c r="EL488" s="71">
        <f t="shared" ca="1" si="1093"/>
        <v>0</v>
      </c>
      <c r="EM488" s="6">
        <f t="shared" ca="1" si="1094"/>
        <v>0</v>
      </c>
      <c r="EN488" s="6" t="str">
        <f t="shared" ca="1" si="1095"/>
        <v/>
      </c>
      <c r="EO488" s="6">
        <f ca="1">IF(LOG入力!BH488&gt;0,0,IF(EM488=0,0,(IF(COUNTIF($EN$19:EN488,EN488)=1,IF($FS$3="N",1,IF(EH488=1,1,0))))))</f>
        <v>0</v>
      </c>
      <c r="EP488" s="6" t="str">
        <f ca="1">IF(LOG入力!BH488&gt;0,"",IF(EO488=1,$X488,""))</f>
        <v/>
      </c>
      <c r="EQ488" s="6" t="str">
        <f ca="1">IF(LOG入力!BH488&gt;0,"",IF(EO488=1,$Y488,""))</f>
        <v/>
      </c>
      <c r="ER488" s="520" t="str">
        <f ca="1">IF(LOG入力!BH488&gt;0,"",IF(COUNTIF($EP$19:$EP488,EP488)=1,EP488,""))</f>
        <v/>
      </c>
      <c r="ES488" s="520">
        <f ca="1">IF(LOG入力!BH488&gt;0,0,IF((EL488=1),IF(($ER488=""),0,1),0))</f>
        <v>0</v>
      </c>
      <c r="ET488" s="520" t="str">
        <f ca="1">IF(LOG入力!BH488&gt;0,"",IF(COUNTIF($EQ$19:EQ488,EQ488)=1,EQ488,""))</f>
        <v/>
      </c>
      <c r="EU488" s="539">
        <f ca="1">IF(LOG入力!BH488&gt;0,0,IF((EL488=1),IF(($ET488=""),0,1),0))</f>
        <v>0</v>
      </c>
      <c r="EV488" s="71">
        <f t="shared" ca="1" si="1096"/>
        <v>0</v>
      </c>
      <c r="EW488" s="6">
        <f t="shared" ca="1" si="1097"/>
        <v>0</v>
      </c>
      <c r="EX488" s="6" t="str">
        <f t="shared" ca="1" si="1098"/>
        <v/>
      </c>
      <c r="EY488" s="6">
        <f ca="1">IF(LOG入力!BH488&gt;0,0,IF(EW488=0,0,(IF(COUNTIF($EX$19:EX488,EX488)=1,IF($FS$3="N",1,IF(EH488=1,1,0))))))</f>
        <v>0</v>
      </c>
      <c r="EZ488" s="6" t="str">
        <f ca="1">IF(LOG入力!BH488&gt;0,"",IF(EY488=1,$X488,""))</f>
        <v/>
      </c>
      <c r="FA488" s="6" t="str">
        <f ca="1">IF(LOG入力!BH488&gt;0,"",IF(EY488=1,$Y488,""))</f>
        <v/>
      </c>
      <c r="FB488" s="6" t="str">
        <f ca="1">IF(LOG入力!BH488&gt;0,"",IF(COUNTIF($EZ$19:$EZ488,EZ488)=1,EZ488,""))</f>
        <v/>
      </c>
      <c r="FC488" s="6">
        <f ca="1">IF(LOG入力!BH488&gt;0,0,IF((EV488=1),IF(($FB488=""),0,1),0))</f>
        <v>0</v>
      </c>
      <c r="FD488" s="6" t="str">
        <f ca="1">IF(LOG入力!BH488&gt;0,"",IF(COUNTIF($FA$19:FA488,FA488)=1,FA488,""))</f>
        <v/>
      </c>
      <c r="FE488" s="72">
        <f ca="1">IF(LOG入力!BH488&gt;0,0,IF((EV488=1),IF(($FD488=""),0,1),0))</f>
        <v>0</v>
      </c>
      <c r="FF488" s="71">
        <f t="shared" ca="1" si="1099"/>
        <v>0</v>
      </c>
      <c r="FG488" s="6">
        <f t="shared" ca="1" si="1100"/>
        <v>0</v>
      </c>
      <c r="FH488" s="6" t="str">
        <f t="shared" ca="1" si="1101"/>
        <v/>
      </c>
      <c r="FI488" s="6">
        <f ca="1">IF(LOG入力!BH488&gt;0,0,IF(FG488=0,0,(IF(COUNTIF($FH$19:FH488,FH488)=1,IF($FS$3="N",1,IF(EH488=1,1,0))))))</f>
        <v>0</v>
      </c>
      <c r="FJ488" s="6" t="str">
        <f ca="1">IF(LOG入力!BH488&gt;0,"",IF(FI488=1,$X488,""))</f>
        <v/>
      </c>
      <c r="FK488" s="6" t="str">
        <f ca="1">IF(LOG入力!BH488&gt;0,"",IF(FI488=1,$Y488,""))</f>
        <v/>
      </c>
      <c r="FL488" s="6" t="str">
        <f ca="1">IF(LOG入力!BH488&gt;0,"",IF(COUNTIF($FJ$19:$FJ488,FJ488)=1,FJ488,""))</f>
        <v/>
      </c>
      <c r="FM488" s="6">
        <f ca="1">IF(LOG入力!BH488&gt;0,0,IF((FF488=1),IF(($FL488=""),0,1),0))</f>
        <v>0</v>
      </c>
      <c r="FN488" s="6" t="str">
        <f ca="1">IF(LOG入力!BH488&gt;0,"",IF(COUNTIF($FK$19:FK488,FK488)=1,FK488,""))</f>
        <v/>
      </c>
      <c r="FO488" s="72">
        <f ca="1">IF(LOG入力!BH488&gt;0,0,IF((FF488=1),IF(($FN488=""),0,1),0))</f>
        <v>0</v>
      </c>
      <c r="FP488" s="71">
        <f t="shared" ca="1" si="1102"/>
        <v>0</v>
      </c>
      <c r="FQ488" s="6">
        <f t="shared" ca="1" si="1103"/>
        <v>0</v>
      </c>
      <c r="FR488" s="6" t="str">
        <f t="shared" ca="1" si="1104"/>
        <v/>
      </c>
      <c r="FS488" s="6">
        <f ca="1">IF(LOG入力!BH488&gt;0,0,IF(FQ488=0,0,(IF(COUNTIF($FR$19:FR488,FR488)=1,IF($FS$3="N",1,IF(EH488=1,1,0))))))</f>
        <v>0</v>
      </c>
      <c r="FT488" s="6" t="str">
        <f ca="1">IF(LOG入力!BH488&gt;0,"",IF(FS488=1,$X488,""))</f>
        <v/>
      </c>
      <c r="FU488" s="6" t="str">
        <f ca="1">IF(LOG入力!BH488&gt;0,"",IF(FS488=1,$Y488,""))</f>
        <v/>
      </c>
      <c r="FV488" s="6" t="str">
        <f ca="1">IF(LOG入力!BH488&gt;0,"",IF(COUNTIF($FT$19:$FT488,FT488)=1,FT488,""))</f>
        <v/>
      </c>
      <c r="FW488" s="6">
        <f ca="1">IF(LOG入力!BH488&gt;0,0,IF((FP488=1),IF(($FV488=""),0,1),0))</f>
        <v>0</v>
      </c>
      <c r="FX488" s="6" t="str">
        <f ca="1">IF(LOG入力!BH488&gt;0,"",IF(COUNTIF($FU$19:FU488,FU488)=1,FU488,""))</f>
        <v/>
      </c>
      <c r="FY488" s="72">
        <f ca="1">IF(LOG入力!BH488&gt;0,0,IF((FP488=1),IF(($FX488=""),0,1),0))</f>
        <v>0</v>
      </c>
      <c r="FZ488" s="71">
        <f t="shared" ca="1" si="1105"/>
        <v>0</v>
      </c>
      <c r="GA488" s="6">
        <f t="shared" ca="1" si="1106"/>
        <v>0</v>
      </c>
      <c r="GB488" s="6" t="str">
        <f t="shared" ca="1" si="1107"/>
        <v/>
      </c>
      <c r="GC488" s="6">
        <f ca="1">IF(LOG入力!BH488&gt;0,0,IF(GA488=0,0,(IF(COUNTIF($GB$19:GB488,GB488)=1,IF($FS$3="N",1,IF(EH488=1,1,0))))))</f>
        <v>0</v>
      </c>
      <c r="GD488" s="6" t="str">
        <f ca="1">IF(LOG入力!BH488&gt;0,"",IF(GC488=1,$X488,""))</f>
        <v/>
      </c>
      <c r="GE488" s="6" t="str">
        <f ca="1">IF(LOG入力!BH488&gt;0,"",IF(GC488=1,$Y488,""))</f>
        <v/>
      </c>
      <c r="GF488" s="6" t="str">
        <f ca="1">IF(LOG入力!BH488&gt;0,"",IF(COUNTIF($GD$19:$GD488,GD488)=1,GD488,""))</f>
        <v/>
      </c>
      <c r="GG488" s="6">
        <f ca="1">IF(LOG入力!BH488&gt;0,0,IF((FZ488=1),IF(($GF488=""),0,1),0))</f>
        <v>0</v>
      </c>
      <c r="GH488" s="6" t="str">
        <f ca="1">IF(LOG入力!BH488&gt;0,"",IF(COUNTIF($GE$19:GE488,GE488)=1,GE488,""))</f>
        <v/>
      </c>
      <c r="GI488" s="72">
        <f ca="1">IF(LOG入力!BH488&gt;0,0,IF((FZ488=1),IF(($GH488=""),0,1),0))</f>
        <v>0</v>
      </c>
      <c r="GK488" s="455" t="str">
        <f ca="1">IF(V488=1,"",IF(LEN(LOG入力!AS488)=0,"",LOG入力!AS488))</f>
        <v/>
      </c>
      <c r="GL488" s="378" t="str">
        <f t="shared" ca="1" si="1108"/>
        <v/>
      </c>
      <c r="GM488" s="378" t="str">
        <f t="shared" ca="1" si="1109"/>
        <v/>
      </c>
      <c r="GN488" s="74" t="str">
        <f t="shared" ca="1" si="1110"/>
        <v/>
      </c>
      <c r="GO488" s="74" t="str">
        <f t="shared" ca="1" si="1111"/>
        <v/>
      </c>
      <c r="GQ488" s="74" t="str">
        <f t="shared" ca="1" si="1112"/>
        <v/>
      </c>
      <c r="GR488" s="74" t="str">
        <f t="shared" ca="1" si="1113"/>
        <v/>
      </c>
      <c r="GS488" s="74" t="str">
        <f t="shared" ca="1" si="1114"/>
        <v/>
      </c>
      <c r="GT488" s="74" t="str">
        <f t="shared" ca="1" si="1115"/>
        <v/>
      </c>
      <c r="GU488" s="74" t="str">
        <f t="shared" ca="1" si="1116"/>
        <v/>
      </c>
      <c r="GV488" s="74" t="str">
        <f t="shared" ca="1" si="1117"/>
        <v/>
      </c>
      <c r="GX488" s="74" t="str">
        <f t="shared" ca="1" si="1118"/>
        <v/>
      </c>
      <c r="GY488" s="74" t="str">
        <f t="shared" ca="1" si="1119"/>
        <v/>
      </c>
      <c r="GZ488" s="74" t="str">
        <f ca="1">IF(V488=1,"",IF(LOG入力!BH488&gt;0,0,IF(GY488=0,0,IF((VALUE((TYPE(VALUE(J488)))))=16,0,IF(VALUE(J488)&lt;60,1,IF(VALUE(J488)&lt;100,0,IF(VALUE(J488)&lt;600,2,0)))))))</f>
        <v/>
      </c>
      <c r="HA488" s="74" t="str">
        <f t="shared" ca="1" si="1120"/>
        <v/>
      </c>
      <c r="HB488" s="74" t="str">
        <f ca="1">IF(V488=1,"",IF(LOG入力!BH488&gt;0,0,IF(HA488=0,0,IF((VALUE((TYPE(VALUE(L488)))))=16,0,IF(VALUE(L488)&lt;60,1,IF(VALUE(L488)&lt;100,0,IF(VALUE(L488)&lt;600,2,0)))))))</f>
        <v/>
      </c>
      <c r="HD488" s="74" t="str">
        <f t="shared" ca="1" si="1121"/>
        <v/>
      </c>
      <c r="HF488" s="74" t="str">
        <f t="shared" ca="1" si="1122"/>
        <v/>
      </c>
      <c r="HG488" s="74" t="str">
        <f t="shared" ca="1" si="1123"/>
        <v/>
      </c>
      <c r="HH488" s="74" t="str">
        <f t="shared" ca="1" si="1124"/>
        <v/>
      </c>
      <c r="HI488" s="74" t="str">
        <f t="shared" ca="1" si="1125"/>
        <v/>
      </c>
      <c r="HJ488" s="74" t="str">
        <f t="shared" ca="1" si="1126"/>
        <v/>
      </c>
      <c r="HK488" s="74" t="str">
        <f t="shared" ca="1" si="1127"/>
        <v/>
      </c>
      <c r="HL488" s="74" t="str">
        <f t="shared" ca="1" si="1128"/>
        <v/>
      </c>
      <c r="HM488" s="74" t="str">
        <f t="shared" ca="1" si="1129"/>
        <v/>
      </c>
      <c r="HN488" s="74" t="str">
        <f t="shared" ca="1" si="1130"/>
        <v/>
      </c>
      <c r="HO488" s="529" t="str">
        <f t="shared" ca="1" si="1131"/>
        <v/>
      </c>
      <c r="HP488" s="74" t="str">
        <f t="shared" ca="1" si="1132"/>
        <v/>
      </c>
      <c r="HQ488" s="74" t="str">
        <f t="shared" ca="1" si="1133"/>
        <v/>
      </c>
      <c r="HR488" s="74" t="str">
        <f t="shared" ca="1" si="1134"/>
        <v/>
      </c>
      <c r="HS488" s="74" t="str">
        <f t="shared" ca="1" si="1135"/>
        <v/>
      </c>
      <c r="HT488" s="74" t="str">
        <f ca="1">IF(V488=1,"",IF(LOG入力!BH488&gt;0,0,IF(DV488=1,0,IF(N488="0",0,IF(SUM(HD488:HS488)&gt;0,1,0)))))</f>
        <v/>
      </c>
    </row>
    <row r="489" spans="1:228" x14ac:dyDescent="0.15">
      <c r="A489" s="5"/>
      <c r="B489" s="560" t="str">
        <f t="shared" ca="1" si="994"/>
        <v/>
      </c>
      <c r="C489" s="562" t="str">
        <f ca="1">LOG入力!AP489</f>
        <v/>
      </c>
      <c r="D489" s="562" t="str">
        <f ca="1">LOG入力!AQ489</f>
        <v/>
      </c>
      <c r="E489" s="562" t="str">
        <f ca="1">LOG入力!AR489</f>
        <v/>
      </c>
      <c r="F489" s="563" t="str">
        <f t="shared" ca="1" si="995"/>
        <v/>
      </c>
      <c r="G489" s="582" t="str">
        <f ca="1">LOG入力!AT489</f>
        <v/>
      </c>
      <c r="H489" s="507" t="str">
        <f ca="1">LOG入力!AU489</f>
        <v/>
      </c>
      <c r="I489" s="507" t="str">
        <f ca="1">LOG入力!AV489</f>
        <v/>
      </c>
      <c r="J489" s="583" t="str">
        <f ca="1">LOG入力!AW489</f>
        <v/>
      </c>
      <c r="K489" s="584" t="str">
        <f ca="1">LOG入力!BJ489</f>
        <v/>
      </c>
      <c r="L489" s="583" t="str">
        <f ca="1">LOG入力!AY489</f>
        <v/>
      </c>
      <c r="M489" s="566" t="str">
        <f ca="1">LOG入力!BK489</f>
        <v/>
      </c>
      <c r="N489" s="567" t="str">
        <f ca="1">IF(V489=1,"",IF(LOG入力!AJ489=1,"1",LOG入力!BA489))</f>
        <v/>
      </c>
      <c r="O489" s="568" t="str">
        <f ca="1">IF(V489=1,"",IF(LEN(LOG入力!O489)=0,"",LOG入力!O489))</f>
        <v/>
      </c>
      <c r="P489" s="569" t="str">
        <f ca="1">IF(V489=1,"",IF($AA$4=1,"",IF(LOG入力!BG489=1,"",CONCATENATE($ER489,$FB489,$FL489,$FV489,$GF489))))</f>
        <v/>
      </c>
      <c r="Q489" s="569" t="str">
        <f ca="1">IF(V489=1,"",IF($AA$4=1,"",IF(LOG入力!BG489=1,"",CONCATENATE($ET489,$FD489,$FN489,$FX489,$GH489))))</f>
        <v/>
      </c>
      <c r="R489" s="292" t="str">
        <f ca="1">IF(V489=1,"",IF($AA$4=1,"",IF(LOG入力!BH489&gt;0,0,AA489)))</f>
        <v/>
      </c>
      <c r="S489" s="293" t="str">
        <f t="shared" ca="1" si="996"/>
        <v/>
      </c>
      <c r="T489" s="681"/>
      <c r="U489" s="38"/>
      <c r="V489" s="196">
        <f ca="1">LOG入力!AN489</f>
        <v>1</v>
      </c>
      <c r="W489" s="38"/>
      <c r="X489" s="516" t="str">
        <f t="shared" ca="1" si="997"/>
        <v/>
      </c>
      <c r="Y489" s="515" t="str">
        <f t="shared" ca="1" si="998"/>
        <v/>
      </c>
      <c r="Z489" s="518" t="str">
        <f t="shared" ca="1" si="999"/>
        <v/>
      </c>
      <c r="AA489" s="574" t="str">
        <f t="shared" ca="1" si="1000"/>
        <v/>
      </c>
      <c r="AC489" s="6" t="str">
        <f t="shared" ca="1" si="1001"/>
        <v/>
      </c>
      <c r="AD489" s="6" t="str">
        <f t="shared" ca="1" si="1002"/>
        <v/>
      </c>
      <c r="AE489" s="6" t="str">
        <f t="shared" ca="1" si="1003"/>
        <v/>
      </c>
      <c r="AF489" s="6" t="str">
        <f t="shared" ca="1" si="1004"/>
        <v/>
      </c>
      <c r="AG489" s="6" t="str">
        <f t="shared" ca="1" si="1005"/>
        <v/>
      </c>
      <c r="AH489" s="6" t="str">
        <f t="shared" ca="1" si="1006"/>
        <v/>
      </c>
      <c r="AI489" s="6" t="str">
        <f t="shared" ca="1" si="1007"/>
        <v/>
      </c>
      <c r="AJ489" s="6" t="str">
        <f t="shared" ca="1" si="1008"/>
        <v/>
      </c>
      <c r="AK489" s="6" t="str">
        <f t="shared" ca="1" si="1009"/>
        <v/>
      </c>
      <c r="AL489" s="6" t="str">
        <f t="shared" ca="1" si="1010"/>
        <v/>
      </c>
      <c r="AM489" s="6" t="str">
        <f t="shared" ca="1" si="1011"/>
        <v/>
      </c>
      <c r="AN489" s="6" t="str">
        <f t="shared" ca="1" si="1012"/>
        <v/>
      </c>
      <c r="AO489" s="6" t="str">
        <f t="shared" ca="1" si="1013"/>
        <v/>
      </c>
      <c r="AP489" s="6" t="str">
        <f t="shared" ca="1" si="1014"/>
        <v/>
      </c>
      <c r="AQ489" s="6" t="str">
        <f t="shared" ca="1" si="1015"/>
        <v/>
      </c>
      <c r="AR489" s="6" t="str">
        <f t="shared" ca="1" si="1016"/>
        <v/>
      </c>
      <c r="AS489" s="6" t="str">
        <f t="shared" ca="1" si="1017"/>
        <v/>
      </c>
      <c r="AT489" s="6" t="str">
        <f t="shared" ca="1" si="1018"/>
        <v/>
      </c>
      <c r="AU489" s="6" t="str">
        <f t="shared" ca="1" si="1019"/>
        <v/>
      </c>
      <c r="AV489" s="6" t="str">
        <f t="shared" ca="1" si="1020"/>
        <v/>
      </c>
      <c r="AW489" s="6" t="str">
        <f t="shared" ca="1" si="1021"/>
        <v/>
      </c>
      <c r="AY489" s="6" t="str">
        <f t="shared" ca="1" si="1022"/>
        <v/>
      </c>
      <c r="AZ489" s="6" t="str">
        <f t="shared" ca="1" si="1023"/>
        <v/>
      </c>
      <c r="BA489" s="6" t="str">
        <f t="shared" ca="1" si="1024"/>
        <v/>
      </c>
      <c r="BB489" s="6" t="str">
        <f t="shared" ca="1" si="1025"/>
        <v/>
      </c>
      <c r="BC489" s="6" t="str">
        <f t="shared" ca="1" si="1026"/>
        <v/>
      </c>
      <c r="BD489" s="6" t="str">
        <f t="shared" ca="1" si="1027"/>
        <v/>
      </c>
      <c r="BE489" s="6" t="str">
        <f t="shared" ca="1" si="1028"/>
        <v/>
      </c>
      <c r="BF489" s="6" t="str">
        <f t="shared" ca="1" si="1029"/>
        <v/>
      </c>
      <c r="BG489" s="6" t="str">
        <f t="shared" ca="1" si="1030"/>
        <v/>
      </c>
      <c r="BH489" s="6" t="str">
        <f t="shared" ca="1" si="1031"/>
        <v/>
      </c>
      <c r="BI489" s="6" t="str">
        <f t="shared" ca="1" si="1032"/>
        <v/>
      </c>
      <c r="BJ489" s="6" t="str">
        <f t="shared" ca="1" si="1033"/>
        <v/>
      </c>
      <c r="BK489" s="6" t="str">
        <f t="shared" ca="1" si="1034"/>
        <v/>
      </c>
      <c r="BL489" s="6" t="str">
        <f t="shared" ca="1" si="1035"/>
        <v/>
      </c>
      <c r="BM489" s="6" t="str">
        <f t="shared" ca="1" si="1036"/>
        <v/>
      </c>
      <c r="BN489" s="6" t="str">
        <f t="shared" ca="1" si="1037"/>
        <v/>
      </c>
      <c r="BO489" s="6" t="str">
        <f t="shared" ca="1" si="1038"/>
        <v/>
      </c>
      <c r="BP489" s="6" t="str">
        <f t="shared" ca="1" si="1039"/>
        <v/>
      </c>
      <c r="BQ489" s="6" t="str">
        <f t="shared" ca="1" si="1040"/>
        <v/>
      </c>
      <c r="BR489" s="6" t="str">
        <f t="shared" ca="1" si="1041"/>
        <v/>
      </c>
      <c r="BS489" s="6" t="str">
        <f t="shared" ca="1" si="1042"/>
        <v/>
      </c>
      <c r="BU489" s="6" t="str">
        <f t="shared" ca="1" si="1043"/>
        <v/>
      </c>
      <c r="BW489" s="515" t="str">
        <f t="shared" ca="1" si="1044"/>
        <v/>
      </c>
      <c r="BX489" s="515">
        <f t="shared" ca="1" si="1045"/>
        <v>0</v>
      </c>
      <c r="BY489" s="515" t="str">
        <f t="shared" ca="1" si="1046"/>
        <v/>
      </c>
      <c r="CA489" s="6">
        <f t="shared" ca="1" si="1047"/>
        <v>1</v>
      </c>
      <c r="CC489" s="523" t="str">
        <f t="shared" ca="1" si="1048"/>
        <v/>
      </c>
      <c r="CE489" s="6" t="str">
        <f t="shared" ca="1" si="1049"/>
        <v/>
      </c>
      <c r="CG489" s="524" t="str">
        <f ca="1">IF(V489=1,"",IF($AA$4=1,"",IF(LOG入力!BH489&gt;0,"",IF(N489=0,"",IF(HT489=0,"","★")))))</f>
        <v/>
      </c>
      <c r="CI489" s="74" t="str">
        <f t="shared" ca="1" si="1050"/>
        <v/>
      </c>
      <c r="CK489" s="525" t="str">
        <f ca="1">IF(V489=1,"",IF(LOG入力!BH489&gt;0,1,0))</f>
        <v/>
      </c>
      <c r="CL489" s="74" t="str">
        <f t="shared" ca="1" si="1051"/>
        <v/>
      </c>
      <c r="CN489" s="74" t="str">
        <f t="shared" ca="1" si="1052"/>
        <v/>
      </c>
      <c r="CO489" s="74" t="str">
        <f t="shared" ca="1" si="1053"/>
        <v/>
      </c>
      <c r="CQ489" s="74" t="str">
        <f t="shared" ca="1" si="1054"/>
        <v/>
      </c>
      <c r="CR489" s="74" t="str">
        <f t="shared" ca="1" si="1055"/>
        <v/>
      </c>
      <c r="CS489" s="74" t="str">
        <f t="shared" ca="1" si="1056"/>
        <v/>
      </c>
      <c r="CT489" s="74" t="str">
        <f t="shared" ca="1" si="1057"/>
        <v/>
      </c>
      <c r="CU489" s="74" t="str">
        <f t="shared" ca="1" si="1058"/>
        <v/>
      </c>
      <c r="CV489" s="74" t="str">
        <f t="shared" ca="1" si="1059"/>
        <v/>
      </c>
      <c r="CW489" s="74" t="str">
        <f t="shared" ca="1" si="1060"/>
        <v/>
      </c>
      <c r="CX489" s="74" t="str">
        <f t="shared" ca="1" si="1061"/>
        <v/>
      </c>
      <c r="CY489" s="74" t="str">
        <f t="shared" ca="1" si="1062"/>
        <v/>
      </c>
      <c r="CZ489" s="74" t="str">
        <f t="shared" ca="1" si="1063"/>
        <v/>
      </c>
      <c r="DA489" s="74" t="str">
        <f t="shared" ca="1" si="1064"/>
        <v/>
      </c>
      <c r="DB489" s="74" t="str">
        <f t="shared" ca="1" si="1065"/>
        <v/>
      </c>
      <c r="DD489" s="74" t="str">
        <f t="shared" ca="1" si="1066"/>
        <v/>
      </c>
      <c r="DE489" s="74" t="str">
        <f t="shared" ca="1" si="1067"/>
        <v/>
      </c>
      <c r="DF489" s="74" t="str">
        <f t="shared" ca="1" si="1068"/>
        <v/>
      </c>
      <c r="DG489" s="74" t="str">
        <f t="shared" ca="1" si="1069"/>
        <v/>
      </c>
      <c r="DH489" s="74" t="str">
        <f t="shared" ca="1" si="1070"/>
        <v/>
      </c>
      <c r="DI489" s="74" t="str">
        <f t="shared" ca="1" si="1071"/>
        <v/>
      </c>
      <c r="DJ489" s="74" t="str">
        <f t="shared" ca="1" si="1072"/>
        <v/>
      </c>
      <c r="DK489" s="74" t="str">
        <f t="shared" ca="1" si="1073"/>
        <v/>
      </c>
      <c r="DL489" s="74" t="str">
        <f t="shared" ca="1" si="1074"/>
        <v/>
      </c>
      <c r="DM489" s="74" t="str">
        <f t="shared" ca="1" si="1075"/>
        <v/>
      </c>
      <c r="DN489" s="74" t="str">
        <f t="shared" ca="1" si="1076"/>
        <v/>
      </c>
      <c r="DO489" s="74" t="str">
        <f t="shared" ca="1" si="1077"/>
        <v/>
      </c>
      <c r="DQ489" s="74" t="str">
        <f t="shared" ca="1" si="1078"/>
        <v/>
      </c>
      <c r="DS489" s="74" t="str">
        <f t="shared" ca="1" si="1079"/>
        <v/>
      </c>
      <c r="DT489" s="74" t="str">
        <f t="shared" ca="1" si="1080"/>
        <v/>
      </c>
      <c r="DV489" s="525" t="str">
        <f t="shared" ca="1" si="1081"/>
        <v/>
      </c>
      <c r="DW489" s="74" t="str">
        <f t="shared" ca="1" si="1082"/>
        <v/>
      </c>
      <c r="DX489" s="485" t="str">
        <f t="shared" ca="1" si="1083"/>
        <v/>
      </c>
      <c r="DY489" s="74" t="str">
        <f t="shared" ca="1" si="1084"/>
        <v/>
      </c>
      <c r="DZ489" s="74" t="str">
        <f t="shared" ca="1" si="1085"/>
        <v/>
      </c>
      <c r="EA489" s="74" t="str">
        <f t="shared" ca="1" si="1086"/>
        <v/>
      </c>
      <c r="EC489" s="74" t="str">
        <f t="shared" ca="1" si="1087"/>
        <v/>
      </c>
      <c r="ED489" s="74" t="str">
        <f t="shared" ca="1" si="1088"/>
        <v/>
      </c>
      <c r="EE489" s="74" t="str">
        <f t="shared" ca="1" si="1089"/>
        <v/>
      </c>
      <c r="EG489" s="479" t="str">
        <f ca="1">IF(V489=1,"",IF(LOG入力!BH489&gt;0,0,IF(CG489="★",0,IF(R489=1,0,IF(N489=0,0,1)))))</f>
        <v/>
      </c>
      <c r="EH489" s="483" t="str">
        <f t="shared" ca="1" si="1090"/>
        <v/>
      </c>
      <c r="EI489" s="483" t="str">
        <f t="shared" ca="1" si="1091"/>
        <v/>
      </c>
      <c r="EJ489" s="483" t="str">
        <f t="shared" ca="1" si="1092"/>
        <v/>
      </c>
      <c r="EL489" s="71">
        <f t="shared" ca="1" si="1093"/>
        <v>0</v>
      </c>
      <c r="EM489" s="6">
        <f t="shared" ca="1" si="1094"/>
        <v>0</v>
      </c>
      <c r="EN489" s="6" t="str">
        <f t="shared" ca="1" si="1095"/>
        <v/>
      </c>
      <c r="EO489" s="6">
        <f ca="1">IF(LOG入力!BH489&gt;0,0,IF(EM489=0,0,(IF(COUNTIF($EN$19:EN489,EN489)=1,IF($FS$3="N",1,IF(EH489=1,1,0))))))</f>
        <v>0</v>
      </c>
      <c r="EP489" s="6" t="str">
        <f ca="1">IF(LOG入力!BH489&gt;0,"",IF(EO489=1,$X489,""))</f>
        <v/>
      </c>
      <c r="EQ489" s="6" t="str">
        <f ca="1">IF(LOG入力!BH489&gt;0,"",IF(EO489=1,$Y489,""))</f>
        <v/>
      </c>
      <c r="ER489" s="520" t="str">
        <f ca="1">IF(LOG入力!BH489&gt;0,"",IF(COUNTIF($EP$19:$EP489,EP489)=1,EP489,""))</f>
        <v/>
      </c>
      <c r="ES489" s="520">
        <f ca="1">IF(LOG入力!BH489&gt;0,0,IF((EL489=1),IF(($ER489=""),0,1),0))</f>
        <v>0</v>
      </c>
      <c r="ET489" s="520" t="str">
        <f ca="1">IF(LOG入力!BH489&gt;0,"",IF(COUNTIF($EQ$19:EQ489,EQ489)=1,EQ489,""))</f>
        <v/>
      </c>
      <c r="EU489" s="539">
        <f ca="1">IF(LOG入力!BH489&gt;0,0,IF((EL489=1),IF(($ET489=""),0,1),0))</f>
        <v>0</v>
      </c>
      <c r="EV489" s="71">
        <f t="shared" ca="1" si="1096"/>
        <v>0</v>
      </c>
      <c r="EW489" s="6">
        <f t="shared" ca="1" si="1097"/>
        <v>0</v>
      </c>
      <c r="EX489" s="6" t="str">
        <f t="shared" ca="1" si="1098"/>
        <v/>
      </c>
      <c r="EY489" s="6">
        <f ca="1">IF(LOG入力!BH489&gt;0,0,IF(EW489=0,0,(IF(COUNTIF($EX$19:EX489,EX489)=1,IF($FS$3="N",1,IF(EH489=1,1,0))))))</f>
        <v>0</v>
      </c>
      <c r="EZ489" s="6" t="str">
        <f ca="1">IF(LOG入力!BH489&gt;0,"",IF(EY489=1,$X489,""))</f>
        <v/>
      </c>
      <c r="FA489" s="6" t="str">
        <f ca="1">IF(LOG入力!BH489&gt;0,"",IF(EY489=1,$Y489,""))</f>
        <v/>
      </c>
      <c r="FB489" s="6" t="str">
        <f ca="1">IF(LOG入力!BH489&gt;0,"",IF(COUNTIF($EZ$19:$EZ489,EZ489)=1,EZ489,""))</f>
        <v/>
      </c>
      <c r="FC489" s="6">
        <f ca="1">IF(LOG入力!BH489&gt;0,0,IF((EV489=1),IF(($FB489=""),0,1),0))</f>
        <v>0</v>
      </c>
      <c r="FD489" s="6" t="str">
        <f ca="1">IF(LOG入力!BH489&gt;0,"",IF(COUNTIF($FA$19:FA489,FA489)=1,FA489,""))</f>
        <v/>
      </c>
      <c r="FE489" s="72">
        <f ca="1">IF(LOG入力!BH489&gt;0,0,IF((EV489=1),IF(($FD489=""),0,1),0))</f>
        <v>0</v>
      </c>
      <c r="FF489" s="71">
        <f t="shared" ca="1" si="1099"/>
        <v>0</v>
      </c>
      <c r="FG489" s="6">
        <f t="shared" ca="1" si="1100"/>
        <v>0</v>
      </c>
      <c r="FH489" s="6" t="str">
        <f t="shared" ca="1" si="1101"/>
        <v/>
      </c>
      <c r="FI489" s="6">
        <f ca="1">IF(LOG入力!BH489&gt;0,0,IF(FG489=0,0,(IF(COUNTIF($FH$19:FH489,FH489)=1,IF($FS$3="N",1,IF(EH489=1,1,0))))))</f>
        <v>0</v>
      </c>
      <c r="FJ489" s="6" t="str">
        <f ca="1">IF(LOG入力!BH489&gt;0,"",IF(FI489=1,$X489,""))</f>
        <v/>
      </c>
      <c r="FK489" s="6" t="str">
        <f ca="1">IF(LOG入力!BH489&gt;0,"",IF(FI489=1,$Y489,""))</f>
        <v/>
      </c>
      <c r="FL489" s="6" t="str">
        <f ca="1">IF(LOG入力!BH489&gt;0,"",IF(COUNTIF($FJ$19:$FJ489,FJ489)=1,FJ489,""))</f>
        <v/>
      </c>
      <c r="FM489" s="6">
        <f ca="1">IF(LOG入力!BH489&gt;0,0,IF((FF489=1),IF(($FL489=""),0,1),0))</f>
        <v>0</v>
      </c>
      <c r="FN489" s="6" t="str">
        <f ca="1">IF(LOG入力!BH489&gt;0,"",IF(COUNTIF($FK$19:FK489,FK489)=1,FK489,""))</f>
        <v/>
      </c>
      <c r="FO489" s="72">
        <f ca="1">IF(LOG入力!BH489&gt;0,0,IF((FF489=1),IF(($FN489=""),0,1),0))</f>
        <v>0</v>
      </c>
      <c r="FP489" s="71">
        <f t="shared" ca="1" si="1102"/>
        <v>0</v>
      </c>
      <c r="FQ489" s="6">
        <f t="shared" ca="1" si="1103"/>
        <v>0</v>
      </c>
      <c r="FR489" s="6" t="str">
        <f t="shared" ca="1" si="1104"/>
        <v/>
      </c>
      <c r="FS489" s="6">
        <f ca="1">IF(LOG入力!BH489&gt;0,0,IF(FQ489=0,0,(IF(COUNTIF($FR$19:FR489,FR489)=1,IF($FS$3="N",1,IF(EH489=1,1,0))))))</f>
        <v>0</v>
      </c>
      <c r="FT489" s="6" t="str">
        <f ca="1">IF(LOG入力!BH489&gt;0,"",IF(FS489=1,$X489,""))</f>
        <v/>
      </c>
      <c r="FU489" s="6" t="str">
        <f ca="1">IF(LOG入力!BH489&gt;0,"",IF(FS489=1,$Y489,""))</f>
        <v/>
      </c>
      <c r="FV489" s="6" t="str">
        <f ca="1">IF(LOG入力!BH489&gt;0,"",IF(COUNTIF($FT$19:$FT489,FT489)=1,FT489,""))</f>
        <v/>
      </c>
      <c r="FW489" s="6">
        <f ca="1">IF(LOG入力!BH489&gt;0,0,IF((FP489=1),IF(($FV489=""),0,1),0))</f>
        <v>0</v>
      </c>
      <c r="FX489" s="6" t="str">
        <f ca="1">IF(LOG入力!BH489&gt;0,"",IF(COUNTIF($FU$19:FU489,FU489)=1,FU489,""))</f>
        <v/>
      </c>
      <c r="FY489" s="72">
        <f ca="1">IF(LOG入力!BH489&gt;0,0,IF((FP489=1),IF(($FX489=""),0,1),0))</f>
        <v>0</v>
      </c>
      <c r="FZ489" s="71">
        <f t="shared" ca="1" si="1105"/>
        <v>0</v>
      </c>
      <c r="GA489" s="6">
        <f t="shared" ca="1" si="1106"/>
        <v>0</v>
      </c>
      <c r="GB489" s="6" t="str">
        <f t="shared" ca="1" si="1107"/>
        <v/>
      </c>
      <c r="GC489" s="6">
        <f ca="1">IF(LOG入力!BH489&gt;0,0,IF(GA489=0,0,(IF(COUNTIF($GB$19:GB489,GB489)=1,IF($FS$3="N",1,IF(EH489=1,1,0))))))</f>
        <v>0</v>
      </c>
      <c r="GD489" s="6" t="str">
        <f ca="1">IF(LOG入力!BH489&gt;0,"",IF(GC489=1,$X489,""))</f>
        <v/>
      </c>
      <c r="GE489" s="6" t="str">
        <f ca="1">IF(LOG入力!BH489&gt;0,"",IF(GC489=1,$Y489,""))</f>
        <v/>
      </c>
      <c r="GF489" s="6" t="str">
        <f ca="1">IF(LOG入力!BH489&gt;0,"",IF(COUNTIF($GD$19:$GD489,GD489)=1,GD489,""))</f>
        <v/>
      </c>
      <c r="GG489" s="6">
        <f ca="1">IF(LOG入力!BH489&gt;0,0,IF((FZ489=1),IF(($GF489=""),0,1),0))</f>
        <v>0</v>
      </c>
      <c r="GH489" s="6" t="str">
        <f ca="1">IF(LOG入力!BH489&gt;0,"",IF(COUNTIF($GE$19:GE489,GE489)=1,GE489,""))</f>
        <v/>
      </c>
      <c r="GI489" s="72">
        <f ca="1">IF(LOG入力!BH489&gt;0,0,IF((FZ489=1),IF(($GH489=""),0,1),0))</f>
        <v>0</v>
      </c>
      <c r="GK489" s="455" t="str">
        <f ca="1">IF(V489=1,"",IF(LEN(LOG入力!AS489)=0,"",LOG入力!AS489))</f>
        <v/>
      </c>
      <c r="GL489" s="378" t="str">
        <f t="shared" ca="1" si="1108"/>
        <v/>
      </c>
      <c r="GM489" s="378" t="str">
        <f t="shared" ca="1" si="1109"/>
        <v/>
      </c>
      <c r="GN489" s="74" t="str">
        <f t="shared" ca="1" si="1110"/>
        <v/>
      </c>
      <c r="GO489" s="74" t="str">
        <f t="shared" ca="1" si="1111"/>
        <v/>
      </c>
      <c r="GQ489" s="74" t="str">
        <f t="shared" ca="1" si="1112"/>
        <v/>
      </c>
      <c r="GR489" s="74" t="str">
        <f t="shared" ca="1" si="1113"/>
        <v/>
      </c>
      <c r="GS489" s="74" t="str">
        <f t="shared" ca="1" si="1114"/>
        <v/>
      </c>
      <c r="GT489" s="74" t="str">
        <f t="shared" ca="1" si="1115"/>
        <v/>
      </c>
      <c r="GU489" s="74" t="str">
        <f t="shared" ca="1" si="1116"/>
        <v/>
      </c>
      <c r="GV489" s="74" t="str">
        <f t="shared" ca="1" si="1117"/>
        <v/>
      </c>
      <c r="GX489" s="74" t="str">
        <f t="shared" ca="1" si="1118"/>
        <v/>
      </c>
      <c r="GY489" s="74" t="str">
        <f t="shared" ca="1" si="1119"/>
        <v/>
      </c>
      <c r="GZ489" s="74" t="str">
        <f ca="1">IF(V489=1,"",IF(LOG入力!BH489&gt;0,0,IF(GY489=0,0,IF((VALUE((TYPE(VALUE(J489)))))=16,0,IF(VALUE(J489)&lt;60,1,IF(VALUE(J489)&lt;100,0,IF(VALUE(J489)&lt;600,2,0)))))))</f>
        <v/>
      </c>
      <c r="HA489" s="74" t="str">
        <f t="shared" ca="1" si="1120"/>
        <v/>
      </c>
      <c r="HB489" s="74" t="str">
        <f ca="1">IF(V489=1,"",IF(LOG入力!BH489&gt;0,0,IF(HA489=0,0,IF((VALUE((TYPE(VALUE(L489)))))=16,0,IF(VALUE(L489)&lt;60,1,IF(VALUE(L489)&lt;100,0,IF(VALUE(L489)&lt;600,2,0)))))))</f>
        <v/>
      </c>
      <c r="HD489" s="74" t="str">
        <f t="shared" ca="1" si="1121"/>
        <v/>
      </c>
      <c r="HF489" s="74" t="str">
        <f t="shared" ca="1" si="1122"/>
        <v/>
      </c>
      <c r="HG489" s="74" t="str">
        <f t="shared" ca="1" si="1123"/>
        <v/>
      </c>
      <c r="HH489" s="74" t="str">
        <f t="shared" ca="1" si="1124"/>
        <v/>
      </c>
      <c r="HI489" s="74" t="str">
        <f t="shared" ca="1" si="1125"/>
        <v/>
      </c>
      <c r="HJ489" s="74" t="str">
        <f t="shared" ca="1" si="1126"/>
        <v/>
      </c>
      <c r="HK489" s="74" t="str">
        <f t="shared" ca="1" si="1127"/>
        <v/>
      </c>
      <c r="HL489" s="74" t="str">
        <f t="shared" ca="1" si="1128"/>
        <v/>
      </c>
      <c r="HM489" s="74" t="str">
        <f t="shared" ca="1" si="1129"/>
        <v/>
      </c>
      <c r="HN489" s="74" t="str">
        <f t="shared" ca="1" si="1130"/>
        <v/>
      </c>
      <c r="HO489" s="529" t="str">
        <f t="shared" ca="1" si="1131"/>
        <v/>
      </c>
      <c r="HP489" s="74" t="str">
        <f t="shared" ca="1" si="1132"/>
        <v/>
      </c>
      <c r="HQ489" s="74" t="str">
        <f t="shared" ca="1" si="1133"/>
        <v/>
      </c>
      <c r="HR489" s="74" t="str">
        <f t="shared" ca="1" si="1134"/>
        <v/>
      </c>
      <c r="HS489" s="74" t="str">
        <f t="shared" ca="1" si="1135"/>
        <v/>
      </c>
      <c r="HT489" s="74" t="str">
        <f ca="1">IF(V489=1,"",IF(LOG入力!BH489&gt;0,0,IF(DV489=1,0,IF(N489="0",0,IF(SUM(HD489:HS489)&gt;0,1,0)))))</f>
        <v/>
      </c>
    </row>
    <row r="490" spans="1:228" x14ac:dyDescent="0.15">
      <c r="A490" s="5"/>
      <c r="B490" s="532" t="str">
        <f t="shared" ca="1" si="994"/>
        <v/>
      </c>
      <c r="C490" s="534" t="str">
        <f ca="1">LOG入力!AP490</f>
        <v/>
      </c>
      <c r="D490" s="534" t="str">
        <f ca="1">LOG入力!AQ490</f>
        <v/>
      </c>
      <c r="E490" s="534" t="str">
        <f ca="1">LOG入力!AR490</f>
        <v/>
      </c>
      <c r="F490" s="535" t="str">
        <f t="shared" ca="1" si="995"/>
        <v/>
      </c>
      <c r="G490" s="585" t="str">
        <f ca="1">LOG入力!AT490</f>
        <v/>
      </c>
      <c r="H490" s="542" t="str">
        <f ca="1">LOG入力!AU490</f>
        <v/>
      </c>
      <c r="I490" s="542" t="str">
        <f ca="1">LOG入力!AV490</f>
        <v/>
      </c>
      <c r="J490" s="577" t="str">
        <f ca="1">LOG入力!AW490</f>
        <v/>
      </c>
      <c r="K490" s="578" t="str">
        <f ca="1">LOG入力!BJ490</f>
        <v/>
      </c>
      <c r="L490" s="577" t="str">
        <f ca="1">LOG入力!AY490</f>
        <v/>
      </c>
      <c r="M490" s="545" t="str">
        <f ca="1">LOG入力!BK490</f>
        <v/>
      </c>
      <c r="N490" s="512" t="str">
        <f ca="1">IF(V490=1,"",IF(LOG入力!AJ490=1,"1",LOG入力!BA490))</f>
        <v/>
      </c>
      <c r="O490" s="538" t="str">
        <f ca="1">IF(V490=1,"",IF(LEN(LOG入力!O490)=0,"",LOG入力!O490))</f>
        <v/>
      </c>
      <c r="P490" s="291" t="str">
        <f ca="1">IF(V490=1,"",IF($AA$4=1,"",IF(LOG入力!BG490=1,"",CONCATENATE($ER490,$FB490,$FL490,$FV490,$GF490))))</f>
        <v/>
      </c>
      <c r="Q490" s="291" t="str">
        <f ca="1">IF(V490=1,"",IF($AA$4=1,"",IF(LOG入力!BG490=1,"",CONCATENATE($ET490,$FD490,$FN490,$FX490,$GH490))))</f>
        <v/>
      </c>
      <c r="R490" s="573" t="str">
        <f ca="1">IF(V490=1,"",IF($AA$4=1,"",IF(LOG入力!BH490&gt;0,0,AA490)))</f>
        <v/>
      </c>
      <c r="S490" s="293" t="str">
        <f t="shared" ca="1" si="996"/>
        <v/>
      </c>
      <c r="T490" s="681"/>
      <c r="U490" s="38"/>
      <c r="V490" s="196">
        <f ca="1">LOG入力!AN490</f>
        <v>1</v>
      </c>
      <c r="W490" s="38"/>
      <c r="X490" s="516" t="str">
        <f t="shared" ca="1" si="997"/>
        <v/>
      </c>
      <c r="Y490" s="515" t="str">
        <f t="shared" ca="1" si="998"/>
        <v/>
      </c>
      <c r="Z490" s="518" t="str">
        <f t="shared" ca="1" si="999"/>
        <v/>
      </c>
      <c r="AA490" s="574" t="str">
        <f t="shared" ca="1" si="1000"/>
        <v/>
      </c>
      <c r="AC490" s="6" t="str">
        <f t="shared" ca="1" si="1001"/>
        <v/>
      </c>
      <c r="AD490" s="6" t="str">
        <f t="shared" ca="1" si="1002"/>
        <v/>
      </c>
      <c r="AE490" s="6" t="str">
        <f t="shared" ca="1" si="1003"/>
        <v/>
      </c>
      <c r="AF490" s="6" t="str">
        <f t="shared" ca="1" si="1004"/>
        <v/>
      </c>
      <c r="AG490" s="6" t="str">
        <f t="shared" ca="1" si="1005"/>
        <v/>
      </c>
      <c r="AH490" s="6" t="str">
        <f t="shared" ca="1" si="1006"/>
        <v/>
      </c>
      <c r="AI490" s="6" t="str">
        <f t="shared" ca="1" si="1007"/>
        <v/>
      </c>
      <c r="AJ490" s="6" t="str">
        <f t="shared" ca="1" si="1008"/>
        <v/>
      </c>
      <c r="AK490" s="6" t="str">
        <f t="shared" ca="1" si="1009"/>
        <v/>
      </c>
      <c r="AL490" s="6" t="str">
        <f t="shared" ca="1" si="1010"/>
        <v/>
      </c>
      <c r="AM490" s="6" t="str">
        <f t="shared" ca="1" si="1011"/>
        <v/>
      </c>
      <c r="AN490" s="6" t="str">
        <f t="shared" ca="1" si="1012"/>
        <v/>
      </c>
      <c r="AO490" s="6" t="str">
        <f t="shared" ca="1" si="1013"/>
        <v/>
      </c>
      <c r="AP490" s="6" t="str">
        <f t="shared" ca="1" si="1014"/>
        <v/>
      </c>
      <c r="AQ490" s="6" t="str">
        <f t="shared" ca="1" si="1015"/>
        <v/>
      </c>
      <c r="AR490" s="6" t="str">
        <f t="shared" ca="1" si="1016"/>
        <v/>
      </c>
      <c r="AS490" s="6" t="str">
        <f t="shared" ca="1" si="1017"/>
        <v/>
      </c>
      <c r="AT490" s="6" t="str">
        <f t="shared" ca="1" si="1018"/>
        <v/>
      </c>
      <c r="AU490" s="6" t="str">
        <f t="shared" ca="1" si="1019"/>
        <v/>
      </c>
      <c r="AV490" s="6" t="str">
        <f t="shared" ca="1" si="1020"/>
        <v/>
      </c>
      <c r="AW490" s="6" t="str">
        <f t="shared" ca="1" si="1021"/>
        <v/>
      </c>
      <c r="AY490" s="6" t="str">
        <f t="shared" ca="1" si="1022"/>
        <v/>
      </c>
      <c r="AZ490" s="6" t="str">
        <f t="shared" ca="1" si="1023"/>
        <v/>
      </c>
      <c r="BA490" s="6" t="str">
        <f t="shared" ca="1" si="1024"/>
        <v/>
      </c>
      <c r="BB490" s="6" t="str">
        <f t="shared" ca="1" si="1025"/>
        <v/>
      </c>
      <c r="BC490" s="6" t="str">
        <f t="shared" ca="1" si="1026"/>
        <v/>
      </c>
      <c r="BD490" s="6" t="str">
        <f t="shared" ca="1" si="1027"/>
        <v/>
      </c>
      <c r="BE490" s="6" t="str">
        <f t="shared" ca="1" si="1028"/>
        <v/>
      </c>
      <c r="BF490" s="6" t="str">
        <f t="shared" ca="1" si="1029"/>
        <v/>
      </c>
      <c r="BG490" s="6" t="str">
        <f t="shared" ca="1" si="1030"/>
        <v/>
      </c>
      <c r="BH490" s="6" t="str">
        <f t="shared" ca="1" si="1031"/>
        <v/>
      </c>
      <c r="BI490" s="6" t="str">
        <f t="shared" ca="1" si="1032"/>
        <v/>
      </c>
      <c r="BJ490" s="6" t="str">
        <f t="shared" ca="1" si="1033"/>
        <v/>
      </c>
      <c r="BK490" s="6" t="str">
        <f t="shared" ca="1" si="1034"/>
        <v/>
      </c>
      <c r="BL490" s="6" t="str">
        <f t="shared" ca="1" si="1035"/>
        <v/>
      </c>
      <c r="BM490" s="6" t="str">
        <f t="shared" ca="1" si="1036"/>
        <v/>
      </c>
      <c r="BN490" s="6" t="str">
        <f t="shared" ca="1" si="1037"/>
        <v/>
      </c>
      <c r="BO490" s="6" t="str">
        <f t="shared" ca="1" si="1038"/>
        <v/>
      </c>
      <c r="BP490" s="6" t="str">
        <f t="shared" ca="1" si="1039"/>
        <v/>
      </c>
      <c r="BQ490" s="6" t="str">
        <f t="shared" ca="1" si="1040"/>
        <v/>
      </c>
      <c r="BR490" s="6" t="str">
        <f t="shared" ca="1" si="1041"/>
        <v/>
      </c>
      <c r="BS490" s="6" t="str">
        <f t="shared" ca="1" si="1042"/>
        <v/>
      </c>
      <c r="BU490" s="6" t="str">
        <f t="shared" ca="1" si="1043"/>
        <v/>
      </c>
      <c r="BW490" s="515" t="str">
        <f t="shared" ca="1" si="1044"/>
        <v/>
      </c>
      <c r="BX490" s="515">
        <f t="shared" ca="1" si="1045"/>
        <v>0</v>
      </c>
      <c r="BY490" s="515" t="str">
        <f t="shared" ca="1" si="1046"/>
        <v/>
      </c>
      <c r="CA490" s="6">
        <f t="shared" ca="1" si="1047"/>
        <v>1</v>
      </c>
      <c r="CC490" s="523" t="str">
        <f t="shared" ca="1" si="1048"/>
        <v/>
      </c>
      <c r="CE490" s="6" t="str">
        <f t="shared" ca="1" si="1049"/>
        <v/>
      </c>
      <c r="CG490" s="524" t="str">
        <f ca="1">IF(V490=1,"",IF($AA$4=1,"",IF(LOG入力!BH490&gt;0,"",IF(N490=0,"",IF(HT490=0,"","★")))))</f>
        <v/>
      </c>
      <c r="CI490" s="74" t="str">
        <f t="shared" ca="1" si="1050"/>
        <v/>
      </c>
      <c r="CK490" s="525" t="str">
        <f ca="1">IF(V490=1,"",IF(LOG入力!BH490&gt;0,1,0))</f>
        <v/>
      </c>
      <c r="CL490" s="74" t="str">
        <f t="shared" ca="1" si="1051"/>
        <v/>
      </c>
      <c r="CN490" s="74" t="str">
        <f t="shared" ca="1" si="1052"/>
        <v/>
      </c>
      <c r="CO490" s="74" t="str">
        <f t="shared" ca="1" si="1053"/>
        <v/>
      </c>
      <c r="CQ490" s="74" t="str">
        <f t="shared" ca="1" si="1054"/>
        <v/>
      </c>
      <c r="CR490" s="74" t="str">
        <f t="shared" ca="1" si="1055"/>
        <v/>
      </c>
      <c r="CS490" s="74" t="str">
        <f t="shared" ca="1" si="1056"/>
        <v/>
      </c>
      <c r="CT490" s="74" t="str">
        <f t="shared" ca="1" si="1057"/>
        <v/>
      </c>
      <c r="CU490" s="74" t="str">
        <f t="shared" ca="1" si="1058"/>
        <v/>
      </c>
      <c r="CV490" s="74" t="str">
        <f t="shared" ca="1" si="1059"/>
        <v/>
      </c>
      <c r="CW490" s="74" t="str">
        <f t="shared" ca="1" si="1060"/>
        <v/>
      </c>
      <c r="CX490" s="74" t="str">
        <f t="shared" ca="1" si="1061"/>
        <v/>
      </c>
      <c r="CY490" s="74" t="str">
        <f t="shared" ca="1" si="1062"/>
        <v/>
      </c>
      <c r="CZ490" s="74" t="str">
        <f t="shared" ca="1" si="1063"/>
        <v/>
      </c>
      <c r="DA490" s="74" t="str">
        <f t="shared" ca="1" si="1064"/>
        <v/>
      </c>
      <c r="DB490" s="74" t="str">
        <f t="shared" ca="1" si="1065"/>
        <v/>
      </c>
      <c r="DD490" s="74" t="str">
        <f t="shared" ca="1" si="1066"/>
        <v/>
      </c>
      <c r="DE490" s="74" t="str">
        <f t="shared" ca="1" si="1067"/>
        <v/>
      </c>
      <c r="DF490" s="74" t="str">
        <f t="shared" ca="1" si="1068"/>
        <v/>
      </c>
      <c r="DG490" s="74" t="str">
        <f t="shared" ca="1" si="1069"/>
        <v/>
      </c>
      <c r="DH490" s="74" t="str">
        <f t="shared" ca="1" si="1070"/>
        <v/>
      </c>
      <c r="DI490" s="74" t="str">
        <f t="shared" ca="1" si="1071"/>
        <v/>
      </c>
      <c r="DJ490" s="74" t="str">
        <f t="shared" ca="1" si="1072"/>
        <v/>
      </c>
      <c r="DK490" s="74" t="str">
        <f t="shared" ca="1" si="1073"/>
        <v/>
      </c>
      <c r="DL490" s="74" t="str">
        <f t="shared" ca="1" si="1074"/>
        <v/>
      </c>
      <c r="DM490" s="74" t="str">
        <f t="shared" ca="1" si="1075"/>
        <v/>
      </c>
      <c r="DN490" s="74" t="str">
        <f t="shared" ca="1" si="1076"/>
        <v/>
      </c>
      <c r="DO490" s="74" t="str">
        <f t="shared" ca="1" si="1077"/>
        <v/>
      </c>
      <c r="DQ490" s="74" t="str">
        <f t="shared" ca="1" si="1078"/>
        <v/>
      </c>
      <c r="DS490" s="74" t="str">
        <f t="shared" ca="1" si="1079"/>
        <v/>
      </c>
      <c r="DT490" s="74" t="str">
        <f t="shared" ca="1" si="1080"/>
        <v/>
      </c>
      <c r="DV490" s="525" t="str">
        <f t="shared" ca="1" si="1081"/>
        <v/>
      </c>
      <c r="DW490" s="74" t="str">
        <f t="shared" ca="1" si="1082"/>
        <v/>
      </c>
      <c r="DX490" s="485" t="str">
        <f t="shared" ca="1" si="1083"/>
        <v/>
      </c>
      <c r="DY490" s="74" t="str">
        <f t="shared" ca="1" si="1084"/>
        <v/>
      </c>
      <c r="DZ490" s="74" t="str">
        <f t="shared" ca="1" si="1085"/>
        <v/>
      </c>
      <c r="EA490" s="74" t="str">
        <f t="shared" ca="1" si="1086"/>
        <v/>
      </c>
      <c r="EC490" s="74" t="str">
        <f t="shared" ca="1" si="1087"/>
        <v/>
      </c>
      <c r="ED490" s="74" t="str">
        <f t="shared" ca="1" si="1088"/>
        <v/>
      </c>
      <c r="EE490" s="74" t="str">
        <f t="shared" ca="1" si="1089"/>
        <v/>
      </c>
      <c r="EG490" s="479" t="str">
        <f ca="1">IF(V490=1,"",IF(LOG入力!BH490&gt;0,0,IF(CG490="★",0,IF(R490=1,0,IF(N490=0,0,1)))))</f>
        <v/>
      </c>
      <c r="EH490" s="483" t="str">
        <f t="shared" ca="1" si="1090"/>
        <v/>
      </c>
      <c r="EI490" s="483" t="str">
        <f t="shared" ca="1" si="1091"/>
        <v/>
      </c>
      <c r="EJ490" s="483" t="str">
        <f t="shared" ca="1" si="1092"/>
        <v/>
      </c>
      <c r="EL490" s="71">
        <f t="shared" ca="1" si="1093"/>
        <v>0</v>
      </c>
      <c r="EM490" s="6">
        <f t="shared" ca="1" si="1094"/>
        <v>0</v>
      </c>
      <c r="EN490" s="6" t="str">
        <f t="shared" ca="1" si="1095"/>
        <v/>
      </c>
      <c r="EO490" s="6">
        <f ca="1">IF(LOG入力!BH490&gt;0,0,IF(EM490=0,0,(IF(COUNTIF($EN$19:EN490,EN490)=1,IF($FS$3="N",1,IF(EH490=1,1,0))))))</f>
        <v>0</v>
      </c>
      <c r="EP490" s="6" t="str">
        <f ca="1">IF(LOG入力!BH490&gt;0,"",IF(EO490=1,$X490,""))</f>
        <v/>
      </c>
      <c r="EQ490" s="6" t="str">
        <f ca="1">IF(LOG入力!BH490&gt;0,"",IF(EO490=1,$Y490,""))</f>
        <v/>
      </c>
      <c r="ER490" s="520" t="str">
        <f ca="1">IF(LOG入力!BH490&gt;0,"",IF(COUNTIF($EP$19:$EP490,EP490)=1,EP490,""))</f>
        <v/>
      </c>
      <c r="ES490" s="520">
        <f ca="1">IF(LOG入力!BH490&gt;0,0,IF((EL490=1),IF(($ER490=""),0,1),0))</f>
        <v>0</v>
      </c>
      <c r="ET490" s="520" t="str">
        <f ca="1">IF(LOG入力!BH490&gt;0,"",IF(COUNTIF($EQ$19:EQ490,EQ490)=1,EQ490,""))</f>
        <v/>
      </c>
      <c r="EU490" s="539">
        <f ca="1">IF(LOG入力!BH490&gt;0,0,IF((EL490=1),IF(($ET490=""),0,1),0))</f>
        <v>0</v>
      </c>
      <c r="EV490" s="71">
        <f t="shared" ca="1" si="1096"/>
        <v>0</v>
      </c>
      <c r="EW490" s="6">
        <f t="shared" ca="1" si="1097"/>
        <v>0</v>
      </c>
      <c r="EX490" s="6" t="str">
        <f t="shared" ca="1" si="1098"/>
        <v/>
      </c>
      <c r="EY490" s="6">
        <f ca="1">IF(LOG入力!BH490&gt;0,0,IF(EW490=0,0,(IF(COUNTIF($EX$19:EX490,EX490)=1,IF($FS$3="N",1,IF(EH490=1,1,0))))))</f>
        <v>0</v>
      </c>
      <c r="EZ490" s="6" t="str">
        <f ca="1">IF(LOG入力!BH490&gt;0,"",IF(EY490=1,$X490,""))</f>
        <v/>
      </c>
      <c r="FA490" s="6" t="str">
        <f ca="1">IF(LOG入力!BH490&gt;0,"",IF(EY490=1,$Y490,""))</f>
        <v/>
      </c>
      <c r="FB490" s="6" t="str">
        <f ca="1">IF(LOG入力!BH490&gt;0,"",IF(COUNTIF($EZ$19:$EZ490,EZ490)=1,EZ490,""))</f>
        <v/>
      </c>
      <c r="FC490" s="6">
        <f ca="1">IF(LOG入力!BH490&gt;0,0,IF((EV490=1),IF(($FB490=""),0,1),0))</f>
        <v>0</v>
      </c>
      <c r="FD490" s="6" t="str">
        <f ca="1">IF(LOG入力!BH490&gt;0,"",IF(COUNTIF($FA$19:FA490,FA490)=1,FA490,""))</f>
        <v/>
      </c>
      <c r="FE490" s="72">
        <f ca="1">IF(LOG入力!BH490&gt;0,0,IF((EV490=1),IF(($FD490=""),0,1),0))</f>
        <v>0</v>
      </c>
      <c r="FF490" s="71">
        <f t="shared" ca="1" si="1099"/>
        <v>0</v>
      </c>
      <c r="FG490" s="6">
        <f t="shared" ca="1" si="1100"/>
        <v>0</v>
      </c>
      <c r="FH490" s="6" t="str">
        <f t="shared" ca="1" si="1101"/>
        <v/>
      </c>
      <c r="FI490" s="6">
        <f ca="1">IF(LOG入力!BH490&gt;0,0,IF(FG490=0,0,(IF(COUNTIF($FH$19:FH490,FH490)=1,IF($FS$3="N",1,IF(EH490=1,1,0))))))</f>
        <v>0</v>
      </c>
      <c r="FJ490" s="6" t="str">
        <f ca="1">IF(LOG入力!BH490&gt;0,"",IF(FI490=1,$X490,""))</f>
        <v/>
      </c>
      <c r="FK490" s="6" t="str">
        <f ca="1">IF(LOG入力!BH490&gt;0,"",IF(FI490=1,$Y490,""))</f>
        <v/>
      </c>
      <c r="FL490" s="6" t="str">
        <f ca="1">IF(LOG入力!BH490&gt;0,"",IF(COUNTIF($FJ$19:$FJ490,FJ490)=1,FJ490,""))</f>
        <v/>
      </c>
      <c r="FM490" s="6">
        <f ca="1">IF(LOG入力!BH490&gt;0,0,IF((FF490=1),IF(($FL490=""),0,1),0))</f>
        <v>0</v>
      </c>
      <c r="FN490" s="6" t="str">
        <f ca="1">IF(LOG入力!BH490&gt;0,"",IF(COUNTIF($FK$19:FK490,FK490)=1,FK490,""))</f>
        <v/>
      </c>
      <c r="FO490" s="72">
        <f ca="1">IF(LOG入力!BH490&gt;0,0,IF((FF490=1),IF(($FN490=""),0,1),0))</f>
        <v>0</v>
      </c>
      <c r="FP490" s="71">
        <f t="shared" ca="1" si="1102"/>
        <v>0</v>
      </c>
      <c r="FQ490" s="6">
        <f t="shared" ca="1" si="1103"/>
        <v>0</v>
      </c>
      <c r="FR490" s="6" t="str">
        <f t="shared" ca="1" si="1104"/>
        <v/>
      </c>
      <c r="FS490" s="6">
        <f ca="1">IF(LOG入力!BH490&gt;0,0,IF(FQ490=0,0,(IF(COUNTIF($FR$19:FR490,FR490)=1,IF($FS$3="N",1,IF(EH490=1,1,0))))))</f>
        <v>0</v>
      </c>
      <c r="FT490" s="6" t="str">
        <f ca="1">IF(LOG入力!BH490&gt;0,"",IF(FS490=1,$X490,""))</f>
        <v/>
      </c>
      <c r="FU490" s="6" t="str">
        <f ca="1">IF(LOG入力!BH490&gt;0,"",IF(FS490=1,$Y490,""))</f>
        <v/>
      </c>
      <c r="FV490" s="6" t="str">
        <f ca="1">IF(LOG入力!BH490&gt;0,"",IF(COUNTIF($FT$19:$FT490,FT490)=1,FT490,""))</f>
        <v/>
      </c>
      <c r="FW490" s="6">
        <f ca="1">IF(LOG入力!BH490&gt;0,0,IF((FP490=1),IF(($FV490=""),0,1),0))</f>
        <v>0</v>
      </c>
      <c r="FX490" s="6" t="str">
        <f ca="1">IF(LOG入力!BH490&gt;0,"",IF(COUNTIF($FU$19:FU490,FU490)=1,FU490,""))</f>
        <v/>
      </c>
      <c r="FY490" s="72">
        <f ca="1">IF(LOG入力!BH490&gt;0,0,IF((FP490=1),IF(($FX490=""),0,1),0))</f>
        <v>0</v>
      </c>
      <c r="FZ490" s="71">
        <f t="shared" ca="1" si="1105"/>
        <v>0</v>
      </c>
      <c r="GA490" s="6">
        <f t="shared" ca="1" si="1106"/>
        <v>0</v>
      </c>
      <c r="GB490" s="6" t="str">
        <f t="shared" ca="1" si="1107"/>
        <v/>
      </c>
      <c r="GC490" s="6">
        <f ca="1">IF(LOG入力!BH490&gt;0,0,IF(GA490=0,0,(IF(COUNTIF($GB$19:GB490,GB490)=1,IF($FS$3="N",1,IF(EH490=1,1,0))))))</f>
        <v>0</v>
      </c>
      <c r="GD490" s="6" t="str">
        <f ca="1">IF(LOG入力!BH490&gt;0,"",IF(GC490=1,$X490,""))</f>
        <v/>
      </c>
      <c r="GE490" s="6" t="str">
        <f ca="1">IF(LOG入力!BH490&gt;0,"",IF(GC490=1,$Y490,""))</f>
        <v/>
      </c>
      <c r="GF490" s="6" t="str">
        <f ca="1">IF(LOG入力!BH490&gt;0,"",IF(COUNTIF($GD$19:$GD490,GD490)=1,GD490,""))</f>
        <v/>
      </c>
      <c r="GG490" s="6">
        <f ca="1">IF(LOG入力!BH490&gt;0,0,IF((FZ490=1),IF(($GF490=""),0,1),0))</f>
        <v>0</v>
      </c>
      <c r="GH490" s="6" t="str">
        <f ca="1">IF(LOG入力!BH490&gt;0,"",IF(COUNTIF($GE$19:GE490,GE490)=1,GE490,""))</f>
        <v/>
      </c>
      <c r="GI490" s="72">
        <f ca="1">IF(LOG入力!BH490&gt;0,0,IF((FZ490=1),IF(($GH490=""),0,1),0))</f>
        <v>0</v>
      </c>
      <c r="GK490" s="455" t="str">
        <f ca="1">IF(V490=1,"",IF(LEN(LOG入力!AS490)=0,"",LOG入力!AS490))</f>
        <v/>
      </c>
      <c r="GL490" s="378" t="str">
        <f t="shared" ca="1" si="1108"/>
        <v/>
      </c>
      <c r="GM490" s="378" t="str">
        <f t="shared" ca="1" si="1109"/>
        <v/>
      </c>
      <c r="GN490" s="74" t="str">
        <f t="shared" ca="1" si="1110"/>
        <v/>
      </c>
      <c r="GO490" s="74" t="str">
        <f t="shared" ca="1" si="1111"/>
        <v/>
      </c>
      <c r="GQ490" s="74" t="str">
        <f t="shared" ca="1" si="1112"/>
        <v/>
      </c>
      <c r="GR490" s="74" t="str">
        <f t="shared" ca="1" si="1113"/>
        <v/>
      </c>
      <c r="GS490" s="74" t="str">
        <f t="shared" ca="1" si="1114"/>
        <v/>
      </c>
      <c r="GT490" s="74" t="str">
        <f t="shared" ca="1" si="1115"/>
        <v/>
      </c>
      <c r="GU490" s="74" t="str">
        <f t="shared" ca="1" si="1116"/>
        <v/>
      </c>
      <c r="GV490" s="74" t="str">
        <f t="shared" ca="1" si="1117"/>
        <v/>
      </c>
      <c r="GX490" s="74" t="str">
        <f t="shared" ca="1" si="1118"/>
        <v/>
      </c>
      <c r="GY490" s="74" t="str">
        <f t="shared" ca="1" si="1119"/>
        <v/>
      </c>
      <c r="GZ490" s="74" t="str">
        <f ca="1">IF(V490=1,"",IF(LOG入力!BH490&gt;0,0,IF(GY490=0,0,IF((VALUE((TYPE(VALUE(J490)))))=16,0,IF(VALUE(J490)&lt;60,1,IF(VALUE(J490)&lt;100,0,IF(VALUE(J490)&lt;600,2,0)))))))</f>
        <v/>
      </c>
      <c r="HA490" s="74" t="str">
        <f t="shared" ca="1" si="1120"/>
        <v/>
      </c>
      <c r="HB490" s="74" t="str">
        <f ca="1">IF(V490=1,"",IF(LOG入力!BH490&gt;0,0,IF(HA490=0,0,IF((VALUE((TYPE(VALUE(L490)))))=16,0,IF(VALUE(L490)&lt;60,1,IF(VALUE(L490)&lt;100,0,IF(VALUE(L490)&lt;600,2,0)))))))</f>
        <v/>
      </c>
      <c r="HD490" s="74" t="str">
        <f t="shared" ca="1" si="1121"/>
        <v/>
      </c>
      <c r="HF490" s="74" t="str">
        <f t="shared" ca="1" si="1122"/>
        <v/>
      </c>
      <c r="HG490" s="74" t="str">
        <f t="shared" ca="1" si="1123"/>
        <v/>
      </c>
      <c r="HH490" s="74" t="str">
        <f t="shared" ca="1" si="1124"/>
        <v/>
      </c>
      <c r="HI490" s="74" t="str">
        <f t="shared" ca="1" si="1125"/>
        <v/>
      </c>
      <c r="HJ490" s="74" t="str">
        <f t="shared" ca="1" si="1126"/>
        <v/>
      </c>
      <c r="HK490" s="74" t="str">
        <f t="shared" ca="1" si="1127"/>
        <v/>
      </c>
      <c r="HL490" s="74" t="str">
        <f t="shared" ca="1" si="1128"/>
        <v/>
      </c>
      <c r="HM490" s="74" t="str">
        <f t="shared" ca="1" si="1129"/>
        <v/>
      </c>
      <c r="HN490" s="74" t="str">
        <f t="shared" ca="1" si="1130"/>
        <v/>
      </c>
      <c r="HO490" s="529" t="str">
        <f t="shared" ca="1" si="1131"/>
        <v/>
      </c>
      <c r="HP490" s="74" t="str">
        <f t="shared" ca="1" si="1132"/>
        <v/>
      </c>
      <c r="HQ490" s="74" t="str">
        <f t="shared" ca="1" si="1133"/>
        <v/>
      </c>
      <c r="HR490" s="74" t="str">
        <f t="shared" ca="1" si="1134"/>
        <v/>
      </c>
      <c r="HS490" s="74" t="str">
        <f t="shared" ca="1" si="1135"/>
        <v/>
      </c>
      <c r="HT490" s="74" t="str">
        <f ca="1">IF(V490=1,"",IF(LOG入力!BH490&gt;0,0,IF(DV490=1,0,IF(N490="0",0,IF(SUM(HD490:HS490)&gt;0,1,0)))))</f>
        <v/>
      </c>
    </row>
    <row r="491" spans="1:228" x14ac:dyDescent="0.15">
      <c r="A491" s="5"/>
      <c r="B491" s="532" t="str">
        <f t="shared" ca="1" si="994"/>
        <v/>
      </c>
      <c r="C491" s="534" t="str">
        <f ca="1">LOG入力!AP491</f>
        <v/>
      </c>
      <c r="D491" s="534" t="str">
        <f ca="1">LOG入力!AQ491</f>
        <v/>
      </c>
      <c r="E491" s="534" t="str">
        <f ca="1">LOG入力!AR491</f>
        <v/>
      </c>
      <c r="F491" s="535" t="str">
        <f t="shared" ca="1" si="995"/>
        <v/>
      </c>
      <c r="G491" s="585" t="str">
        <f ca="1">LOG入力!AT491</f>
        <v/>
      </c>
      <c r="H491" s="542" t="str">
        <f ca="1">LOG入力!AU491</f>
        <v/>
      </c>
      <c r="I491" s="542" t="str">
        <f ca="1">LOG入力!AV491</f>
        <v/>
      </c>
      <c r="J491" s="577" t="str">
        <f ca="1">LOG入力!AW491</f>
        <v/>
      </c>
      <c r="K491" s="578" t="str">
        <f ca="1">LOG入力!BJ491</f>
        <v/>
      </c>
      <c r="L491" s="577" t="str">
        <f ca="1">LOG入力!AY491</f>
        <v/>
      </c>
      <c r="M491" s="545" t="str">
        <f ca="1">LOG入力!BK491</f>
        <v/>
      </c>
      <c r="N491" s="512" t="str">
        <f ca="1">IF(V491=1,"",IF(LOG入力!AJ491=1,"1",LOG入力!BA491))</f>
        <v/>
      </c>
      <c r="O491" s="538" t="str">
        <f ca="1">IF(V491=1,"",IF(LEN(LOG入力!O491)=0,"",LOG入力!O491))</f>
        <v/>
      </c>
      <c r="P491" s="291" t="str">
        <f ca="1">IF(V491=1,"",IF($AA$4=1,"",IF(LOG入力!BG491=1,"",CONCATENATE($ER491,$FB491,$FL491,$FV491,$GF491))))</f>
        <v/>
      </c>
      <c r="Q491" s="291" t="str">
        <f ca="1">IF(V491=1,"",IF($AA$4=1,"",IF(LOG入力!BG491=1,"",CONCATENATE($ET491,$FD491,$FN491,$FX491,$GH491))))</f>
        <v/>
      </c>
      <c r="R491" s="573" t="str">
        <f ca="1">IF(V491=1,"",IF($AA$4=1,"",IF(LOG入力!BH491&gt;0,0,AA491)))</f>
        <v/>
      </c>
      <c r="S491" s="293" t="str">
        <f t="shared" ca="1" si="996"/>
        <v/>
      </c>
      <c r="T491" s="681"/>
      <c r="U491" s="38"/>
      <c r="V491" s="196">
        <f ca="1">LOG入力!AN491</f>
        <v>1</v>
      </c>
      <c r="W491" s="38"/>
      <c r="X491" s="516" t="str">
        <f t="shared" ca="1" si="997"/>
        <v/>
      </c>
      <c r="Y491" s="515" t="str">
        <f t="shared" ca="1" si="998"/>
        <v/>
      </c>
      <c r="Z491" s="518" t="str">
        <f t="shared" ca="1" si="999"/>
        <v/>
      </c>
      <c r="AA491" s="574" t="str">
        <f t="shared" ca="1" si="1000"/>
        <v/>
      </c>
      <c r="AC491" s="6" t="str">
        <f t="shared" ca="1" si="1001"/>
        <v/>
      </c>
      <c r="AD491" s="6" t="str">
        <f t="shared" ca="1" si="1002"/>
        <v/>
      </c>
      <c r="AE491" s="6" t="str">
        <f t="shared" ca="1" si="1003"/>
        <v/>
      </c>
      <c r="AF491" s="6" t="str">
        <f t="shared" ca="1" si="1004"/>
        <v/>
      </c>
      <c r="AG491" s="6" t="str">
        <f t="shared" ca="1" si="1005"/>
        <v/>
      </c>
      <c r="AH491" s="6" t="str">
        <f t="shared" ca="1" si="1006"/>
        <v/>
      </c>
      <c r="AI491" s="6" t="str">
        <f t="shared" ca="1" si="1007"/>
        <v/>
      </c>
      <c r="AJ491" s="6" t="str">
        <f t="shared" ca="1" si="1008"/>
        <v/>
      </c>
      <c r="AK491" s="6" t="str">
        <f t="shared" ca="1" si="1009"/>
        <v/>
      </c>
      <c r="AL491" s="6" t="str">
        <f t="shared" ca="1" si="1010"/>
        <v/>
      </c>
      <c r="AM491" s="6" t="str">
        <f t="shared" ca="1" si="1011"/>
        <v/>
      </c>
      <c r="AN491" s="6" t="str">
        <f t="shared" ca="1" si="1012"/>
        <v/>
      </c>
      <c r="AO491" s="6" t="str">
        <f t="shared" ca="1" si="1013"/>
        <v/>
      </c>
      <c r="AP491" s="6" t="str">
        <f t="shared" ca="1" si="1014"/>
        <v/>
      </c>
      <c r="AQ491" s="6" t="str">
        <f t="shared" ca="1" si="1015"/>
        <v/>
      </c>
      <c r="AR491" s="6" t="str">
        <f t="shared" ca="1" si="1016"/>
        <v/>
      </c>
      <c r="AS491" s="6" t="str">
        <f t="shared" ca="1" si="1017"/>
        <v/>
      </c>
      <c r="AT491" s="6" t="str">
        <f t="shared" ca="1" si="1018"/>
        <v/>
      </c>
      <c r="AU491" s="6" t="str">
        <f t="shared" ca="1" si="1019"/>
        <v/>
      </c>
      <c r="AV491" s="6" t="str">
        <f t="shared" ca="1" si="1020"/>
        <v/>
      </c>
      <c r="AW491" s="6" t="str">
        <f t="shared" ca="1" si="1021"/>
        <v/>
      </c>
      <c r="AY491" s="6" t="str">
        <f t="shared" ca="1" si="1022"/>
        <v/>
      </c>
      <c r="AZ491" s="6" t="str">
        <f t="shared" ca="1" si="1023"/>
        <v/>
      </c>
      <c r="BA491" s="6" t="str">
        <f t="shared" ca="1" si="1024"/>
        <v/>
      </c>
      <c r="BB491" s="6" t="str">
        <f t="shared" ca="1" si="1025"/>
        <v/>
      </c>
      <c r="BC491" s="6" t="str">
        <f t="shared" ca="1" si="1026"/>
        <v/>
      </c>
      <c r="BD491" s="6" t="str">
        <f t="shared" ca="1" si="1027"/>
        <v/>
      </c>
      <c r="BE491" s="6" t="str">
        <f t="shared" ca="1" si="1028"/>
        <v/>
      </c>
      <c r="BF491" s="6" t="str">
        <f t="shared" ca="1" si="1029"/>
        <v/>
      </c>
      <c r="BG491" s="6" t="str">
        <f t="shared" ca="1" si="1030"/>
        <v/>
      </c>
      <c r="BH491" s="6" t="str">
        <f t="shared" ca="1" si="1031"/>
        <v/>
      </c>
      <c r="BI491" s="6" t="str">
        <f t="shared" ca="1" si="1032"/>
        <v/>
      </c>
      <c r="BJ491" s="6" t="str">
        <f t="shared" ca="1" si="1033"/>
        <v/>
      </c>
      <c r="BK491" s="6" t="str">
        <f t="shared" ca="1" si="1034"/>
        <v/>
      </c>
      <c r="BL491" s="6" t="str">
        <f t="shared" ca="1" si="1035"/>
        <v/>
      </c>
      <c r="BM491" s="6" t="str">
        <f t="shared" ca="1" si="1036"/>
        <v/>
      </c>
      <c r="BN491" s="6" t="str">
        <f t="shared" ca="1" si="1037"/>
        <v/>
      </c>
      <c r="BO491" s="6" t="str">
        <f t="shared" ca="1" si="1038"/>
        <v/>
      </c>
      <c r="BP491" s="6" t="str">
        <f t="shared" ca="1" si="1039"/>
        <v/>
      </c>
      <c r="BQ491" s="6" t="str">
        <f t="shared" ca="1" si="1040"/>
        <v/>
      </c>
      <c r="BR491" s="6" t="str">
        <f t="shared" ca="1" si="1041"/>
        <v/>
      </c>
      <c r="BS491" s="6" t="str">
        <f t="shared" ca="1" si="1042"/>
        <v/>
      </c>
      <c r="BU491" s="6" t="str">
        <f t="shared" ca="1" si="1043"/>
        <v/>
      </c>
      <c r="BW491" s="515" t="str">
        <f t="shared" ca="1" si="1044"/>
        <v/>
      </c>
      <c r="BX491" s="515">
        <f t="shared" ca="1" si="1045"/>
        <v>0</v>
      </c>
      <c r="BY491" s="515" t="str">
        <f t="shared" ca="1" si="1046"/>
        <v/>
      </c>
      <c r="CA491" s="6">
        <f t="shared" ca="1" si="1047"/>
        <v>1</v>
      </c>
      <c r="CC491" s="523" t="str">
        <f t="shared" ca="1" si="1048"/>
        <v/>
      </c>
      <c r="CE491" s="6" t="str">
        <f t="shared" ca="1" si="1049"/>
        <v/>
      </c>
      <c r="CG491" s="524" t="str">
        <f ca="1">IF(V491=1,"",IF($AA$4=1,"",IF(LOG入力!BH491&gt;0,"",IF(N491=0,"",IF(HT491=0,"","★")))))</f>
        <v/>
      </c>
      <c r="CI491" s="74" t="str">
        <f t="shared" ca="1" si="1050"/>
        <v/>
      </c>
      <c r="CK491" s="525" t="str">
        <f ca="1">IF(V491=1,"",IF(LOG入力!BH491&gt;0,1,0))</f>
        <v/>
      </c>
      <c r="CL491" s="74" t="str">
        <f t="shared" ca="1" si="1051"/>
        <v/>
      </c>
      <c r="CN491" s="74" t="str">
        <f t="shared" ca="1" si="1052"/>
        <v/>
      </c>
      <c r="CO491" s="74" t="str">
        <f t="shared" ca="1" si="1053"/>
        <v/>
      </c>
      <c r="CQ491" s="74" t="str">
        <f t="shared" ca="1" si="1054"/>
        <v/>
      </c>
      <c r="CR491" s="74" t="str">
        <f t="shared" ca="1" si="1055"/>
        <v/>
      </c>
      <c r="CS491" s="74" t="str">
        <f t="shared" ca="1" si="1056"/>
        <v/>
      </c>
      <c r="CT491" s="74" t="str">
        <f t="shared" ca="1" si="1057"/>
        <v/>
      </c>
      <c r="CU491" s="74" t="str">
        <f t="shared" ca="1" si="1058"/>
        <v/>
      </c>
      <c r="CV491" s="74" t="str">
        <f t="shared" ca="1" si="1059"/>
        <v/>
      </c>
      <c r="CW491" s="74" t="str">
        <f t="shared" ca="1" si="1060"/>
        <v/>
      </c>
      <c r="CX491" s="74" t="str">
        <f t="shared" ca="1" si="1061"/>
        <v/>
      </c>
      <c r="CY491" s="74" t="str">
        <f t="shared" ca="1" si="1062"/>
        <v/>
      </c>
      <c r="CZ491" s="74" t="str">
        <f t="shared" ca="1" si="1063"/>
        <v/>
      </c>
      <c r="DA491" s="74" t="str">
        <f t="shared" ca="1" si="1064"/>
        <v/>
      </c>
      <c r="DB491" s="74" t="str">
        <f t="shared" ca="1" si="1065"/>
        <v/>
      </c>
      <c r="DD491" s="74" t="str">
        <f t="shared" ca="1" si="1066"/>
        <v/>
      </c>
      <c r="DE491" s="74" t="str">
        <f t="shared" ca="1" si="1067"/>
        <v/>
      </c>
      <c r="DF491" s="74" t="str">
        <f t="shared" ca="1" si="1068"/>
        <v/>
      </c>
      <c r="DG491" s="74" t="str">
        <f t="shared" ca="1" si="1069"/>
        <v/>
      </c>
      <c r="DH491" s="74" t="str">
        <f t="shared" ca="1" si="1070"/>
        <v/>
      </c>
      <c r="DI491" s="74" t="str">
        <f t="shared" ca="1" si="1071"/>
        <v/>
      </c>
      <c r="DJ491" s="74" t="str">
        <f t="shared" ca="1" si="1072"/>
        <v/>
      </c>
      <c r="DK491" s="74" t="str">
        <f t="shared" ca="1" si="1073"/>
        <v/>
      </c>
      <c r="DL491" s="74" t="str">
        <f t="shared" ca="1" si="1074"/>
        <v/>
      </c>
      <c r="DM491" s="74" t="str">
        <f t="shared" ca="1" si="1075"/>
        <v/>
      </c>
      <c r="DN491" s="74" t="str">
        <f t="shared" ca="1" si="1076"/>
        <v/>
      </c>
      <c r="DO491" s="74" t="str">
        <f t="shared" ca="1" si="1077"/>
        <v/>
      </c>
      <c r="DQ491" s="74" t="str">
        <f t="shared" ca="1" si="1078"/>
        <v/>
      </c>
      <c r="DS491" s="74" t="str">
        <f t="shared" ca="1" si="1079"/>
        <v/>
      </c>
      <c r="DT491" s="74" t="str">
        <f t="shared" ca="1" si="1080"/>
        <v/>
      </c>
      <c r="DV491" s="525" t="str">
        <f t="shared" ca="1" si="1081"/>
        <v/>
      </c>
      <c r="DW491" s="74" t="str">
        <f t="shared" ca="1" si="1082"/>
        <v/>
      </c>
      <c r="DX491" s="485" t="str">
        <f t="shared" ca="1" si="1083"/>
        <v/>
      </c>
      <c r="DY491" s="74" t="str">
        <f t="shared" ca="1" si="1084"/>
        <v/>
      </c>
      <c r="DZ491" s="74" t="str">
        <f t="shared" ca="1" si="1085"/>
        <v/>
      </c>
      <c r="EA491" s="74" t="str">
        <f t="shared" ca="1" si="1086"/>
        <v/>
      </c>
      <c r="EC491" s="74" t="str">
        <f t="shared" ca="1" si="1087"/>
        <v/>
      </c>
      <c r="ED491" s="74" t="str">
        <f t="shared" ca="1" si="1088"/>
        <v/>
      </c>
      <c r="EE491" s="74" t="str">
        <f t="shared" ca="1" si="1089"/>
        <v/>
      </c>
      <c r="EG491" s="479" t="str">
        <f ca="1">IF(V491=1,"",IF(LOG入力!BH491&gt;0,0,IF(CG491="★",0,IF(R491=1,0,IF(N491=0,0,1)))))</f>
        <v/>
      </c>
      <c r="EH491" s="483" t="str">
        <f t="shared" ca="1" si="1090"/>
        <v/>
      </c>
      <c r="EI491" s="483" t="str">
        <f t="shared" ca="1" si="1091"/>
        <v/>
      </c>
      <c r="EJ491" s="483" t="str">
        <f t="shared" ca="1" si="1092"/>
        <v/>
      </c>
      <c r="EL491" s="71">
        <f t="shared" ca="1" si="1093"/>
        <v>0</v>
      </c>
      <c r="EM491" s="6">
        <f t="shared" ca="1" si="1094"/>
        <v>0</v>
      </c>
      <c r="EN491" s="6" t="str">
        <f t="shared" ca="1" si="1095"/>
        <v/>
      </c>
      <c r="EO491" s="6">
        <f ca="1">IF(LOG入力!BH491&gt;0,0,IF(EM491=0,0,(IF(COUNTIF($EN$19:EN491,EN491)=1,IF($FS$3="N",1,IF(EH491=1,1,0))))))</f>
        <v>0</v>
      </c>
      <c r="EP491" s="6" t="str">
        <f ca="1">IF(LOG入力!BH491&gt;0,"",IF(EO491=1,$X491,""))</f>
        <v/>
      </c>
      <c r="EQ491" s="6" t="str">
        <f ca="1">IF(LOG入力!BH491&gt;0,"",IF(EO491=1,$Y491,""))</f>
        <v/>
      </c>
      <c r="ER491" s="520" t="str">
        <f ca="1">IF(LOG入力!BH491&gt;0,"",IF(COUNTIF($EP$19:$EP491,EP491)=1,EP491,""))</f>
        <v/>
      </c>
      <c r="ES491" s="520">
        <f ca="1">IF(LOG入力!BH491&gt;0,0,IF((EL491=1),IF(($ER491=""),0,1),0))</f>
        <v>0</v>
      </c>
      <c r="ET491" s="520" t="str">
        <f ca="1">IF(LOG入力!BH491&gt;0,"",IF(COUNTIF($EQ$19:EQ491,EQ491)=1,EQ491,""))</f>
        <v/>
      </c>
      <c r="EU491" s="539">
        <f ca="1">IF(LOG入力!BH491&gt;0,0,IF((EL491=1),IF(($ET491=""),0,1),0))</f>
        <v>0</v>
      </c>
      <c r="EV491" s="71">
        <f t="shared" ca="1" si="1096"/>
        <v>0</v>
      </c>
      <c r="EW491" s="6">
        <f t="shared" ca="1" si="1097"/>
        <v>0</v>
      </c>
      <c r="EX491" s="6" t="str">
        <f t="shared" ca="1" si="1098"/>
        <v/>
      </c>
      <c r="EY491" s="6">
        <f ca="1">IF(LOG入力!BH491&gt;0,0,IF(EW491=0,0,(IF(COUNTIF($EX$19:EX491,EX491)=1,IF($FS$3="N",1,IF(EH491=1,1,0))))))</f>
        <v>0</v>
      </c>
      <c r="EZ491" s="6" t="str">
        <f ca="1">IF(LOG入力!BH491&gt;0,"",IF(EY491=1,$X491,""))</f>
        <v/>
      </c>
      <c r="FA491" s="6" t="str">
        <f ca="1">IF(LOG入力!BH491&gt;0,"",IF(EY491=1,$Y491,""))</f>
        <v/>
      </c>
      <c r="FB491" s="6" t="str">
        <f ca="1">IF(LOG入力!BH491&gt;0,"",IF(COUNTIF($EZ$19:$EZ491,EZ491)=1,EZ491,""))</f>
        <v/>
      </c>
      <c r="FC491" s="6">
        <f ca="1">IF(LOG入力!BH491&gt;0,0,IF((EV491=1),IF(($FB491=""),0,1),0))</f>
        <v>0</v>
      </c>
      <c r="FD491" s="6" t="str">
        <f ca="1">IF(LOG入力!BH491&gt;0,"",IF(COUNTIF($FA$19:FA491,FA491)=1,FA491,""))</f>
        <v/>
      </c>
      <c r="FE491" s="72">
        <f ca="1">IF(LOG入力!BH491&gt;0,0,IF((EV491=1),IF(($FD491=""),0,1),0))</f>
        <v>0</v>
      </c>
      <c r="FF491" s="71">
        <f t="shared" ca="1" si="1099"/>
        <v>0</v>
      </c>
      <c r="FG491" s="6">
        <f t="shared" ca="1" si="1100"/>
        <v>0</v>
      </c>
      <c r="FH491" s="6" t="str">
        <f t="shared" ca="1" si="1101"/>
        <v/>
      </c>
      <c r="FI491" s="6">
        <f ca="1">IF(LOG入力!BH491&gt;0,0,IF(FG491=0,0,(IF(COUNTIF($FH$19:FH491,FH491)=1,IF($FS$3="N",1,IF(EH491=1,1,0))))))</f>
        <v>0</v>
      </c>
      <c r="FJ491" s="6" t="str">
        <f ca="1">IF(LOG入力!BH491&gt;0,"",IF(FI491=1,$X491,""))</f>
        <v/>
      </c>
      <c r="FK491" s="6" t="str">
        <f ca="1">IF(LOG入力!BH491&gt;0,"",IF(FI491=1,$Y491,""))</f>
        <v/>
      </c>
      <c r="FL491" s="6" t="str">
        <f ca="1">IF(LOG入力!BH491&gt;0,"",IF(COUNTIF($FJ$19:$FJ491,FJ491)=1,FJ491,""))</f>
        <v/>
      </c>
      <c r="FM491" s="6">
        <f ca="1">IF(LOG入力!BH491&gt;0,0,IF((FF491=1),IF(($FL491=""),0,1),0))</f>
        <v>0</v>
      </c>
      <c r="FN491" s="6" t="str">
        <f ca="1">IF(LOG入力!BH491&gt;0,"",IF(COUNTIF($FK$19:FK491,FK491)=1,FK491,""))</f>
        <v/>
      </c>
      <c r="FO491" s="72">
        <f ca="1">IF(LOG入力!BH491&gt;0,0,IF((FF491=1),IF(($FN491=""),0,1),0))</f>
        <v>0</v>
      </c>
      <c r="FP491" s="71">
        <f t="shared" ca="1" si="1102"/>
        <v>0</v>
      </c>
      <c r="FQ491" s="6">
        <f t="shared" ca="1" si="1103"/>
        <v>0</v>
      </c>
      <c r="FR491" s="6" t="str">
        <f t="shared" ca="1" si="1104"/>
        <v/>
      </c>
      <c r="FS491" s="6">
        <f ca="1">IF(LOG入力!BH491&gt;0,0,IF(FQ491=0,0,(IF(COUNTIF($FR$19:FR491,FR491)=1,IF($FS$3="N",1,IF(EH491=1,1,0))))))</f>
        <v>0</v>
      </c>
      <c r="FT491" s="6" t="str">
        <f ca="1">IF(LOG入力!BH491&gt;0,"",IF(FS491=1,$X491,""))</f>
        <v/>
      </c>
      <c r="FU491" s="6" t="str">
        <f ca="1">IF(LOG入力!BH491&gt;0,"",IF(FS491=1,$Y491,""))</f>
        <v/>
      </c>
      <c r="FV491" s="6" t="str">
        <f ca="1">IF(LOG入力!BH491&gt;0,"",IF(COUNTIF($FT$19:$FT491,FT491)=1,FT491,""))</f>
        <v/>
      </c>
      <c r="FW491" s="6">
        <f ca="1">IF(LOG入力!BH491&gt;0,0,IF((FP491=1),IF(($FV491=""),0,1),0))</f>
        <v>0</v>
      </c>
      <c r="FX491" s="6" t="str">
        <f ca="1">IF(LOG入力!BH491&gt;0,"",IF(COUNTIF($FU$19:FU491,FU491)=1,FU491,""))</f>
        <v/>
      </c>
      <c r="FY491" s="72">
        <f ca="1">IF(LOG入力!BH491&gt;0,0,IF((FP491=1),IF(($FX491=""),0,1),0))</f>
        <v>0</v>
      </c>
      <c r="FZ491" s="71">
        <f t="shared" ca="1" si="1105"/>
        <v>0</v>
      </c>
      <c r="GA491" s="6">
        <f t="shared" ca="1" si="1106"/>
        <v>0</v>
      </c>
      <c r="GB491" s="6" t="str">
        <f t="shared" ca="1" si="1107"/>
        <v/>
      </c>
      <c r="GC491" s="6">
        <f ca="1">IF(LOG入力!BH491&gt;0,0,IF(GA491=0,0,(IF(COUNTIF($GB$19:GB491,GB491)=1,IF($FS$3="N",1,IF(EH491=1,1,0))))))</f>
        <v>0</v>
      </c>
      <c r="GD491" s="6" t="str">
        <f ca="1">IF(LOG入力!BH491&gt;0,"",IF(GC491=1,$X491,""))</f>
        <v/>
      </c>
      <c r="GE491" s="6" t="str">
        <f ca="1">IF(LOG入力!BH491&gt;0,"",IF(GC491=1,$Y491,""))</f>
        <v/>
      </c>
      <c r="GF491" s="6" t="str">
        <f ca="1">IF(LOG入力!BH491&gt;0,"",IF(COUNTIF($GD$19:$GD491,GD491)=1,GD491,""))</f>
        <v/>
      </c>
      <c r="GG491" s="6">
        <f ca="1">IF(LOG入力!BH491&gt;0,0,IF((FZ491=1),IF(($GF491=""),0,1),0))</f>
        <v>0</v>
      </c>
      <c r="GH491" s="6" t="str">
        <f ca="1">IF(LOG入力!BH491&gt;0,"",IF(COUNTIF($GE$19:GE491,GE491)=1,GE491,""))</f>
        <v/>
      </c>
      <c r="GI491" s="72">
        <f ca="1">IF(LOG入力!BH491&gt;0,0,IF((FZ491=1),IF(($GH491=""),0,1),0))</f>
        <v>0</v>
      </c>
      <c r="GK491" s="455" t="str">
        <f ca="1">IF(V491=1,"",IF(LEN(LOG入力!AS491)=0,"",LOG入力!AS491))</f>
        <v/>
      </c>
      <c r="GL491" s="378" t="str">
        <f t="shared" ca="1" si="1108"/>
        <v/>
      </c>
      <c r="GM491" s="378" t="str">
        <f t="shared" ca="1" si="1109"/>
        <v/>
      </c>
      <c r="GN491" s="74" t="str">
        <f t="shared" ca="1" si="1110"/>
        <v/>
      </c>
      <c r="GO491" s="74" t="str">
        <f t="shared" ca="1" si="1111"/>
        <v/>
      </c>
      <c r="GQ491" s="74" t="str">
        <f t="shared" ca="1" si="1112"/>
        <v/>
      </c>
      <c r="GR491" s="74" t="str">
        <f t="shared" ca="1" si="1113"/>
        <v/>
      </c>
      <c r="GS491" s="74" t="str">
        <f t="shared" ca="1" si="1114"/>
        <v/>
      </c>
      <c r="GT491" s="74" t="str">
        <f t="shared" ca="1" si="1115"/>
        <v/>
      </c>
      <c r="GU491" s="74" t="str">
        <f t="shared" ca="1" si="1116"/>
        <v/>
      </c>
      <c r="GV491" s="74" t="str">
        <f t="shared" ca="1" si="1117"/>
        <v/>
      </c>
      <c r="GX491" s="74" t="str">
        <f t="shared" ca="1" si="1118"/>
        <v/>
      </c>
      <c r="GY491" s="74" t="str">
        <f t="shared" ca="1" si="1119"/>
        <v/>
      </c>
      <c r="GZ491" s="74" t="str">
        <f ca="1">IF(V491=1,"",IF(LOG入力!BH491&gt;0,0,IF(GY491=0,0,IF((VALUE((TYPE(VALUE(J491)))))=16,0,IF(VALUE(J491)&lt;60,1,IF(VALUE(J491)&lt;100,0,IF(VALUE(J491)&lt;600,2,0)))))))</f>
        <v/>
      </c>
      <c r="HA491" s="74" t="str">
        <f t="shared" ca="1" si="1120"/>
        <v/>
      </c>
      <c r="HB491" s="74" t="str">
        <f ca="1">IF(V491=1,"",IF(LOG入力!BH491&gt;0,0,IF(HA491=0,0,IF((VALUE((TYPE(VALUE(L491)))))=16,0,IF(VALUE(L491)&lt;60,1,IF(VALUE(L491)&lt;100,0,IF(VALUE(L491)&lt;600,2,0)))))))</f>
        <v/>
      </c>
      <c r="HD491" s="74" t="str">
        <f t="shared" ca="1" si="1121"/>
        <v/>
      </c>
      <c r="HF491" s="74" t="str">
        <f t="shared" ca="1" si="1122"/>
        <v/>
      </c>
      <c r="HG491" s="74" t="str">
        <f t="shared" ca="1" si="1123"/>
        <v/>
      </c>
      <c r="HH491" s="74" t="str">
        <f t="shared" ca="1" si="1124"/>
        <v/>
      </c>
      <c r="HI491" s="74" t="str">
        <f t="shared" ca="1" si="1125"/>
        <v/>
      </c>
      <c r="HJ491" s="74" t="str">
        <f t="shared" ca="1" si="1126"/>
        <v/>
      </c>
      <c r="HK491" s="74" t="str">
        <f t="shared" ca="1" si="1127"/>
        <v/>
      </c>
      <c r="HL491" s="74" t="str">
        <f t="shared" ca="1" si="1128"/>
        <v/>
      </c>
      <c r="HM491" s="74" t="str">
        <f t="shared" ca="1" si="1129"/>
        <v/>
      </c>
      <c r="HN491" s="74" t="str">
        <f t="shared" ca="1" si="1130"/>
        <v/>
      </c>
      <c r="HO491" s="529" t="str">
        <f t="shared" ca="1" si="1131"/>
        <v/>
      </c>
      <c r="HP491" s="74" t="str">
        <f t="shared" ca="1" si="1132"/>
        <v/>
      </c>
      <c r="HQ491" s="74" t="str">
        <f t="shared" ca="1" si="1133"/>
        <v/>
      </c>
      <c r="HR491" s="74" t="str">
        <f t="shared" ca="1" si="1134"/>
        <v/>
      </c>
      <c r="HS491" s="74" t="str">
        <f t="shared" ca="1" si="1135"/>
        <v/>
      </c>
      <c r="HT491" s="74" t="str">
        <f ca="1">IF(V491=1,"",IF(LOG入力!BH491&gt;0,0,IF(DV491=1,0,IF(N491="0",0,IF(SUM(HD491:HS491)&gt;0,1,0)))))</f>
        <v/>
      </c>
    </row>
    <row r="492" spans="1:228" x14ac:dyDescent="0.15">
      <c r="A492" s="5"/>
      <c r="B492" s="532" t="str">
        <f t="shared" ca="1" si="994"/>
        <v/>
      </c>
      <c r="C492" s="534" t="str">
        <f ca="1">LOG入力!AP492</f>
        <v/>
      </c>
      <c r="D492" s="534" t="str">
        <f ca="1">LOG入力!AQ492</f>
        <v/>
      </c>
      <c r="E492" s="534" t="str">
        <f ca="1">LOG入力!AR492</f>
        <v/>
      </c>
      <c r="F492" s="535" t="str">
        <f t="shared" ca="1" si="995"/>
        <v/>
      </c>
      <c r="G492" s="585" t="str">
        <f ca="1">LOG入力!AT492</f>
        <v/>
      </c>
      <c r="H492" s="542" t="str">
        <f ca="1">LOG入力!AU492</f>
        <v/>
      </c>
      <c r="I492" s="542" t="str">
        <f ca="1">LOG入力!AV492</f>
        <v/>
      </c>
      <c r="J492" s="577" t="str">
        <f ca="1">LOG入力!AW492</f>
        <v/>
      </c>
      <c r="K492" s="578" t="str">
        <f ca="1">LOG入力!BJ492</f>
        <v/>
      </c>
      <c r="L492" s="577" t="str">
        <f ca="1">LOG入力!AY492</f>
        <v/>
      </c>
      <c r="M492" s="545" t="str">
        <f ca="1">LOG入力!BK492</f>
        <v/>
      </c>
      <c r="N492" s="512" t="str">
        <f ca="1">IF(V492=1,"",IF(LOG入力!AJ492=1,"1",LOG入力!BA492))</f>
        <v/>
      </c>
      <c r="O492" s="538" t="str">
        <f ca="1">IF(V492=1,"",IF(LEN(LOG入力!O492)=0,"",LOG入力!O492))</f>
        <v/>
      </c>
      <c r="P492" s="291" t="str">
        <f ca="1">IF(V492=1,"",IF($AA$4=1,"",IF(LOG入力!BG492=1,"",CONCATENATE($ER492,$FB492,$FL492,$FV492,$GF492))))</f>
        <v/>
      </c>
      <c r="Q492" s="291" t="str">
        <f ca="1">IF(V492=1,"",IF($AA$4=1,"",IF(LOG入力!BG492=1,"",CONCATENATE($ET492,$FD492,$FN492,$FX492,$GH492))))</f>
        <v/>
      </c>
      <c r="R492" s="573" t="str">
        <f ca="1">IF(V492=1,"",IF($AA$4=1,"",IF(LOG入力!BH492&gt;0,0,AA492)))</f>
        <v/>
      </c>
      <c r="S492" s="293" t="str">
        <f t="shared" ca="1" si="996"/>
        <v/>
      </c>
      <c r="T492" s="681"/>
      <c r="U492" s="38"/>
      <c r="V492" s="196">
        <f ca="1">LOG入力!AN492</f>
        <v>1</v>
      </c>
      <c r="W492" s="38"/>
      <c r="X492" s="516" t="str">
        <f t="shared" ca="1" si="997"/>
        <v/>
      </c>
      <c r="Y492" s="515" t="str">
        <f t="shared" ca="1" si="998"/>
        <v/>
      </c>
      <c r="Z492" s="518" t="str">
        <f t="shared" ca="1" si="999"/>
        <v/>
      </c>
      <c r="AA492" s="574" t="str">
        <f t="shared" ca="1" si="1000"/>
        <v/>
      </c>
      <c r="AC492" s="6" t="str">
        <f t="shared" ca="1" si="1001"/>
        <v/>
      </c>
      <c r="AD492" s="6" t="str">
        <f t="shared" ca="1" si="1002"/>
        <v/>
      </c>
      <c r="AE492" s="6" t="str">
        <f t="shared" ca="1" si="1003"/>
        <v/>
      </c>
      <c r="AF492" s="6" t="str">
        <f t="shared" ca="1" si="1004"/>
        <v/>
      </c>
      <c r="AG492" s="6" t="str">
        <f t="shared" ca="1" si="1005"/>
        <v/>
      </c>
      <c r="AH492" s="6" t="str">
        <f t="shared" ca="1" si="1006"/>
        <v/>
      </c>
      <c r="AI492" s="6" t="str">
        <f t="shared" ca="1" si="1007"/>
        <v/>
      </c>
      <c r="AJ492" s="6" t="str">
        <f t="shared" ca="1" si="1008"/>
        <v/>
      </c>
      <c r="AK492" s="6" t="str">
        <f t="shared" ca="1" si="1009"/>
        <v/>
      </c>
      <c r="AL492" s="6" t="str">
        <f t="shared" ca="1" si="1010"/>
        <v/>
      </c>
      <c r="AM492" s="6" t="str">
        <f t="shared" ca="1" si="1011"/>
        <v/>
      </c>
      <c r="AN492" s="6" t="str">
        <f t="shared" ca="1" si="1012"/>
        <v/>
      </c>
      <c r="AO492" s="6" t="str">
        <f t="shared" ca="1" si="1013"/>
        <v/>
      </c>
      <c r="AP492" s="6" t="str">
        <f t="shared" ca="1" si="1014"/>
        <v/>
      </c>
      <c r="AQ492" s="6" t="str">
        <f t="shared" ca="1" si="1015"/>
        <v/>
      </c>
      <c r="AR492" s="6" t="str">
        <f t="shared" ca="1" si="1016"/>
        <v/>
      </c>
      <c r="AS492" s="6" t="str">
        <f t="shared" ca="1" si="1017"/>
        <v/>
      </c>
      <c r="AT492" s="6" t="str">
        <f t="shared" ca="1" si="1018"/>
        <v/>
      </c>
      <c r="AU492" s="6" t="str">
        <f t="shared" ca="1" si="1019"/>
        <v/>
      </c>
      <c r="AV492" s="6" t="str">
        <f t="shared" ca="1" si="1020"/>
        <v/>
      </c>
      <c r="AW492" s="6" t="str">
        <f t="shared" ca="1" si="1021"/>
        <v/>
      </c>
      <c r="AY492" s="6" t="str">
        <f t="shared" ca="1" si="1022"/>
        <v/>
      </c>
      <c r="AZ492" s="6" t="str">
        <f t="shared" ca="1" si="1023"/>
        <v/>
      </c>
      <c r="BA492" s="6" t="str">
        <f t="shared" ca="1" si="1024"/>
        <v/>
      </c>
      <c r="BB492" s="6" t="str">
        <f t="shared" ca="1" si="1025"/>
        <v/>
      </c>
      <c r="BC492" s="6" t="str">
        <f t="shared" ca="1" si="1026"/>
        <v/>
      </c>
      <c r="BD492" s="6" t="str">
        <f t="shared" ca="1" si="1027"/>
        <v/>
      </c>
      <c r="BE492" s="6" t="str">
        <f t="shared" ca="1" si="1028"/>
        <v/>
      </c>
      <c r="BF492" s="6" t="str">
        <f t="shared" ca="1" si="1029"/>
        <v/>
      </c>
      <c r="BG492" s="6" t="str">
        <f t="shared" ca="1" si="1030"/>
        <v/>
      </c>
      <c r="BH492" s="6" t="str">
        <f t="shared" ca="1" si="1031"/>
        <v/>
      </c>
      <c r="BI492" s="6" t="str">
        <f t="shared" ca="1" si="1032"/>
        <v/>
      </c>
      <c r="BJ492" s="6" t="str">
        <f t="shared" ca="1" si="1033"/>
        <v/>
      </c>
      <c r="BK492" s="6" t="str">
        <f t="shared" ca="1" si="1034"/>
        <v/>
      </c>
      <c r="BL492" s="6" t="str">
        <f t="shared" ca="1" si="1035"/>
        <v/>
      </c>
      <c r="BM492" s="6" t="str">
        <f t="shared" ca="1" si="1036"/>
        <v/>
      </c>
      <c r="BN492" s="6" t="str">
        <f t="shared" ca="1" si="1037"/>
        <v/>
      </c>
      <c r="BO492" s="6" t="str">
        <f t="shared" ca="1" si="1038"/>
        <v/>
      </c>
      <c r="BP492" s="6" t="str">
        <f t="shared" ca="1" si="1039"/>
        <v/>
      </c>
      <c r="BQ492" s="6" t="str">
        <f t="shared" ca="1" si="1040"/>
        <v/>
      </c>
      <c r="BR492" s="6" t="str">
        <f t="shared" ca="1" si="1041"/>
        <v/>
      </c>
      <c r="BS492" s="6" t="str">
        <f t="shared" ca="1" si="1042"/>
        <v/>
      </c>
      <c r="BU492" s="6" t="str">
        <f t="shared" ca="1" si="1043"/>
        <v/>
      </c>
      <c r="BW492" s="515" t="str">
        <f t="shared" ca="1" si="1044"/>
        <v/>
      </c>
      <c r="BX492" s="515">
        <f t="shared" ca="1" si="1045"/>
        <v>0</v>
      </c>
      <c r="BY492" s="515" t="str">
        <f t="shared" ca="1" si="1046"/>
        <v/>
      </c>
      <c r="CA492" s="6">
        <f t="shared" ca="1" si="1047"/>
        <v>1</v>
      </c>
      <c r="CC492" s="523" t="str">
        <f t="shared" ca="1" si="1048"/>
        <v/>
      </c>
      <c r="CE492" s="6" t="str">
        <f t="shared" ca="1" si="1049"/>
        <v/>
      </c>
      <c r="CG492" s="524" t="str">
        <f ca="1">IF(V492=1,"",IF($AA$4=1,"",IF(LOG入力!BH492&gt;0,"",IF(N492=0,"",IF(HT492=0,"","★")))))</f>
        <v/>
      </c>
      <c r="CI492" s="74" t="str">
        <f t="shared" ca="1" si="1050"/>
        <v/>
      </c>
      <c r="CK492" s="525" t="str">
        <f ca="1">IF(V492=1,"",IF(LOG入力!BH492&gt;0,1,0))</f>
        <v/>
      </c>
      <c r="CL492" s="74" t="str">
        <f t="shared" ca="1" si="1051"/>
        <v/>
      </c>
      <c r="CN492" s="74" t="str">
        <f t="shared" ca="1" si="1052"/>
        <v/>
      </c>
      <c r="CO492" s="74" t="str">
        <f t="shared" ca="1" si="1053"/>
        <v/>
      </c>
      <c r="CQ492" s="74" t="str">
        <f t="shared" ca="1" si="1054"/>
        <v/>
      </c>
      <c r="CR492" s="74" t="str">
        <f t="shared" ca="1" si="1055"/>
        <v/>
      </c>
      <c r="CS492" s="74" t="str">
        <f t="shared" ca="1" si="1056"/>
        <v/>
      </c>
      <c r="CT492" s="74" t="str">
        <f t="shared" ca="1" si="1057"/>
        <v/>
      </c>
      <c r="CU492" s="74" t="str">
        <f t="shared" ca="1" si="1058"/>
        <v/>
      </c>
      <c r="CV492" s="74" t="str">
        <f t="shared" ca="1" si="1059"/>
        <v/>
      </c>
      <c r="CW492" s="74" t="str">
        <f t="shared" ca="1" si="1060"/>
        <v/>
      </c>
      <c r="CX492" s="74" t="str">
        <f t="shared" ca="1" si="1061"/>
        <v/>
      </c>
      <c r="CY492" s="74" t="str">
        <f t="shared" ca="1" si="1062"/>
        <v/>
      </c>
      <c r="CZ492" s="74" t="str">
        <f t="shared" ca="1" si="1063"/>
        <v/>
      </c>
      <c r="DA492" s="74" t="str">
        <f t="shared" ca="1" si="1064"/>
        <v/>
      </c>
      <c r="DB492" s="74" t="str">
        <f t="shared" ca="1" si="1065"/>
        <v/>
      </c>
      <c r="DD492" s="74" t="str">
        <f t="shared" ca="1" si="1066"/>
        <v/>
      </c>
      <c r="DE492" s="74" t="str">
        <f t="shared" ca="1" si="1067"/>
        <v/>
      </c>
      <c r="DF492" s="74" t="str">
        <f t="shared" ca="1" si="1068"/>
        <v/>
      </c>
      <c r="DG492" s="74" t="str">
        <f t="shared" ca="1" si="1069"/>
        <v/>
      </c>
      <c r="DH492" s="74" t="str">
        <f t="shared" ca="1" si="1070"/>
        <v/>
      </c>
      <c r="DI492" s="74" t="str">
        <f t="shared" ca="1" si="1071"/>
        <v/>
      </c>
      <c r="DJ492" s="74" t="str">
        <f t="shared" ca="1" si="1072"/>
        <v/>
      </c>
      <c r="DK492" s="74" t="str">
        <f t="shared" ca="1" si="1073"/>
        <v/>
      </c>
      <c r="DL492" s="74" t="str">
        <f t="shared" ca="1" si="1074"/>
        <v/>
      </c>
      <c r="DM492" s="74" t="str">
        <f t="shared" ca="1" si="1075"/>
        <v/>
      </c>
      <c r="DN492" s="74" t="str">
        <f t="shared" ca="1" si="1076"/>
        <v/>
      </c>
      <c r="DO492" s="74" t="str">
        <f t="shared" ca="1" si="1077"/>
        <v/>
      </c>
      <c r="DQ492" s="74" t="str">
        <f t="shared" ca="1" si="1078"/>
        <v/>
      </c>
      <c r="DS492" s="74" t="str">
        <f t="shared" ca="1" si="1079"/>
        <v/>
      </c>
      <c r="DT492" s="74" t="str">
        <f t="shared" ca="1" si="1080"/>
        <v/>
      </c>
      <c r="DV492" s="525" t="str">
        <f t="shared" ca="1" si="1081"/>
        <v/>
      </c>
      <c r="DW492" s="74" t="str">
        <f t="shared" ca="1" si="1082"/>
        <v/>
      </c>
      <c r="DX492" s="485" t="str">
        <f t="shared" ca="1" si="1083"/>
        <v/>
      </c>
      <c r="DY492" s="74" t="str">
        <f t="shared" ca="1" si="1084"/>
        <v/>
      </c>
      <c r="DZ492" s="74" t="str">
        <f t="shared" ca="1" si="1085"/>
        <v/>
      </c>
      <c r="EA492" s="74" t="str">
        <f t="shared" ca="1" si="1086"/>
        <v/>
      </c>
      <c r="EC492" s="74" t="str">
        <f t="shared" ca="1" si="1087"/>
        <v/>
      </c>
      <c r="ED492" s="74" t="str">
        <f t="shared" ca="1" si="1088"/>
        <v/>
      </c>
      <c r="EE492" s="74" t="str">
        <f t="shared" ca="1" si="1089"/>
        <v/>
      </c>
      <c r="EG492" s="479" t="str">
        <f ca="1">IF(V492=1,"",IF(LOG入力!BH492&gt;0,0,IF(CG492="★",0,IF(R492=1,0,IF(N492=0,0,1)))))</f>
        <v/>
      </c>
      <c r="EH492" s="483" t="str">
        <f t="shared" ca="1" si="1090"/>
        <v/>
      </c>
      <c r="EI492" s="483" t="str">
        <f t="shared" ca="1" si="1091"/>
        <v/>
      </c>
      <c r="EJ492" s="483" t="str">
        <f t="shared" ca="1" si="1092"/>
        <v/>
      </c>
      <c r="EL492" s="71">
        <f t="shared" ca="1" si="1093"/>
        <v>0</v>
      </c>
      <c r="EM492" s="6">
        <f t="shared" ca="1" si="1094"/>
        <v>0</v>
      </c>
      <c r="EN492" s="6" t="str">
        <f t="shared" ca="1" si="1095"/>
        <v/>
      </c>
      <c r="EO492" s="6">
        <f ca="1">IF(LOG入力!BH492&gt;0,0,IF(EM492=0,0,(IF(COUNTIF($EN$19:EN492,EN492)=1,IF($FS$3="N",1,IF(EH492=1,1,0))))))</f>
        <v>0</v>
      </c>
      <c r="EP492" s="6" t="str">
        <f ca="1">IF(LOG入力!BH492&gt;0,"",IF(EO492=1,$X492,""))</f>
        <v/>
      </c>
      <c r="EQ492" s="6" t="str">
        <f ca="1">IF(LOG入力!BH492&gt;0,"",IF(EO492=1,$Y492,""))</f>
        <v/>
      </c>
      <c r="ER492" s="520" t="str">
        <f ca="1">IF(LOG入力!BH492&gt;0,"",IF(COUNTIF($EP$19:$EP492,EP492)=1,EP492,""))</f>
        <v/>
      </c>
      <c r="ES492" s="520">
        <f ca="1">IF(LOG入力!BH492&gt;0,0,IF((EL492=1),IF(($ER492=""),0,1),0))</f>
        <v>0</v>
      </c>
      <c r="ET492" s="520" t="str">
        <f ca="1">IF(LOG入力!BH492&gt;0,"",IF(COUNTIF($EQ$19:EQ492,EQ492)=1,EQ492,""))</f>
        <v/>
      </c>
      <c r="EU492" s="539">
        <f ca="1">IF(LOG入力!BH492&gt;0,0,IF((EL492=1),IF(($ET492=""),0,1),0))</f>
        <v>0</v>
      </c>
      <c r="EV492" s="71">
        <f t="shared" ca="1" si="1096"/>
        <v>0</v>
      </c>
      <c r="EW492" s="6">
        <f t="shared" ca="1" si="1097"/>
        <v>0</v>
      </c>
      <c r="EX492" s="6" t="str">
        <f t="shared" ca="1" si="1098"/>
        <v/>
      </c>
      <c r="EY492" s="6">
        <f ca="1">IF(LOG入力!BH492&gt;0,0,IF(EW492=0,0,(IF(COUNTIF($EX$19:EX492,EX492)=1,IF($FS$3="N",1,IF(EH492=1,1,0))))))</f>
        <v>0</v>
      </c>
      <c r="EZ492" s="6" t="str">
        <f ca="1">IF(LOG入力!BH492&gt;0,"",IF(EY492=1,$X492,""))</f>
        <v/>
      </c>
      <c r="FA492" s="6" t="str">
        <f ca="1">IF(LOG入力!BH492&gt;0,"",IF(EY492=1,$Y492,""))</f>
        <v/>
      </c>
      <c r="FB492" s="6" t="str">
        <f ca="1">IF(LOG入力!BH492&gt;0,"",IF(COUNTIF($EZ$19:$EZ492,EZ492)=1,EZ492,""))</f>
        <v/>
      </c>
      <c r="FC492" s="6">
        <f ca="1">IF(LOG入力!BH492&gt;0,0,IF((EV492=1),IF(($FB492=""),0,1),0))</f>
        <v>0</v>
      </c>
      <c r="FD492" s="6" t="str">
        <f ca="1">IF(LOG入力!BH492&gt;0,"",IF(COUNTIF($FA$19:FA492,FA492)=1,FA492,""))</f>
        <v/>
      </c>
      <c r="FE492" s="72">
        <f ca="1">IF(LOG入力!BH492&gt;0,0,IF((EV492=1),IF(($FD492=""),0,1),0))</f>
        <v>0</v>
      </c>
      <c r="FF492" s="71">
        <f t="shared" ca="1" si="1099"/>
        <v>0</v>
      </c>
      <c r="FG492" s="6">
        <f t="shared" ca="1" si="1100"/>
        <v>0</v>
      </c>
      <c r="FH492" s="6" t="str">
        <f t="shared" ca="1" si="1101"/>
        <v/>
      </c>
      <c r="FI492" s="6">
        <f ca="1">IF(LOG入力!BH492&gt;0,0,IF(FG492=0,0,(IF(COUNTIF($FH$19:FH492,FH492)=1,IF($FS$3="N",1,IF(EH492=1,1,0))))))</f>
        <v>0</v>
      </c>
      <c r="FJ492" s="6" t="str">
        <f ca="1">IF(LOG入力!BH492&gt;0,"",IF(FI492=1,$X492,""))</f>
        <v/>
      </c>
      <c r="FK492" s="6" t="str">
        <f ca="1">IF(LOG入力!BH492&gt;0,"",IF(FI492=1,$Y492,""))</f>
        <v/>
      </c>
      <c r="FL492" s="6" t="str">
        <f ca="1">IF(LOG入力!BH492&gt;0,"",IF(COUNTIF($FJ$19:$FJ492,FJ492)=1,FJ492,""))</f>
        <v/>
      </c>
      <c r="FM492" s="6">
        <f ca="1">IF(LOG入力!BH492&gt;0,0,IF((FF492=1),IF(($FL492=""),0,1),0))</f>
        <v>0</v>
      </c>
      <c r="FN492" s="6" t="str">
        <f ca="1">IF(LOG入力!BH492&gt;0,"",IF(COUNTIF($FK$19:FK492,FK492)=1,FK492,""))</f>
        <v/>
      </c>
      <c r="FO492" s="72">
        <f ca="1">IF(LOG入力!BH492&gt;0,0,IF((FF492=1),IF(($FN492=""),0,1),0))</f>
        <v>0</v>
      </c>
      <c r="FP492" s="71">
        <f t="shared" ca="1" si="1102"/>
        <v>0</v>
      </c>
      <c r="FQ492" s="6">
        <f t="shared" ca="1" si="1103"/>
        <v>0</v>
      </c>
      <c r="FR492" s="6" t="str">
        <f t="shared" ca="1" si="1104"/>
        <v/>
      </c>
      <c r="FS492" s="6">
        <f ca="1">IF(LOG入力!BH492&gt;0,0,IF(FQ492=0,0,(IF(COUNTIF($FR$19:FR492,FR492)=1,IF($FS$3="N",1,IF(EH492=1,1,0))))))</f>
        <v>0</v>
      </c>
      <c r="FT492" s="6" t="str">
        <f ca="1">IF(LOG入力!BH492&gt;0,"",IF(FS492=1,$X492,""))</f>
        <v/>
      </c>
      <c r="FU492" s="6" t="str">
        <f ca="1">IF(LOG入力!BH492&gt;0,"",IF(FS492=1,$Y492,""))</f>
        <v/>
      </c>
      <c r="FV492" s="6" t="str">
        <f ca="1">IF(LOG入力!BH492&gt;0,"",IF(COUNTIF($FT$19:$FT492,FT492)=1,FT492,""))</f>
        <v/>
      </c>
      <c r="FW492" s="6">
        <f ca="1">IF(LOG入力!BH492&gt;0,0,IF((FP492=1),IF(($FV492=""),0,1),0))</f>
        <v>0</v>
      </c>
      <c r="FX492" s="6" t="str">
        <f ca="1">IF(LOG入力!BH492&gt;0,"",IF(COUNTIF($FU$19:FU492,FU492)=1,FU492,""))</f>
        <v/>
      </c>
      <c r="FY492" s="72">
        <f ca="1">IF(LOG入力!BH492&gt;0,0,IF((FP492=1),IF(($FX492=""),0,1),0))</f>
        <v>0</v>
      </c>
      <c r="FZ492" s="71">
        <f t="shared" ca="1" si="1105"/>
        <v>0</v>
      </c>
      <c r="GA492" s="6">
        <f t="shared" ca="1" si="1106"/>
        <v>0</v>
      </c>
      <c r="GB492" s="6" t="str">
        <f t="shared" ca="1" si="1107"/>
        <v/>
      </c>
      <c r="GC492" s="6">
        <f ca="1">IF(LOG入力!BH492&gt;0,0,IF(GA492=0,0,(IF(COUNTIF($GB$19:GB492,GB492)=1,IF($FS$3="N",1,IF(EH492=1,1,0))))))</f>
        <v>0</v>
      </c>
      <c r="GD492" s="6" t="str">
        <f ca="1">IF(LOG入力!BH492&gt;0,"",IF(GC492=1,$X492,""))</f>
        <v/>
      </c>
      <c r="GE492" s="6" t="str">
        <f ca="1">IF(LOG入力!BH492&gt;0,"",IF(GC492=1,$Y492,""))</f>
        <v/>
      </c>
      <c r="GF492" s="6" t="str">
        <f ca="1">IF(LOG入力!BH492&gt;0,"",IF(COUNTIF($GD$19:$GD492,GD492)=1,GD492,""))</f>
        <v/>
      </c>
      <c r="GG492" s="6">
        <f ca="1">IF(LOG入力!BH492&gt;0,0,IF((FZ492=1),IF(($GF492=""),0,1),0))</f>
        <v>0</v>
      </c>
      <c r="GH492" s="6" t="str">
        <f ca="1">IF(LOG入力!BH492&gt;0,"",IF(COUNTIF($GE$19:GE492,GE492)=1,GE492,""))</f>
        <v/>
      </c>
      <c r="GI492" s="72">
        <f ca="1">IF(LOG入力!BH492&gt;0,0,IF((FZ492=1),IF(($GH492=""),0,1),0))</f>
        <v>0</v>
      </c>
      <c r="GK492" s="455" t="str">
        <f ca="1">IF(V492=1,"",IF(LEN(LOG入力!AS492)=0,"",LOG入力!AS492))</f>
        <v/>
      </c>
      <c r="GL492" s="378" t="str">
        <f t="shared" ca="1" si="1108"/>
        <v/>
      </c>
      <c r="GM492" s="378" t="str">
        <f t="shared" ca="1" si="1109"/>
        <v/>
      </c>
      <c r="GN492" s="74" t="str">
        <f t="shared" ca="1" si="1110"/>
        <v/>
      </c>
      <c r="GO492" s="74" t="str">
        <f t="shared" ca="1" si="1111"/>
        <v/>
      </c>
      <c r="GQ492" s="74" t="str">
        <f t="shared" ca="1" si="1112"/>
        <v/>
      </c>
      <c r="GR492" s="74" t="str">
        <f t="shared" ca="1" si="1113"/>
        <v/>
      </c>
      <c r="GS492" s="74" t="str">
        <f t="shared" ca="1" si="1114"/>
        <v/>
      </c>
      <c r="GT492" s="74" t="str">
        <f t="shared" ca="1" si="1115"/>
        <v/>
      </c>
      <c r="GU492" s="74" t="str">
        <f t="shared" ca="1" si="1116"/>
        <v/>
      </c>
      <c r="GV492" s="74" t="str">
        <f t="shared" ca="1" si="1117"/>
        <v/>
      </c>
      <c r="GX492" s="74" t="str">
        <f t="shared" ca="1" si="1118"/>
        <v/>
      </c>
      <c r="GY492" s="74" t="str">
        <f t="shared" ca="1" si="1119"/>
        <v/>
      </c>
      <c r="GZ492" s="74" t="str">
        <f ca="1">IF(V492=1,"",IF(LOG入力!BH492&gt;0,0,IF(GY492=0,0,IF((VALUE((TYPE(VALUE(J492)))))=16,0,IF(VALUE(J492)&lt;60,1,IF(VALUE(J492)&lt;100,0,IF(VALUE(J492)&lt;600,2,0)))))))</f>
        <v/>
      </c>
      <c r="HA492" s="74" t="str">
        <f t="shared" ca="1" si="1120"/>
        <v/>
      </c>
      <c r="HB492" s="74" t="str">
        <f ca="1">IF(V492=1,"",IF(LOG入力!BH492&gt;0,0,IF(HA492=0,0,IF((VALUE((TYPE(VALUE(L492)))))=16,0,IF(VALUE(L492)&lt;60,1,IF(VALUE(L492)&lt;100,0,IF(VALUE(L492)&lt;600,2,0)))))))</f>
        <v/>
      </c>
      <c r="HD492" s="74" t="str">
        <f t="shared" ca="1" si="1121"/>
        <v/>
      </c>
      <c r="HF492" s="74" t="str">
        <f t="shared" ca="1" si="1122"/>
        <v/>
      </c>
      <c r="HG492" s="74" t="str">
        <f t="shared" ca="1" si="1123"/>
        <v/>
      </c>
      <c r="HH492" s="74" t="str">
        <f t="shared" ca="1" si="1124"/>
        <v/>
      </c>
      <c r="HI492" s="74" t="str">
        <f t="shared" ca="1" si="1125"/>
        <v/>
      </c>
      <c r="HJ492" s="74" t="str">
        <f t="shared" ca="1" si="1126"/>
        <v/>
      </c>
      <c r="HK492" s="74" t="str">
        <f t="shared" ca="1" si="1127"/>
        <v/>
      </c>
      <c r="HL492" s="74" t="str">
        <f t="shared" ca="1" si="1128"/>
        <v/>
      </c>
      <c r="HM492" s="74" t="str">
        <f t="shared" ca="1" si="1129"/>
        <v/>
      </c>
      <c r="HN492" s="74" t="str">
        <f t="shared" ca="1" si="1130"/>
        <v/>
      </c>
      <c r="HO492" s="529" t="str">
        <f t="shared" ca="1" si="1131"/>
        <v/>
      </c>
      <c r="HP492" s="74" t="str">
        <f t="shared" ca="1" si="1132"/>
        <v/>
      </c>
      <c r="HQ492" s="74" t="str">
        <f t="shared" ca="1" si="1133"/>
        <v/>
      </c>
      <c r="HR492" s="74" t="str">
        <f t="shared" ca="1" si="1134"/>
        <v/>
      </c>
      <c r="HS492" s="74" t="str">
        <f t="shared" ca="1" si="1135"/>
        <v/>
      </c>
      <c r="HT492" s="74" t="str">
        <f ca="1">IF(V492=1,"",IF(LOG入力!BH492&gt;0,0,IF(DV492=1,0,IF(N492="0",0,IF(SUM(HD492:HS492)&gt;0,1,0)))))</f>
        <v/>
      </c>
    </row>
    <row r="493" spans="1:228" x14ac:dyDescent="0.15">
      <c r="A493" s="5"/>
      <c r="B493" s="532" t="str">
        <f t="shared" ca="1" si="994"/>
        <v/>
      </c>
      <c r="C493" s="534" t="str">
        <f ca="1">LOG入力!AP493</f>
        <v/>
      </c>
      <c r="D493" s="534" t="str">
        <f ca="1">LOG入力!AQ493</f>
        <v/>
      </c>
      <c r="E493" s="534" t="str">
        <f ca="1">LOG入力!AR493</f>
        <v/>
      </c>
      <c r="F493" s="535" t="str">
        <f t="shared" ca="1" si="995"/>
        <v/>
      </c>
      <c r="G493" s="585" t="str">
        <f ca="1">LOG入力!AT493</f>
        <v/>
      </c>
      <c r="H493" s="542" t="str">
        <f ca="1">LOG入力!AU493</f>
        <v/>
      </c>
      <c r="I493" s="542" t="str">
        <f ca="1">LOG入力!AV493</f>
        <v/>
      </c>
      <c r="J493" s="577" t="str">
        <f ca="1">LOG入力!AW493</f>
        <v/>
      </c>
      <c r="K493" s="578" t="str">
        <f ca="1">LOG入力!BJ493</f>
        <v/>
      </c>
      <c r="L493" s="577" t="str">
        <f ca="1">LOG入力!AY493</f>
        <v/>
      </c>
      <c r="M493" s="545" t="str">
        <f ca="1">LOG入力!BK493</f>
        <v/>
      </c>
      <c r="N493" s="512" t="str">
        <f ca="1">IF(V493=1,"",IF(LOG入力!AJ493=1,"1",LOG入力!BA493))</f>
        <v/>
      </c>
      <c r="O493" s="538" t="str">
        <f ca="1">IF(V493=1,"",IF(LEN(LOG入力!O493)=0,"",LOG入力!O493))</f>
        <v/>
      </c>
      <c r="P493" s="291" t="str">
        <f ca="1">IF(V493=1,"",IF($AA$4=1,"",IF(LOG入力!BG493=1,"",CONCATENATE($ER493,$FB493,$FL493,$FV493,$GF493))))</f>
        <v/>
      </c>
      <c r="Q493" s="291" t="str">
        <f ca="1">IF(V493=1,"",IF($AA$4=1,"",IF(LOG入力!BG493=1,"",CONCATENATE($ET493,$FD493,$FN493,$FX493,$GH493))))</f>
        <v/>
      </c>
      <c r="R493" s="573" t="str">
        <f ca="1">IF(V493=1,"",IF($AA$4=1,"",IF(LOG入力!BH493&gt;0,0,AA493)))</f>
        <v/>
      </c>
      <c r="S493" s="293" t="str">
        <f t="shared" ca="1" si="996"/>
        <v/>
      </c>
      <c r="T493" s="681"/>
      <c r="U493" s="38"/>
      <c r="V493" s="196">
        <f ca="1">LOG入力!AN493</f>
        <v>1</v>
      </c>
      <c r="W493" s="38"/>
      <c r="X493" s="516" t="str">
        <f t="shared" ca="1" si="997"/>
        <v/>
      </c>
      <c r="Y493" s="515" t="str">
        <f t="shared" ca="1" si="998"/>
        <v/>
      </c>
      <c r="Z493" s="518" t="str">
        <f t="shared" ca="1" si="999"/>
        <v/>
      </c>
      <c r="AA493" s="574" t="str">
        <f t="shared" ca="1" si="1000"/>
        <v/>
      </c>
      <c r="AC493" s="6" t="str">
        <f t="shared" ca="1" si="1001"/>
        <v/>
      </c>
      <c r="AD493" s="6" t="str">
        <f t="shared" ca="1" si="1002"/>
        <v/>
      </c>
      <c r="AE493" s="6" t="str">
        <f t="shared" ca="1" si="1003"/>
        <v/>
      </c>
      <c r="AF493" s="6" t="str">
        <f t="shared" ca="1" si="1004"/>
        <v/>
      </c>
      <c r="AG493" s="6" t="str">
        <f t="shared" ca="1" si="1005"/>
        <v/>
      </c>
      <c r="AH493" s="6" t="str">
        <f t="shared" ca="1" si="1006"/>
        <v/>
      </c>
      <c r="AI493" s="6" t="str">
        <f t="shared" ca="1" si="1007"/>
        <v/>
      </c>
      <c r="AJ493" s="6" t="str">
        <f t="shared" ca="1" si="1008"/>
        <v/>
      </c>
      <c r="AK493" s="6" t="str">
        <f t="shared" ca="1" si="1009"/>
        <v/>
      </c>
      <c r="AL493" s="6" t="str">
        <f t="shared" ca="1" si="1010"/>
        <v/>
      </c>
      <c r="AM493" s="6" t="str">
        <f t="shared" ca="1" si="1011"/>
        <v/>
      </c>
      <c r="AN493" s="6" t="str">
        <f t="shared" ca="1" si="1012"/>
        <v/>
      </c>
      <c r="AO493" s="6" t="str">
        <f t="shared" ca="1" si="1013"/>
        <v/>
      </c>
      <c r="AP493" s="6" t="str">
        <f t="shared" ca="1" si="1014"/>
        <v/>
      </c>
      <c r="AQ493" s="6" t="str">
        <f t="shared" ca="1" si="1015"/>
        <v/>
      </c>
      <c r="AR493" s="6" t="str">
        <f t="shared" ca="1" si="1016"/>
        <v/>
      </c>
      <c r="AS493" s="6" t="str">
        <f t="shared" ca="1" si="1017"/>
        <v/>
      </c>
      <c r="AT493" s="6" t="str">
        <f t="shared" ca="1" si="1018"/>
        <v/>
      </c>
      <c r="AU493" s="6" t="str">
        <f t="shared" ca="1" si="1019"/>
        <v/>
      </c>
      <c r="AV493" s="6" t="str">
        <f t="shared" ca="1" si="1020"/>
        <v/>
      </c>
      <c r="AW493" s="6" t="str">
        <f t="shared" ca="1" si="1021"/>
        <v/>
      </c>
      <c r="AY493" s="6" t="str">
        <f t="shared" ca="1" si="1022"/>
        <v/>
      </c>
      <c r="AZ493" s="6" t="str">
        <f t="shared" ca="1" si="1023"/>
        <v/>
      </c>
      <c r="BA493" s="6" t="str">
        <f t="shared" ca="1" si="1024"/>
        <v/>
      </c>
      <c r="BB493" s="6" t="str">
        <f t="shared" ca="1" si="1025"/>
        <v/>
      </c>
      <c r="BC493" s="6" t="str">
        <f t="shared" ca="1" si="1026"/>
        <v/>
      </c>
      <c r="BD493" s="6" t="str">
        <f t="shared" ca="1" si="1027"/>
        <v/>
      </c>
      <c r="BE493" s="6" t="str">
        <f t="shared" ca="1" si="1028"/>
        <v/>
      </c>
      <c r="BF493" s="6" t="str">
        <f t="shared" ca="1" si="1029"/>
        <v/>
      </c>
      <c r="BG493" s="6" t="str">
        <f t="shared" ca="1" si="1030"/>
        <v/>
      </c>
      <c r="BH493" s="6" t="str">
        <f t="shared" ca="1" si="1031"/>
        <v/>
      </c>
      <c r="BI493" s="6" t="str">
        <f t="shared" ca="1" si="1032"/>
        <v/>
      </c>
      <c r="BJ493" s="6" t="str">
        <f t="shared" ca="1" si="1033"/>
        <v/>
      </c>
      <c r="BK493" s="6" t="str">
        <f t="shared" ca="1" si="1034"/>
        <v/>
      </c>
      <c r="BL493" s="6" t="str">
        <f t="shared" ca="1" si="1035"/>
        <v/>
      </c>
      <c r="BM493" s="6" t="str">
        <f t="shared" ca="1" si="1036"/>
        <v/>
      </c>
      <c r="BN493" s="6" t="str">
        <f t="shared" ca="1" si="1037"/>
        <v/>
      </c>
      <c r="BO493" s="6" t="str">
        <f t="shared" ca="1" si="1038"/>
        <v/>
      </c>
      <c r="BP493" s="6" t="str">
        <f t="shared" ca="1" si="1039"/>
        <v/>
      </c>
      <c r="BQ493" s="6" t="str">
        <f t="shared" ca="1" si="1040"/>
        <v/>
      </c>
      <c r="BR493" s="6" t="str">
        <f t="shared" ca="1" si="1041"/>
        <v/>
      </c>
      <c r="BS493" s="6" t="str">
        <f t="shared" ca="1" si="1042"/>
        <v/>
      </c>
      <c r="BU493" s="6" t="str">
        <f t="shared" ca="1" si="1043"/>
        <v/>
      </c>
      <c r="BW493" s="515" t="str">
        <f t="shared" ca="1" si="1044"/>
        <v/>
      </c>
      <c r="BX493" s="515">
        <f t="shared" ca="1" si="1045"/>
        <v>0</v>
      </c>
      <c r="BY493" s="515" t="str">
        <f t="shared" ca="1" si="1046"/>
        <v/>
      </c>
      <c r="CA493" s="6">
        <f t="shared" ca="1" si="1047"/>
        <v>1</v>
      </c>
      <c r="CC493" s="523" t="str">
        <f t="shared" ca="1" si="1048"/>
        <v/>
      </c>
      <c r="CE493" s="6" t="str">
        <f t="shared" ca="1" si="1049"/>
        <v/>
      </c>
      <c r="CG493" s="524" t="str">
        <f ca="1">IF(V493=1,"",IF($AA$4=1,"",IF(LOG入力!BH493&gt;0,"",IF(N493=0,"",IF(HT493=0,"","★")))))</f>
        <v/>
      </c>
      <c r="CI493" s="74" t="str">
        <f t="shared" ca="1" si="1050"/>
        <v/>
      </c>
      <c r="CK493" s="525" t="str">
        <f ca="1">IF(V493=1,"",IF(LOG入力!BH493&gt;0,1,0))</f>
        <v/>
      </c>
      <c r="CL493" s="74" t="str">
        <f t="shared" ca="1" si="1051"/>
        <v/>
      </c>
      <c r="CN493" s="74" t="str">
        <f t="shared" ca="1" si="1052"/>
        <v/>
      </c>
      <c r="CO493" s="74" t="str">
        <f t="shared" ca="1" si="1053"/>
        <v/>
      </c>
      <c r="CQ493" s="74" t="str">
        <f t="shared" ca="1" si="1054"/>
        <v/>
      </c>
      <c r="CR493" s="74" t="str">
        <f t="shared" ca="1" si="1055"/>
        <v/>
      </c>
      <c r="CS493" s="74" t="str">
        <f t="shared" ca="1" si="1056"/>
        <v/>
      </c>
      <c r="CT493" s="74" t="str">
        <f t="shared" ca="1" si="1057"/>
        <v/>
      </c>
      <c r="CU493" s="74" t="str">
        <f t="shared" ca="1" si="1058"/>
        <v/>
      </c>
      <c r="CV493" s="74" t="str">
        <f t="shared" ca="1" si="1059"/>
        <v/>
      </c>
      <c r="CW493" s="74" t="str">
        <f t="shared" ca="1" si="1060"/>
        <v/>
      </c>
      <c r="CX493" s="74" t="str">
        <f t="shared" ca="1" si="1061"/>
        <v/>
      </c>
      <c r="CY493" s="74" t="str">
        <f t="shared" ca="1" si="1062"/>
        <v/>
      </c>
      <c r="CZ493" s="74" t="str">
        <f t="shared" ca="1" si="1063"/>
        <v/>
      </c>
      <c r="DA493" s="74" t="str">
        <f t="shared" ca="1" si="1064"/>
        <v/>
      </c>
      <c r="DB493" s="74" t="str">
        <f t="shared" ca="1" si="1065"/>
        <v/>
      </c>
      <c r="DD493" s="74" t="str">
        <f t="shared" ca="1" si="1066"/>
        <v/>
      </c>
      <c r="DE493" s="74" t="str">
        <f t="shared" ca="1" si="1067"/>
        <v/>
      </c>
      <c r="DF493" s="74" t="str">
        <f t="shared" ca="1" si="1068"/>
        <v/>
      </c>
      <c r="DG493" s="74" t="str">
        <f t="shared" ca="1" si="1069"/>
        <v/>
      </c>
      <c r="DH493" s="74" t="str">
        <f t="shared" ca="1" si="1070"/>
        <v/>
      </c>
      <c r="DI493" s="74" t="str">
        <f t="shared" ca="1" si="1071"/>
        <v/>
      </c>
      <c r="DJ493" s="74" t="str">
        <f t="shared" ca="1" si="1072"/>
        <v/>
      </c>
      <c r="DK493" s="74" t="str">
        <f t="shared" ca="1" si="1073"/>
        <v/>
      </c>
      <c r="DL493" s="74" t="str">
        <f t="shared" ca="1" si="1074"/>
        <v/>
      </c>
      <c r="DM493" s="74" t="str">
        <f t="shared" ca="1" si="1075"/>
        <v/>
      </c>
      <c r="DN493" s="74" t="str">
        <f t="shared" ca="1" si="1076"/>
        <v/>
      </c>
      <c r="DO493" s="74" t="str">
        <f t="shared" ca="1" si="1077"/>
        <v/>
      </c>
      <c r="DQ493" s="74" t="str">
        <f t="shared" ca="1" si="1078"/>
        <v/>
      </c>
      <c r="DS493" s="74" t="str">
        <f t="shared" ca="1" si="1079"/>
        <v/>
      </c>
      <c r="DT493" s="74" t="str">
        <f t="shared" ca="1" si="1080"/>
        <v/>
      </c>
      <c r="DV493" s="525" t="str">
        <f t="shared" ca="1" si="1081"/>
        <v/>
      </c>
      <c r="DW493" s="74" t="str">
        <f t="shared" ca="1" si="1082"/>
        <v/>
      </c>
      <c r="DX493" s="485" t="str">
        <f t="shared" ca="1" si="1083"/>
        <v/>
      </c>
      <c r="DY493" s="74" t="str">
        <f t="shared" ca="1" si="1084"/>
        <v/>
      </c>
      <c r="DZ493" s="74" t="str">
        <f t="shared" ca="1" si="1085"/>
        <v/>
      </c>
      <c r="EA493" s="74" t="str">
        <f t="shared" ca="1" si="1086"/>
        <v/>
      </c>
      <c r="EC493" s="74" t="str">
        <f t="shared" ca="1" si="1087"/>
        <v/>
      </c>
      <c r="ED493" s="74" t="str">
        <f t="shared" ca="1" si="1088"/>
        <v/>
      </c>
      <c r="EE493" s="74" t="str">
        <f t="shared" ca="1" si="1089"/>
        <v/>
      </c>
      <c r="EG493" s="479" t="str">
        <f ca="1">IF(V493=1,"",IF(LOG入力!BH493&gt;0,0,IF(CG493="★",0,IF(R493=1,0,IF(N493=0,0,1)))))</f>
        <v/>
      </c>
      <c r="EH493" s="483" t="str">
        <f t="shared" ca="1" si="1090"/>
        <v/>
      </c>
      <c r="EI493" s="483" t="str">
        <f t="shared" ca="1" si="1091"/>
        <v/>
      </c>
      <c r="EJ493" s="483" t="str">
        <f t="shared" ca="1" si="1092"/>
        <v/>
      </c>
      <c r="EL493" s="71">
        <f t="shared" ca="1" si="1093"/>
        <v>0</v>
      </c>
      <c r="EM493" s="6">
        <f t="shared" ca="1" si="1094"/>
        <v>0</v>
      </c>
      <c r="EN493" s="6" t="str">
        <f t="shared" ca="1" si="1095"/>
        <v/>
      </c>
      <c r="EO493" s="6">
        <f ca="1">IF(LOG入力!BH493&gt;0,0,IF(EM493=0,0,(IF(COUNTIF($EN$19:EN493,EN493)=1,IF($FS$3="N",1,IF(EH493=1,1,0))))))</f>
        <v>0</v>
      </c>
      <c r="EP493" s="6" t="str">
        <f ca="1">IF(LOG入力!BH493&gt;0,"",IF(EO493=1,$X493,""))</f>
        <v/>
      </c>
      <c r="EQ493" s="6" t="str">
        <f ca="1">IF(LOG入力!BH493&gt;0,"",IF(EO493=1,$Y493,""))</f>
        <v/>
      </c>
      <c r="ER493" s="520" t="str">
        <f ca="1">IF(LOG入力!BH493&gt;0,"",IF(COUNTIF($EP$19:$EP493,EP493)=1,EP493,""))</f>
        <v/>
      </c>
      <c r="ES493" s="520">
        <f ca="1">IF(LOG入力!BH493&gt;0,0,IF((EL493=1),IF(($ER493=""),0,1),0))</f>
        <v>0</v>
      </c>
      <c r="ET493" s="520" t="str">
        <f ca="1">IF(LOG入力!BH493&gt;0,"",IF(COUNTIF($EQ$19:EQ493,EQ493)=1,EQ493,""))</f>
        <v/>
      </c>
      <c r="EU493" s="539">
        <f ca="1">IF(LOG入力!BH493&gt;0,0,IF((EL493=1),IF(($ET493=""),0,1),0))</f>
        <v>0</v>
      </c>
      <c r="EV493" s="71">
        <f t="shared" ca="1" si="1096"/>
        <v>0</v>
      </c>
      <c r="EW493" s="6">
        <f t="shared" ca="1" si="1097"/>
        <v>0</v>
      </c>
      <c r="EX493" s="6" t="str">
        <f t="shared" ca="1" si="1098"/>
        <v/>
      </c>
      <c r="EY493" s="6">
        <f ca="1">IF(LOG入力!BH493&gt;0,0,IF(EW493=0,0,(IF(COUNTIF($EX$19:EX493,EX493)=1,IF($FS$3="N",1,IF(EH493=1,1,0))))))</f>
        <v>0</v>
      </c>
      <c r="EZ493" s="6" t="str">
        <f ca="1">IF(LOG入力!BH493&gt;0,"",IF(EY493=1,$X493,""))</f>
        <v/>
      </c>
      <c r="FA493" s="6" t="str">
        <f ca="1">IF(LOG入力!BH493&gt;0,"",IF(EY493=1,$Y493,""))</f>
        <v/>
      </c>
      <c r="FB493" s="6" t="str">
        <f ca="1">IF(LOG入力!BH493&gt;0,"",IF(COUNTIF($EZ$19:$EZ493,EZ493)=1,EZ493,""))</f>
        <v/>
      </c>
      <c r="FC493" s="6">
        <f ca="1">IF(LOG入力!BH493&gt;0,0,IF((EV493=1),IF(($FB493=""),0,1),0))</f>
        <v>0</v>
      </c>
      <c r="FD493" s="6" t="str">
        <f ca="1">IF(LOG入力!BH493&gt;0,"",IF(COUNTIF($FA$19:FA493,FA493)=1,FA493,""))</f>
        <v/>
      </c>
      <c r="FE493" s="72">
        <f ca="1">IF(LOG入力!BH493&gt;0,0,IF((EV493=1),IF(($FD493=""),0,1),0))</f>
        <v>0</v>
      </c>
      <c r="FF493" s="71">
        <f t="shared" ca="1" si="1099"/>
        <v>0</v>
      </c>
      <c r="FG493" s="6">
        <f t="shared" ca="1" si="1100"/>
        <v>0</v>
      </c>
      <c r="FH493" s="6" t="str">
        <f t="shared" ca="1" si="1101"/>
        <v/>
      </c>
      <c r="FI493" s="6">
        <f ca="1">IF(LOG入力!BH493&gt;0,0,IF(FG493=0,0,(IF(COUNTIF($FH$19:FH493,FH493)=1,IF($FS$3="N",1,IF(EH493=1,1,0))))))</f>
        <v>0</v>
      </c>
      <c r="FJ493" s="6" t="str">
        <f ca="1">IF(LOG入力!BH493&gt;0,"",IF(FI493=1,$X493,""))</f>
        <v/>
      </c>
      <c r="FK493" s="6" t="str">
        <f ca="1">IF(LOG入力!BH493&gt;0,"",IF(FI493=1,$Y493,""))</f>
        <v/>
      </c>
      <c r="FL493" s="6" t="str">
        <f ca="1">IF(LOG入力!BH493&gt;0,"",IF(COUNTIF($FJ$19:$FJ493,FJ493)=1,FJ493,""))</f>
        <v/>
      </c>
      <c r="FM493" s="6">
        <f ca="1">IF(LOG入力!BH493&gt;0,0,IF((FF493=1),IF(($FL493=""),0,1),0))</f>
        <v>0</v>
      </c>
      <c r="FN493" s="6" t="str">
        <f ca="1">IF(LOG入力!BH493&gt;0,"",IF(COUNTIF($FK$19:FK493,FK493)=1,FK493,""))</f>
        <v/>
      </c>
      <c r="FO493" s="72">
        <f ca="1">IF(LOG入力!BH493&gt;0,0,IF((FF493=1),IF(($FN493=""),0,1),0))</f>
        <v>0</v>
      </c>
      <c r="FP493" s="71">
        <f t="shared" ca="1" si="1102"/>
        <v>0</v>
      </c>
      <c r="FQ493" s="6">
        <f t="shared" ca="1" si="1103"/>
        <v>0</v>
      </c>
      <c r="FR493" s="6" t="str">
        <f t="shared" ca="1" si="1104"/>
        <v/>
      </c>
      <c r="FS493" s="6">
        <f ca="1">IF(LOG入力!BH493&gt;0,0,IF(FQ493=0,0,(IF(COUNTIF($FR$19:FR493,FR493)=1,IF($FS$3="N",1,IF(EH493=1,1,0))))))</f>
        <v>0</v>
      </c>
      <c r="FT493" s="6" t="str">
        <f ca="1">IF(LOG入力!BH493&gt;0,"",IF(FS493=1,$X493,""))</f>
        <v/>
      </c>
      <c r="FU493" s="6" t="str">
        <f ca="1">IF(LOG入力!BH493&gt;0,"",IF(FS493=1,$Y493,""))</f>
        <v/>
      </c>
      <c r="FV493" s="6" t="str">
        <f ca="1">IF(LOG入力!BH493&gt;0,"",IF(COUNTIF($FT$19:$FT493,FT493)=1,FT493,""))</f>
        <v/>
      </c>
      <c r="FW493" s="6">
        <f ca="1">IF(LOG入力!BH493&gt;0,0,IF((FP493=1),IF(($FV493=""),0,1),0))</f>
        <v>0</v>
      </c>
      <c r="FX493" s="6" t="str">
        <f ca="1">IF(LOG入力!BH493&gt;0,"",IF(COUNTIF($FU$19:FU493,FU493)=1,FU493,""))</f>
        <v/>
      </c>
      <c r="FY493" s="72">
        <f ca="1">IF(LOG入力!BH493&gt;0,0,IF((FP493=1),IF(($FX493=""),0,1),0))</f>
        <v>0</v>
      </c>
      <c r="FZ493" s="71">
        <f t="shared" ca="1" si="1105"/>
        <v>0</v>
      </c>
      <c r="GA493" s="6">
        <f t="shared" ca="1" si="1106"/>
        <v>0</v>
      </c>
      <c r="GB493" s="6" t="str">
        <f t="shared" ca="1" si="1107"/>
        <v/>
      </c>
      <c r="GC493" s="6">
        <f ca="1">IF(LOG入力!BH493&gt;0,0,IF(GA493=0,0,(IF(COUNTIF($GB$19:GB493,GB493)=1,IF($FS$3="N",1,IF(EH493=1,1,0))))))</f>
        <v>0</v>
      </c>
      <c r="GD493" s="6" t="str">
        <f ca="1">IF(LOG入力!BH493&gt;0,"",IF(GC493=1,$X493,""))</f>
        <v/>
      </c>
      <c r="GE493" s="6" t="str">
        <f ca="1">IF(LOG入力!BH493&gt;0,"",IF(GC493=1,$Y493,""))</f>
        <v/>
      </c>
      <c r="GF493" s="6" t="str">
        <f ca="1">IF(LOG入力!BH493&gt;0,"",IF(COUNTIF($GD$19:$GD493,GD493)=1,GD493,""))</f>
        <v/>
      </c>
      <c r="GG493" s="6">
        <f ca="1">IF(LOG入力!BH493&gt;0,0,IF((FZ493=1),IF(($GF493=""),0,1),0))</f>
        <v>0</v>
      </c>
      <c r="GH493" s="6" t="str">
        <f ca="1">IF(LOG入力!BH493&gt;0,"",IF(COUNTIF($GE$19:GE493,GE493)=1,GE493,""))</f>
        <v/>
      </c>
      <c r="GI493" s="72">
        <f ca="1">IF(LOG入力!BH493&gt;0,0,IF((FZ493=1),IF(($GH493=""),0,1),0))</f>
        <v>0</v>
      </c>
      <c r="GK493" s="455" t="str">
        <f ca="1">IF(V493=1,"",IF(LEN(LOG入力!AS493)=0,"",LOG入力!AS493))</f>
        <v/>
      </c>
      <c r="GL493" s="378" t="str">
        <f t="shared" ca="1" si="1108"/>
        <v/>
      </c>
      <c r="GM493" s="378" t="str">
        <f t="shared" ca="1" si="1109"/>
        <v/>
      </c>
      <c r="GN493" s="74" t="str">
        <f t="shared" ca="1" si="1110"/>
        <v/>
      </c>
      <c r="GO493" s="74" t="str">
        <f t="shared" ca="1" si="1111"/>
        <v/>
      </c>
      <c r="GQ493" s="74" t="str">
        <f t="shared" ca="1" si="1112"/>
        <v/>
      </c>
      <c r="GR493" s="74" t="str">
        <f t="shared" ca="1" si="1113"/>
        <v/>
      </c>
      <c r="GS493" s="74" t="str">
        <f t="shared" ca="1" si="1114"/>
        <v/>
      </c>
      <c r="GT493" s="74" t="str">
        <f t="shared" ca="1" si="1115"/>
        <v/>
      </c>
      <c r="GU493" s="74" t="str">
        <f t="shared" ca="1" si="1116"/>
        <v/>
      </c>
      <c r="GV493" s="74" t="str">
        <f t="shared" ca="1" si="1117"/>
        <v/>
      </c>
      <c r="GX493" s="74" t="str">
        <f t="shared" ca="1" si="1118"/>
        <v/>
      </c>
      <c r="GY493" s="74" t="str">
        <f t="shared" ca="1" si="1119"/>
        <v/>
      </c>
      <c r="GZ493" s="74" t="str">
        <f ca="1">IF(V493=1,"",IF(LOG入力!BH493&gt;0,0,IF(GY493=0,0,IF((VALUE((TYPE(VALUE(J493)))))=16,0,IF(VALUE(J493)&lt;60,1,IF(VALUE(J493)&lt;100,0,IF(VALUE(J493)&lt;600,2,0)))))))</f>
        <v/>
      </c>
      <c r="HA493" s="74" t="str">
        <f t="shared" ca="1" si="1120"/>
        <v/>
      </c>
      <c r="HB493" s="74" t="str">
        <f ca="1">IF(V493=1,"",IF(LOG入力!BH493&gt;0,0,IF(HA493=0,0,IF((VALUE((TYPE(VALUE(L493)))))=16,0,IF(VALUE(L493)&lt;60,1,IF(VALUE(L493)&lt;100,0,IF(VALUE(L493)&lt;600,2,0)))))))</f>
        <v/>
      </c>
      <c r="HD493" s="74" t="str">
        <f t="shared" ca="1" si="1121"/>
        <v/>
      </c>
      <c r="HF493" s="74" t="str">
        <f t="shared" ca="1" si="1122"/>
        <v/>
      </c>
      <c r="HG493" s="74" t="str">
        <f t="shared" ca="1" si="1123"/>
        <v/>
      </c>
      <c r="HH493" s="74" t="str">
        <f t="shared" ca="1" si="1124"/>
        <v/>
      </c>
      <c r="HI493" s="74" t="str">
        <f t="shared" ca="1" si="1125"/>
        <v/>
      </c>
      <c r="HJ493" s="74" t="str">
        <f t="shared" ca="1" si="1126"/>
        <v/>
      </c>
      <c r="HK493" s="74" t="str">
        <f t="shared" ca="1" si="1127"/>
        <v/>
      </c>
      <c r="HL493" s="74" t="str">
        <f t="shared" ca="1" si="1128"/>
        <v/>
      </c>
      <c r="HM493" s="74" t="str">
        <f t="shared" ca="1" si="1129"/>
        <v/>
      </c>
      <c r="HN493" s="74" t="str">
        <f t="shared" ca="1" si="1130"/>
        <v/>
      </c>
      <c r="HO493" s="529" t="str">
        <f t="shared" ca="1" si="1131"/>
        <v/>
      </c>
      <c r="HP493" s="74" t="str">
        <f t="shared" ca="1" si="1132"/>
        <v/>
      </c>
      <c r="HQ493" s="74" t="str">
        <f t="shared" ca="1" si="1133"/>
        <v/>
      </c>
      <c r="HR493" s="74" t="str">
        <f t="shared" ca="1" si="1134"/>
        <v/>
      </c>
      <c r="HS493" s="74" t="str">
        <f t="shared" ca="1" si="1135"/>
        <v/>
      </c>
      <c r="HT493" s="74" t="str">
        <f ca="1">IF(V493=1,"",IF(LOG入力!BH493&gt;0,0,IF(DV493=1,0,IF(N493="0",0,IF(SUM(HD493:HS493)&gt;0,1,0)))))</f>
        <v/>
      </c>
    </row>
    <row r="494" spans="1:228" x14ac:dyDescent="0.15">
      <c r="A494" s="5"/>
      <c r="B494" s="532" t="str">
        <f t="shared" ca="1" si="994"/>
        <v/>
      </c>
      <c r="C494" s="534" t="str">
        <f ca="1">LOG入力!AP494</f>
        <v/>
      </c>
      <c r="D494" s="534" t="str">
        <f ca="1">LOG入力!AQ494</f>
        <v/>
      </c>
      <c r="E494" s="534" t="str">
        <f ca="1">LOG入力!AR494</f>
        <v/>
      </c>
      <c r="F494" s="535" t="str">
        <f t="shared" ca="1" si="995"/>
        <v/>
      </c>
      <c r="G494" s="585" t="str">
        <f ca="1">LOG入力!AT494</f>
        <v/>
      </c>
      <c r="H494" s="542" t="str">
        <f ca="1">LOG入力!AU494</f>
        <v/>
      </c>
      <c r="I494" s="542" t="str">
        <f ca="1">LOG入力!AV494</f>
        <v/>
      </c>
      <c r="J494" s="577" t="str">
        <f ca="1">LOG入力!AW494</f>
        <v/>
      </c>
      <c r="K494" s="578" t="str">
        <f ca="1">LOG入力!BJ494</f>
        <v/>
      </c>
      <c r="L494" s="577" t="str">
        <f ca="1">LOG入力!AY494</f>
        <v/>
      </c>
      <c r="M494" s="545" t="str">
        <f ca="1">LOG入力!BK494</f>
        <v/>
      </c>
      <c r="N494" s="512" t="str">
        <f ca="1">IF(V494=1,"",IF(LOG入力!AJ494=1,"1",LOG入力!BA494))</f>
        <v/>
      </c>
      <c r="O494" s="538" t="str">
        <f ca="1">IF(V494=1,"",IF(LEN(LOG入力!O494)=0,"",LOG入力!O494))</f>
        <v/>
      </c>
      <c r="P494" s="291" t="str">
        <f ca="1">IF(V494=1,"",IF($AA$4=1,"",IF(LOG入力!BG494=1,"",CONCATENATE($ER494,$FB494,$FL494,$FV494,$GF494))))</f>
        <v/>
      </c>
      <c r="Q494" s="291" t="str">
        <f ca="1">IF(V494=1,"",IF($AA$4=1,"",IF(LOG入力!BG494=1,"",CONCATENATE($ET494,$FD494,$FN494,$FX494,$GH494))))</f>
        <v/>
      </c>
      <c r="R494" s="573" t="str">
        <f ca="1">IF(V494=1,"",IF($AA$4=1,"",IF(LOG入力!BH494&gt;0,0,AA494)))</f>
        <v/>
      </c>
      <c r="S494" s="293" t="str">
        <f t="shared" ca="1" si="996"/>
        <v/>
      </c>
      <c r="T494" s="681"/>
      <c r="U494" s="38"/>
      <c r="V494" s="196">
        <f ca="1">LOG入力!AN494</f>
        <v>1</v>
      </c>
      <c r="W494" s="38"/>
      <c r="X494" s="516" t="str">
        <f t="shared" ca="1" si="997"/>
        <v/>
      </c>
      <c r="Y494" s="515" t="str">
        <f t="shared" ca="1" si="998"/>
        <v/>
      </c>
      <c r="Z494" s="518" t="str">
        <f t="shared" ca="1" si="999"/>
        <v/>
      </c>
      <c r="AA494" s="574" t="str">
        <f t="shared" ca="1" si="1000"/>
        <v/>
      </c>
      <c r="AC494" s="6" t="str">
        <f t="shared" ca="1" si="1001"/>
        <v/>
      </c>
      <c r="AD494" s="6" t="str">
        <f t="shared" ca="1" si="1002"/>
        <v/>
      </c>
      <c r="AE494" s="6" t="str">
        <f t="shared" ca="1" si="1003"/>
        <v/>
      </c>
      <c r="AF494" s="6" t="str">
        <f t="shared" ca="1" si="1004"/>
        <v/>
      </c>
      <c r="AG494" s="6" t="str">
        <f t="shared" ca="1" si="1005"/>
        <v/>
      </c>
      <c r="AH494" s="6" t="str">
        <f t="shared" ca="1" si="1006"/>
        <v/>
      </c>
      <c r="AI494" s="6" t="str">
        <f t="shared" ca="1" si="1007"/>
        <v/>
      </c>
      <c r="AJ494" s="6" t="str">
        <f t="shared" ca="1" si="1008"/>
        <v/>
      </c>
      <c r="AK494" s="6" t="str">
        <f t="shared" ca="1" si="1009"/>
        <v/>
      </c>
      <c r="AL494" s="6" t="str">
        <f t="shared" ca="1" si="1010"/>
        <v/>
      </c>
      <c r="AM494" s="6" t="str">
        <f t="shared" ca="1" si="1011"/>
        <v/>
      </c>
      <c r="AN494" s="6" t="str">
        <f t="shared" ca="1" si="1012"/>
        <v/>
      </c>
      <c r="AO494" s="6" t="str">
        <f t="shared" ca="1" si="1013"/>
        <v/>
      </c>
      <c r="AP494" s="6" t="str">
        <f t="shared" ca="1" si="1014"/>
        <v/>
      </c>
      <c r="AQ494" s="6" t="str">
        <f t="shared" ca="1" si="1015"/>
        <v/>
      </c>
      <c r="AR494" s="6" t="str">
        <f t="shared" ca="1" si="1016"/>
        <v/>
      </c>
      <c r="AS494" s="6" t="str">
        <f t="shared" ca="1" si="1017"/>
        <v/>
      </c>
      <c r="AT494" s="6" t="str">
        <f t="shared" ca="1" si="1018"/>
        <v/>
      </c>
      <c r="AU494" s="6" t="str">
        <f t="shared" ca="1" si="1019"/>
        <v/>
      </c>
      <c r="AV494" s="6" t="str">
        <f t="shared" ca="1" si="1020"/>
        <v/>
      </c>
      <c r="AW494" s="6" t="str">
        <f t="shared" ca="1" si="1021"/>
        <v/>
      </c>
      <c r="AY494" s="6" t="str">
        <f t="shared" ca="1" si="1022"/>
        <v/>
      </c>
      <c r="AZ494" s="6" t="str">
        <f t="shared" ca="1" si="1023"/>
        <v/>
      </c>
      <c r="BA494" s="6" t="str">
        <f t="shared" ca="1" si="1024"/>
        <v/>
      </c>
      <c r="BB494" s="6" t="str">
        <f t="shared" ca="1" si="1025"/>
        <v/>
      </c>
      <c r="BC494" s="6" t="str">
        <f t="shared" ca="1" si="1026"/>
        <v/>
      </c>
      <c r="BD494" s="6" t="str">
        <f t="shared" ca="1" si="1027"/>
        <v/>
      </c>
      <c r="BE494" s="6" t="str">
        <f t="shared" ca="1" si="1028"/>
        <v/>
      </c>
      <c r="BF494" s="6" t="str">
        <f t="shared" ca="1" si="1029"/>
        <v/>
      </c>
      <c r="BG494" s="6" t="str">
        <f t="shared" ca="1" si="1030"/>
        <v/>
      </c>
      <c r="BH494" s="6" t="str">
        <f t="shared" ca="1" si="1031"/>
        <v/>
      </c>
      <c r="BI494" s="6" t="str">
        <f t="shared" ca="1" si="1032"/>
        <v/>
      </c>
      <c r="BJ494" s="6" t="str">
        <f t="shared" ca="1" si="1033"/>
        <v/>
      </c>
      <c r="BK494" s="6" t="str">
        <f t="shared" ca="1" si="1034"/>
        <v/>
      </c>
      <c r="BL494" s="6" t="str">
        <f t="shared" ca="1" si="1035"/>
        <v/>
      </c>
      <c r="BM494" s="6" t="str">
        <f t="shared" ca="1" si="1036"/>
        <v/>
      </c>
      <c r="BN494" s="6" t="str">
        <f t="shared" ca="1" si="1037"/>
        <v/>
      </c>
      <c r="BO494" s="6" t="str">
        <f t="shared" ca="1" si="1038"/>
        <v/>
      </c>
      <c r="BP494" s="6" t="str">
        <f t="shared" ca="1" si="1039"/>
        <v/>
      </c>
      <c r="BQ494" s="6" t="str">
        <f t="shared" ca="1" si="1040"/>
        <v/>
      </c>
      <c r="BR494" s="6" t="str">
        <f t="shared" ca="1" si="1041"/>
        <v/>
      </c>
      <c r="BS494" s="6" t="str">
        <f t="shared" ca="1" si="1042"/>
        <v/>
      </c>
      <c r="BU494" s="6" t="str">
        <f t="shared" ca="1" si="1043"/>
        <v/>
      </c>
      <c r="BW494" s="515" t="str">
        <f t="shared" ca="1" si="1044"/>
        <v/>
      </c>
      <c r="BX494" s="515">
        <f t="shared" ca="1" si="1045"/>
        <v>0</v>
      </c>
      <c r="BY494" s="515" t="str">
        <f t="shared" ca="1" si="1046"/>
        <v/>
      </c>
      <c r="CA494" s="6">
        <f t="shared" ca="1" si="1047"/>
        <v>1</v>
      </c>
      <c r="CC494" s="523" t="str">
        <f t="shared" ca="1" si="1048"/>
        <v/>
      </c>
      <c r="CE494" s="6" t="str">
        <f t="shared" ca="1" si="1049"/>
        <v/>
      </c>
      <c r="CG494" s="524" t="str">
        <f ca="1">IF(V494=1,"",IF($AA$4=1,"",IF(LOG入力!BH494&gt;0,"",IF(N494=0,"",IF(HT494=0,"","★")))))</f>
        <v/>
      </c>
      <c r="CI494" s="74" t="str">
        <f t="shared" ca="1" si="1050"/>
        <v/>
      </c>
      <c r="CK494" s="525" t="str">
        <f ca="1">IF(V494=1,"",IF(LOG入力!BH494&gt;0,1,0))</f>
        <v/>
      </c>
      <c r="CL494" s="74" t="str">
        <f t="shared" ca="1" si="1051"/>
        <v/>
      </c>
      <c r="CN494" s="74" t="str">
        <f t="shared" ca="1" si="1052"/>
        <v/>
      </c>
      <c r="CO494" s="74" t="str">
        <f t="shared" ca="1" si="1053"/>
        <v/>
      </c>
      <c r="CQ494" s="74" t="str">
        <f t="shared" ca="1" si="1054"/>
        <v/>
      </c>
      <c r="CR494" s="74" t="str">
        <f t="shared" ca="1" si="1055"/>
        <v/>
      </c>
      <c r="CS494" s="74" t="str">
        <f t="shared" ca="1" si="1056"/>
        <v/>
      </c>
      <c r="CT494" s="74" t="str">
        <f t="shared" ca="1" si="1057"/>
        <v/>
      </c>
      <c r="CU494" s="74" t="str">
        <f t="shared" ca="1" si="1058"/>
        <v/>
      </c>
      <c r="CV494" s="74" t="str">
        <f t="shared" ca="1" si="1059"/>
        <v/>
      </c>
      <c r="CW494" s="74" t="str">
        <f t="shared" ca="1" si="1060"/>
        <v/>
      </c>
      <c r="CX494" s="74" t="str">
        <f t="shared" ca="1" si="1061"/>
        <v/>
      </c>
      <c r="CY494" s="74" t="str">
        <f t="shared" ca="1" si="1062"/>
        <v/>
      </c>
      <c r="CZ494" s="74" t="str">
        <f t="shared" ca="1" si="1063"/>
        <v/>
      </c>
      <c r="DA494" s="74" t="str">
        <f t="shared" ca="1" si="1064"/>
        <v/>
      </c>
      <c r="DB494" s="74" t="str">
        <f t="shared" ca="1" si="1065"/>
        <v/>
      </c>
      <c r="DD494" s="74" t="str">
        <f t="shared" ca="1" si="1066"/>
        <v/>
      </c>
      <c r="DE494" s="74" t="str">
        <f t="shared" ca="1" si="1067"/>
        <v/>
      </c>
      <c r="DF494" s="74" t="str">
        <f t="shared" ca="1" si="1068"/>
        <v/>
      </c>
      <c r="DG494" s="74" t="str">
        <f t="shared" ca="1" si="1069"/>
        <v/>
      </c>
      <c r="DH494" s="74" t="str">
        <f t="shared" ca="1" si="1070"/>
        <v/>
      </c>
      <c r="DI494" s="74" t="str">
        <f t="shared" ca="1" si="1071"/>
        <v/>
      </c>
      <c r="DJ494" s="74" t="str">
        <f t="shared" ca="1" si="1072"/>
        <v/>
      </c>
      <c r="DK494" s="74" t="str">
        <f t="shared" ca="1" si="1073"/>
        <v/>
      </c>
      <c r="DL494" s="74" t="str">
        <f t="shared" ca="1" si="1074"/>
        <v/>
      </c>
      <c r="DM494" s="74" t="str">
        <f t="shared" ca="1" si="1075"/>
        <v/>
      </c>
      <c r="DN494" s="74" t="str">
        <f t="shared" ca="1" si="1076"/>
        <v/>
      </c>
      <c r="DO494" s="74" t="str">
        <f t="shared" ca="1" si="1077"/>
        <v/>
      </c>
      <c r="DQ494" s="74" t="str">
        <f t="shared" ca="1" si="1078"/>
        <v/>
      </c>
      <c r="DS494" s="74" t="str">
        <f t="shared" ca="1" si="1079"/>
        <v/>
      </c>
      <c r="DT494" s="74" t="str">
        <f t="shared" ca="1" si="1080"/>
        <v/>
      </c>
      <c r="DV494" s="525" t="str">
        <f t="shared" ca="1" si="1081"/>
        <v/>
      </c>
      <c r="DW494" s="74" t="str">
        <f t="shared" ca="1" si="1082"/>
        <v/>
      </c>
      <c r="DX494" s="485" t="str">
        <f t="shared" ca="1" si="1083"/>
        <v/>
      </c>
      <c r="DY494" s="74" t="str">
        <f t="shared" ca="1" si="1084"/>
        <v/>
      </c>
      <c r="DZ494" s="74" t="str">
        <f t="shared" ca="1" si="1085"/>
        <v/>
      </c>
      <c r="EA494" s="74" t="str">
        <f t="shared" ca="1" si="1086"/>
        <v/>
      </c>
      <c r="EC494" s="74" t="str">
        <f t="shared" ca="1" si="1087"/>
        <v/>
      </c>
      <c r="ED494" s="74" t="str">
        <f t="shared" ca="1" si="1088"/>
        <v/>
      </c>
      <c r="EE494" s="74" t="str">
        <f t="shared" ca="1" si="1089"/>
        <v/>
      </c>
      <c r="EG494" s="479" t="str">
        <f ca="1">IF(V494=1,"",IF(LOG入力!BH494&gt;0,0,IF(CG494="★",0,IF(R494=1,0,IF(N494=0,0,1)))))</f>
        <v/>
      </c>
      <c r="EH494" s="483" t="str">
        <f t="shared" ca="1" si="1090"/>
        <v/>
      </c>
      <c r="EI494" s="483" t="str">
        <f t="shared" ca="1" si="1091"/>
        <v/>
      </c>
      <c r="EJ494" s="483" t="str">
        <f t="shared" ca="1" si="1092"/>
        <v/>
      </c>
      <c r="EL494" s="71">
        <f t="shared" ca="1" si="1093"/>
        <v>0</v>
      </c>
      <c r="EM494" s="6">
        <f t="shared" ca="1" si="1094"/>
        <v>0</v>
      </c>
      <c r="EN494" s="6" t="str">
        <f t="shared" ca="1" si="1095"/>
        <v/>
      </c>
      <c r="EO494" s="6">
        <f ca="1">IF(LOG入力!BH494&gt;0,0,IF(EM494=0,0,(IF(COUNTIF($EN$19:EN494,EN494)=1,IF($FS$3="N",1,IF(EH494=1,1,0))))))</f>
        <v>0</v>
      </c>
      <c r="EP494" s="6" t="str">
        <f ca="1">IF(LOG入力!BH494&gt;0,"",IF(EO494=1,$X494,""))</f>
        <v/>
      </c>
      <c r="EQ494" s="6" t="str">
        <f ca="1">IF(LOG入力!BH494&gt;0,"",IF(EO494=1,$Y494,""))</f>
        <v/>
      </c>
      <c r="ER494" s="520" t="str">
        <f ca="1">IF(LOG入力!BH494&gt;0,"",IF(COUNTIF($EP$19:$EP494,EP494)=1,EP494,""))</f>
        <v/>
      </c>
      <c r="ES494" s="520">
        <f ca="1">IF(LOG入力!BH494&gt;0,0,IF((EL494=1),IF(($ER494=""),0,1),0))</f>
        <v>0</v>
      </c>
      <c r="ET494" s="520" t="str">
        <f ca="1">IF(LOG入力!BH494&gt;0,"",IF(COUNTIF($EQ$19:EQ494,EQ494)=1,EQ494,""))</f>
        <v/>
      </c>
      <c r="EU494" s="539">
        <f ca="1">IF(LOG入力!BH494&gt;0,0,IF((EL494=1),IF(($ET494=""),0,1),0))</f>
        <v>0</v>
      </c>
      <c r="EV494" s="71">
        <f t="shared" ca="1" si="1096"/>
        <v>0</v>
      </c>
      <c r="EW494" s="6">
        <f t="shared" ca="1" si="1097"/>
        <v>0</v>
      </c>
      <c r="EX494" s="6" t="str">
        <f t="shared" ca="1" si="1098"/>
        <v/>
      </c>
      <c r="EY494" s="6">
        <f ca="1">IF(LOG入力!BH494&gt;0,0,IF(EW494=0,0,(IF(COUNTIF($EX$19:EX494,EX494)=1,IF($FS$3="N",1,IF(EH494=1,1,0))))))</f>
        <v>0</v>
      </c>
      <c r="EZ494" s="6" t="str">
        <f ca="1">IF(LOG入力!BH494&gt;0,"",IF(EY494=1,$X494,""))</f>
        <v/>
      </c>
      <c r="FA494" s="6" t="str">
        <f ca="1">IF(LOG入力!BH494&gt;0,"",IF(EY494=1,$Y494,""))</f>
        <v/>
      </c>
      <c r="FB494" s="6" t="str">
        <f ca="1">IF(LOG入力!BH494&gt;0,"",IF(COUNTIF($EZ$19:$EZ494,EZ494)=1,EZ494,""))</f>
        <v/>
      </c>
      <c r="FC494" s="6">
        <f ca="1">IF(LOG入力!BH494&gt;0,0,IF((EV494=1),IF(($FB494=""),0,1),0))</f>
        <v>0</v>
      </c>
      <c r="FD494" s="6" t="str">
        <f ca="1">IF(LOG入力!BH494&gt;0,"",IF(COUNTIF($FA$19:FA494,FA494)=1,FA494,""))</f>
        <v/>
      </c>
      <c r="FE494" s="72">
        <f ca="1">IF(LOG入力!BH494&gt;0,0,IF((EV494=1),IF(($FD494=""),0,1),0))</f>
        <v>0</v>
      </c>
      <c r="FF494" s="71">
        <f t="shared" ca="1" si="1099"/>
        <v>0</v>
      </c>
      <c r="FG494" s="6">
        <f t="shared" ca="1" si="1100"/>
        <v>0</v>
      </c>
      <c r="FH494" s="6" t="str">
        <f t="shared" ca="1" si="1101"/>
        <v/>
      </c>
      <c r="FI494" s="6">
        <f ca="1">IF(LOG入力!BH494&gt;0,0,IF(FG494=0,0,(IF(COUNTIF($FH$19:FH494,FH494)=1,IF($FS$3="N",1,IF(EH494=1,1,0))))))</f>
        <v>0</v>
      </c>
      <c r="FJ494" s="6" t="str">
        <f ca="1">IF(LOG入力!BH494&gt;0,"",IF(FI494=1,$X494,""))</f>
        <v/>
      </c>
      <c r="FK494" s="6" t="str">
        <f ca="1">IF(LOG入力!BH494&gt;0,"",IF(FI494=1,$Y494,""))</f>
        <v/>
      </c>
      <c r="FL494" s="6" t="str">
        <f ca="1">IF(LOG入力!BH494&gt;0,"",IF(COUNTIF($FJ$19:$FJ494,FJ494)=1,FJ494,""))</f>
        <v/>
      </c>
      <c r="FM494" s="6">
        <f ca="1">IF(LOG入力!BH494&gt;0,0,IF((FF494=1),IF(($FL494=""),0,1),0))</f>
        <v>0</v>
      </c>
      <c r="FN494" s="6" t="str">
        <f ca="1">IF(LOG入力!BH494&gt;0,"",IF(COUNTIF($FK$19:FK494,FK494)=1,FK494,""))</f>
        <v/>
      </c>
      <c r="FO494" s="72">
        <f ca="1">IF(LOG入力!BH494&gt;0,0,IF((FF494=1),IF(($FN494=""),0,1),0))</f>
        <v>0</v>
      </c>
      <c r="FP494" s="71">
        <f t="shared" ca="1" si="1102"/>
        <v>0</v>
      </c>
      <c r="FQ494" s="6">
        <f t="shared" ca="1" si="1103"/>
        <v>0</v>
      </c>
      <c r="FR494" s="6" t="str">
        <f t="shared" ca="1" si="1104"/>
        <v/>
      </c>
      <c r="FS494" s="6">
        <f ca="1">IF(LOG入力!BH494&gt;0,0,IF(FQ494=0,0,(IF(COUNTIF($FR$19:FR494,FR494)=1,IF($FS$3="N",1,IF(EH494=1,1,0))))))</f>
        <v>0</v>
      </c>
      <c r="FT494" s="6" t="str">
        <f ca="1">IF(LOG入力!BH494&gt;0,"",IF(FS494=1,$X494,""))</f>
        <v/>
      </c>
      <c r="FU494" s="6" t="str">
        <f ca="1">IF(LOG入力!BH494&gt;0,"",IF(FS494=1,$Y494,""))</f>
        <v/>
      </c>
      <c r="FV494" s="6" t="str">
        <f ca="1">IF(LOG入力!BH494&gt;0,"",IF(COUNTIF($FT$19:$FT494,FT494)=1,FT494,""))</f>
        <v/>
      </c>
      <c r="FW494" s="6">
        <f ca="1">IF(LOG入力!BH494&gt;0,0,IF((FP494=1),IF(($FV494=""),0,1),0))</f>
        <v>0</v>
      </c>
      <c r="FX494" s="6" t="str">
        <f ca="1">IF(LOG入力!BH494&gt;0,"",IF(COUNTIF($FU$19:FU494,FU494)=1,FU494,""))</f>
        <v/>
      </c>
      <c r="FY494" s="72">
        <f ca="1">IF(LOG入力!BH494&gt;0,0,IF((FP494=1),IF(($FX494=""),0,1),0))</f>
        <v>0</v>
      </c>
      <c r="FZ494" s="71">
        <f t="shared" ca="1" si="1105"/>
        <v>0</v>
      </c>
      <c r="GA494" s="6">
        <f t="shared" ca="1" si="1106"/>
        <v>0</v>
      </c>
      <c r="GB494" s="6" t="str">
        <f t="shared" ca="1" si="1107"/>
        <v/>
      </c>
      <c r="GC494" s="6">
        <f ca="1">IF(LOG入力!BH494&gt;0,0,IF(GA494=0,0,(IF(COUNTIF($GB$19:GB494,GB494)=1,IF($FS$3="N",1,IF(EH494=1,1,0))))))</f>
        <v>0</v>
      </c>
      <c r="GD494" s="6" t="str">
        <f ca="1">IF(LOG入力!BH494&gt;0,"",IF(GC494=1,$X494,""))</f>
        <v/>
      </c>
      <c r="GE494" s="6" t="str">
        <f ca="1">IF(LOG入力!BH494&gt;0,"",IF(GC494=1,$Y494,""))</f>
        <v/>
      </c>
      <c r="GF494" s="6" t="str">
        <f ca="1">IF(LOG入力!BH494&gt;0,"",IF(COUNTIF($GD$19:$GD494,GD494)=1,GD494,""))</f>
        <v/>
      </c>
      <c r="GG494" s="6">
        <f ca="1">IF(LOG入力!BH494&gt;0,0,IF((FZ494=1),IF(($GF494=""),0,1),0))</f>
        <v>0</v>
      </c>
      <c r="GH494" s="6" t="str">
        <f ca="1">IF(LOG入力!BH494&gt;0,"",IF(COUNTIF($GE$19:GE494,GE494)=1,GE494,""))</f>
        <v/>
      </c>
      <c r="GI494" s="72">
        <f ca="1">IF(LOG入力!BH494&gt;0,0,IF((FZ494=1),IF(($GH494=""),0,1),0))</f>
        <v>0</v>
      </c>
      <c r="GK494" s="455" t="str">
        <f ca="1">IF(V494=1,"",IF(LEN(LOG入力!AS494)=0,"",LOG入力!AS494))</f>
        <v/>
      </c>
      <c r="GL494" s="378" t="str">
        <f t="shared" ca="1" si="1108"/>
        <v/>
      </c>
      <c r="GM494" s="378" t="str">
        <f t="shared" ca="1" si="1109"/>
        <v/>
      </c>
      <c r="GN494" s="74" t="str">
        <f t="shared" ca="1" si="1110"/>
        <v/>
      </c>
      <c r="GO494" s="74" t="str">
        <f t="shared" ca="1" si="1111"/>
        <v/>
      </c>
      <c r="GQ494" s="74" t="str">
        <f t="shared" ca="1" si="1112"/>
        <v/>
      </c>
      <c r="GR494" s="74" t="str">
        <f t="shared" ca="1" si="1113"/>
        <v/>
      </c>
      <c r="GS494" s="74" t="str">
        <f t="shared" ca="1" si="1114"/>
        <v/>
      </c>
      <c r="GT494" s="74" t="str">
        <f t="shared" ca="1" si="1115"/>
        <v/>
      </c>
      <c r="GU494" s="74" t="str">
        <f t="shared" ca="1" si="1116"/>
        <v/>
      </c>
      <c r="GV494" s="74" t="str">
        <f t="shared" ca="1" si="1117"/>
        <v/>
      </c>
      <c r="GX494" s="74" t="str">
        <f t="shared" ca="1" si="1118"/>
        <v/>
      </c>
      <c r="GY494" s="74" t="str">
        <f t="shared" ca="1" si="1119"/>
        <v/>
      </c>
      <c r="GZ494" s="74" t="str">
        <f ca="1">IF(V494=1,"",IF(LOG入力!BH494&gt;0,0,IF(GY494=0,0,IF((VALUE((TYPE(VALUE(J494)))))=16,0,IF(VALUE(J494)&lt;60,1,IF(VALUE(J494)&lt;100,0,IF(VALUE(J494)&lt;600,2,0)))))))</f>
        <v/>
      </c>
      <c r="HA494" s="74" t="str">
        <f t="shared" ca="1" si="1120"/>
        <v/>
      </c>
      <c r="HB494" s="74" t="str">
        <f ca="1">IF(V494=1,"",IF(LOG入力!BH494&gt;0,0,IF(HA494=0,0,IF((VALUE((TYPE(VALUE(L494)))))=16,0,IF(VALUE(L494)&lt;60,1,IF(VALUE(L494)&lt;100,0,IF(VALUE(L494)&lt;600,2,0)))))))</f>
        <v/>
      </c>
      <c r="HD494" s="74" t="str">
        <f t="shared" ca="1" si="1121"/>
        <v/>
      </c>
      <c r="HF494" s="74" t="str">
        <f t="shared" ca="1" si="1122"/>
        <v/>
      </c>
      <c r="HG494" s="74" t="str">
        <f t="shared" ca="1" si="1123"/>
        <v/>
      </c>
      <c r="HH494" s="74" t="str">
        <f t="shared" ca="1" si="1124"/>
        <v/>
      </c>
      <c r="HI494" s="74" t="str">
        <f t="shared" ca="1" si="1125"/>
        <v/>
      </c>
      <c r="HJ494" s="74" t="str">
        <f t="shared" ca="1" si="1126"/>
        <v/>
      </c>
      <c r="HK494" s="74" t="str">
        <f t="shared" ca="1" si="1127"/>
        <v/>
      </c>
      <c r="HL494" s="74" t="str">
        <f t="shared" ca="1" si="1128"/>
        <v/>
      </c>
      <c r="HM494" s="74" t="str">
        <f t="shared" ca="1" si="1129"/>
        <v/>
      </c>
      <c r="HN494" s="74" t="str">
        <f t="shared" ca="1" si="1130"/>
        <v/>
      </c>
      <c r="HO494" s="529" t="str">
        <f t="shared" ca="1" si="1131"/>
        <v/>
      </c>
      <c r="HP494" s="74" t="str">
        <f t="shared" ca="1" si="1132"/>
        <v/>
      </c>
      <c r="HQ494" s="74" t="str">
        <f t="shared" ca="1" si="1133"/>
        <v/>
      </c>
      <c r="HR494" s="74" t="str">
        <f t="shared" ca="1" si="1134"/>
        <v/>
      </c>
      <c r="HS494" s="74" t="str">
        <f t="shared" ca="1" si="1135"/>
        <v/>
      </c>
      <c r="HT494" s="74" t="str">
        <f ca="1">IF(V494=1,"",IF(LOG入力!BH494&gt;0,0,IF(DV494=1,0,IF(N494="0",0,IF(SUM(HD494:HS494)&gt;0,1,0)))))</f>
        <v/>
      </c>
    </row>
    <row r="495" spans="1:228" x14ac:dyDescent="0.15">
      <c r="A495" s="5"/>
      <c r="B495" s="532" t="str">
        <f t="shared" ca="1" si="994"/>
        <v/>
      </c>
      <c r="C495" s="534" t="str">
        <f ca="1">LOG入力!AP495</f>
        <v/>
      </c>
      <c r="D495" s="534" t="str">
        <f ca="1">LOG入力!AQ495</f>
        <v/>
      </c>
      <c r="E495" s="534" t="str">
        <f ca="1">LOG入力!AR495</f>
        <v/>
      </c>
      <c r="F495" s="535" t="str">
        <f t="shared" ca="1" si="995"/>
        <v/>
      </c>
      <c r="G495" s="585" t="str">
        <f ca="1">LOG入力!AT495</f>
        <v/>
      </c>
      <c r="H495" s="542" t="str">
        <f ca="1">LOG入力!AU495</f>
        <v/>
      </c>
      <c r="I495" s="542" t="str">
        <f ca="1">LOG入力!AV495</f>
        <v/>
      </c>
      <c r="J495" s="577" t="str">
        <f ca="1">LOG入力!AW495</f>
        <v/>
      </c>
      <c r="K495" s="578" t="str">
        <f ca="1">LOG入力!BJ495</f>
        <v/>
      </c>
      <c r="L495" s="577" t="str">
        <f ca="1">LOG入力!AY495</f>
        <v/>
      </c>
      <c r="M495" s="545" t="str">
        <f ca="1">LOG入力!BK495</f>
        <v/>
      </c>
      <c r="N495" s="512" t="str">
        <f ca="1">IF(V495=1,"",IF(LOG入力!AJ495=1,"1",LOG入力!BA495))</f>
        <v/>
      </c>
      <c r="O495" s="538" t="str">
        <f ca="1">IF(V495=1,"",IF(LEN(LOG入力!O495)=0,"",LOG入力!O495))</f>
        <v/>
      </c>
      <c r="P495" s="291" t="str">
        <f ca="1">IF(V495=1,"",IF($AA$4=1,"",IF(LOG入力!BG495=1,"",CONCATENATE($ER495,$FB495,$FL495,$FV495,$GF495))))</f>
        <v/>
      </c>
      <c r="Q495" s="291" t="str">
        <f ca="1">IF(V495=1,"",IF($AA$4=1,"",IF(LOG入力!BG495=1,"",CONCATENATE($ET495,$FD495,$FN495,$FX495,$GH495))))</f>
        <v/>
      </c>
      <c r="R495" s="573" t="str">
        <f ca="1">IF(V495=1,"",IF($AA$4=1,"",IF(LOG入力!BH495&gt;0,0,AA495)))</f>
        <v/>
      </c>
      <c r="S495" s="293" t="str">
        <f t="shared" ca="1" si="996"/>
        <v/>
      </c>
      <c r="T495" s="681"/>
      <c r="U495" s="38"/>
      <c r="V495" s="196">
        <f ca="1">LOG入力!AN495</f>
        <v>1</v>
      </c>
      <c r="W495" s="38"/>
      <c r="X495" s="516" t="str">
        <f t="shared" ca="1" si="997"/>
        <v/>
      </c>
      <c r="Y495" s="515" t="str">
        <f t="shared" ca="1" si="998"/>
        <v/>
      </c>
      <c r="Z495" s="518" t="str">
        <f t="shared" ca="1" si="999"/>
        <v/>
      </c>
      <c r="AA495" s="574" t="str">
        <f t="shared" ca="1" si="1000"/>
        <v/>
      </c>
      <c r="AC495" s="6" t="str">
        <f t="shared" ca="1" si="1001"/>
        <v/>
      </c>
      <c r="AD495" s="6" t="str">
        <f t="shared" ca="1" si="1002"/>
        <v/>
      </c>
      <c r="AE495" s="6" t="str">
        <f t="shared" ca="1" si="1003"/>
        <v/>
      </c>
      <c r="AF495" s="6" t="str">
        <f t="shared" ca="1" si="1004"/>
        <v/>
      </c>
      <c r="AG495" s="6" t="str">
        <f t="shared" ca="1" si="1005"/>
        <v/>
      </c>
      <c r="AH495" s="6" t="str">
        <f t="shared" ca="1" si="1006"/>
        <v/>
      </c>
      <c r="AI495" s="6" t="str">
        <f t="shared" ca="1" si="1007"/>
        <v/>
      </c>
      <c r="AJ495" s="6" t="str">
        <f t="shared" ca="1" si="1008"/>
        <v/>
      </c>
      <c r="AK495" s="6" t="str">
        <f t="shared" ca="1" si="1009"/>
        <v/>
      </c>
      <c r="AL495" s="6" t="str">
        <f t="shared" ca="1" si="1010"/>
        <v/>
      </c>
      <c r="AM495" s="6" t="str">
        <f t="shared" ca="1" si="1011"/>
        <v/>
      </c>
      <c r="AN495" s="6" t="str">
        <f t="shared" ca="1" si="1012"/>
        <v/>
      </c>
      <c r="AO495" s="6" t="str">
        <f t="shared" ca="1" si="1013"/>
        <v/>
      </c>
      <c r="AP495" s="6" t="str">
        <f t="shared" ca="1" si="1014"/>
        <v/>
      </c>
      <c r="AQ495" s="6" t="str">
        <f t="shared" ca="1" si="1015"/>
        <v/>
      </c>
      <c r="AR495" s="6" t="str">
        <f t="shared" ca="1" si="1016"/>
        <v/>
      </c>
      <c r="AS495" s="6" t="str">
        <f t="shared" ca="1" si="1017"/>
        <v/>
      </c>
      <c r="AT495" s="6" t="str">
        <f t="shared" ca="1" si="1018"/>
        <v/>
      </c>
      <c r="AU495" s="6" t="str">
        <f t="shared" ca="1" si="1019"/>
        <v/>
      </c>
      <c r="AV495" s="6" t="str">
        <f t="shared" ca="1" si="1020"/>
        <v/>
      </c>
      <c r="AW495" s="6" t="str">
        <f t="shared" ca="1" si="1021"/>
        <v/>
      </c>
      <c r="AY495" s="6" t="str">
        <f t="shared" ca="1" si="1022"/>
        <v/>
      </c>
      <c r="AZ495" s="6" t="str">
        <f t="shared" ca="1" si="1023"/>
        <v/>
      </c>
      <c r="BA495" s="6" t="str">
        <f t="shared" ca="1" si="1024"/>
        <v/>
      </c>
      <c r="BB495" s="6" t="str">
        <f t="shared" ca="1" si="1025"/>
        <v/>
      </c>
      <c r="BC495" s="6" t="str">
        <f t="shared" ca="1" si="1026"/>
        <v/>
      </c>
      <c r="BD495" s="6" t="str">
        <f t="shared" ca="1" si="1027"/>
        <v/>
      </c>
      <c r="BE495" s="6" t="str">
        <f t="shared" ca="1" si="1028"/>
        <v/>
      </c>
      <c r="BF495" s="6" t="str">
        <f t="shared" ca="1" si="1029"/>
        <v/>
      </c>
      <c r="BG495" s="6" t="str">
        <f t="shared" ca="1" si="1030"/>
        <v/>
      </c>
      <c r="BH495" s="6" t="str">
        <f t="shared" ca="1" si="1031"/>
        <v/>
      </c>
      <c r="BI495" s="6" t="str">
        <f t="shared" ca="1" si="1032"/>
        <v/>
      </c>
      <c r="BJ495" s="6" t="str">
        <f t="shared" ca="1" si="1033"/>
        <v/>
      </c>
      <c r="BK495" s="6" t="str">
        <f t="shared" ca="1" si="1034"/>
        <v/>
      </c>
      <c r="BL495" s="6" t="str">
        <f t="shared" ca="1" si="1035"/>
        <v/>
      </c>
      <c r="BM495" s="6" t="str">
        <f t="shared" ca="1" si="1036"/>
        <v/>
      </c>
      <c r="BN495" s="6" t="str">
        <f t="shared" ca="1" si="1037"/>
        <v/>
      </c>
      <c r="BO495" s="6" t="str">
        <f t="shared" ca="1" si="1038"/>
        <v/>
      </c>
      <c r="BP495" s="6" t="str">
        <f t="shared" ca="1" si="1039"/>
        <v/>
      </c>
      <c r="BQ495" s="6" t="str">
        <f t="shared" ca="1" si="1040"/>
        <v/>
      </c>
      <c r="BR495" s="6" t="str">
        <f t="shared" ca="1" si="1041"/>
        <v/>
      </c>
      <c r="BS495" s="6" t="str">
        <f t="shared" ca="1" si="1042"/>
        <v/>
      </c>
      <c r="BU495" s="6" t="str">
        <f t="shared" ca="1" si="1043"/>
        <v/>
      </c>
      <c r="BW495" s="515" t="str">
        <f t="shared" ca="1" si="1044"/>
        <v/>
      </c>
      <c r="BX495" s="515">
        <f t="shared" ca="1" si="1045"/>
        <v>0</v>
      </c>
      <c r="BY495" s="515" t="str">
        <f t="shared" ca="1" si="1046"/>
        <v/>
      </c>
      <c r="CA495" s="6">
        <f t="shared" ca="1" si="1047"/>
        <v>1</v>
      </c>
      <c r="CC495" s="523" t="str">
        <f t="shared" ca="1" si="1048"/>
        <v/>
      </c>
      <c r="CE495" s="6" t="str">
        <f t="shared" ca="1" si="1049"/>
        <v/>
      </c>
      <c r="CG495" s="524" t="str">
        <f ca="1">IF(V495=1,"",IF($AA$4=1,"",IF(LOG入力!BH495&gt;0,"",IF(N495=0,"",IF(HT495=0,"","★")))))</f>
        <v/>
      </c>
      <c r="CI495" s="74" t="str">
        <f t="shared" ca="1" si="1050"/>
        <v/>
      </c>
      <c r="CK495" s="525" t="str">
        <f ca="1">IF(V495=1,"",IF(LOG入力!BH495&gt;0,1,0))</f>
        <v/>
      </c>
      <c r="CL495" s="74" t="str">
        <f t="shared" ca="1" si="1051"/>
        <v/>
      </c>
      <c r="CN495" s="74" t="str">
        <f t="shared" ca="1" si="1052"/>
        <v/>
      </c>
      <c r="CO495" s="74" t="str">
        <f t="shared" ca="1" si="1053"/>
        <v/>
      </c>
      <c r="CQ495" s="74" t="str">
        <f t="shared" ca="1" si="1054"/>
        <v/>
      </c>
      <c r="CR495" s="74" t="str">
        <f t="shared" ca="1" si="1055"/>
        <v/>
      </c>
      <c r="CS495" s="74" t="str">
        <f t="shared" ca="1" si="1056"/>
        <v/>
      </c>
      <c r="CT495" s="74" t="str">
        <f t="shared" ca="1" si="1057"/>
        <v/>
      </c>
      <c r="CU495" s="74" t="str">
        <f t="shared" ca="1" si="1058"/>
        <v/>
      </c>
      <c r="CV495" s="74" t="str">
        <f t="shared" ca="1" si="1059"/>
        <v/>
      </c>
      <c r="CW495" s="74" t="str">
        <f t="shared" ca="1" si="1060"/>
        <v/>
      </c>
      <c r="CX495" s="74" t="str">
        <f t="shared" ca="1" si="1061"/>
        <v/>
      </c>
      <c r="CY495" s="74" t="str">
        <f t="shared" ca="1" si="1062"/>
        <v/>
      </c>
      <c r="CZ495" s="74" t="str">
        <f t="shared" ca="1" si="1063"/>
        <v/>
      </c>
      <c r="DA495" s="74" t="str">
        <f t="shared" ca="1" si="1064"/>
        <v/>
      </c>
      <c r="DB495" s="74" t="str">
        <f t="shared" ca="1" si="1065"/>
        <v/>
      </c>
      <c r="DD495" s="74" t="str">
        <f t="shared" ca="1" si="1066"/>
        <v/>
      </c>
      <c r="DE495" s="74" t="str">
        <f t="shared" ca="1" si="1067"/>
        <v/>
      </c>
      <c r="DF495" s="74" t="str">
        <f t="shared" ca="1" si="1068"/>
        <v/>
      </c>
      <c r="DG495" s="74" t="str">
        <f t="shared" ca="1" si="1069"/>
        <v/>
      </c>
      <c r="DH495" s="74" t="str">
        <f t="shared" ca="1" si="1070"/>
        <v/>
      </c>
      <c r="DI495" s="74" t="str">
        <f t="shared" ca="1" si="1071"/>
        <v/>
      </c>
      <c r="DJ495" s="74" t="str">
        <f t="shared" ca="1" si="1072"/>
        <v/>
      </c>
      <c r="DK495" s="74" t="str">
        <f t="shared" ca="1" si="1073"/>
        <v/>
      </c>
      <c r="DL495" s="74" t="str">
        <f t="shared" ca="1" si="1074"/>
        <v/>
      </c>
      <c r="DM495" s="74" t="str">
        <f t="shared" ca="1" si="1075"/>
        <v/>
      </c>
      <c r="DN495" s="74" t="str">
        <f t="shared" ca="1" si="1076"/>
        <v/>
      </c>
      <c r="DO495" s="74" t="str">
        <f t="shared" ca="1" si="1077"/>
        <v/>
      </c>
      <c r="DQ495" s="74" t="str">
        <f t="shared" ca="1" si="1078"/>
        <v/>
      </c>
      <c r="DS495" s="74" t="str">
        <f t="shared" ca="1" si="1079"/>
        <v/>
      </c>
      <c r="DT495" s="74" t="str">
        <f t="shared" ca="1" si="1080"/>
        <v/>
      </c>
      <c r="DV495" s="525" t="str">
        <f t="shared" ca="1" si="1081"/>
        <v/>
      </c>
      <c r="DW495" s="74" t="str">
        <f t="shared" ca="1" si="1082"/>
        <v/>
      </c>
      <c r="DX495" s="485" t="str">
        <f t="shared" ca="1" si="1083"/>
        <v/>
      </c>
      <c r="DY495" s="74" t="str">
        <f t="shared" ca="1" si="1084"/>
        <v/>
      </c>
      <c r="DZ495" s="74" t="str">
        <f t="shared" ca="1" si="1085"/>
        <v/>
      </c>
      <c r="EA495" s="74" t="str">
        <f t="shared" ca="1" si="1086"/>
        <v/>
      </c>
      <c r="EC495" s="74" t="str">
        <f t="shared" ca="1" si="1087"/>
        <v/>
      </c>
      <c r="ED495" s="74" t="str">
        <f t="shared" ca="1" si="1088"/>
        <v/>
      </c>
      <c r="EE495" s="74" t="str">
        <f t="shared" ca="1" si="1089"/>
        <v/>
      </c>
      <c r="EG495" s="479" t="str">
        <f ca="1">IF(V495=1,"",IF(LOG入力!BH495&gt;0,0,IF(CG495="★",0,IF(R495=1,0,IF(N495=0,0,1)))))</f>
        <v/>
      </c>
      <c r="EH495" s="483" t="str">
        <f t="shared" ca="1" si="1090"/>
        <v/>
      </c>
      <c r="EI495" s="483" t="str">
        <f t="shared" ca="1" si="1091"/>
        <v/>
      </c>
      <c r="EJ495" s="483" t="str">
        <f t="shared" ca="1" si="1092"/>
        <v/>
      </c>
      <c r="EL495" s="71">
        <f t="shared" ca="1" si="1093"/>
        <v>0</v>
      </c>
      <c r="EM495" s="6">
        <f t="shared" ca="1" si="1094"/>
        <v>0</v>
      </c>
      <c r="EN495" s="6" t="str">
        <f t="shared" ca="1" si="1095"/>
        <v/>
      </c>
      <c r="EO495" s="6">
        <f ca="1">IF(LOG入力!BH495&gt;0,0,IF(EM495=0,0,(IF(COUNTIF($EN$19:EN495,EN495)=1,IF($FS$3="N",1,IF(EH495=1,1,0))))))</f>
        <v>0</v>
      </c>
      <c r="EP495" s="6" t="str">
        <f ca="1">IF(LOG入力!BH495&gt;0,"",IF(EO495=1,$X495,""))</f>
        <v/>
      </c>
      <c r="EQ495" s="6" t="str">
        <f ca="1">IF(LOG入力!BH495&gt;0,"",IF(EO495=1,$Y495,""))</f>
        <v/>
      </c>
      <c r="ER495" s="520" t="str">
        <f ca="1">IF(LOG入力!BH495&gt;0,"",IF(COUNTIF($EP$19:$EP495,EP495)=1,EP495,""))</f>
        <v/>
      </c>
      <c r="ES495" s="520">
        <f ca="1">IF(LOG入力!BH495&gt;0,0,IF((EL495=1),IF(($ER495=""),0,1),0))</f>
        <v>0</v>
      </c>
      <c r="ET495" s="520" t="str">
        <f ca="1">IF(LOG入力!BH495&gt;0,"",IF(COUNTIF($EQ$19:EQ495,EQ495)=1,EQ495,""))</f>
        <v/>
      </c>
      <c r="EU495" s="539">
        <f ca="1">IF(LOG入力!BH495&gt;0,0,IF((EL495=1),IF(($ET495=""),0,1),0))</f>
        <v>0</v>
      </c>
      <c r="EV495" s="71">
        <f t="shared" ca="1" si="1096"/>
        <v>0</v>
      </c>
      <c r="EW495" s="6">
        <f t="shared" ca="1" si="1097"/>
        <v>0</v>
      </c>
      <c r="EX495" s="6" t="str">
        <f t="shared" ca="1" si="1098"/>
        <v/>
      </c>
      <c r="EY495" s="6">
        <f ca="1">IF(LOG入力!BH495&gt;0,0,IF(EW495=0,0,(IF(COUNTIF($EX$19:EX495,EX495)=1,IF($FS$3="N",1,IF(EH495=1,1,0))))))</f>
        <v>0</v>
      </c>
      <c r="EZ495" s="6" t="str">
        <f ca="1">IF(LOG入力!BH495&gt;0,"",IF(EY495=1,$X495,""))</f>
        <v/>
      </c>
      <c r="FA495" s="6" t="str">
        <f ca="1">IF(LOG入力!BH495&gt;0,"",IF(EY495=1,$Y495,""))</f>
        <v/>
      </c>
      <c r="FB495" s="6" t="str">
        <f ca="1">IF(LOG入力!BH495&gt;0,"",IF(COUNTIF($EZ$19:$EZ495,EZ495)=1,EZ495,""))</f>
        <v/>
      </c>
      <c r="FC495" s="6">
        <f ca="1">IF(LOG入力!BH495&gt;0,0,IF((EV495=1),IF(($FB495=""),0,1),0))</f>
        <v>0</v>
      </c>
      <c r="FD495" s="6" t="str">
        <f ca="1">IF(LOG入力!BH495&gt;0,"",IF(COUNTIF($FA$19:FA495,FA495)=1,FA495,""))</f>
        <v/>
      </c>
      <c r="FE495" s="72">
        <f ca="1">IF(LOG入力!BH495&gt;0,0,IF((EV495=1),IF(($FD495=""),0,1),0))</f>
        <v>0</v>
      </c>
      <c r="FF495" s="71">
        <f t="shared" ca="1" si="1099"/>
        <v>0</v>
      </c>
      <c r="FG495" s="6">
        <f t="shared" ca="1" si="1100"/>
        <v>0</v>
      </c>
      <c r="FH495" s="6" t="str">
        <f t="shared" ca="1" si="1101"/>
        <v/>
      </c>
      <c r="FI495" s="6">
        <f ca="1">IF(LOG入力!BH495&gt;0,0,IF(FG495=0,0,(IF(COUNTIF($FH$19:FH495,FH495)=1,IF($FS$3="N",1,IF(EH495=1,1,0))))))</f>
        <v>0</v>
      </c>
      <c r="FJ495" s="6" t="str">
        <f ca="1">IF(LOG入力!BH495&gt;0,"",IF(FI495=1,$X495,""))</f>
        <v/>
      </c>
      <c r="FK495" s="6" t="str">
        <f ca="1">IF(LOG入力!BH495&gt;0,"",IF(FI495=1,$Y495,""))</f>
        <v/>
      </c>
      <c r="FL495" s="6" t="str">
        <f ca="1">IF(LOG入力!BH495&gt;0,"",IF(COUNTIF($FJ$19:$FJ495,FJ495)=1,FJ495,""))</f>
        <v/>
      </c>
      <c r="FM495" s="6">
        <f ca="1">IF(LOG入力!BH495&gt;0,0,IF((FF495=1),IF(($FL495=""),0,1),0))</f>
        <v>0</v>
      </c>
      <c r="FN495" s="6" t="str">
        <f ca="1">IF(LOG入力!BH495&gt;0,"",IF(COUNTIF($FK$19:FK495,FK495)=1,FK495,""))</f>
        <v/>
      </c>
      <c r="FO495" s="72">
        <f ca="1">IF(LOG入力!BH495&gt;0,0,IF((FF495=1),IF(($FN495=""),0,1),0))</f>
        <v>0</v>
      </c>
      <c r="FP495" s="71">
        <f t="shared" ca="1" si="1102"/>
        <v>0</v>
      </c>
      <c r="FQ495" s="6">
        <f t="shared" ca="1" si="1103"/>
        <v>0</v>
      </c>
      <c r="FR495" s="6" t="str">
        <f t="shared" ca="1" si="1104"/>
        <v/>
      </c>
      <c r="FS495" s="6">
        <f ca="1">IF(LOG入力!BH495&gt;0,0,IF(FQ495=0,0,(IF(COUNTIF($FR$19:FR495,FR495)=1,IF($FS$3="N",1,IF(EH495=1,1,0))))))</f>
        <v>0</v>
      </c>
      <c r="FT495" s="6" t="str">
        <f ca="1">IF(LOG入力!BH495&gt;0,"",IF(FS495=1,$X495,""))</f>
        <v/>
      </c>
      <c r="FU495" s="6" t="str">
        <f ca="1">IF(LOG入力!BH495&gt;0,"",IF(FS495=1,$Y495,""))</f>
        <v/>
      </c>
      <c r="FV495" s="6" t="str">
        <f ca="1">IF(LOG入力!BH495&gt;0,"",IF(COUNTIF($FT$19:$FT495,FT495)=1,FT495,""))</f>
        <v/>
      </c>
      <c r="FW495" s="6">
        <f ca="1">IF(LOG入力!BH495&gt;0,0,IF((FP495=1),IF(($FV495=""),0,1),0))</f>
        <v>0</v>
      </c>
      <c r="FX495" s="6" t="str">
        <f ca="1">IF(LOG入力!BH495&gt;0,"",IF(COUNTIF($FU$19:FU495,FU495)=1,FU495,""))</f>
        <v/>
      </c>
      <c r="FY495" s="72">
        <f ca="1">IF(LOG入力!BH495&gt;0,0,IF((FP495=1),IF(($FX495=""),0,1),0))</f>
        <v>0</v>
      </c>
      <c r="FZ495" s="71">
        <f t="shared" ca="1" si="1105"/>
        <v>0</v>
      </c>
      <c r="GA495" s="6">
        <f t="shared" ca="1" si="1106"/>
        <v>0</v>
      </c>
      <c r="GB495" s="6" t="str">
        <f t="shared" ca="1" si="1107"/>
        <v/>
      </c>
      <c r="GC495" s="6">
        <f ca="1">IF(LOG入力!BH495&gt;0,0,IF(GA495=0,0,(IF(COUNTIF($GB$19:GB495,GB495)=1,IF($FS$3="N",1,IF(EH495=1,1,0))))))</f>
        <v>0</v>
      </c>
      <c r="GD495" s="6" t="str">
        <f ca="1">IF(LOG入力!BH495&gt;0,"",IF(GC495=1,$X495,""))</f>
        <v/>
      </c>
      <c r="GE495" s="6" t="str">
        <f ca="1">IF(LOG入力!BH495&gt;0,"",IF(GC495=1,$Y495,""))</f>
        <v/>
      </c>
      <c r="GF495" s="6" t="str">
        <f ca="1">IF(LOG入力!BH495&gt;0,"",IF(COUNTIF($GD$19:$GD495,GD495)=1,GD495,""))</f>
        <v/>
      </c>
      <c r="GG495" s="6">
        <f ca="1">IF(LOG入力!BH495&gt;0,0,IF((FZ495=1),IF(($GF495=""),0,1),0))</f>
        <v>0</v>
      </c>
      <c r="GH495" s="6" t="str">
        <f ca="1">IF(LOG入力!BH495&gt;0,"",IF(COUNTIF($GE$19:GE495,GE495)=1,GE495,""))</f>
        <v/>
      </c>
      <c r="GI495" s="72">
        <f ca="1">IF(LOG入力!BH495&gt;0,0,IF((FZ495=1),IF(($GH495=""),0,1),0))</f>
        <v>0</v>
      </c>
      <c r="GK495" s="455" t="str">
        <f ca="1">IF(V495=1,"",IF(LEN(LOG入力!AS495)=0,"",LOG入力!AS495))</f>
        <v/>
      </c>
      <c r="GL495" s="378" t="str">
        <f t="shared" ca="1" si="1108"/>
        <v/>
      </c>
      <c r="GM495" s="378" t="str">
        <f t="shared" ca="1" si="1109"/>
        <v/>
      </c>
      <c r="GN495" s="74" t="str">
        <f t="shared" ca="1" si="1110"/>
        <v/>
      </c>
      <c r="GO495" s="74" t="str">
        <f t="shared" ca="1" si="1111"/>
        <v/>
      </c>
      <c r="GQ495" s="74" t="str">
        <f t="shared" ca="1" si="1112"/>
        <v/>
      </c>
      <c r="GR495" s="74" t="str">
        <f t="shared" ca="1" si="1113"/>
        <v/>
      </c>
      <c r="GS495" s="74" t="str">
        <f t="shared" ca="1" si="1114"/>
        <v/>
      </c>
      <c r="GT495" s="74" t="str">
        <f t="shared" ca="1" si="1115"/>
        <v/>
      </c>
      <c r="GU495" s="74" t="str">
        <f t="shared" ca="1" si="1116"/>
        <v/>
      </c>
      <c r="GV495" s="74" t="str">
        <f t="shared" ca="1" si="1117"/>
        <v/>
      </c>
      <c r="GX495" s="74" t="str">
        <f t="shared" ca="1" si="1118"/>
        <v/>
      </c>
      <c r="GY495" s="74" t="str">
        <f t="shared" ca="1" si="1119"/>
        <v/>
      </c>
      <c r="GZ495" s="74" t="str">
        <f ca="1">IF(V495=1,"",IF(LOG入力!BH495&gt;0,0,IF(GY495=0,0,IF((VALUE((TYPE(VALUE(J495)))))=16,0,IF(VALUE(J495)&lt;60,1,IF(VALUE(J495)&lt;100,0,IF(VALUE(J495)&lt;600,2,0)))))))</f>
        <v/>
      </c>
      <c r="HA495" s="74" t="str">
        <f t="shared" ca="1" si="1120"/>
        <v/>
      </c>
      <c r="HB495" s="74" t="str">
        <f ca="1">IF(V495=1,"",IF(LOG入力!BH495&gt;0,0,IF(HA495=0,0,IF((VALUE((TYPE(VALUE(L495)))))=16,0,IF(VALUE(L495)&lt;60,1,IF(VALUE(L495)&lt;100,0,IF(VALUE(L495)&lt;600,2,0)))))))</f>
        <v/>
      </c>
      <c r="HD495" s="74" t="str">
        <f t="shared" ca="1" si="1121"/>
        <v/>
      </c>
      <c r="HF495" s="74" t="str">
        <f t="shared" ca="1" si="1122"/>
        <v/>
      </c>
      <c r="HG495" s="74" t="str">
        <f t="shared" ca="1" si="1123"/>
        <v/>
      </c>
      <c r="HH495" s="74" t="str">
        <f t="shared" ca="1" si="1124"/>
        <v/>
      </c>
      <c r="HI495" s="74" t="str">
        <f t="shared" ca="1" si="1125"/>
        <v/>
      </c>
      <c r="HJ495" s="74" t="str">
        <f t="shared" ca="1" si="1126"/>
        <v/>
      </c>
      <c r="HK495" s="74" t="str">
        <f t="shared" ca="1" si="1127"/>
        <v/>
      </c>
      <c r="HL495" s="74" t="str">
        <f t="shared" ca="1" si="1128"/>
        <v/>
      </c>
      <c r="HM495" s="74" t="str">
        <f t="shared" ca="1" si="1129"/>
        <v/>
      </c>
      <c r="HN495" s="74" t="str">
        <f t="shared" ca="1" si="1130"/>
        <v/>
      </c>
      <c r="HO495" s="529" t="str">
        <f t="shared" ca="1" si="1131"/>
        <v/>
      </c>
      <c r="HP495" s="74" t="str">
        <f t="shared" ca="1" si="1132"/>
        <v/>
      </c>
      <c r="HQ495" s="74" t="str">
        <f t="shared" ca="1" si="1133"/>
        <v/>
      </c>
      <c r="HR495" s="74" t="str">
        <f t="shared" ca="1" si="1134"/>
        <v/>
      </c>
      <c r="HS495" s="74" t="str">
        <f t="shared" ca="1" si="1135"/>
        <v/>
      </c>
      <c r="HT495" s="74" t="str">
        <f ca="1">IF(V495=1,"",IF(LOG入力!BH495&gt;0,0,IF(DV495=1,0,IF(N495="0",0,IF(SUM(HD495:HS495)&gt;0,1,0)))))</f>
        <v/>
      </c>
    </row>
    <row r="496" spans="1:228" x14ac:dyDescent="0.15">
      <c r="A496" s="5"/>
      <c r="B496" s="532" t="str">
        <f t="shared" ca="1" si="994"/>
        <v/>
      </c>
      <c r="C496" s="534" t="str">
        <f ca="1">LOG入力!AP496</f>
        <v/>
      </c>
      <c r="D496" s="534" t="str">
        <f ca="1">LOG入力!AQ496</f>
        <v/>
      </c>
      <c r="E496" s="534" t="str">
        <f ca="1">LOG入力!AR496</f>
        <v/>
      </c>
      <c r="F496" s="535" t="str">
        <f t="shared" ca="1" si="995"/>
        <v/>
      </c>
      <c r="G496" s="585" t="str">
        <f ca="1">LOG入力!AT496</f>
        <v/>
      </c>
      <c r="H496" s="542" t="str">
        <f ca="1">LOG入力!AU496</f>
        <v/>
      </c>
      <c r="I496" s="542" t="str">
        <f ca="1">LOG入力!AV496</f>
        <v/>
      </c>
      <c r="J496" s="577" t="str">
        <f ca="1">LOG入力!AW496</f>
        <v/>
      </c>
      <c r="K496" s="578" t="str">
        <f ca="1">LOG入力!BJ496</f>
        <v/>
      </c>
      <c r="L496" s="577" t="str">
        <f ca="1">LOG入力!AY496</f>
        <v/>
      </c>
      <c r="M496" s="545" t="str">
        <f ca="1">LOG入力!BK496</f>
        <v/>
      </c>
      <c r="N496" s="512" t="str">
        <f ca="1">IF(V496=1,"",IF(LOG入力!AJ496=1,"1",LOG入力!BA496))</f>
        <v/>
      </c>
      <c r="O496" s="538" t="str">
        <f ca="1">IF(V496=1,"",IF(LEN(LOG入力!O496)=0,"",LOG入力!O496))</f>
        <v/>
      </c>
      <c r="P496" s="291" t="str">
        <f ca="1">IF(V496=1,"",IF($AA$4=1,"",IF(LOG入力!BG496=1,"",CONCATENATE($ER496,$FB496,$FL496,$FV496,$GF496))))</f>
        <v/>
      </c>
      <c r="Q496" s="291" t="str">
        <f ca="1">IF(V496=1,"",IF($AA$4=1,"",IF(LOG入力!BG496=1,"",CONCATENATE($ET496,$FD496,$FN496,$FX496,$GH496))))</f>
        <v/>
      </c>
      <c r="R496" s="573" t="str">
        <f ca="1">IF(V496=1,"",IF($AA$4=1,"",IF(LOG入力!BH496&gt;0,0,AA496)))</f>
        <v/>
      </c>
      <c r="S496" s="293" t="str">
        <f t="shared" ca="1" si="996"/>
        <v/>
      </c>
      <c r="T496" s="681"/>
      <c r="U496" s="38"/>
      <c r="V496" s="196">
        <f ca="1">LOG入力!AN496</f>
        <v>1</v>
      </c>
      <c r="W496" s="38"/>
      <c r="X496" s="516" t="str">
        <f t="shared" ca="1" si="997"/>
        <v/>
      </c>
      <c r="Y496" s="515" t="str">
        <f t="shared" ca="1" si="998"/>
        <v/>
      </c>
      <c r="Z496" s="518" t="str">
        <f t="shared" ca="1" si="999"/>
        <v/>
      </c>
      <c r="AA496" s="574" t="str">
        <f t="shared" ca="1" si="1000"/>
        <v/>
      </c>
      <c r="AC496" s="6" t="str">
        <f t="shared" ca="1" si="1001"/>
        <v/>
      </c>
      <c r="AD496" s="6" t="str">
        <f t="shared" ca="1" si="1002"/>
        <v/>
      </c>
      <c r="AE496" s="6" t="str">
        <f t="shared" ca="1" si="1003"/>
        <v/>
      </c>
      <c r="AF496" s="6" t="str">
        <f t="shared" ca="1" si="1004"/>
        <v/>
      </c>
      <c r="AG496" s="6" t="str">
        <f t="shared" ca="1" si="1005"/>
        <v/>
      </c>
      <c r="AH496" s="6" t="str">
        <f t="shared" ca="1" si="1006"/>
        <v/>
      </c>
      <c r="AI496" s="6" t="str">
        <f t="shared" ca="1" si="1007"/>
        <v/>
      </c>
      <c r="AJ496" s="6" t="str">
        <f t="shared" ca="1" si="1008"/>
        <v/>
      </c>
      <c r="AK496" s="6" t="str">
        <f t="shared" ca="1" si="1009"/>
        <v/>
      </c>
      <c r="AL496" s="6" t="str">
        <f t="shared" ca="1" si="1010"/>
        <v/>
      </c>
      <c r="AM496" s="6" t="str">
        <f t="shared" ca="1" si="1011"/>
        <v/>
      </c>
      <c r="AN496" s="6" t="str">
        <f t="shared" ca="1" si="1012"/>
        <v/>
      </c>
      <c r="AO496" s="6" t="str">
        <f t="shared" ca="1" si="1013"/>
        <v/>
      </c>
      <c r="AP496" s="6" t="str">
        <f t="shared" ca="1" si="1014"/>
        <v/>
      </c>
      <c r="AQ496" s="6" t="str">
        <f t="shared" ca="1" si="1015"/>
        <v/>
      </c>
      <c r="AR496" s="6" t="str">
        <f t="shared" ca="1" si="1016"/>
        <v/>
      </c>
      <c r="AS496" s="6" t="str">
        <f t="shared" ca="1" si="1017"/>
        <v/>
      </c>
      <c r="AT496" s="6" t="str">
        <f t="shared" ca="1" si="1018"/>
        <v/>
      </c>
      <c r="AU496" s="6" t="str">
        <f t="shared" ca="1" si="1019"/>
        <v/>
      </c>
      <c r="AV496" s="6" t="str">
        <f t="shared" ca="1" si="1020"/>
        <v/>
      </c>
      <c r="AW496" s="6" t="str">
        <f t="shared" ca="1" si="1021"/>
        <v/>
      </c>
      <c r="AY496" s="6" t="str">
        <f t="shared" ca="1" si="1022"/>
        <v/>
      </c>
      <c r="AZ496" s="6" t="str">
        <f t="shared" ca="1" si="1023"/>
        <v/>
      </c>
      <c r="BA496" s="6" t="str">
        <f t="shared" ca="1" si="1024"/>
        <v/>
      </c>
      <c r="BB496" s="6" t="str">
        <f t="shared" ca="1" si="1025"/>
        <v/>
      </c>
      <c r="BC496" s="6" t="str">
        <f t="shared" ca="1" si="1026"/>
        <v/>
      </c>
      <c r="BD496" s="6" t="str">
        <f t="shared" ca="1" si="1027"/>
        <v/>
      </c>
      <c r="BE496" s="6" t="str">
        <f t="shared" ca="1" si="1028"/>
        <v/>
      </c>
      <c r="BF496" s="6" t="str">
        <f t="shared" ca="1" si="1029"/>
        <v/>
      </c>
      <c r="BG496" s="6" t="str">
        <f t="shared" ca="1" si="1030"/>
        <v/>
      </c>
      <c r="BH496" s="6" t="str">
        <f t="shared" ca="1" si="1031"/>
        <v/>
      </c>
      <c r="BI496" s="6" t="str">
        <f t="shared" ca="1" si="1032"/>
        <v/>
      </c>
      <c r="BJ496" s="6" t="str">
        <f t="shared" ca="1" si="1033"/>
        <v/>
      </c>
      <c r="BK496" s="6" t="str">
        <f t="shared" ca="1" si="1034"/>
        <v/>
      </c>
      <c r="BL496" s="6" t="str">
        <f t="shared" ca="1" si="1035"/>
        <v/>
      </c>
      <c r="BM496" s="6" t="str">
        <f t="shared" ca="1" si="1036"/>
        <v/>
      </c>
      <c r="BN496" s="6" t="str">
        <f t="shared" ca="1" si="1037"/>
        <v/>
      </c>
      <c r="BO496" s="6" t="str">
        <f t="shared" ca="1" si="1038"/>
        <v/>
      </c>
      <c r="BP496" s="6" t="str">
        <f t="shared" ca="1" si="1039"/>
        <v/>
      </c>
      <c r="BQ496" s="6" t="str">
        <f t="shared" ca="1" si="1040"/>
        <v/>
      </c>
      <c r="BR496" s="6" t="str">
        <f t="shared" ca="1" si="1041"/>
        <v/>
      </c>
      <c r="BS496" s="6" t="str">
        <f t="shared" ca="1" si="1042"/>
        <v/>
      </c>
      <c r="BU496" s="6" t="str">
        <f t="shared" ca="1" si="1043"/>
        <v/>
      </c>
      <c r="BW496" s="515" t="str">
        <f t="shared" ca="1" si="1044"/>
        <v/>
      </c>
      <c r="BX496" s="515">
        <f t="shared" ca="1" si="1045"/>
        <v>0</v>
      </c>
      <c r="BY496" s="515" t="str">
        <f t="shared" ca="1" si="1046"/>
        <v/>
      </c>
      <c r="CA496" s="6">
        <f t="shared" ca="1" si="1047"/>
        <v>1</v>
      </c>
      <c r="CC496" s="523" t="str">
        <f t="shared" ca="1" si="1048"/>
        <v/>
      </c>
      <c r="CE496" s="6" t="str">
        <f t="shared" ca="1" si="1049"/>
        <v/>
      </c>
      <c r="CG496" s="524" t="str">
        <f ca="1">IF(V496=1,"",IF($AA$4=1,"",IF(LOG入力!BH496&gt;0,"",IF(N496=0,"",IF(HT496=0,"","★")))))</f>
        <v/>
      </c>
      <c r="CI496" s="74" t="str">
        <f t="shared" ca="1" si="1050"/>
        <v/>
      </c>
      <c r="CK496" s="525" t="str">
        <f ca="1">IF(V496=1,"",IF(LOG入力!BH496&gt;0,1,0))</f>
        <v/>
      </c>
      <c r="CL496" s="74" t="str">
        <f t="shared" ca="1" si="1051"/>
        <v/>
      </c>
      <c r="CN496" s="74" t="str">
        <f t="shared" ca="1" si="1052"/>
        <v/>
      </c>
      <c r="CO496" s="74" t="str">
        <f t="shared" ca="1" si="1053"/>
        <v/>
      </c>
      <c r="CQ496" s="74" t="str">
        <f t="shared" ca="1" si="1054"/>
        <v/>
      </c>
      <c r="CR496" s="74" t="str">
        <f t="shared" ca="1" si="1055"/>
        <v/>
      </c>
      <c r="CS496" s="74" t="str">
        <f t="shared" ca="1" si="1056"/>
        <v/>
      </c>
      <c r="CT496" s="74" t="str">
        <f t="shared" ca="1" si="1057"/>
        <v/>
      </c>
      <c r="CU496" s="74" t="str">
        <f t="shared" ca="1" si="1058"/>
        <v/>
      </c>
      <c r="CV496" s="74" t="str">
        <f t="shared" ca="1" si="1059"/>
        <v/>
      </c>
      <c r="CW496" s="74" t="str">
        <f t="shared" ca="1" si="1060"/>
        <v/>
      </c>
      <c r="CX496" s="74" t="str">
        <f t="shared" ca="1" si="1061"/>
        <v/>
      </c>
      <c r="CY496" s="74" t="str">
        <f t="shared" ca="1" si="1062"/>
        <v/>
      </c>
      <c r="CZ496" s="74" t="str">
        <f t="shared" ca="1" si="1063"/>
        <v/>
      </c>
      <c r="DA496" s="74" t="str">
        <f t="shared" ca="1" si="1064"/>
        <v/>
      </c>
      <c r="DB496" s="74" t="str">
        <f t="shared" ca="1" si="1065"/>
        <v/>
      </c>
      <c r="DD496" s="74" t="str">
        <f t="shared" ca="1" si="1066"/>
        <v/>
      </c>
      <c r="DE496" s="74" t="str">
        <f t="shared" ca="1" si="1067"/>
        <v/>
      </c>
      <c r="DF496" s="74" t="str">
        <f t="shared" ca="1" si="1068"/>
        <v/>
      </c>
      <c r="DG496" s="74" t="str">
        <f t="shared" ca="1" si="1069"/>
        <v/>
      </c>
      <c r="DH496" s="74" t="str">
        <f t="shared" ca="1" si="1070"/>
        <v/>
      </c>
      <c r="DI496" s="74" t="str">
        <f t="shared" ca="1" si="1071"/>
        <v/>
      </c>
      <c r="DJ496" s="74" t="str">
        <f t="shared" ca="1" si="1072"/>
        <v/>
      </c>
      <c r="DK496" s="74" t="str">
        <f t="shared" ca="1" si="1073"/>
        <v/>
      </c>
      <c r="DL496" s="74" t="str">
        <f t="shared" ca="1" si="1074"/>
        <v/>
      </c>
      <c r="DM496" s="74" t="str">
        <f t="shared" ca="1" si="1075"/>
        <v/>
      </c>
      <c r="DN496" s="74" t="str">
        <f t="shared" ca="1" si="1076"/>
        <v/>
      </c>
      <c r="DO496" s="74" t="str">
        <f t="shared" ca="1" si="1077"/>
        <v/>
      </c>
      <c r="DQ496" s="74" t="str">
        <f t="shared" ca="1" si="1078"/>
        <v/>
      </c>
      <c r="DS496" s="74" t="str">
        <f t="shared" ca="1" si="1079"/>
        <v/>
      </c>
      <c r="DT496" s="74" t="str">
        <f t="shared" ca="1" si="1080"/>
        <v/>
      </c>
      <c r="DV496" s="525" t="str">
        <f t="shared" ca="1" si="1081"/>
        <v/>
      </c>
      <c r="DW496" s="74" t="str">
        <f t="shared" ca="1" si="1082"/>
        <v/>
      </c>
      <c r="DX496" s="485" t="str">
        <f t="shared" ca="1" si="1083"/>
        <v/>
      </c>
      <c r="DY496" s="74" t="str">
        <f t="shared" ca="1" si="1084"/>
        <v/>
      </c>
      <c r="DZ496" s="74" t="str">
        <f t="shared" ca="1" si="1085"/>
        <v/>
      </c>
      <c r="EA496" s="74" t="str">
        <f t="shared" ca="1" si="1086"/>
        <v/>
      </c>
      <c r="EC496" s="74" t="str">
        <f t="shared" ca="1" si="1087"/>
        <v/>
      </c>
      <c r="ED496" s="74" t="str">
        <f t="shared" ca="1" si="1088"/>
        <v/>
      </c>
      <c r="EE496" s="74" t="str">
        <f t="shared" ca="1" si="1089"/>
        <v/>
      </c>
      <c r="EG496" s="479" t="str">
        <f ca="1">IF(V496=1,"",IF(LOG入力!BH496&gt;0,0,IF(CG496="★",0,IF(R496=1,0,IF(N496=0,0,1)))))</f>
        <v/>
      </c>
      <c r="EH496" s="483" t="str">
        <f t="shared" ca="1" si="1090"/>
        <v/>
      </c>
      <c r="EI496" s="483" t="str">
        <f t="shared" ca="1" si="1091"/>
        <v/>
      </c>
      <c r="EJ496" s="483" t="str">
        <f t="shared" ca="1" si="1092"/>
        <v/>
      </c>
      <c r="EL496" s="71">
        <f t="shared" ca="1" si="1093"/>
        <v>0</v>
      </c>
      <c r="EM496" s="6">
        <f t="shared" ca="1" si="1094"/>
        <v>0</v>
      </c>
      <c r="EN496" s="6" t="str">
        <f t="shared" ca="1" si="1095"/>
        <v/>
      </c>
      <c r="EO496" s="6">
        <f ca="1">IF(LOG入力!BH496&gt;0,0,IF(EM496=0,0,(IF(COUNTIF($EN$19:EN496,EN496)=1,IF($FS$3="N",1,IF(EH496=1,1,0))))))</f>
        <v>0</v>
      </c>
      <c r="EP496" s="6" t="str">
        <f ca="1">IF(LOG入力!BH496&gt;0,"",IF(EO496=1,$X496,""))</f>
        <v/>
      </c>
      <c r="EQ496" s="6" t="str">
        <f ca="1">IF(LOG入力!BH496&gt;0,"",IF(EO496=1,$Y496,""))</f>
        <v/>
      </c>
      <c r="ER496" s="520" t="str">
        <f ca="1">IF(LOG入力!BH496&gt;0,"",IF(COUNTIF($EP$19:$EP496,EP496)=1,EP496,""))</f>
        <v/>
      </c>
      <c r="ES496" s="520">
        <f ca="1">IF(LOG入力!BH496&gt;0,0,IF((EL496=1),IF(($ER496=""),0,1),0))</f>
        <v>0</v>
      </c>
      <c r="ET496" s="520" t="str">
        <f ca="1">IF(LOG入力!BH496&gt;0,"",IF(COUNTIF($EQ$19:EQ496,EQ496)=1,EQ496,""))</f>
        <v/>
      </c>
      <c r="EU496" s="539">
        <f ca="1">IF(LOG入力!BH496&gt;0,0,IF((EL496=1),IF(($ET496=""),0,1),0))</f>
        <v>0</v>
      </c>
      <c r="EV496" s="71">
        <f t="shared" ca="1" si="1096"/>
        <v>0</v>
      </c>
      <c r="EW496" s="6">
        <f t="shared" ca="1" si="1097"/>
        <v>0</v>
      </c>
      <c r="EX496" s="6" t="str">
        <f t="shared" ca="1" si="1098"/>
        <v/>
      </c>
      <c r="EY496" s="6">
        <f ca="1">IF(LOG入力!BH496&gt;0,0,IF(EW496=0,0,(IF(COUNTIF($EX$19:EX496,EX496)=1,IF($FS$3="N",1,IF(EH496=1,1,0))))))</f>
        <v>0</v>
      </c>
      <c r="EZ496" s="6" t="str">
        <f ca="1">IF(LOG入力!BH496&gt;0,"",IF(EY496=1,$X496,""))</f>
        <v/>
      </c>
      <c r="FA496" s="6" t="str">
        <f ca="1">IF(LOG入力!BH496&gt;0,"",IF(EY496=1,$Y496,""))</f>
        <v/>
      </c>
      <c r="FB496" s="6" t="str">
        <f ca="1">IF(LOG入力!BH496&gt;0,"",IF(COUNTIF($EZ$19:$EZ496,EZ496)=1,EZ496,""))</f>
        <v/>
      </c>
      <c r="FC496" s="6">
        <f ca="1">IF(LOG入力!BH496&gt;0,0,IF((EV496=1),IF(($FB496=""),0,1),0))</f>
        <v>0</v>
      </c>
      <c r="FD496" s="6" t="str">
        <f ca="1">IF(LOG入力!BH496&gt;0,"",IF(COUNTIF($FA$19:FA496,FA496)=1,FA496,""))</f>
        <v/>
      </c>
      <c r="FE496" s="72">
        <f ca="1">IF(LOG入力!BH496&gt;0,0,IF((EV496=1),IF(($FD496=""),0,1),0))</f>
        <v>0</v>
      </c>
      <c r="FF496" s="71">
        <f t="shared" ca="1" si="1099"/>
        <v>0</v>
      </c>
      <c r="FG496" s="6">
        <f t="shared" ca="1" si="1100"/>
        <v>0</v>
      </c>
      <c r="FH496" s="6" t="str">
        <f t="shared" ca="1" si="1101"/>
        <v/>
      </c>
      <c r="FI496" s="6">
        <f ca="1">IF(LOG入力!BH496&gt;0,0,IF(FG496=0,0,(IF(COUNTIF($FH$19:FH496,FH496)=1,IF($FS$3="N",1,IF(EH496=1,1,0))))))</f>
        <v>0</v>
      </c>
      <c r="FJ496" s="6" t="str">
        <f ca="1">IF(LOG入力!BH496&gt;0,"",IF(FI496=1,$X496,""))</f>
        <v/>
      </c>
      <c r="FK496" s="6" t="str">
        <f ca="1">IF(LOG入力!BH496&gt;0,"",IF(FI496=1,$Y496,""))</f>
        <v/>
      </c>
      <c r="FL496" s="6" t="str">
        <f ca="1">IF(LOG入力!BH496&gt;0,"",IF(COUNTIF($FJ$19:$FJ496,FJ496)=1,FJ496,""))</f>
        <v/>
      </c>
      <c r="FM496" s="6">
        <f ca="1">IF(LOG入力!BH496&gt;0,0,IF((FF496=1),IF(($FL496=""),0,1),0))</f>
        <v>0</v>
      </c>
      <c r="FN496" s="6" t="str">
        <f ca="1">IF(LOG入力!BH496&gt;0,"",IF(COUNTIF($FK$19:FK496,FK496)=1,FK496,""))</f>
        <v/>
      </c>
      <c r="FO496" s="72">
        <f ca="1">IF(LOG入力!BH496&gt;0,0,IF((FF496=1),IF(($FN496=""),0,1),0))</f>
        <v>0</v>
      </c>
      <c r="FP496" s="71">
        <f t="shared" ca="1" si="1102"/>
        <v>0</v>
      </c>
      <c r="FQ496" s="6">
        <f t="shared" ca="1" si="1103"/>
        <v>0</v>
      </c>
      <c r="FR496" s="6" t="str">
        <f t="shared" ca="1" si="1104"/>
        <v/>
      </c>
      <c r="FS496" s="6">
        <f ca="1">IF(LOG入力!BH496&gt;0,0,IF(FQ496=0,0,(IF(COUNTIF($FR$19:FR496,FR496)=1,IF($FS$3="N",1,IF(EH496=1,1,0))))))</f>
        <v>0</v>
      </c>
      <c r="FT496" s="6" t="str">
        <f ca="1">IF(LOG入力!BH496&gt;0,"",IF(FS496=1,$X496,""))</f>
        <v/>
      </c>
      <c r="FU496" s="6" t="str">
        <f ca="1">IF(LOG入力!BH496&gt;0,"",IF(FS496=1,$Y496,""))</f>
        <v/>
      </c>
      <c r="FV496" s="6" t="str">
        <f ca="1">IF(LOG入力!BH496&gt;0,"",IF(COUNTIF($FT$19:$FT496,FT496)=1,FT496,""))</f>
        <v/>
      </c>
      <c r="FW496" s="6">
        <f ca="1">IF(LOG入力!BH496&gt;0,0,IF((FP496=1),IF(($FV496=""),0,1),0))</f>
        <v>0</v>
      </c>
      <c r="FX496" s="6" t="str">
        <f ca="1">IF(LOG入力!BH496&gt;0,"",IF(COUNTIF($FU$19:FU496,FU496)=1,FU496,""))</f>
        <v/>
      </c>
      <c r="FY496" s="72">
        <f ca="1">IF(LOG入力!BH496&gt;0,0,IF((FP496=1),IF(($FX496=""),0,1),0))</f>
        <v>0</v>
      </c>
      <c r="FZ496" s="71">
        <f t="shared" ca="1" si="1105"/>
        <v>0</v>
      </c>
      <c r="GA496" s="6">
        <f t="shared" ca="1" si="1106"/>
        <v>0</v>
      </c>
      <c r="GB496" s="6" t="str">
        <f t="shared" ca="1" si="1107"/>
        <v/>
      </c>
      <c r="GC496" s="6">
        <f ca="1">IF(LOG入力!BH496&gt;0,0,IF(GA496=0,0,(IF(COUNTIF($GB$19:GB496,GB496)=1,IF($FS$3="N",1,IF(EH496=1,1,0))))))</f>
        <v>0</v>
      </c>
      <c r="GD496" s="6" t="str">
        <f ca="1">IF(LOG入力!BH496&gt;0,"",IF(GC496=1,$X496,""))</f>
        <v/>
      </c>
      <c r="GE496" s="6" t="str">
        <f ca="1">IF(LOG入力!BH496&gt;0,"",IF(GC496=1,$Y496,""))</f>
        <v/>
      </c>
      <c r="GF496" s="6" t="str">
        <f ca="1">IF(LOG入力!BH496&gt;0,"",IF(COUNTIF($GD$19:$GD496,GD496)=1,GD496,""))</f>
        <v/>
      </c>
      <c r="GG496" s="6">
        <f ca="1">IF(LOG入力!BH496&gt;0,0,IF((FZ496=1),IF(($GF496=""),0,1),0))</f>
        <v>0</v>
      </c>
      <c r="GH496" s="6" t="str">
        <f ca="1">IF(LOG入力!BH496&gt;0,"",IF(COUNTIF($GE$19:GE496,GE496)=1,GE496,""))</f>
        <v/>
      </c>
      <c r="GI496" s="72">
        <f ca="1">IF(LOG入力!BH496&gt;0,0,IF((FZ496=1),IF(($GH496=""),0,1),0))</f>
        <v>0</v>
      </c>
      <c r="GK496" s="455" t="str">
        <f ca="1">IF(V496=1,"",IF(LEN(LOG入力!AS496)=0,"",LOG入力!AS496))</f>
        <v/>
      </c>
      <c r="GL496" s="378" t="str">
        <f t="shared" ca="1" si="1108"/>
        <v/>
      </c>
      <c r="GM496" s="378" t="str">
        <f t="shared" ca="1" si="1109"/>
        <v/>
      </c>
      <c r="GN496" s="74" t="str">
        <f t="shared" ca="1" si="1110"/>
        <v/>
      </c>
      <c r="GO496" s="74" t="str">
        <f t="shared" ca="1" si="1111"/>
        <v/>
      </c>
      <c r="GQ496" s="74" t="str">
        <f t="shared" ca="1" si="1112"/>
        <v/>
      </c>
      <c r="GR496" s="74" t="str">
        <f t="shared" ca="1" si="1113"/>
        <v/>
      </c>
      <c r="GS496" s="74" t="str">
        <f t="shared" ca="1" si="1114"/>
        <v/>
      </c>
      <c r="GT496" s="74" t="str">
        <f t="shared" ca="1" si="1115"/>
        <v/>
      </c>
      <c r="GU496" s="74" t="str">
        <f t="shared" ca="1" si="1116"/>
        <v/>
      </c>
      <c r="GV496" s="74" t="str">
        <f t="shared" ca="1" si="1117"/>
        <v/>
      </c>
      <c r="GX496" s="74" t="str">
        <f t="shared" ca="1" si="1118"/>
        <v/>
      </c>
      <c r="GY496" s="74" t="str">
        <f t="shared" ca="1" si="1119"/>
        <v/>
      </c>
      <c r="GZ496" s="74" t="str">
        <f ca="1">IF(V496=1,"",IF(LOG入力!BH496&gt;0,0,IF(GY496=0,0,IF((VALUE((TYPE(VALUE(J496)))))=16,0,IF(VALUE(J496)&lt;60,1,IF(VALUE(J496)&lt;100,0,IF(VALUE(J496)&lt;600,2,0)))))))</f>
        <v/>
      </c>
      <c r="HA496" s="74" t="str">
        <f t="shared" ca="1" si="1120"/>
        <v/>
      </c>
      <c r="HB496" s="74" t="str">
        <f ca="1">IF(V496=1,"",IF(LOG入力!BH496&gt;0,0,IF(HA496=0,0,IF((VALUE((TYPE(VALUE(L496)))))=16,0,IF(VALUE(L496)&lt;60,1,IF(VALUE(L496)&lt;100,0,IF(VALUE(L496)&lt;600,2,0)))))))</f>
        <v/>
      </c>
      <c r="HD496" s="74" t="str">
        <f t="shared" ca="1" si="1121"/>
        <v/>
      </c>
      <c r="HF496" s="74" t="str">
        <f t="shared" ca="1" si="1122"/>
        <v/>
      </c>
      <c r="HG496" s="74" t="str">
        <f t="shared" ca="1" si="1123"/>
        <v/>
      </c>
      <c r="HH496" s="74" t="str">
        <f t="shared" ca="1" si="1124"/>
        <v/>
      </c>
      <c r="HI496" s="74" t="str">
        <f t="shared" ca="1" si="1125"/>
        <v/>
      </c>
      <c r="HJ496" s="74" t="str">
        <f t="shared" ca="1" si="1126"/>
        <v/>
      </c>
      <c r="HK496" s="74" t="str">
        <f t="shared" ca="1" si="1127"/>
        <v/>
      </c>
      <c r="HL496" s="74" t="str">
        <f t="shared" ca="1" si="1128"/>
        <v/>
      </c>
      <c r="HM496" s="74" t="str">
        <f t="shared" ca="1" si="1129"/>
        <v/>
      </c>
      <c r="HN496" s="74" t="str">
        <f t="shared" ca="1" si="1130"/>
        <v/>
      </c>
      <c r="HO496" s="529" t="str">
        <f t="shared" ca="1" si="1131"/>
        <v/>
      </c>
      <c r="HP496" s="74" t="str">
        <f t="shared" ca="1" si="1132"/>
        <v/>
      </c>
      <c r="HQ496" s="74" t="str">
        <f t="shared" ca="1" si="1133"/>
        <v/>
      </c>
      <c r="HR496" s="74" t="str">
        <f t="shared" ca="1" si="1134"/>
        <v/>
      </c>
      <c r="HS496" s="74" t="str">
        <f t="shared" ca="1" si="1135"/>
        <v/>
      </c>
      <c r="HT496" s="74" t="str">
        <f ca="1">IF(V496=1,"",IF(LOG入力!BH496&gt;0,0,IF(DV496=1,0,IF(N496="0",0,IF(SUM(HD496:HS496)&gt;0,1,0)))))</f>
        <v/>
      </c>
    </row>
    <row r="497" spans="1:228" x14ac:dyDescent="0.15">
      <c r="A497" s="5"/>
      <c r="B497" s="532" t="str">
        <f t="shared" ca="1" si="994"/>
        <v/>
      </c>
      <c r="C497" s="534" t="str">
        <f ca="1">LOG入力!AP497</f>
        <v/>
      </c>
      <c r="D497" s="534" t="str">
        <f ca="1">LOG入力!AQ497</f>
        <v/>
      </c>
      <c r="E497" s="534" t="str">
        <f ca="1">LOG入力!AR497</f>
        <v/>
      </c>
      <c r="F497" s="535" t="str">
        <f t="shared" ca="1" si="995"/>
        <v/>
      </c>
      <c r="G497" s="585" t="str">
        <f ca="1">LOG入力!AT497</f>
        <v/>
      </c>
      <c r="H497" s="542" t="str">
        <f ca="1">LOG入力!AU497</f>
        <v/>
      </c>
      <c r="I497" s="542" t="str">
        <f ca="1">LOG入力!AV497</f>
        <v/>
      </c>
      <c r="J497" s="577" t="str">
        <f ca="1">LOG入力!AW497</f>
        <v/>
      </c>
      <c r="K497" s="578" t="str">
        <f ca="1">LOG入力!BJ497</f>
        <v/>
      </c>
      <c r="L497" s="577" t="str">
        <f ca="1">LOG入力!AY497</f>
        <v/>
      </c>
      <c r="M497" s="545" t="str">
        <f ca="1">LOG入力!BK497</f>
        <v/>
      </c>
      <c r="N497" s="512" t="str">
        <f ca="1">IF(V497=1,"",IF(LOG入力!AJ497=1,"1",LOG入力!BA497))</f>
        <v/>
      </c>
      <c r="O497" s="538" t="str">
        <f ca="1">IF(V497=1,"",IF(LEN(LOG入力!O497)=0,"",LOG入力!O497))</f>
        <v/>
      </c>
      <c r="P497" s="291" t="str">
        <f ca="1">IF(V497=1,"",IF($AA$4=1,"",IF(LOG入力!BG497=1,"",CONCATENATE($ER497,$FB497,$FL497,$FV497,$GF497))))</f>
        <v/>
      </c>
      <c r="Q497" s="291" t="str">
        <f ca="1">IF(V497=1,"",IF($AA$4=1,"",IF(LOG入力!BG497=1,"",CONCATENATE($ET497,$FD497,$FN497,$FX497,$GH497))))</f>
        <v/>
      </c>
      <c r="R497" s="573" t="str">
        <f ca="1">IF(V497=1,"",IF($AA$4=1,"",IF(LOG入力!BH497&gt;0,0,AA497)))</f>
        <v/>
      </c>
      <c r="S497" s="293" t="str">
        <f t="shared" ca="1" si="996"/>
        <v/>
      </c>
      <c r="T497" s="681"/>
      <c r="U497" s="38"/>
      <c r="V497" s="196">
        <f ca="1">LOG入力!AN497</f>
        <v>1</v>
      </c>
      <c r="W497" s="38"/>
      <c r="X497" s="516" t="str">
        <f t="shared" ca="1" si="997"/>
        <v/>
      </c>
      <c r="Y497" s="515" t="str">
        <f t="shared" ca="1" si="998"/>
        <v/>
      </c>
      <c r="Z497" s="518" t="str">
        <f t="shared" ca="1" si="999"/>
        <v/>
      </c>
      <c r="AA497" s="574" t="str">
        <f t="shared" ca="1" si="1000"/>
        <v/>
      </c>
      <c r="AC497" s="6" t="str">
        <f t="shared" ca="1" si="1001"/>
        <v/>
      </c>
      <c r="AD497" s="6" t="str">
        <f t="shared" ca="1" si="1002"/>
        <v/>
      </c>
      <c r="AE497" s="6" t="str">
        <f t="shared" ca="1" si="1003"/>
        <v/>
      </c>
      <c r="AF497" s="6" t="str">
        <f t="shared" ca="1" si="1004"/>
        <v/>
      </c>
      <c r="AG497" s="6" t="str">
        <f t="shared" ca="1" si="1005"/>
        <v/>
      </c>
      <c r="AH497" s="6" t="str">
        <f t="shared" ca="1" si="1006"/>
        <v/>
      </c>
      <c r="AI497" s="6" t="str">
        <f t="shared" ca="1" si="1007"/>
        <v/>
      </c>
      <c r="AJ497" s="6" t="str">
        <f t="shared" ca="1" si="1008"/>
        <v/>
      </c>
      <c r="AK497" s="6" t="str">
        <f t="shared" ca="1" si="1009"/>
        <v/>
      </c>
      <c r="AL497" s="6" t="str">
        <f t="shared" ca="1" si="1010"/>
        <v/>
      </c>
      <c r="AM497" s="6" t="str">
        <f t="shared" ca="1" si="1011"/>
        <v/>
      </c>
      <c r="AN497" s="6" t="str">
        <f t="shared" ca="1" si="1012"/>
        <v/>
      </c>
      <c r="AO497" s="6" t="str">
        <f t="shared" ca="1" si="1013"/>
        <v/>
      </c>
      <c r="AP497" s="6" t="str">
        <f t="shared" ca="1" si="1014"/>
        <v/>
      </c>
      <c r="AQ497" s="6" t="str">
        <f t="shared" ca="1" si="1015"/>
        <v/>
      </c>
      <c r="AR497" s="6" t="str">
        <f t="shared" ca="1" si="1016"/>
        <v/>
      </c>
      <c r="AS497" s="6" t="str">
        <f t="shared" ca="1" si="1017"/>
        <v/>
      </c>
      <c r="AT497" s="6" t="str">
        <f t="shared" ca="1" si="1018"/>
        <v/>
      </c>
      <c r="AU497" s="6" t="str">
        <f t="shared" ca="1" si="1019"/>
        <v/>
      </c>
      <c r="AV497" s="6" t="str">
        <f t="shared" ca="1" si="1020"/>
        <v/>
      </c>
      <c r="AW497" s="6" t="str">
        <f t="shared" ca="1" si="1021"/>
        <v/>
      </c>
      <c r="AY497" s="6" t="str">
        <f t="shared" ca="1" si="1022"/>
        <v/>
      </c>
      <c r="AZ497" s="6" t="str">
        <f t="shared" ca="1" si="1023"/>
        <v/>
      </c>
      <c r="BA497" s="6" t="str">
        <f t="shared" ca="1" si="1024"/>
        <v/>
      </c>
      <c r="BB497" s="6" t="str">
        <f t="shared" ca="1" si="1025"/>
        <v/>
      </c>
      <c r="BC497" s="6" t="str">
        <f t="shared" ca="1" si="1026"/>
        <v/>
      </c>
      <c r="BD497" s="6" t="str">
        <f t="shared" ca="1" si="1027"/>
        <v/>
      </c>
      <c r="BE497" s="6" t="str">
        <f t="shared" ca="1" si="1028"/>
        <v/>
      </c>
      <c r="BF497" s="6" t="str">
        <f t="shared" ca="1" si="1029"/>
        <v/>
      </c>
      <c r="BG497" s="6" t="str">
        <f t="shared" ca="1" si="1030"/>
        <v/>
      </c>
      <c r="BH497" s="6" t="str">
        <f t="shared" ca="1" si="1031"/>
        <v/>
      </c>
      <c r="BI497" s="6" t="str">
        <f t="shared" ca="1" si="1032"/>
        <v/>
      </c>
      <c r="BJ497" s="6" t="str">
        <f t="shared" ca="1" si="1033"/>
        <v/>
      </c>
      <c r="BK497" s="6" t="str">
        <f t="shared" ca="1" si="1034"/>
        <v/>
      </c>
      <c r="BL497" s="6" t="str">
        <f t="shared" ca="1" si="1035"/>
        <v/>
      </c>
      <c r="BM497" s="6" t="str">
        <f t="shared" ca="1" si="1036"/>
        <v/>
      </c>
      <c r="BN497" s="6" t="str">
        <f t="shared" ca="1" si="1037"/>
        <v/>
      </c>
      <c r="BO497" s="6" t="str">
        <f t="shared" ca="1" si="1038"/>
        <v/>
      </c>
      <c r="BP497" s="6" t="str">
        <f t="shared" ca="1" si="1039"/>
        <v/>
      </c>
      <c r="BQ497" s="6" t="str">
        <f t="shared" ca="1" si="1040"/>
        <v/>
      </c>
      <c r="BR497" s="6" t="str">
        <f t="shared" ca="1" si="1041"/>
        <v/>
      </c>
      <c r="BS497" s="6" t="str">
        <f t="shared" ca="1" si="1042"/>
        <v/>
      </c>
      <c r="BU497" s="6" t="str">
        <f t="shared" ca="1" si="1043"/>
        <v/>
      </c>
      <c r="BW497" s="515" t="str">
        <f t="shared" ca="1" si="1044"/>
        <v/>
      </c>
      <c r="BX497" s="515">
        <f t="shared" ca="1" si="1045"/>
        <v>0</v>
      </c>
      <c r="BY497" s="515" t="str">
        <f t="shared" ca="1" si="1046"/>
        <v/>
      </c>
      <c r="CA497" s="6">
        <f t="shared" ca="1" si="1047"/>
        <v>1</v>
      </c>
      <c r="CC497" s="523" t="str">
        <f t="shared" ca="1" si="1048"/>
        <v/>
      </c>
      <c r="CE497" s="6" t="str">
        <f t="shared" ca="1" si="1049"/>
        <v/>
      </c>
      <c r="CG497" s="524" t="str">
        <f ca="1">IF(V497=1,"",IF($AA$4=1,"",IF(LOG入力!BH497&gt;0,"",IF(N497=0,"",IF(HT497=0,"","★")))))</f>
        <v/>
      </c>
      <c r="CI497" s="74" t="str">
        <f t="shared" ca="1" si="1050"/>
        <v/>
      </c>
      <c r="CK497" s="525" t="str">
        <f ca="1">IF(V497=1,"",IF(LOG入力!BH497&gt;0,1,0))</f>
        <v/>
      </c>
      <c r="CL497" s="74" t="str">
        <f t="shared" ca="1" si="1051"/>
        <v/>
      </c>
      <c r="CN497" s="74" t="str">
        <f t="shared" ca="1" si="1052"/>
        <v/>
      </c>
      <c r="CO497" s="74" t="str">
        <f t="shared" ca="1" si="1053"/>
        <v/>
      </c>
      <c r="CQ497" s="74" t="str">
        <f t="shared" ca="1" si="1054"/>
        <v/>
      </c>
      <c r="CR497" s="74" t="str">
        <f t="shared" ca="1" si="1055"/>
        <v/>
      </c>
      <c r="CS497" s="74" t="str">
        <f t="shared" ca="1" si="1056"/>
        <v/>
      </c>
      <c r="CT497" s="74" t="str">
        <f t="shared" ca="1" si="1057"/>
        <v/>
      </c>
      <c r="CU497" s="74" t="str">
        <f t="shared" ca="1" si="1058"/>
        <v/>
      </c>
      <c r="CV497" s="74" t="str">
        <f t="shared" ca="1" si="1059"/>
        <v/>
      </c>
      <c r="CW497" s="74" t="str">
        <f t="shared" ca="1" si="1060"/>
        <v/>
      </c>
      <c r="CX497" s="74" t="str">
        <f t="shared" ca="1" si="1061"/>
        <v/>
      </c>
      <c r="CY497" s="74" t="str">
        <f t="shared" ca="1" si="1062"/>
        <v/>
      </c>
      <c r="CZ497" s="74" t="str">
        <f t="shared" ca="1" si="1063"/>
        <v/>
      </c>
      <c r="DA497" s="74" t="str">
        <f t="shared" ca="1" si="1064"/>
        <v/>
      </c>
      <c r="DB497" s="74" t="str">
        <f t="shared" ca="1" si="1065"/>
        <v/>
      </c>
      <c r="DD497" s="74" t="str">
        <f t="shared" ca="1" si="1066"/>
        <v/>
      </c>
      <c r="DE497" s="74" t="str">
        <f t="shared" ca="1" si="1067"/>
        <v/>
      </c>
      <c r="DF497" s="74" t="str">
        <f t="shared" ca="1" si="1068"/>
        <v/>
      </c>
      <c r="DG497" s="74" t="str">
        <f t="shared" ca="1" si="1069"/>
        <v/>
      </c>
      <c r="DH497" s="74" t="str">
        <f t="shared" ca="1" si="1070"/>
        <v/>
      </c>
      <c r="DI497" s="74" t="str">
        <f t="shared" ca="1" si="1071"/>
        <v/>
      </c>
      <c r="DJ497" s="74" t="str">
        <f t="shared" ca="1" si="1072"/>
        <v/>
      </c>
      <c r="DK497" s="74" t="str">
        <f t="shared" ca="1" si="1073"/>
        <v/>
      </c>
      <c r="DL497" s="74" t="str">
        <f t="shared" ca="1" si="1074"/>
        <v/>
      </c>
      <c r="DM497" s="74" t="str">
        <f t="shared" ca="1" si="1075"/>
        <v/>
      </c>
      <c r="DN497" s="74" t="str">
        <f t="shared" ca="1" si="1076"/>
        <v/>
      </c>
      <c r="DO497" s="74" t="str">
        <f t="shared" ca="1" si="1077"/>
        <v/>
      </c>
      <c r="DQ497" s="74" t="str">
        <f t="shared" ca="1" si="1078"/>
        <v/>
      </c>
      <c r="DS497" s="74" t="str">
        <f t="shared" ca="1" si="1079"/>
        <v/>
      </c>
      <c r="DT497" s="74" t="str">
        <f t="shared" ca="1" si="1080"/>
        <v/>
      </c>
      <c r="DV497" s="525" t="str">
        <f t="shared" ca="1" si="1081"/>
        <v/>
      </c>
      <c r="DW497" s="74" t="str">
        <f t="shared" ca="1" si="1082"/>
        <v/>
      </c>
      <c r="DX497" s="485" t="str">
        <f t="shared" ca="1" si="1083"/>
        <v/>
      </c>
      <c r="DY497" s="74" t="str">
        <f t="shared" ca="1" si="1084"/>
        <v/>
      </c>
      <c r="DZ497" s="74" t="str">
        <f t="shared" ca="1" si="1085"/>
        <v/>
      </c>
      <c r="EA497" s="74" t="str">
        <f t="shared" ca="1" si="1086"/>
        <v/>
      </c>
      <c r="EC497" s="74" t="str">
        <f t="shared" ca="1" si="1087"/>
        <v/>
      </c>
      <c r="ED497" s="74" t="str">
        <f t="shared" ca="1" si="1088"/>
        <v/>
      </c>
      <c r="EE497" s="74" t="str">
        <f t="shared" ca="1" si="1089"/>
        <v/>
      </c>
      <c r="EG497" s="479" t="str">
        <f ca="1">IF(V497=1,"",IF(LOG入力!BH497&gt;0,0,IF(CG497="★",0,IF(R497=1,0,IF(N497=0,0,1)))))</f>
        <v/>
      </c>
      <c r="EH497" s="483" t="str">
        <f t="shared" ca="1" si="1090"/>
        <v/>
      </c>
      <c r="EI497" s="483" t="str">
        <f t="shared" ca="1" si="1091"/>
        <v/>
      </c>
      <c r="EJ497" s="483" t="str">
        <f t="shared" ca="1" si="1092"/>
        <v/>
      </c>
      <c r="EL497" s="71">
        <f t="shared" ca="1" si="1093"/>
        <v>0</v>
      </c>
      <c r="EM497" s="6">
        <f t="shared" ca="1" si="1094"/>
        <v>0</v>
      </c>
      <c r="EN497" s="6" t="str">
        <f t="shared" ca="1" si="1095"/>
        <v/>
      </c>
      <c r="EO497" s="6">
        <f ca="1">IF(LOG入力!BH497&gt;0,0,IF(EM497=0,0,(IF(COUNTIF($EN$19:EN497,EN497)=1,IF($FS$3="N",1,IF(EH497=1,1,0))))))</f>
        <v>0</v>
      </c>
      <c r="EP497" s="6" t="str">
        <f ca="1">IF(LOG入力!BH497&gt;0,"",IF(EO497=1,$X497,""))</f>
        <v/>
      </c>
      <c r="EQ497" s="6" t="str">
        <f ca="1">IF(LOG入力!BH497&gt;0,"",IF(EO497=1,$Y497,""))</f>
        <v/>
      </c>
      <c r="ER497" s="520" t="str">
        <f ca="1">IF(LOG入力!BH497&gt;0,"",IF(COUNTIF($EP$19:$EP497,EP497)=1,EP497,""))</f>
        <v/>
      </c>
      <c r="ES497" s="520">
        <f ca="1">IF(LOG入力!BH497&gt;0,0,IF((EL497=1),IF(($ER497=""),0,1),0))</f>
        <v>0</v>
      </c>
      <c r="ET497" s="520" t="str">
        <f ca="1">IF(LOG入力!BH497&gt;0,"",IF(COUNTIF($EQ$19:EQ497,EQ497)=1,EQ497,""))</f>
        <v/>
      </c>
      <c r="EU497" s="539">
        <f ca="1">IF(LOG入力!BH497&gt;0,0,IF((EL497=1),IF(($ET497=""),0,1),0))</f>
        <v>0</v>
      </c>
      <c r="EV497" s="71">
        <f t="shared" ca="1" si="1096"/>
        <v>0</v>
      </c>
      <c r="EW497" s="6">
        <f t="shared" ca="1" si="1097"/>
        <v>0</v>
      </c>
      <c r="EX497" s="6" t="str">
        <f t="shared" ca="1" si="1098"/>
        <v/>
      </c>
      <c r="EY497" s="6">
        <f ca="1">IF(LOG入力!BH497&gt;0,0,IF(EW497=0,0,(IF(COUNTIF($EX$19:EX497,EX497)=1,IF($FS$3="N",1,IF(EH497=1,1,0))))))</f>
        <v>0</v>
      </c>
      <c r="EZ497" s="6" t="str">
        <f ca="1">IF(LOG入力!BH497&gt;0,"",IF(EY497=1,$X497,""))</f>
        <v/>
      </c>
      <c r="FA497" s="6" t="str">
        <f ca="1">IF(LOG入力!BH497&gt;0,"",IF(EY497=1,$Y497,""))</f>
        <v/>
      </c>
      <c r="FB497" s="6" t="str">
        <f ca="1">IF(LOG入力!BH497&gt;0,"",IF(COUNTIF($EZ$19:$EZ497,EZ497)=1,EZ497,""))</f>
        <v/>
      </c>
      <c r="FC497" s="6">
        <f ca="1">IF(LOG入力!BH497&gt;0,0,IF((EV497=1),IF(($FB497=""),0,1),0))</f>
        <v>0</v>
      </c>
      <c r="FD497" s="6" t="str">
        <f ca="1">IF(LOG入力!BH497&gt;0,"",IF(COUNTIF($FA$19:FA497,FA497)=1,FA497,""))</f>
        <v/>
      </c>
      <c r="FE497" s="72">
        <f ca="1">IF(LOG入力!BH497&gt;0,0,IF((EV497=1),IF(($FD497=""),0,1),0))</f>
        <v>0</v>
      </c>
      <c r="FF497" s="71">
        <f t="shared" ca="1" si="1099"/>
        <v>0</v>
      </c>
      <c r="FG497" s="6">
        <f t="shared" ca="1" si="1100"/>
        <v>0</v>
      </c>
      <c r="FH497" s="6" t="str">
        <f t="shared" ca="1" si="1101"/>
        <v/>
      </c>
      <c r="FI497" s="6">
        <f ca="1">IF(LOG入力!BH497&gt;0,0,IF(FG497=0,0,(IF(COUNTIF($FH$19:FH497,FH497)=1,IF($FS$3="N",1,IF(EH497=1,1,0))))))</f>
        <v>0</v>
      </c>
      <c r="FJ497" s="6" t="str">
        <f ca="1">IF(LOG入力!BH497&gt;0,"",IF(FI497=1,$X497,""))</f>
        <v/>
      </c>
      <c r="FK497" s="6" t="str">
        <f ca="1">IF(LOG入力!BH497&gt;0,"",IF(FI497=1,$Y497,""))</f>
        <v/>
      </c>
      <c r="FL497" s="6" t="str">
        <f ca="1">IF(LOG入力!BH497&gt;0,"",IF(COUNTIF($FJ$19:$FJ497,FJ497)=1,FJ497,""))</f>
        <v/>
      </c>
      <c r="FM497" s="6">
        <f ca="1">IF(LOG入力!BH497&gt;0,0,IF((FF497=1),IF(($FL497=""),0,1),0))</f>
        <v>0</v>
      </c>
      <c r="FN497" s="6" t="str">
        <f ca="1">IF(LOG入力!BH497&gt;0,"",IF(COUNTIF($FK$19:FK497,FK497)=1,FK497,""))</f>
        <v/>
      </c>
      <c r="FO497" s="72">
        <f ca="1">IF(LOG入力!BH497&gt;0,0,IF((FF497=1),IF(($FN497=""),0,1),0))</f>
        <v>0</v>
      </c>
      <c r="FP497" s="71">
        <f t="shared" ca="1" si="1102"/>
        <v>0</v>
      </c>
      <c r="FQ497" s="6">
        <f t="shared" ca="1" si="1103"/>
        <v>0</v>
      </c>
      <c r="FR497" s="6" t="str">
        <f t="shared" ca="1" si="1104"/>
        <v/>
      </c>
      <c r="FS497" s="6">
        <f ca="1">IF(LOG入力!BH497&gt;0,0,IF(FQ497=0,0,(IF(COUNTIF($FR$19:FR497,FR497)=1,IF($FS$3="N",1,IF(EH497=1,1,0))))))</f>
        <v>0</v>
      </c>
      <c r="FT497" s="6" t="str">
        <f ca="1">IF(LOG入力!BH497&gt;0,"",IF(FS497=1,$X497,""))</f>
        <v/>
      </c>
      <c r="FU497" s="6" t="str">
        <f ca="1">IF(LOG入力!BH497&gt;0,"",IF(FS497=1,$Y497,""))</f>
        <v/>
      </c>
      <c r="FV497" s="6" t="str">
        <f ca="1">IF(LOG入力!BH497&gt;0,"",IF(COUNTIF($FT$19:$FT497,FT497)=1,FT497,""))</f>
        <v/>
      </c>
      <c r="FW497" s="6">
        <f ca="1">IF(LOG入力!BH497&gt;0,0,IF((FP497=1),IF(($FV497=""),0,1),0))</f>
        <v>0</v>
      </c>
      <c r="FX497" s="6" t="str">
        <f ca="1">IF(LOG入力!BH497&gt;0,"",IF(COUNTIF($FU$19:FU497,FU497)=1,FU497,""))</f>
        <v/>
      </c>
      <c r="FY497" s="72">
        <f ca="1">IF(LOG入力!BH497&gt;0,0,IF((FP497=1),IF(($FX497=""),0,1),0))</f>
        <v>0</v>
      </c>
      <c r="FZ497" s="71">
        <f t="shared" ca="1" si="1105"/>
        <v>0</v>
      </c>
      <c r="GA497" s="6">
        <f t="shared" ca="1" si="1106"/>
        <v>0</v>
      </c>
      <c r="GB497" s="6" t="str">
        <f t="shared" ca="1" si="1107"/>
        <v/>
      </c>
      <c r="GC497" s="6">
        <f ca="1">IF(LOG入力!BH497&gt;0,0,IF(GA497=0,0,(IF(COUNTIF($GB$19:GB497,GB497)=1,IF($FS$3="N",1,IF(EH497=1,1,0))))))</f>
        <v>0</v>
      </c>
      <c r="GD497" s="6" t="str">
        <f ca="1">IF(LOG入力!BH497&gt;0,"",IF(GC497=1,$X497,""))</f>
        <v/>
      </c>
      <c r="GE497" s="6" t="str">
        <f ca="1">IF(LOG入力!BH497&gt;0,"",IF(GC497=1,$Y497,""))</f>
        <v/>
      </c>
      <c r="GF497" s="6" t="str">
        <f ca="1">IF(LOG入力!BH497&gt;0,"",IF(COUNTIF($GD$19:$GD497,GD497)=1,GD497,""))</f>
        <v/>
      </c>
      <c r="GG497" s="6">
        <f ca="1">IF(LOG入力!BH497&gt;0,0,IF((FZ497=1),IF(($GF497=""),0,1),0))</f>
        <v>0</v>
      </c>
      <c r="GH497" s="6" t="str">
        <f ca="1">IF(LOG入力!BH497&gt;0,"",IF(COUNTIF($GE$19:GE497,GE497)=1,GE497,""))</f>
        <v/>
      </c>
      <c r="GI497" s="72">
        <f ca="1">IF(LOG入力!BH497&gt;0,0,IF((FZ497=1),IF(($GH497=""),0,1),0))</f>
        <v>0</v>
      </c>
      <c r="GK497" s="455" t="str">
        <f ca="1">IF(V497=1,"",IF(LEN(LOG入力!AS497)=0,"",LOG入力!AS497))</f>
        <v/>
      </c>
      <c r="GL497" s="378" t="str">
        <f t="shared" ca="1" si="1108"/>
        <v/>
      </c>
      <c r="GM497" s="378" t="str">
        <f t="shared" ca="1" si="1109"/>
        <v/>
      </c>
      <c r="GN497" s="74" t="str">
        <f t="shared" ca="1" si="1110"/>
        <v/>
      </c>
      <c r="GO497" s="74" t="str">
        <f t="shared" ca="1" si="1111"/>
        <v/>
      </c>
      <c r="GQ497" s="74" t="str">
        <f t="shared" ca="1" si="1112"/>
        <v/>
      </c>
      <c r="GR497" s="74" t="str">
        <f t="shared" ca="1" si="1113"/>
        <v/>
      </c>
      <c r="GS497" s="74" t="str">
        <f t="shared" ca="1" si="1114"/>
        <v/>
      </c>
      <c r="GT497" s="74" t="str">
        <f t="shared" ca="1" si="1115"/>
        <v/>
      </c>
      <c r="GU497" s="74" t="str">
        <f t="shared" ca="1" si="1116"/>
        <v/>
      </c>
      <c r="GV497" s="74" t="str">
        <f t="shared" ca="1" si="1117"/>
        <v/>
      </c>
      <c r="GX497" s="74" t="str">
        <f t="shared" ca="1" si="1118"/>
        <v/>
      </c>
      <c r="GY497" s="74" t="str">
        <f t="shared" ca="1" si="1119"/>
        <v/>
      </c>
      <c r="GZ497" s="74" t="str">
        <f ca="1">IF(V497=1,"",IF(LOG入力!BH497&gt;0,0,IF(GY497=0,0,IF((VALUE((TYPE(VALUE(J497)))))=16,0,IF(VALUE(J497)&lt;60,1,IF(VALUE(J497)&lt;100,0,IF(VALUE(J497)&lt;600,2,0)))))))</f>
        <v/>
      </c>
      <c r="HA497" s="74" t="str">
        <f t="shared" ca="1" si="1120"/>
        <v/>
      </c>
      <c r="HB497" s="74" t="str">
        <f ca="1">IF(V497=1,"",IF(LOG入力!BH497&gt;0,0,IF(HA497=0,0,IF((VALUE((TYPE(VALUE(L497)))))=16,0,IF(VALUE(L497)&lt;60,1,IF(VALUE(L497)&lt;100,0,IF(VALUE(L497)&lt;600,2,0)))))))</f>
        <v/>
      </c>
      <c r="HD497" s="74" t="str">
        <f t="shared" ca="1" si="1121"/>
        <v/>
      </c>
      <c r="HF497" s="74" t="str">
        <f t="shared" ca="1" si="1122"/>
        <v/>
      </c>
      <c r="HG497" s="74" t="str">
        <f t="shared" ca="1" si="1123"/>
        <v/>
      </c>
      <c r="HH497" s="74" t="str">
        <f t="shared" ca="1" si="1124"/>
        <v/>
      </c>
      <c r="HI497" s="74" t="str">
        <f t="shared" ca="1" si="1125"/>
        <v/>
      </c>
      <c r="HJ497" s="74" t="str">
        <f t="shared" ca="1" si="1126"/>
        <v/>
      </c>
      <c r="HK497" s="74" t="str">
        <f t="shared" ca="1" si="1127"/>
        <v/>
      </c>
      <c r="HL497" s="74" t="str">
        <f t="shared" ca="1" si="1128"/>
        <v/>
      </c>
      <c r="HM497" s="74" t="str">
        <f t="shared" ca="1" si="1129"/>
        <v/>
      </c>
      <c r="HN497" s="74" t="str">
        <f t="shared" ca="1" si="1130"/>
        <v/>
      </c>
      <c r="HO497" s="529" t="str">
        <f t="shared" ca="1" si="1131"/>
        <v/>
      </c>
      <c r="HP497" s="74" t="str">
        <f t="shared" ca="1" si="1132"/>
        <v/>
      </c>
      <c r="HQ497" s="74" t="str">
        <f t="shared" ca="1" si="1133"/>
        <v/>
      </c>
      <c r="HR497" s="74" t="str">
        <f t="shared" ca="1" si="1134"/>
        <v/>
      </c>
      <c r="HS497" s="74" t="str">
        <f t="shared" ca="1" si="1135"/>
        <v/>
      </c>
      <c r="HT497" s="74" t="str">
        <f ca="1">IF(V497=1,"",IF(LOG入力!BH497&gt;0,0,IF(DV497=1,0,IF(N497="0",0,IF(SUM(HD497:HS497)&gt;0,1,0)))))</f>
        <v/>
      </c>
    </row>
    <row r="498" spans="1:228" x14ac:dyDescent="0.15">
      <c r="A498" s="5">
        <v>480</v>
      </c>
      <c r="B498" s="487" t="str">
        <f t="shared" ca="1" si="994"/>
        <v/>
      </c>
      <c r="C498" s="548" t="str">
        <f ca="1">LOG入力!AP498</f>
        <v/>
      </c>
      <c r="D498" s="548" t="str">
        <f ca="1">LOG入力!AQ498</f>
        <v/>
      </c>
      <c r="E498" s="548" t="str">
        <f ca="1">LOG入力!AR498</f>
        <v/>
      </c>
      <c r="F498" s="589" t="str">
        <f t="shared" ca="1" si="995"/>
        <v/>
      </c>
      <c r="G498" s="586" t="str">
        <f ca="1">LOG入力!AT498</f>
        <v/>
      </c>
      <c r="H498" s="553" t="str">
        <f ca="1">LOG入力!AU498</f>
        <v/>
      </c>
      <c r="I498" s="587" t="str">
        <f ca="1">LOG入力!AV498</f>
        <v/>
      </c>
      <c r="J498" s="590" t="str">
        <f ca="1">LOG入力!AW498</f>
        <v/>
      </c>
      <c r="K498" s="591" t="str">
        <f ca="1">LOG入力!BJ498</f>
        <v/>
      </c>
      <c r="L498" s="590" t="str">
        <f ca="1">LOG入力!AY498</f>
        <v/>
      </c>
      <c r="M498" s="556" t="str">
        <f ca="1">LOG入力!BK498</f>
        <v/>
      </c>
      <c r="N498" s="588" t="str">
        <f ca="1">IF(V498=1,"",IF(LOG入力!AJ498=1,"1",LOG入力!BA498))</f>
        <v/>
      </c>
      <c r="O498" s="557" t="str">
        <f ca="1">IF(V498=1,"",IF(LEN(LOG入力!O498)=0,"",LOG入力!O498))</f>
        <v/>
      </c>
      <c r="P498" s="336" t="str">
        <f ca="1">IF(V498=1,"",IF($AA$4=1,"",IF(LOG入力!BG498=1,"",CONCATENATE($ER498,$FB498,$FL498,$FV498,$GF498))))</f>
        <v/>
      </c>
      <c r="Q498" s="337" t="str">
        <f ca="1">IF(V498=1,"",IF($AA$4=1,"",IF(LOG入力!BG498=1,"",CONCATENATE($ET498,$FD498,$FN498,$FX498,$GH498))))</f>
        <v/>
      </c>
      <c r="R498" s="338" t="str">
        <f ca="1">IF(V498=1,"",IF($AA$4=1,"",IF(LOG入力!BH498&gt;0,0,AA498)))</f>
        <v/>
      </c>
      <c r="S498" s="558" t="str">
        <f t="shared" ca="1" si="996"/>
        <v/>
      </c>
      <c r="T498" s="681"/>
      <c r="U498" s="38"/>
      <c r="V498" s="196">
        <f ca="1">LOG入力!AN498</f>
        <v>1</v>
      </c>
      <c r="W498" s="38"/>
      <c r="X498" s="516" t="str">
        <f t="shared" ca="1" si="997"/>
        <v/>
      </c>
      <c r="Y498" s="515" t="str">
        <f t="shared" ca="1" si="998"/>
        <v/>
      </c>
      <c r="Z498" s="518" t="str">
        <f t="shared" ca="1" si="999"/>
        <v/>
      </c>
      <c r="AA498" s="574" t="str">
        <f t="shared" ca="1" si="1000"/>
        <v/>
      </c>
      <c r="AC498" s="6" t="str">
        <f t="shared" ca="1" si="1001"/>
        <v/>
      </c>
      <c r="AD498" s="6" t="str">
        <f t="shared" ca="1" si="1002"/>
        <v/>
      </c>
      <c r="AE498" s="6" t="str">
        <f t="shared" ca="1" si="1003"/>
        <v/>
      </c>
      <c r="AF498" s="6" t="str">
        <f t="shared" ca="1" si="1004"/>
        <v/>
      </c>
      <c r="AG498" s="6" t="str">
        <f t="shared" ca="1" si="1005"/>
        <v/>
      </c>
      <c r="AH498" s="6" t="str">
        <f t="shared" ca="1" si="1006"/>
        <v/>
      </c>
      <c r="AI498" s="6" t="str">
        <f t="shared" ca="1" si="1007"/>
        <v/>
      </c>
      <c r="AJ498" s="6" t="str">
        <f t="shared" ca="1" si="1008"/>
        <v/>
      </c>
      <c r="AK498" s="6" t="str">
        <f t="shared" ca="1" si="1009"/>
        <v/>
      </c>
      <c r="AL498" s="6" t="str">
        <f t="shared" ca="1" si="1010"/>
        <v/>
      </c>
      <c r="AM498" s="6" t="str">
        <f t="shared" ca="1" si="1011"/>
        <v/>
      </c>
      <c r="AN498" s="6" t="str">
        <f t="shared" ca="1" si="1012"/>
        <v/>
      </c>
      <c r="AO498" s="6" t="str">
        <f t="shared" ca="1" si="1013"/>
        <v/>
      </c>
      <c r="AP498" s="6" t="str">
        <f t="shared" ca="1" si="1014"/>
        <v/>
      </c>
      <c r="AQ498" s="6" t="str">
        <f t="shared" ca="1" si="1015"/>
        <v/>
      </c>
      <c r="AR498" s="6" t="str">
        <f t="shared" ca="1" si="1016"/>
        <v/>
      </c>
      <c r="AS498" s="6" t="str">
        <f t="shared" ca="1" si="1017"/>
        <v/>
      </c>
      <c r="AT498" s="6" t="str">
        <f t="shared" ca="1" si="1018"/>
        <v/>
      </c>
      <c r="AU498" s="6" t="str">
        <f t="shared" ca="1" si="1019"/>
        <v/>
      </c>
      <c r="AV498" s="6" t="str">
        <f t="shared" ca="1" si="1020"/>
        <v/>
      </c>
      <c r="AW498" s="6" t="str">
        <f t="shared" ca="1" si="1021"/>
        <v/>
      </c>
      <c r="AY498" s="6" t="str">
        <f t="shared" ca="1" si="1022"/>
        <v/>
      </c>
      <c r="AZ498" s="6" t="str">
        <f t="shared" ca="1" si="1023"/>
        <v/>
      </c>
      <c r="BA498" s="6" t="str">
        <f t="shared" ca="1" si="1024"/>
        <v/>
      </c>
      <c r="BB498" s="6" t="str">
        <f t="shared" ca="1" si="1025"/>
        <v/>
      </c>
      <c r="BC498" s="6" t="str">
        <f t="shared" ca="1" si="1026"/>
        <v/>
      </c>
      <c r="BD498" s="6" t="str">
        <f t="shared" ca="1" si="1027"/>
        <v/>
      </c>
      <c r="BE498" s="6" t="str">
        <f t="shared" ca="1" si="1028"/>
        <v/>
      </c>
      <c r="BF498" s="6" t="str">
        <f t="shared" ca="1" si="1029"/>
        <v/>
      </c>
      <c r="BG498" s="6" t="str">
        <f t="shared" ca="1" si="1030"/>
        <v/>
      </c>
      <c r="BH498" s="6" t="str">
        <f t="shared" ca="1" si="1031"/>
        <v/>
      </c>
      <c r="BI498" s="6" t="str">
        <f t="shared" ca="1" si="1032"/>
        <v/>
      </c>
      <c r="BJ498" s="6" t="str">
        <f t="shared" ca="1" si="1033"/>
        <v/>
      </c>
      <c r="BK498" s="6" t="str">
        <f t="shared" ca="1" si="1034"/>
        <v/>
      </c>
      <c r="BL498" s="6" t="str">
        <f t="shared" ca="1" si="1035"/>
        <v/>
      </c>
      <c r="BM498" s="6" t="str">
        <f t="shared" ca="1" si="1036"/>
        <v/>
      </c>
      <c r="BN498" s="6" t="str">
        <f t="shared" ca="1" si="1037"/>
        <v/>
      </c>
      <c r="BO498" s="6" t="str">
        <f t="shared" ca="1" si="1038"/>
        <v/>
      </c>
      <c r="BP498" s="6" t="str">
        <f t="shared" ca="1" si="1039"/>
        <v/>
      </c>
      <c r="BQ498" s="6" t="str">
        <f t="shared" ca="1" si="1040"/>
        <v/>
      </c>
      <c r="BR498" s="6" t="str">
        <f t="shared" ca="1" si="1041"/>
        <v/>
      </c>
      <c r="BS498" s="6" t="str">
        <f t="shared" ca="1" si="1042"/>
        <v/>
      </c>
      <c r="BU498" s="6" t="str">
        <f t="shared" ca="1" si="1043"/>
        <v/>
      </c>
      <c r="BW498" s="515" t="str">
        <f t="shared" ca="1" si="1044"/>
        <v/>
      </c>
      <c r="BX498" s="515">
        <f t="shared" ca="1" si="1045"/>
        <v>0</v>
      </c>
      <c r="BY498" s="515" t="str">
        <f t="shared" ca="1" si="1046"/>
        <v/>
      </c>
      <c r="CA498" s="6">
        <f t="shared" ca="1" si="1047"/>
        <v>1</v>
      </c>
      <c r="CC498" s="523" t="str">
        <f t="shared" ca="1" si="1048"/>
        <v/>
      </c>
      <c r="CE498" s="6" t="str">
        <f t="shared" ca="1" si="1049"/>
        <v/>
      </c>
      <c r="CG498" s="524" t="str">
        <f ca="1">IF(V498=1,"",IF($AA$4=1,"",IF(LOG入力!BH498&gt;0,"",IF(N498=0,"",IF(HT498=0,"","★")))))</f>
        <v/>
      </c>
      <c r="CI498" s="74" t="str">
        <f t="shared" ca="1" si="1050"/>
        <v/>
      </c>
      <c r="CK498" s="525" t="str">
        <f ca="1">IF(V498=1,"",IF(LOG入力!BH498&gt;0,1,0))</f>
        <v/>
      </c>
      <c r="CL498" s="74" t="str">
        <f t="shared" ca="1" si="1051"/>
        <v/>
      </c>
      <c r="CN498" s="74" t="str">
        <f t="shared" ca="1" si="1052"/>
        <v/>
      </c>
      <c r="CO498" s="74" t="str">
        <f t="shared" ca="1" si="1053"/>
        <v/>
      </c>
      <c r="CQ498" s="74" t="str">
        <f t="shared" ca="1" si="1054"/>
        <v/>
      </c>
      <c r="CR498" s="74" t="str">
        <f t="shared" ca="1" si="1055"/>
        <v/>
      </c>
      <c r="CS498" s="74" t="str">
        <f t="shared" ca="1" si="1056"/>
        <v/>
      </c>
      <c r="CT498" s="74" t="str">
        <f t="shared" ca="1" si="1057"/>
        <v/>
      </c>
      <c r="CU498" s="74" t="str">
        <f t="shared" ca="1" si="1058"/>
        <v/>
      </c>
      <c r="CV498" s="74" t="str">
        <f t="shared" ca="1" si="1059"/>
        <v/>
      </c>
      <c r="CW498" s="74" t="str">
        <f t="shared" ca="1" si="1060"/>
        <v/>
      </c>
      <c r="CX498" s="74" t="str">
        <f t="shared" ca="1" si="1061"/>
        <v/>
      </c>
      <c r="CY498" s="74" t="str">
        <f t="shared" ca="1" si="1062"/>
        <v/>
      </c>
      <c r="CZ498" s="74" t="str">
        <f t="shared" ca="1" si="1063"/>
        <v/>
      </c>
      <c r="DA498" s="74" t="str">
        <f t="shared" ca="1" si="1064"/>
        <v/>
      </c>
      <c r="DB498" s="74" t="str">
        <f t="shared" ca="1" si="1065"/>
        <v/>
      </c>
      <c r="DD498" s="74" t="str">
        <f t="shared" ca="1" si="1066"/>
        <v/>
      </c>
      <c r="DE498" s="74" t="str">
        <f t="shared" ca="1" si="1067"/>
        <v/>
      </c>
      <c r="DF498" s="74" t="str">
        <f t="shared" ca="1" si="1068"/>
        <v/>
      </c>
      <c r="DG498" s="74" t="str">
        <f t="shared" ca="1" si="1069"/>
        <v/>
      </c>
      <c r="DH498" s="74" t="str">
        <f t="shared" ca="1" si="1070"/>
        <v/>
      </c>
      <c r="DI498" s="74" t="str">
        <f t="shared" ca="1" si="1071"/>
        <v/>
      </c>
      <c r="DJ498" s="74" t="str">
        <f t="shared" ca="1" si="1072"/>
        <v/>
      </c>
      <c r="DK498" s="74" t="str">
        <f t="shared" ca="1" si="1073"/>
        <v/>
      </c>
      <c r="DL498" s="74" t="str">
        <f t="shared" ca="1" si="1074"/>
        <v/>
      </c>
      <c r="DM498" s="74" t="str">
        <f t="shared" ca="1" si="1075"/>
        <v/>
      </c>
      <c r="DN498" s="74" t="str">
        <f t="shared" ca="1" si="1076"/>
        <v/>
      </c>
      <c r="DO498" s="74" t="str">
        <f t="shared" ca="1" si="1077"/>
        <v/>
      </c>
      <c r="DQ498" s="74" t="str">
        <f t="shared" ca="1" si="1078"/>
        <v/>
      </c>
      <c r="DS498" s="74" t="str">
        <f t="shared" ca="1" si="1079"/>
        <v/>
      </c>
      <c r="DT498" s="74" t="str">
        <f t="shared" ca="1" si="1080"/>
        <v/>
      </c>
      <c r="DV498" s="525" t="str">
        <f t="shared" ca="1" si="1081"/>
        <v/>
      </c>
      <c r="DW498" s="74" t="str">
        <f t="shared" ca="1" si="1082"/>
        <v/>
      </c>
      <c r="DX498" s="485" t="str">
        <f t="shared" ca="1" si="1083"/>
        <v/>
      </c>
      <c r="DY498" s="74" t="str">
        <f t="shared" ca="1" si="1084"/>
        <v/>
      </c>
      <c r="DZ498" s="74" t="str">
        <f t="shared" ca="1" si="1085"/>
        <v/>
      </c>
      <c r="EA498" s="74" t="str">
        <f t="shared" ca="1" si="1086"/>
        <v/>
      </c>
      <c r="EC498" s="74" t="str">
        <f t="shared" ca="1" si="1087"/>
        <v/>
      </c>
      <c r="ED498" s="74" t="str">
        <f t="shared" ca="1" si="1088"/>
        <v/>
      </c>
      <c r="EE498" s="74" t="str">
        <f t="shared" ca="1" si="1089"/>
        <v/>
      </c>
      <c r="EG498" s="479" t="str">
        <f ca="1">IF(V498=1,"",IF(LOG入力!BH498&gt;0,0,IF(CG498="★",0,IF(R498=1,0,IF(N498=0,0,1)))))</f>
        <v/>
      </c>
      <c r="EH498" s="483" t="str">
        <f t="shared" ca="1" si="1090"/>
        <v/>
      </c>
      <c r="EI498" s="483" t="str">
        <f t="shared" ca="1" si="1091"/>
        <v/>
      </c>
      <c r="EJ498" s="483" t="str">
        <f t="shared" ca="1" si="1092"/>
        <v/>
      </c>
      <c r="EL498" s="71">
        <f t="shared" ca="1" si="1093"/>
        <v>0</v>
      </c>
      <c r="EM498" s="6">
        <f t="shared" ca="1" si="1094"/>
        <v>0</v>
      </c>
      <c r="EN498" s="6" t="str">
        <f t="shared" ca="1" si="1095"/>
        <v/>
      </c>
      <c r="EO498" s="6">
        <f ca="1">IF(LOG入力!BH498&gt;0,0,IF(EM498=0,0,(IF(COUNTIF($EN$19:EN498,EN498)=1,IF($FS$3="N",1,IF(EH498=1,1,0))))))</f>
        <v>0</v>
      </c>
      <c r="EP498" s="6" t="str">
        <f ca="1">IF(LOG入力!BH498&gt;0,"",IF(EO498=1,$X498,""))</f>
        <v/>
      </c>
      <c r="EQ498" s="6" t="str">
        <f ca="1">IF(LOG入力!BH498&gt;0,"",IF(EO498=1,$Y498,""))</f>
        <v/>
      </c>
      <c r="ER498" s="520" t="str">
        <f ca="1">IF(LOG入力!BH498&gt;0,"",IF(COUNTIF($EP$19:$EP498,EP498)=1,EP498,""))</f>
        <v/>
      </c>
      <c r="ES498" s="520">
        <f ca="1">IF(LOG入力!BH498&gt;0,0,IF((EL498=1),IF(($ER498=""),0,1),0))</f>
        <v>0</v>
      </c>
      <c r="ET498" s="520" t="str">
        <f ca="1">IF(LOG入力!BH498&gt;0,"",IF(COUNTIF($EQ$19:EQ498,EQ498)=1,EQ498,""))</f>
        <v/>
      </c>
      <c r="EU498" s="539">
        <f ca="1">IF(LOG入力!BH498&gt;0,0,IF((EL498=1),IF(($ET498=""),0,1),0))</f>
        <v>0</v>
      </c>
      <c r="EV498" s="71">
        <f t="shared" ca="1" si="1096"/>
        <v>0</v>
      </c>
      <c r="EW498" s="6">
        <f t="shared" ca="1" si="1097"/>
        <v>0</v>
      </c>
      <c r="EX498" s="6" t="str">
        <f t="shared" ca="1" si="1098"/>
        <v/>
      </c>
      <c r="EY498" s="6">
        <f ca="1">IF(LOG入力!BH498&gt;0,0,IF(EW498=0,0,(IF(COUNTIF($EX$19:EX498,EX498)=1,IF($FS$3="N",1,IF(EH498=1,1,0))))))</f>
        <v>0</v>
      </c>
      <c r="EZ498" s="6" t="str">
        <f ca="1">IF(LOG入力!BH498&gt;0,"",IF(EY498=1,$X498,""))</f>
        <v/>
      </c>
      <c r="FA498" s="6" t="str">
        <f ca="1">IF(LOG入力!BH498&gt;0,"",IF(EY498=1,$Y498,""))</f>
        <v/>
      </c>
      <c r="FB498" s="6" t="str">
        <f ca="1">IF(LOG入力!BH498&gt;0,"",IF(COUNTIF($EZ$19:$EZ498,EZ498)=1,EZ498,""))</f>
        <v/>
      </c>
      <c r="FC498" s="6">
        <f ca="1">IF(LOG入力!BH498&gt;0,0,IF((EV498=1),IF(($FB498=""),0,1),0))</f>
        <v>0</v>
      </c>
      <c r="FD498" s="6" t="str">
        <f ca="1">IF(LOG入力!BH498&gt;0,"",IF(COUNTIF($FA$19:FA498,FA498)=1,FA498,""))</f>
        <v/>
      </c>
      <c r="FE498" s="72">
        <f ca="1">IF(LOG入力!BH498&gt;0,0,IF((EV498=1),IF(($FD498=""),0,1),0))</f>
        <v>0</v>
      </c>
      <c r="FF498" s="71">
        <f t="shared" ca="1" si="1099"/>
        <v>0</v>
      </c>
      <c r="FG498" s="6">
        <f t="shared" ca="1" si="1100"/>
        <v>0</v>
      </c>
      <c r="FH498" s="6" t="str">
        <f t="shared" ca="1" si="1101"/>
        <v/>
      </c>
      <c r="FI498" s="6">
        <f ca="1">IF(LOG入力!BH498&gt;0,0,IF(FG498=0,0,(IF(COUNTIF($FH$19:FH498,FH498)=1,IF($FS$3="N",1,IF(EH498=1,1,0))))))</f>
        <v>0</v>
      </c>
      <c r="FJ498" s="6" t="str">
        <f ca="1">IF(LOG入力!BH498&gt;0,"",IF(FI498=1,$X498,""))</f>
        <v/>
      </c>
      <c r="FK498" s="6" t="str">
        <f ca="1">IF(LOG入力!BH498&gt;0,"",IF(FI498=1,$Y498,""))</f>
        <v/>
      </c>
      <c r="FL498" s="6" t="str">
        <f ca="1">IF(LOG入力!BH498&gt;0,"",IF(COUNTIF($FJ$19:$FJ498,FJ498)=1,FJ498,""))</f>
        <v/>
      </c>
      <c r="FM498" s="6">
        <f ca="1">IF(LOG入力!BH498&gt;0,0,IF((FF498=1),IF(($FL498=""),0,1),0))</f>
        <v>0</v>
      </c>
      <c r="FN498" s="6" t="str">
        <f ca="1">IF(LOG入力!BH498&gt;0,"",IF(COUNTIF($FK$19:FK498,FK498)=1,FK498,""))</f>
        <v/>
      </c>
      <c r="FO498" s="72">
        <f ca="1">IF(LOG入力!BH498&gt;0,0,IF((FF498=1),IF(($FN498=""),0,1),0))</f>
        <v>0</v>
      </c>
      <c r="FP498" s="71">
        <f t="shared" ca="1" si="1102"/>
        <v>0</v>
      </c>
      <c r="FQ498" s="6">
        <f t="shared" ca="1" si="1103"/>
        <v>0</v>
      </c>
      <c r="FR498" s="6" t="str">
        <f t="shared" ca="1" si="1104"/>
        <v/>
      </c>
      <c r="FS498" s="6">
        <f ca="1">IF(LOG入力!BH498&gt;0,0,IF(FQ498=0,0,(IF(COUNTIF($FR$19:FR498,FR498)=1,IF($FS$3="N",1,IF(EH498=1,1,0))))))</f>
        <v>0</v>
      </c>
      <c r="FT498" s="6" t="str">
        <f ca="1">IF(LOG入力!BH498&gt;0,"",IF(FS498=1,$X498,""))</f>
        <v/>
      </c>
      <c r="FU498" s="6" t="str">
        <f ca="1">IF(LOG入力!BH498&gt;0,"",IF(FS498=1,$Y498,""))</f>
        <v/>
      </c>
      <c r="FV498" s="6" t="str">
        <f ca="1">IF(LOG入力!BH498&gt;0,"",IF(COUNTIF($FT$19:$FT498,FT498)=1,FT498,""))</f>
        <v/>
      </c>
      <c r="FW498" s="6">
        <f ca="1">IF(LOG入力!BH498&gt;0,0,IF((FP498=1),IF(($FV498=""),0,1),0))</f>
        <v>0</v>
      </c>
      <c r="FX498" s="6" t="str">
        <f ca="1">IF(LOG入力!BH498&gt;0,"",IF(COUNTIF($FU$19:FU498,FU498)=1,FU498,""))</f>
        <v/>
      </c>
      <c r="FY498" s="72">
        <f ca="1">IF(LOG入力!BH498&gt;0,0,IF((FP498=1),IF(($FX498=""),0,1),0))</f>
        <v>0</v>
      </c>
      <c r="FZ498" s="71">
        <f t="shared" ca="1" si="1105"/>
        <v>0</v>
      </c>
      <c r="GA498" s="6">
        <f t="shared" ca="1" si="1106"/>
        <v>0</v>
      </c>
      <c r="GB498" s="6" t="str">
        <f t="shared" ca="1" si="1107"/>
        <v/>
      </c>
      <c r="GC498" s="6">
        <f ca="1">IF(LOG入力!BH498&gt;0,0,IF(GA498=0,0,(IF(COUNTIF($GB$19:GB498,GB498)=1,IF($FS$3="N",1,IF(EH498=1,1,0))))))</f>
        <v>0</v>
      </c>
      <c r="GD498" s="6" t="str">
        <f ca="1">IF(LOG入力!BH498&gt;0,"",IF(GC498=1,$X498,""))</f>
        <v/>
      </c>
      <c r="GE498" s="6" t="str">
        <f ca="1">IF(LOG入力!BH498&gt;0,"",IF(GC498=1,$Y498,""))</f>
        <v/>
      </c>
      <c r="GF498" s="6" t="str">
        <f ca="1">IF(LOG入力!BH498&gt;0,"",IF(COUNTIF($GD$19:$GD498,GD498)=1,GD498,""))</f>
        <v/>
      </c>
      <c r="GG498" s="6">
        <f ca="1">IF(LOG入力!BH498&gt;0,0,IF((FZ498=1),IF(($GF498=""),0,1),0))</f>
        <v>0</v>
      </c>
      <c r="GH498" s="6" t="str">
        <f ca="1">IF(LOG入力!BH498&gt;0,"",IF(COUNTIF($GE$19:GE498,GE498)=1,GE498,""))</f>
        <v/>
      </c>
      <c r="GI498" s="72">
        <f ca="1">IF(LOG入力!BH498&gt;0,0,IF((FZ498=1),IF(($GH498=""),0,1),0))</f>
        <v>0</v>
      </c>
      <c r="GK498" s="455" t="str">
        <f ca="1">IF(V498=1,"",IF(LEN(LOG入力!AS498)=0,"",LOG入力!AS498))</f>
        <v/>
      </c>
      <c r="GL498" s="378" t="str">
        <f t="shared" ca="1" si="1108"/>
        <v/>
      </c>
      <c r="GM498" s="378" t="str">
        <f t="shared" ca="1" si="1109"/>
        <v/>
      </c>
      <c r="GN498" s="74" t="str">
        <f t="shared" ca="1" si="1110"/>
        <v/>
      </c>
      <c r="GO498" s="74" t="str">
        <f t="shared" ca="1" si="1111"/>
        <v/>
      </c>
      <c r="GQ498" s="74" t="str">
        <f t="shared" ca="1" si="1112"/>
        <v/>
      </c>
      <c r="GR498" s="74" t="str">
        <f t="shared" ca="1" si="1113"/>
        <v/>
      </c>
      <c r="GS498" s="74" t="str">
        <f t="shared" ca="1" si="1114"/>
        <v/>
      </c>
      <c r="GT498" s="74" t="str">
        <f t="shared" ca="1" si="1115"/>
        <v/>
      </c>
      <c r="GU498" s="74" t="str">
        <f t="shared" ca="1" si="1116"/>
        <v/>
      </c>
      <c r="GV498" s="74" t="str">
        <f t="shared" ca="1" si="1117"/>
        <v/>
      </c>
      <c r="GX498" s="74" t="str">
        <f t="shared" ca="1" si="1118"/>
        <v/>
      </c>
      <c r="GY498" s="74" t="str">
        <f t="shared" ca="1" si="1119"/>
        <v/>
      </c>
      <c r="GZ498" s="74" t="str">
        <f ca="1">IF(V498=1,"",IF(LOG入力!BH498&gt;0,0,IF(GY498=0,0,IF((VALUE((TYPE(VALUE(J498)))))=16,0,IF(VALUE(J498)&lt;60,1,IF(VALUE(J498)&lt;100,0,IF(VALUE(J498)&lt;600,2,0)))))))</f>
        <v/>
      </c>
      <c r="HA498" s="74" t="str">
        <f t="shared" ca="1" si="1120"/>
        <v/>
      </c>
      <c r="HB498" s="74" t="str">
        <f ca="1">IF(V498=1,"",IF(LOG入力!BH498&gt;0,0,IF(HA498=0,0,IF((VALUE((TYPE(VALUE(L498)))))=16,0,IF(VALUE(L498)&lt;60,1,IF(VALUE(L498)&lt;100,0,IF(VALUE(L498)&lt;600,2,0)))))))</f>
        <v/>
      </c>
      <c r="HD498" s="74" t="str">
        <f t="shared" ca="1" si="1121"/>
        <v/>
      </c>
      <c r="HF498" s="74" t="str">
        <f t="shared" ca="1" si="1122"/>
        <v/>
      </c>
      <c r="HG498" s="74" t="str">
        <f t="shared" ca="1" si="1123"/>
        <v/>
      </c>
      <c r="HH498" s="74" t="str">
        <f t="shared" ca="1" si="1124"/>
        <v/>
      </c>
      <c r="HI498" s="74" t="str">
        <f t="shared" ca="1" si="1125"/>
        <v/>
      </c>
      <c r="HJ498" s="74" t="str">
        <f t="shared" ca="1" si="1126"/>
        <v/>
      </c>
      <c r="HK498" s="74" t="str">
        <f t="shared" ca="1" si="1127"/>
        <v/>
      </c>
      <c r="HL498" s="74" t="str">
        <f t="shared" ca="1" si="1128"/>
        <v/>
      </c>
      <c r="HM498" s="74" t="str">
        <f t="shared" ca="1" si="1129"/>
        <v/>
      </c>
      <c r="HN498" s="74" t="str">
        <f t="shared" ca="1" si="1130"/>
        <v/>
      </c>
      <c r="HO498" s="529" t="str">
        <f t="shared" ca="1" si="1131"/>
        <v/>
      </c>
      <c r="HP498" s="74" t="str">
        <f t="shared" ca="1" si="1132"/>
        <v/>
      </c>
      <c r="HQ498" s="74" t="str">
        <f t="shared" ca="1" si="1133"/>
        <v/>
      </c>
      <c r="HR498" s="74" t="str">
        <f t="shared" ca="1" si="1134"/>
        <v/>
      </c>
      <c r="HS498" s="74" t="str">
        <f t="shared" ca="1" si="1135"/>
        <v/>
      </c>
      <c r="HT498" s="74" t="str">
        <f ca="1">IF(V498=1,"",IF(LOG入力!BH498&gt;0,0,IF(DV498=1,0,IF(N498="0",0,IF(SUM(HD498:HS498)&gt;0,1,0)))))</f>
        <v/>
      </c>
    </row>
    <row r="499" spans="1:228" x14ac:dyDescent="0.15">
      <c r="A499" s="5"/>
      <c r="B499" s="560" t="str">
        <f t="shared" ca="1" si="994"/>
        <v/>
      </c>
      <c r="C499" s="562" t="str">
        <f ca="1">LOG入力!AP499</f>
        <v/>
      </c>
      <c r="D499" s="562" t="str">
        <f ca="1">LOG入力!AQ499</f>
        <v/>
      </c>
      <c r="E499" s="562" t="str">
        <f ca="1">LOG入力!AR499</f>
        <v/>
      </c>
      <c r="F499" s="563" t="str">
        <f t="shared" ca="1" si="995"/>
        <v/>
      </c>
      <c r="G499" s="582" t="str">
        <f ca="1">LOG入力!AT499</f>
        <v/>
      </c>
      <c r="H499" s="507" t="str">
        <f ca="1">LOG入力!AU499</f>
        <v/>
      </c>
      <c r="I499" s="507" t="str">
        <f ca="1">LOG入力!AV499</f>
        <v/>
      </c>
      <c r="J499" s="583" t="str">
        <f ca="1">LOG入力!AW499</f>
        <v/>
      </c>
      <c r="K499" s="584" t="str">
        <f ca="1">LOG入力!BJ499</f>
        <v/>
      </c>
      <c r="L499" s="583" t="str">
        <f ca="1">LOG入力!AY499</f>
        <v/>
      </c>
      <c r="M499" s="566" t="str">
        <f ca="1">LOG入力!BK499</f>
        <v/>
      </c>
      <c r="N499" s="567" t="str">
        <f ca="1">IF(V499=1,"",IF(LOG入力!AJ499=1,"1",LOG入力!BA499))</f>
        <v/>
      </c>
      <c r="O499" s="568" t="str">
        <f ca="1">IF(V499=1,"",IF(LEN(LOG入力!O499)=0,"",LOG入力!O499))</f>
        <v/>
      </c>
      <c r="P499" s="569" t="str">
        <f ca="1">IF(V499=1,"",IF($AA$4=1,"",IF(LOG入力!BG499=1,"",CONCATENATE($ER499,$FB499,$FL499,$FV499,$GF499))))</f>
        <v/>
      </c>
      <c r="Q499" s="569" t="str">
        <f ca="1">IF(V499=1,"",IF($AA$4=1,"",IF(LOG入力!BG499=1,"",CONCATENATE($ET499,$FD499,$FN499,$FX499,$GH499))))</f>
        <v/>
      </c>
      <c r="R499" s="292" t="str">
        <f ca="1">IF(V499=1,"",IF($AA$4=1,"",IF(LOG入力!BH499&gt;0,0,AA499)))</f>
        <v/>
      </c>
      <c r="S499" s="293" t="str">
        <f t="shared" ca="1" si="996"/>
        <v/>
      </c>
      <c r="T499" s="681"/>
      <c r="U499" s="38"/>
      <c r="V499" s="196">
        <f ca="1">LOG入力!AN499</f>
        <v>1</v>
      </c>
      <c r="W499" s="38"/>
      <c r="X499" s="516" t="str">
        <f t="shared" ca="1" si="997"/>
        <v/>
      </c>
      <c r="Y499" s="515" t="str">
        <f t="shared" ca="1" si="998"/>
        <v/>
      </c>
      <c r="Z499" s="518" t="str">
        <f t="shared" ca="1" si="999"/>
        <v/>
      </c>
      <c r="AA499" s="574" t="str">
        <f t="shared" ca="1" si="1000"/>
        <v/>
      </c>
      <c r="AC499" s="6" t="str">
        <f t="shared" ca="1" si="1001"/>
        <v/>
      </c>
      <c r="AD499" s="6" t="str">
        <f t="shared" ca="1" si="1002"/>
        <v/>
      </c>
      <c r="AE499" s="6" t="str">
        <f t="shared" ca="1" si="1003"/>
        <v/>
      </c>
      <c r="AF499" s="6" t="str">
        <f t="shared" ca="1" si="1004"/>
        <v/>
      </c>
      <c r="AG499" s="6" t="str">
        <f t="shared" ca="1" si="1005"/>
        <v/>
      </c>
      <c r="AH499" s="6" t="str">
        <f t="shared" ca="1" si="1006"/>
        <v/>
      </c>
      <c r="AI499" s="6" t="str">
        <f t="shared" ca="1" si="1007"/>
        <v/>
      </c>
      <c r="AJ499" s="6" t="str">
        <f t="shared" ca="1" si="1008"/>
        <v/>
      </c>
      <c r="AK499" s="6" t="str">
        <f t="shared" ca="1" si="1009"/>
        <v/>
      </c>
      <c r="AL499" s="6" t="str">
        <f t="shared" ca="1" si="1010"/>
        <v/>
      </c>
      <c r="AM499" s="6" t="str">
        <f t="shared" ca="1" si="1011"/>
        <v/>
      </c>
      <c r="AN499" s="6" t="str">
        <f t="shared" ca="1" si="1012"/>
        <v/>
      </c>
      <c r="AO499" s="6" t="str">
        <f t="shared" ca="1" si="1013"/>
        <v/>
      </c>
      <c r="AP499" s="6" t="str">
        <f t="shared" ca="1" si="1014"/>
        <v/>
      </c>
      <c r="AQ499" s="6" t="str">
        <f t="shared" ca="1" si="1015"/>
        <v/>
      </c>
      <c r="AR499" s="6" t="str">
        <f t="shared" ca="1" si="1016"/>
        <v/>
      </c>
      <c r="AS499" s="6" t="str">
        <f t="shared" ca="1" si="1017"/>
        <v/>
      </c>
      <c r="AT499" s="6" t="str">
        <f t="shared" ca="1" si="1018"/>
        <v/>
      </c>
      <c r="AU499" s="6" t="str">
        <f t="shared" ca="1" si="1019"/>
        <v/>
      </c>
      <c r="AV499" s="6" t="str">
        <f t="shared" ca="1" si="1020"/>
        <v/>
      </c>
      <c r="AW499" s="6" t="str">
        <f t="shared" ca="1" si="1021"/>
        <v/>
      </c>
      <c r="AY499" s="6" t="str">
        <f t="shared" ca="1" si="1022"/>
        <v/>
      </c>
      <c r="AZ499" s="6" t="str">
        <f t="shared" ca="1" si="1023"/>
        <v/>
      </c>
      <c r="BA499" s="6" t="str">
        <f t="shared" ca="1" si="1024"/>
        <v/>
      </c>
      <c r="BB499" s="6" t="str">
        <f t="shared" ca="1" si="1025"/>
        <v/>
      </c>
      <c r="BC499" s="6" t="str">
        <f t="shared" ca="1" si="1026"/>
        <v/>
      </c>
      <c r="BD499" s="6" t="str">
        <f t="shared" ca="1" si="1027"/>
        <v/>
      </c>
      <c r="BE499" s="6" t="str">
        <f t="shared" ca="1" si="1028"/>
        <v/>
      </c>
      <c r="BF499" s="6" t="str">
        <f t="shared" ca="1" si="1029"/>
        <v/>
      </c>
      <c r="BG499" s="6" t="str">
        <f t="shared" ca="1" si="1030"/>
        <v/>
      </c>
      <c r="BH499" s="6" t="str">
        <f t="shared" ca="1" si="1031"/>
        <v/>
      </c>
      <c r="BI499" s="6" t="str">
        <f t="shared" ca="1" si="1032"/>
        <v/>
      </c>
      <c r="BJ499" s="6" t="str">
        <f t="shared" ca="1" si="1033"/>
        <v/>
      </c>
      <c r="BK499" s="6" t="str">
        <f t="shared" ca="1" si="1034"/>
        <v/>
      </c>
      <c r="BL499" s="6" t="str">
        <f t="shared" ca="1" si="1035"/>
        <v/>
      </c>
      <c r="BM499" s="6" t="str">
        <f t="shared" ca="1" si="1036"/>
        <v/>
      </c>
      <c r="BN499" s="6" t="str">
        <f t="shared" ca="1" si="1037"/>
        <v/>
      </c>
      <c r="BO499" s="6" t="str">
        <f t="shared" ca="1" si="1038"/>
        <v/>
      </c>
      <c r="BP499" s="6" t="str">
        <f t="shared" ca="1" si="1039"/>
        <v/>
      </c>
      <c r="BQ499" s="6" t="str">
        <f t="shared" ca="1" si="1040"/>
        <v/>
      </c>
      <c r="BR499" s="6" t="str">
        <f t="shared" ca="1" si="1041"/>
        <v/>
      </c>
      <c r="BS499" s="6" t="str">
        <f t="shared" ca="1" si="1042"/>
        <v/>
      </c>
      <c r="BU499" s="6" t="str">
        <f t="shared" ca="1" si="1043"/>
        <v/>
      </c>
      <c r="BW499" s="515" t="str">
        <f t="shared" ca="1" si="1044"/>
        <v/>
      </c>
      <c r="BX499" s="515">
        <f t="shared" ca="1" si="1045"/>
        <v>0</v>
      </c>
      <c r="BY499" s="515" t="str">
        <f t="shared" ca="1" si="1046"/>
        <v/>
      </c>
      <c r="CA499" s="6">
        <f t="shared" ca="1" si="1047"/>
        <v>1</v>
      </c>
      <c r="CC499" s="523" t="str">
        <f t="shared" ca="1" si="1048"/>
        <v/>
      </c>
      <c r="CE499" s="6" t="str">
        <f t="shared" ca="1" si="1049"/>
        <v/>
      </c>
      <c r="CG499" s="524" t="str">
        <f ca="1">IF(V499=1,"",IF($AA$4=1,"",IF(LOG入力!BH499&gt;0,"",IF(N499=0,"",IF(HT499=0,"","★")))))</f>
        <v/>
      </c>
      <c r="CI499" s="74" t="str">
        <f t="shared" ca="1" si="1050"/>
        <v/>
      </c>
      <c r="CK499" s="525" t="str">
        <f ca="1">IF(V499=1,"",IF(LOG入力!BH499&gt;0,1,0))</f>
        <v/>
      </c>
      <c r="CL499" s="74" t="str">
        <f t="shared" ca="1" si="1051"/>
        <v/>
      </c>
      <c r="CN499" s="74" t="str">
        <f t="shared" ca="1" si="1052"/>
        <v/>
      </c>
      <c r="CO499" s="74" t="str">
        <f t="shared" ca="1" si="1053"/>
        <v/>
      </c>
      <c r="CQ499" s="74" t="str">
        <f t="shared" ca="1" si="1054"/>
        <v/>
      </c>
      <c r="CR499" s="74" t="str">
        <f t="shared" ca="1" si="1055"/>
        <v/>
      </c>
      <c r="CS499" s="74" t="str">
        <f t="shared" ca="1" si="1056"/>
        <v/>
      </c>
      <c r="CT499" s="74" t="str">
        <f t="shared" ca="1" si="1057"/>
        <v/>
      </c>
      <c r="CU499" s="74" t="str">
        <f t="shared" ca="1" si="1058"/>
        <v/>
      </c>
      <c r="CV499" s="74" t="str">
        <f t="shared" ca="1" si="1059"/>
        <v/>
      </c>
      <c r="CW499" s="74" t="str">
        <f t="shared" ca="1" si="1060"/>
        <v/>
      </c>
      <c r="CX499" s="74" t="str">
        <f t="shared" ca="1" si="1061"/>
        <v/>
      </c>
      <c r="CY499" s="74" t="str">
        <f t="shared" ca="1" si="1062"/>
        <v/>
      </c>
      <c r="CZ499" s="74" t="str">
        <f t="shared" ca="1" si="1063"/>
        <v/>
      </c>
      <c r="DA499" s="74" t="str">
        <f t="shared" ca="1" si="1064"/>
        <v/>
      </c>
      <c r="DB499" s="74" t="str">
        <f t="shared" ca="1" si="1065"/>
        <v/>
      </c>
      <c r="DD499" s="74" t="str">
        <f t="shared" ca="1" si="1066"/>
        <v/>
      </c>
      <c r="DE499" s="74" t="str">
        <f t="shared" ca="1" si="1067"/>
        <v/>
      </c>
      <c r="DF499" s="74" t="str">
        <f t="shared" ca="1" si="1068"/>
        <v/>
      </c>
      <c r="DG499" s="74" t="str">
        <f t="shared" ca="1" si="1069"/>
        <v/>
      </c>
      <c r="DH499" s="74" t="str">
        <f t="shared" ca="1" si="1070"/>
        <v/>
      </c>
      <c r="DI499" s="74" t="str">
        <f t="shared" ca="1" si="1071"/>
        <v/>
      </c>
      <c r="DJ499" s="74" t="str">
        <f t="shared" ca="1" si="1072"/>
        <v/>
      </c>
      <c r="DK499" s="74" t="str">
        <f t="shared" ca="1" si="1073"/>
        <v/>
      </c>
      <c r="DL499" s="74" t="str">
        <f t="shared" ca="1" si="1074"/>
        <v/>
      </c>
      <c r="DM499" s="74" t="str">
        <f t="shared" ca="1" si="1075"/>
        <v/>
      </c>
      <c r="DN499" s="74" t="str">
        <f t="shared" ca="1" si="1076"/>
        <v/>
      </c>
      <c r="DO499" s="74" t="str">
        <f t="shared" ca="1" si="1077"/>
        <v/>
      </c>
      <c r="DQ499" s="74" t="str">
        <f t="shared" ca="1" si="1078"/>
        <v/>
      </c>
      <c r="DS499" s="74" t="str">
        <f t="shared" ca="1" si="1079"/>
        <v/>
      </c>
      <c r="DT499" s="74" t="str">
        <f t="shared" ca="1" si="1080"/>
        <v/>
      </c>
      <c r="DV499" s="525" t="str">
        <f t="shared" ca="1" si="1081"/>
        <v/>
      </c>
      <c r="DW499" s="74" t="str">
        <f t="shared" ca="1" si="1082"/>
        <v/>
      </c>
      <c r="DX499" s="485" t="str">
        <f t="shared" ca="1" si="1083"/>
        <v/>
      </c>
      <c r="DY499" s="74" t="str">
        <f t="shared" ca="1" si="1084"/>
        <v/>
      </c>
      <c r="DZ499" s="74" t="str">
        <f t="shared" ca="1" si="1085"/>
        <v/>
      </c>
      <c r="EA499" s="74" t="str">
        <f t="shared" ca="1" si="1086"/>
        <v/>
      </c>
      <c r="EC499" s="74" t="str">
        <f t="shared" ca="1" si="1087"/>
        <v/>
      </c>
      <c r="ED499" s="74" t="str">
        <f t="shared" ca="1" si="1088"/>
        <v/>
      </c>
      <c r="EE499" s="74" t="str">
        <f t="shared" ca="1" si="1089"/>
        <v/>
      </c>
      <c r="EG499" s="479" t="str">
        <f ca="1">IF(V499=1,"",IF(LOG入力!BH499&gt;0,0,IF(CG499="★",0,IF(R499=1,0,IF(N499=0,0,1)))))</f>
        <v/>
      </c>
      <c r="EH499" s="483" t="str">
        <f t="shared" ca="1" si="1090"/>
        <v/>
      </c>
      <c r="EI499" s="483" t="str">
        <f t="shared" ca="1" si="1091"/>
        <v/>
      </c>
      <c r="EJ499" s="483" t="str">
        <f t="shared" ca="1" si="1092"/>
        <v/>
      </c>
      <c r="EL499" s="71">
        <f t="shared" ca="1" si="1093"/>
        <v>0</v>
      </c>
      <c r="EM499" s="6">
        <f t="shared" ca="1" si="1094"/>
        <v>0</v>
      </c>
      <c r="EN499" s="6" t="str">
        <f t="shared" ca="1" si="1095"/>
        <v/>
      </c>
      <c r="EO499" s="6">
        <f ca="1">IF(LOG入力!BH499&gt;0,0,IF(EM499=0,0,(IF(COUNTIF($EN$19:EN499,EN499)=1,IF($FS$3="N",1,IF(EH499=1,1,0))))))</f>
        <v>0</v>
      </c>
      <c r="EP499" s="6" t="str">
        <f ca="1">IF(LOG入力!BH499&gt;0,"",IF(EO499=1,$X499,""))</f>
        <v/>
      </c>
      <c r="EQ499" s="6" t="str">
        <f ca="1">IF(LOG入力!BH499&gt;0,"",IF(EO499=1,$Y499,""))</f>
        <v/>
      </c>
      <c r="ER499" s="520" t="str">
        <f ca="1">IF(LOG入力!BH499&gt;0,"",IF(COUNTIF($EP$19:$EP499,EP499)=1,EP499,""))</f>
        <v/>
      </c>
      <c r="ES499" s="520">
        <f ca="1">IF(LOG入力!BH499&gt;0,0,IF((EL499=1),IF(($ER499=""),0,1),0))</f>
        <v>0</v>
      </c>
      <c r="ET499" s="520" t="str">
        <f ca="1">IF(LOG入力!BH499&gt;0,"",IF(COUNTIF($EQ$19:EQ499,EQ499)=1,EQ499,""))</f>
        <v/>
      </c>
      <c r="EU499" s="539">
        <f ca="1">IF(LOG入力!BH499&gt;0,0,IF((EL499=1),IF(($ET499=""),0,1),0))</f>
        <v>0</v>
      </c>
      <c r="EV499" s="71">
        <f t="shared" ca="1" si="1096"/>
        <v>0</v>
      </c>
      <c r="EW499" s="6">
        <f t="shared" ca="1" si="1097"/>
        <v>0</v>
      </c>
      <c r="EX499" s="6" t="str">
        <f t="shared" ca="1" si="1098"/>
        <v/>
      </c>
      <c r="EY499" s="6">
        <f ca="1">IF(LOG入力!BH499&gt;0,0,IF(EW499=0,0,(IF(COUNTIF($EX$19:EX499,EX499)=1,IF($FS$3="N",1,IF(EH499=1,1,0))))))</f>
        <v>0</v>
      </c>
      <c r="EZ499" s="6" t="str">
        <f ca="1">IF(LOG入力!BH499&gt;0,"",IF(EY499=1,$X499,""))</f>
        <v/>
      </c>
      <c r="FA499" s="6" t="str">
        <f ca="1">IF(LOG入力!BH499&gt;0,"",IF(EY499=1,$Y499,""))</f>
        <v/>
      </c>
      <c r="FB499" s="6" t="str">
        <f ca="1">IF(LOG入力!BH499&gt;0,"",IF(COUNTIF($EZ$19:$EZ499,EZ499)=1,EZ499,""))</f>
        <v/>
      </c>
      <c r="FC499" s="6">
        <f ca="1">IF(LOG入力!BH499&gt;0,0,IF((EV499=1),IF(($FB499=""),0,1),0))</f>
        <v>0</v>
      </c>
      <c r="FD499" s="6" t="str">
        <f ca="1">IF(LOG入力!BH499&gt;0,"",IF(COUNTIF($FA$19:FA499,FA499)=1,FA499,""))</f>
        <v/>
      </c>
      <c r="FE499" s="72">
        <f ca="1">IF(LOG入力!BH499&gt;0,0,IF((EV499=1),IF(($FD499=""),0,1),0))</f>
        <v>0</v>
      </c>
      <c r="FF499" s="71">
        <f t="shared" ca="1" si="1099"/>
        <v>0</v>
      </c>
      <c r="FG499" s="6">
        <f t="shared" ca="1" si="1100"/>
        <v>0</v>
      </c>
      <c r="FH499" s="6" t="str">
        <f t="shared" ca="1" si="1101"/>
        <v/>
      </c>
      <c r="FI499" s="6">
        <f ca="1">IF(LOG入力!BH499&gt;0,0,IF(FG499=0,0,(IF(COUNTIF($FH$19:FH499,FH499)=1,IF($FS$3="N",1,IF(EH499=1,1,0))))))</f>
        <v>0</v>
      </c>
      <c r="FJ499" s="6" t="str">
        <f ca="1">IF(LOG入力!BH499&gt;0,"",IF(FI499=1,$X499,""))</f>
        <v/>
      </c>
      <c r="FK499" s="6" t="str">
        <f ca="1">IF(LOG入力!BH499&gt;0,"",IF(FI499=1,$Y499,""))</f>
        <v/>
      </c>
      <c r="FL499" s="6" t="str">
        <f ca="1">IF(LOG入力!BH499&gt;0,"",IF(COUNTIF($FJ$19:$FJ499,FJ499)=1,FJ499,""))</f>
        <v/>
      </c>
      <c r="FM499" s="6">
        <f ca="1">IF(LOG入力!BH499&gt;0,0,IF((FF499=1),IF(($FL499=""),0,1),0))</f>
        <v>0</v>
      </c>
      <c r="FN499" s="6" t="str">
        <f ca="1">IF(LOG入力!BH499&gt;0,"",IF(COUNTIF($FK$19:FK499,FK499)=1,FK499,""))</f>
        <v/>
      </c>
      <c r="FO499" s="72">
        <f ca="1">IF(LOG入力!BH499&gt;0,0,IF((FF499=1),IF(($FN499=""),0,1),0))</f>
        <v>0</v>
      </c>
      <c r="FP499" s="71">
        <f t="shared" ca="1" si="1102"/>
        <v>0</v>
      </c>
      <c r="FQ499" s="6">
        <f t="shared" ca="1" si="1103"/>
        <v>0</v>
      </c>
      <c r="FR499" s="6" t="str">
        <f t="shared" ca="1" si="1104"/>
        <v/>
      </c>
      <c r="FS499" s="6">
        <f ca="1">IF(LOG入力!BH499&gt;0,0,IF(FQ499=0,0,(IF(COUNTIF($FR$19:FR499,FR499)=1,IF($FS$3="N",1,IF(EH499=1,1,0))))))</f>
        <v>0</v>
      </c>
      <c r="FT499" s="6" t="str">
        <f ca="1">IF(LOG入力!BH499&gt;0,"",IF(FS499=1,$X499,""))</f>
        <v/>
      </c>
      <c r="FU499" s="6" t="str">
        <f ca="1">IF(LOG入力!BH499&gt;0,"",IF(FS499=1,$Y499,""))</f>
        <v/>
      </c>
      <c r="FV499" s="6" t="str">
        <f ca="1">IF(LOG入力!BH499&gt;0,"",IF(COUNTIF($FT$19:$FT499,FT499)=1,FT499,""))</f>
        <v/>
      </c>
      <c r="FW499" s="6">
        <f ca="1">IF(LOG入力!BH499&gt;0,0,IF((FP499=1),IF(($FV499=""),0,1),0))</f>
        <v>0</v>
      </c>
      <c r="FX499" s="6" t="str">
        <f ca="1">IF(LOG入力!BH499&gt;0,"",IF(COUNTIF($FU$19:FU499,FU499)=1,FU499,""))</f>
        <v/>
      </c>
      <c r="FY499" s="72">
        <f ca="1">IF(LOG入力!BH499&gt;0,0,IF((FP499=1),IF(($FX499=""),0,1),0))</f>
        <v>0</v>
      </c>
      <c r="FZ499" s="71">
        <f t="shared" ca="1" si="1105"/>
        <v>0</v>
      </c>
      <c r="GA499" s="6">
        <f t="shared" ca="1" si="1106"/>
        <v>0</v>
      </c>
      <c r="GB499" s="6" t="str">
        <f t="shared" ca="1" si="1107"/>
        <v/>
      </c>
      <c r="GC499" s="6">
        <f ca="1">IF(LOG入力!BH499&gt;0,0,IF(GA499=0,0,(IF(COUNTIF($GB$19:GB499,GB499)=1,IF($FS$3="N",1,IF(EH499=1,1,0))))))</f>
        <v>0</v>
      </c>
      <c r="GD499" s="6" t="str">
        <f ca="1">IF(LOG入力!BH499&gt;0,"",IF(GC499=1,$X499,""))</f>
        <v/>
      </c>
      <c r="GE499" s="6" t="str">
        <f ca="1">IF(LOG入力!BH499&gt;0,"",IF(GC499=1,$Y499,""))</f>
        <v/>
      </c>
      <c r="GF499" s="6" t="str">
        <f ca="1">IF(LOG入力!BH499&gt;0,"",IF(COUNTIF($GD$19:$GD499,GD499)=1,GD499,""))</f>
        <v/>
      </c>
      <c r="GG499" s="6">
        <f ca="1">IF(LOG入力!BH499&gt;0,0,IF((FZ499=1),IF(($GF499=""),0,1),0))</f>
        <v>0</v>
      </c>
      <c r="GH499" s="6" t="str">
        <f ca="1">IF(LOG入力!BH499&gt;0,"",IF(COUNTIF($GE$19:GE499,GE499)=1,GE499,""))</f>
        <v/>
      </c>
      <c r="GI499" s="72">
        <f ca="1">IF(LOG入力!BH499&gt;0,0,IF((FZ499=1),IF(($GH499=""),0,1),0))</f>
        <v>0</v>
      </c>
      <c r="GK499" s="455" t="str">
        <f ca="1">IF(V499=1,"",IF(LEN(LOG入力!AS499)=0,"",LOG入力!AS499))</f>
        <v/>
      </c>
      <c r="GL499" s="378" t="str">
        <f t="shared" ca="1" si="1108"/>
        <v/>
      </c>
      <c r="GM499" s="378" t="str">
        <f t="shared" ca="1" si="1109"/>
        <v/>
      </c>
      <c r="GN499" s="74" t="str">
        <f t="shared" ca="1" si="1110"/>
        <v/>
      </c>
      <c r="GO499" s="74" t="str">
        <f t="shared" ca="1" si="1111"/>
        <v/>
      </c>
      <c r="GQ499" s="74" t="str">
        <f t="shared" ca="1" si="1112"/>
        <v/>
      </c>
      <c r="GR499" s="74" t="str">
        <f t="shared" ca="1" si="1113"/>
        <v/>
      </c>
      <c r="GS499" s="74" t="str">
        <f t="shared" ca="1" si="1114"/>
        <v/>
      </c>
      <c r="GT499" s="74" t="str">
        <f t="shared" ca="1" si="1115"/>
        <v/>
      </c>
      <c r="GU499" s="74" t="str">
        <f t="shared" ca="1" si="1116"/>
        <v/>
      </c>
      <c r="GV499" s="74" t="str">
        <f t="shared" ca="1" si="1117"/>
        <v/>
      </c>
      <c r="GX499" s="74" t="str">
        <f t="shared" ca="1" si="1118"/>
        <v/>
      </c>
      <c r="GY499" s="74" t="str">
        <f t="shared" ca="1" si="1119"/>
        <v/>
      </c>
      <c r="GZ499" s="74" t="str">
        <f ca="1">IF(V499=1,"",IF(LOG入力!BH499&gt;0,0,IF(GY499=0,0,IF((VALUE((TYPE(VALUE(J499)))))=16,0,IF(VALUE(J499)&lt;60,1,IF(VALUE(J499)&lt;100,0,IF(VALUE(J499)&lt;600,2,0)))))))</f>
        <v/>
      </c>
      <c r="HA499" s="74" t="str">
        <f t="shared" ca="1" si="1120"/>
        <v/>
      </c>
      <c r="HB499" s="74" t="str">
        <f ca="1">IF(V499=1,"",IF(LOG入力!BH499&gt;0,0,IF(HA499=0,0,IF((VALUE((TYPE(VALUE(L499)))))=16,0,IF(VALUE(L499)&lt;60,1,IF(VALUE(L499)&lt;100,0,IF(VALUE(L499)&lt;600,2,0)))))))</f>
        <v/>
      </c>
      <c r="HD499" s="74" t="str">
        <f t="shared" ca="1" si="1121"/>
        <v/>
      </c>
      <c r="HF499" s="74" t="str">
        <f t="shared" ca="1" si="1122"/>
        <v/>
      </c>
      <c r="HG499" s="74" t="str">
        <f t="shared" ca="1" si="1123"/>
        <v/>
      </c>
      <c r="HH499" s="74" t="str">
        <f t="shared" ca="1" si="1124"/>
        <v/>
      </c>
      <c r="HI499" s="74" t="str">
        <f t="shared" ca="1" si="1125"/>
        <v/>
      </c>
      <c r="HJ499" s="74" t="str">
        <f t="shared" ca="1" si="1126"/>
        <v/>
      </c>
      <c r="HK499" s="74" t="str">
        <f t="shared" ca="1" si="1127"/>
        <v/>
      </c>
      <c r="HL499" s="74" t="str">
        <f t="shared" ca="1" si="1128"/>
        <v/>
      </c>
      <c r="HM499" s="74" t="str">
        <f t="shared" ca="1" si="1129"/>
        <v/>
      </c>
      <c r="HN499" s="74" t="str">
        <f t="shared" ca="1" si="1130"/>
        <v/>
      </c>
      <c r="HO499" s="529" t="str">
        <f t="shared" ca="1" si="1131"/>
        <v/>
      </c>
      <c r="HP499" s="74" t="str">
        <f t="shared" ca="1" si="1132"/>
        <v/>
      </c>
      <c r="HQ499" s="74" t="str">
        <f t="shared" ca="1" si="1133"/>
        <v/>
      </c>
      <c r="HR499" s="74" t="str">
        <f t="shared" ca="1" si="1134"/>
        <v/>
      </c>
      <c r="HS499" s="74" t="str">
        <f t="shared" ca="1" si="1135"/>
        <v/>
      </c>
      <c r="HT499" s="74" t="str">
        <f ca="1">IF(V499=1,"",IF(LOG入力!BH499&gt;0,0,IF(DV499=1,0,IF(N499="0",0,IF(SUM(HD499:HS499)&gt;0,1,0)))))</f>
        <v/>
      </c>
    </row>
    <row r="500" spans="1:228" x14ac:dyDescent="0.15">
      <c r="A500" s="5"/>
      <c r="B500" s="532" t="str">
        <f t="shared" ca="1" si="994"/>
        <v/>
      </c>
      <c r="C500" s="534" t="str">
        <f ca="1">LOG入力!AP500</f>
        <v/>
      </c>
      <c r="D500" s="534" t="str">
        <f ca="1">LOG入力!AQ500</f>
        <v/>
      </c>
      <c r="E500" s="534" t="str">
        <f ca="1">LOG入力!AR500</f>
        <v/>
      </c>
      <c r="F500" s="535" t="str">
        <f t="shared" ca="1" si="995"/>
        <v/>
      </c>
      <c r="G500" s="585" t="str">
        <f ca="1">LOG入力!AT500</f>
        <v/>
      </c>
      <c r="H500" s="542" t="str">
        <f ca="1">LOG入力!AU500</f>
        <v/>
      </c>
      <c r="I500" s="542" t="str">
        <f ca="1">LOG入力!AV500</f>
        <v/>
      </c>
      <c r="J500" s="577" t="str">
        <f ca="1">LOG入力!AW500</f>
        <v/>
      </c>
      <c r="K500" s="578" t="str">
        <f ca="1">LOG入力!BJ500</f>
        <v/>
      </c>
      <c r="L500" s="577" t="str">
        <f ca="1">LOG入力!AY500</f>
        <v/>
      </c>
      <c r="M500" s="545" t="str">
        <f ca="1">LOG入力!BK500</f>
        <v/>
      </c>
      <c r="N500" s="512" t="str">
        <f ca="1">IF(V500=1,"",IF(LOG入力!AJ500=1,"1",LOG入力!BA500))</f>
        <v/>
      </c>
      <c r="O500" s="538" t="str">
        <f ca="1">IF(V500=1,"",IF(LEN(LOG入力!O500)=0,"",LOG入力!O500))</f>
        <v/>
      </c>
      <c r="P500" s="291" t="str">
        <f ca="1">IF(V500=1,"",IF($AA$4=1,"",IF(LOG入力!BG500=1,"",CONCATENATE($ER500,$FB500,$FL500,$FV500,$GF500))))</f>
        <v/>
      </c>
      <c r="Q500" s="291" t="str">
        <f ca="1">IF(V500=1,"",IF($AA$4=1,"",IF(LOG入力!BG500=1,"",CONCATENATE($ET500,$FD500,$FN500,$FX500,$GH500))))</f>
        <v/>
      </c>
      <c r="R500" s="573" t="str">
        <f ca="1">IF(V500=1,"",IF($AA$4=1,"",IF(LOG入力!BH500&gt;0,0,AA500)))</f>
        <v/>
      </c>
      <c r="S500" s="293" t="str">
        <f t="shared" ca="1" si="996"/>
        <v/>
      </c>
      <c r="T500" s="681"/>
      <c r="U500" s="38"/>
      <c r="V500" s="196">
        <f ca="1">LOG入力!AN500</f>
        <v>1</v>
      </c>
      <c r="W500" s="38"/>
      <c r="X500" s="516" t="str">
        <f t="shared" ca="1" si="997"/>
        <v/>
      </c>
      <c r="Y500" s="515" t="str">
        <f t="shared" ca="1" si="998"/>
        <v/>
      </c>
      <c r="Z500" s="518" t="str">
        <f t="shared" ca="1" si="999"/>
        <v/>
      </c>
      <c r="AA500" s="574" t="str">
        <f t="shared" ca="1" si="1000"/>
        <v/>
      </c>
      <c r="AC500" s="6" t="str">
        <f t="shared" ca="1" si="1001"/>
        <v/>
      </c>
      <c r="AD500" s="6" t="str">
        <f t="shared" ca="1" si="1002"/>
        <v/>
      </c>
      <c r="AE500" s="6" t="str">
        <f t="shared" ca="1" si="1003"/>
        <v/>
      </c>
      <c r="AF500" s="6" t="str">
        <f t="shared" ca="1" si="1004"/>
        <v/>
      </c>
      <c r="AG500" s="6" t="str">
        <f t="shared" ca="1" si="1005"/>
        <v/>
      </c>
      <c r="AH500" s="6" t="str">
        <f t="shared" ca="1" si="1006"/>
        <v/>
      </c>
      <c r="AI500" s="6" t="str">
        <f t="shared" ca="1" si="1007"/>
        <v/>
      </c>
      <c r="AJ500" s="6" t="str">
        <f t="shared" ca="1" si="1008"/>
        <v/>
      </c>
      <c r="AK500" s="6" t="str">
        <f t="shared" ca="1" si="1009"/>
        <v/>
      </c>
      <c r="AL500" s="6" t="str">
        <f t="shared" ca="1" si="1010"/>
        <v/>
      </c>
      <c r="AM500" s="6" t="str">
        <f t="shared" ca="1" si="1011"/>
        <v/>
      </c>
      <c r="AN500" s="6" t="str">
        <f t="shared" ca="1" si="1012"/>
        <v/>
      </c>
      <c r="AO500" s="6" t="str">
        <f t="shared" ca="1" si="1013"/>
        <v/>
      </c>
      <c r="AP500" s="6" t="str">
        <f t="shared" ca="1" si="1014"/>
        <v/>
      </c>
      <c r="AQ500" s="6" t="str">
        <f t="shared" ca="1" si="1015"/>
        <v/>
      </c>
      <c r="AR500" s="6" t="str">
        <f t="shared" ca="1" si="1016"/>
        <v/>
      </c>
      <c r="AS500" s="6" t="str">
        <f t="shared" ca="1" si="1017"/>
        <v/>
      </c>
      <c r="AT500" s="6" t="str">
        <f t="shared" ca="1" si="1018"/>
        <v/>
      </c>
      <c r="AU500" s="6" t="str">
        <f t="shared" ca="1" si="1019"/>
        <v/>
      </c>
      <c r="AV500" s="6" t="str">
        <f t="shared" ca="1" si="1020"/>
        <v/>
      </c>
      <c r="AW500" s="6" t="str">
        <f t="shared" ca="1" si="1021"/>
        <v/>
      </c>
      <c r="AY500" s="6" t="str">
        <f t="shared" ca="1" si="1022"/>
        <v/>
      </c>
      <c r="AZ500" s="6" t="str">
        <f t="shared" ca="1" si="1023"/>
        <v/>
      </c>
      <c r="BA500" s="6" t="str">
        <f t="shared" ca="1" si="1024"/>
        <v/>
      </c>
      <c r="BB500" s="6" t="str">
        <f t="shared" ca="1" si="1025"/>
        <v/>
      </c>
      <c r="BC500" s="6" t="str">
        <f t="shared" ca="1" si="1026"/>
        <v/>
      </c>
      <c r="BD500" s="6" t="str">
        <f t="shared" ca="1" si="1027"/>
        <v/>
      </c>
      <c r="BE500" s="6" t="str">
        <f t="shared" ca="1" si="1028"/>
        <v/>
      </c>
      <c r="BF500" s="6" t="str">
        <f t="shared" ca="1" si="1029"/>
        <v/>
      </c>
      <c r="BG500" s="6" t="str">
        <f t="shared" ca="1" si="1030"/>
        <v/>
      </c>
      <c r="BH500" s="6" t="str">
        <f t="shared" ca="1" si="1031"/>
        <v/>
      </c>
      <c r="BI500" s="6" t="str">
        <f t="shared" ca="1" si="1032"/>
        <v/>
      </c>
      <c r="BJ500" s="6" t="str">
        <f t="shared" ca="1" si="1033"/>
        <v/>
      </c>
      <c r="BK500" s="6" t="str">
        <f t="shared" ca="1" si="1034"/>
        <v/>
      </c>
      <c r="BL500" s="6" t="str">
        <f t="shared" ca="1" si="1035"/>
        <v/>
      </c>
      <c r="BM500" s="6" t="str">
        <f t="shared" ca="1" si="1036"/>
        <v/>
      </c>
      <c r="BN500" s="6" t="str">
        <f t="shared" ca="1" si="1037"/>
        <v/>
      </c>
      <c r="BO500" s="6" t="str">
        <f t="shared" ca="1" si="1038"/>
        <v/>
      </c>
      <c r="BP500" s="6" t="str">
        <f t="shared" ca="1" si="1039"/>
        <v/>
      </c>
      <c r="BQ500" s="6" t="str">
        <f t="shared" ca="1" si="1040"/>
        <v/>
      </c>
      <c r="BR500" s="6" t="str">
        <f t="shared" ca="1" si="1041"/>
        <v/>
      </c>
      <c r="BS500" s="6" t="str">
        <f t="shared" ca="1" si="1042"/>
        <v/>
      </c>
      <c r="BU500" s="6" t="str">
        <f t="shared" ca="1" si="1043"/>
        <v/>
      </c>
      <c r="BW500" s="515" t="str">
        <f t="shared" ca="1" si="1044"/>
        <v/>
      </c>
      <c r="BX500" s="515">
        <f t="shared" ca="1" si="1045"/>
        <v>0</v>
      </c>
      <c r="BY500" s="515" t="str">
        <f t="shared" ca="1" si="1046"/>
        <v/>
      </c>
      <c r="CA500" s="6">
        <f t="shared" ca="1" si="1047"/>
        <v>1</v>
      </c>
      <c r="CC500" s="523" t="str">
        <f t="shared" ca="1" si="1048"/>
        <v/>
      </c>
      <c r="CE500" s="6" t="str">
        <f t="shared" ca="1" si="1049"/>
        <v/>
      </c>
      <c r="CG500" s="524" t="str">
        <f ca="1">IF(V500=1,"",IF($AA$4=1,"",IF(LOG入力!BH500&gt;0,"",IF(N500=0,"",IF(HT500=0,"","★")))))</f>
        <v/>
      </c>
      <c r="CI500" s="74" t="str">
        <f t="shared" ca="1" si="1050"/>
        <v/>
      </c>
      <c r="CK500" s="525" t="str">
        <f ca="1">IF(V500=1,"",IF(LOG入力!BH500&gt;0,1,0))</f>
        <v/>
      </c>
      <c r="CL500" s="74" t="str">
        <f t="shared" ca="1" si="1051"/>
        <v/>
      </c>
      <c r="CN500" s="74" t="str">
        <f t="shared" ca="1" si="1052"/>
        <v/>
      </c>
      <c r="CO500" s="74" t="str">
        <f t="shared" ca="1" si="1053"/>
        <v/>
      </c>
      <c r="CQ500" s="74" t="str">
        <f t="shared" ca="1" si="1054"/>
        <v/>
      </c>
      <c r="CR500" s="74" t="str">
        <f t="shared" ca="1" si="1055"/>
        <v/>
      </c>
      <c r="CS500" s="74" t="str">
        <f t="shared" ca="1" si="1056"/>
        <v/>
      </c>
      <c r="CT500" s="74" t="str">
        <f t="shared" ca="1" si="1057"/>
        <v/>
      </c>
      <c r="CU500" s="74" t="str">
        <f t="shared" ca="1" si="1058"/>
        <v/>
      </c>
      <c r="CV500" s="74" t="str">
        <f t="shared" ca="1" si="1059"/>
        <v/>
      </c>
      <c r="CW500" s="74" t="str">
        <f t="shared" ca="1" si="1060"/>
        <v/>
      </c>
      <c r="CX500" s="74" t="str">
        <f t="shared" ca="1" si="1061"/>
        <v/>
      </c>
      <c r="CY500" s="74" t="str">
        <f t="shared" ca="1" si="1062"/>
        <v/>
      </c>
      <c r="CZ500" s="74" t="str">
        <f t="shared" ca="1" si="1063"/>
        <v/>
      </c>
      <c r="DA500" s="74" t="str">
        <f t="shared" ca="1" si="1064"/>
        <v/>
      </c>
      <c r="DB500" s="74" t="str">
        <f t="shared" ca="1" si="1065"/>
        <v/>
      </c>
      <c r="DD500" s="74" t="str">
        <f t="shared" ca="1" si="1066"/>
        <v/>
      </c>
      <c r="DE500" s="74" t="str">
        <f t="shared" ca="1" si="1067"/>
        <v/>
      </c>
      <c r="DF500" s="74" t="str">
        <f t="shared" ca="1" si="1068"/>
        <v/>
      </c>
      <c r="DG500" s="74" t="str">
        <f t="shared" ca="1" si="1069"/>
        <v/>
      </c>
      <c r="DH500" s="74" t="str">
        <f t="shared" ca="1" si="1070"/>
        <v/>
      </c>
      <c r="DI500" s="74" t="str">
        <f t="shared" ca="1" si="1071"/>
        <v/>
      </c>
      <c r="DJ500" s="74" t="str">
        <f t="shared" ca="1" si="1072"/>
        <v/>
      </c>
      <c r="DK500" s="74" t="str">
        <f t="shared" ca="1" si="1073"/>
        <v/>
      </c>
      <c r="DL500" s="74" t="str">
        <f t="shared" ca="1" si="1074"/>
        <v/>
      </c>
      <c r="DM500" s="74" t="str">
        <f t="shared" ca="1" si="1075"/>
        <v/>
      </c>
      <c r="DN500" s="74" t="str">
        <f t="shared" ca="1" si="1076"/>
        <v/>
      </c>
      <c r="DO500" s="74" t="str">
        <f t="shared" ca="1" si="1077"/>
        <v/>
      </c>
      <c r="DQ500" s="74" t="str">
        <f t="shared" ca="1" si="1078"/>
        <v/>
      </c>
      <c r="DS500" s="74" t="str">
        <f t="shared" ca="1" si="1079"/>
        <v/>
      </c>
      <c r="DT500" s="74" t="str">
        <f t="shared" ca="1" si="1080"/>
        <v/>
      </c>
      <c r="DV500" s="525" t="str">
        <f t="shared" ca="1" si="1081"/>
        <v/>
      </c>
      <c r="DW500" s="74" t="str">
        <f t="shared" ca="1" si="1082"/>
        <v/>
      </c>
      <c r="DX500" s="485" t="str">
        <f t="shared" ca="1" si="1083"/>
        <v/>
      </c>
      <c r="DY500" s="74" t="str">
        <f t="shared" ca="1" si="1084"/>
        <v/>
      </c>
      <c r="DZ500" s="74" t="str">
        <f t="shared" ca="1" si="1085"/>
        <v/>
      </c>
      <c r="EA500" s="74" t="str">
        <f t="shared" ca="1" si="1086"/>
        <v/>
      </c>
      <c r="EC500" s="74" t="str">
        <f t="shared" ca="1" si="1087"/>
        <v/>
      </c>
      <c r="ED500" s="74" t="str">
        <f t="shared" ca="1" si="1088"/>
        <v/>
      </c>
      <c r="EE500" s="74" t="str">
        <f t="shared" ca="1" si="1089"/>
        <v/>
      </c>
      <c r="EG500" s="479" t="str">
        <f ca="1">IF(V500=1,"",IF(LOG入力!BH500&gt;0,0,IF(CG500="★",0,IF(R500=1,0,IF(N500=0,0,1)))))</f>
        <v/>
      </c>
      <c r="EH500" s="483" t="str">
        <f t="shared" ca="1" si="1090"/>
        <v/>
      </c>
      <c r="EI500" s="483" t="str">
        <f t="shared" ca="1" si="1091"/>
        <v/>
      </c>
      <c r="EJ500" s="483" t="str">
        <f t="shared" ca="1" si="1092"/>
        <v/>
      </c>
      <c r="EL500" s="71">
        <f t="shared" ca="1" si="1093"/>
        <v>0</v>
      </c>
      <c r="EM500" s="6">
        <f t="shared" ca="1" si="1094"/>
        <v>0</v>
      </c>
      <c r="EN500" s="6" t="str">
        <f t="shared" ca="1" si="1095"/>
        <v/>
      </c>
      <c r="EO500" s="6">
        <f ca="1">IF(LOG入力!BH500&gt;0,0,IF(EM500=0,0,(IF(COUNTIF($EN$19:EN500,EN500)=1,IF($FS$3="N",1,IF(EH500=1,1,0))))))</f>
        <v>0</v>
      </c>
      <c r="EP500" s="6" t="str">
        <f ca="1">IF(LOG入力!BH500&gt;0,"",IF(EO500=1,$X500,""))</f>
        <v/>
      </c>
      <c r="EQ500" s="6" t="str">
        <f ca="1">IF(LOG入力!BH500&gt;0,"",IF(EO500=1,$Y500,""))</f>
        <v/>
      </c>
      <c r="ER500" s="520" t="str">
        <f ca="1">IF(LOG入力!BH500&gt;0,"",IF(COUNTIF($EP$19:$EP500,EP500)=1,EP500,""))</f>
        <v/>
      </c>
      <c r="ES500" s="520">
        <f ca="1">IF(LOG入力!BH500&gt;0,0,IF((EL500=1),IF(($ER500=""),0,1),0))</f>
        <v>0</v>
      </c>
      <c r="ET500" s="520" t="str">
        <f ca="1">IF(LOG入力!BH500&gt;0,"",IF(COUNTIF($EQ$19:EQ500,EQ500)=1,EQ500,""))</f>
        <v/>
      </c>
      <c r="EU500" s="539">
        <f ca="1">IF(LOG入力!BH500&gt;0,0,IF((EL500=1),IF(($ET500=""),0,1),0))</f>
        <v>0</v>
      </c>
      <c r="EV500" s="71">
        <f t="shared" ca="1" si="1096"/>
        <v>0</v>
      </c>
      <c r="EW500" s="6">
        <f t="shared" ca="1" si="1097"/>
        <v>0</v>
      </c>
      <c r="EX500" s="6" t="str">
        <f t="shared" ca="1" si="1098"/>
        <v/>
      </c>
      <c r="EY500" s="6">
        <f ca="1">IF(LOG入力!BH500&gt;0,0,IF(EW500=0,0,(IF(COUNTIF($EX$19:EX500,EX500)=1,IF($FS$3="N",1,IF(EH500=1,1,0))))))</f>
        <v>0</v>
      </c>
      <c r="EZ500" s="6" t="str">
        <f ca="1">IF(LOG入力!BH500&gt;0,"",IF(EY500=1,$X500,""))</f>
        <v/>
      </c>
      <c r="FA500" s="6" t="str">
        <f ca="1">IF(LOG入力!BH500&gt;0,"",IF(EY500=1,$Y500,""))</f>
        <v/>
      </c>
      <c r="FB500" s="6" t="str">
        <f ca="1">IF(LOG入力!BH500&gt;0,"",IF(COUNTIF($EZ$19:$EZ500,EZ500)=1,EZ500,""))</f>
        <v/>
      </c>
      <c r="FC500" s="6">
        <f ca="1">IF(LOG入力!BH500&gt;0,0,IF((EV500=1),IF(($FB500=""),0,1),0))</f>
        <v>0</v>
      </c>
      <c r="FD500" s="6" t="str">
        <f ca="1">IF(LOG入力!BH500&gt;0,"",IF(COUNTIF($FA$19:FA500,FA500)=1,FA500,""))</f>
        <v/>
      </c>
      <c r="FE500" s="72">
        <f ca="1">IF(LOG入力!BH500&gt;0,0,IF((EV500=1),IF(($FD500=""),0,1),0))</f>
        <v>0</v>
      </c>
      <c r="FF500" s="71">
        <f t="shared" ca="1" si="1099"/>
        <v>0</v>
      </c>
      <c r="FG500" s="6">
        <f t="shared" ca="1" si="1100"/>
        <v>0</v>
      </c>
      <c r="FH500" s="6" t="str">
        <f t="shared" ca="1" si="1101"/>
        <v/>
      </c>
      <c r="FI500" s="6">
        <f ca="1">IF(LOG入力!BH500&gt;0,0,IF(FG500=0,0,(IF(COUNTIF($FH$19:FH500,FH500)=1,IF($FS$3="N",1,IF(EH500=1,1,0))))))</f>
        <v>0</v>
      </c>
      <c r="FJ500" s="6" t="str">
        <f ca="1">IF(LOG入力!BH500&gt;0,"",IF(FI500=1,$X500,""))</f>
        <v/>
      </c>
      <c r="FK500" s="6" t="str">
        <f ca="1">IF(LOG入力!BH500&gt;0,"",IF(FI500=1,$Y500,""))</f>
        <v/>
      </c>
      <c r="FL500" s="6" t="str">
        <f ca="1">IF(LOG入力!BH500&gt;0,"",IF(COUNTIF($FJ$19:$FJ500,FJ500)=1,FJ500,""))</f>
        <v/>
      </c>
      <c r="FM500" s="6">
        <f ca="1">IF(LOG入力!BH500&gt;0,0,IF((FF500=1),IF(($FL500=""),0,1),0))</f>
        <v>0</v>
      </c>
      <c r="FN500" s="6" t="str">
        <f ca="1">IF(LOG入力!BH500&gt;0,"",IF(COUNTIF($FK$19:FK500,FK500)=1,FK500,""))</f>
        <v/>
      </c>
      <c r="FO500" s="72">
        <f ca="1">IF(LOG入力!BH500&gt;0,0,IF((FF500=1),IF(($FN500=""),0,1),0))</f>
        <v>0</v>
      </c>
      <c r="FP500" s="71">
        <f t="shared" ca="1" si="1102"/>
        <v>0</v>
      </c>
      <c r="FQ500" s="6">
        <f t="shared" ca="1" si="1103"/>
        <v>0</v>
      </c>
      <c r="FR500" s="6" t="str">
        <f t="shared" ca="1" si="1104"/>
        <v/>
      </c>
      <c r="FS500" s="6">
        <f ca="1">IF(LOG入力!BH500&gt;0,0,IF(FQ500=0,0,(IF(COUNTIF($FR$19:FR500,FR500)=1,IF($FS$3="N",1,IF(EH500=1,1,0))))))</f>
        <v>0</v>
      </c>
      <c r="FT500" s="6" t="str">
        <f ca="1">IF(LOG入力!BH500&gt;0,"",IF(FS500=1,$X500,""))</f>
        <v/>
      </c>
      <c r="FU500" s="6" t="str">
        <f ca="1">IF(LOG入力!BH500&gt;0,"",IF(FS500=1,$Y500,""))</f>
        <v/>
      </c>
      <c r="FV500" s="6" t="str">
        <f ca="1">IF(LOG入力!BH500&gt;0,"",IF(COUNTIF($FT$19:$FT500,FT500)=1,FT500,""))</f>
        <v/>
      </c>
      <c r="FW500" s="6">
        <f ca="1">IF(LOG入力!BH500&gt;0,0,IF((FP500=1),IF(($FV500=""),0,1),0))</f>
        <v>0</v>
      </c>
      <c r="FX500" s="6" t="str">
        <f ca="1">IF(LOG入力!BH500&gt;0,"",IF(COUNTIF($FU$19:FU500,FU500)=1,FU500,""))</f>
        <v/>
      </c>
      <c r="FY500" s="72">
        <f ca="1">IF(LOG入力!BH500&gt;0,0,IF((FP500=1),IF(($FX500=""),0,1),0))</f>
        <v>0</v>
      </c>
      <c r="FZ500" s="71">
        <f t="shared" ca="1" si="1105"/>
        <v>0</v>
      </c>
      <c r="GA500" s="6">
        <f t="shared" ca="1" si="1106"/>
        <v>0</v>
      </c>
      <c r="GB500" s="6" t="str">
        <f t="shared" ca="1" si="1107"/>
        <v/>
      </c>
      <c r="GC500" s="6">
        <f ca="1">IF(LOG入力!BH500&gt;0,0,IF(GA500=0,0,(IF(COUNTIF($GB$19:GB500,GB500)=1,IF($FS$3="N",1,IF(EH500=1,1,0))))))</f>
        <v>0</v>
      </c>
      <c r="GD500" s="6" t="str">
        <f ca="1">IF(LOG入力!BH500&gt;0,"",IF(GC500=1,$X500,""))</f>
        <v/>
      </c>
      <c r="GE500" s="6" t="str">
        <f ca="1">IF(LOG入力!BH500&gt;0,"",IF(GC500=1,$Y500,""))</f>
        <v/>
      </c>
      <c r="GF500" s="6" t="str">
        <f ca="1">IF(LOG入力!BH500&gt;0,"",IF(COUNTIF($GD$19:$GD500,GD500)=1,GD500,""))</f>
        <v/>
      </c>
      <c r="GG500" s="6">
        <f ca="1">IF(LOG入力!BH500&gt;0,0,IF((FZ500=1),IF(($GF500=""),0,1),0))</f>
        <v>0</v>
      </c>
      <c r="GH500" s="6" t="str">
        <f ca="1">IF(LOG入力!BH500&gt;0,"",IF(COUNTIF($GE$19:GE500,GE500)=1,GE500,""))</f>
        <v/>
      </c>
      <c r="GI500" s="72">
        <f ca="1">IF(LOG入力!BH500&gt;0,0,IF((FZ500=1),IF(($GH500=""),0,1),0))</f>
        <v>0</v>
      </c>
      <c r="GK500" s="455" t="str">
        <f ca="1">IF(V500=1,"",IF(LEN(LOG入力!AS500)=0,"",LOG入力!AS500))</f>
        <v/>
      </c>
      <c r="GL500" s="378" t="str">
        <f t="shared" ca="1" si="1108"/>
        <v/>
      </c>
      <c r="GM500" s="378" t="str">
        <f t="shared" ca="1" si="1109"/>
        <v/>
      </c>
      <c r="GN500" s="74" t="str">
        <f t="shared" ca="1" si="1110"/>
        <v/>
      </c>
      <c r="GO500" s="74" t="str">
        <f t="shared" ca="1" si="1111"/>
        <v/>
      </c>
      <c r="GQ500" s="74" t="str">
        <f t="shared" ca="1" si="1112"/>
        <v/>
      </c>
      <c r="GR500" s="74" t="str">
        <f t="shared" ca="1" si="1113"/>
        <v/>
      </c>
      <c r="GS500" s="74" t="str">
        <f t="shared" ca="1" si="1114"/>
        <v/>
      </c>
      <c r="GT500" s="74" t="str">
        <f t="shared" ca="1" si="1115"/>
        <v/>
      </c>
      <c r="GU500" s="74" t="str">
        <f t="shared" ca="1" si="1116"/>
        <v/>
      </c>
      <c r="GV500" s="74" t="str">
        <f t="shared" ca="1" si="1117"/>
        <v/>
      </c>
      <c r="GX500" s="74" t="str">
        <f t="shared" ca="1" si="1118"/>
        <v/>
      </c>
      <c r="GY500" s="74" t="str">
        <f t="shared" ca="1" si="1119"/>
        <v/>
      </c>
      <c r="GZ500" s="74" t="str">
        <f ca="1">IF(V500=1,"",IF(LOG入力!BH500&gt;0,0,IF(GY500=0,0,IF((VALUE((TYPE(VALUE(J500)))))=16,0,IF(VALUE(J500)&lt;60,1,IF(VALUE(J500)&lt;100,0,IF(VALUE(J500)&lt;600,2,0)))))))</f>
        <v/>
      </c>
      <c r="HA500" s="74" t="str">
        <f t="shared" ca="1" si="1120"/>
        <v/>
      </c>
      <c r="HB500" s="74" t="str">
        <f ca="1">IF(V500=1,"",IF(LOG入力!BH500&gt;0,0,IF(HA500=0,0,IF((VALUE((TYPE(VALUE(L500)))))=16,0,IF(VALUE(L500)&lt;60,1,IF(VALUE(L500)&lt;100,0,IF(VALUE(L500)&lt;600,2,0)))))))</f>
        <v/>
      </c>
      <c r="HD500" s="74" t="str">
        <f t="shared" ca="1" si="1121"/>
        <v/>
      </c>
      <c r="HF500" s="74" t="str">
        <f t="shared" ca="1" si="1122"/>
        <v/>
      </c>
      <c r="HG500" s="74" t="str">
        <f t="shared" ca="1" si="1123"/>
        <v/>
      </c>
      <c r="HH500" s="74" t="str">
        <f t="shared" ca="1" si="1124"/>
        <v/>
      </c>
      <c r="HI500" s="74" t="str">
        <f t="shared" ca="1" si="1125"/>
        <v/>
      </c>
      <c r="HJ500" s="74" t="str">
        <f t="shared" ca="1" si="1126"/>
        <v/>
      </c>
      <c r="HK500" s="74" t="str">
        <f t="shared" ca="1" si="1127"/>
        <v/>
      </c>
      <c r="HL500" s="74" t="str">
        <f t="shared" ca="1" si="1128"/>
        <v/>
      </c>
      <c r="HM500" s="74" t="str">
        <f t="shared" ca="1" si="1129"/>
        <v/>
      </c>
      <c r="HN500" s="74" t="str">
        <f t="shared" ca="1" si="1130"/>
        <v/>
      </c>
      <c r="HO500" s="529" t="str">
        <f t="shared" ca="1" si="1131"/>
        <v/>
      </c>
      <c r="HP500" s="74" t="str">
        <f t="shared" ca="1" si="1132"/>
        <v/>
      </c>
      <c r="HQ500" s="74" t="str">
        <f t="shared" ca="1" si="1133"/>
        <v/>
      </c>
      <c r="HR500" s="74" t="str">
        <f t="shared" ca="1" si="1134"/>
        <v/>
      </c>
      <c r="HS500" s="74" t="str">
        <f t="shared" ca="1" si="1135"/>
        <v/>
      </c>
      <c r="HT500" s="74" t="str">
        <f ca="1">IF(V500=1,"",IF(LOG入力!BH500&gt;0,0,IF(DV500=1,0,IF(N500="0",0,IF(SUM(HD500:HS500)&gt;0,1,0)))))</f>
        <v/>
      </c>
    </row>
    <row r="501" spans="1:228" x14ac:dyDescent="0.15">
      <c r="A501" s="5"/>
      <c r="B501" s="532" t="str">
        <f t="shared" ca="1" si="994"/>
        <v/>
      </c>
      <c r="C501" s="534" t="str">
        <f ca="1">LOG入力!AP501</f>
        <v/>
      </c>
      <c r="D501" s="534" t="str">
        <f ca="1">LOG入力!AQ501</f>
        <v/>
      </c>
      <c r="E501" s="534" t="str">
        <f ca="1">LOG入力!AR501</f>
        <v/>
      </c>
      <c r="F501" s="535" t="str">
        <f t="shared" ca="1" si="995"/>
        <v/>
      </c>
      <c r="G501" s="585" t="str">
        <f ca="1">LOG入力!AT501</f>
        <v/>
      </c>
      <c r="H501" s="542" t="str">
        <f ca="1">LOG入力!AU501</f>
        <v/>
      </c>
      <c r="I501" s="542" t="str">
        <f ca="1">LOG入力!AV501</f>
        <v/>
      </c>
      <c r="J501" s="577" t="str">
        <f ca="1">LOG入力!AW501</f>
        <v/>
      </c>
      <c r="K501" s="578" t="str">
        <f ca="1">LOG入力!BJ501</f>
        <v/>
      </c>
      <c r="L501" s="577" t="str">
        <f ca="1">LOG入力!AY501</f>
        <v/>
      </c>
      <c r="M501" s="545" t="str">
        <f ca="1">LOG入力!BK501</f>
        <v/>
      </c>
      <c r="N501" s="512" t="str">
        <f ca="1">IF(V501=1,"",IF(LOG入力!AJ501=1,"1",LOG入力!BA501))</f>
        <v/>
      </c>
      <c r="O501" s="538" t="str">
        <f ca="1">IF(V501=1,"",IF(LEN(LOG入力!O501)=0,"",LOG入力!O501))</f>
        <v/>
      </c>
      <c r="P501" s="291" t="str">
        <f ca="1">IF(V501=1,"",IF($AA$4=1,"",IF(LOG入力!BG501=1,"",CONCATENATE($ER501,$FB501,$FL501,$FV501,$GF501))))</f>
        <v/>
      </c>
      <c r="Q501" s="291" t="str">
        <f ca="1">IF(V501=1,"",IF($AA$4=1,"",IF(LOG入力!BG501=1,"",CONCATENATE($ET501,$FD501,$FN501,$FX501,$GH501))))</f>
        <v/>
      </c>
      <c r="R501" s="573" t="str">
        <f ca="1">IF(V501=1,"",IF($AA$4=1,"",IF(LOG入力!BH501&gt;0,0,AA501)))</f>
        <v/>
      </c>
      <c r="S501" s="293" t="str">
        <f t="shared" ca="1" si="996"/>
        <v/>
      </c>
      <c r="T501" s="681"/>
      <c r="U501" s="38"/>
      <c r="V501" s="196">
        <f ca="1">LOG入力!AN501</f>
        <v>1</v>
      </c>
      <c r="W501" s="38"/>
      <c r="X501" s="516" t="str">
        <f t="shared" ca="1" si="997"/>
        <v/>
      </c>
      <c r="Y501" s="515" t="str">
        <f t="shared" ca="1" si="998"/>
        <v/>
      </c>
      <c r="Z501" s="518" t="str">
        <f t="shared" ca="1" si="999"/>
        <v/>
      </c>
      <c r="AA501" s="574" t="str">
        <f t="shared" ca="1" si="1000"/>
        <v/>
      </c>
      <c r="AC501" s="6" t="str">
        <f t="shared" ca="1" si="1001"/>
        <v/>
      </c>
      <c r="AD501" s="6" t="str">
        <f t="shared" ca="1" si="1002"/>
        <v/>
      </c>
      <c r="AE501" s="6" t="str">
        <f t="shared" ca="1" si="1003"/>
        <v/>
      </c>
      <c r="AF501" s="6" t="str">
        <f t="shared" ca="1" si="1004"/>
        <v/>
      </c>
      <c r="AG501" s="6" t="str">
        <f t="shared" ca="1" si="1005"/>
        <v/>
      </c>
      <c r="AH501" s="6" t="str">
        <f t="shared" ca="1" si="1006"/>
        <v/>
      </c>
      <c r="AI501" s="6" t="str">
        <f t="shared" ca="1" si="1007"/>
        <v/>
      </c>
      <c r="AJ501" s="6" t="str">
        <f t="shared" ca="1" si="1008"/>
        <v/>
      </c>
      <c r="AK501" s="6" t="str">
        <f t="shared" ca="1" si="1009"/>
        <v/>
      </c>
      <c r="AL501" s="6" t="str">
        <f t="shared" ca="1" si="1010"/>
        <v/>
      </c>
      <c r="AM501" s="6" t="str">
        <f t="shared" ca="1" si="1011"/>
        <v/>
      </c>
      <c r="AN501" s="6" t="str">
        <f t="shared" ca="1" si="1012"/>
        <v/>
      </c>
      <c r="AO501" s="6" t="str">
        <f t="shared" ca="1" si="1013"/>
        <v/>
      </c>
      <c r="AP501" s="6" t="str">
        <f t="shared" ca="1" si="1014"/>
        <v/>
      </c>
      <c r="AQ501" s="6" t="str">
        <f t="shared" ca="1" si="1015"/>
        <v/>
      </c>
      <c r="AR501" s="6" t="str">
        <f t="shared" ca="1" si="1016"/>
        <v/>
      </c>
      <c r="AS501" s="6" t="str">
        <f t="shared" ca="1" si="1017"/>
        <v/>
      </c>
      <c r="AT501" s="6" t="str">
        <f t="shared" ca="1" si="1018"/>
        <v/>
      </c>
      <c r="AU501" s="6" t="str">
        <f t="shared" ca="1" si="1019"/>
        <v/>
      </c>
      <c r="AV501" s="6" t="str">
        <f t="shared" ca="1" si="1020"/>
        <v/>
      </c>
      <c r="AW501" s="6" t="str">
        <f t="shared" ca="1" si="1021"/>
        <v/>
      </c>
      <c r="AY501" s="6" t="str">
        <f t="shared" ca="1" si="1022"/>
        <v/>
      </c>
      <c r="AZ501" s="6" t="str">
        <f t="shared" ca="1" si="1023"/>
        <v/>
      </c>
      <c r="BA501" s="6" t="str">
        <f t="shared" ca="1" si="1024"/>
        <v/>
      </c>
      <c r="BB501" s="6" t="str">
        <f t="shared" ca="1" si="1025"/>
        <v/>
      </c>
      <c r="BC501" s="6" t="str">
        <f t="shared" ca="1" si="1026"/>
        <v/>
      </c>
      <c r="BD501" s="6" t="str">
        <f t="shared" ca="1" si="1027"/>
        <v/>
      </c>
      <c r="BE501" s="6" t="str">
        <f t="shared" ca="1" si="1028"/>
        <v/>
      </c>
      <c r="BF501" s="6" t="str">
        <f t="shared" ca="1" si="1029"/>
        <v/>
      </c>
      <c r="BG501" s="6" t="str">
        <f t="shared" ca="1" si="1030"/>
        <v/>
      </c>
      <c r="BH501" s="6" t="str">
        <f t="shared" ca="1" si="1031"/>
        <v/>
      </c>
      <c r="BI501" s="6" t="str">
        <f t="shared" ca="1" si="1032"/>
        <v/>
      </c>
      <c r="BJ501" s="6" t="str">
        <f t="shared" ca="1" si="1033"/>
        <v/>
      </c>
      <c r="BK501" s="6" t="str">
        <f t="shared" ca="1" si="1034"/>
        <v/>
      </c>
      <c r="BL501" s="6" t="str">
        <f t="shared" ca="1" si="1035"/>
        <v/>
      </c>
      <c r="BM501" s="6" t="str">
        <f t="shared" ca="1" si="1036"/>
        <v/>
      </c>
      <c r="BN501" s="6" t="str">
        <f t="shared" ca="1" si="1037"/>
        <v/>
      </c>
      <c r="BO501" s="6" t="str">
        <f t="shared" ca="1" si="1038"/>
        <v/>
      </c>
      <c r="BP501" s="6" t="str">
        <f t="shared" ca="1" si="1039"/>
        <v/>
      </c>
      <c r="BQ501" s="6" t="str">
        <f t="shared" ca="1" si="1040"/>
        <v/>
      </c>
      <c r="BR501" s="6" t="str">
        <f t="shared" ca="1" si="1041"/>
        <v/>
      </c>
      <c r="BS501" s="6" t="str">
        <f t="shared" ca="1" si="1042"/>
        <v/>
      </c>
      <c r="BU501" s="6" t="str">
        <f t="shared" ca="1" si="1043"/>
        <v/>
      </c>
      <c r="BW501" s="515" t="str">
        <f t="shared" ca="1" si="1044"/>
        <v/>
      </c>
      <c r="BX501" s="515">
        <f t="shared" ca="1" si="1045"/>
        <v>0</v>
      </c>
      <c r="BY501" s="515" t="str">
        <f t="shared" ca="1" si="1046"/>
        <v/>
      </c>
      <c r="CA501" s="6">
        <f t="shared" ca="1" si="1047"/>
        <v>1</v>
      </c>
      <c r="CC501" s="523" t="str">
        <f t="shared" ca="1" si="1048"/>
        <v/>
      </c>
      <c r="CE501" s="6" t="str">
        <f t="shared" ca="1" si="1049"/>
        <v/>
      </c>
      <c r="CG501" s="524" t="str">
        <f ca="1">IF(V501=1,"",IF($AA$4=1,"",IF(LOG入力!BH501&gt;0,"",IF(N501=0,"",IF(HT501=0,"","★")))))</f>
        <v/>
      </c>
      <c r="CI501" s="74" t="str">
        <f t="shared" ca="1" si="1050"/>
        <v/>
      </c>
      <c r="CK501" s="525" t="str">
        <f ca="1">IF(V501=1,"",IF(LOG入力!BH501&gt;0,1,0))</f>
        <v/>
      </c>
      <c r="CL501" s="74" t="str">
        <f t="shared" ca="1" si="1051"/>
        <v/>
      </c>
      <c r="CN501" s="74" t="str">
        <f t="shared" ca="1" si="1052"/>
        <v/>
      </c>
      <c r="CO501" s="74" t="str">
        <f t="shared" ca="1" si="1053"/>
        <v/>
      </c>
      <c r="CQ501" s="74" t="str">
        <f t="shared" ca="1" si="1054"/>
        <v/>
      </c>
      <c r="CR501" s="74" t="str">
        <f t="shared" ca="1" si="1055"/>
        <v/>
      </c>
      <c r="CS501" s="74" t="str">
        <f t="shared" ca="1" si="1056"/>
        <v/>
      </c>
      <c r="CT501" s="74" t="str">
        <f t="shared" ca="1" si="1057"/>
        <v/>
      </c>
      <c r="CU501" s="74" t="str">
        <f t="shared" ca="1" si="1058"/>
        <v/>
      </c>
      <c r="CV501" s="74" t="str">
        <f t="shared" ca="1" si="1059"/>
        <v/>
      </c>
      <c r="CW501" s="74" t="str">
        <f t="shared" ca="1" si="1060"/>
        <v/>
      </c>
      <c r="CX501" s="74" t="str">
        <f t="shared" ca="1" si="1061"/>
        <v/>
      </c>
      <c r="CY501" s="74" t="str">
        <f t="shared" ca="1" si="1062"/>
        <v/>
      </c>
      <c r="CZ501" s="74" t="str">
        <f t="shared" ca="1" si="1063"/>
        <v/>
      </c>
      <c r="DA501" s="74" t="str">
        <f t="shared" ca="1" si="1064"/>
        <v/>
      </c>
      <c r="DB501" s="74" t="str">
        <f t="shared" ca="1" si="1065"/>
        <v/>
      </c>
      <c r="DD501" s="74" t="str">
        <f t="shared" ca="1" si="1066"/>
        <v/>
      </c>
      <c r="DE501" s="74" t="str">
        <f t="shared" ca="1" si="1067"/>
        <v/>
      </c>
      <c r="DF501" s="74" t="str">
        <f t="shared" ca="1" si="1068"/>
        <v/>
      </c>
      <c r="DG501" s="74" t="str">
        <f t="shared" ca="1" si="1069"/>
        <v/>
      </c>
      <c r="DH501" s="74" t="str">
        <f t="shared" ca="1" si="1070"/>
        <v/>
      </c>
      <c r="DI501" s="74" t="str">
        <f t="shared" ca="1" si="1071"/>
        <v/>
      </c>
      <c r="DJ501" s="74" t="str">
        <f t="shared" ca="1" si="1072"/>
        <v/>
      </c>
      <c r="DK501" s="74" t="str">
        <f t="shared" ca="1" si="1073"/>
        <v/>
      </c>
      <c r="DL501" s="74" t="str">
        <f t="shared" ca="1" si="1074"/>
        <v/>
      </c>
      <c r="DM501" s="74" t="str">
        <f t="shared" ca="1" si="1075"/>
        <v/>
      </c>
      <c r="DN501" s="74" t="str">
        <f t="shared" ca="1" si="1076"/>
        <v/>
      </c>
      <c r="DO501" s="74" t="str">
        <f t="shared" ca="1" si="1077"/>
        <v/>
      </c>
      <c r="DQ501" s="74" t="str">
        <f t="shared" ca="1" si="1078"/>
        <v/>
      </c>
      <c r="DS501" s="74" t="str">
        <f t="shared" ca="1" si="1079"/>
        <v/>
      </c>
      <c r="DT501" s="74" t="str">
        <f t="shared" ca="1" si="1080"/>
        <v/>
      </c>
      <c r="DV501" s="525" t="str">
        <f t="shared" ca="1" si="1081"/>
        <v/>
      </c>
      <c r="DW501" s="74" t="str">
        <f t="shared" ca="1" si="1082"/>
        <v/>
      </c>
      <c r="DX501" s="485" t="str">
        <f t="shared" ca="1" si="1083"/>
        <v/>
      </c>
      <c r="DY501" s="74" t="str">
        <f t="shared" ca="1" si="1084"/>
        <v/>
      </c>
      <c r="DZ501" s="74" t="str">
        <f t="shared" ca="1" si="1085"/>
        <v/>
      </c>
      <c r="EA501" s="74" t="str">
        <f t="shared" ca="1" si="1086"/>
        <v/>
      </c>
      <c r="EC501" s="74" t="str">
        <f t="shared" ca="1" si="1087"/>
        <v/>
      </c>
      <c r="ED501" s="74" t="str">
        <f t="shared" ca="1" si="1088"/>
        <v/>
      </c>
      <c r="EE501" s="74" t="str">
        <f t="shared" ca="1" si="1089"/>
        <v/>
      </c>
      <c r="EG501" s="479" t="str">
        <f ca="1">IF(V501=1,"",IF(LOG入力!BH501&gt;0,0,IF(CG501="★",0,IF(R501=1,0,IF(N501=0,0,1)))))</f>
        <v/>
      </c>
      <c r="EH501" s="483" t="str">
        <f t="shared" ca="1" si="1090"/>
        <v/>
      </c>
      <c r="EI501" s="483" t="str">
        <f t="shared" ca="1" si="1091"/>
        <v/>
      </c>
      <c r="EJ501" s="483" t="str">
        <f t="shared" ca="1" si="1092"/>
        <v/>
      </c>
      <c r="EL501" s="71">
        <f t="shared" ca="1" si="1093"/>
        <v>0</v>
      </c>
      <c r="EM501" s="6">
        <f t="shared" ca="1" si="1094"/>
        <v>0</v>
      </c>
      <c r="EN501" s="6" t="str">
        <f t="shared" ca="1" si="1095"/>
        <v/>
      </c>
      <c r="EO501" s="6">
        <f ca="1">IF(LOG入力!BH501&gt;0,0,IF(EM501=0,0,(IF(COUNTIF($EN$19:EN501,EN501)=1,IF($FS$3="N",1,IF(EH501=1,1,0))))))</f>
        <v>0</v>
      </c>
      <c r="EP501" s="6" t="str">
        <f ca="1">IF(LOG入力!BH501&gt;0,"",IF(EO501=1,$X501,""))</f>
        <v/>
      </c>
      <c r="EQ501" s="6" t="str">
        <f ca="1">IF(LOG入力!BH501&gt;0,"",IF(EO501=1,$Y501,""))</f>
        <v/>
      </c>
      <c r="ER501" s="520" t="str">
        <f ca="1">IF(LOG入力!BH501&gt;0,"",IF(COUNTIF($EP$19:$EP501,EP501)=1,EP501,""))</f>
        <v/>
      </c>
      <c r="ES501" s="520">
        <f ca="1">IF(LOG入力!BH501&gt;0,0,IF((EL501=1),IF(($ER501=""),0,1),0))</f>
        <v>0</v>
      </c>
      <c r="ET501" s="520" t="str">
        <f ca="1">IF(LOG入力!BH501&gt;0,"",IF(COUNTIF($EQ$19:EQ501,EQ501)=1,EQ501,""))</f>
        <v/>
      </c>
      <c r="EU501" s="539">
        <f ca="1">IF(LOG入力!BH501&gt;0,0,IF((EL501=1),IF(($ET501=""),0,1),0))</f>
        <v>0</v>
      </c>
      <c r="EV501" s="71">
        <f t="shared" ca="1" si="1096"/>
        <v>0</v>
      </c>
      <c r="EW501" s="6">
        <f t="shared" ca="1" si="1097"/>
        <v>0</v>
      </c>
      <c r="EX501" s="6" t="str">
        <f t="shared" ca="1" si="1098"/>
        <v/>
      </c>
      <c r="EY501" s="6">
        <f ca="1">IF(LOG入力!BH501&gt;0,0,IF(EW501=0,0,(IF(COUNTIF($EX$19:EX501,EX501)=1,IF($FS$3="N",1,IF(EH501=1,1,0))))))</f>
        <v>0</v>
      </c>
      <c r="EZ501" s="6" t="str">
        <f ca="1">IF(LOG入力!BH501&gt;0,"",IF(EY501=1,$X501,""))</f>
        <v/>
      </c>
      <c r="FA501" s="6" t="str">
        <f ca="1">IF(LOG入力!BH501&gt;0,"",IF(EY501=1,$Y501,""))</f>
        <v/>
      </c>
      <c r="FB501" s="6" t="str">
        <f ca="1">IF(LOG入力!BH501&gt;0,"",IF(COUNTIF($EZ$19:$EZ501,EZ501)=1,EZ501,""))</f>
        <v/>
      </c>
      <c r="FC501" s="6">
        <f ca="1">IF(LOG入力!BH501&gt;0,0,IF((EV501=1),IF(($FB501=""),0,1),0))</f>
        <v>0</v>
      </c>
      <c r="FD501" s="6" t="str">
        <f ca="1">IF(LOG入力!BH501&gt;0,"",IF(COUNTIF($FA$19:FA501,FA501)=1,FA501,""))</f>
        <v/>
      </c>
      <c r="FE501" s="72">
        <f ca="1">IF(LOG入力!BH501&gt;0,0,IF((EV501=1),IF(($FD501=""),0,1),0))</f>
        <v>0</v>
      </c>
      <c r="FF501" s="71">
        <f t="shared" ca="1" si="1099"/>
        <v>0</v>
      </c>
      <c r="FG501" s="6">
        <f t="shared" ca="1" si="1100"/>
        <v>0</v>
      </c>
      <c r="FH501" s="6" t="str">
        <f t="shared" ca="1" si="1101"/>
        <v/>
      </c>
      <c r="FI501" s="6">
        <f ca="1">IF(LOG入力!BH501&gt;0,0,IF(FG501=0,0,(IF(COUNTIF($FH$19:FH501,FH501)=1,IF($FS$3="N",1,IF(EH501=1,1,0))))))</f>
        <v>0</v>
      </c>
      <c r="FJ501" s="6" t="str">
        <f ca="1">IF(LOG入力!BH501&gt;0,"",IF(FI501=1,$X501,""))</f>
        <v/>
      </c>
      <c r="FK501" s="6" t="str">
        <f ca="1">IF(LOG入力!BH501&gt;0,"",IF(FI501=1,$Y501,""))</f>
        <v/>
      </c>
      <c r="FL501" s="6" t="str">
        <f ca="1">IF(LOG入力!BH501&gt;0,"",IF(COUNTIF($FJ$19:$FJ501,FJ501)=1,FJ501,""))</f>
        <v/>
      </c>
      <c r="FM501" s="6">
        <f ca="1">IF(LOG入力!BH501&gt;0,0,IF((FF501=1),IF(($FL501=""),0,1),0))</f>
        <v>0</v>
      </c>
      <c r="FN501" s="6" t="str">
        <f ca="1">IF(LOG入力!BH501&gt;0,"",IF(COUNTIF($FK$19:FK501,FK501)=1,FK501,""))</f>
        <v/>
      </c>
      <c r="FO501" s="72">
        <f ca="1">IF(LOG入力!BH501&gt;0,0,IF((FF501=1),IF(($FN501=""),0,1),0))</f>
        <v>0</v>
      </c>
      <c r="FP501" s="71">
        <f t="shared" ca="1" si="1102"/>
        <v>0</v>
      </c>
      <c r="FQ501" s="6">
        <f t="shared" ca="1" si="1103"/>
        <v>0</v>
      </c>
      <c r="FR501" s="6" t="str">
        <f t="shared" ca="1" si="1104"/>
        <v/>
      </c>
      <c r="FS501" s="6">
        <f ca="1">IF(LOG入力!BH501&gt;0,0,IF(FQ501=0,0,(IF(COUNTIF($FR$19:FR501,FR501)=1,IF($FS$3="N",1,IF(EH501=1,1,0))))))</f>
        <v>0</v>
      </c>
      <c r="FT501" s="6" t="str">
        <f ca="1">IF(LOG入力!BH501&gt;0,"",IF(FS501=1,$X501,""))</f>
        <v/>
      </c>
      <c r="FU501" s="6" t="str">
        <f ca="1">IF(LOG入力!BH501&gt;0,"",IF(FS501=1,$Y501,""))</f>
        <v/>
      </c>
      <c r="FV501" s="6" t="str">
        <f ca="1">IF(LOG入力!BH501&gt;0,"",IF(COUNTIF($FT$19:$FT501,FT501)=1,FT501,""))</f>
        <v/>
      </c>
      <c r="FW501" s="6">
        <f ca="1">IF(LOG入力!BH501&gt;0,0,IF((FP501=1),IF(($FV501=""),0,1),0))</f>
        <v>0</v>
      </c>
      <c r="FX501" s="6" t="str">
        <f ca="1">IF(LOG入力!BH501&gt;0,"",IF(COUNTIF($FU$19:FU501,FU501)=1,FU501,""))</f>
        <v/>
      </c>
      <c r="FY501" s="72">
        <f ca="1">IF(LOG入力!BH501&gt;0,0,IF((FP501=1),IF(($FX501=""),0,1),0))</f>
        <v>0</v>
      </c>
      <c r="FZ501" s="71">
        <f t="shared" ca="1" si="1105"/>
        <v>0</v>
      </c>
      <c r="GA501" s="6">
        <f t="shared" ca="1" si="1106"/>
        <v>0</v>
      </c>
      <c r="GB501" s="6" t="str">
        <f t="shared" ca="1" si="1107"/>
        <v/>
      </c>
      <c r="GC501" s="6">
        <f ca="1">IF(LOG入力!BH501&gt;0,0,IF(GA501=0,0,(IF(COUNTIF($GB$19:GB501,GB501)=1,IF($FS$3="N",1,IF(EH501=1,1,0))))))</f>
        <v>0</v>
      </c>
      <c r="GD501" s="6" t="str">
        <f ca="1">IF(LOG入力!BH501&gt;0,"",IF(GC501=1,$X501,""))</f>
        <v/>
      </c>
      <c r="GE501" s="6" t="str">
        <f ca="1">IF(LOG入力!BH501&gt;0,"",IF(GC501=1,$Y501,""))</f>
        <v/>
      </c>
      <c r="GF501" s="6" t="str">
        <f ca="1">IF(LOG入力!BH501&gt;0,"",IF(COUNTIF($GD$19:$GD501,GD501)=1,GD501,""))</f>
        <v/>
      </c>
      <c r="GG501" s="6">
        <f ca="1">IF(LOG入力!BH501&gt;0,0,IF((FZ501=1),IF(($GF501=""),0,1),0))</f>
        <v>0</v>
      </c>
      <c r="GH501" s="6" t="str">
        <f ca="1">IF(LOG入力!BH501&gt;0,"",IF(COUNTIF($GE$19:GE501,GE501)=1,GE501,""))</f>
        <v/>
      </c>
      <c r="GI501" s="72">
        <f ca="1">IF(LOG入力!BH501&gt;0,0,IF((FZ501=1),IF(($GH501=""),0,1),0))</f>
        <v>0</v>
      </c>
      <c r="GK501" s="455" t="str">
        <f ca="1">IF(V501=1,"",IF(LEN(LOG入力!AS501)=0,"",LOG入力!AS501))</f>
        <v/>
      </c>
      <c r="GL501" s="378" t="str">
        <f t="shared" ca="1" si="1108"/>
        <v/>
      </c>
      <c r="GM501" s="378" t="str">
        <f t="shared" ca="1" si="1109"/>
        <v/>
      </c>
      <c r="GN501" s="74" t="str">
        <f t="shared" ca="1" si="1110"/>
        <v/>
      </c>
      <c r="GO501" s="74" t="str">
        <f t="shared" ca="1" si="1111"/>
        <v/>
      </c>
      <c r="GQ501" s="74" t="str">
        <f t="shared" ca="1" si="1112"/>
        <v/>
      </c>
      <c r="GR501" s="74" t="str">
        <f t="shared" ca="1" si="1113"/>
        <v/>
      </c>
      <c r="GS501" s="74" t="str">
        <f t="shared" ca="1" si="1114"/>
        <v/>
      </c>
      <c r="GT501" s="74" t="str">
        <f t="shared" ca="1" si="1115"/>
        <v/>
      </c>
      <c r="GU501" s="74" t="str">
        <f t="shared" ca="1" si="1116"/>
        <v/>
      </c>
      <c r="GV501" s="74" t="str">
        <f t="shared" ca="1" si="1117"/>
        <v/>
      </c>
      <c r="GX501" s="74" t="str">
        <f t="shared" ca="1" si="1118"/>
        <v/>
      </c>
      <c r="GY501" s="74" t="str">
        <f t="shared" ca="1" si="1119"/>
        <v/>
      </c>
      <c r="GZ501" s="74" t="str">
        <f ca="1">IF(V501=1,"",IF(LOG入力!BH501&gt;0,0,IF(GY501=0,0,IF((VALUE((TYPE(VALUE(J501)))))=16,0,IF(VALUE(J501)&lt;60,1,IF(VALUE(J501)&lt;100,0,IF(VALUE(J501)&lt;600,2,0)))))))</f>
        <v/>
      </c>
      <c r="HA501" s="74" t="str">
        <f t="shared" ca="1" si="1120"/>
        <v/>
      </c>
      <c r="HB501" s="74" t="str">
        <f ca="1">IF(V501=1,"",IF(LOG入力!BH501&gt;0,0,IF(HA501=0,0,IF((VALUE((TYPE(VALUE(L501)))))=16,0,IF(VALUE(L501)&lt;60,1,IF(VALUE(L501)&lt;100,0,IF(VALUE(L501)&lt;600,2,0)))))))</f>
        <v/>
      </c>
      <c r="HD501" s="74" t="str">
        <f t="shared" ca="1" si="1121"/>
        <v/>
      </c>
      <c r="HF501" s="74" t="str">
        <f t="shared" ca="1" si="1122"/>
        <v/>
      </c>
      <c r="HG501" s="74" t="str">
        <f t="shared" ca="1" si="1123"/>
        <v/>
      </c>
      <c r="HH501" s="74" t="str">
        <f t="shared" ca="1" si="1124"/>
        <v/>
      </c>
      <c r="HI501" s="74" t="str">
        <f t="shared" ca="1" si="1125"/>
        <v/>
      </c>
      <c r="HJ501" s="74" t="str">
        <f t="shared" ca="1" si="1126"/>
        <v/>
      </c>
      <c r="HK501" s="74" t="str">
        <f t="shared" ca="1" si="1127"/>
        <v/>
      </c>
      <c r="HL501" s="74" t="str">
        <f t="shared" ca="1" si="1128"/>
        <v/>
      </c>
      <c r="HM501" s="74" t="str">
        <f t="shared" ca="1" si="1129"/>
        <v/>
      </c>
      <c r="HN501" s="74" t="str">
        <f t="shared" ca="1" si="1130"/>
        <v/>
      </c>
      <c r="HO501" s="529" t="str">
        <f t="shared" ca="1" si="1131"/>
        <v/>
      </c>
      <c r="HP501" s="74" t="str">
        <f t="shared" ca="1" si="1132"/>
        <v/>
      </c>
      <c r="HQ501" s="74" t="str">
        <f t="shared" ca="1" si="1133"/>
        <v/>
      </c>
      <c r="HR501" s="74" t="str">
        <f t="shared" ca="1" si="1134"/>
        <v/>
      </c>
      <c r="HS501" s="74" t="str">
        <f t="shared" ca="1" si="1135"/>
        <v/>
      </c>
      <c r="HT501" s="74" t="str">
        <f ca="1">IF(V501=1,"",IF(LOG入力!BH501&gt;0,0,IF(DV501=1,0,IF(N501="0",0,IF(SUM(HD501:HS501)&gt;0,1,0)))))</f>
        <v/>
      </c>
    </row>
    <row r="502" spans="1:228" x14ac:dyDescent="0.15">
      <c r="A502" s="5"/>
      <c r="B502" s="532" t="str">
        <f t="shared" ca="1" si="994"/>
        <v/>
      </c>
      <c r="C502" s="534" t="str">
        <f ca="1">LOG入力!AP502</f>
        <v/>
      </c>
      <c r="D502" s="534" t="str">
        <f ca="1">LOG入力!AQ502</f>
        <v/>
      </c>
      <c r="E502" s="534" t="str">
        <f ca="1">LOG入力!AR502</f>
        <v/>
      </c>
      <c r="F502" s="535" t="str">
        <f t="shared" ca="1" si="995"/>
        <v/>
      </c>
      <c r="G502" s="585" t="str">
        <f ca="1">LOG入力!AT502</f>
        <v/>
      </c>
      <c r="H502" s="542" t="str">
        <f ca="1">LOG入力!AU502</f>
        <v/>
      </c>
      <c r="I502" s="542" t="str">
        <f ca="1">LOG入力!AV502</f>
        <v/>
      </c>
      <c r="J502" s="577" t="str">
        <f ca="1">LOG入力!AW502</f>
        <v/>
      </c>
      <c r="K502" s="578" t="str">
        <f ca="1">LOG入力!BJ502</f>
        <v/>
      </c>
      <c r="L502" s="577" t="str">
        <f ca="1">LOG入力!AY502</f>
        <v/>
      </c>
      <c r="M502" s="545" t="str">
        <f ca="1">LOG入力!BK502</f>
        <v/>
      </c>
      <c r="N502" s="512" t="str">
        <f ca="1">IF(V502=1,"",IF(LOG入力!AJ502=1,"1",LOG入力!BA502))</f>
        <v/>
      </c>
      <c r="O502" s="538" t="str">
        <f ca="1">IF(V502=1,"",IF(LEN(LOG入力!O502)=0,"",LOG入力!O502))</f>
        <v/>
      </c>
      <c r="P502" s="291" t="str">
        <f ca="1">IF(V502=1,"",IF($AA$4=1,"",IF(LOG入力!BG502=1,"",CONCATENATE($ER502,$FB502,$FL502,$FV502,$GF502))))</f>
        <v/>
      </c>
      <c r="Q502" s="291" t="str">
        <f ca="1">IF(V502=1,"",IF($AA$4=1,"",IF(LOG入力!BG502=1,"",CONCATENATE($ET502,$FD502,$FN502,$FX502,$GH502))))</f>
        <v/>
      </c>
      <c r="R502" s="573" t="str">
        <f ca="1">IF(V502=1,"",IF($AA$4=1,"",IF(LOG入力!BH502&gt;0,0,AA502)))</f>
        <v/>
      </c>
      <c r="S502" s="293" t="str">
        <f t="shared" ca="1" si="996"/>
        <v/>
      </c>
      <c r="T502" s="681"/>
      <c r="U502" s="38"/>
      <c r="V502" s="196">
        <f ca="1">LOG入力!AN502</f>
        <v>1</v>
      </c>
      <c r="W502" s="38"/>
      <c r="X502" s="516" t="str">
        <f t="shared" ca="1" si="997"/>
        <v/>
      </c>
      <c r="Y502" s="515" t="str">
        <f t="shared" ca="1" si="998"/>
        <v/>
      </c>
      <c r="Z502" s="518" t="str">
        <f t="shared" ca="1" si="999"/>
        <v/>
      </c>
      <c r="AA502" s="574" t="str">
        <f t="shared" ca="1" si="1000"/>
        <v/>
      </c>
      <c r="AC502" s="6" t="str">
        <f t="shared" ca="1" si="1001"/>
        <v/>
      </c>
      <c r="AD502" s="6" t="str">
        <f t="shared" ca="1" si="1002"/>
        <v/>
      </c>
      <c r="AE502" s="6" t="str">
        <f t="shared" ca="1" si="1003"/>
        <v/>
      </c>
      <c r="AF502" s="6" t="str">
        <f t="shared" ca="1" si="1004"/>
        <v/>
      </c>
      <c r="AG502" s="6" t="str">
        <f t="shared" ca="1" si="1005"/>
        <v/>
      </c>
      <c r="AH502" s="6" t="str">
        <f t="shared" ca="1" si="1006"/>
        <v/>
      </c>
      <c r="AI502" s="6" t="str">
        <f t="shared" ca="1" si="1007"/>
        <v/>
      </c>
      <c r="AJ502" s="6" t="str">
        <f t="shared" ca="1" si="1008"/>
        <v/>
      </c>
      <c r="AK502" s="6" t="str">
        <f t="shared" ca="1" si="1009"/>
        <v/>
      </c>
      <c r="AL502" s="6" t="str">
        <f t="shared" ca="1" si="1010"/>
        <v/>
      </c>
      <c r="AM502" s="6" t="str">
        <f t="shared" ca="1" si="1011"/>
        <v/>
      </c>
      <c r="AN502" s="6" t="str">
        <f t="shared" ca="1" si="1012"/>
        <v/>
      </c>
      <c r="AO502" s="6" t="str">
        <f t="shared" ca="1" si="1013"/>
        <v/>
      </c>
      <c r="AP502" s="6" t="str">
        <f t="shared" ca="1" si="1014"/>
        <v/>
      </c>
      <c r="AQ502" s="6" t="str">
        <f t="shared" ca="1" si="1015"/>
        <v/>
      </c>
      <c r="AR502" s="6" t="str">
        <f t="shared" ca="1" si="1016"/>
        <v/>
      </c>
      <c r="AS502" s="6" t="str">
        <f t="shared" ca="1" si="1017"/>
        <v/>
      </c>
      <c r="AT502" s="6" t="str">
        <f t="shared" ca="1" si="1018"/>
        <v/>
      </c>
      <c r="AU502" s="6" t="str">
        <f t="shared" ca="1" si="1019"/>
        <v/>
      </c>
      <c r="AV502" s="6" t="str">
        <f t="shared" ca="1" si="1020"/>
        <v/>
      </c>
      <c r="AW502" s="6" t="str">
        <f t="shared" ca="1" si="1021"/>
        <v/>
      </c>
      <c r="AY502" s="6" t="str">
        <f t="shared" ca="1" si="1022"/>
        <v/>
      </c>
      <c r="AZ502" s="6" t="str">
        <f t="shared" ca="1" si="1023"/>
        <v/>
      </c>
      <c r="BA502" s="6" t="str">
        <f t="shared" ca="1" si="1024"/>
        <v/>
      </c>
      <c r="BB502" s="6" t="str">
        <f t="shared" ca="1" si="1025"/>
        <v/>
      </c>
      <c r="BC502" s="6" t="str">
        <f t="shared" ca="1" si="1026"/>
        <v/>
      </c>
      <c r="BD502" s="6" t="str">
        <f t="shared" ca="1" si="1027"/>
        <v/>
      </c>
      <c r="BE502" s="6" t="str">
        <f t="shared" ca="1" si="1028"/>
        <v/>
      </c>
      <c r="BF502" s="6" t="str">
        <f t="shared" ca="1" si="1029"/>
        <v/>
      </c>
      <c r="BG502" s="6" t="str">
        <f t="shared" ca="1" si="1030"/>
        <v/>
      </c>
      <c r="BH502" s="6" t="str">
        <f t="shared" ca="1" si="1031"/>
        <v/>
      </c>
      <c r="BI502" s="6" t="str">
        <f t="shared" ca="1" si="1032"/>
        <v/>
      </c>
      <c r="BJ502" s="6" t="str">
        <f t="shared" ca="1" si="1033"/>
        <v/>
      </c>
      <c r="BK502" s="6" t="str">
        <f t="shared" ca="1" si="1034"/>
        <v/>
      </c>
      <c r="BL502" s="6" t="str">
        <f t="shared" ca="1" si="1035"/>
        <v/>
      </c>
      <c r="BM502" s="6" t="str">
        <f t="shared" ca="1" si="1036"/>
        <v/>
      </c>
      <c r="BN502" s="6" t="str">
        <f t="shared" ca="1" si="1037"/>
        <v/>
      </c>
      <c r="BO502" s="6" t="str">
        <f t="shared" ca="1" si="1038"/>
        <v/>
      </c>
      <c r="BP502" s="6" t="str">
        <f t="shared" ca="1" si="1039"/>
        <v/>
      </c>
      <c r="BQ502" s="6" t="str">
        <f t="shared" ca="1" si="1040"/>
        <v/>
      </c>
      <c r="BR502" s="6" t="str">
        <f t="shared" ca="1" si="1041"/>
        <v/>
      </c>
      <c r="BS502" s="6" t="str">
        <f t="shared" ca="1" si="1042"/>
        <v/>
      </c>
      <c r="BU502" s="6" t="str">
        <f t="shared" ca="1" si="1043"/>
        <v/>
      </c>
      <c r="BW502" s="515" t="str">
        <f t="shared" ca="1" si="1044"/>
        <v/>
      </c>
      <c r="BX502" s="515">
        <f t="shared" ca="1" si="1045"/>
        <v>0</v>
      </c>
      <c r="BY502" s="515" t="str">
        <f t="shared" ca="1" si="1046"/>
        <v/>
      </c>
      <c r="CA502" s="6">
        <f t="shared" ca="1" si="1047"/>
        <v>1</v>
      </c>
      <c r="CC502" s="523" t="str">
        <f t="shared" ca="1" si="1048"/>
        <v/>
      </c>
      <c r="CE502" s="6" t="str">
        <f t="shared" ca="1" si="1049"/>
        <v/>
      </c>
      <c r="CG502" s="524" t="str">
        <f ca="1">IF(V502=1,"",IF($AA$4=1,"",IF(LOG入力!BH502&gt;0,"",IF(N502=0,"",IF(HT502=0,"","★")))))</f>
        <v/>
      </c>
      <c r="CI502" s="74" t="str">
        <f t="shared" ca="1" si="1050"/>
        <v/>
      </c>
      <c r="CK502" s="525" t="str">
        <f ca="1">IF(V502=1,"",IF(LOG入力!BH502&gt;0,1,0))</f>
        <v/>
      </c>
      <c r="CL502" s="74" t="str">
        <f t="shared" ca="1" si="1051"/>
        <v/>
      </c>
      <c r="CN502" s="74" t="str">
        <f t="shared" ca="1" si="1052"/>
        <v/>
      </c>
      <c r="CO502" s="74" t="str">
        <f t="shared" ca="1" si="1053"/>
        <v/>
      </c>
      <c r="CQ502" s="74" t="str">
        <f t="shared" ca="1" si="1054"/>
        <v/>
      </c>
      <c r="CR502" s="74" t="str">
        <f t="shared" ca="1" si="1055"/>
        <v/>
      </c>
      <c r="CS502" s="74" t="str">
        <f t="shared" ca="1" si="1056"/>
        <v/>
      </c>
      <c r="CT502" s="74" t="str">
        <f t="shared" ca="1" si="1057"/>
        <v/>
      </c>
      <c r="CU502" s="74" t="str">
        <f t="shared" ca="1" si="1058"/>
        <v/>
      </c>
      <c r="CV502" s="74" t="str">
        <f t="shared" ca="1" si="1059"/>
        <v/>
      </c>
      <c r="CW502" s="74" t="str">
        <f t="shared" ca="1" si="1060"/>
        <v/>
      </c>
      <c r="CX502" s="74" t="str">
        <f t="shared" ca="1" si="1061"/>
        <v/>
      </c>
      <c r="CY502" s="74" t="str">
        <f t="shared" ca="1" si="1062"/>
        <v/>
      </c>
      <c r="CZ502" s="74" t="str">
        <f t="shared" ca="1" si="1063"/>
        <v/>
      </c>
      <c r="DA502" s="74" t="str">
        <f t="shared" ca="1" si="1064"/>
        <v/>
      </c>
      <c r="DB502" s="74" t="str">
        <f t="shared" ca="1" si="1065"/>
        <v/>
      </c>
      <c r="DD502" s="74" t="str">
        <f t="shared" ca="1" si="1066"/>
        <v/>
      </c>
      <c r="DE502" s="74" t="str">
        <f t="shared" ca="1" si="1067"/>
        <v/>
      </c>
      <c r="DF502" s="74" t="str">
        <f t="shared" ca="1" si="1068"/>
        <v/>
      </c>
      <c r="DG502" s="74" t="str">
        <f t="shared" ca="1" si="1069"/>
        <v/>
      </c>
      <c r="DH502" s="74" t="str">
        <f t="shared" ca="1" si="1070"/>
        <v/>
      </c>
      <c r="DI502" s="74" t="str">
        <f t="shared" ca="1" si="1071"/>
        <v/>
      </c>
      <c r="DJ502" s="74" t="str">
        <f t="shared" ca="1" si="1072"/>
        <v/>
      </c>
      <c r="DK502" s="74" t="str">
        <f t="shared" ca="1" si="1073"/>
        <v/>
      </c>
      <c r="DL502" s="74" t="str">
        <f t="shared" ca="1" si="1074"/>
        <v/>
      </c>
      <c r="DM502" s="74" t="str">
        <f t="shared" ca="1" si="1075"/>
        <v/>
      </c>
      <c r="DN502" s="74" t="str">
        <f t="shared" ca="1" si="1076"/>
        <v/>
      </c>
      <c r="DO502" s="74" t="str">
        <f t="shared" ca="1" si="1077"/>
        <v/>
      </c>
      <c r="DQ502" s="74" t="str">
        <f t="shared" ca="1" si="1078"/>
        <v/>
      </c>
      <c r="DS502" s="74" t="str">
        <f t="shared" ca="1" si="1079"/>
        <v/>
      </c>
      <c r="DT502" s="74" t="str">
        <f t="shared" ca="1" si="1080"/>
        <v/>
      </c>
      <c r="DV502" s="525" t="str">
        <f t="shared" ca="1" si="1081"/>
        <v/>
      </c>
      <c r="DW502" s="74" t="str">
        <f t="shared" ca="1" si="1082"/>
        <v/>
      </c>
      <c r="DX502" s="485" t="str">
        <f t="shared" ca="1" si="1083"/>
        <v/>
      </c>
      <c r="DY502" s="74" t="str">
        <f t="shared" ca="1" si="1084"/>
        <v/>
      </c>
      <c r="DZ502" s="74" t="str">
        <f t="shared" ca="1" si="1085"/>
        <v/>
      </c>
      <c r="EA502" s="74" t="str">
        <f t="shared" ca="1" si="1086"/>
        <v/>
      </c>
      <c r="EC502" s="74" t="str">
        <f t="shared" ca="1" si="1087"/>
        <v/>
      </c>
      <c r="ED502" s="74" t="str">
        <f t="shared" ca="1" si="1088"/>
        <v/>
      </c>
      <c r="EE502" s="74" t="str">
        <f t="shared" ca="1" si="1089"/>
        <v/>
      </c>
      <c r="EG502" s="479" t="str">
        <f ca="1">IF(V502=1,"",IF(LOG入力!BH502&gt;0,0,IF(CG502="★",0,IF(R502=1,0,IF(N502=0,0,1)))))</f>
        <v/>
      </c>
      <c r="EH502" s="483" t="str">
        <f t="shared" ca="1" si="1090"/>
        <v/>
      </c>
      <c r="EI502" s="483" t="str">
        <f t="shared" ca="1" si="1091"/>
        <v/>
      </c>
      <c r="EJ502" s="483" t="str">
        <f t="shared" ca="1" si="1092"/>
        <v/>
      </c>
      <c r="EL502" s="71">
        <f t="shared" ca="1" si="1093"/>
        <v>0</v>
      </c>
      <c r="EM502" s="6">
        <f t="shared" ca="1" si="1094"/>
        <v>0</v>
      </c>
      <c r="EN502" s="6" t="str">
        <f t="shared" ca="1" si="1095"/>
        <v/>
      </c>
      <c r="EO502" s="6">
        <f ca="1">IF(LOG入力!BH502&gt;0,0,IF(EM502=0,0,(IF(COUNTIF($EN$19:EN502,EN502)=1,IF($FS$3="N",1,IF(EH502=1,1,0))))))</f>
        <v>0</v>
      </c>
      <c r="EP502" s="6" t="str">
        <f ca="1">IF(LOG入力!BH502&gt;0,"",IF(EO502=1,$X502,""))</f>
        <v/>
      </c>
      <c r="EQ502" s="6" t="str">
        <f ca="1">IF(LOG入力!BH502&gt;0,"",IF(EO502=1,$Y502,""))</f>
        <v/>
      </c>
      <c r="ER502" s="520" t="str">
        <f ca="1">IF(LOG入力!BH502&gt;0,"",IF(COUNTIF($EP$19:$EP502,EP502)=1,EP502,""))</f>
        <v/>
      </c>
      <c r="ES502" s="520">
        <f ca="1">IF(LOG入力!BH502&gt;0,0,IF((EL502=1),IF(($ER502=""),0,1),0))</f>
        <v>0</v>
      </c>
      <c r="ET502" s="520" t="str">
        <f ca="1">IF(LOG入力!BH502&gt;0,"",IF(COUNTIF($EQ$19:EQ502,EQ502)=1,EQ502,""))</f>
        <v/>
      </c>
      <c r="EU502" s="539">
        <f ca="1">IF(LOG入力!BH502&gt;0,0,IF((EL502=1),IF(($ET502=""),0,1),0))</f>
        <v>0</v>
      </c>
      <c r="EV502" s="71">
        <f t="shared" ca="1" si="1096"/>
        <v>0</v>
      </c>
      <c r="EW502" s="6">
        <f t="shared" ca="1" si="1097"/>
        <v>0</v>
      </c>
      <c r="EX502" s="6" t="str">
        <f t="shared" ca="1" si="1098"/>
        <v/>
      </c>
      <c r="EY502" s="6">
        <f ca="1">IF(LOG入力!BH502&gt;0,0,IF(EW502=0,0,(IF(COUNTIF($EX$19:EX502,EX502)=1,IF($FS$3="N",1,IF(EH502=1,1,0))))))</f>
        <v>0</v>
      </c>
      <c r="EZ502" s="6" t="str">
        <f ca="1">IF(LOG入力!BH502&gt;0,"",IF(EY502=1,$X502,""))</f>
        <v/>
      </c>
      <c r="FA502" s="6" t="str">
        <f ca="1">IF(LOG入力!BH502&gt;0,"",IF(EY502=1,$Y502,""))</f>
        <v/>
      </c>
      <c r="FB502" s="6" t="str">
        <f ca="1">IF(LOG入力!BH502&gt;0,"",IF(COUNTIF($EZ$19:$EZ502,EZ502)=1,EZ502,""))</f>
        <v/>
      </c>
      <c r="FC502" s="6">
        <f ca="1">IF(LOG入力!BH502&gt;0,0,IF((EV502=1),IF(($FB502=""),0,1),0))</f>
        <v>0</v>
      </c>
      <c r="FD502" s="6" t="str">
        <f ca="1">IF(LOG入力!BH502&gt;0,"",IF(COUNTIF($FA$19:FA502,FA502)=1,FA502,""))</f>
        <v/>
      </c>
      <c r="FE502" s="72">
        <f ca="1">IF(LOG入力!BH502&gt;0,0,IF((EV502=1),IF(($FD502=""),0,1),0))</f>
        <v>0</v>
      </c>
      <c r="FF502" s="71">
        <f t="shared" ca="1" si="1099"/>
        <v>0</v>
      </c>
      <c r="FG502" s="6">
        <f t="shared" ca="1" si="1100"/>
        <v>0</v>
      </c>
      <c r="FH502" s="6" t="str">
        <f t="shared" ca="1" si="1101"/>
        <v/>
      </c>
      <c r="FI502" s="6">
        <f ca="1">IF(LOG入力!BH502&gt;0,0,IF(FG502=0,0,(IF(COUNTIF($FH$19:FH502,FH502)=1,IF($FS$3="N",1,IF(EH502=1,1,0))))))</f>
        <v>0</v>
      </c>
      <c r="FJ502" s="6" t="str">
        <f ca="1">IF(LOG入力!BH502&gt;0,"",IF(FI502=1,$X502,""))</f>
        <v/>
      </c>
      <c r="FK502" s="6" t="str">
        <f ca="1">IF(LOG入力!BH502&gt;0,"",IF(FI502=1,$Y502,""))</f>
        <v/>
      </c>
      <c r="FL502" s="6" t="str">
        <f ca="1">IF(LOG入力!BH502&gt;0,"",IF(COUNTIF($FJ$19:$FJ502,FJ502)=1,FJ502,""))</f>
        <v/>
      </c>
      <c r="FM502" s="6">
        <f ca="1">IF(LOG入力!BH502&gt;0,0,IF((FF502=1),IF(($FL502=""),0,1),0))</f>
        <v>0</v>
      </c>
      <c r="FN502" s="6" t="str">
        <f ca="1">IF(LOG入力!BH502&gt;0,"",IF(COUNTIF($FK$19:FK502,FK502)=1,FK502,""))</f>
        <v/>
      </c>
      <c r="FO502" s="72">
        <f ca="1">IF(LOG入力!BH502&gt;0,0,IF((FF502=1),IF(($FN502=""),0,1),0))</f>
        <v>0</v>
      </c>
      <c r="FP502" s="71">
        <f t="shared" ca="1" si="1102"/>
        <v>0</v>
      </c>
      <c r="FQ502" s="6">
        <f t="shared" ca="1" si="1103"/>
        <v>0</v>
      </c>
      <c r="FR502" s="6" t="str">
        <f t="shared" ca="1" si="1104"/>
        <v/>
      </c>
      <c r="FS502" s="6">
        <f ca="1">IF(LOG入力!BH502&gt;0,0,IF(FQ502=0,0,(IF(COUNTIF($FR$19:FR502,FR502)=1,IF($FS$3="N",1,IF(EH502=1,1,0))))))</f>
        <v>0</v>
      </c>
      <c r="FT502" s="6" t="str">
        <f ca="1">IF(LOG入力!BH502&gt;0,"",IF(FS502=1,$X502,""))</f>
        <v/>
      </c>
      <c r="FU502" s="6" t="str">
        <f ca="1">IF(LOG入力!BH502&gt;0,"",IF(FS502=1,$Y502,""))</f>
        <v/>
      </c>
      <c r="FV502" s="6" t="str">
        <f ca="1">IF(LOG入力!BH502&gt;0,"",IF(COUNTIF($FT$19:$FT502,FT502)=1,FT502,""))</f>
        <v/>
      </c>
      <c r="FW502" s="6">
        <f ca="1">IF(LOG入力!BH502&gt;0,0,IF((FP502=1),IF(($FV502=""),0,1),0))</f>
        <v>0</v>
      </c>
      <c r="FX502" s="6" t="str">
        <f ca="1">IF(LOG入力!BH502&gt;0,"",IF(COUNTIF($FU$19:FU502,FU502)=1,FU502,""))</f>
        <v/>
      </c>
      <c r="FY502" s="72">
        <f ca="1">IF(LOG入力!BH502&gt;0,0,IF((FP502=1),IF(($FX502=""),0,1),0))</f>
        <v>0</v>
      </c>
      <c r="FZ502" s="71">
        <f t="shared" ca="1" si="1105"/>
        <v>0</v>
      </c>
      <c r="GA502" s="6">
        <f t="shared" ca="1" si="1106"/>
        <v>0</v>
      </c>
      <c r="GB502" s="6" t="str">
        <f t="shared" ca="1" si="1107"/>
        <v/>
      </c>
      <c r="GC502" s="6">
        <f ca="1">IF(LOG入力!BH502&gt;0,0,IF(GA502=0,0,(IF(COUNTIF($GB$19:GB502,GB502)=1,IF($FS$3="N",1,IF(EH502=1,1,0))))))</f>
        <v>0</v>
      </c>
      <c r="GD502" s="6" t="str">
        <f ca="1">IF(LOG入力!BH502&gt;0,"",IF(GC502=1,$X502,""))</f>
        <v/>
      </c>
      <c r="GE502" s="6" t="str">
        <f ca="1">IF(LOG入力!BH502&gt;0,"",IF(GC502=1,$Y502,""))</f>
        <v/>
      </c>
      <c r="GF502" s="6" t="str">
        <f ca="1">IF(LOG入力!BH502&gt;0,"",IF(COUNTIF($GD$19:$GD502,GD502)=1,GD502,""))</f>
        <v/>
      </c>
      <c r="GG502" s="6">
        <f ca="1">IF(LOG入力!BH502&gt;0,0,IF((FZ502=1),IF(($GF502=""),0,1),0))</f>
        <v>0</v>
      </c>
      <c r="GH502" s="6" t="str">
        <f ca="1">IF(LOG入力!BH502&gt;0,"",IF(COUNTIF($GE$19:GE502,GE502)=1,GE502,""))</f>
        <v/>
      </c>
      <c r="GI502" s="72">
        <f ca="1">IF(LOG入力!BH502&gt;0,0,IF((FZ502=1),IF(($GH502=""),0,1),0))</f>
        <v>0</v>
      </c>
      <c r="GK502" s="455" t="str">
        <f ca="1">IF(V502=1,"",IF(LEN(LOG入力!AS502)=0,"",LOG入力!AS502))</f>
        <v/>
      </c>
      <c r="GL502" s="378" t="str">
        <f t="shared" ca="1" si="1108"/>
        <v/>
      </c>
      <c r="GM502" s="378" t="str">
        <f t="shared" ca="1" si="1109"/>
        <v/>
      </c>
      <c r="GN502" s="74" t="str">
        <f t="shared" ca="1" si="1110"/>
        <v/>
      </c>
      <c r="GO502" s="74" t="str">
        <f t="shared" ca="1" si="1111"/>
        <v/>
      </c>
      <c r="GQ502" s="74" t="str">
        <f t="shared" ca="1" si="1112"/>
        <v/>
      </c>
      <c r="GR502" s="74" t="str">
        <f t="shared" ca="1" si="1113"/>
        <v/>
      </c>
      <c r="GS502" s="74" t="str">
        <f t="shared" ca="1" si="1114"/>
        <v/>
      </c>
      <c r="GT502" s="74" t="str">
        <f t="shared" ca="1" si="1115"/>
        <v/>
      </c>
      <c r="GU502" s="74" t="str">
        <f t="shared" ca="1" si="1116"/>
        <v/>
      </c>
      <c r="GV502" s="74" t="str">
        <f t="shared" ca="1" si="1117"/>
        <v/>
      </c>
      <c r="GX502" s="74" t="str">
        <f t="shared" ca="1" si="1118"/>
        <v/>
      </c>
      <c r="GY502" s="74" t="str">
        <f t="shared" ca="1" si="1119"/>
        <v/>
      </c>
      <c r="GZ502" s="74" t="str">
        <f ca="1">IF(V502=1,"",IF(LOG入力!BH502&gt;0,0,IF(GY502=0,0,IF((VALUE((TYPE(VALUE(J502)))))=16,0,IF(VALUE(J502)&lt;60,1,IF(VALUE(J502)&lt;100,0,IF(VALUE(J502)&lt;600,2,0)))))))</f>
        <v/>
      </c>
      <c r="HA502" s="74" t="str">
        <f t="shared" ca="1" si="1120"/>
        <v/>
      </c>
      <c r="HB502" s="74" t="str">
        <f ca="1">IF(V502=1,"",IF(LOG入力!BH502&gt;0,0,IF(HA502=0,0,IF((VALUE((TYPE(VALUE(L502)))))=16,0,IF(VALUE(L502)&lt;60,1,IF(VALUE(L502)&lt;100,0,IF(VALUE(L502)&lt;600,2,0)))))))</f>
        <v/>
      </c>
      <c r="HD502" s="74" t="str">
        <f t="shared" ca="1" si="1121"/>
        <v/>
      </c>
      <c r="HF502" s="74" t="str">
        <f t="shared" ca="1" si="1122"/>
        <v/>
      </c>
      <c r="HG502" s="74" t="str">
        <f t="shared" ca="1" si="1123"/>
        <v/>
      </c>
      <c r="HH502" s="74" t="str">
        <f t="shared" ca="1" si="1124"/>
        <v/>
      </c>
      <c r="HI502" s="74" t="str">
        <f t="shared" ca="1" si="1125"/>
        <v/>
      </c>
      <c r="HJ502" s="74" t="str">
        <f t="shared" ca="1" si="1126"/>
        <v/>
      </c>
      <c r="HK502" s="74" t="str">
        <f t="shared" ca="1" si="1127"/>
        <v/>
      </c>
      <c r="HL502" s="74" t="str">
        <f t="shared" ca="1" si="1128"/>
        <v/>
      </c>
      <c r="HM502" s="74" t="str">
        <f t="shared" ca="1" si="1129"/>
        <v/>
      </c>
      <c r="HN502" s="74" t="str">
        <f t="shared" ca="1" si="1130"/>
        <v/>
      </c>
      <c r="HO502" s="529" t="str">
        <f t="shared" ca="1" si="1131"/>
        <v/>
      </c>
      <c r="HP502" s="74" t="str">
        <f t="shared" ca="1" si="1132"/>
        <v/>
      </c>
      <c r="HQ502" s="74" t="str">
        <f t="shared" ca="1" si="1133"/>
        <v/>
      </c>
      <c r="HR502" s="74" t="str">
        <f t="shared" ca="1" si="1134"/>
        <v/>
      </c>
      <c r="HS502" s="74" t="str">
        <f t="shared" ca="1" si="1135"/>
        <v/>
      </c>
      <c r="HT502" s="74" t="str">
        <f ca="1">IF(V502=1,"",IF(LOG入力!BH502&gt;0,0,IF(DV502=1,0,IF(N502="0",0,IF(SUM(HD502:HS502)&gt;0,1,0)))))</f>
        <v/>
      </c>
    </row>
    <row r="503" spans="1:228" x14ac:dyDescent="0.15">
      <c r="A503" s="5"/>
      <c r="B503" s="532" t="str">
        <f t="shared" ca="1" si="994"/>
        <v/>
      </c>
      <c r="C503" s="534" t="str">
        <f ca="1">LOG入力!AP503</f>
        <v/>
      </c>
      <c r="D503" s="534" t="str">
        <f ca="1">LOG入力!AQ503</f>
        <v/>
      </c>
      <c r="E503" s="534" t="str">
        <f ca="1">LOG入力!AR503</f>
        <v/>
      </c>
      <c r="F503" s="535" t="str">
        <f t="shared" ca="1" si="995"/>
        <v/>
      </c>
      <c r="G503" s="585" t="str">
        <f ca="1">LOG入力!AT503</f>
        <v/>
      </c>
      <c r="H503" s="542" t="str">
        <f ca="1">LOG入力!AU503</f>
        <v/>
      </c>
      <c r="I503" s="542" t="str">
        <f ca="1">LOG入力!AV503</f>
        <v/>
      </c>
      <c r="J503" s="577" t="str">
        <f ca="1">LOG入力!AW503</f>
        <v/>
      </c>
      <c r="K503" s="578" t="str">
        <f ca="1">LOG入力!BJ503</f>
        <v/>
      </c>
      <c r="L503" s="577" t="str">
        <f ca="1">LOG入力!AY503</f>
        <v/>
      </c>
      <c r="M503" s="545" t="str">
        <f ca="1">LOG入力!BK503</f>
        <v/>
      </c>
      <c r="N503" s="512" t="str">
        <f ca="1">IF(V503=1,"",IF(LOG入力!AJ503=1,"1",LOG入力!BA503))</f>
        <v/>
      </c>
      <c r="O503" s="538" t="str">
        <f ca="1">IF(V503=1,"",IF(LEN(LOG入力!O503)=0,"",LOG入力!O503))</f>
        <v/>
      </c>
      <c r="P503" s="291" t="str">
        <f ca="1">IF(V503=1,"",IF($AA$4=1,"",IF(LOG入力!BG503=1,"",CONCATENATE($ER503,$FB503,$FL503,$FV503,$GF503))))</f>
        <v/>
      </c>
      <c r="Q503" s="291" t="str">
        <f ca="1">IF(V503=1,"",IF($AA$4=1,"",IF(LOG入力!BG503=1,"",CONCATENATE($ET503,$FD503,$FN503,$FX503,$GH503))))</f>
        <v/>
      </c>
      <c r="R503" s="573" t="str">
        <f ca="1">IF(V503=1,"",IF($AA$4=1,"",IF(LOG入力!BH503&gt;0,0,AA503)))</f>
        <v/>
      </c>
      <c r="S503" s="293" t="str">
        <f t="shared" ca="1" si="996"/>
        <v/>
      </c>
      <c r="T503" s="681"/>
      <c r="U503" s="38"/>
      <c r="V503" s="196">
        <f ca="1">LOG入力!AN503</f>
        <v>1</v>
      </c>
      <c r="W503" s="38"/>
      <c r="X503" s="516" t="str">
        <f t="shared" ca="1" si="997"/>
        <v/>
      </c>
      <c r="Y503" s="515" t="str">
        <f t="shared" ca="1" si="998"/>
        <v/>
      </c>
      <c r="Z503" s="518" t="str">
        <f t="shared" ca="1" si="999"/>
        <v/>
      </c>
      <c r="AA503" s="574" t="str">
        <f t="shared" ca="1" si="1000"/>
        <v/>
      </c>
      <c r="AC503" s="6" t="str">
        <f t="shared" ca="1" si="1001"/>
        <v/>
      </c>
      <c r="AD503" s="6" t="str">
        <f t="shared" ca="1" si="1002"/>
        <v/>
      </c>
      <c r="AE503" s="6" t="str">
        <f t="shared" ca="1" si="1003"/>
        <v/>
      </c>
      <c r="AF503" s="6" t="str">
        <f t="shared" ca="1" si="1004"/>
        <v/>
      </c>
      <c r="AG503" s="6" t="str">
        <f t="shared" ca="1" si="1005"/>
        <v/>
      </c>
      <c r="AH503" s="6" t="str">
        <f t="shared" ca="1" si="1006"/>
        <v/>
      </c>
      <c r="AI503" s="6" t="str">
        <f t="shared" ca="1" si="1007"/>
        <v/>
      </c>
      <c r="AJ503" s="6" t="str">
        <f t="shared" ca="1" si="1008"/>
        <v/>
      </c>
      <c r="AK503" s="6" t="str">
        <f t="shared" ca="1" si="1009"/>
        <v/>
      </c>
      <c r="AL503" s="6" t="str">
        <f t="shared" ca="1" si="1010"/>
        <v/>
      </c>
      <c r="AM503" s="6" t="str">
        <f t="shared" ca="1" si="1011"/>
        <v/>
      </c>
      <c r="AN503" s="6" t="str">
        <f t="shared" ca="1" si="1012"/>
        <v/>
      </c>
      <c r="AO503" s="6" t="str">
        <f t="shared" ca="1" si="1013"/>
        <v/>
      </c>
      <c r="AP503" s="6" t="str">
        <f t="shared" ca="1" si="1014"/>
        <v/>
      </c>
      <c r="AQ503" s="6" t="str">
        <f t="shared" ca="1" si="1015"/>
        <v/>
      </c>
      <c r="AR503" s="6" t="str">
        <f t="shared" ca="1" si="1016"/>
        <v/>
      </c>
      <c r="AS503" s="6" t="str">
        <f t="shared" ca="1" si="1017"/>
        <v/>
      </c>
      <c r="AT503" s="6" t="str">
        <f t="shared" ca="1" si="1018"/>
        <v/>
      </c>
      <c r="AU503" s="6" t="str">
        <f t="shared" ca="1" si="1019"/>
        <v/>
      </c>
      <c r="AV503" s="6" t="str">
        <f t="shared" ca="1" si="1020"/>
        <v/>
      </c>
      <c r="AW503" s="6" t="str">
        <f t="shared" ca="1" si="1021"/>
        <v/>
      </c>
      <c r="AY503" s="6" t="str">
        <f t="shared" ca="1" si="1022"/>
        <v/>
      </c>
      <c r="AZ503" s="6" t="str">
        <f t="shared" ca="1" si="1023"/>
        <v/>
      </c>
      <c r="BA503" s="6" t="str">
        <f t="shared" ca="1" si="1024"/>
        <v/>
      </c>
      <c r="BB503" s="6" t="str">
        <f t="shared" ca="1" si="1025"/>
        <v/>
      </c>
      <c r="BC503" s="6" t="str">
        <f t="shared" ca="1" si="1026"/>
        <v/>
      </c>
      <c r="BD503" s="6" t="str">
        <f t="shared" ca="1" si="1027"/>
        <v/>
      </c>
      <c r="BE503" s="6" t="str">
        <f t="shared" ca="1" si="1028"/>
        <v/>
      </c>
      <c r="BF503" s="6" t="str">
        <f t="shared" ca="1" si="1029"/>
        <v/>
      </c>
      <c r="BG503" s="6" t="str">
        <f t="shared" ca="1" si="1030"/>
        <v/>
      </c>
      <c r="BH503" s="6" t="str">
        <f t="shared" ca="1" si="1031"/>
        <v/>
      </c>
      <c r="BI503" s="6" t="str">
        <f t="shared" ca="1" si="1032"/>
        <v/>
      </c>
      <c r="BJ503" s="6" t="str">
        <f t="shared" ca="1" si="1033"/>
        <v/>
      </c>
      <c r="BK503" s="6" t="str">
        <f t="shared" ca="1" si="1034"/>
        <v/>
      </c>
      <c r="BL503" s="6" t="str">
        <f t="shared" ca="1" si="1035"/>
        <v/>
      </c>
      <c r="BM503" s="6" t="str">
        <f t="shared" ca="1" si="1036"/>
        <v/>
      </c>
      <c r="BN503" s="6" t="str">
        <f t="shared" ca="1" si="1037"/>
        <v/>
      </c>
      <c r="BO503" s="6" t="str">
        <f t="shared" ca="1" si="1038"/>
        <v/>
      </c>
      <c r="BP503" s="6" t="str">
        <f t="shared" ca="1" si="1039"/>
        <v/>
      </c>
      <c r="BQ503" s="6" t="str">
        <f t="shared" ca="1" si="1040"/>
        <v/>
      </c>
      <c r="BR503" s="6" t="str">
        <f t="shared" ca="1" si="1041"/>
        <v/>
      </c>
      <c r="BS503" s="6" t="str">
        <f t="shared" ca="1" si="1042"/>
        <v/>
      </c>
      <c r="BU503" s="6" t="str">
        <f t="shared" ca="1" si="1043"/>
        <v/>
      </c>
      <c r="BW503" s="515" t="str">
        <f t="shared" ca="1" si="1044"/>
        <v/>
      </c>
      <c r="BX503" s="515">
        <f t="shared" ca="1" si="1045"/>
        <v>0</v>
      </c>
      <c r="BY503" s="515" t="str">
        <f t="shared" ca="1" si="1046"/>
        <v/>
      </c>
      <c r="CA503" s="6">
        <f t="shared" ca="1" si="1047"/>
        <v>1</v>
      </c>
      <c r="CC503" s="523" t="str">
        <f t="shared" ca="1" si="1048"/>
        <v/>
      </c>
      <c r="CE503" s="6" t="str">
        <f t="shared" ca="1" si="1049"/>
        <v/>
      </c>
      <c r="CG503" s="524" t="str">
        <f ca="1">IF(V503=1,"",IF($AA$4=1,"",IF(LOG入力!BH503&gt;0,"",IF(N503=0,"",IF(HT503=0,"","★")))))</f>
        <v/>
      </c>
      <c r="CI503" s="74" t="str">
        <f t="shared" ca="1" si="1050"/>
        <v/>
      </c>
      <c r="CK503" s="525" t="str">
        <f ca="1">IF(V503=1,"",IF(LOG入力!BH503&gt;0,1,0))</f>
        <v/>
      </c>
      <c r="CL503" s="74" t="str">
        <f t="shared" ca="1" si="1051"/>
        <v/>
      </c>
      <c r="CN503" s="74" t="str">
        <f t="shared" ca="1" si="1052"/>
        <v/>
      </c>
      <c r="CO503" s="74" t="str">
        <f t="shared" ca="1" si="1053"/>
        <v/>
      </c>
      <c r="CQ503" s="74" t="str">
        <f t="shared" ca="1" si="1054"/>
        <v/>
      </c>
      <c r="CR503" s="74" t="str">
        <f t="shared" ca="1" si="1055"/>
        <v/>
      </c>
      <c r="CS503" s="74" t="str">
        <f t="shared" ca="1" si="1056"/>
        <v/>
      </c>
      <c r="CT503" s="74" t="str">
        <f t="shared" ca="1" si="1057"/>
        <v/>
      </c>
      <c r="CU503" s="74" t="str">
        <f t="shared" ca="1" si="1058"/>
        <v/>
      </c>
      <c r="CV503" s="74" t="str">
        <f t="shared" ca="1" si="1059"/>
        <v/>
      </c>
      <c r="CW503" s="74" t="str">
        <f t="shared" ca="1" si="1060"/>
        <v/>
      </c>
      <c r="CX503" s="74" t="str">
        <f t="shared" ca="1" si="1061"/>
        <v/>
      </c>
      <c r="CY503" s="74" t="str">
        <f t="shared" ca="1" si="1062"/>
        <v/>
      </c>
      <c r="CZ503" s="74" t="str">
        <f t="shared" ca="1" si="1063"/>
        <v/>
      </c>
      <c r="DA503" s="74" t="str">
        <f t="shared" ca="1" si="1064"/>
        <v/>
      </c>
      <c r="DB503" s="74" t="str">
        <f t="shared" ca="1" si="1065"/>
        <v/>
      </c>
      <c r="DD503" s="74" t="str">
        <f t="shared" ca="1" si="1066"/>
        <v/>
      </c>
      <c r="DE503" s="74" t="str">
        <f t="shared" ca="1" si="1067"/>
        <v/>
      </c>
      <c r="DF503" s="74" t="str">
        <f t="shared" ca="1" si="1068"/>
        <v/>
      </c>
      <c r="DG503" s="74" t="str">
        <f t="shared" ca="1" si="1069"/>
        <v/>
      </c>
      <c r="DH503" s="74" t="str">
        <f t="shared" ca="1" si="1070"/>
        <v/>
      </c>
      <c r="DI503" s="74" t="str">
        <f t="shared" ca="1" si="1071"/>
        <v/>
      </c>
      <c r="DJ503" s="74" t="str">
        <f t="shared" ca="1" si="1072"/>
        <v/>
      </c>
      <c r="DK503" s="74" t="str">
        <f t="shared" ca="1" si="1073"/>
        <v/>
      </c>
      <c r="DL503" s="74" t="str">
        <f t="shared" ca="1" si="1074"/>
        <v/>
      </c>
      <c r="DM503" s="74" t="str">
        <f t="shared" ca="1" si="1075"/>
        <v/>
      </c>
      <c r="DN503" s="74" t="str">
        <f t="shared" ca="1" si="1076"/>
        <v/>
      </c>
      <c r="DO503" s="74" t="str">
        <f t="shared" ca="1" si="1077"/>
        <v/>
      </c>
      <c r="DQ503" s="74" t="str">
        <f t="shared" ca="1" si="1078"/>
        <v/>
      </c>
      <c r="DS503" s="74" t="str">
        <f t="shared" ca="1" si="1079"/>
        <v/>
      </c>
      <c r="DT503" s="74" t="str">
        <f t="shared" ca="1" si="1080"/>
        <v/>
      </c>
      <c r="DV503" s="525" t="str">
        <f t="shared" ca="1" si="1081"/>
        <v/>
      </c>
      <c r="DW503" s="74" t="str">
        <f t="shared" ca="1" si="1082"/>
        <v/>
      </c>
      <c r="DX503" s="485" t="str">
        <f t="shared" ca="1" si="1083"/>
        <v/>
      </c>
      <c r="DY503" s="74" t="str">
        <f t="shared" ca="1" si="1084"/>
        <v/>
      </c>
      <c r="DZ503" s="74" t="str">
        <f t="shared" ca="1" si="1085"/>
        <v/>
      </c>
      <c r="EA503" s="74" t="str">
        <f t="shared" ca="1" si="1086"/>
        <v/>
      </c>
      <c r="EC503" s="74" t="str">
        <f t="shared" ca="1" si="1087"/>
        <v/>
      </c>
      <c r="ED503" s="74" t="str">
        <f t="shared" ca="1" si="1088"/>
        <v/>
      </c>
      <c r="EE503" s="74" t="str">
        <f t="shared" ca="1" si="1089"/>
        <v/>
      </c>
      <c r="EG503" s="479" t="str">
        <f ca="1">IF(V503=1,"",IF(LOG入力!BH503&gt;0,0,IF(CG503="★",0,IF(R503=1,0,IF(N503=0,0,1)))))</f>
        <v/>
      </c>
      <c r="EH503" s="483" t="str">
        <f t="shared" ca="1" si="1090"/>
        <v/>
      </c>
      <c r="EI503" s="483" t="str">
        <f t="shared" ca="1" si="1091"/>
        <v/>
      </c>
      <c r="EJ503" s="483" t="str">
        <f t="shared" ca="1" si="1092"/>
        <v/>
      </c>
      <c r="EL503" s="71">
        <f t="shared" ca="1" si="1093"/>
        <v>0</v>
      </c>
      <c r="EM503" s="6">
        <f t="shared" ca="1" si="1094"/>
        <v>0</v>
      </c>
      <c r="EN503" s="6" t="str">
        <f t="shared" ca="1" si="1095"/>
        <v/>
      </c>
      <c r="EO503" s="6">
        <f ca="1">IF(LOG入力!BH503&gt;0,0,IF(EM503=0,0,(IF(COUNTIF($EN$19:EN503,EN503)=1,IF($FS$3="N",1,IF(EH503=1,1,0))))))</f>
        <v>0</v>
      </c>
      <c r="EP503" s="6" t="str">
        <f ca="1">IF(LOG入力!BH503&gt;0,"",IF(EO503=1,$X503,""))</f>
        <v/>
      </c>
      <c r="EQ503" s="6" t="str">
        <f ca="1">IF(LOG入力!BH503&gt;0,"",IF(EO503=1,$Y503,""))</f>
        <v/>
      </c>
      <c r="ER503" s="520" t="str">
        <f ca="1">IF(LOG入力!BH503&gt;0,"",IF(COUNTIF($EP$19:$EP503,EP503)=1,EP503,""))</f>
        <v/>
      </c>
      <c r="ES503" s="520">
        <f ca="1">IF(LOG入力!BH503&gt;0,0,IF((EL503=1),IF(($ER503=""),0,1),0))</f>
        <v>0</v>
      </c>
      <c r="ET503" s="520" t="str">
        <f ca="1">IF(LOG入力!BH503&gt;0,"",IF(COUNTIF($EQ$19:EQ503,EQ503)=1,EQ503,""))</f>
        <v/>
      </c>
      <c r="EU503" s="539">
        <f ca="1">IF(LOG入力!BH503&gt;0,0,IF((EL503=1),IF(($ET503=""),0,1),0))</f>
        <v>0</v>
      </c>
      <c r="EV503" s="71">
        <f t="shared" ca="1" si="1096"/>
        <v>0</v>
      </c>
      <c r="EW503" s="6">
        <f t="shared" ca="1" si="1097"/>
        <v>0</v>
      </c>
      <c r="EX503" s="6" t="str">
        <f t="shared" ca="1" si="1098"/>
        <v/>
      </c>
      <c r="EY503" s="6">
        <f ca="1">IF(LOG入力!BH503&gt;0,0,IF(EW503=0,0,(IF(COUNTIF($EX$19:EX503,EX503)=1,IF($FS$3="N",1,IF(EH503=1,1,0))))))</f>
        <v>0</v>
      </c>
      <c r="EZ503" s="6" t="str">
        <f ca="1">IF(LOG入力!BH503&gt;0,"",IF(EY503=1,$X503,""))</f>
        <v/>
      </c>
      <c r="FA503" s="6" t="str">
        <f ca="1">IF(LOG入力!BH503&gt;0,"",IF(EY503=1,$Y503,""))</f>
        <v/>
      </c>
      <c r="FB503" s="6" t="str">
        <f ca="1">IF(LOG入力!BH503&gt;0,"",IF(COUNTIF($EZ$19:$EZ503,EZ503)=1,EZ503,""))</f>
        <v/>
      </c>
      <c r="FC503" s="6">
        <f ca="1">IF(LOG入力!BH503&gt;0,0,IF((EV503=1),IF(($FB503=""),0,1),0))</f>
        <v>0</v>
      </c>
      <c r="FD503" s="6" t="str">
        <f ca="1">IF(LOG入力!BH503&gt;0,"",IF(COUNTIF($FA$19:FA503,FA503)=1,FA503,""))</f>
        <v/>
      </c>
      <c r="FE503" s="72">
        <f ca="1">IF(LOG入力!BH503&gt;0,0,IF((EV503=1),IF(($FD503=""),0,1),0))</f>
        <v>0</v>
      </c>
      <c r="FF503" s="71">
        <f t="shared" ca="1" si="1099"/>
        <v>0</v>
      </c>
      <c r="FG503" s="6">
        <f t="shared" ca="1" si="1100"/>
        <v>0</v>
      </c>
      <c r="FH503" s="6" t="str">
        <f t="shared" ca="1" si="1101"/>
        <v/>
      </c>
      <c r="FI503" s="6">
        <f ca="1">IF(LOG入力!BH503&gt;0,0,IF(FG503=0,0,(IF(COUNTIF($FH$19:FH503,FH503)=1,IF($FS$3="N",1,IF(EH503=1,1,0))))))</f>
        <v>0</v>
      </c>
      <c r="FJ503" s="6" t="str">
        <f ca="1">IF(LOG入力!BH503&gt;0,"",IF(FI503=1,$X503,""))</f>
        <v/>
      </c>
      <c r="FK503" s="6" t="str">
        <f ca="1">IF(LOG入力!BH503&gt;0,"",IF(FI503=1,$Y503,""))</f>
        <v/>
      </c>
      <c r="FL503" s="6" t="str">
        <f ca="1">IF(LOG入力!BH503&gt;0,"",IF(COUNTIF($FJ$19:$FJ503,FJ503)=1,FJ503,""))</f>
        <v/>
      </c>
      <c r="FM503" s="6">
        <f ca="1">IF(LOG入力!BH503&gt;0,0,IF((FF503=1),IF(($FL503=""),0,1),0))</f>
        <v>0</v>
      </c>
      <c r="FN503" s="6" t="str">
        <f ca="1">IF(LOG入力!BH503&gt;0,"",IF(COUNTIF($FK$19:FK503,FK503)=1,FK503,""))</f>
        <v/>
      </c>
      <c r="FO503" s="72">
        <f ca="1">IF(LOG入力!BH503&gt;0,0,IF((FF503=1),IF(($FN503=""),0,1),0))</f>
        <v>0</v>
      </c>
      <c r="FP503" s="71">
        <f t="shared" ca="1" si="1102"/>
        <v>0</v>
      </c>
      <c r="FQ503" s="6">
        <f t="shared" ca="1" si="1103"/>
        <v>0</v>
      </c>
      <c r="FR503" s="6" t="str">
        <f t="shared" ca="1" si="1104"/>
        <v/>
      </c>
      <c r="FS503" s="6">
        <f ca="1">IF(LOG入力!BH503&gt;0,0,IF(FQ503=0,0,(IF(COUNTIF($FR$19:FR503,FR503)=1,IF($FS$3="N",1,IF(EH503=1,1,0))))))</f>
        <v>0</v>
      </c>
      <c r="FT503" s="6" t="str">
        <f ca="1">IF(LOG入力!BH503&gt;0,"",IF(FS503=1,$X503,""))</f>
        <v/>
      </c>
      <c r="FU503" s="6" t="str">
        <f ca="1">IF(LOG入力!BH503&gt;0,"",IF(FS503=1,$Y503,""))</f>
        <v/>
      </c>
      <c r="FV503" s="6" t="str">
        <f ca="1">IF(LOG入力!BH503&gt;0,"",IF(COUNTIF($FT$19:$FT503,FT503)=1,FT503,""))</f>
        <v/>
      </c>
      <c r="FW503" s="6">
        <f ca="1">IF(LOG入力!BH503&gt;0,0,IF((FP503=1),IF(($FV503=""),0,1),0))</f>
        <v>0</v>
      </c>
      <c r="FX503" s="6" t="str">
        <f ca="1">IF(LOG入力!BH503&gt;0,"",IF(COUNTIF($FU$19:FU503,FU503)=1,FU503,""))</f>
        <v/>
      </c>
      <c r="FY503" s="72">
        <f ca="1">IF(LOG入力!BH503&gt;0,0,IF((FP503=1),IF(($FX503=""),0,1),0))</f>
        <v>0</v>
      </c>
      <c r="FZ503" s="71">
        <f t="shared" ca="1" si="1105"/>
        <v>0</v>
      </c>
      <c r="GA503" s="6">
        <f t="shared" ca="1" si="1106"/>
        <v>0</v>
      </c>
      <c r="GB503" s="6" t="str">
        <f t="shared" ca="1" si="1107"/>
        <v/>
      </c>
      <c r="GC503" s="6">
        <f ca="1">IF(LOG入力!BH503&gt;0,0,IF(GA503=0,0,(IF(COUNTIF($GB$19:GB503,GB503)=1,IF($FS$3="N",1,IF(EH503=1,1,0))))))</f>
        <v>0</v>
      </c>
      <c r="GD503" s="6" t="str">
        <f ca="1">IF(LOG入力!BH503&gt;0,"",IF(GC503=1,$X503,""))</f>
        <v/>
      </c>
      <c r="GE503" s="6" t="str">
        <f ca="1">IF(LOG入力!BH503&gt;0,"",IF(GC503=1,$Y503,""))</f>
        <v/>
      </c>
      <c r="GF503" s="6" t="str">
        <f ca="1">IF(LOG入力!BH503&gt;0,"",IF(COUNTIF($GD$19:$GD503,GD503)=1,GD503,""))</f>
        <v/>
      </c>
      <c r="GG503" s="6">
        <f ca="1">IF(LOG入力!BH503&gt;0,0,IF((FZ503=1),IF(($GF503=""),0,1),0))</f>
        <v>0</v>
      </c>
      <c r="GH503" s="6" t="str">
        <f ca="1">IF(LOG入力!BH503&gt;0,"",IF(COUNTIF($GE$19:GE503,GE503)=1,GE503,""))</f>
        <v/>
      </c>
      <c r="GI503" s="72">
        <f ca="1">IF(LOG入力!BH503&gt;0,0,IF((FZ503=1),IF(($GH503=""),0,1),0))</f>
        <v>0</v>
      </c>
      <c r="GK503" s="455" t="str">
        <f ca="1">IF(V503=1,"",IF(LEN(LOG入力!AS503)=0,"",LOG入力!AS503))</f>
        <v/>
      </c>
      <c r="GL503" s="378" t="str">
        <f t="shared" ca="1" si="1108"/>
        <v/>
      </c>
      <c r="GM503" s="378" t="str">
        <f t="shared" ca="1" si="1109"/>
        <v/>
      </c>
      <c r="GN503" s="74" t="str">
        <f t="shared" ca="1" si="1110"/>
        <v/>
      </c>
      <c r="GO503" s="74" t="str">
        <f t="shared" ca="1" si="1111"/>
        <v/>
      </c>
      <c r="GQ503" s="74" t="str">
        <f t="shared" ca="1" si="1112"/>
        <v/>
      </c>
      <c r="GR503" s="74" t="str">
        <f t="shared" ca="1" si="1113"/>
        <v/>
      </c>
      <c r="GS503" s="74" t="str">
        <f t="shared" ca="1" si="1114"/>
        <v/>
      </c>
      <c r="GT503" s="74" t="str">
        <f t="shared" ca="1" si="1115"/>
        <v/>
      </c>
      <c r="GU503" s="74" t="str">
        <f t="shared" ca="1" si="1116"/>
        <v/>
      </c>
      <c r="GV503" s="74" t="str">
        <f t="shared" ca="1" si="1117"/>
        <v/>
      </c>
      <c r="GX503" s="74" t="str">
        <f t="shared" ca="1" si="1118"/>
        <v/>
      </c>
      <c r="GY503" s="74" t="str">
        <f t="shared" ca="1" si="1119"/>
        <v/>
      </c>
      <c r="GZ503" s="74" t="str">
        <f ca="1">IF(V503=1,"",IF(LOG入力!BH503&gt;0,0,IF(GY503=0,0,IF((VALUE((TYPE(VALUE(J503)))))=16,0,IF(VALUE(J503)&lt;60,1,IF(VALUE(J503)&lt;100,0,IF(VALUE(J503)&lt;600,2,0)))))))</f>
        <v/>
      </c>
      <c r="HA503" s="74" t="str">
        <f t="shared" ca="1" si="1120"/>
        <v/>
      </c>
      <c r="HB503" s="74" t="str">
        <f ca="1">IF(V503=1,"",IF(LOG入力!BH503&gt;0,0,IF(HA503=0,0,IF((VALUE((TYPE(VALUE(L503)))))=16,0,IF(VALUE(L503)&lt;60,1,IF(VALUE(L503)&lt;100,0,IF(VALUE(L503)&lt;600,2,0)))))))</f>
        <v/>
      </c>
      <c r="HD503" s="74" t="str">
        <f t="shared" ca="1" si="1121"/>
        <v/>
      </c>
      <c r="HF503" s="74" t="str">
        <f t="shared" ca="1" si="1122"/>
        <v/>
      </c>
      <c r="HG503" s="74" t="str">
        <f t="shared" ca="1" si="1123"/>
        <v/>
      </c>
      <c r="HH503" s="74" t="str">
        <f t="shared" ca="1" si="1124"/>
        <v/>
      </c>
      <c r="HI503" s="74" t="str">
        <f t="shared" ca="1" si="1125"/>
        <v/>
      </c>
      <c r="HJ503" s="74" t="str">
        <f t="shared" ca="1" si="1126"/>
        <v/>
      </c>
      <c r="HK503" s="74" t="str">
        <f t="shared" ca="1" si="1127"/>
        <v/>
      </c>
      <c r="HL503" s="74" t="str">
        <f t="shared" ca="1" si="1128"/>
        <v/>
      </c>
      <c r="HM503" s="74" t="str">
        <f t="shared" ca="1" si="1129"/>
        <v/>
      </c>
      <c r="HN503" s="74" t="str">
        <f t="shared" ca="1" si="1130"/>
        <v/>
      </c>
      <c r="HO503" s="529" t="str">
        <f t="shared" ca="1" si="1131"/>
        <v/>
      </c>
      <c r="HP503" s="74" t="str">
        <f t="shared" ca="1" si="1132"/>
        <v/>
      </c>
      <c r="HQ503" s="74" t="str">
        <f t="shared" ca="1" si="1133"/>
        <v/>
      </c>
      <c r="HR503" s="74" t="str">
        <f t="shared" ca="1" si="1134"/>
        <v/>
      </c>
      <c r="HS503" s="74" t="str">
        <f t="shared" ca="1" si="1135"/>
        <v/>
      </c>
      <c r="HT503" s="74" t="str">
        <f ca="1">IF(V503=1,"",IF(LOG入力!BH503&gt;0,0,IF(DV503=1,0,IF(N503="0",0,IF(SUM(HD503:HS503)&gt;0,1,0)))))</f>
        <v/>
      </c>
    </row>
    <row r="504" spans="1:228" x14ac:dyDescent="0.15">
      <c r="A504" s="5"/>
      <c r="B504" s="532" t="str">
        <f t="shared" ca="1" si="994"/>
        <v/>
      </c>
      <c r="C504" s="534" t="str">
        <f ca="1">LOG入力!AP504</f>
        <v/>
      </c>
      <c r="D504" s="534" t="str">
        <f ca="1">LOG入力!AQ504</f>
        <v/>
      </c>
      <c r="E504" s="534" t="str">
        <f ca="1">LOG入力!AR504</f>
        <v/>
      </c>
      <c r="F504" s="535" t="str">
        <f t="shared" ca="1" si="995"/>
        <v/>
      </c>
      <c r="G504" s="585" t="str">
        <f ca="1">LOG入力!AT504</f>
        <v/>
      </c>
      <c r="H504" s="542" t="str">
        <f ca="1">LOG入力!AU504</f>
        <v/>
      </c>
      <c r="I504" s="542" t="str">
        <f ca="1">LOG入力!AV504</f>
        <v/>
      </c>
      <c r="J504" s="577" t="str">
        <f ca="1">LOG入力!AW504</f>
        <v/>
      </c>
      <c r="K504" s="578" t="str">
        <f ca="1">LOG入力!BJ504</f>
        <v/>
      </c>
      <c r="L504" s="577" t="str">
        <f ca="1">LOG入力!AY504</f>
        <v/>
      </c>
      <c r="M504" s="545" t="str">
        <f ca="1">LOG入力!BK504</f>
        <v/>
      </c>
      <c r="N504" s="512" t="str">
        <f ca="1">IF(V504=1,"",IF(LOG入力!AJ504=1,"1",LOG入力!BA504))</f>
        <v/>
      </c>
      <c r="O504" s="538" t="str">
        <f ca="1">IF(V504=1,"",IF(LEN(LOG入力!O504)=0,"",LOG入力!O504))</f>
        <v/>
      </c>
      <c r="P504" s="291" t="str">
        <f ca="1">IF(V504=1,"",IF($AA$4=1,"",IF(LOG入力!BG504=1,"",CONCATENATE($ER504,$FB504,$FL504,$FV504,$GF504))))</f>
        <v/>
      </c>
      <c r="Q504" s="291" t="str">
        <f ca="1">IF(V504=1,"",IF($AA$4=1,"",IF(LOG入力!BG504=1,"",CONCATENATE($ET504,$FD504,$FN504,$FX504,$GH504))))</f>
        <v/>
      </c>
      <c r="R504" s="573" t="str">
        <f ca="1">IF(V504=1,"",IF($AA$4=1,"",IF(LOG入力!BH504&gt;0,0,AA504)))</f>
        <v/>
      </c>
      <c r="S504" s="293" t="str">
        <f t="shared" ca="1" si="996"/>
        <v/>
      </c>
      <c r="T504" s="681"/>
      <c r="U504" s="38"/>
      <c r="V504" s="196">
        <f ca="1">LOG入力!AN504</f>
        <v>1</v>
      </c>
      <c r="W504" s="38"/>
      <c r="X504" s="516" t="str">
        <f t="shared" ca="1" si="997"/>
        <v/>
      </c>
      <c r="Y504" s="515" t="str">
        <f t="shared" ca="1" si="998"/>
        <v/>
      </c>
      <c r="Z504" s="518" t="str">
        <f t="shared" ca="1" si="999"/>
        <v/>
      </c>
      <c r="AA504" s="574" t="str">
        <f t="shared" ca="1" si="1000"/>
        <v/>
      </c>
      <c r="AC504" s="6" t="str">
        <f t="shared" ca="1" si="1001"/>
        <v/>
      </c>
      <c r="AD504" s="6" t="str">
        <f t="shared" ca="1" si="1002"/>
        <v/>
      </c>
      <c r="AE504" s="6" t="str">
        <f t="shared" ca="1" si="1003"/>
        <v/>
      </c>
      <c r="AF504" s="6" t="str">
        <f t="shared" ca="1" si="1004"/>
        <v/>
      </c>
      <c r="AG504" s="6" t="str">
        <f t="shared" ca="1" si="1005"/>
        <v/>
      </c>
      <c r="AH504" s="6" t="str">
        <f t="shared" ca="1" si="1006"/>
        <v/>
      </c>
      <c r="AI504" s="6" t="str">
        <f t="shared" ca="1" si="1007"/>
        <v/>
      </c>
      <c r="AJ504" s="6" t="str">
        <f t="shared" ca="1" si="1008"/>
        <v/>
      </c>
      <c r="AK504" s="6" t="str">
        <f t="shared" ca="1" si="1009"/>
        <v/>
      </c>
      <c r="AL504" s="6" t="str">
        <f t="shared" ca="1" si="1010"/>
        <v/>
      </c>
      <c r="AM504" s="6" t="str">
        <f t="shared" ca="1" si="1011"/>
        <v/>
      </c>
      <c r="AN504" s="6" t="str">
        <f t="shared" ca="1" si="1012"/>
        <v/>
      </c>
      <c r="AO504" s="6" t="str">
        <f t="shared" ca="1" si="1013"/>
        <v/>
      </c>
      <c r="AP504" s="6" t="str">
        <f t="shared" ca="1" si="1014"/>
        <v/>
      </c>
      <c r="AQ504" s="6" t="str">
        <f t="shared" ca="1" si="1015"/>
        <v/>
      </c>
      <c r="AR504" s="6" t="str">
        <f t="shared" ca="1" si="1016"/>
        <v/>
      </c>
      <c r="AS504" s="6" t="str">
        <f t="shared" ca="1" si="1017"/>
        <v/>
      </c>
      <c r="AT504" s="6" t="str">
        <f t="shared" ca="1" si="1018"/>
        <v/>
      </c>
      <c r="AU504" s="6" t="str">
        <f t="shared" ca="1" si="1019"/>
        <v/>
      </c>
      <c r="AV504" s="6" t="str">
        <f t="shared" ca="1" si="1020"/>
        <v/>
      </c>
      <c r="AW504" s="6" t="str">
        <f t="shared" ca="1" si="1021"/>
        <v/>
      </c>
      <c r="AY504" s="6" t="str">
        <f t="shared" ca="1" si="1022"/>
        <v/>
      </c>
      <c r="AZ504" s="6" t="str">
        <f t="shared" ca="1" si="1023"/>
        <v/>
      </c>
      <c r="BA504" s="6" t="str">
        <f t="shared" ca="1" si="1024"/>
        <v/>
      </c>
      <c r="BB504" s="6" t="str">
        <f t="shared" ca="1" si="1025"/>
        <v/>
      </c>
      <c r="BC504" s="6" t="str">
        <f t="shared" ca="1" si="1026"/>
        <v/>
      </c>
      <c r="BD504" s="6" t="str">
        <f t="shared" ca="1" si="1027"/>
        <v/>
      </c>
      <c r="BE504" s="6" t="str">
        <f t="shared" ca="1" si="1028"/>
        <v/>
      </c>
      <c r="BF504" s="6" t="str">
        <f t="shared" ca="1" si="1029"/>
        <v/>
      </c>
      <c r="BG504" s="6" t="str">
        <f t="shared" ca="1" si="1030"/>
        <v/>
      </c>
      <c r="BH504" s="6" t="str">
        <f t="shared" ca="1" si="1031"/>
        <v/>
      </c>
      <c r="BI504" s="6" t="str">
        <f t="shared" ca="1" si="1032"/>
        <v/>
      </c>
      <c r="BJ504" s="6" t="str">
        <f t="shared" ca="1" si="1033"/>
        <v/>
      </c>
      <c r="BK504" s="6" t="str">
        <f t="shared" ca="1" si="1034"/>
        <v/>
      </c>
      <c r="BL504" s="6" t="str">
        <f t="shared" ca="1" si="1035"/>
        <v/>
      </c>
      <c r="BM504" s="6" t="str">
        <f t="shared" ca="1" si="1036"/>
        <v/>
      </c>
      <c r="BN504" s="6" t="str">
        <f t="shared" ca="1" si="1037"/>
        <v/>
      </c>
      <c r="BO504" s="6" t="str">
        <f t="shared" ca="1" si="1038"/>
        <v/>
      </c>
      <c r="BP504" s="6" t="str">
        <f t="shared" ca="1" si="1039"/>
        <v/>
      </c>
      <c r="BQ504" s="6" t="str">
        <f t="shared" ca="1" si="1040"/>
        <v/>
      </c>
      <c r="BR504" s="6" t="str">
        <f t="shared" ca="1" si="1041"/>
        <v/>
      </c>
      <c r="BS504" s="6" t="str">
        <f t="shared" ca="1" si="1042"/>
        <v/>
      </c>
      <c r="BU504" s="6" t="str">
        <f t="shared" ca="1" si="1043"/>
        <v/>
      </c>
      <c r="BW504" s="515" t="str">
        <f t="shared" ca="1" si="1044"/>
        <v/>
      </c>
      <c r="BX504" s="515">
        <f t="shared" ca="1" si="1045"/>
        <v>0</v>
      </c>
      <c r="BY504" s="515" t="str">
        <f t="shared" ca="1" si="1046"/>
        <v/>
      </c>
      <c r="CA504" s="6">
        <f t="shared" ca="1" si="1047"/>
        <v>1</v>
      </c>
      <c r="CC504" s="523" t="str">
        <f t="shared" ca="1" si="1048"/>
        <v/>
      </c>
      <c r="CE504" s="6" t="str">
        <f t="shared" ca="1" si="1049"/>
        <v/>
      </c>
      <c r="CG504" s="524" t="str">
        <f ca="1">IF(V504=1,"",IF($AA$4=1,"",IF(LOG入力!BH504&gt;0,"",IF(N504=0,"",IF(HT504=0,"","★")))))</f>
        <v/>
      </c>
      <c r="CI504" s="74" t="str">
        <f t="shared" ca="1" si="1050"/>
        <v/>
      </c>
      <c r="CK504" s="525" t="str">
        <f ca="1">IF(V504=1,"",IF(LOG入力!BH504&gt;0,1,0))</f>
        <v/>
      </c>
      <c r="CL504" s="74" t="str">
        <f t="shared" ca="1" si="1051"/>
        <v/>
      </c>
      <c r="CN504" s="74" t="str">
        <f t="shared" ca="1" si="1052"/>
        <v/>
      </c>
      <c r="CO504" s="74" t="str">
        <f t="shared" ca="1" si="1053"/>
        <v/>
      </c>
      <c r="CQ504" s="74" t="str">
        <f t="shared" ca="1" si="1054"/>
        <v/>
      </c>
      <c r="CR504" s="74" t="str">
        <f t="shared" ca="1" si="1055"/>
        <v/>
      </c>
      <c r="CS504" s="74" t="str">
        <f t="shared" ca="1" si="1056"/>
        <v/>
      </c>
      <c r="CT504" s="74" t="str">
        <f t="shared" ca="1" si="1057"/>
        <v/>
      </c>
      <c r="CU504" s="74" t="str">
        <f t="shared" ca="1" si="1058"/>
        <v/>
      </c>
      <c r="CV504" s="74" t="str">
        <f t="shared" ca="1" si="1059"/>
        <v/>
      </c>
      <c r="CW504" s="74" t="str">
        <f t="shared" ca="1" si="1060"/>
        <v/>
      </c>
      <c r="CX504" s="74" t="str">
        <f t="shared" ca="1" si="1061"/>
        <v/>
      </c>
      <c r="CY504" s="74" t="str">
        <f t="shared" ca="1" si="1062"/>
        <v/>
      </c>
      <c r="CZ504" s="74" t="str">
        <f t="shared" ca="1" si="1063"/>
        <v/>
      </c>
      <c r="DA504" s="74" t="str">
        <f t="shared" ca="1" si="1064"/>
        <v/>
      </c>
      <c r="DB504" s="74" t="str">
        <f t="shared" ca="1" si="1065"/>
        <v/>
      </c>
      <c r="DD504" s="74" t="str">
        <f t="shared" ca="1" si="1066"/>
        <v/>
      </c>
      <c r="DE504" s="74" t="str">
        <f t="shared" ca="1" si="1067"/>
        <v/>
      </c>
      <c r="DF504" s="74" t="str">
        <f t="shared" ca="1" si="1068"/>
        <v/>
      </c>
      <c r="DG504" s="74" t="str">
        <f t="shared" ca="1" si="1069"/>
        <v/>
      </c>
      <c r="DH504" s="74" t="str">
        <f t="shared" ca="1" si="1070"/>
        <v/>
      </c>
      <c r="DI504" s="74" t="str">
        <f t="shared" ca="1" si="1071"/>
        <v/>
      </c>
      <c r="DJ504" s="74" t="str">
        <f t="shared" ca="1" si="1072"/>
        <v/>
      </c>
      <c r="DK504" s="74" t="str">
        <f t="shared" ca="1" si="1073"/>
        <v/>
      </c>
      <c r="DL504" s="74" t="str">
        <f t="shared" ca="1" si="1074"/>
        <v/>
      </c>
      <c r="DM504" s="74" t="str">
        <f t="shared" ca="1" si="1075"/>
        <v/>
      </c>
      <c r="DN504" s="74" t="str">
        <f t="shared" ca="1" si="1076"/>
        <v/>
      </c>
      <c r="DO504" s="74" t="str">
        <f t="shared" ca="1" si="1077"/>
        <v/>
      </c>
      <c r="DQ504" s="74" t="str">
        <f t="shared" ca="1" si="1078"/>
        <v/>
      </c>
      <c r="DS504" s="74" t="str">
        <f t="shared" ca="1" si="1079"/>
        <v/>
      </c>
      <c r="DT504" s="74" t="str">
        <f t="shared" ca="1" si="1080"/>
        <v/>
      </c>
      <c r="DV504" s="525" t="str">
        <f t="shared" ca="1" si="1081"/>
        <v/>
      </c>
      <c r="DW504" s="74" t="str">
        <f t="shared" ca="1" si="1082"/>
        <v/>
      </c>
      <c r="DX504" s="485" t="str">
        <f t="shared" ca="1" si="1083"/>
        <v/>
      </c>
      <c r="DY504" s="74" t="str">
        <f t="shared" ca="1" si="1084"/>
        <v/>
      </c>
      <c r="DZ504" s="74" t="str">
        <f t="shared" ca="1" si="1085"/>
        <v/>
      </c>
      <c r="EA504" s="74" t="str">
        <f t="shared" ca="1" si="1086"/>
        <v/>
      </c>
      <c r="EC504" s="74" t="str">
        <f t="shared" ca="1" si="1087"/>
        <v/>
      </c>
      <c r="ED504" s="74" t="str">
        <f t="shared" ca="1" si="1088"/>
        <v/>
      </c>
      <c r="EE504" s="74" t="str">
        <f t="shared" ca="1" si="1089"/>
        <v/>
      </c>
      <c r="EG504" s="479" t="str">
        <f ca="1">IF(V504=1,"",IF(LOG入力!BH504&gt;0,0,IF(CG504="★",0,IF(R504=1,0,IF(N504=0,0,1)))))</f>
        <v/>
      </c>
      <c r="EH504" s="483" t="str">
        <f t="shared" ca="1" si="1090"/>
        <v/>
      </c>
      <c r="EI504" s="483" t="str">
        <f t="shared" ca="1" si="1091"/>
        <v/>
      </c>
      <c r="EJ504" s="483" t="str">
        <f t="shared" ca="1" si="1092"/>
        <v/>
      </c>
      <c r="EL504" s="71">
        <f t="shared" ca="1" si="1093"/>
        <v>0</v>
      </c>
      <c r="EM504" s="6">
        <f t="shared" ca="1" si="1094"/>
        <v>0</v>
      </c>
      <c r="EN504" s="6" t="str">
        <f t="shared" ca="1" si="1095"/>
        <v/>
      </c>
      <c r="EO504" s="6">
        <f ca="1">IF(LOG入力!BH504&gt;0,0,IF(EM504=0,0,(IF(COUNTIF($EN$19:EN504,EN504)=1,IF($FS$3="N",1,IF(EH504=1,1,0))))))</f>
        <v>0</v>
      </c>
      <c r="EP504" s="6" t="str">
        <f ca="1">IF(LOG入力!BH504&gt;0,"",IF(EO504=1,$X504,""))</f>
        <v/>
      </c>
      <c r="EQ504" s="6" t="str">
        <f ca="1">IF(LOG入力!BH504&gt;0,"",IF(EO504=1,$Y504,""))</f>
        <v/>
      </c>
      <c r="ER504" s="520" t="str">
        <f ca="1">IF(LOG入力!BH504&gt;0,"",IF(COUNTIF($EP$19:$EP504,EP504)=1,EP504,""))</f>
        <v/>
      </c>
      <c r="ES504" s="520">
        <f ca="1">IF(LOG入力!BH504&gt;0,0,IF((EL504=1),IF(($ER504=""),0,1),0))</f>
        <v>0</v>
      </c>
      <c r="ET504" s="520" t="str">
        <f ca="1">IF(LOG入力!BH504&gt;0,"",IF(COUNTIF($EQ$19:EQ504,EQ504)=1,EQ504,""))</f>
        <v/>
      </c>
      <c r="EU504" s="539">
        <f ca="1">IF(LOG入力!BH504&gt;0,0,IF((EL504=1),IF(($ET504=""),0,1),0))</f>
        <v>0</v>
      </c>
      <c r="EV504" s="71">
        <f t="shared" ca="1" si="1096"/>
        <v>0</v>
      </c>
      <c r="EW504" s="6">
        <f t="shared" ca="1" si="1097"/>
        <v>0</v>
      </c>
      <c r="EX504" s="6" t="str">
        <f t="shared" ca="1" si="1098"/>
        <v/>
      </c>
      <c r="EY504" s="6">
        <f ca="1">IF(LOG入力!BH504&gt;0,0,IF(EW504=0,0,(IF(COUNTIF($EX$19:EX504,EX504)=1,IF($FS$3="N",1,IF(EH504=1,1,0))))))</f>
        <v>0</v>
      </c>
      <c r="EZ504" s="6" t="str">
        <f ca="1">IF(LOG入力!BH504&gt;0,"",IF(EY504=1,$X504,""))</f>
        <v/>
      </c>
      <c r="FA504" s="6" t="str">
        <f ca="1">IF(LOG入力!BH504&gt;0,"",IF(EY504=1,$Y504,""))</f>
        <v/>
      </c>
      <c r="FB504" s="6" t="str">
        <f ca="1">IF(LOG入力!BH504&gt;0,"",IF(COUNTIF($EZ$19:$EZ504,EZ504)=1,EZ504,""))</f>
        <v/>
      </c>
      <c r="FC504" s="6">
        <f ca="1">IF(LOG入力!BH504&gt;0,0,IF((EV504=1),IF(($FB504=""),0,1),0))</f>
        <v>0</v>
      </c>
      <c r="FD504" s="6" t="str">
        <f ca="1">IF(LOG入力!BH504&gt;0,"",IF(COUNTIF($FA$19:FA504,FA504)=1,FA504,""))</f>
        <v/>
      </c>
      <c r="FE504" s="72">
        <f ca="1">IF(LOG入力!BH504&gt;0,0,IF((EV504=1),IF(($FD504=""),0,1),0))</f>
        <v>0</v>
      </c>
      <c r="FF504" s="71">
        <f t="shared" ca="1" si="1099"/>
        <v>0</v>
      </c>
      <c r="FG504" s="6">
        <f t="shared" ca="1" si="1100"/>
        <v>0</v>
      </c>
      <c r="FH504" s="6" t="str">
        <f t="shared" ca="1" si="1101"/>
        <v/>
      </c>
      <c r="FI504" s="6">
        <f ca="1">IF(LOG入力!BH504&gt;0,0,IF(FG504=0,0,(IF(COUNTIF($FH$19:FH504,FH504)=1,IF($FS$3="N",1,IF(EH504=1,1,0))))))</f>
        <v>0</v>
      </c>
      <c r="FJ504" s="6" t="str">
        <f ca="1">IF(LOG入力!BH504&gt;0,"",IF(FI504=1,$X504,""))</f>
        <v/>
      </c>
      <c r="FK504" s="6" t="str">
        <f ca="1">IF(LOG入力!BH504&gt;0,"",IF(FI504=1,$Y504,""))</f>
        <v/>
      </c>
      <c r="FL504" s="6" t="str">
        <f ca="1">IF(LOG入力!BH504&gt;0,"",IF(COUNTIF($FJ$19:$FJ504,FJ504)=1,FJ504,""))</f>
        <v/>
      </c>
      <c r="FM504" s="6">
        <f ca="1">IF(LOG入力!BH504&gt;0,0,IF((FF504=1),IF(($FL504=""),0,1),0))</f>
        <v>0</v>
      </c>
      <c r="FN504" s="6" t="str">
        <f ca="1">IF(LOG入力!BH504&gt;0,"",IF(COUNTIF($FK$19:FK504,FK504)=1,FK504,""))</f>
        <v/>
      </c>
      <c r="FO504" s="72">
        <f ca="1">IF(LOG入力!BH504&gt;0,0,IF((FF504=1),IF(($FN504=""),0,1),0))</f>
        <v>0</v>
      </c>
      <c r="FP504" s="71">
        <f t="shared" ca="1" si="1102"/>
        <v>0</v>
      </c>
      <c r="FQ504" s="6">
        <f t="shared" ca="1" si="1103"/>
        <v>0</v>
      </c>
      <c r="FR504" s="6" t="str">
        <f t="shared" ca="1" si="1104"/>
        <v/>
      </c>
      <c r="FS504" s="6">
        <f ca="1">IF(LOG入力!BH504&gt;0,0,IF(FQ504=0,0,(IF(COUNTIF($FR$19:FR504,FR504)=1,IF($FS$3="N",1,IF(EH504=1,1,0))))))</f>
        <v>0</v>
      </c>
      <c r="FT504" s="6" t="str">
        <f ca="1">IF(LOG入力!BH504&gt;0,"",IF(FS504=1,$X504,""))</f>
        <v/>
      </c>
      <c r="FU504" s="6" t="str">
        <f ca="1">IF(LOG入力!BH504&gt;0,"",IF(FS504=1,$Y504,""))</f>
        <v/>
      </c>
      <c r="FV504" s="6" t="str">
        <f ca="1">IF(LOG入力!BH504&gt;0,"",IF(COUNTIF($FT$19:$FT504,FT504)=1,FT504,""))</f>
        <v/>
      </c>
      <c r="FW504" s="6">
        <f ca="1">IF(LOG入力!BH504&gt;0,0,IF((FP504=1),IF(($FV504=""),0,1),0))</f>
        <v>0</v>
      </c>
      <c r="FX504" s="6" t="str">
        <f ca="1">IF(LOG入力!BH504&gt;0,"",IF(COUNTIF($FU$19:FU504,FU504)=1,FU504,""))</f>
        <v/>
      </c>
      <c r="FY504" s="72">
        <f ca="1">IF(LOG入力!BH504&gt;0,0,IF((FP504=1),IF(($FX504=""),0,1),0))</f>
        <v>0</v>
      </c>
      <c r="FZ504" s="71">
        <f t="shared" ca="1" si="1105"/>
        <v>0</v>
      </c>
      <c r="GA504" s="6">
        <f t="shared" ca="1" si="1106"/>
        <v>0</v>
      </c>
      <c r="GB504" s="6" t="str">
        <f t="shared" ca="1" si="1107"/>
        <v/>
      </c>
      <c r="GC504" s="6">
        <f ca="1">IF(LOG入力!BH504&gt;0,0,IF(GA504=0,0,(IF(COUNTIF($GB$19:GB504,GB504)=1,IF($FS$3="N",1,IF(EH504=1,1,0))))))</f>
        <v>0</v>
      </c>
      <c r="GD504" s="6" t="str">
        <f ca="1">IF(LOG入力!BH504&gt;0,"",IF(GC504=1,$X504,""))</f>
        <v/>
      </c>
      <c r="GE504" s="6" t="str">
        <f ca="1">IF(LOG入力!BH504&gt;0,"",IF(GC504=1,$Y504,""))</f>
        <v/>
      </c>
      <c r="GF504" s="6" t="str">
        <f ca="1">IF(LOG入力!BH504&gt;0,"",IF(COUNTIF($GD$19:$GD504,GD504)=1,GD504,""))</f>
        <v/>
      </c>
      <c r="GG504" s="6">
        <f ca="1">IF(LOG入力!BH504&gt;0,0,IF((FZ504=1),IF(($GF504=""),0,1),0))</f>
        <v>0</v>
      </c>
      <c r="GH504" s="6" t="str">
        <f ca="1">IF(LOG入力!BH504&gt;0,"",IF(COUNTIF($GE$19:GE504,GE504)=1,GE504,""))</f>
        <v/>
      </c>
      <c r="GI504" s="72">
        <f ca="1">IF(LOG入力!BH504&gt;0,0,IF((FZ504=1),IF(($GH504=""),0,1),0))</f>
        <v>0</v>
      </c>
      <c r="GK504" s="455" t="str">
        <f ca="1">IF(V504=1,"",IF(LEN(LOG入力!AS504)=0,"",LOG入力!AS504))</f>
        <v/>
      </c>
      <c r="GL504" s="378" t="str">
        <f t="shared" ca="1" si="1108"/>
        <v/>
      </c>
      <c r="GM504" s="378" t="str">
        <f t="shared" ca="1" si="1109"/>
        <v/>
      </c>
      <c r="GN504" s="74" t="str">
        <f t="shared" ca="1" si="1110"/>
        <v/>
      </c>
      <c r="GO504" s="74" t="str">
        <f t="shared" ca="1" si="1111"/>
        <v/>
      </c>
      <c r="GQ504" s="74" t="str">
        <f t="shared" ca="1" si="1112"/>
        <v/>
      </c>
      <c r="GR504" s="74" t="str">
        <f t="shared" ca="1" si="1113"/>
        <v/>
      </c>
      <c r="GS504" s="74" t="str">
        <f t="shared" ca="1" si="1114"/>
        <v/>
      </c>
      <c r="GT504" s="74" t="str">
        <f t="shared" ca="1" si="1115"/>
        <v/>
      </c>
      <c r="GU504" s="74" t="str">
        <f t="shared" ca="1" si="1116"/>
        <v/>
      </c>
      <c r="GV504" s="74" t="str">
        <f t="shared" ca="1" si="1117"/>
        <v/>
      </c>
      <c r="GX504" s="74" t="str">
        <f t="shared" ca="1" si="1118"/>
        <v/>
      </c>
      <c r="GY504" s="74" t="str">
        <f t="shared" ca="1" si="1119"/>
        <v/>
      </c>
      <c r="GZ504" s="74" t="str">
        <f ca="1">IF(V504=1,"",IF(LOG入力!BH504&gt;0,0,IF(GY504=0,0,IF((VALUE((TYPE(VALUE(J504)))))=16,0,IF(VALUE(J504)&lt;60,1,IF(VALUE(J504)&lt;100,0,IF(VALUE(J504)&lt;600,2,0)))))))</f>
        <v/>
      </c>
      <c r="HA504" s="74" t="str">
        <f t="shared" ca="1" si="1120"/>
        <v/>
      </c>
      <c r="HB504" s="74" t="str">
        <f ca="1">IF(V504=1,"",IF(LOG入力!BH504&gt;0,0,IF(HA504=0,0,IF((VALUE((TYPE(VALUE(L504)))))=16,0,IF(VALUE(L504)&lt;60,1,IF(VALUE(L504)&lt;100,0,IF(VALUE(L504)&lt;600,2,0)))))))</f>
        <v/>
      </c>
      <c r="HD504" s="74" t="str">
        <f t="shared" ca="1" si="1121"/>
        <v/>
      </c>
      <c r="HF504" s="74" t="str">
        <f t="shared" ca="1" si="1122"/>
        <v/>
      </c>
      <c r="HG504" s="74" t="str">
        <f t="shared" ca="1" si="1123"/>
        <v/>
      </c>
      <c r="HH504" s="74" t="str">
        <f t="shared" ca="1" si="1124"/>
        <v/>
      </c>
      <c r="HI504" s="74" t="str">
        <f t="shared" ca="1" si="1125"/>
        <v/>
      </c>
      <c r="HJ504" s="74" t="str">
        <f t="shared" ca="1" si="1126"/>
        <v/>
      </c>
      <c r="HK504" s="74" t="str">
        <f t="shared" ca="1" si="1127"/>
        <v/>
      </c>
      <c r="HL504" s="74" t="str">
        <f t="shared" ca="1" si="1128"/>
        <v/>
      </c>
      <c r="HM504" s="74" t="str">
        <f t="shared" ca="1" si="1129"/>
        <v/>
      </c>
      <c r="HN504" s="74" t="str">
        <f t="shared" ca="1" si="1130"/>
        <v/>
      </c>
      <c r="HO504" s="529" t="str">
        <f t="shared" ca="1" si="1131"/>
        <v/>
      </c>
      <c r="HP504" s="74" t="str">
        <f t="shared" ca="1" si="1132"/>
        <v/>
      </c>
      <c r="HQ504" s="74" t="str">
        <f t="shared" ca="1" si="1133"/>
        <v/>
      </c>
      <c r="HR504" s="74" t="str">
        <f t="shared" ca="1" si="1134"/>
        <v/>
      </c>
      <c r="HS504" s="74" t="str">
        <f t="shared" ca="1" si="1135"/>
        <v/>
      </c>
      <c r="HT504" s="74" t="str">
        <f ca="1">IF(V504=1,"",IF(LOG入力!BH504&gt;0,0,IF(DV504=1,0,IF(N504="0",0,IF(SUM(HD504:HS504)&gt;0,1,0)))))</f>
        <v/>
      </c>
    </row>
    <row r="505" spans="1:228" x14ac:dyDescent="0.15">
      <c r="A505" s="5"/>
      <c r="B505" s="532" t="str">
        <f t="shared" ca="1" si="994"/>
        <v/>
      </c>
      <c r="C505" s="534" t="str">
        <f ca="1">LOG入力!AP505</f>
        <v/>
      </c>
      <c r="D505" s="534" t="str">
        <f ca="1">LOG入力!AQ505</f>
        <v/>
      </c>
      <c r="E505" s="534" t="str">
        <f ca="1">LOG入力!AR505</f>
        <v/>
      </c>
      <c r="F505" s="535" t="str">
        <f t="shared" ca="1" si="995"/>
        <v/>
      </c>
      <c r="G505" s="585" t="str">
        <f ca="1">LOG入力!AT505</f>
        <v/>
      </c>
      <c r="H505" s="542" t="str">
        <f ca="1">LOG入力!AU505</f>
        <v/>
      </c>
      <c r="I505" s="542" t="str">
        <f ca="1">LOG入力!AV505</f>
        <v/>
      </c>
      <c r="J505" s="577" t="str">
        <f ca="1">LOG入力!AW505</f>
        <v/>
      </c>
      <c r="K505" s="578" t="str">
        <f ca="1">LOG入力!BJ505</f>
        <v/>
      </c>
      <c r="L505" s="577" t="str">
        <f ca="1">LOG入力!AY505</f>
        <v/>
      </c>
      <c r="M505" s="545" t="str">
        <f ca="1">LOG入力!BK505</f>
        <v/>
      </c>
      <c r="N505" s="512" t="str">
        <f ca="1">IF(V505=1,"",IF(LOG入力!AJ505=1,"1",LOG入力!BA505))</f>
        <v/>
      </c>
      <c r="O505" s="538" t="str">
        <f ca="1">IF(V505=1,"",IF(LEN(LOG入力!O505)=0,"",LOG入力!O505))</f>
        <v/>
      </c>
      <c r="P505" s="291" t="str">
        <f ca="1">IF(V505=1,"",IF($AA$4=1,"",IF(LOG入力!BG505=1,"",CONCATENATE($ER505,$FB505,$FL505,$FV505,$GF505))))</f>
        <v/>
      </c>
      <c r="Q505" s="291" t="str">
        <f ca="1">IF(V505=1,"",IF($AA$4=1,"",IF(LOG入力!BG505=1,"",CONCATENATE($ET505,$FD505,$FN505,$FX505,$GH505))))</f>
        <v/>
      </c>
      <c r="R505" s="573" t="str">
        <f ca="1">IF(V505=1,"",IF($AA$4=1,"",IF(LOG入力!BH505&gt;0,0,AA505)))</f>
        <v/>
      </c>
      <c r="S505" s="293" t="str">
        <f t="shared" ca="1" si="996"/>
        <v/>
      </c>
      <c r="T505" s="681"/>
      <c r="U505" s="38"/>
      <c r="V505" s="196">
        <f ca="1">LOG入力!AN505</f>
        <v>1</v>
      </c>
      <c r="W505" s="38"/>
      <c r="X505" s="516" t="str">
        <f t="shared" ca="1" si="997"/>
        <v/>
      </c>
      <c r="Y505" s="515" t="str">
        <f t="shared" ca="1" si="998"/>
        <v/>
      </c>
      <c r="Z505" s="518" t="str">
        <f t="shared" ca="1" si="999"/>
        <v/>
      </c>
      <c r="AA505" s="574" t="str">
        <f t="shared" ca="1" si="1000"/>
        <v/>
      </c>
      <c r="AC505" s="6" t="str">
        <f t="shared" ca="1" si="1001"/>
        <v/>
      </c>
      <c r="AD505" s="6" t="str">
        <f t="shared" ca="1" si="1002"/>
        <v/>
      </c>
      <c r="AE505" s="6" t="str">
        <f t="shared" ca="1" si="1003"/>
        <v/>
      </c>
      <c r="AF505" s="6" t="str">
        <f t="shared" ca="1" si="1004"/>
        <v/>
      </c>
      <c r="AG505" s="6" t="str">
        <f t="shared" ca="1" si="1005"/>
        <v/>
      </c>
      <c r="AH505" s="6" t="str">
        <f t="shared" ca="1" si="1006"/>
        <v/>
      </c>
      <c r="AI505" s="6" t="str">
        <f t="shared" ca="1" si="1007"/>
        <v/>
      </c>
      <c r="AJ505" s="6" t="str">
        <f t="shared" ca="1" si="1008"/>
        <v/>
      </c>
      <c r="AK505" s="6" t="str">
        <f t="shared" ca="1" si="1009"/>
        <v/>
      </c>
      <c r="AL505" s="6" t="str">
        <f t="shared" ca="1" si="1010"/>
        <v/>
      </c>
      <c r="AM505" s="6" t="str">
        <f t="shared" ca="1" si="1011"/>
        <v/>
      </c>
      <c r="AN505" s="6" t="str">
        <f t="shared" ca="1" si="1012"/>
        <v/>
      </c>
      <c r="AO505" s="6" t="str">
        <f t="shared" ca="1" si="1013"/>
        <v/>
      </c>
      <c r="AP505" s="6" t="str">
        <f t="shared" ca="1" si="1014"/>
        <v/>
      </c>
      <c r="AQ505" s="6" t="str">
        <f t="shared" ca="1" si="1015"/>
        <v/>
      </c>
      <c r="AR505" s="6" t="str">
        <f t="shared" ca="1" si="1016"/>
        <v/>
      </c>
      <c r="AS505" s="6" t="str">
        <f t="shared" ca="1" si="1017"/>
        <v/>
      </c>
      <c r="AT505" s="6" t="str">
        <f t="shared" ca="1" si="1018"/>
        <v/>
      </c>
      <c r="AU505" s="6" t="str">
        <f t="shared" ca="1" si="1019"/>
        <v/>
      </c>
      <c r="AV505" s="6" t="str">
        <f t="shared" ca="1" si="1020"/>
        <v/>
      </c>
      <c r="AW505" s="6" t="str">
        <f t="shared" ca="1" si="1021"/>
        <v/>
      </c>
      <c r="AY505" s="6" t="str">
        <f t="shared" ca="1" si="1022"/>
        <v/>
      </c>
      <c r="AZ505" s="6" t="str">
        <f t="shared" ca="1" si="1023"/>
        <v/>
      </c>
      <c r="BA505" s="6" t="str">
        <f t="shared" ca="1" si="1024"/>
        <v/>
      </c>
      <c r="BB505" s="6" t="str">
        <f t="shared" ca="1" si="1025"/>
        <v/>
      </c>
      <c r="BC505" s="6" t="str">
        <f t="shared" ca="1" si="1026"/>
        <v/>
      </c>
      <c r="BD505" s="6" t="str">
        <f t="shared" ca="1" si="1027"/>
        <v/>
      </c>
      <c r="BE505" s="6" t="str">
        <f t="shared" ca="1" si="1028"/>
        <v/>
      </c>
      <c r="BF505" s="6" t="str">
        <f t="shared" ca="1" si="1029"/>
        <v/>
      </c>
      <c r="BG505" s="6" t="str">
        <f t="shared" ca="1" si="1030"/>
        <v/>
      </c>
      <c r="BH505" s="6" t="str">
        <f t="shared" ca="1" si="1031"/>
        <v/>
      </c>
      <c r="BI505" s="6" t="str">
        <f t="shared" ca="1" si="1032"/>
        <v/>
      </c>
      <c r="BJ505" s="6" t="str">
        <f t="shared" ca="1" si="1033"/>
        <v/>
      </c>
      <c r="BK505" s="6" t="str">
        <f t="shared" ca="1" si="1034"/>
        <v/>
      </c>
      <c r="BL505" s="6" t="str">
        <f t="shared" ca="1" si="1035"/>
        <v/>
      </c>
      <c r="BM505" s="6" t="str">
        <f t="shared" ca="1" si="1036"/>
        <v/>
      </c>
      <c r="BN505" s="6" t="str">
        <f t="shared" ca="1" si="1037"/>
        <v/>
      </c>
      <c r="BO505" s="6" t="str">
        <f t="shared" ca="1" si="1038"/>
        <v/>
      </c>
      <c r="BP505" s="6" t="str">
        <f t="shared" ca="1" si="1039"/>
        <v/>
      </c>
      <c r="BQ505" s="6" t="str">
        <f t="shared" ca="1" si="1040"/>
        <v/>
      </c>
      <c r="BR505" s="6" t="str">
        <f t="shared" ca="1" si="1041"/>
        <v/>
      </c>
      <c r="BS505" s="6" t="str">
        <f t="shared" ca="1" si="1042"/>
        <v/>
      </c>
      <c r="BU505" s="6" t="str">
        <f t="shared" ca="1" si="1043"/>
        <v/>
      </c>
      <c r="BW505" s="515" t="str">
        <f t="shared" ca="1" si="1044"/>
        <v/>
      </c>
      <c r="BX505" s="515">
        <f t="shared" ca="1" si="1045"/>
        <v>0</v>
      </c>
      <c r="BY505" s="515" t="str">
        <f t="shared" ca="1" si="1046"/>
        <v/>
      </c>
      <c r="CA505" s="6">
        <f t="shared" ca="1" si="1047"/>
        <v>1</v>
      </c>
      <c r="CC505" s="523" t="str">
        <f t="shared" ca="1" si="1048"/>
        <v/>
      </c>
      <c r="CE505" s="6" t="str">
        <f t="shared" ca="1" si="1049"/>
        <v/>
      </c>
      <c r="CG505" s="524" t="str">
        <f ca="1">IF(V505=1,"",IF($AA$4=1,"",IF(LOG入力!BH505&gt;0,"",IF(N505=0,"",IF(HT505=0,"","★")))))</f>
        <v/>
      </c>
      <c r="CI505" s="74" t="str">
        <f t="shared" ca="1" si="1050"/>
        <v/>
      </c>
      <c r="CK505" s="525" t="str">
        <f ca="1">IF(V505=1,"",IF(LOG入力!BH505&gt;0,1,0))</f>
        <v/>
      </c>
      <c r="CL505" s="74" t="str">
        <f t="shared" ca="1" si="1051"/>
        <v/>
      </c>
      <c r="CN505" s="74" t="str">
        <f t="shared" ca="1" si="1052"/>
        <v/>
      </c>
      <c r="CO505" s="74" t="str">
        <f t="shared" ca="1" si="1053"/>
        <v/>
      </c>
      <c r="CQ505" s="74" t="str">
        <f t="shared" ca="1" si="1054"/>
        <v/>
      </c>
      <c r="CR505" s="74" t="str">
        <f t="shared" ca="1" si="1055"/>
        <v/>
      </c>
      <c r="CS505" s="74" t="str">
        <f t="shared" ca="1" si="1056"/>
        <v/>
      </c>
      <c r="CT505" s="74" t="str">
        <f t="shared" ca="1" si="1057"/>
        <v/>
      </c>
      <c r="CU505" s="74" t="str">
        <f t="shared" ca="1" si="1058"/>
        <v/>
      </c>
      <c r="CV505" s="74" t="str">
        <f t="shared" ca="1" si="1059"/>
        <v/>
      </c>
      <c r="CW505" s="74" t="str">
        <f t="shared" ca="1" si="1060"/>
        <v/>
      </c>
      <c r="CX505" s="74" t="str">
        <f t="shared" ca="1" si="1061"/>
        <v/>
      </c>
      <c r="CY505" s="74" t="str">
        <f t="shared" ca="1" si="1062"/>
        <v/>
      </c>
      <c r="CZ505" s="74" t="str">
        <f t="shared" ca="1" si="1063"/>
        <v/>
      </c>
      <c r="DA505" s="74" t="str">
        <f t="shared" ca="1" si="1064"/>
        <v/>
      </c>
      <c r="DB505" s="74" t="str">
        <f t="shared" ca="1" si="1065"/>
        <v/>
      </c>
      <c r="DD505" s="74" t="str">
        <f t="shared" ca="1" si="1066"/>
        <v/>
      </c>
      <c r="DE505" s="74" t="str">
        <f t="shared" ca="1" si="1067"/>
        <v/>
      </c>
      <c r="DF505" s="74" t="str">
        <f t="shared" ca="1" si="1068"/>
        <v/>
      </c>
      <c r="DG505" s="74" t="str">
        <f t="shared" ca="1" si="1069"/>
        <v/>
      </c>
      <c r="DH505" s="74" t="str">
        <f t="shared" ca="1" si="1070"/>
        <v/>
      </c>
      <c r="DI505" s="74" t="str">
        <f t="shared" ca="1" si="1071"/>
        <v/>
      </c>
      <c r="DJ505" s="74" t="str">
        <f t="shared" ca="1" si="1072"/>
        <v/>
      </c>
      <c r="DK505" s="74" t="str">
        <f t="shared" ca="1" si="1073"/>
        <v/>
      </c>
      <c r="DL505" s="74" t="str">
        <f t="shared" ca="1" si="1074"/>
        <v/>
      </c>
      <c r="DM505" s="74" t="str">
        <f t="shared" ca="1" si="1075"/>
        <v/>
      </c>
      <c r="DN505" s="74" t="str">
        <f t="shared" ca="1" si="1076"/>
        <v/>
      </c>
      <c r="DO505" s="74" t="str">
        <f t="shared" ca="1" si="1077"/>
        <v/>
      </c>
      <c r="DQ505" s="74" t="str">
        <f t="shared" ca="1" si="1078"/>
        <v/>
      </c>
      <c r="DS505" s="74" t="str">
        <f t="shared" ca="1" si="1079"/>
        <v/>
      </c>
      <c r="DT505" s="74" t="str">
        <f t="shared" ca="1" si="1080"/>
        <v/>
      </c>
      <c r="DV505" s="525" t="str">
        <f t="shared" ca="1" si="1081"/>
        <v/>
      </c>
      <c r="DW505" s="74" t="str">
        <f t="shared" ca="1" si="1082"/>
        <v/>
      </c>
      <c r="DX505" s="485" t="str">
        <f t="shared" ca="1" si="1083"/>
        <v/>
      </c>
      <c r="DY505" s="74" t="str">
        <f t="shared" ca="1" si="1084"/>
        <v/>
      </c>
      <c r="DZ505" s="74" t="str">
        <f t="shared" ca="1" si="1085"/>
        <v/>
      </c>
      <c r="EA505" s="74" t="str">
        <f t="shared" ca="1" si="1086"/>
        <v/>
      </c>
      <c r="EC505" s="74" t="str">
        <f t="shared" ca="1" si="1087"/>
        <v/>
      </c>
      <c r="ED505" s="74" t="str">
        <f t="shared" ca="1" si="1088"/>
        <v/>
      </c>
      <c r="EE505" s="74" t="str">
        <f t="shared" ca="1" si="1089"/>
        <v/>
      </c>
      <c r="EG505" s="479" t="str">
        <f ca="1">IF(V505=1,"",IF(LOG入力!BH505&gt;0,0,IF(CG505="★",0,IF(R505=1,0,IF(N505=0,0,1)))))</f>
        <v/>
      </c>
      <c r="EH505" s="483" t="str">
        <f t="shared" ca="1" si="1090"/>
        <v/>
      </c>
      <c r="EI505" s="483" t="str">
        <f t="shared" ca="1" si="1091"/>
        <v/>
      </c>
      <c r="EJ505" s="483" t="str">
        <f t="shared" ca="1" si="1092"/>
        <v/>
      </c>
      <c r="EL505" s="71">
        <f t="shared" ca="1" si="1093"/>
        <v>0</v>
      </c>
      <c r="EM505" s="6">
        <f t="shared" ca="1" si="1094"/>
        <v>0</v>
      </c>
      <c r="EN505" s="6" t="str">
        <f t="shared" ca="1" si="1095"/>
        <v/>
      </c>
      <c r="EO505" s="6">
        <f ca="1">IF(LOG入力!BH505&gt;0,0,IF(EM505=0,0,(IF(COUNTIF($EN$19:EN505,EN505)=1,IF($FS$3="N",1,IF(EH505=1,1,0))))))</f>
        <v>0</v>
      </c>
      <c r="EP505" s="6" t="str">
        <f ca="1">IF(LOG入力!BH505&gt;0,"",IF(EO505=1,$X505,""))</f>
        <v/>
      </c>
      <c r="EQ505" s="6" t="str">
        <f ca="1">IF(LOG入力!BH505&gt;0,"",IF(EO505=1,$Y505,""))</f>
        <v/>
      </c>
      <c r="ER505" s="520" t="str">
        <f ca="1">IF(LOG入力!BH505&gt;0,"",IF(COUNTIF($EP$19:$EP505,EP505)=1,EP505,""))</f>
        <v/>
      </c>
      <c r="ES505" s="520">
        <f ca="1">IF(LOG入力!BH505&gt;0,0,IF((EL505=1),IF(($ER505=""),0,1),0))</f>
        <v>0</v>
      </c>
      <c r="ET505" s="520" t="str">
        <f ca="1">IF(LOG入力!BH505&gt;0,"",IF(COUNTIF($EQ$19:EQ505,EQ505)=1,EQ505,""))</f>
        <v/>
      </c>
      <c r="EU505" s="539">
        <f ca="1">IF(LOG入力!BH505&gt;0,0,IF((EL505=1),IF(($ET505=""),0,1),0))</f>
        <v>0</v>
      </c>
      <c r="EV505" s="71">
        <f t="shared" ca="1" si="1096"/>
        <v>0</v>
      </c>
      <c r="EW505" s="6">
        <f t="shared" ca="1" si="1097"/>
        <v>0</v>
      </c>
      <c r="EX505" s="6" t="str">
        <f t="shared" ca="1" si="1098"/>
        <v/>
      </c>
      <c r="EY505" s="6">
        <f ca="1">IF(LOG入力!BH505&gt;0,0,IF(EW505=0,0,(IF(COUNTIF($EX$19:EX505,EX505)=1,IF($FS$3="N",1,IF(EH505=1,1,0))))))</f>
        <v>0</v>
      </c>
      <c r="EZ505" s="6" t="str">
        <f ca="1">IF(LOG入力!BH505&gt;0,"",IF(EY505=1,$X505,""))</f>
        <v/>
      </c>
      <c r="FA505" s="6" t="str">
        <f ca="1">IF(LOG入力!BH505&gt;0,"",IF(EY505=1,$Y505,""))</f>
        <v/>
      </c>
      <c r="FB505" s="6" t="str">
        <f ca="1">IF(LOG入力!BH505&gt;0,"",IF(COUNTIF($EZ$19:$EZ505,EZ505)=1,EZ505,""))</f>
        <v/>
      </c>
      <c r="FC505" s="6">
        <f ca="1">IF(LOG入力!BH505&gt;0,0,IF((EV505=1),IF(($FB505=""),0,1),0))</f>
        <v>0</v>
      </c>
      <c r="FD505" s="6" t="str">
        <f ca="1">IF(LOG入力!BH505&gt;0,"",IF(COUNTIF($FA$19:FA505,FA505)=1,FA505,""))</f>
        <v/>
      </c>
      <c r="FE505" s="72">
        <f ca="1">IF(LOG入力!BH505&gt;0,0,IF((EV505=1),IF(($FD505=""),0,1),0))</f>
        <v>0</v>
      </c>
      <c r="FF505" s="71">
        <f t="shared" ca="1" si="1099"/>
        <v>0</v>
      </c>
      <c r="FG505" s="6">
        <f t="shared" ca="1" si="1100"/>
        <v>0</v>
      </c>
      <c r="FH505" s="6" t="str">
        <f t="shared" ca="1" si="1101"/>
        <v/>
      </c>
      <c r="FI505" s="6">
        <f ca="1">IF(LOG入力!BH505&gt;0,0,IF(FG505=0,0,(IF(COUNTIF($FH$19:FH505,FH505)=1,IF($FS$3="N",1,IF(EH505=1,1,0))))))</f>
        <v>0</v>
      </c>
      <c r="FJ505" s="6" t="str">
        <f ca="1">IF(LOG入力!BH505&gt;0,"",IF(FI505=1,$X505,""))</f>
        <v/>
      </c>
      <c r="FK505" s="6" t="str">
        <f ca="1">IF(LOG入力!BH505&gt;0,"",IF(FI505=1,$Y505,""))</f>
        <v/>
      </c>
      <c r="FL505" s="6" t="str">
        <f ca="1">IF(LOG入力!BH505&gt;0,"",IF(COUNTIF($FJ$19:$FJ505,FJ505)=1,FJ505,""))</f>
        <v/>
      </c>
      <c r="FM505" s="6">
        <f ca="1">IF(LOG入力!BH505&gt;0,0,IF((FF505=1),IF(($FL505=""),0,1),0))</f>
        <v>0</v>
      </c>
      <c r="FN505" s="6" t="str">
        <f ca="1">IF(LOG入力!BH505&gt;0,"",IF(COUNTIF($FK$19:FK505,FK505)=1,FK505,""))</f>
        <v/>
      </c>
      <c r="FO505" s="72">
        <f ca="1">IF(LOG入力!BH505&gt;0,0,IF((FF505=1),IF(($FN505=""),0,1),0))</f>
        <v>0</v>
      </c>
      <c r="FP505" s="71">
        <f t="shared" ca="1" si="1102"/>
        <v>0</v>
      </c>
      <c r="FQ505" s="6">
        <f t="shared" ca="1" si="1103"/>
        <v>0</v>
      </c>
      <c r="FR505" s="6" t="str">
        <f t="shared" ca="1" si="1104"/>
        <v/>
      </c>
      <c r="FS505" s="6">
        <f ca="1">IF(LOG入力!BH505&gt;0,0,IF(FQ505=0,0,(IF(COUNTIF($FR$19:FR505,FR505)=1,IF($FS$3="N",1,IF(EH505=1,1,0))))))</f>
        <v>0</v>
      </c>
      <c r="FT505" s="6" t="str">
        <f ca="1">IF(LOG入力!BH505&gt;0,"",IF(FS505=1,$X505,""))</f>
        <v/>
      </c>
      <c r="FU505" s="6" t="str">
        <f ca="1">IF(LOG入力!BH505&gt;0,"",IF(FS505=1,$Y505,""))</f>
        <v/>
      </c>
      <c r="FV505" s="6" t="str">
        <f ca="1">IF(LOG入力!BH505&gt;0,"",IF(COUNTIF($FT$19:$FT505,FT505)=1,FT505,""))</f>
        <v/>
      </c>
      <c r="FW505" s="6">
        <f ca="1">IF(LOG入力!BH505&gt;0,0,IF((FP505=1),IF(($FV505=""),0,1),0))</f>
        <v>0</v>
      </c>
      <c r="FX505" s="6" t="str">
        <f ca="1">IF(LOG入力!BH505&gt;0,"",IF(COUNTIF($FU$19:FU505,FU505)=1,FU505,""))</f>
        <v/>
      </c>
      <c r="FY505" s="72">
        <f ca="1">IF(LOG入力!BH505&gt;0,0,IF((FP505=1),IF(($FX505=""),0,1),0))</f>
        <v>0</v>
      </c>
      <c r="FZ505" s="71">
        <f t="shared" ca="1" si="1105"/>
        <v>0</v>
      </c>
      <c r="GA505" s="6">
        <f t="shared" ca="1" si="1106"/>
        <v>0</v>
      </c>
      <c r="GB505" s="6" t="str">
        <f t="shared" ca="1" si="1107"/>
        <v/>
      </c>
      <c r="GC505" s="6">
        <f ca="1">IF(LOG入力!BH505&gt;0,0,IF(GA505=0,0,(IF(COUNTIF($GB$19:GB505,GB505)=1,IF($FS$3="N",1,IF(EH505=1,1,0))))))</f>
        <v>0</v>
      </c>
      <c r="GD505" s="6" t="str">
        <f ca="1">IF(LOG入力!BH505&gt;0,"",IF(GC505=1,$X505,""))</f>
        <v/>
      </c>
      <c r="GE505" s="6" t="str">
        <f ca="1">IF(LOG入力!BH505&gt;0,"",IF(GC505=1,$Y505,""))</f>
        <v/>
      </c>
      <c r="GF505" s="6" t="str">
        <f ca="1">IF(LOG入力!BH505&gt;0,"",IF(COUNTIF($GD$19:$GD505,GD505)=1,GD505,""))</f>
        <v/>
      </c>
      <c r="GG505" s="6">
        <f ca="1">IF(LOG入力!BH505&gt;0,0,IF((FZ505=1),IF(($GF505=""),0,1),0))</f>
        <v>0</v>
      </c>
      <c r="GH505" s="6" t="str">
        <f ca="1">IF(LOG入力!BH505&gt;0,"",IF(COUNTIF($GE$19:GE505,GE505)=1,GE505,""))</f>
        <v/>
      </c>
      <c r="GI505" s="72">
        <f ca="1">IF(LOG入力!BH505&gt;0,0,IF((FZ505=1),IF(($GH505=""),0,1),0))</f>
        <v>0</v>
      </c>
      <c r="GK505" s="455" t="str">
        <f ca="1">IF(V505=1,"",IF(LEN(LOG入力!AS505)=0,"",LOG入力!AS505))</f>
        <v/>
      </c>
      <c r="GL505" s="378" t="str">
        <f t="shared" ca="1" si="1108"/>
        <v/>
      </c>
      <c r="GM505" s="378" t="str">
        <f t="shared" ca="1" si="1109"/>
        <v/>
      </c>
      <c r="GN505" s="74" t="str">
        <f t="shared" ca="1" si="1110"/>
        <v/>
      </c>
      <c r="GO505" s="74" t="str">
        <f t="shared" ca="1" si="1111"/>
        <v/>
      </c>
      <c r="GQ505" s="74" t="str">
        <f t="shared" ca="1" si="1112"/>
        <v/>
      </c>
      <c r="GR505" s="74" t="str">
        <f t="shared" ca="1" si="1113"/>
        <v/>
      </c>
      <c r="GS505" s="74" t="str">
        <f t="shared" ca="1" si="1114"/>
        <v/>
      </c>
      <c r="GT505" s="74" t="str">
        <f t="shared" ca="1" si="1115"/>
        <v/>
      </c>
      <c r="GU505" s="74" t="str">
        <f t="shared" ca="1" si="1116"/>
        <v/>
      </c>
      <c r="GV505" s="74" t="str">
        <f t="shared" ca="1" si="1117"/>
        <v/>
      </c>
      <c r="GX505" s="74" t="str">
        <f t="shared" ca="1" si="1118"/>
        <v/>
      </c>
      <c r="GY505" s="74" t="str">
        <f t="shared" ca="1" si="1119"/>
        <v/>
      </c>
      <c r="GZ505" s="74" t="str">
        <f ca="1">IF(V505=1,"",IF(LOG入力!BH505&gt;0,0,IF(GY505=0,0,IF((VALUE((TYPE(VALUE(J505)))))=16,0,IF(VALUE(J505)&lt;60,1,IF(VALUE(J505)&lt;100,0,IF(VALUE(J505)&lt;600,2,0)))))))</f>
        <v/>
      </c>
      <c r="HA505" s="74" t="str">
        <f t="shared" ca="1" si="1120"/>
        <v/>
      </c>
      <c r="HB505" s="74" t="str">
        <f ca="1">IF(V505=1,"",IF(LOG入力!BH505&gt;0,0,IF(HA505=0,0,IF((VALUE((TYPE(VALUE(L505)))))=16,0,IF(VALUE(L505)&lt;60,1,IF(VALUE(L505)&lt;100,0,IF(VALUE(L505)&lt;600,2,0)))))))</f>
        <v/>
      </c>
      <c r="HD505" s="74" t="str">
        <f t="shared" ca="1" si="1121"/>
        <v/>
      </c>
      <c r="HF505" s="74" t="str">
        <f t="shared" ca="1" si="1122"/>
        <v/>
      </c>
      <c r="HG505" s="74" t="str">
        <f t="shared" ca="1" si="1123"/>
        <v/>
      </c>
      <c r="HH505" s="74" t="str">
        <f t="shared" ca="1" si="1124"/>
        <v/>
      </c>
      <c r="HI505" s="74" t="str">
        <f t="shared" ca="1" si="1125"/>
        <v/>
      </c>
      <c r="HJ505" s="74" t="str">
        <f t="shared" ca="1" si="1126"/>
        <v/>
      </c>
      <c r="HK505" s="74" t="str">
        <f t="shared" ca="1" si="1127"/>
        <v/>
      </c>
      <c r="HL505" s="74" t="str">
        <f t="shared" ca="1" si="1128"/>
        <v/>
      </c>
      <c r="HM505" s="74" t="str">
        <f t="shared" ca="1" si="1129"/>
        <v/>
      </c>
      <c r="HN505" s="74" t="str">
        <f t="shared" ca="1" si="1130"/>
        <v/>
      </c>
      <c r="HO505" s="529" t="str">
        <f t="shared" ca="1" si="1131"/>
        <v/>
      </c>
      <c r="HP505" s="74" t="str">
        <f t="shared" ca="1" si="1132"/>
        <v/>
      </c>
      <c r="HQ505" s="74" t="str">
        <f t="shared" ca="1" si="1133"/>
        <v/>
      </c>
      <c r="HR505" s="74" t="str">
        <f t="shared" ca="1" si="1134"/>
        <v/>
      </c>
      <c r="HS505" s="74" t="str">
        <f t="shared" ca="1" si="1135"/>
        <v/>
      </c>
      <c r="HT505" s="74" t="str">
        <f ca="1">IF(V505=1,"",IF(LOG入力!BH505&gt;0,0,IF(DV505=1,0,IF(N505="0",0,IF(SUM(HD505:HS505)&gt;0,1,0)))))</f>
        <v/>
      </c>
    </row>
    <row r="506" spans="1:228" x14ac:dyDescent="0.15">
      <c r="A506" s="5"/>
      <c r="B506" s="532" t="str">
        <f t="shared" ca="1" si="994"/>
        <v/>
      </c>
      <c r="C506" s="534" t="str">
        <f ca="1">LOG入力!AP506</f>
        <v/>
      </c>
      <c r="D506" s="534" t="str">
        <f ca="1">LOG入力!AQ506</f>
        <v/>
      </c>
      <c r="E506" s="534" t="str">
        <f ca="1">LOG入力!AR506</f>
        <v/>
      </c>
      <c r="F506" s="535" t="str">
        <f t="shared" ca="1" si="995"/>
        <v/>
      </c>
      <c r="G506" s="585" t="str">
        <f ca="1">LOG入力!AT506</f>
        <v/>
      </c>
      <c r="H506" s="542" t="str">
        <f ca="1">LOG入力!AU506</f>
        <v/>
      </c>
      <c r="I506" s="542" t="str">
        <f ca="1">LOG入力!AV506</f>
        <v/>
      </c>
      <c r="J506" s="577" t="str">
        <f ca="1">LOG入力!AW506</f>
        <v/>
      </c>
      <c r="K506" s="578" t="str">
        <f ca="1">LOG入力!BJ506</f>
        <v/>
      </c>
      <c r="L506" s="577" t="str">
        <f ca="1">LOG入力!AY506</f>
        <v/>
      </c>
      <c r="M506" s="545" t="str">
        <f ca="1">LOG入力!BK506</f>
        <v/>
      </c>
      <c r="N506" s="512" t="str">
        <f ca="1">IF(V506=1,"",IF(LOG入力!AJ506=1,"1",LOG入力!BA506))</f>
        <v/>
      </c>
      <c r="O506" s="538" t="str">
        <f ca="1">IF(V506=1,"",IF(LEN(LOG入力!O506)=0,"",LOG入力!O506))</f>
        <v/>
      </c>
      <c r="P506" s="291" t="str">
        <f ca="1">IF(V506=1,"",IF($AA$4=1,"",IF(LOG入力!BG506=1,"",CONCATENATE($ER506,$FB506,$FL506,$FV506,$GF506))))</f>
        <v/>
      </c>
      <c r="Q506" s="291" t="str">
        <f ca="1">IF(V506=1,"",IF($AA$4=1,"",IF(LOG入力!BG506=1,"",CONCATENATE($ET506,$FD506,$FN506,$FX506,$GH506))))</f>
        <v/>
      </c>
      <c r="R506" s="573" t="str">
        <f ca="1">IF(V506=1,"",IF($AA$4=1,"",IF(LOG入力!BH506&gt;0,0,AA506)))</f>
        <v/>
      </c>
      <c r="S506" s="293" t="str">
        <f t="shared" ca="1" si="996"/>
        <v/>
      </c>
      <c r="T506" s="681"/>
      <c r="U506" s="38"/>
      <c r="V506" s="196">
        <f ca="1">LOG入力!AN506</f>
        <v>1</v>
      </c>
      <c r="W506" s="38"/>
      <c r="X506" s="516" t="str">
        <f t="shared" ca="1" si="997"/>
        <v/>
      </c>
      <c r="Y506" s="515" t="str">
        <f t="shared" ca="1" si="998"/>
        <v/>
      </c>
      <c r="Z506" s="518" t="str">
        <f t="shared" ca="1" si="999"/>
        <v/>
      </c>
      <c r="AA506" s="574" t="str">
        <f t="shared" ca="1" si="1000"/>
        <v/>
      </c>
      <c r="AC506" s="6" t="str">
        <f t="shared" ca="1" si="1001"/>
        <v/>
      </c>
      <c r="AD506" s="6" t="str">
        <f t="shared" ca="1" si="1002"/>
        <v/>
      </c>
      <c r="AE506" s="6" t="str">
        <f t="shared" ca="1" si="1003"/>
        <v/>
      </c>
      <c r="AF506" s="6" t="str">
        <f t="shared" ca="1" si="1004"/>
        <v/>
      </c>
      <c r="AG506" s="6" t="str">
        <f t="shared" ca="1" si="1005"/>
        <v/>
      </c>
      <c r="AH506" s="6" t="str">
        <f t="shared" ca="1" si="1006"/>
        <v/>
      </c>
      <c r="AI506" s="6" t="str">
        <f t="shared" ca="1" si="1007"/>
        <v/>
      </c>
      <c r="AJ506" s="6" t="str">
        <f t="shared" ca="1" si="1008"/>
        <v/>
      </c>
      <c r="AK506" s="6" t="str">
        <f t="shared" ca="1" si="1009"/>
        <v/>
      </c>
      <c r="AL506" s="6" t="str">
        <f t="shared" ca="1" si="1010"/>
        <v/>
      </c>
      <c r="AM506" s="6" t="str">
        <f t="shared" ca="1" si="1011"/>
        <v/>
      </c>
      <c r="AN506" s="6" t="str">
        <f t="shared" ca="1" si="1012"/>
        <v/>
      </c>
      <c r="AO506" s="6" t="str">
        <f t="shared" ca="1" si="1013"/>
        <v/>
      </c>
      <c r="AP506" s="6" t="str">
        <f t="shared" ca="1" si="1014"/>
        <v/>
      </c>
      <c r="AQ506" s="6" t="str">
        <f t="shared" ca="1" si="1015"/>
        <v/>
      </c>
      <c r="AR506" s="6" t="str">
        <f t="shared" ca="1" si="1016"/>
        <v/>
      </c>
      <c r="AS506" s="6" t="str">
        <f t="shared" ca="1" si="1017"/>
        <v/>
      </c>
      <c r="AT506" s="6" t="str">
        <f t="shared" ca="1" si="1018"/>
        <v/>
      </c>
      <c r="AU506" s="6" t="str">
        <f t="shared" ca="1" si="1019"/>
        <v/>
      </c>
      <c r="AV506" s="6" t="str">
        <f t="shared" ca="1" si="1020"/>
        <v/>
      </c>
      <c r="AW506" s="6" t="str">
        <f t="shared" ca="1" si="1021"/>
        <v/>
      </c>
      <c r="AY506" s="6" t="str">
        <f t="shared" ca="1" si="1022"/>
        <v/>
      </c>
      <c r="AZ506" s="6" t="str">
        <f t="shared" ca="1" si="1023"/>
        <v/>
      </c>
      <c r="BA506" s="6" t="str">
        <f t="shared" ca="1" si="1024"/>
        <v/>
      </c>
      <c r="BB506" s="6" t="str">
        <f t="shared" ca="1" si="1025"/>
        <v/>
      </c>
      <c r="BC506" s="6" t="str">
        <f t="shared" ca="1" si="1026"/>
        <v/>
      </c>
      <c r="BD506" s="6" t="str">
        <f t="shared" ca="1" si="1027"/>
        <v/>
      </c>
      <c r="BE506" s="6" t="str">
        <f t="shared" ca="1" si="1028"/>
        <v/>
      </c>
      <c r="BF506" s="6" t="str">
        <f t="shared" ca="1" si="1029"/>
        <v/>
      </c>
      <c r="BG506" s="6" t="str">
        <f t="shared" ca="1" si="1030"/>
        <v/>
      </c>
      <c r="BH506" s="6" t="str">
        <f t="shared" ca="1" si="1031"/>
        <v/>
      </c>
      <c r="BI506" s="6" t="str">
        <f t="shared" ca="1" si="1032"/>
        <v/>
      </c>
      <c r="BJ506" s="6" t="str">
        <f t="shared" ca="1" si="1033"/>
        <v/>
      </c>
      <c r="BK506" s="6" t="str">
        <f t="shared" ca="1" si="1034"/>
        <v/>
      </c>
      <c r="BL506" s="6" t="str">
        <f t="shared" ca="1" si="1035"/>
        <v/>
      </c>
      <c r="BM506" s="6" t="str">
        <f t="shared" ca="1" si="1036"/>
        <v/>
      </c>
      <c r="BN506" s="6" t="str">
        <f t="shared" ca="1" si="1037"/>
        <v/>
      </c>
      <c r="BO506" s="6" t="str">
        <f t="shared" ca="1" si="1038"/>
        <v/>
      </c>
      <c r="BP506" s="6" t="str">
        <f t="shared" ca="1" si="1039"/>
        <v/>
      </c>
      <c r="BQ506" s="6" t="str">
        <f t="shared" ca="1" si="1040"/>
        <v/>
      </c>
      <c r="BR506" s="6" t="str">
        <f t="shared" ca="1" si="1041"/>
        <v/>
      </c>
      <c r="BS506" s="6" t="str">
        <f t="shared" ca="1" si="1042"/>
        <v/>
      </c>
      <c r="BU506" s="6" t="str">
        <f t="shared" ca="1" si="1043"/>
        <v/>
      </c>
      <c r="BW506" s="515" t="str">
        <f t="shared" ca="1" si="1044"/>
        <v/>
      </c>
      <c r="BX506" s="515">
        <f t="shared" ca="1" si="1045"/>
        <v>0</v>
      </c>
      <c r="BY506" s="515" t="str">
        <f t="shared" ca="1" si="1046"/>
        <v/>
      </c>
      <c r="CA506" s="6">
        <f t="shared" ca="1" si="1047"/>
        <v>1</v>
      </c>
      <c r="CC506" s="523" t="str">
        <f t="shared" ca="1" si="1048"/>
        <v/>
      </c>
      <c r="CE506" s="6" t="str">
        <f t="shared" ca="1" si="1049"/>
        <v/>
      </c>
      <c r="CG506" s="524" t="str">
        <f ca="1">IF(V506=1,"",IF($AA$4=1,"",IF(LOG入力!BH506&gt;0,"",IF(N506=0,"",IF(HT506=0,"","★")))))</f>
        <v/>
      </c>
      <c r="CI506" s="74" t="str">
        <f t="shared" ca="1" si="1050"/>
        <v/>
      </c>
      <c r="CK506" s="525" t="str">
        <f ca="1">IF(V506=1,"",IF(LOG入力!BH506&gt;0,1,0))</f>
        <v/>
      </c>
      <c r="CL506" s="74" t="str">
        <f t="shared" ca="1" si="1051"/>
        <v/>
      </c>
      <c r="CN506" s="74" t="str">
        <f t="shared" ca="1" si="1052"/>
        <v/>
      </c>
      <c r="CO506" s="74" t="str">
        <f t="shared" ca="1" si="1053"/>
        <v/>
      </c>
      <c r="CQ506" s="74" t="str">
        <f t="shared" ca="1" si="1054"/>
        <v/>
      </c>
      <c r="CR506" s="74" t="str">
        <f t="shared" ca="1" si="1055"/>
        <v/>
      </c>
      <c r="CS506" s="74" t="str">
        <f t="shared" ca="1" si="1056"/>
        <v/>
      </c>
      <c r="CT506" s="74" t="str">
        <f t="shared" ca="1" si="1057"/>
        <v/>
      </c>
      <c r="CU506" s="74" t="str">
        <f t="shared" ca="1" si="1058"/>
        <v/>
      </c>
      <c r="CV506" s="74" t="str">
        <f t="shared" ca="1" si="1059"/>
        <v/>
      </c>
      <c r="CW506" s="74" t="str">
        <f t="shared" ca="1" si="1060"/>
        <v/>
      </c>
      <c r="CX506" s="74" t="str">
        <f t="shared" ca="1" si="1061"/>
        <v/>
      </c>
      <c r="CY506" s="74" t="str">
        <f t="shared" ca="1" si="1062"/>
        <v/>
      </c>
      <c r="CZ506" s="74" t="str">
        <f t="shared" ca="1" si="1063"/>
        <v/>
      </c>
      <c r="DA506" s="74" t="str">
        <f t="shared" ca="1" si="1064"/>
        <v/>
      </c>
      <c r="DB506" s="74" t="str">
        <f t="shared" ca="1" si="1065"/>
        <v/>
      </c>
      <c r="DD506" s="74" t="str">
        <f t="shared" ca="1" si="1066"/>
        <v/>
      </c>
      <c r="DE506" s="74" t="str">
        <f t="shared" ca="1" si="1067"/>
        <v/>
      </c>
      <c r="DF506" s="74" t="str">
        <f t="shared" ca="1" si="1068"/>
        <v/>
      </c>
      <c r="DG506" s="74" t="str">
        <f t="shared" ca="1" si="1069"/>
        <v/>
      </c>
      <c r="DH506" s="74" t="str">
        <f t="shared" ca="1" si="1070"/>
        <v/>
      </c>
      <c r="DI506" s="74" t="str">
        <f t="shared" ca="1" si="1071"/>
        <v/>
      </c>
      <c r="DJ506" s="74" t="str">
        <f t="shared" ca="1" si="1072"/>
        <v/>
      </c>
      <c r="DK506" s="74" t="str">
        <f t="shared" ca="1" si="1073"/>
        <v/>
      </c>
      <c r="DL506" s="74" t="str">
        <f t="shared" ca="1" si="1074"/>
        <v/>
      </c>
      <c r="DM506" s="74" t="str">
        <f t="shared" ca="1" si="1075"/>
        <v/>
      </c>
      <c r="DN506" s="74" t="str">
        <f t="shared" ca="1" si="1076"/>
        <v/>
      </c>
      <c r="DO506" s="74" t="str">
        <f t="shared" ca="1" si="1077"/>
        <v/>
      </c>
      <c r="DQ506" s="74" t="str">
        <f t="shared" ca="1" si="1078"/>
        <v/>
      </c>
      <c r="DS506" s="74" t="str">
        <f t="shared" ca="1" si="1079"/>
        <v/>
      </c>
      <c r="DT506" s="74" t="str">
        <f t="shared" ca="1" si="1080"/>
        <v/>
      </c>
      <c r="DV506" s="525" t="str">
        <f t="shared" ca="1" si="1081"/>
        <v/>
      </c>
      <c r="DW506" s="74" t="str">
        <f t="shared" ca="1" si="1082"/>
        <v/>
      </c>
      <c r="DX506" s="485" t="str">
        <f t="shared" ca="1" si="1083"/>
        <v/>
      </c>
      <c r="DY506" s="74" t="str">
        <f t="shared" ca="1" si="1084"/>
        <v/>
      </c>
      <c r="DZ506" s="74" t="str">
        <f t="shared" ca="1" si="1085"/>
        <v/>
      </c>
      <c r="EA506" s="74" t="str">
        <f t="shared" ca="1" si="1086"/>
        <v/>
      </c>
      <c r="EC506" s="74" t="str">
        <f t="shared" ca="1" si="1087"/>
        <v/>
      </c>
      <c r="ED506" s="74" t="str">
        <f t="shared" ca="1" si="1088"/>
        <v/>
      </c>
      <c r="EE506" s="74" t="str">
        <f t="shared" ca="1" si="1089"/>
        <v/>
      </c>
      <c r="EG506" s="479" t="str">
        <f ca="1">IF(V506=1,"",IF(LOG入力!BH506&gt;0,0,IF(CG506="★",0,IF(R506=1,0,IF(N506=0,0,1)))))</f>
        <v/>
      </c>
      <c r="EH506" s="483" t="str">
        <f t="shared" ca="1" si="1090"/>
        <v/>
      </c>
      <c r="EI506" s="483" t="str">
        <f t="shared" ca="1" si="1091"/>
        <v/>
      </c>
      <c r="EJ506" s="483" t="str">
        <f t="shared" ca="1" si="1092"/>
        <v/>
      </c>
      <c r="EL506" s="71">
        <f t="shared" ca="1" si="1093"/>
        <v>0</v>
      </c>
      <c r="EM506" s="6">
        <f t="shared" ca="1" si="1094"/>
        <v>0</v>
      </c>
      <c r="EN506" s="6" t="str">
        <f t="shared" ca="1" si="1095"/>
        <v/>
      </c>
      <c r="EO506" s="6">
        <f ca="1">IF(LOG入力!BH506&gt;0,0,IF(EM506=0,0,(IF(COUNTIF($EN$19:EN506,EN506)=1,IF($FS$3="N",1,IF(EH506=1,1,0))))))</f>
        <v>0</v>
      </c>
      <c r="EP506" s="6" t="str">
        <f ca="1">IF(LOG入力!BH506&gt;0,"",IF(EO506=1,$X506,""))</f>
        <v/>
      </c>
      <c r="EQ506" s="6" t="str">
        <f ca="1">IF(LOG入力!BH506&gt;0,"",IF(EO506=1,$Y506,""))</f>
        <v/>
      </c>
      <c r="ER506" s="520" t="str">
        <f ca="1">IF(LOG入力!BH506&gt;0,"",IF(COUNTIF($EP$19:$EP506,EP506)=1,EP506,""))</f>
        <v/>
      </c>
      <c r="ES506" s="520">
        <f ca="1">IF(LOG入力!BH506&gt;0,0,IF((EL506=1),IF(($ER506=""),0,1),0))</f>
        <v>0</v>
      </c>
      <c r="ET506" s="520" t="str">
        <f ca="1">IF(LOG入力!BH506&gt;0,"",IF(COUNTIF($EQ$19:EQ506,EQ506)=1,EQ506,""))</f>
        <v/>
      </c>
      <c r="EU506" s="539">
        <f ca="1">IF(LOG入力!BH506&gt;0,0,IF((EL506=1),IF(($ET506=""),0,1),0))</f>
        <v>0</v>
      </c>
      <c r="EV506" s="71">
        <f t="shared" ca="1" si="1096"/>
        <v>0</v>
      </c>
      <c r="EW506" s="6">
        <f t="shared" ca="1" si="1097"/>
        <v>0</v>
      </c>
      <c r="EX506" s="6" t="str">
        <f t="shared" ca="1" si="1098"/>
        <v/>
      </c>
      <c r="EY506" s="6">
        <f ca="1">IF(LOG入力!BH506&gt;0,0,IF(EW506=0,0,(IF(COUNTIF($EX$19:EX506,EX506)=1,IF($FS$3="N",1,IF(EH506=1,1,0))))))</f>
        <v>0</v>
      </c>
      <c r="EZ506" s="6" t="str">
        <f ca="1">IF(LOG入力!BH506&gt;0,"",IF(EY506=1,$X506,""))</f>
        <v/>
      </c>
      <c r="FA506" s="6" t="str">
        <f ca="1">IF(LOG入力!BH506&gt;0,"",IF(EY506=1,$Y506,""))</f>
        <v/>
      </c>
      <c r="FB506" s="6" t="str">
        <f ca="1">IF(LOG入力!BH506&gt;0,"",IF(COUNTIF($EZ$19:$EZ506,EZ506)=1,EZ506,""))</f>
        <v/>
      </c>
      <c r="FC506" s="6">
        <f ca="1">IF(LOG入力!BH506&gt;0,0,IF((EV506=1),IF(($FB506=""),0,1),0))</f>
        <v>0</v>
      </c>
      <c r="FD506" s="6" t="str">
        <f ca="1">IF(LOG入力!BH506&gt;0,"",IF(COUNTIF($FA$19:FA506,FA506)=1,FA506,""))</f>
        <v/>
      </c>
      <c r="FE506" s="72">
        <f ca="1">IF(LOG入力!BH506&gt;0,0,IF((EV506=1),IF(($FD506=""),0,1),0))</f>
        <v>0</v>
      </c>
      <c r="FF506" s="71">
        <f t="shared" ca="1" si="1099"/>
        <v>0</v>
      </c>
      <c r="FG506" s="6">
        <f t="shared" ca="1" si="1100"/>
        <v>0</v>
      </c>
      <c r="FH506" s="6" t="str">
        <f t="shared" ca="1" si="1101"/>
        <v/>
      </c>
      <c r="FI506" s="6">
        <f ca="1">IF(LOG入力!BH506&gt;0,0,IF(FG506=0,0,(IF(COUNTIF($FH$19:FH506,FH506)=1,IF($FS$3="N",1,IF(EH506=1,1,0))))))</f>
        <v>0</v>
      </c>
      <c r="FJ506" s="6" t="str">
        <f ca="1">IF(LOG入力!BH506&gt;0,"",IF(FI506=1,$X506,""))</f>
        <v/>
      </c>
      <c r="FK506" s="6" t="str">
        <f ca="1">IF(LOG入力!BH506&gt;0,"",IF(FI506=1,$Y506,""))</f>
        <v/>
      </c>
      <c r="FL506" s="6" t="str">
        <f ca="1">IF(LOG入力!BH506&gt;0,"",IF(COUNTIF($FJ$19:$FJ506,FJ506)=1,FJ506,""))</f>
        <v/>
      </c>
      <c r="FM506" s="6">
        <f ca="1">IF(LOG入力!BH506&gt;0,0,IF((FF506=1),IF(($FL506=""),0,1),0))</f>
        <v>0</v>
      </c>
      <c r="FN506" s="6" t="str">
        <f ca="1">IF(LOG入力!BH506&gt;0,"",IF(COUNTIF($FK$19:FK506,FK506)=1,FK506,""))</f>
        <v/>
      </c>
      <c r="FO506" s="72">
        <f ca="1">IF(LOG入力!BH506&gt;0,0,IF((FF506=1),IF(($FN506=""),0,1),0))</f>
        <v>0</v>
      </c>
      <c r="FP506" s="71">
        <f t="shared" ca="1" si="1102"/>
        <v>0</v>
      </c>
      <c r="FQ506" s="6">
        <f t="shared" ca="1" si="1103"/>
        <v>0</v>
      </c>
      <c r="FR506" s="6" t="str">
        <f t="shared" ca="1" si="1104"/>
        <v/>
      </c>
      <c r="FS506" s="6">
        <f ca="1">IF(LOG入力!BH506&gt;0,0,IF(FQ506=0,0,(IF(COUNTIF($FR$19:FR506,FR506)=1,IF($FS$3="N",1,IF(EH506=1,1,0))))))</f>
        <v>0</v>
      </c>
      <c r="FT506" s="6" t="str">
        <f ca="1">IF(LOG入力!BH506&gt;0,"",IF(FS506=1,$X506,""))</f>
        <v/>
      </c>
      <c r="FU506" s="6" t="str">
        <f ca="1">IF(LOG入力!BH506&gt;0,"",IF(FS506=1,$Y506,""))</f>
        <v/>
      </c>
      <c r="FV506" s="6" t="str">
        <f ca="1">IF(LOG入力!BH506&gt;0,"",IF(COUNTIF($FT$19:$FT506,FT506)=1,FT506,""))</f>
        <v/>
      </c>
      <c r="FW506" s="6">
        <f ca="1">IF(LOG入力!BH506&gt;0,0,IF((FP506=1),IF(($FV506=""),0,1),0))</f>
        <v>0</v>
      </c>
      <c r="FX506" s="6" t="str">
        <f ca="1">IF(LOG入力!BH506&gt;0,"",IF(COUNTIF($FU$19:FU506,FU506)=1,FU506,""))</f>
        <v/>
      </c>
      <c r="FY506" s="72">
        <f ca="1">IF(LOG入力!BH506&gt;0,0,IF((FP506=1),IF(($FX506=""),0,1),0))</f>
        <v>0</v>
      </c>
      <c r="FZ506" s="71">
        <f t="shared" ca="1" si="1105"/>
        <v>0</v>
      </c>
      <c r="GA506" s="6">
        <f t="shared" ca="1" si="1106"/>
        <v>0</v>
      </c>
      <c r="GB506" s="6" t="str">
        <f t="shared" ca="1" si="1107"/>
        <v/>
      </c>
      <c r="GC506" s="6">
        <f ca="1">IF(LOG入力!BH506&gt;0,0,IF(GA506=0,0,(IF(COUNTIF($GB$19:GB506,GB506)=1,IF($FS$3="N",1,IF(EH506=1,1,0))))))</f>
        <v>0</v>
      </c>
      <c r="GD506" s="6" t="str">
        <f ca="1">IF(LOG入力!BH506&gt;0,"",IF(GC506=1,$X506,""))</f>
        <v/>
      </c>
      <c r="GE506" s="6" t="str">
        <f ca="1">IF(LOG入力!BH506&gt;0,"",IF(GC506=1,$Y506,""))</f>
        <v/>
      </c>
      <c r="GF506" s="6" t="str">
        <f ca="1">IF(LOG入力!BH506&gt;0,"",IF(COUNTIF($GD$19:$GD506,GD506)=1,GD506,""))</f>
        <v/>
      </c>
      <c r="GG506" s="6">
        <f ca="1">IF(LOG入力!BH506&gt;0,0,IF((FZ506=1),IF(($GF506=""),0,1),0))</f>
        <v>0</v>
      </c>
      <c r="GH506" s="6" t="str">
        <f ca="1">IF(LOG入力!BH506&gt;0,"",IF(COUNTIF($GE$19:GE506,GE506)=1,GE506,""))</f>
        <v/>
      </c>
      <c r="GI506" s="72">
        <f ca="1">IF(LOG入力!BH506&gt;0,0,IF((FZ506=1),IF(($GH506=""),0,1),0))</f>
        <v>0</v>
      </c>
      <c r="GK506" s="455" t="str">
        <f ca="1">IF(V506=1,"",IF(LEN(LOG入力!AS506)=0,"",LOG入力!AS506))</f>
        <v/>
      </c>
      <c r="GL506" s="378" t="str">
        <f t="shared" ca="1" si="1108"/>
        <v/>
      </c>
      <c r="GM506" s="378" t="str">
        <f t="shared" ca="1" si="1109"/>
        <v/>
      </c>
      <c r="GN506" s="74" t="str">
        <f t="shared" ca="1" si="1110"/>
        <v/>
      </c>
      <c r="GO506" s="74" t="str">
        <f t="shared" ca="1" si="1111"/>
        <v/>
      </c>
      <c r="GQ506" s="74" t="str">
        <f t="shared" ca="1" si="1112"/>
        <v/>
      </c>
      <c r="GR506" s="74" t="str">
        <f t="shared" ca="1" si="1113"/>
        <v/>
      </c>
      <c r="GS506" s="74" t="str">
        <f t="shared" ca="1" si="1114"/>
        <v/>
      </c>
      <c r="GT506" s="74" t="str">
        <f t="shared" ca="1" si="1115"/>
        <v/>
      </c>
      <c r="GU506" s="74" t="str">
        <f t="shared" ca="1" si="1116"/>
        <v/>
      </c>
      <c r="GV506" s="74" t="str">
        <f t="shared" ca="1" si="1117"/>
        <v/>
      </c>
      <c r="GX506" s="74" t="str">
        <f t="shared" ca="1" si="1118"/>
        <v/>
      </c>
      <c r="GY506" s="74" t="str">
        <f t="shared" ca="1" si="1119"/>
        <v/>
      </c>
      <c r="GZ506" s="74" t="str">
        <f ca="1">IF(V506=1,"",IF(LOG入力!BH506&gt;0,0,IF(GY506=0,0,IF((VALUE((TYPE(VALUE(J506)))))=16,0,IF(VALUE(J506)&lt;60,1,IF(VALUE(J506)&lt;100,0,IF(VALUE(J506)&lt;600,2,0)))))))</f>
        <v/>
      </c>
      <c r="HA506" s="74" t="str">
        <f t="shared" ca="1" si="1120"/>
        <v/>
      </c>
      <c r="HB506" s="74" t="str">
        <f ca="1">IF(V506=1,"",IF(LOG入力!BH506&gt;0,0,IF(HA506=0,0,IF((VALUE((TYPE(VALUE(L506)))))=16,0,IF(VALUE(L506)&lt;60,1,IF(VALUE(L506)&lt;100,0,IF(VALUE(L506)&lt;600,2,0)))))))</f>
        <v/>
      </c>
      <c r="HD506" s="74" t="str">
        <f t="shared" ca="1" si="1121"/>
        <v/>
      </c>
      <c r="HF506" s="74" t="str">
        <f t="shared" ca="1" si="1122"/>
        <v/>
      </c>
      <c r="HG506" s="74" t="str">
        <f t="shared" ca="1" si="1123"/>
        <v/>
      </c>
      <c r="HH506" s="74" t="str">
        <f t="shared" ca="1" si="1124"/>
        <v/>
      </c>
      <c r="HI506" s="74" t="str">
        <f t="shared" ca="1" si="1125"/>
        <v/>
      </c>
      <c r="HJ506" s="74" t="str">
        <f t="shared" ca="1" si="1126"/>
        <v/>
      </c>
      <c r="HK506" s="74" t="str">
        <f t="shared" ca="1" si="1127"/>
        <v/>
      </c>
      <c r="HL506" s="74" t="str">
        <f t="shared" ca="1" si="1128"/>
        <v/>
      </c>
      <c r="HM506" s="74" t="str">
        <f t="shared" ca="1" si="1129"/>
        <v/>
      </c>
      <c r="HN506" s="74" t="str">
        <f t="shared" ca="1" si="1130"/>
        <v/>
      </c>
      <c r="HO506" s="529" t="str">
        <f t="shared" ca="1" si="1131"/>
        <v/>
      </c>
      <c r="HP506" s="74" t="str">
        <f t="shared" ca="1" si="1132"/>
        <v/>
      </c>
      <c r="HQ506" s="74" t="str">
        <f t="shared" ca="1" si="1133"/>
        <v/>
      </c>
      <c r="HR506" s="74" t="str">
        <f t="shared" ca="1" si="1134"/>
        <v/>
      </c>
      <c r="HS506" s="74" t="str">
        <f t="shared" ca="1" si="1135"/>
        <v/>
      </c>
      <c r="HT506" s="74" t="str">
        <f ca="1">IF(V506=1,"",IF(LOG入力!BH506&gt;0,0,IF(DV506=1,0,IF(N506="0",0,IF(SUM(HD506:HS506)&gt;0,1,0)))))</f>
        <v/>
      </c>
    </row>
    <row r="507" spans="1:228" x14ac:dyDescent="0.15">
      <c r="A507" s="5"/>
      <c r="B507" s="532" t="str">
        <f t="shared" ca="1" si="994"/>
        <v/>
      </c>
      <c r="C507" s="534" t="str">
        <f ca="1">LOG入力!AP507</f>
        <v/>
      </c>
      <c r="D507" s="534" t="str">
        <f ca="1">LOG入力!AQ507</f>
        <v/>
      </c>
      <c r="E507" s="534" t="str">
        <f ca="1">LOG入力!AR507</f>
        <v/>
      </c>
      <c r="F507" s="535" t="str">
        <f t="shared" ca="1" si="995"/>
        <v/>
      </c>
      <c r="G507" s="585" t="str">
        <f ca="1">LOG入力!AT507</f>
        <v/>
      </c>
      <c r="H507" s="542" t="str">
        <f ca="1">LOG入力!AU507</f>
        <v/>
      </c>
      <c r="I507" s="542" t="str">
        <f ca="1">LOG入力!AV507</f>
        <v/>
      </c>
      <c r="J507" s="577" t="str">
        <f ca="1">LOG入力!AW507</f>
        <v/>
      </c>
      <c r="K507" s="578" t="str">
        <f ca="1">LOG入力!BJ507</f>
        <v/>
      </c>
      <c r="L507" s="577" t="str">
        <f ca="1">LOG入力!AY507</f>
        <v/>
      </c>
      <c r="M507" s="545" t="str">
        <f ca="1">LOG入力!BK507</f>
        <v/>
      </c>
      <c r="N507" s="512" t="str">
        <f ca="1">IF(V507=1,"",IF(LOG入力!AJ507=1,"1",LOG入力!BA507))</f>
        <v/>
      </c>
      <c r="O507" s="538" t="str">
        <f ca="1">IF(V507=1,"",IF(LEN(LOG入力!O507)=0,"",LOG入力!O507))</f>
        <v/>
      </c>
      <c r="P507" s="291" t="str">
        <f ca="1">IF(V507=1,"",IF($AA$4=1,"",IF(LOG入力!BG507=1,"",CONCATENATE($ER507,$FB507,$FL507,$FV507,$GF507))))</f>
        <v/>
      </c>
      <c r="Q507" s="291" t="str">
        <f ca="1">IF(V507=1,"",IF($AA$4=1,"",IF(LOG入力!BG507=1,"",CONCATENATE($ET507,$FD507,$FN507,$FX507,$GH507))))</f>
        <v/>
      </c>
      <c r="R507" s="573" t="str">
        <f ca="1">IF(V507=1,"",IF($AA$4=1,"",IF(LOG入力!BH507&gt;0,0,AA507)))</f>
        <v/>
      </c>
      <c r="S507" s="293" t="str">
        <f t="shared" ca="1" si="996"/>
        <v/>
      </c>
      <c r="T507" s="681"/>
      <c r="U507" s="38"/>
      <c r="V507" s="196">
        <f ca="1">LOG入力!AN507</f>
        <v>1</v>
      </c>
      <c r="W507" s="38"/>
      <c r="X507" s="516" t="str">
        <f t="shared" ca="1" si="997"/>
        <v/>
      </c>
      <c r="Y507" s="515" t="str">
        <f t="shared" ca="1" si="998"/>
        <v/>
      </c>
      <c r="Z507" s="518" t="str">
        <f t="shared" ca="1" si="999"/>
        <v/>
      </c>
      <c r="AA507" s="574" t="str">
        <f t="shared" ca="1" si="1000"/>
        <v/>
      </c>
      <c r="AC507" s="6" t="str">
        <f t="shared" ca="1" si="1001"/>
        <v/>
      </c>
      <c r="AD507" s="6" t="str">
        <f t="shared" ca="1" si="1002"/>
        <v/>
      </c>
      <c r="AE507" s="6" t="str">
        <f t="shared" ca="1" si="1003"/>
        <v/>
      </c>
      <c r="AF507" s="6" t="str">
        <f t="shared" ca="1" si="1004"/>
        <v/>
      </c>
      <c r="AG507" s="6" t="str">
        <f t="shared" ca="1" si="1005"/>
        <v/>
      </c>
      <c r="AH507" s="6" t="str">
        <f t="shared" ca="1" si="1006"/>
        <v/>
      </c>
      <c r="AI507" s="6" t="str">
        <f t="shared" ca="1" si="1007"/>
        <v/>
      </c>
      <c r="AJ507" s="6" t="str">
        <f t="shared" ca="1" si="1008"/>
        <v/>
      </c>
      <c r="AK507" s="6" t="str">
        <f t="shared" ca="1" si="1009"/>
        <v/>
      </c>
      <c r="AL507" s="6" t="str">
        <f t="shared" ca="1" si="1010"/>
        <v/>
      </c>
      <c r="AM507" s="6" t="str">
        <f t="shared" ca="1" si="1011"/>
        <v/>
      </c>
      <c r="AN507" s="6" t="str">
        <f t="shared" ca="1" si="1012"/>
        <v/>
      </c>
      <c r="AO507" s="6" t="str">
        <f t="shared" ca="1" si="1013"/>
        <v/>
      </c>
      <c r="AP507" s="6" t="str">
        <f t="shared" ca="1" si="1014"/>
        <v/>
      </c>
      <c r="AQ507" s="6" t="str">
        <f t="shared" ca="1" si="1015"/>
        <v/>
      </c>
      <c r="AR507" s="6" t="str">
        <f t="shared" ca="1" si="1016"/>
        <v/>
      </c>
      <c r="AS507" s="6" t="str">
        <f t="shared" ca="1" si="1017"/>
        <v/>
      </c>
      <c r="AT507" s="6" t="str">
        <f t="shared" ca="1" si="1018"/>
        <v/>
      </c>
      <c r="AU507" s="6" t="str">
        <f t="shared" ca="1" si="1019"/>
        <v/>
      </c>
      <c r="AV507" s="6" t="str">
        <f t="shared" ca="1" si="1020"/>
        <v/>
      </c>
      <c r="AW507" s="6" t="str">
        <f t="shared" ca="1" si="1021"/>
        <v/>
      </c>
      <c r="AY507" s="6" t="str">
        <f t="shared" ca="1" si="1022"/>
        <v/>
      </c>
      <c r="AZ507" s="6" t="str">
        <f t="shared" ca="1" si="1023"/>
        <v/>
      </c>
      <c r="BA507" s="6" t="str">
        <f t="shared" ca="1" si="1024"/>
        <v/>
      </c>
      <c r="BB507" s="6" t="str">
        <f t="shared" ca="1" si="1025"/>
        <v/>
      </c>
      <c r="BC507" s="6" t="str">
        <f t="shared" ca="1" si="1026"/>
        <v/>
      </c>
      <c r="BD507" s="6" t="str">
        <f t="shared" ca="1" si="1027"/>
        <v/>
      </c>
      <c r="BE507" s="6" t="str">
        <f t="shared" ca="1" si="1028"/>
        <v/>
      </c>
      <c r="BF507" s="6" t="str">
        <f t="shared" ca="1" si="1029"/>
        <v/>
      </c>
      <c r="BG507" s="6" t="str">
        <f t="shared" ca="1" si="1030"/>
        <v/>
      </c>
      <c r="BH507" s="6" t="str">
        <f t="shared" ca="1" si="1031"/>
        <v/>
      </c>
      <c r="BI507" s="6" t="str">
        <f t="shared" ca="1" si="1032"/>
        <v/>
      </c>
      <c r="BJ507" s="6" t="str">
        <f t="shared" ca="1" si="1033"/>
        <v/>
      </c>
      <c r="BK507" s="6" t="str">
        <f t="shared" ca="1" si="1034"/>
        <v/>
      </c>
      <c r="BL507" s="6" t="str">
        <f t="shared" ca="1" si="1035"/>
        <v/>
      </c>
      <c r="BM507" s="6" t="str">
        <f t="shared" ca="1" si="1036"/>
        <v/>
      </c>
      <c r="BN507" s="6" t="str">
        <f t="shared" ca="1" si="1037"/>
        <v/>
      </c>
      <c r="BO507" s="6" t="str">
        <f t="shared" ca="1" si="1038"/>
        <v/>
      </c>
      <c r="BP507" s="6" t="str">
        <f t="shared" ca="1" si="1039"/>
        <v/>
      </c>
      <c r="BQ507" s="6" t="str">
        <f t="shared" ca="1" si="1040"/>
        <v/>
      </c>
      <c r="BR507" s="6" t="str">
        <f t="shared" ca="1" si="1041"/>
        <v/>
      </c>
      <c r="BS507" s="6" t="str">
        <f t="shared" ca="1" si="1042"/>
        <v/>
      </c>
      <c r="BU507" s="6" t="str">
        <f t="shared" ca="1" si="1043"/>
        <v/>
      </c>
      <c r="BW507" s="515" t="str">
        <f t="shared" ca="1" si="1044"/>
        <v/>
      </c>
      <c r="BX507" s="515">
        <f t="shared" ca="1" si="1045"/>
        <v>0</v>
      </c>
      <c r="BY507" s="515" t="str">
        <f t="shared" ca="1" si="1046"/>
        <v/>
      </c>
      <c r="CA507" s="6">
        <f t="shared" ca="1" si="1047"/>
        <v>1</v>
      </c>
      <c r="CC507" s="523" t="str">
        <f t="shared" ca="1" si="1048"/>
        <v/>
      </c>
      <c r="CE507" s="6" t="str">
        <f t="shared" ca="1" si="1049"/>
        <v/>
      </c>
      <c r="CG507" s="524" t="str">
        <f ca="1">IF(V507=1,"",IF($AA$4=1,"",IF(LOG入力!BH507&gt;0,"",IF(N507=0,"",IF(HT507=0,"","★")))))</f>
        <v/>
      </c>
      <c r="CI507" s="74" t="str">
        <f t="shared" ca="1" si="1050"/>
        <v/>
      </c>
      <c r="CK507" s="525" t="str">
        <f ca="1">IF(V507=1,"",IF(LOG入力!BH507&gt;0,1,0))</f>
        <v/>
      </c>
      <c r="CL507" s="74" t="str">
        <f t="shared" ca="1" si="1051"/>
        <v/>
      </c>
      <c r="CN507" s="74" t="str">
        <f t="shared" ca="1" si="1052"/>
        <v/>
      </c>
      <c r="CO507" s="74" t="str">
        <f t="shared" ca="1" si="1053"/>
        <v/>
      </c>
      <c r="CQ507" s="74" t="str">
        <f t="shared" ca="1" si="1054"/>
        <v/>
      </c>
      <c r="CR507" s="74" t="str">
        <f t="shared" ca="1" si="1055"/>
        <v/>
      </c>
      <c r="CS507" s="74" t="str">
        <f t="shared" ca="1" si="1056"/>
        <v/>
      </c>
      <c r="CT507" s="74" t="str">
        <f t="shared" ca="1" si="1057"/>
        <v/>
      </c>
      <c r="CU507" s="74" t="str">
        <f t="shared" ca="1" si="1058"/>
        <v/>
      </c>
      <c r="CV507" s="74" t="str">
        <f t="shared" ca="1" si="1059"/>
        <v/>
      </c>
      <c r="CW507" s="74" t="str">
        <f t="shared" ca="1" si="1060"/>
        <v/>
      </c>
      <c r="CX507" s="74" t="str">
        <f t="shared" ca="1" si="1061"/>
        <v/>
      </c>
      <c r="CY507" s="74" t="str">
        <f t="shared" ca="1" si="1062"/>
        <v/>
      </c>
      <c r="CZ507" s="74" t="str">
        <f t="shared" ca="1" si="1063"/>
        <v/>
      </c>
      <c r="DA507" s="74" t="str">
        <f t="shared" ca="1" si="1064"/>
        <v/>
      </c>
      <c r="DB507" s="74" t="str">
        <f t="shared" ca="1" si="1065"/>
        <v/>
      </c>
      <c r="DD507" s="74" t="str">
        <f t="shared" ca="1" si="1066"/>
        <v/>
      </c>
      <c r="DE507" s="74" t="str">
        <f t="shared" ca="1" si="1067"/>
        <v/>
      </c>
      <c r="DF507" s="74" t="str">
        <f t="shared" ca="1" si="1068"/>
        <v/>
      </c>
      <c r="DG507" s="74" t="str">
        <f t="shared" ca="1" si="1069"/>
        <v/>
      </c>
      <c r="DH507" s="74" t="str">
        <f t="shared" ca="1" si="1070"/>
        <v/>
      </c>
      <c r="DI507" s="74" t="str">
        <f t="shared" ca="1" si="1071"/>
        <v/>
      </c>
      <c r="DJ507" s="74" t="str">
        <f t="shared" ca="1" si="1072"/>
        <v/>
      </c>
      <c r="DK507" s="74" t="str">
        <f t="shared" ca="1" si="1073"/>
        <v/>
      </c>
      <c r="DL507" s="74" t="str">
        <f t="shared" ca="1" si="1074"/>
        <v/>
      </c>
      <c r="DM507" s="74" t="str">
        <f t="shared" ca="1" si="1075"/>
        <v/>
      </c>
      <c r="DN507" s="74" t="str">
        <f t="shared" ca="1" si="1076"/>
        <v/>
      </c>
      <c r="DO507" s="74" t="str">
        <f t="shared" ca="1" si="1077"/>
        <v/>
      </c>
      <c r="DQ507" s="74" t="str">
        <f t="shared" ca="1" si="1078"/>
        <v/>
      </c>
      <c r="DS507" s="74" t="str">
        <f t="shared" ca="1" si="1079"/>
        <v/>
      </c>
      <c r="DT507" s="74" t="str">
        <f t="shared" ca="1" si="1080"/>
        <v/>
      </c>
      <c r="DV507" s="525" t="str">
        <f t="shared" ca="1" si="1081"/>
        <v/>
      </c>
      <c r="DW507" s="74" t="str">
        <f t="shared" ca="1" si="1082"/>
        <v/>
      </c>
      <c r="DX507" s="485" t="str">
        <f t="shared" ca="1" si="1083"/>
        <v/>
      </c>
      <c r="DY507" s="74" t="str">
        <f t="shared" ca="1" si="1084"/>
        <v/>
      </c>
      <c r="DZ507" s="74" t="str">
        <f t="shared" ca="1" si="1085"/>
        <v/>
      </c>
      <c r="EA507" s="74" t="str">
        <f t="shared" ca="1" si="1086"/>
        <v/>
      </c>
      <c r="EC507" s="74" t="str">
        <f t="shared" ca="1" si="1087"/>
        <v/>
      </c>
      <c r="ED507" s="74" t="str">
        <f t="shared" ca="1" si="1088"/>
        <v/>
      </c>
      <c r="EE507" s="74" t="str">
        <f t="shared" ca="1" si="1089"/>
        <v/>
      </c>
      <c r="EG507" s="479" t="str">
        <f ca="1">IF(V507=1,"",IF(LOG入力!BH507&gt;0,0,IF(CG507="★",0,IF(R507=1,0,IF(N507=0,0,1)))))</f>
        <v/>
      </c>
      <c r="EH507" s="483" t="str">
        <f t="shared" ca="1" si="1090"/>
        <v/>
      </c>
      <c r="EI507" s="483" t="str">
        <f t="shared" ca="1" si="1091"/>
        <v/>
      </c>
      <c r="EJ507" s="483" t="str">
        <f t="shared" ca="1" si="1092"/>
        <v/>
      </c>
      <c r="EL507" s="71">
        <f t="shared" ca="1" si="1093"/>
        <v>0</v>
      </c>
      <c r="EM507" s="6">
        <f t="shared" ca="1" si="1094"/>
        <v>0</v>
      </c>
      <c r="EN507" s="6" t="str">
        <f t="shared" ca="1" si="1095"/>
        <v/>
      </c>
      <c r="EO507" s="6">
        <f ca="1">IF(LOG入力!BH507&gt;0,0,IF(EM507=0,0,(IF(COUNTIF($EN$19:EN507,EN507)=1,IF($FS$3="N",1,IF(EH507=1,1,0))))))</f>
        <v>0</v>
      </c>
      <c r="EP507" s="6" t="str">
        <f ca="1">IF(LOG入力!BH507&gt;0,"",IF(EO507=1,$X507,""))</f>
        <v/>
      </c>
      <c r="EQ507" s="6" t="str">
        <f ca="1">IF(LOG入力!BH507&gt;0,"",IF(EO507=1,$Y507,""))</f>
        <v/>
      </c>
      <c r="ER507" s="520" t="str">
        <f ca="1">IF(LOG入力!BH507&gt;0,"",IF(COUNTIF($EP$19:$EP507,EP507)=1,EP507,""))</f>
        <v/>
      </c>
      <c r="ES507" s="520">
        <f ca="1">IF(LOG入力!BH507&gt;0,0,IF((EL507=1),IF(($ER507=""),0,1),0))</f>
        <v>0</v>
      </c>
      <c r="ET507" s="520" t="str">
        <f ca="1">IF(LOG入力!BH507&gt;0,"",IF(COUNTIF($EQ$19:EQ507,EQ507)=1,EQ507,""))</f>
        <v/>
      </c>
      <c r="EU507" s="539">
        <f ca="1">IF(LOG入力!BH507&gt;0,0,IF((EL507=1),IF(($ET507=""),0,1),0))</f>
        <v>0</v>
      </c>
      <c r="EV507" s="71">
        <f t="shared" ca="1" si="1096"/>
        <v>0</v>
      </c>
      <c r="EW507" s="6">
        <f t="shared" ca="1" si="1097"/>
        <v>0</v>
      </c>
      <c r="EX507" s="6" t="str">
        <f t="shared" ca="1" si="1098"/>
        <v/>
      </c>
      <c r="EY507" s="6">
        <f ca="1">IF(LOG入力!BH507&gt;0,0,IF(EW507=0,0,(IF(COUNTIF($EX$19:EX507,EX507)=1,IF($FS$3="N",1,IF(EH507=1,1,0))))))</f>
        <v>0</v>
      </c>
      <c r="EZ507" s="6" t="str">
        <f ca="1">IF(LOG入力!BH507&gt;0,"",IF(EY507=1,$X507,""))</f>
        <v/>
      </c>
      <c r="FA507" s="6" t="str">
        <f ca="1">IF(LOG入力!BH507&gt;0,"",IF(EY507=1,$Y507,""))</f>
        <v/>
      </c>
      <c r="FB507" s="6" t="str">
        <f ca="1">IF(LOG入力!BH507&gt;0,"",IF(COUNTIF($EZ$19:$EZ507,EZ507)=1,EZ507,""))</f>
        <v/>
      </c>
      <c r="FC507" s="6">
        <f ca="1">IF(LOG入力!BH507&gt;0,0,IF((EV507=1),IF(($FB507=""),0,1),0))</f>
        <v>0</v>
      </c>
      <c r="FD507" s="6" t="str">
        <f ca="1">IF(LOG入力!BH507&gt;0,"",IF(COUNTIF($FA$19:FA507,FA507)=1,FA507,""))</f>
        <v/>
      </c>
      <c r="FE507" s="72">
        <f ca="1">IF(LOG入力!BH507&gt;0,0,IF((EV507=1),IF(($FD507=""),0,1),0))</f>
        <v>0</v>
      </c>
      <c r="FF507" s="71">
        <f t="shared" ca="1" si="1099"/>
        <v>0</v>
      </c>
      <c r="FG507" s="6">
        <f t="shared" ca="1" si="1100"/>
        <v>0</v>
      </c>
      <c r="FH507" s="6" t="str">
        <f t="shared" ca="1" si="1101"/>
        <v/>
      </c>
      <c r="FI507" s="6">
        <f ca="1">IF(LOG入力!BH507&gt;0,0,IF(FG507=0,0,(IF(COUNTIF($FH$19:FH507,FH507)=1,IF($FS$3="N",1,IF(EH507=1,1,0))))))</f>
        <v>0</v>
      </c>
      <c r="FJ507" s="6" t="str">
        <f ca="1">IF(LOG入力!BH507&gt;0,"",IF(FI507=1,$X507,""))</f>
        <v/>
      </c>
      <c r="FK507" s="6" t="str">
        <f ca="1">IF(LOG入力!BH507&gt;0,"",IF(FI507=1,$Y507,""))</f>
        <v/>
      </c>
      <c r="FL507" s="6" t="str">
        <f ca="1">IF(LOG入力!BH507&gt;0,"",IF(COUNTIF($FJ$19:$FJ507,FJ507)=1,FJ507,""))</f>
        <v/>
      </c>
      <c r="FM507" s="6">
        <f ca="1">IF(LOG入力!BH507&gt;0,0,IF((FF507=1),IF(($FL507=""),0,1),0))</f>
        <v>0</v>
      </c>
      <c r="FN507" s="6" t="str">
        <f ca="1">IF(LOG入力!BH507&gt;0,"",IF(COUNTIF($FK$19:FK507,FK507)=1,FK507,""))</f>
        <v/>
      </c>
      <c r="FO507" s="72">
        <f ca="1">IF(LOG入力!BH507&gt;0,0,IF((FF507=1),IF(($FN507=""),0,1),0))</f>
        <v>0</v>
      </c>
      <c r="FP507" s="71">
        <f t="shared" ca="1" si="1102"/>
        <v>0</v>
      </c>
      <c r="FQ507" s="6">
        <f t="shared" ca="1" si="1103"/>
        <v>0</v>
      </c>
      <c r="FR507" s="6" t="str">
        <f t="shared" ca="1" si="1104"/>
        <v/>
      </c>
      <c r="FS507" s="6">
        <f ca="1">IF(LOG入力!BH507&gt;0,0,IF(FQ507=0,0,(IF(COUNTIF($FR$19:FR507,FR507)=1,IF($FS$3="N",1,IF(EH507=1,1,0))))))</f>
        <v>0</v>
      </c>
      <c r="FT507" s="6" t="str">
        <f ca="1">IF(LOG入力!BH507&gt;0,"",IF(FS507=1,$X507,""))</f>
        <v/>
      </c>
      <c r="FU507" s="6" t="str">
        <f ca="1">IF(LOG入力!BH507&gt;0,"",IF(FS507=1,$Y507,""))</f>
        <v/>
      </c>
      <c r="FV507" s="6" t="str">
        <f ca="1">IF(LOG入力!BH507&gt;0,"",IF(COUNTIF($FT$19:$FT507,FT507)=1,FT507,""))</f>
        <v/>
      </c>
      <c r="FW507" s="6">
        <f ca="1">IF(LOG入力!BH507&gt;0,0,IF((FP507=1),IF(($FV507=""),0,1),0))</f>
        <v>0</v>
      </c>
      <c r="FX507" s="6" t="str">
        <f ca="1">IF(LOG入力!BH507&gt;0,"",IF(COUNTIF($FU$19:FU507,FU507)=1,FU507,""))</f>
        <v/>
      </c>
      <c r="FY507" s="72">
        <f ca="1">IF(LOG入力!BH507&gt;0,0,IF((FP507=1),IF(($FX507=""),0,1),0))</f>
        <v>0</v>
      </c>
      <c r="FZ507" s="71">
        <f t="shared" ca="1" si="1105"/>
        <v>0</v>
      </c>
      <c r="GA507" s="6">
        <f t="shared" ca="1" si="1106"/>
        <v>0</v>
      </c>
      <c r="GB507" s="6" t="str">
        <f t="shared" ca="1" si="1107"/>
        <v/>
      </c>
      <c r="GC507" s="6">
        <f ca="1">IF(LOG入力!BH507&gt;0,0,IF(GA507=0,0,(IF(COUNTIF($GB$19:GB507,GB507)=1,IF($FS$3="N",1,IF(EH507=1,1,0))))))</f>
        <v>0</v>
      </c>
      <c r="GD507" s="6" t="str">
        <f ca="1">IF(LOG入力!BH507&gt;0,"",IF(GC507=1,$X507,""))</f>
        <v/>
      </c>
      <c r="GE507" s="6" t="str">
        <f ca="1">IF(LOG入力!BH507&gt;0,"",IF(GC507=1,$Y507,""))</f>
        <v/>
      </c>
      <c r="GF507" s="6" t="str">
        <f ca="1">IF(LOG入力!BH507&gt;0,"",IF(COUNTIF($GD$19:$GD507,GD507)=1,GD507,""))</f>
        <v/>
      </c>
      <c r="GG507" s="6">
        <f ca="1">IF(LOG入力!BH507&gt;0,0,IF((FZ507=1),IF(($GF507=""),0,1),0))</f>
        <v>0</v>
      </c>
      <c r="GH507" s="6" t="str">
        <f ca="1">IF(LOG入力!BH507&gt;0,"",IF(COUNTIF($GE$19:GE507,GE507)=1,GE507,""))</f>
        <v/>
      </c>
      <c r="GI507" s="72">
        <f ca="1">IF(LOG入力!BH507&gt;0,0,IF((FZ507=1),IF(($GH507=""),0,1),0))</f>
        <v>0</v>
      </c>
      <c r="GK507" s="455" t="str">
        <f ca="1">IF(V507=1,"",IF(LEN(LOG入力!AS507)=0,"",LOG入力!AS507))</f>
        <v/>
      </c>
      <c r="GL507" s="378" t="str">
        <f t="shared" ca="1" si="1108"/>
        <v/>
      </c>
      <c r="GM507" s="378" t="str">
        <f t="shared" ca="1" si="1109"/>
        <v/>
      </c>
      <c r="GN507" s="74" t="str">
        <f t="shared" ca="1" si="1110"/>
        <v/>
      </c>
      <c r="GO507" s="74" t="str">
        <f t="shared" ca="1" si="1111"/>
        <v/>
      </c>
      <c r="GQ507" s="74" t="str">
        <f t="shared" ca="1" si="1112"/>
        <v/>
      </c>
      <c r="GR507" s="74" t="str">
        <f t="shared" ca="1" si="1113"/>
        <v/>
      </c>
      <c r="GS507" s="74" t="str">
        <f t="shared" ca="1" si="1114"/>
        <v/>
      </c>
      <c r="GT507" s="74" t="str">
        <f t="shared" ca="1" si="1115"/>
        <v/>
      </c>
      <c r="GU507" s="74" t="str">
        <f t="shared" ca="1" si="1116"/>
        <v/>
      </c>
      <c r="GV507" s="74" t="str">
        <f t="shared" ca="1" si="1117"/>
        <v/>
      </c>
      <c r="GX507" s="74" t="str">
        <f t="shared" ca="1" si="1118"/>
        <v/>
      </c>
      <c r="GY507" s="74" t="str">
        <f t="shared" ca="1" si="1119"/>
        <v/>
      </c>
      <c r="GZ507" s="74" t="str">
        <f ca="1">IF(V507=1,"",IF(LOG入力!BH507&gt;0,0,IF(GY507=0,0,IF((VALUE((TYPE(VALUE(J507)))))=16,0,IF(VALUE(J507)&lt;60,1,IF(VALUE(J507)&lt;100,0,IF(VALUE(J507)&lt;600,2,0)))))))</f>
        <v/>
      </c>
      <c r="HA507" s="74" t="str">
        <f t="shared" ca="1" si="1120"/>
        <v/>
      </c>
      <c r="HB507" s="74" t="str">
        <f ca="1">IF(V507=1,"",IF(LOG入力!BH507&gt;0,0,IF(HA507=0,0,IF((VALUE((TYPE(VALUE(L507)))))=16,0,IF(VALUE(L507)&lt;60,1,IF(VALUE(L507)&lt;100,0,IF(VALUE(L507)&lt;600,2,0)))))))</f>
        <v/>
      </c>
      <c r="HD507" s="74" t="str">
        <f t="shared" ca="1" si="1121"/>
        <v/>
      </c>
      <c r="HF507" s="74" t="str">
        <f t="shared" ca="1" si="1122"/>
        <v/>
      </c>
      <c r="HG507" s="74" t="str">
        <f t="shared" ca="1" si="1123"/>
        <v/>
      </c>
      <c r="HH507" s="74" t="str">
        <f t="shared" ca="1" si="1124"/>
        <v/>
      </c>
      <c r="HI507" s="74" t="str">
        <f t="shared" ca="1" si="1125"/>
        <v/>
      </c>
      <c r="HJ507" s="74" t="str">
        <f t="shared" ca="1" si="1126"/>
        <v/>
      </c>
      <c r="HK507" s="74" t="str">
        <f t="shared" ca="1" si="1127"/>
        <v/>
      </c>
      <c r="HL507" s="74" t="str">
        <f t="shared" ca="1" si="1128"/>
        <v/>
      </c>
      <c r="HM507" s="74" t="str">
        <f t="shared" ca="1" si="1129"/>
        <v/>
      </c>
      <c r="HN507" s="74" t="str">
        <f t="shared" ca="1" si="1130"/>
        <v/>
      </c>
      <c r="HO507" s="529" t="str">
        <f t="shared" ca="1" si="1131"/>
        <v/>
      </c>
      <c r="HP507" s="74" t="str">
        <f t="shared" ca="1" si="1132"/>
        <v/>
      </c>
      <c r="HQ507" s="74" t="str">
        <f t="shared" ca="1" si="1133"/>
        <v/>
      </c>
      <c r="HR507" s="74" t="str">
        <f t="shared" ca="1" si="1134"/>
        <v/>
      </c>
      <c r="HS507" s="74" t="str">
        <f t="shared" ca="1" si="1135"/>
        <v/>
      </c>
      <c r="HT507" s="74" t="str">
        <f ca="1">IF(V507=1,"",IF(LOG入力!BH507&gt;0,0,IF(DV507=1,0,IF(N507="0",0,IF(SUM(HD507:HS507)&gt;0,1,0)))))</f>
        <v/>
      </c>
    </row>
    <row r="508" spans="1:228" x14ac:dyDescent="0.15">
      <c r="A508" s="5">
        <v>490</v>
      </c>
      <c r="B508" s="487" t="str">
        <f t="shared" ca="1" si="994"/>
        <v/>
      </c>
      <c r="C508" s="548" t="str">
        <f ca="1">LOG入力!AP508</f>
        <v/>
      </c>
      <c r="D508" s="548" t="str">
        <f ca="1">LOG入力!AQ508</f>
        <v/>
      </c>
      <c r="E508" s="548" t="str">
        <f ca="1">LOG入力!AR508</f>
        <v/>
      </c>
      <c r="F508" s="589" t="str">
        <f t="shared" ca="1" si="995"/>
        <v/>
      </c>
      <c r="G508" s="586" t="str">
        <f ca="1">LOG入力!AT508</f>
        <v/>
      </c>
      <c r="H508" s="553" t="str">
        <f ca="1">LOG入力!AU508</f>
        <v/>
      </c>
      <c r="I508" s="587" t="str">
        <f ca="1">LOG入力!AV508</f>
        <v/>
      </c>
      <c r="J508" s="590" t="str">
        <f ca="1">LOG入力!AW508</f>
        <v/>
      </c>
      <c r="K508" s="591" t="str">
        <f ca="1">LOG入力!BJ508</f>
        <v/>
      </c>
      <c r="L508" s="590" t="str">
        <f ca="1">LOG入力!AY508</f>
        <v/>
      </c>
      <c r="M508" s="556" t="str">
        <f ca="1">LOG入力!BK508</f>
        <v/>
      </c>
      <c r="N508" s="588" t="str">
        <f ca="1">IF(V508=1,"",IF(LOG入力!AJ508=1,"1",LOG入力!BA508))</f>
        <v/>
      </c>
      <c r="O508" s="557" t="str">
        <f ca="1">IF(V508=1,"",IF(LEN(LOG入力!O508)=0,"",LOG入力!O508))</f>
        <v/>
      </c>
      <c r="P508" s="336" t="str">
        <f ca="1">IF(V508=1,"",IF($AA$4=1,"",IF(LOG入力!BG508=1,"",CONCATENATE($ER508,$FB508,$FL508,$FV508,$GF508))))</f>
        <v/>
      </c>
      <c r="Q508" s="337" t="str">
        <f ca="1">IF(V508=1,"",IF($AA$4=1,"",IF(LOG入力!BG508=1,"",CONCATENATE($ET508,$FD508,$FN508,$FX508,$GH508))))</f>
        <v/>
      </c>
      <c r="R508" s="338" t="str">
        <f ca="1">IF(V508=1,"",IF($AA$4=1,"",IF(LOG入力!BH508&gt;0,0,AA508)))</f>
        <v/>
      </c>
      <c r="S508" s="558" t="str">
        <f t="shared" ca="1" si="996"/>
        <v/>
      </c>
      <c r="T508" s="681"/>
      <c r="U508" s="38"/>
      <c r="V508" s="196">
        <f ca="1">LOG入力!AN508</f>
        <v>1</v>
      </c>
      <c r="W508" s="38"/>
      <c r="X508" s="516" t="str">
        <f t="shared" ca="1" si="997"/>
        <v/>
      </c>
      <c r="Y508" s="515" t="str">
        <f t="shared" ca="1" si="998"/>
        <v/>
      </c>
      <c r="Z508" s="518" t="str">
        <f t="shared" ca="1" si="999"/>
        <v/>
      </c>
      <c r="AA508" s="574" t="str">
        <f t="shared" ca="1" si="1000"/>
        <v/>
      </c>
      <c r="AC508" s="6" t="str">
        <f t="shared" ca="1" si="1001"/>
        <v/>
      </c>
      <c r="AD508" s="6" t="str">
        <f t="shared" ca="1" si="1002"/>
        <v/>
      </c>
      <c r="AE508" s="6" t="str">
        <f t="shared" ca="1" si="1003"/>
        <v/>
      </c>
      <c r="AF508" s="6" t="str">
        <f t="shared" ca="1" si="1004"/>
        <v/>
      </c>
      <c r="AG508" s="6" t="str">
        <f t="shared" ca="1" si="1005"/>
        <v/>
      </c>
      <c r="AH508" s="6" t="str">
        <f t="shared" ca="1" si="1006"/>
        <v/>
      </c>
      <c r="AI508" s="6" t="str">
        <f t="shared" ca="1" si="1007"/>
        <v/>
      </c>
      <c r="AJ508" s="6" t="str">
        <f t="shared" ca="1" si="1008"/>
        <v/>
      </c>
      <c r="AK508" s="6" t="str">
        <f t="shared" ca="1" si="1009"/>
        <v/>
      </c>
      <c r="AL508" s="6" t="str">
        <f t="shared" ca="1" si="1010"/>
        <v/>
      </c>
      <c r="AM508" s="6" t="str">
        <f t="shared" ca="1" si="1011"/>
        <v/>
      </c>
      <c r="AN508" s="6" t="str">
        <f t="shared" ca="1" si="1012"/>
        <v/>
      </c>
      <c r="AO508" s="6" t="str">
        <f t="shared" ca="1" si="1013"/>
        <v/>
      </c>
      <c r="AP508" s="6" t="str">
        <f t="shared" ca="1" si="1014"/>
        <v/>
      </c>
      <c r="AQ508" s="6" t="str">
        <f t="shared" ca="1" si="1015"/>
        <v/>
      </c>
      <c r="AR508" s="6" t="str">
        <f t="shared" ca="1" si="1016"/>
        <v/>
      </c>
      <c r="AS508" s="6" t="str">
        <f t="shared" ca="1" si="1017"/>
        <v/>
      </c>
      <c r="AT508" s="6" t="str">
        <f t="shared" ca="1" si="1018"/>
        <v/>
      </c>
      <c r="AU508" s="6" t="str">
        <f t="shared" ca="1" si="1019"/>
        <v/>
      </c>
      <c r="AV508" s="6" t="str">
        <f t="shared" ca="1" si="1020"/>
        <v/>
      </c>
      <c r="AW508" s="6" t="str">
        <f t="shared" ca="1" si="1021"/>
        <v/>
      </c>
      <c r="AY508" s="6" t="str">
        <f t="shared" ca="1" si="1022"/>
        <v/>
      </c>
      <c r="AZ508" s="6" t="str">
        <f t="shared" ca="1" si="1023"/>
        <v/>
      </c>
      <c r="BA508" s="6" t="str">
        <f t="shared" ca="1" si="1024"/>
        <v/>
      </c>
      <c r="BB508" s="6" t="str">
        <f t="shared" ca="1" si="1025"/>
        <v/>
      </c>
      <c r="BC508" s="6" t="str">
        <f t="shared" ca="1" si="1026"/>
        <v/>
      </c>
      <c r="BD508" s="6" t="str">
        <f t="shared" ca="1" si="1027"/>
        <v/>
      </c>
      <c r="BE508" s="6" t="str">
        <f t="shared" ca="1" si="1028"/>
        <v/>
      </c>
      <c r="BF508" s="6" t="str">
        <f t="shared" ca="1" si="1029"/>
        <v/>
      </c>
      <c r="BG508" s="6" t="str">
        <f t="shared" ca="1" si="1030"/>
        <v/>
      </c>
      <c r="BH508" s="6" t="str">
        <f t="shared" ca="1" si="1031"/>
        <v/>
      </c>
      <c r="BI508" s="6" t="str">
        <f t="shared" ca="1" si="1032"/>
        <v/>
      </c>
      <c r="BJ508" s="6" t="str">
        <f t="shared" ca="1" si="1033"/>
        <v/>
      </c>
      <c r="BK508" s="6" t="str">
        <f t="shared" ca="1" si="1034"/>
        <v/>
      </c>
      <c r="BL508" s="6" t="str">
        <f t="shared" ca="1" si="1035"/>
        <v/>
      </c>
      <c r="BM508" s="6" t="str">
        <f t="shared" ca="1" si="1036"/>
        <v/>
      </c>
      <c r="BN508" s="6" t="str">
        <f t="shared" ca="1" si="1037"/>
        <v/>
      </c>
      <c r="BO508" s="6" t="str">
        <f t="shared" ca="1" si="1038"/>
        <v/>
      </c>
      <c r="BP508" s="6" t="str">
        <f t="shared" ca="1" si="1039"/>
        <v/>
      </c>
      <c r="BQ508" s="6" t="str">
        <f t="shared" ca="1" si="1040"/>
        <v/>
      </c>
      <c r="BR508" s="6" t="str">
        <f t="shared" ca="1" si="1041"/>
        <v/>
      </c>
      <c r="BS508" s="6" t="str">
        <f t="shared" ca="1" si="1042"/>
        <v/>
      </c>
      <c r="BU508" s="6" t="str">
        <f t="shared" ca="1" si="1043"/>
        <v/>
      </c>
      <c r="BW508" s="515" t="str">
        <f t="shared" ca="1" si="1044"/>
        <v/>
      </c>
      <c r="BX508" s="515">
        <f t="shared" ca="1" si="1045"/>
        <v>0</v>
      </c>
      <c r="BY508" s="515" t="str">
        <f t="shared" ca="1" si="1046"/>
        <v/>
      </c>
      <c r="CA508" s="6">
        <f t="shared" ca="1" si="1047"/>
        <v>1</v>
      </c>
      <c r="CC508" s="523" t="str">
        <f t="shared" ca="1" si="1048"/>
        <v/>
      </c>
      <c r="CE508" s="6" t="str">
        <f t="shared" ca="1" si="1049"/>
        <v/>
      </c>
      <c r="CG508" s="524" t="str">
        <f ca="1">IF(V508=1,"",IF($AA$4=1,"",IF(LOG入力!BH508&gt;0,"",IF(N508=0,"",IF(HT508=0,"","★")))))</f>
        <v/>
      </c>
      <c r="CI508" s="74" t="str">
        <f t="shared" ca="1" si="1050"/>
        <v/>
      </c>
      <c r="CK508" s="525" t="str">
        <f ca="1">IF(V508=1,"",IF(LOG入力!BH508&gt;0,1,0))</f>
        <v/>
      </c>
      <c r="CL508" s="74" t="str">
        <f t="shared" ca="1" si="1051"/>
        <v/>
      </c>
      <c r="CN508" s="74" t="str">
        <f t="shared" ca="1" si="1052"/>
        <v/>
      </c>
      <c r="CO508" s="74" t="str">
        <f t="shared" ca="1" si="1053"/>
        <v/>
      </c>
      <c r="CQ508" s="74" t="str">
        <f t="shared" ca="1" si="1054"/>
        <v/>
      </c>
      <c r="CR508" s="74" t="str">
        <f t="shared" ca="1" si="1055"/>
        <v/>
      </c>
      <c r="CS508" s="74" t="str">
        <f t="shared" ca="1" si="1056"/>
        <v/>
      </c>
      <c r="CT508" s="74" t="str">
        <f t="shared" ca="1" si="1057"/>
        <v/>
      </c>
      <c r="CU508" s="74" t="str">
        <f t="shared" ca="1" si="1058"/>
        <v/>
      </c>
      <c r="CV508" s="74" t="str">
        <f t="shared" ca="1" si="1059"/>
        <v/>
      </c>
      <c r="CW508" s="74" t="str">
        <f t="shared" ca="1" si="1060"/>
        <v/>
      </c>
      <c r="CX508" s="74" t="str">
        <f t="shared" ca="1" si="1061"/>
        <v/>
      </c>
      <c r="CY508" s="74" t="str">
        <f t="shared" ca="1" si="1062"/>
        <v/>
      </c>
      <c r="CZ508" s="74" t="str">
        <f t="shared" ca="1" si="1063"/>
        <v/>
      </c>
      <c r="DA508" s="74" t="str">
        <f t="shared" ca="1" si="1064"/>
        <v/>
      </c>
      <c r="DB508" s="74" t="str">
        <f t="shared" ca="1" si="1065"/>
        <v/>
      </c>
      <c r="DD508" s="74" t="str">
        <f t="shared" ca="1" si="1066"/>
        <v/>
      </c>
      <c r="DE508" s="74" t="str">
        <f t="shared" ca="1" si="1067"/>
        <v/>
      </c>
      <c r="DF508" s="74" t="str">
        <f t="shared" ca="1" si="1068"/>
        <v/>
      </c>
      <c r="DG508" s="74" t="str">
        <f t="shared" ca="1" si="1069"/>
        <v/>
      </c>
      <c r="DH508" s="74" t="str">
        <f t="shared" ca="1" si="1070"/>
        <v/>
      </c>
      <c r="DI508" s="74" t="str">
        <f t="shared" ca="1" si="1071"/>
        <v/>
      </c>
      <c r="DJ508" s="74" t="str">
        <f t="shared" ca="1" si="1072"/>
        <v/>
      </c>
      <c r="DK508" s="74" t="str">
        <f t="shared" ca="1" si="1073"/>
        <v/>
      </c>
      <c r="DL508" s="74" t="str">
        <f t="shared" ca="1" si="1074"/>
        <v/>
      </c>
      <c r="DM508" s="74" t="str">
        <f t="shared" ca="1" si="1075"/>
        <v/>
      </c>
      <c r="DN508" s="74" t="str">
        <f t="shared" ca="1" si="1076"/>
        <v/>
      </c>
      <c r="DO508" s="74" t="str">
        <f t="shared" ca="1" si="1077"/>
        <v/>
      </c>
      <c r="DQ508" s="74" t="str">
        <f t="shared" ca="1" si="1078"/>
        <v/>
      </c>
      <c r="DS508" s="74" t="str">
        <f t="shared" ca="1" si="1079"/>
        <v/>
      </c>
      <c r="DT508" s="74" t="str">
        <f t="shared" ca="1" si="1080"/>
        <v/>
      </c>
      <c r="DV508" s="525" t="str">
        <f t="shared" ca="1" si="1081"/>
        <v/>
      </c>
      <c r="DW508" s="74" t="str">
        <f t="shared" ca="1" si="1082"/>
        <v/>
      </c>
      <c r="DX508" s="485" t="str">
        <f t="shared" ca="1" si="1083"/>
        <v/>
      </c>
      <c r="DY508" s="74" t="str">
        <f t="shared" ca="1" si="1084"/>
        <v/>
      </c>
      <c r="DZ508" s="74" t="str">
        <f t="shared" ca="1" si="1085"/>
        <v/>
      </c>
      <c r="EA508" s="74" t="str">
        <f t="shared" ca="1" si="1086"/>
        <v/>
      </c>
      <c r="EC508" s="74" t="str">
        <f t="shared" ca="1" si="1087"/>
        <v/>
      </c>
      <c r="ED508" s="74" t="str">
        <f t="shared" ca="1" si="1088"/>
        <v/>
      </c>
      <c r="EE508" s="74" t="str">
        <f t="shared" ca="1" si="1089"/>
        <v/>
      </c>
      <c r="EG508" s="479" t="str">
        <f ca="1">IF(V508=1,"",IF(LOG入力!BH508&gt;0,0,IF(CG508="★",0,IF(R508=1,0,IF(N508=0,0,1)))))</f>
        <v/>
      </c>
      <c r="EH508" s="483" t="str">
        <f t="shared" ca="1" si="1090"/>
        <v/>
      </c>
      <c r="EI508" s="483" t="str">
        <f t="shared" ca="1" si="1091"/>
        <v/>
      </c>
      <c r="EJ508" s="483" t="str">
        <f t="shared" ca="1" si="1092"/>
        <v/>
      </c>
      <c r="EL508" s="71">
        <f t="shared" ca="1" si="1093"/>
        <v>0</v>
      </c>
      <c r="EM508" s="6">
        <f t="shared" ca="1" si="1094"/>
        <v>0</v>
      </c>
      <c r="EN508" s="6" t="str">
        <f t="shared" ca="1" si="1095"/>
        <v/>
      </c>
      <c r="EO508" s="6">
        <f ca="1">IF(LOG入力!BH508&gt;0,0,IF(EM508=0,0,(IF(COUNTIF($EN$19:EN508,EN508)=1,IF($FS$3="N",1,IF(EH508=1,1,0))))))</f>
        <v>0</v>
      </c>
      <c r="EP508" s="6" t="str">
        <f ca="1">IF(LOG入力!BH508&gt;0,"",IF(EO508=1,$X508,""))</f>
        <v/>
      </c>
      <c r="EQ508" s="6" t="str">
        <f ca="1">IF(LOG入力!BH508&gt;0,"",IF(EO508=1,$Y508,""))</f>
        <v/>
      </c>
      <c r="ER508" s="520" t="str">
        <f ca="1">IF(LOG入力!BH508&gt;0,"",IF(COUNTIF($EP$19:$EP508,EP508)=1,EP508,""))</f>
        <v/>
      </c>
      <c r="ES508" s="520">
        <f ca="1">IF(LOG入力!BH508&gt;0,0,IF((EL508=1),IF(($ER508=""),0,1),0))</f>
        <v>0</v>
      </c>
      <c r="ET508" s="520" t="str">
        <f ca="1">IF(LOG入力!BH508&gt;0,"",IF(COUNTIF($EQ$19:EQ508,EQ508)=1,EQ508,""))</f>
        <v/>
      </c>
      <c r="EU508" s="539">
        <f ca="1">IF(LOG入力!BH508&gt;0,0,IF((EL508=1),IF(($ET508=""),0,1),0))</f>
        <v>0</v>
      </c>
      <c r="EV508" s="71">
        <f t="shared" ca="1" si="1096"/>
        <v>0</v>
      </c>
      <c r="EW508" s="6">
        <f t="shared" ca="1" si="1097"/>
        <v>0</v>
      </c>
      <c r="EX508" s="6" t="str">
        <f t="shared" ca="1" si="1098"/>
        <v/>
      </c>
      <c r="EY508" s="6">
        <f ca="1">IF(LOG入力!BH508&gt;0,0,IF(EW508=0,0,(IF(COUNTIF($EX$19:EX508,EX508)=1,IF($FS$3="N",1,IF(EH508=1,1,0))))))</f>
        <v>0</v>
      </c>
      <c r="EZ508" s="6" t="str">
        <f ca="1">IF(LOG入力!BH508&gt;0,"",IF(EY508=1,$X508,""))</f>
        <v/>
      </c>
      <c r="FA508" s="6" t="str">
        <f ca="1">IF(LOG入力!BH508&gt;0,"",IF(EY508=1,$Y508,""))</f>
        <v/>
      </c>
      <c r="FB508" s="6" t="str">
        <f ca="1">IF(LOG入力!BH508&gt;0,"",IF(COUNTIF($EZ$19:$EZ508,EZ508)=1,EZ508,""))</f>
        <v/>
      </c>
      <c r="FC508" s="6">
        <f ca="1">IF(LOG入力!BH508&gt;0,0,IF((EV508=1),IF(($FB508=""),0,1),0))</f>
        <v>0</v>
      </c>
      <c r="FD508" s="6" t="str">
        <f ca="1">IF(LOG入力!BH508&gt;0,"",IF(COUNTIF($FA$19:FA508,FA508)=1,FA508,""))</f>
        <v/>
      </c>
      <c r="FE508" s="72">
        <f ca="1">IF(LOG入力!BH508&gt;0,0,IF((EV508=1),IF(($FD508=""),0,1),0))</f>
        <v>0</v>
      </c>
      <c r="FF508" s="71">
        <f t="shared" ca="1" si="1099"/>
        <v>0</v>
      </c>
      <c r="FG508" s="6">
        <f t="shared" ca="1" si="1100"/>
        <v>0</v>
      </c>
      <c r="FH508" s="6" t="str">
        <f t="shared" ca="1" si="1101"/>
        <v/>
      </c>
      <c r="FI508" s="6">
        <f ca="1">IF(LOG入力!BH508&gt;0,0,IF(FG508=0,0,(IF(COUNTIF($FH$19:FH508,FH508)=1,IF($FS$3="N",1,IF(EH508=1,1,0))))))</f>
        <v>0</v>
      </c>
      <c r="FJ508" s="6" t="str">
        <f ca="1">IF(LOG入力!BH508&gt;0,"",IF(FI508=1,$X508,""))</f>
        <v/>
      </c>
      <c r="FK508" s="6" t="str">
        <f ca="1">IF(LOG入力!BH508&gt;0,"",IF(FI508=1,$Y508,""))</f>
        <v/>
      </c>
      <c r="FL508" s="6" t="str">
        <f ca="1">IF(LOG入力!BH508&gt;0,"",IF(COUNTIF($FJ$19:$FJ508,FJ508)=1,FJ508,""))</f>
        <v/>
      </c>
      <c r="FM508" s="6">
        <f ca="1">IF(LOG入力!BH508&gt;0,0,IF((FF508=1),IF(($FL508=""),0,1),0))</f>
        <v>0</v>
      </c>
      <c r="FN508" s="6" t="str">
        <f ca="1">IF(LOG入力!BH508&gt;0,"",IF(COUNTIF($FK$19:FK508,FK508)=1,FK508,""))</f>
        <v/>
      </c>
      <c r="FO508" s="72">
        <f ca="1">IF(LOG入力!BH508&gt;0,0,IF((FF508=1),IF(($FN508=""),0,1),0))</f>
        <v>0</v>
      </c>
      <c r="FP508" s="71">
        <f t="shared" ca="1" si="1102"/>
        <v>0</v>
      </c>
      <c r="FQ508" s="6">
        <f t="shared" ca="1" si="1103"/>
        <v>0</v>
      </c>
      <c r="FR508" s="6" t="str">
        <f t="shared" ca="1" si="1104"/>
        <v/>
      </c>
      <c r="FS508" s="6">
        <f ca="1">IF(LOG入力!BH508&gt;0,0,IF(FQ508=0,0,(IF(COUNTIF($FR$19:FR508,FR508)=1,IF($FS$3="N",1,IF(EH508=1,1,0))))))</f>
        <v>0</v>
      </c>
      <c r="FT508" s="6" t="str">
        <f ca="1">IF(LOG入力!BH508&gt;0,"",IF(FS508=1,$X508,""))</f>
        <v/>
      </c>
      <c r="FU508" s="6" t="str">
        <f ca="1">IF(LOG入力!BH508&gt;0,"",IF(FS508=1,$Y508,""))</f>
        <v/>
      </c>
      <c r="FV508" s="6" t="str">
        <f ca="1">IF(LOG入力!BH508&gt;0,"",IF(COUNTIF($FT$19:$FT508,FT508)=1,FT508,""))</f>
        <v/>
      </c>
      <c r="FW508" s="6">
        <f ca="1">IF(LOG入力!BH508&gt;0,0,IF((FP508=1),IF(($FV508=""),0,1),0))</f>
        <v>0</v>
      </c>
      <c r="FX508" s="6" t="str">
        <f ca="1">IF(LOG入力!BH508&gt;0,"",IF(COUNTIF($FU$19:FU508,FU508)=1,FU508,""))</f>
        <v/>
      </c>
      <c r="FY508" s="72">
        <f ca="1">IF(LOG入力!BH508&gt;0,0,IF((FP508=1),IF(($FX508=""),0,1),0))</f>
        <v>0</v>
      </c>
      <c r="FZ508" s="71">
        <f t="shared" ca="1" si="1105"/>
        <v>0</v>
      </c>
      <c r="GA508" s="6">
        <f t="shared" ca="1" si="1106"/>
        <v>0</v>
      </c>
      <c r="GB508" s="6" t="str">
        <f t="shared" ca="1" si="1107"/>
        <v/>
      </c>
      <c r="GC508" s="6">
        <f ca="1">IF(LOG入力!BH508&gt;0,0,IF(GA508=0,0,(IF(COUNTIF($GB$19:GB508,GB508)=1,IF($FS$3="N",1,IF(EH508=1,1,0))))))</f>
        <v>0</v>
      </c>
      <c r="GD508" s="6" t="str">
        <f ca="1">IF(LOG入力!BH508&gt;0,"",IF(GC508=1,$X508,""))</f>
        <v/>
      </c>
      <c r="GE508" s="6" t="str">
        <f ca="1">IF(LOG入力!BH508&gt;0,"",IF(GC508=1,$Y508,""))</f>
        <v/>
      </c>
      <c r="GF508" s="6" t="str">
        <f ca="1">IF(LOG入力!BH508&gt;0,"",IF(COUNTIF($GD$19:$GD508,GD508)=1,GD508,""))</f>
        <v/>
      </c>
      <c r="GG508" s="6">
        <f ca="1">IF(LOG入力!BH508&gt;0,0,IF((FZ508=1),IF(($GF508=""),0,1),0))</f>
        <v>0</v>
      </c>
      <c r="GH508" s="6" t="str">
        <f ca="1">IF(LOG入力!BH508&gt;0,"",IF(COUNTIF($GE$19:GE508,GE508)=1,GE508,""))</f>
        <v/>
      </c>
      <c r="GI508" s="72">
        <f ca="1">IF(LOG入力!BH508&gt;0,0,IF((FZ508=1),IF(($GH508=""),0,1),0))</f>
        <v>0</v>
      </c>
      <c r="GK508" s="455" t="str">
        <f ca="1">IF(V508=1,"",IF(LEN(LOG入力!AS508)=0,"",LOG入力!AS508))</f>
        <v/>
      </c>
      <c r="GL508" s="378" t="str">
        <f t="shared" ca="1" si="1108"/>
        <v/>
      </c>
      <c r="GM508" s="378" t="str">
        <f t="shared" ca="1" si="1109"/>
        <v/>
      </c>
      <c r="GN508" s="74" t="str">
        <f t="shared" ca="1" si="1110"/>
        <v/>
      </c>
      <c r="GO508" s="74" t="str">
        <f t="shared" ca="1" si="1111"/>
        <v/>
      </c>
      <c r="GQ508" s="74" t="str">
        <f t="shared" ca="1" si="1112"/>
        <v/>
      </c>
      <c r="GR508" s="74" t="str">
        <f t="shared" ca="1" si="1113"/>
        <v/>
      </c>
      <c r="GS508" s="74" t="str">
        <f t="shared" ca="1" si="1114"/>
        <v/>
      </c>
      <c r="GT508" s="74" t="str">
        <f t="shared" ca="1" si="1115"/>
        <v/>
      </c>
      <c r="GU508" s="74" t="str">
        <f t="shared" ca="1" si="1116"/>
        <v/>
      </c>
      <c r="GV508" s="74" t="str">
        <f t="shared" ca="1" si="1117"/>
        <v/>
      </c>
      <c r="GX508" s="74" t="str">
        <f t="shared" ca="1" si="1118"/>
        <v/>
      </c>
      <c r="GY508" s="74" t="str">
        <f t="shared" ca="1" si="1119"/>
        <v/>
      </c>
      <c r="GZ508" s="74" t="str">
        <f ca="1">IF(V508=1,"",IF(LOG入力!BH508&gt;0,0,IF(GY508=0,0,IF((VALUE((TYPE(VALUE(J508)))))=16,0,IF(VALUE(J508)&lt;60,1,IF(VALUE(J508)&lt;100,0,IF(VALUE(J508)&lt;600,2,0)))))))</f>
        <v/>
      </c>
      <c r="HA508" s="74" t="str">
        <f t="shared" ca="1" si="1120"/>
        <v/>
      </c>
      <c r="HB508" s="74" t="str">
        <f ca="1">IF(V508=1,"",IF(LOG入力!BH508&gt;0,0,IF(HA508=0,0,IF((VALUE((TYPE(VALUE(L508)))))=16,0,IF(VALUE(L508)&lt;60,1,IF(VALUE(L508)&lt;100,0,IF(VALUE(L508)&lt;600,2,0)))))))</f>
        <v/>
      </c>
      <c r="HD508" s="74" t="str">
        <f t="shared" ca="1" si="1121"/>
        <v/>
      </c>
      <c r="HF508" s="74" t="str">
        <f t="shared" ca="1" si="1122"/>
        <v/>
      </c>
      <c r="HG508" s="74" t="str">
        <f t="shared" ca="1" si="1123"/>
        <v/>
      </c>
      <c r="HH508" s="74" t="str">
        <f t="shared" ca="1" si="1124"/>
        <v/>
      </c>
      <c r="HI508" s="74" t="str">
        <f t="shared" ca="1" si="1125"/>
        <v/>
      </c>
      <c r="HJ508" s="74" t="str">
        <f t="shared" ca="1" si="1126"/>
        <v/>
      </c>
      <c r="HK508" s="74" t="str">
        <f t="shared" ca="1" si="1127"/>
        <v/>
      </c>
      <c r="HL508" s="74" t="str">
        <f t="shared" ca="1" si="1128"/>
        <v/>
      </c>
      <c r="HM508" s="74" t="str">
        <f t="shared" ca="1" si="1129"/>
        <v/>
      </c>
      <c r="HN508" s="74" t="str">
        <f t="shared" ca="1" si="1130"/>
        <v/>
      </c>
      <c r="HO508" s="529" t="str">
        <f t="shared" ca="1" si="1131"/>
        <v/>
      </c>
      <c r="HP508" s="74" t="str">
        <f t="shared" ca="1" si="1132"/>
        <v/>
      </c>
      <c r="HQ508" s="74" t="str">
        <f t="shared" ca="1" si="1133"/>
        <v/>
      </c>
      <c r="HR508" s="74" t="str">
        <f t="shared" ca="1" si="1134"/>
        <v/>
      </c>
      <c r="HS508" s="74" t="str">
        <f t="shared" ca="1" si="1135"/>
        <v/>
      </c>
      <c r="HT508" s="74" t="str">
        <f ca="1">IF(V508=1,"",IF(LOG入力!BH508&gt;0,0,IF(DV508=1,0,IF(N508="0",0,IF(SUM(HD508:HS508)&gt;0,1,0)))))</f>
        <v/>
      </c>
    </row>
    <row r="509" spans="1:228" x14ac:dyDescent="0.15">
      <c r="A509" s="5"/>
      <c r="B509" s="560" t="str">
        <f t="shared" ca="1" si="994"/>
        <v/>
      </c>
      <c r="C509" s="562" t="str">
        <f ca="1">LOG入力!AP509</f>
        <v/>
      </c>
      <c r="D509" s="562" t="str">
        <f ca="1">LOG入力!AQ509</f>
        <v/>
      </c>
      <c r="E509" s="562" t="str">
        <f ca="1">LOG入力!AR509</f>
        <v/>
      </c>
      <c r="F509" s="563" t="str">
        <f t="shared" ca="1" si="995"/>
        <v/>
      </c>
      <c r="G509" s="582" t="str">
        <f ca="1">LOG入力!AT509</f>
        <v/>
      </c>
      <c r="H509" s="507" t="str">
        <f ca="1">LOG入力!AU509</f>
        <v/>
      </c>
      <c r="I509" s="507" t="str">
        <f ca="1">LOG入力!AV509</f>
        <v/>
      </c>
      <c r="J509" s="583" t="str">
        <f ca="1">LOG入力!AW509</f>
        <v/>
      </c>
      <c r="K509" s="584" t="str">
        <f ca="1">LOG入力!BJ509</f>
        <v/>
      </c>
      <c r="L509" s="583" t="str">
        <f ca="1">LOG入力!AY509</f>
        <v/>
      </c>
      <c r="M509" s="566" t="str">
        <f ca="1">LOG入力!BK509</f>
        <v/>
      </c>
      <c r="N509" s="567" t="str">
        <f ca="1">IF(V509=1,"",IF(LOG入力!AJ509=1,"1",LOG入力!BA509))</f>
        <v/>
      </c>
      <c r="O509" s="568" t="str">
        <f ca="1">IF(V509=1,"",IF(LEN(LOG入力!O509)=0,"",LOG入力!O509))</f>
        <v/>
      </c>
      <c r="P509" s="569" t="str">
        <f ca="1">IF(V509=1,"",IF($AA$4=1,"",IF(LOG入力!BG509=1,"",CONCATENATE($ER509,$FB509,$FL509,$FV509,$GF509))))</f>
        <v/>
      </c>
      <c r="Q509" s="569" t="str">
        <f ca="1">IF(V509=1,"",IF($AA$4=1,"",IF(LOG入力!BG509=1,"",CONCATENATE($ET509,$FD509,$FN509,$FX509,$GH509))))</f>
        <v/>
      </c>
      <c r="R509" s="292" t="str">
        <f ca="1">IF(V509=1,"",IF($AA$4=1,"",IF(LOG入力!BH509&gt;0,0,AA509)))</f>
        <v/>
      </c>
      <c r="S509" s="293" t="str">
        <f t="shared" ca="1" si="996"/>
        <v/>
      </c>
      <c r="T509" s="29"/>
      <c r="U509" s="38"/>
      <c r="V509" s="196">
        <f ca="1">LOG入力!AN509</f>
        <v>1</v>
      </c>
      <c r="W509" s="38"/>
      <c r="X509" s="516" t="str">
        <f t="shared" ca="1" si="997"/>
        <v/>
      </c>
      <c r="Y509" s="515" t="str">
        <f t="shared" ca="1" si="998"/>
        <v/>
      </c>
      <c r="Z509" s="518" t="str">
        <f t="shared" ca="1" si="999"/>
        <v/>
      </c>
      <c r="AA509" s="574" t="str">
        <f t="shared" ca="1" si="1000"/>
        <v/>
      </c>
      <c r="AC509" s="6" t="str">
        <f t="shared" ca="1" si="1001"/>
        <v/>
      </c>
      <c r="AD509" s="6" t="str">
        <f t="shared" ca="1" si="1002"/>
        <v/>
      </c>
      <c r="AE509" s="6" t="str">
        <f t="shared" ca="1" si="1003"/>
        <v/>
      </c>
      <c r="AF509" s="6" t="str">
        <f t="shared" ca="1" si="1004"/>
        <v/>
      </c>
      <c r="AG509" s="6" t="str">
        <f t="shared" ca="1" si="1005"/>
        <v/>
      </c>
      <c r="AH509" s="6" t="str">
        <f t="shared" ca="1" si="1006"/>
        <v/>
      </c>
      <c r="AI509" s="6" t="str">
        <f t="shared" ca="1" si="1007"/>
        <v/>
      </c>
      <c r="AJ509" s="6" t="str">
        <f t="shared" ca="1" si="1008"/>
        <v/>
      </c>
      <c r="AK509" s="6" t="str">
        <f t="shared" ca="1" si="1009"/>
        <v/>
      </c>
      <c r="AL509" s="6" t="str">
        <f t="shared" ca="1" si="1010"/>
        <v/>
      </c>
      <c r="AM509" s="6" t="str">
        <f t="shared" ca="1" si="1011"/>
        <v/>
      </c>
      <c r="AN509" s="6" t="str">
        <f t="shared" ca="1" si="1012"/>
        <v/>
      </c>
      <c r="AO509" s="6" t="str">
        <f t="shared" ca="1" si="1013"/>
        <v/>
      </c>
      <c r="AP509" s="6" t="str">
        <f t="shared" ca="1" si="1014"/>
        <v/>
      </c>
      <c r="AQ509" s="6" t="str">
        <f t="shared" ca="1" si="1015"/>
        <v/>
      </c>
      <c r="AR509" s="6" t="str">
        <f t="shared" ca="1" si="1016"/>
        <v/>
      </c>
      <c r="AS509" s="6" t="str">
        <f t="shared" ca="1" si="1017"/>
        <v/>
      </c>
      <c r="AT509" s="6" t="str">
        <f t="shared" ca="1" si="1018"/>
        <v/>
      </c>
      <c r="AU509" s="6" t="str">
        <f t="shared" ca="1" si="1019"/>
        <v/>
      </c>
      <c r="AV509" s="6" t="str">
        <f t="shared" ca="1" si="1020"/>
        <v/>
      </c>
      <c r="AW509" s="6" t="str">
        <f t="shared" ca="1" si="1021"/>
        <v/>
      </c>
      <c r="AY509" s="6" t="str">
        <f t="shared" ca="1" si="1022"/>
        <v/>
      </c>
      <c r="AZ509" s="6" t="str">
        <f t="shared" ca="1" si="1023"/>
        <v/>
      </c>
      <c r="BA509" s="6" t="str">
        <f t="shared" ca="1" si="1024"/>
        <v/>
      </c>
      <c r="BB509" s="6" t="str">
        <f t="shared" ca="1" si="1025"/>
        <v/>
      </c>
      <c r="BC509" s="6" t="str">
        <f t="shared" ca="1" si="1026"/>
        <v/>
      </c>
      <c r="BD509" s="6" t="str">
        <f t="shared" ca="1" si="1027"/>
        <v/>
      </c>
      <c r="BE509" s="6" t="str">
        <f t="shared" ca="1" si="1028"/>
        <v/>
      </c>
      <c r="BF509" s="6" t="str">
        <f t="shared" ca="1" si="1029"/>
        <v/>
      </c>
      <c r="BG509" s="6" t="str">
        <f t="shared" ca="1" si="1030"/>
        <v/>
      </c>
      <c r="BH509" s="6" t="str">
        <f t="shared" ca="1" si="1031"/>
        <v/>
      </c>
      <c r="BI509" s="6" t="str">
        <f t="shared" ca="1" si="1032"/>
        <v/>
      </c>
      <c r="BJ509" s="6" t="str">
        <f t="shared" ca="1" si="1033"/>
        <v/>
      </c>
      <c r="BK509" s="6" t="str">
        <f t="shared" ca="1" si="1034"/>
        <v/>
      </c>
      <c r="BL509" s="6" t="str">
        <f t="shared" ca="1" si="1035"/>
        <v/>
      </c>
      <c r="BM509" s="6" t="str">
        <f t="shared" ca="1" si="1036"/>
        <v/>
      </c>
      <c r="BN509" s="6" t="str">
        <f t="shared" ca="1" si="1037"/>
        <v/>
      </c>
      <c r="BO509" s="6" t="str">
        <f t="shared" ca="1" si="1038"/>
        <v/>
      </c>
      <c r="BP509" s="6" t="str">
        <f t="shared" ca="1" si="1039"/>
        <v/>
      </c>
      <c r="BQ509" s="6" t="str">
        <f t="shared" ca="1" si="1040"/>
        <v/>
      </c>
      <c r="BR509" s="6" t="str">
        <f t="shared" ca="1" si="1041"/>
        <v/>
      </c>
      <c r="BS509" s="6" t="str">
        <f t="shared" ca="1" si="1042"/>
        <v/>
      </c>
      <c r="BU509" s="6" t="str">
        <f t="shared" ca="1" si="1043"/>
        <v/>
      </c>
      <c r="BW509" s="515" t="str">
        <f t="shared" ca="1" si="1044"/>
        <v/>
      </c>
      <c r="BX509" s="515">
        <f t="shared" ca="1" si="1045"/>
        <v>0</v>
      </c>
      <c r="BY509" s="515" t="str">
        <f t="shared" ca="1" si="1046"/>
        <v/>
      </c>
      <c r="CA509" s="6">
        <f t="shared" ca="1" si="1047"/>
        <v>1</v>
      </c>
      <c r="CC509" s="523" t="str">
        <f t="shared" ca="1" si="1048"/>
        <v/>
      </c>
      <c r="CE509" s="6" t="str">
        <f t="shared" ca="1" si="1049"/>
        <v/>
      </c>
      <c r="CG509" s="524" t="str">
        <f ca="1">IF(V509=1,"",IF($AA$4=1,"",IF(LOG入力!BH509&gt;0,"",IF(N509=0,"",IF(HT509=0,"","★")))))</f>
        <v/>
      </c>
      <c r="CI509" s="74" t="str">
        <f t="shared" ca="1" si="1050"/>
        <v/>
      </c>
      <c r="CK509" s="525" t="str">
        <f ca="1">IF(V509=1,"",IF(LOG入力!BH509&gt;0,1,0))</f>
        <v/>
      </c>
      <c r="CL509" s="74" t="str">
        <f t="shared" ca="1" si="1051"/>
        <v/>
      </c>
      <c r="CN509" s="74" t="str">
        <f t="shared" ca="1" si="1052"/>
        <v/>
      </c>
      <c r="CO509" s="74" t="str">
        <f t="shared" ca="1" si="1053"/>
        <v/>
      </c>
      <c r="CQ509" s="74" t="str">
        <f t="shared" ca="1" si="1054"/>
        <v/>
      </c>
      <c r="CR509" s="74" t="str">
        <f t="shared" ca="1" si="1055"/>
        <v/>
      </c>
      <c r="CS509" s="74" t="str">
        <f t="shared" ca="1" si="1056"/>
        <v/>
      </c>
      <c r="CT509" s="74" t="str">
        <f t="shared" ca="1" si="1057"/>
        <v/>
      </c>
      <c r="CU509" s="74" t="str">
        <f t="shared" ca="1" si="1058"/>
        <v/>
      </c>
      <c r="CV509" s="74" t="str">
        <f t="shared" ca="1" si="1059"/>
        <v/>
      </c>
      <c r="CW509" s="74" t="str">
        <f t="shared" ca="1" si="1060"/>
        <v/>
      </c>
      <c r="CX509" s="74" t="str">
        <f t="shared" ca="1" si="1061"/>
        <v/>
      </c>
      <c r="CY509" s="74" t="str">
        <f t="shared" ca="1" si="1062"/>
        <v/>
      </c>
      <c r="CZ509" s="74" t="str">
        <f t="shared" ca="1" si="1063"/>
        <v/>
      </c>
      <c r="DA509" s="74" t="str">
        <f t="shared" ca="1" si="1064"/>
        <v/>
      </c>
      <c r="DB509" s="74" t="str">
        <f t="shared" ca="1" si="1065"/>
        <v/>
      </c>
      <c r="DD509" s="74" t="str">
        <f t="shared" ca="1" si="1066"/>
        <v/>
      </c>
      <c r="DE509" s="74" t="str">
        <f t="shared" ca="1" si="1067"/>
        <v/>
      </c>
      <c r="DF509" s="74" t="str">
        <f t="shared" ca="1" si="1068"/>
        <v/>
      </c>
      <c r="DG509" s="74" t="str">
        <f t="shared" ca="1" si="1069"/>
        <v/>
      </c>
      <c r="DH509" s="74" t="str">
        <f t="shared" ca="1" si="1070"/>
        <v/>
      </c>
      <c r="DI509" s="74" t="str">
        <f t="shared" ca="1" si="1071"/>
        <v/>
      </c>
      <c r="DJ509" s="74" t="str">
        <f t="shared" ca="1" si="1072"/>
        <v/>
      </c>
      <c r="DK509" s="74" t="str">
        <f t="shared" ca="1" si="1073"/>
        <v/>
      </c>
      <c r="DL509" s="74" t="str">
        <f t="shared" ca="1" si="1074"/>
        <v/>
      </c>
      <c r="DM509" s="74" t="str">
        <f t="shared" ca="1" si="1075"/>
        <v/>
      </c>
      <c r="DN509" s="74" t="str">
        <f t="shared" ca="1" si="1076"/>
        <v/>
      </c>
      <c r="DO509" s="74" t="str">
        <f t="shared" ca="1" si="1077"/>
        <v/>
      </c>
      <c r="DQ509" s="74" t="str">
        <f t="shared" ca="1" si="1078"/>
        <v/>
      </c>
      <c r="DS509" s="74" t="str">
        <f t="shared" ca="1" si="1079"/>
        <v/>
      </c>
      <c r="DT509" s="74" t="str">
        <f t="shared" ca="1" si="1080"/>
        <v/>
      </c>
      <c r="DV509" s="525" t="str">
        <f t="shared" ca="1" si="1081"/>
        <v/>
      </c>
      <c r="DW509" s="74" t="str">
        <f t="shared" ca="1" si="1082"/>
        <v/>
      </c>
      <c r="DX509" s="485" t="str">
        <f t="shared" ca="1" si="1083"/>
        <v/>
      </c>
      <c r="DY509" s="74" t="str">
        <f t="shared" ca="1" si="1084"/>
        <v/>
      </c>
      <c r="DZ509" s="74" t="str">
        <f t="shared" ca="1" si="1085"/>
        <v/>
      </c>
      <c r="EA509" s="74" t="str">
        <f t="shared" ca="1" si="1086"/>
        <v/>
      </c>
      <c r="EC509" s="74" t="str">
        <f t="shared" ca="1" si="1087"/>
        <v/>
      </c>
      <c r="ED509" s="74" t="str">
        <f t="shared" ca="1" si="1088"/>
        <v/>
      </c>
      <c r="EE509" s="74" t="str">
        <f t="shared" ca="1" si="1089"/>
        <v/>
      </c>
      <c r="EG509" s="479" t="str">
        <f ca="1">IF(V509=1,"",IF(LOG入力!BH509&gt;0,0,IF(CG509="★",0,IF(R509=1,0,IF(N509=0,0,1)))))</f>
        <v/>
      </c>
      <c r="EH509" s="483" t="str">
        <f t="shared" ca="1" si="1090"/>
        <v/>
      </c>
      <c r="EI509" s="483" t="str">
        <f t="shared" ca="1" si="1091"/>
        <v/>
      </c>
      <c r="EJ509" s="483" t="str">
        <f t="shared" ca="1" si="1092"/>
        <v/>
      </c>
      <c r="EL509" s="71">
        <f t="shared" ca="1" si="1093"/>
        <v>0</v>
      </c>
      <c r="EM509" s="6">
        <f t="shared" ca="1" si="1094"/>
        <v>0</v>
      </c>
      <c r="EN509" s="6" t="str">
        <f t="shared" ca="1" si="1095"/>
        <v/>
      </c>
      <c r="EO509" s="6">
        <f ca="1">IF(LOG入力!BH509&gt;0,0,IF(EM509=0,0,(IF(COUNTIF($EN$19:EN509,EN509)=1,IF($FS$3="N",1,IF(EH509=1,1,0))))))</f>
        <v>0</v>
      </c>
      <c r="EP509" s="6" t="str">
        <f ca="1">IF(LOG入力!BH509&gt;0,"",IF(EO509=1,$X509,""))</f>
        <v/>
      </c>
      <c r="EQ509" s="6" t="str">
        <f ca="1">IF(LOG入力!BH509&gt;0,"",IF(EO509=1,$Y509,""))</f>
        <v/>
      </c>
      <c r="ER509" s="520" t="str">
        <f ca="1">IF(LOG入力!BH509&gt;0,"",IF(COUNTIF($EP$19:$EP509,EP509)=1,EP509,""))</f>
        <v/>
      </c>
      <c r="ES509" s="520">
        <f ca="1">IF(LOG入力!BH509&gt;0,0,IF((EL509=1),IF(($ER509=""),0,1),0))</f>
        <v>0</v>
      </c>
      <c r="ET509" s="520" t="str">
        <f ca="1">IF(LOG入力!BH509&gt;0,"",IF(COUNTIF($EQ$19:EQ509,EQ509)=1,EQ509,""))</f>
        <v/>
      </c>
      <c r="EU509" s="539">
        <f ca="1">IF(LOG入力!BH509&gt;0,0,IF((EL509=1),IF(($ET509=""),0,1),0))</f>
        <v>0</v>
      </c>
      <c r="EV509" s="71">
        <f t="shared" ca="1" si="1096"/>
        <v>0</v>
      </c>
      <c r="EW509" s="6">
        <f t="shared" ca="1" si="1097"/>
        <v>0</v>
      </c>
      <c r="EX509" s="6" t="str">
        <f t="shared" ca="1" si="1098"/>
        <v/>
      </c>
      <c r="EY509" s="6">
        <f ca="1">IF(LOG入力!BH509&gt;0,0,IF(EW509=0,0,(IF(COUNTIF($EX$19:EX509,EX509)=1,IF($FS$3="N",1,IF(EH509=1,1,0))))))</f>
        <v>0</v>
      </c>
      <c r="EZ509" s="6" t="str">
        <f ca="1">IF(LOG入力!BH509&gt;0,"",IF(EY509=1,$X509,""))</f>
        <v/>
      </c>
      <c r="FA509" s="6" t="str">
        <f ca="1">IF(LOG入力!BH509&gt;0,"",IF(EY509=1,$Y509,""))</f>
        <v/>
      </c>
      <c r="FB509" s="6" t="str">
        <f ca="1">IF(LOG入力!BH509&gt;0,"",IF(COUNTIF($EZ$19:$EZ509,EZ509)=1,EZ509,""))</f>
        <v/>
      </c>
      <c r="FC509" s="6">
        <f ca="1">IF(LOG入力!BH509&gt;0,0,IF((EV509=1),IF(($FB509=""),0,1),0))</f>
        <v>0</v>
      </c>
      <c r="FD509" s="6" t="str">
        <f ca="1">IF(LOG入力!BH509&gt;0,"",IF(COUNTIF($FA$19:FA509,FA509)=1,FA509,""))</f>
        <v/>
      </c>
      <c r="FE509" s="72">
        <f ca="1">IF(LOG入力!BH509&gt;0,0,IF((EV509=1),IF(($FD509=""),0,1),0))</f>
        <v>0</v>
      </c>
      <c r="FF509" s="71">
        <f t="shared" ca="1" si="1099"/>
        <v>0</v>
      </c>
      <c r="FG509" s="6">
        <f t="shared" ca="1" si="1100"/>
        <v>0</v>
      </c>
      <c r="FH509" s="6" t="str">
        <f t="shared" ca="1" si="1101"/>
        <v/>
      </c>
      <c r="FI509" s="6">
        <f ca="1">IF(LOG入力!BH509&gt;0,0,IF(FG509=0,0,(IF(COUNTIF($FH$19:FH509,FH509)=1,IF($FS$3="N",1,IF(EH509=1,1,0))))))</f>
        <v>0</v>
      </c>
      <c r="FJ509" s="6" t="str">
        <f ca="1">IF(LOG入力!BH509&gt;0,"",IF(FI509=1,$X509,""))</f>
        <v/>
      </c>
      <c r="FK509" s="6" t="str">
        <f ca="1">IF(LOG入力!BH509&gt;0,"",IF(FI509=1,$Y509,""))</f>
        <v/>
      </c>
      <c r="FL509" s="6" t="str">
        <f ca="1">IF(LOG入力!BH509&gt;0,"",IF(COUNTIF($FJ$19:$FJ509,FJ509)=1,FJ509,""))</f>
        <v/>
      </c>
      <c r="FM509" s="6">
        <f ca="1">IF(LOG入力!BH509&gt;0,0,IF((FF509=1),IF(($FL509=""),0,1),0))</f>
        <v>0</v>
      </c>
      <c r="FN509" s="6" t="str">
        <f ca="1">IF(LOG入力!BH509&gt;0,"",IF(COUNTIF($FK$19:FK509,FK509)=1,FK509,""))</f>
        <v/>
      </c>
      <c r="FO509" s="72">
        <f ca="1">IF(LOG入力!BH509&gt;0,0,IF((FF509=1),IF(($FN509=""),0,1),0))</f>
        <v>0</v>
      </c>
      <c r="FP509" s="71">
        <f t="shared" ca="1" si="1102"/>
        <v>0</v>
      </c>
      <c r="FQ509" s="6">
        <f t="shared" ca="1" si="1103"/>
        <v>0</v>
      </c>
      <c r="FR509" s="6" t="str">
        <f t="shared" ca="1" si="1104"/>
        <v/>
      </c>
      <c r="FS509" s="6">
        <f ca="1">IF(LOG入力!BH509&gt;0,0,IF(FQ509=0,0,(IF(COUNTIF($FR$19:FR509,FR509)=1,IF($FS$3="N",1,IF(EH509=1,1,0))))))</f>
        <v>0</v>
      </c>
      <c r="FT509" s="6" t="str">
        <f ca="1">IF(LOG入力!BH509&gt;0,"",IF(FS509=1,$X509,""))</f>
        <v/>
      </c>
      <c r="FU509" s="6" t="str">
        <f ca="1">IF(LOG入力!BH509&gt;0,"",IF(FS509=1,$Y509,""))</f>
        <v/>
      </c>
      <c r="FV509" s="6" t="str">
        <f ca="1">IF(LOG入力!BH509&gt;0,"",IF(COUNTIF($FT$19:$FT509,FT509)=1,FT509,""))</f>
        <v/>
      </c>
      <c r="FW509" s="6">
        <f ca="1">IF(LOG入力!BH509&gt;0,0,IF((FP509=1),IF(($FV509=""),0,1),0))</f>
        <v>0</v>
      </c>
      <c r="FX509" s="6" t="str">
        <f ca="1">IF(LOG入力!BH509&gt;0,"",IF(COUNTIF($FU$19:FU509,FU509)=1,FU509,""))</f>
        <v/>
      </c>
      <c r="FY509" s="72">
        <f ca="1">IF(LOG入力!BH509&gt;0,0,IF((FP509=1),IF(($FX509=""),0,1),0))</f>
        <v>0</v>
      </c>
      <c r="FZ509" s="71">
        <f t="shared" ca="1" si="1105"/>
        <v>0</v>
      </c>
      <c r="GA509" s="6">
        <f t="shared" ca="1" si="1106"/>
        <v>0</v>
      </c>
      <c r="GB509" s="6" t="str">
        <f t="shared" ca="1" si="1107"/>
        <v/>
      </c>
      <c r="GC509" s="6">
        <f ca="1">IF(LOG入力!BH509&gt;0,0,IF(GA509=0,0,(IF(COUNTIF($GB$19:GB509,GB509)=1,IF($FS$3="N",1,IF(EH509=1,1,0))))))</f>
        <v>0</v>
      </c>
      <c r="GD509" s="6" t="str">
        <f ca="1">IF(LOG入力!BH509&gt;0,"",IF(GC509=1,$X509,""))</f>
        <v/>
      </c>
      <c r="GE509" s="6" t="str">
        <f ca="1">IF(LOG入力!BH509&gt;0,"",IF(GC509=1,$Y509,""))</f>
        <v/>
      </c>
      <c r="GF509" s="6" t="str">
        <f ca="1">IF(LOG入力!BH509&gt;0,"",IF(COUNTIF($GD$19:$GD509,GD509)=1,GD509,""))</f>
        <v/>
      </c>
      <c r="GG509" s="6">
        <f ca="1">IF(LOG入力!BH509&gt;0,0,IF((FZ509=1),IF(($GF509=""),0,1),0))</f>
        <v>0</v>
      </c>
      <c r="GH509" s="6" t="str">
        <f ca="1">IF(LOG入力!BH509&gt;0,"",IF(COUNTIF($GE$19:GE509,GE509)=1,GE509,""))</f>
        <v/>
      </c>
      <c r="GI509" s="72">
        <f ca="1">IF(LOG入力!BH509&gt;0,0,IF((FZ509=1),IF(($GH509=""),0,1),0))</f>
        <v>0</v>
      </c>
      <c r="GK509" s="455" t="str">
        <f ca="1">IF(V509=1,"",IF(LEN(LOG入力!AS509)=0,"",LOG入力!AS509))</f>
        <v/>
      </c>
      <c r="GL509" s="378" t="str">
        <f t="shared" ca="1" si="1108"/>
        <v/>
      </c>
      <c r="GM509" s="378" t="str">
        <f t="shared" ca="1" si="1109"/>
        <v/>
      </c>
      <c r="GN509" s="74" t="str">
        <f t="shared" ca="1" si="1110"/>
        <v/>
      </c>
      <c r="GO509" s="74" t="str">
        <f t="shared" ca="1" si="1111"/>
        <v/>
      </c>
      <c r="GQ509" s="74" t="str">
        <f t="shared" ca="1" si="1112"/>
        <v/>
      </c>
      <c r="GR509" s="74" t="str">
        <f t="shared" ca="1" si="1113"/>
        <v/>
      </c>
      <c r="GS509" s="74" t="str">
        <f t="shared" ca="1" si="1114"/>
        <v/>
      </c>
      <c r="GT509" s="74" t="str">
        <f t="shared" ca="1" si="1115"/>
        <v/>
      </c>
      <c r="GU509" s="74" t="str">
        <f t="shared" ca="1" si="1116"/>
        <v/>
      </c>
      <c r="GV509" s="74" t="str">
        <f t="shared" ca="1" si="1117"/>
        <v/>
      </c>
      <c r="GX509" s="74" t="str">
        <f t="shared" ca="1" si="1118"/>
        <v/>
      </c>
      <c r="GY509" s="74" t="str">
        <f t="shared" ca="1" si="1119"/>
        <v/>
      </c>
      <c r="GZ509" s="74" t="str">
        <f ca="1">IF(V509=1,"",IF(LOG入力!BH509&gt;0,0,IF(GY509=0,0,IF((VALUE((TYPE(VALUE(J509)))))=16,0,IF(VALUE(J509)&lt;60,1,IF(VALUE(J509)&lt;100,0,IF(VALUE(J509)&lt;600,2,0)))))))</f>
        <v/>
      </c>
      <c r="HA509" s="74" t="str">
        <f t="shared" ca="1" si="1120"/>
        <v/>
      </c>
      <c r="HB509" s="74" t="str">
        <f ca="1">IF(V509=1,"",IF(LOG入力!BH509&gt;0,0,IF(HA509=0,0,IF((VALUE((TYPE(VALUE(L509)))))=16,0,IF(VALUE(L509)&lt;60,1,IF(VALUE(L509)&lt;100,0,IF(VALUE(L509)&lt;600,2,0)))))))</f>
        <v/>
      </c>
      <c r="HD509" s="74" t="str">
        <f t="shared" ca="1" si="1121"/>
        <v/>
      </c>
      <c r="HF509" s="74" t="str">
        <f t="shared" ca="1" si="1122"/>
        <v/>
      </c>
      <c r="HG509" s="74" t="str">
        <f t="shared" ca="1" si="1123"/>
        <v/>
      </c>
      <c r="HH509" s="74" t="str">
        <f t="shared" ca="1" si="1124"/>
        <v/>
      </c>
      <c r="HI509" s="74" t="str">
        <f t="shared" ca="1" si="1125"/>
        <v/>
      </c>
      <c r="HJ509" s="74" t="str">
        <f t="shared" ca="1" si="1126"/>
        <v/>
      </c>
      <c r="HK509" s="74" t="str">
        <f t="shared" ca="1" si="1127"/>
        <v/>
      </c>
      <c r="HL509" s="74" t="str">
        <f t="shared" ca="1" si="1128"/>
        <v/>
      </c>
      <c r="HM509" s="74" t="str">
        <f t="shared" ca="1" si="1129"/>
        <v/>
      </c>
      <c r="HN509" s="74" t="str">
        <f t="shared" ca="1" si="1130"/>
        <v/>
      </c>
      <c r="HO509" s="529" t="str">
        <f t="shared" ca="1" si="1131"/>
        <v/>
      </c>
      <c r="HP509" s="74" t="str">
        <f t="shared" ca="1" si="1132"/>
        <v/>
      </c>
      <c r="HQ509" s="74" t="str">
        <f t="shared" ca="1" si="1133"/>
        <v/>
      </c>
      <c r="HR509" s="74" t="str">
        <f t="shared" ca="1" si="1134"/>
        <v/>
      </c>
      <c r="HS509" s="74" t="str">
        <f t="shared" ca="1" si="1135"/>
        <v/>
      </c>
      <c r="HT509" s="74" t="str">
        <f ca="1">IF(V509=1,"",IF(LOG入力!BH509&gt;0,0,IF(DV509=1,0,IF(N509="0",0,IF(SUM(HD509:HS509)&gt;0,1,0)))))</f>
        <v/>
      </c>
    </row>
    <row r="510" spans="1:228" x14ac:dyDescent="0.15">
      <c r="A510" s="5"/>
      <c r="B510" s="532" t="str">
        <f t="shared" ca="1" si="994"/>
        <v/>
      </c>
      <c r="C510" s="534" t="str">
        <f ca="1">LOG入力!AP510</f>
        <v/>
      </c>
      <c r="D510" s="534" t="str">
        <f ca="1">LOG入力!AQ510</f>
        <v/>
      </c>
      <c r="E510" s="534" t="str">
        <f ca="1">LOG入力!AR510</f>
        <v/>
      </c>
      <c r="F510" s="535" t="str">
        <f t="shared" ca="1" si="995"/>
        <v/>
      </c>
      <c r="G510" s="585" t="str">
        <f ca="1">LOG入力!AT510</f>
        <v/>
      </c>
      <c r="H510" s="542" t="str">
        <f ca="1">LOG入力!AU510</f>
        <v/>
      </c>
      <c r="I510" s="542" t="str">
        <f ca="1">LOG入力!AV510</f>
        <v/>
      </c>
      <c r="J510" s="577" t="str">
        <f ca="1">LOG入力!AW510</f>
        <v/>
      </c>
      <c r="K510" s="578" t="str">
        <f ca="1">LOG入力!BJ510</f>
        <v/>
      </c>
      <c r="L510" s="577" t="str">
        <f ca="1">LOG入力!AY510</f>
        <v/>
      </c>
      <c r="M510" s="545" t="str">
        <f ca="1">LOG入力!BK510</f>
        <v/>
      </c>
      <c r="N510" s="512" t="str">
        <f ca="1">IF(V510=1,"",IF(LOG入力!AJ510=1,"1",LOG入力!BA510))</f>
        <v/>
      </c>
      <c r="O510" s="538" t="str">
        <f ca="1">IF(V510=1,"",IF(LEN(LOG入力!O510)=0,"",LOG入力!O510))</f>
        <v/>
      </c>
      <c r="P510" s="291" t="str">
        <f ca="1">IF(V510=1,"",IF($AA$4=1,"",IF(LOG入力!BG510=1,"",CONCATENATE($ER510,$FB510,$FL510,$FV510,$GF510))))</f>
        <v/>
      </c>
      <c r="Q510" s="291" t="str">
        <f ca="1">IF(V510=1,"",IF($AA$4=1,"",IF(LOG入力!BG510=1,"",CONCATENATE($ET510,$FD510,$FN510,$FX510,$GH510))))</f>
        <v/>
      </c>
      <c r="R510" s="573" t="str">
        <f ca="1">IF(V510=1,"",IF($AA$4=1,"",IF(LOG入力!BH510&gt;0,0,AA510)))</f>
        <v/>
      </c>
      <c r="S510" s="293" t="str">
        <f t="shared" ca="1" si="996"/>
        <v/>
      </c>
      <c r="T510" s="29"/>
      <c r="U510" s="38"/>
      <c r="V510" s="196">
        <f ca="1">LOG入力!AN510</f>
        <v>1</v>
      </c>
      <c r="W510" s="38"/>
      <c r="X510" s="516" t="str">
        <f t="shared" ca="1" si="997"/>
        <v/>
      </c>
      <c r="Y510" s="515" t="str">
        <f t="shared" ca="1" si="998"/>
        <v/>
      </c>
      <c r="Z510" s="518" t="str">
        <f t="shared" ca="1" si="999"/>
        <v/>
      </c>
      <c r="AA510" s="574" t="str">
        <f t="shared" ca="1" si="1000"/>
        <v/>
      </c>
      <c r="AC510" s="6" t="str">
        <f t="shared" ca="1" si="1001"/>
        <v/>
      </c>
      <c r="AD510" s="6" t="str">
        <f t="shared" ca="1" si="1002"/>
        <v/>
      </c>
      <c r="AE510" s="6" t="str">
        <f t="shared" ca="1" si="1003"/>
        <v/>
      </c>
      <c r="AF510" s="6" t="str">
        <f t="shared" ca="1" si="1004"/>
        <v/>
      </c>
      <c r="AG510" s="6" t="str">
        <f t="shared" ca="1" si="1005"/>
        <v/>
      </c>
      <c r="AH510" s="6" t="str">
        <f t="shared" ca="1" si="1006"/>
        <v/>
      </c>
      <c r="AI510" s="6" t="str">
        <f t="shared" ca="1" si="1007"/>
        <v/>
      </c>
      <c r="AJ510" s="6" t="str">
        <f t="shared" ca="1" si="1008"/>
        <v/>
      </c>
      <c r="AK510" s="6" t="str">
        <f t="shared" ca="1" si="1009"/>
        <v/>
      </c>
      <c r="AL510" s="6" t="str">
        <f t="shared" ca="1" si="1010"/>
        <v/>
      </c>
      <c r="AM510" s="6" t="str">
        <f t="shared" ca="1" si="1011"/>
        <v/>
      </c>
      <c r="AN510" s="6" t="str">
        <f t="shared" ca="1" si="1012"/>
        <v/>
      </c>
      <c r="AO510" s="6" t="str">
        <f t="shared" ca="1" si="1013"/>
        <v/>
      </c>
      <c r="AP510" s="6" t="str">
        <f t="shared" ca="1" si="1014"/>
        <v/>
      </c>
      <c r="AQ510" s="6" t="str">
        <f t="shared" ca="1" si="1015"/>
        <v/>
      </c>
      <c r="AR510" s="6" t="str">
        <f t="shared" ca="1" si="1016"/>
        <v/>
      </c>
      <c r="AS510" s="6" t="str">
        <f t="shared" ca="1" si="1017"/>
        <v/>
      </c>
      <c r="AT510" s="6" t="str">
        <f t="shared" ca="1" si="1018"/>
        <v/>
      </c>
      <c r="AU510" s="6" t="str">
        <f t="shared" ca="1" si="1019"/>
        <v/>
      </c>
      <c r="AV510" s="6" t="str">
        <f t="shared" ca="1" si="1020"/>
        <v/>
      </c>
      <c r="AW510" s="6" t="str">
        <f t="shared" ca="1" si="1021"/>
        <v/>
      </c>
      <c r="AY510" s="6" t="str">
        <f t="shared" ca="1" si="1022"/>
        <v/>
      </c>
      <c r="AZ510" s="6" t="str">
        <f t="shared" ca="1" si="1023"/>
        <v/>
      </c>
      <c r="BA510" s="6" t="str">
        <f t="shared" ca="1" si="1024"/>
        <v/>
      </c>
      <c r="BB510" s="6" t="str">
        <f t="shared" ca="1" si="1025"/>
        <v/>
      </c>
      <c r="BC510" s="6" t="str">
        <f t="shared" ca="1" si="1026"/>
        <v/>
      </c>
      <c r="BD510" s="6" t="str">
        <f t="shared" ca="1" si="1027"/>
        <v/>
      </c>
      <c r="BE510" s="6" t="str">
        <f t="shared" ca="1" si="1028"/>
        <v/>
      </c>
      <c r="BF510" s="6" t="str">
        <f t="shared" ca="1" si="1029"/>
        <v/>
      </c>
      <c r="BG510" s="6" t="str">
        <f t="shared" ca="1" si="1030"/>
        <v/>
      </c>
      <c r="BH510" s="6" t="str">
        <f t="shared" ca="1" si="1031"/>
        <v/>
      </c>
      <c r="BI510" s="6" t="str">
        <f t="shared" ca="1" si="1032"/>
        <v/>
      </c>
      <c r="BJ510" s="6" t="str">
        <f t="shared" ca="1" si="1033"/>
        <v/>
      </c>
      <c r="BK510" s="6" t="str">
        <f t="shared" ca="1" si="1034"/>
        <v/>
      </c>
      <c r="BL510" s="6" t="str">
        <f t="shared" ca="1" si="1035"/>
        <v/>
      </c>
      <c r="BM510" s="6" t="str">
        <f t="shared" ca="1" si="1036"/>
        <v/>
      </c>
      <c r="BN510" s="6" t="str">
        <f t="shared" ca="1" si="1037"/>
        <v/>
      </c>
      <c r="BO510" s="6" t="str">
        <f t="shared" ca="1" si="1038"/>
        <v/>
      </c>
      <c r="BP510" s="6" t="str">
        <f t="shared" ca="1" si="1039"/>
        <v/>
      </c>
      <c r="BQ510" s="6" t="str">
        <f t="shared" ca="1" si="1040"/>
        <v/>
      </c>
      <c r="BR510" s="6" t="str">
        <f t="shared" ca="1" si="1041"/>
        <v/>
      </c>
      <c r="BS510" s="6" t="str">
        <f t="shared" ca="1" si="1042"/>
        <v/>
      </c>
      <c r="BU510" s="6" t="str">
        <f t="shared" ca="1" si="1043"/>
        <v/>
      </c>
      <c r="BW510" s="515" t="str">
        <f t="shared" ca="1" si="1044"/>
        <v/>
      </c>
      <c r="BX510" s="515">
        <f t="shared" ca="1" si="1045"/>
        <v>0</v>
      </c>
      <c r="BY510" s="515" t="str">
        <f t="shared" ca="1" si="1046"/>
        <v/>
      </c>
      <c r="CA510" s="6">
        <f t="shared" ca="1" si="1047"/>
        <v>1</v>
      </c>
      <c r="CC510" s="523" t="str">
        <f t="shared" ca="1" si="1048"/>
        <v/>
      </c>
      <c r="CE510" s="6" t="str">
        <f t="shared" ca="1" si="1049"/>
        <v/>
      </c>
      <c r="CG510" s="524" t="str">
        <f ca="1">IF(V510=1,"",IF($AA$4=1,"",IF(LOG入力!BH510&gt;0,"",IF(N510=0,"",IF(HT510=0,"","★")))))</f>
        <v/>
      </c>
      <c r="CI510" s="74" t="str">
        <f t="shared" ca="1" si="1050"/>
        <v/>
      </c>
      <c r="CK510" s="525" t="str">
        <f ca="1">IF(V510=1,"",IF(LOG入力!BH510&gt;0,1,0))</f>
        <v/>
      </c>
      <c r="CL510" s="74" t="str">
        <f t="shared" ca="1" si="1051"/>
        <v/>
      </c>
      <c r="CN510" s="74" t="str">
        <f t="shared" ca="1" si="1052"/>
        <v/>
      </c>
      <c r="CO510" s="74" t="str">
        <f t="shared" ca="1" si="1053"/>
        <v/>
      </c>
      <c r="CQ510" s="74" t="str">
        <f t="shared" ca="1" si="1054"/>
        <v/>
      </c>
      <c r="CR510" s="74" t="str">
        <f t="shared" ca="1" si="1055"/>
        <v/>
      </c>
      <c r="CS510" s="74" t="str">
        <f t="shared" ca="1" si="1056"/>
        <v/>
      </c>
      <c r="CT510" s="74" t="str">
        <f t="shared" ca="1" si="1057"/>
        <v/>
      </c>
      <c r="CU510" s="74" t="str">
        <f t="shared" ca="1" si="1058"/>
        <v/>
      </c>
      <c r="CV510" s="74" t="str">
        <f t="shared" ca="1" si="1059"/>
        <v/>
      </c>
      <c r="CW510" s="74" t="str">
        <f t="shared" ca="1" si="1060"/>
        <v/>
      </c>
      <c r="CX510" s="74" t="str">
        <f t="shared" ca="1" si="1061"/>
        <v/>
      </c>
      <c r="CY510" s="74" t="str">
        <f t="shared" ca="1" si="1062"/>
        <v/>
      </c>
      <c r="CZ510" s="74" t="str">
        <f t="shared" ca="1" si="1063"/>
        <v/>
      </c>
      <c r="DA510" s="74" t="str">
        <f t="shared" ca="1" si="1064"/>
        <v/>
      </c>
      <c r="DB510" s="74" t="str">
        <f t="shared" ca="1" si="1065"/>
        <v/>
      </c>
      <c r="DD510" s="74" t="str">
        <f t="shared" ca="1" si="1066"/>
        <v/>
      </c>
      <c r="DE510" s="74" t="str">
        <f t="shared" ca="1" si="1067"/>
        <v/>
      </c>
      <c r="DF510" s="74" t="str">
        <f t="shared" ca="1" si="1068"/>
        <v/>
      </c>
      <c r="DG510" s="74" t="str">
        <f t="shared" ca="1" si="1069"/>
        <v/>
      </c>
      <c r="DH510" s="74" t="str">
        <f t="shared" ca="1" si="1070"/>
        <v/>
      </c>
      <c r="DI510" s="74" t="str">
        <f t="shared" ca="1" si="1071"/>
        <v/>
      </c>
      <c r="DJ510" s="74" t="str">
        <f t="shared" ca="1" si="1072"/>
        <v/>
      </c>
      <c r="DK510" s="74" t="str">
        <f t="shared" ca="1" si="1073"/>
        <v/>
      </c>
      <c r="DL510" s="74" t="str">
        <f t="shared" ca="1" si="1074"/>
        <v/>
      </c>
      <c r="DM510" s="74" t="str">
        <f t="shared" ca="1" si="1075"/>
        <v/>
      </c>
      <c r="DN510" s="74" t="str">
        <f t="shared" ca="1" si="1076"/>
        <v/>
      </c>
      <c r="DO510" s="74" t="str">
        <f t="shared" ca="1" si="1077"/>
        <v/>
      </c>
      <c r="DQ510" s="74" t="str">
        <f t="shared" ca="1" si="1078"/>
        <v/>
      </c>
      <c r="DS510" s="74" t="str">
        <f t="shared" ca="1" si="1079"/>
        <v/>
      </c>
      <c r="DT510" s="74" t="str">
        <f t="shared" ca="1" si="1080"/>
        <v/>
      </c>
      <c r="DV510" s="525" t="str">
        <f t="shared" ca="1" si="1081"/>
        <v/>
      </c>
      <c r="DW510" s="74" t="str">
        <f t="shared" ca="1" si="1082"/>
        <v/>
      </c>
      <c r="DX510" s="485" t="str">
        <f t="shared" ca="1" si="1083"/>
        <v/>
      </c>
      <c r="DY510" s="74" t="str">
        <f t="shared" ca="1" si="1084"/>
        <v/>
      </c>
      <c r="DZ510" s="74" t="str">
        <f t="shared" ca="1" si="1085"/>
        <v/>
      </c>
      <c r="EA510" s="74" t="str">
        <f t="shared" ca="1" si="1086"/>
        <v/>
      </c>
      <c r="EC510" s="74" t="str">
        <f t="shared" ca="1" si="1087"/>
        <v/>
      </c>
      <c r="ED510" s="74" t="str">
        <f t="shared" ca="1" si="1088"/>
        <v/>
      </c>
      <c r="EE510" s="74" t="str">
        <f t="shared" ca="1" si="1089"/>
        <v/>
      </c>
      <c r="EG510" s="479" t="str">
        <f ca="1">IF(V510=1,"",IF(LOG入力!BH510&gt;0,0,IF(CG510="★",0,IF(R510=1,0,IF(N510=0,0,1)))))</f>
        <v/>
      </c>
      <c r="EH510" s="483" t="str">
        <f t="shared" ca="1" si="1090"/>
        <v/>
      </c>
      <c r="EI510" s="483" t="str">
        <f t="shared" ca="1" si="1091"/>
        <v/>
      </c>
      <c r="EJ510" s="483" t="str">
        <f t="shared" ca="1" si="1092"/>
        <v/>
      </c>
      <c r="EL510" s="71">
        <f t="shared" ca="1" si="1093"/>
        <v>0</v>
      </c>
      <c r="EM510" s="6">
        <f t="shared" ca="1" si="1094"/>
        <v>0</v>
      </c>
      <c r="EN510" s="6" t="str">
        <f t="shared" ca="1" si="1095"/>
        <v/>
      </c>
      <c r="EO510" s="6">
        <f ca="1">IF(LOG入力!BH510&gt;0,0,IF(EM510=0,0,(IF(COUNTIF($EN$19:EN510,EN510)=1,IF($FS$3="N",1,IF(EH510=1,1,0))))))</f>
        <v>0</v>
      </c>
      <c r="EP510" s="6" t="str">
        <f ca="1">IF(LOG入力!BH510&gt;0,"",IF(EO510=1,$X510,""))</f>
        <v/>
      </c>
      <c r="EQ510" s="6" t="str">
        <f ca="1">IF(LOG入力!BH510&gt;0,"",IF(EO510=1,$Y510,""))</f>
        <v/>
      </c>
      <c r="ER510" s="520" t="str">
        <f ca="1">IF(LOG入力!BH510&gt;0,"",IF(COUNTIF($EP$19:$EP510,EP510)=1,EP510,""))</f>
        <v/>
      </c>
      <c r="ES510" s="520">
        <f ca="1">IF(LOG入力!BH510&gt;0,0,IF((EL510=1),IF(($ER510=""),0,1),0))</f>
        <v>0</v>
      </c>
      <c r="ET510" s="520" t="str">
        <f ca="1">IF(LOG入力!BH510&gt;0,"",IF(COUNTIF($EQ$19:EQ510,EQ510)=1,EQ510,""))</f>
        <v/>
      </c>
      <c r="EU510" s="539">
        <f ca="1">IF(LOG入力!BH510&gt;0,0,IF((EL510=1),IF(($ET510=""),0,1),0))</f>
        <v>0</v>
      </c>
      <c r="EV510" s="71">
        <f t="shared" ca="1" si="1096"/>
        <v>0</v>
      </c>
      <c r="EW510" s="6">
        <f t="shared" ca="1" si="1097"/>
        <v>0</v>
      </c>
      <c r="EX510" s="6" t="str">
        <f t="shared" ca="1" si="1098"/>
        <v/>
      </c>
      <c r="EY510" s="6">
        <f ca="1">IF(LOG入力!BH510&gt;0,0,IF(EW510=0,0,(IF(COUNTIF($EX$19:EX510,EX510)=1,IF($FS$3="N",1,IF(EH510=1,1,0))))))</f>
        <v>0</v>
      </c>
      <c r="EZ510" s="6" t="str">
        <f ca="1">IF(LOG入力!BH510&gt;0,"",IF(EY510=1,$X510,""))</f>
        <v/>
      </c>
      <c r="FA510" s="6" t="str">
        <f ca="1">IF(LOG入力!BH510&gt;0,"",IF(EY510=1,$Y510,""))</f>
        <v/>
      </c>
      <c r="FB510" s="6" t="str">
        <f ca="1">IF(LOG入力!BH510&gt;0,"",IF(COUNTIF($EZ$19:$EZ510,EZ510)=1,EZ510,""))</f>
        <v/>
      </c>
      <c r="FC510" s="6">
        <f ca="1">IF(LOG入力!BH510&gt;0,0,IF((EV510=1),IF(($FB510=""),0,1),0))</f>
        <v>0</v>
      </c>
      <c r="FD510" s="6" t="str">
        <f ca="1">IF(LOG入力!BH510&gt;0,"",IF(COUNTIF($FA$19:FA510,FA510)=1,FA510,""))</f>
        <v/>
      </c>
      <c r="FE510" s="72">
        <f ca="1">IF(LOG入力!BH510&gt;0,0,IF((EV510=1),IF(($FD510=""),0,1),0))</f>
        <v>0</v>
      </c>
      <c r="FF510" s="71">
        <f t="shared" ca="1" si="1099"/>
        <v>0</v>
      </c>
      <c r="FG510" s="6">
        <f t="shared" ca="1" si="1100"/>
        <v>0</v>
      </c>
      <c r="FH510" s="6" t="str">
        <f t="shared" ca="1" si="1101"/>
        <v/>
      </c>
      <c r="FI510" s="6">
        <f ca="1">IF(LOG入力!BH510&gt;0,0,IF(FG510=0,0,(IF(COUNTIF($FH$19:FH510,FH510)=1,IF($FS$3="N",1,IF(EH510=1,1,0))))))</f>
        <v>0</v>
      </c>
      <c r="FJ510" s="6" t="str">
        <f ca="1">IF(LOG入力!BH510&gt;0,"",IF(FI510=1,$X510,""))</f>
        <v/>
      </c>
      <c r="FK510" s="6" t="str">
        <f ca="1">IF(LOG入力!BH510&gt;0,"",IF(FI510=1,$Y510,""))</f>
        <v/>
      </c>
      <c r="FL510" s="6" t="str">
        <f ca="1">IF(LOG入力!BH510&gt;0,"",IF(COUNTIF($FJ$19:$FJ510,FJ510)=1,FJ510,""))</f>
        <v/>
      </c>
      <c r="FM510" s="6">
        <f ca="1">IF(LOG入力!BH510&gt;0,0,IF((FF510=1),IF(($FL510=""),0,1),0))</f>
        <v>0</v>
      </c>
      <c r="FN510" s="6" t="str">
        <f ca="1">IF(LOG入力!BH510&gt;0,"",IF(COUNTIF($FK$19:FK510,FK510)=1,FK510,""))</f>
        <v/>
      </c>
      <c r="FO510" s="72">
        <f ca="1">IF(LOG入力!BH510&gt;0,0,IF((FF510=1),IF(($FN510=""),0,1),0))</f>
        <v>0</v>
      </c>
      <c r="FP510" s="71">
        <f t="shared" ca="1" si="1102"/>
        <v>0</v>
      </c>
      <c r="FQ510" s="6">
        <f t="shared" ca="1" si="1103"/>
        <v>0</v>
      </c>
      <c r="FR510" s="6" t="str">
        <f t="shared" ca="1" si="1104"/>
        <v/>
      </c>
      <c r="FS510" s="6">
        <f ca="1">IF(LOG入力!BH510&gt;0,0,IF(FQ510=0,0,(IF(COUNTIF($FR$19:FR510,FR510)=1,IF($FS$3="N",1,IF(EH510=1,1,0))))))</f>
        <v>0</v>
      </c>
      <c r="FT510" s="6" t="str">
        <f ca="1">IF(LOG入力!BH510&gt;0,"",IF(FS510=1,$X510,""))</f>
        <v/>
      </c>
      <c r="FU510" s="6" t="str">
        <f ca="1">IF(LOG入力!BH510&gt;0,"",IF(FS510=1,$Y510,""))</f>
        <v/>
      </c>
      <c r="FV510" s="6" t="str">
        <f ca="1">IF(LOG入力!BH510&gt;0,"",IF(COUNTIF($FT$19:$FT510,FT510)=1,FT510,""))</f>
        <v/>
      </c>
      <c r="FW510" s="6">
        <f ca="1">IF(LOG入力!BH510&gt;0,0,IF((FP510=1),IF(($FV510=""),0,1),0))</f>
        <v>0</v>
      </c>
      <c r="FX510" s="6" t="str">
        <f ca="1">IF(LOG入力!BH510&gt;0,"",IF(COUNTIF($FU$19:FU510,FU510)=1,FU510,""))</f>
        <v/>
      </c>
      <c r="FY510" s="72">
        <f ca="1">IF(LOG入力!BH510&gt;0,0,IF((FP510=1),IF(($FX510=""),0,1),0))</f>
        <v>0</v>
      </c>
      <c r="FZ510" s="71">
        <f t="shared" ca="1" si="1105"/>
        <v>0</v>
      </c>
      <c r="GA510" s="6">
        <f t="shared" ca="1" si="1106"/>
        <v>0</v>
      </c>
      <c r="GB510" s="6" t="str">
        <f t="shared" ca="1" si="1107"/>
        <v/>
      </c>
      <c r="GC510" s="6">
        <f ca="1">IF(LOG入力!BH510&gt;0,0,IF(GA510=0,0,(IF(COUNTIF($GB$19:GB510,GB510)=1,IF($FS$3="N",1,IF(EH510=1,1,0))))))</f>
        <v>0</v>
      </c>
      <c r="GD510" s="6" t="str">
        <f ca="1">IF(LOG入力!BH510&gt;0,"",IF(GC510=1,$X510,""))</f>
        <v/>
      </c>
      <c r="GE510" s="6" t="str">
        <f ca="1">IF(LOG入力!BH510&gt;0,"",IF(GC510=1,$Y510,""))</f>
        <v/>
      </c>
      <c r="GF510" s="6" t="str">
        <f ca="1">IF(LOG入力!BH510&gt;0,"",IF(COUNTIF($GD$19:$GD510,GD510)=1,GD510,""))</f>
        <v/>
      </c>
      <c r="GG510" s="6">
        <f ca="1">IF(LOG入力!BH510&gt;0,0,IF((FZ510=1),IF(($GF510=""),0,1),0))</f>
        <v>0</v>
      </c>
      <c r="GH510" s="6" t="str">
        <f ca="1">IF(LOG入力!BH510&gt;0,"",IF(COUNTIF($GE$19:GE510,GE510)=1,GE510,""))</f>
        <v/>
      </c>
      <c r="GI510" s="72">
        <f ca="1">IF(LOG入力!BH510&gt;0,0,IF((FZ510=1),IF(($GH510=""),0,1),0))</f>
        <v>0</v>
      </c>
      <c r="GK510" s="455" t="str">
        <f ca="1">IF(V510=1,"",IF(LEN(LOG入力!AS510)=0,"",LOG入力!AS510))</f>
        <v/>
      </c>
      <c r="GL510" s="378" t="str">
        <f t="shared" ca="1" si="1108"/>
        <v/>
      </c>
      <c r="GM510" s="378" t="str">
        <f t="shared" ca="1" si="1109"/>
        <v/>
      </c>
      <c r="GN510" s="74" t="str">
        <f t="shared" ca="1" si="1110"/>
        <v/>
      </c>
      <c r="GO510" s="74" t="str">
        <f t="shared" ca="1" si="1111"/>
        <v/>
      </c>
      <c r="GQ510" s="74" t="str">
        <f t="shared" ca="1" si="1112"/>
        <v/>
      </c>
      <c r="GR510" s="74" t="str">
        <f t="shared" ca="1" si="1113"/>
        <v/>
      </c>
      <c r="GS510" s="74" t="str">
        <f t="shared" ca="1" si="1114"/>
        <v/>
      </c>
      <c r="GT510" s="74" t="str">
        <f t="shared" ca="1" si="1115"/>
        <v/>
      </c>
      <c r="GU510" s="74" t="str">
        <f t="shared" ca="1" si="1116"/>
        <v/>
      </c>
      <c r="GV510" s="74" t="str">
        <f t="shared" ca="1" si="1117"/>
        <v/>
      </c>
      <c r="GX510" s="74" t="str">
        <f t="shared" ca="1" si="1118"/>
        <v/>
      </c>
      <c r="GY510" s="74" t="str">
        <f t="shared" ca="1" si="1119"/>
        <v/>
      </c>
      <c r="GZ510" s="74" t="str">
        <f ca="1">IF(V510=1,"",IF(LOG入力!BH510&gt;0,0,IF(GY510=0,0,IF((VALUE((TYPE(VALUE(J510)))))=16,0,IF(VALUE(J510)&lt;60,1,IF(VALUE(J510)&lt;100,0,IF(VALUE(J510)&lt;600,2,0)))))))</f>
        <v/>
      </c>
      <c r="HA510" s="74" t="str">
        <f t="shared" ca="1" si="1120"/>
        <v/>
      </c>
      <c r="HB510" s="74" t="str">
        <f ca="1">IF(V510=1,"",IF(LOG入力!BH510&gt;0,0,IF(HA510=0,0,IF((VALUE((TYPE(VALUE(L510)))))=16,0,IF(VALUE(L510)&lt;60,1,IF(VALUE(L510)&lt;100,0,IF(VALUE(L510)&lt;600,2,0)))))))</f>
        <v/>
      </c>
      <c r="HD510" s="74" t="str">
        <f t="shared" ca="1" si="1121"/>
        <v/>
      </c>
      <c r="HF510" s="74" t="str">
        <f t="shared" ca="1" si="1122"/>
        <v/>
      </c>
      <c r="HG510" s="74" t="str">
        <f t="shared" ca="1" si="1123"/>
        <v/>
      </c>
      <c r="HH510" s="74" t="str">
        <f t="shared" ca="1" si="1124"/>
        <v/>
      </c>
      <c r="HI510" s="74" t="str">
        <f t="shared" ca="1" si="1125"/>
        <v/>
      </c>
      <c r="HJ510" s="74" t="str">
        <f t="shared" ca="1" si="1126"/>
        <v/>
      </c>
      <c r="HK510" s="74" t="str">
        <f t="shared" ca="1" si="1127"/>
        <v/>
      </c>
      <c r="HL510" s="74" t="str">
        <f t="shared" ca="1" si="1128"/>
        <v/>
      </c>
      <c r="HM510" s="74" t="str">
        <f t="shared" ca="1" si="1129"/>
        <v/>
      </c>
      <c r="HN510" s="74" t="str">
        <f t="shared" ca="1" si="1130"/>
        <v/>
      </c>
      <c r="HO510" s="529" t="str">
        <f t="shared" ca="1" si="1131"/>
        <v/>
      </c>
      <c r="HP510" s="74" t="str">
        <f t="shared" ca="1" si="1132"/>
        <v/>
      </c>
      <c r="HQ510" s="74" t="str">
        <f t="shared" ca="1" si="1133"/>
        <v/>
      </c>
      <c r="HR510" s="74" t="str">
        <f t="shared" ca="1" si="1134"/>
        <v/>
      </c>
      <c r="HS510" s="74" t="str">
        <f t="shared" ca="1" si="1135"/>
        <v/>
      </c>
      <c r="HT510" s="74" t="str">
        <f ca="1">IF(V510=1,"",IF(LOG入力!BH510&gt;0,0,IF(DV510=1,0,IF(N510="0",0,IF(SUM(HD510:HS510)&gt;0,1,0)))))</f>
        <v/>
      </c>
    </row>
    <row r="511" spans="1:228" x14ac:dyDescent="0.15">
      <c r="A511" s="5"/>
      <c r="B511" s="532" t="str">
        <f t="shared" ca="1" si="994"/>
        <v/>
      </c>
      <c r="C511" s="534" t="str">
        <f ca="1">LOG入力!AP511</f>
        <v/>
      </c>
      <c r="D511" s="534" t="str">
        <f ca="1">LOG入力!AQ511</f>
        <v/>
      </c>
      <c r="E511" s="534" t="str">
        <f ca="1">LOG入力!AR511</f>
        <v/>
      </c>
      <c r="F511" s="535" t="str">
        <f t="shared" ca="1" si="995"/>
        <v/>
      </c>
      <c r="G511" s="585" t="str">
        <f ca="1">LOG入力!AT511</f>
        <v/>
      </c>
      <c r="H511" s="542" t="str">
        <f ca="1">LOG入力!AU511</f>
        <v/>
      </c>
      <c r="I511" s="542" t="str">
        <f ca="1">LOG入力!AV511</f>
        <v/>
      </c>
      <c r="J511" s="577" t="str">
        <f ca="1">LOG入力!AW511</f>
        <v/>
      </c>
      <c r="K511" s="578" t="str">
        <f ca="1">LOG入力!BJ511</f>
        <v/>
      </c>
      <c r="L511" s="577" t="str">
        <f ca="1">LOG入力!AY511</f>
        <v/>
      </c>
      <c r="M511" s="545" t="str">
        <f ca="1">LOG入力!BK511</f>
        <v/>
      </c>
      <c r="N511" s="512" t="str">
        <f ca="1">IF(V511=1,"",IF(LOG入力!AJ511=1,"1",LOG入力!BA511))</f>
        <v/>
      </c>
      <c r="O511" s="538" t="str">
        <f ca="1">IF(V511=1,"",IF(LEN(LOG入力!O511)=0,"",LOG入力!O511))</f>
        <v/>
      </c>
      <c r="P511" s="291" t="str">
        <f ca="1">IF(V511=1,"",IF($AA$4=1,"",IF(LOG入力!BG511=1,"",CONCATENATE($ER511,$FB511,$FL511,$FV511,$GF511))))</f>
        <v/>
      </c>
      <c r="Q511" s="291" t="str">
        <f ca="1">IF(V511=1,"",IF($AA$4=1,"",IF(LOG入力!BG511=1,"",CONCATENATE($ET511,$FD511,$FN511,$FX511,$GH511))))</f>
        <v/>
      </c>
      <c r="R511" s="573" t="str">
        <f ca="1">IF(V511=1,"",IF($AA$4=1,"",IF(LOG入力!BH511&gt;0,0,AA511)))</f>
        <v/>
      </c>
      <c r="S511" s="293" t="str">
        <f t="shared" ca="1" si="996"/>
        <v/>
      </c>
      <c r="T511" s="29"/>
      <c r="U511" s="38"/>
      <c r="V511" s="196">
        <f ca="1">LOG入力!AN511</f>
        <v>1</v>
      </c>
      <c r="W511" s="38"/>
      <c r="X511" s="516" t="str">
        <f t="shared" ca="1" si="997"/>
        <v/>
      </c>
      <c r="Y511" s="515" t="str">
        <f t="shared" ca="1" si="998"/>
        <v/>
      </c>
      <c r="Z511" s="518" t="str">
        <f t="shared" ca="1" si="999"/>
        <v/>
      </c>
      <c r="AA511" s="574" t="str">
        <f t="shared" ca="1" si="1000"/>
        <v/>
      </c>
      <c r="AC511" s="6" t="str">
        <f t="shared" ca="1" si="1001"/>
        <v/>
      </c>
      <c r="AD511" s="6" t="str">
        <f t="shared" ca="1" si="1002"/>
        <v/>
      </c>
      <c r="AE511" s="6" t="str">
        <f t="shared" ca="1" si="1003"/>
        <v/>
      </c>
      <c r="AF511" s="6" t="str">
        <f t="shared" ca="1" si="1004"/>
        <v/>
      </c>
      <c r="AG511" s="6" t="str">
        <f t="shared" ca="1" si="1005"/>
        <v/>
      </c>
      <c r="AH511" s="6" t="str">
        <f t="shared" ca="1" si="1006"/>
        <v/>
      </c>
      <c r="AI511" s="6" t="str">
        <f t="shared" ca="1" si="1007"/>
        <v/>
      </c>
      <c r="AJ511" s="6" t="str">
        <f t="shared" ca="1" si="1008"/>
        <v/>
      </c>
      <c r="AK511" s="6" t="str">
        <f t="shared" ca="1" si="1009"/>
        <v/>
      </c>
      <c r="AL511" s="6" t="str">
        <f t="shared" ca="1" si="1010"/>
        <v/>
      </c>
      <c r="AM511" s="6" t="str">
        <f t="shared" ca="1" si="1011"/>
        <v/>
      </c>
      <c r="AN511" s="6" t="str">
        <f t="shared" ca="1" si="1012"/>
        <v/>
      </c>
      <c r="AO511" s="6" t="str">
        <f t="shared" ca="1" si="1013"/>
        <v/>
      </c>
      <c r="AP511" s="6" t="str">
        <f t="shared" ca="1" si="1014"/>
        <v/>
      </c>
      <c r="AQ511" s="6" t="str">
        <f t="shared" ca="1" si="1015"/>
        <v/>
      </c>
      <c r="AR511" s="6" t="str">
        <f t="shared" ca="1" si="1016"/>
        <v/>
      </c>
      <c r="AS511" s="6" t="str">
        <f t="shared" ca="1" si="1017"/>
        <v/>
      </c>
      <c r="AT511" s="6" t="str">
        <f t="shared" ca="1" si="1018"/>
        <v/>
      </c>
      <c r="AU511" s="6" t="str">
        <f t="shared" ca="1" si="1019"/>
        <v/>
      </c>
      <c r="AV511" s="6" t="str">
        <f t="shared" ca="1" si="1020"/>
        <v/>
      </c>
      <c r="AW511" s="6" t="str">
        <f t="shared" ca="1" si="1021"/>
        <v/>
      </c>
      <c r="AY511" s="6" t="str">
        <f t="shared" ca="1" si="1022"/>
        <v/>
      </c>
      <c r="AZ511" s="6" t="str">
        <f t="shared" ca="1" si="1023"/>
        <v/>
      </c>
      <c r="BA511" s="6" t="str">
        <f t="shared" ca="1" si="1024"/>
        <v/>
      </c>
      <c r="BB511" s="6" t="str">
        <f t="shared" ca="1" si="1025"/>
        <v/>
      </c>
      <c r="BC511" s="6" t="str">
        <f t="shared" ca="1" si="1026"/>
        <v/>
      </c>
      <c r="BD511" s="6" t="str">
        <f t="shared" ca="1" si="1027"/>
        <v/>
      </c>
      <c r="BE511" s="6" t="str">
        <f t="shared" ca="1" si="1028"/>
        <v/>
      </c>
      <c r="BF511" s="6" t="str">
        <f t="shared" ca="1" si="1029"/>
        <v/>
      </c>
      <c r="BG511" s="6" t="str">
        <f t="shared" ca="1" si="1030"/>
        <v/>
      </c>
      <c r="BH511" s="6" t="str">
        <f t="shared" ca="1" si="1031"/>
        <v/>
      </c>
      <c r="BI511" s="6" t="str">
        <f t="shared" ca="1" si="1032"/>
        <v/>
      </c>
      <c r="BJ511" s="6" t="str">
        <f t="shared" ca="1" si="1033"/>
        <v/>
      </c>
      <c r="BK511" s="6" t="str">
        <f t="shared" ca="1" si="1034"/>
        <v/>
      </c>
      <c r="BL511" s="6" t="str">
        <f t="shared" ca="1" si="1035"/>
        <v/>
      </c>
      <c r="BM511" s="6" t="str">
        <f t="shared" ca="1" si="1036"/>
        <v/>
      </c>
      <c r="BN511" s="6" t="str">
        <f t="shared" ca="1" si="1037"/>
        <v/>
      </c>
      <c r="BO511" s="6" t="str">
        <f t="shared" ca="1" si="1038"/>
        <v/>
      </c>
      <c r="BP511" s="6" t="str">
        <f t="shared" ca="1" si="1039"/>
        <v/>
      </c>
      <c r="BQ511" s="6" t="str">
        <f t="shared" ca="1" si="1040"/>
        <v/>
      </c>
      <c r="BR511" s="6" t="str">
        <f t="shared" ca="1" si="1041"/>
        <v/>
      </c>
      <c r="BS511" s="6" t="str">
        <f t="shared" ca="1" si="1042"/>
        <v/>
      </c>
      <c r="BU511" s="6" t="str">
        <f t="shared" ca="1" si="1043"/>
        <v/>
      </c>
      <c r="BW511" s="515" t="str">
        <f t="shared" ca="1" si="1044"/>
        <v/>
      </c>
      <c r="BX511" s="515">
        <f t="shared" ca="1" si="1045"/>
        <v>0</v>
      </c>
      <c r="BY511" s="515" t="str">
        <f t="shared" ca="1" si="1046"/>
        <v/>
      </c>
      <c r="CA511" s="6">
        <f t="shared" ca="1" si="1047"/>
        <v>1</v>
      </c>
      <c r="CC511" s="523" t="str">
        <f t="shared" ca="1" si="1048"/>
        <v/>
      </c>
      <c r="CE511" s="6" t="str">
        <f t="shared" ca="1" si="1049"/>
        <v/>
      </c>
      <c r="CG511" s="524" t="str">
        <f ca="1">IF(V511=1,"",IF($AA$4=1,"",IF(LOG入力!BH511&gt;0,"",IF(N511=0,"",IF(HT511=0,"","★")))))</f>
        <v/>
      </c>
      <c r="CI511" s="74" t="str">
        <f t="shared" ca="1" si="1050"/>
        <v/>
      </c>
      <c r="CK511" s="525" t="str">
        <f ca="1">IF(V511=1,"",IF(LOG入力!BH511&gt;0,1,0))</f>
        <v/>
      </c>
      <c r="CL511" s="74" t="str">
        <f t="shared" ca="1" si="1051"/>
        <v/>
      </c>
      <c r="CN511" s="74" t="str">
        <f t="shared" ca="1" si="1052"/>
        <v/>
      </c>
      <c r="CO511" s="74" t="str">
        <f t="shared" ca="1" si="1053"/>
        <v/>
      </c>
      <c r="CQ511" s="74" t="str">
        <f t="shared" ca="1" si="1054"/>
        <v/>
      </c>
      <c r="CR511" s="74" t="str">
        <f t="shared" ca="1" si="1055"/>
        <v/>
      </c>
      <c r="CS511" s="74" t="str">
        <f t="shared" ca="1" si="1056"/>
        <v/>
      </c>
      <c r="CT511" s="74" t="str">
        <f t="shared" ca="1" si="1057"/>
        <v/>
      </c>
      <c r="CU511" s="74" t="str">
        <f t="shared" ca="1" si="1058"/>
        <v/>
      </c>
      <c r="CV511" s="74" t="str">
        <f t="shared" ca="1" si="1059"/>
        <v/>
      </c>
      <c r="CW511" s="74" t="str">
        <f t="shared" ca="1" si="1060"/>
        <v/>
      </c>
      <c r="CX511" s="74" t="str">
        <f t="shared" ca="1" si="1061"/>
        <v/>
      </c>
      <c r="CY511" s="74" t="str">
        <f t="shared" ca="1" si="1062"/>
        <v/>
      </c>
      <c r="CZ511" s="74" t="str">
        <f t="shared" ca="1" si="1063"/>
        <v/>
      </c>
      <c r="DA511" s="74" t="str">
        <f t="shared" ca="1" si="1064"/>
        <v/>
      </c>
      <c r="DB511" s="74" t="str">
        <f t="shared" ca="1" si="1065"/>
        <v/>
      </c>
      <c r="DD511" s="74" t="str">
        <f t="shared" ca="1" si="1066"/>
        <v/>
      </c>
      <c r="DE511" s="74" t="str">
        <f t="shared" ca="1" si="1067"/>
        <v/>
      </c>
      <c r="DF511" s="74" t="str">
        <f t="shared" ca="1" si="1068"/>
        <v/>
      </c>
      <c r="DG511" s="74" t="str">
        <f t="shared" ca="1" si="1069"/>
        <v/>
      </c>
      <c r="DH511" s="74" t="str">
        <f t="shared" ca="1" si="1070"/>
        <v/>
      </c>
      <c r="DI511" s="74" t="str">
        <f t="shared" ca="1" si="1071"/>
        <v/>
      </c>
      <c r="DJ511" s="74" t="str">
        <f t="shared" ca="1" si="1072"/>
        <v/>
      </c>
      <c r="DK511" s="74" t="str">
        <f t="shared" ca="1" si="1073"/>
        <v/>
      </c>
      <c r="DL511" s="74" t="str">
        <f t="shared" ca="1" si="1074"/>
        <v/>
      </c>
      <c r="DM511" s="74" t="str">
        <f t="shared" ca="1" si="1075"/>
        <v/>
      </c>
      <c r="DN511" s="74" t="str">
        <f t="shared" ca="1" si="1076"/>
        <v/>
      </c>
      <c r="DO511" s="74" t="str">
        <f t="shared" ca="1" si="1077"/>
        <v/>
      </c>
      <c r="DQ511" s="74" t="str">
        <f t="shared" ca="1" si="1078"/>
        <v/>
      </c>
      <c r="DS511" s="74" t="str">
        <f t="shared" ca="1" si="1079"/>
        <v/>
      </c>
      <c r="DT511" s="74" t="str">
        <f t="shared" ca="1" si="1080"/>
        <v/>
      </c>
      <c r="DV511" s="525" t="str">
        <f t="shared" ca="1" si="1081"/>
        <v/>
      </c>
      <c r="DW511" s="74" t="str">
        <f t="shared" ca="1" si="1082"/>
        <v/>
      </c>
      <c r="DX511" s="485" t="str">
        <f t="shared" ca="1" si="1083"/>
        <v/>
      </c>
      <c r="DY511" s="74" t="str">
        <f t="shared" ca="1" si="1084"/>
        <v/>
      </c>
      <c r="DZ511" s="74" t="str">
        <f t="shared" ca="1" si="1085"/>
        <v/>
      </c>
      <c r="EA511" s="74" t="str">
        <f t="shared" ca="1" si="1086"/>
        <v/>
      </c>
      <c r="EC511" s="74" t="str">
        <f t="shared" ca="1" si="1087"/>
        <v/>
      </c>
      <c r="ED511" s="74" t="str">
        <f t="shared" ca="1" si="1088"/>
        <v/>
      </c>
      <c r="EE511" s="74" t="str">
        <f t="shared" ca="1" si="1089"/>
        <v/>
      </c>
      <c r="EG511" s="479" t="str">
        <f ca="1">IF(V511=1,"",IF(LOG入力!BH511&gt;0,0,IF(CG511="★",0,IF(R511=1,0,IF(N511=0,0,1)))))</f>
        <v/>
      </c>
      <c r="EH511" s="483" t="str">
        <f t="shared" ca="1" si="1090"/>
        <v/>
      </c>
      <c r="EI511" s="483" t="str">
        <f t="shared" ca="1" si="1091"/>
        <v/>
      </c>
      <c r="EJ511" s="483" t="str">
        <f t="shared" ca="1" si="1092"/>
        <v/>
      </c>
      <c r="EL511" s="71">
        <f t="shared" ca="1" si="1093"/>
        <v>0</v>
      </c>
      <c r="EM511" s="6">
        <f t="shared" ca="1" si="1094"/>
        <v>0</v>
      </c>
      <c r="EN511" s="6" t="str">
        <f t="shared" ca="1" si="1095"/>
        <v/>
      </c>
      <c r="EO511" s="6">
        <f ca="1">IF(LOG入力!BH511&gt;0,0,IF(EM511=0,0,(IF(COUNTIF($EN$19:EN511,EN511)=1,IF($FS$3="N",1,IF(EH511=1,1,0))))))</f>
        <v>0</v>
      </c>
      <c r="EP511" s="6" t="str">
        <f ca="1">IF(LOG入力!BH511&gt;0,"",IF(EO511=1,$X511,""))</f>
        <v/>
      </c>
      <c r="EQ511" s="6" t="str">
        <f ca="1">IF(LOG入力!BH511&gt;0,"",IF(EO511=1,$Y511,""))</f>
        <v/>
      </c>
      <c r="ER511" s="520" t="str">
        <f ca="1">IF(LOG入力!BH511&gt;0,"",IF(COUNTIF($EP$19:$EP511,EP511)=1,EP511,""))</f>
        <v/>
      </c>
      <c r="ES511" s="520">
        <f ca="1">IF(LOG入力!BH511&gt;0,0,IF((EL511=1),IF(($ER511=""),0,1),0))</f>
        <v>0</v>
      </c>
      <c r="ET511" s="520" t="str">
        <f ca="1">IF(LOG入力!BH511&gt;0,"",IF(COUNTIF($EQ$19:EQ511,EQ511)=1,EQ511,""))</f>
        <v/>
      </c>
      <c r="EU511" s="539">
        <f ca="1">IF(LOG入力!BH511&gt;0,0,IF((EL511=1),IF(($ET511=""),0,1),0))</f>
        <v>0</v>
      </c>
      <c r="EV511" s="71">
        <f t="shared" ca="1" si="1096"/>
        <v>0</v>
      </c>
      <c r="EW511" s="6">
        <f t="shared" ca="1" si="1097"/>
        <v>0</v>
      </c>
      <c r="EX511" s="6" t="str">
        <f t="shared" ca="1" si="1098"/>
        <v/>
      </c>
      <c r="EY511" s="6">
        <f ca="1">IF(LOG入力!BH511&gt;0,0,IF(EW511=0,0,(IF(COUNTIF($EX$19:EX511,EX511)=1,IF($FS$3="N",1,IF(EH511=1,1,0))))))</f>
        <v>0</v>
      </c>
      <c r="EZ511" s="6" t="str">
        <f ca="1">IF(LOG入力!BH511&gt;0,"",IF(EY511=1,$X511,""))</f>
        <v/>
      </c>
      <c r="FA511" s="6" t="str">
        <f ca="1">IF(LOG入力!BH511&gt;0,"",IF(EY511=1,$Y511,""))</f>
        <v/>
      </c>
      <c r="FB511" s="6" t="str">
        <f ca="1">IF(LOG入力!BH511&gt;0,"",IF(COUNTIF($EZ$19:$EZ511,EZ511)=1,EZ511,""))</f>
        <v/>
      </c>
      <c r="FC511" s="6">
        <f ca="1">IF(LOG入力!BH511&gt;0,0,IF((EV511=1),IF(($FB511=""),0,1),0))</f>
        <v>0</v>
      </c>
      <c r="FD511" s="6" t="str">
        <f ca="1">IF(LOG入力!BH511&gt;0,"",IF(COUNTIF($FA$19:FA511,FA511)=1,FA511,""))</f>
        <v/>
      </c>
      <c r="FE511" s="72">
        <f ca="1">IF(LOG入力!BH511&gt;0,0,IF((EV511=1),IF(($FD511=""),0,1),0))</f>
        <v>0</v>
      </c>
      <c r="FF511" s="71">
        <f t="shared" ca="1" si="1099"/>
        <v>0</v>
      </c>
      <c r="FG511" s="6">
        <f t="shared" ca="1" si="1100"/>
        <v>0</v>
      </c>
      <c r="FH511" s="6" t="str">
        <f t="shared" ca="1" si="1101"/>
        <v/>
      </c>
      <c r="FI511" s="6">
        <f ca="1">IF(LOG入力!BH511&gt;0,0,IF(FG511=0,0,(IF(COUNTIF($FH$19:FH511,FH511)=1,IF($FS$3="N",1,IF(EH511=1,1,0))))))</f>
        <v>0</v>
      </c>
      <c r="FJ511" s="6" t="str">
        <f ca="1">IF(LOG入力!BH511&gt;0,"",IF(FI511=1,$X511,""))</f>
        <v/>
      </c>
      <c r="FK511" s="6" t="str">
        <f ca="1">IF(LOG入力!BH511&gt;0,"",IF(FI511=1,$Y511,""))</f>
        <v/>
      </c>
      <c r="FL511" s="6" t="str">
        <f ca="1">IF(LOG入力!BH511&gt;0,"",IF(COUNTIF($FJ$19:$FJ511,FJ511)=1,FJ511,""))</f>
        <v/>
      </c>
      <c r="FM511" s="6">
        <f ca="1">IF(LOG入力!BH511&gt;0,0,IF((FF511=1),IF(($FL511=""),0,1),0))</f>
        <v>0</v>
      </c>
      <c r="FN511" s="6" t="str">
        <f ca="1">IF(LOG入力!BH511&gt;0,"",IF(COUNTIF($FK$19:FK511,FK511)=1,FK511,""))</f>
        <v/>
      </c>
      <c r="FO511" s="72">
        <f ca="1">IF(LOG入力!BH511&gt;0,0,IF((FF511=1),IF(($FN511=""),0,1),0))</f>
        <v>0</v>
      </c>
      <c r="FP511" s="71">
        <f t="shared" ca="1" si="1102"/>
        <v>0</v>
      </c>
      <c r="FQ511" s="6">
        <f t="shared" ca="1" si="1103"/>
        <v>0</v>
      </c>
      <c r="FR511" s="6" t="str">
        <f t="shared" ca="1" si="1104"/>
        <v/>
      </c>
      <c r="FS511" s="6">
        <f ca="1">IF(LOG入力!BH511&gt;0,0,IF(FQ511=0,0,(IF(COUNTIF($FR$19:FR511,FR511)=1,IF($FS$3="N",1,IF(EH511=1,1,0))))))</f>
        <v>0</v>
      </c>
      <c r="FT511" s="6" t="str">
        <f ca="1">IF(LOG入力!BH511&gt;0,"",IF(FS511=1,$X511,""))</f>
        <v/>
      </c>
      <c r="FU511" s="6" t="str">
        <f ca="1">IF(LOG入力!BH511&gt;0,"",IF(FS511=1,$Y511,""))</f>
        <v/>
      </c>
      <c r="FV511" s="6" t="str">
        <f ca="1">IF(LOG入力!BH511&gt;0,"",IF(COUNTIF($FT$19:$FT511,FT511)=1,FT511,""))</f>
        <v/>
      </c>
      <c r="FW511" s="6">
        <f ca="1">IF(LOG入力!BH511&gt;0,0,IF((FP511=1),IF(($FV511=""),0,1),0))</f>
        <v>0</v>
      </c>
      <c r="FX511" s="6" t="str">
        <f ca="1">IF(LOG入力!BH511&gt;0,"",IF(COUNTIF($FU$19:FU511,FU511)=1,FU511,""))</f>
        <v/>
      </c>
      <c r="FY511" s="72">
        <f ca="1">IF(LOG入力!BH511&gt;0,0,IF((FP511=1),IF(($FX511=""),0,1),0))</f>
        <v>0</v>
      </c>
      <c r="FZ511" s="71">
        <f t="shared" ca="1" si="1105"/>
        <v>0</v>
      </c>
      <c r="GA511" s="6">
        <f t="shared" ca="1" si="1106"/>
        <v>0</v>
      </c>
      <c r="GB511" s="6" t="str">
        <f t="shared" ca="1" si="1107"/>
        <v/>
      </c>
      <c r="GC511" s="6">
        <f ca="1">IF(LOG入力!BH511&gt;0,0,IF(GA511=0,0,(IF(COUNTIF($GB$19:GB511,GB511)=1,IF($FS$3="N",1,IF(EH511=1,1,0))))))</f>
        <v>0</v>
      </c>
      <c r="GD511" s="6" t="str">
        <f ca="1">IF(LOG入力!BH511&gt;0,"",IF(GC511=1,$X511,""))</f>
        <v/>
      </c>
      <c r="GE511" s="6" t="str">
        <f ca="1">IF(LOG入力!BH511&gt;0,"",IF(GC511=1,$Y511,""))</f>
        <v/>
      </c>
      <c r="GF511" s="6" t="str">
        <f ca="1">IF(LOG入力!BH511&gt;0,"",IF(COUNTIF($GD$19:$GD511,GD511)=1,GD511,""))</f>
        <v/>
      </c>
      <c r="GG511" s="6">
        <f ca="1">IF(LOG入力!BH511&gt;0,0,IF((FZ511=1),IF(($GF511=""),0,1),0))</f>
        <v>0</v>
      </c>
      <c r="GH511" s="6" t="str">
        <f ca="1">IF(LOG入力!BH511&gt;0,"",IF(COUNTIF($GE$19:GE511,GE511)=1,GE511,""))</f>
        <v/>
      </c>
      <c r="GI511" s="72">
        <f ca="1">IF(LOG入力!BH511&gt;0,0,IF((FZ511=1),IF(($GH511=""),0,1),0))</f>
        <v>0</v>
      </c>
      <c r="GK511" s="455" t="str">
        <f ca="1">IF(V511=1,"",IF(LEN(LOG入力!AS511)=0,"",LOG入力!AS511))</f>
        <v/>
      </c>
      <c r="GL511" s="378" t="str">
        <f t="shared" ca="1" si="1108"/>
        <v/>
      </c>
      <c r="GM511" s="378" t="str">
        <f t="shared" ca="1" si="1109"/>
        <v/>
      </c>
      <c r="GN511" s="74" t="str">
        <f t="shared" ca="1" si="1110"/>
        <v/>
      </c>
      <c r="GO511" s="74" t="str">
        <f t="shared" ca="1" si="1111"/>
        <v/>
      </c>
      <c r="GQ511" s="74" t="str">
        <f t="shared" ca="1" si="1112"/>
        <v/>
      </c>
      <c r="GR511" s="74" t="str">
        <f t="shared" ca="1" si="1113"/>
        <v/>
      </c>
      <c r="GS511" s="74" t="str">
        <f t="shared" ca="1" si="1114"/>
        <v/>
      </c>
      <c r="GT511" s="74" t="str">
        <f t="shared" ca="1" si="1115"/>
        <v/>
      </c>
      <c r="GU511" s="74" t="str">
        <f t="shared" ca="1" si="1116"/>
        <v/>
      </c>
      <c r="GV511" s="74" t="str">
        <f t="shared" ca="1" si="1117"/>
        <v/>
      </c>
      <c r="GX511" s="74" t="str">
        <f t="shared" ca="1" si="1118"/>
        <v/>
      </c>
      <c r="GY511" s="74" t="str">
        <f t="shared" ca="1" si="1119"/>
        <v/>
      </c>
      <c r="GZ511" s="74" t="str">
        <f ca="1">IF(V511=1,"",IF(LOG入力!BH511&gt;0,0,IF(GY511=0,0,IF((VALUE((TYPE(VALUE(J511)))))=16,0,IF(VALUE(J511)&lt;60,1,IF(VALUE(J511)&lt;100,0,IF(VALUE(J511)&lt;600,2,0)))))))</f>
        <v/>
      </c>
      <c r="HA511" s="74" t="str">
        <f t="shared" ca="1" si="1120"/>
        <v/>
      </c>
      <c r="HB511" s="74" t="str">
        <f ca="1">IF(V511=1,"",IF(LOG入力!BH511&gt;0,0,IF(HA511=0,0,IF((VALUE((TYPE(VALUE(L511)))))=16,0,IF(VALUE(L511)&lt;60,1,IF(VALUE(L511)&lt;100,0,IF(VALUE(L511)&lt;600,2,0)))))))</f>
        <v/>
      </c>
      <c r="HD511" s="74" t="str">
        <f t="shared" ca="1" si="1121"/>
        <v/>
      </c>
      <c r="HF511" s="74" t="str">
        <f t="shared" ca="1" si="1122"/>
        <v/>
      </c>
      <c r="HG511" s="74" t="str">
        <f t="shared" ca="1" si="1123"/>
        <v/>
      </c>
      <c r="HH511" s="74" t="str">
        <f t="shared" ca="1" si="1124"/>
        <v/>
      </c>
      <c r="HI511" s="74" t="str">
        <f t="shared" ca="1" si="1125"/>
        <v/>
      </c>
      <c r="HJ511" s="74" t="str">
        <f t="shared" ca="1" si="1126"/>
        <v/>
      </c>
      <c r="HK511" s="74" t="str">
        <f t="shared" ca="1" si="1127"/>
        <v/>
      </c>
      <c r="HL511" s="74" t="str">
        <f t="shared" ca="1" si="1128"/>
        <v/>
      </c>
      <c r="HM511" s="74" t="str">
        <f t="shared" ca="1" si="1129"/>
        <v/>
      </c>
      <c r="HN511" s="74" t="str">
        <f t="shared" ca="1" si="1130"/>
        <v/>
      </c>
      <c r="HO511" s="529" t="str">
        <f t="shared" ca="1" si="1131"/>
        <v/>
      </c>
      <c r="HP511" s="74" t="str">
        <f t="shared" ca="1" si="1132"/>
        <v/>
      </c>
      <c r="HQ511" s="74" t="str">
        <f t="shared" ca="1" si="1133"/>
        <v/>
      </c>
      <c r="HR511" s="74" t="str">
        <f t="shared" ca="1" si="1134"/>
        <v/>
      </c>
      <c r="HS511" s="74" t="str">
        <f t="shared" ca="1" si="1135"/>
        <v/>
      </c>
      <c r="HT511" s="74" t="str">
        <f ca="1">IF(V511=1,"",IF(LOG入力!BH511&gt;0,0,IF(DV511=1,0,IF(N511="0",0,IF(SUM(HD511:HS511)&gt;0,1,0)))))</f>
        <v/>
      </c>
    </row>
    <row r="512" spans="1:228" x14ac:dyDescent="0.15">
      <c r="A512" s="5"/>
      <c r="B512" s="532" t="str">
        <f t="shared" ca="1" si="994"/>
        <v/>
      </c>
      <c r="C512" s="534" t="str">
        <f ca="1">LOG入力!AP512</f>
        <v/>
      </c>
      <c r="D512" s="534" t="str">
        <f ca="1">LOG入力!AQ512</f>
        <v/>
      </c>
      <c r="E512" s="534" t="str">
        <f ca="1">LOG入力!AR512</f>
        <v/>
      </c>
      <c r="F512" s="535" t="str">
        <f t="shared" ca="1" si="995"/>
        <v/>
      </c>
      <c r="G512" s="585" t="str">
        <f ca="1">LOG入力!AT512</f>
        <v/>
      </c>
      <c r="H512" s="542" t="str">
        <f ca="1">LOG入力!AU512</f>
        <v/>
      </c>
      <c r="I512" s="542" t="str">
        <f ca="1">LOG入力!AV512</f>
        <v/>
      </c>
      <c r="J512" s="577" t="str">
        <f ca="1">LOG入力!AW512</f>
        <v/>
      </c>
      <c r="K512" s="578" t="str">
        <f ca="1">LOG入力!BJ512</f>
        <v/>
      </c>
      <c r="L512" s="577" t="str">
        <f ca="1">LOG入力!AY512</f>
        <v/>
      </c>
      <c r="M512" s="545" t="str">
        <f ca="1">LOG入力!BK512</f>
        <v/>
      </c>
      <c r="N512" s="512" t="str">
        <f ca="1">IF(V512=1,"",IF(LOG入力!AJ512=1,"1",LOG入力!BA512))</f>
        <v/>
      </c>
      <c r="O512" s="538" t="str">
        <f ca="1">IF(V512=1,"",IF(LEN(LOG入力!O512)=0,"",LOG入力!O512))</f>
        <v/>
      </c>
      <c r="P512" s="291" t="str">
        <f ca="1">IF(V512=1,"",IF($AA$4=1,"",IF(LOG入力!BG512=1,"",CONCATENATE($ER512,$FB512,$FL512,$FV512,$GF512))))</f>
        <v/>
      </c>
      <c r="Q512" s="291" t="str">
        <f ca="1">IF(V512=1,"",IF($AA$4=1,"",IF(LOG入力!BG512=1,"",CONCATENATE($ET512,$FD512,$FN512,$FX512,$GH512))))</f>
        <v/>
      </c>
      <c r="R512" s="573" t="str">
        <f ca="1">IF(V512=1,"",IF($AA$4=1,"",IF(LOG入力!BH512&gt;0,0,AA512)))</f>
        <v/>
      </c>
      <c r="S512" s="293" t="str">
        <f t="shared" ca="1" si="996"/>
        <v/>
      </c>
      <c r="T512" s="29"/>
      <c r="U512" s="38"/>
      <c r="V512" s="196">
        <f ca="1">LOG入力!AN512</f>
        <v>1</v>
      </c>
      <c r="W512" s="38"/>
      <c r="X512" s="516" t="str">
        <f t="shared" ca="1" si="997"/>
        <v/>
      </c>
      <c r="Y512" s="515" t="str">
        <f t="shared" ca="1" si="998"/>
        <v/>
      </c>
      <c r="Z512" s="518" t="str">
        <f t="shared" ca="1" si="999"/>
        <v/>
      </c>
      <c r="AA512" s="574" t="str">
        <f t="shared" ca="1" si="1000"/>
        <v/>
      </c>
      <c r="AC512" s="6" t="str">
        <f t="shared" ca="1" si="1001"/>
        <v/>
      </c>
      <c r="AD512" s="6" t="str">
        <f t="shared" ca="1" si="1002"/>
        <v/>
      </c>
      <c r="AE512" s="6" t="str">
        <f t="shared" ca="1" si="1003"/>
        <v/>
      </c>
      <c r="AF512" s="6" t="str">
        <f t="shared" ca="1" si="1004"/>
        <v/>
      </c>
      <c r="AG512" s="6" t="str">
        <f t="shared" ca="1" si="1005"/>
        <v/>
      </c>
      <c r="AH512" s="6" t="str">
        <f t="shared" ca="1" si="1006"/>
        <v/>
      </c>
      <c r="AI512" s="6" t="str">
        <f t="shared" ca="1" si="1007"/>
        <v/>
      </c>
      <c r="AJ512" s="6" t="str">
        <f t="shared" ca="1" si="1008"/>
        <v/>
      </c>
      <c r="AK512" s="6" t="str">
        <f t="shared" ca="1" si="1009"/>
        <v/>
      </c>
      <c r="AL512" s="6" t="str">
        <f t="shared" ca="1" si="1010"/>
        <v/>
      </c>
      <c r="AM512" s="6" t="str">
        <f t="shared" ca="1" si="1011"/>
        <v/>
      </c>
      <c r="AN512" s="6" t="str">
        <f t="shared" ca="1" si="1012"/>
        <v/>
      </c>
      <c r="AO512" s="6" t="str">
        <f t="shared" ca="1" si="1013"/>
        <v/>
      </c>
      <c r="AP512" s="6" t="str">
        <f t="shared" ca="1" si="1014"/>
        <v/>
      </c>
      <c r="AQ512" s="6" t="str">
        <f t="shared" ca="1" si="1015"/>
        <v/>
      </c>
      <c r="AR512" s="6" t="str">
        <f t="shared" ca="1" si="1016"/>
        <v/>
      </c>
      <c r="AS512" s="6" t="str">
        <f t="shared" ca="1" si="1017"/>
        <v/>
      </c>
      <c r="AT512" s="6" t="str">
        <f t="shared" ca="1" si="1018"/>
        <v/>
      </c>
      <c r="AU512" s="6" t="str">
        <f t="shared" ca="1" si="1019"/>
        <v/>
      </c>
      <c r="AV512" s="6" t="str">
        <f t="shared" ca="1" si="1020"/>
        <v/>
      </c>
      <c r="AW512" s="6" t="str">
        <f t="shared" ca="1" si="1021"/>
        <v/>
      </c>
      <c r="AY512" s="6" t="str">
        <f t="shared" ca="1" si="1022"/>
        <v/>
      </c>
      <c r="AZ512" s="6" t="str">
        <f t="shared" ca="1" si="1023"/>
        <v/>
      </c>
      <c r="BA512" s="6" t="str">
        <f t="shared" ca="1" si="1024"/>
        <v/>
      </c>
      <c r="BB512" s="6" t="str">
        <f t="shared" ca="1" si="1025"/>
        <v/>
      </c>
      <c r="BC512" s="6" t="str">
        <f t="shared" ca="1" si="1026"/>
        <v/>
      </c>
      <c r="BD512" s="6" t="str">
        <f t="shared" ca="1" si="1027"/>
        <v/>
      </c>
      <c r="BE512" s="6" t="str">
        <f t="shared" ca="1" si="1028"/>
        <v/>
      </c>
      <c r="BF512" s="6" t="str">
        <f t="shared" ca="1" si="1029"/>
        <v/>
      </c>
      <c r="BG512" s="6" t="str">
        <f t="shared" ca="1" si="1030"/>
        <v/>
      </c>
      <c r="BH512" s="6" t="str">
        <f t="shared" ca="1" si="1031"/>
        <v/>
      </c>
      <c r="BI512" s="6" t="str">
        <f t="shared" ca="1" si="1032"/>
        <v/>
      </c>
      <c r="BJ512" s="6" t="str">
        <f t="shared" ca="1" si="1033"/>
        <v/>
      </c>
      <c r="BK512" s="6" t="str">
        <f t="shared" ca="1" si="1034"/>
        <v/>
      </c>
      <c r="BL512" s="6" t="str">
        <f t="shared" ca="1" si="1035"/>
        <v/>
      </c>
      <c r="BM512" s="6" t="str">
        <f t="shared" ca="1" si="1036"/>
        <v/>
      </c>
      <c r="BN512" s="6" t="str">
        <f t="shared" ca="1" si="1037"/>
        <v/>
      </c>
      <c r="BO512" s="6" t="str">
        <f t="shared" ca="1" si="1038"/>
        <v/>
      </c>
      <c r="BP512" s="6" t="str">
        <f t="shared" ca="1" si="1039"/>
        <v/>
      </c>
      <c r="BQ512" s="6" t="str">
        <f t="shared" ca="1" si="1040"/>
        <v/>
      </c>
      <c r="BR512" s="6" t="str">
        <f t="shared" ca="1" si="1041"/>
        <v/>
      </c>
      <c r="BS512" s="6" t="str">
        <f t="shared" ca="1" si="1042"/>
        <v/>
      </c>
      <c r="BU512" s="6" t="str">
        <f t="shared" ca="1" si="1043"/>
        <v/>
      </c>
      <c r="BW512" s="515" t="str">
        <f t="shared" ca="1" si="1044"/>
        <v/>
      </c>
      <c r="BX512" s="515">
        <f t="shared" ca="1" si="1045"/>
        <v>0</v>
      </c>
      <c r="BY512" s="515" t="str">
        <f t="shared" ca="1" si="1046"/>
        <v/>
      </c>
      <c r="CA512" s="6">
        <f t="shared" ca="1" si="1047"/>
        <v>1</v>
      </c>
      <c r="CC512" s="523" t="str">
        <f t="shared" ca="1" si="1048"/>
        <v/>
      </c>
      <c r="CE512" s="6" t="str">
        <f t="shared" ca="1" si="1049"/>
        <v/>
      </c>
      <c r="CG512" s="524" t="str">
        <f ca="1">IF(V512=1,"",IF($AA$4=1,"",IF(LOG入力!BH512&gt;0,"",IF(N512=0,"",IF(HT512=0,"","★")))))</f>
        <v/>
      </c>
      <c r="CI512" s="74" t="str">
        <f t="shared" ca="1" si="1050"/>
        <v/>
      </c>
      <c r="CK512" s="525" t="str">
        <f ca="1">IF(V512=1,"",IF(LOG入力!BH512&gt;0,1,0))</f>
        <v/>
      </c>
      <c r="CL512" s="74" t="str">
        <f t="shared" ca="1" si="1051"/>
        <v/>
      </c>
      <c r="CN512" s="74" t="str">
        <f t="shared" ca="1" si="1052"/>
        <v/>
      </c>
      <c r="CO512" s="74" t="str">
        <f t="shared" ca="1" si="1053"/>
        <v/>
      </c>
      <c r="CQ512" s="74" t="str">
        <f t="shared" ca="1" si="1054"/>
        <v/>
      </c>
      <c r="CR512" s="74" t="str">
        <f t="shared" ca="1" si="1055"/>
        <v/>
      </c>
      <c r="CS512" s="74" t="str">
        <f t="shared" ca="1" si="1056"/>
        <v/>
      </c>
      <c r="CT512" s="74" t="str">
        <f t="shared" ca="1" si="1057"/>
        <v/>
      </c>
      <c r="CU512" s="74" t="str">
        <f t="shared" ca="1" si="1058"/>
        <v/>
      </c>
      <c r="CV512" s="74" t="str">
        <f t="shared" ca="1" si="1059"/>
        <v/>
      </c>
      <c r="CW512" s="74" t="str">
        <f t="shared" ca="1" si="1060"/>
        <v/>
      </c>
      <c r="CX512" s="74" t="str">
        <f t="shared" ca="1" si="1061"/>
        <v/>
      </c>
      <c r="CY512" s="74" t="str">
        <f t="shared" ca="1" si="1062"/>
        <v/>
      </c>
      <c r="CZ512" s="74" t="str">
        <f t="shared" ca="1" si="1063"/>
        <v/>
      </c>
      <c r="DA512" s="74" t="str">
        <f t="shared" ca="1" si="1064"/>
        <v/>
      </c>
      <c r="DB512" s="74" t="str">
        <f t="shared" ca="1" si="1065"/>
        <v/>
      </c>
      <c r="DD512" s="74" t="str">
        <f t="shared" ca="1" si="1066"/>
        <v/>
      </c>
      <c r="DE512" s="74" t="str">
        <f t="shared" ca="1" si="1067"/>
        <v/>
      </c>
      <c r="DF512" s="74" t="str">
        <f t="shared" ca="1" si="1068"/>
        <v/>
      </c>
      <c r="DG512" s="74" t="str">
        <f t="shared" ca="1" si="1069"/>
        <v/>
      </c>
      <c r="DH512" s="74" t="str">
        <f t="shared" ca="1" si="1070"/>
        <v/>
      </c>
      <c r="DI512" s="74" t="str">
        <f t="shared" ca="1" si="1071"/>
        <v/>
      </c>
      <c r="DJ512" s="74" t="str">
        <f t="shared" ca="1" si="1072"/>
        <v/>
      </c>
      <c r="DK512" s="74" t="str">
        <f t="shared" ca="1" si="1073"/>
        <v/>
      </c>
      <c r="DL512" s="74" t="str">
        <f t="shared" ca="1" si="1074"/>
        <v/>
      </c>
      <c r="DM512" s="74" t="str">
        <f t="shared" ca="1" si="1075"/>
        <v/>
      </c>
      <c r="DN512" s="74" t="str">
        <f t="shared" ca="1" si="1076"/>
        <v/>
      </c>
      <c r="DO512" s="74" t="str">
        <f t="shared" ca="1" si="1077"/>
        <v/>
      </c>
      <c r="DQ512" s="74" t="str">
        <f t="shared" ca="1" si="1078"/>
        <v/>
      </c>
      <c r="DS512" s="74" t="str">
        <f t="shared" ca="1" si="1079"/>
        <v/>
      </c>
      <c r="DT512" s="74" t="str">
        <f t="shared" ca="1" si="1080"/>
        <v/>
      </c>
      <c r="DV512" s="525" t="str">
        <f t="shared" ca="1" si="1081"/>
        <v/>
      </c>
      <c r="DW512" s="74" t="str">
        <f t="shared" ca="1" si="1082"/>
        <v/>
      </c>
      <c r="DX512" s="485" t="str">
        <f t="shared" ca="1" si="1083"/>
        <v/>
      </c>
      <c r="DY512" s="74" t="str">
        <f t="shared" ca="1" si="1084"/>
        <v/>
      </c>
      <c r="DZ512" s="74" t="str">
        <f t="shared" ca="1" si="1085"/>
        <v/>
      </c>
      <c r="EA512" s="74" t="str">
        <f t="shared" ca="1" si="1086"/>
        <v/>
      </c>
      <c r="EC512" s="74" t="str">
        <f t="shared" ca="1" si="1087"/>
        <v/>
      </c>
      <c r="ED512" s="74" t="str">
        <f t="shared" ca="1" si="1088"/>
        <v/>
      </c>
      <c r="EE512" s="74" t="str">
        <f t="shared" ca="1" si="1089"/>
        <v/>
      </c>
      <c r="EG512" s="479" t="str">
        <f ca="1">IF(V512=1,"",IF(LOG入力!BH512&gt;0,0,IF(CG512="★",0,IF(R512=1,0,IF(N512=0,0,1)))))</f>
        <v/>
      </c>
      <c r="EH512" s="483" t="str">
        <f t="shared" ca="1" si="1090"/>
        <v/>
      </c>
      <c r="EI512" s="483" t="str">
        <f t="shared" ca="1" si="1091"/>
        <v/>
      </c>
      <c r="EJ512" s="483" t="str">
        <f t="shared" ca="1" si="1092"/>
        <v/>
      </c>
      <c r="EL512" s="71">
        <f t="shared" ca="1" si="1093"/>
        <v>0</v>
      </c>
      <c r="EM512" s="6">
        <f t="shared" ca="1" si="1094"/>
        <v>0</v>
      </c>
      <c r="EN512" s="6" t="str">
        <f t="shared" ca="1" si="1095"/>
        <v/>
      </c>
      <c r="EO512" s="6">
        <f ca="1">IF(LOG入力!BH512&gt;0,0,IF(EM512=0,0,(IF(COUNTIF($EN$19:EN512,EN512)=1,IF($FS$3="N",1,IF(EH512=1,1,0))))))</f>
        <v>0</v>
      </c>
      <c r="EP512" s="6" t="str">
        <f ca="1">IF(LOG入力!BH512&gt;0,"",IF(EO512=1,$X512,""))</f>
        <v/>
      </c>
      <c r="EQ512" s="6" t="str">
        <f ca="1">IF(LOG入力!BH512&gt;0,"",IF(EO512=1,$Y512,""))</f>
        <v/>
      </c>
      <c r="ER512" s="520" t="str">
        <f ca="1">IF(LOG入力!BH512&gt;0,"",IF(COUNTIF($EP$19:$EP512,EP512)=1,EP512,""))</f>
        <v/>
      </c>
      <c r="ES512" s="520">
        <f ca="1">IF(LOG入力!BH512&gt;0,0,IF((EL512=1),IF(($ER512=""),0,1),0))</f>
        <v>0</v>
      </c>
      <c r="ET512" s="520" t="str">
        <f ca="1">IF(LOG入力!BH512&gt;0,"",IF(COUNTIF($EQ$19:EQ512,EQ512)=1,EQ512,""))</f>
        <v/>
      </c>
      <c r="EU512" s="539">
        <f ca="1">IF(LOG入力!BH512&gt;0,0,IF((EL512=1),IF(($ET512=""),0,1),0))</f>
        <v>0</v>
      </c>
      <c r="EV512" s="71">
        <f t="shared" ca="1" si="1096"/>
        <v>0</v>
      </c>
      <c r="EW512" s="6">
        <f t="shared" ca="1" si="1097"/>
        <v>0</v>
      </c>
      <c r="EX512" s="6" t="str">
        <f t="shared" ca="1" si="1098"/>
        <v/>
      </c>
      <c r="EY512" s="6">
        <f ca="1">IF(LOG入力!BH512&gt;0,0,IF(EW512=0,0,(IF(COUNTIF($EX$19:EX512,EX512)=1,IF($FS$3="N",1,IF(EH512=1,1,0))))))</f>
        <v>0</v>
      </c>
      <c r="EZ512" s="6" t="str">
        <f ca="1">IF(LOG入力!BH512&gt;0,"",IF(EY512=1,$X512,""))</f>
        <v/>
      </c>
      <c r="FA512" s="6" t="str">
        <f ca="1">IF(LOG入力!BH512&gt;0,"",IF(EY512=1,$Y512,""))</f>
        <v/>
      </c>
      <c r="FB512" s="6" t="str">
        <f ca="1">IF(LOG入力!BH512&gt;0,"",IF(COUNTIF($EZ$19:$EZ512,EZ512)=1,EZ512,""))</f>
        <v/>
      </c>
      <c r="FC512" s="6">
        <f ca="1">IF(LOG入力!BH512&gt;0,0,IF((EV512=1),IF(($FB512=""),0,1),0))</f>
        <v>0</v>
      </c>
      <c r="FD512" s="6" t="str">
        <f ca="1">IF(LOG入力!BH512&gt;0,"",IF(COUNTIF($FA$19:FA512,FA512)=1,FA512,""))</f>
        <v/>
      </c>
      <c r="FE512" s="72">
        <f ca="1">IF(LOG入力!BH512&gt;0,0,IF((EV512=1),IF(($FD512=""),0,1),0))</f>
        <v>0</v>
      </c>
      <c r="FF512" s="71">
        <f t="shared" ca="1" si="1099"/>
        <v>0</v>
      </c>
      <c r="FG512" s="6">
        <f t="shared" ca="1" si="1100"/>
        <v>0</v>
      </c>
      <c r="FH512" s="6" t="str">
        <f t="shared" ca="1" si="1101"/>
        <v/>
      </c>
      <c r="FI512" s="6">
        <f ca="1">IF(LOG入力!BH512&gt;0,0,IF(FG512=0,0,(IF(COUNTIF($FH$19:FH512,FH512)=1,IF($FS$3="N",1,IF(EH512=1,1,0))))))</f>
        <v>0</v>
      </c>
      <c r="FJ512" s="6" t="str">
        <f ca="1">IF(LOG入力!BH512&gt;0,"",IF(FI512=1,$X512,""))</f>
        <v/>
      </c>
      <c r="FK512" s="6" t="str">
        <f ca="1">IF(LOG入力!BH512&gt;0,"",IF(FI512=1,$Y512,""))</f>
        <v/>
      </c>
      <c r="FL512" s="6" t="str">
        <f ca="1">IF(LOG入力!BH512&gt;0,"",IF(COUNTIF($FJ$19:$FJ512,FJ512)=1,FJ512,""))</f>
        <v/>
      </c>
      <c r="FM512" s="6">
        <f ca="1">IF(LOG入力!BH512&gt;0,0,IF((FF512=1),IF(($FL512=""),0,1),0))</f>
        <v>0</v>
      </c>
      <c r="FN512" s="6" t="str">
        <f ca="1">IF(LOG入力!BH512&gt;0,"",IF(COUNTIF($FK$19:FK512,FK512)=1,FK512,""))</f>
        <v/>
      </c>
      <c r="FO512" s="72">
        <f ca="1">IF(LOG入力!BH512&gt;0,0,IF((FF512=1),IF(($FN512=""),0,1),0))</f>
        <v>0</v>
      </c>
      <c r="FP512" s="71">
        <f t="shared" ca="1" si="1102"/>
        <v>0</v>
      </c>
      <c r="FQ512" s="6">
        <f t="shared" ca="1" si="1103"/>
        <v>0</v>
      </c>
      <c r="FR512" s="6" t="str">
        <f t="shared" ca="1" si="1104"/>
        <v/>
      </c>
      <c r="FS512" s="6">
        <f ca="1">IF(LOG入力!BH512&gt;0,0,IF(FQ512=0,0,(IF(COUNTIF($FR$19:FR512,FR512)=1,IF($FS$3="N",1,IF(EH512=1,1,0))))))</f>
        <v>0</v>
      </c>
      <c r="FT512" s="6" t="str">
        <f ca="1">IF(LOG入力!BH512&gt;0,"",IF(FS512=1,$X512,""))</f>
        <v/>
      </c>
      <c r="FU512" s="6" t="str">
        <f ca="1">IF(LOG入力!BH512&gt;0,"",IF(FS512=1,$Y512,""))</f>
        <v/>
      </c>
      <c r="FV512" s="6" t="str">
        <f ca="1">IF(LOG入力!BH512&gt;0,"",IF(COUNTIF($FT$19:$FT512,FT512)=1,FT512,""))</f>
        <v/>
      </c>
      <c r="FW512" s="6">
        <f ca="1">IF(LOG入力!BH512&gt;0,0,IF((FP512=1),IF(($FV512=""),0,1),0))</f>
        <v>0</v>
      </c>
      <c r="FX512" s="6" t="str">
        <f ca="1">IF(LOG入力!BH512&gt;0,"",IF(COUNTIF($FU$19:FU512,FU512)=1,FU512,""))</f>
        <v/>
      </c>
      <c r="FY512" s="72">
        <f ca="1">IF(LOG入力!BH512&gt;0,0,IF((FP512=1),IF(($FX512=""),0,1),0))</f>
        <v>0</v>
      </c>
      <c r="FZ512" s="71">
        <f t="shared" ca="1" si="1105"/>
        <v>0</v>
      </c>
      <c r="GA512" s="6">
        <f t="shared" ca="1" si="1106"/>
        <v>0</v>
      </c>
      <c r="GB512" s="6" t="str">
        <f t="shared" ca="1" si="1107"/>
        <v/>
      </c>
      <c r="GC512" s="6">
        <f ca="1">IF(LOG入力!BH512&gt;0,0,IF(GA512=0,0,(IF(COUNTIF($GB$19:GB512,GB512)=1,IF($FS$3="N",1,IF(EH512=1,1,0))))))</f>
        <v>0</v>
      </c>
      <c r="GD512" s="6" t="str">
        <f ca="1">IF(LOG入力!BH512&gt;0,"",IF(GC512=1,$X512,""))</f>
        <v/>
      </c>
      <c r="GE512" s="6" t="str">
        <f ca="1">IF(LOG入力!BH512&gt;0,"",IF(GC512=1,$Y512,""))</f>
        <v/>
      </c>
      <c r="GF512" s="6" t="str">
        <f ca="1">IF(LOG入力!BH512&gt;0,"",IF(COUNTIF($GD$19:$GD512,GD512)=1,GD512,""))</f>
        <v/>
      </c>
      <c r="GG512" s="6">
        <f ca="1">IF(LOG入力!BH512&gt;0,0,IF((FZ512=1),IF(($GF512=""),0,1),0))</f>
        <v>0</v>
      </c>
      <c r="GH512" s="6" t="str">
        <f ca="1">IF(LOG入力!BH512&gt;0,"",IF(COUNTIF($GE$19:GE512,GE512)=1,GE512,""))</f>
        <v/>
      </c>
      <c r="GI512" s="72">
        <f ca="1">IF(LOG入力!BH512&gt;0,0,IF((FZ512=1),IF(($GH512=""),0,1),0))</f>
        <v>0</v>
      </c>
      <c r="GK512" s="455" t="str">
        <f ca="1">IF(V512=1,"",IF(LEN(LOG入力!AS512)=0,"",LOG入力!AS512))</f>
        <v/>
      </c>
      <c r="GL512" s="378" t="str">
        <f t="shared" ca="1" si="1108"/>
        <v/>
      </c>
      <c r="GM512" s="378" t="str">
        <f t="shared" ca="1" si="1109"/>
        <v/>
      </c>
      <c r="GN512" s="74" t="str">
        <f t="shared" ca="1" si="1110"/>
        <v/>
      </c>
      <c r="GO512" s="74" t="str">
        <f t="shared" ca="1" si="1111"/>
        <v/>
      </c>
      <c r="GQ512" s="74" t="str">
        <f t="shared" ca="1" si="1112"/>
        <v/>
      </c>
      <c r="GR512" s="74" t="str">
        <f t="shared" ca="1" si="1113"/>
        <v/>
      </c>
      <c r="GS512" s="74" t="str">
        <f t="shared" ca="1" si="1114"/>
        <v/>
      </c>
      <c r="GT512" s="74" t="str">
        <f t="shared" ca="1" si="1115"/>
        <v/>
      </c>
      <c r="GU512" s="74" t="str">
        <f t="shared" ca="1" si="1116"/>
        <v/>
      </c>
      <c r="GV512" s="74" t="str">
        <f t="shared" ca="1" si="1117"/>
        <v/>
      </c>
      <c r="GX512" s="74" t="str">
        <f t="shared" ca="1" si="1118"/>
        <v/>
      </c>
      <c r="GY512" s="74" t="str">
        <f t="shared" ca="1" si="1119"/>
        <v/>
      </c>
      <c r="GZ512" s="74" t="str">
        <f ca="1">IF(V512=1,"",IF(LOG入力!BH512&gt;0,0,IF(GY512=0,0,IF((VALUE((TYPE(VALUE(J512)))))=16,0,IF(VALUE(J512)&lt;60,1,IF(VALUE(J512)&lt;100,0,IF(VALUE(J512)&lt;600,2,0)))))))</f>
        <v/>
      </c>
      <c r="HA512" s="74" t="str">
        <f t="shared" ca="1" si="1120"/>
        <v/>
      </c>
      <c r="HB512" s="74" t="str">
        <f ca="1">IF(V512=1,"",IF(LOG入力!BH512&gt;0,0,IF(HA512=0,0,IF((VALUE((TYPE(VALUE(L512)))))=16,0,IF(VALUE(L512)&lt;60,1,IF(VALUE(L512)&lt;100,0,IF(VALUE(L512)&lt;600,2,0)))))))</f>
        <v/>
      </c>
      <c r="HD512" s="74" t="str">
        <f t="shared" ca="1" si="1121"/>
        <v/>
      </c>
      <c r="HF512" s="74" t="str">
        <f t="shared" ca="1" si="1122"/>
        <v/>
      </c>
      <c r="HG512" s="74" t="str">
        <f t="shared" ca="1" si="1123"/>
        <v/>
      </c>
      <c r="HH512" s="74" t="str">
        <f t="shared" ca="1" si="1124"/>
        <v/>
      </c>
      <c r="HI512" s="74" t="str">
        <f t="shared" ca="1" si="1125"/>
        <v/>
      </c>
      <c r="HJ512" s="74" t="str">
        <f t="shared" ca="1" si="1126"/>
        <v/>
      </c>
      <c r="HK512" s="74" t="str">
        <f t="shared" ca="1" si="1127"/>
        <v/>
      </c>
      <c r="HL512" s="74" t="str">
        <f t="shared" ca="1" si="1128"/>
        <v/>
      </c>
      <c r="HM512" s="74" t="str">
        <f t="shared" ca="1" si="1129"/>
        <v/>
      </c>
      <c r="HN512" s="74" t="str">
        <f t="shared" ca="1" si="1130"/>
        <v/>
      </c>
      <c r="HO512" s="529" t="str">
        <f t="shared" ca="1" si="1131"/>
        <v/>
      </c>
      <c r="HP512" s="74" t="str">
        <f t="shared" ca="1" si="1132"/>
        <v/>
      </c>
      <c r="HQ512" s="74" t="str">
        <f t="shared" ca="1" si="1133"/>
        <v/>
      </c>
      <c r="HR512" s="74" t="str">
        <f t="shared" ca="1" si="1134"/>
        <v/>
      </c>
      <c r="HS512" s="74" t="str">
        <f t="shared" ca="1" si="1135"/>
        <v/>
      </c>
      <c r="HT512" s="74" t="str">
        <f ca="1">IF(V512=1,"",IF(LOG入力!BH512&gt;0,0,IF(DV512=1,0,IF(N512="0",0,IF(SUM(HD512:HS512)&gt;0,1,0)))))</f>
        <v/>
      </c>
    </row>
    <row r="513" spans="1:228" x14ac:dyDescent="0.15">
      <c r="A513" s="5"/>
      <c r="B513" s="532" t="str">
        <f t="shared" ca="1" si="994"/>
        <v/>
      </c>
      <c r="C513" s="534" t="str">
        <f ca="1">LOG入力!AP513</f>
        <v/>
      </c>
      <c r="D513" s="534" t="str">
        <f ca="1">LOG入力!AQ513</f>
        <v/>
      </c>
      <c r="E513" s="534" t="str">
        <f ca="1">LOG入力!AR513</f>
        <v/>
      </c>
      <c r="F513" s="535" t="str">
        <f t="shared" ca="1" si="995"/>
        <v/>
      </c>
      <c r="G513" s="585" t="str">
        <f ca="1">LOG入力!AT513</f>
        <v/>
      </c>
      <c r="H513" s="542" t="str">
        <f ca="1">LOG入力!AU513</f>
        <v/>
      </c>
      <c r="I513" s="542" t="str">
        <f ca="1">LOG入力!AV513</f>
        <v/>
      </c>
      <c r="J513" s="577" t="str">
        <f ca="1">LOG入力!AW513</f>
        <v/>
      </c>
      <c r="K513" s="578" t="str">
        <f ca="1">LOG入力!BJ513</f>
        <v/>
      </c>
      <c r="L513" s="577" t="str">
        <f ca="1">LOG入力!AY513</f>
        <v/>
      </c>
      <c r="M513" s="545" t="str">
        <f ca="1">LOG入力!BK513</f>
        <v/>
      </c>
      <c r="N513" s="512" t="str">
        <f ca="1">IF(V513=1,"",IF(LOG入力!AJ513=1,"1",LOG入力!BA513))</f>
        <v/>
      </c>
      <c r="O513" s="538" t="str">
        <f ca="1">IF(V513=1,"",IF(LEN(LOG入力!O513)=0,"",LOG入力!O513))</f>
        <v/>
      </c>
      <c r="P513" s="291" t="str">
        <f ca="1">IF(V513=1,"",IF($AA$4=1,"",IF(LOG入力!BG513=1,"",CONCATENATE($ER513,$FB513,$FL513,$FV513,$GF513))))</f>
        <v/>
      </c>
      <c r="Q513" s="291" t="str">
        <f ca="1">IF(V513=1,"",IF($AA$4=1,"",IF(LOG入力!BG513=1,"",CONCATENATE($ET513,$FD513,$FN513,$FX513,$GH513))))</f>
        <v/>
      </c>
      <c r="R513" s="573" t="str">
        <f ca="1">IF(V513=1,"",IF($AA$4=1,"",IF(LOG入力!BH513&gt;0,0,AA513)))</f>
        <v/>
      </c>
      <c r="S513" s="293" t="str">
        <f t="shared" ca="1" si="996"/>
        <v/>
      </c>
      <c r="T513" s="29"/>
      <c r="U513" s="38"/>
      <c r="V513" s="196">
        <f ca="1">LOG入力!AN513</f>
        <v>1</v>
      </c>
      <c r="W513" s="38"/>
      <c r="X513" s="516" t="str">
        <f t="shared" ca="1" si="997"/>
        <v/>
      </c>
      <c r="Y513" s="515" t="str">
        <f t="shared" ca="1" si="998"/>
        <v/>
      </c>
      <c r="Z513" s="518" t="str">
        <f t="shared" ca="1" si="999"/>
        <v/>
      </c>
      <c r="AA513" s="574" t="str">
        <f t="shared" ca="1" si="1000"/>
        <v/>
      </c>
      <c r="AC513" s="6" t="str">
        <f t="shared" ca="1" si="1001"/>
        <v/>
      </c>
      <c r="AD513" s="6" t="str">
        <f t="shared" ca="1" si="1002"/>
        <v/>
      </c>
      <c r="AE513" s="6" t="str">
        <f t="shared" ca="1" si="1003"/>
        <v/>
      </c>
      <c r="AF513" s="6" t="str">
        <f t="shared" ca="1" si="1004"/>
        <v/>
      </c>
      <c r="AG513" s="6" t="str">
        <f t="shared" ca="1" si="1005"/>
        <v/>
      </c>
      <c r="AH513" s="6" t="str">
        <f t="shared" ca="1" si="1006"/>
        <v/>
      </c>
      <c r="AI513" s="6" t="str">
        <f t="shared" ca="1" si="1007"/>
        <v/>
      </c>
      <c r="AJ513" s="6" t="str">
        <f t="shared" ca="1" si="1008"/>
        <v/>
      </c>
      <c r="AK513" s="6" t="str">
        <f t="shared" ca="1" si="1009"/>
        <v/>
      </c>
      <c r="AL513" s="6" t="str">
        <f t="shared" ca="1" si="1010"/>
        <v/>
      </c>
      <c r="AM513" s="6" t="str">
        <f t="shared" ca="1" si="1011"/>
        <v/>
      </c>
      <c r="AN513" s="6" t="str">
        <f t="shared" ca="1" si="1012"/>
        <v/>
      </c>
      <c r="AO513" s="6" t="str">
        <f t="shared" ca="1" si="1013"/>
        <v/>
      </c>
      <c r="AP513" s="6" t="str">
        <f t="shared" ca="1" si="1014"/>
        <v/>
      </c>
      <c r="AQ513" s="6" t="str">
        <f t="shared" ca="1" si="1015"/>
        <v/>
      </c>
      <c r="AR513" s="6" t="str">
        <f t="shared" ca="1" si="1016"/>
        <v/>
      </c>
      <c r="AS513" s="6" t="str">
        <f t="shared" ca="1" si="1017"/>
        <v/>
      </c>
      <c r="AT513" s="6" t="str">
        <f t="shared" ca="1" si="1018"/>
        <v/>
      </c>
      <c r="AU513" s="6" t="str">
        <f t="shared" ca="1" si="1019"/>
        <v/>
      </c>
      <c r="AV513" s="6" t="str">
        <f t="shared" ca="1" si="1020"/>
        <v/>
      </c>
      <c r="AW513" s="6" t="str">
        <f t="shared" ca="1" si="1021"/>
        <v/>
      </c>
      <c r="AY513" s="6" t="str">
        <f t="shared" ca="1" si="1022"/>
        <v/>
      </c>
      <c r="AZ513" s="6" t="str">
        <f t="shared" ca="1" si="1023"/>
        <v/>
      </c>
      <c r="BA513" s="6" t="str">
        <f t="shared" ca="1" si="1024"/>
        <v/>
      </c>
      <c r="BB513" s="6" t="str">
        <f t="shared" ca="1" si="1025"/>
        <v/>
      </c>
      <c r="BC513" s="6" t="str">
        <f t="shared" ca="1" si="1026"/>
        <v/>
      </c>
      <c r="BD513" s="6" t="str">
        <f t="shared" ca="1" si="1027"/>
        <v/>
      </c>
      <c r="BE513" s="6" t="str">
        <f t="shared" ca="1" si="1028"/>
        <v/>
      </c>
      <c r="BF513" s="6" t="str">
        <f t="shared" ca="1" si="1029"/>
        <v/>
      </c>
      <c r="BG513" s="6" t="str">
        <f t="shared" ca="1" si="1030"/>
        <v/>
      </c>
      <c r="BH513" s="6" t="str">
        <f t="shared" ca="1" si="1031"/>
        <v/>
      </c>
      <c r="BI513" s="6" t="str">
        <f t="shared" ca="1" si="1032"/>
        <v/>
      </c>
      <c r="BJ513" s="6" t="str">
        <f t="shared" ca="1" si="1033"/>
        <v/>
      </c>
      <c r="BK513" s="6" t="str">
        <f t="shared" ca="1" si="1034"/>
        <v/>
      </c>
      <c r="BL513" s="6" t="str">
        <f t="shared" ca="1" si="1035"/>
        <v/>
      </c>
      <c r="BM513" s="6" t="str">
        <f t="shared" ca="1" si="1036"/>
        <v/>
      </c>
      <c r="BN513" s="6" t="str">
        <f t="shared" ca="1" si="1037"/>
        <v/>
      </c>
      <c r="BO513" s="6" t="str">
        <f t="shared" ca="1" si="1038"/>
        <v/>
      </c>
      <c r="BP513" s="6" t="str">
        <f t="shared" ca="1" si="1039"/>
        <v/>
      </c>
      <c r="BQ513" s="6" t="str">
        <f t="shared" ca="1" si="1040"/>
        <v/>
      </c>
      <c r="BR513" s="6" t="str">
        <f t="shared" ca="1" si="1041"/>
        <v/>
      </c>
      <c r="BS513" s="6" t="str">
        <f t="shared" ca="1" si="1042"/>
        <v/>
      </c>
      <c r="BU513" s="6" t="str">
        <f t="shared" ca="1" si="1043"/>
        <v/>
      </c>
      <c r="BW513" s="515" t="str">
        <f t="shared" ca="1" si="1044"/>
        <v/>
      </c>
      <c r="BX513" s="515">
        <f t="shared" ca="1" si="1045"/>
        <v>0</v>
      </c>
      <c r="BY513" s="515" t="str">
        <f t="shared" ca="1" si="1046"/>
        <v/>
      </c>
      <c r="CA513" s="6">
        <f t="shared" ca="1" si="1047"/>
        <v>1</v>
      </c>
      <c r="CC513" s="523" t="str">
        <f t="shared" ca="1" si="1048"/>
        <v/>
      </c>
      <c r="CE513" s="6" t="str">
        <f t="shared" ca="1" si="1049"/>
        <v/>
      </c>
      <c r="CG513" s="524" t="str">
        <f ca="1">IF(V513=1,"",IF($AA$4=1,"",IF(LOG入力!BH513&gt;0,"",IF(N513=0,"",IF(HT513=0,"","★")))))</f>
        <v/>
      </c>
      <c r="CI513" s="74" t="str">
        <f t="shared" ca="1" si="1050"/>
        <v/>
      </c>
      <c r="CK513" s="525" t="str">
        <f ca="1">IF(V513=1,"",IF(LOG入力!BH513&gt;0,1,0))</f>
        <v/>
      </c>
      <c r="CL513" s="74" t="str">
        <f t="shared" ca="1" si="1051"/>
        <v/>
      </c>
      <c r="CN513" s="74" t="str">
        <f t="shared" ca="1" si="1052"/>
        <v/>
      </c>
      <c r="CO513" s="74" t="str">
        <f t="shared" ca="1" si="1053"/>
        <v/>
      </c>
      <c r="CQ513" s="74" t="str">
        <f t="shared" ca="1" si="1054"/>
        <v/>
      </c>
      <c r="CR513" s="74" t="str">
        <f t="shared" ca="1" si="1055"/>
        <v/>
      </c>
      <c r="CS513" s="74" t="str">
        <f t="shared" ca="1" si="1056"/>
        <v/>
      </c>
      <c r="CT513" s="74" t="str">
        <f t="shared" ca="1" si="1057"/>
        <v/>
      </c>
      <c r="CU513" s="74" t="str">
        <f t="shared" ca="1" si="1058"/>
        <v/>
      </c>
      <c r="CV513" s="74" t="str">
        <f t="shared" ca="1" si="1059"/>
        <v/>
      </c>
      <c r="CW513" s="74" t="str">
        <f t="shared" ca="1" si="1060"/>
        <v/>
      </c>
      <c r="CX513" s="74" t="str">
        <f t="shared" ca="1" si="1061"/>
        <v/>
      </c>
      <c r="CY513" s="74" t="str">
        <f t="shared" ca="1" si="1062"/>
        <v/>
      </c>
      <c r="CZ513" s="74" t="str">
        <f t="shared" ca="1" si="1063"/>
        <v/>
      </c>
      <c r="DA513" s="74" t="str">
        <f t="shared" ca="1" si="1064"/>
        <v/>
      </c>
      <c r="DB513" s="74" t="str">
        <f t="shared" ca="1" si="1065"/>
        <v/>
      </c>
      <c r="DD513" s="74" t="str">
        <f t="shared" ca="1" si="1066"/>
        <v/>
      </c>
      <c r="DE513" s="74" t="str">
        <f t="shared" ca="1" si="1067"/>
        <v/>
      </c>
      <c r="DF513" s="74" t="str">
        <f t="shared" ca="1" si="1068"/>
        <v/>
      </c>
      <c r="DG513" s="74" t="str">
        <f t="shared" ca="1" si="1069"/>
        <v/>
      </c>
      <c r="DH513" s="74" t="str">
        <f t="shared" ca="1" si="1070"/>
        <v/>
      </c>
      <c r="DI513" s="74" t="str">
        <f t="shared" ca="1" si="1071"/>
        <v/>
      </c>
      <c r="DJ513" s="74" t="str">
        <f t="shared" ca="1" si="1072"/>
        <v/>
      </c>
      <c r="DK513" s="74" t="str">
        <f t="shared" ca="1" si="1073"/>
        <v/>
      </c>
      <c r="DL513" s="74" t="str">
        <f t="shared" ca="1" si="1074"/>
        <v/>
      </c>
      <c r="DM513" s="74" t="str">
        <f t="shared" ca="1" si="1075"/>
        <v/>
      </c>
      <c r="DN513" s="74" t="str">
        <f t="shared" ca="1" si="1076"/>
        <v/>
      </c>
      <c r="DO513" s="74" t="str">
        <f t="shared" ca="1" si="1077"/>
        <v/>
      </c>
      <c r="DQ513" s="74" t="str">
        <f t="shared" ca="1" si="1078"/>
        <v/>
      </c>
      <c r="DS513" s="74" t="str">
        <f t="shared" ca="1" si="1079"/>
        <v/>
      </c>
      <c r="DT513" s="74" t="str">
        <f t="shared" ca="1" si="1080"/>
        <v/>
      </c>
      <c r="DV513" s="525" t="str">
        <f t="shared" ca="1" si="1081"/>
        <v/>
      </c>
      <c r="DW513" s="74" t="str">
        <f t="shared" ca="1" si="1082"/>
        <v/>
      </c>
      <c r="DX513" s="485" t="str">
        <f t="shared" ca="1" si="1083"/>
        <v/>
      </c>
      <c r="DY513" s="74" t="str">
        <f t="shared" ca="1" si="1084"/>
        <v/>
      </c>
      <c r="DZ513" s="74" t="str">
        <f t="shared" ca="1" si="1085"/>
        <v/>
      </c>
      <c r="EA513" s="74" t="str">
        <f t="shared" ca="1" si="1086"/>
        <v/>
      </c>
      <c r="EC513" s="74" t="str">
        <f t="shared" ca="1" si="1087"/>
        <v/>
      </c>
      <c r="ED513" s="74" t="str">
        <f t="shared" ca="1" si="1088"/>
        <v/>
      </c>
      <c r="EE513" s="74" t="str">
        <f t="shared" ca="1" si="1089"/>
        <v/>
      </c>
      <c r="EG513" s="479" t="str">
        <f ca="1">IF(V513=1,"",IF(LOG入力!BH513&gt;0,0,IF(CG513="★",0,IF(R513=1,0,IF(N513=0,0,1)))))</f>
        <v/>
      </c>
      <c r="EH513" s="483" t="str">
        <f t="shared" ca="1" si="1090"/>
        <v/>
      </c>
      <c r="EI513" s="483" t="str">
        <f t="shared" ca="1" si="1091"/>
        <v/>
      </c>
      <c r="EJ513" s="483" t="str">
        <f t="shared" ca="1" si="1092"/>
        <v/>
      </c>
      <c r="EL513" s="71">
        <f t="shared" ca="1" si="1093"/>
        <v>0</v>
      </c>
      <c r="EM513" s="6">
        <f t="shared" ca="1" si="1094"/>
        <v>0</v>
      </c>
      <c r="EN513" s="6" t="str">
        <f t="shared" ca="1" si="1095"/>
        <v/>
      </c>
      <c r="EO513" s="6">
        <f ca="1">IF(LOG入力!BH513&gt;0,0,IF(EM513=0,0,(IF(COUNTIF($EN$19:EN513,EN513)=1,IF($FS$3="N",1,IF(EH513=1,1,0))))))</f>
        <v>0</v>
      </c>
      <c r="EP513" s="6" t="str">
        <f ca="1">IF(LOG入力!BH513&gt;0,"",IF(EO513=1,$X513,""))</f>
        <v/>
      </c>
      <c r="EQ513" s="6" t="str">
        <f ca="1">IF(LOG入力!BH513&gt;0,"",IF(EO513=1,$Y513,""))</f>
        <v/>
      </c>
      <c r="ER513" s="520" t="str">
        <f ca="1">IF(LOG入力!BH513&gt;0,"",IF(COUNTIF($EP$19:$EP513,EP513)=1,EP513,""))</f>
        <v/>
      </c>
      <c r="ES513" s="520">
        <f ca="1">IF(LOG入力!BH513&gt;0,0,IF((EL513=1),IF(($ER513=""),0,1),0))</f>
        <v>0</v>
      </c>
      <c r="ET513" s="520" t="str">
        <f ca="1">IF(LOG入力!BH513&gt;0,"",IF(COUNTIF($EQ$19:EQ513,EQ513)=1,EQ513,""))</f>
        <v/>
      </c>
      <c r="EU513" s="539">
        <f ca="1">IF(LOG入力!BH513&gt;0,0,IF((EL513=1),IF(($ET513=""),0,1),0))</f>
        <v>0</v>
      </c>
      <c r="EV513" s="71">
        <f t="shared" ca="1" si="1096"/>
        <v>0</v>
      </c>
      <c r="EW513" s="6">
        <f t="shared" ca="1" si="1097"/>
        <v>0</v>
      </c>
      <c r="EX513" s="6" t="str">
        <f t="shared" ca="1" si="1098"/>
        <v/>
      </c>
      <c r="EY513" s="6">
        <f ca="1">IF(LOG入力!BH513&gt;0,0,IF(EW513=0,0,(IF(COUNTIF($EX$19:EX513,EX513)=1,IF($FS$3="N",1,IF(EH513=1,1,0))))))</f>
        <v>0</v>
      </c>
      <c r="EZ513" s="6" t="str">
        <f ca="1">IF(LOG入力!BH513&gt;0,"",IF(EY513=1,$X513,""))</f>
        <v/>
      </c>
      <c r="FA513" s="6" t="str">
        <f ca="1">IF(LOG入力!BH513&gt;0,"",IF(EY513=1,$Y513,""))</f>
        <v/>
      </c>
      <c r="FB513" s="6" t="str">
        <f ca="1">IF(LOG入力!BH513&gt;0,"",IF(COUNTIF($EZ$19:$EZ513,EZ513)=1,EZ513,""))</f>
        <v/>
      </c>
      <c r="FC513" s="6">
        <f ca="1">IF(LOG入力!BH513&gt;0,0,IF((EV513=1),IF(($FB513=""),0,1),0))</f>
        <v>0</v>
      </c>
      <c r="FD513" s="6" t="str">
        <f ca="1">IF(LOG入力!BH513&gt;0,"",IF(COUNTIF($FA$19:FA513,FA513)=1,FA513,""))</f>
        <v/>
      </c>
      <c r="FE513" s="72">
        <f ca="1">IF(LOG入力!BH513&gt;0,0,IF((EV513=1),IF(($FD513=""),0,1),0))</f>
        <v>0</v>
      </c>
      <c r="FF513" s="71">
        <f t="shared" ca="1" si="1099"/>
        <v>0</v>
      </c>
      <c r="FG513" s="6">
        <f t="shared" ca="1" si="1100"/>
        <v>0</v>
      </c>
      <c r="FH513" s="6" t="str">
        <f t="shared" ca="1" si="1101"/>
        <v/>
      </c>
      <c r="FI513" s="6">
        <f ca="1">IF(LOG入力!BH513&gt;0,0,IF(FG513=0,0,(IF(COUNTIF($FH$19:FH513,FH513)=1,IF($FS$3="N",1,IF(EH513=1,1,0))))))</f>
        <v>0</v>
      </c>
      <c r="FJ513" s="6" t="str">
        <f ca="1">IF(LOG入力!BH513&gt;0,"",IF(FI513=1,$X513,""))</f>
        <v/>
      </c>
      <c r="FK513" s="6" t="str">
        <f ca="1">IF(LOG入力!BH513&gt;0,"",IF(FI513=1,$Y513,""))</f>
        <v/>
      </c>
      <c r="FL513" s="6" t="str">
        <f ca="1">IF(LOG入力!BH513&gt;0,"",IF(COUNTIF($FJ$19:$FJ513,FJ513)=1,FJ513,""))</f>
        <v/>
      </c>
      <c r="FM513" s="6">
        <f ca="1">IF(LOG入力!BH513&gt;0,0,IF((FF513=1),IF(($FL513=""),0,1),0))</f>
        <v>0</v>
      </c>
      <c r="FN513" s="6" t="str">
        <f ca="1">IF(LOG入力!BH513&gt;0,"",IF(COUNTIF($FK$19:FK513,FK513)=1,FK513,""))</f>
        <v/>
      </c>
      <c r="FO513" s="72">
        <f ca="1">IF(LOG入力!BH513&gt;0,0,IF((FF513=1),IF(($FN513=""),0,1),0))</f>
        <v>0</v>
      </c>
      <c r="FP513" s="71">
        <f t="shared" ca="1" si="1102"/>
        <v>0</v>
      </c>
      <c r="FQ513" s="6">
        <f t="shared" ca="1" si="1103"/>
        <v>0</v>
      </c>
      <c r="FR513" s="6" t="str">
        <f t="shared" ca="1" si="1104"/>
        <v/>
      </c>
      <c r="FS513" s="6">
        <f ca="1">IF(LOG入力!BH513&gt;0,0,IF(FQ513=0,0,(IF(COUNTIF($FR$19:FR513,FR513)=1,IF($FS$3="N",1,IF(EH513=1,1,0))))))</f>
        <v>0</v>
      </c>
      <c r="FT513" s="6" t="str">
        <f ca="1">IF(LOG入力!BH513&gt;0,"",IF(FS513=1,$X513,""))</f>
        <v/>
      </c>
      <c r="FU513" s="6" t="str">
        <f ca="1">IF(LOG入力!BH513&gt;0,"",IF(FS513=1,$Y513,""))</f>
        <v/>
      </c>
      <c r="FV513" s="6" t="str">
        <f ca="1">IF(LOG入力!BH513&gt;0,"",IF(COUNTIF($FT$19:$FT513,FT513)=1,FT513,""))</f>
        <v/>
      </c>
      <c r="FW513" s="6">
        <f ca="1">IF(LOG入力!BH513&gt;0,0,IF((FP513=1),IF(($FV513=""),0,1),0))</f>
        <v>0</v>
      </c>
      <c r="FX513" s="6" t="str">
        <f ca="1">IF(LOG入力!BH513&gt;0,"",IF(COUNTIF($FU$19:FU513,FU513)=1,FU513,""))</f>
        <v/>
      </c>
      <c r="FY513" s="72">
        <f ca="1">IF(LOG入力!BH513&gt;0,0,IF((FP513=1),IF(($FX513=""),0,1),0))</f>
        <v>0</v>
      </c>
      <c r="FZ513" s="71">
        <f t="shared" ca="1" si="1105"/>
        <v>0</v>
      </c>
      <c r="GA513" s="6">
        <f t="shared" ca="1" si="1106"/>
        <v>0</v>
      </c>
      <c r="GB513" s="6" t="str">
        <f t="shared" ca="1" si="1107"/>
        <v/>
      </c>
      <c r="GC513" s="6">
        <f ca="1">IF(LOG入力!BH513&gt;0,0,IF(GA513=0,0,(IF(COUNTIF($GB$19:GB513,GB513)=1,IF($FS$3="N",1,IF(EH513=1,1,0))))))</f>
        <v>0</v>
      </c>
      <c r="GD513" s="6" t="str">
        <f ca="1">IF(LOG入力!BH513&gt;0,"",IF(GC513=1,$X513,""))</f>
        <v/>
      </c>
      <c r="GE513" s="6" t="str">
        <f ca="1">IF(LOG入力!BH513&gt;0,"",IF(GC513=1,$Y513,""))</f>
        <v/>
      </c>
      <c r="GF513" s="6" t="str">
        <f ca="1">IF(LOG入力!BH513&gt;0,"",IF(COUNTIF($GD$19:$GD513,GD513)=1,GD513,""))</f>
        <v/>
      </c>
      <c r="GG513" s="6">
        <f ca="1">IF(LOG入力!BH513&gt;0,0,IF((FZ513=1),IF(($GF513=""),0,1),0))</f>
        <v>0</v>
      </c>
      <c r="GH513" s="6" t="str">
        <f ca="1">IF(LOG入力!BH513&gt;0,"",IF(COUNTIF($GE$19:GE513,GE513)=1,GE513,""))</f>
        <v/>
      </c>
      <c r="GI513" s="72">
        <f ca="1">IF(LOG入力!BH513&gt;0,0,IF((FZ513=1),IF(($GH513=""),0,1),0))</f>
        <v>0</v>
      </c>
      <c r="GK513" s="455" t="str">
        <f ca="1">IF(V513=1,"",IF(LEN(LOG入力!AS513)=0,"",LOG入力!AS513))</f>
        <v/>
      </c>
      <c r="GL513" s="378" t="str">
        <f t="shared" ca="1" si="1108"/>
        <v/>
      </c>
      <c r="GM513" s="378" t="str">
        <f t="shared" ca="1" si="1109"/>
        <v/>
      </c>
      <c r="GN513" s="74" t="str">
        <f t="shared" ca="1" si="1110"/>
        <v/>
      </c>
      <c r="GO513" s="74" t="str">
        <f t="shared" ca="1" si="1111"/>
        <v/>
      </c>
      <c r="GQ513" s="74" t="str">
        <f t="shared" ca="1" si="1112"/>
        <v/>
      </c>
      <c r="GR513" s="74" t="str">
        <f t="shared" ca="1" si="1113"/>
        <v/>
      </c>
      <c r="GS513" s="74" t="str">
        <f t="shared" ca="1" si="1114"/>
        <v/>
      </c>
      <c r="GT513" s="74" t="str">
        <f t="shared" ca="1" si="1115"/>
        <v/>
      </c>
      <c r="GU513" s="74" t="str">
        <f t="shared" ca="1" si="1116"/>
        <v/>
      </c>
      <c r="GV513" s="74" t="str">
        <f t="shared" ca="1" si="1117"/>
        <v/>
      </c>
      <c r="GX513" s="74" t="str">
        <f t="shared" ca="1" si="1118"/>
        <v/>
      </c>
      <c r="GY513" s="74" t="str">
        <f t="shared" ca="1" si="1119"/>
        <v/>
      </c>
      <c r="GZ513" s="74" t="str">
        <f ca="1">IF(V513=1,"",IF(LOG入力!BH513&gt;0,0,IF(GY513=0,0,IF((VALUE((TYPE(VALUE(J513)))))=16,0,IF(VALUE(J513)&lt;60,1,IF(VALUE(J513)&lt;100,0,IF(VALUE(J513)&lt;600,2,0)))))))</f>
        <v/>
      </c>
      <c r="HA513" s="74" t="str">
        <f t="shared" ca="1" si="1120"/>
        <v/>
      </c>
      <c r="HB513" s="74" t="str">
        <f ca="1">IF(V513=1,"",IF(LOG入力!BH513&gt;0,0,IF(HA513=0,0,IF((VALUE((TYPE(VALUE(L513)))))=16,0,IF(VALUE(L513)&lt;60,1,IF(VALUE(L513)&lt;100,0,IF(VALUE(L513)&lt;600,2,0)))))))</f>
        <v/>
      </c>
      <c r="HD513" s="74" t="str">
        <f t="shared" ca="1" si="1121"/>
        <v/>
      </c>
      <c r="HF513" s="74" t="str">
        <f t="shared" ca="1" si="1122"/>
        <v/>
      </c>
      <c r="HG513" s="74" t="str">
        <f t="shared" ca="1" si="1123"/>
        <v/>
      </c>
      <c r="HH513" s="74" t="str">
        <f t="shared" ca="1" si="1124"/>
        <v/>
      </c>
      <c r="HI513" s="74" t="str">
        <f t="shared" ca="1" si="1125"/>
        <v/>
      </c>
      <c r="HJ513" s="74" t="str">
        <f t="shared" ca="1" si="1126"/>
        <v/>
      </c>
      <c r="HK513" s="74" t="str">
        <f t="shared" ca="1" si="1127"/>
        <v/>
      </c>
      <c r="HL513" s="74" t="str">
        <f t="shared" ca="1" si="1128"/>
        <v/>
      </c>
      <c r="HM513" s="74" t="str">
        <f t="shared" ca="1" si="1129"/>
        <v/>
      </c>
      <c r="HN513" s="74" t="str">
        <f t="shared" ca="1" si="1130"/>
        <v/>
      </c>
      <c r="HO513" s="529" t="str">
        <f t="shared" ca="1" si="1131"/>
        <v/>
      </c>
      <c r="HP513" s="74" t="str">
        <f t="shared" ca="1" si="1132"/>
        <v/>
      </c>
      <c r="HQ513" s="74" t="str">
        <f t="shared" ca="1" si="1133"/>
        <v/>
      </c>
      <c r="HR513" s="74" t="str">
        <f t="shared" ca="1" si="1134"/>
        <v/>
      </c>
      <c r="HS513" s="74" t="str">
        <f t="shared" ca="1" si="1135"/>
        <v/>
      </c>
      <c r="HT513" s="74" t="str">
        <f ca="1">IF(V513=1,"",IF(LOG入力!BH513&gt;0,0,IF(DV513=1,0,IF(N513="0",0,IF(SUM(HD513:HS513)&gt;0,1,0)))))</f>
        <v/>
      </c>
    </row>
    <row r="514" spans="1:228" x14ac:dyDescent="0.15">
      <c r="A514" s="5"/>
      <c r="B514" s="532" t="str">
        <f t="shared" ca="1" si="994"/>
        <v/>
      </c>
      <c r="C514" s="534" t="str">
        <f ca="1">LOG入力!AP514</f>
        <v/>
      </c>
      <c r="D514" s="534" t="str">
        <f ca="1">LOG入力!AQ514</f>
        <v/>
      </c>
      <c r="E514" s="534" t="str">
        <f ca="1">LOG入力!AR514</f>
        <v/>
      </c>
      <c r="F514" s="535" t="str">
        <f t="shared" ca="1" si="995"/>
        <v/>
      </c>
      <c r="G514" s="585" t="str">
        <f ca="1">LOG入力!AT514</f>
        <v/>
      </c>
      <c r="H514" s="542" t="str">
        <f ca="1">LOG入力!AU514</f>
        <v/>
      </c>
      <c r="I514" s="542" t="str">
        <f ca="1">LOG入力!AV514</f>
        <v/>
      </c>
      <c r="J514" s="577" t="str">
        <f ca="1">LOG入力!AW514</f>
        <v/>
      </c>
      <c r="K514" s="578" t="str">
        <f ca="1">LOG入力!BJ514</f>
        <v/>
      </c>
      <c r="L514" s="577" t="str">
        <f ca="1">LOG入力!AY514</f>
        <v/>
      </c>
      <c r="M514" s="545" t="str">
        <f ca="1">LOG入力!BK514</f>
        <v/>
      </c>
      <c r="N514" s="512" t="str">
        <f ca="1">IF(V514=1,"",IF(LOG入力!AJ514=1,"1",LOG入力!BA514))</f>
        <v/>
      </c>
      <c r="O514" s="538" t="str">
        <f ca="1">IF(V514=1,"",IF(LEN(LOG入力!O514)=0,"",LOG入力!O514))</f>
        <v/>
      </c>
      <c r="P514" s="291" t="str">
        <f ca="1">IF(V514=1,"",IF($AA$4=1,"",IF(LOG入力!BG514=1,"",CONCATENATE($ER514,$FB514,$FL514,$FV514,$GF514))))</f>
        <v/>
      </c>
      <c r="Q514" s="291" t="str">
        <f ca="1">IF(V514=1,"",IF($AA$4=1,"",IF(LOG入力!BG514=1,"",CONCATENATE($ET514,$FD514,$FN514,$FX514,$GH514))))</f>
        <v/>
      </c>
      <c r="R514" s="573" t="str">
        <f ca="1">IF(V514=1,"",IF($AA$4=1,"",IF(LOG入力!BH514&gt;0,0,AA514)))</f>
        <v/>
      </c>
      <c r="S514" s="293" t="str">
        <f t="shared" ca="1" si="996"/>
        <v/>
      </c>
      <c r="T514" s="29"/>
      <c r="U514" s="38"/>
      <c r="V514" s="196">
        <f ca="1">LOG入力!AN514</f>
        <v>1</v>
      </c>
      <c r="W514" s="38"/>
      <c r="X514" s="516" t="str">
        <f t="shared" ca="1" si="997"/>
        <v/>
      </c>
      <c r="Y514" s="515" t="str">
        <f t="shared" ca="1" si="998"/>
        <v/>
      </c>
      <c r="Z514" s="518" t="str">
        <f t="shared" ca="1" si="999"/>
        <v/>
      </c>
      <c r="AA514" s="574" t="str">
        <f t="shared" ca="1" si="1000"/>
        <v/>
      </c>
      <c r="AC514" s="6" t="str">
        <f t="shared" ca="1" si="1001"/>
        <v/>
      </c>
      <c r="AD514" s="6" t="str">
        <f t="shared" ca="1" si="1002"/>
        <v/>
      </c>
      <c r="AE514" s="6" t="str">
        <f t="shared" ca="1" si="1003"/>
        <v/>
      </c>
      <c r="AF514" s="6" t="str">
        <f t="shared" ca="1" si="1004"/>
        <v/>
      </c>
      <c r="AG514" s="6" t="str">
        <f t="shared" ca="1" si="1005"/>
        <v/>
      </c>
      <c r="AH514" s="6" t="str">
        <f t="shared" ca="1" si="1006"/>
        <v/>
      </c>
      <c r="AI514" s="6" t="str">
        <f t="shared" ca="1" si="1007"/>
        <v/>
      </c>
      <c r="AJ514" s="6" t="str">
        <f t="shared" ca="1" si="1008"/>
        <v/>
      </c>
      <c r="AK514" s="6" t="str">
        <f t="shared" ca="1" si="1009"/>
        <v/>
      </c>
      <c r="AL514" s="6" t="str">
        <f t="shared" ca="1" si="1010"/>
        <v/>
      </c>
      <c r="AM514" s="6" t="str">
        <f t="shared" ca="1" si="1011"/>
        <v/>
      </c>
      <c r="AN514" s="6" t="str">
        <f t="shared" ca="1" si="1012"/>
        <v/>
      </c>
      <c r="AO514" s="6" t="str">
        <f t="shared" ca="1" si="1013"/>
        <v/>
      </c>
      <c r="AP514" s="6" t="str">
        <f t="shared" ca="1" si="1014"/>
        <v/>
      </c>
      <c r="AQ514" s="6" t="str">
        <f t="shared" ca="1" si="1015"/>
        <v/>
      </c>
      <c r="AR514" s="6" t="str">
        <f t="shared" ca="1" si="1016"/>
        <v/>
      </c>
      <c r="AS514" s="6" t="str">
        <f t="shared" ca="1" si="1017"/>
        <v/>
      </c>
      <c r="AT514" s="6" t="str">
        <f t="shared" ca="1" si="1018"/>
        <v/>
      </c>
      <c r="AU514" s="6" t="str">
        <f t="shared" ca="1" si="1019"/>
        <v/>
      </c>
      <c r="AV514" s="6" t="str">
        <f t="shared" ca="1" si="1020"/>
        <v/>
      </c>
      <c r="AW514" s="6" t="str">
        <f t="shared" ca="1" si="1021"/>
        <v/>
      </c>
      <c r="AY514" s="6" t="str">
        <f t="shared" ca="1" si="1022"/>
        <v/>
      </c>
      <c r="AZ514" s="6" t="str">
        <f t="shared" ca="1" si="1023"/>
        <v/>
      </c>
      <c r="BA514" s="6" t="str">
        <f t="shared" ca="1" si="1024"/>
        <v/>
      </c>
      <c r="BB514" s="6" t="str">
        <f t="shared" ca="1" si="1025"/>
        <v/>
      </c>
      <c r="BC514" s="6" t="str">
        <f t="shared" ca="1" si="1026"/>
        <v/>
      </c>
      <c r="BD514" s="6" t="str">
        <f t="shared" ca="1" si="1027"/>
        <v/>
      </c>
      <c r="BE514" s="6" t="str">
        <f t="shared" ca="1" si="1028"/>
        <v/>
      </c>
      <c r="BF514" s="6" t="str">
        <f t="shared" ca="1" si="1029"/>
        <v/>
      </c>
      <c r="BG514" s="6" t="str">
        <f t="shared" ca="1" si="1030"/>
        <v/>
      </c>
      <c r="BH514" s="6" t="str">
        <f t="shared" ca="1" si="1031"/>
        <v/>
      </c>
      <c r="BI514" s="6" t="str">
        <f t="shared" ca="1" si="1032"/>
        <v/>
      </c>
      <c r="BJ514" s="6" t="str">
        <f t="shared" ca="1" si="1033"/>
        <v/>
      </c>
      <c r="BK514" s="6" t="str">
        <f t="shared" ca="1" si="1034"/>
        <v/>
      </c>
      <c r="BL514" s="6" t="str">
        <f t="shared" ca="1" si="1035"/>
        <v/>
      </c>
      <c r="BM514" s="6" t="str">
        <f t="shared" ca="1" si="1036"/>
        <v/>
      </c>
      <c r="BN514" s="6" t="str">
        <f t="shared" ca="1" si="1037"/>
        <v/>
      </c>
      <c r="BO514" s="6" t="str">
        <f t="shared" ca="1" si="1038"/>
        <v/>
      </c>
      <c r="BP514" s="6" t="str">
        <f t="shared" ca="1" si="1039"/>
        <v/>
      </c>
      <c r="BQ514" s="6" t="str">
        <f t="shared" ca="1" si="1040"/>
        <v/>
      </c>
      <c r="BR514" s="6" t="str">
        <f t="shared" ca="1" si="1041"/>
        <v/>
      </c>
      <c r="BS514" s="6" t="str">
        <f t="shared" ca="1" si="1042"/>
        <v/>
      </c>
      <c r="BU514" s="6" t="str">
        <f t="shared" ca="1" si="1043"/>
        <v/>
      </c>
      <c r="BW514" s="515" t="str">
        <f t="shared" ca="1" si="1044"/>
        <v/>
      </c>
      <c r="BX514" s="515">
        <f t="shared" ca="1" si="1045"/>
        <v>0</v>
      </c>
      <c r="BY514" s="515" t="str">
        <f t="shared" ca="1" si="1046"/>
        <v/>
      </c>
      <c r="CA514" s="6">
        <f t="shared" ca="1" si="1047"/>
        <v>1</v>
      </c>
      <c r="CC514" s="523" t="str">
        <f t="shared" ca="1" si="1048"/>
        <v/>
      </c>
      <c r="CE514" s="6" t="str">
        <f t="shared" ca="1" si="1049"/>
        <v/>
      </c>
      <c r="CG514" s="524" t="str">
        <f ca="1">IF(V514=1,"",IF($AA$4=1,"",IF(LOG入力!BH514&gt;0,"",IF(N514=0,"",IF(HT514=0,"","★")))))</f>
        <v/>
      </c>
      <c r="CI514" s="74" t="str">
        <f t="shared" ca="1" si="1050"/>
        <v/>
      </c>
      <c r="CK514" s="525" t="str">
        <f ca="1">IF(V514=1,"",IF(LOG入力!BH514&gt;0,1,0))</f>
        <v/>
      </c>
      <c r="CL514" s="74" t="str">
        <f t="shared" ca="1" si="1051"/>
        <v/>
      </c>
      <c r="CN514" s="74" t="str">
        <f t="shared" ca="1" si="1052"/>
        <v/>
      </c>
      <c r="CO514" s="74" t="str">
        <f t="shared" ca="1" si="1053"/>
        <v/>
      </c>
      <c r="CQ514" s="74" t="str">
        <f t="shared" ca="1" si="1054"/>
        <v/>
      </c>
      <c r="CR514" s="74" t="str">
        <f t="shared" ca="1" si="1055"/>
        <v/>
      </c>
      <c r="CS514" s="74" t="str">
        <f t="shared" ca="1" si="1056"/>
        <v/>
      </c>
      <c r="CT514" s="74" t="str">
        <f t="shared" ca="1" si="1057"/>
        <v/>
      </c>
      <c r="CU514" s="74" t="str">
        <f t="shared" ca="1" si="1058"/>
        <v/>
      </c>
      <c r="CV514" s="74" t="str">
        <f t="shared" ca="1" si="1059"/>
        <v/>
      </c>
      <c r="CW514" s="74" t="str">
        <f t="shared" ca="1" si="1060"/>
        <v/>
      </c>
      <c r="CX514" s="74" t="str">
        <f t="shared" ca="1" si="1061"/>
        <v/>
      </c>
      <c r="CY514" s="74" t="str">
        <f t="shared" ca="1" si="1062"/>
        <v/>
      </c>
      <c r="CZ514" s="74" t="str">
        <f t="shared" ca="1" si="1063"/>
        <v/>
      </c>
      <c r="DA514" s="74" t="str">
        <f t="shared" ca="1" si="1064"/>
        <v/>
      </c>
      <c r="DB514" s="74" t="str">
        <f t="shared" ca="1" si="1065"/>
        <v/>
      </c>
      <c r="DD514" s="74" t="str">
        <f t="shared" ca="1" si="1066"/>
        <v/>
      </c>
      <c r="DE514" s="74" t="str">
        <f t="shared" ca="1" si="1067"/>
        <v/>
      </c>
      <c r="DF514" s="74" t="str">
        <f t="shared" ca="1" si="1068"/>
        <v/>
      </c>
      <c r="DG514" s="74" t="str">
        <f t="shared" ca="1" si="1069"/>
        <v/>
      </c>
      <c r="DH514" s="74" t="str">
        <f t="shared" ca="1" si="1070"/>
        <v/>
      </c>
      <c r="DI514" s="74" t="str">
        <f t="shared" ca="1" si="1071"/>
        <v/>
      </c>
      <c r="DJ514" s="74" t="str">
        <f t="shared" ca="1" si="1072"/>
        <v/>
      </c>
      <c r="DK514" s="74" t="str">
        <f t="shared" ca="1" si="1073"/>
        <v/>
      </c>
      <c r="DL514" s="74" t="str">
        <f t="shared" ca="1" si="1074"/>
        <v/>
      </c>
      <c r="DM514" s="74" t="str">
        <f t="shared" ca="1" si="1075"/>
        <v/>
      </c>
      <c r="DN514" s="74" t="str">
        <f t="shared" ca="1" si="1076"/>
        <v/>
      </c>
      <c r="DO514" s="74" t="str">
        <f t="shared" ca="1" si="1077"/>
        <v/>
      </c>
      <c r="DQ514" s="74" t="str">
        <f t="shared" ca="1" si="1078"/>
        <v/>
      </c>
      <c r="DS514" s="74" t="str">
        <f t="shared" ca="1" si="1079"/>
        <v/>
      </c>
      <c r="DT514" s="74" t="str">
        <f t="shared" ca="1" si="1080"/>
        <v/>
      </c>
      <c r="DV514" s="525" t="str">
        <f t="shared" ca="1" si="1081"/>
        <v/>
      </c>
      <c r="DW514" s="74" t="str">
        <f t="shared" ca="1" si="1082"/>
        <v/>
      </c>
      <c r="DX514" s="485" t="str">
        <f t="shared" ca="1" si="1083"/>
        <v/>
      </c>
      <c r="DY514" s="74" t="str">
        <f t="shared" ca="1" si="1084"/>
        <v/>
      </c>
      <c r="DZ514" s="74" t="str">
        <f t="shared" ca="1" si="1085"/>
        <v/>
      </c>
      <c r="EA514" s="74" t="str">
        <f t="shared" ca="1" si="1086"/>
        <v/>
      </c>
      <c r="EC514" s="74" t="str">
        <f t="shared" ca="1" si="1087"/>
        <v/>
      </c>
      <c r="ED514" s="74" t="str">
        <f t="shared" ca="1" si="1088"/>
        <v/>
      </c>
      <c r="EE514" s="74" t="str">
        <f t="shared" ca="1" si="1089"/>
        <v/>
      </c>
      <c r="EG514" s="479" t="str">
        <f ca="1">IF(V514=1,"",IF(LOG入力!BH514&gt;0,0,IF(CG514="★",0,IF(R514=1,0,IF(N514=0,0,1)))))</f>
        <v/>
      </c>
      <c r="EH514" s="483" t="str">
        <f t="shared" ca="1" si="1090"/>
        <v/>
      </c>
      <c r="EI514" s="483" t="str">
        <f t="shared" ca="1" si="1091"/>
        <v/>
      </c>
      <c r="EJ514" s="483" t="str">
        <f t="shared" ca="1" si="1092"/>
        <v/>
      </c>
      <c r="EL514" s="71">
        <f t="shared" ca="1" si="1093"/>
        <v>0</v>
      </c>
      <c r="EM514" s="6">
        <f t="shared" ca="1" si="1094"/>
        <v>0</v>
      </c>
      <c r="EN514" s="6" t="str">
        <f t="shared" ca="1" si="1095"/>
        <v/>
      </c>
      <c r="EO514" s="6">
        <f ca="1">IF(LOG入力!BH514&gt;0,0,IF(EM514=0,0,(IF(COUNTIF($EN$19:EN514,EN514)=1,IF($FS$3="N",1,IF(EH514=1,1,0))))))</f>
        <v>0</v>
      </c>
      <c r="EP514" s="6" t="str">
        <f ca="1">IF(LOG入力!BH514&gt;0,"",IF(EO514=1,$X514,""))</f>
        <v/>
      </c>
      <c r="EQ514" s="6" t="str">
        <f ca="1">IF(LOG入力!BH514&gt;0,"",IF(EO514=1,$Y514,""))</f>
        <v/>
      </c>
      <c r="ER514" s="520" t="str">
        <f ca="1">IF(LOG入力!BH514&gt;0,"",IF(COUNTIF($EP$19:$EP514,EP514)=1,EP514,""))</f>
        <v/>
      </c>
      <c r="ES514" s="520">
        <f ca="1">IF(LOG入力!BH514&gt;0,0,IF((EL514=1),IF(($ER514=""),0,1),0))</f>
        <v>0</v>
      </c>
      <c r="ET514" s="520" t="str">
        <f ca="1">IF(LOG入力!BH514&gt;0,"",IF(COUNTIF($EQ$19:EQ514,EQ514)=1,EQ514,""))</f>
        <v/>
      </c>
      <c r="EU514" s="539">
        <f ca="1">IF(LOG入力!BH514&gt;0,0,IF((EL514=1),IF(($ET514=""),0,1),0))</f>
        <v>0</v>
      </c>
      <c r="EV514" s="71">
        <f t="shared" ca="1" si="1096"/>
        <v>0</v>
      </c>
      <c r="EW514" s="6">
        <f t="shared" ca="1" si="1097"/>
        <v>0</v>
      </c>
      <c r="EX514" s="6" t="str">
        <f t="shared" ca="1" si="1098"/>
        <v/>
      </c>
      <c r="EY514" s="6">
        <f ca="1">IF(LOG入力!BH514&gt;0,0,IF(EW514=0,0,(IF(COUNTIF($EX$19:EX514,EX514)=1,IF($FS$3="N",1,IF(EH514=1,1,0))))))</f>
        <v>0</v>
      </c>
      <c r="EZ514" s="6" t="str">
        <f ca="1">IF(LOG入力!BH514&gt;0,"",IF(EY514=1,$X514,""))</f>
        <v/>
      </c>
      <c r="FA514" s="6" t="str">
        <f ca="1">IF(LOG入力!BH514&gt;0,"",IF(EY514=1,$Y514,""))</f>
        <v/>
      </c>
      <c r="FB514" s="6" t="str">
        <f ca="1">IF(LOG入力!BH514&gt;0,"",IF(COUNTIF($EZ$19:$EZ514,EZ514)=1,EZ514,""))</f>
        <v/>
      </c>
      <c r="FC514" s="6">
        <f ca="1">IF(LOG入力!BH514&gt;0,0,IF((EV514=1),IF(($FB514=""),0,1),0))</f>
        <v>0</v>
      </c>
      <c r="FD514" s="6" t="str">
        <f ca="1">IF(LOG入力!BH514&gt;0,"",IF(COUNTIF($FA$19:FA514,FA514)=1,FA514,""))</f>
        <v/>
      </c>
      <c r="FE514" s="72">
        <f ca="1">IF(LOG入力!BH514&gt;0,0,IF((EV514=1),IF(($FD514=""),0,1),0))</f>
        <v>0</v>
      </c>
      <c r="FF514" s="71">
        <f t="shared" ca="1" si="1099"/>
        <v>0</v>
      </c>
      <c r="FG514" s="6">
        <f t="shared" ca="1" si="1100"/>
        <v>0</v>
      </c>
      <c r="FH514" s="6" t="str">
        <f t="shared" ca="1" si="1101"/>
        <v/>
      </c>
      <c r="FI514" s="6">
        <f ca="1">IF(LOG入力!BH514&gt;0,0,IF(FG514=0,0,(IF(COUNTIF($FH$19:FH514,FH514)=1,IF($FS$3="N",1,IF(EH514=1,1,0))))))</f>
        <v>0</v>
      </c>
      <c r="FJ514" s="6" t="str">
        <f ca="1">IF(LOG入力!BH514&gt;0,"",IF(FI514=1,$X514,""))</f>
        <v/>
      </c>
      <c r="FK514" s="6" t="str">
        <f ca="1">IF(LOG入力!BH514&gt;0,"",IF(FI514=1,$Y514,""))</f>
        <v/>
      </c>
      <c r="FL514" s="6" t="str">
        <f ca="1">IF(LOG入力!BH514&gt;0,"",IF(COUNTIF($FJ$19:$FJ514,FJ514)=1,FJ514,""))</f>
        <v/>
      </c>
      <c r="FM514" s="6">
        <f ca="1">IF(LOG入力!BH514&gt;0,0,IF((FF514=1),IF(($FL514=""),0,1),0))</f>
        <v>0</v>
      </c>
      <c r="FN514" s="6" t="str">
        <f ca="1">IF(LOG入力!BH514&gt;0,"",IF(COUNTIF($FK$19:FK514,FK514)=1,FK514,""))</f>
        <v/>
      </c>
      <c r="FO514" s="72">
        <f ca="1">IF(LOG入力!BH514&gt;0,0,IF((FF514=1),IF(($FN514=""),0,1),0))</f>
        <v>0</v>
      </c>
      <c r="FP514" s="71">
        <f t="shared" ca="1" si="1102"/>
        <v>0</v>
      </c>
      <c r="FQ514" s="6">
        <f t="shared" ca="1" si="1103"/>
        <v>0</v>
      </c>
      <c r="FR514" s="6" t="str">
        <f t="shared" ca="1" si="1104"/>
        <v/>
      </c>
      <c r="FS514" s="6">
        <f ca="1">IF(LOG入力!BH514&gt;0,0,IF(FQ514=0,0,(IF(COUNTIF($FR$19:FR514,FR514)=1,IF($FS$3="N",1,IF(EH514=1,1,0))))))</f>
        <v>0</v>
      </c>
      <c r="FT514" s="6" t="str">
        <f ca="1">IF(LOG入力!BH514&gt;0,"",IF(FS514=1,$X514,""))</f>
        <v/>
      </c>
      <c r="FU514" s="6" t="str">
        <f ca="1">IF(LOG入力!BH514&gt;0,"",IF(FS514=1,$Y514,""))</f>
        <v/>
      </c>
      <c r="FV514" s="6" t="str">
        <f ca="1">IF(LOG入力!BH514&gt;0,"",IF(COUNTIF($FT$19:$FT514,FT514)=1,FT514,""))</f>
        <v/>
      </c>
      <c r="FW514" s="6">
        <f ca="1">IF(LOG入力!BH514&gt;0,0,IF((FP514=1),IF(($FV514=""),0,1),0))</f>
        <v>0</v>
      </c>
      <c r="FX514" s="6" t="str">
        <f ca="1">IF(LOG入力!BH514&gt;0,"",IF(COUNTIF($FU$19:FU514,FU514)=1,FU514,""))</f>
        <v/>
      </c>
      <c r="FY514" s="72">
        <f ca="1">IF(LOG入力!BH514&gt;0,0,IF((FP514=1),IF(($FX514=""),0,1),0))</f>
        <v>0</v>
      </c>
      <c r="FZ514" s="71">
        <f t="shared" ca="1" si="1105"/>
        <v>0</v>
      </c>
      <c r="GA514" s="6">
        <f t="shared" ca="1" si="1106"/>
        <v>0</v>
      </c>
      <c r="GB514" s="6" t="str">
        <f t="shared" ca="1" si="1107"/>
        <v/>
      </c>
      <c r="GC514" s="6">
        <f ca="1">IF(LOG入力!BH514&gt;0,0,IF(GA514=0,0,(IF(COUNTIF($GB$19:GB514,GB514)=1,IF($FS$3="N",1,IF(EH514=1,1,0))))))</f>
        <v>0</v>
      </c>
      <c r="GD514" s="6" t="str">
        <f ca="1">IF(LOG入力!BH514&gt;0,"",IF(GC514=1,$X514,""))</f>
        <v/>
      </c>
      <c r="GE514" s="6" t="str">
        <f ca="1">IF(LOG入力!BH514&gt;0,"",IF(GC514=1,$Y514,""))</f>
        <v/>
      </c>
      <c r="GF514" s="6" t="str">
        <f ca="1">IF(LOG入力!BH514&gt;0,"",IF(COUNTIF($GD$19:$GD514,GD514)=1,GD514,""))</f>
        <v/>
      </c>
      <c r="GG514" s="6">
        <f ca="1">IF(LOG入力!BH514&gt;0,0,IF((FZ514=1),IF(($GF514=""),0,1),0))</f>
        <v>0</v>
      </c>
      <c r="GH514" s="6" t="str">
        <f ca="1">IF(LOG入力!BH514&gt;0,"",IF(COUNTIF($GE$19:GE514,GE514)=1,GE514,""))</f>
        <v/>
      </c>
      <c r="GI514" s="72">
        <f ca="1">IF(LOG入力!BH514&gt;0,0,IF((FZ514=1),IF(($GH514=""),0,1),0))</f>
        <v>0</v>
      </c>
      <c r="GK514" s="455" t="str">
        <f ca="1">IF(V514=1,"",IF(LEN(LOG入力!AS514)=0,"",LOG入力!AS514))</f>
        <v/>
      </c>
      <c r="GL514" s="378" t="str">
        <f t="shared" ca="1" si="1108"/>
        <v/>
      </c>
      <c r="GM514" s="378" t="str">
        <f t="shared" ca="1" si="1109"/>
        <v/>
      </c>
      <c r="GN514" s="74" t="str">
        <f t="shared" ca="1" si="1110"/>
        <v/>
      </c>
      <c r="GO514" s="74" t="str">
        <f t="shared" ca="1" si="1111"/>
        <v/>
      </c>
      <c r="GQ514" s="74" t="str">
        <f t="shared" ca="1" si="1112"/>
        <v/>
      </c>
      <c r="GR514" s="74" t="str">
        <f t="shared" ca="1" si="1113"/>
        <v/>
      </c>
      <c r="GS514" s="74" t="str">
        <f t="shared" ca="1" si="1114"/>
        <v/>
      </c>
      <c r="GT514" s="74" t="str">
        <f t="shared" ca="1" si="1115"/>
        <v/>
      </c>
      <c r="GU514" s="74" t="str">
        <f t="shared" ca="1" si="1116"/>
        <v/>
      </c>
      <c r="GV514" s="74" t="str">
        <f t="shared" ca="1" si="1117"/>
        <v/>
      </c>
      <c r="GX514" s="74" t="str">
        <f t="shared" ca="1" si="1118"/>
        <v/>
      </c>
      <c r="GY514" s="74" t="str">
        <f t="shared" ca="1" si="1119"/>
        <v/>
      </c>
      <c r="GZ514" s="74" t="str">
        <f ca="1">IF(V514=1,"",IF(LOG入力!BH514&gt;0,0,IF(GY514=0,0,IF((VALUE((TYPE(VALUE(J514)))))=16,0,IF(VALUE(J514)&lt;60,1,IF(VALUE(J514)&lt;100,0,IF(VALUE(J514)&lt;600,2,0)))))))</f>
        <v/>
      </c>
      <c r="HA514" s="74" t="str">
        <f t="shared" ca="1" si="1120"/>
        <v/>
      </c>
      <c r="HB514" s="74" t="str">
        <f ca="1">IF(V514=1,"",IF(LOG入力!BH514&gt;0,0,IF(HA514=0,0,IF((VALUE((TYPE(VALUE(L514)))))=16,0,IF(VALUE(L514)&lt;60,1,IF(VALUE(L514)&lt;100,0,IF(VALUE(L514)&lt;600,2,0)))))))</f>
        <v/>
      </c>
      <c r="HD514" s="74" t="str">
        <f t="shared" ca="1" si="1121"/>
        <v/>
      </c>
      <c r="HF514" s="74" t="str">
        <f t="shared" ca="1" si="1122"/>
        <v/>
      </c>
      <c r="HG514" s="74" t="str">
        <f t="shared" ca="1" si="1123"/>
        <v/>
      </c>
      <c r="HH514" s="74" t="str">
        <f t="shared" ca="1" si="1124"/>
        <v/>
      </c>
      <c r="HI514" s="74" t="str">
        <f t="shared" ca="1" si="1125"/>
        <v/>
      </c>
      <c r="HJ514" s="74" t="str">
        <f t="shared" ca="1" si="1126"/>
        <v/>
      </c>
      <c r="HK514" s="74" t="str">
        <f t="shared" ca="1" si="1127"/>
        <v/>
      </c>
      <c r="HL514" s="74" t="str">
        <f t="shared" ca="1" si="1128"/>
        <v/>
      </c>
      <c r="HM514" s="74" t="str">
        <f t="shared" ca="1" si="1129"/>
        <v/>
      </c>
      <c r="HN514" s="74" t="str">
        <f t="shared" ca="1" si="1130"/>
        <v/>
      </c>
      <c r="HO514" s="529" t="str">
        <f t="shared" ca="1" si="1131"/>
        <v/>
      </c>
      <c r="HP514" s="74" t="str">
        <f t="shared" ca="1" si="1132"/>
        <v/>
      </c>
      <c r="HQ514" s="74" t="str">
        <f t="shared" ca="1" si="1133"/>
        <v/>
      </c>
      <c r="HR514" s="74" t="str">
        <f t="shared" ca="1" si="1134"/>
        <v/>
      </c>
      <c r="HS514" s="74" t="str">
        <f t="shared" ca="1" si="1135"/>
        <v/>
      </c>
      <c r="HT514" s="74" t="str">
        <f ca="1">IF(V514=1,"",IF(LOG入力!BH514&gt;0,0,IF(DV514=1,0,IF(N514="0",0,IF(SUM(HD514:HS514)&gt;0,1,0)))))</f>
        <v/>
      </c>
    </row>
    <row r="515" spans="1:228" x14ac:dyDescent="0.15">
      <c r="A515" s="5"/>
      <c r="B515" s="532" t="str">
        <f t="shared" ca="1" si="994"/>
        <v/>
      </c>
      <c r="C515" s="534" t="str">
        <f ca="1">LOG入力!AP515</f>
        <v/>
      </c>
      <c r="D515" s="534" t="str">
        <f ca="1">LOG入力!AQ515</f>
        <v/>
      </c>
      <c r="E515" s="534" t="str">
        <f ca="1">LOG入力!AR515</f>
        <v/>
      </c>
      <c r="F515" s="535" t="str">
        <f t="shared" ca="1" si="995"/>
        <v/>
      </c>
      <c r="G515" s="585" t="str">
        <f ca="1">LOG入力!AT515</f>
        <v/>
      </c>
      <c r="H515" s="542" t="str">
        <f ca="1">LOG入力!AU515</f>
        <v/>
      </c>
      <c r="I515" s="542" t="str">
        <f ca="1">LOG入力!AV515</f>
        <v/>
      </c>
      <c r="J515" s="577" t="str">
        <f ca="1">LOG入力!AW515</f>
        <v/>
      </c>
      <c r="K515" s="578" t="str">
        <f ca="1">LOG入力!BJ515</f>
        <v/>
      </c>
      <c r="L515" s="577" t="str">
        <f ca="1">LOG入力!AY515</f>
        <v/>
      </c>
      <c r="M515" s="545" t="str">
        <f ca="1">LOG入力!BK515</f>
        <v/>
      </c>
      <c r="N515" s="512" t="str">
        <f ca="1">IF(V515=1,"",IF(LOG入力!AJ515=1,"1",LOG入力!BA515))</f>
        <v/>
      </c>
      <c r="O515" s="538" t="str">
        <f ca="1">IF(V515=1,"",IF(LEN(LOG入力!O515)=0,"",LOG入力!O515))</f>
        <v/>
      </c>
      <c r="P515" s="291" t="str">
        <f ca="1">IF(V515=1,"",IF($AA$4=1,"",IF(LOG入力!BG515=1,"",CONCATENATE($ER515,$FB515,$FL515,$FV515,$GF515))))</f>
        <v/>
      </c>
      <c r="Q515" s="291" t="str">
        <f ca="1">IF(V515=1,"",IF($AA$4=1,"",IF(LOG入力!BG515=1,"",CONCATENATE($ET515,$FD515,$FN515,$FX515,$GH515))))</f>
        <v/>
      </c>
      <c r="R515" s="573" t="str">
        <f ca="1">IF(V515=1,"",IF($AA$4=1,"",IF(LOG入力!BH515&gt;0,0,AA515)))</f>
        <v/>
      </c>
      <c r="S515" s="293" t="str">
        <f t="shared" ca="1" si="996"/>
        <v/>
      </c>
      <c r="T515" s="29"/>
      <c r="U515" s="38"/>
      <c r="V515" s="196">
        <f ca="1">LOG入力!AN515</f>
        <v>1</v>
      </c>
      <c r="W515" s="38"/>
      <c r="X515" s="516" t="str">
        <f t="shared" ca="1" si="997"/>
        <v/>
      </c>
      <c r="Y515" s="515" t="str">
        <f t="shared" ca="1" si="998"/>
        <v/>
      </c>
      <c r="Z515" s="518" t="str">
        <f t="shared" ca="1" si="999"/>
        <v/>
      </c>
      <c r="AA515" s="574" t="str">
        <f t="shared" ca="1" si="1000"/>
        <v/>
      </c>
      <c r="AC515" s="6" t="str">
        <f t="shared" ca="1" si="1001"/>
        <v/>
      </c>
      <c r="AD515" s="6" t="str">
        <f t="shared" ca="1" si="1002"/>
        <v/>
      </c>
      <c r="AE515" s="6" t="str">
        <f t="shared" ca="1" si="1003"/>
        <v/>
      </c>
      <c r="AF515" s="6" t="str">
        <f t="shared" ca="1" si="1004"/>
        <v/>
      </c>
      <c r="AG515" s="6" t="str">
        <f t="shared" ca="1" si="1005"/>
        <v/>
      </c>
      <c r="AH515" s="6" t="str">
        <f t="shared" ca="1" si="1006"/>
        <v/>
      </c>
      <c r="AI515" s="6" t="str">
        <f t="shared" ca="1" si="1007"/>
        <v/>
      </c>
      <c r="AJ515" s="6" t="str">
        <f t="shared" ca="1" si="1008"/>
        <v/>
      </c>
      <c r="AK515" s="6" t="str">
        <f t="shared" ca="1" si="1009"/>
        <v/>
      </c>
      <c r="AL515" s="6" t="str">
        <f t="shared" ca="1" si="1010"/>
        <v/>
      </c>
      <c r="AM515" s="6" t="str">
        <f t="shared" ca="1" si="1011"/>
        <v/>
      </c>
      <c r="AN515" s="6" t="str">
        <f t="shared" ca="1" si="1012"/>
        <v/>
      </c>
      <c r="AO515" s="6" t="str">
        <f t="shared" ca="1" si="1013"/>
        <v/>
      </c>
      <c r="AP515" s="6" t="str">
        <f t="shared" ca="1" si="1014"/>
        <v/>
      </c>
      <c r="AQ515" s="6" t="str">
        <f t="shared" ca="1" si="1015"/>
        <v/>
      </c>
      <c r="AR515" s="6" t="str">
        <f t="shared" ca="1" si="1016"/>
        <v/>
      </c>
      <c r="AS515" s="6" t="str">
        <f t="shared" ca="1" si="1017"/>
        <v/>
      </c>
      <c r="AT515" s="6" t="str">
        <f t="shared" ca="1" si="1018"/>
        <v/>
      </c>
      <c r="AU515" s="6" t="str">
        <f t="shared" ca="1" si="1019"/>
        <v/>
      </c>
      <c r="AV515" s="6" t="str">
        <f t="shared" ca="1" si="1020"/>
        <v/>
      </c>
      <c r="AW515" s="6" t="str">
        <f t="shared" ca="1" si="1021"/>
        <v/>
      </c>
      <c r="AY515" s="6" t="str">
        <f t="shared" ca="1" si="1022"/>
        <v/>
      </c>
      <c r="AZ515" s="6" t="str">
        <f t="shared" ca="1" si="1023"/>
        <v/>
      </c>
      <c r="BA515" s="6" t="str">
        <f t="shared" ca="1" si="1024"/>
        <v/>
      </c>
      <c r="BB515" s="6" t="str">
        <f t="shared" ca="1" si="1025"/>
        <v/>
      </c>
      <c r="BC515" s="6" t="str">
        <f t="shared" ca="1" si="1026"/>
        <v/>
      </c>
      <c r="BD515" s="6" t="str">
        <f t="shared" ca="1" si="1027"/>
        <v/>
      </c>
      <c r="BE515" s="6" t="str">
        <f t="shared" ca="1" si="1028"/>
        <v/>
      </c>
      <c r="BF515" s="6" t="str">
        <f t="shared" ca="1" si="1029"/>
        <v/>
      </c>
      <c r="BG515" s="6" t="str">
        <f t="shared" ca="1" si="1030"/>
        <v/>
      </c>
      <c r="BH515" s="6" t="str">
        <f t="shared" ca="1" si="1031"/>
        <v/>
      </c>
      <c r="BI515" s="6" t="str">
        <f t="shared" ca="1" si="1032"/>
        <v/>
      </c>
      <c r="BJ515" s="6" t="str">
        <f t="shared" ca="1" si="1033"/>
        <v/>
      </c>
      <c r="BK515" s="6" t="str">
        <f t="shared" ca="1" si="1034"/>
        <v/>
      </c>
      <c r="BL515" s="6" t="str">
        <f t="shared" ca="1" si="1035"/>
        <v/>
      </c>
      <c r="BM515" s="6" t="str">
        <f t="shared" ca="1" si="1036"/>
        <v/>
      </c>
      <c r="BN515" s="6" t="str">
        <f t="shared" ca="1" si="1037"/>
        <v/>
      </c>
      <c r="BO515" s="6" t="str">
        <f t="shared" ca="1" si="1038"/>
        <v/>
      </c>
      <c r="BP515" s="6" t="str">
        <f t="shared" ca="1" si="1039"/>
        <v/>
      </c>
      <c r="BQ515" s="6" t="str">
        <f t="shared" ca="1" si="1040"/>
        <v/>
      </c>
      <c r="BR515" s="6" t="str">
        <f t="shared" ca="1" si="1041"/>
        <v/>
      </c>
      <c r="BS515" s="6" t="str">
        <f t="shared" ca="1" si="1042"/>
        <v/>
      </c>
      <c r="BU515" s="6" t="str">
        <f t="shared" ca="1" si="1043"/>
        <v/>
      </c>
      <c r="BW515" s="515" t="str">
        <f t="shared" ca="1" si="1044"/>
        <v/>
      </c>
      <c r="BX515" s="515">
        <f t="shared" ca="1" si="1045"/>
        <v>0</v>
      </c>
      <c r="BY515" s="515" t="str">
        <f t="shared" ca="1" si="1046"/>
        <v/>
      </c>
      <c r="CA515" s="6">
        <f t="shared" ca="1" si="1047"/>
        <v>1</v>
      </c>
      <c r="CC515" s="523" t="str">
        <f t="shared" ca="1" si="1048"/>
        <v/>
      </c>
      <c r="CE515" s="6" t="str">
        <f t="shared" ca="1" si="1049"/>
        <v/>
      </c>
      <c r="CG515" s="524" t="str">
        <f ca="1">IF(V515=1,"",IF($AA$4=1,"",IF(LOG入力!BH515&gt;0,"",IF(N515=0,"",IF(HT515=0,"","★")))))</f>
        <v/>
      </c>
      <c r="CI515" s="74" t="str">
        <f t="shared" ca="1" si="1050"/>
        <v/>
      </c>
      <c r="CK515" s="525" t="str">
        <f ca="1">IF(V515=1,"",IF(LOG入力!BH515&gt;0,1,0))</f>
        <v/>
      </c>
      <c r="CL515" s="74" t="str">
        <f t="shared" ca="1" si="1051"/>
        <v/>
      </c>
      <c r="CN515" s="74" t="str">
        <f t="shared" ca="1" si="1052"/>
        <v/>
      </c>
      <c r="CO515" s="74" t="str">
        <f t="shared" ca="1" si="1053"/>
        <v/>
      </c>
      <c r="CQ515" s="74" t="str">
        <f t="shared" ca="1" si="1054"/>
        <v/>
      </c>
      <c r="CR515" s="74" t="str">
        <f t="shared" ca="1" si="1055"/>
        <v/>
      </c>
      <c r="CS515" s="74" t="str">
        <f t="shared" ca="1" si="1056"/>
        <v/>
      </c>
      <c r="CT515" s="74" t="str">
        <f t="shared" ca="1" si="1057"/>
        <v/>
      </c>
      <c r="CU515" s="74" t="str">
        <f t="shared" ca="1" si="1058"/>
        <v/>
      </c>
      <c r="CV515" s="74" t="str">
        <f t="shared" ca="1" si="1059"/>
        <v/>
      </c>
      <c r="CW515" s="74" t="str">
        <f t="shared" ca="1" si="1060"/>
        <v/>
      </c>
      <c r="CX515" s="74" t="str">
        <f t="shared" ca="1" si="1061"/>
        <v/>
      </c>
      <c r="CY515" s="74" t="str">
        <f t="shared" ca="1" si="1062"/>
        <v/>
      </c>
      <c r="CZ515" s="74" t="str">
        <f t="shared" ca="1" si="1063"/>
        <v/>
      </c>
      <c r="DA515" s="74" t="str">
        <f t="shared" ca="1" si="1064"/>
        <v/>
      </c>
      <c r="DB515" s="74" t="str">
        <f t="shared" ca="1" si="1065"/>
        <v/>
      </c>
      <c r="DD515" s="74" t="str">
        <f t="shared" ca="1" si="1066"/>
        <v/>
      </c>
      <c r="DE515" s="74" t="str">
        <f t="shared" ca="1" si="1067"/>
        <v/>
      </c>
      <c r="DF515" s="74" t="str">
        <f t="shared" ca="1" si="1068"/>
        <v/>
      </c>
      <c r="DG515" s="74" t="str">
        <f t="shared" ca="1" si="1069"/>
        <v/>
      </c>
      <c r="DH515" s="74" t="str">
        <f t="shared" ca="1" si="1070"/>
        <v/>
      </c>
      <c r="DI515" s="74" t="str">
        <f t="shared" ca="1" si="1071"/>
        <v/>
      </c>
      <c r="DJ515" s="74" t="str">
        <f t="shared" ca="1" si="1072"/>
        <v/>
      </c>
      <c r="DK515" s="74" t="str">
        <f t="shared" ca="1" si="1073"/>
        <v/>
      </c>
      <c r="DL515" s="74" t="str">
        <f t="shared" ca="1" si="1074"/>
        <v/>
      </c>
      <c r="DM515" s="74" t="str">
        <f t="shared" ca="1" si="1075"/>
        <v/>
      </c>
      <c r="DN515" s="74" t="str">
        <f t="shared" ca="1" si="1076"/>
        <v/>
      </c>
      <c r="DO515" s="74" t="str">
        <f t="shared" ca="1" si="1077"/>
        <v/>
      </c>
      <c r="DQ515" s="74" t="str">
        <f t="shared" ca="1" si="1078"/>
        <v/>
      </c>
      <c r="DS515" s="74" t="str">
        <f t="shared" ca="1" si="1079"/>
        <v/>
      </c>
      <c r="DT515" s="74" t="str">
        <f t="shared" ca="1" si="1080"/>
        <v/>
      </c>
      <c r="DV515" s="525" t="str">
        <f t="shared" ca="1" si="1081"/>
        <v/>
      </c>
      <c r="DW515" s="74" t="str">
        <f t="shared" ca="1" si="1082"/>
        <v/>
      </c>
      <c r="DX515" s="485" t="str">
        <f t="shared" ca="1" si="1083"/>
        <v/>
      </c>
      <c r="DY515" s="74" t="str">
        <f t="shared" ca="1" si="1084"/>
        <v/>
      </c>
      <c r="DZ515" s="74" t="str">
        <f t="shared" ca="1" si="1085"/>
        <v/>
      </c>
      <c r="EA515" s="74" t="str">
        <f t="shared" ca="1" si="1086"/>
        <v/>
      </c>
      <c r="EC515" s="74" t="str">
        <f t="shared" ca="1" si="1087"/>
        <v/>
      </c>
      <c r="ED515" s="74" t="str">
        <f t="shared" ca="1" si="1088"/>
        <v/>
      </c>
      <c r="EE515" s="74" t="str">
        <f t="shared" ca="1" si="1089"/>
        <v/>
      </c>
      <c r="EG515" s="479" t="str">
        <f ca="1">IF(V515=1,"",IF(LOG入力!BH515&gt;0,0,IF(CG515="★",0,IF(R515=1,0,IF(N515=0,0,1)))))</f>
        <v/>
      </c>
      <c r="EH515" s="483" t="str">
        <f t="shared" ca="1" si="1090"/>
        <v/>
      </c>
      <c r="EI515" s="483" t="str">
        <f t="shared" ca="1" si="1091"/>
        <v/>
      </c>
      <c r="EJ515" s="483" t="str">
        <f t="shared" ca="1" si="1092"/>
        <v/>
      </c>
      <c r="EL515" s="71">
        <f t="shared" ca="1" si="1093"/>
        <v>0</v>
      </c>
      <c r="EM515" s="6">
        <f t="shared" ca="1" si="1094"/>
        <v>0</v>
      </c>
      <c r="EN515" s="6" t="str">
        <f t="shared" ca="1" si="1095"/>
        <v/>
      </c>
      <c r="EO515" s="6">
        <f ca="1">IF(LOG入力!BH515&gt;0,0,IF(EM515=0,0,(IF(COUNTIF($EN$19:EN515,EN515)=1,IF($FS$3="N",1,IF(EH515=1,1,0))))))</f>
        <v>0</v>
      </c>
      <c r="EP515" s="6" t="str">
        <f ca="1">IF(LOG入力!BH515&gt;0,"",IF(EO515=1,$X515,""))</f>
        <v/>
      </c>
      <c r="EQ515" s="6" t="str">
        <f ca="1">IF(LOG入力!BH515&gt;0,"",IF(EO515=1,$Y515,""))</f>
        <v/>
      </c>
      <c r="ER515" s="520" t="str">
        <f ca="1">IF(LOG入力!BH515&gt;0,"",IF(COUNTIF($EP$19:$EP515,EP515)=1,EP515,""))</f>
        <v/>
      </c>
      <c r="ES515" s="520">
        <f ca="1">IF(LOG入力!BH515&gt;0,0,IF((EL515=1),IF(($ER515=""),0,1),0))</f>
        <v>0</v>
      </c>
      <c r="ET515" s="520" t="str">
        <f ca="1">IF(LOG入力!BH515&gt;0,"",IF(COUNTIF($EQ$19:EQ515,EQ515)=1,EQ515,""))</f>
        <v/>
      </c>
      <c r="EU515" s="539">
        <f ca="1">IF(LOG入力!BH515&gt;0,0,IF((EL515=1),IF(($ET515=""),0,1),0))</f>
        <v>0</v>
      </c>
      <c r="EV515" s="71">
        <f t="shared" ca="1" si="1096"/>
        <v>0</v>
      </c>
      <c r="EW515" s="6">
        <f t="shared" ca="1" si="1097"/>
        <v>0</v>
      </c>
      <c r="EX515" s="6" t="str">
        <f t="shared" ca="1" si="1098"/>
        <v/>
      </c>
      <c r="EY515" s="6">
        <f ca="1">IF(LOG入力!BH515&gt;0,0,IF(EW515=0,0,(IF(COUNTIF($EX$19:EX515,EX515)=1,IF($FS$3="N",1,IF(EH515=1,1,0))))))</f>
        <v>0</v>
      </c>
      <c r="EZ515" s="6" t="str">
        <f ca="1">IF(LOG入力!BH515&gt;0,"",IF(EY515=1,$X515,""))</f>
        <v/>
      </c>
      <c r="FA515" s="6" t="str">
        <f ca="1">IF(LOG入力!BH515&gt;0,"",IF(EY515=1,$Y515,""))</f>
        <v/>
      </c>
      <c r="FB515" s="6" t="str">
        <f ca="1">IF(LOG入力!BH515&gt;0,"",IF(COUNTIF($EZ$19:$EZ515,EZ515)=1,EZ515,""))</f>
        <v/>
      </c>
      <c r="FC515" s="6">
        <f ca="1">IF(LOG入力!BH515&gt;0,0,IF((EV515=1),IF(($FB515=""),0,1),0))</f>
        <v>0</v>
      </c>
      <c r="FD515" s="6" t="str">
        <f ca="1">IF(LOG入力!BH515&gt;0,"",IF(COUNTIF($FA$19:FA515,FA515)=1,FA515,""))</f>
        <v/>
      </c>
      <c r="FE515" s="72">
        <f ca="1">IF(LOG入力!BH515&gt;0,0,IF((EV515=1),IF(($FD515=""),0,1),0))</f>
        <v>0</v>
      </c>
      <c r="FF515" s="71">
        <f t="shared" ca="1" si="1099"/>
        <v>0</v>
      </c>
      <c r="FG515" s="6">
        <f t="shared" ca="1" si="1100"/>
        <v>0</v>
      </c>
      <c r="FH515" s="6" t="str">
        <f t="shared" ca="1" si="1101"/>
        <v/>
      </c>
      <c r="FI515" s="6">
        <f ca="1">IF(LOG入力!BH515&gt;0,0,IF(FG515=0,0,(IF(COUNTIF($FH$19:FH515,FH515)=1,IF($FS$3="N",1,IF(EH515=1,1,0))))))</f>
        <v>0</v>
      </c>
      <c r="FJ515" s="6" t="str">
        <f ca="1">IF(LOG入力!BH515&gt;0,"",IF(FI515=1,$X515,""))</f>
        <v/>
      </c>
      <c r="FK515" s="6" t="str">
        <f ca="1">IF(LOG入力!BH515&gt;0,"",IF(FI515=1,$Y515,""))</f>
        <v/>
      </c>
      <c r="FL515" s="6" t="str">
        <f ca="1">IF(LOG入力!BH515&gt;0,"",IF(COUNTIF($FJ$19:$FJ515,FJ515)=1,FJ515,""))</f>
        <v/>
      </c>
      <c r="FM515" s="6">
        <f ca="1">IF(LOG入力!BH515&gt;0,0,IF((FF515=1),IF(($FL515=""),0,1),0))</f>
        <v>0</v>
      </c>
      <c r="FN515" s="6" t="str">
        <f ca="1">IF(LOG入力!BH515&gt;0,"",IF(COUNTIF($FK$19:FK515,FK515)=1,FK515,""))</f>
        <v/>
      </c>
      <c r="FO515" s="72">
        <f ca="1">IF(LOG入力!BH515&gt;0,0,IF((FF515=1),IF(($FN515=""),0,1),0))</f>
        <v>0</v>
      </c>
      <c r="FP515" s="71">
        <f t="shared" ca="1" si="1102"/>
        <v>0</v>
      </c>
      <c r="FQ515" s="6">
        <f t="shared" ca="1" si="1103"/>
        <v>0</v>
      </c>
      <c r="FR515" s="6" t="str">
        <f t="shared" ca="1" si="1104"/>
        <v/>
      </c>
      <c r="FS515" s="6">
        <f ca="1">IF(LOG入力!BH515&gt;0,0,IF(FQ515=0,0,(IF(COUNTIF($FR$19:FR515,FR515)=1,IF($FS$3="N",1,IF(EH515=1,1,0))))))</f>
        <v>0</v>
      </c>
      <c r="FT515" s="6" t="str">
        <f ca="1">IF(LOG入力!BH515&gt;0,"",IF(FS515=1,$X515,""))</f>
        <v/>
      </c>
      <c r="FU515" s="6" t="str">
        <f ca="1">IF(LOG入力!BH515&gt;0,"",IF(FS515=1,$Y515,""))</f>
        <v/>
      </c>
      <c r="FV515" s="6" t="str">
        <f ca="1">IF(LOG入力!BH515&gt;0,"",IF(COUNTIF($FT$19:$FT515,FT515)=1,FT515,""))</f>
        <v/>
      </c>
      <c r="FW515" s="6">
        <f ca="1">IF(LOG入力!BH515&gt;0,0,IF((FP515=1),IF(($FV515=""),0,1),0))</f>
        <v>0</v>
      </c>
      <c r="FX515" s="6" t="str">
        <f ca="1">IF(LOG入力!BH515&gt;0,"",IF(COUNTIF($FU$19:FU515,FU515)=1,FU515,""))</f>
        <v/>
      </c>
      <c r="FY515" s="72">
        <f ca="1">IF(LOG入力!BH515&gt;0,0,IF((FP515=1),IF(($FX515=""),0,1),0))</f>
        <v>0</v>
      </c>
      <c r="FZ515" s="71">
        <f t="shared" ca="1" si="1105"/>
        <v>0</v>
      </c>
      <c r="GA515" s="6">
        <f t="shared" ca="1" si="1106"/>
        <v>0</v>
      </c>
      <c r="GB515" s="6" t="str">
        <f t="shared" ca="1" si="1107"/>
        <v/>
      </c>
      <c r="GC515" s="6">
        <f ca="1">IF(LOG入力!BH515&gt;0,0,IF(GA515=0,0,(IF(COUNTIF($GB$19:GB515,GB515)=1,IF($FS$3="N",1,IF(EH515=1,1,0))))))</f>
        <v>0</v>
      </c>
      <c r="GD515" s="6" t="str">
        <f ca="1">IF(LOG入力!BH515&gt;0,"",IF(GC515=1,$X515,""))</f>
        <v/>
      </c>
      <c r="GE515" s="6" t="str">
        <f ca="1">IF(LOG入力!BH515&gt;0,"",IF(GC515=1,$Y515,""))</f>
        <v/>
      </c>
      <c r="GF515" s="6" t="str">
        <f ca="1">IF(LOG入力!BH515&gt;0,"",IF(COUNTIF($GD$19:$GD515,GD515)=1,GD515,""))</f>
        <v/>
      </c>
      <c r="GG515" s="6">
        <f ca="1">IF(LOG入力!BH515&gt;0,0,IF((FZ515=1),IF(($GF515=""),0,1),0))</f>
        <v>0</v>
      </c>
      <c r="GH515" s="6" t="str">
        <f ca="1">IF(LOG入力!BH515&gt;0,"",IF(COUNTIF($GE$19:GE515,GE515)=1,GE515,""))</f>
        <v/>
      </c>
      <c r="GI515" s="72">
        <f ca="1">IF(LOG入力!BH515&gt;0,0,IF((FZ515=1),IF(($GH515=""),0,1),0))</f>
        <v>0</v>
      </c>
      <c r="GK515" s="455" t="str">
        <f ca="1">IF(V515=1,"",IF(LEN(LOG入力!AS515)=0,"",LOG入力!AS515))</f>
        <v/>
      </c>
      <c r="GL515" s="378" t="str">
        <f t="shared" ca="1" si="1108"/>
        <v/>
      </c>
      <c r="GM515" s="378" t="str">
        <f t="shared" ca="1" si="1109"/>
        <v/>
      </c>
      <c r="GN515" s="74" t="str">
        <f t="shared" ca="1" si="1110"/>
        <v/>
      </c>
      <c r="GO515" s="74" t="str">
        <f t="shared" ca="1" si="1111"/>
        <v/>
      </c>
      <c r="GQ515" s="74" t="str">
        <f t="shared" ca="1" si="1112"/>
        <v/>
      </c>
      <c r="GR515" s="74" t="str">
        <f t="shared" ca="1" si="1113"/>
        <v/>
      </c>
      <c r="GS515" s="74" t="str">
        <f t="shared" ca="1" si="1114"/>
        <v/>
      </c>
      <c r="GT515" s="74" t="str">
        <f t="shared" ca="1" si="1115"/>
        <v/>
      </c>
      <c r="GU515" s="74" t="str">
        <f t="shared" ca="1" si="1116"/>
        <v/>
      </c>
      <c r="GV515" s="74" t="str">
        <f t="shared" ca="1" si="1117"/>
        <v/>
      </c>
      <c r="GX515" s="74" t="str">
        <f t="shared" ca="1" si="1118"/>
        <v/>
      </c>
      <c r="GY515" s="74" t="str">
        <f t="shared" ca="1" si="1119"/>
        <v/>
      </c>
      <c r="GZ515" s="74" t="str">
        <f ca="1">IF(V515=1,"",IF(LOG入力!BH515&gt;0,0,IF(GY515=0,0,IF((VALUE((TYPE(VALUE(J515)))))=16,0,IF(VALUE(J515)&lt;60,1,IF(VALUE(J515)&lt;100,0,IF(VALUE(J515)&lt;600,2,0)))))))</f>
        <v/>
      </c>
      <c r="HA515" s="74" t="str">
        <f t="shared" ca="1" si="1120"/>
        <v/>
      </c>
      <c r="HB515" s="74" t="str">
        <f ca="1">IF(V515=1,"",IF(LOG入力!BH515&gt;0,0,IF(HA515=0,0,IF((VALUE((TYPE(VALUE(L515)))))=16,0,IF(VALUE(L515)&lt;60,1,IF(VALUE(L515)&lt;100,0,IF(VALUE(L515)&lt;600,2,0)))))))</f>
        <v/>
      </c>
      <c r="HD515" s="74" t="str">
        <f t="shared" ca="1" si="1121"/>
        <v/>
      </c>
      <c r="HF515" s="74" t="str">
        <f t="shared" ca="1" si="1122"/>
        <v/>
      </c>
      <c r="HG515" s="74" t="str">
        <f t="shared" ca="1" si="1123"/>
        <v/>
      </c>
      <c r="HH515" s="74" t="str">
        <f t="shared" ca="1" si="1124"/>
        <v/>
      </c>
      <c r="HI515" s="74" t="str">
        <f t="shared" ca="1" si="1125"/>
        <v/>
      </c>
      <c r="HJ515" s="74" t="str">
        <f t="shared" ca="1" si="1126"/>
        <v/>
      </c>
      <c r="HK515" s="74" t="str">
        <f t="shared" ca="1" si="1127"/>
        <v/>
      </c>
      <c r="HL515" s="74" t="str">
        <f t="shared" ca="1" si="1128"/>
        <v/>
      </c>
      <c r="HM515" s="74" t="str">
        <f t="shared" ca="1" si="1129"/>
        <v/>
      </c>
      <c r="HN515" s="74" t="str">
        <f t="shared" ca="1" si="1130"/>
        <v/>
      </c>
      <c r="HO515" s="529" t="str">
        <f t="shared" ca="1" si="1131"/>
        <v/>
      </c>
      <c r="HP515" s="74" t="str">
        <f t="shared" ca="1" si="1132"/>
        <v/>
      </c>
      <c r="HQ515" s="74" t="str">
        <f t="shared" ca="1" si="1133"/>
        <v/>
      </c>
      <c r="HR515" s="74" t="str">
        <f t="shared" ca="1" si="1134"/>
        <v/>
      </c>
      <c r="HS515" s="74" t="str">
        <f t="shared" ca="1" si="1135"/>
        <v/>
      </c>
      <c r="HT515" s="74" t="str">
        <f ca="1">IF(V515=1,"",IF(LOG入力!BH515&gt;0,0,IF(DV515=1,0,IF(N515="0",0,IF(SUM(HD515:HS515)&gt;0,1,0)))))</f>
        <v/>
      </c>
    </row>
    <row r="516" spans="1:228" x14ac:dyDescent="0.15">
      <c r="A516" s="5"/>
      <c r="B516" s="532" t="str">
        <f t="shared" ca="1" si="994"/>
        <v/>
      </c>
      <c r="C516" s="534" t="str">
        <f ca="1">LOG入力!AP516</f>
        <v/>
      </c>
      <c r="D516" s="534" t="str">
        <f ca="1">LOG入力!AQ516</f>
        <v/>
      </c>
      <c r="E516" s="534" t="str">
        <f ca="1">LOG入力!AR516</f>
        <v/>
      </c>
      <c r="F516" s="535" t="str">
        <f t="shared" ca="1" si="995"/>
        <v/>
      </c>
      <c r="G516" s="585" t="str">
        <f ca="1">LOG入力!AT516</f>
        <v/>
      </c>
      <c r="H516" s="542" t="str">
        <f ca="1">LOG入力!AU516</f>
        <v/>
      </c>
      <c r="I516" s="542" t="str">
        <f ca="1">LOG入力!AV516</f>
        <v/>
      </c>
      <c r="J516" s="577" t="str">
        <f ca="1">LOG入力!AW516</f>
        <v/>
      </c>
      <c r="K516" s="578" t="str">
        <f ca="1">LOG入力!BJ516</f>
        <v/>
      </c>
      <c r="L516" s="577" t="str">
        <f ca="1">LOG入力!AY516</f>
        <v/>
      </c>
      <c r="M516" s="545" t="str">
        <f ca="1">LOG入力!BK516</f>
        <v/>
      </c>
      <c r="N516" s="512" t="str">
        <f ca="1">IF(V516=1,"",IF(LOG入力!AJ516=1,"1",LOG入力!BA516))</f>
        <v/>
      </c>
      <c r="O516" s="538" t="str">
        <f ca="1">IF(V516=1,"",IF(LEN(LOG入力!O516)=0,"",LOG入力!O516))</f>
        <v/>
      </c>
      <c r="P516" s="291" t="str">
        <f ca="1">IF(V516=1,"",IF($AA$4=1,"",IF(LOG入力!BG516=1,"",CONCATENATE($ER516,$FB516,$FL516,$FV516,$GF516))))</f>
        <v/>
      </c>
      <c r="Q516" s="291" t="str">
        <f ca="1">IF(V516=1,"",IF($AA$4=1,"",IF(LOG入力!BG516=1,"",CONCATENATE($ET516,$FD516,$FN516,$FX516,$GH516))))</f>
        <v/>
      </c>
      <c r="R516" s="573" t="str">
        <f ca="1">IF(V516=1,"",IF($AA$4=1,"",IF(LOG入力!BH516&gt;0,0,AA516)))</f>
        <v/>
      </c>
      <c r="S516" s="293" t="str">
        <f t="shared" ca="1" si="996"/>
        <v/>
      </c>
      <c r="T516" s="29"/>
      <c r="U516" s="38"/>
      <c r="V516" s="196">
        <f ca="1">LOG入力!AN516</f>
        <v>1</v>
      </c>
      <c r="W516" s="38"/>
      <c r="X516" s="516" t="str">
        <f t="shared" ca="1" si="997"/>
        <v/>
      </c>
      <c r="Y516" s="515" t="str">
        <f t="shared" ca="1" si="998"/>
        <v/>
      </c>
      <c r="Z516" s="518" t="str">
        <f t="shared" ca="1" si="999"/>
        <v/>
      </c>
      <c r="AA516" s="574" t="str">
        <f t="shared" ca="1" si="1000"/>
        <v/>
      </c>
      <c r="AC516" s="6" t="str">
        <f t="shared" ca="1" si="1001"/>
        <v/>
      </c>
      <c r="AD516" s="6" t="str">
        <f t="shared" ca="1" si="1002"/>
        <v/>
      </c>
      <c r="AE516" s="6" t="str">
        <f t="shared" ca="1" si="1003"/>
        <v/>
      </c>
      <c r="AF516" s="6" t="str">
        <f t="shared" ca="1" si="1004"/>
        <v/>
      </c>
      <c r="AG516" s="6" t="str">
        <f t="shared" ca="1" si="1005"/>
        <v/>
      </c>
      <c r="AH516" s="6" t="str">
        <f t="shared" ca="1" si="1006"/>
        <v/>
      </c>
      <c r="AI516" s="6" t="str">
        <f t="shared" ca="1" si="1007"/>
        <v/>
      </c>
      <c r="AJ516" s="6" t="str">
        <f t="shared" ca="1" si="1008"/>
        <v/>
      </c>
      <c r="AK516" s="6" t="str">
        <f t="shared" ca="1" si="1009"/>
        <v/>
      </c>
      <c r="AL516" s="6" t="str">
        <f t="shared" ca="1" si="1010"/>
        <v/>
      </c>
      <c r="AM516" s="6" t="str">
        <f t="shared" ca="1" si="1011"/>
        <v/>
      </c>
      <c r="AN516" s="6" t="str">
        <f t="shared" ca="1" si="1012"/>
        <v/>
      </c>
      <c r="AO516" s="6" t="str">
        <f t="shared" ca="1" si="1013"/>
        <v/>
      </c>
      <c r="AP516" s="6" t="str">
        <f t="shared" ca="1" si="1014"/>
        <v/>
      </c>
      <c r="AQ516" s="6" t="str">
        <f t="shared" ca="1" si="1015"/>
        <v/>
      </c>
      <c r="AR516" s="6" t="str">
        <f t="shared" ca="1" si="1016"/>
        <v/>
      </c>
      <c r="AS516" s="6" t="str">
        <f t="shared" ca="1" si="1017"/>
        <v/>
      </c>
      <c r="AT516" s="6" t="str">
        <f t="shared" ca="1" si="1018"/>
        <v/>
      </c>
      <c r="AU516" s="6" t="str">
        <f t="shared" ca="1" si="1019"/>
        <v/>
      </c>
      <c r="AV516" s="6" t="str">
        <f t="shared" ca="1" si="1020"/>
        <v/>
      </c>
      <c r="AW516" s="6" t="str">
        <f t="shared" ca="1" si="1021"/>
        <v/>
      </c>
      <c r="AY516" s="6" t="str">
        <f t="shared" ca="1" si="1022"/>
        <v/>
      </c>
      <c r="AZ516" s="6" t="str">
        <f t="shared" ca="1" si="1023"/>
        <v/>
      </c>
      <c r="BA516" s="6" t="str">
        <f t="shared" ca="1" si="1024"/>
        <v/>
      </c>
      <c r="BB516" s="6" t="str">
        <f t="shared" ca="1" si="1025"/>
        <v/>
      </c>
      <c r="BC516" s="6" t="str">
        <f t="shared" ca="1" si="1026"/>
        <v/>
      </c>
      <c r="BD516" s="6" t="str">
        <f t="shared" ca="1" si="1027"/>
        <v/>
      </c>
      <c r="BE516" s="6" t="str">
        <f t="shared" ca="1" si="1028"/>
        <v/>
      </c>
      <c r="BF516" s="6" t="str">
        <f t="shared" ca="1" si="1029"/>
        <v/>
      </c>
      <c r="BG516" s="6" t="str">
        <f t="shared" ca="1" si="1030"/>
        <v/>
      </c>
      <c r="BH516" s="6" t="str">
        <f t="shared" ca="1" si="1031"/>
        <v/>
      </c>
      <c r="BI516" s="6" t="str">
        <f t="shared" ca="1" si="1032"/>
        <v/>
      </c>
      <c r="BJ516" s="6" t="str">
        <f t="shared" ca="1" si="1033"/>
        <v/>
      </c>
      <c r="BK516" s="6" t="str">
        <f t="shared" ca="1" si="1034"/>
        <v/>
      </c>
      <c r="BL516" s="6" t="str">
        <f t="shared" ca="1" si="1035"/>
        <v/>
      </c>
      <c r="BM516" s="6" t="str">
        <f t="shared" ca="1" si="1036"/>
        <v/>
      </c>
      <c r="BN516" s="6" t="str">
        <f t="shared" ca="1" si="1037"/>
        <v/>
      </c>
      <c r="BO516" s="6" t="str">
        <f t="shared" ca="1" si="1038"/>
        <v/>
      </c>
      <c r="BP516" s="6" t="str">
        <f t="shared" ca="1" si="1039"/>
        <v/>
      </c>
      <c r="BQ516" s="6" t="str">
        <f t="shared" ca="1" si="1040"/>
        <v/>
      </c>
      <c r="BR516" s="6" t="str">
        <f t="shared" ca="1" si="1041"/>
        <v/>
      </c>
      <c r="BS516" s="6" t="str">
        <f t="shared" ca="1" si="1042"/>
        <v/>
      </c>
      <c r="BU516" s="6" t="str">
        <f t="shared" ca="1" si="1043"/>
        <v/>
      </c>
      <c r="BW516" s="515" t="str">
        <f t="shared" ca="1" si="1044"/>
        <v/>
      </c>
      <c r="BX516" s="515">
        <f t="shared" ca="1" si="1045"/>
        <v>0</v>
      </c>
      <c r="BY516" s="515" t="str">
        <f t="shared" ca="1" si="1046"/>
        <v/>
      </c>
      <c r="CA516" s="6">
        <f t="shared" ca="1" si="1047"/>
        <v>1</v>
      </c>
      <c r="CC516" s="523" t="str">
        <f t="shared" ca="1" si="1048"/>
        <v/>
      </c>
      <c r="CE516" s="6" t="str">
        <f t="shared" ca="1" si="1049"/>
        <v/>
      </c>
      <c r="CG516" s="524" t="str">
        <f ca="1">IF(V516=1,"",IF($AA$4=1,"",IF(LOG入力!BH516&gt;0,"",IF(N516=0,"",IF(HT516=0,"","★")))))</f>
        <v/>
      </c>
      <c r="CI516" s="74" t="str">
        <f t="shared" ca="1" si="1050"/>
        <v/>
      </c>
      <c r="CK516" s="525" t="str">
        <f ca="1">IF(V516=1,"",IF(LOG入力!BH516&gt;0,1,0))</f>
        <v/>
      </c>
      <c r="CL516" s="74" t="str">
        <f t="shared" ca="1" si="1051"/>
        <v/>
      </c>
      <c r="CN516" s="74" t="str">
        <f t="shared" ca="1" si="1052"/>
        <v/>
      </c>
      <c r="CO516" s="74" t="str">
        <f t="shared" ca="1" si="1053"/>
        <v/>
      </c>
      <c r="CQ516" s="74" t="str">
        <f t="shared" ca="1" si="1054"/>
        <v/>
      </c>
      <c r="CR516" s="74" t="str">
        <f t="shared" ca="1" si="1055"/>
        <v/>
      </c>
      <c r="CS516" s="74" t="str">
        <f t="shared" ca="1" si="1056"/>
        <v/>
      </c>
      <c r="CT516" s="74" t="str">
        <f t="shared" ca="1" si="1057"/>
        <v/>
      </c>
      <c r="CU516" s="74" t="str">
        <f t="shared" ca="1" si="1058"/>
        <v/>
      </c>
      <c r="CV516" s="74" t="str">
        <f t="shared" ca="1" si="1059"/>
        <v/>
      </c>
      <c r="CW516" s="74" t="str">
        <f t="shared" ca="1" si="1060"/>
        <v/>
      </c>
      <c r="CX516" s="74" t="str">
        <f t="shared" ca="1" si="1061"/>
        <v/>
      </c>
      <c r="CY516" s="74" t="str">
        <f t="shared" ca="1" si="1062"/>
        <v/>
      </c>
      <c r="CZ516" s="74" t="str">
        <f t="shared" ca="1" si="1063"/>
        <v/>
      </c>
      <c r="DA516" s="74" t="str">
        <f t="shared" ca="1" si="1064"/>
        <v/>
      </c>
      <c r="DB516" s="74" t="str">
        <f t="shared" ca="1" si="1065"/>
        <v/>
      </c>
      <c r="DD516" s="74" t="str">
        <f t="shared" ca="1" si="1066"/>
        <v/>
      </c>
      <c r="DE516" s="74" t="str">
        <f t="shared" ca="1" si="1067"/>
        <v/>
      </c>
      <c r="DF516" s="74" t="str">
        <f t="shared" ca="1" si="1068"/>
        <v/>
      </c>
      <c r="DG516" s="74" t="str">
        <f t="shared" ca="1" si="1069"/>
        <v/>
      </c>
      <c r="DH516" s="74" t="str">
        <f t="shared" ca="1" si="1070"/>
        <v/>
      </c>
      <c r="DI516" s="74" t="str">
        <f t="shared" ca="1" si="1071"/>
        <v/>
      </c>
      <c r="DJ516" s="74" t="str">
        <f t="shared" ca="1" si="1072"/>
        <v/>
      </c>
      <c r="DK516" s="74" t="str">
        <f t="shared" ca="1" si="1073"/>
        <v/>
      </c>
      <c r="DL516" s="74" t="str">
        <f t="shared" ca="1" si="1074"/>
        <v/>
      </c>
      <c r="DM516" s="74" t="str">
        <f t="shared" ca="1" si="1075"/>
        <v/>
      </c>
      <c r="DN516" s="74" t="str">
        <f t="shared" ca="1" si="1076"/>
        <v/>
      </c>
      <c r="DO516" s="74" t="str">
        <f t="shared" ca="1" si="1077"/>
        <v/>
      </c>
      <c r="DQ516" s="74" t="str">
        <f t="shared" ca="1" si="1078"/>
        <v/>
      </c>
      <c r="DS516" s="74" t="str">
        <f t="shared" ca="1" si="1079"/>
        <v/>
      </c>
      <c r="DT516" s="74" t="str">
        <f t="shared" ca="1" si="1080"/>
        <v/>
      </c>
      <c r="DV516" s="525" t="str">
        <f t="shared" ca="1" si="1081"/>
        <v/>
      </c>
      <c r="DW516" s="74" t="str">
        <f t="shared" ca="1" si="1082"/>
        <v/>
      </c>
      <c r="DX516" s="485" t="str">
        <f t="shared" ca="1" si="1083"/>
        <v/>
      </c>
      <c r="DY516" s="74" t="str">
        <f t="shared" ca="1" si="1084"/>
        <v/>
      </c>
      <c r="DZ516" s="74" t="str">
        <f t="shared" ca="1" si="1085"/>
        <v/>
      </c>
      <c r="EA516" s="74" t="str">
        <f t="shared" ca="1" si="1086"/>
        <v/>
      </c>
      <c r="EC516" s="74" t="str">
        <f t="shared" ca="1" si="1087"/>
        <v/>
      </c>
      <c r="ED516" s="74" t="str">
        <f t="shared" ca="1" si="1088"/>
        <v/>
      </c>
      <c r="EE516" s="74" t="str">
        <f t="shared" ca="1" si="1089"/>
        <v/>
      </c>
      <c r="EG516" s="479" t="str">
        <f ca="1">IF(V516=1,"",IF(LOG入力!BH516&gt;0,0,IF(CG516="★",0,IF(R516=1,0,IF(N516=0,0,1)))))</f>
        <v/>
      </c>
      <c r="EH516" s="483" t="str">
        <f t="shared" ca="1" si="1090"/>
        <v/>
      </c>
      <c r="EI516" s="483" t="str">
        <f t="shared" ca="1" si="1091"/>
        <v/>
      </c>
      <c r="EJ516" s="483" t="str">
        <f t="shared" ca="1" si="1092"/>
        <v/>
      </c>
      <c r="EL516" s="71">
        <f t="shared" ca="1" si="1093"/>
        <v>0</v>
      </c>
      <c r="EM516" s="6">
        <f t="shared" ca="1" si="1094"/>
        <v>0</v>
      </c>
      <c r="EN516" s="6" t="str">
        <f t="shared" ca="1" si="1095"/>
        <v/>
      </c>
      <c r="EO516" s="6">
        <f ca="1">IF(LOG入力!BH516&gt;0,0,IF(EM516=0,0,(IF(COUNTIF($EN$19:EN516,EN516)=1,IF($FS$3="N",1,IF(EH516=1,1,0))))))</f>
        <v>0</v>
      </c>
      <c r="EP516" s="6" t="str">
        <f ca="1">IF(LOG入力!BH516&gt;0,"",IF(EO516=1,$X516,""))</f>
        <v/>
      </c>
      <c r="EQ516" s="6" t="str">
        <f ca="1">IF(LOG入力!BH516&gt;0,"",IF(EO516=1,$Y516,""))</f>
        <v/>
      </c>
      <c r="ER516" s="520" t="str">
        <f ca="1">IF(LOG入力!BH516&gt;0,"",IF(COUNTIF($EP$19:$EP516,EP516)=1,EP516,""))</f>
        <v/>
      </c>
      <c r="ES516" s="520">
        <f ca="1">IF(LOG入力!BH516&gt;0,0,IF((EL516=1),IF(($ER516=""),0,1),0))</f>
        <v>0</v>
      </c>
      <c r="ET516" s="520" t="str">
        <f ca="1">IF(LOG入力!BH516&gt;0,"",IF(COUNTIF($EQ$19:EQ516,EQ516)=1,EQ516,""))</f>
        <v/>
      </c>
      <c r="EU516" s="539">
        <f ca="1">IF(LOG入力!BH516&gt;0,0,IF((EL516=1),IF(($ET516=""),0,1),0))</f>
        <v>0</v>
      </c>
      <c r="EV516" s="71">
        <f t="shared" ca="1" si="1096"/>
        <v>0</v>
      </c>
      <c r="EW516" s="6">
        <f t="shared" ca="1" si="1097"/>
        <v>0</v>
      </c>
      <c r="EX516" s="6" t="str">
        <f t="shared" ca="1" si="1098"/>
        <v/>
      </c>
      <c r="EY516" s="6">
        <f ca="1">IF(LOG入力!BH516&gt;0,0,IF(EW516=0,0,(IF(COUNTIF($EX$19:EX516,EX516)=1,IF($FS$3="N",1,IF(EH516=1,1,0))))))</f>
        <v>0</v>
      </c>
      <c r="EZ516" s="6" t="str">
        <f ca="1">IF(LOG入力!BH516&gt;0,"",IF(EY516=1,$X516,""))</f>
        <v/>
      </c>
      <c r="FA516" s="6" t="str">
        <f ca="1">IF(LOG入力!BH516&gt;0,"",IF(EY516=1,$Y516,""))</f>
        <v/>
      </c>
      <c r="FB516" s="6" t="str">
        <f ca="1">IF(LOG入力!BH516&gt;0,"",IF(COUNTIF($EZ$19:$EZ516,EZ516)=1,EZ516,""))</f>
        <v/>
      </c>
      <c r="FC516" s="6">
        <f ca="1">IF(LOG入力!BH516&gt;0,0,IF((EV516=1),IF(($FB516=""),0,1),0))</f>
        <v>0</v>
      </c>
      <c r="FD516" s="6" t="str">
        <f ca="1">IF(LOG入力!BH516&gt;0,"",IF(COUNTIF($FA$19:FA516,FA516)=1,FA516,""))</f>
        <v/>
      </c>
      <c r="FE516" s="72">
        <f ca="1">IF(LOG入力!BH516&gt;0,0,IF((EV516=1),IF(($FD516=""),0,1),0))</f>
        <v>0</v>
      </c>
      <c r="FF516" s="71">
        <f t="shared" ca="1" si="1099"/>
        <v>0</v>
      </c>
      <c r="FG516" s="6">
        <f t="shared" ca="1" si="1100"/>
        <v>0</v>
      </c>
      <c r="FH516" s="6" t="str">
        <f t="shared" ca="1" si="1101"/>
        <v/>
      </c>
      <c r="FI516" s="6">
        <f ca="1">IF(LOG入力!BH516&gt;0,0,IF(FG516=0,0,(IF(COUNTIF($FH$19:FH516,FH516)=1,IF($FS$3="N",1,IF(EH516=1,1,0))))))</f>
        <v>0</v>
      </c>
      <c r="FJ516" s="6" t="str">
        <f ca="1">IF(LOG入力!BH516&gt;0,"",IF(FI516=1,$X516,""))</f>
        <v/>
      </c>
      <c r="FK516" s="6" t="str">
        <f ca="1">IF(LOG入力!BH516&gt;0,"",IF(FI516=1,$Y516,""))</f>
        <v/>
      </c>
      <c r="FL516" s="6" t="str">
        <f ca="1">IF(LOG入力!BH516&gt;0,"",IF(COUNTIF($FJ$19:$FJ516,FJ516)=1,FJ516,""))</f>
        <v/>
      </c>
      <c r="FM516" s="6">
        <f ca="1">IF(LOG入力!BH516&gt;0,0,IF((FF516=1),IF(($FL516=""),0,1),0))</f>
        <v>0</v>
      </c>
      <c r="FN516" s="6" t="str">
        <f ca="1">IF(LOG入力!BH516&gt;0,"",IF(COUNTIF($FK$19:FK516,FK516)=1,FK516,""))</f>
        <v/>
      </c>
      <c r="FO516" s="72">
        <f ca="1">IF(LOG入力!BH516&gt;0,0,IF((FF516=1),IF(($FN516=""),0,1),0))</f>
        <v>0</v>
      </c>
      <c r="FP516" s="71">
        <f t="shared" ca="1" si="1102"/>
        <v>0</v>
      </c>
      <c r="FQ516" s="6">
        <f t="shared" ca="1" si="1103"/>
        <v>0</v>
      </c>
      <c r="FR516" s="6" t="str">
        <f t="shared" ca="1" si="1104"/>
        <v/>
      </c>
      <c r="FS516" s="6">
        <f ca="1">IF(LOG入力!BH516&gt;0,0,IF(FQ516=0,0,(IF(COUNTIF($FR$19:FR516,FR516)=1,IF($FS$3="N",1,IF(EH516=1,1,0))))))</f>
        <v>0</v>
      </c>
      <c r="FT516" s="6" t="str">
        <f ca="1">IF(LOG入力!BH516&gt;0,"",IF(FS516=1,$X516,""))</f>
        <v/>
      </c>
      <c r="FU516" s="6" t="str">
        <f ca="1">IF(LOG入力!BH516&gt;0,"",IF(FS516=1,$Y516,""))</f>
        <v/>
      </c>
      <c r="FV516" s="6" t="str">
        <f ca="1">IF(LOG入力!BH516&gt;0,"",IF(COUNTIF($FT$19:$FT516,FT516)=1,FT516,""))</f>
        <v/>
      </c>
      <c r="FW516" s="6">
        <f ca="1">IF(LOG入力!BH516&gt;0,0,IF((FP516=1),IF(($FV516=""),0,1),0))</f>
        <v>0</v>
      </c>
      <c r="FX516" s="6" t="str">
        <f ca="1">IF(LOG入力!BH516&gt;0,"",IF(COUNTIF($FU$19:FU516,FU516)=1,FU516,""))</f>
        <v/>
      </c>
      <c r="FY516" s="72">
        <f ca="1">IF(LOG入力!BH516&gt;0,0,IF((FP516=1),IF(($FX516=""),0,1),0))</f>
        <v>0</v>
      </c>
      <c r="FZ516" s="71">
        <f t="shared" ca="1" si="1105"/>
        <v>0</v>
      </c>
      <c r="GA516" s="6">
        <f t="shared" ca="1" si="1106"/>
        <v>0</v>
      </c>
      <c r="GB516" s="6" t="str">
        <f t="shared" ca="1" si="1107"/>
        <v/>
      </c>
      <c r="GC516" s="6">
        <f ca="1">IF(LOG入力!BH516&gt;0,0,IF(GA516=0,0,(IF(COUNTIF($GB$19:GB516,GB516)=1,IF($FS$3="N",1,IF(EH516=1,1,0))))))</f>
        <v>0</v>
      </c>
      <c r="GD516" s="6" t="str">
        <f ca="1">IF(LOG入力!BH516&gt;0,"",IF(GC516=1,$X516,""))</f>
        <v/>
      </c>
      <c r="GE516" s="6" t="str">
        <f ca="1">IF(LOG入力!BH516&gt;0,"",IF(GC516=1,$Y516,""))</f>
        <v/>
      </c>
      <c r="GF516" s="6" t="str">
        <f ca="1">IF(LOG入力!BH516&gt;0,"",IF(COUNTIF($GD$19:$GD516,GD516)=1,GD516,""))</f>
        <v/>
      </c>
      <c r="GG516" s="6">
        <f ca="1">IF(LOG入力!BH516&gt;0,0,IF((FZ516=1),IF(($GF516=""),0,1),0))</f>
        <v>0</v>
      </c>
      <c r="GH516" s="6" t="str">
        <f ca="1">IF(LOG入力!BH516&gt;0,"",IF(COUNTIF($GE$19:GE516,GE516)=1,GE516,""))</f>
        <v/>
      </c>
      <c r="GI516" s="72">
        <f ca="1">IF(LOG入力!BH516&gt;0,0,IF((FZ516=1),IF(($GH516=""),0,1),0))</f>
        <v>0</v>
      </c>
      <c r="GK516" s="455" t="str">
        <f ca="1">IF(V516=1,"",IF(LEN(LOG入力!AS516)=0,"",LOG入力!AS516))</f>
        <v/>
      </c>
      <c r="GL516" s="378" t="str">
        <f t="shared" ca="1" si="1108"/>
        <v/>
      </c>
      <c r="GM516" s="378" t="str">
        <f t="shared" ca="1" si="1109"/>
        <v/>
      </c>
      <c r="GN516" s="74" t="str">
        <f t="shared" ca="1" si="1110"/>
        <v/>
      </c>
      <c r="GO516" s="74" t="str">
        <f t="shared" ca="1" si="1111"/>
        <v/>
      </c>
      <c r="GQ516" s="74" t="str">
        <f t="shared" ca="1" si="1112"/>
        <v/>
      </c>
      <c r="GR516" s="74" t="str">
        <f t="shared" ca="1" si="1113"/>
        <v/>
      </c>
      <c r="GS516" s="74" t="str">
        <f t="shared" ca="1" si="1114"/>
        <v/>
      </c>
      <c r="GT516" s="74" t="str">
        <f t="shared" ca="1" si="1115"/>
        <v/>
      </c>
      <c r="GU516" s="74" t="str">
        <f t="shared" ca="1" si="1116"/>
        <v/>
      </c>
      <c r="GV516" s="74" t="str">
        <f t="shared" ca="1" si="1117"/>
        <v/>
      </c>
      <c r="GX516" s="74" t="str">
        <f t="shared" ca="1" si="1118"/>
        <v/>
      </c>
      <c r="GY516" s="74" t="str">
        <f t="shared" ca="1" si="1119"/>
        <v/>
      </c>
      <c r="GZ516" s="74" t="str">
        <f ca="1">IF(V516=1,"",IF(LOG入力!BH516&gt;0,0,IF(GY516=0,0,IF((VALUE((TYPE(VALUE(J516)))))=16,0,IF(VALUE(J516)&lt;60,1,IF(VALUE(J516)&lt;100,0,IF(VALUE(J516)&lt;600,2,0)))))))</f>
        <v/>
      </c>
      <c r="HA516" s="74" t="str">
        <f t="shared" ca="1" si="1120"/>
        <v/>
      </c>
      <c r="HB516" s="74" t="str">
        <f ca="1">IF(V516=1,"",IF(LOG入力!BH516&gt;0,0,IF(HA516=0,0,IF((VALUE((TYPE(VALUE(L516)))))=16,0,IF(VALUE(L516)&lt;60,1,IF(VALUE(L516)&lt;100,0,IF(VALUE(L516)&lt;600,2,0)))))))</f>
        <v/>
      </c>
      <c r="HD516" s="74" t="str">
        <f t="shared" ca="1" si="1121"/>
        <v/>
      </c>
      <c r="HF516" s="74" t="str">
        <f t="shared" ca="1" si="1122"/>
        <v/>
      </c>
      <c r="HG516" s="74" t="str">
        <f t="shared" ca="1" si="1123"/>
        <v/>
      </c>
      <c r="HH516" s="74" t="str">
        <f t="shared" ca="1" si="1124"/>
        <v/>
      </c>
      <c r="HI516" s="74" t="str">
        <f t="shared" ca="1" si="1125"/>
        <v/>
      </c>
      <c r="HJ516" s="74" t="str">
        <f t="shared" ca="1" si="1126"/>
        <v/>
      </c>
      <c r="HK516" s="74" t="str">
        <f t="shared" ca="1" si="1127"/>
        <v/>
      </c>
      <c r="HL516" s="74" t="str">
        <f t="shared" ca="1" si="1128"/>
        <v/>
      </c>
      <c r="HM516" s="74" t="str">
        <f t="shared" ca="1" si="1129"/>
        <v/>
      </c>
      <c r="HN516" s="74" t="str">
        <f t="shared" ca="1" si="1130"/>
        <v/>
      </c>
      <c r="HO516" s="529" t="str">
        <f t="shared" ca="1" si="1131"/>
        <v/>
      </c>
      <c r="HP516" s="74" t="str">
        <f t="shared" ca="1" si="1132"/>
        <v/>
      </c>
      <c r="HQ516" s="74" t="str">
        <f t="shared" ca="1" si="1133"/>
        <v/>
      </c>
      <c r="HR516" s="74" t="str">
        <f t="shared" ca="1" si="1134"/>
        <v/>
      </c>
      <c r="HS516" s="74" t="str">
        <f t="shared" ca="1" si="1135"/>
        <v/>
      </c>
      <c r="HT516" s="74" t="str">
        <f ca="1">IF(V516=1,"",IF(LOG入力!BH516&gt;0,0,IF(DV516=1,0,IF(N516="0",0,IF(SUM(HD516:HS516)&gt;0,1,0)))))</f>
        <v/>
      </c>
    </row>
    <row r="517" spans="1:228" x14ac:dyDescent="0.15">
      <c r="A517" s="5"/>
      <c r="B517" s="532" t="str">
        <f t="shared" ca="1" si="994"/>
        <v/>
      </c>
      <c r="C517" s="534" t="str">
        <f ca="1">LOG入力!AP517</f>
        <v/>
      </c>
      <c r="D517" s="534" t="str">
        <f ca="1">LOG入力!AQ517</f>
        <v/>
      </c>
      <c r="E517" s="534" t="str">
        <f ca="1">LOG入力!AR517</f>
        <v/>
      </c>
      <c r="F517" s="535" t="str">
        <f t="shared" ca="1" si="995"/>
        <v/>
      </c>
      <c r="G517" s="585" t="str">
        <f ca="1">LOG入力!AT517</f>
        <v/>
      </c>
      <c r="H517" s="542" t="str">
        <f ca="1">LOG入力!AU517</f>
        <v/>
      </c>
      <c r="I517" s="542" t="str">
        <f ca="1">LOG入力!AV517</f>
        <v/>
      </c>
      <c r="J517" s="577" t="str">
        <f ca="1">LOG入力!AW517</f>
        <v/>
      </c>
      <c r="K517" s="578" t="str">
        <f ca="1">LOG入力!BJ517</f>
        <v/>
      </c>
      <c r="L517" s="577" t="str">
        <f ca="1">LOG入力!AY517</f>
        <v/>
      </c>
      <c r="M517" s="545" t="str">
        <f ca="1">LOG入力!BK517</f>
        <v/>
      </c>
      <c r="N517" s="512" t="str">
        <f ca="1">IF(V517=1,"",IF(LOG入力!AJ517=1,"1",LOG入力!BA517))</f>
        <v/>
      </c>
      <c r="O517" s="538" t="str">
        <f ca="1">IF(V517=1,"",IF(LEN(LOG入力!O517)=0,"",LOG入力!O517))</f>
        <v/>
      </c>
      <c r="P517" s="291" t="str">
        <f ca="1">IF(V517=1,"",IF($AA$4=1,"",IF(LOG入力!BG517=1,"",CONCATENATE($ER517,$FB517,$FL517,$FV517,$GF517))))</f>
        <v/>
      </c>
      <c r="Q517" s="291" t="str">
        <f ca="1">IF(V517=1,"",IF($AA$4=1,"",IF(LOG入力!BG517=1,"",CONCATENATE($ET517,$FD517,$FN517,$FX517,$GH517))))</f>
        <v/>
      </c>
      <c r="R517" s="573" t="str">
        <f ca="1">IF(V517=1,"",IF($AA$4=1,"",IF(LOG入力!BH517&gt;0,0,AA517)))</f>
        <v/>
      </c>
      <c r="S517" s="293" t="str">
        <f t="shared" ca="1" si="996"/>
        <v/>
      </c>
      <c r="T517" s="29"/>
      <c r="U517" s="38"/>
      <c r="V517" s="196">
        <f ca="1">LOG入力!AN517</f>
        <v>1</v>
      </c>
      <c r="W517" s="38"/>
      <c r="X517" s="516" t="str">
        <f t="shared" ca="1" si="997"/>
        <v/>
      </c>
      <c r="Y517" s="515" t="str">
        <f t="shared" ca="1" si="998"/>
        <v/>
      </c>
      <c r="Z517" s="518" t="str">
        <f t="shared" ca="1" si="999"/>
        <v/>
      </c>
      <c r="AA517" s="574" t="str">
        <f t="shared" ca="1" si="1000"/>
        <v/>
      </c>
      <c r="AC517" s="6" t="str">
        <f t="shared" ca="1" si="1001"/>
        <v/>
      </c>
      <c r="AD517" s="6" t="str">
        <f t="shared" ca="1" si="1002"/>
        <v/>
      </c>
      <c r="AE517" s="6" t="str">
        <f t="shared" ca="1" si="1003"/>
        <v/>
      </c>
      <c r="AF517" s="6" t="str">
        <f t="shared" ca="1" si="1004"/>
        <v/>
      </c>
      <c r="AG517" s="6" t="str">
        <f t="shared" ca="1" si="1005"/>
        <v/>
      </c>
      <c r="AH517" s="6" t="str">
        <f t="shared" ca="1" si="1006"/>
        <v/>
      </c>
      <c r="AI517" s="6" t="str">
        <f t="shared" ca="1" si="1007"/>
        <v/>
      </c>
      <c r="AJ517" s="6" t="str">
        <f t="shared" ca="1" si="1008"/>
        <v/>
      </c>
      <c r="AK517" s="6" t="str">
        <f t="shared" ca="1" si="1009"/>
        <v/>
      </c>
      <c r="AL517" s="6" t="str">
        <f t="shared" ca="1" si="1010"/>
        <v/>
      </c>
      <c r="AM517" s="6" t="str">
        <f t="shared" ca="1" si="1011"/>
        <v/>
      </c>
      <c r="AN517" s="6" t="str">
        <f t="shared" ca="1" si="1012"/>
        <v/>
      </c>
      <c r="AO517" s="6" t="str">
        <f t="shared" ca="1" si="1013"/>
        <v/>
      </c>
      <c r="AP517" s="6" t="str">
        <f t="shared" ca="1" si="1014"/>
        <v/>
      </c>
      <c r="AQ517" s="6" t="str">
        <f t="shared" ca="1" si="1015"/>
        <v/>
      </c>
      <c r="AR517" s="6" t="str">
        <f t="shared" ca="1" si="1016"/>
        <v/>
      </c>
      <c r="AS517" s="6" t="str">
        <f t="shared" ca="1" si="1017"/>
        <v/>
      </c>
      <c r="AT517" s="6" t="str">
        <f t="shared" ca="1" si="1018"/>
        <v/>
      </c>
      <c r="AU517" s="6" t="str">
        <f t="shared" ca="1" si="1019"/>
        <v/>
      </c>
      <c r="AV517" s="6" t="str">
        <f t="shared" ca="1" si="1020"/>
        <v/>
      </c>
      <c r="AW517" s="6" t="str">
        <f t="shared" ca="1" si="1021"/>
        <v/>
      </c>
      <c r="AY517" s="6" t="str">
        <f t="shared" ca="1" si="1022"/>
        <v/>
      </c>
      <c r="AZ517" s="6" t="str">
        <f t="shared" ca="1" si="1023"/>
        <v/>
      </c>
      <c r="BA517" s="6" t="str">
        <f t="shared" ca="1" si="1024"/>
        <v/>
      </c>
      <c r="BB517" s="6" t="str">
        <f t="shared" ca="1" si="1025"/>
        <v/>
      </c>
      <c r="BC517" s="6" t="str">
        <f t="shared" ca="1" si="1026"/>
        <v/>
      </c>
      <c r="BD517" s="6" t="str">
        <f t="shared" ca="1" si="1027"/>
        <v/>
      </c>
      <c r="BE517" s="6" t="str">
        <f t="shared" ca="1" si="1028"/>
        <v/>
      </c>
      <c r="BF517" s="6" t="str">
        <f t="shared" ca="1" si="1029"/>
        <v/>
      </c>
      <c r="BG517" s="6" t="str">
        <f t="shared" ca="1" si="1030"/>
        <v/>
      </c>
      <c r="BH517" s="6" t="str">
        <f t="shared" ca="1" si="1031"/>
        <v/>
      </c>
      <c r="BI517" s="6" t="str">
        <f t="shared" ca="1" si="1032"/>
        <v/>
      </c>
      <c r="BJ517" s="6" t="str">
        <f t="shared" ca="1" si="1033"/>
        <v/>
      </c>
      <c r="BK517" s="6" t="str">
        <f t="shared" ca="1" si="1034"/>
        <v/>
      </c>
      <c r="BL517" s="6" t="str">
        <f t="shared" ca="1" si="1035"/>
        <v/>
      </c>
      <c r="BM517" s="6" t="str">
        <f t="shared" ca="1" si="1036"/>
        <v/>
      </c>
      <c r="BN517" s="6" t="str">
        <f t="shared" ca="1" si="1037"/>
        <v/>
      </c>
      <c r="BO517" s="6" t="str">
        <f t="shared" ca="1" si="1038"/>
        <v/>
      </c>
      <c r="BP517" s="6" t="str">
        <f t="shared" ca="1" si="1039"/>
        <v/>
      </c>
      <c r="BQ517" s="6" t="str">
        <f t="shared" ca="1" si="1040"/>
        <v/>
      </c>
      <c r="BR517" s="6" t="str">
        <f t="shared" ca="1" si="1041"/>
        <v/>
      </c>
      <c r="BS517" s="6" t="str">
        <f t="shared" ca="1" si="1042"/>
        <v/>
      </c>
      <c r="BU517" s="6" t="str">
        <f t="shared" ca="1" si="1043"/>
        <v/>
      </c>
      <c r="BW517" s="515" t="str">
        <f t="shared" ca="1" si="1044"/>
        <v/>
      </c>
      <c r="BX517" s="515">
        <f t="shared" ca="1" si="1045"/>
        <v>0</v>
      </c>
      <c r="BY517" s="515" t="str">
        <f t="shared" ca="1" si="1046"/>
        <v/>
      </c>
      <c r="CA517" s="6">
        <f t="shared" ca="1" si="1047"/>
        <v>1</v>
      </c>
      <c r="CC517" s="523" t="str">
        <f t="shared" ca="1" si="1048"/>
        <v/>
      </c>
      <c r="CE517" s="6" t="str">
        <f t="shared" ca="1" si="1049"/>
        <v/>
      </c>
      <c r="CG517" s="524" t="str">
        <f ca="1">IF(V517=1,"",IF($AA$4=1,"",IF(LOG入力!BH517&gt;0,"",IF(N517=0,"",IF(HT517=0,"","★")))))</f>
        <v/>
      </c>
      <c r="CI517" s="74" t="str">
        <f t="shared" ca="1" si="1050"/>
        <v/>
      </c>
      <c r="CK517" s="525" t="str">
        <f ca="1">IF(V517=1,"",IF(LOG入力!BH517&gt;0,1,0))</f>
        <v/>
      </c>
      <c r="CL517" s="74" t="str">
        <f t="shared" ca="1" si="1051"/>
        <v/>
      </c>
      <c r="CN517" s="74" t="str">
        <f t="shared" ca="1" si="1052"/>
        <v/>
      </c>
      <c r="CO517" s="74" t="str">
        <f t="shared" ca="1" si="1053"/>
        <v/>
      </c>
      <c r="CQ517" s="74" t="str">
        <f t="shared" ca="1" si="1054"/>
        <v/>
      </c>
      <c r="CR517" s="74" t="str">
        <f t="shared" ca="1" si="1055"/>
        <v/>
      </c>
      <c r="CS517" s="74" t="str">
        <f t="shared" ca="1" si="1056"/>
        <v/>
      </c>
      <c r="CT517" s="74" t="str">
        <f t="shared" ca="1" si="1057"/>
        <v/>
      </c>
      <c r="CU517" s="74" t="str">
        <f t="shared" ca="1" si="1058"/>
        <v/>
      </c>
      <c r="CV517" s="74" t="str">
        <f t="shared" ca="1" si="1059"/>
        <v/>
      </c>
      <c r="CW517" s="74" t="str">
        <f t="shared" ca="1" si="1060"/>
        <v/>
      </c>
      <c r="CX517" s="74" t="str">
        <f t="shared" ca="1" si="1061"/>
        <v/>
      </c>
      <c r="CY517" s="74" t="str">
        <f t="shared" ca="1" si="1062"/>
        <v/>
      </c>
      <c r="CZ517" s="74" t="str">
        <f t="shared" ca="1" si="1063"/>
        <v/>
      </c>
      <c r="DA517" s="74" t="str">
        <f t="shared" ca="1" si="1064"/>
        <v/>
      </c>
      <c r="DB517" s="74" t="str">
        <f t="shared" ca="1" si="1065"/>
        <v/>
      </c>
      <c r="DD517" s="74" t="str">
        <f t="shared" ca="1" si="1066"/>
        <v/>
      </c>
      <c r="DE517" s="74" t="str">
        <f t="shared" ca="1" si="1067"/>
        <v/>
      </c>
      <c r="DF517" s="74" t="str">
        <f t="shared" ca="1" si="1068"/>
        <v/>
      </c>
      <c r="DG517" s="74" t="str">
        <f t="shared" ca="1" si="1069"/>
        <v/>
      </c>
      <c r="DH517" s="74" t="str">
        <f t="shared" ca="1" si="1070"/>
        <v/>
      </c>
      <c r="DI517" s="74" t="str">
        <f t="shared" ca="1" si="1071"/>
        <v/>
      </c>
      <c r="DJ517" s="74" t="str">
        <f t="shared" ca="1" si="1072"/>
        <v/>
      </c>
      <c r="DK517" s="74" t="str">
        <f t="shared" ca="1" si="1073"/>
        <v/>
      </c>
      <c r="DL517" s="74" t="str">
        <f t="shared" ca="1" si="1074"/>
        <v/>
      </c>
      <c r="DM517" s="74" t="str">
        <f t="shared" ca="1" si="1075"/>
        <v/>
      </c>
      <c r="DN517" s="74" t="str">
        <f t="shared" ca="1" si="1076"/>
        <v/>
      </c>
      <c r="DO517" s="74" t="str">
        <f t="shared" ca="1" si="1077"/>
        <v/>
      </c>
      <c r="DQ517" s="74" t="str">
        <f t="shared" ca="1" si="1078"/>
        <v/>
      </c>
      <c r="DS517" s="74" t="str">
        <f t="shared" ca="1" si="1079"/>
        <v/>
      </c>
      <c r="DT517" s="74" t="str">
        <f t="shared" ca="1" si="1080"/>
        <v/>
      </c>
      <c r="DV517" s="525" t="str">
        <f t="shared" ca="1" si="1081"/>
        <v/>
      </c>
      <c r="DW517" s="74" t="str">
        <f t="shared" ca="1" si="1082"/>
        <v/>
      </c>
      <c r="DX517" s="485" t="str">
        <f t="shared" ca="1" si="1083"/>
        <v/>
      </c>
      <c r="DY517" s="74" t="str">
        <f t="shared" ca="1" si="1084"/>
        <v/>
      </c>
      <c r="DZ517" s="74" t="str">
        <f t="shared" ca="1" si="1085"/>
        <v/>
      </c>
      <c r="EA517" s="74" t="str">
        <f t="shared" ca="1" si="1086"/>
        <v/>
      </c>
      <c r="EC517" s="74" t="str">
        <f t="shared" ca="1" si="1087"/>
        <v/>
      </c>
      <c r="ED517" s="74" t="str">
        <f t="shared" ca="1" si="1088"/>
        <v/>
      </c>
      <c r="EE517" s="74" t="str">
        <f t="shared" ca="1" si="1089"/>
        <v/>
      </c>
      <c r="EG517" s="479" t="str">
        <f ca="1">IF(V517=1,"",IF(LOG入力!BH517&gt;0,0,IF(CG517="★",0,IF(R517=1,0,IF(N517=0,0,1)))))</f>
        <v/>
      </c>
      <c r="EH517" s="483" t="str">
        <f t="shared" ca="1" si="1090"/>
        <v/>
      </c>
      <c r="EI517" s="483" t="str">
        <f t="shared" ca="1" si="1091"/>
        <v/>
      </c>
      <c r="EJ517" s="483" t="str">
        <f t="shared" ca="1" si="1092"/>
        <v/>
      </c>
      <c r="EL517" s="71">
        <f t="shared" ca="1" si="1093"/>
        <v>0</v>
      </c>
      <c r="EM517" s="6">
        <f t="shared" ca="1" si="1094"/>
        <v>0</v>
      </c>
      <c r="EN517" s="6" t="str">
        <f t="shared" ca="1" si="1095"/>
        <v/>
      </c>
      <c r="EO517" s="6">
        <f ca="1">IF(LOG入力!BH517&gt;0,0,IF(EM517=0,0,(IF(COUNTIF($EN$19:EN517,EN517)=1,IF($FS$3="N",1,IF(EH517=1,1,0))))))</f>
        <v>0</v>
      </c>
      <c r="EP517" s="6" t="str">
        <f ca="1">IF(LOG入力!BH517&gt;0,"",IF(EO517=1,$X517,""))</f>
        <v/>
      </c>
      <c r="EQ517" s="6" t="str">
        <f ca="1">IF(LOG入力!BH517&gt;0,"",IF(EO517=1,$Y517,""))</f>
        <v/>
      </c>
      <c r="ER517" s="520" t="str">
        <f ca="1">IF(LOG入力!BH517&gt;0,"",IF(COUNTIF($EP$19:$EP517,EP517)=1,EP517,""))</f>
        <v/>
      </c>
      <c r="ES517" s="520">
        <f ca="1">IF(LOG入力!BH517&gt;0,0,IF((EL517=1),IF(($ER517=""),0,1),0))</f>
        <v>0</v>
      </c>
      <c r="ET517" s="520" t="str">
        <f ca="1">IF(LOG入力!BH517&gt;0,"",IF(COUNTIF($EQ$19:EQ517,EQ517)=1,EQ517,""))</f>
        <v/>
      </c>
      <c r="EU517" s="539">
        <f ca="1">IF(LOG入力!BH517&gt;0,0,IF((EL517=1),IF(($ET517=""),0,1),0))</f>
        <v>0</v>
      </c>
      <c r="EV517" s="71">
        <f t="shared" ca="1" si="1096"/>
        <v>0</v>
      </c>
      <c r="EW517" s="6">
        <f t="shared" ca="1" si="1097"/>
        <v>0</v>
      </c>
      <c r="EX517" s="6" t="str">
        <f t="shared" ca="1" si="1098"/>
        <v/>
      </c>
      <c r="EY517" s="6">
        <f ca="1">IF(LOG入力!BH517&gt;0,0,IF(EW517=0,0,(IF(COUNTIF($EX$19:EX517,EX517)=1,IF($FS$3="N",1,IF(EH517=1,1,0))))))</f>
        <v>0</v>
      </c>
      <c r="EZ517" s="6" t="str">
        <f ca="1">IF(LOG入力!BH517&gt;0,"",IF(EY517=1,$X517,""))</f>
        <v/>
      </c>
      <c r="FA517" s="6" t="str">
        <f ca="1">IF(LOG入力!BH517&gt;0,"",IF(EY517=1,$Y517,""))</f>
        <v/>
      </c>
      <c r="FB517" s="6" t="str">
        <f ca="1">IF(LOG入力!BH517&gt;0,"",IF(COUNTIF($EZ$19:$EZ517,EZ517)=1,EZ517,""))</f>
        <v/>
      </c>
      <c r="FC517" s="6">
        <f ca="1">IF(LOG入力!BH517&gt;0,0,IF((EV517=1),IF(($FB517=""),0,1),0))</f>
        <v>0</v>
      </c>
      <c r="FD517" s="6" t="str">
        <f ca="1">IF(LOG入力!BH517&gt;0,"",IF(COUNTIF($FA$19:FA517,FA517)=1,FA517,""))</f>
        <v/>
      </c>
      <c r="FE517" s="72">
        <f ca="1">IF(LOG入力!BH517&gt;0,0,IF((EV517=1),IF(($FD517=""),0,1),0))</f>
        <v>0</v>
      </c>
      <c r="FF517" s="71">
        <f t="shared" ca="1" si="1099"/>
        <v>0</v>
      </c>
      <c r="FG517" s="6">
        <f t="shared" ca="1" si="1100"/>
        <v>0</v>
      </c>
      <c r="FH517" s="6" t="str">
        <f t="shared" ca="1" si="1101"/>
        <v/>
      </c>
      <c r="FI517" s="6">
        <f ca="1">IF(LOG入力!BH517&gt;0,0,IF(FG517=0,0,(IF(COUNTIF($FH$19:FH517,FH517)=1,IF($FS$3="N",1,IF(EH517=1,1,0))))))</f>
        <v>0</v>
      </c>
      <c r="FJ517" s="6" t="str">
        <f ca="1">IF(LOG入力!BH517&gt;0,"",IF(FI517=1,$X517,""))</f>
        <v/>
      </c>
      <c r="FK517" s="6" t="str">
        <f ca="1">IF(LOG入力!BH517&gt;0,"",IF(FI517=1,$Y517,""))</f>
        <v/>
      </c>
      <c r="FL517" s="6" t="str">
        <f ca="1">IF(LOG入力!BH517&gt;0,"",IF(COUNTIF($FJ$19:$FJ517,FJ517)=1,FJ517,""))</f>
        <v/>
      </c>
      <c r="FM517" s="6">
        <f ca="1">IF(LOG入力!BH517&gt;0,0,IF((FF517=1),IF(($FL517=""),0,1),0))</f>
        <v>0</v>
      </c>
      <c r="FN517" s="6" t="str">
        <f ca="1">IF(LOG入力!BH517&gt;0,"",IF(COUNTIF($FK$19:FK517,FK517)=1,FK517,""))</f>
        <v/>
      </c>
      <c r="FO517" s="72">
        <f ca="1">IF(LOG入力!BH517&gt;0,0,IF((FF517=1),IF(($FN517=""),0,1),0))</f>
        <v>0</v>
      </c>
      <c r="FP517" s="71">
        <f t="shared" ca="1" si="1102"/>
        <v>0</v>
      </c>
      <c r="FQ517" s="6">
        <f t="shared" ca="1" si="1103"/>
        <v>0</v>
      </c>
      <c r="FR517" s="6" t="str">
        <f t="shared" ca="1" si="1104"/>
        <v/>
      </c>
      <c r="FS517" s="6">
        <f ca="1">IF(LOG入力!BH517&gt;0,0,IF(FQ517=0,0,(IF(COUNTIF($FR$19:FR517,FR517)=1,IF($FS$3="N",1,IF(EH517=1,1,0))))))</f>
        <v>0</v>
      </c>
      <c r="FT517" s="6" t="str">
        <f ca="1">IF(LOG入力!BH517&gt;0,"",IF(FS517=1,$X517,""))</f>
        <v/>
      </c>
      <c r="FU517" s="6" t="str">
        <f ca="1">IF(LOG入力!BH517&gt;0,"",IF(FS517=1,$Y517,""))</f>
        <v/>
      </c>
      <c r="FV517" s="6" t="str">
        <f ca="1">IF(LOG入力!BH517&gt;0,"",IF(COUNTIF($FT$19:$FT517,FT517)=1,FT517,""))</f>
        <v/>
      </c>
      <c r="FW517" s="6">
        <f ca="1">IF(LOG入力!BH517&gt;0,0,IF((FP517=1),IF(($FV517=""),0,1),0))</f>
        <v>0</v>
      </c>
      <c r="FX517" s="6" t="str">
        <f ca="1">IF(LOG入力!BH517&gt;0,"",IF(COUNTIF($FU$19:FU517,FU517)=1,FU517,""))</f>
        <v/>
      </c>
      <c r="FY517" s="72">
        <f ca="1">IF(LOG入力!BH517&gt;0,0,IF((FP517=1),IF(($FX517=""),0,1),0))</f>
        <v>0</v>
      </c>
      <c r="FZ517" s="71">
        <f t="shared" ca="1" si="1105"/>
        <v>0</v>
      </c>
      <c r="GA517" s="6">
        <f t="shared" ca="1" si="1106"/>
        <v>0</v>
      </c>
      <c r="GB517" s="6" t="str">
        <f t="shared" ca="1" si="1107"/>
        <v/>
      </c>
      <c r="GC517" s="6">
        <f ca="1">IF(LOG入力!BH517&gt;0,0,IF(GA517=0,0,(IF(COUNTIF($GB$19:GB517,GB517)=1,IF($FS$3="N",1,IF(EH517=1,1,0))))))</f>
        <v>0</v>
      </c>
      <c r="GD517" s="6" t="str">
        <f ca="1">IF(LOG入力!BH517&gt;0,"",IF(GC517=1,$X517,""))</f>
        <v/>
      </c>
      <c r="GE517" s="6" t="str">
        <f ca="1">IF(LOG入力!BH517&gt;0,"",IF(GC517=1,$Y517,""))</f>
        <v/>
      </c>
      <c r="GF517" s="6" t="str">
        <f ca="1">IF(LOG入力!BH517&gt;0,"",IF(COUNTIF($GD$19:$GD517,GD517)=1,GD517,""))</f>
        <v/>
      </c>
      <c r="GG517" s="6">
        <f ca="1">IF(LOG入力!BH517&gt;0,0,IF((FZ517=1),IF(($GF517=""),0,1),0))</f>
        <v>0</v>
      </c>
      <c r="GH517" s="6" t="str">
        <f ca="1">IF(LOG入力!BH517&gt;0,"",IF(COUNTIF($GE$19:GE517,GE517)=1,GE517,""))</f>
        <v/>
      </c>
      <c r="GI517" s="72">
        <f ca="1">IF(LOG入力!BH517&gt;0,0,IF((FZ517=1),IF(($GH517=""),0,1),0))</f>
        <v>0</v>
      </c>
      <c r="GK517" s="455" t="str">
        <f ca="1">IF(V517=1,"",IF(LEN(LOG入力!AS517)=0,"",LOG入力!AS517))</f>
        <v/>
      </c>
      <c r="GL517" s="378" t="str">
        <f t="shared" ca="1" si="1108"/>
        <v/>
      </c>
      <c r="GM517" s="378" t="str">
        <f t="shared" ca="1" si="1109"/>
        <v/>
      </c>
      <c r="GN517" s="74" t="str">
        <f t="shared" ca="1" si="1110"/>
        <v/>
      </c>
      <c r="GO517" s="74" t="str">
        <f t="shared" ca="1" si="1111"/>
        <v/>
      </c>
      <c r="GQ517" s="74" t="str">
        <f t="shared" ca="1" si="1112"/>
        <v/>
      </c>
      <c r="GR517" s="74" t="str">
        <f t="shared" ca="1" si="1113"/>
        <v/>
      </c>
      <c r="GS517" s="74" t="str">
        <f t="shared" ca="1" si="1114"/>
        <v/>
      </c>
      <c r="GT517" s="74" t="str">
        <f t="shared" ca="1" si="1115"/>
        <v/>
      </c>
      <c r="GU517" s="74" t="str">
        <f t="shared" ca="1" si="1116"/>
        <v/>
      </c>
      <c r="GV517" s="74" t="str">
        <f t="shared" ca="1" si="1117"/>
        <v/>
      </c>
      <c r="GX517" s="74" t="str">
        <f t="shared" ca="1" si="1118"/>
        <v/>
      </c>
      <c r="GY517" s="74" t="str">
        <f t="shared" ca="1" si="1119"/>
        <v/>
      </c>
      <c r="GZ517" s="74" t="str">
        <f ca="1">IF(V517=1,"",IF(LOG入力!BH517&gt;0,0,IF(GY517=0,0,IF((VALUE((TYPE(VALUE(J517)))))=16,0,IF(VALUE(J517)&lt;60,1,IF(VALUE(J517)&lt;100,0,IF(VALUE(J517)&lt;600,2,0)))))))</f>
        <v/>
      </c>
      <c r="HA517" s="74" t="str">
        <f t="shared" ca="1" si="1120"/>
        <v/>
      </c>
      <c r="HB517" s="74" t="str">
        <f ca="1">IF(V517=1,"",IF(LOG入力!BH517&gt;0,0,IF(HA517=0,0,IF((VALUE((TYPE(VALUE(L517)))))=16,0,IF(VALUE(L517)&lt;60,1,IF(VALUE(L517)&lt;100,0,IF(VALUE(L517)&lt;600,2,0)))))))</f>
        <v/>
      </c>
      <c r="HD517" s="74" t="str">
        <f t="shared" ca="1" si="1121"/>
        <v/>
      </c>
      <c r="HF517" s="74" t="str">
        <f t="shared" ca="1" si="1122"/>
        <v/>
      </c>
      <c r="HG517" s="74" t="str">
        <f t="shared" ca="1" si="1123"/>
        <v/>
      </c>
      <c r="HH517" s="74" t="str">
        <f t="shared" ca="1" si="1124"/>
        <v/>
      </c>
      <c r="HI517" s="74" t="str">
        <f t="shared" ca="1" si="1125"/>
        <v/>
      </c>
      <c r="HJ517" s="74" t="str">
        <f t="shared" ca="1" si="1126"/>
        <v/>
      </c>
      <c r="HK517" s="74" t="str">
        <f t="shared" ca="1" si="1127"/>
        <v/>
      </c>
      <c r="HL517" s="74" t="str">
        <f t="shared" ca="1" si="1128"/>
        <v/>
      </c>
      <c r="HM517" s="74" t="str">
        <f t="shared" ca="1" si="1129"/>
        <v/>
      </c>
      <c r="HN517" s="74" t="str">
        <f t="shared" ca="1" si="1130"/>
        <v/>
      </c>
      <c r="HO517" s="529" t="str">
        <f t="shared" ca="1" si="1131"/>
        <v/>
      </c>
      <c r="HP517" s="74" t="str">
        <f t="shared" ca="1" si="1132"/>
        <v/>
      </c>
      <c r="HQ517" s="74" t="str">
        <f t="shared" ca="1" si="1133"/>
        <v/>
      </c>
      <c r="HR517" s="74" t="str">
        <f t="shared" ca="1" si="1134"/>
        <v/>
      </c>
      <c r="HS517" s="74" t="str">
        <f t="shared" ca="1" si="1135"/>
        <v/>
      </c>
      <c r="HT517" s="74" t="str">
        <f ca="1">IF(V517=1,"",IF(LOG入力!BH517&gt;0,0,IF(DV517=1,0,IF(N517="0",0,IF(SUM(HD517:HS517)&gt;0,1,0)))))</f>
        <v/>
      </c>
    </row>
    <row r="518" spans="1:228" x14ac:dyDescent="0.15">
      <c r="A518" s="5">
        <v>500</v>
      </c>
      <c r="B518" s="487" t="str">
        <f t="shared" ca="1" si="994"/>
        <v/>
      </c>
      <c r="C518" s="548" t="str">
        <f ca="1">LOG入力!AP518</f>
        <v/>
      </c>
      <c r="D518" s="548" t="str">
        <f ca="1">LOG入力!AQ518</f>
        <v/>
      </c>
      <c r="E518" s="548" t="str">
        <f ca="1">LOG入力!AR518</f>
        <v/>
      </c>
      <c r="F518" s="589" t="str">
        <f t="shared" ca="1" si="995"/>
        <v/>
      </c>
      <c r="G518" s="586" t="str">
        <f ca="1">LOG入力!AT518</f>
        <v/>
      </c>
      <c r="H518" s="553" t="str">
        <f ca="1">LOG入力!AU518</f>
        <v/>
      </c>
      <c r="I518" s="587" t="str">
        <f ca="1">LOG入力!AV518</f>
        <v/>
      </c>
      <c r="J518" s="590" t="str">
        <f ca="1">LOG入力!AW518</f>
        <v/>
      </c>
      <c r="K518" s="591" t="str">
        <f ca="1">LOG入力!BJ518</f>
        <v/>
      </c>
      <c r="L518" s="590" t="str">
        <f ca="1">LOG入力!AY518</f>
        <v/>
      </c>
      <c r="M518" s="556" t="str">
        <f ca="1">LOG入力!BK518</f>
        <v/>
      </c>
      <c r="N518" s="588" t="str">
        <f ca="1">IF(V518=1,"",IF(LOG入力!AJ518=1,"1",LOG入力!BA518))</f>
        <v/>
      </c>
      <c r="O518" s="557" t="str">
        <f ca="1">IF(V518=1,"",IF(LEN(LOG入力!O518)=0,"",LOG入力!O518))</f>
        <v/>
      </c>
      <c r="P518" s="336" t="str">
        <f ca="1">IF(V518=1,"",IF($AA$4=1,"",IF(LOG入力!BG518=1,"",CONCATENATE($ER518,$FB518,$FL518,$FV518,$GF518))))</f>
        <v/>
      </c>
      <c r="Q518" s="337" t="str">
        <f ca="1">IF(V518=1,"",IF($AA$4=1,"",IF(LOG入力!BG518=1,"",CONCATENATE($ET518,$FD518,$FN518,$FX518,$GH518))))</f>
        <v/>
      </c>
      <c r="R518" s="338" t="str">
        <f ca="1">IF(V518=1,"",IF($AA$4=1,"",IF(LOG入力!BH518&gt;0,0,AA518)))</f>
        <v/>
      </c>
      <c r="S518" s="293" t="str">
        <f t="shared" ca="1" si="996"/>
        <v/>
      </c>
      <c r="T518" s="29"/>
      <c r="U518" s="38"/>
      <c r="V518" s="217">
        <f ca="1">LOG入力!AN518</f>
        <v>1</v>
      </c>
      <c r="W518" s="38"/>
      <c r="X518" s="516" t="str">
        <f t="shared" ca="1" si="997"/>
        <v/>
      </c>
      <c r="Y518" s="515" t="str">
        <f t="shared" ca="1" si="998"/>
        <v/>
      </c>
      <c r="Z518" s="518" t="str">
        <f t="shared" ca="1" si="999"/>
        <v/>
      </c>
      <c r="AA518" s="596" t="str">
        <f t="shared" ca="1" si="1000"/>
        <v/>
      </c>
      <c r="AC518" s="6" t="str">
        <f t="shared" ca="1" si="1001"/>
        <v/>
      </c>
      <c r="AD518" s="6" t="str">
        <f t="shared" ca="1" si="1002"/>
        <v/>
      </c>
      <c r="AE518" s="6" t="str">
        <f t="shared" ca="1" si="1003"/>
        <v/>
      </c>
      <c r="AF518" s="6" t="str">
        <f t="shared" ca="1" si="1004"/>
        <v/>
      </c>
      <c r="AG518" s="6" t="str">
        <f t="shared" ca="1" si="1005"/>
        <v/>
      </c>
      <c r="AH518" s="6" t="str">
        <f t="shared" ca="1" si="1006"/>
        <v/>
      </c>
      <c r="AI518" s="6" t="str">
        <f t="shared" ca="1" si="1007"/>
        <v/>
      </c>
      <c r="AJ518" s="6" t="str">
        <f t="shared" ca="1" si="1008"/>
        <v/>
      </c>
      <c r="AK518" s="6" t="str">
        <f t="shared" ca="1" si="1009"/>
        <v/>
      </c>
      <c r="AL518" s="6" t="str">
        <f t="shared" ca="1" si="1010"/>
        <v/>
      </c>
      <c r="AM518" s="6" t="str">
        <f t="shared" ca="1" si="1011"/>
        <v/>
      </c>
      <c r="AN518" s="6" t="str">
        <f t="shared" ca="1" si="1012"/>
        <v/>
      </c>
      <c r="AO518" s="6" t="str">
        <f t="shared" ca="1" si="1013"/>
        <v/>
      </c>
      <c r="AP518" s="6" t="str">
        <f t="shared" ca="1" si="1014"/>
        <v/>
      </c>
      <c r="AQ518" s="6" t="str">
        <f t="shared" ca="1" si="1015"/>
        <v/>
      </c>
      <c r="AR518" s="6" t="str">
        <f t="shared" ca="1" si="1016"/>
        <v/>
      </c>
      <c r="AS518" s="6" t="str">
        <f t="shared" ca="1" si="1017"/>
        <v/>
      </c>
      <c r="AT518" s="6" t="str">
        <f t="shared" ca="1" si="1018"/>
        <v/>
      </c>
      <c r="AU518" s="6" t="str">
        <f t="shared" ca="1" si="1019"/>
        <v/>
      </c>
      <c r="AV518" s="6" t="str">
        <f t="shared" ca="1" si="1020"/>
        <v/>
      </c>
      <c r="AW518" s="6" t="str">
        <f t="shared" ca="1" si="1021"/>
        <v/>
      </c>
      <c r="AY518" s="6" t="str">
        <f t="shared" ca="1" si="1022"/>
        <v/>
      </c>
      <c r="AZ518" s="6" t="str">
        <f t="shared" ca="1" si="1023"/>
        <v/>
      </c>
      <c r="BA518" s="6" t="str">
        <f t="shared" ca="1" si="1024"/>
        <v/>
      </c>
      <c r="BB518" s="6" t="str">
        <f t="shared" ca="1" si="1025"/>
        <v/>
      </c>
      <c r="BC518" s="6" t="str">
        <f t="shared" ca="1" si="1026"/>
        <v/>
      </c>
      <c r="BD518" s="6" t="str">
        <f t="shared" ca="1" si="1027"/>
        <v/>
      </c>
      <c r="BE518" s="6" t="str">
        <f t="shared" ca="1" si="1028"/>
        <v/>
      </c>
      <c r="BF518" s="6" t="str">
        <f t="shared" ca="1" si="1029"/>
        <v/>
      </c>
      <c r="BG518" s="6" t="str">
        <f t="shared" ca="1" si="1030"/>
        <v/>
      </c>
      <c r="BH518" s="6" t="str">
        <f t="shared" ca="1" si="1031"/>
        <v/>
      </c>
      <c r="BI518" s="6" t="str">
        <f t="shared" ca="1" si="1032"/>
        <v/>
      </c>
      <c r="BJ518" s="6" t="str">
        <f t="shared" ca="1" si="1033"/>
        <v/>
      </c>
      <c r="BK518" s="6" t="str">
        <f t="shared" ca="1" si="1034"/>
        <v/>
      </c>
      <c r="BL518" s="6" t="str">
        <f t="shared" ca="1" si="1035"/>
        <v/>
      </c>
      <c r="BM518" s="6" t="str">
        <f t="shared" ca="1" si="1036"/>
        <v/>
      </c>
      <c r="BN518" s="6" t="str">
        <f t="shared" ca="1" si="1037"/>
        <v/>
      </c>
      <c r="BO518" s="6" t="str">
        <f t="shared" ca="1" si="1038"/>
        <v/>
      </c>
      <c r="BP518" s="6" t="str">
        <f t="shared" ca="1" si="1039"/>
        <v/>
      </c>
      <c r="BQ518" s="6" t="str">
        <f t="shared" ca="1" si="1040"/>
        <v/>
      </c>
      <c r="BR518" s="6" t="str">
        <f t="shared" ca="1" si="1041"/>
        <v/>
      </c>
      <c r="BS518" s="6" t="str">
        <f t="shared" ca="1" si="1042"/>
        <v/>
      </c>
      <c r="BU518" s="6" t="str">
        <f t="shared" ca="1" si="1043"/>
        <v/>
      </c>
      <c r="BW518" s="515" t="str">
        <f t="shared" ca="1" si="1044"/>
        <v/>
      </c>
      <c r="BX518" s="515">
        <f t="shared" ca="1" si="1045"/>
        <v>0</v>
      </c>
      <c r="BY518" s="515" t="str">
        <f t="shared" ca="1" si="1046"/>
        <v/>
      </c>
      <c r="CA518" s="6">
        <f t="shared" ca="1" si="1047"/>
        <v>1</v>
      </c>
      <c r="CC518" s="523" t="str">
        <f t="shared" ca="1" si="1048"/>
        <v/>
      </c>
      <c r="CE518" s="6" t="str">
        <f t="shared" ca="1" si="1049"/>
        <v/>
      </c>
      <c r="CG518" s="524" t="str">
        <f ca="1">IF(V518=1,"",IF($AA$4=1,"",IF(LOG入力!BH518&gt;0,"",IF(N518=0,"",IF(HT518=0,"","★")))))</f>
        <v/>
      </c>
      <c r="CI518" s="74" t="str">
        <f t="shared" ca="1" si="1050"/>
        <v/>
      </c>
      <c r="CK518" s="525" t="str">
        <f ca="1">IF(V518=1,"",IF(LOG入力!BH518&gt;0,1,0))</f>
        <v/>
      </c>
      <c r="CL518" s="74" t="str">
        <f t="shared" ca="1" si="1051"/>
        <v/>
      </c>
      <c r="CN518" s="74" t="str">
        <f t="shared" ca="1" si="1052"/>
        <v/>
      </c>
      <c r="CO518" s="74" t="str">
        <f t="shared" ca="1" si="1053"/>
        <v/>
      </c>
      <c r="CQ518" s="74" t="str">
        <f t="shared" ca="1" si="1054"/>
        <v/>
      </c>
      <c r="CR518" s="74" t="str">
        <f t="shared" ca="1" si="1055"/>
        <v/>
      </c>
      <c r="CS518" s="74" t="str">
        <f t="shared" ca="1" si="1056"/>
        <v/>
      </c>
      <c r="CT518" s="74" t="str">
        <f t="shared" ca="1" si="1057"/>
        <v/>
      </c>
      <c r="CU518" s="74" t="str">
        <f t="shared" ca="1" si="1058"/>
        <v/>
      </c>
      <c r="CV518" s="74" t="str">
        <f t="shared" ca="1" si="1059"/>
        <v/>
      </c>
      <c r="CW518" s="74" t="str">
        <f t="shared" ca="1" si="1060"/>
        <v/>
      </c>
      <c r="CX518" s="74" t="str">
        <f t="shared" ca="1" si="1061"/>
        <v/>
      </c>
      <c r="CY518" s="74" t="str">
        <f t="shared" ca="1" si="1062"/>
        <v/>
      </c>
      <c r="CZ518" s="74" t="str">
        <f t="shared" ca="1" si="1063"/>
        <v/>
      </c>
      <c r="DA518" s="74" t="str">
        <f t="shared" ca="1" si="1064"/>
        <v/>
      </c>
      <c r="DB518" s="74" t="str">
        <f t="shared" ca="1" si="1065"/>
        <v/>
      </c>
      <c r="DD518" s="74" t="str">
        <f t="shared" ca="1" si="1066"/>
        <v/>
      </c>
      <c r="DE518" s="74" t="str">
        <f t="shared" ca="1" si="1067"/>
        <v/>
      </c>
      <c r="DF518" s="74" t="str">
        <f t="shared" ca="1" si="1068"/>
        <v/>
      </c>
      <c r="DG518" s="74" t="str">
        <f t="shared" ca="1" si="1069"/>
        <v/>
      </c>
      <c r="DH518" s="74" t="str">
        <f t="shared" ca="1" si="1070"/>
        <v/>
      </c>
      <c r="DI518" s="74" t="str">
        <f t="shared" ca="1" si="1071"/>
        <v/>
      </c>
      <c r="DJ518" s="74" t="str">
        <f t="shared" ca="1" si="1072"/>
        <v/>
      </c>
      <c r="DK518" s="74" t="str">
        <f t="shared" ca="1" si="1073"/>
        <v/>
      </c>
      <c r="DL518" s="74" t="str">
        <f t="shared" ca="1" si="1074"/>
        <v/>
      </c>
      <c r="DM518" s="74" t="str">
        <f t="shared" ca="1" si="1075"/>
        <v/>
      </c>
      <c r="DN518" s="74" t="str">
        <f t="shared" ca="1" si="1076"/>
        <v/>
      </c>
      <c r="DO518" s="74" t="str">
        <f t="shared" ca="1" si="1077"/>
        <v/>
      </c>
      <c r="DQ518" s="74" t="str">
        <f t="shared" ca="1" si="1078"/>
        <v/>
      </c>
      <c r="DS518" s="74" t="str">
        <f t="shared" ca="1" si="1079"/>
        <v/>
      </c>
      <c r="DT518" s="74" t="str">
        <f t="shared" ca="1" si="1080"/>
        <v/>
      </c>
      <c r="DV518" s="525" t="str">
        <f t="shared" ca="1" si="1081"/>
        <v/>
      </c>
      <c r="DW518" s="74" t="str">
        <f t="shared" ca="1" si="1082"/>
        <v/>
      </c>
      <c r="DX518" s="485" t="str">
        <f t="shared" ca="1" si="1083"/>
        <v/>
      </c>
      <c r="DY518" s="74" t="str">
        <f t="shared" ca="1" si="1084"/>
        <v/>
      </c>
      <c r="DZ518" s="74" t="str">
        <f t="shared" ca="1" si="1085"/>
        <v/>
      </c>
      <c r="EA518" s="74" t="str">
        <f t="shared" ca="1" si="1086"/>
        <v/>
      </c>
      <c r="EC518" s="74" t="str">
        <f t="shared" ca="1" si="1087"/>
        <v/>
      </c>
      <c r="ED518" s="74" t="str">
        <f t="shared" ca="1" si="1088"/>
        <v/>
      </c>
      <c r="EE518" s="74" t="str">
        <f t="shared" ca="1" si="1089"/>
        <v/>
      </c>
      <c r="EG518" s="479" t="str">
        <f ca="1">IF(V518=1,"",IF(LOG入力!BH518&gt;0,0,IF(CG518="★",0,IF(R518=1,0,IF(N518=0,0,1)))))</f>
        <v/>
      </c>
      <c r="EH518" s="483" t="str">
        <f t="shared" ca="1" si="1090"/>
        <v/>
      </c>
      <c r="EI518" s="483" t="str">
        <f t="shared" ca="1" si="1091"/>
        <v/>
      </c>
      <c r="EJ518" s="483" t="str">
        <f t="shared" ca="1" si="1092"/>
        <v/>
      </c>
      <c r="EL518" s="113">
        <f t="shared" ca="1" si="1093"/>
        <v>0</v>
      </c>
      <c r="EM518" s="295">
        <f t="shared" ca="1" si="1094"/>
        <v>0</v>
      </c>
      <c r="EN518" s="295" t="str">
        <f t="shared" ca="1" si="1095"/>
        <v/>
      </c>
      <c r="EO518" s="295">
        <f ca="1">IF(LOG入力!BH518&gt;0,0,IF(EM518=0,0,(IF(COUNTIF($EN$19:EN518,EN518)=1,IF($FS$3="N",1,IF(EH518=1,1,0))))))</f>
        <v>0</v>
      </c>
      <c r="EP518" s="295" t="str">
        <f ca="1">IF(LOG入力!BH518&gt;0,"",IF(EO518=1,$X518,""))</f>
        <v/>
      </c>
      <c r="EQ518" s="295" t="str">
        <f ca="1">IF(LOG入力!BH518&gt;0,"",IF(EO518=1,$Y518,""))</f>
        <v/>
      </c>
      <c r="ER518" s="597" t="str">
        <f ca="1">IF(LOG入力!BH518&gt;0,"",IF(COUNTIF($EP$19:$EP518,EP518)=1,EP518,""))</f>
        <v/>
      </c>
      <c r="ES518" s="597">
        <f ca="1">IF(LOG入力!BH518&gt;0,0,IF((EL518=1),IF(($ER518=""),0,1),0))</f>
        <v>0</v>
      </c>
      <c r="ET518" s="597" t="str">
        <f ca="1">IF(LOG入力!BH518&gt;0,"",IF(COUNTIF($EQ$19:EQ518,EQ518)=1,EQ518,""))</f>
        <v/>
      </c>
      <c r="EU518" s="598">
        <f ca="1">IF(LOG入力!BH518&gt;0,0,IF((EL518=1),IF(($ET518=""),0,1),0))</f>
        <v>0</v>
      </c>
      <c r="EV518" s="113">
        <f t="shared" ca="1" si="1096"/>
        <v>0</v>
      </c>
      <c r="EW518" s="295">
        <f t="shared" ca="1" si="1097"/>
        <v>0</v>
      </c>
      <c r="EX518" s="295" t="str">
        <f t="shared" ca="1" si="1098"/>
        <v/>
      </c>
      <c r="EY518" s="295">
        <f ca="1">IF(LOG入力!BH518&gt;0,0,IF(EW518=0,0,(IF(COUNTIF($EX$19:EX518,EX518)=1,IF($FS$3="N",1,IF(EH518=1,1,0))))))</f>
        <v>0</v>
      </c>
      <c r="EZ518" s="295" t="str">
        <f ca="1">IF(LOG入力!BH518&gt;0,"",IF(EY518=1,$X518,""))</f>
        <v/>
      </c>
      <c r="FA518" s="295" t="str">
        <f ca="1">IF(LOG入力!BH518&gt;0,"",IF(EY518=1,$Y518,""))</f>
        <v/>
      </c>
      <c r="FB518" s="295" t="str">
        <f ca="1">IF(LOG入力!BH518&gt;0,"",IF(COUNTIF($EZ$19:$EZ518,EZ518)=1,EZ518,""))</f>
        <v/>
      </c>
      <c r="FC518" s="295">
        <f ca="1">IF(LOG入力!BH518&gt;0,0,IF((EV518=1),IF(($FB518=""),0,1),0))</f>
        <v>0</v>
      </c>
      <c r="FD518" s="295" t="str">
        <f ca="1">IF(LOG入力!BH518&gt;0,"",IF(COUNTIF($FA$19:FA518,FA518)=1,FA518,""))</f>
        <v/>
      </c>
      <c r="FE518" s="114">
        <f ca="1">IF(LOG入力!BH518&gt;0,0,IF((EV518=1),IF(($FD518=""),0,1),0))</f>
        <v>0</v>
      </c>
      <c r="FF518" s="113">
        <f t="shared" ca="1" si="1099"/>
        <v>0</v>
      </c>
      <c r="FG518" s="295">
        <f t="shared" ca="1" si="1100"/>
        <v>0</v>
      </c>
      <c r="FH518" s="295" t="str">
        <f t="shared" ca="1" si="1101"/>
        <v/>
      </c>
      <c r="FI518" s="295">
        <f ca="1">IF(LOG入力!BH518&gt;0,0,IF(FG518=0,0,(IF(COUNTIF($FH$19:FH518,FH518)=1,IF($FS$3="N",1,IF(EH518=1,1,0))))))</f>
        <v>0</v>
      </c>
      <c r="FJ518" s="295" t="str">
        <f ca="1">IF(LOG入力!BH518&gt;0,"",IF(FI518=1,$X518,""))</f>
        <v/>
      </c>
      <c r="FK518" s="295" t="str">
        <f ca="1">IF(LOG入力!BH518&gt;0,"",IF(FI518=1,$Y518,""))</f>
        <v/>
      </c>
      <c r="FL518" s="295" t="str">
        <f ca="1">IF(LOG入力!BH518&gt;0,"",IF(COUNTIF($FJ$19:$FJ518,FJ518)=1,FJ518,""))</f>
        <v/>
      </c>
      <c r="FM518" s="295">
        <f ca="1">IF(LOG入力!BH518&gt;0,0,IF((FF518=1),IF(($FL518=""),0,1),0))</f>
        <v>0</v>
      </c>
      <c r="FN518" s="295" t="str">
        <f ca="1">IF(LOG入力!BH518&gt;0,"",IF(COUNTIF($FK$19:FK518,FK518)=1,FK518,""))</f>
        <v/>
      </c>
      <c r="FO518" s="114">
        <f ca="1">IF(LOG入力!BH518&gt;0,0,IF((FF518=1),IF(($FN518=""),0,1),0))</f>
        <v>0</v>
      </c>
      <c r="FP518" s="113">
        <f t="shared" ca="1" si="1102"/>
        <v>0</v>
      </c>
      <c r="FQ518" s="295">
        <f t="shared" ca="1" si="1103"/>
        <v>0</v>
      </c>
      <c r="FR518" s="295" t="str">
        <f t="shared" ca="1" si="1104"/>
        <v/>
      </c>
      <c r="FS518" s="295">
        <f ca="1">IF(LOG入力!BH518&gt;0,0,IF(FQ518=0,0,(IF(COUNTIF($FR$19:FR518,FR518)=1,IF($FS$3="N",1,IF(EH518=1,1,0))))))</f>
        <v>0</v>
      </c>
      <c r="FT518" s="295" t="str">
        <f ca="1">IF(LOG入力!BH518&gt;0,"",IF(FS518=1,$X518,""))</f>
        <v/>
      </c>
      <c r="FU518" s="295" t="str">
        <f ca="1">IF(LOG入力!BH518&gt;0,"",IF(FS518=1,$Y518,""))</f>
        <v/>
      </c>
      <c r="FV518" s="295" t="str">
        <f ca="1">IF(LOG入力!BH518&gt;0,"",IF(COUNTIF($FT$19:$FT518,FT518)=1,FT518,""))</f>
        <v/>
      </c>
      <c r="FW518" s="295">
        <f ca="1">IF(LOG入力!BH518&gt;0,0,IF((FP518=1),IF(($FV518=""),0,1),0))</f>
        <v>0</v>
      </c>
      <c r="FX518" s="295" t="str">
        <f ca="1">IF(LOG入力!BH518&gt;0,"",IF(COUNTIF($FU$19:FU518,FU518)=1,FU518,""))</f>
        <v/>
      </c>
      <c r="FY518" s="114">
        <f ca="1">IF(LOG入力!BH518&gt;0,0,IF((FP518=1),IF(($FX518=""),0,1),0))</f>
        <v>0</v>
      </c>
      <c r="FZ518" s="113">
        <f t="shared" ca="1" si="1105"/>
        <v>0</v>
      </c>
      <c r="GA518" s="295">
        <f t="shared" ca="1" si="1106"/>
        <v>0</v>
      </c>
      <c r="GB518" s="295" t="str">
        <f t="shared" ca="1" si="1107"/>
        <v/>
      </c>
      <c r="GC518" s="295">
        <f ca="1">IF(LOG入力!BH518&gt;0,0,IF(GA518=0,0,(IF(COUNTIF($GB$19:GB518,GB518)=1,IF($FS$3="N",1,IF(EH518=1,1,0))))))</f>
        <v>0</v>
      </c>
      <c r="GD518" s="295" t="str">
        <f ca="1">IF(LOG入力!BH518&gt;0,"",IF(GC518=1,$X518,""))</f>
        <v/>
      </c>
      <c r="GE518" s="295" t="str">
        <f ca="1">IF(LOG入力!BH518&gt;0,"",IF(GC518=1,$Y518,""))</f>
        <v/>
      </c>
      <c r="GF518" s="295" t="str">
        <f ca="1">IF(LOG入力!BH518&gt;0,"",IF(COUNTIF($GD$19:$GD518,GD518)=1,GD518,""))</f>
        <v/>
      </c>
      <c r="GG518" s="295">
        <f ca="1">IF(LOG入力!BH518&gt;0,0,IF((FZ518=1),IF(($GF518=""),0,1),0))</f>
        <v>0</v>
      </c>
      <c r="GH518" s="295" t="str">
        <f ca="1">IF(LOG入力!BH518&gt;0,"",IF(COUNTIF($GE$19:GE518,GE518)=1,GE518,""))</f>
        <v/>
      </c>
      <c r="GI518" s="114">
        <f ca="1">IF(LOG入力!BH518&gt;0,0,IF((FZ518=1),IF(($GH518=""),0,1),0))</f>
        <v>0</v>
      </c>
      <c r="GK518" s="455" t="str">
        <f ca="1">IF(V518=1,"",IF(LEN(LOG入力!AS518)=0,"",LOG入力!AS518))</f>
        <v/>
      </c>
      <c r="GL518" s="378" t="str">
        <f t="shared" ca="1" si="1108"/>
        <v/>
      </c>
      <c r="GM518" s="378" t="str">
        <f t="shared" ca="1" si="1109"/>
        <v/>
      </c>
      <c r="GN518" s="74" t="str">
        <f t="shared" ca="1" si="1110"/>
        <v/>
      </c>
      <c r="GO518" s="74" t="str">
        <f t="shared" ca="1" si="1111"/>
        <v/>
      </c>
      <c r="GQ518" s="74" t="str">
        <f t="shared" ca="1" si="1112"/>
        <v/>
      </c>
      <c r="GR518" s="74" t="str">
        <f t="shared" ca="1" si="1113"/>
        <v/>
      </c>
      <c r="GS518" s="74" t="str">
        <f t="shared" ca="1" si="1114"/>
        <v/>
      </c>
      <c r="GT518" s="74" t="str">
        <f t="shared" ca="1" si="1115"/>
        <v/>
      </c>
      <c r="GU518" s="74" t="str">
        <f t="shared" ca="1" si="1116"/>
        <v/>
      </c>
      <c r="GV518" s="74" t="str">
        <f t="shared" ca="1" si="1117"/>
        <v/>
      </c>
      <c r="GX518" s="74" t="str">
        <f t="shared" ca="1" si="1118"/>
        <v/>
      </c>
      <c r="GY518" s="74" t="str">
        <f t="shared" ca="1" si="1119"/>
        <v/>
      </c>
      <c r="GZ518" s="74" t="str">
        <f ca="1">IF(V518=1,"",IF(LOG入力!BH518&gt;0,0,IF(GY518=0,0,IF((VALUE((TYPE(VALUE(J518)))))=16,0,IF(VALUE(J518)&lt;60,1,IF(VALUE(J518)&lt;100,0,IF(VALUE(J518)&lt;600,2,0)))))))</f>
        <v/>
      </c>
      <c r="HA518" s="74" t="str">
        <f t="shared" ca="1" si="1120"/>
        <v/>
      </c>
      <c r="HB518" s="74" t="str">
        <f ca="1">IF(V518=1,"",IF(LOG入力!BH518&gt;0,0,IF(HA518=0,0,IF((VALUE((TYPE(VALUE(L518)))))=16,0,IF(VALUE(L518)&lt;60,1,IF(VALUE(L518)&lt;100,0,IF(VALUE(L518)&lt;600,2,0)))))))</f>
        <v/>
      </c>
      <c r="HD518" s="74" t="str">
        <f t="shared" ca="1" si="1121"/>
        <v/>
      </c>
      <c r="HF518" s="74" t="str">
        <f t="shared" ca="1" si="1122"/>
        <v/>
      </c>
      <c r="HG518" s="74" t="str">
        <f t="shared" ca="1" si="1123"/>
        <v/>
      </c>
      <c r="HH518" s="74" t="str">
        <f t="shared" ca="1" si="1124"/>
        <v/>
      </c>
      <c r="HI518" s="74" t="str">
        <f t="shared" ca="1" si="1125"/>
        <v/>
      </c>
      <c r="HJ518" s="74" t="str">
        <f t="shared" ca="1" si="1126"/>
        <v/>
      </c>
      <c r="HK518" s="74" t="str">
        <f t="shared" ca="1" si="1127"/>
        <v/>
      </c>
      <c r="HL518" s="74" t="str">
        <f t="shared" ca="1" si="1128"/>
        <v/>
      </c>
      <c r="HM518" s="74" t="str">
        <f t="shared" ca="1" si="1129"/>
        <v/>
      </c>
      <c r="HN518" s="74" t="str">
        <f t="shared" ca="1" si="1130"/>
        <v/>
      </c>
      <c r="HO518" s="529" t="str">
        <f t="shared" ca="1" si="1131"/>
        <v/>
      </c>
      <c r="HP518" s="74" t="str">
        <f t="shared" ca="1" si="1132"/>
        <v/>
      </c>
      <c r="HQ518" s="74" t="str">
        <f t="shared" ca="1" si="1133"/>
        <v/>
      </c>
      <c r="HR518" s="74" t="str">
        <f t="shared" ca="1" si="1134"/>
        <v/>
      </c>
      <c r="HS518" s="74" t="str">
        <f t="shared" ca="1" si="1135"/>
        <v/>
      </c>
      <c r="HT518" s="74" t="str">
        <f ca="1">IF(V518=1,"",IF(LOG入力!BH518&gt;0,0,IF(DV518=1,0,IF(N518="0",0,IF(SUM(HD518:HS518)&gt;0,1,0)))))</f>
        <v/>
      </c>
    </row>
    <row r="519" spans="1:228" x14ac:dyDescent="0.15">
      <c r="A519" s="5"/>
      <c r="T519" s="29"/>
      <c r="U519" s="38"/>
      <c r="V519" s="599">
        <f ca="1">(COUNTA(V19:V518))-(SUM(V19:V518))</f>
        <v>0</v>
      </c>
      <c r="W519" s="38"/>
      <c r="AA519" s="600">
        <f ca="1">SUM(AA19:AA518)</f>
        <v>0</v>
      </c>
      <c r="CE519" s="38"/>
      <c r="EL519" s="601">
        <f t="shared" ref="EL519:FQ519" ca="1" si="1136">SUM(EL19:EL518)</f>
        <v>0</v>
      </c>
      <c r="EM519" s="602">
        <f t="shared" ca="1" si="1136"/>
        <v>0</v>
      </c>
      <c r="EN519" s="602">
        <f t="shared" ca="1" si="1136"/>
        <v>0</v>
      </c>
      <c r="EO519" s="602">
        <f t="shared" ca="1" si="1136"/>
        <v>0</v>
      </c>
      <c r="EP519" s="602">
        <f t="shared" ca="1" si="1136"/>
        <v>0</v>
      </c>
      <c r="EQ519" s="602">
        <f t="shared" ca="1" si="1136"/>
        <v>0</v>
      </c>
      <c r="ER519" s="602">
        <f t="shared" ca="1" si="1136"/>
        <v>0</v>
      </c>
      <c r="ES519" s="602">
        <f t="shared" ca="1" si="1136"/>
        <v>0</v>
      </c>
      <c r="ET519" s="602">
        <f t="shared" ca="1" si="1136"/>
        <v>0</v>
      </c>
      <c r="EU519" s="603">
        <f t="shared" ca="1" si="1136"/>
        <v>0</v>
      </c>
      <c r="EV519" s="601">
        <f t="shared" ca="1" si="1136"/>
        <v>0</v>
      </c>
      <c r="EW519" s="602">
        <f t="shared" ca="1" si="1136"/>
        <v>0</v>
      </c>
      <c r="EX519" s="602">
        <f t="shared" ca="1" si="1136"/>
        <v>0</v>
      </c>
      <c r="EY519" s="602">
        <f t="shared" ca="1" si="1136"/>
        <v>0</v>
      </c>
      <c r="EZ519" s="602">
        <f t="shared" ca="1" si="1136"/>
        <v>0</v>
      </c>
      <c r="FA519" s="602">
        <f t="shared" ca="1" si="1136"/>
        <v>0</v>
      </c>
      <c r="FB519" s="602">
        <f t="shared" ca="1" si="1136"/>
        <v>0</v>
      </c>
      <c r="FC519" s="602">
        <f t="shared" ca="1" si="1136"/>
        <v>0</v>
      </c>
      <c r="FD519" s="602">
        <f t="shared" ca="1" si="1136"/>
        <v>0</v>
      </c>
      <c r="FE519" s="603">
        <f t="shared" ca="1" si="1136"/>
        <v>0</v>
      </c>
      <c r="FF519" s="601">
        <f t="shared" ca="1" si="1136"/>
        <v>0</v>
      </c>
      <c r="FG519" s="602">
        <f t="shared" ca="1" si="1136"/>
        <v>0</v>
      </c>
      <c r="FH519" s="602">
        <f t="shared" ca="1" si="1136"/>
        <v>0</v>
      </c>
      <c r="FI519" s="602">
        <f t="shared" ca="1" si="1136"/>
        <v>0</v>
      </c>
      <c r="FJ519" s="602">
        <f t="shared" ca="1" si="1136"/>
        <v>0</v>
      </c>
      <c r="FK519" s="602">
        <f t="shared" ca="1" si="1136"/>
        <v>0</v>
      </c>
      <c r="FL519" s="602">
        <f t="shared" ca="1" si="1136"/>
        <v>0</v>
      </c>
      <c r="FM519" s="602">
        <f t="shared" ca="1" si="1136"/>
        <v>0</v>
      </c>
      <c r="FN519" s="602">
        <f t="shared" ca="1" si="1136"/>
        <v>0</v>
      </c>
      <c r="FO519" s="603">
        <f t="shared" ca="1" si="1136"/>
        <v>0</v>
      </c>
      <c r="FP519" s="601">
        <f t="shared" ca="1" si="1136"/>
        <v>0</v>
      </c>
      <c r="FQ519" s="602">
        <f t="shared" ca="1" si="1136"/>
        <v>0</v>
      </c>
      <c r="FR519" s="602">
        <f t="shared" ref="FR519:GI519" ca="1" si="1137">SUM(FR19:FR518)</f>
        <v>0</v>
      </c>
      <c r="FS519" s="602">
        <f t="shared" ca="1" si="1137"/>
        <v>0</v>
      </c>
      <c r="FT519" s="602">
        <f t="shared" ca="1" si="1137"/>
        <v>0</v>
      </c>
      <c r="FU519" s="602">
        <f t="shared" ca="1" si="1137"/>
        <v>0</v>
      </c>
      <c r="FV519" s="602">
        <f t="shared" ca="1" si="1137"/>
        <v>0</v>
      </c>
      <c r="FW519" s="602">
        <f t="shared" ca="1" si="1137"/>
        <v>0</v>
      </c>
      <c r="FX519" s="602">
        <f t="shared" ca="1" si="1137"/>
        <v>0</v>
      </c>
      <c r="FY519" s="603">
        <f t="shared" ca="1" si="1137"/>
        <v>0</v>
      </c>
      <c r="FZ519" s="601">
        <f t="shared" ca="1" si="1137"/>
        <v>0</v>
      </c>
      <c r="GA519" s="602">
        <f t="shared" ca="1" si="1137"/>
        <v>0</v>
      </c>
      <c r="GB519" s="602">
        <f t="shared" ca="1" si="1137"/>
        <v>0</v>
      </c>
      <c r="GC519" s="602">
        <f t="shared" ca="1" si="1137"/>
        <v>0</v>
      </c>
      <c r="GD519" s="602">
        <f t="shared" ca="1" si="1137"/>
        <v>0</v>
      </c>
      <c r="GE519" s="602">
        <f t="shared" ca="1" si="1137"/>
        <v>0</v>
      </c>
      <c r="GF519" s="602">
        <f t="shared" ca="1" si="1137"/>
        <v>0</v>
      </c>
      <c r="GG519" s="602">
        <f t="shared" ca="1" si="1137"/>
        <v>0</v>
      </c>
      <c r="GH519" s="602">
        <f t="shared" ca="1" si="1137"/>
        <v>0</v>
      </c>
      <c r="GI519" s="603">
        <f t="shared" ca="1" si="1137"/>
        <v>0</v>
      </c>
      <c r="HO519" s="38"/>
    </row>
    <row r="520" spans="1:228" ht="2.25" customHeight="1" x14ac:dyDescent="0.15">
      <c r="H520" s="38"/>
      <c r="I520" s="38"/>
      <c r="J520" s="182"/>
      <c r="K520" s="38"/>
      <c r="L520" s="182"/>
      <c r="M520" s="38"/>
      <c r="N520" s="38"/>
      <c r="O520" s="604"/>
      <c r="P520" s="38"/>
      <c r="Q520" s="38"/>
      <c r="R520" s="38"/>
      <c r="S520" s="182"/>
      <c r="T520" s="29"/>
      <c r="U520" s="38"/>
      <c r="V520" s="605"/>
      <c r="W520" s="38"/>
      <c r="EM520" s="378">
        <f ca="1">SUM(EM516:EM519)</f>
        <v>0</v>
      </c>
      <c r="EN520" s="378" t="str">
        <f ca="1">IF(EM520=1,$Z520,"")</f>
        <v/>
      </c>
      <c r="HO520" s="38"/>
    </row>
    <row r="521" spans="1:228" x14ac:dyDescent="0.15">
      <c r="H521" s="38"/>
      <c r="I521" s="38"/>
      <c r="J521" s="182"/>
      <c r="K521" s="38"/>
      <c r="L521" s="182"/>
      <c r="M521" s="38"/>
      <c r="N521" s="38"/>
      <c r="O521" s="604"/>
      <c r="P521" s="38"/>
      <c r="Q521" s="38"/>
      <c r="R521" s="38"/>
      <c r="S521" s="182"/>
      <c r="T521" s="29"/>
      <c r="U521" s="38"/>
      <c r="V521" s="605"/>
      <c r="W521" s="38"/>
      <c r="HO521" s="38"/>
    </row>
    <row r="522" spans="1:228" x14ac:dyDescent="0.15">
      <c r="H522" s="38"/>
      <c r="I522" s="38"/>
      <c r="J522" s="182"/>
      <c r="K522" s="38"/>
      <c r="L522" s="182"/>
      <c r="M522" s="38"/>
      <c r="N522" s="38"/>
      <c r="O522" s="604"/>
      <c r="P522" s="38"/>
      <c r="Q522" s="38"/>
      <c r="R522" s="38"/>
      <c r="S522" s="182"/>
      <c r="T522" s="29"/>
      <c r="U522" s="38"/>
      <c r="V522" s="605"/>
      <c r="W522" s="38"/>
      <c r="HO522" s="38"/>
    </row>
    <row r="523" spans="1:228" x14ac:dyDescent="0.15">
      <c r="S523" s="605"/>
      <c r="HO523" s="38"/>
    </row>
    <row r="524" spans="1:228" x14ac:dyDescent="0.15">
      <c r="HO524" s="38"/>
    </row>
    <row r="525" spans="1:228" x14ac:dyDescent="0.15">
      <c r="S525" s="605"/>
      <c r="HO525" s="38"/>
    </row>
    <row r="526" spans="1:228" x14ac:dyDescent="0.15">
      <c r="HO526" s="38"/>
    </row>
    <row r="527" spans="1:228" x14ac:dyDescent="0.15">
      <c r="HO527" s="38"/>
    </row>
    <row r="528" spans="1:228" x14ac:dyDescent="0.15">
      <c r="HO528" s="38"/>
    </row>
    <row r="529" spans="223:223" x14ac:dyDescent="0.15">
      <c r="HO529" s="38"/>
    </row>
    <row r="530" spans="223:223" x14ac:dyDescent="0.15">
      <c r="HO530" s="38"/>
    </row>
    <row r="531" spans="223:223" x14ac:dyDescent="0.15">
      <c r="HO531" s="38"/>
    </row>
    <row r="532" spans="223:223" x14ac:dyDescent="0.15">
      <c r="HO532" s="38"/>
    </row>
    <row r="533" spans="223:223" x14ac:dyDescent="0.15">
      <c r="HO533" s="38"/>
    </row>
    <row r="534" spans="223:223" x14ac:dyDescent="0.15">
      <c r="HO534" s="38"/>
    </row>
    <row r="535" spans="223:223" x14ac:dyDescent="0.15">
      <c r="HO535" s="38"/>
    </row>
    <row r="536" spans="223:223" x14ac:dyDescent="0.15">
      <c r="HO536" s="38"/>
    </row>
    <row r="537" spans="223:223" x14ac:dyDescent="0.15">
      <c r="HO537" s="38"/>
    </row>
    <row r="538" spans="223:223" x14ac:dyDescent="0.15">
      <c r="HO538" s="38"/>
    </row>
    <row r="539" spans="223:223" x14ac:dyDescent="0.15">
      <c r="HO539" s="38"/>
    </row>
    <row r="540" spans="223:223" x14ac:dyDescent="0.15">
      <c r="HO540" s="38"/>
    </row>
    <row r="541" spans="223:223" x14ac:dyDescent="0.15">
      <c r="HO541" s="38"/>
    </row>
    <row r="542" spans="223:223" x14ac:dyDescent="0.15">
      <c r="HO542" s="38"/>
    </row>
    <row r="543" spans="223:223" x14ac:dyDescent="0.15">
      <c r="HO543" s="38"/>
    </row>
    <row r="544" spans="223:223" x14ac:dyDescent="0.15">
      <c r="HO544" s="38"/>
    </row>
    <row r="545" spans="223:223" x14ac:dyDescent="0.15">
      <c r="HO545" s="38"/>
    </row>
    <row r="546" spans="223:223" x14ac:dyDescent="0.15">
      <c r="HO546" s="38"/>
    </row>
    <row r="547" spans="223:223" x14ac:dyDescent="0.15">
      <c r="HO547" s="38"/>
    </row>
    <row r="548" spans="223:223" x14ac:dyDescent="0.15">
      <c r="HO548" s="38"/>
    </row>
    <row r="549" spans="223:223" x14ac:dyDescent="0.15">
      <c r="HO549" s="38"/>
    </row>
    <row r="550" spans="223:223" x14ac:dyDescent="0.15">
      <c r="HO550" s="38"/>
    </row>
    <row r="551" spans="223:223" x14ac:dyDescent="0.15">
      <c r="HO551" s="38"/>
    </row>
    <row r="552" spans="223:223" x14ac:dyDescent="0.15">
      <c r="HO552" s="38"/>
    </row>
    <row r="553" spans="223:223" x14ac:dyDescent="0.15">
      <c r="HO553" s="38"/>
    </row>
    <row r="554" spans="223:223" x14ac:dyDescent="0.15">
      <c r="HO554" s="38"/>
    </row>
    <row r="555" spans="223:223" x14ac:dyDescent="0.15">
      <c r="HO555" s="38"/>
    </row>
    <row r="556" spans="223:223" x14ac:dyDescent="0.15">
      <c r="HO556" s="38"/>
    </row>
    <row r="557" spans="223:223" x14ac:dyDescent="0.15">
      <c r="HO557" s="38"/>
    </row>
    <row r="558" spans="223:223" x14ac:dyDescent="0.15">
      <c r="HO558" s="38"/>
    </row>
    <row r="559" spans="223:223" x14ac:dyDescent="0.15">
      <c r="HO559" s="38"/>
    </row>
    <row r="560" spans="223:223" x14ac:dyDescent="0.15">
      <c r="HO560" s="38"/>
    </row>
    <row r="561" spans="223:223" x14ac:dyDescent="0.15">
      <c r="HO561" s="38"/>
    </row>
    <row r="562" spans="223:223" x14ac:dyDescent="0.15">
      <c r="HO562" s="38"/>
    </row>
    <row r="563" spans="223:223" x14ac:dyDescent="0.15">
      <c r="HO563" s="38"/>
    </row>
    <row r="564" spans="223:223" x14ac:dyDescent="0.15">
      <c r="HO564" s="38"/>
    </row>
    <row r="565" spans="223:223" x14ac:dyDescent="0.15">
      <c r="HO565" s="38"/>
    </row>
    <row r="566" spans="223:223" x14ac:dyDescent="0.15">
      <c r="HO566" s="38"/>
    </row>
    <row r="567" spans="223:223" x14ac:dyDescent="0.15">
      <c r="HO567" s="38"/>
    </row>
    <row r="568" spans="223:223" x14ac:dyDescent="0.15">
      <c r="HO568" s="38"/>
    </row>
    <row r="569" spans="223:223" x14ac:dyDescent="0.15">
      <c r="HO569" s="38"/>
    </row>
    <row r="570" spans="223:223" x14ac:dyDescent="0.15">
      <c r="HO570" s="38"/>
    </row>
    <row r="571" spans="223:223" x14ac:dyDescent="0.15">
      <c r="HO571" s="38"/>
    </row>
    <row r="572" spans="223:223" x14ac:dyDescent="0.15">
      <c r="HO572" s="38"/>
    </row>
    <row r="573" spans="223:223" x14ac:dyDescent="0.15">
      <c r="HO573" s="38"/>
    </row>
    <row r="574" spans="223:223" x14ac:dyDescent="0.15">
      <c r="HO574" s="38"/>
    </row>
    <row r="575" spans="223:223" x14ac:dyDescent="0.15">
      <c r="HO575" s="38"/>
    </row>
    <row r="576" spans="223:223" x14ac:dyDescent="0.15">
      <c r="HO576" s="38"/>
    </row>
    <row r="577" spans="223:223" x14ac:dyDescent="0.15">
      <c r="HO577" s="38"/>
    </row>
    <row r="578" spans="223:223" x14ac:dyDescent="0.15">
      <c r="HO578" s="38"/>
    </row>
    <row r="579" spans="223:223" x14ac:dyDescent="0.15">
      <c r="HO579" s="38"/>
    </row>
    <row r="580" spans="223:223" x14ac:dyDescent="0.15">
      <c r="HO580" s="38"/>
    </row>
    <row r="581" spans="223:223" x14ac:dyDescent="0.15">
      <c r="HO581" s="38"/>
    </row>
    <row r="582" spans="223:223" x14ac:dyDescent="0.15">
      <c r="HO582" s="38"/>
    </row>
    <row r="583" spans="223:223" x14ac:dyDescent="0.15">
      <c r="HO583" s="38"/>
    </row>
    <row r="584" spans="223:223" x14ac:dyDescent="0.15">
      <c r="HO584" s="38"/>
    </row>
    <row r="585" spans="223:223" x14ac:dyDescent="0.15">
      <c r="HO585" s="38"/>
    </row>
    <row r="586" spans="223:223" x14ac:dyDescent="0.15">
      <c r="HO586" s="38"/>
    </row>
    <row r="587" spans="223:223" x14ac:dyDescent="0.15">
      <c r="HO587" s="38"/>
    </row>
    <row r="588" spans="223:223" x14ac:dyDescent="0.15">
      <c r="HO588" s="38"/>
    </row>
    <row r="589" spans="223:223" x14ac:dyDescent="0.15">
      <c r="HO589" s="38"/>
    </row>
    <row r="590" spans="223:223" x14ac:dyDescent="0.15">
      <c r="HO590" s="38"/>
    </row>
    <row r="591" spans="223:223" x14ac:dyDescent="0.15">
      <c r="HO591" s="38"/>
    </row>
    <row r="592" spans="223:223" x14ac:dyDescent="0.15">
      <c r="HO592" s="38"/>
    </row>
    <row r="593" spans="223:223" x14ac:dyDescent="0.15">
      <c r="HO593" s="38"/>
    </row>
    <row r="594" spans="223:223" x14ac:dyDescent="0.15">
      <c r="HO594" s="38"/>
    </row>
    <row r="595" spans="223:223" x14ac:dyDescent="0.15">
      <c r="HO595" s="38"/>
    </row>
    <row r="596" spans="223:223" x14ac:dyDescent="0.15">
      <c r="HO596" s="38"/>
    </row>
    <row r="597" spans="223:223" x14ac:dyDescent="0.15">
      <c r="HO597" s="38"/>
    </row>
    <row r="598" spans="223:223" x14ac:dyDescent="0.15">
      <c r="HO598" s="38"/>
    </row>
    <row r="599" spans="223:223" x14ac:dyDescent="0.15">
      <c r="HO599" s="38"/>
    </row>
    <row r="600" spans="223:223" x14ac:dyDescent="0.15">
      <c r="HO600" s="38"/>
    </row>
    <row r="601" spans="223:223" x14ac:dyDescent="0.15">
      <c r="HO601" s="38"/>
    </row>
    <row r="602" spans="223:223" x14ac:dyDescent="0.15">
      <c r="HO602" s="38"/>
    </row>
    <row r="603" spans="223:223" x14ac:dyDescent="0.15">
      <c r="HO603" s="38"/>
    </row>
    <row r="604" spans="223:223" x14ac:dyDescent="0.15">
      <c r="HO604" s="38"/>
    </row>
    <row r="605" spans="223:223" x14ac:dyDescent="0.15">
      <c r="HO605" s="38"/>
    </row>
    <row r="606" spans="223:223" x14ac:dyDescent="0.15">
      <c r="HO606" s="38"/>
    </row>
    <row r="607" spans="223:223" x14ac:dyDescent="0.15">
      <c r="HO607" s="38"/>
    </row>
    <row r="608" spans="223:223" x14ac:dyDescent="0.15">
      <c r="HO608" s="38"/>
    </row>
    <row r="609" spans="223:223" x14ac:dyDescent="0.15">
      <c r="HO609" s="38"/>
    </row>
    <row r="610" spans="223:223" x14ac:dyDescent="0.15">
      <c r="HO610" s="38"/>
    </row>
    <row r="611" spans="223:223" x14ac:dyDescent="0.15">
      <c r="HO611" s="38"/>
    </row>
    <row r="612" spans="223:223" x14ac:dyDescent="0.15">
      <c r="HO612" s="38"/>
    </row>
    <row r="613" spans="223:223" x14ac:dyDescent="0.15">
      <c r="HO613" s="38"/>
    </row>
    <row r="614" spans="223:223" x14ac:dyDescent="0.15">
      <c r="HO614" s="38"/>
    </row>
    <row r="615" spans="223:223" x14ac:dyDescent="0.15">
      <c r="HO615" s="38"/>
    </row>
    <row r="616" spans="223:223" x14ac:dyDescent="0.15">
      <c r="HO616" s="38"/>
    </row>
    <row r="617" spans="223:223" x14ac:dyDescent="0.15">
      <c r="HO617" s="38"/>
    </row>
    <row r="618" spans="223:223" x14ac:dyDescent="0.15">
      <c r="HO618" s="38"/>
    </row>
    <row r="619" spans="223:223" x14ac:dyDescent="0.15">
      <c r="HO619" s="38"/>
    </row>
    <row r="620" spans="223:223" x14ac:dyDescent="0.15">
      <c r="HO620" s="38"/>
    </row>
    <row r="621" spans="223:223" x14ac:dyDescent="0.15">
      <c r="HO621" s="38"/>
    </row>
    <row r="622" spans="223:223" x14ac:dyDescent="0.15">
      <c r="HO622" s="38"/>
    </row>
    <row r="623" spans="223:223" x14ac:dyDescent="0.15">
      <c r="HO623" s="38"/>
    </row>
    <row r="624" spans="223:223" x14ac:dyDescent="0.15">
      <c r="HO624" s="38"/>
    </row>
    <row r="625" spans="223:223" x14ac:dyDescent="0.15">
      <c r="HO625" s="38"/>
    </row>
    <row r="626" spans="223:223" x14ac:dyDescent="0.15">
      <c r="HO626" s="38"/>
    </row>
    <row r="627" spans="223:223" x14ac:dyDescent="0.15">
      <c r="HO627" s="38"/>
    </row>
    <row r="628" spans="223:223" x14ac:dyDescent="0.15">
      <c r="HO628" s="38"/>
    </row>
    <row r="629" spans="223:223" x14ac:dyDescent="0.15">
      <c r="HO629" s="38"/>
    </row>
    <row r="630" spans="223:223" x14ac:dyDescent="0.15">
      <c r="HO630" s="38"/>
    </row>
    <row r="631" spans="223:223" x14ac:dyDescent="0.15">
      <c r="HO631" s="38"/>
    </row>
    <row r="632" spans="223:223" x14ac:dyDescent="0.15">
      <c r="HO632" s="38"/>
    </row>
    <row r="633" spans="223:223" x14ac:dyDescent="0.15">
      <c r="HO633" s="38"/>
    </row>
    <row r="634" spans="223:223" x14ac:dyDescent="0.15">
      <c r="HO634" s="38"/>
    </row>
    <row r="635" spans="223:223" x14ac:dyDescent="0.15">
      <c r="HO635" s="38"/>
    </row>
    <row r="636" spans="223:223" x14ac:dyDescent="0.15">
      <c r="HO636" s="38"/>
    </row>
    <row r="637" spans="223:223" x14ac:dyDescent="0.15">
      <c r="HO637" s="38"/>
    </row>
    <row r="638" spans="223:223" x14ac:dyDescent="0.15">
      <c r="HO638" s="38"/>
    </row>
    <row r="639" spans="223:223" x14ac:dyDescent="0.15">
      <c r="HO639" s="38"/>
    </row>
    <row r="640" spans="223:223" x14ac:dyDescent="0.15">
      <c r="HO640" s="38"/>
    </row>
    <row r="641" spans="223:223" x14ac:dyDescent="0.15">
      <c r="HO641" s="38"/>
    </row>
    <row r="642" spans="223:223" x14ac:dyDescent="0.15">
      <c r="HO642" s="38"/>
    </row>
    <row r="643" spans="223:223" x14ac:dyDescent="0.15">
      <c r="HO643" s="38"/>
    </row>
    <row r="644" spans="223:223" x14ac:dyDescent="0.15">
      <c r="HO644" s="38"/>
    </row>
    <row r="645" spans="223:223" x14ac:dyDescent="0.15">
      <c r="HO645" s="38"/>
    </row>
    <row r="646" spans="223:223" x14ac:dyDescent="0.15">
      <c r="HO646" s="38"/>
    </row>
    <row r="647" spans="223:223" x14ac:dyDescent="0.15">
      <c r="HO647" s="38"/>
    </row>
    <row r="648" spans="223:223" x14ac:dyDescent="0.15">
      <c r="HO648" s="38"/>
    </row>
    <row r="649" spans="223:223" x14ac:dyDescent="0.15">
      <c r="HO649" s="38"/>
    </row>
    <row r="650" spans="223:223" x14ac:dyDescent="0.15">
      <c r="HO650" s="38"/>
    </row>
    <row r="651" spans="223:223" x14ac:dyDescent="0.15">
      <c r="HO651" s="38"/>
    </row>
    <row r="652" spans="223:223" x14ac:dyDescent="0.15">
      <c r="HO652" s="38"/>
    </row>
    <row r="653" spans="223:223" x14ac:dyDescent="0.15">
      <c r="HO653" s="38"/>
    </row>
    <row r="654" spans="223:223" x14ac:dyDescent="0.15">
      <c r="HO654" s="38"/>
    </row>
    <row r="655" spans="223:223" x14ac:dyDescent="0.15">
      <c r="HO655" s="38"/>
    </row>
    <row r="656" spans="223:223" x14ac:dyDescent="0.15">
      <c r="HO656" s="38"/>
    </row>
    <row r="657" spans="223:223" x14ac:dyDescent="0.15">
      <c r="HO657" s="38"/>
    </row>
    <row r="658" spans="223:223" x14ac:dyDescent="0.15">
      <c r="HO658" s="38"/>
    </row>
    <row r="659" spans="223:223" x14ac:dyDescent="0.15">
      <c r="HO659" s="38"/>
    </row>
    <row r="660" spans="223:223" x14ac:dyDescent="0.15">
      <c r="HO660" s="38"/>
    </row>
    <row r="661" spans="223:223" x14ac:dyDescent="0.15">
      <c r="HO661" s="38"/>
    </row>
    <row r="662" spans="223:223" x14ac:dyDescent="0.15">
      <c r="HO662" s="38"/>
    </row>
    <row r="663" spans="223:223" x14ac:dyDescent="0.15">
      <c r="HO663" s="38"/>
    </row>
    <row r="664" spans="223:223" x14ac:dyDescent="0.15">
      <c r="HO664" s="38"/>
    </row>
    <row r="665" spans="223:223" x14ac:dyDescent="0.15">
      <c r="HO665" s="38"/>
    </row>
    <row r="666" spans="223:223" x14ac:dyDescent="0.15">
      <c r="HO666" s="38"/>
    </row>
    <row r="667" spans="223:223" x14ac:dyDescent="0.15">
      <c r="HO667" s="38"/>
    </row>
    <row r="668" spans="223:223" x14ac:dyDescent="0.15">
      <c r="HO668" s="38"/>
    </row>
    <row r="669" spans="223:223" x14ac:dyDescent="0.15">
      <c r="HO669" s="38"/>
    </row>
    <row r="670" spans="223:223" x14ac:dyDescent="0.15">
      <c r="HO670" s="38"/>
    </row>
    <row r="671" spans="223:223" x14ac:dyDescent="0.15">
      <c r="HO671" s="38"/>
    </row>
    <row r="672" spans="223:223" x14ac:dyDescent="0.15">
      <c r="HO672" s="38"/>
    </row>
    <row r="673" spans="223:223" x14ac:dyDescent="0.15">
      <c r="HO673" s="38"/>
    </row>
    <row r="674" spans="223:223" x14ac:dyDescent="0.15">
      <c r="HO674" s="38"/>
    </row>
    <row r="675" spans="223:223" x14ac:dyDescent="0.15">
      <c r="HO675" s="38"/>
    </row>
    <row r="676" spans="223:223" x14ac:dyDescent="0.15">
      <c r="HO676" s="38"/>
    </row>
    <row r="677" spans="223:223" x14ac:dyDescent="0.15">
      <c r="HO677" s="38"/>
    </row>
    <row r="678" spans="223:223" x14ac:dyDescent="0.15">
      <c r="HO678" s="38"/>
    </row>
    <row r="679" spans="223:223" x14ac:dyDescent="0.15">
      <c r="HO679" s="38"/>
    </row>
    <row r="680" spans="223:223" x14ac:dyDescent="0.15">
      <c r="HO680" s="38"/>
    </row>
    <row r="681" spans="223:223" x14ac:dyDescent="0.15">
      <c r="HO681" s="38"/>
    </row>
    <row r="682" spans="223:223" x14ac:dyDescent="0.15">
      <c r="HO682" s="38"/>
    </row>
    <row r="683" spans="223:223" x14ac:dyDescent="0.15">
      <c r="HO683" s="38"/>
    </row>
    <row r="684" spans="223:223" x14ac:dyDescent="0.15">
      <c r="HO684" s="38"/>
    </row>
    <row r="685" spans="223:223" x14ac:dyDescent="0.15">
      <c r="HO685" s="38"/>
    </row>
    <row r="686" spans="223:223" x14ac:dyDescent="0.15">
      <c r="HO686" s="38"/>
    </row>
    <row r="687" spans="223:223" x14ac:dyDescent="0.15">
      <c r="HO687" s="38"/>
    </row>
    <row r="688" spans="223:223" x14ac:dyDescent="0.15">
      <c r="HO688" s="38"/>
    </row>
    <row r="689" spans="223:223" x14ac:dyDescent="0.15">
      <c r="HO689" s="38"/>
    </row>
    <row r="690" spans="223:223" x14ac:dyDescent="0.15">
      <c r="HO690" s="38"/>
    </row>
    <row r="691" spans="223:223" x14ac:dyDescent="0.15">
      <c r="HO691" s="38"/>
    </row>
    <row r="692" spans="223:223" x14ac:dyDescent="0.15">
      <c r="HO692" s="38"/>
    </row>
    <row r="693" spans="223:223" x14ac:dyDescent="0.15">
      <c r="HO693" s="38"/>
    </row>
    <row r="694" spans="223:223" x14ac:dyDescent="0.15">
      <c r="HO694" s="38"/>
    </row>
    <row r="695" spans="223:223" x14ac:dyDescent="0.15">
      <c r="HO695" s="38"/>
    </row>
    <row r="696" spans="223:223" x14ac:dyDescent="0.15">
      <c r="HO696" s="38"/>
    </row>
    <row r="697" spans="223:223" x14ac:dyDescent="0.15">
      <c r="HO697" s="38"/>
    </row>
    <row r="698" spans="223:223" x14ac:dyDescent="0.15">
      <c r="HO698" s="38"/>
    </row>
    <row r="699" spans="223:223" x14ac:dyDescent="0.15">
      <c r="HO699" s="38"/>
    </row>
    <row r="700" spans="223:223" x14ac:dyDescent="0.15">
      <c r="HO700" s="38"/>
    </row>
    <row r="701" spans="223:223" x14ac:dyDescent="0.15">
      <c r="HO701" s="38"/>
    </row>
    <row r="702" spans="223:223" x14ac:dyDescent="0.15">
      <c r="HO702" s="38"/>
    </row>
    <row r="703" spans="223:223" x14ac:dyDescent="0.15">
      <c r="HO703" s="38"/>
    </row>
    <row r="704" spans="223:223" x14ac:dyDescent="0.15">
      <c r="HO704" s="38"/>
    </row>
    <row r="705" spans="223:223" x14ac:dyDescent="0.15">
      <c r="HO705" s="38"/>
    </row>
    <row r="706" spans="223:223" x14ac:dyDescent="0.15">
      <c r="HO706" s="38"/>
    </row>
    <row r="707" spans="223:223" x14ac:dyDescent="0.15">
      <c r="HO707" s="38"/>
    </row>
    <row r="708" spans="223:223" x14ac:dyDescent="0.15">
      <c r="HO708" s="38"/>
    </row>
    <row r="709" spans="223:223" x14ac:dyDescent="0.15">
      <c r="HO709" s="38"/>
    </row>
    <row r="710" spans="223:223" x14ac:dyDescent="0.15">
      <c r="HO710" s="38"/>
    </row>
    <row r="711" spans="223:223" x14ac:dyDescent="0.15">
      <c r="HO711" s="38"/>
    </row>
    <row r="712" spans="223:223" x14ac:dyDescent="0.15">
      <c r="HO712" s="38"/>
    </row>
    <row r="713" spans="223:223" x14ac:dyDescent="0.15">
      <c r="HO713" s="38"/>
    </row>
    <row r="714" spans="223:223" x14ac:dyDescent="0.15">
      <c r="HO714" s="38"/>
    </row>
    <row r="715" spans="223:223" x14ac:dyDescent="0.15">
      <c r="HO715" s="38"/>
    </row>
    <row r="716" spans="223:223" x14ac:dyDescent="0.15">
      <c r="HO716" s="38"/>
    </row>
    <row r="717" spans="223:223" x14ac:dyDescent="0.15">
      <c r="HO717" s="38"/>
    </row>
    <row r="718" spans="223:223" x14ac:dyDescent="0.15">
      <c r="HO718" s="38"/>
    </row>
    <row r="719" spans="223:223" x14ac:dyDescent="0.15">
      <c r="HO719" s="38"/>
    </row>
    <row r="720" spans="223:223" x14ac:dyDescent="0.15">
      <c r="HO720" s="38"/>
    </row>
    <row r="721" spans="223:223" x14ac:dyDescent="0.15">
      <c r="HO721" s="38"/>
    </row>
    <row r="722" spans="223:223" x14ac:dyDescent="0.15">
      <c r="HO722" s="38"/>
    </row>
    <row r="723" spans="223:223" x14ac:dyDescent="0.15">
      <c r="HO723" s="38"/>
    </row>
    <row r="724" spans="223:223" x14ac:dyDescent="0.15">
      <c r="HO724" s="38"/>
    </row>
    <row r="725" spans="223:223" x14ac:dyDescent="0.15">
      <c r="HO725" s="38"/>
    </row>
  </sheetData>
  <sheetProtection password="C10D" sheet="1" objects="1" scenarios="1" selectLockedCells="1"/>
  <mergeCells count="22">
    <mergeCell ref="T419:T458"/>
    <mergeCell ref="T469:T508"/>
    <mergeCell ref="T219:T258"/>
    <mergeCell ref="T269:T308"/>
    <mergeCell ref="T319:T358"/>
    <mergeCell ref="T369:T408"/>
    <mergeCell ref="T19:T58"/>
    <mergeCell ref="T69:T108"/>
    <mergeCell ref="T119:T158"/>
    <mergeCell ref="T169:T208"/>
    <mergeCell ref="FU9:FX9"/>
    <mergeCell ref="L15:O15"/>
    <mergeCell ref="J17:M17"/>
    <mergeCell ref="J18:K18"/>
    <mergeCell ref="L18:M18"/>
    <mergeCell ref="K1:Q4"/>
    <mergeCell ref="C3:F5"/>
    <mergeCell ref="FT3:FU3"/>
    <mergeCell ref="FT4:FU4"/>
    <mergeCell ref="K5:L5"/>
    <mergeCell ref="M5:N5"/>
    <mergeCell ref="FT5:FU5"/>
  </mergeCells>
  <phoneticPr fontId="46"/>
  <pageMargins left="0.39374999999999999" right="0.19652777777777777" top="0.43333333333333335" bottom="0.39374999999999999" header="0.51180555555555551" footer="0.51180555555555551"/>
  <pageSetup paperSize="9" scale="80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A1:Y1532"/>
  <sheetViews>
    <sheetView workbookViewId="0">
      <selection activeCell="A9" sqref="A9"/>
    </sheetView>
  </sheetViews>
  <sheetFormatPr defaultRowHeight="13.5" x14ac:dyDescent="0.15"/>
  <cols>
    <col min="1" max="1" width="111.625" style="388" customWidth="1"/>
    <col min="2" max="2" width="1.5" style="388" customWidth="1"/>
    <col min="3" max="3" width="3" style="388" hidden="1" customWidth="1"/>
    <col min="4" max="4" width="102.25" style="388" hidden="1" customWidth="1"/>
    <col min="5" max="6" width="9" style="388" hidden="1" customWidth="1"/>
    <col min="7" max="7" width="4" style="388" hidden="1" customWidth="1"/>
    <col min="8" max="8" width="53.75" style="388" hidden="1" customWidth="1"/>
    <col min="9" max="9" width="2.75" style="388" hidden="1" customWidth="1"/>
    <col min="10" max="10" width="6.625" style="388" hidden="1" customWidth="1"/>
    <col min="11" max="11" width="53.875" style="388" hidden="1" customWidth="1"/>
    <col min="12" max="13" width="3" style="388" hidden="1" customWidth="1"/>
    <col min="14" max="14" width="5.125" style="388" hidden="1" customWidth="1"/>
    <col min="15" max="15" width="2" style="388" hidden="1" customWidth="1"/>
    <col min="16" max="16" width="53.875" style="606" hidden="1" customWidth="1"/>
    <col min="17" max="17" width="18" style="606" hidden="1" customWidth="1"/>
    <col min="18" max="18" width="2.375" style="388" hidden="1" customWidth="1"/>
    <col min="19" max="19" width="103.125" style="388" hidden="1" customWidth="1"/>
    <col min="20" max="20" width="3.125" style="388" hidden="1" customWidth="1"/>
    <col min="21" max="21" width="103.25" style="388" hidden="1" customWidth="1"/>
    <col min="22" max="22" width="22.5" style="388" hidden="1" customWidth="1"/>
    <col min="23" max="23" width="2.5" style="388" hidden="1" customWidth="1"/>
    <col min="24" max="24" width="1.625" style="606" customWidth="1"/>
    <col min="25" max="25" width="9" style="606"/>
    <col min="26" max="16384" width="9" style="388"/>
  </cols>
  <sheetData>
    <row r="1" spans="1:22" x14ac:dyDescent="0.15">
      <c r="A1" s="691" t="str">
        <f ca="1">LOG確認!$GM$15</f>
        <v>★サマリーにエラーがあります確認してください</v>
      </c>
    </row>
    <row r="2" spans="1:22" x14ac:dyDescent="0.15">
      <c r="A2" s="691"/>
    </row>
    <row r="3" spans="1:22" x14ac:dyDescent="0.15">
      <c r="A3" s="438" t="str">
        <f ca="1">S3</f>
        <v>＊＊＊形式上のエラーがあります。 正確な電子申請用データ　作成、表示出来ません。</v>
      </c>
      <c r="D3" s="457"/>
      <c r="H3" s="438"/>
      <c r="I3" s="457"/>
      <c r="K3" s="457"/>
      <c r="L3" s="457"/>
      <c r="M3" s="457"/>
      <c r="P3" s="457"/>
      <c r="Q3" s="457"/>
      <c r="S3" s="606" t="str">
        <f ca="1">IF(ｻﾏﾘｰ!$Q$16="ﾁｪｯｸﾛｸﾞ",LOG確認!HF9,IF(LOG確認!$CH$10=0,LOG確認!HF9,LOG確認!HF3))</f>
        <v>＊＊＊形式上のエラーがあります。 正確な電子申請用データ　作成、表示出来ません。</v>
      </c>
      <c r="U3" s="457"/>
    </row>
    <row r="4" spans="1:22" x14ac:dyDescent="0.15">
      <c r="A4" s="438" t="str">
        <f ca="1">S4</f>
        <v>再度「サマリーシート」、「LOG入力」のシートをチェックしてエラーマーク「★、＃」のついているところを修正してください。</v>
      </c>
      <c r="B4" s="438"/>
      <c r="H4" s="438"/>
      <c r="I4" s="457"/>
      <c r="K4" s="457"/>
      <c r="L4" s="457"/>
      <c r="M4" s="457"/>
      <c r="P4" s="457"/>
      <c r="Q4" s="607" t="s">
        <v>470</v>
      </c>
      <c r="S4" s="606" t="str">
        <f ca="1">IF(ｻﾏﾘｰ!$Q$16="ﾁｪｯｸﾛｸﾞ",LOG確認!HF10,IF(LOG確認!$CH$10=0,LOG確認!HF10,LOG確認!HF4))</f>
        <v>再度「サマリーシート」、「LOG入力」のシートをチェックしてエラーマーク「★、＃」のついているところを修正してください。</v>
      </c>
      <c r="U4" s="606"/>
    </row>
    <row r="5" spans="1:22" x14ac:dyDescent="0.15">
      <c r="A5" s="438" t="str">
        <f ca="1">S5</f>
        <v>LOGシートの入力は備考欄、メモの欄　を除き、半角英数字で入力してください。漢数字や年号の入力はエラーとなります。</v>
      </c>
      <c r="B5" s="438"/>
      <c r="H5" s="438"/>
      <c r="I5" s="457"/>
      <c r="K5" s="457"/>
      <c r="L5" s="457"/>
      <c r="M5" s="457"/>
      <c r="P5" s="457"/>
      <c r="Q5" s="608" t="s">
        <v>471</v>
      </c>
      <c r="S5" s="606" t="str">
        <f ca="1">IF(ｻﾏﾘｰ!$Q$16="ﾁｪｯｸﾛｸﾞ",LOG確認!HF11,IF(LOG確認!$CH$10=0,LOG確認!HF11,LOG確認!HF5))</f>
        <v>LOGシートの入力は備考欄、メモの欄　を除き、半角英数字で入力してください。漢数字や年号の入力はエラーとなります。</v>
      </c>
    </row>
    <row r="6" spans="1:22" x14ac:dyDescent="0.15">
      <c r="A6" s="438" t="str">
        <f ca="1">S6</f>
        <v xml:space="preserve"> </v>
      </c>
      <c r="B6" s="438"/>
      <c r="H6" s="438"/>
      <c r="I6" s="457"/>
      <c r="K6" s="457"/>
      <c r="L6" s="457"/>
      <c r="M6" s="457"/>
      <c r="P6" s="457"/>
      <c r="Q6" s="608" t="s">
        <v>472</v>
      </c>
      <c r="S6" s="606" t="str">
        <f ca="1">IF(ｻﾏﾘｰ!$Q$16="ﾁｪｯｸﾛｸﾞ",LOG確認!HF12,IF(LOG確認!$CH$10=0,LOG確認!HF12,LOG確認!HF6))</f>
        <v xml:space="preserve"> </v>
      </c>
    </row>
    <row r="7" spans="1:22" x14ac:dyDescent="0.15">
      <c r="A7" s="438" t="str">
        <f>S7</f>
        <v/>
      </c>
      <c r="H7" s="457"/>
      <c r="I7" s="457"/>
      <c r="P7" s="388"/>
      <c r="Q7" s="609">
        <f ca="1">IF(ｻﾏﾘｰ!$Q$16="ﾁｪｯｸﾛｸﾞ",0,(IF(LOG確認!$CH$10=0,0,1)))</f>
        <v>1</v>
      </c>
      <c r="S7" s="606" t="str">
        <f>IF(ｻﾏﾘｰ!$Q$16="ﾁｪｯｸﾛｸﾞ",LOG確認!HF13,"")</f>
        <v/>
      </c>
    </row>
    <row r="8" spans="1:22" x14ac:dyDescent="0.15">
      <c r="P8" s="388"/>
      <c r="Q8" s="388"/>
      <c r="S8" s="610" t="s">
        <v>473</v>
      </c>
    </row>
    <row r="9" spans="1:22" x14ac:dyDescent="0.15">
      <c r="A9" s="11" t="str">
        <f>D9</f>
        <v>&lt;SUMMARYSHEET VERSION=R2.0&gt; / Ver3.1e</v>
      </c>
      <c r="D9" s="388" t="str">
        <f t="shared" ref="D9:D31" si="0">S9</f>
        <v>&lt;SUMMARYSHEET VERSION=R2.0&gt; / Ver3.1e</v>
      </c>
      <c r="K9" s="606"/>
      <c r="L9" s="606"/>
      <c r="M9" s="606"/>
      <c r="P9" s="388"/>
      <c r="Q9" s="388"/>
      <c r="S9" s="606" t="str">
        <f>CONCATENATE(U9,ｻﾏﾘｰ!C1)</f>
        <v>&lt;SUMMARYSHEET VERSION=R2.0&gt; / Ver3.1e</v>
      </c>
      <c r="U9" s="388" t="s">
        <v>474</v>
      </c>
    </row>
    <row r="10" spans="1:22" x14ac:dyDescent="0.15">
      <c r="A10" s="611" t="str">
        <f>D10</f>
        <v>&lt;CONTESTNAME&gt;第回奈良V/UHFコンテスト&lt;/CONTESTNAME&gt;</v>
      </c>
      <c r="D10" s="388" t="str">
        <f t="shared" si="0"/>
        <v>&lt;CONTESTNAME&gt;第回奈良V/UHFコンテスト&lt;/CONTESTNAME&gt;</v>
      </c>
      <c r="S10" s="606" t="str">
        <f>CONCATENATE(U10,ｻﾏﾘｰ!Q11,ｻﾏﾘｰ!S11,ｻﾏﾘｰ!T11,V10)</f>
        <v>&lt;CONTESTNAME&gt;第回奈良V/UHFコンテスト&lt;/CONTESTNAME&gt;</v>
      </c>
      <c r="U10" s="388" t="s">
        <v>475</v>
      </c>
      <c r="V10" s="388" t="s">
        <v>476</v>
      </c>
    </row>
    <row r="11" spans="1:22" x14ac:dyDescent="0.15">
      <c r="A11" s="611" t="str">
        <f>D11</f>
        <v>&lt;CATEGORYCODE&gt;NXM&lt;/CATEGORYCODE&gt;</v>
      </c>
      <c r="D11" s="388" t="str">
        <f t="shared" si="0"/>
        <v>&lt;CATEGORYCODE&gt;NXM&lt;/CATEGORYCODE&gt;</v>
      </c>
      <c r="S11" s="606" t="str">
        <f>CONCATENATE(U11,ｻﾏﾘｰ!Q16,V11)</f>
        <v>&lt;CATEGORYCODE&gt;NXM&lt;/CATEGORYCODE&gt;</v>
      </c>
      <c r="U11" s="388" t="s">
        <v>477</v>
      </c>
      <c r="V11" s="388" t="s">
        <v>478</v>
      </c>
    </row>
    <row r="12" spans="1:22" x14ac:dyDescent="0.15">
      <c r="A12" s="611" t="str">
        <f>D12</f>
        <v>&lt;CATEGORYNAME&gt;県内局電信電話マルチ部門&lt;/CATEGORYNAME&gt;</v>
      </c>
      <c r="D12" s="388" t="str">
        <f t="shared" si="0"/>
        <v>&lt;CATEGORYNAME&gt;県内局電信電話マルチ部門&lt;/CATEGORYNAME&gt;</v>
      </c>
      <c r="S12" s="606" t="str">
        <f>CONCATENATE(U12,ｻﾏﾘｰ!T16,V12)</f>
        <v>&lt;CATEGORYNAME&gt;県内局電信電話マルチ部門&lt;/CATEGORYNAME&gt;</v>
      </c>
      <c r="U12" s="388" t="s">
        <v>479</v>
      </c>
      <c r="V12" s="606" t="s">
        <v>480</v>
      </c>
    </row>
    <row r="13" spans="1:22" x14ac:dyDescent="0.15">
      <c r="A13" s="611" t="str">
        <f>D13</f>
        <v>&lt;CALLSIGN&gt;&lt;/CALLSIGN&gt;</v>
      </c>
      <c r="D13" s="388" t="str">
        <f t="shared" si="0"/>
        <v>&lt;CALLSIGN&gt;&lt;/CALLSIGN&gt;</v>
      </c>
      <c r="S13" s="606" t="str">
        <f>CONCATENATE(U13,ｻﾏﾘｰ!AE8,V13)</f>
        <v>&lt;CALLSIGN&gt;&lt;/CALLSIGN&gt;</v>
      </c>
      <c r="U13" s="388" t="s">
        <v>481</v>
      </c>
      <c r="V13" s="388" t="s">
        <v>482</v>
      </c>
    </row>
    <row r="14" spans="1:22" x14ac:dyDescent="0.15">
      <c r="A14" s="611" t="str">
        <f t="shared" ref="A14:A77" ca="1" si="1">IF($Q$7=1,"",D14)</f>
        <v/>
      </c>
      <c r="D14" s="388" t="str">
        <f t="shared" si="0"/>
        <v>&lt;OPCALLSIGN&gt;&lt;/OPCALLSIGN&gt;</v>
      </c>
      <c r="S14" s="606" t="str">
        <f>CONCATENATE(U14,ASC(UPPER(ｻﾏﾘｰ!Q26)),V14)</f>
        <v>&lt;OPCALLSIGN&gt;&lt;/OPCALLSIGN&gt;</v>
      </c>
      <c r="U14" s="388" t="s">
        <v>483</v>
      </c>
      <c r="V14" s="388" t="s">
        <v>484</v>
      </c>
    </row>
    <row r="15" spans="1:22" x14ac:dyDescent="0.15">
      <c r="A15" s="611" t="str">
        <f t="shared" ca="1" si="1"/>
        <v/>
      </c>
      <c r="D15" s="388" t="str">
        <f t="shared" ca="1" si="0"/>
        <v>&lt;TOTALSCORE&gt;&lt;/TOTALSCORE&gt;</v>
      </c>
      <c r="S15" s="606" t="str">
        <f ca="1">CONCATENATE(U15,ｻﾏﾘｰ!T29,V15)</f>
        <v>&lt;TOTALSCORE&gt;&lt;/TOTALSCORE&gt;</v>
      </c>
      <c r="U15" s="388" t="s">
        <v>485</v>
      </c>
      <c r="V15" s="388" t="s">
        <v>486</v>
      </c>
    </row>
    <row r="16" spans="1:22" x14ac:dyDescent="0.15">
      <c r="A16" s="611" t="str">
        <f t="shared" ca="1" si="1"/>
        <v/>
      </c>
      <c r="D16" s="388" t="str">
        <f t="shared" si="0"/>
        <v>&lt;ADDRESS&gt;〒　　&lt;/ADDRESS&gt;</v>
      </c>
      <c r="S16" s="606" t="str">
        <f>CONCATENATE(U16,"〒",SUBSTITUTE(ｻﾏﾘｰ!F31," ",""),"　",ｻﾏﾘｰ!F32,"　",ｻﾏﾘｰ!F33,V16)</f>
        <v>&lt;ADDRESS&gt;〒　　&lt;/ADDRESS&gt;</v>
      </c>
      <c r="U16" s="388" t="s">
        <v>487</v>
      </c>
      <c r="V16" s="388" t="s">
        <v>488</v>
      </c>
    </row>
    <row r="17" spans="1:22" x14ac:dyDescent="0.15">
      <c r="A17" s="611" t="str">
        <f t="shared" ca="1" si="1"/>
        <v/>
      </c>
      <c r="D17" s="388" t="str">
        <f t="shared" si="0"/>
        <v>&lt;NAME&gt;&lt;/NAME&gt;</v>
      </c>
      <c r="S17" s="606" t="str">
        <f>CONCATENATE(U17,ｻﾏﾘｰ!J34,V17)</f>
        <v>&lt;NAME&gt;&lt;/NAME&gt;</v>
      </c>
      <c r="U17" s="388" t="s">
        <v>489</v>
      </c>
      <c r="V17" s="388" t="s">
        <v>490</v>
      </c>
    </row>
    <row r="18" spans="1:22" x14ac:dyDescent="0.15">
      <c r="A18" s="611" t="str">
        <f t="shared" ca="1" si="1"/>
        <v/>
      </c>
      <c r="D18" s="388" t="str">
        <f t="shared" si="0"/>
        <v>&lt;TEL&gt;&lt;/TEL&gt;</v>
      </c>
      <c r="S18" s="606" t="str">
        <f>CONCATENATE(U18,SUBSTITUTE(ｻﾏﾘｰ!L33," ",""),V18)</f>
        <v>&lt;TEL&gt;&lt;/TEL&gt;</v>
      </c>
      <c r="U18" s="388" t="s">
        <v>491</v>
      </c>
      <c r="V18" s="388" t="s">
        <v>492</v>
      </c>
    </row>
    <row r="19" spans="1:22" x14ac:dyDescent="0.15">
      <c r="A19" s="611" t="str">
        <f t="shared" ca="1" si="1"/>
        <v/>
      </c>
      <c r="D19" s="388" t="str">
        <f t="shared" si="0"/>
        <v>&lt;EMAIL&gt;&lt;/EMAIL&gt;</v>
      </c>
      <c r="S19" s="606" t="str">
        <f>CONCATENATE(U19,SUBSTITUTE(ｻﾏﾘｰ!F35," ",""),V19)</f>
        <v>&lt;EMAIL&gt;&lt;/EMAIL&gt;</v>
      </c>
      <c r="U19" s="388" t="s">
        <v>493</v>
      </c>
      <c r="V19" s="388" t="s">
        <v>494</v>
      </c>
    </row>
    <row r="20" spans="1:22" x14ac:dyDescent="0.15">
      <c r="A20" s="611" t="str">
        <f t="shared" ca="1" si="1"/>
        <v/>
      </c>
      <c r="D20" s="388" t="str">
        <f t="shared" ca="1" si="0"/>
        <v>&lt;POWER&gt;0&lt;/POWER&gt;</v>
      </c>
      <c r="S20" s="606" t="str">
        <f ca="1">CONCATENATE(U20,ｻﾏﾘｰ!H41,V20)</f>
        <v>&lt;POWER&gt;0&lt;/POWER&gt;</v>
      </c>
      <c r="U20" s="388" t="s">
        <v>495</v>
      </c>
      <c r="V20" s="388" t="s">
        <v>496</v>
      </c>
    </row>
    <row r="21" spans="1:22" x14ac:dyDescent="0.15">
      <c r="A21" s="611" t="str">
        <f t="shared" ca="1" si="1"/>
        <v/>
      </c>
      <c r="D21" s="388" t="str">
        <f t="shared" si="0"/>
        <v>&lt;OPPLACE&gt;&lt;/OPPLACE&gt;</v>
      </c>
      <c r="S21" s="606" t="str">
        <f>CONCATENATE(U21,ｻﾏﾘｰ!S38,V21)</f>
        <v>&lt;OPPLACE&gt;&lt;/OPPLACE&gt;</v>
      </c>
      <c r="U21" s="388" t="s">
        <v>497</v>
      </c>
      <c r="V21" s="388" t="s">
        <v>498</v>
      </c>
    </row>
    <row r="22" spans="1:22" x14ac:dyDescent="0.15">
      <c r="A22" s="611" t="str">
        <f t="shared" ca="1" si="1"/>
        <v/>
      </c>
      <c r="D22" s="388" t="str">
        <f t="shared" si="0"/>
        <v>&lt;COMMENTS&gt;&lt;/COMMENTS&gt;</v>
      </c>
      <c r="S22" s="606" t="str">
        <f>CONCATENATE(U22,ｻﾏﾘｰ!F52,V22)</f>
        <v>&lt;COMMENTS&gt;&lt;/COMMENTS&gt;</v>
      </c>
      <c r="U22" s="388" t="s">
        <v>499</v>
      </c>
      <c r="V22" s="388" t="s">
        <v>500</v>
      </c>
    </row>
    <row r="23" spans="1:22" x14ac:dyDescent="0.15">
      <c r="A23" s="611" t="str">
        <f t="shared" ca="1" si="1"/>
        <v/>
      </c>
      <c r="D23" s="388" t="str">
        <f t="shared" si="0"/>
        <v>&lt;MULTIOPLIST&gt;&lt;/MULTIOPLIST&gt;</v>
      </c>
      <c r="S23" s="606" t="str">
        <f>IF(ｻﾏﾘｰ!F54=" ",CONCATENATE(U23,ｻﾏﾘｰ!F53,V23),IF(ｻﾏﾘｰ!F54="　",CONCATENATE(U23,ｻﾏﾘｰ!F53,V23),IF(LEN(ｻﾏﾘｰ!F54)=0,CONCATENATE(U23,ｻﾏﾘｰ!F53,V23),CONCATENATE(U23,ｻﾏﾘｰ!F53,"/",ｻﾏﾘｰ!F54,V23))))</f>
        <v>&lt;MULTIOPLIST&gt;&lt;/MULTIOPLIST&gt;</v>
      </c>
      <c r="T23" s="606"/>
      <c r="U23" s="388" t="s">
        <v>501</v>
      </c>
      <c r="V23" s="388" t="s">
        <v>502</v>
      </c>
    </row>
    <row r="24" spans="1:22" x14ac:dyDescent="0.15">
      <c r="A24" s="611" t="str">
        <f t="shared" ca="1" si="1"/>
        <v/>
      </c>
      <c r="D24" s="388" t="str">
        <f t="shared" si="0"/>
        <v>&lt;REGCLUBNUMBER&gt;&lt;/REGCLUBNUMBER&gt;</v>
      </c>
      <c r="S24" s="606" t="str">
        <f>CONCATENATE(U24,V24)</f>
        <v>&lt;REGCLUBNUMBER&gt;&lt;/REGCLUBNUMBER&gt;</v>
      </c>
      <c r="U24" s="388" t="s">
        <v>503</v>
      </c>
      <c r="V24" s="388" t="s">
        <v>504</v>
      </c>
    </row>
    <row r="25" spans="1:22" x14ac:dyDescent="0.15">
      <c r="A25" s="611" t="str">
        <f t="shared" ca="1" si="1"/>
        <v/>
      </c>
      <c r="D25" s="388" t="str">
        <f t="shared" si="0"/>
        <v>&lt;OATH&gt;私は、ＪＡＲＬ制定のコンテスト規約、奈良V/UHFコンテストおよび電波法令にしたがい運用した結果、ここに提出する</v>
      </c>
      <c r="S25" s="606" t="str">
        <f>U25</f>
        <v>&lt;OATH&gt;私は、ＪＡＲＬ制定のコンテスト規約、奈良V/UHFコンテストおよび電波法令にしたがい運用した結果、ここに提出する</v>
      </c>
      <c r="U25" s="606" t="s">
        <v>505</v>
      </c>
    </row>
    <row r="26" spans="1:22" x14ac:dyDescent="0.15">
      <c r="A26" s="611" t="str">
        <f t="shared" ca="1" si="1"/>
        <v/>
      </c>
      <c r="D26" s="388" t="str">
        <f t="shared" si="0"/>
        <v>サマリーシートおよびログシートなどが事実と相違ないものであることを、私の名誉において誓います。&lt;/OATH&gt;</v>
      </c>
      <c r="S26" s="606" t="str">
        <f>U26</f>
        <v>サマリーシートおよびログシートなどが事実と相違ないものであることを、私の名誉において誓います。&lt;/OATH&gt;</v>
      </c>
      <c r="U26" s="606" t="s">
        <v>506</v>
      </c>
    </row>
    <row r="27" spans="1:22" x14ac:dyDescent="0.15">
      <c r="A27" s="611" t="str">
        <f t="shared" ca="1" si="1"/>
        <v/>
      </c>
      <c r="D27" s="388" t="str">
        <f t="shared" si="0"/>
        <v>&lt;DATE&gt;1900年01月00日&lt;/DATE&gt;</v>
      </c>
      <c r="S27" s="606" t="str">
        <f>CONCATENATE(U27,ｻﾏﾘｰ!AE59,V27)</f>
        <v>&lt;DATE&gt;1900年01月00日&lt;/DATE&gt;</v>
      </c>
      <c r="U27" s="388" t="s">
        <v>507</v>
      </c>
      <c r="V27" s="388" t="s">
        <v>508</v>
      </c>
    </row>
    <row r="28" spans="1:22" x14ac:dyDescent="0.15">
      <c r="A28" s="611" t="str">
        <f t="shared" ca="1" si="1"/>
        <v/>
      </c>
      <c r="D28" s="388" t="str">
        <f t="shared" si="0"/>
        <v>&lt;SIGNATURE&gt;&lt;/SIGNATURE&gt;</v>
      </c>
      <c r="K28" s="606" t="s">
        <v>509</v>
      </c>
      <c r="S28" s="606" t="str">
        <f>CONCATENATE(U28,ｻﾏﾘｰ!T59,V28)</f>
        <v>&lt;SIGNATURE&gt;&lt;/SIGNATURE&gt;</v>
      </c>
      <c r="U28" s="388" t="s">
        <v>510</v>
      </c>
      <c r="V28" s="388" t="s">
        <v>511</v>
      </c>
    </row>
    <row r="29" spans="1:22" x14ac:dyDescent="0.15">
      <c r="A29" s="611" t="str">
        <f t="shared" ca="1" si="1"/>
        <v/>
      </c>
      <c r="D29" s="388" t="str">
        <f t="shared" si="0"/>
        <v>&lt;/SUMMARYSHEET&gt;</v>
      </c>
      <c r="S29" s="606" t="str">
        <f>U29</f>
        <v>&lt;/SUMMARYSHEET&gt;</v>
      </c>
      <c r="U29" s="388" t="s">
        <v>512</v>
      </c>
    </row>
    <row r="30" spans="1:22" x14ac:dyDescent="0.15">
      <c r="A30" s="611" t="str">
        <f t="shared" ca="1" si="1"/>
        <v/>
      </c>
      <c r="D30" s="388" t="str">
        <f t="shared" si="0"/>
        <v>&lt;LOGSHEET TYPE=CSV&gt;</v>
      </c>
      <c r="G30" s="73" t="s">
        <v>513</v>
      </c>
      <c r="H30" s="610" t="s">
        <v>514</v>
      </c>
      <c r="J30" s="612" t="s">
        <v>515</v>
      </c>
      <c r="K30" s="610" t="s">
        <v>516</v>
      </c>
      <c r="N30" s="612" t="s">
        <v>260</v>
      </c>
      <c r="O30" s="612"/>
      <c r="P30" s="610" t="s">
        <v>517</v>
      </c>
      <c r="Q30" s="613"/>
      <c r="S30" s="606" t="str">
        <f>U30</f>
        <v>&lt;LOGSHEET TYPE=CSV&gt;</v>
      </c>
      <c r="U30" s="388" t="s">
        <v>518</v>
      </c>
    </row>
    <row r="31" spans="1:22" x14ac:dyDescent="0.15">
      <c r="A31" s="611" t="str">
        <f t="shared" ca="1" si="1"/>
        <v/>
      </c>
      <c r="D31" s="388" t="str">
        <f t="shared" si="0"/>
        <v>DATE(JST),TIME,BAND,MODE,CALLSIGN,SENTNo,RCVNo,Multi1,Multi2,PTS,Remarks </v>
      </c>
      <c r="J31" s="612" t="s">
        <v>513</v>
      </c>
      <c r="N31" s="612" t="s">
        <v>216</v>
      </c>
      <c r="O31" s="612"/>
      <c r="S31" s="606" t="str">
        <f>U31</f>
        <v>DATE(JST),TIME,BAND,MODE,CALLSIGN,SENTNo,RCVNo,Multi1,Multi2,PTS,Remarks </v>
      </c>
      <c r="U31" s="388" t="s">
        <v>519</v>
      </c>
    </row>
    <row r="32" spans="1:22" x14ac:dyDescent="0.15">
      <c r="A32" s="611" t="str">
        <f t="shared" ca="1" si="1"/>
        <v/>
      </c>
      <c r="D32" s="388" t="str">
        <f t="shared" ref="D32:D95" ca="1" si="2">H32</f>
        <v>&lt;/LOGSHEET&gt;</v>
      </c>
      <c r="G32" s="388">
        <v>1</v>
      </c>
      <c r="H32" s="388" t="str">
        <f t="shared" ref="H32:H95" ca="1" si="3">IF(ISNA(VLOOKUP(G32,J$32:K$532,2,FALSE)),"",VLOOKUP(G32,J$32:K$532,2,FALSE))</f>
        <v>&lt;/LOGSHEET&gt;</v>
      </c>
      <c r="J32" s="606" t="str">
        <f ca="1">IF(K32&lt;&gt;"",1,"")</f>
        <v/>
      </c>
      <c r="K32" s="606" t="str">
        <f ca="1">IF(ｻﾏﾘｰ!$Q$16="ﾁｪｯｸﾛｸﾞ",P32,IF(N32=1,P32,""))</f>
        <v/>
      </c>
      <c r="N32" s="606" t="str">
        <f ca="1">LOG確認!R19</f>
        <v/>
      </c>
      <c r="O32" s="606"/>
      <c r="P32" s="606" t="str">
        <f ca="1">IF(LOG確認!V19=1,"",S32)</f>
        <v/>
      </c>
      <c r="S32" s="388" t="str">
        <f ca="1">CONCATENATE(LOG確認!C19,"/",LOG確認!D19,"/",LOG確認!E19,",",LOG確認!F19,",",LOG確認!G19,",",LOG確認!H19,",",LOG確認!I19,",",LOG確認!J19,LOG確認!K19,",",LOG確認!L19,LOG確認!M19,",",LOG確認!P19,",",LOG確認!Q19,",",LOG確認!N19,",",LOG確認!CE19)</f>
        <v>//,,,,,,,,,,</v>
      </c>
    </row>
    <row r="33" spans="1:22" x14ac:dyDescent="0.15">
      <c r="A33" s="611" t="str">
        <f t="shared" ca="1" si="1"/>
        <v/>
      </c>
      <c r="D33" s="388" t="str">
        <f t="shared" ca="1" si="2"/>
        <v/>
      </c>
      <c r="G33" s="388">
        <v>2</v>
      </c>
      <c r="H33" s="388" t="str">
        <f t="shared" ca="1" si="3"/>
        <v/>
      </c>
      <c r="J33" s="388" t="str">
        <f ca="1">IF(K33&lt;&gt;"",MAX(J$32:J32)+1,"")</f>
        <v/>
      </c>
      <c r="K33" s="606" t="str">
        <f ca="1">IF(ｻﾏﾘｰ!$Q$16="ﾁｪｯｸﾛｸﾞ",P33,IF(N33=1,P33,""))</f>
        <v/>
      </c>
      <c r="N33" s="388" t="str">
        <f ca="1">LOG確認!R20</f>
        <v/>
      </c>
      <c r="P33" s="606" t="str">
        <f ca="1">IF(LOG確認!V20=1,"",S33)</f>
        <v/>
      </c>
      <c r="S33" s="388" t="str">
        <f ca="1">CONCATENATE(LOG確認!C20,"/",LOG確認!D20,"/",LOG確認!E20,",",LOG確認!F20,",",LOG確認!G20,",",LOG確認!H20,",",LOG確認!I20,",",LOG確認!J20,LOG確認!K20,",",LOG確認!L20,LOG確認!M20,",",LOG確認!P20,",",LOG確認!Q20,",",LOG確認!N20,",",LOG確認!CE20)</f>
        <v>//,,,,,,,,,,</v>
      </c>
    </row>
    <row r="34" spans="1:22" x14ac:dyDescent="0.15">
      <c r="A34" s="611" t="str">
        <f t="shared" ca="1" si="1"/>
        <v/>
      </c>
      <c r="D34" s="388" t="str">
        <f t="shared" ca="1" si="2"/>
        <v/>
      </c>
      <c r="G34" s="388">
        <v>3</v>
      </c>
      <c r="H34" s="388" t="str">
        <f t="shared" ca="1" si="3"/>
        <v/>
      </c>
      <c r="J34" s="388" t="str">
        <f ca="1">IF(K34&lt;&gt;"",MAX(J$32:J33)+1,"")</f>
        <v/>
      </c>
      <c r="K34" s="388" t="str">
        <f ca="1">IF(ｻﾏﾘｰ!$Q$16="ﾁｪｯｸﾛｸﾞ",P34,IF(N34=1,P34,""))</f>
        <v/>
      </c>
      <c r="N34" s="388" t="str">
        <f ca="1">LOG確認!R21</f>
        <v/>
      </c>
      <c r="P34" s="606" t="str">
        <f ca="1">IF(LOG確認!V21=1,"",S34)</f>
        <v/>
      </c>
      <c r="S34" s="388" t="str">
        <f ca="1">CONCATENATE(LOG確認!C21,"/",LOG確認!D21,"/",LOG確認!E21,",",LOG確認!F21,",",LOG確認!G21,",",LOG確認!H21,",",LOG確認!I21,",",LOG確認!J21,LOG確認!K21,",",LOG確認!L21,LOG確認!M21,",",LOG確認!P21,",",LOG確認!Q21,",",LOG確認!N21,",",LOG確認!CE21)</f>
        <v>//,,,,,,,,,,</v>
      </c>
      <c r="U34" s="606"/>
    </row>
    <row r="35" spans="1:22" x14ac:dyDescent="0.15">
      <c r="A35" s="611" t="str">
        <f t="shared" ca="1" si="1"/>
        <v/>
      </c>
      <c r="D35" s="388" t="str">
        <f t="shared" ca="1" si="2"/>
        <v/>
      </c>
      <c r="G35" s="388">
        <v>4</v>
      </c>
      <c r="H35" s="388" t="str">
        <f t="shared" ca="1" si="3"/>
        <v/>
      </c>
      <c r="J35" s="388" t="str">
        <f ca="1">IF(K35&lt;&gt;"",MAX(J$32:J34)+1,"")</f>
        <v/>
      </c>
      <c r="K35" s="388" t="str">
        <f ca="1">IF(ｻﾏﾘｰ!$Q$16="ﾁｪｯｸﾛｸﾞ",P35,IF(N35=1,P35,""))</f>
        <v/>
      </c>
      <c r="N35" s="388" t="str">
        <f ca="1">LOG確認!R22</f>
        <v/>
      </c>
      <c r="P35" s="606" t="str">
        <f ca="1">IF(LOG確認!V22=1,"",S35)</f>
        <v/>
      </c>
      <c r="S35" s="388" t="str">
        <f ca="1">CONCATENATE(LOG確認!C22,"/",LOG確認!D22,"/",LOG確認!E22,",",LOG確認!F22,",",LOG確認!G22,",",LOG確認!H22,",",LOG確認!I22,",",LOG確認!J22,LOG確認!K22,",",LOG確認!L22,LOG確認!M22,",",LOG確認!P22,",",LOG確認!Q22,",",LOG確認!N22,",",LOG確認!CE22)</f>
        <v>//,,,,,,,,,,</v>
      </c>
      <c r="U35" s="606"/>
      <c r="V35" s="606"/>
    </row>
    <row r="36" spans="1:22" x14ac:dyDescent="0.15">
      <c r="A36" s="611" t="str">
        <f t="shared" ca="1" si="1"/>
        <v/>
      </c>
      <c r="D36" s="388" t="str">
        <f t="shared" ca="1" si="2"/>
        <v/>
      </c>
      <c r="G36" s="388">
        <v>5</v>
      </c>
      <c r="H36" s="388" t="str">
        <f t="shared" ca="1" si="3"/>
        <v/>
      </c>
      <c r="J36" s="388" t="str">
        <f ca="1">IF(K36&lt;&gt;"",MAX(J$32:J35)+1,"")</f>
        <v/>
      </c>
      <c r="K36" s="388" t="str">
        <f ca="1">IF(ｻﾏﾘｰ!$Q$16="ﾁｪｯｸﾛｸﾞ",P36,IF(N36=1,P36,""))</f>
        <v/>
      </c>
      <c r="N36" s="388" t="str">
        <f ca="1">LOG確認!R23</f>
        <v/>
      </c>
      <c r="P36" s="606" t="str">
        <f ca="1">IF(LOG確認!V23=1,"",S36)</f>
        <v/>
      </c>
      <c r="S36" s="388" t="str">
        <f ca="1">CONCATENATE(LOG確認!C23,"/",LOG確認!D23,"/",LOG確認!E23,",",LOG確認!F23,",",LOG確認!G23,",",LOG確認!H23,",",LOG確認!I23,",",LOG確認!J23,LOG確認!K23,",",LOG確認!L23,LOG確認!M23,",",LOG確認!P23,",",LOG確認!Q23,",",LOG確認!N23,",",LOG確認!CE23)</f>
        <v>//,,,,,,,,,,</v>
      </c>
      <c r="U36" s="606"/>
    </row>
    <row r="37" spans="1:22" x14ac:dyDescent="0.15">
      <c r="A37" s="611" t="str">
        <f t="shared" ca="1" si="1"/>
        <v/>
      </c>
      <c r="D37" s="388" t="str">
        <f t="shared" ca="1" si="2"/>
        <v/>
      </c>
      <c r="G37" s="388">
        <v>6</v>
      </c>
      <c r="H37" s="388" t="str">
        <f t="shared" ca="1" si="3"/>
        <v/>
      </c>
      <c r="J37" s="388" t="str">
        <f ca="1">IF(K37&lt;&gt;"",MAX(J$32:J36)+1,"")</f>
        <v/>
      </c>
      <c r="K37" s="388" t="str">
        <f ca="1">IF(ｻﾏﾘｰ!$Q$16="ﾁｪｯｸﾛｸﾞ",P37,IF(N37=1,P37,""))</f>
        <v/>
      </c>
      <c r="N37" s="388" t="str">
        <f ca="1">LOG確認!R24</f>
        <v/>
      </c>
      <c r="P37" s="606" t="str">
        <f ca="1">IF(LOG確認!V24=1,"",S37)</f>
        <v/>
      </c>
      <c r="S37" s="388" t="str">
        <f ca="1">CONCATENATE(LOG確認!C24,"/",LOG確認!D24,"/",LOG確認!E24,",",LOG確認!F24,",",LOG確認!G24,",",LOG確認!H24,",",LOG確認!I24,",",LOG確認!J24,LOG確認!K24,",",LOG確認!L24,LOG確認!M24,",",LOG確認!P24,",",LOG確認!Q24,",",LOG確認!N24,",",LOG確認!CE24)</f>
        <v>//,,,,,,,,,,</v>
      </c>
      <c r="U37" s="606"/>
    </row>
    <row r="38" spans="1:22" x14ac:dyDescent="0.15">
      <c r="A38" s="611" t="str">
        <f t="shared" ca="1" si="1"/>
        <v/>
      </c>
      <c r="D38" s="388" t="str">
        <f t="shared" ca="1" si="2"/>
        <v/>
      </c>
      <c r="G38" s="388">
        <v>7</v>
      </c>
      <c r="H38" s="388" t="str">
        <f t="shared" ca="1" si="3"/>
        <v/>
      </c>
      <c r="J38" s="388" t="str">
        <f ca="1">IF(K38&lt;&gt;"",MAX(J$32:J37)+1,"")</f>
        <v/>
      </c>
      <c r="K38" s="388" t="str">
        <f ca="1">IF(ｻﾏﾘｰ!$Q$16="ﾁｪｯｸﾛｸﾞ",P38,IF(N38=1,P38,""))</f>
        <v/>
      </c>
      <c r="N38" s="388" t="str">
        <f ca="1">LOG確認!R25</f>
        <v/>
      </c>
      <c r="P38" s="606" t="str">
        <f ca="1">IF(LOG確認!V25=1,"",S38)</f>
        <v/>
      </c>
      <c r="S38" s="388" t="str">
        <f ca="1">CONCATENATE(LOG確認!C25,"/",LOG確認!D25,"/",LOG確認!E25,",",LOG確認!F25,",",LOG確認!G25,",",LOG確認!H25,",",LOG確認!I25,",",LOG確認!J25,LOG確認!K25,",",LOG確認!L25,LOG確認!M25,",",LOG確認!P25,",",LOG確認!Q25,",",LOG確認!N25,",",LOG確認!CE25)</f>
        <v>//,,,,,,,,,,</v>
      </c>
    </row>
    <row r="39" spans="1:22" x14ac:dyDescent="0.15">
      <c r="A39" s="611" t="str">
        <f t="shared" ca="1" si="1"/>
        <v/>
      </c>
      <c r="D39" s="388" t="str">
        <f t="shared" ca="1" si="2"/>
        <v/>
      </c>
      <c r="G39" s="388">
        <v>8</v>
      </c>
      <c r="H39" s="388" t="str">
        <f t="shared" ca="1" si="3"/>
        <v/>
      </c>
      <c r="J39" s="388" t="str">
        <f ca="1">IF(K39&lt;&gt;"",MAX(J$32:J38)+1,"")</f>
        <v/>
      </c>
      <c r="K39" s="388" t="str">
        <f ca="1">IF(ｻﾏﾘｰ!$Q$16="ﾁｪｯｸﾛｸﾞ",P39,IF(N39=1,P39,""))</f>
        <v/>
      </c>
      <c r="N39" s="388" t="str">
        <f ca="1">LOG確認!R26</f>
        <v/>
      </c>
      <c r="P39" s="606" t="str">
        <f ca="1">IF(LOG確認!V26=1,"",S39)</f>
        <v/>
      </c>
      <c r="S39" s="388" t="str">
        <f ca="1">CONCATENATE(LOG確認!C26,"/",LOG確認!D26,"/",LOG確認!E26,",",LOG確認!F26,",",LOG確認!G26,",",LOG確認!H26,",",LOG確認!I26,",",LOG確認!J26,LOG確認!K26,",",LOG確認!L26,LOG確認!M26,",",LOG確認!P26,",",LOG確認!Q26,",",LOG確認!N26,",",LOG確認!CE26)</f>
        <v>//,,,,,,,,,,</v>
      </c>
      <c r="U39" s="606"/>
    </row>
    <row r="40" spans="1:22" x14ac:dyDescent="0.15">
      <c r="A40" s="611" t="str">
        <f t="shared" ca="1" si="1"/>
        <v/>
      </c>
      <c r="D40" s="388" t="str">
        <f t="shared" ca="1" si="2"/>
        <v/>
      </c>
      <c r="G40" s="388">
        <v>9</v>
      </c>
      <c r="H40" s="388" t="str">
        <f t="shared" ca="1" si="3"/>
        <v/>
      </c>
      <c r="J40" s="388" t="str">
        <f ca="1">IF(K40&lt;&gt;"",MAX(J$32:J39)+1,"")</f>
        <v/>
      </c>
      <c r="K40" s="388" t="str">
        <f ca="1">IF(ｻﾏﾘｰ!$Q$16="ﾁｪｯｸﾛｸﾞ",P40,IF(N40=1,P40,""))</f>
        <v/>
      </c>
      <c r="N40" s="388" t="str">
        <f ca="1">LOG確認!R27</f>
        <v/>
      </c>
      <c r="P40" s="606" t="str">
        <f ca="1">IF(LOG確認!V27=1,"",S40)</f>
        <v/>
      </c>
      <c r="S40" s="388" t="str">
        <f ca="1">CONCATENATE(LOG確認!C27,"/",LOG確認!D27,"/",LOG確認!E27,",",LOG確認!F27,",",LOG確認!G27,",",LOG確認!H27,",",LOG確認!I27,",",LOG確認!J27,LOG確認!K27,",",LOG確認!L27,LOG確認!M27,",",LOG確認!P27,",",LOG確認!Q27,",",LOG確認!N27,",",LOG確認!CE27)</f>
        <v>//,,,,,,,,,,</v>
      </c>
    </row>
    <row r="41" spans="1:22" x14ac:dyDescent="0.15">
      <c r="A41" s="611" t="str">
        <f t="shared" ca="1" si="1"/>
        <v/>
      </c>
      <c r="D41" s="388" t="str">
        <f t="shared" ca="1" si="2"/>
        <v/>
      </c>
      <c r="G41" s="388">
        <v>10</v>
      </c>
      <c r="H41" s="388" t="str">
        <f t="shared" ca="1" si="3"/>
        <v/>
      </c>
      <c r="J41" s="388" t="str">
        <f ca="1">IF(K41&lt;&gt;"",MAX(J$32:J40)+1,"")</f>
        <v/>
      </c>
      <c r="K41" s="388" t="str">
        <f ca="1">IF(ｻﾏﾘｰ!$Q$16="ﾁｪｯｸﾛｸﾞ",P41,IF(N41=1,P41,""))</f>
        <v/>
      </c>
      <c r="N41" s="388" t="str">
        <f ca="1">LOG確認!R28</f>
        <v/>
      </c>
      <c r="P41" s="606" t="str">
        <f ca="1">IF(LOG確認!V28=1,"",S41)</f>
        <v/>
      </c>
      <c r="S41" s="388" t="str">
        <f ca="1">CONCATENATE(LOG確認!C28,"/",LOG確認!D28,"/",LOG確認!E28,",",LOG確認!F28,",",LOG確認!G28,",",LOG確認!H28,",",LOG確認!I28,",",LOG確認!J28,LOG確認!K28,",",LOG確認!L28,LOG確認!M28,",",LOG確認!P28,",",LOG確認!Q28,",",LOG確認!N28,",",LOG確認!CE28)</f>
        <v>//,,,,,,,,,,</v>
      </c>
    </row>
    <row r="42" spans="1:22" x14ac:dyDescent="0.15">
      <c r="A42" s="611" t="str">
        <f t="shared" ca="1" si="1"/>
        <v/>
      </c>
      <c r="D42" s="388" t="str">
        <f t="shared" ca="1" si="2"/>
        <v/>
      </c>
      <c r="G42" s="388">
        <v>11</v>
      </c>
      <c r="H42" s="388" t="str">
        <f t="shared" ca="1" si="3"/>
        <v/>
      </c>
      <c r="J42" s="388" t="str">
        <f ca="1">IF(K42&lt;&gt;"",MAX(J$32:J41)+1,"")</f>
        <v/>
      </c>
      <c r="K42" s="388" t="str">
        <f ca="1">IF(ｻﾏﾘｰ!$Q$16="ﾁｪｯｸﾛｸﾞ",P42,IF(N42=1,P42,""))</f>
        <v/>
      </c>
      <c r="N42" s="388" t="str">
        <f ca="1">LOG確認!R29</f>
        <v/>
      </c>
      <c r="P42" s="606" t="str">
        <f ca="1">IF(LOG確認!V29=1,"",S42)</f>
        <v/>
      </c>
      <c r="S42" s="388" t="str">
        <f ca="1">CONCATENATE(LOG確認!C29,"/",LOG確認!D29,"/",LOG確認!E29,",",LOG確認!F29,",",LOG確認!G29,",",LOG確認!H29,",",LOG確認!I29,",",LOG確認!J29,LOG確認!K29,",",LOG確認!L29,LOG確認!M29,",",LOG確認!P29,",",LOG確認!Q29,",",LOG確認!N29,",",LOG確認!CE29)</f>
        <v>//,,,,,,,,,,</v>
      </c>
    </row>
    <row r="43" spans="1:22" x14ac:dyDescent="0.15">
      <c r="A43" s="611" t="str">
        <f t="shared" ca="1" si="1"/>
        <v/>
      </c>
      <c r="D43" s="388" t="str">
        <f t="shared" ca="1" si="2"/>
        <v/>
      </c>
      <c r="G43" s="388">
        <v>12</v>
      </c>
      <c r="H43" s="388" t="str">
        <f t="shared" ca="1" si="3"/>
        <v/>
      </c>
      <c r="J43" s="388" t="str">
        <f ca="1">IF(K43&lt;&gt;"",MAX(J$32:J42)+1,"")</f>
        <v/>
      </c>
      <c r="K43" s="388" t="str">
        <f ca="1">IF(ｻﾏﾘｰ!$Q$16="ﾁｪｯｸﾛｸﾞ",P43,IF(N43=1,P43,""))</f>
        <v/>
      </c>
      <c r="N43" s="388" t="str">
        <f ca="1">LOG確認!R30</f>
        <v/>
      </c>
      <c r="P43" s="606" t="str">
        <f ca="1">IF(LOG確認!V30=1,"",S43)</f>
        <v/>
      </c>
      <c r="S43" s="388" t="str">
        <f ca="1">CONCATENATE(LOG確認!C30,"/",LOG確認!D30,"/",LOG確認!E30,",",LOG確認!F30,",",LOG確認!G30,",",LOG確認!H30,",",LOG確認!I30,",",LOG確認!J30,LOG確認!K30,",",LOG確認!L30,LOG確認!M30,",",LOG確認!P30,",",LOG確認!Q30,",",LOG確認!N30,",",LOG確認!CE30)</f>
        <v>//,,,,,,,,,,</v>
      </c>
    </row>
    <row r="44" spans="1:22" x14ac:dyDescent="0.15">
      <c r="A44" s="611" t="str">
        <f t="shared" ca="1" si="1"/>
        <v/>
      </c>
      <c r="D44" s="388" t="str">
        <f t="shared" ca="1" si="2"/>
        <v/>
      </c>
      <c r="G44" s="388">
        <v>13</v>
      </c>
      <c r="H44" s="388" t="str">
        <f t="shared" ca="1" si="3"/>
        <v/>
      </c>
      <c r="J44" s="388" t="str">
        <f ca="1">IF(K44&lt;&gt;"",MAX(J$32:J43)+1,"")</f>
        <v/>
      </c>
      <c r="K44" s="388" t="str">
        <f ca="1">IF(ｻﾏﾘｰ!$Q$16="ﾁｪｯｸﾛｸﾞ",P44,IF(N44=1,P44,""))</f>
        <v/>
      </c>
      <c r="N44" s="388" t="str">
        <f ca="1">LOG確認!R31</f>
        <v/>
      </c>
      <c r="P44" s="606" t="str">
        <f ca="1">IF(LOG確認!V31=1,"",S44)</f>
        <v/>
      </c>
      <c r="S44" s="388" t="str">
        <f ca="1">CONCATENATE(LOG確認!C31,"/",LOG確認!D31,"/",LOG確認!E31,",",LOG確認!F31,",",LOG確認!G31,",",LOG確認!H31,",",LOG確認!I31,",",LOG確認!J31,LOG確認!K31,",",LOG確認!L31,LOG確認!M31,",",LOG確認!P31,",",LOG確認!Q31,",",LOG確認!N31,",",LOG確認!CE31)</f>
        <v>//,,,,,,,,,,</v>
      </c>
    </row>
    <row r="45" spans="1:22" x14ac:dyDescent="0.15">
      <c r="A45" s="611" t="str">
        <f t="shared" ca="1" si="1"/>
        <v/>
      </c>
      <c r="D45" s="388" t="str">
        <f t="shared" ca="1" si="2"/>
        <v/>
      </c>
      <c r="G45" s="388">
        <v>14</v>
      </c>
      <c r="H45" s="388" t="str">
        <f t="shared" ca="1" si="3"/>
        <v/>
      </c>
      <c r="J45" s="388" t="str">
        <f ca="1">IF(K45&lt;&gt;"",MAX(J$32:J44)+1,"")</f>
        <v/>
      </c>
      <c r="K45" s="388" t="str">
        <f ca="1">IF(ｻﾏﾘｰ!$Q$16="ﾁｪｯｸﾛｸﾞ",P45,IF(N45=1,P45,""))</f>
        <v/>
      </c>
      <c r="N45" s="388" t="str">
        <f ca="1">LOG確認!R32</f>
        <v/>
      </c>
      <c r="P45" s="606" t="str">
        <f ca="1">IF(LOG確認!V32=1,"",S45)</f>
        <v/>
      </c>
      <c r="S45" s="388" t="str">
        <f ca="1">CONCATENATE(LOG確認!C32,"/",LOG確認!D32,"/",LOG確認!E32,",",LOG確認!F32,",",LOG確認!G32,",",LOG確認!H32,",",LOG確認!I32,",",LOG確認!J32,LOG確認!K32,",",LOG確認!L32,LOG確認!M32,",",LOG確認!P32,",",LOG確認!Q32,",",LOG確認!N32,",",LOG確認!CE32)</f>
        <v>//,,,,,,,,,,</v>
      </c>
    </row>
    <row r="46" spans="1:22" x14ac:dyDescent="0.15">
      <c r="A46" s="611" t="str">
        <f t="shared" ca="1" si="1"/>
        <v/>
      </c>
      <c r="D46" s="388" t="str">
        <f t="shared" ca="1" si="2"/>
        <v/>
      </c>
      <c r="G46" s="388">
        <v>15</v>
      </c>
      <c r="H46" s="388" t="str">
        <f t="shared" ca="1" si="3"/>
        <v/>
      </c>
      <c r="J46" s="388" t="str">
        <f ca="1">IF(K46&lt;&gt;"",MAX(J$32:J45)+1,"")</f>
        <v/>
      </c>
      <c r="K46" s="388" t="str">
        <f ca="1">IF(ｻﾏﾘｰ!$Q$16="ﾁｪｯｸﾛｸﾞ",P46,IF(N46=1,P46,""))</f>
        <v/>
      </c>
      <c r="N46" s="388" t="str">
        <f ca="1">LOG確認!R33</f>
        <v/>
      </c>
      <c r="P46" s="606" t="str">
        <f ca="1">IF(LOG確認!V33=1,"",S46)</f>
        <v/>
      </c>
      <c r="S46" s="388" t="str">
        <f ca="1">CONCATENATE(LOG確認!C33,"/",LOG確認!D33,"/",LOG確認!E33,",",LOG確認!F33,",",LOG確認!G33,",",LOG確認!H33,",",LOG確認!I33,",",LOG確認!J33,LOG確認!K33,",",LOG確認!L33,LOG確認!M33,",",LOG確認!P33,",",LOG確認!Q33,",",LOG確認!N33,",",LOG確認!CE33)</f>
        <v>//,,,,,,,,,,</v>
      </c>
    </row>
    <row r="47" spans="1:22" x14ac:dyDescent="0.15">
      <c r="A47" s="611" t="str">
        <f t="shared" ca="1" si="1"/>
        <v/>
      </c>
      <c r="D47" s="388" t="str">
        <f t="shared" ca="1" si="2"/>
        <v/>
      </c>
      <c r="G47" s="388">
        <v>16</v>
      </c>
      <c r="H47" s="388" t="str">
        <f t="shared" ca="1" si="3"/>
        <v/>
      </c>
      <c r="J47" s="388" t="str">
        <f ca="1">IF(K47&lt;&gt;"",MAX(J$32:J46)+1,"")</f>
        <v/>
      </c>
      <c r="K47" s="388" t="str">
        <f ca="1">IF(ｻﾏﾘｰ!$Q$16="ﾁｪｯｸﾛｸﾞ",P47,IF(N47=1,P47,""))</f>
        <v/>
      </c>
      <c r="N47" s="388" t="str">
        <f ca="1">LOG確認!R34</f>
        <v/>
      </c>
      <c r="P47" s="606" t="str">
        <f ca="1">IF(LOG確認!V34=1,"",S47)</f>
        <v/>
      </c>
      <c r="S47" s="388" t="str">
        <f ca="1">CONCATENATE(LOG確認!C34,"/",LOG確認!D34,"/",LOG確認!E34,",",LOG確認!F34,",",LOG確認!G34,",",LOG確認!H34,",",LOG確認!I34,",",LOG確認!J34,LOG確認!K34,",",LOG確認!L34,LOG確認!M34,",",LOG確認!P34,",",LOG確認!Q34,",",LOG確認!N34,",",LOG確認!CE34)</f>
        <v>//,,,,,,,,,,</v>
      </c>
    </row>
    <row r="48" spans="1:22" x14ac:dyDescent="0.15">
      <c r="A48" s="611" t="str">
        <f t="shared" ca="1" si="1"/>
        <v/>
      </c>
      <c r="D48" s="388" t="str">
        <f t="shared" ca="1" si="2"/>
        <v/>
      </c>
      <c r="G48" s="388">
        <v>17</v>
      </c>
      <c r="H48" s="388" t="str">
        <f t="shared" ca="1" si="3"/>
        <v/>
      </c>
      <c r="J48" s="388" t="str">
        <f ca="1">IF(K48&lt;&gt;"",MAX(J$32:J47)+1,"")</f>
        <v/>
      </c>
      <c r="K48" s="388" t="str">
        <f ca="1">IF(ｻﾏﾘｰ!$Q$16="ﾁｪｯｸﾛｸﾞ",P48,IF(N48=1,P48,""))</f>
        <v/>
      </c>
      <c r="N48" s="388" t="str">
        <f ca="1">LOG確認!R35</f>
        <v/>
      </c>
      <c r="P48" s="606" t="str">
        <f ca="1">IF(LOG確認!V35=1,"",S48)</f>
        <v/>
      </c>
      <c r="S48" s="388" t="str">
        <f ca="1">CONCATENATE(LOG確認!C35,"/",LOG確認!D35,"/",LOG確認!E35,",",LOG確認!F35,",",LOG確認!G35,",",LOG確認!H35,",",LOG確認!I35,",",LOG確認!J35,LOG確認!K35,",",LOG確認!L35,LOG確認!M35,",",LOG確認!P35,",",LOG確認!Q35,",",LOG確認!N35,",",LOG確認!CE35)</f>
        <v>//,,,,,,,,,,</v>
      </c>
    </row>
    <row r="49" spans="1:19" x14ac:dyDescent="0.15">
      <c r="A49" s="611" t="str">
        <f t="shared" ca="1" si="1"/>
        <v/>
      </c>
      <c r="D49" s="388" t="str">
        <f t="shared" ca="1" si="2"/>
        <v/>
      </c>
      <c r="G49" s="388">
        <v>18</v>
      </c>
      <c r="H49" s="388" t="str">
        <f t="shared" ca="1" si="3"/>
        <v/>
      </c>
      <c r="J49" s="388" t="str">
        <f ca="1">IF(K49&lt;&gt;"",MAX(J$32:J48)+1,"")</f>
        <v/>
      </c>
      <c r="K49" s="388" t="str">
        <f ca="1">IF(ｻﾏﾘｰ!$Q$16="ﾁｪｯｸﾛｸﾞ",P49,IF(N49=1,P49,""))</f>
        <v/>
      </c>
      <c r="N49" s="388" t="str">
        <f ca="1">LOG確認!R36</f>
        <v/>
      </c>
      <c r="P49" s="606" t="str">
        <f ca="1">IF(LOG確認!V36=1,"",S49)</f>
        <v/>
      </c>
      <c r="S49" s="388" t="str">
        <f ca="1">CONCATENATE(LOG確認!C36,"/",LOG確認!D36,"/",LOG確認!E36,",",LOG確認!F36,",",LOG確認!G36,",",LOG確認!H36,",",LOG確認!I36,",",LOG確認!J36,LOG確認!K36,",",LOG確認!L36,LOG確認!M36,",",LOG確認!P36,",",LOG確認!Q36,",",LOG確認!N36,",",LOG確認!CE36)</f>
        <v>//,,,,,,,,,,</v>
      </c>
    </row>
    <row r="50" spans="1:19" x14ac:dyDescent="0.15">
      <c r="A50" s="611" t="str">
        <f t="shared" ca="1" si="1"/>
        <v/>
      </c>
      <c r="D50" s="388" t="str">
        <f t="shared" ca="1" si="2"/>
        <v/>
      </c>
      <c r="G50" s="388">
        <v>19</v>
      </c>
      <c r="H50" s="388" t="str">
        <f t="shared" ca="1" si="3"/>
        <v/>
      </c>
      <c r="J50" s="388" t="str">
        <f ca="1">IF(K50&lt;&gt;"",MAX(J$32:J49)+1,"")</f>
        <v/>
      </c>
      <c r="K50" s="388" t="str">
        <f ca="1">IF(ｻﾏﾘｰ!$Q$16="ﾁｪｯｸﾛｸﾞ",P50,IF(N50=1,P50,""))</f>
        <v/>
      </c>
      <c r="N50" s="388" t="str">
        <f ca="1">LOG確認!R37</f>
        <v/>
      </c>
      <c r="P50" s="606" t="str">
        <f ca="1">IF(LOG確認!V37=1,"",S50)</f>
        <v/>
      </c>
      <c r="S50" s="388" t="str">
        <f ca="1">CONCATENATE(LOG確認!C37,"/",LOG確認!D37,"/",LOG確認!E37,",",LOG確認!F37,",",LOG確認!G37,",",LOG確認!H37,",",LOG確認!I37,",",LOG確認!J37,LOG確認!K37,",",LOG確認!L37,LOG確認!M37,",",LOG確認!P37,",",LOG確認!Q37,",",LOG確認!N37,",",LOG確認!CE37)</f>
        <v>//,,,,,,,,,,</v>
      </c>
    </row>
    <row r="51" spans="1:19" x14ac:dyDescent="0.15">
      <c r="A51" s="611" t="str">
        <f t="shared" ca="1" si="1"/>
        <v/>
      </c>
      <c r="D51" s="388" t="str">
        <f t="shared" ca="1" si="2"/>
        <v/>
      </c>
      <c r="G51" s="388">
        <v>20</v>
      </c>
      <c r="H51" s="388" t="str">
        <f t="shared" ca="1" si="3"/>
        <v/>
      </c>
      <c r="J51" s="388" t="str">
        <f ca="1">IF(K51&lt;&gt;"",MAX(J$32:J50)+1,"")</f>
        <v/>
      </c>
      <c r="K51" s="388" t="str">
        <f ca="1">IF(ｻﾏﾘｰ!$Q$16="ﾁｪｯｸﾛｸﾞ",P51,IF(N51=1,P51,""))</f>
        <v/>
      </c>
      <c r="N51" s="388" t="str">
        <f ca="1">LOG確認!R38</f>
        <v/>
      </c>
      <c r="P51" s="606" t="str">
        <f ca="1">IF(LOG確認!V38=1,"",S51)</f>
        <v/>
      </c>
      <c r="S51" s="388" t="str">
        <f ca="1">CONCATENATE(LOG確認!C38,"/",LOG確認!D38,"/",LOG確認!E38,",",LOG確認!F38,",",LOG確認!G38,",",LOG確認!H38,",",LOG確認!I38,",",LOG確認!J38,LOG確認!K38,",",LOG確認!L38,LOG確認!M38,",",LOG確認!P38,",",LOG確認!Q38,",",LOG確認!N38,",",LOG確認!CE38)</f>
        <v>//,,,,,,,,,,</v>
      </c>
    </row>
    <row r="52" spans="1:19" x14ac:dyDescent="0.15">
      <c r="A52" s="611" t="str">
        <f t="shared" ca="1" si="1"/>
        <v/>
      </c>
      <c r="D52" s="388" t="str">
        <f t="shared" ca="1" si="2"/>
        <v/>
      </c>
      <c r="G52" s="388">
        <v>21</v>
      </c>
      <c r="H52" s="388" t="str">
        <f t="shared" ca="1" si="3"/>
        <v/>
      </c>
      <c r="J52" s="388" t="str">
        <f ca="1">IF(K52&lt;&gt;"",MAX(J$32:J51)+1,"")</f>
        <v/>
      </c>
      <c r="K52" s="388" t="str">
        <f ca="1">IF(ｻﾏﾘｰ!$Q$16="ﾁｪｯｸﾛｸﾞ",P52,IF(N52=1,P52,""))</f>
        <v/>
      </c>
      <c r="N52" s="388" t="str">
        <f ca="1">LOG確認!R39</f>
        <v/>
      </c>
      <c r="P52" s="606" t="str">
        <f ca="1">IF(LOG確認!V39=1,"",S52)</f>
        <v/>
      </c>
      <c r="S52" s="388" t="str">
        <f ca="1">CONCATENATE(LOG確認!C39,"/",LOG確認!D39,"/",LOG確認!E39,",",LOG確認!F39,",",LOG確認!G39,",",LOG確認!H39,",",LOG確認!I39,",",LOG確認!J39,LOG確認!K39,",",LOG確認!L39,LOG確認!M39,",",LOG確認!P39,",",LOG確認!Q39,",",LOG確認!N39,",",LOG確認!CE39)</f>
        <v>//,,,,,,,,,,</v>
      </c>
    </row>
    <row r="53" spans="1:19" x14ac:dyDescent="0.15">
      <c r="A53" s="611" t="str">
        <f t="shared" ca="1" si="1"/>
        <v/>
      </c>
      <c r="D53" s="388" t="str">
        <f t="shared" ca="1" si="2"/>
        <v/>
      </c>
      <c r="G53" s="388">
        <v>22</v>
      </c>
      <c r="H53" s="388" t="str">
        <f t="shared" ca="1" si="3"/>
        <v/>
      </c>
      <c r="J53" s="388" t="str">
        <f ca="1">IF(K53&lt;&gt;"",MAX(J$32:J52)+1,"")</f>
        <v/>
      </c>
      <c r="K53" s="388" t="str">
        <f ca="1">IF(ｻﾏﾘｰ!$Q$16="ﾁｪｯｸﾛｸﾞ",P53,IF(N53=1,P53,""))</f>
        <v/>
      </c>
      <c r="N53" s="388" t="str">
        <f ca="1">LOG確認!R40</f>
        <v/>
      </c>
      <c r="P53" s="606" t="str">
        <f ca="1">IF(LOG確認!V40=1,"",S53)</f>
        <v/>
      </c>
      <c r="S53" s="388" t="str">
        <f ca="1">CONCATENATE(LOG確認!C40,"/",LOG確認!D40,"/",LOG確認!E40,",",LOG確認!F40,",",LOG確認!G40,",",LOG確認!H40,",",LOG確認!I40,",",LOG確認!J40,LOG確認!K40,",",LOG確認!L40,LOG確認!M40,",",LOG確認!P40,",",LOG確認!Q40,",",LOG確認!N40,",",LOG確認!CE40)</f>
        <v>//,,,,,,,,,,</v>
      </c>
    </row>
    <row r="54" spans="1:19" x14ac:dyDescent="0.15">
      <c r="A54" s="611" t="str">
        <f t="shared" ca="1" si="1"/>
        <v/>
      </c>
      <c r="D54" s="388" t="str">
        <f t="shared" ca="1" si="2"/>
        <v/>
      </c>
      <c r="G54" s="388">
        <v>23</v>
      </c>
      <c r="H54" s="388" t="str">
        <f t="shared" ca="1" si="3"/>
        <v/>
      </c>
      <c r="J54" s="388" t="str">
        <f ca="1">IF(K54&lt;&gt;"",MAX(J$32:J53)+1,"")</f>
        <v/>
      </c>
      <c r="K54" s="388" t="str">
        <f ca="1">IF(ｻﾏﾘｰ!$Q$16="ﾁｪｯｸﾛｸﾞ",P54,IF(N54=1,P54,""))</f>
        <v/>
      </c>
      <c r="N54" s="388" t="str">
        <f ca="1">LOG確認!R41</f>
        <v/>
      </c>
      <c r="P54" s="606" t="str">
        <f ca="1">IF(LOG確認!V41=1,"",S54)</f>
        <v/>
      </c>
      <c r="S54" s="388" t="str">
        <f ca="1">CONCATENATE(LOG確認!C41,"/",LOG確認!D41,"/",LOG確認!E41,",",LOG確認!F41,",",LOG確認!G41,",",LOG確認!H41,",",LOG確認!I41,",",LOG確認!J41,LOG確認!K41,",",LOG確認!L41,LOG確認!M41,",",LOG確認!P41,",",LOG確認!Q41,",",LOG確認!N41,",",LOG確認!CE41)</f>
        <v>//,,,,,,,,,,</v>
      </c>
    </row>
    <row r="55" spans="1:19" x14ac:dyDescent="0.15">
      <c r="A55" s="611" t="str">
        <f t="shared" ca="1" si="1"/>
        <v/>
      </c>
      <c r="D55" s="388" t="str">
        <f t="shared" ca="1" si="2"/>
        <v/>
      </c>
      <c r="G55" s="388">
        <v>24</v>
      </c>
      <c r="H55" s="388" t="str">
        <f t="shared" ca="1" si="3"/>
        <v/>
      </c>
      <c r="J55" s="388" t="str">
        <f ca="1">IF(K55&lt;&gt;"",MAX(J$32:J54)+1,"")</f>
        <v/>
      </c>
      <c r="K55" s="388" t="str">
        <f ca="1">IF(ｻﾏﾘｰ!$Q$16="ﾁｪｯｸﾛｸﾞ",P55,IF(N55=1,P55,""))</f>
        <v/>
      </c>
      <c r="N55" s="388" t="str">
        <f ca="1">LOG確認!R42</f>
        <v/>
      </c>
      <c r="P55" s="606" t="str">
        <f ca="1">IF(LOG確認!V42=1,"",S55)</f>
        <v/>
      </c>
      <c r="S55" s="388" t="str">
        <f ca="1">CONCATENATE(LOG確認!C42,"/",LOG確認!D42,"/",LOG確認!E42,",",LOG確認!F42,",",LOG確認!G42,",",LOG確認!H42,",",LOG確認!I42,",",LOG確認!J42,LOG確認!K42,",",LOG確認!L42,LOG確認!M42,",",LOG確認!P42,",",LOG確認!Q42,",",LOG確認!N42,",",LOG確認!CE42)</f>
        <v>//,,,,,,,,,,</v>
      </c>
    </row>
    <row r="56" spans="1:19" x14ac:dyDescent="0.15">
      <c r="A56" s="611" t="str">
        <f t="shared" ca="1" si="1"/>
        <v/>
      </c>
      <c r="D56" s="388" t="str">
        <f t="shared" ca="1" si="2"/>
        <v/>
      </c>
      <c r="G56" s="388">
        <v>25</v>
      </c>
      <c r="H56" s="388" t="str">
        <f t="shared" ca="1" si="3"/>
        <v/>
      </c>
      <c r="J56" s="388" t="str">
        <f ca="1">IF(K56&lt;&gt;"",MAX(J$32:J55)+1,"")</f>
        <v/>
      </c>
      <c r="K56" s="388" t="str">
        <f ca="1">IF(ｻﾏﾘｰ!$Q$16="ﾁｪｯｸﾛｸﾞ",P56,IF(N56=1,P56,""))</f>
        <v/>
      </c>
      <c r="N56" s="388" t="str">
        <f ca="1">LOG確認!R43</f>
        <v/>
      </c>
      <c r="P56" s="606" t="str">
        <f ca="1">IF(LOG確認!V43=1,"",S56)</f>
        <v/>
      </c>
      <c r="S56" s="388" t="str">
        <f ca="1">CONCATENATE(LOG確認!C43,"/",LOG確認!D43,"/",LOG確認!E43,",",LOG確認!F43,",",LOG確認!G43,",",LOG確認!H43,",",LOG確認!I43,",",LOG確認!J43,LOG確認!K43,",",LOG確認!L43,LOG確認!M43,",",LOG確認!P43,",",LOG確認!Q43,",",LOG確認!N43,",",LOG確認!CE43)</f>
        <v>//,,,,,,,,,,</v>
      </c>
    </row>
    <row r="57" spans="1:19" x14ac:dyDescent="0.15">
      <c r="A57" s="611" t="str">
        <f t="shared" ca="1" si="1"/>
        <v/>
      </c>
      <c r="D57" s="388" t="str">
        <f t="shared" ca="1" si="2"/>
        <v/>
      </c>
      <c r="G57" s="388">
        <v>26</v>
      </c>
      <c r="H57" s="388" t="str">
        <f t="shared" ca="1" si="3"/>
        <v/>
      </c>
      <c r="J57" s="388" t="str">
        <f ca="1">IF(K57&lt;&gt;"",MAX(J$32:J56)+1,"")</f>
        <v/>
      </c>
      <c r="K57" s="388" t="str">
        <f ca="1">IF(ｻﾏﾘｰ!$Q$16="ﾁｪｯｸﾛｸﾞ",P57,IF(N57=1,P57,""))</f>
        <v/>
      </c>
      <c r="N57" s="388" t="str">
        <f ca="1">LOG確認!R44</f>
        <v/>
      </c>
      <c r="P57" s="606" t="str">
        <f ca="1">IF(LOG確認!V44=1,"",S57)</f>
        <v/>
      </c>
      <c r="S57" s="388" t="str">
        <f ca="1">CONCATENATE(LOG確認!C44,"/",LOG確認!D44,"/",LOG確認!E44,",",LOG確認!F44,",",LOG確認!G44,",",LOG確認!H44,",",LOG確認!I44,",",LOG確認!J44,LOG確認!K44,",",LOG確認!L44,LOG確認!M44,",",LOG確認!P44,",",LOG確認!Q44,",",LOG確認!N44,",",LOG確認!CE44)</f>
        <v>//,,,,,,,,,,</v>
      </c>
    </row>
    <row r="58" spans="1:19" x14ac:dyDescent="0.15">
      <c r="A58" s="611" t="str">
        <f t="shared" ca="1" si="1"/>
        <v/>
      </c>
      <c r="D58" s="388" t="str">
        <f t="shared" ca="1" si="2"/>
        <v/>
      </c>
      <c r="G58" s="388">
        <v>27</v>
      </c>
      <c r="H58" s="388" t="str">
        <f t="shared" ca="1" si="3"/>
        <v/>
      </c>
      <c r="J58" s="388" t="str">
        <f ca="1">IF(K58&lt;&gt;"",MAX(J$32:J57)+1,"")</f>
        <v/>
      </c>
      <c r="K58" s="388" t="str">
        <f ca="1">IF(ｻﾏﾘｰ!$Q$16="ﾁｪｯｸﾛｸﾞ",P58,IF(N58=1,P58,""))</f>
        <v/>
      </c>
      <c r="N58" s="388" t="str">
        <f ca="1">LOG確認!R45</f>
        <v/>
      </c>
      <c r="P58" s="606" t="str">
        <f ca="1">IF(LOG確認!V45=1,"",S58)</f>
        <v/>
      </c>
      <c r="S58" s="388" t="str">
        <f ca="1">CONCATENATE(LOG確認!C45,"/",LOG確認!D45,"/",LOG確認!E45,",",LOG確認!F45,",",LOG確認!G45,",",LOG確認!H45,",",LOG確認!I45,",",LOG確認!J45,LOG確認!K45,",",LOG確認!L45,LOG確認!M45,",",LOG確認!P45,",",LOG確認!Q45,",",LOG確認!N45,",",LOG確認!CE45)</f>
        <v>//,,,,,,,,,,</v>
      </c>
    </row>
    <row r="59" spans="1:19" x14ac:dyDescent="0.15">
      <c r="A59" s="611" t="str">
        <f t="shared" ca="1" si="1"/>
        <v/>
      </c>
      <c r="D59" s="388" t="str">
        <f t="shared" ca="1" si="2"/>
        <v/>
      </c>
      <c r="G59" s="388">
        <v>28</v>
      </c>
      <c r="H59" s="388" t="str">
        <f t="shared" ca="1" si="3"/>
        <v/>
      </c>
      <c r="J59" s="388" t="str">
        <f ca="1">IF(K59&lt;&gt;"",MAX(J$32:J58)+1,"")</f>
        <v/>
      </c>
      <c r="K59" s="388" t="str">
        <f ca="1">IF(ｻﾏﾘｰ!$Q$16="ﾁｪｯｸﾛｸﾞ",P59,IF(N59=1,P59,""))</f>
        <v/>
      </c>
      <c r="N59" s="388" t="str">
        <f ca="1">LOG確認!R46</f>
        <v/>
      </c>
      <c r="P59" s="606" t="str">
        <f ca="1">IF(LOG確認!V46=1,"",S59)</f>
        <v/>
      </c>
      <c r="S59" s="388" t="str">
        <f ca="1">CONCATENATE(LOG確認!C46,"/",LOG確認!D46,"/",LOG確認!E46,",",LOG確認!F46,",",LOG確認!G46,",",LOG確認!H46,",",LOG確認!I46,",",LOG確認!J46,LOG確認!K46,",",LOG確認!L46,LOG確認!M46,",",LOG確認!P46,",",LOG確認!Q46,",",LOG確認!N46,",",LOG確認!CE46)</f>
        <v>//,,,,,,,,,,</v>
      </c>
    </row>
    <row r="60" spans="1:19" x14ac:dyDescent="0.15">
      <c r="A60" s="611" t="str">
        <f t="shared" ca="1" si="1"/>
        <v/>
      </c>
      <c r="D60" s="388" t="str">
        <f t="shared" ca="1" si="2"/>
        <v/>
      </c>
      <c r="G60" s="388">
        <v>29</v>
      </c>
      <c r="H60" s="388" t="str">
        <f t="shared" ca="1" si="3"/>
        <v/>
      </c>
      <c r="J60" s="388" t="str">
        <f ca="1">IF(K60&lt;&gt;"",MAX(J$32:J59)+1,"")</f>
        <v/>
      </c>
      <c r="K60" s="388" t="str">
        <f ca="1">IF(ｻﾏﾘｰ!$Q$16="ﾁｪｯｸﾛｸﾞ",P60,IF(N60=1,P60,""))</f>
        <v/>
      </c>
      <c r="N60" s="388" t="str">
        <f ca="1">LOG確認!R47</f>
        <v/>
      </c>
      <c r="P60" s="606" t="str">
        <f ca="1">IF(LOG確認!V47=1,"",S60)</f>
        <v/>
      </c>
      <c r="S60" s="388" t="str">
        <f ca="1">CONCATENATE(LOG確認!C47,"/",LOG確認!D47,"/",LOG確認!E47,",",LOG確認!F47,",",LOG確認!G47,",",LOG確認!H47,",",LOG確認!I47,",",LOG確認!J47,LOG確認!K47,",",LOG確認!L47,LOG確認!M47,",",LOG確認!P47,",",LOG確認!Q47,",",LOG確認!N47,",",LOG確認!CE47)</f>
        <v>//,,,,,,,,,,</v>
      </c>
    </row>
    <row r="61" spans="1:19" x14ac:dyDescent="0.15">
      <c r="A61" s="611" t="str">
        <f t="shared" ca="1" si="1"/>
        <v/>
      </c>
      <c r="D61" s="388" t="str">
        <f t="shared" ca="1" si="2"/>
        <v/>
      </c>
      <c r="G61" s="388">
        <v>30</v>
      </c>
      <c r="H61" s="388" t="str">
        <f t="shared" ca="1" si="3"/>
        <v/>
      </c>
      <c r="J61" s="388" t="str">
        <f ca="1">IF(K61&lt;&gt;"",MAX(J$32:J60)+1,"")</f>
        <v/>
      </c>
      <c r="K61" s="388" t="str">
        <f ca="1">IF(ｻﾏﾘｰ!$Q$16="ﾁｪｯｸﾛｸﾞ",P61,IF(N61=1,P61,""))</f>
        <v/>
      </c>
      <c r="N61" s="388" t="str">
        <f ca="1">LOG確認!R48</f>
        <v/>
      </c>
      <c r="P61" s="606" t="str">
        <f ca="1">IF(LOG確認!V48=1,"",S61)</f>
        <v/>
      </c>
      <c r="S61" s="388" t="str">
        <f ca="1">CONCATENATE(LOG確認!C48,"/",LOG確認!D48,"/",LOG確認!E48,",",LOG確認!F48,",",LOG確認!G48,",",LOG確認!H48,",",LOG確認!I48,",",LOG確認!J48,LOG確認!K48,",",LOG確認!L48,LOG確認!M48,",",LOG確認!P48,",",LOG確認!Q48,",",LOG確認!N48,",",LOG確認!CE48)</f>
        <v>//,,,,,,,,,,</v>
      </c>
    </row>
    <row r="62" spans="1:19" x14ac:dyDescent="0.15">
      <c r="A62" s="611" t="str">
        <f t="shared" ca="1" si="1"/>
        <v/>
      </c>
      <c r="D62" s="388" t="str">
        <f t="shared" ca="1" si="2"/>
        <v/>
      </c>
      <c r="G62" s="388">
        <v>31</v>
      </c>
      <c r="H62" s="388" t="str">
        <f t="shared" ca="1" si="3"/>
        <v/>
      </c>
      <c r="J62" s="388" t="str">
        <f ca="1">IF(K62&lt;&gt;"",MAX(J$32:J61)+1,"")</f>
        <v/>
      </c>
      <c r="K62" s="388" t="str">
        <f ca="1">IF(ｻﾏﾘｰ!$Q$16="ﾁｪｯｸﾛｸﾞ",P62,IF(N62=1,P62,""))</f>
        <v/>
      </c>
      <c r="N62" s="388" t="str">
        <f ca="1">LOG確認!R49</f>
        <v/>
      </c>
      <c r="P62" s="606" t="str">
        <f ca="1">IF(LOG確認!V49=1,"",S62)</f>
        <v/>
      </c>
      <c r="S62" s="388" t="str">
        <f ca="1">CONCATENATE(LOG確認!C49,"/",LOG確認!D49,"/",LOG確認!E49,",",LOG確認!F49,",",LOG確認!G49,",",LOG確認!H49,",",LOG確認!I49,",",LOG確認!J49,LOG確認!K49,",",LOG確認!L49,LOG確認!M49,",",LOG確認!P49,",",LOG確認!Q49,",",LOG確認!N49,",",LOG確認!CE49)</f>
        <v>//,,,,,,,,,,</v>
      </c>
    </row>
    <row r="63" spans="1:19" x14ac:dyDescent="0.15">
      <c r="A63" s="611" t="str">
        <f t="shared" ca="1" si="1"/>
        <v/>
      </c>
      <c r="D63" s="388" t="str">
        <f t="shared" ca="1" si="2"/>
        <v/>
      </c>
      <c r="G63" s="388">
        <v>32</v>
      </c>
      <c r="H63" s="388" t="str">
        <f t="shared" ca="1" si="3"/>
        <v/>
      </c>
      <c r="J63" s="388" t="str">
        <f ca="1">IF(K63&lt;&gt;"",MAX(J$32:J62)+1,"")</f>
        <v/>
      </c>
      <c r="K63" s="388" t="str">
        <f ca="1">IF(ｻﾏﾘｰ!$Q$16="ﾁｪｯｸﾛｸﾞ",P63,IF(N63=1,P63,""))</f>
        <v/>
      </c>
      <c r="N63" s="388" t="str">
        <f ca="1">LOG確認!R50</f>
        <v/>
      </c>
      <c r="P63" s="606" t="str">
        <f ca="1">IF(LOG確認!V50=1,"",S63)</f>
        <v/>
      </c>
      <c r="S63" s="388" t="str">
        <f ca="1">CONCATENATE(LOG確認!C50,"/",LOG確認!D50,"/",LOG確認!E50,",",LOG確認!F50,",",LOG確認!G50,",",LOG確認!H50,",",LOG確認!I50,",",LOG確認!J50,LOG確認!K50,",",LOG確認!L50,LOG確認!M50,",",LOG確認!P50,",",LOG確認!Q50,",",LOG確認!N50,",",LOG確認!CE50)</f>
        <v>//,,,,,,,,,,</v>
      </c>
    </row>
    <row r="64" spans="1:19" x14ac:dyDescent="0.15">
      <c r="A64" s="611" t="str">
        <f t="shared" ca="1" si="1"/>
        <v/>
      </c>
      <c r="D64" s="388" t="str">
        <f t="shared" ca="1" si="2"/>
        <v/>
      </c>
      <c r="G64" s="388">
        <v>33</v>
      </c>
      <c r="H64" s="388" t="str">
        <f t="shared" ca="1" si="3"/>
        <v/>
      </c>
      <c r="J64" s="388" t="str">
        <f ca="1">IF(K64&lt;&gt;"",MAX(J$32:J63)+1,"")</f>
        <v/>
      </c>
      <c r="K64" s="388" t="str">
        <f ca="1">IF(ｻﾏﾘｰ!$Q$16="ﾁｪｯｸﾛｸﾞ",P64,IF(N64=1,P64,""))</f>
        <v/>
      </c>
      <c r="N64" s="388" t="str">
        <f ca="1">LOG確認!R51</f>
        <v/>
      </c>
      <c r="P64" s="606" t="str">
        <f ca="1">IF(LOG確認!V51=1,"",S64)</f>
        <v/>
      </c>
      <c r="S64" s="388" t="str">
        <f ca="1">CONCATENATE(LOG確認!C51,"/",LOG確認!D51,"/",LOG確認!E51,",",LOG確認!F51,",",LOG確認!G51,",",LOG確認!H51,",",LOG確認!I51,",",LOG確認!J51,LOG確認!K51,",",LOG確認!L51,LOG確認!M51,",",LOG確認!P51,",",LOG確認!Q51,",",LOG確認!N51,",",LOG確認!CE51)</f>
        <v>//,,,,,,,,,,</v>
      </c>
    </row>
    <row r="65" spans="1:19" x14ac:dyDescent="0.15">
      <c r="A65" s="611" t="str">
        <f t="shared" ca="1" si="1"/>
        <v/>
      </c>
      <c r="D65" s="388" t="str">
        <f t="shared" ca="1" si="2"/>
        <v/>
      </c>
      <c r="G65" s="388">
        <v>34</v>
      </c>
      <c r="H65" s="388" t="str">
        <f t="shared" ca="1" si="3"/>
        <v/>
      </c>
      <c r="J65" s="388" t="str">
        <f ca="1">IF(K65&lt;&gt;"",MAX(J$32:J64)+1,"")</f>
        <v/>
      </c>
      <c r="K65" s="388" t="str">
        <f ca="1">IF(ｻﾏﾘｰ!$Q$16="ﾁｪｯｸﾛｸﾞ",P65,IF(N65=1,P65,""))</f>
        <v/>
      </c>
      <c r="N65" s="388" t="str">
        <f ca="1">LOG確認!R52</f>
        <v/>
      </c>
      <c r="P65" s="606" t="str">
        <f ca="1">IF(LOG確認!V52=1,"",S65)</f>
        <v/>
      </c>
      <c r="S65" s="388" t="str">
        <f ca="1">CONCATENATE(LOG確認!C52,"/",LOG確認!D52,"/",LOG確認!E52,",",LOG確認!F52,",",LOG確認!G52,",",LOG確認!H52,",",LOG確認!I52,",",LOG確認!J52,LOG確認!K52,",",LOG確認!L52,LOG確認!M52,",",LOG確認!P52,",",LOG確認!Q52,",",LOG確認!N52,",",LOG確認!CE52)</f>
        <v>//,,,,,,,,,,</v>
      </c>
    </row>
    <row r="66" spans="1:19" x14ac:dyDescent="0.15">
      <c r="A66" s="611" t="str">
        <f t="shared" ca="1" si="1"/>
        <v/>
      </c>
      <c r="D66" s="388" t="str">
        <f t="shared" ca="1" si="2"/>
        <v/>
      </c>
      <c r="G66" s="388">
        <v>35</v>
      </c>
      <c r="H66" s="388" t="str">
        <f t="shared" ca="1" si="3"/>
        <v/>
      </c>
      <c r="J66" s="388" t="str">
        <f ca="1">IF(K66&lt;&gt;"",MAX(J$32:J65)+1,"")</f>
        <v/>
      </c>
      <c r="K66" s="388" t="str">
        <f ca="1">IF(ｻﾏﾘｰ!$Q$16="ﾁｪｯｸﾛｸﾞ",P66,IF(N66=1,P66,""))</f>
        <v/>
      </c>
      <c r="N66" s="388" t="str">
        <f ca="1">LOG確認!R53</f>
        <v/>
      </c>
      <c r="P66" s="606" t="str">
        <f ca="1">IF(LOG確認!V53=1,"",S66)</f>
        <v/>
      </c>
      <c r="S66" s="388" t="str">
        <f ca="1">CONCATENATE(LOG確認!C53,"/",LOG確認!D53,"/",LOG確認!E53,",",LOG確認!F53,",",LOG確認!G53,",",LOG確認!H53,",",LOG確認!I53,",",LOG確認!J53,LOG確認!K53,",",LOG確認!L53,LOG確認!M53,",",LOG確認!P53,",",LOG確認!Q53,",",LOG確認!N53,",",LOG確認!CE53)</f>
        <v>//,,,,,,,,,,</v>
      </c>
    </row>
    <row r="67" spans="1:19" x14ac:dyDescent="0.15">
      <c r="A67" s="611" t="str">
        <f t="shared" ca="1" si="1"/>
        <v/>
      </c>
      <c r="D67" s="388" t="str">
        <f t="shared" ca="1" si="2"/>
        <v/>
      </c>
      <c r="G67" s="388">
        <v>36</v>
      </c>
      <c r="H67" s="388" t="str">
        <f t="shared" ca="1" si="3"/>
        <v/>
      </c>
      <c r="J67" s="388" t="str">
        <f ca="1">IF(K67&lt;&gt;"",MAX(J$32:J66)+1,"")</f>
        <v/>
      </c>
      <c r="K67" s="388" t="str">
        <f ca="1">IF(ｻﾏﾘｰ!$Q$16="ﾁｪｯｸﾛｸﾞ",P67,IF(N67=1,P67,""))</f>
        <v/>
      </c>
      <c r="N67" s="388" t="str">
        <f ca="1">LOG確認!R54</f>
        <v/>
      </c>
      <c r="P67" s="606" t="str">
        <f ca="1">IF(LOG確認!V54=1,"",S67)</f>
        <v/>
      </c>
      <c r="S67" s="388" t="str">
        <f ca="1">CONCATENATE(LOG確認!C54,"/",LOG確認!D54,"/",LOG確認!E54,",",LOG確認!F54,",",LOG確認!G54,",",LOG確認!H54,",",LOG確認!I54,",",LOG確認!J54,LOG確認!K54,",",LOG確認!L54,LOG確認!M54,",",LOG確認!P54,",",LOG確認!Q54,",",LOG確認!N54,",",LOG確認!CE54)</f>
        <v>//,,,,,,,,,,</v>
      </c>
    </row>
    <row r="68" spans="1:19" x14ac:dyDescent="0.15">
      <c r="A68" s="611" t="str">
        <f t="shared" ca="1" si="1"/>
        <v/>
      </c>
      <c r="D68" s="388" t="str">
        <f t="shared" ca="1" si="2"/>
        <v/>
      </c>
      <c r="G68" s="388">
        <v>37</v>
      </c>
      <c r="H68" s="388" t="str">
        <f t="shared" ca="1" si="3"/>
        <v/>
      </c>
      <c r="J68" s="388" t="str">
        <f ca="1">IF(K68&lt;&gt;"",MAX(J$32:J67)+1,"")</f>
        <v/>
      </c>
      <c r="K68" s="388" t="str">
        <f ca="1">IF(ｻﾏﾘｰ!$Q$16="ﾁｪｯｸﾛｸﾞ",P68,IF(N68=1,P68,""))</f>
        <v/>
      </c>
      <c r="N68" s="388" t="str">
        <f ca="1">LOG確認!R55</f>
        <v/>
      </c>
      <c r="P68" s="606" t="str">
        <f ca="1">IF(LOG確認!V55=1,"",S68)</f>
        <v/>
      </c>
      <c r="S68" s="388" t="str">
        <f ca="1">CONCATENATE(LOG確認!C55,"/",LOG確認!D55,"/",LOG確認!E55,",",LOG確認!F55,",",LOG確認!G55,",",LOG確認!H55,",",LOG確認!I55,",",LOG確認!J55,LOG確認!K55,",",LOG確認!L55,LOG確認!M55,",",LOG確認!P55,",",LOG確認!Q55,",",LOG確認!N55,",",LOG確認!CE55)</f>
        <v>//,,,,,,,,,,</v>
      </c>
    </row>
    <row r="69" spans="1:19" x14ac:dyDescent="0.15">
      <c r="A69" s="611" t="str">
        <f t="shared" ca="1" si="1"/>
        <v/>
      </c>
      <c r="D69" s="388" t="str">
        <f t="shared" ca="1" si="2"/>
        <v/>
      </c>
      <c r="G69" s="388">
        <v>38</v>
      </c>
      <c r="H69" s="388" t="str">
        <f t="shared" ca="1" si="3"/>
        <v/>
      </c>
      <c r="J69" s="388" t="str">
        <f ca="1">IF(K69&lt;&gt;"",MAX(J$32:J68)+1,"")</f>
        <v/>
      </c>
      <c r="K69" s="388" t="str">
        <f ca="1">IF(ｻﾏﾘｰ!$Q$16="ﾁｪｯｸﾛｸﾞ",P69,IF(N69=1,P69,""))</f>
        <v/>
      </c>
      <c r="N69" s="388" t="str">
        <f ca="1">LOG確認!R56</f>
        <v/>
      </c>
      <c r="P69" s="606" t="str">
        <f ca="1">IF(LOG確認!V56=1,"",S69)</f>
        <v/>
      </c>
      <c r="S69" s="388" t="str">
        <f ca="1">CONCATENATE(LOG確認!C56,"/",LOG確認!D56,"/",LOG確認!E56,",",LOG確認!F56,",",LOG確認!G56,",",LOG確認!H56,",",LOG確認!I56,",",LOG確認!J56,LOG確認!K56,",",LOG確認!L56,LOG確認!M56,",",LOG確認!P56,",",LOG確認!Q56,",",LOG確認!N56,",",LOG確認!CE56)</f>
        <v>//,,,,,,,,,,</v>
      </c>
    </row>
    <row r="70" spans="1:19" x14ac:dyDescent="0.15">
      <c r="A70" s="611" t="str">
        <f t="shared" ca="1" si="1"/>
        <v/>
      </c>
      <c r="D70" s="388" t="str">
        <f t="shared" ca="1" si="2"/>
        <v/>
      </c>
      <c r="G70" s="388">
        <v>39</v>
      </c>
      <c r="H70" s="388" t="str">
        <f t="shared" ca="1" si="3"/>
        <v/>
      </c>
      <c r="J70" s="388" t="str">
        <f ca="1">IF(K70&lt;&gt;"",MAX(J$32:J69)+1,"")</f>
        <v/>
      </c>
      <c r="K70" s="388" t="str">
        <f ca="1">IF(ｻﾏﾘｰ!$Q$16="ﾁｪｯｸﾛｸﾞ",P70,IF(N70=1,P70,""))</f>
        <v/>
      </c>
      <c r="N70" s="388" t="str">
        <f ca="1">LOG確認!R57</f>
        <v/>
      </c>
      <c r="P70" s="606" t="str">
        <f ca="1">IF(LOG確認!V57=1,"",S70)</f>
        <v/>
      </c>
      <c r="S70" s="388" t="str">
        <f ca="1">CONCATENATE(LOG確認!C57,"/",LOG確認!D57,"/",LOG確認!E57,",",LOG確認!F57,",",LOG確認!G57,",",LOG確認!H57,",",LOG確認!I57,",",LOG確認!J57,LOG確認!K57,",",LOG確認!L57,LOG確認!M57,",",LOG確認!P57,",",LOG確認!Q57,",",LOG確認!N57,",",LOG確認!CE57)</f>
        <v>//,,,,,,,,,,</v>
      </c>
    </row>
    <row r="71" spans="1:19" x14ac:dyDescent="0.15">
      <c r="A71" s="611" t="str">
        <f t="shared" ca="1" si="1"/>
        <v/>
      </c>
      <c r="D71" s="388" t="str">
        <f t="shared" ca="1" si="2"/>
        <v/>
      </c>
      <c r="G71" s="388">
        <v>40</v>
      </c>
      <c r="H71" s="388" t="str">
        <f t="shared" ca="1" si="3"/>
        <v/>
      </c>
      <c r="J71" s="388" t="str">
        <f ca="1">IF(K71&lt;&gt;"",MAX(J$32:J70)+1,"")</f>
        <v/>
      </c>
      <c r="K71" s="388" t="str">
        <f ca="1">IF(ｻﾏﾘｰ!$Q$16="ﾁｪｯｸﾛｸﾞ",P71,IF(N71=1,P71,""))</f>
        <v/>
      </c>
      <c r="N71" s="388" t="str">
        <f ca="1">LOG確認!R58</f>
        <v/>
      </c>
      <c r="P71" s="606" t="str">
        <f ca="1">IF(LOG確認!V58=1,"",S71)</f>
        <v/>
      </c>
      <c r="S71" s="388" t="str">
        <f ca="1">CONCATENATE(LOG確認!C58,"/",LOG確認!D58,"/",LOG確認!E58,",",LOG確認!F58,",",LOG確認!G58,",",LOG確認!H58,",",LOG確認!I58,",",LOG確認!J58,LOG確認!K58,",",LOG確認!L58,LOG確認!M58,",",LOG確認!P58,",",LOG確認!Q58,",",LOG確認!N58,",",LOG確認!CE58)</f>
        <v>//,,,,,,,,,,</v>
      </c>
    </row>
    <row r="72" spans="1:19" x14ac:dyDescent="0.15">
      <c r="A72" s="611" t="str">
        <f t="shared" ca="1" si="1"/>
        <v/>
      </c>
      <c r="D72" s="388" t="str">
        <f t="shared" ca="1" si="2"/>
        <v/>
      </c>
      <c r="G72" s="388">
        <v>41</v>
      </c>
      <c r="H72" s="388" t="str">
        <f t="shared" ca="1" si="3"/>
        <v/>
      </c>
      <c r="J72" s="388" t="str">
        <f ca="1">IF(K72&lt;&gt;"",MAX(J$32:J71)+1,"")</f>
        <v/>
      </c>
      <c r="K72" s="388" t="str">
        <f ca="1">IF(ｻﾏﾘｰ!$Q$16="ﾁｪｯｸﾛｸﾞ",P72,IF(N72=1,P72,""))</f>
        <v/>
      </c>
      <c r="N72" s="388" t="str">
        <f ca="1">LOG確認!R59</f>
        <v/>
      </c>
      <c r="P72" s="606" t="str">
        <f ca="1">IF(LOG確認!V59=1,"",S72)</f>
        <v/>
      </c>
      <c r="S72" s="388" t="str">
        <f ca="1">CONCATENATE(LOG確認!C59,"/",LOG確認!D59,"/",LOG確認!E59,",",LOG確認!F59,",",LOG確認!G59,",",LOG確認!H59,",",LOG確認!I59,",",LOG確認!J59,LOG確認!K59,",",LOG確認!L59,LOG確認!M59,",",LOG確認!P59,",",LOG確認!Q59,",",LOG確認!N59,",",LOG確認!CE59)</f>
        <v>//,,,,,,,,,,</v>
      </c>
    </row>
    <row r="73" spans="1:19" x14ac:dyDescent="0.15">
      <c r="A73" s="611" t="str">
        <f t="shared" ca="1" si="1"/>
        <v/>
      </c>
      <c r="D73" s="388" t="str">
        <f t="shared" ca="1" si="2"/>
        <v/>
      </c>
      <c r="G73" s="388">
        <v>42</v>
      </c>
      <c r="H73" s="388" t="str">
        <f t="shared" ca="1" si="3"/>
        <v/>
      </c>
      <c r="J73" s="388" t="str">
        <f ca="1">IF(K73&lt;&gt;"",MAX(J$32:J72)+1,"")</f>
        <v/>
      </c>
      <c r="K73" s="388" t="str">
        <f ca="1">IF(ｻﾏﾘｰ!$Q$16="ﾁｪｯｸﾛｸﾞ",P73,IF(N73=1,P73,""))</f>
        <v/>
      </c>
      <c r="N73" s="388" t="str">
        <f ca="1">LOG確認!R60</f>
        <v/>
      </c>
      <c r="P73" s="606" t="str">
        <f ca="1">IF(LOG確認!V60=1,"",S73)</f>
        <v/>
      </c>
      <c r="S73" s="388" t="str">
        <f ca="1">CONCATENATE(LOG確認!C60,"/",LOG確認!D60,"/",LOG確認!E60,",",LOG確認!F60,",",LOG確認!G60,",",LOG確認!H60,",",LOG確認!I60,",",LOG確認!J60,LOG確認!K60,",",LOG確認!L60,LOG確認!M60,",",LOG確認!P60,",",LOG確認!Q60,",",LOG確認!N60,",",LOG確認!CE60)</f>
        <v>//,,,,,,,,,,</v>
      </c>
    </row>
    <row r="74" spans="1:19" x14ac:dyDescent="0.15">
      <c r="A74" s="611" t="str">
        <f t="shared" ca="1" si="1"/>
        <v/>
      </c>
      <c r="D74" s="388" t="str">
        <f t="shared" ca="1" si="2"/>
        <v/>
      </c>
      <c r="G74" s="388">
        <v>43</v>
      </c>
      <c r="H74" s="388" t="str">
        <f t="shared" ca="1" si="3"/>
        <v/>
      </c>
      <c r="J74" s="388" t="str">
        <f ca="1">IF(K74&lt;&gt;"",MAX(J$32:J73)+1,"")</f>
        <v/>
      </c>
      <c r="K74" s="388" t="str">
        <f ca="1">IF(ｻﾏﾘｰ!$Q$16="ﾁｪｯｸﾛｸﾞ",P74,IF(N74=1,P74,""))</f>
        <v/>
      </c>
      <c r="N74" s="388" t="str">
        <f ca="1">LOG確認!R61</f>
        <v/>
      </c>
      <c r="P74" s="606" t="str">
        <f ca="1">IF(LOG確認!V61=1,"",S74)</f>
        <v/>
      </c>
      <c r="S74" s="388" t="str">
        <f ca="1">CONCATENATE(LOG確認!C61,"/",LOG確認!D61,"/",LOG確認!E61,",",LOG確認!F61,",",LOG確認!G61,",",LOG確認!H61,",",LOG確認!I61,",",LOG確認!J61,LOG確認!K61,",",LOG確認!L61,LOG確認!M61,",",LOG確認!P61,",",LOG確認!Q61,",",LOG確認!N61,",",LOG確認!CE61)</f>
        <v>//,,,,,,,,,,</v>
      </c>
    </row>
    <row r="75" spans="1:19" x14ac:dyDescent="0.15">
      <c r="A75" s="611" t="str">
        <f t="shared" ca="1" si="1"/>
        <v/>
      </c>
      <c r="D75" s="388" t="str">
        <f t="shared" ca="1" si="2"/>
        <v/>
      </c>
      <c r="G75" s="388">
        <v>44</v>
      </c>
      <c r="H75" s="388" t="str">
        <f t="shared" ca="1" si="3"/>
        <v/>
      </c>
      <c r="J75" s="388" t="str">
        <f ca="1">IF(K75&lt;&gt;"",MAX(J$32:J74)+1,"")</f>
        <v/>
      </c>
      <c r="K75" s="388" t="str">
        <f ca="1">IF(ｻﾏﾘｰ!$Q$16="ﾁｪｯｸﾛｸﾞ",P75,IF(N75=1,P75,""))</f>
        <v/>
      </c>
      <c r="N75" s="388" t="str">
        <f ca="1">LOG確認!R62</f>
        <v/>
      </c>
      <c r="P75" s="606" t="str">
        <f ca="1">IF(LOG確認!V62=1,"",S75)</f>
        <v/>
      </c>
      <c r="S75" s="388" t="str">
        <f ca="1">CONCATENATE(LOG確認!C62,"/",LOG確認!D62,"/",LOG確認!E62,",",LOG確認!F62,",",LOG確認!G62,",",LOG確認!H62,",",LOG確認!I62,",",LOG確認!J62,LOG確認!K62,",",LOG確認!L62,LOG確認!M62,",",LOG確認!P62,",",LOG確認!Q62,",",LOG確認!N62,",",LOG確認!CE62)</f>
        <v>//,,,,,,,,,,</v>
      </c>
    </row>
    <row r="76" spans="1:19" x14ac:dyDescent="0.15">
      <c r="A76" s="611" t="str">
        <f t="shared" ca="1" si="1"/>
        <v/>
      </c>
      <c r="D76" s="388" t="str">
        <f t="shared" ca="1" si="2"/>
        <v/>
      </c>
      <c r="G76" s="388">
        <v>45</v>
      </c>
      <c r="H76" s="388" t="str">
        <f t="shared" ca="1" si="3"/>
        <v/>
      </c>
      <c r="J76" s="388" t="str">
        <f ca="1">IF(K76&lt;&gt;"",MAX(J$32:J75)+1,"")</f>
        <v/>
      </c>
      <c r="K76" s="388" t="str">
        <f ca="1">IF(ｻﾏﾘｰ!$Q$16="ﾁｪｯｸﾛｸﾞ",P76,IF(N76=1,P76,""))</f>
        <v/>
      </c>
      <c r="N76" s="388" t="str">
        <f ca="1">LOG確認!R63</f>
        <v/>
      </c>
      <c r="P76" s="606" t="str">
        <f ca="1">IF(LOG確認!V63=1,"",S76)</f>
        <v/>
      </c>
      <c r="S76" s="388" t="str">
        <f ca="1">CONCATENATE(LOG確認!C63,"/",LOG確認!D63,"/",LOG確認!E63,",",LOG確認!F63,",",LOG確認!G63,",",LOG確認!H63,",",LOG確認!I63,",",LOG確認!J63,LOG確認!K63,",",LOG確認!L63,LOG確認!M63,",",LOG確認!P63,",",LOG確認!Q63,",",LOG確認!N63,",",LOG確認!CE63)</f>
        <v>//,,,,,,,,,,</v>
      </c>
    </row>
    <row r="77" spans="1:19" x14ac:dyDescent="0.15">
      <c r="A77" s="611" t="str">
        <f t="shared" ca="1" si="1"/>
        <v/>
      </c>
      <c r="D77" s="388" t="str">
        <f t="shared" ca="1" si="2"/>
        <v/>
      </c>
      <c r="G77" s="388">
        <v>46</v>
      </c>
      <c r="H77" s="388" t="str">
        <f t="shared" ca="1" si="3"/>
        <v/>
      </c>
      <c r="J77" s="388" t="str">
        <f ca="1">IF(K77&lt;&gt;"",MAX(J$32:J76)+1,"")</f>
        <v/>
      </c>
      <c r="K77" s="388" t="str">
        <f ca="1">IF(ｻﾏﾘｰ!$Q$16="ﾁｪｯｸﾛｸﾞ",P77,IF(N77=1,P77,""))</f>
        <v/>
      </c>
      <c r="N77" s="388" t="str">
        <f ca="1">LOG確認!R64</f>
        <v/>
      </c>
      <c r="P77" s="606" t="str">
        <f ca="1">IF(LOG確認!V64=1,"",S77)</f>
        <v/>
      </c>
      <c r="S77" s="388" t="str">
        <f ca="1">CONCATENATE(LOG確認!C64,"/",LOG確認!D64,"/",LOG確認!E64,",",LOG確認!F64,",",LOG確認!G64,",",LOG確認!H64,",",LOG確認!I64,",",LOG確認!J64,LOG確認!K64,",",LOG確認!L64,LOG確認!M64,",",LOG確認!P64,",",LOG確認!Q64,",",LOG確認!N64,",",LOG確認!CE64)</f>
        <v>//,,,,,,,,,,</v>
      </c>
    </row>
    <row r="78" spans="1:19" x14ac:dyDescent="0.15">
      <c r="A78" s="611" t="str">
        <f t="shared" ref="A78:A141" ca="1" si="4">IF($Q$7=1,"",D78)</f>
        <v/>
      </c>
      <c r="D78" s="388" t="str">
        <f t="shared" ca="1" si="2"/>
        <v/>
      </c>
      <c r="G78" s="388">
        <v>47</v>
      </c>
      <c r="H78" s="388" t="str">
        <f t="shared" ca="1" si="3"/>
        <v/>
      </c>
      <c r="J78" s="388" t="str">
        <f ca="1">IF(K78&lt;&gt;"",MAX(J$32:J77)+1,"")</f>
        <v/>
      </c>
      <c r="K78" s="388" t="str">
        <f ca="1">IF(ｻﾏﾘｰ!$Q$16="ﾁｪｯｸﾛｸﾞ",P78,IF(N78=1,P78,""))</f>
        <v/>
      </c>
      <c r="N78" s="388" t="str">
        <f ca="1">LOG確認!R65</f>
        <v/>
      </c>
      <c r="P78" s="606" t="str">
        <f ca="1">IF(LOG確認!V65=1,"",S78)</f>
        <v/>
      </c>
      <c r="S78" s="388" t="str">
        <f ca="1">CONCATENATE(LOG確認!C65,"/",LOG確認!D65,"/",LOG確認!E65,",",LOG確認!F65,",",LOG確認!G65,",",LOG確認!H65,",",LOG確認!I65,",",LOG確認!J65,LOG確認!K65,",",LOG確認!L65,LOG確認!M65,",",LOG確認!P65,",",LOG確認!Q65,",",LOG確認!N65,",",LOG確認!CE65)</f>
        <v>//,,,,,,,,,,</v>
      </c>
    </row>
    <row r="79" spans="1:19" x14ac:dyDescent="0.15">
      <c r="A79" s="611" t="str">
        <f t="shared" ca="1" si="4"/>
        <v/>
      </c>
      <c r="D79" s="388" t="str">
        <f t="shared" ca="1" si="2"/>
        <v/>
      </c>
      <c r="G79" s="388">
        <v>48</v>
      </c>
      <c r="H79" s="388" t="str">
        <f t="shared" ca="1" si="3"/>
        <v/>
      </c>
      <c r="J79" s="388" t="str">
        <f ca="1">IF(K79&lt;&gt;"",MAX(J$32:J78)+1,"")</f>
        <v/>
      </c>
      <c r="K79" s="388" t="str">
        <f ca="1">IF(ｻﾏﾘｰ!$Q$16="ﾁｪｯｸﾛｸﾞ",P79,IF(N79=1,P79,""))</f>
        <v/>
      </c>
      <c r="N79" s="388" t="str">
        <f ca="1">LOG確認!R66</f>
        <v/>
      </c>
      <c r="P79" s="606" t="str">
        <f ca="1">IF(LOG確認!V66=1,"",S79)</f>
        <v/>
      </c>
      <c r="S79" s="388" t="str">
        <f ca="1">CONCATENATE(LOG確認!C66,"/",LOG確認!D66,"/",LOG確認!E66,",",LOG確認!F66,",",LOG確認!G66,",",LOG確認!H66,",",LOG確認!I66,",",LOG確認!J66,LOG確認!K66,",",LOG確認!L66,LOG確認!M66,",",LOG確認!P66,",",LOG確認!Q66,",",LOG確認!N66,",",LOG確認!CE66)</f>
        <v>//,,,,,,,,,,</v>
      </c>
    </row>
    <row r="80" spans="1:19" x14ac:dyDescent="0.15">
      <c r="A80" s="611" t="str">
        <f t="shared" ca="1" si="4"/>
        <v/>
      </c>
      <c r="D80" s="388" t="str">
        <f t="shared" ca="1" si="2"/>
        <v/>
      </c>
      <c r="G80" s="388">
        <v>49</v>
      </c>
      <c r="H80" s="388" t="str">
        <f t="shared" ca="1" si="3"/>
        <v/>
      </c>
      <c r="J80" s="388" t="str">
        <f ca="1">IF(K80&lt;&gt;"",MAX(J$32:J79)+1,"")</f>
        <v/>
      </c>
      <c r="K80" s="388" t="str">
        <f ca="1">IF(ｻﾏﾘｰ!$Q$16="ﾁｪｯｸﾛｸﾞ",P80,IF(N80=1,P80,""))</f>
        <v/>
      </c>
      <c r="N80" s="388" t="str">
        <f ca="1">LOG確認!R67</f>
        <v/>
      </c>
      <c r="P80" s="606" t="str">
        <f ca="1">IF(LOG確認!V67=1,"",S80)</f>
        <v/>
      </c>
      <c r="S80" s="388" t="str">
        <f ca="1">CONCATENATE(LOG確認!C67,"/",LOG確認!D67,"/",LOG確認!E67,",",LOG確認!F67,",",LOG確認!G67,",",LOG確認!H67,",",LOG確認!I67,",",LOG確認!J67,LOG確認!K67,",",LOG確認!L67,LOG確認!M67,",",LOG確認!P67,",",LOG確認!Q67,",",LOG確認!N67,",",LOG確認!CE67)</f>
        <v>//,,,,,,,,,,</v>
      </c>
    </row>
    <row r="81" spans="1:19" x14ac:dyDescent="0.15">
      <c r="A81" s="611" t="str">
        <f t="shared" ca="1" si="4"/>
        <v/>
      </c>
      <c r="D81" s="388" t="str">
        <f t="shared" ca="1" si="2"/>
        <v/>
      </c>
      <c r="G81" s="388">
        <v>50</v>
      </c>
      <c r="H81" s="388" t="str">
        <f t="shared" ca="1" si="3"/>
        <v/>
      </c>
      <c r="J81" s="388" t="str">
        <f ca="1">IF(K81&lt;&gt;"",MAX(J$32:J80)+1,"")</f>
        <v/>
      </c>
      <c r="K81" s="388" t="str">
        <f ca="1">IF(ｻﾏﾘｰ!$Q$16="ﾁｪｯｸﾛｸﾞ",P81,IF(N81=1,P81,""))</f>
        <v/>
      </c>
      <c r="N81" s="388" t="str">
        <f ca="1">LOG確認!R68</f>
        <v/>
      </c>
      <c r="P81" s="606" t="str">
        <f ca="1">IF(LOG確認!V68=1,"",S81)</f>
        <v/>
      </c>
      <c r="S81" s="388" t="str">
        <f ca="1">CONCATENATE(LOG確認!C68,"/",LOG確認!D68,"/",LOG確認!E68,",",LOG確認!F68,",",LOG確認!G68,",",LOG確認!H68,",",LOG確認!I68,",",LOG確認!J68,LOG確認!K68,",",LOG確認!L68,LOG確認!M68,",",LOG確認!P68,",",LOG確認!Q68,",",LOG確認!N68,",",LOG確認!CE68)</f>
        <v>//,,,,,,,,,,</v>
      </c>
    </row>
    <row r="82" spans="1:19" x14ac:dyDescent="0.15">
      <c r="A82" s="611" t="str">
        <f t="shared" ca="1" si="4"/>
        <v/>
      </c>
      <c r="D82" s="388" t="str">
        <f t="shared" ca="1" si="2"/>
        <v/>
      </c>
      <c r="G82" s="388">
        <v>51</v>
      </c>
      <c r="H82" s="388" t="str">
        <f t="shared" ca="1" si="3"/>
        <v/>
      </c>
      <c r="J82" s="388" t="str">
        <f ca="1">IF(K82&lt;&gt;"",MAX(J$32:J81)+1,"")</f>
        <v/>
      </c>
      <c r="K82" s="388" t="str">
        <f ca="1">IF(ｻﾏﾘｰ!$Q$16="ﾁｪｯｸﾛｸﾞ",P82,IF(N82=1,P82,""))</f>
        <v/>
      </c>
      <c r="N82" s="388" t="str">
        <f ca="1">LOG確認!R69</f>
        <v/>
      </c>
      <c r="P82" s="606" t="str">
        <f ca="1">IF(LOG確認!V69=1,"",S82)</f>
        <v/>
      </c>
      <c r="S82" s="388" t="str">
        <f ca="1">CONCATENATE(LOG確認!C69,"/",LOG確認!D69,"/",LOG確認!E69,",",LOG確認!F69,",",LOG確認!G69,",",LOG確認!H69,",",LOG確認!I69,",",LOG確認!J69,LOG確認!K69,",",LOG確認!L69,LOG確認!M69,",",LOG確認!P69,",",LOG確認!Q69,",",LOG確認!N69,",",LOG確認!CE69)</f>
        <v>//,,,,,,,,,,</v>
      </c>
    </row>
    <row r="83" spans="1:19" x14ac:dyDescent="0.15">
      <c r="A83" s="611" t="str">
        <f t="shared" ca="1" si="4"/>
        <v/>
      </c>
      <c r="D83" s="388" t="str">
        <f t="shared" ca="1" si="2"/>
        <v/>
      </c>
      <c r="G83" s="388">
        <v>52</v>
      </c>
      <c r="H83" s="388" t="str">
        <f t="shared" ca="1" si="3"/>
        <v/>
      </c>
      <c r="J83" s="388" t="str">
        <f ca="1">IF(K83&lt;&gt;"",MAX(J$32:J82)+1,"")</f>
        <v/>
      </c>
      <c r="K83" s="388" t="str">
        <f ca="1">IF(ｻﾏﾘｰ!$Q$16="ﾁｪｯｸﾛｸﾞ",P83,IF(N83=1,P83,""))</f>
        <v/>
      </c>
      <c r="N83" s="388" t="str">
        <f ca="1">LOG確認!R70</f>
        <v/>
      </c>
      <c r="P83" s="606" t="str">
        <f ca="1">IF(LOG確認!V70=1,"",S83)</f>
        <v/>
      </c>
      <c r="S83" s="388" t="str">
        <f ca="1">CONCATENATE(LOG確認!C70,"/",LOG確認!D70,"/",LOG確認!E70,",",LOG確認!F70,",",LOG確認!G70,",",LOG確認!H70,",",LOG確認!I70,",",LOG確認!J70,LOG確認!K70,",",LOG確認!L70,LOG確認!M70,",",LOG確認!P70,",",LOG確認!Q70,",",LOG確認!N70,",",LOG確認!CE70)</f>
        <v>//,,,,,,,,,,</v>
      </c>
    </row>
    <row r="84" spans="1:19" x14ac:dyDescent="0.15">
      <c r="A84" s="611" t="str">
        <f t="shared" ca="1" si="4"/>
        <v/>
      </c>
      <c r="D84" s="388" t="str">
        <f t="shared" ca="1" si="2"/>
        <v/>
      </c>
      <c r="G84" s="388">
        <v>53</v>
      </c>
      <c r="H84" s="388" t="str">
        <f t="shared" ca="1" si="3"/>
        <v/>
      </c>
      <c r="J84" s="388" t="str">
        <f ca="1">IF(K84&lt;&gt;"",MAX(J$32:J83)+1,"")</f>
        <v/>
      </c>
      <c r="K84" s="388" t="str">
        <f ca="1">IF(ｻﾏﾘｰ!$Q$16="ﾁｪｯｸﾛｸﾞ",P84,IF(N84=1,P84,""))</f>
        <v/>
      </c>
      <c r="N84" s="388" t="str">
        <f ca="1">LOG確認!R71</f>
        <v/>
      </c>
      <c r="P84" s="606" t="str">
        <f ca="1">IF(LOG確認!V71=1,"",S84)</f>
        <v/>
      </c>
      <c r="S84" s="388" t="str">
        <f ca="1">CONCATENATE(LOG確認!C71,"/",LOG確認!D71,"/",LOG確認!E71,",",LOG確認!F71,",",LOG確認!G71,",",LOG確認!H71,",",LOG確認!I71,",",LOG確認!J71,LOG確認!K71,",",LOG確認!L71,LOG確認!M71,",",LOG確認!P71,",",LOG確認!Q71,",",LOG確認!N71,",",LOG確認!CE71)</f>
        <v>//,,,,,,,,,,</v>
      </c>
    </row>
    <row r="85" spans="1:19" x14ac:dyDescent="0.15">
      <c r="A85" s="611" t="str">
        <f t="shared" ca="1" si="4"/>
        <v/>
      </c>
      <c r="D85" s="388" t="str">
        <f t="shared" ca="1" si="2"/>
        <v/>
      </c>
      <c r="G85" s="388">
        <v>54</v>
      </c>
      <c r="H85" s="388" t="str">
        <f t="shared" ca="1" si="3"/>
        <v/>
      </c>
      <c r="J85" s="388" t="str">
        <f ca="1">IF(K85&lt;&gt;"",MAX(J$32:J84)+1,"")</f>
        <v/>
      </c>
      <c r="K85" s="388" t="str">
        <f ca="1">IF(ｻﾏﾘｰ!$Q$16="ﾁｪｯｸﾛｸﾞ",P85,IF(N85=1,P85,""))</f>
        <v/>
      </c>
      <c r="N85" s="388" t="str">
        <f ca="1">LOG確認!R72</f>
        <v/>
      </c>
      <c r="P85" s="606" t="str">
        <f ca="1">IF(LOG確認!V72=1,"",S85)</f>
        <v/>
      </c>
      <c r="S85" s="388" t="str">
        <f ca="1">CONCATENATE(LOG確認!C72,"/",LOG確認!D72,"/",LOG確認!E72,",",LOG確認!F72,",",LOG確認!G72,",",LOG確認!H72,",",LOG確認!I72,",",LOG確認!J72,LOG確認!K72,",",LOG確認!L72,LOG確認!M72,",",LOG確認!P72,",",LOG確認!Q72,",",LOG確認!N72,",",LOG確認!CE72)</f>
        <v>//,,,,,,,,,,</v>
      </c>
    </row>
    <row r="86" spans="1:19" x14ac:dyDescent="0.15">
      <c r="A86" s="611" t="str">
        <f t="shared" ca="1" si="4"/>
        <v/>
      </c>
      <c r="D86" s="388" t="str">
        <f t="shared" ca="1" si="2"/>
        <v/>
      </c>
      <c r="G86" s="388">
        <v>55</v>
      </c>
      <c r="H86" s="388" t="str">
        <f t="shared" ca="1" si="3"/>
        <v/>
      </c>
      <c r="J86" s="388" t="str">
        <f ca="1">IF(K86&lt;&gt;"",MAX(J$32:J85)+1,"")</f>
        <v/>
      </c>
      <c r="K86" s="388" t="str">
        <f ca="1">IF(ｻﾏﾘｰ!$Q$16="ﾁｪｯｸﾛｸﾞ",P86,IF(N86=1,P86,""))</f>
        <v/>
      </c>
      <c r="N86" s="388" t="str">
        <f ca="1">LOG確認!R73</f>
        <v/>
      </c>
      <c r="P86" s="606" t="str">
        <f ca="1">IF(LOG確認!V73=1,"",S86)</f>
        <v/>
      </c>
      <c r="S86" s="388" t="str">
        <f ca="1">CONCATENATE(LOG確認!C73,"/",LOG確認!D73,"/",LOG確認!E73,",",LOG確認!F73,",",LOG確認!G73,",",LOG確認!H73,",",LOG確認!I73,",",LOG確認!J73,LOG確認!K73,",",LOG確認!L73,LOG確認!M73,",",LOG確認!P73,",",LOG確認!Q73,",",LOG確認!N73,",",LOG確認!CE73)</f>
        <v>//,,,,,,,,,,</v>
      </c>
    </row>
    <row r="87" spans="1:19" x14ac:dyDescent="0.15">
      <c r="A87" s="611" t="str">
        <f t="shared" ca="1" si="4"/>
        <v/>
      </c>
      <c r="D87" s="388" t="str">
        <f t="shared" ca="1" si="2"/>
        <v/>
      </c>
      <c r="G87" s="388">
        <v>56</v>
      </c>
      <c r="H87" s="388" t="str">
        <f t="shared" ca="1" si="3"/>
        <v/>
      </c>
      <c r="J87" s="388" t="str">
        <f ca="1">IF(K87&lt;&gt;"",MAX(J$32:J86)+1,"")</f>
        <v/>
      </c>
      <c r="K87" s="388" t="str">
        <f ca="1">IF(ｻﾏﾘｰ!$Q$16="ﾁｪｯｸﾛｸﾞ",P87,IF(N87=1,P87,""))</f>
        <v/>
      </c>
      <c r="N87" s="388" t="str">
        <f ca="1">LOG確認!R74</f>
        <v/>
      </c>
      <c r="P87" s="606" t="str">
        <f ca="1">IF(LOG確認!V74=1,"",S87)</f>
        <v/>
      </c>
      <c r="S87" s="388" t="str">
        <f ca="1">CONCATENATE(LOG確認!C74,"/",LOG確認!D74,"/",LOG確認!E74,",",LOG確認!F74,",",LOG確認!G74,",",LOG確認!H74,",",LOG確認!I74,",",LOG確認!J74,LOG確認!K74,",",LOG確認!L74,LOG確認!M74,",",LOG確認!P74,",",LOG確認!Q74,",",LOG確認!N74,",",LOG確認!CE74)</f>
        <v>//,,,,,,,,,,</v>
      </c>
    </row>
    <row r="88" spans="1:19" x14ac:dyDescent="0.15">
      <c r="A88" s="611" t="str">
        <f t="shared" ca="1" si="4"/>
        <v/>
      </c>
      <c r="D88" s="388" t="str">
        <f t="shared" ca="1" si="2"/>
        <v/>
      </c>
      <c r="G88" s="388">
        <v>57</v>
      </c>
      <c r="H88" s="388" t="str">
        <f t="shared" ca="1" si="3"/>
        <v/>
      </c>
      <c r="J88" s="388" t="str">
        <f ca="1">IF(K88&lt;&gt;"",MAX(J$32:J87)+1,"")</f>
        <v/>
      </c>
      <c r="K88" s="388" t="str">
        <f ca="1">IF(ｻﾏﾘｰ!$Q$16="ﾁｪｯｸﾛｸﾞ",P88,IF(N88=1,P88,""))</f>
        <v/>
      </c>
      <c r="N88" s="388" t="str">
        <f ca="1">LOG確認!R75</f>
        <v/>
      </c>
      <c r="P88" s="606" t="str">
        <f ca="1">IF(LOG確認!V75=1,"",S88)</f>
        <v/>
      </c>
      <c r="S88" s="388" t="str">
        <f ca="1">CONCATENATE(LOG確認!C75,"/",LOG確認!D75,"/",LOG確認!E75,",",LOG確認!F75,",",LOG確認!G75,",",LOG確認!H75,",",LOG確認!I75,",",LOG確認!J75,LOG確認!K75,",",LOG確認!L75,LOG確認!M75,",",LOG確認!P75,",",LOG確認!Q75,",",LOG確認!N75,",",LOG確認!CE75)</f>
        <v>//,,,,,,,,,,</v>
      </c>
    </row>
    <row r="89" spans="1:19" x14ac:dyDescent="0.15">
      <c r="A89" s="611" t="str">
        <f t="shared" ca="1" si="4"/>
        <v/>
      </c>
      <c r="D89" s="388" t="str">
        <f t="shared" ca="1" si="2"/>
        <v/>
      </c>
      <c r="G89" s="388">
        <v>58</v>
      </c>
      <c r="H89" s="388" t="str">
        <f t="shared" ca="1" si="3"/>
        <v/>
      </c>
      <c r="J89" s="388" t="str">
        <f ca="1">IF(K89&lt;&gt;"",MAX(J$32:J88)+1,"")</f>
        <v/>
      </c>
      <c r="K89" s="388" t="str">
        <f ca="1">IF(ｻﾏﾘｰ!$Q$16="ﾁｪｯｸﾛｸﾞ",P89,IF(N89=1,P89,""))</f>
        <v/>
      </c>
      <c r="N89" s="388" t="str">
        <f ca="1">LOG確認!R76</f>
        <v/>
      </c>
      <c r="P89" s="606" t="str">
        <f ca="1">IF(LOG確認!V76=1,"",S89)</f>
        <v/>
      </c>
      <c r="S89" s="388" t="str">
        <f ca="1">CONCATENATE(LOG確認!C76,"/",LOG確認!D76,"/",LOG確認!E76,",",LOG確認!F76,",",LOG確認!G76,",",LOG確認!H76,",",LOG確認!I76,",",LOG確認!J76,LOG確認!K76,",",LOG確認!L76,LOG確認!M76,",",LOG確認!P76,",",LOG確認!Q76,",",LOG確認!N76,",",LOG確認!CE76)</f>
        <v>//,,,,,,,,,,</v>
      </c>
    </row>
    <row r="90" spans="1:19" x14ac:dyDescent="0.15">
      <c r="A90" s="611" t="str">
        <f t="shared" ca="1" si="4"/>
        <v/>
      </c>
      <c r="D90" s="388" t="str">
        <f t="shared" ca="1" si="2"/>
        <v/>
      </c>
      <c r="G90" s="388">
        <v>59</v>
      </c>
      <c r="H90" s="388" t="str">
        <f t="shared" ca="1" si="3"/>
        <v/>
      </c>
      <c r="J90" s="388" t="str">
        <f ca="1">IF(K90&lt;&gt;"",MAX(J$32:J89)+1,"")</f>
        <v/>
      </c>
      <c r="K90" s="388" t="str">
        <f ca="1">IF(ｻﾏﾘｰ!$Q$16="ﾁｪｯｸﾛｸﾞ",P90,IF(N90=1,P90,""))</f>
        <v/>
      </c>
      <c r="N90" s="388" t="str">
        <f ca="1">LOG確認!R77</f>
        <v/>
      </c>
      <c r="P90" s="606" t="str">
        <f ca="1">IF(LOG確認!V77=1,"",S90)</f>
        <v/>
      </c>
      <c r="S90" s="388" t="str">
        <f ca="1">CONCATENATE(LOG確認!C77,"/",LOG確認!D77,"/",LOG確認!E77,",",LOG確認!F77,",",LOG確認!G77,",",LOG確認!H77,",",LOG確認!I77,",",LOG確認!J77,LOG確認!K77,",",LOG確認!L77,LOG確認!M77,",",LOG確認!P77,",",LOG確認!Q77,",",LOG確認!N77,",",LOG確認!CE77)</f>
        <v>//,,,,,,,,,,</v>
      </c>
    </row>
    <row r="91" spans="1:19" x14ac:dyDescent="0.15">
      <c r="A91" s="611" t="str">
        <f t="shared" ca="1" si="4"/>
        <v/>
      </c>
      <c r="D91" s="388" t="str">
        <f t="shared" ca="1" si="2"/>
        <v/>
      </c>
      <c r="G91" s="388">
        <v>60</v>
      </c>
      <c r="H91" s="388" t="str">
        <f t="shared" ca="1" si="3"/>
        <v/>
      </c>
      <c r="J91" s="388" t="str">
        <f ca="1">IF(K91&lt;&gt;"",MAX(J$32:J90)+1,"")</f>
        <v/>
      </c>
      <c r="K91" s="388" t="str">
        <f ca="1">IF(ｻﾏﾘｰ!$Q$16="ﾁｪｯｸﾛｸﾞ",P91,IF(N91=1,P91,""))</f>
        <v/>
      </c>
      <c r="N91" s="388" t="str">
        <f ca="1">LOG確認!R78</f>
        <v/>
      </c>
      <c r="P91" s="606" t="str">
        <f ca="1">IF(LOG確認!V78=1,"",S91)</f>
        <v/>
      </c>
      <c r="S91" s="388" t="str">
        <f ca="1">CONCATENATE(LOG確認!C78,"/",LOG確認!D78,"/",LOG確認!E78,",",LOG確認!F78,",",LOG確認!G78,",",LOG確認!H78,",",LOG確認!I78,",",LOG確認!J78,LOG確認!K78,",",LOG確認!L78,LOG確認!M78,",",LOG確認!P78,",",LOG確認!Q78,",",LOG確認!N78,",",LOG確認!CE78)</f>
        <v>//,,,,,,,,,,</v>
      </c>
    </row>
    <row r="92" spans="1:19" x14ac:dyDescent="0.15">
      <c r="A92" s="611" t="str">
        <f t="shared" ca="1" si="4"/>
        <v/>
      </c>
      <c r="D92" s="388" t="str">
        <f t="shared" ca="1" si="2"/>
        <v/>
      </c>
      <c r="G92" s="388">
        <v>61</v>
      </c>
      <c r="H92" s="388" t="str">
        <f t="shared" ca="1" si="3"/>
        <v/>
      </c>
      <c r="J92" s="388" t="str">
        <f ca="1">IF(K92&lt;&gt;"",MAX(J$32:J91)+1,"")</f>
        <v/>
      </c>
      <c r="K92" s="388" t="str">
        <f ca="1">IF(ｻﾏﾘｰ!$Q$16="ﾁｪｯｸﾛｸﾞ",P92,IF(N92=1,P92,""))</f>
        <v/>
      </c>
      <c r="N92" s="388" t="str">
        <f ca="1">LOG確認!R79</f>
        <v/>
      </c>
      <c r="P92" s="606" t="str">
        <f ca="1">IF(LOG確認!V79=1,"",S92)</f>
        <v/>
      </c>
      <c r="S92" s="388" t="str">
        <f ca="1">CONCATENATE(LOG確認!C79,"/",LOG確認!D79,"/",LOG確認!E79,",",LOG確認!F79,",",LOG確認!G79,",",LOG確認!H79,",",LOG確認!I79,",",LOG確認!J79,LOG確認!K79,",",LOG確認!L79,LOG確認!M79,",",LOG確認!P79,",",LOG確認!Q79,",",LOG確認!N79,",",LOG確認!CE79)</f>
        <v>//,,,,,,,,,,</v>
      </c>
    </row>
    <row r="93" spans="1:19" x14ac:dyDescent="0.15">
      <c r="A93" s="611" t="str">
        <f t="shared" ca="1" si="4"/>
        <v/>
      </c>
      <c r="D93" s="388" t="str">
        <f t="shared" ca="1" si="2"/>
        <v/>
      </c>
      <c r="G93" s="388">
        <v>62</v>
      </c>
      <c r="H93" s="388" t="str">
        <f t="shared" ca="1" si="3"/>
        <v/>
      </c>
      <c r="J93" s="388" t="str">
        <f ca="1">IF(K93&lt;&gt;"",MAX(J$32:J92)+1,"")</f>
        <v/>
      </c>
      <c r="K93" s="388" t="str">
        <f ca="1">IF(ｻﾏﾘｰ!$Q$16="ﾁｪｯｸﾛｸﾞ",P93,IF(N93=1,P93,""))</f>
        <v/>
      </c>
      <c r="N93" s="388" t="str">
        <f ca="1">LOG確認!R80</f>
        <v/>
      </c>
      <c r="P93" s="606" t="str">
        <f ca="1">IF(LOG確認!V80=1,"",S93)</f>
        <v/>
      </c>
      <c r="S93" s="388" t="str">
        <f ca="1">CONCATENATE(LOG確認!C80,"/",LOG確認!D80,"/",LOG確認!E80,",",LOG確認!F80,",",LOG確認!G80,",",LOG確認!H80,",",LOG確認!I80,",",LOG確認!J80,LOG確認!K80,",",LOG確認!L80,LOG確認!M80,",",LOG確認!P80,",",LOG確認!Q80,",",LOG確認!N80,",",LOG確認!CE80)</f>
        <v>//,,,,,,,,,,</v>
      </c>
    </row>
    <row r="94" spans="1:19" x14ac:dyDescent="0.15">
      <c r="A94" s="611" t="str">
        <f t="shared" ca="1" si="4"/>
        <v/>
      </c>
      <c r="D94" s="388" t="str">
        <f t="shared" ca="1" si="2"/>
        <v/>
      </c>
      <c r="G94" s="388">
        <v>63</v>
      </c>
      <c r="H94" s="388" t="str">
        <f t="shared" ca="1" si="3"/>
        <v/>
      </c>
      <c r="J94" s="388" t="str">
        <f ca="1">IF(K94&lt;&gt;"",MAX(J$32:J93)+1,"")</f>
        <v/>
      </c>
      <c r="K94" s="388" t="str">
        <f ca="1">IF(ｻﾏﾘｰ!$Q$16="ﾁｪｯｸﾛｸﾞ",P94,IF(N94=1,P94,""))</f>
        <v/>
      </c>
      <c r="N94" s="388" t="str">
        <f ca="1">LOG確認!R81</f>
        <v/>
      </c>
      <c r="P94" s="606" t="str">
        <f ca="1">IF(LOG確認!V81=1,"",S94)</f>
        <v/>
      </c>
      <c r="S94" s="388" t="str">
        <f ca="1">CONCATENATE(LOG確認!C81,"/",LOG確認!D81,"/",LOG確認!E81,",",LOG確認!F81,",",LOG確認!G81,",",LOG確認!H81,",",LOG確認!I81,",",LOG確認!J81,LOG確認!K81,",",LOG確認!L81,LOG確認!M81,",",LOG確認!P81,",",LOG確認!Q81,",",LOG確認!N81,",",LOG確認!CE81)</f>
        <v>//,,,,,,,,,,</v>
      </c>
    </row>
    <row r="95" spans="1:19" x14ac:dyDescent="0.15">
      <c r="A95" s="611" t="str">
        <f t="shared" ca="1" si="4"/>
        <v/>
      </c>
      <c r="D95" s="388" t="str">
        <f t="shared" ca="1" si="2"/>
        <v/>
      </c>
      <c r="G95" s="388">
        <v>64</v>
      </c>
      <c r="H95" s="388" t="str">
        <f t="shared" ca="1" si="3"/>
        <v/>
      </c>
      <c r="J95" s="388" t="str">
        <f ca="1">IF(K95&lt;&gt;"",MAX(J$32:J94)+1,"")</f>
        <v/>
      </c>
      <c r="K95" s="388" t="str">
        <f ca="1">IF(ｻﾏﾘｰ!$Q$16="ﾁｪｯｸﾛｸﾞ",P95,IF(N95=1,P95,""))</f>
        <v/>
      </c>
      <c r="N95" s="388" t="str">
        <f ca="1">LOG確認!R82</f>
        <v/>
      </c>
      <c r="P95" s="606" t="str">
        <f ca="1">IF(LOG確認!V82=1,"",S95)</f>
        <v/>
      </c>
      <c r="S95" s="388" t="str">
        <f ca="1">CONCATENATE(LOG確認!C82,"/",LOG確認!D82,"/",LOG確認!E82,",",LOG確認!F82,",",LOG確認!G82,",",LOG確認!H82,",",LOG確認!I82,",",LOG確認!J82,LOG確認!K82,",",LOG確認!L82,LOG確認!M82,",",LOG確認!P82,",",LOG確認!Q82,",",LOG確認!N82,",",LOG確認!CE82)</f>
        <v>//,,,,,,,,,,</v>
      </c>
    </row>
    <row r="96" spans="1:19" x14ac:dyDescent="0.15">
      <c r="A96" s="611" t="str">
        <f t="shared" ca="1" si="4"/>
        <v/>
      </c>
      <c r="D96" s="388" t="str">
        <f t="shared" ref="D96:D159" ca="1" si="5">H96</f>
        <v/>
      </c>
      <c r="G96" s="388">
        <v>65</v>
      </c>
      <c r="H96" s="388" t="str">
        <f t="shared" ref="H96:H159" ca="1" si="6">IF(ISNA(VLOOKUP(G96,J$32:K$532,2,FALSE)),"",VLOOKUP(G96,J$32:K$532,2,FALSE))</f>
        <v/>
      </c>
      <c r="J96" s="388" t="str">
        <f ca="1">IF(K96&lt;&gt;"",MAX(J$32:J95)+1,"")</f>
        <v/>
      </c>
      <c r="K96" s="388" t="str">
        <f ca="1">IF(ｻﾏﾘｰ!$Q$16="ﾁｪｯｸﾛｸﾞ",P96,IF(N96=1,P96,""))</f>
        <v/>
      </c>
      <c r="N96" s="388" t="str">
        <f ca="1">LOG確認!R83</f>
        <v/>
      </c>
      <c r="P96" s="606" t="str">
        <f ca="1">IF(LOG確認!V83=1,"",S96)</f>
        <v/>
      </c>
      <c r="S96" s="388" t="str">
        <f ca="1">CONCATENATE(LOG確認!C83,"/",LOG確認!D83,"/",LOG確認!E83,",",LOG確認!F83,",",LOG確認!G83,",",LOG確認!H83,",",LOG確認!I83,",",LOG確認!J83,LOG確認!K83,",",LOG確認!L83,LOG確認!M83,",",LOG確認!P83,",",LOG確認!Q83,",",LOG確認!N83,",",LOG確認!CE83)</f>
        <v>//,,,,,,,,,,</v>
      </c>
    </row>
    <row r="97" spans="1:19" x14ac:dyDescent="0.15">
      <c r="A97" s="611" t="str">
        <f t="shared" ca="1" si="4"/>
        <v/>
      </c>
      <c r="D97" s="388" t="str">
        <f t="shared" ca="1" si="5"/>
        <v/>
      </c>
      <c r="G97" s="388">
        <v>66</v>
      </c>
      <c r="H97" s="388" t="str">
        <f t="shared" ca="1" si="6"/>
        <v/>
      </c>
      <c r="J97" s="388" t="str">
        <f ca="1">IF(K97&lt;&gt;"",MAX(J$32:J96)+1,"")</f>
        <v/>
      </c>
      <c r="K97" s="388" t="str">
        <f ca="1">IF(ｻﾏﾘｰ!$Q$16="ﾁｪｯｸﾛｸﾞ",P97,IF(N97=1,P97,""))</f>
        <v/>
      </c>
      <c r="N97" s="388" t="str">
        <f ca="1">LOG確認!R84</f>
        <v/>
      </c>
      <c r="P97" s="606" t="str">
        <f ca="1">IF(LOG確認!V84=1,"",S97)</f>
        <v/>
      </c>
      <c r="S97" s="388" t="str">
        <f ca="1">CONCATENATE(LOG確認!C84,"/",LOG確認!D84,"/",LOG確認!E84,",",LOG確認!F84,",",LOG確認!G84,",",LOG確認!H84,",",LOG確認!I84,",",LOG確認!J84,LOG確認!K84,",",LOG確認!L84,LOG確認!M84,",",LOG確認!P84,",",LOG確認!Q84,",",LOG確認!N84,",",LOG確認!CE84)</f>
        <v>//,,,,,,,,,,</v>
      </c>
    </row>
    <row r="98" spans="1:19" x14ac:dyDescent="0.15">
      <c r="A98" s="611" t="str">
        <f t="shared" ca="1" si="4"/>
        <v/>
      </c>
      <c r="D98" s="388" t="str">
        <f t="shared" ca="1" si="5"/>
        <v/>
      </c>
      <c r="G98" s="388">
        <v>67</v>
      </c>
      <c r="H98" s="388" t="str">
        <f t="shared" ca="1" si="6"/>
        <v/>
      </c>
      <c r="J98" s="388" t="str">
        <f ca="1">IF(K98&lt;&gt;"",MAX(J$32:J97)+1,"")</f>
        <v/>
      </c>
      <c r="K98" s="388" t="str">
        <f ca="1">IF(ｻﾏﾘｰ!$Q$16="ﾁｪｯｸﾛｸﾞ",P98,IF(N98=1,P98,""))</f>
        <v/>
      </c>
      <c r="N98" s="388" t="str">
        <f ca="1">LOG確認!R85</f>
        <v/>
      </c>
      <c r="P98" s="606" t="str">
        <f ca="1">IF(LOG確認!V85=1,"",S98)</f>
        <v/>
      </c>
      <c r="S98" s="388" t="str">
        <f ca="1">CONCATENATE(LOG確認!C85,"/",LOG確認!D85,"/",LOG確認!E85,",",LOG確認!F85,",",LOG確認!G85,",",LOG確認!H85,",",LOG確認!I85,",",LOG確認!J85,LOG確認!K85,",",LOG確認!L85,LOG確認!M85,",",LOG確認!P85,",",LOG確認!Q85,",",LOG確認!N85,",",LOG確認!CE85)</f>
        <v>//,,,,,,,,,,</v>
      </c>
    </row>
    <row r="99" spans="1:19" x14ac:dyDescent="0.15">
      <c r="A99" s="611" t="str">
        <f t="shared" ca="1" si="4"/>
        <v/>
      </c>
      <c r="D99" s="388" t="str">
        <f t="shared" ca="1" si="5"/>
        <v/>
      </c>
      <c r="G99" s="388">
        <v>68</v>
      </c>
      <c r="H99" s="388" t="str">
        <f t="shared" ca="1" si="6"/>
        <v/>
      </c>
      <c r="J99" s="388" t="str">
        <f ca="1">IF(K99&lt;&gt;"",MAX(J$32:J98)+1,"")</f>
        <v/>
      </c>
      <c r="K99" s="388" t="str">
        <f ca="1">IF(ｻﾏﾘｰ!$Q$16="ﾁｪｯｸﾛｸﾞ",P99,IF(N99=1,P99,""))</f>
        <v/>
      </c>
      <c r="N99" s="388" t="str">
        <f ca="1">LOG確認!R86</f>
        <v/>
      </c>
      <c r="P99" s="606" t="str">
        <f ca="1">IF(LOG確認!V86=1,"",S99)</f>
        <v/>
      </c>
      <c r="S99" s="388" t="str">
        <f ca="1">CONCATENATE(LOG確認!C86,"/",LOG確認!D86,"/",LOG確認!E86,",",LOG確認!F86,",",LOG確認!G86,",",LOG確認!H86,",",LOG確認!I86,",",LOG確認!J86,LOG確認!K86,",",LOG確認!L86,LOG確認!M86,",",LOG確認!P86,",",LOG確認!Q86,",",LOG確認!N86,",",LOG確認!CE86)</f>
        <v>//,,,,,,,,,,</v>
      </c>
    </row>
    <row r="100" spans="1:19" x14ac:dyDescent="0.15">
      <c r="A100" s="611" t="str">
        <f t="shared" ca="1" si="4"/>
        <v/>
      </c>
      <c r="D100" s="388" t="str">
        <f t="shared" ca="1" si="5"/>
        <v/>
      </c>
      <c r="G100" s="388">
        <v>69</v>
      </c>
      <c r="H100" s="388" t="str">
        <f t="shared" ca="1" si="6"/>
        <v/>
      </c>
      <c r="J100" s="388" t="str">
        <f ca="1">IF(K100&lt;&gt;"",MAX(J$32:J99)+1,"")</f>
        <v/>
      </c>
      <c r="K100" s="388" t="str">
        <f ca="1">IF(ｻﾏﾘｰ!$Q$16="ﾁｪｯｸﾛｸﾞ",P100,IF(N100=1,P100,""))</f>
        <v/>
      </c>
      <c r="N100" s="388" t="str">
        <f ca="1">LOG確認!R87</f>
        <v/>
      </c>
      <c r="P100" s="606" t="str">
        <f ca="1">IF(LOG確認!V87=1,"",S100)</f>
        <v/>
      </c>
      <c r="S100" s="388" t="str">
        <f ca="1">CONCATENATE(LOG確認!C87,"/",LOG確認!D87,"/",LOG確認!E87,",",LOG確認!F87,",",LOG確認!G87,",",LOG確認!H87,",",LOG確認!I87,",",LOG確認!J87,LOG確認!K87,",",LOG確認!L87,LOG確認!M87,",",LOG確認!P87,",",LOG確認!Q87,",",LOG確認!N87,",",LOG確認!CE87)</f>
        <v>//,,,,,,,,,,</v>
      </c>
    </row>
    <row r="101" spans="1:19" x14ac:dyDescent="0.15">
      <c r="A101" s="611" t="str">
        <f t="shared" ca="1" si="4"/>
        <v/>
      </c>
      <c r="D101" s="388" t="str">
        <f t="shared" ca="1" si="5"/>
        <v/>
      </c>
      <c r="G101" s="388">
        <v>70</v>
      </c>
      <c r="H101" s="388" t="str">
        <f t="shared" ca="1" si="6"/>
        <v/>
      </c>
      <c r="J101" s="388" t="str">
        <f ca="1">IF(K101&lt;&gt;"",MAX(J$32:J100)+1,"")</f>
        <v/>
      </c>
      <c r="K101" s="388" t="str">
        <f ca="1">IF(ｻﾏﾘｰ!$Q$16="ﾁｪｯｸﾛｸﾞ",P101,IF(N101=1,P101,""))</f>
        <v/>
      </c>
      <c r="N101" s="388" t="str">
        <f ca="1">LOG確認!R88</f>
        <v/>
      </c>
      <c r="P101" s="606" t="str">
        <f ca="1">IF(LOG確認!V88=1,"",S101)</f>
        <v/>
      </c>
      <c r="S101" s="388" t="str">
        <f ca="1">CONCATENATE(LOG確認!C88,"/",LOG確認!D88,"/",LOG確認!E88,",",LOG確認!F88,",",LOG確認!G88,",",LOG確認!H88,",",LOG確認!I88,",",LOG確認!J88,LOG確認!K88,",",LOG確認!L88,LOG確認!M88,",",LOG確認!P88,",",LOG確認!Q88,",",LOG確認!N88,",",LOG確認!CE88)</f>
        <v>//,,,,,,,,,,</v>
      </c>
    </row>
    <row r="102" spans="1:19" x14ac:dyDescent="0.15">
      <c r="A102" s="611" t="str">
        <f t="shared" ca="1" si="4"/>
        <v/>
      </c>
      <c r="D102" s="388" t="str">
        <f t="shared" ca="1" si="5"/>
        <v/>
      </c>
      <c r="G102" s="388">
        <v>71</v>
      </c>
      <c r="H102" s="388" t="str">
        <f t="shared" ca="1" si="6"/>
        <v/>
      </c>
      <c r="J102" s="388" t="str">
        <f ca="1">IF(K102&lt;&gt;"",MAX(J$32:J101)+1,"")</f>
        <v/>
      </c>
      <c r="K102" s="388" t="str">
        <f ca="1">IF(ｻﾏﾘｰ!$Q$16="ﾁｪｯｸﾛｸﾞ",P102,IF(N102=1,P102,""))</f>
        <v/>
      </c>
      <c r="N102" s="388" t="str">
        <f ca="1">LOG確認!R89</f>
        <v/>
      </c>
      <c r="P102" s="606" t="str">
        <f ca="1">IF(LOG確認!V89=1,"",S102)</f>
        <v/>
      </c>
      <c r="S102" s="388" t="str">
        <f ca="1">CONCATENATE(LOG確認!C89,"/",LOG確認!D89,"/",LOG確認!E89,",",LOG確認!F89,",",LOG確認!G89,",",LOG確認!H89,",",LOG確認!I89,",",LOG確認!J89,LOG確認!K89,",",LOG確認!L89,LOG確認!M89,",",LOG確認!P89,",",LOG確認!Q89,",",LOG確認!N89,",",LOG確認!CE89)</f>
        <v>//,,,,,,,,,,</v>
      </c>
    </row>
    <row r="103" spans="1:19" x14ac:dyDescent="0.15">
      <c r="A103" s="611" t="str">
        <f t="shared" ca="1" si="4"/>
        <v/>
      </c>
      <c r="D103" s="388" t="str">
        <f t="shared" ca="1" si="5"/>
        <v/>
      </c>
      <c r="G103" s="388">
        <v>72</v>
      </c>
      <c r="H103" s="388" t="str">
        <f t="shared" ca="1" si="6"/>
        <v/>
      </c>
      <c r="J103" s="388" t="str">
        <f ca="1">IF(K103&lt;&gt;"",MAX(J$32:J102)+1,"")</f>
        <v/>
      </c>
      <c r="K103" s="388" t="str">
        <f ca="1">IF(ｻﾏﾘｰ!$Q$16="ﾁｪｯｸﾛｸﾞ",P103,IF(N103=1,P103,""))</f>
        <v/>
      </c>
      <c r="N103" s="388" t="str">
        <f ca="1">LOG確認!R90</f>
        <v/>
      </c>
      <c r="P103" s="606" t="str">
        <f ca="1">IF(LOG確認!V90=1,"",S103)</f>
        <v/>
      </c>
      <c r="S103" s="388" t="str">
        <f ca="1">CONCATENATE(LOG確認!C90,"/",LOG確認!D90,"/",LOG確認!E90,",",LOG確認!F90,",",LOG確認!G90,",",LOG確認!H90,",",LOG確認!I90,",",LOG確認!J90,LOG確認!K90,",",LOG確認!L90,LOG確認!M90,",",LOG確認!P90,",",LOG確認!Q90,",",LOG確認!N90,",",LOG確認!CE90)</f>
        <v>//,,,,,,,,,,</v>
      </c>
    </row>
    <row r="104" spans="1:19" x14ac:dyDescent="0.15">
      <c r="A104" s="611" t="str">
        <f t="shared" ca="1" si="4"/>
        <v/>
      </c>
      <c r="D104" s="388" t="str">
        <f t="shared" ca="1" si="5"/>
        <v/>
      </c>
      <c r="G104" s="388">
        <v>73</v>
      </c>
      <c r="H104" s="388" t="str">
        <f t="shared" ca="1" si="6"/>
        <v/>
      </c>
      <c r="J104" s="388" t="str">
        <f ca="1">IF(K104&lt;&gt;"",MAX(J$32:J103)+1,"")</f>
        <v/>
      </c>
      <c r="K104" s="388" t="str">
        <f ca="1">IF(ｻﾏﾘｰ!$Q$16="ﾁｪｯｸﾛｸﾞ",P104,IF(N104=1,P104,""))</f>
        <v/>
      </c>
      <c r="N104" s="388" t="str">
        <f ca="1">LOG確認!R91</f>
        <v/>
      </c>
      <c r="P104" s="606" t="str">
        <f ca="1">IF(LOG確認!V91=1,"",S104)</f>
        <v/>
      </c>
      <c r="S104" s="388" t="str">
        <f ca="1">CONCATENATE(LOG確認!C91,"/",LOG確認!D91,"/",LOG確認!E91,",",LOG確認!F91,",",LOG確認!G91,",",LOG確認!H91,",",LOG確認!I91,",",LOG確認!J91,LOG確認!K91,",",LOG確認!L91,LOG確認!M91,",",LOG確認!P91,",",LOG確認!Q91,",",LOG確認!N91,",",LOG確認!CE91)</f>
        <v>//,,,,,,,,,,</v>
      </c>
    </row>
    <row r="105" spans="1:19" x14ac:dyDescent="0.15">
      <c r="A105" s="611" t="str">
        <f t="shared" ca="1" si="4"/>
        <v/>
      </c>
      <c r="D105" s="388" t="str">
        <f t="shared" ca="1" si="5"/>
        <v/>
      </c>
      <c r="G105" s="388">
        <v>74</v>
      </c>
      <c r="H105" s="388" t="str">
        <f t="shared" ca="1" si="6"/>
        <v/>
      </c>
      <c r="J105" s="388" t="str">
        <f ca="1">IF(K105&lt;&gt;"",MAX(J$32:J104)+1,"")</f>
        <v/>
      </c>
      <c r="K105" s="388" t="str">
        <f ca="1">IF(ｻﾏﾘｰ!$Q$16="ﾁｪｯｸﾛｸﾞ",P105,IF(N105=1,P105,""))</f>
        <v/>
      </c>
      <c r="N105" s="388" t="str">
        <f ca="1">LOG確認!R92</f>
        <v/>
      </c>
      <c r="P105" s="606" t="str">
        <f ca="1">IF(LOG確認!V92=1,"",S105)</f>
        <v/>
      </c>
      <c r="S105" s="388" t="str">
        <f ca="1">CONCATENATE(LOG確認!C92,"/",LOG確認!D92,"/",LOG確認!E92,",",LOG確認!F92,",",LOG確認!G92,",",LOG確認!H92,",",LOG確認!I92,",",LOG確認!J92,LOG確認!K92,",",LOG確認!L92,LOG確認!M92,",",LOG確認!P92,",",LOG確認!Q92,",",LOG確認!N92,",",LOG確認!CE92)</f>
        <v>//,,,,,,,,,,</v>
      </c>
    </row>
    <row r="106" spans="1:19" x14ac:dyDescent="0.15">
      <c r="A106" s="611" t="str">
        <f t="shared" ca="1" si="4"/>
        <v/>
      </c>
      <c r="D106" s="388" t="str">
        <f t="shared" ca="1" si="5"/>
        <v/>
      </c>
      <c r="G106" s="388">
        <v>75</v>
      </c>
      <c r="H106" s="388" t="str">
        <f t="shared" ca="1" si="6"/>
        <v/>
      </c>
      <c r="J106" s="388" t="str">
        <f ca="1">IF(K106&lt;&gt;"",MAX(J$32:J105)+1,"")</f>
        <v/>
      </c>
      <c r="K106" s="388" t="str">
        <f ca="1">IF(ｻﾏﾘｰ!$Q$16="ﾁｪｯｸﾛｸﾞ",P106,IF(N106=1,P106,""))</f>
        <v/>
      </c>
      <c r="N106" s="388" t="str">
        <f ca="1">LOG確認!R93</f>
        <v/>
      </c>
      <c r="P106" s="606" t="str">
        <f ca="1">IF(LOG確認!V93=1,"",S106)</f>
        <v/>
      </c>
      <c r="S106" s="388" t="str">
        <f ca="1">CONCATENATE(LOG確認!C93,"/",LOG確認!D93,"/",LOG確認!E93,",",LOG確認!F93,",",LOG確認!G93,",",LOG確認!H93,",",LOG確認!I93,",",LOG確認!J93,LOG確認!K93,",",LOG確認!L93,LOG確認!M93,",",LOG確認!P93,",",LOG確認!Q93,",",LOG確認!N93,",",LOG確認!CE93)</f>
        <v>//,,,,,,,,,,</v>
      </c>
    </row>
    <row r="107" spans="1:19" x14ac:dyDescent="0.15">
      <c r="A107" s="611" t="str">
        <f t="shared" ca="1" si="4"/>
        <v/>
      </c>
      <c r="D107" s="388" t="str">
        <f t="shared" ca="1" si="5"/>
        <v/>
      </c>
      <c r="G107" s="388">
        <v>76</v>
      </c>
      <c r="H107" s="388" t="str">
        <f t="shared" ca="1" si="6"/>
        <v/>
      </c>
      <c r="J107" s="388" t="str">
        <f ca="1">IF(K107&lt;&gt;"",MAX(J$32:J106)+1,"")</f>
        <v/>
      </c>
      <c r="K107" s="388" t="str">
        <f ca="1">IF(ｻﾏﾘｰ!$Q$16="ﾁｪｯｸﾛｸﾞ",P107,IF(N107=1,P107,""))</f>
        <v/>
      </c>
      <c r="N107" s="388" t="str">
        <f ca="1">LOG確認!R94</f>
        <v/>
      </c>
      <c r="P107" s="606" t="str">
        <f ca="1">IF(LOG確認!V94=1,"",S107)</f>
        <v/>
      </c>
      <c r="S107" s="388" t="str">
        <f ca="1">CONCATENATE(LOG確認!C94,"/",LOG確認!D94,"/",LOG確認!E94,",",LOG確認!F94,",",LOG確認!G94,",",LOG確認!H94,",",LOG確認!I94,",",LOG確認!J94,LOG確認!K94,",",LOG確認!L94,LOG確認!M94,",",LOG確認!P94,",",LOG確認!Q94,",",LOG確認!N94,",",LOG確認!CE94)</f>
        <v>//,,,,,,,,,,</v>
      </c>
    </row>
    <row r="108" spans="1:19" x14ac:dyDescent="0.15">
      <c r="A108" s="611" t="str">
        <f t="shared" ca="1" si="4"/>
        <v/>
      </c>
      <c r="D108" s="388" t="str">
        <f t="shared" ca="1" si="5"/>
        <v/>
      </c>
      <c r="G108" s="388">
        <v>77</v>
      </c>
      <c r="H108" s="388" t="str">
        <f t="shared" ca="1" si="6"/>
        <v/>
      </c>
      <c r="J108" s="388" t="str">
        <f ca="1">IF(K108&lt;&gt;"",MAX(J$32:J107)+1,"")</f>
        <v/>
      </c>
      <c r="K108" s="388" t="str">
        <f ca="1">IF(ｻﾏﾘｰ!$Q$16="ﾁｪｯｸﾛｸﾞ",P108,IF(N108=1,P108,""))</f>
        <v/>
      </c>
      <c r="N108" s="388" t="str">
        <f ca="1">LOG確認!R95</f>
        <v/>
      </c>
      <c r="P108" s="606" t="str">
        <f ca="1">IF(LOG確認!V95=1,"",S108)</f>
        <v/>
      </c>
      <c r="S108" s="388" t="str">
        <f ca="1">CONCATENATE(LOG確認!C95,"/",LOG確認!D95,"/",LOG確認!E95,",",LOG確認!F95,",",LOG確認!G95,",",LOG確認!H95,",",LOG確認!I95,",",LOG確認!J95,LOG確認!K95,",",LOG確認!L95,LOG確認!M95,",",LOG確認!P95,",",LOG確認!Q95,",",LOG確認!N95,",",LOG確認!CE95)</f>
        <v>//,,,,,,,,,,</v>
      </c>
    </row>
    <row r="109" spans="1:19" x14ac:dyDescent="0.15">
      <c r="A109" s="611" t="str">
        <f t="shared" ca="1" si="4"/>
        <v/>
      </c>
      <c r="D109" s="388" t="str">
        <f t="shared" ca="1" si="5"/>
        <v/>
      </c>
      <c r="G109" s="388">
        <v>78</v>
      </c>
      <c r="H109" s="388" t="str">
        <f t="shared" ca="1" si="6"/>
        <v/>
      </c>
      <c r="J109" s="388" t="str">
        <f ca="1">IF(K109&lt;&gt;"",MAX(J$32:J108)+1,"")</f>
        <v/>
      </c>
      <c r="K109" s="388" t="str">
        <f ca="1">IF(ｻﾏﾘｰ!$Q$16="ﾁｪｯｸﾛｸﾞ",P109,IF(N109=1,P109,""))</f>
        <v/>
      </c>
      <c r="N109" s="388" t="str">
        <f ca="1">LOG確認!R96</f>
        <v/>
      </c>
      <c r="P109" s="606" t="str">
        <f ca="1">IF(LOG確認!V96=1,"",S109)</f>
        <v/>
      </c>
      <c r="S109" s="388" t="str">
        <f ca="1">CONCATENATE(LOG確認!C96,"/",LOG確認!D96,"/",LOG確認!E96,",",LOG確認!F96,",",LOG確認!G96,",",LOG確認!H96,",",LOG確認!I96,",",LOG確認!J96,LOG確認!K96,",",LOG確認!L96,LOG確認!M96,",",LOG確認!P96,",",LOG確認!Q96,",",LOG確認!N96,",",LOG確認!CE96)</f>
        <v>//,,,,,,,,,,</v>
      </c>
    </row>
    <row r="110" spans="1:19" x14ac:dyDescent="0.15">
      <c r="A110" s="611" t="str">
        <f t="shared" ca="1" si="4"/>
        <v/>
      </c>
      <c r="D110" s="388" t="str">
        <f t="shared" ca="1" si="5"/>
        <v/>
      </c>
      <c r="G110" s="388">
        <v>79</v>
      </c>
      <c r="H110" s="388" t="str">
        <f t="shared" ca="1" si="6"/>
        <v/>
      </c>
      <c r="J110" s="388" t="str">
        <f ca="1">IF(K110&lt;&gt;"",MAX(J$32:J109)+1,"")</f>
        <v/>
      </c>
      <c r="K110" s="388" t="str">
        <f ca="1">IF(ｻﾏﾘｰ!$Q$16="ﾁｪｯｸﾛｸﾞ",P110,IF(N110=1,P110,""))</f>
        <v/>
      </c>
      <c r="N110" s="388" t="str">
        <f ca="1">LOG確認!R97</f>
        <v/>
      </c>
      <c r="P110" s="606" t="str">
        <f ca="1">IF(LOG確認!V97=1,"",S110)</f>
        <v/>
      </c>
      <c r="S110" s="388" t="str">
        <f ca="1">CONCATENATE(LOG確認!C97,"/",LOG確認!D97,"/",LOG確認!E97,",",LOG確認!F97,",",LOG確認!G97,",",LOG確認!H97,",",LOG確認!I97,",",LOG確認!J97,LOG確認!K97,",",LOG確認!L97,LOG確認!M97,",",LOG確認!P97,",",LOG確認!Q97,",",LOG確認!N97,",",LOG確認!CE97)</f>
        <v>//,,,,,,,,,,</v>
      </c>
    </row>
    <row r="111" spans="1:19" x14ac:dyDescent="0.15">
      <c r="A111" s="611" t="str">
        <f t="shared" ca="1" si="4"/>
        <v/>
      </c>
      <c r="D111" s="388" t="str">
        <f t="shared" ca="1" si="5"/>
        <v/>
      </c>
      <c r="G111" s="388">
        <v>80</v>
      </c>
      <c r="H111" s="388" t="str">
        <f t="shared" ca="1" si="6"/>
        <v/>
      </c>
      <c r="J111" s="388" t="str">
        <f ca="1">IF(K111&lt;&gt;"",MAX(J$32:J110)+1,"")</f>
        <v/>
      </c>
      <c r="K111" s="388" t="str">
        <f ca="1">IF(ｻﾏﾘｰ!$Q$16="ﾁｪｯｸﾛｸﾞ",P111,IF(N111=1,P111,""))</f>
        <v/>
      </c>
      <c r="N111" s="388" t="str">
        <f ca="1">LOG確認!R98</f>
        <v/>
      </c>
      <c r="P111" s="606" t="str">
        <f ca="1">IF(LOG確認!V98=1,"",S111)</f>
        <v/>
      </c>
      <c r="S111" s="388" t="str">
        <f ca="1">CONCATENATE(LOG確認!C98,"/",LOG確認!D98,"/",LOG確認!E98,",",LOG確認!F98,",",LOG確認!G98,",",LOG確認!H98,",",LOG確認!I98,",",LOG確認!J98,LOG確認!K98,",",LOG確認!L98,LOG確認!M98,",",LOG確認!P98,",",LOG確認!Q98,",",LOG確認!N98,",",LOG確認!CE98)</f>
        <v>//,,,,,,,,,,</v>
      </c>
    </row>
    <row r="112" spans="1:19" x14ac:dyDescent="0.15">
      <c r="A112" s="611" t="str">
        <f t="shared" ca="1" si="4"/>
        <v/>
      </c>
      <c r="D112" s="388" t="str">
        <f t="shared" ca="1" si="5"/>
        <v/>
      </c>
      <c r="G112" s="388">
        <v>81</v>
      </c>
      <c r="H112" s="388" t="str">
        <f t="shared" ca="1" si="6"/>
        <v/>
      </c>
      <c r="J112" s="388" t="str">
        <f ca="1">IF(K112&lt;&gt;"",MAX(J$32:J111)+1,"")</f>
        <v/>
      </c>
      <c r="K112" s="388" t="str">
        <f ca="1">IF(ｻﾏﾘｰ!$Q$16="ﾁｪｯｸﾛｸﾞ",P112,IF(N112=1,P112,""))</f>
        <v/>
      </c>
      <c r="N112" s="388" t="str">
        <f ca="1">LOG確認!R99</f>
        <v/>
      </c>
      <c r="P112" s="606" t="str">
        <f ca="1">IF(LOG確認!V99=1,"",S112)</f>
        <v/>
      </c>
      <c r="S112" s="388" t="str">
        <f ca="1">CONCATENATE(LOG確認!C99,"/",LOG確認!D99,"/",LOG確認!E99,",",LOG確認!F99,",",LOG確認!G99,",",LOG確認!H99,",",LOG確認!I99,",",LOG確認!J99,LOG確認!K99,",",LOG確認!L99,LOG確認!M99,",",LOG確認!P99,",",LOG確認!Q99,",",LOG確認!N99,",",LOG確認!CE99)</f>
        <v>//,,,,,,,,,,</v>
      </c>
    </row>
    <row r="113" spans="1:19" x14ac:dyDescent="0.15">
      <c r="A113" s="611" t="str">
        <f t="shared" ca="1" si="4"/>
        <v/>
      </c>
      <c r="D113" s="388" t="str">
        <f t="shared" ca="1" si="5"/>
        <v/>
      </c>
      <c r="G113" s="388">
        <v>82</v>
      </c>
      <c r="H113" s="388" t="str">
        <f t="shared" ca="1" si="6"/>
        <v/>
      </c>
      <c r="J113" s="388" t="str">
        <f ca="1">IF(K113&lt;&gt;"",MAX(J$32:J112)+1,"")</f>
        <v/>
      </c>
      <c r="K113" s="388" t="str">
        <f ca="1">IF(ｻﾏﾘｰ!$Q$16="ﾁｪｯｸﾛｸﾞ",P113,IF(N113=1,P113,""))</f>
        <v/>
      </c>
      <c r="N113" s="388" t="str">
        <f ca="1">LOG確認!R100</f>
        <v/>
      </c>
      <c r="P113" s="606" t="str">
        <f ca="1">IF(LOG確認!V100=1,"",S113)</f>
        <v/>
      </c>
      <c r="S113" s="388" t="str">
        <f ca="1">CONCATENATE(LOG確認!C100,"/",LOG確認!D100,"/",LOG確認!E100,",",LOG確認!F100,",",LOG確認!G100,",",LOG確認!H100,",",LOG確認!I100,",",LOG確認!J100,LOG確認!K100,",",LOG確認!L100,LOG確認!M100,",",LOG確認!P100,",",LOG確認!Q100,",",LOG確認!N100,",",LOG確認!CE100)</f>
        <v>//,,,,,,,,,,</v>
      </c>
    </row>
    <row r="114" spans="1:19" x14ac:dyDescent="0.15">
      <c r="A114" s="611" t="str">
        <f t="shared" ca="1" si="4"/>
        <v/>
      </c>
      <c r="D114" s="388" t="str">
        <f t="shared" ca="1" si="5"/>
        <v/>
      </c>
      <c r="G114" s="388">
        <v>83</v>
      </c>
      <c r="H114" s="388" t="str">
        <f t="shared" ca="1" si="6"/>
        <v/>
      </c>
      <c r="J114" s="388" t="str">
        <f ca="1">IF(K114&lt;&gt;"",MAX(J$32:J113)+1,"")</f>
        <v/>
      </c>
      <c r="K114" s="388" t="str">
        <f ca="1">IF(ｻﾏﾘｰ!$Q$16="ﾁｪｯｸﾛｸﾞ",P114,IF(N114=1,P114,""))</f>
        <v/>
      </c>
      <c r="N114" s="388" t="str">
        <f ca="1">LOG確認!R101</f>
        <v/>
      </c>
      <c r="P114" s="606" t="str">
        <f ca="1">IF(LOG確認!V101=1,"",S114)</f>
        <v/>
      </c>
      <c r="S114" s="388" t="str">
        <f ca="1">CONCATENATE(LOG確認!C101,"/",LOG確認!D101,"/",LOG確認!E101,",",LOG確認!F101,",",LOG確認!G101,",",LOG確認!H101,",",LOG確認!I101,",",LOG確認!J101,LOG確認!K101,",",LOG確認!L101,LOG確認!M101,",",LOG確認!P101,",",LOG確認!Q101,",",LOG確認!N101,",",LOG確認!CE101)</f>
        <v>//,,,,,,,,,,</v>
      </c>
    </row>
    <row r="115" spans="1:19" x14ac:dyDescent="0.15">
      <c r="A115" s="611" t="str">
        <f t="shared" ca="1" si="4"/>
        <v/>
      </c>
      <c r="D115" s="388" t="str">
        <f t="shared" ca="1" si="5"/>
        <v/>
      </c>
      <c r="G115" s="388">
        <v>84</v>
      </c>
      <c r="H115" s="388" t="str">
        <f t="shared" ca="1" si="6"/>
        <v/>
      </c>
      <c r="J115" s="388" t="str">
        <f ca="1">IF(K115&lt;&gt;"",MAX(J$32:J114)+1,"")</f>
        <v/>
      </c>
      <c r="K115" s="388" t="str">
        <f ca="1">IF(ｻﾏﾘｰ!$Q$16="ﾁｪｯｸﾛｸﾞ",P115,IF(N115=1,P115,""))</f>
        <v/>
      </c>
      <c r="N115" s="388" t="str">
        <f ca="1">LOG確認!R102</f>
        <v/>
      </c>
      <c r="P115" s="606" t="str">
        <f ca="1">IF(LOG確認!V102=1,"",S115)</f>
        <v/>
      </c>
      <c r="S115" s="388" t="str">
        <f ca="1">CONCATENATE(LOG確認!C102,"/",LOG確認!D102,"/",LOG確認!E102,",",LOG確認!F102,",",LOG確認!G102,",",LOG確認!H102,",",LOG確認!I102,",",LOG確認!J102,LOG確認!K102,",",LOG確認!L102,LOG確認!M102,",",LOG確認!P102,",",LOG確認!Q102,",",LOG確認!N102,",",LOG確認!CE102)</f>
        <v>//,,,,,,,,,,</v>
      </c>
    </row>
    <row r="116" spans="1:19" x14ac:dyDescent="0.15">
      <c r="A116" s="611" t="str">
        <f t="shared" ca="1" si="4"/>
        <v/>
      </c>
      <c r="D116" s="388" t="str">
        <f t="shared" ca="1" si="5"/>
        <v/>
      </c>
      <c r="G116" s="388">
        <v>85</v>
      </c>
      <c r="H116" s="388" t="str">
        <f t="shared" ca="1" si="6"/>
        <v/>
      </c>
      <c r="J116" s="388" t="str">
        <f ca="1">IF(K116&lt;&gt;"",MAX(J$32:J115)+1,"")</f>
        <v/>
      </c>
      <c r="K116" s="388" t="str">
        <f ca="1">IF(ｻﾏﾘｰ!$Q$16="ﾁｪｯｸﾛｸﾞ",P116,IF(N116=1,P116,""))</f>
        <v/>
      </c>
      <c r="N116" s="388" t="str">
        <f ca="1">LOG確認!R103</f>
        <v/>
      </c>
      <c r="P116" s="606" t="str">
        <f ca="1">IF(LOG確認!V103=1,"",S116)</f>
        <v/>
      </c>
      <c r="S116" s="388" t="str">
        <f ca="1">CONCATENATE(LOG確認!C103,"/",LOG確認!D103,"/",LOG確認!E103,",",LOG確認!F103,",",LOG確認!G103,",",LOG確認!H103,",",LOG確認!I103,",",LOG確認!J103,LOG確認!K103,",",LOG確認!L103,LOG確認!M103,",",LOG確認!P103,",",LOG確認!Q103,",",LOG確認!N103,",",LOG確認!CE103)</f>
        <v>//,,,,,,,,,,</v>
      </c>
    </row>
    <row r="117" spans="1:19" x14ac:dyDescent="0.15">
      <c r="A117" s="611" t="str">
        <f t="shared" ca="1" si="4"/>
        <v/>
      </c>
      <c r="D117" s="388" t="str">
        <f t="shared" ca="1" si="5"/>
        <v/>
      </c>
      <c r="G117" s="388">
        <v>86</v>
      </c>
      <c r="H117" s="388" t="str">
        <f t="shared" ca="1" si="6"/>
        <v/>
      </c>
      <c r="J117" s="388" t="str">
        <f ca="1">IF(K117&lt;&gt;"",MAX(J$32:J116)+1,"")</f>
        <v/>
      </c>
      <c r="K117" s="388" t="str">
        <f ca="1">IF(ｻﾏﾘｰ!$Q$16="ﾁｪｯｸﾛｸﾞ",P117,IF(N117=1,P117,""))</f>
        <v/>
      </c>
      <c r="N117" s="388" t="str">
        <f ca="1">LOG確認!R104</f>
        <v/>
      </c>
      <c r="P117" s="606" t="str">
        <f ca="1">IF(LOG確認!V104=1,"",S117)</f>
        <v/>
      </c>
      <c r="S117" s="388" t="str">
        <f ca="1">CONCATENATE(LOG確認!C104,"/",LOG確認!D104,"/",LOG確認!E104,",",LOG確認!F104,",",LOG確認!G104,",",LOG確認!H104,",",LOG確認!I104,",",LOG確認!J104,LOG確認!K104,",",LOG確認!L104,LOG確認!M104,",",LOG確認!P104,",",LOG確認!Q104,",",LOG確認!N104,",",LOG確認!CE104)</f>
        <v>//,,,,,,,,,,</v>
      </c>
    </row>
    <row r="118" spans="1:19" x14ac:dyDescent="0.15">
      <c r="A118" s="611" t="str">
        <f t="shared" ca="1" si="4"/>
        <v/>
      </c>
      <c r="D118" s="388" t="str">
        <f t="shared" ca="1" si="5"/>
        <v/>
      </c>
      <c r="G118" s="388">
        <v>87</v>
      </c>
      <c r="H118" s="388" t="str">
        <f t="shared" ca="1" si="6"/>
        <v/>
      </c>
      <c r="J118" s="388" t="str">
        <f ca="1">IF(K118&lt;&gt;"",MAX(J$32:J117)+1,"")</f>
        <v/>
      </c>
      <c r="K118" s="388" t="str">
        <f ca="1">IF(ｻﾏﾘｰ!$Q$16="ﾁｪｯｸﾛｸﾞ",P118,IF(N118=1,P118,""))</f>
        <v/>
      </c>
      <c r="N118" s="388" t="str">
        <f ca="1">LOG確認!R105</f>
        <v/>
      </c>
      <c r="P118" s="606" t="str">
        <f ca="1">IF(LOG確認!V105=1,"",S118)</f>
        <v/>
      </c>
      <c r="S118" s="388" t="str">
        <f ca="1">CONCATENATE(LOG確認!C105,"/",LOG確認!D105,"/",LOG確認!E105,",",LOG確認!F105,",",LOG確認!G105,",",LOG確認!H105,",",LOG確認!I105,",",LOG確認!J105,LOG確認!K105,",",LOG確認!L105,LOG確認!M105,",",LOG確認!P105,",",LOG確認!Q105,",",LOG確認!N105,",",LOG確認!CE105)</f>
        <v>//,,,,,,,,,,</v>
      </c>
    </row>
    <row r="119" spans="1:19" x14ac:dyDescent="0.15">
      <c r="A119" s="611" t="str">
        <f t="shared" ca="1" si="4"/>
        <v/>
      </c>
      <c r="D119" s="388" t="str">
        <f t="shared" ca="1" si="5"/>
        <v/>
      </c>
      <c r="G119" s="388">
        <v>88</v>
      </c>
      <c r="H119" s="388" t="str">
        <f t="shared" ca="1" si="6"/>
        <v/>
      </c>
      <c r="J119" s="388" t="str">
        <f ca="1">IF(K119&lt;&gt;"",MAX(J$32:J118)+1,"")</f>
        <v/>
      </c>
      <c r="K119" s="388" t="str">
        <f ca="1">IF(ｻﾏﾘｰ!$Q$16="ﾁｪｯｸﾛｸﾞ",P119,IF(N119=1,P119,""))</f>
        <v/>
      </c>
      <c r="N119" s="388" t="str">
        <f ca="1">LOG確認!R106</f>
        <v/>
      </c>
      <c r="P119" s="606" t="str">
        <f ca="1">IF(LOG確認!V106=1,"",S119)</f>
        <v/>
      </c>
      <c r="S119" s="388" t="str">
        <f ca="1">CONCATENATE(LOG確認!C106,"/",LOG確認!D106,"/",LOG確認!E106,",",LOG確認!F106,",",LOG確認!G106,",",LOG確認!H106,",",LOG確認!I106,",",LOG確認!J106,LOG確認!K106,",",LOG確認!L106,LOG確認!M106,",",LOG確認!P106,",",LOG確認!Q106,",",LOG確認!N106,",",LOG確認!CE106)</f>
        <v>//,,,,,,,,,,</v>
      </c>
    </row>
    <row r="120" spans="1:19" x14ac:dyDescent="0.15">
      <c r="A120" s="611" t="str">
        <f t="shared" ca="1" si="4"/>
        <v/>
      </c>
      <c r="D120" s="388" t="str">
        <f t="shared" ca="1" si="5"/>
        <v/>
      </c>
      <c r="G120" s="388">
        <v>89</v>
      </c>
      <c r="H120" s="388" t="str">
        <f t="shared" ca="1" si="6"/>
        <v/>
      </c>
      <c r="J120" s="388" t="str">
        <f ca="1">IF(K120&lt;&gt;"",MAX(J$32:J119)+1,"")</f>
        <v/>
      </c>
      <c r="K120" s="388" t="str">
        <f ca="1">IF(ｻﾏﾘｰ!$Q$16="ﾁｪｯｸﾛｸﾞ",P120,IF(N120=1,P120,""))</f>
        <v/>
      </c>
      <c r="N120" s="388" t="str">
        <f ca="1">LOG確認!R107</f>
        <v/>
      </c>
      <c r="P120" s="606" t="str">
        <f ca="1">IF(LOG確認!V107=1,"",S120)</f>
        <v/>
      </c>
      <c r="S120" s="388" t="str">
        <f ca="1">CONCATENATE(LOG確認!C107,"/",LOG確認!D107,"/",LOG確認!E107,",",LOG確認!F107,",",LOG確認!G107,",",LOG確認!H107,",",LOG確認!I107,",",LOG確認!J107,LOG確認!K107,",",LOG確認!L107,LOG確認!M107,",",LOG確認!P107,",",LOG確認!Q107,",",LOG確認!N107,",",LOG確認!CE107)</f>
        <v>//,,,,,,,,,,</v>
      </c>
    </row>
    <row r="121" spans="1:19" x14ac:dyDescent="0.15">
      <c r="A121" s="611" t="str">
        <f t="shared" ca="1" si="4"/>
        <v/>
      </c>
      <c r="D121" s="388" t="str">
        <f t="shared" ca="1" si="5"/>
        <v/>
      </c>
      <c r="G121" s="388">
        <v>90</v>
      </c>
      <c r="H121" s="388" t="str">
        <f t="shared" ca="1" si="6"/>
        <v/>
      </c>
      <c r="J121" s="388" t="str">
        <f ca="1">IF(K121&lt;&gt;"",MAX(J$32:J120)+1,"")</f>
        <v/>
      </c>
      <c r="K121" s="388" t="str">
        <f ca="1">IF(ｻﾏﾘｰ!$Q$16="ﾁｪｯｸﾛｸﾞ",P121,IF(N121=1,P121,""))</f>
        <v/>
      </c>
      <c r="N121" s="388" t="str">
        <f ca="1">LOG確認!R108</f>
        <v/>
      </c>
      <c r="P121" s="606" t="str">
        <f ca="1">IF(LOG確認!V108=1,"",S121)</f>
        <v/>
      </c>
      <c r="S121" s="388" t="str">
        <f ca="1">CONCATENATE(LOG確認!C108,"/",LOG確認!D108,"/",LOG確認!E108,",",LOG確認!F108,",",LOG確認!G108,",",LOG確認!H108,",",LOG確認!I108,",",LOG確認!J108,LOG確認!K108,",",LOG確認!L108,LOG確認!M108,",",LOG確認!P108,",",LOG確認!Q108,",",LOG確認!N108,",",LOG確認!CE108)</f>
        <v>//,,,,,,,,,,</v>
      </c>
    </row>
    <row r="122" spans="1:19" x14ac:dyDescent="0.15">
      <c r="A122" s="611" t="str">
        <f t="shared" ca="1" si="4"/>
        <v/>
      </c>
      <c r="D122" s="388" t="str">
        <f t="shared" ca="1" si="5"/>
        <v/>
      </c>
      <c r="G122" s="388">
        <v>91</v>
      </c>
      <c r="H122" s="388" t="str">
        <f t="shared" ca="1" si="6"/>
        <v/>
      </c>
      <c r="J122" s="388" t="str">
        <f ca="1">IF(K122&lt;&gt;"",MAX(J$32:J121)+1,"")</f>
        <v/>
      </c>
      <c r="K122" s="388" t="str">
        <f ca="1">IF(ｻﾏﾘｰ!$Q$16="ﾁｪｯｸﾛｸﾞ",P122,IF(N122=1,P122,""))</f>
        <v/>
      </c>
      <c r="N122" s="388" t="str">
        <f ca="1">LOG確認!R109</f>
        <v/>
      </c>
      <c r="P122" s="606" t="str">
        <f ca="1">IF(LOG確認!V109=1,"",S122)</f>
        <v/>
      </c>
      <c r="S122" s="388" t="str">
        <f ca="1">CONCATENATE(LOG確認!C109,"/",LOG確認!D109,"/",LOG確認!E109,",",LOG確認!F109,",",LOG確認!G109,",",LOG確認!H109,",",LOG確認!I109,",",LOG確認!J109,LOG確認!K109,",",LOG確認!L109,LOG確認!M109,",",LOG確認!P109,",",LOG確認!Q109,",",LOG確認!N109,",",LOG確認!CE109)</f>
        <v>//,,,,,,,,,,</v>
      </c>
    </row>
    <row r="123" spans="1:19" x14ac:dyDescent="0.15">
      <c r="A123" s="611" t="str">
        <f t="shared" ca="1" si="4"/>
        <v/>
      </c>
      <c r="D123" s="388" t="str">
        <f t="shared" ca="1" si="5"/>
        <v/>
      </c>
      <c r="G123" s="388">
        <v>92</v>
      </c>
      <c r="H123" s="388" t="str">
        <f t="shared" ca="1" si="6"/>
        <v/>
      </c>
      <c r="J123" s="388" t="str">
        <f ca="1">IF(K123&lt;&gt;"",MAX(J$32:J122)+1,"")</f>
        <v/>
      </c>
      <c r="K123" s="388" t="str">
        <f ca="1">IF(ｻﾏﾘｰ!$Q$16="ﾁｪｯｸﾛｸﾞ",P123,IF(N123=1,P123,""))</f>
        <v/>
      </c>
      <c r="N123" s="388" t="str">
        <f ca="1">LOG確認!R110</f>
        <v/>
      </c>
      <c r="P123" s="606" t="str">
        <f ca="1">IF(LOG確認!V110=1,"",S123)</f>
        <v/>
      </c>
      <c r="S123" s="388" t="str">
        <f ca="1">CONCATENATE(LOG確認!C110,"/",LOG確認!D110,"/",LOG確認!E110,",",LOG確認!F110,",",LOG確認!G110,",",LOG確認!H110,",",LOG確認!I110,",",LOG確認!J110,LOG確認!K110,",",LOG確認!L110,LOG確認!M110,",",LOG確認!P110,",",LOG確認!Q110,",",LOG確認!N110,",",LOG確認!CE110)</f>
        <v>//,,,,,,,,,,</v>
      </c>
    </row>
    <row r="124" spans="1:19" x14ac:dyDescent="0.15">
      <c r="A124" s="611" t="str">
        <f t="shared" ca="1" si="4"/>
        <v/>
      </c>
      <c r="D124" s="388" t="str">
        <f t="shared" ca="1" si="5"/>
        <v/>
      </c>
      <c r="G124" s="388">
        <v>93</v>
      </c>
      <c r="H124" s="388" t="str">
        <f t="shared" ca="1" si="6"/>
        <v/>
      </c>
      <c r="J124" s="388" t="str">
        <f ca="1">IF(K124&lt;&gt;"",MAX(J$32:J123)+1,"")</f>
        <v/>
      </c>
      <c r="K124" s="388" t="str">
        <f ca="1">IF(ｻﾏﾘｰ!$Q$16="ﾁｪｯｸﾛｸﾞ",P124,IF(N124=1,P124,""))</f>
        <v/>
      </c>
      <c r="N124" s="388" t="str">
        <f ca="1">LOG確認!R111</f>
        <v/>
      </c>
      <c r="P124" s="606" t="str">
        <f ca="1">IF(LOG確認!V111=1,"",S124)</f>
        <v/>
      </c>
      <c r="S124" s="388" t="str">
        <f ca="1">CONCATENATE(LOG確認!C111,"/",LOG確認!D111,"/",LOG確認!E111,",",LOG確認!F111,",",LOG確認!G111,",",LOG確認!H111,",",LOG確認!I111,",",LOG確認!J111,LOG確認!K111,",",LOG確認!L111,LOG確認!M111,",",LOG確認!P111,",",LOG確認!Q111,",",LOG確認!N111,",",LOG確認!CE111)</f>
        <v>//,,,,,,,,,,</v>
      </c>
    </row>
    <row r="125" spans="1:19" x14ac:dyDescent="0.15">
      <c r="A125" s="611" t="str">
        <f t="shared" ca="1" si="4"/>
        <v/>
      </c>
      <c r="D125" s="388" t="str">
        <f t="shared" ca="1" si="5"/>
        <v/>
      </c>
      <c r="G125" s="388">
        <v>94</v>
      </c>
      <c r="H125" s="388" t="str">
        <f t="shared" ca="1" si="6"/>
        <v/>
      </c>
      <c r="J125" s="388" t="str">
        <f ca="1">IF(K125&lt;&gt;"",MAX(J$32:J124)+1,"")</f>
        <v/>
      </c>
      <c r="K125" s="388" t="str">
        <f ca="1">IF(ｻﾏﾘｰ!$Q$16="ﾁｪｯｸﾛｸﾞ",P125,IF(N125=1,P125,""))</f>
        <v/>
      </c>
      <c r="N125" s="388" t="str">
        <f ca="1">LOG確認!R112</f>
        <v/>
      </c>
      <c r="P125" s="606" t="str">
        <f ca="1">IF(LOG確認!V112=1,"",S125)</f>
        <v/>
      </c>
      <c r="S125" s="388" t="str">
        <f ca="1">CONCATENATE(LOG確認!C112,"/",LOG確認!D112,"/",LOG確認!E112,",",LOG確認!F112,",",LOG確認!G112,",",LOG確認!H112,",",LOG確認!I112,",",LOG確認!J112,LOG確認!K112,",",LOG確認!L112,LOG確認!M112,",",LOG確認!P112,",",LOG確認!Q112,",",LOG確認!N112,",",LOG確認!CE112)</f>
        <v>//,,,,,,,,,,</v>
      </c>
    </row>
    <row r="126" spans="1:19" x14ac:dyDescent="0.15">
      <c r="A126" s="611" t="str">
        <f t="shared" ca="1" si="4"/>
        <v/>
      </c>
      <c r="D126" s="388" t="str">
        <f t="shared" ca="1" si="5"/>
        <v/>
      </c>
      <c r="G126" s="388">
        <v>95</v>
      </c>
      <c r="H126" s="388" t="str">
        <f t="shared" ca="1" si="6"/>
        <v/>
      </c>
      <c r="J126" s="388" t="str">
        <f ca="1">IF(K126&lt;&gt;"",MAX(J$32:J125)+1,"")</f>
        <v/>
      </c>
      <c r="K126" s="388" t="str">
        <f ca="1">IF(ｻﾏﾘｰ!$Q$16="ﾁｪｯｸﾛｸﾞ",P126,IF(N126=1,P126,""))</f>
        <v/>
      </c>
      <c r="N126" s="388" t="str">
        <f ca="1">LOG確認!R113</f>
        <v/>
      </c>
      <c r="P126" s="606" t="str">
        <f ca="1">IF(LOG確認!V113=1,"",S126)</f>
        <v/>
      </c>
      <c r="S126" s="388" t="str">
        <f ca="1">CONCATENATE(LOG確認!C113,"/",LOG確認!D113,"/",LOG確認!E113,",",LOG確認!F113,",",LOG確認!G113,",",LOG確認!H113,",",LOG確認!I113,",",LOG確認!J113,LOG確認!K113,",",LOG確認!L113,LOG確認!M113,",",LOG確認!P113,",",LOG確認!Q113,",",LOG確認!N113,",",LOG確認!CE113)</f>
        <v>//,,,,,,,,,,</v>
      </c>
    </row>
    <row r="127" spans="1:19" x14ac:dyDescent="0.15">
      <c r="A127" s="611" t="str">
        <f t="shared" ca="1" si="4"/>
        <v/>
      </c>
      <c r="D127" s="388" t="str">
        <f t="shared" ca="1" si="5"/>
        <v/>
      </c>
      <c r="G127" s="388">
        <v>96</v>
      </c>
      <c r="H127" s="388" t="str">
        <f t="shared" ca="1" si="6"/>
        <v/>
      </c>
      <c r="J127" s="388" t="str">
        <f ca="1">IF(K127&lt;&gt;"",MAX(J$32:J126)+1,"")</f>
        <v/>
      </c>
      <c r="K127" s="388" t="str">
        <f ca="1">IF(ｻﾏﾘｰ!$Q$16="ﾁｪｯｸﾛｸﾞ",P127,IF(N127=1,P127,""))</f>
        <v/>
      </c>
      <c r="N127" s="388" t="str">
        <f ca="1">LOG確認!R114</f>
        <v/>
      </c>
      <c r="P127" s="606" t="str">
        <f ca="1">IF(LOG確認!V114=1,"",S127)</f>
        <v/>
      </c>
      <c r="S127" s="388" t="str">
        <f ca="1">CONCATENATE(LOG確認!C114,"/",LOG確認!D114,"/",LOG確認!E114,",",LOG確認!F114,",",LOG確認!G114,",",LOG確認!H114,",",LOG確認!I114,",",LOG確認!J114,LOG確認!K114,",",LOG確認!L114,LOG確認!M114,",",LOG確認!P114,",",LOG確認!Q114,",",LOG確認!N114,",",LOG確認!CE114)</f>
        <v>//,,,,,,,,,,</v>
      </c>
    </row>
    <row r="128" spans="1:19" x14ac:dyDescent="0.15">
      <c r="A128" s="611" t="str">
        <f t="shared" ca="1" si="4"/>
        <v/>
      </c>
      <c r="D128" s="388" t="str">
        <f t="shared" ca="1" si="5"/>
        <v/>
      </c>
      <c r="G128" s="388">
        <v>97</v>
      </c>
      <c r="H128" s="388" t="str">
        <f t="shared" ca="1" si="6"/>
        <v/>
      </c>
      <c r="J128" s="388" t="str">
        <f ca="1">IF(K128&lt;&gt;"",MAX(J$32:J127)+1,"")</f>
        <v/>
      </c>
      <c r="K128" s="388" t="str">
        <f ca="1">IF(ｻﾏﾘｰ!$Q$16="ﾁｪｯｸﾛｸﾞ",P128,IF(N128=1,P128,""))</f>
        <v/>
      </c>
      <c r="N128" s="388" t="str">
        <f ca="1">LOG確認!R115</f>
        <v/>
      </c>
      <c r="P128" s="606" t="str">
        <f ca="1">IF(LOG確認!V115=1,"",S128)</f>
        <v/>
      </c>
      <c r="S128" s="388" t="str">
        <f ca="1">CONCATENATE(LOG確認!C115,"/",LOG確認!D115,"/",LOG確認!E115,",",LOG確認!F115,",",LOG確認!G115,",",LOG確認!H115,",",LOG確認!I115,",",LOG確認!J115,LOG確認!K115,",",LOG確認!L115,LOG確認!M115,",",LOG確認!P115,",",LOG確認!Q115,",",LOG確認!N115,",",LOG確認!CE115)</f>
        <v>//,,,,,,,,,,</v>
      </c>
    </row>
    <row r="129" spans="1:19" x14ac:dyDescent="0.15">
      <c r="A129" s="611" t="str">
        <f t="shared" ca="1" si="4"/>
        <v/>
      </c>
      <c r="D129" s="388" t="str">
        <f t="shared" ca="1" si="5"/>
        <v/>
      </c>
      <c r="G129" s="388">
        <v>98</v>
      </c>
      <c r="H129" s="388" t="str">
        <f t="shared" ca="1" si="6"/>
        <v/>
      </c>
      <c r="J129" s="388" t="str">
        <f ca="1">IF(K129&lt;&gt;"",MAX(J$32:J128)+1,"")</f>
        <v/>
      </c>
      <c r="K129" s="388" t="str">
        <f ca="1">IF(ｻﾏﾘｰ!$Q$16="ﾁｪｯｸﾛｸﾞ",P129,IF(N129=1,P129,""))</f>
        <v/>
      </c>
      <c r="N129" s="388" t="str">
        <f ca="1">LOG確認!R116</f>
        <v/>
      </c>
      <c r="P129" s="606" t="str">
        <f ca="1">IF(LOG確認!V116=1,"",S129)</f>
        <v/>
      </c>
      <c r="S129" s="388" t="str">
        <f ca="1">CONCATENATE(LOG確認!C116,"/",LOG確認!D116,"/",LOG確認!E116,",",LOG確認!F116,",",LOG確認!G116,",",LOG確認!H116,",",LOG確認!I116,",",LOG確認!J116,LOG確認!K116,",",LOG確認!L116,LOG確認!M116,",",LOG確認!P116,",",LOG確認!Q116,",",LOG確認!N116,",",LOG確認!CE116)</f>
        <v>//,,,,,,,,,,</v>
      </c>
    </row>
    <row r="130" spans="1:19" x14ac:dyDescent="0.15">
      <c r="A130" s="611" t="str">
        <f t="shared" ca="1" si="4"/>
        <v/>
      </c>
      <c r="D130" s="388" t="str">
        <f t="shared" ca="1" si="5"/>
        <v/>
      </c>
      <c r="G130" s="388">
        <v>99</v>
      </c>
      <c r="H130" s="388" t="str">
        <f t="shared" ca="1" si="6"/>
        <v/>
      </c>
      <c r="J130" s="388" t="str">
        <f ca="1">IF(K130&lt;&gt;"",MAX(J$32:J129)+1,"")</f>
        <v/>
      </c>
      <c r="K130" s="388" t="str">
        <f ca="1">IF(ｻﾏﾘｰ!$Q$16="ﾁｪｯｸﾛｸﾞ",P130,IF(N130=1,P130,""))</f>
        <v/>
      </c>
      <c r="N130" s="388" t="str">
        <f ca="1">LOG確認!R117</f>
        <v/>
      </c>
      <c r="P130" s="606" t="str">
        <f ca="1">IF(LOG確認!V117=1,"",S130)</f>
        <v/>
      </c>
      <c r="S130" s="388" t="str">
        <f ca="1">CONCATENATE(LOG確認!C117,"/",LOG確認!D117,"/",LOG確認!E117,",",LOG確認!F117,",",LOG確認!G117,",",LOG確認!H117,",",LOG確認!I117,",",LOG確認!J117,LOG確認!K117,",",LOG確認!L117,LOG確認!M117,",",LOG確認!P117,",",LOG確認!Q117,",",LOG確認!N117,",",LOG確認!CE117)</f>
        <v>//,,,,,,,,,,</v>
      </c>
    </row>
    <row r="131" spans="1:19" x14ac:dyDescent="0.15">
      <c r="A131" s="611" t="str">
        <f t="shared" ca="1" si="4"/>
        <v/>
      </c>
      <c r="D131" s="388" t="str">
        <f t="shared" ca="1" si="5"/>
        <v/>
      </c>
      <c r="G131" s="388">
        <v>100</v>
      </c>
      <c r="H131" s="388" t="str">
        <f t="shared" ca="1" si="6"/>
        <v/>
      </c>
      <c r="J131" s="388" t="str">
        <f ca="1">IF(K131&lt;&gt;"",MAX(J$32:J130)+1,"")</f>
        <v/>
      </c>
      <c r="K131" s="388" t="str">
        <f ca="1">IF(ｻﾏﾘｰ!$Q$16="ﾁｪｯｸﾛｸﾞ",P131,IF(N131=1,P131,""))</f>
        <v/>
      </c>
      <c r="N131" s="388" t="str">
        <f ca="1">LOG確認!R118</f>
        <v/>
      </c>
      <c r="P131" s="606" t="str">
        <f ca="1">IF(LOG確認!V118=1,"",S131)</f>
        <v/>
      </c>
      <c r="S131" s="388" t="str">
        <f ca="1">CONCATENATE(LOG確認!C118,"/",LOG確認!D118,"/",LOG確認!E118,",",LOG確認!F118,",",LOG確認!G118,",",LOG確認!H118,",",LOG確認!I118,",",LOG確認!J118,LOG確認!K118,",",LOG確認!L118,LOG確認!M118,",",LOG確認!P118,",",LOG確認!Q118,",",LOG確認!N118,",",LOG確認!CE118)</f>
        <v>//,,,,,,,,,,</v>
      </c>
    </row>
    <row r="132" spans="1:19" x14ac:dyDescent="0.15">
      <c r="A132" s="611" t="str">
        <f t="shared" ca="1" si="4"/>
        <v/>
      </c>
      <c r="D132" s="388" t="str">
        <f t="shared" ca="1" si="5"/>
        <v/>
      </c>
      <c r="G132" s="388">
        <v>101</v>
      </c>
      <c r="H132" s="388" t="str">
        <f t="shared" ca="1" si="6"/>
        <v/>
      </c>
      <c r="J132" s="388" t="str">
        <f ca="1">IF(K132&lt;&gt;"",MAX(J$32:J131)+1,"")</f>
        <v/>
      </c>
      <c r="K132" s="388" t="str">
        <f ca="1">IF(ｻﾏﾘｰ!$Q$16="ﾁｪｯｸﾛｸﾞ",P132,IF(N132=1,P132,""))</f>
        <v/>
      </c>
      <c r="N132" s="388" t="str">
        <f ca="1">LOG確認!R119</f>
        <v/>
      </c>
      <c r="P132" s="606" t="str">
        <f ca="1">IF(LOG確認!V119=1,"",S132)</f>
        <v/>
      </c>
      <c r="S132" s="388" t="str">
        <f ca="1">CONCATENATE(LOG確認!C119,"/",LOG確認!D119,"/",LOG確認!E119,",",LOG確認!F119,",",LOG確認!G119,",",LOG確認!H119,",",LOG確認!I119,",",LOG確認!J119,LOG確認!K119,",",LOG確認!L119,LOG確認!M119,",",LOG確認!P119,",",LOG確認!Q119,",",LOG確認!N119,",",LOG確認!CE119)</f>
        <v>//,,,,,,,,,,</v>
      </c>
    </row>
    <row r="133" spans="1:19" x14ac:dyDescent="0.15">
      <c r="A133" s="611" t="str">
        <f t="shared" ca="1" si="4"/>
        <v/>
      </c>
      <c r="D133" s="388" t="str">
        <f t="shared" ca="1" si="5"/>
        <v/>
      </c>
      <c r="G133" s="388">
        <v>102</v>
      </c>
      <c r="H133" s="388" t="str">
        <f t="shared" ca="1" si="6"/>
        <v/>
      </c>
      <c r="J133" s="388" t="str">
        <f ca="1">IF(K133&lt;&gt;"",MAX(J$32:J132)+1,"")</f>
        <v/>
      </c>
      <c r="K133" s="388" t="str">
        <f ca="1">IF(ｻﾏﾘｰ!$Q$16="ﾁｪｯｸﾛｸﾞ",P133,IF(N133=1,P133,""))</f>
        <v/>
      </c>
      <c r="N133" s="388" t="str">
        <f ca="1">LOG確認!R120</f>
        <v/>
      </c>
      <c r="P133" s="606" t="str">
        <f ca="1">IF(LOG確認!V120=1,"",S133)</f>
        <v/>
      </c>
      <c r="S133" s="388" t="str">
        <f ca="1">CONCATENATE(LOG確認!C120,"/",LOG確認!D120,"/",LOG確認!E120,",",LOG確認!F120,",",LOG確認!G120,",",LOG確認!H120,",",LOG確認!I120,",",LOG確認!J120,LOG確認!K120,",",LOG確認!L120,LOG確認!M120,",",LOG確認!P120,",",LOG確認!Q120,",",LOG確認!N120,",",LOG確認!CE120)</f>
        <v>//,,,,,,,,,,</v>
      </c>
    </row>
    <row r="134" spans="1:19" x14ac:dyDescent="0.15">
      <c r="A134" s="611" t="str">
        <f t="shared" ca="1" si="4"/>
        <v/>
      </c>
      <c r="D134" s="388" t="str">
        <f t="shared" ca="1" si="5"/>
        <v/>
      </c>
      <c r="G134" s="388">
        <v>103</v>
      </c>
      <c r="H134" s="388" t="str">
        <f t="shared" ca="1" si="6"/>
        <v/>
      </c>
      <c r="J134" s="388" t="str">
        <f ca="1">IF(K134&lt;&gt;"",MAX(J$32:J133)+1,"")</f>
        <v/>
      </c>
      <c r="K134" s="388" t="str">
        <f ca="1">IF(ｻﾏﾘｰ!$Q$16="ﾁｪｯｸﾛｸﾞ",P134,IF(N134=1,P134,""))</f>
        <v/>
      </c>
      <c r="N134" s="388" t="str">
        <f ca="1">LOG確認!R121</f>
        <v/>
      </c>
      <c r="P134" s="606" t="str">
        <f ca="1">IF(LOG確認!V121=1,"",S134)</f>
        <v/>
      </c>
      <c r="S134" s="388" t="str">
        <f ca="1">CONCATENATE(LOG確認!C121,"/",LOG確認!D121,"/",LOG確認!E121,",",LOG確認!F121,",",LOG確認!G121,",",LOG確認!H121,",",LOG確認!I121,",",LOG確認!J121,LOG確認!K121,",",LOG確認!L121,LOG確認!M121,",",LOG確認!P121,",",LOG確認!Q121,",",LOG確認!N121,",",LOG確認!CE121)</f>
        <v>//,,,,,,,,,,</v>
      </c>
    </row>
    <row r="135" spans="1:19" x14ac:dyDescent="0.15">
      <c r="A135" s="611" t="str">
        <f t="shared" ca="1" si="4"/>
        <v/>
      </c>
      <c r="D135" s="388" t="str">
        <f t="shared" ca="1" si="5"/>
        <v/>
      </c>
      <c r="G135" s="388">
        <v>104</v>
      </c>
      <c r="H135" s="388" t="str">
        <f t="shared" ca="1" si="6"/>
        <v/>
      </c>
      <c r="J135" s="388" t="str">
        <f ca="1">IF(K135&lt;&gt;"",MAX(J$32:J134)+1,"")</f>
        <v/>
      </c>
      <c r="K135" s="388" t="str">
        <f ca="1">IF(ｻﾏﾘｰ!$Q$16="ﾁｪｯｸﾛｸﾞ",P135,IF(N135=1,P135,""))</f>
        <v/>
      </c>
      <c r="N135" s="388" t="str">
        <f ca="1">LOG確認!R122</f>
        <v/>
      </c>
      <c r="P135" s="606" t="str">
        <f ca="1">IF(LOG確認!V122=1,"",S135)</f>
        <v/>
      </c>
      <c r="S135" s="388" t="str">
        <f ca="1">CONCATENATE(LOG確認!C122,"/",LOG確認!D122,"/",LOG確認!E122,",",LOG確認!F122,",",LOG確認!G122,",",LOG確認!H122,",",LOG確認!I122,",",LOG確認!J122,LOG確認!K122,",",LOG確認!L122,LOG確認!M122,",",LOG確認!P122,",",LOG確認!Q122,",",LOG確認!N122,",",LOG確認!CE122)</f>
        <v>//,,,,,,,,,,</v>
      </c>
    </row>
    <row r="136" spans="1:19" x14ac:dyDescent="0.15">
      <c r="A136" s="611" t="str">
        <f t="shared" ca="1" si="4"/>
        <v/>
      </c>
      <c r="D136" s="388" t="str">
        <f t="shared" ca="1" si="5"/>
        <v/>
      </c>
      <c r="G136" s="388">
        <v>105</v>
      </c>
      <c r="H136" s="388" t="str">
        <f t="shared" ca="1" si="6"/>
        <v/>
      </c>
      <c r="J136" s="388" t="str">
        <f ca="1">IF(K136&lt;&gt;"",MAX(J$32:J135)+1,"")</f>
        <v/>
      </c>
      <c r="K136" s="388" t="str">
        <f ca="1">IF(ｻﾏﾘｰ!$Q$16="ﾁｪｯｸﾛｸﾞ",P136,IF(N136=1,P136,""))</f>
        <v/>
      </c>
      <c r="N136" s="388" t="str">
        <f ca="1">LOG確認!R123</f>
        <v/>
      </c>
      <c r="P136" s="606" t="str">
        <f ca="1">IF(LOG確認!V123=1,"",S136)</f>
        <v/>
      </c>
      <c r="S136" s="388" t="str">
        <f ca="1">CONCATENATE(LOG確認!C123,"/",LOG確認!D123,"/",LOG確認!E123,",",LOG確認!F123,",",LOG確認!G123,",",LOG確認!H123,",",LOG確認!I123,",",LOG確認!J123,LOG確認!K123,",",LOG確認!L123,LOG確認!M123,",",LOG確認!P123,",",LOG確認!Q123,",",LOG確認!N123,",",LOG確認!CE123)</f>
        <v>//,,,,,,,,,,</v>
      </c>
    </row>
    <row r="137" spans="1:19" x14ac:dyDescent="0.15">
      <c r="A137" s="611" t="str">
        <f t="shared" ca="1" si="4"/>
        <v/>
      </c>
      <c r="D137" s="388" t="str">
        <f t="shared" ca="1" si="5"/>
        <v/>
      </c>
      <c r="G137" s="388">
        <v>106</v>
      </c>
      <c r="H137" s="388" t="str">
        <f t="shared" ca="1" si="6"/>
        <v/>
      </c>
      <c r="J137" s="388" t="str">
        <f ca="1">IF(K137&lt;&gt;"",MAX(J$32:J136)+1,"")</f>
        <v/>
      </c>
      <c r="K137" s="388" t="str">
        <f ca="1">IF(ｻﾏﾘｰ!$Q$16="ﾁｪｯｸﾛｸﾞ",P137,IF(N137=1,P137,""))</f>
        <v/>
      </c>
      <c r="N137" s="388" t="str">
        <f ca="1">LOG確認!R124</f>
        <v/>
      </c>
      <c r="P137" s="606" t="str">
        <f ca="1">IF(LOG確認!V124=1,"",S137)</f>
        <v/>
      </c>
      <c r="S137" s="388" t="str">
        <f ca="1">CONCATENATE(LOG確認!C124,"/",LOG確認!D124,"/",LOG確認!E124,",",LOG確認!F124,",",LOG確認!G124,",",LOG確認!H124,",",LOG確認!I124,",",LOG確認!J124,LOG確認!K124,",",LOG確認!L124,LOG確認!M124,",",LOG確認!P124,",",LOG確認!Q124,",",LOG確認!N124,",",LOG確認!CE124)</f>
        <v>//,,,,,,,,,,</v>
      </c>
    </row>
    <row r="138" spans="1:19" x14ac:dyDescent="0.15">
      <c r="A138" s="611" t="str">
        <f t="shared" ca="1" si="4"/>
        <v/>
      </c>
      <c r="D138" s="388" t="str">
        <f t="shared" ca="1" si="5"/>
        <v/>
      </c>
      <c r="G138" s="388">
        <v>107</v>
      </c>
      <c r="H138" s="388" t="str">
        <f t="shared" ca="1" si="6"/>
        <v/>
      </c>
      <c r="J138" s="388" t="str">
        <f ca="1">IF(K138&lt;&gt;"",MAX(J$32:J137)+1,"")</f>
        <v/>
      </c>
      <c r="K138" s="388" t="str">
        <f ca="1">IF(ｻﾏﾘｰ!$Q$16="ﾁｪｯｸﾛｸﾞ",P138,IF(N138=1,P138,""))</f>
        <v/>
      </c>
      <c r="N138" s="388" t="str">
        <f ca="1">LOG確認!R125</f>
        <v/>
      </c>
      <c r="P138" s="606" t="str">
        <f ca="1">IF(LOG確認!V125=1,"",S138)</f>
        <v/>
      </c>
      <c r="S138" s="388" t="str">
        <f ca="1">CONCATENATE(LOG確認!C125,"/",LOG確認!D125,"/",LOG確認!E125,",",LOG確認!F125,",",LOG確認!G125,",",LOG確認!H125,",",LOG確認!I125,",",LOG確認!J125,LOG確認!K125,",",LOG確認!L125,LOG確認!M125,",",LOG確認!P125,",",LOG確認!Q125,",",LOG確認!N125,",",LOG確認!CE125)</f>
        <v>//,,,,,,,,,,</v>
      </c>
    </row>
    <row r="139" spans="1:19" x14ac:dyDescent="0.15">
      <c r="A139" s="611" t="str">
        <f t="shared" ca="1" si="4"/>
        <v/>
      </c>
      <c r="D139" s="388" t="str">
        <f t="shared" ca="1" si="5"/>
        <v/>
      </c>
      <c r="G139" s="388">
        <v>108</v>
      </c>
      <c r="H139" s="388" t="str">
        <f t="shared" ca="1" si="6"/>
        <v/>
      </c>
      <c r="J139" s="388" t="str">
        <f ca="1">IF(K139&lt;&gt;"",MAX(J$32:J138)+1,"")</f>
        <v/>
      </c>
      <c r="K139" s="388" t="str">
        <f ca="1">IF(ｻﾏﾘｰ!$Q$16="ﾁｪｯｸﾛｸﾞ",P139,IF(N139=1,P139,""))</f>
        <v/>
      </c>
      <c r="N139" s="388" t="str">
        <f ca="1">LOG確認!R126</f>
        <v/>
      </c>
      <c r="P139" s="606" t="str">
        <f ca="1">IF(LOG確認!V126=1,"",S139)</f>
        <v/>
      </c>
      <c r="S139" s="388" t="str">
        <f ca="1">CONCATENATE(LOG確認!C126,"/",LOG確認!D126,"/",LOG確認!E126,",",LOG確認!F126,",",LOG確認!G126,",",LOG確認!H126,",",LOG確認!I126,",",LOG確認!J126,LOG確認!K126,",",LOG確認!L126,LOG確認!M126,",",LOG確認!P126,",",LOG確認!Q126,",",LOG確認!N126,",",LOG確認!CE126)</f>
        <v>//,,,,,,,,,,</v>
      </c>
    </row>
    <row r="140" spans="1:19" x14ac:dyDescent="0.15">
      <c r="A140" s="611" t="str">
        <f t="shared" ca="1" si="4"/>
        <v/>
      </c>
      <c r="D140" s="388" t="str">
        <f t="shared" ca="1" si="5"/>
        <v/>
      </c>
      <c r="G140" s="388">
        <v>109</v>
      </c>
      <c r="H140" s="388" t="str">
        <f t="shared" ca="1" si="6"/>
        <v/>
      </c>
      <c r="J140" s="388" t="str">
        <f ca="1">IF(K140&lt;&gt;"",MAX(J$32:J139)+1,"")</f>
        <v/>
      </c>
      <c r="K140" s="388" t="str">
        <f ca="1">IF(ｻﾏﾘｰ!$Q$16="ﾁｪｯｸﾛｸﾞ",P140,IF(N140=1,P140,""))</f>
        <v/>
      </c>
      <c r="N140" s="388" t="str">
        <f ca="1">LOG確認!R127</f>
        <v/>
      </c>
      <c r="P140" s="606" t="str">
        <f ca="1">IF(LOG確認!V127=1,"",S140)</f>
        <v/>
      </c>
      <c r="S140" s="388" t="str">
        <f ca="1">CONCATENATE(LOG確認!C127,"/",LOG確認!D127,"/",LOG確認!E127,",",LOG確認!F127,",",LOG確認!G127,",",LOG確認!H127,",",LOG確認!I127,",",LOG確認!J127,LOG確認!K127,",",LOG確認!L127,LOG確認!M127,",",LOG確認!P127,",",LOG確認!Q127,",",LOG確認!N127,",",LOG確認!CE127)</f>
        <v>//,,,,,,,,,,</v>
      </c>
    </row>
    <row r="141" spans="1:19" x14ac:dyDescent="0.15">
      <c r="A141" s="611" t="str">
        <f t="shared" ca="1" si="4"/>
        <v/>
      </c>
      <c r="D141" s="388" t="str">
        <f t="shared" ca="1" si="5"/>
        <v/>
      </c>
      <c r="G141" s="388">
        <v>110</v>
      </c>
      <c r="H141" s="388" t="str">
        <f t="shared" ca="1" si="6"/>
        <v/>
      </c>
      <c r="J141" s="388" t="str">
        <f ca="1">IF(K141&lt;&gt;"",MAX(J$32:J140)+1,"")</f>
        <v/>
      </c>
      <c r="K141" s="388" t="str">
        <f ca="1">IF(ｻﾏﾘｰ!$Q$16="ﾁｪｯｸﾛｸﾞ",P141,IF(N141=1,P141,""))</f>
        <v/>
      </c>
      <c r="N141" s="388" t="str">
        <f ca="1">LOG確認!R128</f>
        <v/>
      </c>
      <c r="P141" s="606" t="str">
        <f ca="1">IF(LOG確認!V128=1,"",S141)</f>
        <v/>
      </c>
      <c r="S141" s="388" t="str">
        <f ca="1">CONCATENATE(LOG確認!C128,"/",LOG確認!D128,"/",LOG確認!E128,",",LOG確認!F128,",",LOG確認!G128,",",LOG確認!H128,",",LOG確認!I128,",",LOG確認!J128,LOG確認!K128,",",LOG確認!L128,LOG確認!M128,",",LOG確認!P128,",",LOG確認!Q128,",",LOG確認!N128,",",LOG確認!CE128)</f>
        <v>//,,,,,,,,,,</v>
      </c>
    </row>
    <row r="142" spans="1:19" x14ac:dyDescent="0.15">
      <c r="A142" s="611" t="str">
        <f t="shared" ref="A142:A205" ca="1" si="7">IF($Q$7=1,"",D142)</f>
        <v/>
      </c>
      <c r="D142" s="388" t="str">
        <f t="shared" ca="1" si="5"/>
        <v/>
      </c>
      <c r="G142" s="388">
        <v>111</v>
      </c>
      <c r="H142" s="388" t="str">
        <f t="shared" ca="1" si="6"/>
        <v/>
      </c>
      <c r="J142" s="388" t="str">
        <f ca="1">IF(K142&lt;&gt;"",MAX(J$32:J141)+1,"")</f>
        <v/>
      </c>
      <c r="K142" s="388" t="str">
        <f ca="1">IF(ｻﾏﾘｰ!$Q$16="ﾁｪｯｸﾛｸﾞ",P142,IF(N142=1,P142,""))</f>
        <v/>
      </c>
      <c r="N142" s="388" t="str">
        <f ca="1">LOG確認!R129</f>
        <v/>
      </c>
      <c r="P142" s="606" t="str">
        <f ca="1">IF(LOG確認!V129=1,"",S142)</f>
        <v/>
      </c>
      <c r="S142" s="388" t="str">
        <f ca="1">CONCATENATE(LOG確認!C129,"/",LOG確認!D129,"/",LOG確認!E129,",",LOG確認!F129,",",LOG確認!G129,",",LOG確認!H129,",",LOG確認!I129,",",LOG確認!J129,LOG確認!K129,",",LOG確認!L129,LOG確認!M129,",",LOG確認!P129,",",LOG確認!Q129,",",LOG確認!N129,",",LOG確認!CE129)</f>
        <v>//,,,,,,,,,,</v>
      </c>
    </row>
    <row r="143" spans="1:19" x14ac:dyDescent="0.15">
      <c r="A143" s="611" t="str">
        <f t="shared" ca="1" si="7"/>
        <v/>
      </c>
      <c r="D143" s="388" t="str">
        <f t="shared" ca="1" si="5"/>
        <v/>
      </c>
      <c r="G143" s="388">
        <v>112</v>
      </c>
      <c r="H143" s="388" t="str">
        <f t="shared" ca="1" si="6"/>
        <v/>
      </c>
      <c r="J143" s="388" t="str">
        <f ca="1">IF(K143&lt;&gt;"",MAX(J$32:J142)+1,"")</f>
        <v/>
      </c>
      <c r="K143" s="388" t="str">
        <f ca="1">IF(ｻﾏﾘｰ!$Q$16="ﾁｪｯｸﾛｸﾞ",P143,IF(N143=1,P143,""))</f>
        <v/>
      </c>
      <c r="N143" s="388" t="str">
        <f ca="1">LOG確認!R130</f>
        <v/>
      </c>
      <c r="P143" s="606" t="str">
        <f ca="1">IF(LOG確認!V130=1,"",S143)</f>
        <v/>
      </c>
      <c r="S143" s="388" t="str">
        <f ca="1">CONCATENATE(LOG確認!C130,"/",LOG確認!D130,"/",LOG確認!E130,",",LOG確認!F130,",",LOG確認!G130,",",LOG確認!H130,",",LOG確認!I130,",",LOG確認!J130,LOG確認!K130,",",LOG確認!L130,LOG確認!M130,",",LOG確認!P130,",",LOG確認!Q130,",",LOG確認!N130,",",LOG確認!CE130)</f>
        <v>//,,,,,,,,,,</v>
      </c>
    </row>
    <row r="144" spans="1:19" x14ac:dyDescent="0.15">
      <c r="A144" s="611" t="str">
        <f t="shared" ca="1" si="7"/>
        <v/>
      </c>
      <c r="D144" s="388" t="str">
        <f t="shared" ca="1" si="5"/>
        <v/>
      </c>
      <c r="G144" s="388">
        <v>113</v>
      </c>
      <c r="H144" s="388" t="str">
        <f t="shared" ca="1" si="6"/>
        <v/>
      </c>
      <c r="J144" s="388" t="str">
        <f ca="1">IF(K144&lt;&gt;"",MAX(J$32:J143)+1,"")</f>
        <v/>
      </c>
      <c r="K144" s="388" t="str">
        <f ca="1">IF(ｻﾏﾘｰ!$Q$16="ﾁｪｯｸﾛｸﾞ",P144,IF(N144=1,P144,""))</f>
        <v/>
      </c>
      <c r="N144" s="388" t="str">
        <f ca="1">LOG確認!R131</f>
        <v/>
      </c>
      <c r="P144" s="606" t="str">
        <f ca="1">IF(LOG確認!V131=1,"",S144)</f>
        <v/>
      </c>
      <c r="S144" s="388" t="str">
        <f ca="1">CONCATENATE(LOG確認!C131,"/",LOG確認!D131,"/",LOG確認!E131,",",LOG確認!F131,",",LOG確認!G131,",",LOG確認!H131,",",LOG確認!I131,",",LOG確認!J131,LOG確認!K131,",",LOG確認!L131,LOG確認!M131,",",LOG確認!P131,",",LOG確認!Q131,",",LOG確認!N131,",",LOG確認!CE131)</f>
        <v>//,,,,,,,,,,</v>
      </c>
    </row>
    <row r="145" spans="1:19" x14ac:dyDescent="0.15">
      <c r="A145" s="611" t="str">
        <f t="shared" ca="1" si="7"/>
        <v/>
      </c>
      <c r="D145" s="388" t="str">
        <f t="shared" ca="1" si="5"/>
        <v/>
      </c>
      <c r="G145" s="388">
        <v>114</v>
      </c>
      <c r="H145" s="388" t="str">
        <f t="shared" ca="1" si="6"/>
        <v/>
      </c>
      <c r="J145" s="388" t="str">
        <f ca="1">IF(K145&lt;&gt;"",MAX(J$32:J144)+1,"")</f>
        <v/>
      </c>
      <c r="K145" s="388" t="str">
        <f ca="1">IF(ｻﾏﾘｰ!$Q$16="ﾁｪｯｸﾛｸﾞ",P145,IF(N145=1,P145,""))</f>
        <v/>
      </c>
      <c r="N145" s="388" t="str">
        <f ca="1">LOG確認!R132</f>
        <v/>
      </c>
      <c r="P145" s="606" t="str">
        <f ca="1">IF(LOG確認!V132=1,"",S145)</f>
        <v/>
      </c>
      <c r="S145" s="388" t="str">
        <f ca="1">CONCATENATE(LOG確認!C132,"/",LOG確認!D132,"/",LOG確認!E132,",",LOG確認!F132,",",LOG確認!G132,",",LOG確認!H132,",",LOG確認!I132,",",LOG確認!J132,LOG確認!K132,",",LOG確認!L132,LOG確認!M132,",",LOG確認!P132,",",LOG確認!Q132,",",LOG確認!N132,",",LOG確認!CE132)</f>
        <v>//,,,,,,,,,,</v>
      </c>
    </row>
    <row r="146" spans="1:19" x14ac:dyDescent="0.15">
      <c r="A146" s="611" t="str">
        <f t="shared" ca="1" si="7"/>
        <v/>
      </c>
      <c r="D146" s="388" t="str">
        <f t="shared" ca="1" si="5"/>
        <v/>
      </c>
      <c r="G146" s="388">
        <v>115</v>
      </c>
      <c r="H146" s="388" t="str">
        <f t="shared" ca="1" si="6"/>
        <v/>
      </c>
      <c r="J146" s="388" t="str">
        <f ca="1">IF(K146&lt;&gt;"",MAX(J$32:J145)+1,"")</f>
        <v/>
      </c>
      <c r="K146" s="388" t="str">
        <f ca="1">IF(ｻﾏﾘｰ!$Q$16="ﾁｪｯｸﾛｸﾞ",P146,IF(N146=1,P146,""))</f>
        <v/>
      </c>
      <c r="N146" s="388" t="str">
        <f ca="1">LOG確認!R133</f>
        <v/>
      </c>
      <c r="P146" s="606" t="str">
        <f ca="1">IF(LOG確認!V133=1,"",S146)</f>
        <v/>
      </c>
      <c r="S146" s="388" t="str">
        <f ca="1">CONCATENATE(LOG確認!C133,"/",LOG確認!D133,"/",LOG確認!E133,",",LOG確認!F133,",",LOG確認!G133,",",LOG確認!H133,",",LOG確認!I133,",",LOG確認!J133,LOG確認!K133,",",LOG確認!L133,LOG確認!M133,",",LOG確認!P133,",",LOG確認!Q133,",",LOG確認!N133,",",LOG確認!CE133)</f>
        <v>//,,,,,,,,,,</v>
      </c>
    </row>
    <row r="147" spans="1:19" x14ac:dyDescent="0.15">
      <c r="A147" s="611" t="str">
        <f t="shared" ca="1" si="7"/>
        <v/>
      </c>
      <c r="D147" s="388" t="str">
        <f t="shared" ca="1" si="5"/>
        <v/>
      </c>
      <c r="G147" s="388">
        <v>116</v>
      </c>
      <c r="H147" s="388" t="str">
        <f t="shared" ca="1" si="6"/>
        <v/>
      </c>
      <c r="J147" s="388" t="str">
        <f ca="1">IF(K147&lt;&gt;"",MAX(J$32:J146)+1,"")</f>
        <v/>
      </c>
      <c r="K147" s="388" t="str">
        <f ca="1">IF(ｻﾏﾘｰ!$Q$16="ﾁｪｯｸﾛｸﾞ",P147,IF(N147=1,P147,""))</f>
        <v/>
      </c>
      <c r="N147" s="388" t="str">
        <f ca="1">LOG確認!R134</f>
        <v/>
      </c>
      <c r="P147" s="606" t="str">
        <f ca="1">IF(LOG確認!V134=1,"",S147)</f>
        <v/>
      </c>
      <c r="S147" s="388" t="str">
        <f ca="1">CONCATENATE(LOG確認!C134,"/",LOG確認!D134,"/",LOG確認!E134,",",LOG確認!F134,",",LOG確認!G134,",",LOG確認!H134,",",LOG確認!I134,",",LOG確認!J134,LOG確認!K134,",",LOG確認!L134,LOG確認!M134,",",LOG確認!P134,",",LOG確認!Q134,",",LOG確認!N134,",",LOG確認!CE134)</f>
        <v>//,,,,,,,,,,</v>
      </c>
    </row>
    <row r="148" spans="1:19" x14ac:dyDescent="0.15">
      <c r="A148" s="611" t="str">
        <f t="shared" ca="1" si="7"/>
        <v/>
      </c>
      <c r="D148" s="388" t="str">
        <f t="shared" ca="1" si="5"/>
        <v/>
      </c>
      <c r="G148" s="388">
        <v>117</v>
      </c>
      <c r="H148" s="388" t="str">
        <f t="shared" ca="1" si="6"/>
        <v/>
      </c>
      <c r="J148" s="388" t="str">
        <f ca="1">IF(K148&lt;&gt;"",MAX(J$32:J147)+1,"")</f>
        <v/>
      </c>
      <c r="K148" s="388" t="str">
        <f ca="1">IF(ｻﾏﾘｰ!$Q$16="ﾁｪｯｸﾛｸﾞ",P148,IF(N148=1,P148,""))</f>
        <v/>
      </c>
      <c r="N148" s="388" t="str">
        <f ca="1">LOG確認!R135</f>
        <v/>
      </c>
      <c r="P148" s="606" t="str">
        <f ca="1">IF(LOG確認!V135=1,"",S148)</f>
        <v/>
      </c>
      <c r="S148" s="388" t="str">
        <f ca="1">CONCATENATE(LOG確認!C135,"/",LOG確認!D135,"/",LOG確認!E135,",",LOG確認!F135,",",LOG確認!G135,",",LOG確認!H135,",",LOG確認!I135,",",LOG確認!J135,LOG確認!K135,",",LOG確認!L135,LOG確認!M135,",",LOG確認!P135,",",LOG確認!Q135,",",LOG確認!N135,",",LOG確認!CE135)</f>
        <v>//,,,,,,,,,,</v>
      </c>
    </row>
    <row r="149" spans="1:19" x14ac:dyDescent="0.15">
      <c r="A149" s="611" t="str">
        <f t="shared" ca="1" si="7"/>
        <v/>
      </c>
      <c r="D149" s="388" t="str">
        <f t="shared" ca="1" si="5"/>
        <v/>
      </c>
      <c r="G149" s="388">
        <v>118</v>
      </c>
      <c r="H149" s="388" t="str">
        <f t="shared" ca="1" si="6"/>
        <v/>
      </c>
      <c r="J149" s="388" t="str">
        <f ca="1">IF(K149&lt;&gt;"",MAX(J$32:J148)+1,"")</f>
        <v/>
      </c>
      <c r="K149" s="388" t="str">
        <f ca="1">IF(ｻﾏﾘｰ!$Q$16="ﾁｪｯｸﾛｸﾞ",P149,IF(N149=1,P149,""))</f>
        <v/>
      </c>
      <c r="N149" s="388" t="str">
        <f ca="1">LOG確認!R136</f>
        <v/>
      </c>
      <c r="P149" s="606" t="str">
        <f ca="1">IF(LOG確認!V136=1,"",S149)</f>
        <v/>
      </c>
      <c r="S149" s="388" t="str">
        <f ca="1">CONCATENATE(LOG確認!C136,"/",LOG確認!D136,"/",LOG確認!E136,",",LOG確認!F136,",",LOG確認!G136,",",LOG確認!H136,",",LOG確認!I136,",",LOG確認!J136,LOG確認!K136,",",LOG確認!L136,LOG確認!M136,",",LOG確認!P136,",",LOG確認!Q136,",",LOG確認!N136,",",LOG確認!CE136)</f>
        <v>//,,,,,,,,,,</v>
      </c>
    </row>
    <row r="150" spans="1:19" x14ac:dyDescent="0.15">
      <c r="A150" s="611" t="str">
        <f t="shared" ca="1" si="7"/>
        <v/>
      </c>
      <c r="D150" s="388" t="str">
        <f t="shared" ca="1" si="5"/>
        <v/>
      </c>
      <c r="G150" s="388">
        <v>119</v>
      </c>
      <c r="H150" s="388" t="str">
        <f t="shared" ca="1" si="6"/>
        <v/>
      </c>
      <c r="J150" s="388" t="str">
        <f ca="1">IF(K150&lt;&gt;"",MAX(J$32:J149)+1,"")</f>
        <v/>
      </c>
      <c r="K150" s="388" t="str">
        <f ca="1">IF(ｻﾏﾘｰ!$Q$16="ﾁｪｯｸﾛｸﾞ",P150,IF(N150=1,P150,""))</f>
        <v/>
      </c>
      <c r="N150" s="388" t="str">
        <f ca="1">LOG確認!R137</f>
        <v/>
      </c>
      <c r="P150" s="606" t="str">
        <f ca="1">IF(LOG確認!V137=1,"",S150)</f>
        <v/>
      </c>
      <c r="S150" s="388" t="str">
        <f ca="1">CONCATENATE(LOG確認!C137,"/",LOG確認!D137,"/",LOG確認!E137,",",LOG確認!F137,",",LOG確認!G137,",",LOG確認!H137,",",LOG確認!I137,",",LOG確認!J137,LOG確認!K137,",",LOG確認!L137,LOG確認!M137,",",LOG確認!P137,",",LOG確認!Q137,",",LOG確認!N137,",",LOG確認!CE137)</f>
        <v>//,,,,,,,,,,</v>
      </c>
    </row>
    <row r="151" spans="1:19" x14ac:dyDescent="0.15">
      <c r="A151" s="611" t="str">
        <f t="shared" ca="1" si="7"/>
        <v/>
      </c>
      <c r="D151" s="388" t="str">
        <f t="shared" ca="1" si="5"/>
        <v/>
      </c>
      <c r="G151" s="388">
        <v>120</v>
      </c>
      <c r="H151" s="388" t="str">
        <f t="shared" ca="1" si="6"/>
        <v/>
      </c>
      <c r="J151" s="388" t="str">
        <f ca="1">IF(K151&lt;&gt;"",MAX(J$32:J150)+1,"")</f>
        <v/>
      </c>
      <c r="K151" s="388" t="str">
        <f ca="1">IF(ｻﾏﾘｰ!$Q$16="ﾁｪｯｸﾛｸﾞ",P151,IF(N151=1,P151,""))</f>
        <v/>
      </c>
      <c r="N151" s="388" t="str">
        <f ca="1">LOG確認!R138</f>
        <v/>
      </c>
      <c r="P151" s="606" t="str">
        <f ca="1">IF(LOG確認!V138=1,"",S151)</f>
        <v/>
      </c>
      <c r="S151" s="388" t="str">
        <f ca="1">CONCATENATE(LOG確認!C138,"/",LOG確認!D138,"/",LOG確認!E138,",",LOG確認!F138,",",LOG確認!G138,",",LOG確認!H138,",",LOG確認!I138,",",LOG確認!J138,LOG確認!K138,",",LOG確認!L138,LOG確認!M138,",",LOG確認!P138,",",LOG確認!Q138,",",LOG確認!N138,",",LOG確認!CE138)</f>
        <v>//,,,,,,,,,,</v>
      </c>
    </row>
    <row r="152" spans="1:19" x14ac:dyDescent="0.15">
      <c r="A152" s="611" t="str">
        <f t="shared" ca="1" si="7"/>
        <v/>
      </c>
      <c r="D152" s="388" t="str">
        <f t="shared" ca="1" si="5"/>
        <v/>
      </c>
      <c r="G152" s="388">
        <v>121</v>
      </c>
      <c r="H152" s="388" t="str">
        <f t="shared" ca="1" si="6"/>
        <v/>
      </c>
      <c r="J152" s="388" t="str">
        <f ca="1">IF(K152&lt;&gt;"",MAX(J$32:J151)+1,"")</f>
        <v/>
      </c>
      <c r="K152" s="388" t="str">
        <f ca="1">IF(ｻﾏﾘｰ!$Q$16="ﾁｪｯｸﾛｸﾞ",P152,IF(N152=1,P152,""))</f>
        <v/>
      </c>
      <c r="N152" s="388" t="str">
        <f ca="1">LOG確認!R139</f>
        <v/>
      </c>
      <c r="P152" s="606" t="str">
        <f ca="1">IF(LOG確認!V139=1,"",S152)</f>
        <v/>
      </c>
      <c r="S152" s="388" t="str">
        <f ca="1">CONCATENATE(LOG確認!C139,"/",LOG確認!D139,"/",LOG確認!E139,",",LOG確認!F139,",",LOG確認!G139,",",LOG確認!H139,",",LOG確認!I139,",",LOG確認!J139,LOG確認!K139,",",LOG確認!L139,LOG確認!M139,",",LOG確認!P139,",",LOG確認!Q139,",",LOG確認!N139,",",LOG確認!CE139)</f>
        <v>//,,,,,,,,,,</v>
      </c>
    </row>
    <row r="153" spans="1:19" x14ac:dyDescent="0.15">
      <c r="A153" s="611" t="str">
        <f t="shared" ca="1" si="7"/>
        <v/>
      </c>
      <c r="D153" s="388" t="str">
        <f t="shared" ca="1" si="5"/>
        <v/>
      </c>
      <c r="G153" s="388">
        <v>122</v>
      </c>
      <c r="H153" s="388" t="str">
        <f t="shared" ca="1" si="6"/>
        <v/>
      </c>
      <c r="J153" s="388" t="str">
        <f ca="1">IF(K153&lt;&gt;"",MAX(J$32:J152)+1,"")</f>
        <v/>
      </c>
      <c r="K153" s="388" t="str">
        <f ca="1">IF(ｻﾏﾘｰ!$Q$16="ﾁｪｯｸﾛｸﾞ",P153,IF(N153=1,P153,""))</f>
        <v/>
      </c>
      <c r="N153" s="388" t="str">
        <f ca="1">LOG確認!R140</f>
        <v/>
      </c>
      <c r="P153" s="606" t="str">
        <f ca="1">IF(LOG確認!V140=1,"",S153)</f>
        <v/>
      </c>
      <c r="S153" s="388" t="str">
        <f ca="1">CONCATENATE(LOG確認!C140,"/",LOG確認!D140,"/",LOG確認!E140,",",LOG確認!F140,",",LOG確認!G140,",",LOG確認!H140,",",LOG確認!I140,",",LOG確認!J140,LOG確認!K140,",",LOG確認!L140,LOG確認!M140,",",LOG確認!P140,",",LOG確認!Q140,",",LOG確認!N140,",",LOG確認!CE140)</f>
        <v>//,,,,,,,,,,</v>
      </c>
    </row>
    <row r="154" spans="1:19" x14ac:dyDescent="0.15">
      <c r="A154" s="611" t="str">
        <f t="shared" ca="1" si="7"/>
        <v/>
      </c>
      <c r="D154" s="388" t="str">
        <f t="shared" ca="1" si="5"/>
        <v/>
      </c>
      <c r="G154" s="388">
        <v>123</v>
      </c>
      <c r="H154" s="388" t="str">
        <f t="shared" ca="1" si="6"/>
        <v/>
      </c>
      <c r="J154" s="388" t="str">
        <f ca="1">IF(K154&lt;&gt;"",MAX(J$32:J153)+1,"")</f>
        <v/>
      </c>
      <c r="K154" s="388" t="str">
        <f ca="1">IF(ｻﾏﾘｰ!$Q$16="ﾁｪｯｸﾛｸﾞ",P154,IF(N154=1,P154,""))</f>
        <v/>
      </c>
      <c r="N154" s="388" t="str">
        <f ca="1">LOG確認!R141</f>
        <v/>
      </c>
      <c r="P154" s="606" t="str">
        <f ca="1">IF(LOG確認!V141=1,"",S154)</f>
        <v/>
      </c>
      <c r="S154" s="388" t="str">
        <f ca="1">CONCATENATE(LOG確認!C141,"/",LOG確認!D141,"/",LOG確認!E141,",",LOG確認!F141,",",LOG確認!G141,",",LOG確認!H141,",",LOG確認!I141,",",LOG確認!J141,LOG確認!K141,",",LOG確認!L141,LOG確認!M141,",",LOG確認!P141,",",LOG確認!Q141,",",LOG確認!N141,",",LOG確認!CE141)</f>
        <v>//,,,,,,,,,,</v>
      </c>
    </row>
    <row r="155" spans="1:19" x14ac:dyDescent="0.15">
      <c r="A155" s="611" t="str">
        <f t="shared" ca="1" si="7"/>
        <v/>
      </c>
      <c r="D155" s="388" t="str">
        <f t="shared" ca="1" si="5"/>
        <v/>
      </c>
      <c r="G155" s="388">
        <v>124</v>
      </c>
      <c r="H155" s="388" t="str">
        <f t="shared" ca="1" si="6"/>
        <v/>
      </c>
      <c r="J155" s="388" t="str">
        <f ca="1">IF(K155&lt;&gt;"",MAX(J$32:J154)+1,"")</f>
        <v/>
      </c>
      <c r="K155" s="388" t="str">
        <f ca="1">IF(ｻﾏﾘｰ!$Q$16="ﾁｪｯｸﾛｸﾞ",P155,IF(N155=1,P155,""))</f>
        <v/>
      </c>
      <c r="N155" s="388" t="str">
        <f ca="1">LOG確認!R142</f>
        <v/>
      </c>
      <c r="P155" s="606" t="str">
        <f ca="1">IF(LOG確認!V142=1,"",S155)</f>
        <v/>
      </c>
      <c r="S155" s="388" t="str">
        <f ca="1">CONCATENATE(LOG確認!C142,"/",LOG確認!D142,"/",LOG確認!E142,",",LOG確認!F142,",",LOG確認!G142,",",LOG確認!H142,",",LOG確認!I142,",",LOG確認!J142,LOG確認!K142,",",LOG確認!L142,LOG確認!M142,",",LOG確認!P142,",",LOG確認!Q142,",",LOG確認!N142,",",LOG確認!CE142)</f>
        <v>//,,,,,,,,,,</v>
      </c>
    </row>
    <row r="156" spans="1:19" x14ac:dyDescent="0.15">
      <c r="A156" s="611" t="str">
        <f t="shared" ca="1" si="7"/>
        <v/>
      </c>
      <c r="D156" s="388" t="str">
        <f t="shared" ca="1" si="5"/>
        <v/>
      </c>
      <c r="G156" s="388">
        <v>125</v>
      </c>
      <c r="H156" s="388" t="str">
        <f t="shared" ca="1" si="6"/>
        <v/>
      </c>
      <c r="J156" s="388" t="str">
        <f ca="1">IF(K156&lt;&gt;"",MAX(J$32:J155)+1,"")</f>
        <v/>
      </c>
      <c r="K156" s="388" t="str">
        <f ca="1">IF(ｻﾏﾘｰ!$Q$16="ﾁｪｯｸﾛｸﾞ",P156,IF(N156=1,P156,""))</f>
        <v/>
      </c>
      <c r="N156" s="388" t="str">
        <f ca="1">LOG確認!R143</f>
        <v/>
      </c>
      <c r="P156" s="606" t="str">
        <f ca="1">IF(LOG確認!V143=1,"",S156)</f>
        <v/>
      </c>
      <c r="S156" s="388" t="str">
        <f ca="1">CONCATENATE(LOG確認!C143,"/",LOG確認!D143,"/",LOG確認!E143,",",LOG確認!F143,",",LOG確認!G143,",",LOG確認!H143,",",LOG確認!I143,",",LOG確認!J143,LOG確認!K143,",",LOG確認!L143,LOG確認!M143,",",LOG確認!P143,",",LOG確認!Q143,",",LOG確認!N143,",",LOG確認!CE143)</f>
        <v>//,,,,,,,,,,</v>
      </c>
    </row>
    <row r="157" spans="1:19" x14ac:dyDescent="0.15">
      <c r="A157" s="611" t="str">
        <f t="shared" ca="1" si="7"/>
        <v/>
      </c>
      <c r="D157" s="388" t="str">
        <f t="shared" ca="1" si="5"/>
        <v/>
      </c>
      <c r="G157" s="388">
        <v>126</v>
      </c>
      <c r="H157" s="388" t="str">
        <f t="shared" ca="1" si="6"/>
        <v/>
      </c>
      <c r="J157" s="388" t="str">
        <f ca="1">IF(K157&lt;&gt;"",MAX(J$32:J156)+1,"")</f>
        <v/>
      </c>
      <c r="K157" s="388" t="str">
        <f ca="1">IF(ｻﾏﾘｰ!$Q$16="ﾁｪｯｸﾛｸﾞ",P157,IF(N157=1,P157,""))</f>
        <v/>
      </c>
      <c r="N157" s="388" t="str">
        <f ca="1">LOG確認!R144</f>
        <v/>
      </c>
      <c r="P157" s="606" t="str">
        <f ca="1">IF(LOG確認!V144=1,"",S157)</f>
        <v/>
      </c>
      <c r="S157" s="388" t="str">
        <f ca="1">CONCATENATE(LOG確認!C144,"/",LOG確認!D144,"/",LOG確認!E144,",",LOG確認!F144,",",LOG確認!G144,",",LOG確認!H144,",",LOG確認!I144,",",LOG確認!J144,LOG確認!K144,",",LOG確認!L144,LOG確認!M144,",",LOG確認!P144,",",LOG確認!Q144,",",LOG確認!N144,",",LOG確認!CE144)</f>
        <v>//,,,,,,,,,,</v>
      </c>
    </row>
    <row r="158" spans="1:19" x14ac:dyDescent="0.15">
      <c r="A158" s="611" t="str">
        <f t="shared" ca="1" si="7"/>
        <v/>
      </c>
      <c r="D158" s="388" t="str">
        <f t="shared" ca="1" si="5"/>
        <v/>
      </c>
      <c r="G158" s="388">
        <v>127</v>
      </c>
      <c r="H158" s="388" t="str">
        <f t="shared" ca="1" si="6"/>
        <v/>
      </c>
      <c r="J158" s="388" t="str">
        <f ca="1">IF(K158&lt;&gt;"",MAX(J$32:J157)+1,"")</f>
        <v/>
      </c>
      <c r="K158" s="388" t="str">
        <f ca="1">IF(ｻﾏﾘｰ!$Q$16="ﾁｪｯｸﾛｸﾞ",P158,IF(N158=1,P158,""))</f>
        <v/>
      </c>
      <c r="N158" s="388" t="str">
        <f ca="1">LOG確認!R145</f>
        <v/>
      </c>
      <c r="P158" s="606" t="str">
        <f ca="1">IF(LOG確認!V145=1,"",S158)</f>
        <v/>
      </c>
      <c r="S158" s="388" t="str">
        <f ca="1">CONCATENATE(LOG確認!C145,"/",LOG確認!D145,"/",LOG確認!E145,",",LOG確認!F145,",",LOG確認!G145,",",LOG確認!H145,",",LOG確認!I145,",",LOG確認!J145,LOG確認!K145,",",LOG確認!L145,LOG確認!M145,",",LOG確認!P145,",",LOG確認!Q145,",",LOG確認!N145,",",LOG確認!CE145)</f>
        <v>//,,,,,,,,,,</v>
      </c>
    </row>
    <row r="159" spans="1:19" x14ac:dyDescent="0.15">
      <c r="A159" s="611" t="str">
        <f t="shared" ca="1" si="7"/>
        <v/>
      </c>
      <c r="D159" s="388" t="str">
        <f t="shared" ca="1" si="5"/>
        <v/>
      </c>
      <c r="G159" s="388">
        <v>128</v>
      </c>
      <c r="H159" s="388" t="str">
        <f t="shared" ca="1" si="6"/>
        <v/>
      </c>
      <c r="J159" s="388" t="str">
        <f ca="1">IF(K159&lt;&gt;"",MAX(J$32:J158)+1,"")</f>
        <v/>
      </c>
      <c r="K159" s="388" t="str">
        <f ca="1">IF(ｻﾏﾘｰ!$Q$16="ﾁｪｯｸﾛｸﾞ",P159,IF(N159=1,P159,""))</f>
        <v/>
      </c>
      <c r="N159" s="388" t="str">
        <f ca="1">LOG確認!R146</f>
        <v/>
      </c>
      <c r="P159" s="606" t="str">
        <f ca="1">IF(LOG確認!V146=1,"",S159)</f>
        <v/>
      </c>
      <c r="S159" s="388" t="str">
        <f ca="1">CONCATENATE(LOG確認!C146,"/",LOG確認!D146,"/",LOG確認!E146,",",LOG確認!F146,",",LOG確認!G146,",",LOG確認!H146,",",LOG確認!I146,",",LOG確認!J146,LOG確認!K146,",",LOG確認!L146,LOG確認!M146,",",LOG確認!P146,",",LOG確認!Q146,",",LOG確認!N146,",",LOG確認!CE146)</f>
        <v>//,,,,,,,,,,</v>
      </c>
    </row>
    <row r="160" spans="1:19" x14ac:dyDescent="0.15">
      <c r="A160" s="611" t="str">
        <f t="shared" ca="1" si="7"/>
        <v/>
      </c>
      <c r="D160" s="388" t="str">
        <f t="shared" ref="D160:D223" ca="1" si="8">H160</f>
        <v/>
      </c>
      <c r="G160" s="388">
        <v>129</v>
      </c>
      <c r="H160" s="388" t="str">
        <f t="shared" ref="H160:H223" ca="1" si="9">IF(ISNA(VLOOKUP(G160,J$32:K$532,2,FALSE)),"",VLOOKUP(G160,J$32:K$532,2,FALSE))</f>
        <v/>
      </c>
      <c r="J160" s="388" t="str">
        <f ca="1">IF(K160&lt;&gt;"",MAX(J$32:J159)+1,"")</f>
        <v/>
      </c>
      <c r="K160" s="388" t="str">
        <f ca="1">IF(ｻﾏﾘｰ!$Q$16="ﾁｪｯｸﾛｸﾞ",P160,IF(N160=1,P160,""))</f>
        <v/>
      </c>
      <c r="N160" s="388" t="str">
        <f ca="1">LOG確認!R147</f>
        <v/>
      </c>
      <c r="P160" s="606" t="str">
        <f ca="1">IF(LOG確認!V147=1,"",S160)</f>
        <v/>
      </c>
      <c r="S160" s="388" t="str">
        <f ca="1">CONCATENATE(LOG確認!C147,"/",LOG確認!D147,"/",LOG確認!E147,",",LOG確認!F147,",",LOG確認!G147,",",LOG確認!H147,",",LOG確認!I147,",",LOG確認!J147,LOG確認!K147,",",LOG確認!L147,LOG確認!M147,",",LOG確認!P147,",",LOG確認!Q147,",",LOG確認!N147,",",LOG確認!CE147)</f>
        <v>//,,,,,,,,,,</v>
      </c>
    </row>
    <row r="161" spans="1:19" x14ac:dyDescent="0.15">
      <c r="A161" s="611" t="str">
        <f t="shared" ca="1" si="7"/>
        <v/>
      </c>
      <c r="D161" s="388" t="str">
        <f t="shared" ca="1" si="8"/>
        <v/>
      </c>
      <c r="G161" s="388">
        <v>130</v>
      </c>
      <c r="H161" s="388" t="str">
        <f t="shared" ca="1" si="9"/>
        <v/>
      </c>
      <c r="J161" s="388" t="str">
        <f ca="1">IF(K161&lt;&gt;"",MAX(J$32:J160)+1,"")</f>
        <v/>
      </c>
      <c r="K161" s="388" t="str">
        <f ca="1">IF(ｻﾏﾘｰ!$Q$16="ﾁｪｯｸﾛｸﾞ",P161,IF(N161=1,P161,""))</f>
        <v/>
      </c>
      <c r="N161" s="388" t="str">
        <f ca="1">LOG確認!R148</f>
        <v/>
      </c>
      <c r="P161" s="606" t="str">
        <f ca="1">IF(LOG確認!V148=1,"",S161)</f>
        <v/>
      </c>
      <c r="S161" s="388" t="str">
        <f ca="1">CONCATENATE(LOG確認!C148,"/",LOG確認!D148,"/",LOG確認!E148,",",LOG確認!F148,",",LOG確認!G148,",",LOG確認!H148,",",LOG確認!I148,",",LOG確認!J148,LOG確認!K148,",",LOG確認!L148,LOG確認!M148,",",LOG確認!P148,",",LOG確認!Q148,",",LOG確認!N148,",",LOG確認!CE148)</f>
        <v>//,,,,,,,,,,</v>
      </c>
    </row>
    <row r="162" spans="1:19" x14ac:dyDescent="0.15">
      <c r="A162" s="611" t="str">
        <f t="shared" ca="1" si="7"/>
        <v/>
      </c>
      <c r="D162" s="388" t="str">
        <f t="shared" ca="1" si="8"/>
        <v/>
      </c>
      <c r="G162" s="388">
        <v>131</v>
      </c>
      <c r="H162" s="388" t="str">
        <f t="shared" ca="1" si="9"/>
        <v/>
      </c>
      <c r="J162" s="388" t="str">
        <f ca="1">IF(K162&lt;&gt;"",MAX(J$32:J161)+1,"")</f>
        <v/>
      </c>
      <c r="K162" s="388" t="str">
        <f ca="1">IF(ｻﾏﾘｰ!$Q$16="ﾁｪｯｸﾛｸﾞ",P162,IF(N162=1,P162,""))</f>
        <v/>
      </c>
      <c r="N162" s="388" t="str">
        <f ca="1">LOG確認!R149</f>
        <v/>
      </c>
      <c r="P162" s="606" t="str">
        <f ca="1">IF(LOG確認!V149=1,"",S162)</f>
        <v/>
      </c>
      <c r="S162" s="388" t="str">
        <f ca="1">CONCATENATE(LOG確認!C149,"/",LOG確認!D149,"/",LOG確認!E149,",",LOG確認!F149,",",LOG確認!G149,",",LOG確認!H149,",",LOG確認!I149,",",LOG確認!J149,LOG確認!K149,",",LOG確認!L149,LOG確認!M149,",",LOG確認!P149,",",LOG確認!Q149,",",LOG確認!N149,",",LOG確認!CE149)</f>
        <v>//,,,,,,,,,,</v>
      </c>
    </row>
    <row r="163" spans="1:19" x14ac:dyDescent="0.15">
      <c r="A163" s="611" t="str">
        <f t="shared" ca="1" si="7"/>
        <v/>
      </c>
      <c r="D163" s="388" t="str">
        <f t="shared" ca="1" si="8"/>
        <v/>
      </c>
      <c r="G163" s="388">
        <v>132</v>
      </c>
      <c r="H163" s="388" t="str">
        <f t="shared" ca="1" si="9"/>
        <v/>
      </c>
      <c r="J163" s="388" t="str">
        <f ca="1">IF(K163&lt;&gt;"",MAX(J$32:J162)+1,"")</f>
        <v/>
      </c>
      <c r="K163" s="388" t="str">
        <f ca="1">IF(ｻﾏﾘｰ!$Q$16="ﾁｪｯｸﾛｸﾞ",P163,IF(N163=1,P163,""))</f>
        <v/>
      </c>
      <c r="N163" s="388" t="str">
        <f ca="1">LOG確認!R150</f>
        <v/>
      </c>
      <c r="P163" s="606" t="str">
        <f ca="1">IF(LOG確認!V150=1,"",S163)</f>
        <v/>
      </c>
      <c r="S163" s="388" t="str">
        <f ca="1">CONCATENATE(LOG確認!C150,"/",LOG確認!D150,"/",LOG確認!E150,",",LOG確認!F150,",",LOG確認!G150,",",LOG確認!H150,",",LOG確認!I150,",",LOG確認!J150,LOG確認!K150,",",LOG確認!L150,LOG確認!M150,",",LOG確認!P150,",",LOG確認!Q150,",",LOG確認!N150,",",LOG確認!CE150)</f>
        <v>//,,,,,,,,,,</v>
      </c>
    </row>
    <row r="164" spans="1:19" x14ac:dyDescent="0.15">
      <c r="A164" s="611" t="str">
        <f t="shared" ca="1" si="7"/>
        <v/>
      </c>
      <c r="D164" s="388" t="str">
        <f t="shared" ca="1" si="8"/>
        <v/>
      </c>
      <c r="G164" s="388">
        <v>133</v>
      </c>
      <c r="H164" s="388" t="str">
        <f t="shared" ca="1" si="9"/>
        <v/>
      </c>
      <c r="J164" s="388" t="str">
        <f ca="1">IF(K164&lt;&gt;"",MAX(J$32:J163)+1,"")</f>
        <v/>
      </c>
      <c r="K164" s="388" t="str">
        <f ca="1">IF(ｻﾏﾘｰ!$Q$16="ﾁｪｯｸﾛｸﾞ",P164,IF(N164=1,P164,""))</f>
        <v/>
      </c>
      <c r="N164" s="388" t="str">
        <f ca="1">LOG確認!R151</f>
        <v/>
      </c>
      <c r="P164" s="606" t="str">
        <f ca="1">IF(LOG確認!V151=1,"",S164)</f>
        <v/>
      </c>
      <c r="S164" s="388" t="str">
        <f ca="1">CONCATENATE(LOG確認!C151,"/",LOG確認!D151,"/",LOG確認!E151,",",LOG確認!F151,",",LOG確認!G151,",",LOG確認!H151,",",LOG確認!I151,",",LOG確認!J151,LOG確認!K151,",",LOG確認!L151,LOG確認!M151,",",LOG確認!P151,",",LOG確認!Q151,",",LOG確認!N151,",",LOG確認!CE151)</f>
        <v>//,,,,,,,,,,</v>
      </c>
    </row>
    <row r="165" spans="1:19" x14ac:dyDescent="0.15">
      <c r="A165" s="611" t="str">
        <f t="shared" ca="1" si="7"/>
        <v/>
      </c>
      <c r="D165" s="388" t="str">
        <f t="shared" ca="1" si="8"/>
        <v/>
      </c>
      <c r="G165" s="388">
        <v>134</v>
      </c>
      <c r="H165" s="388" t="str">
        <f t="shared" ca="1" si="9"/>
        <v/>
      </c>
      <c r="J165" s="388" t="str">
        <f ca="1">IF(K165&lt;&gt;"",MAX(J$32:J164)+1,"")</f>
        <v/>
      </c>
      <c r="K165" s="388" t="str">
        <f ca="1">IF(ｻﾏﾘｰ!$Q$16="ﾁｪｯｸﾛｸﾞ",P165,IF(N165=1,P165,""))</f>
        <v/>
      </c>
      <c r="N165" s="388" t="str">
        <f ca="1">LOG確認!R152</f>
        <v/>
      </c>
      <c r="P165" s="606" t="str">
        <f ca="1">IF(LOG確認!V152=1,"",S165)</f>
        <v/>
      </c>
      <c r="S165" s="388" t="str">
        <f ca="1">CONCATENATE(LOG確認!C152,"/",LOG確認!D152,"/",LOG確認!E152,",",LOG確認!F152,",",LOG確認!G152,",",LOG確認!H152,",",LOG確認!I152,",",LOG確認!J152,LOG確認!K152,",",LOG確認!L152,LOG確認!M152,",",LOG確認!P152,",",LOG確認!Q152,",",LOG確認!N152,",",LOG確認!CE152)</f>
        <v>//,,,,,,,,,,</v>
      </c>
    </row>
    <row r="166" spans="1:19" x14ac:dyDescent="0.15">
      <c r="A166" s="611" t="str">
        <f t="shared" ca="1" si="7"/>
        <v/>
      </c>
      <c r="D166" s="388" t="str">
        <f t="shared" ca="1" si="8"/>
        <v/>
      </c>
      <c r="G166" s="388">
        <v>135</v>
      </c>
      <c r="H166" s="388" t="str">
        <f t="shared" ca="1" si="9"/>
        <v/>
      </c>
      <c r="J166" s="388" t="str">
        <f ca="1">IF(K166&lt;&gt;"",MAX(J$32:J165)+1,"")</f>
        <v/>
      </c>
      <c r="K166" s="388" t="str">
        <f ca="1">IF(ｻﾏﾘｰ!$Q$16="ﾁｪｯｸﾛｸﾞ",P166,IF(N166=1,P166,""))</f>
        <v/>
      </c>
      <c r="N166" s="388" t="str">
        <f ca="1">LOG確認!R153</f>
        <v/>
      </c>
      <c r="P166" s="606" t="str">
        <f ca="1">IF(LOG確認!V153=1,"",S166)</f>
        <v/>
      </c>
      <c r="S166" s="388" t="str">
        <f ca="1">CONCATENATE(LOG確認!C153,"/",LOG確認!D153,"/",LOG確認!E153,",",LOG確認!F153,",",LOG確認!G153,",",LOG確認!H153,",",LOG確認!I153,",",LOG確認!J153,LOG確認!K153,",",LOG確認!L153,LOG確認!M153,",",LOG確認!P153,",",LOG確認!Q153,",",LOG確認!N153,",",LOG確認!CE153)</f>
        <v>//,,,,,,,,,,</v>
      </c>
    </row>
    <row r="167" spans="1:19" x14ac:dyDescent="0.15">
      <c r="A167" s="611" t="str">
        <f t="shared" ca="1" si="7"/>
        <v/>
      </c>
      <c r="D167" s="388" t="str">
        <f t="shared" ca="1" si="8"/>
        <v/>
      </c>
      <c r="G167" s="388">
        <v>136</v>
      </c>
      <c r="H167" s="388" t="str">
        <f t="shared" ca="1" si="9"/>
        <v/>
      </c>
      <c r="J167" s="388" t="str">
        <f ca="1">IF(K167&lt;&gt;"",MAX(J$32:J166)+1,"")</f>
        <v/>
      </c>
      <c r="K167" s="388" t="str">
        <f ca="1">IF(ｻﾏﾘｰ!$Q$16="ﾁｪｯｸﾛｸﾞ",P167,IF(N167=1,P167,""))</f>
        <v/>
      </c>
      <c r="N167" s="388" t="str">
        <f ca="1">LOG確認!R154</f>
        <v/>
      </c>
      <c r="P167" s="606" t="str">
        <f ca="1">IF(LOG確認!V154=1,"",S167)</f>
        <v/>
      </c>
      <c r="S167" s="388" t="str">
        <f ca="1">CONCATENATE(LOG確認!C154,"/",LOG確認!D154,"/",LOG確認!E154,",",LOG確認!F154,",",LOG確認!G154,",",LOG確認!H154,",",LOG確認!I154,",",LOG確認!J154,LOG確認!K154,",",LOG確認!L154,LOG確認!M154,",",LOG確認!P154,",",LOG確認!Q154,",",LOG確認!N154,",",LOG確認!CE154)</f>
        <v>//,,,,,,,,,,</v>
      </c>
    </row>
    <row r="168" spans="1:19" x14ac:dyDescent="0.15">
      <c r="A168" s="611" t="str">
        <f t="shared" ca="1" si="7"/>
        <v/>
      </c>
      <c r="D168" s="388" t="str">
        <f t="shared" ca="1" si="8"/>
        <v/>
      </c>
      <c r="G168" s="388">
        <v>137</v>
      </c>
      <c r="H168" s="388" t="str">
        <f t="shared" ca="1" si="9"/>
        <v/>
      </c>
      <c r="J168" s="388" t="str">
        <f ca="1">IF(K168&lt;&gt;"",MAX(J$32:J167)+1,"")</f>
        <v/>
      </c>
      <c r="K168" s="388" t="str">
        <f ca="1">IF(ｻﾏﾘｰ!$Q$16="ﾁｪｯｸﾛｸﾞ",P168,IF(N168=1,P168,""))</f>
        <v/>
      </c>
      <c r="N168" s="388" t="str">
        <f ca="1">LOG確認!R155</f>
        <v/>
      </c>
      <c r="P168" s="606" t="str">
        <f ca="1">IF(LOG確認!V155=1,"",S168)</f>
        <v/>
      </c>
      <c r="S168" s="388" t="str">
        <f ca="1">CONCATENATE(LOG確認!C155,"/",LOG確認!D155,"/",LOG確認!E155,",",LOG確認!F155,",",LOG確認!G155,",",LOG確認!H155,",",LOG確認!I155,",",LOG確認!J155,LOG確認!K155,",",LOG確認!L155,LOG確認!M155,",",LOG確認!P155,",",LOG確認!Q155,",",LOG確認!N155,",",LOG確認!CE155)</f>
        <v>//,,,,,,,,,,</v>
      </c>
    </row>
    <row r="169" spans="1:19" x14ac:dyDescent="0.15">
      <c r="A169" s="611" t="str">
        <f t="shared" ca="1" si="7"/>
        <v/>
      </c>
      <c r="D169" s="388" t="str">
        <f t="shared" ca="1" si="8"/>
        <v/>
      </c>
      <c r="G169" s="388">
        <v>138</v>
      </c>
      <c r="H169" s="388" t="str">
        <f t="shared" ca="1" si="9"/>
        <v/>
      </c>
      <c r="J169" s="388" t="str">
        <f ca="1">IF(K169&lt;&gt;"",MAX(J$32:J168)+1,"")</f>
        <v/>
      </c>
      <c r="K169" s="388" t="str">
        <f ca="1">IF(ｻﾏﾘｰ!$Q$16="ﾁｪｯｸﾛｸﾞ",P169,IF(N169=1,P169,""))</f>
        <v/>
      </c>
      <c r="N169" s="388" t="str">
        <f ca="1">LOG確認!R156</f>
        <v/>
      </c>
      <c r="P169" s="606" t="str">
        <f ca="1">IF(LOG確認!V156=1,"",S169)</f>
        <v/>
      </c>
      <c r="S169" s="388" t="str">
        <f ca="1">CONCATENATE(LOG確認!C156,"/",LOG確認!D156,"/",LOG確認!E156,",",LOG確認!F156,",",LOG確認!G156,",",LOG確認!H156,",",LOG確認!I156,",",LOG確認!J156,LOG確認!K156,",",LOG確認!L156,LOG確認!M156,",",LOG確認!P156,",",LOG確認!Q156,",",LOG確認!N156,",",LOG確認!CE156)</f>
        <v>//,,,,,,,,,,</v>
      </c>
    </row>
    <row r="170" spans="1:19" x14ac:dyDescent="0.15">
      <c r="A170" s="611" t="str">
        <f t="shared" ca="1" si="7"/>
        <v/>
      </c>
      <c r="D170" s="388" t="str">
        <f t="shared" ca="1" si="8"/>
        <v/>
      </c>
      <c r="G170" s="388">
        <v>139</v>
      </c>
      <c r="H170" s="388" t="str">
        <f t="shared" ca="1" si="9"/>
        <v/>
      </c>
      <c r="J170" s="388" t="str">
        <f ca="1">IF(K170&lt;&gt;"",MAX(J$32:J169)+1,"")</f>
        <v/>
      </c>
      <c r="K170" s="388" t="str">
        <f ca="1">IF(ｻﾏﾘｰ!$Q$16="ﾁｪｯｸﾛｸﾞ",P170,IF(N170=1,P170,""))</f>
        <v/>
      </c>
      <c r="N170" s="388" t="str">
        <f ca="1">LOG確認!R157</f>
        <v/>
      </c>
      <c r="P170" s="606" t="str">
        <f ca="1">IF(LOG確認!V157=1,"",S170)</f>
        <v/>
      </c>
      <c r="S170" s="388" t="str">
        <f ca="1">CONCATENATE(LOG確認!C157,"/",LOG確認!D157,"/",LOG確認!E157,",",LOG確認!F157,",",LOG確認!G157,",",LOG確認!H157,",",LOG確認!I157,",",LOG確認!J157,LOG確認!K157,",",LOG確認!L157,LOG確認!M157,",",LOG確認!P157,",",LOG確認!Q157,",",LOG確認!N157,",",LOG確認!CE157)</f>
        <v>//,,,,,,,,,,</v>
      </c>
    </row>
    <row r="171" spans="1:19" x14ac:dyDescent="0.15">
      <c r="A171" s="611" t="str">
        <f t="shared" ca="1" si="7"/>
        <v/>
      </c>
      <c r="D171" s="388" t="str">
        <f t="shared" ca="1" si="8"/>
        <v/>
      </c>
      <c r="G171" s="388">
        <v>140</v>
      </c>
      <c r="H171" s="388" t="str">
        <f t="shared" ca="1" si="9"/>
        <v/>
      </c>
      <c r="J171" s="388" t="str">
        <f ca="1">IF(K171&lt;&gt;"",MAX(J$32:J170)+1,"")</f>
        <v/>
      </c>
      <c r="K171" s="388" t="str">
        <f ca="1">IF(ｻﾏﾘｰ!$Q$16="ﾁｪｯｸﾛｸﾞ",P171,IF(N171=1,P171,""))</f>
        <v/>
      </c>
      <c r="N171" s="388" t="str">
        <f ca="1">LOG確認!R158</f>
        <v/>
      </c>
      <c r="P171" s="606" t="str">
        <f ca="1">IF(LOG確認!V158=1,"",S171)</f>
        <v/>
      </c>
      <c r="S171" s="388" t="str">
        <f ca="1">CONCATENATE(LOG確認!C158,"/",LOG確認!D158,"/",LOG確認!E158,",",LOG確認!F158,",",LOG確認!G158,",",LOG確認!H158,",",LOG確認!I158,",",LOG確認!J158,LOG確認!K158,",",LOG確認!L158,LOG確認!M158,",",LOG確認!P158,",",LOG確認!Q158,",",LOG確認!N158,",",LOG確認!CE158)</f>
        <v>//,,,,,,,,,,</v>
      </c>
    </row>
    <row r="172" spans="1:19" x14ac:dyDescent="0.15">
      <c r="A172" s="611" t="str">
        <f t="shared" ca="1" si="7"/>
        <v/>
      </c>
      <c r="D172" s="388" t="str">
        <f t="shared" ca="1" si="8"/>
        <v/>
      </c>
      <c r="G172" s="388">
        <v>141</v>
      </c>
      <c r="H172" s="388" t="str">
        <f t="shared" ca="1" si="9"/>
        <v/>
      </c>
      <c r="J172" s="388" t="str">
        <f ca="1">IF(K172&lt;&gt;"",MAX(J$32:J171)+1,"")</f>
        <v/>
      </c>
      <c r="K172" s="388" t="str">
        <f ca="1">IF(ｻﾏﾘｰ!$Q$16="ﾁｪｯｸﾛｸﾞ",P172,IF(N172=1,P172,""))</f>
        <v/>
      </c>
      <c r="N172" s="388" t="str">
        <f ca="1">LOG確認!R159</f>
        <v/>
      </c>
      <c r="P172" s="606" t="str">
        <f ca="1">IF(LOG確認!V159=1,"",S172)</f>
        <v/>
      </c>
      <c r="S172" s="388" t="str">
        <f ca="1">CONCATENATE(LOG確認!C159,"/",LOG確認!D159,"/",LOG確認!E159,",",LOG確認!F159,",",LOG確認!G159,",",LOG確認!H159,",",LOG確認!I159,",",LOG確認!J159,LOG確認!K159,",",LOG確認!L159,LOG確認!M159,",",LOG確認!P159,",",LOG確認!Q159,",",LOG確認!N159,",",LOG確認!CE159)</f>
        <v>//,,,,,,,,,,</v>
      </c>
    </row>
    <row r="173" spans="1:19" x14ac:dyDescent="0.15">
      <c r="A173" s="611" t="str">
        <f t="shared" ca="1" si="7"/>
        <v/>
      </c>
      <c r="D173" s="388" t="str">
        <f t="shared" ca="1" si="8"/>
        <v/>
      </c>
      <c r="G173" s="388">
        <v>142</v>
      </c>
      <c r="H173" s="388" t="str">
        <f t="shared" ca="1" si="9"/>
        <v/>
      </c>
      <c r="J173" s="388" t="str">
        <f ca="1">IF(K173&lt;&gt;"",MAX(J$32:J172)+1,"")</f>
        <v/>
      </c>
      <c r="K173" s="388" t="str">
        <f ca="1">IF(ｻﾏﾘｰ!$Q$16="ﾁｪｯｸﾛｸﾞ",P173,IF(N173=1,P173,""))</f>
        <v/>
      </c>
      <c r="N173" s="388" t="str">
        <f ca="1">LOG確認!R160</f>
        <v/>
      </c>
      <c r="P173" s="606" t="str">
        <f ca="1">IF(LOG確認!V160=1,"",S173)</f>
        <v/>
      </c>
      <c r="S173" s="388" t="str">
        <f ca="1">CONCATENATE(LOG確認!C160,"/",LOG確認!D160,"/",LOG確認!E160,",",LOG確認!F160,",",LOG確認!G160,",",LOG確認!H160,",",LOG確認!I160,",",LOG確認!J160,LOG確認!K160,",",LOG確認!L160,LOG確認!M160,",",LOG確認!P160,",",LOG確認!Q160,",",LOG確認!N160,",",LOG確認!CE160)</f>
        <v>//,,,,,,,,,,</v>
      </c>
    </row>
    <row r="174" spans="1:19" x14ac:dyDescent="0.15">
      <c r="A174" s="611" t="str">
        <f t="shared" ca="1" si="7"/>
        <v/>
      </c>
      <c r="D174" s="388" t="str">
        <f t="shared" ca="1" si="8"/>
        <v/>
      </c>
      <c r="G174" s="388">
        <v>143</v>
      </c>
      <c r="H174" s="388" t="str">
        <f t="shared" ca="1" si="9"/>
        <v/>
      </c>
      <c r="J174" s="388" t="str">
        <f ca="1">IF(K174&lt;&gt;"",MAX(J$32:J173)+1,"")</f>
        <v/>
      </c>
      <c r="K174" s="388" t="str">
        <f ca="1">IF(ｻﾏﾘｰ!$Q$16="ﾁｪｯｸﾛｸﾞ",P174,IF(N174=1,P174,""))</f>
        <v/>
      </c>
      <c r="N174" s="388" t="str">
        <f ca="1">LOG確認!R161</f>
        <v/>
      </c>
      <c r="P174" s="606" t="str">
        <f ca="1">IF(LOG確認!V161=1,"",S174)</f>
        <v/>
      </c>
      <c r="S174" s="388" t="str">
        <f ca="1">CONCATENATE(LOG確認!C161,"/",LOG確認!D161,"/",LOG確認!E161,",",LOG確認!F161,",",LOG確認!G161,",",LOG確認!H161,",",LOG確認!I161,",",LOG確認!J161,LOG確認!K161,",",LOG確認!L161,LOG確認!M161,",",LOG確認!P161,",",LOG確認!Q161,",",LOG確認!N161,",",LOG確認!CE161)</f>
        <v>//,,,,,,,,,,</v>
      </c>
    </row>
    <row r="175" spans="1:19" x14ac:dyDescent="0.15">
      <c r="A175" s="611" t="str">
        <f t="shared" ca="1" si="7"/>
        <v/>
      </c>
      <c r="D175" s="388" t="str">
        <f t="shared" ca="1" si="8"/>
        <v/>
      </c>
      <c r="G175" s="388">
        <v>144</v>
      </c>
      <c r="H175" s="388" t="str">
        <f t="shared" ca="1" si="9"/>
        <v/>
      </c>
      <c r="J175" s="388" t="str">
        <f ca="1">IF(K175&lt;&gt;"",MAX(J$32:J174)+1,"")</f>
        <v/>
      </c>
      <c r="K175" s="388" t="str">
        <f ca="1">IF(ｻﾏﾘｰ!$Q$16="ﾁｪｯｸﾛｸﾞ",P175,IF(N175=1,P175,""))</f>
        <v/>
      </c>
      <c r="N175" s="388" t="str">
        <f ca="1">LOG確認!R162</f>
        <v/>
      </c>
      <c r="P175" s="606" t="str">
        <f ca="1">IF(LOG確認!V162=1,"",S175)</f>
        <v/>
      </c>
      <c r="S175" s="388" t="str">
        <f ca="1">CONCATENATE(LOG確認!C162,"/",LOG確認!D162,"/",LOG確認!E162,",",LOG確認!F162,",",LOG確認!G162,",",LOG確認!H162,",",LOG確認!I162,",",LOG確認!J162,LOG確認!K162,",",LOG確認!L162,LOG確認!M162,",",LOG確認!P162,",",LOG確認!Q162,",",LOG確認!N162,",",LOG確認!CE162)</f>
        <v>//,,,,,,,,,,</v>
      </c>
    </row>
    <row r="176" spans="1:19" x14ac:dyDescent="0.15">
      <c r="A176" s="611" t="str">
        <f t="shared" ca="1" si="7"/>
        <v/>
      </c>
      <c r="D176" s="388" t="str">
        <f t="shared" ca="1" si="8"/>
        <v/>
      </c>
      <c r="G176" s="388">
        <v>145</v>
      </c>
      <c r="H176" s="388" t="str">
        <f t="shared" ca="1" si="9"/>
        <v/>
      </c>
      <c r="J176" s="388" t="str">
        <f ca="1">IF(K176&lt;&gt;"",MAX(J$32:J175)+1,"")</f>
        <v/>
      </c>
      <c r="K176" s="388" t="str">
        <f ca="1">IF(ｻﾏﾘｰ!$Q$16="ﾁｪｯｸﾛｸﾞ",P176,IF(N176=1,P176,""))</f>
        <v/>
      </c>
      <c r="N176" s="388" t="str">
        <f ca="1">LOG確認!R163</f>
        <v/>
      </c>
      <c r="P176" s="606" t="str">
        <f ca="1">IF(LOG確認!V163=1,"",S176)</f>
        <v/>
      </c>
      <c r="S176" s="388" t="str">
        <f ca="1">CONCATENATE(LOG確認!C163,"/",LOG確認!D163,"/",LOG確認!E163,",",LOG確認!F163,",",LOG確認!G163,",",LOG確認!H163,",",LOG確認!I163,",",LOG確認!J163,LOG確認!K163,",",LOG確認!L163,LOG確認!M163,",",LOG確認!P163,",",LOG確認!Q163,",",LOG確認!N163,",",LOG確認!CE163)</f>
        <v>//,,,,,,,,,,</v>
      </c>
    </row>
    <row r="177" spans="1:19" x14ac:dyDescent="0.15">
      <c r="A177" s="611" t="str">
        <f t="shared" ca="1" si="7"/>
        <v/>
      </c>
      <c r="D177" s="388" t="str">
        <f t="shared" ca="1" si="8"/>
        <v/>
      </c>
      <c r="G177" s="388">
        <v>146</v>
      </c>
      <c r="H177" s="388" t="str">
        <f t="shared" ca="1" si="9"/>
        <v/>
      </c>
      <c r="J177" s="388" t="str">
        <f ca="1">IF(K177&lt;&gt;"",MAX(J$32:J176)+1,"")</f>
        <v/>
      </c>
      <c r="K177" s="388" t="str">
        <f ca="1">IF(ｻﾏﾘｰ!$Q$16="ﾁｪｯｸﾛｸﾞ",P177,IF(N177=1,P177,""))</f>
        <v/>
      </c>
      <c r="N177" s="388" t="str">
        <f ca="1">LOG確認!R164</f>
        <v/>
      </c>
      <c r="P177" s="606" t="str">
        <f ca="1">IF(LOG確認!V164=1,"",S177)</f>
        <v/>
      </c>
      <c r="S177" s="388" t="str">
        <f ca="1">CONCATENATE(LOG確認!C164,"/",LOG確認!D164,"/",LOG確認!E164,",",LOG確認!F164,",",LOG確認!G164,",",LOG確認!H164,",",LOG確認!I164,",",LOG確認!J164,LOG確認!K164,",",LOG確認!L164,LOG確認!M164,",",LOG確認!P164,",",LOG確認!Q164,",",LOG確認!N164,",",LOG確認!CE164)</f>
        <v>//,,,,,,,,,,</v>
      </c>
    </row>
    <row r="178" spans="1:19" x14ac:dyDescent="0.15">
      <c r="A178" s="611" t="str">
        <f t="shared" ca="1" si="7"/>
        <v/>
      </c>
      <c r="D178" s="388" t="str">
        <f t="shared" ca="1" si="8"/>
        <v/>
      </c>
      <c r="G178" s="388">
        <v>147</v>
      </c>
      <c r="H178" s="388" t="str">
        <f t="shared" ca="1" si="9"/>
        <v/>
      </c>
      <c r="J178" s="388" t="str">
        <f ca="1">IF(K178&lt;&gt;"",MAX(J$32:J177)+1,"")</f>
        <v/>
      </c>
      <c r="K178" s="388" t="str">
        <f ca="1">IF(ｻﾏﾘｰ!$Q$16="ﾁｪｯｸﾛｸﾞ",P178,IF(N178=1,P178,""))</f>
        <v/>
      </c>
      <c r="N178" s="388" t="str">
        <f ca="1">LOG確認!R165</f>
        <v/>
      </c>
      <c r="P178" s="606" t="str">
        <f ca="1">IF(LOG確認!V165=1,"",S178)</f>
        <v/>
      </c>
      <c r="S178" s="388" t="str">
        <f ca="1">CONCATENATE(LOG確認!C165,"/",LOG確認!D165,"/",LOG確認!E165,",",LOG確認!F165,",",LOG確認!G165,",",LOG確認!H165,",",LOG確認!I165,",",LOG確認!J165,LOG確認!K165,",",LOG確認!L165,LOG確認!M165,",",LOG確認!P165,",",LOG確認!Q165,",",LOG確認!N165,",",LOG確認!CE165)</f>
        <v>//,,,,,,,,,,</v>
      </c>
    </row>
    <row r="179" spans="1:19" x14ac:dyDescent="0.15">
      <c r="A179" s="611" t="str">
        <f t="shared" ca="1" si="7"/>
        <v/>
      </c>
      <c r="D179" s="388" t="str">
        <f t="shared" ca="1" si="8"/>
        <v/>
      </c>
      <c r="G179" s="388">
        <v>148</v>
      </c>
      <c r="H179" s="388" t="str">
        <f t="shared" ca="1" si="9"/>
        <v/>
      </c>
      <c r="J179" s="388" t="str">
        <f ca="1">IF(K179&lt;&gt;"",MAX(J$32:J178)+1,"")</f>
        <v/>
      </c>
      <c r="K179" s="388" t="str">
        <f ca="1">IF(ｻﾏﾘｰ!$Q$16="ﾁｪｯｸﾛｸﾞ",P179,IF(N179=1,P179,""))</f>
        <v/>
      </c>
      <c r="N179" s="388" t="str">
        <f ca="1">LOG確認!R166</f>
        <v/>
      </c>
      <c r="P179" s="606" t="str">
        <f ca="1">IF(LOG確認!V166=1,"",S179)</f>
        <v/>
      </c>
      <c r="S179" s="388" t="str">
        <f ca="1">CONCATENATE(LOG確認!C166,"/",LOG確認!D166,"/",LOG確認!E166,",",LOG確認!F166,",",LOG確認!G166,",",LOG確認!H166,",",LOG確認!I166,",",LOG確認!J166,LOG確認!K166,",",LOG確認!L166,LOG確認!M166,",",LOG確認!P166,",",LOG確認!Q166,",",LOG確認!N166,",",LOG確認!CE166)</f>
        <v>//,,,,,,,,,,</v>
      </c>
    </row>
    <row r="180" spans="1:19" x14ac:dyDescent="0.15">
      <c r="A180" s="611" t="str">
        <f t="shared" ca="1" si="7"/>
        <v/>
      </c>
      <c r="D180" s="388" t="str">
        <f t="shared" ca="1" si="8"/>
        <v/>
      </c>
      <c r="G180" s="388">
        <v>149</v>
      </c>
      <c r="H180" s="388" t="str">
        <f t="shared" ca="1" si="9"/>
        <v/>
      </c>
      <c r="J180" s="388" t="str">
        <f ca="1">IF(K180&lt;&gt;"",MAX(J$32:J179)+1,"")</f>
        <v/>
      </c>
      <c r="K180" s="388" t="str">
        <f ca="1">IF(ｻﾏﾘｰ!$Q$16="ﾁｪｯｸﾛｸﾞ",P180,IF(N180=1,P180,""))</f>
        <v/>
      </c>
      <c r="N180" s="388" t="str">
        <f ca="1">LOG確認!R167</f>
        <v/>
      </c>
      <c r="P180" s="606" t="str">
        <f ca="1">IF(LOG確認!V167=1,"",S180)</f>
        <v/>
      </c>
      <c r="S180" s="388" t="str">
        <f ca="1">CONCATENATE(LOG確認!C167,"/",LOG確認!D167,"/",LOG確認!E167,",",LOG確認!F167,",",LOG確認!G167,",",LOG確認!H167,",",LOG確認!I167,",",LOG確認!J167,LOG確認!K167,",",LOG確認!L167,LOG確認!M167,",",LOG確認!P167,",",LOG確認!Q167,",",LOG確認!N167,",",LOG確認!CE167)</f>
        <v>//,,,,,,,,,,</v>
      </c>
    </row>
    <row r="181" spans="1:19" x14ac:dyDescent="0.15">
      <c r="A181" s="611" t="str">
        <f t="shared" ca="1" si="7"/>
        <v/>
      </c>
      <c r="D181" s="388" t="str">
        <f t="shared" ca="1" si="8"/>
        <v/>
      </c>
      <c r="G181" s="388">
        <v>150</v>
      </c>
      <c r="H181" s="388" t="str">
        <f t="shared" ca="1" si="9"/>
        <v/>
      </c>
      <c r="J181" s="388" t="str">
        <f ca="1">IF(K181&lt;&gt;"",MAX(J$32:J180)+1,"")</f>
        <v/>
      </c>
      <c r="K181" s="388" t="str">
        <f ca="1">IF(ｻﾏﾘｰ!$Q$16="ﾁｪｯｸﾛｸﾞ",P181,IF(N181=1,P181,""))</f>
        <v/>
      </c>
      <c r="N181" s="388" t="str">
        <f ca="1">LOG確認!R168</f>
        <v/>
      </c>
      <c r="P181" s="606" t="str">
        <f ca="1">IF(LOG確認!V168=1,"",S181)</f>
        <v/>
      </c>
      <c r="S181" s="388" t="str">
        <f ca="1">CONCATENATE(LOG確認!C168,"/",LOG確認!D168,"/",LOG確認!E168,",",LOG確認!F168,",",LOG確認!G168,",",LOG確認!H168,",",LOG確認!I168,",",LOG確認!J168,LOG確認!K168,",",LOG確認!L168,LOG確認!M168,",",LOG確認!P168,",",LOG確認!Q168,",",LOG確認!N168,",",LOG確認!CE168)</f>
        <v>//,,,,,,,,,,</v>
      </c>
    </row>
    <row r="182" spans="1:19" x14ac:dyDescent="0.15">
      <c r="A182" s="611" t="str">
        <f t="shared" ca="1" si="7"/>
        <v/>
      </c>
      <c r="D182" s="388" t="str">
        <f t="shared" ca="1" si="8"/>
        <v/>
      </c>
      <c r="G182" s="388">
        <v>151</v>
      </c>
      <c r="H182" s="388" t="str">
        <f t="shared" ca="1" si="9"/>
        <v/>
      </c>
      <c r="J182" s="388" t="str">
        <f ca="1">IF(K182&lt;&gt;"",MAX(J$32:J181)+1,"")</f>
        <v/>
      </c>
      <c r="K182" s="388" t="str">
        <f ca="1">IF(ｻﾏﾘｰ!$Q$16="ﾁｪｯｸﾛｸﾞ",P182,IF(N182=1,P182,""))</f>
        <v/>
      </c>
      <c r="N182" s="388" t="str">
        <f ca="1">LOG確認!R169</f>
        <v/>
      </c>
      <c r="P182" s="606" t="str">
        <f ca="1">IF(LOG確認!V169=1,"",S182)</f>
        <v/>
      </c>
      <c r="S182" s="388" t="str">
        <f ca="1">CONCATENATE(LOG確認!C169,"/",LOG確認!D169,"/",LOG確認!E169,",",LOG確認!F169,",",LOG確認!G169,",",LOG確認!H169,",",LOG確認!I169,",",LOG確認!J169,LOG確認!K169,",",LOG確認!L169,LOG確認!M169,",",LOG確認!P169,",",LOG確認!Q169,",",LOG確認!N169,",",LOG確認!CE169)</f>
        <v>//,,,,,,,,,,</v>
      </c>
    </row>
    <row r="183" spans="1:19" x14ac:dyDescent="0.15">
      <c r="A183" s="611" t="str">
        <f t="shared" ca="1" si="7"/>
        <v/>
      </c>
      <c r="D183" s="388" t="str">
        <f t="shared" ca="1" si="8"/>
        <v/>
      </c>
      <c r="G183" s="388">
        <v>152</v>
      </c>
      <c r="H183" s="388" t="str">
        <f t="shared" ca="1" si="9"/>
        <v/>
      </c>
      <c r="J183" s="388" t="str">
        <f ca="1">IF(K183&lt;&gt;"",MAX(J$32:J182)+1,"")</f>
        <v/>
      </c>
      <c r="K183" s="388" t="str">
        <f ca="1">IF(ｻﾏﾘｰ!$Q$16="ﾁｪｯｸﾛｸﾞ",P183,IF(N183=1,P183,""))</f>
        <v/>
      </c>
      <c r="N183" s="388" t="str">
        <f ca="1">LOG確認!R170</f>
        <v/>
      </c>
      <c r="P183" s="606" t="str">
        <f ca="1">IF(LOG確認!V170=1,"",S183)</f>
        <v/>
      </c>
      <c r="S183" s="388" t="str">
        <f ca="1">CONCATENATE(LOG確認!C170,"/",LOG確認!D170,"/",LOG確認!E170,",",LOG確認!F170,",",LOG確認!G170,",",LOG確認!H170,",",LOG確認!I170,",",LOG確認!J170,LOG確認!K170,",",LOG確認!L170,LOG確認!M170,",",LOG確認!P170,",",LOG確認!Q170,",",LOG確認!N170,",",LOG確認!CE170)</f>
        <v>//,,,,,,,,,,</v>
      </c>
    </row>
    <row r="184" spans="1:19" x14ac:dyDescent="0.15">
      <c r="A184" s="611" t="str">
        <f t="shared" ca="1" si="7"/>
        <v/>
      </c>
      <c r="D184" s="388" t="str">
        <f t="shared" ca="1" si="8"/>
        <v/>
      </c>
      <c r="G184" s="388">
        <v>153</v>
      </c>
      <c r="H184" s="388" t="str">
        <f t="shared" ca="1" si="9"/>
        <v/>
      </c>
      <c r="J184" s="388" t="str">
        <f ca="1">IF(K184&lt;&gt;"",MAX(J$32:J183)+1,"")</f>
        <v/>
      </c>
      <c r="K184" s="388" t="str">
        <f ca="1">IF(ｻﾏﾘｰ!$Q$16="ﾁｪｯｸﾛｸﾞ",P184,IF(N184=1,P184,""))</f>
        <v/>
      </c>
      <c r="N184" s="388" t="str">
        <f ca="1">LOG確認!R171</f>
        <v/>
      </c>
      <c r="P184" s="606" t="str">
        <f ca="1">IF(LOG確認!V171=1,"",S184)</f>
        <v/>
      </c>
      <c r="S184" s="388" t="str">
        <f ca="1">CONCATENATE(LOG確認!C171,"/",LOG確認!D171,"/",LOG確認!E171,",",LOG確認!F171,",",LOG確認!G171,",",LOG確認!H171,",",LOG確認!I171,",",LOG確認!J171,LOG確認!K171,",",LOG確認!L171,LOG確認!M171,",",LOG確認!P171,",",LOG確認!Q171,",",LOG確認!N171,",",LOG確認!CE171)</f>
        <v>//,,,,,,,,,,</v>
      </c>
    </row>
    <row r="185" spans="1:19" x14ac:dyDescent="0.15">
      <c r="A185" s="611" t="str">
        <f t="shared" ca="1" si="7"/>
        <v/>
      </c>
      <c r="D185" s="388" t="str">
        <f t="shared" ca="1" si="8"/>
        <v/>
      </c>
      <c r="G185" s="388">
        <v>154</v>
      </c>
      <c r="H185" s="388" t="str">
        <f t="shared" ca="1" si="9"/>
        <v/>
      </c>
      <c r="J185" s="388" t="str">
        <f ca="1">IF(K185&lt;&gt;"",MAX(J$32:J184)+1,"")</f>
        <v/>
      </c>
      <c r="K185" s="388" t="str">
        <f ca="1">IF(ｻﾏﾘｰ!$Q$16="ﾁｪｯｸﾛｸﾞ",P185,IF(N185=1,P185,""))</f>
        <v/>
      </c>
      <c r="N185" s="388" t="str">
        <f ca="1">LOG確認!R172</f>
        <v/>
      </c>
      <c r="P185" s="606" t="str">
        <f ca="1">IF(LOG確認!V172=1,"",S185)</f>
        <v/>
      </c>
      <c r="S185" s="388" t="str">
        <f ca="1">CONCATENATE(LOG確認!C172,"/",LOG確認!D172,"/",LOG確認!E172,",",LOG確認!F172,",",LOG確認!G172,",",LOG確認!H172,",",LOG確認!I172,",",LOG確認!J172,LOG確認!K172,",",LOG確認!L172,LOG確認!M172,",",LOG確認!P172,",",LOG確認!Q172,",",LOG確認!N172,",",LOG確認!CE172)</f>
        <v>//,,,,,,,,,,</v>
      </c>
    </row>
    <row r="186" spans="1:19" x14ac:dyDescent="0.15">
      <c r="A186" s="611" t="str">
        <f t="shared" ca="1" si="7"/>
        <v/>
      </c>
      <c r="D186" s="388" t="str">
        <f t="shared" ca="1" si="8"/>
        <v/>
      </c>
      <c r="G186" s="388">
        <v>155</v>
      </c>
      <c r="H186" s="388" t="str">
        <f t="shared" ca="1" si="9"/>
        <v/>
      </c>
      <c r="J186" s="388" t="str">
        <f ca="1">IF(K186&lt;&gt;"",MAX(J$32:J185)+1,"")</f>
        <v/>
      </c>
      <c r="K186" s="388" t="str">
        <f ca="1">IF(ｻﾏﾘｰ!$Q$16="ﾁｪｯｸﾛｸﾞ",P186,IF(N186=1,P186,""))</f>
        <v/>
      </c>
      <c r="N186" s="388" t="str">
        <f ca="1">LOG確認!R173</f>
        <v/>
      </c>
      <c r="P186" s="606" t="str">
        <f ca="1">IF(LOG確認!V173=1,"",S186)</f>
        <v/>
      </c>
      <c r="S186" s="388" t="str">
        <f ca="1">CONCATENATE(LOG確認!C173,"/",LOG確認!D173,"/",LOG確認!E173,",",LOG確認!F173,",",LOG確認!G173,",",LOG確認!H173,",",LOG確認!I173,",",LOG確認!J173,LOG確認!K173,",",LOG確認!L173,LOG確認!M173,",",LOG確認!P173,",",LOG確認!Q173,",",LOG確認!N173,",",LOG確認!CE173)</f>
        <v>//,,,,,,,,,,</v>
      </c>
    </row>
    <row r="187" spans="1:19" x14ac:dyDescent="0.15">
      <c r="A187" s="611" t="str">
        <f t="shared" ca="1" si="7"/>
        <v/>
      </c>
      <c r="D187" s="388" t="str">
        <f t="shared" ca="1" si="8"/>
        <v/>
      </c>
      <c r="G187" s="388">
        <v>156</v>
      </c>
      <c r="H187" s="388" t="str">
        <f t="shared" ca="1" si="9"/>
        <v/>
      </c>
      <c r="J187" s="388" t="str">
        <f ca="1">IF(K187&lt;&gt;"",MAX(J$32:J186)+1,"")</f>
        <v/>
      </c>
      <c r="K187" s="388" t="str">
        <f ca="1">IF(ｻﾏﾘｰ!$Q$16="ﾁｪｯｸﾛｸﾞ",P187,IF(N187=1,P187,""))</f>
        <v/>
      </c>
      <c r="N187" s="388" t="str">
        <f ca="1">LOG確認!R174</f>
        <v/>
      </c>
      <c r="P187" s="606" t="str">
        <f ca="1">IF(LOG確認!V174=1,"",S187)</f>
        <v/>
      </c>
      <c r="S187" s="388" t="str">
        <f ca="1">CONCATENATE(LOG確認!C174,"/",LOG確認!D174,"/",LOG確認!E174,",",LOG確認!F174,",",LOG確認!G174,",",LOG確認!H174,",",LOG確認!I174,",",LOG確認!J174,LOG確認!K174,",",LOG確認!L174,LOG確認!M174,",",LOG確認!P174,",",LOG確認!Q174,",",LOG確認!N174,",",LOG確認!CE174)</f>
        <v>//,,,,,,,,,,</v>
      </c>
    </row>
    <row r="188" spans="1:19" x14ac:dyDescent="0.15">
      <c r="A188" s="611" t="str">
        <f t="shared" ca="1" si="7"/>
        <v/>
      </c>
      <c r="D188" s="388" t="str">
        <f t="shared" ca="1" si="8"/>
        <v/>
      </c>
      <c r="G188" s="388">
        <v>157</v>
      </c>
      <c r="H188" s="388" t="str">
        <f t="shared" ca="1" si="9"/>
        <v/>
      </c>
      <c r="J188" s="388" t="str">
        <f ca="1">IF(K188&lt;&gt;"",MAX(J$32:J187)+1,"")</f>
        <v/>
      </c>
      <c r="K188" s="388" t="str">
        <f ca="1">IF(ｻﾏﾘｰ!$Q$16="ﾁｪｯｸﾛｸﾞ",P188,IF(N188=1,P188,""))</f>
        <v/>
      </c>
      <c r="N188" s="388" t="str">
        <f ca="1">LOG確認!R175</f>
        <v/>
      </c>
      <c r="P188" s="606" t="str">
        <f ca="1">IF(LOG確認!V175=1,"",S188)</f>
        <v/>
      </c>
      <c r="S188" s="388" t="str">
        <f ca="1">CONCATENATE(LOG確認!C175,"/",LOG確認!D175,"/",LOG確認!E175,",",LOG確認!F175,",",LOG確認!G175,",",LOG確認!H175,",",LOG確認!I175,",",LOG確認!J175,LOG確認!K175,",",LOG確認!L175,LOG確認!M175,",",LOG確認!P175,",",LOG確認!Q175,",",LOG確認!N175,",",LOG確認!CE175)</f>
        <v>//,,,,,,,,,,</v>
      </c>
    </row>
    <row r="189" spans="1:19" x14ac:dyDescent="0.15">
      <c r="A189" s="611" t="str">
        <f t="shared" ca="1" si="7"/>
        <v/>
      </c>
      <c r="D189" s="388" t="str">
        <f t="shared" ca="1" si="8"/>
        <v/>
      </c>
      <c r="G189" s="388">
        <v>158</v>
      </c>
      <c r="H189" s="388" t="str">
        <f t="shared" ca="1" si="9"/>
        <v/>
      </c>
      <c r="J189" s="388" t="str">
        <f ca="1">IF(K189&lt;&gt;"",MAX(J$32:J188)+1,"")</f>
        <v/>
      </c>
      <c r="K189" s="388" t="str">
        <f ca="1">IF(ｻﾏﾘｰ!$Q$16="ﾁｪｯｸﾛｸﾞ",P189,IF(N189=1,P189,""))</f>
        <v/>
      </c>
      <c r="N189" s="388" t="str">
        <f ca="1">LOG確認!R176</f>
        <v/>
      </c>
      <c r="P189" s="606" t="str">
        <f ca="1">IF(LOG確認!V176=1,"",S189)</f>
        <v/>
      </c>
      <c r="S189" s="388" t="str">
        <f ca="1">CONCATENATE(LOG確認!C176,"/",LOG確認!D176,"/",LOG確認!E176,",",LOG確認!F176,",",LOG確認!G176,",",LOG確認!H176,",",LOG確認!I176,",",LOG確認!J176,LOG確認!K176,",",LOG確認!L176,LOG確認!M176,",",LOG確認!P176,",",LOG確認!Q176,",",LOG確認!N176,",",LOG確認!CE176)</f>
        <v>//,,,,,,,,,,</v>
      </c>
    </row>
    <row r="190" spans="1:19" x14ac:dyDescent="0.15">
      <c r="A190" s="611" t="str">
        <f t="shared" ca="1" si="7"/>
        <v/>
      </c>
      <c r="D190" s="388" t="str">
        <f t="shared" ca="1" si="8"/>
        <v/>
      </c>
      <c r="G190" s="388">
        <v>159</v>
      </c>
      <c r="H190" s="388" t="str">
        <f t="shared" ca="1" si="9"/>
        <v/>
      </c>
      <c r="J190" s="388" t="str">
        <f ca="1">IF(K190&lt;&gt;"",MAX(J$32:J189)+1,"")</f>
        <v/>
      </c>
      <c r="K190" s="388" t="str">
        <f ca="1">IF(ｻﾏﾘｰ!$Q$16="ﾁｪｯｸﾛｸﾞ",P190,IF(N190=1,P190,""))</f>
        <v/>
      </c>
      <c r="N190" s="388" t="str">
        <f ca="1">LOG確認!R177</f>
        <v/>
      </c>
      <c r="P190" s="606" t="str">
        <f ca="1">IF(LOG確認!V177=1,"",S190)</f>
        <v/>
      </c>
      <c r="S190" s="388" t="str">
        <f ca="1">CONCATENATE(LOG確認!C177,"/",LOG確認!D177,"/",LOG確認!E177,",",LOG確認!F177,",",LOG確認!G177,",",LOG確認!H177,",",LOG確認!I177,",",LOG確認!J177,LOG確認!K177,",",LOG確認!L177,LOG確認!M177,",",LOG確認!P177,",",LOG確認!Q177,",",LOG確認!N177,",",LOG確認!CE177)</f>
        <v>//,,,,,,,,,,</v>
      </c>
    </row>
    <row r="191" spans="1:19" x14ac:dyDescent="0.15">
      <c r="A191" s="611" t="str">
        <f t="shared" ca="1" si="7"/>
        <v/>
      </c>
      <c r="D191" s="388" t="str">
        <f t="shared" ca="1" si="8"/>
        <v/>
      </c>
      <c r="G191" s="388">
        <v>160</v>
      </c>
      <c r="H191" s="388" t="str">
        <f t="shared" ca="1" si="9"/>
        <v/>
      </c>
      <c r="J191" s="388" t="str">
        <f ca="1">IF(K191&lt;&gt;"",MAX(J$32:J190)+1,"")</f>
        <v/>
      </c>
      <c r="K191" s="388" t="str">
        <f ca="1">IF(ｻﾏﾘｰ!$Q$16="ﾁｪｯｸﾛｸﾞ",P191,IF(N191=1,P191,""))</f>
        <v/>
      </c>
      <c r="N191" s="388" t="str">
        <f ca="1">LOG確認!R178</f>
        <v/>
      </c>
      <c r="P191" s="606" t="str">
        <f ca="1">IF(LOG確認!V178=1,"",S191)</f>
        <v/>
      </c>
      <c r="S191" s="388" t="str">
        <f ca="1">CONCATENATE(LOG確認!C178,"/",LOG確認!D178,"/",LOG確認!E178,",",LOG確認!F178,",",LOG確認!G178,",",LOG確認!H178,",",LOG確認!I178,",",LOG確認!J178,LOG確認!K178,",",LOG確認!L178,LOG確認!M178,",",LOG確認!P178,",",LOG確認!Q178,",",LOG確認!N178,",",LOG確認!CE178)</f>
        <v>//,,,,,,,,,,</v>
      </c>
    </row>
    <row r="192" spans="1:19" x14ac:dyDescent="0.15">
      <c r="A192" s="611" t="str">
        <f t="shared" ca="1" si="7"/>
        <v/>
      </c>
      <c r="D192" s="388" t="str">
        <f t="shared" ca="1" si="8"/>
        <v/>
      </c>
      <c r="G192" s="388">
        <v>161</v>
      </c>
      <c r="H192" s="388" t="str">
        <f t="shared" ca="1" si="9"/>
        <v/>
      </c>
      <c r="J192" s="388" t="str">
        <f ca="1">IF(K192&lt;&gt;"",MAX(J$32:J191)+1,"")</f>
        <v/>
      </c>
      <c r="K192" s="388" t="str">
        <f ca="1">IF(ｻﾏﾘｰ!$Q$16="ﾁｪｯｸﾛｸﾞ",P192,IF(N192=1,P192,""))</f>
        <v/>
      </c>
      <c r="N192" s="388" t="str">
        <f ca="1">LOG確認!R179</f>
        <v/>
      </c>
      <c r="P192" s="606" t="str">
        <f ca="1">IF(LOG確認!V179=1,"",S192)</f>
        <v/>
      </c>
      <c r="S192" s="388" t="str">
        <f ca="1">CONCATENATE(LOG確認!C179,"/",LOG確認!D179,"/",LOG確認!E179,",",LOG確認!F179,",",LOG確認!G179,",",LOG確認!H179,",",LOG確認!I179,",",LOG確認!J179,LOG確認!K179,",",LOG確認!L179,LOG確認!M179,",",LOG確認!P179,",",LOG確認!Q179,",",LOG確認!N179,",",LOG確認!CE179)</f>
        <v>//,,,,,,,,,,</v>
      </c>
    </row>
    <row r="193" spans="1:19" x14ac:dyDescent="0.15">
      <c r="A193" s="611" t="str">
        <f t="shared" ca="1" si="7"/>
        <v/>
      </c>
      <c r="D193" s="388" t="str">
        <f t="shared" ca="1" si="8"/>
        <v/>
      </c>
      <c r="G193" s="388">
        <v>162</v>
      </c>
      <c r="H193" s="388" t="str">
        <f t="shared" ca="1" si="9"/>
        <v/>
      </c>
      <c r="J193" s="388" t="str">
        <f ca="1">IF(K193&lt;&gt;"",MAX(J$32:J192)+1,"")</f>
        <v/>
      </c>
      <c r="K193" s="388" t="str">
        <f ca="1">IF(ｻﾏﾘｰ!$Q$16="ﾁｪｯｸﾛｸﾞ",P193,IF(N193=1,P193,""))</f>
        <v/>
      </c>
      <c r="N193" s="388" t="str">
        <f ca="1">LOG確認!R180</f>
        <v/>
      </c>
      <c r="P193" s="606" t="str">
        <f ca="1">IF(LOG確認!V180=1,"",S193)</f>
        <v/>
      </c>
      <c r="S193" s="388" t="str">
        <f ca="1">CONCATENATE(LOG確認!C180,"/",LOG確認!D180,"/",LOG確認!E180,",",LOG確認!F180,",",LOG確認!G180,",",LOG確認!H180,",",LOG確認!I180,",",LOG確認!J180,LOG確認!K180,",",LOG確認!L180,LOG確認!M180,",",LOG確認!P180,",",LOG確認!Q180,",",LOG確認!N180,",",LOG確認!CE180)</f>
        <v>//,,,,,,,,,,</v>
      </c>
    </row>
    <row r="194" spans="1:19" x14ac:dyDescent="0.15">
      <c r="A194" s="611" t="str">
        <f t="shared" ca="1" si="7"/>
        <v/>
      </c>
      <c r="D194" s="388" t="str">
        <f t="shared" ca="1" si="8"/>
        <v/>
      </c>
      <c r="G194" s="388">
        <v>163</v>
      </c>
      <c r="H194" s="388" t="str">
        <f t="shared" ca="1" si="9"/>
        <v/>
      </c>
      <c r="J194" s="388" t="str">
        <f ca="1">IF(K194&lt;&gt;"",MAX(J$32:J193)+1,"")</f>
        <v/>
      </c>
      <c r="K194" s="388" t="str">
        <f ca="1">IF(ｻﾏﾘｰ!$Q$16="ﾁｪｯｸﾛｸﾞ",P194,IF(N194=1,P194,""))</f>
        <v/>
      </c>
      <c r="N194" s="388" t="str">
        <f ca="1">LOG確認!R181</f>
        <v/>
      </c>
      <c r="P194" s="606" t="str">
        <f ca="1">IF(LOG確認!V181=1,"",S194)</f>
        <v/>
      </c>
      <c r="S194" s="388" t="str">
        <f ca="1">CONCATENATE(LOG確認!C181,"/",LOG確認!D181,"/",LOG確認!E181,",",LOG確認!F181,",",LOG確認!G181,",",LOG確認!H181,",",LOG確認!I181,",",LOG確認!J181,LOG確認!K181,",",LOG確認!L181,LOG確認!M181,",",LOG確認!P181,",",LOG確認!Q181,",",LOG確認!N181,",",LOG確認!CE181)</f>
        <v>//,,,,,,,,,,</v>
      </c>
    </row>
    <row r="195" spans="1:19" x14ac:dyDescent="0.15">
      <c r="A195" s="611" t="str">
        <f t="shared" ca="1" si="7"/>
        <v/>
      </c>
      <c r="D195" s="388" t="str">
        <f t="shared" ca="1" si="8"/>
        <v/>
      </c>
      <c r="G195" s="388">
        <v>164</v>
      </c>
      <c r="H195" s="388" t="str">
        <f t="shared" ca="1" si="9"/>
        <v/>
      </c>
      <c r="J195" s="388" t="str">
        <f ca="1">IF(K195&lt;&gt;"",MAX(J$32:J194)+1,"")</f>
        <v/>
      </c>
      <c r="K195" s="388" t="str">
        <f ca="1">IF(ｻﾏﾘｰ!$Q$16="ﾁｪｯｸﾛｸﾞ",P195,IF(N195=1,P195,""))</f>
        <v/>
      </c>
      <c r="N195" s="388" t="str">
        <f ca="1">LOG確認!R182</f>
        <v/>
      </c>
      <c r="P195" s="606" t="str">
        <f ca="1">IF(LOG確認!V182=1,"",S195)</f>
        <v/>
      </c>
      <c r="S195" s="388" t="str">
        <f ca="1">CONCATENATE(LOG確認!C182,"/",LOG確認!D182,"/",LOG確認!E182,",",LOG確認!F182,",",LOG確認!G182,",",LOG確認!H182,",",LOG確認!I182,",",LOG確認!J182,LOG確認!K182,",",LOG確認!L182,LOG確認!M182,",",LOG確認!P182,",",LOG確認!Q182,",",LOG確認!N182,",",LOG確認!CE182)</f>
        <v>//,,,,,,,,,,</v>
      </c>
    </row>
    <row r="196" spans="1:19" x14ac:dyDescent="0.15">
      <c r="A196" s="611" t="str">
        <f t="shared" ca="1" si="7"/>
        <v/>
      </c>
      <c r="D196" s="388" t="str">
        <f t="shared" ca="1" si="8"/>
        <v/>
      </c>
      <c r="G196" s="388">
        <v>165</v>
      </c>
      <c r="H196" s="388" t="str">
        <f t="shared" ca="1" si="9"/>
        <v/>
      </c>
      <c r="J196" s="388" t="str">
        <f ca="1">IF(K196&lt;&gt;"",MAX(J$32:J195)+1,"")</f>
        <v/>
      </c>
      <c r="K196" s="388" t="str">
        <f ca="1">IF(ｻﾏﾘｰ!$Q$16="ﾁｪｯｸﾛｸﾞ",P196,IF(N196=1,P196,""))</f>
        <v/>
      </c>
      <c r="N196" s="388" t="str">
        <f ca="1">LOG確認!R183</f>
        <v/>
      </c>
      <c r="P196" s="606" t="str">
        <f ca="1">IF(LOG確認!V183=1,"",S196)</f>
        <v/>
      </c>
      <c r="S196" s="388" t="str">
        <f ca="1">CONCATENATE(LOG確認!C183,"/",LOG確認!D183,"/",LOG確認!E183,",",LOG確認!F183,",",LOG確認!G183,",",LOG確認!H183,",",LOG確認!I183,",",LOG確認!J183,LOG確認!K183,",",LOG確認!L183,LOG確認!M183,",",LOG確認!P183,",",LOG確認!Q183,",",LOG確認!N183,",",LOG確認!CE183)</f>
        <v>//,,,,,,,,,,</v>
      </c>
    </row>
    <row r="197" spans="1:19" x14ac:dyDescent="0.15">
      <c r="A197" s="611" t="str">
        <f t="shared" ca="1" si="7"/>
        <v/>
      </c>
      <c r="D197" s="388" t="str">
        <f t="shared" ca="1" si="8"/>
        <v/>
      </c>
      <c r="G197" s="388">
        <v>166</v>
      </c>
      <c r="H197" s="388" t="str">
        <f t="shared" ca="1" si="9"/>
        <v/>
      </c>
      <c r="J197" s="388" t="str">
        <f ca="1">IF(K197&lt;&gt;"",MAX(J$32:J196)+1,"")</f>
        <v/>
      </c>
      <c r="K197" s="388" t="str">
        <f ca="1">IF(ｻﾏﾘｰ!$Q$16="ﾁｪｯｸﾛｸﾞ",P197,IF(N197=1,P197,""))</f>
        <v/>
      </c>
      <c r="N197" s="388" t="str">
        <f ca="1">LOG確認!R184</f>
        <v/>
      </c>
      <c r="P197" s="606" t="str">
        <f ca="1">IF(LOG確認!V184=1,"",S197)</f>
        <v/>
      </c>
      <c r="S197" s="388" t="str">
        <f ca="1">CONCATENATE(LOG確認!C184,"/",LOG確認!D184,"/",LOG確認!E184,",",LOG確認!F184,",",LOG確認!G184,",",LOG確認!H184,",",LOG確認!I184,",",LOG確認!J184,LOG確認!K184,",",LOG確認!L184,LOG確認!M184,",",LOG確認!P184,",",LOG確認!Q184,",",LOG確認!N184,",",LOG確認!CE184)</f>
        <v>//,,,,,,,,,,</v>
      </c>
    </row>
    <row r="198" spans="1:19" x14ac:dyDescent="0.15">
      <c r="A198" s="611" t="str">
        <f t="shared" ca="1" si="7"/>
        <v/>
      </c>
      <c r="D198" s="388" t="str">
        <f t="shared" ca="1" si="8"/>
        <v/>
      </c>
      <c r="G198" s="388">
        <v>167</v>
      </c>
      <c r="H198" s="388" t="str">
        <f t="shared" ca="1" si="9"/>
        <v/>
      </c>
      <c r="J198" s="388" t="str">
        <f ca="1">IF(K198&lt;&gt;"",MAX(J$32:J197)+1,"")</f>
        <v/>
      </c>
      <c r="K198" s="388" t="str">
        <f ca="1">IF(ｻﾏﾘｰ!$Q$16="ﾁｪｯｸﾛｸﾞ",P198,IF(N198=1,P198,""))</f>
        <v/>
      </c>
      <c r="N198" s="388" t="str">
        <f ca="1">LOG確認!R185</f>
        <v/>
      </c>
      <c r="P198" s="606" t="str">
        <f ca="1">IF(LOG確認!V185=1,"",S198)</f>
        <v/>
      </c>
      <c r="S198" s="388" t="str">
        <f ca="1">CONCATENATE(LOG確認!C185,"/",LOG確認!D185,"/",LOG確認!E185,",",LOG確認!F185,",",LOG確認!G185,",",LOG確認!H185,",",LOG確認!I185,",",LOG確認!J185,LOG確認!K185,",",LOG確認!L185,LOG確認!M185,",",LOG確認!P185,",",LOG確認!Q185,",",LOG確認!N185,",",LOG確認!CE185)</f>
        <v>//,,,,,,,,,,</v>
      </c>
    </row>
    <row r="199" spans="1:19" x14ac:dyDescent="0.15">
      <c r="A199" s="611" t="str">
        <f t="shared" ca="1" si="7"/>
        <v/>
      </c>
      <c r="D199" s="388" t="str">
        <f t="shared" ca="1" si="8"/>
        <v/>
      </c>
      <c r="G199" s="388">
        <v>168</v>
      </c>
      <c r="H199" s="388" t="str">
        <f t="shared" ca="1" si="9"/>
        <v/>
      </c>
      <c r="J199" s="388" t="str">
        <f ca="1">IF(K199&lt;&gt;"",MAX(J$32:J198)+1,"")</f>
        <v/>
      </c>
      <c r="K199" s="388" t="str">
        <f ca="1">IF(ｻﾏﾘｰ!$Q$16="ﾁｪｯｸﾛｸﾞ",P199,IF(N199=1,P199,""))</f>
        <v/>
      </c>
      <c r="N199" s="388" t="str">
        <f ca="1">LOG確認!R186</f>
        <v/>
      </c>
      <c r="P199" s="606" t="str">
        <f ca="1">IF(LOG確認!V186=1,"",S199)</f>
        <v/>
      </c>
      <c r="S199" s="388" t="str">
        <f ca="1">CONCATENATE(LOG確認!C186,"/",LOG確認!D186,"/",LOG確認!E186,",",LOG確認!F186,",",LOG確認!G186,",",LOG確認!H186,",",LOG確認!I186,",",LOG確認!J186,LOG確認!K186,",",LOG確認!L186,LOG確認!M186,",",LOG確認!P186,",",LOG確認!Q186,",",LOG確認!N186,",",LOG確認!CE186)</f>
        <v>//,,,,,,,,,,</v>
      </c>
    </row>
    <row r="200" spans="1:19" x14ac:dyDescent="0.15">
      <c r="A200" s="611" t="str">
        <f t="shared" ca="1" si="7"/>
        <v/>
      </c>
      <c r="D200" s="388" t="str">
        <f t="shared" ca="1" si="8"/>
        <v/>
      </c>
      <c r="G200" s="388">
        <v>169</v>
      </c>
      <c r="H200" s="388" t="str">
        <f t="shared" ca="1" si="9"/>
        <v/>
      </c>
      <c r="J200" s="388" t="str">
        <f ca="1">IF(K200&lt;&gt;"",MAX(J$32:J199)+1,"")</f>
        <v/>
      </c>
      <c r="K200" s="388" t="str">
        <f ca="1">IF(ｻﾏﾘｰ!$Q$16="ﾁｪｯｸﾛｸﾞ",P200,IF(N200=1,P200,""))</f>
        <v/>
      </c>
      <c r="N200" s="388" t="str">
        <f ca="1">LOG確認!R187</f>
        <v/>
      </c>
      <c r="P200" s="606" t="str">
        <f ca="1">IF(LOG確認!V187=1,"",S200)</f>
        <v/>
      </c>
      <c r="S200" s="388" t="str">
        <f ca="1">CONCATENATE(LOG確認!C187,"/",LOG確認!D187,"/",LOG確認!E187,",",LOG確認!F187,",",LOG確認!G187,",",LOG確認!H187,",",LOG確認!I187,",",LOG確認!J187,LOG確認!K187,",",LOG確認!L187,LOG確認!M187,",",LOG確認!P187,",",LOG確認!Q187,",",LOG確認!N187,",",LOG確認!CE187)</f>
        <v>//,,,,,,,,,,</v>
      </c>
    </row>
    <row r="201" spans="1:19" x14ac:dyDescent="0.15">
      <c r="A201" s="611" t="str">
        <f t="shared" ca="1" si="7"/>
        <v/>
      </c>
      <c r="D201" s="388" t="str">
        <f t="shared" ca="1" si="8"/>
        <v/>
      </c>
      <c r="G201" s="388">
        <v>170</v>
      </c>
      <c r="H201" s="388" t="str">
        <f t="shared" ca="1" si="9"/>
        <v/>
      </c>
      <c r="J201" s="388" t="str">
        <f ca="1">IF(K201&lt;&gt;"",MAX(J$32:J200)+1,"")</f>
        <v/>
      </c>
      <c r="K201" s="388" t="str">
        <f ca="1">IF(ｻﾏﾘｰ!$Q$16="ﾁｪｯｸﾛｸﾞ",P201,IF(N201=1,P201,""))</f>
        <v/>
      </c>
      <c r="N201" s="388" t="str">
        <f ca="1">LOG確認!R188</f>
        <v/>
      </c>
      <c r="P201" s="606" t="str">
        <f ca="1">IF(LOG確認!V188=1,"",S201)</f>
        <v/>
      </c>
      <c r="S201" s="388" t="str">
        <f ca="1">CONCATENATE(LOG確認!C188,"/",LOG確認!D188,"/",LOG確認!E188,",",LOG確認!F188,",",LOG確認!G188,",",LOG確認!H188,",",LOG確認!I188,",",LOG確認!J188,LOG確認!K188,",",LOG確認!L188,LOG確認!M188,",",LOG確認!P188,",",LOG確認!Q188,",",LOG確認!N188,",",LOG確認!CE188)</f>
        <v>//,,,,,,,,,,</v>
      </c>
    </row>
    <row r="202" spans="1:19" x14ac:dyDescent="0.15">
      <c r="A202" s="611" t="str">
        <f t="shared" ca="1" si="7"/>
        <v/>
      </c>
      <c r="D202" s="388" t="str">
        <f t="shared" ca="1" si="8"/>
        <v/>
      </c>
      <c r="G202" s="388">
        <v>171</v>
      </c>
      <c r="H202" s="388" t="str">
        <f t="shared" ca="1" si="9"/>
        <v/>
      </c>
      <c r="J202" s="388" t="str">
        <f ca="1">IF(K202&lt;&gt;"",MAX(J$32:J201)+1,"")</f>
        <v/>
      </c>
      <c r="K202" s="388" t="str">
        <f ca="1">IF(ｻﾏﾘｰ!$Q$16="ﾁｪｯｸﾛｸﾞ",P202,IF(N202=1,P202,""))</f>
        <v/>
      </c>
      <c r="N202" s="388" t="str">
        <f ca="1">LOG確認!R189</f>
        <v/>
      </c>
      <c r="P202" s="606" t="str">
        <f ca="1">IF(LOG確認!V189=1,"",S202)</f>
        <v/>
      </c>
      <c r="S202" s="388" t="str">
        <f ca="1">CONCATENATE(LOG確認!C189,"/",LOG確認!D189,"/",LOG確認!E189,",",LOG確認!F189,",",LOG確認!G189,",",LOG確認!H189,",",LOG確認!I189,",",LOG確認!J189,LOG確認!K189,",",LOG確認!L189,LOG確認!M189,",",LOG確認!P189,",",LOG確認!Q189,",",LOG確認!N189,",",LOG確認!CE189)</f>
        <v>//,,,,,,,,,,</v>
      </c>
    </row>
    <row r="203" spans="1:19" x14ac:dyDescent="0.15">
      <c r="A203" s="611" t="str">
        <f t="shared" ca="1" si="7"/>
        <v/>
      </c>
      <c r="D203" s="388" t="str">
        <f t="shared" ca="1" si="8"/>
        <v/>
      </c>
      <c r="G203" s="388">
        <v>172</v>
      </c>
      <c r="H203" s="388" t="str">
        <f t="shared" ca="1" si="9"/>
        <v/>
      </c>
      <c r="J203" s="388" t="str">
        <f ca="1">IF(K203&lt;&gt;"",MAX(J$32:J202)+1,"")</f>
        <v/>
      </c>
      <c r="K203" s="388" t="str">
        <f ca="1">IF(ｻﾏﾘｰ!$Q$16="ﾁｪｯｸﾛｸﾞ",P203,IF(N203=1,P203,""))</f>
        <v/>
      </c>
      <c r="N203" s="388" t="str">
        <f ca="1">LOG確認!R190</f>
        <v/>
      </c>
      <c r="P203" s="606" t="str">
        <f ca="1">IF(LOG確認!V190=1,"",S203)</f>
        <v/>
      </c>
      <c r="S203" s="388" t="str">
        <f ca="1">CONCATENATE(LOG確認!C190,"/",LOG確認!D190,"/",LOG確認!E190,",",LOG確認!F190,",",LOG確認!G190,",",LOG確認!H190,",",LOG確認!I190,",",LOG確認!J190,LOG確認!K190,",",LOG確認!L190,LOG確認!M190,",",LOG確認!P190,",",LOG確認!Q190,",",LOG確認!N190,",",LOG確認!CE190)</f>
        <v>//,,,,,,,,,,</v>
      </c>
    </row>
    <row r="204" spans="1:19" x14ac:dyDescent="0.15">
      <c r="A204" s="611" t="str">
        <f t="shared" ca="1" si="7"/>
        <v/>
      </c>
      <c r="D204" s="388" t="str">
        <f t="shared" ca="1" si="8"/>
        <v/>
      </c>
      <c r="G204" s="388">
        <v>173</v>
      </c>
      <c r="H204" s="388" t="str">
        <f t="shared" ca="1" si="9"/>
        <v/>
      </c>
      <c r="J204" s="388" t="str">
        <f ca="1">IF(K204&lt;&gt;"",MAX(J$32:J203)+1,"")</f>
        <v/>
      </c>
      <c r="K204" s="388" t="str">
        <f ca="1">IF(ｻﾏﾘｰ!$Q$16="ﾁｪｯｸﾛｸﾞ",P204,IF(N204=1,P204,""))</f>
        <v/>
      </c>
      <c r="N204" s="388" t="str">
        <f ca="1">LOG確認!R191</f>
        <v/>
      </c>
      <c r="P204" s="606" t="str">
        <f ca="1">IF(LOG確認!V191=1,"",S204)</f>
        <v/>
      </c>
      <c r="S204" s="388" t="str">
        <f ca="1">CONCATENATE(LOG確認!C191,"/",LOG確認!D191,"/",LOG確認!E191,",",LOG確認!F191,",",LOG確認!G191,",",LOG確認!H191,",",LOG確認!I191,",",LOG確認!J191,LOG確認!K191,",",LOG確認!L191,LOG確認!M191,",",LOG確認!P191,",",LOG確認!Q191,",",LOG確認!N191,",",LOG確認!CE191)</f>
        <v>//,,,,,,,,,,</v>
      </c>
    </row>
    <row r="205" spans="1:19" x14ac:dyDescent="0.15">
      <c r="A205" s="611" t="str">
        <f t="shared" ca="1" si="7"/>
        <v/>
      </c>
      <c r="D205" s="388" t="str">
        <f t="shared" ca="1" si="8"/>
        <v/>
      </c>
      <c r="G205" s="388">
        <v>174</v>
      </c>
      <c r="H205" s="388" t="str">
        <f t="shared" ca="1" si="9"/>
        <v/>
      </c>
      <c r="J205" s="388" t="str">
        <f ca="1">IF(K205&lt;&gt;"",MAX(J$32:J204)+1,"")</f>
        <v/>
      </c>
      <c r="K205" s="388" t="str">
        <f ca="1">IF(ｻﾏﾘｰ!$Q$16="ﾁｪｯｸﾛｸﾞ",P205,IF(N205=1,P205,""))</f>
        <v/>
      </c>
      <c r="N205" s="388" t="str">
        <f ca="1">LOG確認!R192</f>
        <v/>
      </c>
      <c r="P205" s="606" t="str">
        <f ca="1">IF(LOG確認!V192=1,"",S205)</f>
        <v/>
      </c>
      <c r="S205" s="388" t="str">
        <f ca="1">CONCATENATE(LOG確認!C192,"/",LOG確認!D192,"/",LOG確認!E192,",",LOG確認!F192,",",LOG確認!G192,",",LOG確認!H192,",",LOG確認!I192,",",LOG確認!J192,LOG確認!K192,",",LOG確認!L192,LOG確認!M192,",",LOG確認!P192,",",LOG確認!Q192,",",LOG確認!N192,",",LOG確認!CE192)</f>
        <v>//,,,,,,,,,,</v>
      </c>
    </row>
    <row r="206" spans="1:19" x14ac:dyDescent="0.15">
      <c r="A206" s="611" t="str">
        <f t="shared" ref="A206:A269" ca="1" si="10">IF($Q$7=1,"",D206)</f>
        <v/>
      </c>
      <c r="D206" s="388" t="str">
        <f t="shared" ca="1" si="8"/>
        <v/>
      </c>
      <c r="G206" s="388">
        <v>175</v>
      </c>
      <c r="H206" s="388" t="str">
        <f t="shared" ca="1" si="9"/>
        <v/>
      </c>
      <c r="J206" s="388" t="str">
        <f ca="1">IF(K206&lt;&gt;"",MAX(J$32:J205)+1,"")</f>
        <v/>
      </c>
      <c r="K206" s="388" t="str">
        <f ca="1">IF(ｻﾏﾘｰ!$Q$16="ﾁｪｯｸﾛｸﾞ",P206,IF(N206=1,P206,""))</f>
        <v/>
      </c>
      <c r="N206" s="388" t="str">
        <f ca="1">LOG確認!R193</f>
        <v/>
      </c>
      <c r="P206" s="606" t="str">
        <f ca="1">IF(LOG確認!V193=1,"",S206)</f>
        <v/>
      </c>
      <c r="S206" s="388" t="str">
        <f ca="1">CONCATENATE(LOG確認!C193,"/",LOG確認!D193,"/",LOG確認!E193,",",LOG確認!F193,",",LOG確認!G193,",",LOG確認!H193,",",LOG確認!I193,",",LOG確認!J193,LOG確認!K193,",",LOG確認!L193,LOG確認!M193,",",LOG確認!P193,",",LOG確認!Q193,",",LOG確認!N193,",",LOG確認!CE193)</f>
        <v>//,,,,,,,,,,</v>
      </c>
    </row>
    <row r="207" spans="1:19" x14ac:dyDescent="0.15">
      <c r="A207" s="611" t="str">
        <f t="shared" ca="1" si="10"/>
        <v/>
      </c>
      <c r="D207" s="388" t="str">
        <f t="shared" ca="1" si="8"/>
        <v/>
      </c>
      <c r="G207" s="388">
        <v>176</v>
      </c>
      <c r="H207" s="388" t="str">
        <f t="shared" ca="1" si="9"/>
        <v/>
      </c>
      <c r="J207" s="388" t="str">
        <f ca="1">IF(K207&lt;&gt;"",MAX(J$32:J206)+1,"")</f>
        <v/>
      </c>
      <c r="K207" s="388" t="str">
        <f ca="1">IF(ｻﾏﾘｰ!$Q$16="ﾁｪｯｸﾛｸﾞ",P207,IF(N207=1,P207,""))</f>
        <v/>
      </c>
      <c r="N207" s="388" t="str">
        <f ca="1">LOG確認!R194</f>
        <v/>
      </c>
      <c r="P207" s="606" t="str">
        <f ca="1">IF(LOG確認!V194=1,"",S207)</f>
        <v/>
      </c>
      <c r="S207" s="388" t="str">
        <f ca="1">CONCATENATE(LOG確認!C194,"/",LOG確認!D194,"/",LOG確認!E194,",",LOG確認!F194,",",LOG確認!G194,",",LOG確認!H194,",",LOG確認!I194,",",LOG確認!J194,LOG確認!K194,",",LOG確認!L194,LOG確認!M194,",",LOG確認!P194,",",LOG確認!Q194,",",LOG確認!N194,",",LOG確認!CE194)</f>
        <v>//,,,,,,,,,,</v>
      </c>
    </row>
    <row r="208" spans="1:19" x14ac:dyDescent="0.15">
      <c r="A208" s="611" t="str">
        <f t="shared" ca="1" si="10"/>
        <v/>
      </c>
      <c r="D208" s="388" t="str">
        <f t="shared" ca="1" si="8"/>
        <v/>
      </c>
      <c r="G208" s="388">
        <v>177</v>
      </c>
      <c r="H208" s="388" t="str">
        <f t="shared" ca="1" si="9"/>
        <v/>
      </c>
      <c r="J208" s="388" t="str">
        <f ca="1">IF(K208&lt;&gt;"",MAX(J$32:J207)+1,"")</f>
        <v/>
      </c>
      <c r="K208" s="388" t="str">
        <f ca="1">IF(ｻﾏﾘｰ!$Q$16="ﾁｪｯｸﾛｸﾞ",P208,IF(N208=1,P208,""))</f>
        <v/>
      </c>
      <c r="N208" s="388" t="str">
        <f ca="1">LOG確認!R195</f>
        <v/>
      </c>
      <c r="P208" s="606" t="str">
        <f ca="1">IF(LOG確認!V195=1,"",S208)</f>
        <v/>
      </c>
      <c r="S208" s="388" t="str">
        <f ca="1">CONCATENATE(LOG確認!C195,"/",LOG確認!D195,"/",LOG確認!E195,",",LOG確認!F195,",",LOG確認!G195,",",LOG確認!H195,",",LOG確認!I195,",",LOG確認!J195,LOG確認!K195,",",LOG確認!L195,LOG確認!M195,",",LOG確認!P195,",",LOG確認!Q195,",",LOG確認!N195,",",LOG確認!CE195)</f>
        <v>//,,,,,,,,,,</v>
      </c>
    </row>
    <row r="209" spans="1:19" x14ac:dyDescent="0.15">
      <c r="A209" s="611" t="str">
        <f t="shared" ca="1" si="10"/>
        <v/>
      </c>
      <c r="D209" s="388" t="str">
        <f t="shared" ca="1" si="8"/>
        <v/>
      </c>
      <c r="G209" s="388">
        <v>178</v>
      </c>
      <c r="H209" s="388" t="str">
        <f t="shared" ca="1" si="9"/>
        <v/>
      </c>
      <c r="J209" s="388" t="str">
        <f ca="1">IF(K209&lt;&gt;"",MAX(J$32:J208)+1,"")</f>
        <v/>
      </c>
      <c r="K209" s="388" t="str">
        <f ca="1">IF(ｻﾏﾘｰ!$Q$16="ﾁｪｯｸﾛｸﾞ",P209,IF(N209=1,P209,""))</f>
        <v/>
      </c>
      <c r="N209" s="388" t="str">
        <f ca="1">LOG確認!R196</f>
        <v/>
      </c>
      <c r="P209" s="606" t="str">
        <f ca="1">IF(LOG確認!V196=1,"",S209)</f>
        <v/>
      </c>
      <c r="S209" s="388" t="str">
        <f ca="1">CONCATENATE(LOG確認!C196,"/",LOG確認!D196,"/",LOG確認!E196,",",LOG確認!F196,",",LOG確認!G196,",",LOG確認!H196,",",LOG確認!I196,",",LOG確認!J196,LOG確認!K196,",",LOG確認!L196,LOG確認!M196,",",LOG確認!P196,",",LOG確認!Q196,",",LOG確認!N196,",",LOG確認!CE196)</f>
        <v>//,,,,,,,,,,</v>
      </c>
    </row>
    <row r="210" spans="1:19" x14ac:dyDescent="0.15">
      <c r="A210" s="611" t="str">
        <f t="shared" ca="1" si="10"/>
        <v/>
      </c>
      <c r="D210" s="388" t="str">
        <f t="shared" ca="1" si="8"/>
        <v/>
      </c>
      <c r="G210" s="388">
        <v>179</v>
      </c>
      <c r="H210" s="388" t="str">
        <f t="shared" ca="1" si="9"/>
        <v/>
      </c>
      <c r="J210" s="388" t="str">
        <f ca="1">IF(K210&lt;&gt;"",MAX(J$32:J209)+1,"")</f>
        <v/>
      </c>
      <c r="K210" s="388" t="str">
        <f ca="1">IF(ｻﾏﾘｰ!$Q$16="ﾁｪｯｸﾛｸﾞ",P210,IF(N210=1,P210,""))</f>
        <v/>
      </c>
      <c r="N210" s="388" t="str">
        <f ca="1">LOG確認!R197</f>
        <v/>
      </c>
      <c r="P210" s="606" t="str">
        <f ca="1">IF(LOG確認!V197=1,"",S210)</f>
        <v/>
      </c>
      <c r="S210" s="388" t="str">
        <f ca="1">CONCATENATE(LOG確認!C197,"/",LOG確認!D197,"/",LOG確認!E197,",",LOG確認!F197,",",LOG確認!G197,",",LOG確認!H197,",",LOG確認!I197,",",LOG確認!J197,LOG確認!K197,",",LOG確認!L197,LOG確認!M197,",",LOG確認!P197,",",LOG確認!Q197,",",LOG確認!N197,",",LOG確認!CE197)</f>
        <v>//,,,,,,,,,,</v>
      </c>
    </row>
    <row r="211" spans="1:19" x14ac:dyDescent="0.15">
      <c r="A211" s="611" t="str">
        <f t="shared" ca="1" si="10"/>
        <v/>
      </c>
      <c r="D211" s="388" t="str">
        <f t="shared" ca="1" si="8"/>
        <v/>
      </c>
      <c r="G211" s="388">
        <v>180</v>
      </c>
      <c r="H211" s="388" t="str">
        <f t="shared" ca="1" si="9"/>
        <v/>
      </c>
      <c r="J211" s="388" t="str">
        <f ca="1">IF(K211&lt;&gt;"",MAX(J$32:J210)+1,"")</f>
        <v/>
      </c>
      <c r="K211" s="388" t="str">
        <f ca="1">IF(ｻﾏﾘｰ!$Q$16="ﾁｪｯｸﾛｸﾞ",P211,IF(N211=1,P211,""))</f>
        <v/>
      </c>
      <c r="N211" s="388" t="str">
        <f ca="1">LOG確認!R198</f>
        <v/>
      </c>
      <c r="P211" s="606" t="str">
        <f ca="1">IF(LOG確認!V198=1,"",S211)</f>
        <v/>
      </c>
      <c r="S211" s="388" t="str">
        <f ca="1">CONCATENATE(LOG確認!C198,"/",LOG確認!D198,"/",LOG確認!E198,",",LOG確認!F198,",",LOG確認!G198,",",LOG確認!H198,",",LOG確認!I198,",",LOG確認!J198,LOG確認!K198,",",LOG確認!L198,LOG確認!M198,",",LOG確認!P198,",",LOG確認!Q198,",",LOG確認!N198,",",LOG確認!CE198)</f>
        <v>//,,,,,,,,,,</v>
      </c>
    </row>
    <row r="212" spans="1:19" x14ac:dyDescent="0.15">
      <c r="A212" s="611" t="str">
        <f t="shared" ca="1" si="10"/>
        <v/>
      </c>
      <c r="D212" s="388" t="str">
        <f t="shared" ca="1" si="8"/>
        <v/>
      </c>
      <c r="G212" s="388">
        <v>181</v>
      </c>
      <c r="H212" s="388" t="str">
        <f t="shared" ca="1" si="9"/>
        <v/>
      </c>
      <c r="J212" s="388" t="str">
        <f ca="1">IF(K212&lt;&gt;"",MAX(J$32:J211)+1,"")</f>
        <v/>
      </c>
      <c r="K212" s="388" t="str">
        <f ca="1">IF(ｻﾏﾘｰ!$Q$16="ﾁｪｯｸﾛｸﾞ",P212,IF(N212=1,P212,""))</f>
        <v/>
      </c>
      <c r="N212" s="388" t="str">
        <f ca="1">LOG確認!R199</f>
        <v/>
      </c>
      <c r="P212" s="606" t="str">
        <f ca="1">IF(LOG確認!V199=1,"",S212)</f>
        <v/>
      </c>
      <c r="S212" s="388" t="str">
        <f ca="1">CONCATENATE(LOG確認!C199,"/",LOG確認!D199,"/",LOG確認!E199,",",LOG確認!F199,",",LOG確認!G199,",",LOG確認!H199,",",LOG確認!I199,",",LOG確認!J199,LOG確認!K199,",",LOG確認!L199,LOG確認!M199,",",LOG確認!P199,",",LOG確認!Q199,",",LOG確認!N199,",",LOG確認!CE199)</f>
        <v>//,,,,,,,,,,</v>
      </c>
    </row>
    <row r="213" spans="1:19" x14ac:dyDescent="0.15">
      <c r="A213" s="611" t="str">
        <f t="shared" ca="1" si="10"/>
        <v/>
      </c>
      <c r="D213" s="388" t="str">
        <f t="shared" ca="1" si="8"/>
        <v/>
      </c>
      <c r="G213" s="388">
        <v>182</v>
      </c>
      <c r="H213" s="388" t="str">
        <f t="shared" ca="1" si="9"/>
        <v/>
      </c>
      <c r="J213" s="388" t="str">
        <f ca="1">IF(K213&lt;&gt;"",MAX(J$32:J212)+1,"")</f>
        <v/>
      </c>
      <c r="K213" s="388" t="str">
        <f ca="1">IF(ｻﾏﾘｰ!$Q$16="ﾁｪｯｸﾛｸﾞ",P213,IF(N213=1,P213,""))</f>
        <v/>
      </c>
      <c r="N213" s="388" t="str">
        <f ca="1">LOG確認!R200</f>
        <v/>
      </c>
      <c r="P213" s="606" t="str">
        <f ca="1">IF(LOG確認!V200=1,"",S213)</f>
        <v/>
      </c>
      <c r="S213" s="388" t="str">
        <f ca="1">CONCATENATE(LOG確認!C200,"/",LOG確認!D200,"/",LOG確認!E200,",",LOG確認!F200,",",LOG確認!G200,",",LOG確認!H200,",",LOG確認!I200,",",LOG確認!J200,LOG確認!K200,",",LOG確認!L200,LOG確認!M200,",",LOG確認!P200,",",LOG確認!Q200,",",LOG確認!N200,",",LOG確認!CE200)</f>
        <v>//,,,,,,,,,,</v>
      </c>
    </row>
    <row r="214" spans="1:19" x14ac:dyDescent="0.15">
      <c r="A214" s="611" t="str">
        <f t="shared" ca="1" si="10"/>
        <v/>
      </c>
      <c r="D214" s="388" t="str">
        <f t="shared" ca="1" si="8"/>
        <v/>
      </c>
      <c r="G214" s="388">
        <v>183</v>
      </c>
      <c r="H214" s="388" t="str">
        <f t="shared" ca="1" si="9"/>
        <v/>
      </c>
      <c r="J214" s="388" t="str">
        <f ca="1">IF(K214&lt;&gt;"",MAX(J$32:J213)+1,"")</f>
        <v/>
      </c>
      <c r="K214" s="388" t="str">
        <f ca="1">IF(ｻﾏﾘｰ!$Q$16="ﾁｪｯｸﾛｸﾞ",P214,IF(N214=1,P214,""))</f>
        <v/>
      </c>
      <c r="N214" s="388" t="str">
        <f ca="1">LOG確認!R201</f>
        <v/>
      </c>
      <c r="P214" s="606" t="str">
        <f ca="1">IF(LOG確認!V201=1,"",S214)</f>
        <v/>
      </c>
      <c r="S214" s="388" t="str">
        <f ca="1">CONCATENATE(LOG確認!C201,"/",LOG確認!D201,"/",LOG確認!E201,",",LOG確認!F201,",",LOG確認!G201,",",LOG確認!H201,",",LOG確認!I201,",",LOG確認!J201,LOG確認!K201,",",LOG確認!L201,LOG確認!M201,",",LOG確認!P201,",",LOG確認!Q201,",",LOG確認!N201,",",LOG確認!CE201)</f>
        <v>//,,,,,,,,,,</v>
      </c>
    </row>
    <row r="215" spans="1:19" x14ac:dyDescent="0.15">
      <c r="A215" s="611" t="str">
        <f t="shared" ca="1" si="10"/>
        <v/>
      </c>
      <c r="D215" s="388" t="str">
        <f t="shared" ca="1" si="8"/>
        <v/>
      </c>
      <c r="G215" s="388">
        <v>184</v>
      </c>
      <c r="H215" s="388" t="str">
        <f t="shared" ca="1" si="9"/>
        <v/>
      </c>
      <c r="J215" s="388" t="str">
        <f ca="1">IF(K215&lt;&gt;"",MAX(J$32:J214)+1,"")</f>
        <v/>
      </c>
      <c r="K215" s="388" t="str">
        <f ca="1">IF(ｻﾏﾘｰ!$Q$16="ﾁｪｯｸﾛｸﾞ",P215,IF(N215=1,P215,""))</f>
        <v/>
      </c>
      <c r="N215" s="388" t="str">
        <f ca="1">LOG確認!R202</f>
        <v/>
      </c>
      <c r="P215" s="606" t="str">
        <f ca="1">IF(LOG確認!V202=1,"",S215)</f>
        <v/>
      </c>
      <c r="S215" s="388" t="str">
        <f ca="1">CONCATENATE(LOG確認!C202,"/",LOG確認!D202,"/",LOG確認!E202,",",LOG確認!F202,",",LOG確認!G202,",",LOG確認!H202,",",LOG確認!I202,",",LOG確認!J202,LOG確認!K202,",",LOG確認!L202,LOG確認!M202,",",LOG確認!P202,",",LOG確認!Q202,",",LOG確認!N202,",",LOG確認!CE202)</f>
        <v>//,,,,,,,,,,</v>
      </c>
    </row>
    <row r="216" spans="1:19" x14ac:dyDescent="0.15">
      <c r="A216" s="611" t="str">
        <f t="shared" ca="1" si="10"/>
        <v/>
      </c>
      <c r="D216" s="388" t="str">
        <f t="shared" ca="1" si="8"/>
        <v/>
      </c>
      <c r="G216" s="388">
        <v>185</v>
      </c>
      <c r="H216" s="388" t="str">
        <f t="shared" ca="1" si="9"/>
        <v/>
      </c>
      <c r="J216" s="388" t="str">
        <f ca="1">IF(K216&lt;&gt;"",MAX(J$32:J215)+1,"")</f>
        <v/>
      </c>
      <c r="K216" s="388" t="str">
        <f ca="1">IF(ｻﾏﾘｰ!$Q$16="ﾁｪｯｸﾛｸﾞ",P216,IF(N216=1,P216,""))</f>
        <v/>
      </c>
      <c r="N216" s="388" t="str">
        <f ca="1">LOG確認!R203</f>
        <v/>
      </c>
      <c r="P216" s="606" t="str">
        <f ca="1">IF(LOG確認!V203=1,"",S216)</f>
        <v/>
      </c>
      <c r="S216" s="388" t="str">
        <f ca="1">CONCATENATE(LOG確認!C203,"/",LOG確認!D203,"/",LOG確認!E203,",",LOG確認!F203,",",LOG確認!G203,",",LOG確認!H203,",",LOG確認!I203,",",LOG確認!J203,LOG確認!K203,",",LOG確認!L203,LOG確認!M203,",",LOG確認!P203,",",LOG確認!Q203,",",LOG確認!N203,",",LOG確認!CE203)</f>
        <v>//,,,,,,,,,,</v>
      </c>
    </row>
    <row r="217" spans="1:19" x14ac:dyDescent="0.15">
      <c r="A217" s="611" t="str">
        <f t="shared" ca="1" si="10"/>
        <v/>
      </c>
      <c r="D217" s="388" t="str">
        <f t="shared" ca="1" si="8"/>
        <v/>
      </c>
      <c r="G217" s="388">
        <v>186</v>
      </c>
      <c r="H217" s="388" t="str">
        <f t="shared" ca="1" si="9"/>
        <v/>
      </c>
      <c r="J217" s="388" t="str">
        <f ca="1">IF(K217&lt;&gt;"",MAX(J$32:J216)+1,"")</f>
        <v/>
      </c>
      <c r="K217" s="388" t="str">
        <f ca="1">IF(ｻﾏﾘｰ!$Q$16="ﾁｪｯｸﾛｸﾞ",P217,IF(N217=1,P217,""))</f>
        <v/>
      </c>
      <c r="N217" s="388" t="str">
        <f ca="1">LOG確認!R204</f>
        <v/>
      </c>
      <c r="P217" s="606" t="str">
        <f ca="1">IF(LOG確認!V204=1,"",S217)</f>
        <v/>
      </c>
      <c r="S217" s="388" t="str">
        <f ca="1">CONCATENATE(LOG確認!C204,"/",LOG確認!D204,"/",LOG確認!E204,",",LOG確認!F204,",",LOG確認!G204,",",LOG確認!H204,",",LOG確認!I204,",",LOG確認!J204,LOG確認!K204,",",LOG確認!L204,LOG確認!M204,",",LOG確認!P204,",",LOG確認!Q204,",",LOG確認!N204,",",LOG確認!CE204)</f>
        <v>//,,,,,,,,,,</v>
      </c>
    </row>
    <row r="218" spans="1:19" x14ac:dyDescent="0.15">
      <c r="A218" s="611" t="str">
        <f t="shared" ca="1" si="10"/>
        <v/>
      </c>
      <c r="D218" s="388" t="str">
        <f t="shared" ca="1" si="8"/>
        <v/>
      </c>
      <c r="G218" s="388">
        <v>187</v>
      </c>
      <c r="H218" s="388" t="str">
        <f t="shared" ca="1" si="9"/>
        <v/>
      </c>
      <c r="J218" s="388" t="str">
        <f ca="1">IF(K218&lt;&gt;"",MAX(J$32:J217)+1,"")</f>
        <v/>
      </c>
      <c r="K218" s="388" t="str">
        <f ca="1">IF(ｻﾏﾘｰ!$Q$16="ﾁｪｯｸﾛｸﾞ",P218,IF(N218=1,P218,""))</f>
        <v/>
      </c>
      <c r="N218" s="388" t="str">
        <f ca="1">LOG確認!R205</f>
        <v/>
      </c>
      <c r="P218" s="606" t="str">
        <f ca="1">IF(LOG確認!V205=1,"",S218)</f>
        <v/>
      </c>
      <c r="S218" s="388" t="str">
        <f ca="1">CONCATENATE(LOG確認!C205,"/",LOG確認!D205,"/",LOG確認!E205,",",LOG確認!F205,",",LOG確認!G205,",",LOG確認!H205,",",LOG確認!I205,",",LOG確認!J205,LOG確認!K205,",",LOG確認!L205,LOG確認!M205,",",LOG確認!P205,",",LOG確認!Q205,",",LOG確認!N205,",",LOG確認!CE205)</f>
        <v>//,,,,,,,,,,</v>
      </c>
    </row>
    <row r="219" spans="1:19" x14ac:dyDescent="0.15">
      <c r="A219" s="611" t="str">
        <f t="shared" ca="1" si="10"/>
        <v/>
      </c>
      <c r="D219" s="388" t="str">
        <f t="shared" ca="1" si="8"/>
        <v/>
      </c>
      <c r="G219" s="388">
        <v>188</v>
      </c>
      <c r="H219" s="388" t="str">
        <f t="shared" ca="1" si="9"/>
        <v/>
      </c>
      <c r="J219" s="388" t="str">
        <f ca="1">IF(K219&lt;&gt;"",MAX(J$32:J218)+1,"")</f>
        <v/>
      </c>
      <c r="K219" s="388" t="str">
        <f ca="1">IF(ｻﾏﾘｰ!$Q$16="ﾁｪｯｸﾛｸﾞ",P219,IF(N219=1,P219,""))</f>
        <v/>
      </c>
      <c r="N219" s="388" t="str">
        <f ca="1">LOG確認!R206</f>
        <v/>
      </c>
      <c r="P219" s="606" t="str">
        <f ca="1">IF(LOG確認!V206=1,"",S219)</f>
        <v/>
      </c>
      <c r="S219" s="388" t="str">
        <f ca="1">CONCATENATE(LOG確認!C206,"/",LOG確認!D206,"/",LOG確認!E206,",",LOG確認!F206,",",LOG確認!G206,",",LOG確認!H206,",",LOG確認!I206,",",LOG確認!J206,LOG確認!K206,",",LOG確認!L206,LOG確認!M206,",",LOG確認!P206,",",LOG確認!Q206,",",LOG確認!N206,",",LOG確認!CE206)</f>
        <v>//,,,,,,,,,,</v>
      </c>
    </row>
    <row r="220" spans="1:19" x14ac:dyDescent="0.15">
      <c r="A220" s="611" t="str">
        <f t="shared" ca="1" si="10"/>
        <v/>
      </c>
      <c r="D220" s="388" t="str">
        <f t="shared" ca="1" si="8"/>
        <v/>
      </c>
      <c r="G220" s="388">
        <v>189</v>
      </c>
      <c r="H220" s="388" t="str">
        <f t="shared" ca="1" si="9"/>
        <v/>
      </c>
      <c r="J220" s="388" t="str">
        <f ca="1">IF(K220&lt;&gt;"",MAX(J$32:J219)+1,"")</f>
        <v/>
      </c>
      <c r="K220" s="388" t="str">
        <f ca="1">IF(ｻﾏﾘｰ!$Q$16="ﾁｪｯｸﾛｸﾞ",P220,IF(N220=1,P220,""))</f>
        <v/>
      </c>
      <c r="N220" s="388" t="str">
        <f ca="1">LOG確認!R207</f>
        <v/>
      </c>
      <c r="P220" s="606" t="str">
        <f ca="1">IF(LOG確認!V207=1,"",S220)</f>
        <v/>
      </c>
      <c r="S220" s="388" t="str">
        <f ca="1">CONCATENATE(LOG確認!C207,"/",LOG確認!D207,"/",LOG確認!E207,",",LOG確認!F207,",",LOG確認!G207,",",LOG確認!H207,",",LOG確認!I207,",",LOG確認!J207,LOG確認!K207,",",LOG確認!L207,LOG確認!M207,",",LOG確認!P207,",",LOG確認!Q207,",",LOG確認!N207,",",LOG確認!CE207)</f>
        <v>//,,,,,,,,,,</v>
      </c>
    </row>
    <row r="221" spans="1:19" x14ac:dyDescent="0.15">
      <c r="A221" s="611" t="str">
        <f t="shared" ca="1" si="10"/>
        <v/>
      </c>
      <c r="D221" s="388" t="str">
        <f t="shared" ca="1" si="8"/>
        <v/>
      </c>
      <c r="G221" s="388">
        <v>190</v>
      </c>
      <c r="H221" s="388" t="str">
        <f t="shared" ca="1" si="9"/>
        <v/>
      </c>
      <c r="J221" s="388" t="str">
        <f ca="1">IF(K221&lt;&gt;"",MAX(J$32:J220)+1,"")</f>
        <v/>
      </c>
      <c r="K221" s="388" t="str">
        <f ca="1">IF(ｻﾏﾘｰ!$Q$16="ﾁｪｯｸﾛｸﾞ",P221,IF(N221=1,P221,""))</f>
        <v/>
      </c>
      <c r="N221" s="388" t="str">
        <f ca="1">LOG確認!R208</f>
        <v/>
      </c>
      <c r="P221" s="606" t="str">
        <f ca="1">IF(LOG確認!V208=1,"",S221)</f>
        <v/>
      </c>
      <c r="S221" s="388" t="str">
        <f ca="1">CONCATENATE(LOG確認!C208,"/",LOG確認!D208,"/",LOG確認!E208,",",LOG確認!F208,",",LOG確認!G208,",",LOG確認!H208,",",LOG確認!I208,",",LOG確認!J208,LOG確認!K208,",",LOG確認!L208,LOG確認!M208,",",LOG確認!P208,",",LOG確認!Q208,",",LOG確認!N208,",",LOG確認!CE208)</f>
        <v>//,,,,,,,,,,</v>
      </c>
    </row>
    <row r="222" spans="1:19" x14ac:dyDescent="0.15">
      <c r="A222" s="611" t="str">
        <f t="shared" ca="1" si="10"/>
        <v/>
      </c>
      <c r="D222" s="388" t="str">
        <f t="shared" ca="1" si="8"/>
        <v/>
      </c>
      <c r="G222" s="388">
        <v>191</v>
      </c>
      <c r="H222" s="388" t="str">
        <f t="shared" ca="1" si="9"/>
        <v/>
      </c>
      <c r="J222" s="388" t="str">
        <f ca="1">IF(K222&lt;&gt;"",MAX(J$32:J221)+1,"")</f>
        <v/>
      </c>
      <c r="K222" s="388" t="str">
        <f ca="1">IF(ｻﾏﾘｰ!$Q$16="ﾁｪｯｸﾛｸﾞ",P222,IF(N222=1,P222,""))</f>
        <v/>
      </c>
      <c r="N222" s="388" t="str">
        <f ca="1">LOG確認!R209</f>
        <v/>
      </c>
      <c r="P222" s="606" t="str">
        <f ca="1">IF(LOG確認!V209=1,"",S222)</f>
        <v/>
      </c>
      <c r="S222" s="388" t="str">
        <f ca="1">CONCATENATE(LOG確認!C209,"/",LOG確認!D209,"/",LOG確認!E209,",",LOG確認!F209,",",LOG確認!G209,",",LOG確認!H209,",",LOG確認!I209,",",LOG確認!J209,LOG確認!K209,",",LOG確認!L209,LOG確認!M209,",",LOG確認!P209,",",LOG確認!Q209,",",LOG確認!N209,",",LOG確認!CE209)</f>
        <v>//,,,,,,,,,,</v>
      </c>
    </row>
    <row r="223" spans="1:19" x14ac:dyDescent="0.15">
      <c r="A223" s="611" t="str">
        <f t="shared" ca="1" si="10"/>
        <v/>
      </c>
      <c r="D223" s="388" t="str">
        <f t="shared" ca="1" si="8"/>
        <v/>
      </c>
      <c r="G223" s="388">
        <v>192</v>
      </c>
      <c r="H223" s="388" t="str">
        <f t="shared" ca="1" si="9"/>
        <v/>
      </c>
      <c r="J223" s="388" t="str">
        <f ca="1">IF(K223&lt;&gt;"",MAX(J$32:J222)+1,"")</f>
        <v/>
      </c>
      <c r="K223" s="388" t="str">
        <f ca="1">IF(ｻﾏﾘｰ!$Q$16="ﾁｪｯｸﾛｸﾞ",P223,IF(N223=1,P223,""))</f>
        <v/>
      </c>
      <c r="N223" s="388" t="str">
        <f ca="1">LOG確認!R210</f>
        <v/>
      </c>
      <c r="P223" s="606" t="str">
        <f ca="1">IF(LOG確認!V210=1,"",S223)</f>
        <v/>
      </c>
      <c r="S223" s="388" t="str">
        <f ca="1">CONCATENATE(LOG確認!C210,"/",LOG確認!D210,"/",LOG確認!E210,",",LOG確認!F210,",",LOG確認!G210,",",LOG確認!H210,",",LOG確認!I210,",",LOG確認!J210,LOG確認!K210,",",LOG確認!L210,LOG確認!M210,",",LOG確認!P210,",",LOG確認!Q210,",",LOG確認!N210,",",LOG確認!CE210)</f>
        <v>//,,,,,,,,,,</v>
      </c>
    </row>
    <row r="224" spans="1:19" x14ac:dyDescent="0.15">
      <c r="A224" s="611" t="str">
        <f t="shared" ca="1" si="10"/>
        <v/>
      </c>
      <c r="D224" s="388" t="str">
        <f t="shared" ref="D224:D287" ca="1" si="11">H224</f>
        <v/>
      </c>
      <c r="G224" s="388">
        <v>193</v>
      </c>
      <c r="H224" s="388" t="str">
        <f t="shared" ref="H224:H287" ca="1" si="12">IF(ISNA(VLOOKUP(G224,J$32:K$532,2,FALSE)),"",VLOOKUP(G224,J$32:K$532,2,FALSE))</f>
        <v/>
      </c>
      <c r="J224" s="388" t="str">
        <f ca="1">IF(K224&lt;&gt;"",MAX(J$32:J223)+1,"")</f>
        <v/>
      </c>
      <c r="K224" s="388" t="str">
        <f ca="1">IF(ｻﾏﾘｰ!$Q$16="ﾁｪｯｸﾛｸﾞ",P224,IF(N224=1,P224,""))</f>
        <v/>
      </c>
      <c r="N224" s="388" t="str">
        <f ca="1">LOG確認!R211</f>
        <v/>
      </c>
      <c r="P224" s="606" t="str">
        <f ca="1">IF(LOG確認!V211=1,"",S224)</f>
        <v/>
      </c>
      <c r="S224" s="388" t="str">
        <f ca="1">CONCATENATE(LOG確認!C211,"/",LOG確認!D211,"/",LOG確認!E211,",",LOG確認!F211,",",LOG確認!G211,",",LOG確認!H211,",",LOG確認!I211,",",LOG確認!J211,LOG確認!K211,",",LOG確認!L211,LOG確認!M211,",",LOG確認!P211,",",LOG確認!Q211,",",LOG確認!N211,",",LOG確認!CE211)</f>
        <v>//,,,,,,,,,,</v>
      </c>
    </row>
    <row r="225" spans="1:19" x14ac:dyDescent="0.15">
      <c r="A225" s="611" t="str">
        <f t="shared" ca="1" si="10"/>
        <v/>
      </c>
      <c r="D225" s="388" t="str">
        <f t="shared" ca="1" si="11"/>
        <v/>
      </c>
      <c r="G225" s="388">
        <v>194</v>
      </c>
      <c r="H225" s="388" t="str">
        <f t="shared" ca="1" si="12"/>
        <v/>
      </c>
      <c r="J225" s="388" t="str">
        <f ca="1">IF(K225&lt;&gt;"",MAX(J$32:J224)+1,"")</f>
        <v/>
      </c>
      <c r="K225" s="388" t="str">
        <f ca="1">IF(ｻﾏﾘｰ!$Q$16="ﾁｪｯｸﾛｸﾞ",P225,IF(N225=1,P225,""))</f>
        <v/>
      </c>
      <c r="N225" s="388" t="str">
        <f ca="1">LOG確認!R212</f>
        <v/>
      </c>
      <c r="P225" s="606" t="str">
        <f ca="1">IF(LOG確認!V212=1,"",S225)</f>
        <v/>
      </c>
      <c r="S225" s="388" t="str">
        <f ca="1">CONCATENATE(LOG確認!C212,"/",LOG確認!D212,"/",LOG確認!E212,",",LOG確認!F212,",",LOG確認!G212,",",LOG確認!H212,",",LOG確認!I212,",",LOG確認!J212,LOG確認!K212,",",LOG確認!L212,LOG確認!M212,",",LOG確認!P212,",",LOG確認!Q212,",",LOG確認!N212,",",LOG確認!CE212)</f>
        <v>//,,,,,,,,,,</v>
      </c>
    </row>
    <row r="226" spans="1:19" x14ac:dyDescent="0.15">
      <c r="A226" s="611" t="str">
        <f t="shared" ca="1" si="10"/>
        <v/>
      </c>
      <c r="D226" s="388" t="str">
        <f t="shared" ca="1" si="11"/>
        <v/>
      </c>
      <c r="G226" s="388">
        <v>195</v>
      </c>
      <c r="H226" s="388" t="str">
        <f t="shared" ca="1" si="12"/>
        <v/>
      </c>
      <c r="J226" s="388" t="str">
        <f ca="1">IF(K226&lt;&gt;"",MAX(J$32:J225)+1,"")</f>
        <v/>
      </c>
      <c r="K226" s="388" t="str">
        <f ca="1">IF(ｻﾏﾘｰ!$Q$16="ﾁｪｯｸﾛｸﾞ",P226,IF(N226=1,P226,""))</f>
        <v/>
      </c>
      <c r="N226" s="388" t="str">
        <f ca="1">LOG確認!R213</f>
        <v/>
      </c>
      <c r="P226" s="606" t="str">
        <f ca="1">IF(LOG確認!V213=1,"",S226)</f>
        <v/>
      </c>
      <c r="S226" s="388" t="str">
        <f ca="1">CONCATENATE(LOG確認!C213,"/",LOG確認!D213,"/",LOG確認!E213,",",LOG確認!F213,",",LOG確認!G213,",",LOG確認!H213,",",LOG確認!I213,",",LOG確認!J213,LOG確認!K213,",",LOG確認!L213,LOG確認!M213,",",LOG確認!P213,",",LOG確認!Q213,",",LOG確認!N213,",",LOG確認!CE213)</f>
        <v>//,,,,,,,,,,</v>
      </c>
    </row>
    <row r="227" spans="1:19" x14ac:dyDescent="0.15">
      <c r="A227" s="611" t="str">
        <f t="shared" ca="1" si="10"/>
        <v/>
      </c>
      <c r="D227" s="388" t="str">
        <f t="shared" ca="1" si="11"/>
        <v/>
      </c>
      <c r="G227" s="388">
        <v>196</v>
      </c>
      <c r="H227" s="388" t="str">
        <f t="shared" ca="1" si="12"/>
        <v/>
      </c>
      <c r="J227" s="388" t="str">
        <f ca="1">IF(K227&lt;&gt;"",MAX(J$32:J226)+1,"")</f>
        <v/>
      </c>
      <c r="K227" s="388" t="str">
        <f ca="1">IF(ｻﾏﾘｰ!$Q$16="ﾁｪｯｸﾛｸﾞ",P227,IF(N227=1,P227,""))</f>
        <v/>
      </c>
      <c r="N227" s="388" t="str">
        <f ca="1">LOG確認!R214</f>
        <v/>
      </c>
      <c r="P227" s="606" t="str">
        <f ca="1">IF(LOG確認!V214=1,"",S227)</f>
        <v/>
      </c>
      <c r="S227" s="388" t="str">
        <f ca="1">CONCATENATE(LOG確認!C214,"/",LOG確認!D214,"/",LOG確認!E214,",",LOG確認!F214,",",LOG確認!G214,",",LOG確認!H214,",",LOG確認!I214,",",LOG確認!J214,LOG確認!K214,",",LOG確認!L214,LOG確認!M214,",",LOG確認!P214,",",LOG確認!Q214,",",LOG確認!N214,",",LOG確認!CE214)</f>
        <v>//,,,,,,,,,,</v>
      </c>
    </row>
    <row r="228" spans="1:19" x14ac:dyDescent="0.15">
      <c r="A228" s="611" t="str">
        <f t="shared" ca="1" si="10"/>
        <v/>
      </c>
      <c r="D228" s="388" t="str">
        <f t="shared" ca="1" si="11"/>
        <v/>
      </c>
      <c r="G228" s="388">
        <v>197</v>
      </c>
      <c r="H228" s="388" t="str">
        <f t="shared" ca="1" si="12"/>
        <v/>
      </c>
      <c r="J228" s="388" t="str">
        <f ca="1">IF(K228&lt;&gt;"",MAX(J$32:J227)+1,"")</f>
        <v/>
      </c>
      <c r="K228" s="388" t="str">
        <f ca="1">IF(ｻﾏﾘｰ!$Q$16="ﾁｪｯｸﾛｸﾞ",P228,IF(N228=1,P228,""))</f>
        <v/>
      </c>
      <c r="N228" s="388" t="str">
        <f ca="1">LOG確認!R215</f>
        <v/>
      </c>
      <c r="P228" s="606" t="str">
        <f ca="1">IF(LOG確認!V215=1,"",S228)</f>
        <v/>
      </c>
      <c r="S228" s="388" t="str">
        <f ca="1">CONCATENATE(LOG確認!C215,"/",LOG確認!D215,"/",LOG確認!E215,",",LOG確認!F215,",",LOG確認!G215,",",LOG確認!H215,",",LOG確認!I215,",",LOG確認!J215,LOG確認!K215,",",LOG確認!L215,LOG確認!M215,",",LOG確認!P215,",",LOG確認!Q215,",",LOG確認!N215,",",LOG確認!CE215)</f>
        <v>//,,,,,,,,,,</v>
      </c>
    </row>
    <row r="229" spans="1:19" x14ac:dyDescent="0.15">
      <c r="A229" s="611" t="str">
        <f t="shared" ca="1" si="10"/>
        <v/>
      </c>
      <c r="D229" s="388" t="str">
        <f t="shared" ca="1" si="11"/>
        <v/>
      </c>
      <c r="G229" s="388">
        <v>198</v>
      </c>
      <c r="H229" s="388" t="str">
        <f t="shared" ca="1" si="12"/>
        <v/>
      </c>
      <c r="J229" s="388" t="str">
        <f ca="1">IF(K229&lt;&gt;"",MAX(J$32:J228)+1,"")</f>
        <v/>
      </c>
      <c r="K229" s="388" t="str">
        <f ca="1">IF(ｻﾏﾘｰ!$Q$16="ﾁｪｯｸﾛｸﾞ",P229,IF(N229=1,P229,""))</f>
        <v/>
      </c>
      <c r="N229" s="388" t="str">
        <f ca="1">LOG確認!R216</f>
        <v/>
      </c>
      <c r="P229" s="606" t="str">
        <f ca="1">IF(LOG確認!V216=1,"",S229)</f>
        <v/>
      </c>
      <c r="S229" s="388" t="str">
        <f ca="1">CONCATENATE(LOG確認!C216,"/",LOG確認!D216,"/",LOG確認!E216,",",LOG確認!F216,",",LOG確認!G216,",",LOG確認!H216,",",LOG確認!I216,",",LOG確認!J216,LOG確認!K216,",",LOG確認!L216,LOG確認!M216,",",LOG確認!P216,",",LOG確認!Q216,",",LOG確認!N216,",",LOG確認!CE216)</f>
        <v>//,,,,,,,,,,</v>
      </c>
    </row>
    <row r="230" spans="1:19" x14ac:dyDescent="0.15">
      <c r="A230" s="611" t="str">
        <f t="shared" ca="1" si="10"/>
        <v/>
      </c>
      <c r="D230" s="388" t="str">
        <f t="shared" ca="1" si="11"/>
        <v/>
      </c>
      <c r="G230" s="388">
        <v>199</v>
      </c>
      <c r="H230" s="388" t="str">
        <f t="shared" ca="1" si="12"/>
        <v/>
      </c>
      <c r="J230" s="388" t="str">
        <f ca="1">IF(K230&lt;&gt;"",MAX(J$32:J229)+1,"")</f>
        <v/>
      </c>
      <c r="K230" s="388" t="str">
        <f ca="1">IF(ｻﾏﾘｰ!$Q$16="ﾁｪｯｸﾛｸﾞ",P230,IF(N230=1,P230,""))</f>
        <v/>
      </c>
      <c r="N230" s="388" t="str">
        <f ca="1">LOG確認!R217</f>
        <v/>
      </c>
      <c r="P230" s="606" t="str">
        <f ca="1">IF(LOG確認!V217=1,"",S230)</f>
        <v/>
      </c>
      <c r="S230" s="388" t="str">
        <f ca="1">CONCATENATE(LOG確認!C217,"/",LOG確認!D217,"/",LOG確認!E217,",",LOG確認!F217,",",LOG確認!G217,",",LOG確認!H217,",",LOG確認!I217,",",LOG確認!J217,LOG確認!K217,",",LOG確認!L217,LOG確認!M217,",",LOG確認!P217,",",LOG確認!Q217,",",LOG確認!N217,",",LOG確認!CE217)</f>
        <v>//,,,,,,,,,,</v>
      </c>
    </row>
    <row r="231" spans="1:19" x14ac:dyDescent="0.15">
      <c r="A231" s="611" t="str">
        <f t="shared" ca="1" si="10"/>
        <v/>
      </c>
      <c r="D231" s="388" t="str">
        <f t="shared" ca="1" si="11"/>
        <v/>
      </c>
      <c r="G231" s="388">
        <v>200</v>
      </c>
      <c r="H231" s="388" t="str">
        <f t="shared" ca="1" si="12"/>
        <v/>
      </c>
      <c r="J231" s="388" t="str">
        <f ca="1">IF(K231&lt;&gt;"",MAX(J$32:J230)+1,"")</f>
        <v/>
      </c>
      <c r="K231" s="388" t="str">
        <f ca="1">IF(ｻﾏﾘｰ!$Q$16="ﾁｪｯｸﾛｸﾞ",P231,IF(N231=1,P231,""))</f>
        <v/>
      </c>
      <c r="N231" s="388" t="str">
        <f ca="1">LOG確認!R218</f>
        <v/>
      </c>
      <c r="P231" s="606" t="str">
        <f ca="1">IF(LOG確認!V218=1,"",S231)</f>
        <v/>
      </c>
      <c r="S231" s="388" t="str">
        <f ca="1">CONCATENATE(LOG確認!C218,"/",LOG確認!D218,"/",LOG確認!E218,",",LOG確認!F218,",",LOG確認!G218,",",LOG確認!H218,",",LOG確認!I218,",",LOG確認!J218,LOG確認!K218,",",LOG確認!L218,LOG確認!M218,",",LOG確認!P218,",",LOG確認!Q218,",",LOG確認!N218,",",LOG確認!CE218)</f>
        <v>//,,,,,,,,,,</v>
      </c>
    </row>
    <row r="232" spans="1:19" x14ac:dyDescent="0.15">
      <c r="A232" s="611" t="str">
        <f t="shared" ca="1" si="10"/>
        <v/>
      </c>
      <c r="D232" s="388" t="str">
        <f t="shared" ca="1" si="11"/>
        <v/>
      </c>
      <c r="G232" s="388">
        <v>201</v>
      </c>
      <c r="H232" s="388" t="str">
        <f t="shared" ca="1" si="12"/>
        <v/>
      </c>
      <c r="J232" s="388" t="str">
        <f ca="1">IF(K232&lt;&gt;"",MAX(J$32:J231)+1,"")</f>
        <v/>
      </c>
      <c r="K232" s="388" t="str">
        <f ca="1">IF(ｻﾏﾘｰ!$Q$16="ﾁｪｯｸﾛｸﾞ",P232,IF(N232=1,P232,""))</f>
        <v/>
      </c>
      <c r="N232" s="388" t="str">
        <f ca="1">LOG確認!R219</f>
        <v/>
      </c>
      <c r="P232" s="606" t="str">
        <f ca="1">IF(LOG確認!V219=1,"",S232)</f>
        <v/>
      </c>
      <c r="S232" s="388" t="str">
        <f ca="1">CONCATENATE(LOG確認!C219,"/",LOG確認!D219,"/",LOG確認!E219,",",LOG確認!F219,",",LOG確認!G219,",",LOG確認!H219,",",LOG確認!I219,",",LOG確認!J219,LOG確認!K219,",",LOG確認!L219,LOG確認!M219,",",LOG確認!P219,",",LOG確認!Q219,",",LOG確認!N219,",",LOG確認!CE219)</f>
        <v>//,,,,,,,,,,</v>
      </c>
    </row>
    <row r="233" spans="1:19" x14ac:dyDescent="0.15">
      <c r="A233" s="611" t="str">
        <f t="shared" ca="1" si="10"/>
        <v/>
      </c>
      <c r="D233" s="388" t="str">
        <f t="shared" ca="1" si="11"/>
        <v/>
      </c>
      <c r="G233" s="388">
        <v>202</v>
      </c>
      <c r="H233" s="388" t="str">
        <f t="shared" ca="1" si="12"/>
        <v/>
      </c>
      <c r="J233" s="388" t="str">
        <f ca="1">IF(K233&lt;&gt;"",MAX(J$32:J232)+1,"")</f>
        <v/>
      </c>
      <c r="K233" s="388" t="str">
        <f ca="1">IF(ｻﾏﾘｰ!$Q$16="ﾁｪｯｸﾛｸﾞ",P233,IF(N233=1,P233,""))</f>
        <v/>
      </c>
      <c r="N233" s="388" t="str">
        <f ca="1">LOG確認!R220</f>
        <v/>
      </c>
      <c r="P233" s="606" t="str">
        <f ca="1">IF(LOG確認!V220=1,"",S233)</f>
        <v/>
      </c>
      <c r="S233" s="388" t="str">
        <f ca="1">CONCATENATE(LOG確認!C220,"/",LOG確認!D220,"/",LOG確認!E220,",",LOG確認!F220,",",LOG確認!G220,",",LOG確認!H220,",",LOG確認!I220,",",LOG確認!J220,LOG確認!K220,",",LOG確認!L220,LOG確認!M220,",",LOG確認!P220,",",LOG確認!Q220,",",LOG確認!N220,",",LOG確認!CE220)</f>
        <v>//,,,,,,,,,,</v>
      </c>
    </row>
    <row r="234" spans="1:19" x14ac:dyDescent="0.15">
      <c r="A234" s="611" t="str">
        <f t="shared" ca="1" si="10"/>
        <v/>
      </c>
      <c r="D234" s="388" t="str">
        <f t="shared" ca="1" si="11"/>
        <v/>
      </c>
      <c r="G234" s="388">
        <v>203</v>
      </c>
      <c r="H234" s="388" t="str">
        <f t="shared" ca="1" si="12"/>
        <v/>
      </c>
      <c r="J234" s="388" t="str">
        <f ca="1">IF(K234&lt;&gt;"",MAX(J$32:J233)+1,"")</f>
        <v/>
      </c>
      <c r="K234" s="388" t="str">
        <f ca="1">IF(ｻﾏﾘｰ!$Q$16="ﾁｪｯｸﾛｸﾞ",P234,IF(N234=1,P234,""))</f>
        <v/>
      </c>
      <c r="N234" s="388" t="str">
        <f ca="1">LOG確認!R221</f>
        <v/>
      </c>
      <c r="P234" s="606" t="str">
        <f ca="1">IF(LOG確認!V221=1,"",S234)</f>
        <v/>
      </c>
      <c r="S234" s="388" t="str">
        <f ca="1">CONCATENATE(LOG確認!C221,"/",LOG確認!D221,"/",LOG確認!E221,",",LOG確認!F221,",",LOG確認!G221,",",LOG確認!H221,",",LOG確認!I221,",",LOG確認!J221,LOG確認!K221,",",LOG確認!L221,LOG確認!M221,",",LOG確認!P221,",",LOG確認!Q221,",",LOG確認!N221,",",LOG確認!CE221)</f>
        <v>//,,,,,,,,,,</v>
      </c>
    </row>
    <row r="235" spans="1:19" x14ac:dyDescent="0.15">
      <c r="A235" s="611" t="str">
        <f t="shared" ca="1" si="10"/>
        <v/>
      </c>
      <c r="D235" s="388" t="str">
        <f t="shared" ca="1" si="11"/>
        <v/>
      </c>
      <c r="G235" s="388">
        <v>204</v>
      </c>
      <c r="H235" s="388" t="str">
        <f t="shared" ca="1" si="12"/>
        <v/>
      </c>
      <c r="J235" s="388" t="str">
        <f ca="1">IF(K235&lt;&gt;"",MAX(J$32:J234)+1,"")</f>
        <v/>
      </c>
      <c r="K235" s="388" t="str">
        <f ca="1">IF(ｻﾏﾘｰ!$Q$16="ﾁｪｯｸﾛｸﾞ",P235,IF(N235=1,P235,""))</f>
        <v/>
      </c>
      <c r="N235" s="388" t="str">
        <f ca="1">LOG確認!R222</f>
        <v/>
      </c>
      <c r="P235" s="606" t="str">
        <f ca="1">IF(LOG確認!V222=1,"",S235)</f>
        <v/>
      </c>
      <c r="S235" s="388" t="str">
        <f ca="1">CONCATENATE(LOG確認!C222,"/",LOG確認!D222,"/",LOG確認!E222,",",LOG確認!F222,",",LOG確認!G222,",",LOG確認!H222,",",LOG確認!I222,",",LOG確認!J222,LOG確認!K222,",",LOG確認!L222,LOG確認!M222,",",LOG確認!P222,",",LOG確認!Q222,",",LOG確認!N222,",",LOG確認!CE222)</f>
        <v>//,,,,,,,,,,</v>
      </c>
    </row>
    <row r="236" spans="1:19" x14ac:dyDescent="0.15">
      <c r="A236" s="611" t="str">
        <f t="shared" ca="1" si="10"/>
        <v/>
      </c>
      <c r="D236" s="388" t="str">
        <f t="shared" ca="1" si="11"/>
        <v/>
      </c>
      <c r="G236" s="388">
        <v>205</v>
      </c>
      <c r="H236" s="388" t="str">
        <f t="shared" ca="1" si="12"/>
        <v/>
      </c>
      <c r="J236" s="388" t="str">
        <f ca="1">IF(K236&lt;&gt;"",MAX(J$32:J235)+1,"")</f>
        <v/>
      </c>
      <c r="K236" s="388" t="str">
        <f ca="1">IF(ｻﾏﾘｰ!$Q$16="ﾁｪｯｸﾛｸﾞ",P236,IF(N236=1,P236,""))</f>
        <v/>
      </c>
      <c r="N236" s="388" t="str">
        <f ca="1">LOG確認!R223</f>
        <v/>
      </c>
      <c r="P236" s="606" t="str">
        <f ca="1">IF(LOG確認!V223=1,"",S236)</f>
        <v/>
      </c>
      <c r="S236" s="388" t="str">
        <f ca="1">CONCATENATE(LOG確認!C223,"/",LOG確認!D223,"/",LOG確認!E223,",",LOG確認!F223,",",LOG確認!G223,",",LOG確認!H223,",",LOG確認!I223,",",LOG確認!J223,LOG確認!K223,",",LOG確認!L223,LOG確認!M223,",",LOG確認!P223,",",LOG確認!Q223,",",LOG確認!N223,",",LOG確認!CE223)</f>
        <v>//,,,,,,,,,,</v>
      </c>
    </row>
    <row r="237" spans="1:19" x14ac:dyDescent="0.15">
      <c r="A237" s="611" t="str">
        <f t="shared" ca="1" si="10"/>
        <v/>
      </c>
      <c r="D237" s="388" t="str">
        <f t="shared" ca="1" si="11"/>
        <v/>
      </c>
      <c r="G237" s="388">
        <v>206</v>
      </c>
      <c r="H237" s="388" t="str">
        <f t="shared" ca="1" si="12"/>
        <v/>
      </c>
      <c r="J237" s="388" t="str">
        <f ca="1">IF(K237&lt;&gt;"",MAX(J$32:J236)+1,"")</f>
        <v/>
      </c>
      <c r="K237" s="388" t="str">
        <f ca="1">IF(ｻﾏﾘｰ!$Q$16="ﾁｪｯｸﾛｸﾞ",P237,IF(N237=1,P237,""))</f>
        <v/>
      </c>
      <c r="N237" s="388" t="str">
        <f ca="1">LOG確認!R224</f>
        <v/>
      </c>
      <c r="P237" s="606" t="str">
        <f ca="1">IF(LOG確認!V224=1,"",S237)</f>
        <v/>
      </c>
      <c r="S237" s="388" t="str">
        <f ca="1">CONCATENATE(LOG確認!C224,"/",LOG確認!D224,"/",LOG確認!E224,",",LOG確認!F224,",",LOG確認!G224,",",LOG確認!H224,",",LOG確認!I224,",",LOG確認!J224,LOG確認!K224,",",LOG確認!L224,LOG確認!M224,",",LOG確認!P224,",",LOG確認!Q224,",",LOG確認!N224,",",LOG確認!CE224)</f>
        <v>//,,,,,,,,,,</v>
      </c>
    </row>
    <row r="238" spans="1:19" x14ac:dyDescent="0.15">
      <c r="A238" s="611" t="str">
        <f t="shared" ca="1" si="10"/>
        <v/>
      </c>
      <c r="D238" s="388" t="str">
        <f t="shared" ca="1" si="11"/>
        <v/>
      </c>
      <c r="G238" s="388">
        <v>207</v>
      </c>
      <c r="H238" s="388" t="str">
        <f t="shared" ca="1" si="12"/>
        <v/>
      </c>
      <c r="J238" s="388" t="str">
        <f ca="1">IF(K238&lt;&gt;"",MAX(J$32:J237)+1,"")</f>
        <v/>
      </c>
      <c r="K238" s="388" t="str">
        <f ca="1">IF(ｻﾏﾘｰ!$Q$16="ﾁｪｯｸﾛｸﾞ",P238,IF(N238=1,P238,""))</f>
        <v/>
      </c>
      <c r="N238" s="388" t="str">
        <f ca="1">LOG確認!R225</f>
        <v/>
      </c>
      <c r="P238" s="606" t="str">
        <f ca="1">IF(LOG確認!V225=1,"",S238)</f>
        <v/>
      </c>
      <c r="S238" s="388" t="str">
        <f ca="1">CONCATENATE(LOG確認!C225,"/",LOG確認!D225,"/",LOG確認!E225,",",LOG確認!F225,",",LOG確認!G225,",",LOG確認!H225,",",LOG確認!I225,",",LOG確認!J225,LOG確認!K225,",",LOG確認!L225,LOG確認!M225,",",LOG確認!P225,",",LOG確認!Q225,",",LOG確認!N225,",",LOG確認!CE225)</f>
        <v>//,,,,,,,,,,</v>
      </c>
    </row>
    <row r="239" spans="1:19" x14ac:dyDescent="0.15">
      <c r="A239" s="611" t="str">
        <f t="shared" ca="1" si="10"/>
        <v/>
      </c>
      <c r="D239" s="388" t="str">
        <f t="shared" ca="1" si="11"/>
        <v/>
      </c>
      <c r="G239" s="388">
        <v>208</v>
      </c>
      <c r="H239" s="388" t="str">
        <f t="shared" ca="1" si="12"/>
        <v/>
      </c>
      <c r="J239" s="388" t="str">
        <f ca="1">IF(K239&lt;&gt;"",MAX(J$32:J238)+1,"")</f>
        <v/>
      </c>
      <c r="K239" s="388" t="str">
        <f ca="1">IF(ｻﾏﾘｰ!$Q$16="ﾁｪｯｸﾛｸﾞ",P239,IF(N239=1,P239,""))</f>
        <v/>
      </c>
      <c r="N239" s="388" t="str">
        <f ca="1">LOG確認!R226</f>
        <v/>
      </c>
      <c r="P239" s="606" t="str">
        <f ca="1">IF(LOG確認!V226=1,"",S239)</f>
        <v/>
      </c>
      <c r="S239" s="388" t="str">
        <f ca="1">CONCATENATE(LOG確認!C226,"/",LOG確認!D226,"/",LOG確認!E226,",",LOG確認!F226,",",LOG確認!G226,",",LOG確認!H226,",",LOG確認!I226,",",LOG確認!J226,LOG確認!K226,",",LOG確認!L226,LOG確認!M226,",",LOG確認!P226,",",LOG確認!Q226,",",LOG確認!N226,",",LOG確認!CE226)</f>
        <v>//,,,,,,,,,,</v>
      </c>
    </row>
    <row r="240" spans="1:19" x14ac:dyDescent="0.15">
      <c r="A240" s="611" t="str">
        <f t="shared" ca="1" si="10"/>
        <v/>
      </c>
      <c r="D240" s="388" t="str">
        <f t="shared" ca="1" si="11"/>
        <v/>
      </c>
      <c r="G240" s="388">
        <v>209</v>
      </c>
      <c r="H240" s="388" t="str">
        <f t="shared" ca="1" si="12"/>
        <v/>
      </c>
      <c r="J240" s="388" t="str">
        <f ca="1">IF(K240&lt;&gt;"",MAX(J$32:J239)+1,"")</f>
        <v/>
      </c>
      <c r="K240" s="388" t="str">
        <f ca="1">IF(ｻﾏﾘｰ!$Q$16="ﾁｪｯｸﾛｸﾞ",P240,IF(N240=1,P240,""))</f>
        <v/>
      </c>
      <c r="N240" s="388" t="str">
        <f ca="1">LOG確認!R227</f>
        <v/>
      </c>
      <c r="P240" s="606" t="str">
        <f ca="1">IF(LOG確認!V227=1,"",S240)</f>
        <v/>
      </c>
      <c r="S240" s="388" t="str">
        <f ca="1">CONCATENATE(LOG確認!C227,"/",LOG確認!D227,"/",LOG確認!E227,",",LOG確認!F227,",",LOG確認!G227,",",LOG確認!H227,",",LOG確認!I227,",",LOG確認!J227,LOG確認!K227,",",LOG確認!L227,LOG確認!M227,",",LOG確認!P227,",",LOG確認!Q227,",",LOG確認!N227,",",LOG確認!CE227)</f>
        <v>//,,,,,,,,,,</v>
      </c>
    </row>
    <row r="241" spans="1:19" x14ac:dyDescent="0.15">
      <c r="A241" s="611" t="str">
        <f t="shared" ca="1" si="10"/>
        <v/>
      </c>
      <c r="D241" s="388" t="str">
        <f t="shared" ca="1" si="11"/>
        <v/>
      </c>
      <c r="G241" s="388">
        <v>210</v>
      </c>
      <c r="H241" s="388" t="str">
        <f t="shared" ca="1" si="12"/>
        <v/>
      </c>
      <c r="J241" s="388" t="str">
        <f ca="1">IF(K241&lt;&gt;"",MAX(J$32:J240)+1,"")</f>
        <v/>
      </c>
      <c r="K241" s="388" t="str">
        <f ca="1">IF(ｻﾏﾘｰ!$Q$16="ﾁｪｯｸﾛｸﾞ",P241,IF(N241=1,P241,""))</f>
        <v/>
      </c>
      <c r="N241" s="388" t="str">
        <f ca="1">LOG確認!R228</f>
        <v/>
      </c>
      <c r="P241" s="606" t="str">
        <f ca="1">IF(LOG確認!V228=1,"",S241)</f>
        <v/>
      </c>
      <c r="S241" s="388" t="str">
        <f ca="1">CONCATENATE(LOG確認!C228,"/",LOG確認!D228,"/",LOG確認!E228,",",LOG確認!F228,",",LOG確認!G228,",",LOG確認!H228,",",LOG確認!I228,",",LOG確認!J228,LOG確認!K228,",",LOG確認!L228,LOG確認!M228,",",LOG確認!P228,",",LOG確認!Q228,",",LOG確認!N228,",",LOG確認!CE228)</f>
        <v>//,,,,,,,,,,</v>
      </c>
    </row>
    <row r="242" spans="1:19" x14ac:dyDescent="0.15">
      <c r="A242" s="611" t="str">
        <f t="shared" ca="1" si="10"/>
        <v/>
      </c>
      <c r="D242" s="388" t="str">
        <f t="shared" ca="1" si="11"/>
        <v/>
      </c>
      <c r="G242" s="388">
        <v>211</v>
      </c>
      <c r="H242" s="388" t="str">
        <f t="shared" ca="1" si="12"/>
        <v/>
      </c>
      <c r="J242" s="388" t="str">
        <f ca="1">IF(K242&lt;&gt;"",MAX(J$32:J241)+1,"")</f>
        <v/>
      </c>
      <c r="K242" s="388" t="str">
        <f ca="1">IF(ｻﾏﾘｰ!$Q$16="ﾁｪｯｸﾛｸﾞ",P242,IF(N242=1,P242,""))</f>
        <v/>
      </c>
      <c r="N242" s="388" t="str">
        <f ca="1">LOG確認!R229</f>
        <v/>
      </c>
      <c r="P242" s="606" t="str">
        <f ca="1">IF(LOG確認!V229=1,"",S242)</f>
        <v/>
      </c>
      <c r="S242" s="388" t="str">
        <f ca="1">CONCATENATE(LOG確認!C229,"/",LOG確認!D229,"/",LOG確認!E229,",",LOG確認!F229,",",LOG確認!G229,",",LOG確認!H229,",",LOG確認!I229,",",LOG確認!J229,LOG確認!K229,",",LOG確認!L229,LOG確認!M229,",",LOG確認!P229,",",LOG確認!Q229,",",LOG確認!N229,",",LOG確認!CE229)</f>
        <v>//,,,,,,,,,,</v>
      </c>
    </row>
    <row r="243" spans="1:19" x14ac:dyDescent="0.15">
      <c r="A243" s="611" t="str">
        <f t="shared" ca="1" si="10"/>
        <v/>
      </c>
      <c r="D243" s="388" t="str">
        <f t="shared" ca="1" si="11"/>
        <v/>
      </c>
      <c r="G243" s="388">
        <v>212</v>
      </c>
      <c r="H243" s="388" t="str">
        <f t="shared" ca="1" si="12"/>
        <v/>
      </c>
      <c r="J243" s="388" t="str">
        <f ca="1">IF(K243&lt;&gt;"",MAX(J$32:J242)+1,"")</f>
        <v/>
      </c>
      <c r="K243" s="388" t="str">
        <f ca="1">IF(ｻﾏﾘｰ!$Q$16="ﾁｪｯｸﾛｸﾞ",P243,IF(N243=1,P243,""))</f>
        <v/>
      </c>
      <c r="N243" s="388" t="str">
        <f ca="1">LOG確認!R230</f>
        <v/>
      </c>
      <c r="P243" s="606" t="str">
        <f ca="1">IF(LOG確認!V230=1,"",S243)</f>
        <v/>
      </c>
      <c r="S243" s="388" t="str">
        <f ca="1">CONCATENATE(LOG確認!C230,"/",LOG確認!D230,"/",LOG確認!E230,",",LOG確認!F230,",",LOG確認!G230,",",LOG確認!H230,",",LOG確認!I230,",",LOG確認!J230,LOG確認!K230,",",LOG確認!L230,LOG確認!M230,",",LOG確認!P230,",",LOG確認!Q230,",",LOG確認!N230,",",LOG確認!CE230)</f>
        <v>//,,,,,,,,,,</v>
      </c>
    </row>
    <row r="244" spans="1:19" x14ac:dyDescent="0.15">
      <c r="A244" s="611" t="str">
        <f t="shared" ca="1" si="10"/>
        <v/>
      </c>
      <c r="D244" s="388" t="str">
        <f t="shared" ca="1" si="11"/>
        <v/>
      </c>
      <c r="G244" s="388">
        <v>213</v>
      </c>
      <c r="H244" s="388" t="str">
        <f t="shared" ca="1" si="12"/>
        <v/>
      </c>
      <c r="J244" s="388" t="str">
        <f ca="1">IF(K244&lt;&gt;"",MAX(J$32:J243)+1,"")</f>
        <v/>
      </c>
      <c r="K244" s="388" t="str">
        <f ca="1">IF(ｻﾏﾘｰ!$Q$16="ﾁｪｯｸﾛｸﾞ",P244,IF(N244=1,P244,""))</f>
        <v/>
      </c>
      <c r="N244" s="388" t="str">
        <f ca="1">LOG確認!R231</f>
        <v/>
      </c>
      <c r="P244" s="606" t="str">
        <f ca="1">IF(LOG確認!V231=1,"",S244)</f>
        <v/>
      </c>
      <c r="S244" s="388" t="str">
        <f ca="1">CONCATENATE(LOG確認!C231,"/",LOG確認!D231,"/",LOG確認!E231,",",LOG確認!F231,",",LOG確認!G231,",",LOG確認!H231,",",LOG確認!I231,",",LOG確認!J231,LOG確認!K231,",",LOG確認!L231,LOG確認!M231,",",LOG確認!P231,",",LOG確認!Q231,",",LOG確認!N231,",",LOG確認!CE231)</f>
        <v>//,,,,,,,,,,</v>
      </c>
    </row>
    <row r="245" spans="1:19" x14ac:dyDescent="0.15">
      <c r="A245" s="611" t="str">
        <f t="shared" ca="1" si="10"/>
        <v/>
      </c>
      <c r="D245" s="388" t="str">
        <f t="shared" ca="1" si="11"/>
        <v/>
      </c>
      <c r="G245" s="388">
        <v>214</v>
      </c>
      <c r="H245" s="388" t="str">
        <f t="shared" ca="1" si="12"/>
        <v/>
      </c>
      <c r="J245" s="388" t="str">
        <f ca="1">IF(K245&lt;&gt;"",MAX(J$32:J244)+1,"")</f>
        <v/>
      </c>
      <c r="K245" s="388" t="str">
        <f ca="1">IF(ｻﾏﾘｰ!$Q$16="ﾁｪｯｸﾛｸﾞ",P245,IF(N245=1,P245,""))</f>
        <v/>
      </c>
      <c r="N245" s="388" t="str">
        <f ca="1">LOG確認!R232</f>
        <v/>
      </c>
      <c r="P245" s="606" t="str">
        <f ca="1">IF(LOG確認!V232=1,"",S245)</f>
        <v/>
      </c>
      <c r="S245" s="388" t="str">
        <f ca="1">CONCATENATE(LOG確認!C232,"/",LOG確認!D232,"/",LOG確認!E232,",",LOG確認!F232,",",LOG確認!G232,",",LOG確認!H232,",",LOG確認!I232,",",LOG確認!J232,LOG確認!K232,",",LOG確認!L232,LOG確認!M232,",",LOG確認!P232,",",LOG確認!Q232,",",LOG確認!N232,",",LOG確認!CE232)</f>
        <v>//,,,,,,,,,,</v>
      </c>
    </row>
    <row r="246" spans="1:19" x14ac:dyDescent="0.15">
      <c r="A246" s="611" t="str">
        <f t="shared" ca="1" si="10"/>
        <v/>
      </c>
      <c r="D246" s="388" t="str">
        <f t="shared" ca="1" si="11"/>
        <v/>
      </c>
      <c r="G246" s="388">
        <v>215</v>
      </c>
      <c r="H246" s="388" t="str">
        <f t="shared" ca="1" si="12"/>
        <v/>
      </c>
      <c r="J246" s="388" t="str">
        <f ca="1">IF(K246&lt;&gt;"",MAX(J$32:J245)+1,"")</f>
        <v/>
      </c>
      <c r="K246" s="388" t="str">
        <f ca="1">IF(ｻﾏﾘｰ!$Q$16="ﾁｪｯｸﾛｸﾞ",P246,IF(N246=1,P246,""))</f>
        <v/>
      </c>
      <c r="N246" s="388" t="str">
        <f ca="1">LOG確認!R233</f>
        <v/>
      </c>
      <c r="P246" s="606" t="str">
        <f ca="1">IF(LOG確認!V233=1,"",S246)</f>
        <v/>
      </c>
      <c r="S246" s="388" t="str">
        <f ca="1">CONCATENATE(LOG確認!C233,"/",LOG確認!D233,"/",LOG確認!E233,",",LOG確認!F233,",",LOG確認!G233,",",LOG確認!H233,",",LOG確認!I233,",",LOG確認!J233,LOG確認!K233,",",LOG確認!L233,LOG確認!M233,",",LOG確認!P233,",",LOG確認!Q233,",",LOG確認!N233,",",LOG確認!CE233)</f>
        <v>//,,,,,,,,,,</v>
      </c>
    </row>
    <row r="247" spans="1:19" x14ac:dyDescent="0.15">
      <c r="A247" s="611" t="str">
        <f t="shared" ca="1" si="10"/>
        <v/>
      </c>
      <c r="D247" s="388" t="str">
        <f t="shared" ca="1" si="11"/>
        <v/>
      </c>
      <c r="G247" s="388">
        <v>216</v>
      </c>
      <c r="H247" s="388" t="str">
        <f t="shared" ca="1" si="12"/>
        <v/>
      </c>
      <c r="J247" s="388" t="str">
        <f ca="1">IF(K247&lt;&gt;"",MAX(J$32:J246)+1,"")</f>
        <v/>
      </c>
      <c r="K247" s="388" t="str">
        <f ca="1">IF(ｻﾏﾘｰ!$Q$16="ﾁｪｯｸﾛｸﾞ",P247,IF(N247=1,P247,""))</f>
        <v/>
      </c>
      <c r="N247" s="388" t="str">
        <f ca="1">LOG確認!R234</f>
        <v/>
      </c>
      <c r="P247" s="606" t="str">
        <f ca="1">IF(LOG確認!V234=1,"",S247)</f>
        <v/>
      </c>
      <c r="S247" s="388" t="str">
        <f ca="1">CONCATENATE(LOG確認!C234,"/",LOG確認!D234,"/",LOG確認!E234,",",LOG確認!F234,",",LOG確認!G234,",",LOG確認!H234,",",LOG確認!I234,",",LOG確認!J234,LOG確認!K234,",",LOG確認!L234,LOG確認!M234,",",LOG確認!P234,",",LOG確認!Q234,",",LOG確認!N234,",",LOG確認!CE234)</f>
        <v>//,,,,,,,,,,</v>
      </c>
    </row>
    <row r="248" spans="1:19" x14ac:dyDescent="0.15">
      <c r="A248" s="611" t="str">
        <f t="shared" ca="1" si="10"/>
        <v/>
      </c>
      <c r="D248" s="388" t="str">
        <f t="shared" ca="1" si="11"/>
        <v/>
      </c>
      <c r="G248" s="388">
        <v>217</v>
      </c>
      <c r="H248" s="388" t="str">
        <f t="shared" ca="1" si="12"/>
        <v/>
      </c>
      <c r="J248" s="388" t="str">
        <f ca="1">IF(K248&lt;&gt;"",MAX(J$32:J247)+1,"")</f>
        <v/>
      </c>
      <c r="K248" s="388" t="str">
        <f ca="1">IF(ｻﾏﾘｰ!$Q$16="ﾁｪｯｸﾛｸﾞ",P248,IF(N248=1,P248,""))</f>
        <v/>
      </c>
      <c r="N248" s="388" t="str">
        <f ca="1">LOG確認!R235</f>
        <v/>
      </c>
      <c r="P248" s="606" t="str">
        <f ca="1">IF(LOG確認!V235=1,"",S248)</f>
        <v/>
      </c>
      <c r="S248" s="388" t="str">
        <f ca="1">CONCATENATE(LOG確認!C235,"/",LOG確認!D235,"/",LOG確認!E235,",",LOG確認!F235,",",LOG確認!G235,",",LOG確認!H235,",",LOG確認!I235,",",LOG確認!J235,LOG確認!K235,",",LOG確認!L235,LOG確認!M235,",",LOG確認!P235,",",LOG確認!Q235,",",LOG確認!N235,",",LOG確認!CE235)</f>
        <v>//,,,,,,,,,,</v>
      </c>
    </row>
    <row r="249" spans="1:19" x14ac:dyDescent="0.15">
      <c r="A249" s="611" t="str">
        <f t="shared" ca="1" si="10"/>
        <v/>
      </c>
      <c r="D249" s="388" t="str">
        <f t="shared" ca="1" si="11"/>
        <v/>
      </c>
      <c r="G249" s="388">
        <v>218</v>
      </c>
      <c r="H249" s="388" t="str">
        <f t="shared" ca="1" si="12"/>
        <v/>
      </c>
      <c r="J249" s="388" t="str">
        <f ca="1">IF(K249&lt;&gt;"",MAX(J$32:J248)+1,"")</f>
        <v/>
      </c>
      <c r="K249" s="388" t="str">
        <f ca="1">IF(ｻﾏﾘｰ!$Q$16="ﾁｪｯｸﾛｸﾞ",P249,IF(N249=1,P249,""))</f>
        <v/>
      </c>
      <c r="N249" s="388" t="str">
        <f ca="1">LOG確認!R236</f>
        <v/>
      </c>
      <c r="P249" s="606" t="str">
        <f ca="1">IF(LOG確認!V236=1,"",S249)</f>
        <v/>
      </c>
      <c r="S249" s="388" t="str">
        <f ca="1">CONCATENATE(LOG確認!C236,"/",LOG確認!D236,"/",LOG確認!E236,",",LOG確認!F236,",",LOG確認!G236,",",LOG確認!H236,",",LOG確認!I236,",",LOG確認!J236,LOG確認!K236,",",LOG確認!L236,LOG確認!M236,",",LOG確認!P236,",",LOG確認!Q236,",",LOG確認!N236,",",LOG確認!CE236)</f>
        <v>//,,,,,,,,,,</v>
      </c>
    </row>
    <row r="250" spans="1:19" x14ac:dyDescent="0.15">
      <c r="A250" s="611" t="str">
        <f t="shared" ca="1" si="10"/>
        <v/>
      </c>
      <c r="D250" s="388" t="str">
        <f t="shared" ca="1" si="11"/>
        <v/>
      </c>
      <c r="G250" s="388">
        <v>219</v>
      </c>
      <c r="H250" s="388" t="str">
        <f t="shared" ca="1" si="12"/>
        <v/>
      </c>
      <c r="J250" s="388" t="str">
        <f ca="1">IF(K250&lt;&gt;"",MAX(J$32:J249)+1,"")</f>
        <v/>
      </c>
      <c r="K250" s="388" t="str">
        <f ca="1">IF(ｻﾏﾘｰ!$Q$16="ﾁｪｯｸﾛｸﾞ",P250,IF(N250=1,P250,""))</f>
        <v/>
      </c>
      <c r="N250" s="388" t="str">
        <f ca="1">LOG確認!R237</f>
        <v/>
      </c>
      <c r="P250" s="606" t="str">
        <f ca="1">IF(LOG確認!V237=1,"",S250)</f>
        <v/>
      </c>
      <c r="S250" s="388" t="str">
        <f ca="1">CONCATENATE(LOG確認!C237,"/",LOG確認!D237,"/",LOG確認!E237,",",LOG確認!F237,",",LOG確認!G237,",",LOG確認!H237,",",LOG確認!I237,",",LOG確認!J237,LOG確認!K237,",",LOG確認!L237,LOG確認!M237,",",LOG確認!P237,",",LOG確認!Q237,",",LOG確認!N237,",",LOG確認!CE237)</f>
        <v>//,,,,,,,,,,</v>
      </c>
    </row>
    <row r="251" spans="1:19" x14ac:dyDescent="0.15">
      <c r="A251" s="611" t="str">
        <f t="shared" ca="1" si="10"/>
        <v/>
      </c>
      <c r="D251" s="388" t="str">
        <f t="shared" ca="1" si="11"/>
        <v/>
      </c>
      <c r="G251" s="388">
        <v>220</v>
      </c>
      <c r="H251" s="388" t="str">
        <f t="shared" ca="1" si="12"/>
        <v/>
      </c>
      <c r="J251" s="388" t="str">
        <f ca="1">IF(K251&lt;&gt;"",MAX(J$32:J250)+1,"")</f>
        <v/>
      </c>
      <c r="K251" s="388" t="str">
        <f ca="1">IF(ｻﾏﾘｰ!$Q$16="ﾁｪｯｸﾛｸﾞ",P251,IF(N251=1,P251,""))</f>
        <v/>
      </c>
      <c r="N251" s="388" t="str">
        <f ca="1">LOG確認!R238</f>
        <v/>
      </c>
      <c r="P251" s="606" t="str">
        <f ca="1">IF(LOG確認!V238=1,"",S251)</f>
        <v/>
      </c>
      <c r="S251" s="388" t="str">
        <f ca="1">CONCATENATE(LOG確認!C238,"/",LOG確認!D238,"/",LOG確認!E238,",",LOG確認!F238,",",LOG確認!G238,",",LOG確認!H238,",",LOG確認!I238,",",LOG確認!J238,LOG確認!K238,",",LOG確認!L238,LOG確認!M238,",",LOG確認!P238,",",LOG確認!Q238,",",LOG確認!N238,",",LOG確認!CE238)</f>
        <v>//,,,,,,,,,,</v>
      </c>
    </row>
    <row r="252" spans="1:19" x14ac:dyDescent="0.15">
      <c r="A252" s="611" t="str">
        <f t="shared" ca="1" si="10"/>
        <v/>
      </c>
      <c r="D252" s="388" t="str">
        <f t="shared" ca="1" si="11"/>
        <v/>
      </c>
      <c r="G252" s="388">
        <v>221</v>
      </c>
      <c r="H252" s="388" t="str">
        <f t="shared" ca="1" si="12"/>
        <v/>
      </c>
      <c r="J252" s="388" t="str">
        <f ca="1">IF(K252&lt;&gt;"",MAX(J$32:J251)+1,"")</f>
        <v/>
      </c>
      <c r="K252" s="388" t="str">
        <f ca="1">IF(ｻﾏﾘｰ!$Q$16="ﾁｪｯｸﾛｸﾞ",P252,IF(N252=1,P252,""))</f>
        <v/>
      </c>
      <c r="N252" s="388" t="str">
        <f ca="1">LOG確認!R239</f>
        <v/>
      </c>
      <c r="P252" s="606" t="str">
        <f ca="1">IF(LOG確認!V239=1,"",S252)</f>
        <v/>
      </c>
      <c r="S252" s="388" t="str">
        <f ca="1">CONCATENATE(LOG確認!C239,"/",LOG確認!D239,"/",LOG確認!E239,",",LOG確認!F239,",",LOG確認!G239,",",LOG確認!H239,",",LOG確認!I239,",",LOG確認!J239,LOG確認!K239,",",LOG確認!L239,LOG確認!M239,",",LOG確認!P239,",",LOG確認!Q239,",",LOG確認!N239,",",LOG確認!CE239)</f>
        <v>//,,,,,,,,,,</v>
      </c>
    </row>
    <row r="253" spans="1:19" x14ac:dyDescent="0.15">
      <c r="A253" s="611" t="str">
        <f t="shared" ca="1" si="10"/>
        <v/>
      </c>
      <c r="D253" s="388" t="str">
        <f t="shared" ca="1" si="11"/>
        <v/>
      </c>
      <c r="G253" s="388">
        <v>222</v>
      </c>
      <c r="H253" s="388" t="str">
        <f t="shared" ca="1" si="12"/>
        <v/>
      </c>
      <c r="J253" s="388" t="str">
        <f ca="1">IF(K253&lt;&gt;"",MAX(J$32:J252)+1,"")</f>
        <v/>
      </c>
      <c r="K253" s="388" t="str">
        <f ca="1">IF(ｻﾏﾘｰ!$Q$16="ﾁｪｯｸﾛｸﾞ",P253,IF(N253=1,P253,""))</f>
        <v/>
      </c>
      <c r="N253" s="388" t="str">
        <f ca="1">LOG確認!R240</f>
        <v/>
      </c>
      <c r="P253" s="606" t="str">
        <f ca="1">IF(LOG確認!V240=1,"",S253)</f>
        <v/>
      </c>
      <c r="S253" s="388" t="str">
        <f ca="1">CONCATENATE(LOG確認!C240,"/",LOG確認!D240,"/",LOG確認!E240,",",LOG確認!F240,",",LOG確認!G240,",",LOG確認!H240,",",LOG確認!I240,",",LOG確認!J240,LOG確認!K240,",",LOG確認!L240,LOG確認!M240,",",LOG確認!P240,",",LOG確認!Q240,",",LOG確認!N240,",",LOG確認!CE240)</f>
        <v>//,,,,,,,,,,</v>
      </c>
    </row>
    <row r="254" spans="1:19" x14ac:dyDescent="0.15">
      <c r="A254" s="611" t="str">
        <f t="shared" ca="1" si="10"/>
        <v/>
      </c>
      <c r="D254" s="388" t="str">
        <f t="shared" ca="1" si="11"/>
        <v/>
      </c>
      <c r="G254" s="388">
        <v>223</v>
      </c>
      <c r="H254" s="388" t="str">
        <f t="shared" ca="1" si="12"/>
        <v/>
      </c>
      <c r="J254" s="388" t="str">
        <f ca="1">IF(K254&lt;&gt;"",MAX(J$32:J253)+1,"")</f>
        <v/>
      </c>
      <c r="K254" s="388" t="str">
        <f ca="1">IF(ｻﾏﾘｰ!$Q$16="ﾁｪｯｸﾛｸﾞ",P254,IF(N254=1,P254,""))</f>
        <v/>
      </c>
      <c r="N254" s="388" t="str">
        <f ca="1">LOG確認!R241</f>
        <v/>
      </c>
      <c r="P254" s="606" t="str">
        <f ca="1">IF(LOG確認!V241=1,"",S254)</f>
        <v/>
      </c>
      <c r="S254" s="388" t="str">
        <f ca="1">CONCATENATE(LOG確認!C241,"/",LOG確認!D241,"/",LOG確認!E241,",",LOG確認!F241,",",LOG確認!G241,",",LOG確認!H241,",",LOG確認!I241,",",LOG確認!J241,LOG確認!K241,",",LOG確認!L241,LOG確認!M241,",",LOG確認!P241,",",LOG確認!Q241,",",LOG確認!N241,",",LOG確認!CE241)</f>
        <v>//,,,,,,,,,,</v>
      </c>
    </row>
    <row r="255" spans="1:19" x14ac:dyDescent="0.15">
      <c r="A255" s="611" t="str">
        <f t="shared" ca="1" si="10"/>
        <v/>
      </c>
      <c r="D255" s="388" t="str">
        <f t="shared" ca="1" si="11"/>
        <v/>
      </c>
      <c r="G255" s="388">
        <v>224</v>
      </c>
      <c r="H255" s="388" t="str">
        <f t="shared" ca="1" si="12"/>
        <v/>
      </c>
      <c r="J255" s="388" t="str">
        <f ca="1">IF(K255&lt;&gt;"",MAX(J$32:J254)+1,"")</f>
        <v/>
      </c>
      <c r="K255" s="388" t="str">
        <f ca="1">IF(ｻﾏﾘｰ!$Q$16="ﾁｪｯｸﾛｸﾞ",P255,IF(N255=1,P255,""))</f>
        <v/>
      </c>
      <c r="N255" s="388" t="str">
        <f ca="1">LOG確認!R242</f>
        <v/>
      </c>
      <c r="P255" s="606" t="str">
        <f ca="1">IF(LOG確認!V242=1,"",S255)</f>
        <v/>
      </c>
      <c r="S255" s="388" t="str">
        <f ca="1">CONCATENATE(LOG確認!C242,"/",LOG確認!D242,"/",LOG確認!E242,",",LOG確認!F242,",",LOG確認!G242,",",LOG確認!H242,",",LOG確認!I242,",",LOG確認!J242,LOG確認!K242,",",LOG確認!L242,LOG確認!M242,",",LOG確認!P242,",",LOG確認!Q242,",",LOG確認!N242,",",LOG確認!CE242)</f>
        <v>//,,,,,,,,,,</v>
      </c>
    </row>
    <row r="256" spans="1:19" x14ac:dyDescent="0.15">
      <c r="A256" s="611" t="str">
        <f t="shared" ca="1" si="10"/>
        <v/>
      </c>
      <c r="D256" s="388" t="str">
        <f t="shared" ca="1" si="11"/>
        <v/>
      </c>
      <c r="G256" s="388">
        <v>225</v>
      </c>
      <c r="H256" s="388" t="str">
        <f t="shared" ca="1" si="12"/>
        <v/>
      </c>
      <c r="J256" s="388" t="str">
        <f ca="1">IF(K256&lt;&gt;"",MAX(J$32:J255)+1,"")</f>
        <v/>
      </c>
      <c r="K256" s="388" t="str">
        <f ca="1">IF(ｻﾏﾘｰ!$Q$16="ﾁｪｯｸﾛｸﾞ",P256,IF(N256=1,P256,""))</f>
        <v/>
      </c>
      <c r="N256" s="388" t="str">
        <f ca="1">LOG確認!R243</f>
        <v/>
      </c>
      <c r="P256" s="606" t="str">
        <f ca="1">IF(LOG確認!V243=1,"",S256)</f>
        <v/>
      </c>
      <c r="S256" s="388" t="str">
        <f ca="1">CONCATENATE(LOG確認!C243,"/",LOG確認!D243,"/",LOG確認!E243,",",LOG確認!F243,",",LOG確認!G243,",",LOG確認!H243,",",LOG確認!I243,",",LOG確認!J243,LOG確認!K243,",",LOG確認!L243,LOG確認!M243,",",LOG確認!P243,",",LOG確認!Q243,",",LOG確認!N243,",",LOG確認!CE243)</f>
        <v>//,,,,,,,,,,</v>
      </c>
    </row>
    <row r="257" spans="1:19" x14ac:dyDescent="0.15">
      <c r="A257" s="611" t="str">
        <f t="shared" ca="1" si="10"/>
        <v/>
      </c>
      <c r="D257" s="388" t="str">
        <f t="shared" ca="1" si="11"/>
        <v/>
      </c>
      <c r="G257" s="388">
        <v>226</v>
      </c>
      <c r="H257" s="388" t="str">
        <f t="shared" ca="1" si="12"/>
        <v/>
      </c>
      <c r="J257" s="388" t="str">
        <f ca="1">IF(K257&lt;&gt;"",MAX(J$32:J256)+1,"")</f>
        <v/>
      </c>
      <c r="K257" s="388" t="str">
        <f ca="1">IF(ｻﾏﾘｰ!$Q$16="ﾁｪｯｸﾛｸﾞ",P257,IF(N257=1,P257,""))</f>
        <v/>
      </c>
      <c r="N257" s="388" t="str">
        <f ca="1">LOG確認!R244</f>
        <v/>
      </c>
      <c r="P257" s="606" t="str">
        <f ca="1">IF(LOG確認!V244=1,"",S257)</f>
        <v/>
      </c>
      <c r="S257" s="388" t="str">
        <f ca="1">CONCATENATE(LOG確認!C244,"/",LOG確認!D244,"/",LOG確認!E244,",",LOG確認!F244,",",LOG確認!G244,",",LOG確認!H244,",",LOG確認!I244,",",LOG確認!J244,LOG確認!K244,",",LOG確認!L244,LOG確認!M244,",",LOG確認!P244,",",LOG確認!Q244,",",LOG確認!N244,",",LOG確認!CE244)</f>
        <v>//,,,,,,,,,,</v>
      </c>
    </row>
    <row r="258" spans="1:19" x14ac:dyDescent="0.15">
      <c r="A258" s="611" t="str">
        <f t="shared" ca="1" si="10"/>
        <v/>
      </c>
      <c r="D258" s="388" t="str">
        <f t="shared" ca="1" si="11"/>
        <v/>
      </c>
      <c r="G258" s="388">
        <v>227</v>
      </c>
      <c r="H258" s="388" t="str">
        <f t="shared" ca="1" si="12"/>
        <v/>
      </c>
      <c r="J258" s="388" t="str">
        <f ca="1">IF(K258&lt;&gt;"",MAX(J$32:J257)+1,"")</f>
        <v/>
      </c>
      <c r="K258" s="388" t="str">
        <f ca="1">IF(ｻﾏﾘｰ!$Q$16="ﾁｪｯｸﾛｸﾞ",P258,IF(N258=1,P258,""))</f>
        <v/>
      </c>
      <c r="N258" s="388" t="str">
        <f ca="1">LOG確認!R245</f>
        <v/>
      </c>
      <c r="P258" s="606" t="str">
        <f ca="1">IF(LOG確認!V245=1,"",S258)</f>
        <v/>
      </c>
      <c r="S258" s="388" t="str">
        <f ca="1">CONCATENATE(LOG確認!C245,"/",LOG確認!D245,"/",LOG確認!E245,",",LOG確認!F245,",",LOG確認!G245,",",LOG確認!H245,",",LOG確認!I245,",",LOG確認!J245,LOG確認!K245,",",LOG確認!L245,LOG確認!M245,",",LOG確認!P245,",",LOG確認!Q245,",",LOG確認!N245,",",LOG確認!CE245)</f>
        <v>//,,,,,,,,,,</v>
      </c>
    </row>
    <row r="259" spans="1:19" x14ac:dyDescent="0.15">
      <c r="A259" s="611" t="str">
        <f t="shared" ca="1" si="10"/>
        <v/>
      </c>
      <c r="D259" s="388" t="str">
        <f t="shared" ca="1" si="11"/>
        <v/>
      </c>
      <c r="G259" s="388">
        <v>228</v>
      </c>
      <c r="H259" s="388" t="str">
        <f t="shared" ca="1" si="12"/>
        <v/>
      </c>
      <c r="J259" s="388" t="str">
        <f ca="1">IF(K259&lt;&gt;"",MAX(J$32:J258)+1,"")</f>
        <v/>
      </c>
      <c r="K259" s="388" t="str">
        <f ca="1">IF(ｻﾏﾘｰ!$Q$16="ﾁｪｯｸﾛｸﾞ",P259,IF(N259=1,P259,""))</f>
        <v/>
      </c>
      <c r="N259" s="388" t="str">
        <f ca="1">LOG確認!R246</f>
        <v/>
      </c>
      <c r="P259" s="606" t="str">
        <f ca="1">IF(LOG確認!V246=1,"",S259)</f>
        <v/>
      </c>
      <c r="S259" s="388" t="str">
        <f ca="1">CONCATENATE(LOG確認!C246,"/",LOG確認!D246,"/",LOG確認!E246,",",LOG確認!F246,",",LOG確認!G246,",",LOG確認!H246,",",LOG確認!I246,",",LOG確認!J246,LOG確認!K246,",",LOG確認!L246,LOG確認!M246,",",LOG確認!P246,",",LOG確認!Q246,",",LOG確認!N246,",",LOG確認!CE246)</f>
        <v>//,,,,,,,,,,</v>
      </c>
    </row>
    <row r="260" spans="1:19" x14ac:dyDescent="0.15">
      <c r="A260" s="611" t="str">
        <f t="shared" ca="1" si="10"/>
        <v/>
      </c>
      <c r="D260" s="388" t="str">
        <f t="shared" ca="1" si="11"/>
        <v/>
      </c>
      <c r="G260" s="388">
        <v>229</v>
      </c>
      <c r="H260" s="388" t="str">
        <f t="shared" ca="1" si="12"/>
        <v/>
      </c>
      <c r="J260" s="388" t="str">
        <f ca="1">IF(K260&lt;&gt;"",MAX(J$32:J259)+1,"")</f>
        <v/>
      </c>
      <c r="K260" s="388" t="str">
        <f ca="1">IF(ｻﾏﾘｰ!$Q$16="ﾁｪｯｸﾛｸﾞ",P260,IF(N260=1,P260,""))</f>
        <v/>
      </c>
      <c r="N260" s="388" t="str">
        <f ca="1">LOG確認!R247</f>
        <v/>
      </c>
      <c r="P260" s="606" t="str">
        <f ca="1">IF(LOG確認!V247=1,"",S260)</f>
        <v/>
      </c>
      <c r="S260" s="388" t="str">
        <f ca="1">CONCATENATE(LOG確認!C247,"/",LOG確認!D247,"/",LOG確認!E247,",",LOG確認!F247,",",LOG確認!G247,",",LOG確認!H247,",",LOG確認!I247,",",LOG確認!J247,LOG確認!K247,",",LOG確認!L247,LOG確認!M247,",",LOG確認!P247,",",LOG確認!Q247,",",LOG確認!N247,",",LOG確認!CE247)</f>
        <v>//,,,,,,,,,,</v>
      </c>
    </row>
    <row r="261" spans="1:19" x14ac:dyDescent="0.15">
      <c r="A261" s="611" t="str">
        <f t="shared" ca="1" si="10"/>
        <v/>
      </c>
      <c r="D261" s="388" t="str">
        <f t="shared" ca="1" si="11"/>
        <v/>
      </c>
      <c r="G261" s="388">
        <v>230</v>
      </c>
      <c r="H261" s="388" t="str">
        <f t="shared" ca="1" si="12"/>
        <v/>
      </c>
      <c r="J261" s="388" t="str">
        <f ca="1">IF(K261&lt;&gt;"",MAX(J$32:J260)+1,"")</f>
        <v/>
      </c>
      <c r="K261" s="388" t="str">
        <f ca="1">IF(ｻﾏﾘｰ!$Q$16="ﾁｪｯｸﾛｸﾞ",P261,IF(N261=1,P261,""))</f>
        <v/>
      </c>
      <c r="N261" s="388" t="str">
        <f ca="1">LOG確認!R248</f>
        <v/>
      </c>
      <c r="P261" s="606" t="str">
        <f ca="1">IF(LOG確認!V248=1,"",S261)</f>
        <v/>
      </c>
      <c r="S261" s="388" t="str">
        <f ca="1">CONCATENATE(LOG確認!C248,"/",LOG確認!D248,"/",LOG確認!E248,",",LOG確認!F248,",",LOG確認!G248,",",LOG確認!H248,",",LOG確認!I248,",",LOG確認!J248,LOG確認!K248,",",LOG確認!L248,LOG確認!M248,",",LOG確認!P248,",",LOG確認!Q248,",",LOG確認!N248,",",LOG確認!CE248)</f>
        <v>//,,,,,,,,,,</v>
      </c>
    </row>
    <row r="262" spans="1:19" x14ac:dyDescent="0.15">
      <c r="A262" s="611" t="str">
        <f t="shared" ca="1" si="10"/>
        <v/>
      </c>
      <c r="D262" s="388" t="str">
        <f t="shared" ca="1" si="11"/>
        <v/>
      </c>
      <c r="G262" s="388">
        <v>231</v>
      </c>
      <c r="H262" s="388" t="str">
        <f t="shared" ca="1" si="12"/>
        <v/>
      </c>
      <c r="J262" s="388" t="str">
        <f ca="1">IF(K262&lt;&gt;"",MAX(J$32:J261)+1,"")</f>
        <v/>
      </c>
      <c r="K262" s="388" t="str">
        <f ca="1">IF(ｻﾏﾘｰ!$Q$16="ﾁｪｯｸﾛｸﾞ",P262,IF(N262=1,P262,""))</f>
        <v/>
      </c>
      <c r="N262" s="388" t="str">
        <f ca="1">LOG確認!R249</f>
        <v/>
      </c>
      <c r="P262" s="606" t="str">
        <f ca="1">IF(LOG確認!V249=1,"",S262)</f>
        <v/>
      </c>
      <c r="S262" s="388" t="str">
        <f ca="1">CONCATENATE(LOG確認!C249,"/",LOG確認!D249,"/",LOG確認!E249,",",LOG確認!F249,",",LOG確認!G249,",",LOG確認!H249,",",LOG確認!I249,",",LOG確認!J249,LOG確認!K249,",",LOG確認!L249,LOG確認!M249,",",LOG確認!P249,",",LOG確認!Q249,",",LOG確認!N249,",",LOG確認!CE249)</f>
        <v>//,,,,,,,,,,</v>
      </c>
    </row>
    <row r="263" spans="1:19" x14ac:dyDescent="0.15">
      <c r="A263" s="611" t="str">
        <f t="shared" ca="1" si="10"/>
        <v/>
      </c>
      <c r="D263" s="388" t="str">
        <f t="shared" ca="1" si="11"/>
        <v/>
      </c>
      <c r="G263" s="388">
        <v>232</v>
      </c>
      <c r="H263" s="388" t="str">
        <f t="shared" ca="1" si="12"/>
        <v/>
      </c>
      <c r="J263" s="388" t="str">
        <f ca="1">IF(K263&lt;&gt;"",MAX(J$32:J262)+1,"")</f>
        <v/>
      </c>
      <c r="K263" s="388" t="str">
        <f ca="1">IF(ｻﾏﾘｰ!$Q$16="ﾁｪｯｸﾛｸﾞ",P263,IF(N263=1,P263,""))</f>
        <v/>
      </c>
      <c r="N263" s="388" t="str">
        <f ca="1">LOG確認!R250</f>
        <v/>
      </c>
      <c r="P263" s="606" t="str">
        <f ca="1">IF(LOG確認!V250=1,"",S263)</f>
        <v/>
      </c>
      <c r="S263" s="388" t="str">
        <f ca="1">CONCATENATE(LOG確認!C250,"/",LOG確認!D250,"/",LOG確認!E250,",",LOG確認!F250,",",LOG確認!G250,",",LOG確認!H250,",",LOG確認!I250,",",LOG確認!J250,LOG確認!K250,",",LOG確認!L250,LOG確認!M250,",",LOG確認!P250,",",LOG確認!Q250,",",LOG確認!N250,",",LOG確認!CE250)</f>
        <v>//,,,,,,,,,,</v>
      </c>
    </row>
    <row r="264" spans="1:19" x14ac:dyDescent="0.15">
      <c r="A264" s="611" t="str">
        <f t="shared" ca="1" si="10"/>
        <v/>
      </c>
      <c r="D264" s="388" t="str">
        <f t="shared" ca="1" si="11"/>
        <v/>
      </c>
      <c r="G264" s="388">
        <v>233</v>
      </c>
      <c r="H264" s="388" t="str">
        <f t="shared" ca="1" si="12"/>
        <v/>
      </c>
      <c r="J264" s="388" t="str">
        <f ca="1">IF(K264&lt;&gt;"",MAX(J$32:J263)+1,"")</f>
        <v/>
      </c>
      <c r="K264" s="388" t="str">
        <f ca="1">IF(ｻﾏﾘｰ!$Q$16="ﾁｪｯｸﾛｸﾞ",P264,IF(N264=1,P264,""))</f>
        <v/>
      </c>
      <c r="N264" s="388" t="str">
        <f ca="1">LOG確認!R251</f>
        <v/>
      </c>
      <c r="P264" s="606" t="str">
        <f ca="1">IF(LOG確認!V251=1,"",S264)</f>
        <v/>
      </c>
      <c r="S264" s="388" t="str">
        <f ca="1">CONCATENATE(LOG確認!C251,"/",LOG確認!D251,"/",LOG確認!E251,",",LOG確認!F251,",",LOG確認!G251,",",LOG確認!H251,",",LOG確認!I251,",",LOG確認!J251,LOG確認!K251,",",LOG確認!L251,LOG確認!M251,",",LOG確認!P251,",",LOG確認!Q251,",",LOG確認!N251,",",LOG確認!CE251)</f>
        <v>//,,,,,,,,,,</v>
      </c>
    </row>
    <row r="265" spans="1:19" x14ac:dyDescent="0.15">
      <c r="A265" s="611" t="str">
        <f t="shared" ca="1" si="10"/>
        <v/>
      </c>
      <c r="D265" s="388" t="str">
        <f t="shared" ca="1" si="11"/>
        <v/>
      </c>
      <c r="G265" s="388">
        <v>234</v>
      </c>
      <c r="H265" s="388" t="str">
        <f t="shared" ca="1" si="12"/>
        <v/>
      </c>
      <c r="J265" s="388" t="str">
        <f ca="1">IF(K265&lt;&gt;"",MAX(J$32:J264)+1,"")</f>
        <v/>
      </c>
      <c r="K265" s="388" t="str">
        <f ca="1">IF(ｻﾏﾘｰ!$Q$16="ﾁｪｯｸﾛｸﾞ",P265,IF(N265=1,P265,""))</f>
        <v/>
      </c>
      <c r="N265" s="388" t="str">
        <f ca="1">LOG確認!R252</f>
        <v/>
      </c>
      <c r="P265" s="606" t="str">
        <f ca="1">IF(LOG確認!V252=1,"",S265)</f>
        <v/>
      </c>
      <c r="S265" s="388" t="str">
        <f ca="1">CONCATENATE(LOG確認!C252,"/",LOG確認!D252,"/",LOG確認!E252,",",LOG確認!F252,",",LOG確認!G252,",",LOG確認!H252,",",LOG確認!I252,",",LOG確認!J252,LOG確認!K252,",",LOG確認!L252,LOG確認!M252,",",LOG確認!P252,",",LOG確認!Q252,",",LOG確認!N252,",",LOG確認!CE252)</f>
        <v>//,,,,,,,,,,</v>
      </c>
    </row>
    <row r="266" spans="1:19" x14ac:dyDescent="0.15">
      <c r="A266" s="611" t="str">
        <f t="shared" ca="1" si="10"/>
        <v/>
      </c>
      <c r="D266" s="388" t="str">
        <f t="shared" ca="1" si="11"/>
        <v/>
      </c>
      <c r="G266" s="388">
        <v>235</v>
      </c>
      <c r="H266" s="388" t="str">
        <f t="shared" ca="1" si="12"/>
        <v/>
      </c>
      <c r="J266" s="388" t="str">
        <f ca="1">IF(K266&lt;&gt;"",MAX(J$32:J265)+1,"")</f>
        <v/>
      </c>
      <c r="K266" s="388" t="str">
        <f ca="1">IF(ｻﾏﾘｰ!$Q$16="ﾁｪｯｸﾛｸﾞ",P266,IF(N266=1,P266,""))</f>
        <v/>
      </c>
      <c r="N266" s="388" t="str">
        <f ca="1">LOG確認!R253</f>
        <v/>
      </c>
      <c r="P266" s="606" t="str">
        <f ca="1">IF(LOG確認!V253=1,"",S266)</f>
        <v/>
      </c>
      <c r="S266" s="388" t="str">
        <f ca="1">CONCATENATE(LOG確認!C253,"/",LOG確認!D253,"/",LOG確認!E253,",",LOG確認!F253,",",LOG確認!G253,",",LOG確認!H253,",",LOG確認!I253,",",LOG確認!J253,LOG確認!K253,",",LOG確認!L253,LOG確認!M253,",",LOG確認!P253,",",LOG確認!Q253,",",LOG確認!N253,",",LOG確認!CE253)</f>
        <v>//,,,,,,,,,,</v>
      </c>
    </row>
    <row r="267" spans="1:19" x14ac:dyDescent="0.15">
      <c r="A267" s="611" t="str">
        <f t="shared" ca="1" si="10"/>
        <v/>
      </c>
      <c r="D267" s="388" t="str">
        <f t="shared" ca="1" si="11"/>
        <v/>
      </c>
      <c r="G267" s="388">
        <v>236</v>
      </c>
      <c r="H267" s="388" t="str">
        <f t="shared" ca="1" si="12"/>
        <v/>
      </c>
      <c r="J267" s="388" t="str">
        <f ca="1">IF(K267&lt;&gt;"",MAX(J$32:J266)+1,"")</f>
        <v/>
      </c>
      <c r="K267" s="388" t="str">
        <f ca="1">IF(ｻﾏﾘｰ!$Q$16="ﾁｪｯｸﾛｸﾞ",P267,IF(N267=1,P267,""))</f>
        <v/>
      </c>
      <c r="N267" s="388" t="str">
        <f ca="1">LOG確認!R254</f>
        <v/>
      </c>
      <c r="P267" s="606" t="str">
        <f ca="1">IF(LOG確認!V254=1,"",S267)</f>
        <v/>
      </c>
      <c r="S267" s="388" t="str">
        <f ca="1">CONCATENATE(LOG確認!C254,"/",LOG確認!D254,"/",LOG確認!E254,",",LOG確認!F254,",",LOG確認!G254,",",LOG確認!H254,",",LOG確認!I254,",",LOG確認!J254,LOG確認!K254,",",LOG確認!L254,LOG確認!M254,",",LOG確認!P254,",",LOG確認!Q254,",",LOG確認!N254,",",LOG確認!CE254)</f>
        <v>//,,,,,,,,,,</v>
      </c>
    </row>
    <row r="268" spans="1:19" x14ac:dyDescent="0.15">
      <c r="A268" s="611" t="str">
        <f t="shared" ca="1" si="10"/>
        <v/>
      </c>
      <c r="D268" s="388" t="str">
        <f t="shared" ca="1" si="11"/>
        <v/>
      </c>
      <c r="G268" s="388">
        <v>237</v>
      </c>
      <c r="H268" s="388" t="str">
        <f t="shared" ca="1" si="12"/>
        <v/>
      </c>
      <c r="J268" s="388" t="str">
        <f ca="1">IF(K268&lt;&gt;"",MAX(J$32:J267)+1,"")</f>
        <v/>
      </c>
      <c r="K268" s="388" t="str">
        <f ca="1">IF(ｻﾏﾘｰ!$Q$16="ﾁｪｯｸﾛｸﾞ",P268,IF(N268=1,P268,""))</f>
        <v/>
      </c>
      <c r="N268" s="388" t="str">
        <f ca="1">LOG確認!R255</f>
        <v/>
      </c>
      <c r="P268" s="606" t="str">
        <f ca="1">IF(LOG確認!V255=1,"",S268)</f>
        <v/>
      </c>
      <c r="S268" s="388" t="str">
        <f ca="1">CONCATENATE(LOG確認!C255,"/",LOG確認!D255,"/",LOG確認!E255,",",LOG確認!F255,",",LOG確認!G255,",",LOG確認!H255,",",LOG確認!I255,",",LOG確認!J255,LOG確認!K255,",",LOG確認!L255,LOG確認!M255,",",LOG確認!P255,",",LOG確認!Q255,",",LOG確認!N255,",",LOG確認!CE255)</f>
        <v>//,,,,,,,,,,</v>
      </c>
    </row>
    <row r="269" spans="1:19" x14ac:dyDescent="0.15">
      <c r="A269" s="611" t="str">
        <f t="shared" ca="1" si="10"/>
        <v/>
      </c>
      <c r="D269" s="388" t="str">
        <f t="shared" ca="1" si="11"/>
        <v/>
      </c>
      <c r="G269" s="388">
        <v>238</v>
      </c>
      <c r="H269" s="388" t="str">
        <f t="shared" ca="1" si="12"/>
        <v/>
      </c>
      <c r="J269" s="388" t="str">
        <f ca="1">IF(K269&lt;&gt;"",MAX(J$32:J268)+1,"")</f>
        <v/>
      </c>
      <c r="K269" s="388" t="str">
        <f ca="1">IF(ｻﾏﾘｰ!$Q$16="ﾁｪｯｸﾛｸﾞ",P269,IF(N269=1,P269,""))</f>
        <v/>
      </c>
      <c r="N269" s="388" t="str">
        <f ca="1">LOG確認!R256</f>
        <v/>
      </c>
      <c r="P269" s="606" t="str">
        <f ca="1">IF(LOG確認!V256=1,"",S269)</f>
        <v/>
      </c>
      <c r="S269" s="388" t="str">
        <f ca="1">CONCATENATE(LOG確認!C256,"/",LOG確認!D256,"/",LOG確認!E256,",",LOG確認!F256,",",LOG確認!G256,",",LOG確認!H256,",",LOG確認!I256,",",LOG確認!J256,LOG確認!K256,",",LOG確認!L256,LOG確認!M256,",",LOG確認!P256,",",LOG確認!Q256,",",LOG確認!N256,",",LOG確認!CE256)</f>
        <v>//,,,,,,,,,,</v>
      </c>
    </row>
    <row r="270" spans="1:19" x14ac:dyDescent="0.15">
      <c r="A270" s="611" t="str">
        <f t="shared" ref="A270:A333" ca="1" si="13">IF($Q$7=1,"",D270)</f>
        <v/>
      </c>
      <c r="D270" s="388" t="str">
        <f t="shared" ca="1" si="11"/>
        <v/>
      </c>
      <c r="G270" s="388">
        <v>239</v>
      </c>
      <c r="H270" s="388" t="str">
        <f t="shared" ca="1" si="12"/>
        <v/>
      </c>
      <c r="J270" s="388" t="str">
        <f ca="1">IF(K270&lt;&gt;"",MAX(J$32:J269)+1,"")</f>
        <v/>
      </c>
      <c r="K270" s="388" t="str">
        <f ca="1">IF(ｻﾏﾘｰ!$Q$16="ﾁｪｯｸﾛｸﾞ",P270,IF(N270=1,P270,""))</f>
        <v/>
      </c>
      <c r="N270" s="388" t="str">
        <f ca="1">LOG確認!R257</f>
        <v/>
      </c>
      <c r="P270" s="606" t="str">
        <f ca="1">IF(LOG確認!V257=1,"",S270)</f>
        <v/>
      </c>
      <c r="S270" s="388" t="str">
        <f ca="1">CONCATENATE(LOG確認!C257,"/",LOG確認!D257,"/",LOG確認!E257,",",LOG確認!F257,",",LOG確認!G257,",",LOG確認!H257,",",LOG確認!I257,",",LOG確認!J257,LOG確認!K257,",",LOG確認!L257,LOG確認!M257,",",LOG確認!P257,",",LOG確認!Q257,",",LOG確認!N257,",",LOG確認!CE257)</f>
        <v>//,,,,,,,,,,</v>
      </c>
    </row>
    <row r="271" spans="1:19" x14ac:dyDescent="0.15">
      <c r="A271" s="611" t="str">
        <f t="shared" ca="1" si="13"/>
        <v/>
      </c>
      <c r="D271" s="388" t="str">
        <f t="shared" ca="1" si="11"/>
        <v/>
      </c>
      <c r="G271" s="388">
        <v>240</v>
      </c>
      <c r="H271" s="388" t="str">
        <f t="shared" ca="1" si="12"/>
        <v/>
      </c>
      <c r="J271" s="388" t="str">
        <f ca="1">IF(K271&lt;&gt;"",MAX(J$32:J270)+1,"")</f>
        <v/>
      </c>
      <c r="K271" s="388" t="str">
        <f ca="1">IF(ｻﾏﾘｰ!$Q$16="ﾁｪｯｸﾛｸﾞ",P271,IF(N271=1,P271,""))</f>
        <v/>
      </c>
      <c r="N271" s="388" t="str">
        <f ca="1">LOG確認!R258</f>
        <v/>
      </c>
      <c r="P271" s="606" t="str">
        <f ca="1">IF(LOG確認!V258=1,"",S271)</f>
        <v/>
      </c>
      <c r="S271" s="388" t="str">
        <f ca="1">CONCATENATE(LOG確認!C258,"/",LOG確認!D258,"/",LOG確認!E258,",",LOG確認!F258,",",LOG確認!G258,",",LOG確認!H258,",",LOG確認!I258,",",LOG確認!J258,LOG確認!K258,",",LOG確認!L258,LOG確認!M258,",",LOG確認!P258,",",LOG確認!Q258,",",LOG確認!N258,",",LOG確認!CE258)</f>
        <v>//,,,,,,,,,,</v>
      </c>
    </row>
    <row r="272" spans="1:19" x14ac:dyDescent="0.15">
      <c r="A272" s="611" t="str">
        <f t="shared" ca="1" si="13"/>
        <v/>
      </c>
      <c r="D272" s="388" t="str">
        <f t="shared" ca="1" si="11"/>
        <v/>
      </c>
      <c r="G272" s="388">
        <v>241</v>
      </c>
      <c r="H272" s="388" t="str">
        <f t="shared" ca="1" si="12"/>
        <v/>
      </c>
      <c r="J272" s="388" t="str">
        <f ca="1">IF(K272&lt;&gt;"",MAX(J$32:J271)+1,"")</f>
        <v/>
      </c>
      <c r="K272" s="388" t="str">
        <f ca="1">IF(ｻﾏﾘｰ!$Q$16="ﾁｪｯｸﾛｸﾞ",P272,IF(N272=1,P272,""))</f>
        <v/>
      </c>
      <c r="N272" s="388" t="str">
        <f ca="1">LOG確認!R259</f>
        <v/>
      </c>
      <c r="P272" s="606" t="str">
        <f ca="1">IF(LOG確認!V259=1,"",S272)</f>
        <v/>
      </c>
      <c r="S272" s="388" t="str">
        <f ca="1">CONCATENATE(LOG確認!C259,"/",LOG確認!D259,"/",LOG確認!E259,",",LOG確認!F259,",",LOG確認!G259,",",LOG確認!H259,",",LOG確認!I259,",",LOG確認!J259,LOG確認!K259,",",LOG確認!L259,LOG確認!M259,",",LOG確認!P259,",",LOG確認!Q259,",",LOG確認!N259,",",LOG確認!CE259)</f>
        <v>//,,,,,,,,,,</v>
      </c>
    </row>
    <row r="273" spans="1:19" x14ac:dyDescent="0.15">
      <c r="A273" s="611" t="str">
        <f t="shared" ca="1" si="13"/>
        <v/>
      </c>
      <c r="D273" s="388" t="str">
        <f t="shared" ca="1" si="11"/>
        <v/>
      </c>
      <c r="G273" s="388">
        <v>242</v>
      </c>
      <c r="H273" s="388" t="str">
        <f t="shared" ca="1" si="12"/>
        <v/>
      </c>
      <c r="J273" s="388" t="str">
        <f ca="1">IF(K273&lt;&gt;"",MAX(J$32:J272)+1,"")</f>
        <v/>
      </c>
      <c r="K273" s="388" t="str">
        <f ca="1">IF(ｻﾏﾘｰ!$Q$16="ﾁｪｯｸﾛｸﾞ",P273,IF(N273=1,P273,""))</f>
        <v/>
      </c>
      <c r="N273" s="388" t="str">
        <f ca="1">LOG確認!R260</f>
        <v/>
      </c>
      <c r="P273" s="606" t="str">
        <f ca="1">IF(LOG確認!V260=1,"",S273)</f>
        <v/>
      </c>
      <c r="S273" s="388" t="str">
        <f ca="1">CONCATENATE(LOG確認!C260,"/",LOG確認!D260,"/",LOG確認!E260,",",LOG確認!F260,",",LOG確認!G260,",",LOG確認!H260,",",LOG確認!I260,",",LOG確認!J260,LOG確認!K260,",",LOG確認!L260,LOG確認!M260,",",LOG確認!P260,",",LOG確認!Q260,",",LOG確認!N260,",",LOG確認!CE260)</f>
        <v>//,,,,,,,,,,</v>
      </c>
    </row>
    <row r="274" spans="1:19" x14ac:dyDescent="0.15">
      <c r="A274" s="611" t="str">
        <f t="shared" ca="1" si="13"/>
        <v/>
      </c>
      <c r="D274" s="388" t="str">
        <f t="shared" ca="1" si="11"/>
        <v/>
      </c>
      <c r="G274" s="388">
        <v>243</v>
      </c>
      <c r="H274" s="388" t="str">
        <f t="shared" ca="1" si="12"/>
        <v/>
      </c>
      <c r="J274" s="388" t="str">
        <f ca="1">IF(K274&lt;&gt;"",MAX(J$32:J273)+1,"")</f>
        <v/>
      </c>
      <c r="K274" s="388" t="str">
        <f ca="1">IF(ｻﾏﾘｰ!$Q$16="ﾁｪｯｸﾛｸﾞ",P274,IF(N274=1,P274,""))</f>
        <v/>
      </c>
      <c r="N274" s="388" t="str">
        <f ca="1">LOG確認!R261</f>
        <v/>
      </c>
      <c r="P274" s="606" t="str">
        <f ca="1">IF(LOG確認!V261=1,"",S274)</f>
        <v/>
      </c>
      <c r="S274" s="388" t="str">
        <f ca="1">CONCATENATE(LOG確認!C261,"/",LOG確認!D261,"/",LOG確認!E261,",",LOG確認!F261,",",LOG確認!G261,",",LOG確認!H261,",",LOG確認!I261,",",LOG確認!J261,LOG確認!K261,",",LOG確認!L261,LOG確認!M261,",",LOG確認!P261,",",LOG確認!Q261,",",LOG確認!N261,",",LOG確認!CE261)</f>
        <v>//,,,,,,,,,,</v>
      </c>
    </row>
    <row r="275" spans="1:19" x14ac:dyDescent="0.15">
      <c r="A275" s="611" t="str">
        <f t="shared" ca="1" si="13"/>
        <v/>
      </c>
      <c r="D275" s="388" t="str">
        <f t="shared" ca="1" si="11"/>
        <v/>
      </c>
      <c r="G275" s="388">
        <v>244</v>
      </c>
      <c r="H275" s="388" t="str">
        <f t="shared" ca="1" si="12"/>
        <v/>
      </c>
      <c r="J275" s="388" t="str">
        <f ca="1">IF(K275&lt;&gt;"",MAX(J$32:J274)+1,"")</f>
        <v/>
      </c>
      <c r="K275" s="388" t="str">
        <f ca="1">IF(ｻﾏﾘｰ!$Q$16="ﾁｪｯｸﾛｸﾞ",P275,IF(N275=1,P275,""))</f>
        <v/>
      </c>
      <c r="N275" s="388" t="str">
        <f ca="1">LOG確認!R262</f>
        <v/>
      </c>
      <c r="P275" s="606" t="str">
        <f ca="1">IF(LOG確認!V262=1,"",S275)</f>
        <v/>
      </c>
      <c r="S275" s="388" t="str">
        <f ca="1">CONCATENATE(LOG確認!C262,"/",LOG確認!D262,"/",LOG確認!E262,",",LOG確認!F262,",",LOG確認!G262,",",LOG確認!H262,",",LOG確認!I262,",",LOG確認!J262,LOG確認!K262,",",LOG確認!L262,LOG確認!M262,",",LOG確認!P262,",",LOG確認!Q262,",",LOG確認!N262,",",LOG確認!CE262)</f>
        <v>//,,,,,,,,,,</v>
      </c>
    </row>
    <row r="276" spans="1:19" x14ac:dyDescent="0.15">
      <c r="A276" s="611" t="str">
        <f t="shared" ca="1" si="13"/>
        <v/>
      </c>
      <c r="D276" s="388" t="str">
        <f t="shared" ca="1" si="11"/>
        <v/>
      </c>
      <c r="G276" s="388">
        <v>245</v>
      </c>
      <c r="H276" s="388" t="str">
        <f t="shared" ca="1" si="12"/>
        <v/>
      </c>
      <c r="J276" s="388" t="str">
        <f ca="1">IF(K276&lt;&gt;"",MAX(J$32:J275)+1,"")</f>
        <v/>
      </c>
      <c r="K276" s="388" t="str">
        <f ca="1">IF(ｻﾏﾘｰ!$Q$16="ﾁｪｯｸﾛｸﾞ",P276,IF(N276=1,P276,""))</f>
        <v/>
      </c>
      <c r="N276" s="388" t="str">
        <f ca="1">LOG確認!R263</f>
        <v/>
      </c>
      <c r="P276" s="606" t="str">
        <f ca="1">IF(LOG確認!V263=1,"",S276)</f>
        <v/>
      </c>
      <c r="S276" s="388" t="str">
        <f ca="1">CONCATENATE(LOG確認!C263,"/",LOG確認!D263,"/",LOG確認!E263,",",LOG確認!F263,",",LOG確認!G263,",",LOG確認!H263,",",LOG確認!I263,",",LOG確認!J263,LOG確認!K263,",",LOG確認!L263,LOG確認!M263,",",LOG確認!P263,",",LOG確認!Q263,",",LOG確認!N263,",",LOG確認!CE263)</f>
        <v>//,,,,,,,,,,</v>
      </c>
    </row>
    <row r="277" spans="1:19" x14ac:dyDescent="0.15">
      <c r="A277" s="611" t="str">
        <f t="shared" ca="1" si="13"/>
        <v/>
      </c>
      <c r="D277" s="388" t="str">
        <f t="shared" ca="1" si="11"/>
        <v/>
      </c>
      <c r="G277" s="388">
        <v>246</v>
      </c>
      <c r="H277" s="388" t="str">
        <f t="shared" ca="1" si="12"/>
        <v/>
      </c>
      <c r="J277" s="388" t="str">
        <f ca="1">IF(K277&lt;&gt;"",MAX(J$32:J276)+1,"")</f>
        <v/>
      </c>
      <c r="K277" s="388" t="str">
        <f ca="1">IF(ｻﾏﾘｰ!$Q$16="ﾁｪｯｸﾛｸﾞ",P277,IF(N277=1,P277,""))</f>
        <v/>
      </c>
      <c r="N277" s="388" t="str">
        <f ca="1">LOG確認!R264</f>
        <v/>
      </c>
      <c r="P277" s="606" t="str">
        <f ca="1">IF(LOG確認!V264=1,"",S277)</f>
        <v/>
      </c>
      <c r="S277" s="388" t="str">
        <f ca="1">CONCATENATE(LOG確認!C264,"/",LOG確認!D264,"/",LOG確認!E264,",",LOG確認!F264,",",LOG確認!G264,",",LOG確認!H264,",",LOG確認!I264,",",LOG確認!J264,LOG確認!K264,",",LOG確認!L264,LOG確認!M264,",",LOG確認!P264,",",LOG確認!Q264,",",LOG確認!N264,",",LOG確認!CE264)</f>
        <v>//,,,,,,,,,,</v>
      </c>
    </row>
    <row r="278" spans="1:19" x14ac:dyDescent="0.15">
      <c r="A278" s="611" t="str">
        <f t="shared" ca="1" si="13"/>
        <v/>
      </c>
      <c r="D278" s="388" t="str">
        <f t="shared" ca="1" si="11"/>
        <v/>
      </c>
      <c r="G278" s="388">
        <v>247</v>
      </c>
      <c r="H278" s="388" t="str">
        <f t="shared" ca="1" si="12"/>
        <v/>
      </c>
      <c r="J278" s="388" t="str">
        <f ca="1">IF(K278&lt;&gt;"",MAX(J$32:J277)+1,"")</f>
        <v/>
      </c>
      <c r="K278" s="388" t="str">
        <f ca="1">IF(ｻﾏﾘｰ!$Q$16="ﾁｪｯｸﾛｸﾞ",P278,IF(N278=1,P278,""))</f>
        <v/>
      </c>
      <c r="N278" s="388" t="str">
        <f ca="1">LOG確認!R265</f>
        <v/>
      </c>
      <c r="P278" s="606" t="str">
        <f ca="1">IF(LOG確認!V265=1,"",S278)</f>
        <v/>
      </c>
      <c r="S278" s="388" t="str">
        <f ca="1">CONCATENATE(LOG確認!C265,"/",LOG確認!D265,"/",LOG確認!E265,",",LOG確認!F265,",",LOG確認!G265,",",LOG確認!H265,",",LOG確認!I265,",",LOG確認!J265,LOG確認!K265,",",LOG確認!L265,LOG確認!M265,",",LOG確認!P265,",",LOG確認!Q265,",",LOG確認!N265,",",LOG確認!CE265)</f>
        <v>//,,,,,,,,,,</v>
      </c>
    </row>
    <row r="279" spans="1:19" x14ac:dyDescent="0.15">
      <c r="A279" s="611" t="str">
        <f t="shared" ca="1" si="13"/>
        <v/>
      </c>
      <c r="D279" s="388" t="str">
        <f t="shared" ca="1" si="11"/>
        <v/>
      </c>
      <c r="G279" s="388">
        <v>248</v>
      </c>
      <c r="H279" s="388" t="str">
        <f t="shared" ca="1" si="12"/>
        <v/>
      </c>
      <c r="J279" s="388" t="str">
        <f ca="1">IF(K279&lt;&gt;"",MAX(J$32:J278)+1,"")</f>
        <v/>
      </c>
      <c r="K279" s="388" t="str">
        <f ca="1">IF(ｻﾏﾘｰ!$Q$16="ﾁｪｯｸﾛｸﾞ",P279,IF(N279=1,P279,""))</f>
        <v/>
      </c>
      <c r="N279" s="388" t="str">
        <f ca="1">LOG確認!R266</f>
        <v/>
      </c>
      <c r="P279" s="606" t="str">
        <f ca="1">IF(LOG確認!V266=1,"",S279)</f>
        <v/>
      </c>
      <c r="S279" s="388" t="str">
        <f ca="1">CONCATENATE(LOG確認!C266,"/",LOG確認!D266,"/",LOG確認!E266,",",LOG確認!F266,",",LOG確認!G266,",",LOG確認!H266,",",LOG確認!I266,",",LOG確認!J266,LOG確認!K266,",",LOG確認!L266,LOG確認!M266,",",LOG確認!P266,",",LOG確認!Q266,",",LOG確認!N266,",",LOG確認!CE266)</f>
        <v>//,,,,,,,,,,</v>
      </c>
    </row>
    <row r="280" spans="1:19" x14ac:dyDescent="0.15">
      <c r="A280" s="611" t="str">
        <f t="shared" ca="1" si="13"/>
        <v/>
      </c>
      <c r="D280" s="388" t="str">
        <f t="shared" ca="1" si="11"/>
        <v/>
      </c>
      <c r="G280" s="388">
        <v>249</v>
      </c>
      <c r="H280" s="388" t="str">
        <f t="shared" ca="1" si="12"/>
        <v/>
      </c>
      <c r="J280" s="388" t="str">
        <f ca="1">IF(K280&lt;&gt;"",MAX(J$32:J279)+1,"")</f>
        <v/>
      </c>
      <c r="K280" s="388" t="str">
        <f ca="1">IF(ｻﾏﾘｰ!$Q$16="ﾁｪｯｸﾛｸﾞ",P280,IF(N280=1,P280,""))</f>
        <v/>
      </c>
      <c r="N280" s="388" t="str">
        <f ca="1">LOG確認!R267</f>
        <v/>
      </c>
      <c r="P280" s="606" t="str">
        <f ca="1">IF(LOG確認!V267=1,"",S280)</f>
        <v/>
      </c>
      <c r="S280" s="388" t="str">
        <f ca="1">CONCATENATE(LOG確認!C267,"/",LOG確認!D267,"/",LOG確認!E267,",",LOG確認!F267,",",LOG確認!G267,",",LOG確認!H267,",",LOG確認!I267,",",LOG確認!J267,LOG確認!K267,",",LOG確認!L267,LOG確認!M267,",",LOG確認!P267,",",LOG確認!Q267,",",LOG確認!N267,",",LOG確認!CE267)</f>
        <v>//,,,,,,,,,,</v>
      </c>
    </row>
    <row r="281" spans="1:19" x14ac:dyDescent="0.15">
      <c r="A281" s="611" t="str">
        <f t="shared" ca="1" si="13"/>
        <v/>
      </c>
      <c r="D281" s="388" t="str">
        <f t="shared" ca="1" si="11"/>
        <v/>
      </c>
      <c r="G281" s="388">
        <v>250</v>
      </c>
      <c r="H281" s="388" t="str">
        <f t="shared" ca="1" si="12"/>
        <v/>
      </c>
      <c r="J281" s="388" t="str">
        <f ca="1">IF(K281&lt;&gt;"",MAX(J$32:J280)+1,"")</f>
        <v/>
      </c>
      <c r="K281" s="388" t="str">
        <f ca="1">IF(ｻﾏﾘｰ!$Q$16="ﾁｪｯｸﾛｸﾞ",P281,IF(N281=1,P281,""))</f>
        <v/>
      </c>
      <c r="N281" s="388" t="str">
        <f ca="1">LOG確認!R268</f>
        <v/>
      </c>
      <c r="P281" s="606" t="str">
        <f ca="1">IF(LOG確認!V268=1,"",S281)</f>
        <v/>
      </c>
      <c r="S281" s="388" t="str">
        <f ca="1">CONCATENATE(LOG確認!C268,"/",LOG確認!D268,"/",LOG確認!E268,",",LOG確認!F268,",",LOG確認!G268,",",LOG確認!H268,",",LOG確認!I268,",",LOG確認!J268,LOG確認!K268,",",LOG確認!L268,LOG確認!M268,",",LOG確認!P268,",",LOG確認!Q268,",",LOG確認!N268,",",LOG確認!CE268)</f>
        <v>//,,,,,,,,,,</v>
      </c>
    </row>
    <row r="282" spans="1:19" x14ac:dyDescent="0.15">
      <c r="A282" s="611" t="str">
        <f t="shared" ca="1" si="13"/>
        <v/>
      </c>
      <c r="D282" s="388" t="str">
        <f t="shared" ca="1" si="11"/>
        <v/>
      </c>
      <c r="G282" s="388">
        <v>251</v>
      </c>
      <c r="H282" s="388" t="str">
        <f t="shared" ca="1" si="12"/>
        <v/>
      </c>
      <c r="J282" s="388" t="str">
        <f ca="1">IF(K282&lt;&gt;"",MAX(J$32:J281)+1,"")</f>
        <v/>
      </c>
      <c r="K282" s="388" t="str">
        <f ca="1">IF(ｻﾏﾘｰ!$Q$16="ﾁｪｯｸﾛｸﾞ",P282,IF(N282=1,P282,""))</f>
        <v/>
      </c>
      <c r="N282" s="388" t="str">
        <f ca="1">LOG確認!R269</f>
        <v/>
      </c>
      <c r="P282" s="606" t="str">
        <f ca="1">IF(LOG確認!V269=1,"",S282)</f>
        <v/>
      </c>
      <c r="S282" s="388" t="str">
        <f ca="1">CONCATENATE(LOG確認!C269,"/",LOG確認!D269,"/",LOG確認!E269,",",LOG確認!F269,",",LOG確認!G269,",",LOG確認!H269,",",LOG確認!I269,",",LOG確認!J269,LOG確認!K269,",",LOG確認!L269,LOG確認!M269,",",LOG確認!P269,",",LOG確認!Q269,",",LOG確認!N269,",",LOG確認!CE269)</f>
        <v>//,,,,,,,,,,</v>
      </c>
    </row>
    <row r="283" spans="1:19" x14ac:dyDescent="0.15">
      <c r="A283" s="611" t="str">
        <f t="shared" ca="1" si="13"/>
        <v/>
      </c>
      <c r="D283" s="388" t="str">
        <f t="shared" ca="1" si="11"/>
        <v/>
      </c>
      <c r="G283" s="388">
        <v>252</v>
      </c>
      <c r="H283" s="388" t="str">
        <f t="shared" ca="1" si="12"/>
        <v/>
      </c>
      <c r="J283" s="388" t="str">
        <f ca="1">IF(K283&lt;&gt;"",MAX(J$32:J282)+1,"")</f>
        <v/>
      </c>
      <c r="K283" s="388" t="str">
        <f ca="1">IF(ｻﾏﾘｰ!$Q$16="ﾁｪｯｸﾛｸﾞ",P283,IF(N283=1,P283,""))</f>
        <v/>
      </c>
      <c r="N283" s="388" t="str">
        <f ca="1">LOG確認!R270</f>
        <v/>
      </c>
      <c r="P283" s="606" t="str">
        <f ca="1">IF(LOG確認!V270=1,"",S283)</f>
        <v/>
      </c>
      <c r="S283" s="388" t="str">
        <f ca="1">CONCATENATE(LOG確認!C270,"/",LOG確認!D270,"/",LOG確認!E270,",",LOG確認!F270,",",LOG確認!G270,",",LOG確認!H270,",",LOG確認!I270,",",LOG確認!J270,LOG確認!K270,",",LOG確認!L270,LOG確認!M270,",",LOG確認!P270,",",LOG確認!Q270,",",LOG確認!N270,",",LOG確認!CE270)</f>
        <v>//,,,,,,,,,,</v>
      </c>
    </row>
    <row r="284" spans="1:19" x14ac:dyDescent="0.15">
      <c r="A284" s="611" t="str">
        <f t="shared" ca="1" si="13"/>
        <v/>
      </c>
      <c r="D284" s="388" t="str">
        <f t="shared" ca="1" si="11"/>
        <v/>
      </c>
      <c r="G284" s="388">
        <v>253</v>
      </c>
      <c r="H284" s="388" t="str">
        <f t="shared" ca="1" si="12"/>
        <v/>
      </c>
      <c r="J284" s="388" t="str">
        <f ca="1">IF(K284&lt;&gt;"",MAX(J$32:J283)+1,"")</f>
        <v/>
      </c>
      <c r="K284" s="388" t="str">
        <f ca="1">IF(ｻﾏﾘｰ!$Q$16="ﾁｪｯｸﾛｸﾞ",P284,IF(N284=1,P284,""))</f>
        <v/>
      </c>
      <c r="N284" s="388" t="str">
        <f ca="1">LOG確認!R271</f>
        <v/>
      </c>
      <c r="P284" s="606" t="str">
        <f ca="1">IF(LOG確認!V271=1,"",S284)</f>
        <v/>
      </c>
      <c r="S284" s="388" t="str">
        <f ca="1">CONCATENATE(LOG確認!C271,"/",LOG確認!D271,"/",LOG確認!E271,",",LOG確認!F271,",",LOG確認!G271,",",LOG確認!H271,",",LOG確認!I271,",",LOG確認!J271,LOG確認!K271,",",LOG確認!L271,LOG確認!M271,",",LOG確認!P271,",",LOG確認!Q271,",",LOG確認!N271,",",LOG確認!CE271)</f>
        <v>//,,,,,,,,,,</v>
      </c>
    </row>
    <row r="285" spans="1:19" x14ac:dyDescent="0.15">
      <c r="A285" s="611" t="str">
        <f t="shared" ca="1" si="13"/>
        <v/>
      </c>
      <c r="D285" s="388" t="str">
        <f t="shared" ca="1" si="11"/>
        <v/>
      </c>
      <c r="G285" s="388">
        <v>254</v>
      </c>
      <c r="H285" s="388" t="str">
        <f t="shared" ca="1" si="12"/>
        <v/>
      </c>
      <c r="J285" s="388" t="str">
        <f ca="1">IF(K285&lt;&gt;"",MAX(J$32:J284)+1,"")</f>
        <v/>
      </c>
      <c r="K285" s="388" t="str">
        <f ca="1">IF(ｻﾏﾘｰ!$Q$16="ﾁｪｯｸﾛｸﾞ",P285,IF(N285=1,P285,""))</f>
        <v/>
      </c>
      <c r="N285" s="388" t="str">
        <f ca="1">LOG確認!R272</f>
        <v/>
      </c>
      <c r="P285" s="606" t="str">
        <f ca="1">IF(LOG確認!V272=1,"",S285)</f>
        <v/>
      </c>
      <c r="S285" s="388" t="str">
        <f ca="1">CONCATENATE(LOG確認!C272,"/",LOG確認!D272,"/",LOG確認!E272,",",LOG確認!F272,",",LOG確認!G272,",",LOG確認!H272,",",LOG確認!I272,",",LOG確認!J272,LOG確認!K272,",",LOG確認!L272,LOG確認!M272,",",LOG確認!P272,",",LOG確認!Q272,",",LOG確認!N272,",",LOG確認!CE272)</f>
        <v>//,,,,,,,,,,</v>
      </c>
    </row>
    <row r="286" spans="1:19" x14ac:dyDescent="0.15">
      <c r="A286" s="611" t="str">
        <f t="shared" ca="1" si="13"/>
        <v/>
      </c>
      <c r="D286" s="388" t="str">
        <f t="shared" ca="1" si="11"/>
        <v/>
      </c>
      <c r="G286" s="388">
        <v>255</v>
      </c>
      <c r="H286" s="388" t="str">
        <f t="shared" ca="1" si="12"/>
        <v/>
      </c>
      <c r="J286" s="388" t="str">
        <f ca="1">IF(K286&lt;&gt;"",MAX(J$32:J285)+1,"")</f>
        <v/>
      </c>
      <c r="K286" s="388" t="str">
        <f ca="1">IF(ｻﾏﾘｰ!$Q$16="ﾁｪｯｸﾛｸﾞ",P286,IF(N286=1,P286,""))</f>
        <v/>
      </c>
      <c r="N286" s="388" t="str">
        <f ca="1">LOG確認!R273</f>
        <v/>
      </c>
      <c r="P286" s="606" t="str">
        <f ca="1">IF(LOG確認!V273=1,"",S286)</f>
        <v/>
      </c>
      <c r="S286" s="388" t="str">
        <f ca="1">CONCATENATE(LOG確認!C273,"/",LOG確認!D273,"/",LOG確認!E273,",",LOG確認!F273,",",LOG確認!G273,",",LOG確認!H273,",",LOG確認!I273,",",LOG確認!J273,LOG確認!K273,",",LOG確認!L273,LOG確認!M273,",",LOG確認!P273,",",LOG確認!Q273,",",LOG確認!N273,",",LOG確認!CE273)</f>
        <v>//,,,,,,,,,,</v>
      </c>
    </row>
    <row r="287" spans="1:19" x14ac:dyDescent="0.15">
      <c r="A287" s="611" t="str">
        <f t="shared" ca="1" si="13"/>
        <v/>
      </c>
      <c r="D287" s="388" t="str">
        <f t="shared" ca="1" si="11"/>
        <v/>
      </c>
      <c r="G287" s="388">
        <v>256</v>
      </c>
      <c r="H287" s="388" t="str">
        <f t="shared" ca="1" si="12"/>
        <v/>
      </c>
      <c r="J287" s="388" t="str">
        <f ca="1">IF(K287&lt;&gt;"",MAX(J$32:J286)+1,"")</f>
        <v/>
      </c>
      <c r="K287" s="388" t="str">
        <f ca="1">IF(ｻﾏﾘｰ!$Q$16="ﾁｪｯｸﾛｸﾞ",P287,IF(N287=1,P287,""))</f>
        <v/>
      </c>
      <c r="N287" s="388" t="str">
        <f ca="1">LOG確認!R274</f>
        <v/>
      </c>
      <c r="P287" s="606" t="str">
        <f ca="1">IF(LOG確認!V274=1,"",S287)</f>
        <v/>
      </c>
      <c r="S287" s="388" t="str">
        <f ca="1">CONCATENATE(LOG確認!C274,"/",LOG確認!D274,"/",LOG確認!E274,",",LOG確認!F274,",",LOG確認!G274,",",LOG確認!H274,",",LOG確認!I274,",",LOG確認!J274,LOG確認!K274,",",LOG確認!L274,LOG確認!M274,",",LOG確認!P274,",",LOG確認!Q274,",",LOG確認!N274,",",LOG確認!CE274)</f>
        <v>//,,,,,,,,,,</v>
      </c>
    </row>
    <row r="288" spans="1:19" x14ac:dyDescent="0.15">
      <c r="A288" s="611" t="str">
        <f t="shared" ca="1" si="13"/>
        <v/>
      </c>
      <c r="D288" s="388" t="str">
        <f t="shared" ref="D288:D351" ca="1" si="14">H288</f>
        <v/>
      </c>
      <c r="G288" s="388">
        <v>257</v>
      </c>
      <c r="H288" s="388" t="str">
        <f t="shared" ref="H288:H351" ca="1" si="15">IF(ISNA(VLOOKUP(G288,J$32:K$532,2,FALSE)),"",VLOOKUP(G288,J$32:K$532,2,FALSE))</f>
        <v/>
      </c>
      <c r="J288" s="388" t="str">
        <f ca="1">IF(K288&lt;&gt;"",MAX(J$32:J287)+1,"")</f>
        <v/>
      </c>
      <c r="K288" s="388" t="str">
        <f ca="1">IF(ｻﾏﾘｰ!$Q$16="ﾁｪｯｸﾛｸﾞ",P288,IF(N288=1,P288,""))</f>
        <v/>
      </c>
      <c r="N288" s="388" t="str">
        <f ca="1">LOG確認!R275</f>
        <v/>
      </c>
      <c r="P288" s="606" t="str">
        <f ca="1">IF(LOG確認!V275=1,"",S288)</f>
        <v/>
      </c>
      <c r="S288" s="388" t="str">
        <f ca="1">CONCATENATE(LOG確認!C275,"/",LOG確認!D275,"/",LOG確認!E275,",",LOG確認!F275,",",LOG確認!G275,",",LOG確認!H275,",",LOG確認!I275,",",LOG確認!J275,LOG確認!K275,",",LOG確認!L275,LOG確認!M275,",",LOG確認!P275,",",LOG確認!Q275,",",LOG確認!N275,",",LOG確認!CE275)</f>
        <v>//,,,,,,,,,,</v>
      </c>
    </row>
    <row r="289" spans="1:19" x14ac:dyDescent="0.15">
      <c r="A289" s="611" t="str">
        <f t="shared" ca="1" si="13"/>
        <v/>
      </c>
      <c r="D289" s="388" t="str">
        <f t="shared" ca="1" si="14"/>
        <v/>
      </c>
      <c r="G289" s="388">
        <v>258</v>
      </c>
      <c r="H289" s="388" t="str">
        <f t="shared" ca="1" si="15"/>
        <v/>
      </c>
      <c r="J289" s="388" t="str">
        <f ca="1">IF(K289&lt;&gt;"",MAX(J$32:J288)+1,"")</f>
        <v/>
      </c>
      <c r="K289" s="388" t="str">
        <f ca="1">IF(ｻﾏﾘｰ!$Q$16="ﾁｪｯｸﾛｸﾞ",P289,IF(N289=1,P289,""))</f>
        <v/>
      </c>
      <c r="N289" s="388" t="str">
        <f ca="1">LOG確認!R276</f>
        <v/>
      </c>
      <c r="P289" s="606" t="str">
        <f ca="1">IF(LOG確認!V276=1,"",S289)</f>
        <v/>
      </c>
      <c r="S289" s="388" t="str">
        <f ca="1">CONCATENATE(LOG確認!C276,"/",LOG確認!D276,"/",LOG確認!E276,",",LOG確認!F276,",",LOG確認!G276,",",LOG確認!H276,",",LOG確認!I276,",",LOG確認!J276,LOG確認!K276,",",LOG確認!L276,LOG確認!M276,",",LOG確認!P276,",",LOG確認!Q276,",",LOG確認!N276,",",LOG確認!CE276)</f>
        <v>//,,,,,,,,,,</v>
      </c>
    </row>
    <row r="290" spans="1:19" x14ac:dyDescent="0.15">
      <c r="A290" s="611" t="str">
        <f t="shared" ca="1" si="13"/>
        <v/>
      </c>
      <c r="D290" s="388" t="str">
        <f t="shared" ca="1" si="14"/>
        <v/>
      </c>
      <c r="G290" s="388">
        <v>259</v>
      </c>
      <c r="H290" s="388" t="str">
        <f t="shared" ca="1" si="15"/>
        <v/>
      </c>
      <c r="J290" s="388" t="str">
        <f ca="1">IF(K290&lt;&gt;"",MAX(J$32:J289)+1,"")</f>
        <v/>
      </c>
      <c r="K290" s="388" t="str">
        <f ca="1">IF(ｻﾏﾘｰ!$Q$16="ﾁｪｯｸﾛｸﾞ",P290,IF(N290=1,P290,""))</f>
        <v/>
      </c>
      <c r="N290" s="388" t="str">
        <f ca="1">LOG確認!R277</f>
        <v/>
      </c>
      <c r="P290" s="606" t="str">
        <f ca="1">IF(LOG確認!V277=1,"",S290)</f>
        <v/>
      </c>
      <c r="S290" s="388" t="str">
        <f ca="1">CONCATENATE(LOG確認!C277,"/",LOG確認!D277,"/",LOG確認!E277,",",LOG確認!F277,",",LOG確認!G277,",",LOG確認!H277,",",LOG確認!I277,",",LOG確認!J277,LOG確認!K277,",",LOG確認!L277,LOG確認!M277,",",LOG確認!P277,",",LOG確認!Q277,",",LOG確認!N277,",",LOG確認!CE277)</f>
        <v>//,,,,,,,,,,</v>
      </c>
    </row>
    <row r="291" spans="1:19" x14ac:dyDescent="0.15">
      <c r="A291" s="611" t="str">
        <f t="shared" ca="1" si="13"/>
        <v/>
      </c>
      <c r="D291" s="388" t="str">
        <f t="shared" ca="1" si="14"/>
        <v/>
      </c>
      <c r="G291" s="388">
        <v>260</v>
      </c>
      <c r="H291" s="388" t="str">
        <f t="shared" ca="1" si="15"/>
        <v/>
      </c>
      <c r="J291" s="388" t="str">
        <f ca="1">IF(K291&lt;&gt;"",MAX(J$32:J290)+1,"")</f>
        <v/>
      </c>
      <c r="K291" s="388" t="str">
        <f ca="1">IF(ｻﾏﾘｰ!$Q$16="ﾁｪｯｸﾛｸﾞ",P291,IF(N291=1,P291,""))</f>
        <v/>
      </c>
      <c r="N291" s="388" t="str">
        <f ca="1">LOG確認!R278</f>
        <v/>
      </c>
      <c r="P291" s="606" t="str">
        <f ca="1">IF(LOG確認!V278=1,"",S291)</f>
        <v/>
      </c>
      <c r="S291" s="388" t="str">
        <f ca="1">CONCATENATE(LOG確認!C278,"/",LOG確認!D278,"/",LOG確認!E278,",",LOG確認!F278,",",LOG確認!G278,",",LOG確認!H278,",",LOG確認!I278,",",LOG確認!J278,LOG確認!K278,",",LOG確認!L278,LOG確認!M278,",",LOG確認!P278,",",LOG確認!Q278,",",LOG確認!N278,",",LOG確認!CE278)</f>
        <v>//,,,,,,,,,,</v>
      </c>
    </row>
    <row r="292" spans="1:19" x14ac:dyDescent="0.15">
      <c r="A292" s="611" t="str">
        <f t="shared" ca="1" si="13"/>
        <v/>
      </c>
      <c r="D292" s="388" t="str">
        <f t="shared" ca="1" si="14"/>
        <v/>
      </c>
      <c r="G292" s="388">
        <v>261</v>
      </c>
      <c r="H292" s="388" t="str">
        <f t="shared" ca="1" si="15"/>
        <v/>
      </c>
      <c r="J292" s="388" t="str">
        <f ca="1">IF(K292&lt;&gt;"",MAX(J$32:J291)+1,"")</f>
        <v/>
      </c>
      <c r="K292" s="388" t="str">
        <f ca="1">IF(ｻﾏﾘｰ!$Q$16="ﾁｪｯｸﾛｸﾞ",P292,IF(N292=1,P292,""))</f>
        <v/>
      </c>
      <c r="N292" s="388" t="str">
        <f ca="1">LOG確認!R279</f>
        <v/>
      </c>
      <c r="P292" s="606" t="str">
        <f ca="1">IF(LOG確認!V279=1,"",S292)</f>
        <v/>
      </c>
      <c r="S292" s="388" t="str">
        <f ca="1">CONCATENATE(LOG確認!C279,"/",LOG確認!D279,"/",LOG確認!E279,",",LOG確認!F279,",",LOG確認!G279,",",LOG確認!H279,",",LOG確認!I279,",",LOG確認!J279,LOG確認!K279,",",LOG確認!L279,LOG確認!M279,",",LOG確認!P279,",",LOG確認!Q279,",",LOG確認!N279,",",LOG確認!CE279)</f>
        <v>//,,,,,,,,,,</v>
      </c>
    </row>
    <row r="293" spans="1:19" x14ac:dyDescent="0.15">
      <c r="A293" s="611" t="str">
        <f t="shared" ca="1" si="13"/>
        <v/>
      </c>
      <c r="D293" s="388" t="str">
        <f t="shared" ca="1" si="14"/>
        <v/>
      </c>
      <c r="G293" s="388">
        <v>262</v>
      </c>
      <c r="H293" s="388" t="str">
        <f t="shared" ca="1" si="15"/>
        <v/>
      </c>
      <c r="J293" s="388" t="str">
        <f ca="1">IF(K293&lt;&gt;"",MAX(J$32:J292)+1,"")</f>
        <v/>
      </c>
      <c r="K293" s="388" t="str">
        <f ca="1">IF(ｻﾏﾘｰ!$Q$16="ﾁｪｯｸﾛｸﾞ",P293,IF(N293=1,P293,""))</f>
        <v/>
      </c>
      <c r="N293" s="388" t="str">
        <f ca="1">LOG確認!R280</f>
        <v/>
      </c>
      <c r="P293" s="606" t="str">
        <f ca="1">IF(LOG確認!V280=1,"",S293)</f>
        <v/>
      </c>
      <c r="S293" s="388" t="str">
        <f ca="1">CONCATENATE(LOG確認!C280,"/",LOG確認!D280,"/",LOG確認!E280,",",LOG確認!F280,",",LOG確認!G280,",",LOG確認!H280,",",LOG確認!I280,",",LOG確認!J280,LOG確認!K280,",",LOG確認!L280,LOG確認!M280,",",LOG確認!P280,",",LOG確認!Q280,",",LOG確認!N280,",",LOG確認!CE280)</f>
        <v>//,,,,,,,,,,</v>
      </c>
    </row>
    <row r="294" spans="1:19" x14ac:dyDescent="0.15">
      <c r="A294" s="611" t="str">
        <f t="shared" ca="1" si="13"/>
        <v/>
      </c>
      <c r="D294" s="388" t="str">
        <f t="shared" ca="1" si="14"/>
        <v/>
      </c>
      <c r="G294" s="388">
        <v>263</v>
      </c>
      <c r="H294" s="388" t="str">
        <f t="shared" ca="1" si="15"/>
        <v/>
      </c>
      <c r="J294" s="388" t="str">
        <f ca="1">IF(K294&lt;&gt;"",MAX(J$32:J293)+1,"")</f>
        <v/>
      </c>
      <c r="K294" s="388" t="str">
        <f ca="1">IF(ｻﾏﾘｰ!$Q$16="ﾁｪｯｸﾛｸﾞ",P294,IF(N294=1,P294,""))</f>
        <v/>
      </c>
      <c r="N294" s="388" t="str">
        <f ca="1">LOG確認!R281</f>
        <v/>
      </c>
      <c r="P294" s="606" t="str">
        <f ca="1">IF(LOG確認!V281=1,"",S294)</f>
        <v/>
      </c>
      <c r="S294" s="388" t="str">
        <f ca="1">CONCATENATE(LOG確認!C281,"/",LOG確認!D281,"/",LOG確認!E281,",",LOG確認!F281,",",LOG確認!G281,",",LOG確認!H281,",",LOG確認!I281,",",LOG確認!J281,LOG確認!K281,",",LOG確認!L281,LOG確認!M281,",",LOG確認!P281,",",LOG確認!Q281,",",LOG確認!N281,",",LOG確認!CE281)</f>
        <v>//,,,,,,,,,,</v>
      </c>
    </row>
    <row r="295" spans="1:19" x14ac:dyDescent="0.15">
      <c r="A295" s="611" t="str">
        <f t="shared" ca="1" si="13"/>
        <v/>
      </c>
      <c r="D295" s="388" t="str">
        <f t="shared" ca="1" si="14"/>
        <v/>
      </c>
      <c r="G295" s="388">
        <v>264</v>
      </c>
      <c r="H295" s="388" t="str">
        <f t="shared" ca="1" si="15"/>
        <v/>
      </c>
      <c r="J295" s="388" t="str">
        <f ca="1">IF(K295&lt;&gt;"",MAX(J$32:J294)+1,"")</f>
        <v/>
      </c>
      <c r="K295" s="388" t="str">
        <f ca="1">IF(ｻﾏﾘｰ!$Q$16="ﾁｪｯｸﾛｸﾞ",P295,IF(N295=1,P295,""))</f>
        <v/>
      </c>
      <c r="N295" s="388" t="str">
        <f ca="1">LOG確認!R282</f>
        <v/>
      </c>
      <c r="P295" s="606" t="str">
        <f ca="1">IF(LOG確認!V282=1,"",S295)</f>
        <v/>
      </c>
      <c r="S295" s="388" t="str">
        <f ca="1">CONCATENATE(LOG確認!C282,"/",LOG確認!D282,"/",LOG確認!E282,",",LOG確認!F282,",",LOG確認!G282,",",LOG確認!H282,",",LOG確認!I282,",",LOG確認!J282,LOG確認!K282,",",LOG確認!L282,LOG確認!M282,",",LOG確認!P282,",",LOG確認!Q282,",",LOG確認!N282,",",LOG確認!CE282)</f>
        <v>//,,,,,,,,,,</v>
      </c>
    </row>
    <row r="296" spans="1:19" x14ac:dyDescent="0.15">
      <c r="A296" s="611" t="str">
        <f t="shared" ca="1" si="13"/>
        <v/>
      </c>
      <c r="D296" s="388" t="str">
        <f t="shared" ca="1" si="14"/>
        <v/>
      </c>
      <c r="G296" s="388">
        <v>265</v>
      </c>
      <c r="H296" s="388" t="str">
        <f t="shared" ca="1" si="15"/>
        <v/>
      </c>
      <c r="J296" s="388" t="str">
        <f ca="1">IF(K296&lt;&gt;"",MAX(J$32:J295)+1,"")</f>
        <v/>
      </c>
      <c r="K296" s="388" t="str">
        <f ca="1">IF(ｻﾏﾘｰ!$Q$16="ﾁｪｯｸﾛｸﾞ",P296,IF(N296=1,P296,""))</f>
        <v/>
      </c>
      <c r="N296" s="388" t="str">
        <f ca="1">LOG確認!R283</f>
        <v/>
      </c>
      <c r="P296" s="606" t="str">
        <f ca="1">IF(LOG確認!V283=1,"",S296)</f>
        <v/>
      </c>
      <c r="S296" s="388" t="str">
        <f ca="1">CONCATENATE(LOG確認!C283,"/",LOG確認!D283,"/",LOG確認!E283,",",LOG確認!F283,",",LOG確認!G283,",",LOG確認!H283,",",LOG確認!I283,",",LOG確認!J283,LOG確認!K283,",",LOG確認!L283,LOG確認!M283,",",LOG確認!P283,",",LOG確認!Q283,",",LOG確認!N283,",",LOG確認!CE283)</f>
        <v>//,,,,,,,,,,</v>
      </c>
    </row>
    <row r="297" spans="1:19" x14ac:dyDescent="0.15">
      <c r="A297" s="611" t="str">
        <f t="shared" ca="1" si="13"/>
        <v/>
      </c>
      <c r="D297" s="388" t="str">
        <f t="shared" ca="1" si="14"/>
        <v/>
      </c>
      <c r="G297" s="388">
        <v>266</v>
      </c>
      <c r="H297" s="388" t="str">
        <f t="shared" ca="1" si="15"/>
        <v/>
      </c>
      <c r="J297" s="388" t="str">
        <f ca="1">IF(K297&lt;&gt;"",MAX(J$32:J296)+1,"")</f>
        <v/>
      </c>
      <c r="K297" s="388" t="str">
        <f ca="1">IF(ｻﾏﾘｰ!$Q$16="ﾁｪｯｸﾛｸﾞ",P297,IF(N297=1,P297,""))</f>
        <v/>
      </c>
      <c r="N297" s="388" t="str">
        <f ca="1">LOG確認!R284</f>
        <v/>
      </c>
      <c r="P297" s="606" t="str">
        <f ca="1">IF(LOG確認!V284=1,"",S297)</f>
        <v/>
      </c>
      <c r="S297" s="388" t="str">
        <f ca="1">CONCATENATE(LOG確認!C284,"/",LOG確認!D284,"/",LOG確認!E284,",",LOG確認!F284,",",LOG確認!G284,",",LOG確認!H284,",",LOG確認!I284,",",LOG確認!J284,LOG確認!K284,",",LOG確認!L284,LOG確認!M284,",",LOG確認!P284,",",LOG確認!Q284,",",LOG確認!N284,",",LOG確認!CE284)</f>
        <v>//,,,,,,,,,,</v>
      </c>
    </row>
    <row r="298" spans="1:19" x14ac:dyDescent="0.15">
      <c r="A298" s="611" t="str">
        <f t="shared" ca="1" si="13"/>
        <v/>
      </c>
      <c r="D298" s="388" t="str">
        <f t="shared" ca="1" si="14"/>
        <v/>
      </c>
      <c r="G298" s="388">
        <v>267</v>
      </c>
      <c r="H298" s="388" t="str">
        <f t="shared" ca="1" si="15"/>
        <v/>
      </c>
      <c r="J298" s="388" t="str">
        <f ca="1">IF(K298&lt;&gt;"",MAX(J$32:J297)+1,"")</f>
        <v/>
      </c>
      <c r="K298" s="388" t="str">
        <f ca="1">IF(ｻﾏﾘｰ!$Q$16="ﾁｪｯｸﾛｸﾞ",P298,IF(N298=1,P298,""))</f>
        <v/>
      </c>
      <c r="N298" s="388" t="str">
        <f ca="1">LOG確認!R285</f>
        <v/>
      </c>
      <c r="P298" s="606" t="str">
        <f ca="1">IF(LOG確認!V285=1,"",S298)</f>
        <v/>
      </c>
      <c r="S298" s="388" t="str">
        <f ca="1">CONCATENATE(LOG確認!C285,"/",LOG確認!D285,"/",LOG確認!E285,",",LOG確認!F285,",",LOG確認!G285,",",LOG確認!H285,",",LOG確認!I285,",",LOG確認!J285,LOG確認!K285,",",LOG確認!L285,LOG確認!M285,",",LOG確認!P285,",",LOG確認!Q285,",",LOG確認!N285,",",LOG確認!CE285)</f>
        <v>//,,,,,,,,,,</v>
      </c>
    </row>
    <row r="299" spans="1:19" x14ac:dyDescent="0.15">
      <c r="A299" s="611" t="str">
        <f t="shared" ca="1" si="13"/>
        <v/>
      </c>
      <c r="D299" s="388" t="str">
        <f t="shared" ca="1" si="14"/>
        <v/>
      </c>
      <c r="G299" s="388">
        <v>268</v>
      </c>
      <c r="H299" s="388" t="str">
        <f t="shared" ca="1" si="15"/>
        <v/>
      </c>
      <c r="J299" s="388" t="str">
        <f ca="1">IF(K299&lt;&gt;"",MAX(J$32:J298)+1,"")</f>
        <v/>
      </c>
      <c r="K299" s="388" t="str">
        <f ca="1">IF(ｻﾏﾘｰ!$Q$16="ﾁｪｯｸﾛｸﾞ",P299,IF(N299=1,P299,""))</f>
        <v/>
      </c>
      <c r="N299" s="388" t="str">
        <f ca="1">LOG確認!R286</f>
        <v/>
      </c>
      <c r="P299" s="606" t="str">
        <f ca="1">IF(LOG確認!V286=1,"",S299)</f>
        <v/>
      </c>
      <c r="S299" s="388" t="str">
        <f ca="1">CONCATENATE(LOG確認!C286,"/",LOG確認!D286,"/",LOG確認!E286,",",LOG確認!F286,",",LOG確認!G286,",",LOG確認!H286,",",LOG確認!I286,",",LOG確認!J286,LOG確認!K286,",",LOG確認!L286,LOG確認!M286,",",LOG確認!P286,",",LOG確認!Q286,",",LOG確認!N286,",",LOG確認!CE286)</f>
        <v>//,,,,,,,,,,</v>
      </c>
    </row>
    <row r="300" spans="1:19" x14ac:dyDescent="0.15">
      <c r="A300" s="611" t="str">
        <f t="shared" ca="1" si="13"/>
        <v/>
      </c>
      <c r="D300" s="388" t="str">
        <f t="shared" ca="1" si="14"/>
        <v/>
      </c>
      <c r="G300" s="388">
        <v>269</v>
      </c>
      <c r="H300" s="388" t="str">
        <f t="shared" ca="1" si="15"/>
        <v/>
      </c>
      <c r="J300" s="388" t="str">
        <f ca="1">IF(K300&lt;&gt;"",MAX(J$32:J299)+1,"")</f>
        <v/>
      </c>
      <c r="K300" s="388" t="str">
        <f ca="1">IF(ｻﾏﾘｰ!$Q$16="ﾁｪｯｸﾛｸﾞ",P300,IF(N300=1,P300,""))</f>
        <v/>
      </c>
      <c r="N300" s="388" t="str">
        <f ca="1">LOG確認!R287</f>
        <v/>
      </c>
      <c r="P300" s="606" t="str">
        <f ca="1">IF(LOG確認!V287=1,"",S300)</f>
        <v/>
      </c>
      <c r="S300" s="388" t="str">
        <f ca="1">CONCATENATE(LOG確認!C287,"/",LOG確認!D287,"/",LOG確認!E287,",",LOG確認!F287,",",LOG確認!G287,",",LOG確認!H287,",",LOG確認!I287,",",LOG確認!J287,LOG確認!K287,",",LOG確認!L287,LOG確認!M287,",",LOG確認!P287,",",LOG確認!Q287,",",LOG確認!N287,",",LOG確認!CE287)</f>
        <v>//,,,,,,,,,,</v>
      </c>
    </row>
    <row r="301" spans="1:19" x14ac:dyDescent="0.15">
      <c r="A301" s="611" t="str">
        <f t="shared" ca="1" si="13"/>
        <v/>
      </c>
      <c r="D301" s="388" t="str">
        <f t="shared" ca="1" si="14"/>
        <v/>
      </c>
      <c r="G301" s="388">
        <v>270</v>
      </c>
      <c r="H301" s="388" t="str">
        <f t="shared" ca="1" si="15"/>
        <v/>
      </c>
      <c r="J301" s="388" t="str">
        <f ca="1">IF(K301&lt;&gt;"",MAX(J$32:J300)+1,"")</f>
        <v/>
      </c>
      <c r="K301" s="388" t="str">
        <f ca="1">IF(ｻﾏﾘｰ!$Q$16="ﾁｪｯｸﾛｸﾞ",P301,IF(N301=1,P301,""))</f>
        <v/>
      </c>
      <c r="N301" s="388" t="str">
        <f ca="1">LOG確認!R288</f>
        <v/>
      </c>
      <c r="P301" s="606" t="str">
        <f ca="1">IF(LOG確認!V288=1,"",S301)</f>
        <v/>
      </c>
      <c r="S301" s="388" t="str">
        <f ca="1">CONCATENATE(LOG確認!C288,"/",LOG確認!D288,"/",LOG確認!E288,",",LOG確認!F288,",",LOG確認!G288,",",LOG確認!H288,",",LOG確認!I288,",",LOG確認!J288,LOG確認!K288,",",LOG確認!L288,LOG確認!M288,",",LOG確認!P288,",",LOG確認!Q288,",",LOG確認!N288,",",LOG確認!CE288)</f>
        <v>//,,,,,,,,,,</v>
      </c>
    </row>
    <row r="302" spans="1:19" x14ac:dyDescent="0.15">
      <c r="A302" s="611" t="str">
        <f t="shared" ca="1" si="13"/>
        <v/>
      </c>
      <c r="D302" s="388" t="str">
        <f t="shared" ca="1" si="14"/>
        <v/>
      </c>
      <c r="G302" s="388">
        <v>271</v>
      </c>
      <c r="H302" s="388" t="str">
        <f t="shared" ca="1" si="15"/>
        <v/>
      </c>
      <c r="J302" s="388" t="str">
        <f ca="1">IF(K302&lt;&gt;"",MAX(J$32:J301)+1,"")</f>
        <v/>
      </c>
      <c r="K302" s="388" t="str">
        <f ca="1">IF(ｻﾏﾘｰ!$Q$16="ﾁｪｯｸﾛｸﾞ",P302,IF(N302=1,P302,""))</f>
        <v/>
      </c>
      <c r="N302" s="388" t="str">
        <f ca="1">LOG確認!R289</f>
        <v/>
      </c>
      <c r="P302" s="606" t="str">
        <f ca="1">IF(LOG確認!V289=1,"",S302)</f>
        <v/>
      </c>
      <c r="S302" s="388" t="str">
        <f ca="1">CONCATENATE(LOG確認!C289,"/",LOG確認!D289,"/",LOG確認!E289,",",LOG確認!F289,",",LOG確認!G289,",",LOG確認!H289,",",LOG確認!I289,",",LOG確認!J289,LOG確認!K289,",",LOG確認!L289,LOG確認!M289,",",LOG確認!P289,",",LOG確認!Q289,",",LOG確認!N289,",",LOG確認!CE289)</f>
        <v>//,,,,,,,,,,</v>
      </c>
    </row>
    <row r="303" spans="1:19" x14ac:dyDescent="0.15">
      <c r="A303" s="611" t="str">
        <f t="shared" ca="1" si="13"/>
        <v/>
      </c>
      <c r="D303" s="388" t="str">
        <f t="shared" ca="1" si="14"/>
        <v/>
      </c>
      <c r="G303" s="388">
        <v>272</v>
      </c>
      <c r="H303" s="388" t="str">
        <f t="shared" ca="1" si="15"/>
        <v/>
      </c>
      <c r="J303" s="388" t="str">
        <f ca="1">IF(K303&lt;&gt;"",MAX(J$32:J302)+1,"")</f>
        <v/>
      </c>
      <c r="K303" s="388" t="str">
        <f ca="1">IF(ｻﾏﾘｰ!$Q$16="ﾁｪｯｸﾛｸﾞ",P303,IF(N303=1,P303,""))</f>
        <v/>
      </c>
      <c r="N303" s="388" t="str">
        <f ca="1">LOG確認!R290</f>
        <v/>
      </c>
      <c r="P303" s="606" t="str">
        <f ca="1">IF(LOG確認!V290=1,"",S303)</f>
        <v/>
      </c>
      <c r="S303" s="388" t="str">
        <f ca="1">CONCATENATE(LOG確認!C290,"/",LOG確認!D290,"/",LOG確認!E290,",",LOG確認!F290,",",LOG確認!G290,",",LOG確認!H290,",",LOG確認!I290,",",LOG確認!J290,LOG確認!K290,",",LOG確認!L290,LOG確認!M290,",",LOG確認!P290,",",LOG確認!Q290,",",LOG確認!N290,",",LOG確認!CE290)</f>
        <v>//,,,,,,,,,,</v>
      </c>
    </row>
    <row r="304" spans="1:19" x14ac:dyDescent="0.15">
      <c r="A304" s="611" t="str">
        <f t="shared" ca="1" si="13"/>
        <v/>
      </c>
      <c r="D304" s="388" t="str">
        <f t="shared" ca="1" si="14"/>
        <v/>
      </c>
      <c r="G304" s="388">
        <v>273</v>
      </c>
      <c r="H304" s="388" t="str">
        <f t="shared" ca="1" si="15"/>
        <v/>
      </c>
      <c r="J304" s="388" t="str">
        <f ca="1">IF(K304&lt;&gt;"",MAX(J$32:J303)+1,"")</f>
        <v/>
      </c>
      <c r="K304" s="388" t="str">
        <f ca="1">IF(ｻﾏﾘｰ!$Q$16="ﾁｪｯｸﾛｸﾞ",P304,IF(N304=1,P304,""))</f>
        <v/>
      </c>
      <c r="N304" s="388" t="str">
        <f ca="1">LOG確認!R291</f>
        <v/>
      </c>
      <c r="P304" s="606" t="str">
        <f ca="1">IF(LOG確認!V291=1,"",S304)</f>
        <v/>
      </c>
      <c r="S304" s="388" t="str">
        <f ca="1">CONCATENATE(LOG確認!C291,"/",LOG確認!D291,"/",LOG確認!E291,",",LOG確認!F291,",",LOG確認!G291,",",LOG確認!H291,",",LOG確認!I291,",",LOG確認!J291,LOG確認!K291,",",LOG確認!L291,LOG確認!M291,",",LOG確認!P291,",",LOG確認!Q291,",",LOG確認!N291,",",LOG確認!CE291)</f>
        <v>//,,,,,,,,,,</v>
      </c>
    </row>
    <row r="305" spans="1:19" x14ac:dyDescent="0.15">
      <c r="A305" s="611" t="str">
        <f t="shared" ca="1" si="13"/>
        <v/>
      </c>
      <c r="D305" s="388" t="str">
        <f t="shared" ca="1" si="14"/>
        <v/>
      </c>
      <c r="G305" s="388">
        <v>274</v>
      </c>
      <c r="H305" s="388" t="str">
        <f t="shared" ca="1" si="15"/>
        <v/>
      </c>
      <c r="J305" s="388" t="str">
        <f ca="1">IF(K305&lt;&gt;"",MAX(J$32:J304)+1,"")</f>
        <v/>
      </c>
      <c r="K305" s="388" t="str">
        <f ca="1">IF(ｻﾏﾘｰ!$Q$16="ﾁｪｯｸﾛｸﾞ",P305,IF(N305=1,P305,""))</f>
        <v/>
      </c>
      <c r="N305" s="388" t="str">
        <f ca="1">LOG確認!R292</f>
        <v/>
      </c>
      <c r="P305" s="606" t="str">
        <f ca="1">IF(LOG確認!V292=1,"",S305)</f>
        <v/>
      </c>
      <c r="S305" s="388" t="str">
        <f ca="1">CONCATENATE(LOG確認!C292,"/",LOG確認!D292,"/",LOG確認!E292,",",LOG確認!F292,",",LOG確認!G292,",",LOG確認!H292,",",LOG確認!I292,",",LOG確認!J292,LOG確認!K292,",",LOG確認!L292,LOG確認!M292,",",LOG確認!P292,",",LOG確認!Q292,",",LOG確認!N292,",",LOG確認!CE292)</f>
        <v>//,,,,,,,,,,</v>
      </c>
    </row>
    <row r="306" spans="1:19" x14ac:dyDescent="0.15">
      <c r="A306" s="611" t="str">
        <f t="shared" ca="1" si="13"/>
        <v/>
      </c>
      <c r="D306" s="388" t="str">
        <f t="shared" ca="1" si="14"/>
        <v/>
      </c>
      <c r="G306" s="388">
        <v>275</v>
      </c>
      <c r="H306" s="388" t="str">
        <f t="shared" ca="1" si="15"/>
        <v/>
      </c>
      <c r="J306" s="388" t="str">
        <f ca="1">IF(K306&lt;&gt;"",MAX(J$32:J305)+1,"")</f>
        <v/>
      </c>
      <c r="K306" s="388" t="str">
        <f ca="1">IF(ｻﾏﾘｰ!$Q$16="ﾁｪｯｸﾛｸﾞ",P306,IF(N306=1,P306,""))</f>
        <v/>
      </c>
      <c r="N306" s="388" t="str">
        <f ca="1">LOG確認!R293</f>
        <v/>
      </c>
      <c r="P306" s="606" t="str">
        <f ca="1">IF(LOG確認!V293=1,"",S306)</f>
        <v/>
      </c>
      <c r="S306" s="388" t="str">
        <f ca="1">CONCATENATE(LOG確認!C293,"/",LOG確認!D293,"/",LOG確認!E293,",",LOG確認!F293,",",LOG確認!G293,",",LOG確認!H293,",",LOG確認!I293,",",LOG確認!J293,LOG確認!K293,",",LOG確認!L293,LOG確認!M293,",",LOG確認!P293,",",LOG確認!Q293,",",LOG確認!N293,",",LOG確認!CE293)</f>
        <v>//,,,,,,,,,,</v>
      </c>
    </row>
    <row r="307" spans="1:19" x14ac:dyDescent="0.15">
      <c r="A307" s="611" t="str">
        <f t="shared" ca="1" si="13"/>
        <v/>
      </c>
      <c r="D307" s="388" t="str">
        <f t="shared" ca="1" si="14"/>
        <v/>
      </c>
      <c r="G307" s="388">
        <v>276</v>
      </c>
      <c r="H307" s="388" t="str">
        <f t="shared" ca="1" si="15"/>
        <v/>
      </c>
      <c r="J307" s="388" t="str">
        <f ca="1">IF(K307&lt;&gt;"",MAX(J$32:J306)+1,"")</f>
        <v/>
      </c>
      <c r="K307" s="388" t="str">
        <f ca="1">IF(ｻﾏﾘｰ!$Q$16="ﾁｪｯｸﾛｸﾞ",P307,IF(N307=1,P307,""))</f>
        <v/>
      </c>
      <c r="N307" s="388" t="str">
        <f ca="1">LOG確認!R294</f>
        <v/>
      </c>
      <c r="P307" s="606" t="str">
        <f ca="1">IF(LOG確認!V294=1,"",S307)</f>
        <v/>
      </c>
      <c r="S307" s="388" t="str">
        <f ca="1">CONCATENATE(LOG確認!C294,"/",LOG確認!D294,"/",LOG確認!E294,",",LOG確認!F294,",",LOG確認!G294,",",LOG確認!H294,",",LOG確認!I294,",",LOG確認!J294,LOG確認!K294,",",LOG確認!L294,LOG確認!M294,",",LOG確認!P294,",",LOG確認!Q294,",",LOG確認!N294,",",LOG確認!CE294)</f>
        <v>//,,,,,,,,,,</v>
      </c>
    </row>
    <row r="308" spans="1:19" x14ac:dyDescent="0.15">
      <c r="A308" s="611" t="str">
        <f t="shared" ca="1" si="13"/>
        <v/>
      </c>
      <c r="D308" s="388" t="str">
        <f t="shared" ca="1" si="14"/>
        <v/>
      </c>
      <c r="G308" s="388">
        <v>277</v>
      </c>
      <c r="H308" s="388" t="str">
        <f t="shared" ca="1" si="15"/>
        <v/>
      </c>
      <c r="J308" s="388" t="str">
        <f ca="1">IF(K308&lt;&gt;"",MAX(J$32:J307)+1,"")</f>
        <v/>
      </c>
      <c r="K308" s="388" t="str">
        <f ca="1">IF(ｻﾏﾘｰ!$Q$16="ﾁｪｯｸﾛｸﾞ",P308,IF(N308=1,P308,""))</f>
        <v/>
      </c>
      <c r="N308" s="388" t="str">
        <f ca="1">LOG確認!R295</f>
        <v/>
      </c>
      <c r="P308" s="606" t="str">
        <f ca="1">IF(LOG確認!V295=1,"",S308)</f>
        <v/>
      </c>
      <c r="S308" s="388" t="str">
        <f ca="1">CONCATENATE(LOG確認!C295,"/",LOG確認!D295,"/",LOG確認!E295,",",LOG確認!F295,",",LOG確認!G295,",",LOG確認!H295,",",LOG確認!I295,",",LOG確認!J295,LOG確認!K295,",",LOG確認!L295,LOG確認!M295,",",LOG確認!P295,",",LOG確認!Q295,",",LOG確認!N295,",",LOG確認!CE295)</f>
        <v>//,,,,,,,,,,</v>
      </c>
    </row>
    <row r="309" spans="1:19" x14ac:dyDescent="0.15">
      <c r="A309" s="611" t="str">
        <f t="shared" ca="1" si="13"/>
        <v/>
      </c>
      <c r="D309" s="388" t="str">
        <f t="shared" ca="1" si="14"/>
        <v/>
      </c>
      <c r="G309" s="388">
        <v>278</v>
      </c>
      <c r="H309" s="388" t="str">
        <f t="shared" ca="1" si="15"/>
        <v/>
      </c>
      <c r="J309" s="388" t="str">
        <f ca="1">IF(K309&lt;&gt;"",MAX(J$32:J308)+1,"")</f>
        <v/>
      </c>
      <c r="K309" s="388" t="str">
        <f ca="1">IF(ｻﾏﾘｰ!$Q$16="ﾁｪｯｸﾛｸﾞ",P309,IF(N309=1,P309,""))</f>
        <v/>
      </c>
      <c r="N309" s="388" t="str">
        <f ca="1">LOG確認!R296</f>
        <v/>
      </c>
      <c r="P309" s="606" t="str">
        <f ca="1">IF(LOG確認!V296=1,"",S309)</f>
        <v/>
      </c>
      <c r="S309" s="388" t="str">
        <f ca="1">CONCATENATE(LOG確認!C296,"/",LOG確認!D296,"/",LOG確認!E296,",",LOG確認!F296,",",LOG確認!G296,",",LOG確認!H296,",",LOG確認!I296,",",LOG確認!J296,LOG確認!K296,",",LOG確認!L296,LOG確認!M296,",",LOG確認!P296,",",LOG確認!Q296,",",LOG確認!N296,",",LOG確認!CE296)</f>
        <v>//,,,,,,,,,,</v>
      </c>
    </row>
    <row r="310" spans="1:19" x14ac:dyDescent="0.15">
      <c r="A310" s="611" t="str">
        <f t="shared" ca="1" si="13"/>
        <v/>
      </c>
      <c r="D310" s="388" t="str">
        <f t="shared" ca="1" si="14"/>
        <v/>
      </c>
      <c r="G310" s="388">
        <v>279</v>
      </c>
      <c r="H310" s="388" t="str">
        <f t="shared" ca="1" si="15"/>
        <v/>
      </c>
      <c r="J310" s="388" t="str">
        <f ca="1">IF(K310&lt;&gt;"",MAX(J$32:J309)+1,"")</f>
        <v/>
      </c>
      <c r="K310" s="388" t="str">
        <f ca="1">IF(ｻﾏﾘｰ!$Q$16="ﾁｪｯｸﾛｸﾞ",P310,IF(N310=1,P310,""))</f>
        <v/>
      </c>
      <c r="N310" s="388" t="str">
        <f ca="1">LOG確認!R297</f>
        <v/>
      </c>
      <c r="P310" s="606" t="str">
        <f ca="1">IF(LOG確認!V297=1,"",S310)</f>
        <v/>
      </c>
      <c r="S310" s="388" t="str">
        <f ca="1">CONCATENATE(LOG確認!C297,"/",LOG確認!D297,"/",LOG確認!E297,",",LOG確認!F297,",",LOG確認!G297,",",LOG確認!H297,",",LOG確認!I297,",",LOG確認!J297,LOG確認!K297,",",LOG確認!L297,LOG確認!M297,",",LOG確認!P297,",",LOG確認!Q297,",",LOG確認!N297,",",LOG確認!CE297)</f>
        <v>//,,,,,,,,,,</v>
      </c>
    </row>
    <row r="311" spans="1:19" x14ac:dyDescent="0.15">
      <c r="A311" s="611" t="str">
        <f t="shared" ca="1" si="13"/>
        <v/>
      </c>
      <c r="D311" s="388" t="str">
        <f t="shared" ca="1" si="14"/>
        <v/>
      </c>
      <c r="G311" s="388">
        <v>280</v>
      </c>
      <c r="H311" s="388" t="str">
        <f t="shared" ca="1" si="15"/>
        <v/>
      </c>
      <c r="J311" s="388" t="str">
        <f ca="1">IF(K311&lt;&gt;"",MAX(J$32:J310)+1,"")</f>
        <v/>
      </c>
      <c r="K311" s="388" t="str">
        <f ca="1">IF(ｻﾏﾘｰ!$Q$16="ﾁｪｯｸﾛｸﾞ",P311,IF(N311=1,P311,""))</f>
        <v/>
      </c>
      <c r="N311" s="388" t="str">
        <f ca="1">LOG確認!R298</f>
        <v/>
      </c>
      <c r="P311" s="606" t="str">
        <f ca="1">IF(LOG確認!V298=1,"",S311)</f>
        <v/>
      </c>
      <c r="S311" s="388" t="str">
        <f ca="1">CONCATENATE(LOG確認!C298,"/",LOG確認!D298,"/",LOG確認!E298,",",LOG確認!F298,",",LOG確認!G298,",",LOG確認!H298,",",LOG確認!I298,",",LOG確認!J298,LOG確認!K298,",",LOG確認!L298,LOG確認!M298,",",LOG確認!P298,",",LOG確認!Q298,",",LOG確認!N298,",",LOG確認!CE298)</f>
        <v>//,,,,,,,,,,</v>
      </c>
    </row>
    <row r="312" spans="1:19" x14ac:dyDescent="0.15">
      <c r="A312" s="611" t="str">
        <f t="shared" ca="1" si="13"/>
        <v/>
      </c>
      <c r="D312" s="388" t="str">
        <f t="shared" ca="1" si="14"/>
        <v/>
      </c>
      <c r="G312" s="388">
        <v>281</v>
      </c>
      <c r="H312" s="388" t="str">
        <f t="shared" ca="1" si="15"/>
        <v/>
      </c>
      <c r="J312" s="388" t="str">
        <f ca="1">IF(K312&lt;&gt;"",MAX(J$32:J311)+1,"")</f>
        <v/>
      </c>
      <c r="K312" s="388" t="str">
        <f ca="1">IF(ｻﾏﾘｰ!$Q$16="ﾁｪｯｸﾛｸﾞ",P312,IF(N312=1,P312,""))</f>
        <v/>
      </c>
      <c r="N312" s="388" t="str">
        <f ca="1">LOG確認!R299</f>
        <v/>
      </c>
      <c r="P312" s="606" t="str">
        <f ca="1">IF(LOG確認!V299=1,"",S312)</f>
        <v/>
      </c>
      <c r="S312" s="388" t="str">
        <f ca="1">CONCATENATE(LOG確認!C299,"/",LOG確認!D299,"/",LOG確認!E299,",",LOG確認!F299,",",LOG確認!G299,",",LOG確認!H299,",",LOG確認!I299,",",LOG確認!J299,LOG確認!K299,",",LOG確認!L299,LOG確認!M299,",",LOG確認!P299,",",LOG確認!Q299,",",LOG確認!N299,",",LOG確認!CE299)</f>
        <v>//,,,,,,,,,,</v>
      </c>
    </row>
    <row r="313" spans="1:19" x14ac:dyDescent="0.15">
      <c r="A313" s="611" t="str">
        <f t="shared" ca="1" si="13"/>
        <v/>
      </c>
      <c r="D313" s="388" t="str">
        <f t="shared" ca="1" si="14"/>
        <v/>
      </c>
      <c r="G313" s="388">
        <v>282</v>
      </c>
      <c r="H313" s="388" t="str">
        <f t="shared" ca="1" si="15"/>
        <v/>
      </c>
      <c r="J313" s="388" t="str">
        <f ca="1">IF(K313&lt;&gt;"",MAX(J$32:J312)+1,"")</f>
        <v/>
      </c>
      <c r="K313" s="388" t="str">
        <f ca="1">IF(ｻﾏﾘｰ!$Q$16="ﾁｪｯｸﾛｸﾞ",P313,IF(N313=1,P313,""))</f>
        <v/>
      </c>
      <c r="N313" s="388" t="str">
        <f ca="1">LOG確認!R300</f>
        <v/>
      </c>
      <c r="P313" s="606" t="str">
        <f ca="1">IF(LOG確認!V300=1,"",S313)</f>
        <v/>
      </c>
      <c r="S313" s="388" t="str">
        <f ca="1">CONCATENATE(LOG確認!C300,"/",LOG確認!D300,"/",LOG確認!E300,",",LOG確認!F300,",",LOG確認!G300,",",LOG確認!H300,",",LOG確認!I300,",",LOG確認!J300,LOG確認!K300,",",LOG確認!L300,LOG確認!M300,",",LOG確認!P300,",",LOG確認!Q300,",",LOG確認!N300,",",LOG確認!CE300)</f>
        <v>//,,,,,,,,,,</v>
      </c>
    </row>
    <row r="314" spans="1:19" x14ac:dyDescent="0.15">
      <c r="A314" s="611" t="str">
        <f t="shared" ca="1" si="13"/>
        <v/>
      </c>
      <c r="D314" s="388" t="str">
        <f t="shared" ca="1" si="14"/>
        <v/>
      </c>
      <c r="G314" s="388">
        <v>283</v>
      </c>
      <c r="H314" s="388" t="str">
        <f t="shared" ca="1" si="15"/>
        <v/>
      </c>
      <c r="J314" s="388" t="str">
        <f ca="1">IF(K314&lt;&gt;"",MAX(J$32:J313)+1,"")</f>
        <v/>
      </c>
      <c r="K314" s="388" t="str">
        <f ca="1">IF(ｻﾏﾘｰ!$Q$16="ﾁｪｯｸﾛｸﾞ",P314,IF(N314=1,P314,""))</f>
        <v/>
      </c>
      <c r="N314" s="388" t="str">
        <f ca="1">LOG確認!R301</f>
        <v/>
      </c>
      <c r="P314" s="606" t="str">
        <f ca="1">IF(LOG確認!V301=1,"",S314)</f>
        <v/>
      </c>
      <c r="S314" s="388" t="str">
        <f ca="1">CONCATENATE(LOG確認!C301,"/",LOG確認!D301,"/",LOG確認!E301,",",LOG確認!F301,",",LOG確認!G301,",",LOG確認!H301,",",LOG確認!I301,",",LOG確認!J301,LOG確認!K301,",",LOG確認!L301,LOG確認!M301,",",LOG確認!P301,",",LOG確認!Q301,",",LOG確認!N301,",",LOG確認!CE301)</f>
        <v>//,,,,,,,,,,</v>
      </c>
    </row>
    <row r="315" spans="1:19" x14ac:dyDescent="0.15">
      <c r="A315" s="611" t="str">
        <f t="shared" ca="1" si="13"/>
        <v/>
      </c>
      <c r="D315" s="388" t="str">
        <f t="shared" ca="1" si="14"/>
        <v/>
      </c>
      <c r="G315" s="388">
        <v>284</v>
      </c>
      <c r="H315" s="388" t="str">
        <f t="shared" ca="1" si="15"/>
        <v/>
      </c>
      <c r="J315" s="388" t="str">
        <f ca="1">IF(K315&lt;&gt;"",MAX(J$32:J314)+1,"")</f>
        <v/>
      </c>
      <c r="K315" s="388" t="str">
        <f ca="1">IF(ｻﾏﾘｰ!$Q$16="ﾁｪｯｸﾛｸﾞ",P315,IF(N315=1,P315,""))</f>
        <v/>
      </c>
      <c r="N315" s="388" t="str">
        <f ca="1">LOG確認!R302</f>
        <v/>
      </c>
      <c r="P315" s="606" t="str">
        <f ca="1">IF(LOG確認!V302=1,"",S315)</f>
        <v/>
      </c>
      <c r="S315" s="388" t="str">
        <f ca="1">CONCATENATE(LOG確認!C302,"/",LOG確認!D302,"/",LOG確認!E302,",",LOG確認!F302,",",LOG確認!G302,",",LOG確認!H302,",",LOG確認!I302,",",LOG確認!J302,LOG確認!K302,",",LOG確認!L302,LOG確認!M302,",",LOG確認!P302,",",LOG確認!Q302,",",LOG確認!N302,",",LOG確認!CE302)</f>
        <v>//,,,,,,,,,,</v>
      </c>
    </row>
    <row r="316" spans="1:19" x14ac:dyDescent="0.15">
      <c r="A316" s="611" t="str">
        <f t="shared" ca="1" si="13"/>
        <v/>
      </c>
      <c r="D316" s="388" t="str">
        <f t="shared" ca="1" si="14"/>
        <v/>
      </c>
      <c r="G316" s="388">
        <v>285</v>
      </c>
      <c r="H316" s="388" t="str">
        <f t="shared" ca="1" si="15"/>
        <v/>
      </c>
      <c r="J316" s="388" t="str">
        <f ca="1">IF(K316&lt;&gt;"",MAX(J$32:J315)+1,"")</f>
        <v/>
      </c>
      <c r="K316" s="388" t="str">
        <f ca="1">IF(ｻﾏﾘｰ!$Q$16="ﾁｪｯｸﾛｸﾞ",P316,IF(N316=1,P316,""))</f>
        <v/>
      </c>
      <c r="N316" s="388" t="str">
        <f ca="1">LOG確認!R303</f>
        <v/>
      </c>
      <c r="P316" s="606" t="str">
        <f ca="1">IF(LOG確認!V303=1,"",S316)</f>
        <v/>
      </c>
      <c r="S316" s="388" t="str">
        <f ca="1">CONCATENATE(LOG確認!C303,"/",LOG確認!D303,"/",LOG確認!E303,",",LOG確認!F303,",",LOG確認!G303,",",LOG確認!H303,",",LOG確認!I303,",",LOG確認!J303,LOG確認!K303,",",LOG確認!L303,LOG確認!M303,",",LOG確認!P303,",",LOG確認!Q303,",",LOG確認!N303,",",LOG確認!CE303)</f>
        <v>//,,,,,,,,,,</v>
      </c>
    </row>
    <row r="317" spans="1:19" x14ac:dyDescent="0.15">
      <c r="A317" s="611" t="str">
        <f t="shared" ca="1" si="13"/>
        <v/>
      </c>
      <c r="D317" s="388" t="str">
        <f t="shared" ca="1" si="14"/>
        <v/>
      </c>
      <c r="G317" s="388">
        <v>286</v>
      </c>
      <c r="H317" s="388" t="str">
        <f t="shared" ca="1" si="15"/>
        <v/>
      </c>
      <c r="J317" s="388" t="str">
        <f ca="1">IF(K317&lt;&gt;"",MAX(J$32:J316)+1,"")</f>
        <v/>
      </c>
      <c r="K317" s="388" t="str">
        <f ca="1">IF(ｻﾏﾘｰ!$Q$16="ﾁｪｯｸﾛｸﾞ",P317,IF(N317=1,P317,""))</f>
        <v/>
      </c>
      <c r="N317" s="388" t="str">
        <f ca="1">LOG確認!R304</f>
        <v/>
      </c>
      <c r="P317" s="606" t="str">
        <f ca="1">IF(LOG確認!V304=1,"",S317)</f>
        <v/>
      </c>
      <c r="S317" s="388" t="str">
        <f ca="1">CONCATENATE(LOG確認!C304,"/",LOG確認!D304,"/",LOG確認!E304,",",LOG確認!F304,",",LOG確認!G304,",",LOG確認!H304,",",LOG確認!I304,",",LOG確認!J304,LOG確認!K304,",",LOG確認!L304,LOG確認!M304,",",LOG確認!P304,",",LOG確認!Q304,",",LOG確認!N304,",",LOG確認!CE304)</f>
        <v>//,,,,,,,,,,</v>
      </c>
    </row>
    <row r="318" spans="1:19" x14ac:dyDescent="0.15">
      <c r="A318" s="611" t="str">
        <f t="shared" ca="1" si="13"/>
        <v/>
      </c>
      <c r="D318" s="388" t="str">
        <f t="shared" ca="1" si="14"/>
        <v/>
      </c>
      <c r="G318" s="388">
        <v>287</v>
      </c>
      <c r="H318" s="388" t="str">
        <f t="shared" ca="1" si="15"/>
        <v/>
      </c>
      <c r="J318" s="388" t="str">
        <f ca="1">IF(K318&lt;&gt;"",MAX(J$32:J317)+1,"")</f>
        <v/>
      </c>
      <c r="K318" s="388" t="str">
        <f ca="1">IF(ｻﾏﾘｰ!$Q$16="ﾁｪｯｸﾛｸﾞ",P318,IF(N318=1,P318,""))</f>
        <v/>
      </c>
      <c r="N318" s="388" t="str">
        <f ca="1">LOG確認!R305</f>
        <v/>
      </c>
      <c r="P318" s="606" t="str">
        <f ca="1">IF(LOG確認!V305=1,"",S318)</f>
        <v/>
      </c>
      <c r="S318" s="388" t="str">
        <f ca="1">CONCATENATE(LOG確認!C305,"/",LOG確認!D305,"/",LOG確認!E305,",",LOG確認!F305,",",LOG確認!G305,",",LOG確認!H305,",",LOG確認!I305,",",LOG確認!J305,LOG確認!K305,",",LOG確認!L305,LOG確認!M305,",",LOG確認!P305,",",LOG確認!Q305,",",LOG確認!N305,",",LOG確認!CE305)</f>
        <v>//,,,,,,,,,,</v>
      </c>
    </row>
    <row r="319" spans="1:19" x14ac:dyDescent="0.15">
      <c r="A319" s="611" t="str">
        <f t="shared" ca="1" si="13"/>
        <v/>
      </c>
      <c r="D319" s="388" t="str">
        <f t="shared" ca="1" si="14"/>
        <v/>
      </c>
      <c r="G319" s="388">
        <v>288</v>
      </c>
      <c r="H319" s="388" t="str">
        <f t="shared" ca="1" si="15"/>
        <v/>
      </c>
      <c r="J319" s="388" t="str">
        <f ca="1">IF(K319&lt;&gt;"",MAX(J$32:J318)+1,"")</f>
        <v/>
      </c>
      <c r="K319" s="388" t="str">
        <f ca="1">IF(ｻﾏﾘｰ!$Q$16="ﾁｪｯｸﾛｸﾞ",P319,IF(N319=1,P319,""))</f>
        <v/>
      </c>
      <c r="N319" s="388" t="str">
        <f ca="1">LOG確認!R306</f>
        <v/>
      </c>
      <c r="P319" s="606" t="str">
        <f ca="1">IF(LOG確認!V306=1,"",S319)</f>
        <v/>
      </c>
      <c r="S319" s="388" t="str">
        <f ca="1">CONCATENATE(LOG確認!C306,"/",LOG確認!D306,"/",LOG確認!E306,",",LOG確認!F306,",",LOG確認!G306,",",LOG確認!H306,",",LOG確認!I306,",",LOG確認!J306,LOG確認!K306,",",LOG確認!L306,LOG確認!M306,",",LOG確認!P306,",",LOG確認!Q306,",",LOG確認!N306,",",LOG確認!CE306)</f>
        <v>//,,,,,,,,,,</v>
      </c>
    </row>
    <row r="320" spans="1:19" x14ac:dyDescent="0.15">
      <c r="A320" s="611" t="str">
        <f t="shared" ca="1" si="13"/>
        <v/>
      </c>
      <c r="D320" s="388" t="str">
        <f t="shared" ca="1" si="14"/>
        <v/>
      </c>
      <c r="G320" s="388">
        <v>289</v>
      </c>
      <c r="H320" s="388" t="str">
        <f t="shared" ca="1" si="15"/>
        <v/>
      </c>
      <c r="J320" s="388" t="str">
        <f ca="1">IF(K320&lt;&gt;"",MAX(J$32:J319)+1,"")</f>
        <v/>
      </c>
      <c r="K320" s="388" t="str">
        <f ca="1">IF(ｻﾏﾘｰ!$Q$16="ﾁｪｯｸﾛｸﾞ",P320,IF(N320=1,P320,""))</f>
        <v/>
      </c>
      <c r="N320" s="388" t="str">
        <f ca="1">LOG確認!R307</f>
        <v/>
      </c>
      <c r="P320" s="606" t="str">
        <f ca="1">IF(LOG確認!V307=1,"",S320)</f>
        <v/>
      </c>
      <c r="S320" s="388" t="str">
        <f ca="1">CONCATENATE(LOG確認!C307,"/",LOG確認!D307,"/",LOG確認!E307,",",LOG確認!F307,",",LOG確認!G307,",",LOG確認!H307,",",LOG確認!I307,",",LOG確認!J307,LOG確認!K307,",",LOG確認!L307,LOG確認!M307,",",LOG確認!P307,",",LOG確認!Q307,",",LOG確認!N307,",",LOG確認!CE307)</f>
        <v>//,,,,,,,,,,</v>
      </c>
    </row>
    <row r="321" spans="1:19" x14ac:dyDescent="0.15">
      <c r="A321" s="611" t="str">
        <f t="shared" ca="1" si="13"/>
        <v/>
      </c>
      <c r="D321" s="388" t="str">
        <f t="shared" ca="1" si="14"/>
        <v/>
      </c>
      <c r="G321" s="388">
        <v>290</v>
      </c>
      <c r="H321" s="388" t="str">
        <f t="shared" ca="1" si="15"/>
        <v/>
      </c>
      <c r="J321" s="388" t="str">
        <f ca="1">IF(K321&lt;&gt;"",MAX(J$32:J320)+1,"")</f>
        <v/>
      </c>
      <c r="K321" s="388" t="str">
        <f ca="1">IF(ｻﾏﾘｰ!$Q$16="ﾁｪｯｸﾛｸﾞ",P321,IF(N321=1,P321,""))</f>
        <v/>
      </c>
      <c r="N321" s="388" t="str">
        <f ca="1">LOG確認!R308</f>
        <v/>
      </c>
      <c r="P321" s="606" t="str">
        <f ca="1">IF(LOG確認!V308=1,"",S321)</f>
        <v/>
      </c>
      <c r="S321" s="388" t="str">
        <f ca="1">CONCATENATE(LOG確認!C308,"/",LOG確認!D308,"/",LOG確認!E308,",",LOG確認!F308,",",LOG確認!G308,",",LOG確認!H308,",",LOG確認!I308,",",LOG確認!J308,LOG確認!K308,",",LOG確認!L308,LOG確認!M308,",",LOG確認!P308,",",LOG確認!Q308,",",LOG確認!N308,",",LOG確認!CE308)</f>
        <v>//,,,,,,,,,,</v>
      </c>
    </row>
    <row r="322" spans="1:19" x14ac:dyDescent="0.15">
      <c r="A322" s="611" t="str">
        <f t="shared" ca="1" si="13"/>
        <v/>
      </c>
      <c r="D322" s="388" t="str">
        <f t="shared" ca="1" si="14"/>
        <v/>
      </c>
      <c r="G322" s="388">
        <v>291</v>
      </c>
      <c r="H322" s="388" t="str">
        <f t="shared" ca="1" si="15"/>
        <v/>
      </c>
      <c r="J322" s="388" t="str">
        <f ca="1">IF(K322&lt;&gt;"",MAX(J$32:J321)+1,"")</f>
        <v/>
      </c>
      <c r="K322" s="388" t="str">
        <f ca="1">IF(ｻﾏﾘｰ!$Q$16="ﾁｪｯｸﾛｸﾞ",P322,IF(N322=1,P322,""))</f>
        <v/>
      </c>
      <c r="N322" s="388" t="str">
        <f ca="1">LOG確認!R309</f>
        <v/>
      </c>
      <c r="P322" s="606" t="str">
        <f ca="1">IF(LOG確認!V309=1,"",S322)</f>
        <v/>
      </c>
      <c r="S322" s="388" t="str">
        <f ca="1">CONCATENATE(LOG確認!C309,"/",LOG確認!D309,"/",LOG確認!E309,",",LOG確認!F309,",",LOG確認!G309,",",LOG確認!H309,",",LOG確認!I309,",",LOG確認!J309,LOG確認!K309,",",LOG確認!L309,LOG確認!M309,",",LOG確認!P309,",",LOG確認!Q309,",",LOG確認!N309,",",LOG確認!CE309)</f>
        <v>//,,,,,,,,,,</v>
      </c>
    </row>
    <row r="323" spans="1:19" x14ac:dyDescent="0.15">
      <c r="A323" s="611" t="str">
        <f t="shared" ca="1" si="13"/>
        <v/>
      </c>
      <c r="D323" s="388" t="str">
        <f t="shared" ca="1" si="14"/>
        <v/>
      </c>
      <c r="G323" s="388">
        <v>292</v>
      </c>
      <c r="H323" s="388" t="str">
        <f t="shared" ca="1" si="15"/>
        <v/>
      </c>
      <c r="J323" s="388" t="str">
        <f ca="1">IF(K323&lt;&gt;"",MAX(J$32:J322)+1,"")</f>
        <v/>
      </c>
      <c r="K323" s="388" t="str">
        <f ca="1">IF(ｻﾏﾘｰ!$Q$16="ﾁｪｯｸﾛｸﾞ",P323,IF(N323=1,P323,""))</f>
        <v/>
      </c>
      <c r="N323" s="388" t="str">
        <f ca="1">LOG確認!R310</f>
        <v/>
      </c>
      <c r="P323" s="606" t="str">
        <f ca="1">IF(LOG確認!V310=1,"",S323)</f>
        <v/>
      </c>
      <c r="S323" s="388" t="str">
        <f ca="1">CONCATENATE(LOG確認!C310,"/",LOG確認!D310,"/",LOG確認!E310,",",LOG確認!F310,",",LOG確認!G310,",",LOG確認!H310,",",LOG確認!I310,",",LOG確認!J310,LOG確認!K310,",",LOG確認!L310,LOG確認!M310,",",LOG確認!P310,",",LOG確認!Q310,",",LOG確認!N310,",",LOG確認!CE310)</f>
        <v>//,,,,,,,,,,</v>
      </c>
    </row>
    <row r="324" spans="1:19" x14ac:dyDescent="0.15">
      <c r="A324" s="611" t="str">
        <f t="shared" ca="1" si="13"/>
        <v/>
      </c>
      <c r="D324" s="388" t="str">
        <f t="shared" ca="1" si="14"/>
        <v/>
      </c>
      <c r="G324" s="388">
        <v>293</v>
      </c>
      <c r="H324" s="388" t="str">
        <f t="shared" ca="1" si="15"/>
        <v/>
      </c>
      <c r="J324" s="388" t="str">
        <f ca="1">IF(K324&lt;&gt;"",MAX(J$32:J323)+1,"")</f>
        <v/>
      </c>
      <c r="K324" s="388" t="str">
        <f ca="1">IF(ｻﾏﾘｰ!$Q$16="ﾁｪｯｸﾛｸﾞ",P324,IF(N324=1,P324,""))</f>
        <v/>
      </c>
      <c r="N324" s="388" t="str">
        <f ca="1">LOG確認!R311</f>
        <v/>
      </c>
      <c r="P324" s="606" t="str">
        <f ca="1">IF(LOG確認!V311=1,"",S324)</f>
        <v/>
      </c>
      <c r="S324" s="388" t="str">
        <f ca="1">CONCATENATE(LOG確認!C311,"/",LOG確認!D311,"/",LOG確認!E311,",",LOG確認!F311,",",LOG確認!G311,",",LOG確認!H311,",",LOG確認!I311,",",LOG確認!J311,LOG確認!K311,",",LOG確認!L311,LOG確認!M311,",",LOG確認!P311,",",LOG確認!Q311,",",LOG確認!N311,",",LOG確認!CE311)</f>
        <v>//,,,,,,,,,,</v>
      </c>
    </row>
    <row r="325" spans="1:19" x14ac:dyDescent="0.15">
      <c r="A325" s="611" t="str">
        <f t="shared" ca="1" si="13"/>
        <v/>
      </c>
      <c r="D325" s="388" t="str">
        <f t="shared" ca="1" si="14"/>
        <v/>
      </c>
      <c r="G325" s="388">
        <v>294</v>
      </c>
      <c r="H325" s="388" t="str">
        <f t="shared" ca="1" si="15"/>
        <v/>
      </c>
      <c r="J325" s="388" t="str">
        <f ca="1">IF(K325&lt;&gt;"",MAX(J$32:J324)+1,"")</f>
        <v/>
      </c>
      <c r="K325" s="388" t="str">
        <f ca="1">IF(ｻﾏﾘｰ!$Q$16="ﾁｪｯｸﾛｸﾞ",P325,IF(N325=1,P325,""))</f>
        <v/>
      </c>
      <c r="N325" s="388" t="str">
        <f ca="1">LOG確認!R312</f>
        <v/>
      </c>
      <c r="P325" s="606" t="str">
        <f ca="1">IF(LOG確認!V312=1,"",S325)</f>
        <v/>
      </c>
      <c r="S325" s="388" t="str">
        <f ca="1">CONCATENATE(LOG確認!C312,"/",LOG確認!D312,"/",LOG確認!E312,",",LOG確認!F312,",",LOG確認!G312,",",LOG確認!H312,",",LOG確認!I312,",",LOG確認!J312,LOG確認!K312,",",LOG確認!L312,LOG確認!M312,",",LOG確認!P312,",",LOG確認!Q312,",",LOG確認!N312,",",LOG確認!CE312)</f>
        <v>//,,,,,,,,,,</v>
      </c>
    </row>
    <row r="326" spans="1:19" x14ac:dyDescent="0.15">
      <c r="A326" s="611" t="str">
        <f t="shared" ca="1" si="13"/>
        <v/>
      </c>
      <c r="D326" s="388" t="str">
        <f t="shared" ca="1" si="14"/>
        <v/>
      </c>
      <c r="G326" s="388">
        <v>295</v>
      </c>
      <c r="H326" s="388" t="str">
        <f t="shared" ca="1" si="15"/>
        <v/>
      </c>
      <c r="J326" s="388" t="str">
        <f ca="1">IF(K326&lt;&gt;"",MAX(J$32:J325)+1,"")</f>
        <v/>
      </c>
      <c r="K326" s="388" t="str">
        <f ca="1">IF(ｻﾏﾘｰ!$Q$16="ﾁｪｯｸﾛｸﾞ",P326,IF(N326=1,P326,""))</f>
        <v/>
      </c>
      <c r="N326" s="388" t="str">
        <f ca="1">LOG確認!R313</f>
        <v/>
      </c>
      <c r="P326" s="606" t="str">
        <f ca="1">IF(LOG確認!V313=1,"",S326)</f>
        <v/>
      </c>
      <c r="S326" s="388" t="str">
        <f ca="1">CONCATENATE(LOG確認!C313,"/",LOG確認!D313,"/",LOG確認!E313,",",LOG確認!F313,",",LOG確認!G313,",",LOG確認!H313,",",LOG確認!I313,",",LOG確認!J313,LOG確認!K313,",",LOG確認!L313,LOG確認!M313,",",LOG確認!P313,",",LOG確認!Q313,",",LOG確認!N313,",",LOG確認!CE313)</f>
        <v>//,,,,,,,,,,</v>
      </c>
    </row>
    <row r="327" spans="1:19" x14ac:dyDescent="0.15">
      <c r="A327" s="611" t="str">
        <f t="shared" ca="1" si="13"/>
        <v/>
      </c>
      <c r="D327" s="388" t="str">
        <f t="shared" ca="1" si="14"/>
        <v/>
      </c>
      <c r="G327" s="388">
        <v>296</v>
      </c>
      <c r="H327" s="388" t="str">
        <f t="shared" ca="1" si="15"/>
        <v/>
      </c>
      <c r="J327" s="388" t="str">
        <f ca="1">IF(K327&lt;&gt;"",MAX(J$32:J326)+1,"")</f>
        <v/>
      </c>
      <c r="K327" s="388" t="str">
        <f ca="1">IF(ｻﾏﾘｰ!$Q$16="ﾁｪｯｸﾛｸﾞ",P327,IF(N327=1,P327,""))</f>
        <v/>
      </c>
      <c r="N327" s="388" t="str">
        <f ca="1">LOG確認!R314</f>
        <v/>
      </c>
      <c r="P327" s="606" t="str">
        <f ca="1">IF(LOG確認!V314=1,"",S327)</f>
        <v/>
      </c>
      <c r="S327" s="388" t="str">
        <f ca="1">CONCATENATE(LOG確認!C314,"/",LOG確認!D314,"/",LOG確認!E314,",",LOG確認!F314,",",LOG確認!G314,",",LOG確認!H314,",",LOG確認!I314,",",LOG確認!J314,LOG確認!K314,",",LOG確認!L314,LOG確認!M314,",",LOG確認!P314,",",LOG確認!Q314,",",LOG確認!N314,",",LOG確認!CE314)</f>
        <v>//,,,,,,,,,,</v>
      </c>
    </row>
    <row r="328" spans="1:19" x14ac:dyDescent="0.15">
      <c r="A328" s="611" t="str">
        <f t="shared" ca="1" si="13"/>
        <v/>
      </c>
      <c r="D328" s="388" t="str">
        <f t="shared" ca="1" si="14"/>
        <v/>
      </c>
      <c r="G328" s="388">
        <v>297</v>
      </c>
      <c r="H328" s="388" t="str">
        <f t="shared" ca="1" si="15"/>
        <v/>
      </c>
      <c r="J328" s="388" t="str">
        <f ca="1">IF(K328&lt;&gt;"",MAX(J$32:J327)+1,"")</f>
        <v/>
      </c>
      <c r="K328" s="388" t="str">
        <f ca="1">IF(ｻﾏﾘｰ!$Q$16="ﾁｪｯｸﾛｸﾞ",P328,IF(N328=1,P328,""))</f>
        <v/>
      </c>
      <c r="N328" s="388" t="str">
        <f ca="1">LOG確認!R315</f>
        <v/>
      </c>
      <c r="P328" s="606" t="str">
        <f ca="1">IF(LOG確認!V315=1,"",S328)</f>
        <v/>
      </c>
      <c r="S328" s="388" t="str">
        <f ca="1">CONCATENATE(LOG確認!C315,"/",LOG確認!D315,"/",LOG確認!E315,",",LOG確認!F315,",",LOG確認!G315,",",LOG確認!H315,",",LOG確認!I315,",",LOG確認!J315,LOG確認!K315,",",LOG確認!L315,LOG確認!M315,",",LOG確認!P315,",",LOG確認!Q315,",",LOG確認!N315,",",LOG確認!CE315)</f>
        <v>//,,,,,,,,,,</v>
      </c>
    </row>
    <row r="329" spans="1:19" x14ac:dyDescent="0.15">
      <c r="A329" s="611" t="str">
        <f t="shared" ca="1" si="13"/>
        <v/>
      </c>
      <c r="D329" s="388" t="str">
        <f t="shared" ca="1" si="14"/>
        <v/>
      </c>
      <c r="G329" s="388">
        <v>298</v>
      </c>
      <c r="H329" s="388" t="str">
        <f t="shared" ca="1" si="15"/>
        <v/>
      </c>
      <c r="J329" s="388" t="str">
        <f ca="1">IF(K329&lt;&gt;"",MAX(J$32:J328)+1,"")</f>
        <v/>
      </c>
      <c r="K329" s="388" t="str">
        <f ca="1">IF(ｻﾏﾘｰ!$Q$16="ﾁｪｯｸﾛｸﾞ",P329,IF(N329=1,P329,""))</f>
        <v/>
      </c>
      <c r="N329" s="388" t="str">
        <f ca="1">LOG確認!R316</f>
        <v/>
      </c>
      <c r="P329" s="606" t="str">
        <f ca="1">IF(LOG確認!V316=1,"",S329)</f>
        <v/>
      </c>
      <c r="S329" s="388" t="str">
        <f ca="1">CONCATENATE(LOG確認!C316,"/",LOG確認!D316,"/",LOG確認!E316,",",LOG確認!F316,",",LOG確認!G316,",",LOG確認!H316,",",LOG確認!I316,",",LOG確認!J316,LOG確認!K316,",",LOG確認!L316,LOG確認!M316,",",LOG確認!P316,",",LOG確認!Q316,",",LOG確認!N316,",",LOG確認!CE316)</f>
        <v>//,,,,,,,,,,</v>
      </c>
    </row>
    <row r="330" spans="1:19" x14ac:dyDescent="0.15">
      <c r="A330" s="611" t="str">
        <f t="shared" ca="1" si="13"/>
        <v/>
      </c>
      <c r="D330" s="388" t="str">
        <f t="shared" ca="1" si="14"/>
        <v/>
      </c>
      <c r="G330" s="388">
        <v>299</v>
      </c>
      <c r="H330" s="388" t="str">
        <f t="shared" ca="1" si="15"/>
        <v/>
      </c>
      <c r="J330" s="388" t="str">
        <f ca="1">IF(K330&lt;&gt;"",MAX(J$32:J329)+1,"")</f>
        <v/>
      </c>
      <c r="K330" s="388" t="str">
        <f ca="1">IF(ｻﾏﾘｰ!$Q$16="ﾁｪｯｸﾛｸﾞ",P330,IF(N330=1,P330,""))</f>
        <v/>
      </c>
      <c r="N330" s="388" t="str">
        <f ca="1">LOG確認!R317</f>
        <v/>
      </c>
      <c r="P330" s="606" t="str">
        <f ca="1">IF(LOG確認!V317=1,"",S330)</f>
        <v/>
      </c>
      <c r="S330" s="388" t="str">
        <f ca="1">CONCATENATE(LOG確認!C317,"/",LOG確認!D317,"/",LOG確認!E317,",",LOG確認!F317,",",LOG確認!G317,",",LOG確認!H317,",",LOG確認!I317,",",LOG確認!J317,LOG確認!K317,",",LOG確認!L317,LOG確認!M317,",",LOG確認!P317,",",LOG確認!Q317,",",LOG確認!N317,",",LOG確認!CE317)</f>
        <v>//,,,,,,,,,,</v>
      </c>
    </row>
    <row r="331" spans="1:19" x14ac:dyDescent="0.15">
      <c r="A331" s="611" t="str">
        <f t="shared" ca="1" si="13"/>
        <v/>
      </c>
      <c r="D331" s="388" t="str">
        <f t="shared" ca="1" si="14"/>
        <v/>
      </c>
      <c r="G331" s="388">
        <v>300</v>
      </c>
      <c r="H331" s="388" t="str">
        <f t="shared" ca="1" si="15"/>
        <v/>
      </c>
      <c r="J331" s="388" t="str">
        <f ca="1">IF(K331&lt;&gt;"",MAX(J$32:J330)+1,"")</f>
        <v/>
      </c>
      <c r="K331" s="388" t="str">
        <f ca="1">IF(ｻﾏﾘｰ!$Q$16="ﾁｪｯｸﾛｸﾞ",P331,IF(N331=1,P331,""))</f>
        <v/>
      </c>
      <c r="N331" s="388" t="str">
        <f ca="1">LOG確認!R318</f>
        <v/>
      </c>
      <c r="P331" s="606" t="str">
        <f ca="1">IF(LOG確認!V318=1,"",S331)</f>
        <v/>
      </c>
      <c r="S331" s="388" t="str">
        <f ca="1">CONCATENATE(LOG確認!C318,"/",LOG確認!D318,"/",LOG確認!E318,",",LOG確認!F318,",",LOG確認!G318,",",LOG確認!H318,",",LOG確認!I318,",",LOG確認!J318,LOG確認!K318,",",LOG確認!L318,LOG確認!M318,",",LOG確認!P318,",",LOG確認!Q318,",",LOG確認!N318,",",LOG確認!CE318)</f>
        <v>//,,,,,,,,,,</v>
      </c>
    </row>
    <row r="332" spans="1:19" x14ac:dyDescent="0.15">
      <c r="A332" s="611" t="str">
        <f t="shared" ca="1" si="13"/>
        <v/>
      </c>
      <c r="D332" s="388" t="str">
        <f t="shared" ca="1" si="14"/>
        <v/>
      </c>
      <c r="G332" s="388">
        <v>301</v>
      </c>
      <c r="H332" s="388" t="str">
        <f t="shared" ca="1" si="15"/>
        <v/>
      </c>
      <c r="J332" s="388" t="str">
        <f ca="1">IF(K332&lt;&gt;"",MAX(J$32:J331)+1,"")</f>
        <v/>
      </c>
      <c r="K332" s="388" t="str">
        <f ca="1">IF(ｻﾏﾘｰ!$Q$16="ﾁｪｯｸﾛｸﾞ",P332,IF(N332=1,P332,""))</f>
        <v/>
      </c>
      <c r="N332" s="388" t="str">
        <f ca="1">LOG確認!R319</f>
        <v/>
      </c>
      <c r="P332" s="606" t="str">
        <f ca="1">IF(LOG確認!V319=1,"",S332)</f>
        <v/>
      </c>
      <c r="S332" s="388" t="str">
        <f ca="1">CONCATENATE(LOG確認!C319,"/",LOG確認!D319,"/",LOG確認!E319,",",LOG確認!F319,",",LOG確認!G319,",",LOG確認!H319,",",LOG確認!I319,",",LOG確認!J319,LOG確認!K319,",",LOG確認!L319,LOG確認!M319,",",LOG確認!P319,",",LOG確認!Q319,",",LOG確認!N319,",",LOG確認!CE319)</f>
        <v>//,,,,,,,,,,</v>
      </c>
    </row>
    <row r="333" spans="1:19" x14ac:dyDescent="0.15">
      <c r="A333" s="611" t="str">
        <f t="shared" ca="1" si="13"/>
        <v/>
      </c>
      <c r="D333" s="388" t="str">
        <f t="shared" ca="1" si="14"/>
        <v/>
      </c>
      <c r="G333" s="388">
        <v>302</v>
      </c>
      <c r="H333" s="388" t="str">
        <f t="shared" ca="1" si="15"/>
        <v/>
      </c>
      <c r="J333" s="388" t="str">
        <f ca="1">IF(K333&lt;&gt;"",MAX(J$32:J332)+1,"")</f>
        <v/>
      </c>
      <c r="K333" s="388" t="str">
        <f ca="1">IF(ｻﾏﾘｰ!$Q$16="ﾁｪｯｸﾛｸﾞ",P333,IF(N333=1,P333,""))</f>
        <v/>
      </c>
      <c r="N333" s="388" t="str">
        <f ca="1">LOG確認!R320</f>
        <v/>
      </c>
      <c r="P333" s="606" t="str">
        <f ca="1">IF(LOG確認!V320=1,"",S333)</f>
        <v/>
      </c>
      <c r="S333" s="388" t="str">
        <f ca="1">CONCATENATE(LOG確認!C320,"/",LOG確認!D320,"/",LOG確認!E320,",",LOG確認!F320,",",LOG確認!G320,",",LOG確認!H320,",",LOG確認!I320,",",LOG確認!J320,LOG確認!K320,",",LOG確認!L320,LOG確認!M320,",",LOG確認!P320,",",LOG確認!Q320,",",LOG確認!N320,",",LOG確認!CE320)</f>
        <v>//,,,,,,,,,,</v>
      </c>
    </row>
    <row r="334" spans="1:19" x14ac:dyDescent="0.15">
      <c r="A334" s="611" t="str">
        <f t="shared" ref="A334:A397" ca="1" si="16">IF($Q$7=1,"",D334)</f>
        <v/>
      </c>
      <c r="D334" s="388" t="str">
        <f t="shared" ca="1" si="14"/>
        <v/>
      </c>
      <c r="G334" s="388">
        <v>303</v>
      </c>
      <c r="H334" s="388" t="str">
        <f t="shared" ca="1" si="15"/>
        <v/>
      </c>
      <c r="J334" s="388" t="str">
        <f ca="1">IF(K334&lt;&gt;"",MAX(J$32:J333)+1,"")</f>
        <v/>
      </c>
      <c r="K334" s="388" t="str">
        <f ca="1">IF(ｻﾏﾘｰ!$Q$16="ﾁｪｯｸﾛｸﾞ",P334,IF(N334=1,P334,""))</f>
        <v/>
      </c>
      <c r="N334" s="388" t="str">
        <f ca="1">LOG確認!R321</f>
        <v/>
      </c>
      <c r="P334" s="606" t="str">
        <f ca="1">IF(LOG確認!V321=1,"",S334)</f>
        <v/>
      </c>
      <c r="S334" s="388" t="str">
        <f ca="1">CONCATENATE(LOG確認!C321,"/",LOG確認!D321,"/",LOG確認!E321,",",LOG確認!F321,",",LOG確認!G321,",",LOG確認!H321,",",LOG確認!I321,",",LOG確認!J321,LOG確認!K321,",",LOG確認!L321,LOG確認!M321,",",LOG確認!P321,",",LOG確認!Q321,",",LOG確認!N321,",",LOG確認!CE321)</f>
        <v>//,,,,,,,,,,</v>
      </c>
    </row>
    <row r="335" spans="1:19" x14ac:dyDescent="0.15">
      <c r="A335" s="611" t="str">
        <f t="shared" ca="1" si="16"/>
        <v/>
      </c>
      <c r="D335" s="388" t="str">
        <f t="shared" ca="1" si="14"/>
        <v/>
      </c>
      <c r="G335" s="388">
        <v>304</v>
      </c>
      <c r="H335" s="388" t="str">
        <f t="shared" ca="1" si="15"/>
        <v/>
      </c>
      <c r="J335" s="388" t="str">
        <f ca="1">IF(K335&lt;&gt;"",MAX(J$32:J334)+1,"")</f>
        <v/>
      </c>
      <c r="K335" s="388" t="str">
        <f ca="1">IF(ｻﾏﾘｰ!$Q$16="ﾁｪｯｸﾛｸﾞ",P335,IF(N335=1,P335,""))</f>
        <v/>
      </c>
      <c r="N335" s="388" t="str">
        <f ca="1">LOG確認!R322</f>
        <v/>
      </c>
      <c r="P335" s="606" t="str">
        <f ca="1">IF(LOG確認!V322=1,"",S335)</f>
        <v/>
      </c>
      <c r="S335" s="388" t="str">
        <f ca="1">CONCATENATE(LOG確認!C322,"/",LOG確認!D322,"/",LOG確認!E322,",",LOG確認!F322,",",LOG確認!G322,",",LOG確認!H322,",",LOG確認!I322,",",LOG確認!J322,LOG確認!K322,",",LOG確認!L322,LOG確認!M322,",",LOG確認!P322,",",LOG確認!Q322,",",LOG確認!N322,",",LOG確認!CE322)</f>
        <v>//,,,,,,,,,,</v>
      </c>
    </row>
    <row r="336" spans="1:19" x14ac:dyDescent="0.15">
      <c r="A336" s="611" t="str">
        <f t="shared" ca="1" si="16"/>
        <v/>
      </c>
      <c r="D336" s="388" t="str">
        <f t="shared" ca="1" si="14"/>
        <v/>
      </c>
      <c r="G336" s="388">
        <v>305</v>
      </c>
      <c r="H336" s="388" t="str">
        <f t="shared" ca="1" si="15"/>
        <v/>
      </c>
      <c r="J336" s="388" t="str">
        <f ca="1">IF(K336&lt;&gt;"",MAX(J$32:J335)+1,"")</f>
        <v/>
      </c>
      <c r="K336" s="388" t="str">
        <f ca="1">IF(ｻﾏﾘｰ!$Q$16="ﾁｪｯｸﾛｸﾞ",P336,IF(N336=1,P336,""))</f>
        <v/>
      </c>
      <c r="N336" s="388" t="str">
        <f ca="1">LOG確認!R323</f>
        <v/>
      </c>
      <c r="P336" s="606" t="str">
        <f ca="1">IF(LOG確認!V323=1,"",S336)</f>
        <v/>
      </c>
      <c r="S336" s="388" t="str">
        <f ca="1">CONCATENATE(LOG確認!C323,"/",LOG確認!D323,"/",LOG確認!E323,",",LOG確認!F323,",",LOG確認!G323,",",LOG確認!H323,",",LOG確認!I323,",",LOG確認!J323,LOG確認!K323,",",LOG確認!L323,LOG確認!M323,",",LOG確認!P323,",",LOG確認!Q323,",",LOG確認!N323,",",LOG確認!CE323)</f>
        <v>//,,,,,,,,,,</v>
      </c>
    </row>
    <row r="337" spans="1:19" x14ac:dyDescent="0.15">
      <c r="A337" s="611" t="str">
        <f t="shared" ca="1" si="16"/>
        <v/>
      </c>
      <c r="D337" s="388" t="str">
        <f t="shared" ca="1" si="14"/>
        <v/>
      </c>
      <c r="G337" s="388">
        <v>306</v>
      </c>
      <c r="H337" s="388" t="str">
        <f t="shared" ca="1" si="15"/>
        <v/>
      </c>
      <c r="J337" s="388" t="str">
        <f ca="1">IF(K337&lt;&gt;"",MAX(J$32:J336)+1,"")</f>
        <v/>
      </c>
      <c r="K337" s="388" t="str">
        <f ca="1">IF(ｻﾏﾘｰ!$Q$16="ﾁｪｯｸﾛｸﾞ",P337,IF(N337=1,P337,""))</f>
        <v/>
      </c>
      <c r="N337" s="388" t="str">
        <f ca="1">LOG確認!R324</f>
        <v/>
      </c>
      <c r="P337" s="606" t="str">
        <f ca="1">IF(LOG確認!V324=1,"",S337)</f>
        <v/>
      </c>
      <c r="S337" s="388" t="str">
        <f ca="1">CONCATENATE(LOG確認!C324,"/",LOG確認!D324,"/",LOG確認!E324,",",LOG確認!F324,",",LOG確認!G324,",",LOG確認!H324,",",LOG確認!I324,",",LOG確認!J324,LOG確認!K324,",",LOG確認!L324,LOG確認!M324,",",LOG確認!P324,",",LOG確認!Q324,",",LOG確認!N324,",",LOG確認!CE324)</f>
        <v>//,,,,,,,,,,</v>
      </c>
    </row>
    <row r="338" spans="1:19" x14ac:dyDescent="0.15">
      <c r="A338" s="611" t="str">
        <f t="shared" ca="1" si="16"/>
        <v/>
      </c>
      <c r="D338" s="388" t="str">
        <f t="shared" ca="1" si="14"/>
        <v/>
      </c>
      <c r="G338" s="388">
        <v>307</v>
      </c>
      <c r="H338" s="388" t="str">
        <f t="shared" ca="1" si="15"/>
        <v/>
      </c>
      <c r="J338" s="388" t="str">
        <f ca="1">IF(K338&lt;&gt;"",MAX(J$32:J337)+1,"")</f>
        <v/>
      </c>
      <c r="K338" s="388" t="str">
        <f ca="1">IF(ｻﾏﾘｰ!$Q$16="ﾁｪｯｸﾛｸﾞ",P338,IF(N338=1,P338,""))</f>
        <v/>
      </c>
      <c r="N338" s="388" t="str">
        <f ca="1">LOG確認!R325</f>
        <v/>
      </c>
      <c r="P338" s="606" t="str">
        <f ca="1">IF(LOG確認!V325=1,"",S338)</f>
        <v/>
      </c>
      <c r="S338" s="388" t="str">
        <f ca="1">CONCATENATE(LOG確認!C325,"/",LOG確認!D325,"/",LOG確認!E325,",",LOG確認!F325,",",LOG確認!G325,",",LOG確認!H325,",",LOG確認!I325,",",LOG確認!J325,LOG確認!K325,",",LOG確認!L325,LOG確認!M325,",",LOG確認!P325,",",LOG確認!Q325,",",LOG確認!N325,",",LOG確認!CE325)</f>
        <v>//,,,,,,,,,,</v>
      </c>
    </row>
    <row r="339" spans="1:19" x14ac:dyDescent="0.15">
      <c r="A339" s="611" t="str">
        <f t="shared" ca="1" si="16"/>
        <v/>
      </c>
      <c r="D339" s="388" t="str">
        <f t="shared" ca="1" si="14"/>
        <v/>
      </c>
      <c r="G339" s="388">
        <v>308</v>
      </c>
      <c r="H339" s="388" t="str">
        <f t="shared" ca="1" si="15"/>
        <v/>
      </c>
      <c r="J339" s="388" t="str">
        <f ca="1">IF(K339&lt;&gt;"",MAX(J$32:J338)+1,"")</f>
        <v/>
      </c>
      <c r="K339" s="388" t="str">
        <f ca="1">IF(ｻﾏﾘｰ!$Q$16="ﾁｪｯｸﾛｸﾞ",P339,IF(N339=1,P339,""))</f>
        <v/>
      </c>
      <c r="N339" s="388" t="str">
        <f ca="1">LOG確認!R326</f>
        <v/>
      </c>
      <c r="P339" s="606" t="str">
        <f ca="1">IF(LOG確認!V326=1,"",S339)</f>
        <v/>
      </c>
      <c r="S339" s="388" t="str">
        <f ca="1">CONCATENATE(LOG確認!C326,"/",LOG確認!D326,"/",LOG確認!E326,",",LOG確認!F326,",",LOG確認!G326,",",LOG確認!H326,",",LOG確認!I326,",",LOG確認!J326,LOG確認!K326,",",LOG確認!L326,LOG確認!M326,",",LOG確認!P326,",",LOG確認!Q326,",",LOG確認!N326,",",LOG確認!CE326)</f>
        <v>//,,,,,,,,,,</v>
      </c>
    </row>
    <row r="340" spans="1:19" x14ac:dyDescent="0.15">
      <c r="A340" s="611" t="str">
        <f t="shared" ca="1" si="16"/>
        <v/>
      </c>
      <c r="D340" s="388" t="str">
        <f t="shared" ca="1" si="14"/>
        <v/>
      </c>
      <c r="G340" s="388">
        <v>309</v>
      </c>
      <c r="H340" s="388" t="str">
        <f t="shared" ca="1" si="15"/>
        <v/>
      </c>
      <c r="J340" s="388" t="str">
        <f ca="1">IF(K340&lt;&gt;"",MAX(J$32:J339)+1,"")</f>
        <v/>
      </c>
      <c r="K340" s="388" t="str">
        <f ca="1">IF(ｻﾏﾘｰ!$Q$16="ﾁｪｯｸﾛｸﾞ",P340,IF(N340=1,P340,""))</f>
        <v/>
      </c>
      <c r="N340" s="388" t="str">
        <f ca="1">LOG確認!R327</f>
        <v/>
      </c>
      <c r="P340" s="606" t="str">
        <f ca="1">IF(LOG確認!V327=1,"",S340)</f>
        <v/>
      </c>
      <c r="S340" s="388" t="str">
        <f ca="1">CONCATENATE(LOG確認!C327,"/",LOG確認!D327,"/",LOG確認!E327,",",LOG確認!F327,",",LOG確認!G327,",",LOG確認!H327,",",LOG確認!I327,",",LOG確認!J327,LOG確認!K327,",",LOG確認!L327,LOG確認!M327,",",LOG確認!P327,",",LOG確認!Q327,",",LOG確認!N327,",",LOG確認!CE327)</f>
        <v>//,,,,,,,,,,</v>
      </c>
    </row>
    <row r="341" spans="1:19" x14ac:dyDescent="0.15">
      <c r="A341" s="611" t="str">
        <f t="shared" ca="1" si="16"/>
        <v/>
      </c>
      <c r="D341" s="388" t="str">
        <f t="shared" ca="1" si="14"/>
        <v/>
      </c>
      <c r="G341" s="388">
        <v>310</v>
      </c>
      <c r="H341" s="388" t="str">
        <f t="shared" ca="1" si="15"/>
        <v/>
      </c>
      <c r="J341" s="388" t="str">
        <f ca="1">IF(K341&lt;&gt;"",MAX(J$32:J340)+1,"")</f>
        <v/>
      </c>
      <c r="K341" s="388" t="str">
        <f ca="1">IF(ｻﾏﾘｰ!$Q$16="ﾁｪｯｸﾛｸﾞ",P341,IF(N341=1,P341,""))</f>
        <v/>
      </c>
      <c r="N341" s="388" t="str">
        <f ca="1">LOG確認!R328</f>
        <v/>
      </c>
      <c r="P341" s="606" t="str">
        <f ca="1">IF(LOG確認!V328=1,"",S341)</f>
        <v/>
      </c>
      <c r="S341" s="388" t="str">
        <f ca="1">CONCATENATE(LOG確認!C328,"/",LOG確認!D328,"/",LOG確認!E328,",",LOG確認!F328,",",LOG確認!G328,",",LOG確認!H328,",",LOG確認!I328,",",LOG確認!J328,LOG確認!K328,",",LOG確認!L328,LOG確認!M328,",",LOG確認!P328,",",LOG確認!Q328,",",LOG確認!N328,",",LOG確認!CE328)</f>
        <v>//,,,,,,,,,,</v>
      </c>
    </row>
    <row r="342" spans="1:19" x14ac:dyDescent="0.15">
      <c r="A342" s="611" t="str">
        <f t="shared" ca="1" si="16"/>
        <v/>
      </c>
      <c r="D342" s="388" t="str">
        <f t="shared" ca="1" si="14"/>
        <v/>
      </c>
      <c r="G342" s="388">
        <v>311</v>
      </c>
      <c r="H342" s="388" t="str">
        <f t="shared" ca="1" si="15"/>
        <v/>
      </c>
      <c r="J342" s="388" t="str">
        <f ca="1">IF(K342&lt;&gt;"",MAX(J$32:J341)+1,"")</f>
        <v/>
      </c>
      <c r="K342" s="388" t="str">
        <f ca="1">IF(ｻﾏﾘｰ!$Q$16="ﾁｪｯｸﾛｸﾞ",P342,IF(N342=1,P342,""))</f>
        <v/>
      </c>
      <c r="N342" s="388" t="str">
        <f ca="1">LOG確認!R329</f>
        <v/>
      </c>
      <c r="P342" s="606" t="str">
        <f ca="1">IF(LOG確認!V329=1,"",S342)</f>
        <v/>
      </c>
      <c r="S342" s="388" t="str">
        <f ca="1">CONCATENATE(LOG確認!C329,"/",LOG確認!D329,"/",LOG確認!E329,",",LOG確認!F329,",",LOG確認!G329,",",LOG確認!H329,",",LOG確認!I329,",",LOG確認!J329,LOG確認!K329,",",LOG確認!L329,LOG確認!M329,",",LOG確認!P329,",",LOG確認!Q329,",",LOG確認!N329,",",LOG確認!CE329)</f>
        <v>//,,,,,,,,,,</v>
      </c>
    </row>
    <row r="343" spans="1:19" x14ac:dyDescent="0.15">
      <c r="A343" s="611" t="str">
        <f t="shared" ca="1" si="16"/>
        <v/>
      </c>
      <c r="D343" s="388" t="str">
        <f t="shared" ca="1" si="14"/>
        <v/>
      </c>
      <c r="G343" s="388">
        <v>312</v>
      </c>
      <c r="H343" s="388" t="str">
        <f t="shared" ca="1" si="15"/>
        <v/>
      </c>
      <c r="J343" s="388" t="str">
        <f ca="1">IF(K343&lt;&gt;"",MAX(J$32:J342)+1,"")</f>
        <v/>
      </c>
      <c r="K343" s="388" t="str">
        <f ca="1">IF(ｻﾏﾘｰ!$Q$16="ﾁｪｯｸﾛｸﾞ",P343,IF(N343=1,P343,""))</f>
        <v/>
      </c>
      <c r="N343" s="388" t="str">
        <f ca="1">LOG確認!R330</f>
        <v/>
      </c>
      <c r="P343" s="606" t="str">
        <f ca="1">IF(LOG確認!V330=1,"",S343)</f>
        <v/>
      </c>
      <c r="S343" s="388" t="str">
        <f ca="1">CONCATENATE(LOG確認!C330,"/",LOG確認!D330,"/",LOG確認!E330,",",LOG確認!F330,",",LOG確認!G330,",",LOG確認!H330,",",LOG確認!I330,",",LOG確認!J330,LOG確認!K330,",",LOG確認!L330,LOG確認!M330,",",LOG確認!P330,",",LOG確認!Q330,",",LOG確認!N330,",",LOG確認!CE330)</f>
        <v>//,,,,,,,,,,</v>
      </c>
    </row>
    <row r="344" spans="1:19" x14ac:dyDescent="0.15">
      <c r="A344" s="611" t="str">
        <f t="shared" ca="1" si="16"/>
        <v/>
      </c>
      <c r="D344" s="388" t="str">
        <f t="shared" ca="1" si="14"/>
        <v/>
      </c>
      <c r="G344" s="388">
        <v>313</v>
      </c>
      <c r="H344" s="388" t="str">
        <f t="shared" ca="1" si="15"/>
        <v/>
      </c>
      <c r="J344" s="388" t="str">
        <f ca="1">IF(K344&lt;&gt;"",MAX(J$32:J343)+1,"")</f>
        <v/>
      </c>
      <c r="K344" s="388" t="str">
        <f ca="1">IF(ｻﾏﾘｰ!$Q$16="ﾁｪｯｸﾛｸﾞ",P344,IF(N344=1,P344,""))</f>
        <v/>
      </c>
      <c r="N344" s="388" t="str">
        <f ca="1">LOG確認!R331</f>
        <v/>
      </c>
      <c r="P344" s="606" t="str">
        <f ca="1">IF(LOG確認!V331=1,"",S344)</f>
        <v/>
      </c>
      <c r="S344" s="388" t="str">
        <f ca="1">CONCATENATE(LOG確認!C331,"/",LOG確認!D331,"/",LOG確認!E331,",",LOG確認!F331,",",LOG確認!G331,",",LOG確認!H331,",",LOG確認!I331,",",LOG確認!J331,LOG確認!K331,",",LOG確認!L331,LOG確認!M331,",",LOG確認!P331,",",LOG確認!Q331,",",LOG確認!N331,",",LOG確認!CE331)</f>
        <v>//,,,,,,,,,,</v>
      </c>
    </row>
    <row r="345" spans="1:19" x14ac:dyDescent="0.15">
      <c r="A345" s="611" t="str">
        <f t="shared" ca="1" si="16"/>
        <v/>
      </c>
      <c r="D345" s="388" t="str">
        <f t="shared" ca="1" si="14"/>
        <v/>
      </c>
      <c r="G345" s="388">
        <v>314</v>
      </c>
      <c r="H345" s="388" t="str">
        <f t="shared" ca="1" si="15"/>
        <v/>
      </c>
      <c r="J345" s="388" t="str">
        <f ca="1">IF(K345&lt;&gt;"",MAX(J$32:J344)+1,"")</f>
        <v/>
      </c>
      <c r="K345" s="388" t="str">
        <f ca="1">IF(ｻﾏﾘｰ!$Q$16="ﾁｪｯｸﾛｸﾞ",P345,IF(N345=1,P345,""))</f>
        <v/>
      </c>
      <c r="N345" s="388" t="str">
        <f ca="1">LOG確認!R332</f>
        <v/>
      </c>
      <c r="P345" s="606" t="str">
        <f ca="1">IF(LOG確認!V332=1,"",S345)</f>
        <v/>
      </c>
      <c r="S345" s="388" t="str">
        <f ca="1">CONCATENATE(LOG確認!C332,"/",LOG確認!D332,"/",LOG確認!E332,",",LOG確認!F332,",",LOG確認!G332,",",LOG確認!H332,",",LOG確認!I332,",",LOG確認!J332,LOG確認!K332,",",LOG確認!L332,LOG確認!M332,",",LOG確認!P332,",",LOG確認!Q332,",",LOG確認!N332,",",LOG確認!CE332)</f>
        <v>//,,,,,,,,,,</v>
      </c>
    </row>
    <row r="346" spans="1:19" x14ac:dyDescent="0.15">
      <c r="A346" s="611" t="str">
        <f t="shared" ca="1" si="16"/>
        <v/>
      </c>
      <c r="D346" s="388" t="str">
        <f t="shared" ca="1" si="14"/>
        <v/>
      </c>
      <c r="G346" s="388">
        <v>315</v>
      </c>
      <c r="H346" s="388" t="str">
        <f t="shared" ca="1" si="15"/>
        <v/>
      </c>
      <c r="J346" s="388" t="str">
        <f ca="1">IF(K346&lt;&gt;"",MAX(J$32:J345)+1,"")</f>
        <v/>
      </c>
      <c r="K346" s="388" t="str">
        <f ca="1">IF(ｻﾏﾘｰ!$Q$16="ﾁｪｯｸﾛｸﾞ",P346,IF(N346=1,P346,""))</f>
        <v/>
      </c>
      <c r="N346" s="388" t="str">
        <f ca="1">LOG確認!R333</f>
        <v/>
      </c>
      <c r="P346" s="606" t="str">
        <f ca="1">IF(LOG確認!V333=1,"",S346)</f>
        <v/>
      </c>
      <c r="S346" s="388" t="str">
        <f ca="1">CONCATENATE(LOG確認!C333,"/",LOG確認!D333,"/",LOG確認!E333,",",LOG確認!F333,",",LOG確認!G333,",",LOG確認!H333,",",LOG確認!I333,",",LOG確認!J333,LOG確認!K333,",",LOG確認!L333,LOG確認!M333,",",LOG確認!P333,",",LOG確認!Q333,",",LOG確認!N333,",",LOG確認!CE333)</f>
        <v>//,,,,,,,,,,</v>
      </c>
    </row>
    <row r="347" spans="1:19" x14ac:dyDescent="0.15">
      <c r="A347" s="611" t="str">
        <f t="shared" ca="1" si="16"/>
        <v/>
      </c>
      <c r="D347" s="388" t="str">
        <f t="shared" ca="1" si="14"/>
        <v/>
      </c>
      <c r="G347" s="388">
        <v>316</v>
      </c>
      <c r="H347" s="388" t="str">
        <f t="shared" ca="1" si="15"/>
        <v/>
      </c>
      <c r="J347" s="388" t="str">
        <f ca="1">IF(K347&lt;&gt;"",MAX(J$32:J346)+1,"")</f>
        <v/>
      </c>
      <c r="K347" s="388" t="str">
        <f ca="1">IF(ｻﾏﾘｰ!$Q$16="ﾁｪｯｸﾛｸﾞ",P347,IF(N347=1,P347,""))</f>
        <v/>
      </c>
      <c r="N347" s="388" t="str">
        <f ca="1">LOG確認!R334</f>
        <v/>
      </c>
      <c r="P347" s="606" t="str">
        <f ca="1">IF(LOG確認!V334=1,"",S347)</f>
        <v/>
      </c>
      <c r="S347" s="388" t="str">
        <f ca="1">CONCATENATE(LOG確認!C334,"/",LOG確認!D334,"/",LOG確認!E334,",",LOG確認!F334,",",LOG確認!G334,",",LOG確認!H334,",",LOG確認!I334,",",LOG確認!J334,LOG確認!K334,",",LOG確認!L334,LOG確認!M334,",",LOG確認!P334,",",LOG確認!Q334,",",LOG確認!N334,",",LOG確認!CE334)</f>
        <v>//,,,,,,,,,,</v>
      </c>
    </row>
    <row r="348" spans="1:19" x14ac:dyDescent="0.15">
      <c r="A348" s="611" t="str">
        <f t="shared" ca="1" si="16"/>
        <v/>
      </c>
      <c r="D348" s="388" t="str">
        <f t="shared" ca="1" si="14"/>
        <v/>
      </c>
      <c r="G348" s="388">
        <v>317</v>
      </c>
      <c r="H348" s="388" t="str">
        <f t="shared" ca="1" si="15"/>
        <v/>
      </c>
      <c r="J348" s="388" t="str">
        <f ca="1">IF(K348&lt;&gt;"",MAX(J$32:J347)+1,"")</f>
        <v/>
      </c>
      <c r="K348" s="388" t="str">
        <f ca="1">IF(ｻﾏﾘｰ!$Q$16="ﾁｪｯｸﾛｸﾞ",P348,IF(N348=1,P348,""))</f>
        <v/>
      </c>
      <c r="N348" s="388" t="str">
        <f ca="1">LOG確認!R335</f>
        <v/>
      </c>
      <c r="P348" s="606" t="str">
        <f ca="1">IF(LOG確認!V335=1,"",S348)</f>
        <v/>
      </c>
      <c r="S348" s="388" t="str">
        <f ca="1">CONCATENATE(LOG確認!C335,"/",LOG確認!D335,"/",LOG確認!E335,",",LOG確認!F335,",",LOG確認!G335,",",LOG確認!H335,",",LOG確認!I335,",",LOG確認!J335,LOG確認!K335,",",LOG確認!L335,LOG確認!M335,",",LOG確認!P335,",",LOG確認!Q335,",",LOG確認!N335,",",LOG確認!CE335)</f>
        <v>//,,,,,,,,,,</v>
      </c>
    </row>
    <row r="349" spans="1:19" x14ac:dyDescent="0.15">
      <c r="A349" s="611" t="str">
        <f t="shared" ca="1" si="16"/>
        <v/>
      </c>
      <c r="D349" s="388" t="str">
        <f t="shared" ca="1" si="14"/>
        <v/>
      </c>
      <c r="G349" s="388">
        <v>318</v>
      </c>
      <c r="H349" s="388" t="str">
        <f t="shared" ca="1" si="15"/>
        <v/>
      </c>
      <c r="J349" s="388" t="str">
        <f ca="1">IF(K349&lt;&gt;"",MAX(J$32:J348)+1,"")</f>
        <v/>
      </c>
      <c r="K349" s="388" t="str">
        <f ca="1">IF(ｻﾏﾘｰ!$Q$16="ﾁｪｯｸﾛｸﾞ",P349,IF(N349=1,P349,""))</f>
        <v/>
      </c>
      <c r="N349" s="388" t="str">
        <f ca="1">LOG確認!R336</f>
        <v/>
      </c>
      <c r="P349" s="606" t="str">
        <f ca="1">IF(LOG確認!V336=1,"",S349)</f>
        <v/>
      </c>
      <c r="S349" s="388" t="str">
        <f ca="1">CONCATENATE(LOG確認!C336,"/",LOG確認!D336,"/",LOG確認!E336,",",LOG確認!F336,",",LOG確認!G336,",",LOG確認!H336,",",LOG確認!I336,",",LOG確認!J336,LOG確認!K336,",",LOG確認!L336,LOG確認!M336,",",LOG確認!P336,",",LOG確認!Q336,",",LOG確認!N336,",",LOG確認!CE336)</f>
        <v>//,,,,,,,,,,</v>
      </c>
    </row>
    <row r="350" spans="1:19" x14ac:dyDescent="0.15">
      <c r="A350" s="611" t="str">
        <f t="shared" ca="1" si="16"/>
        <v/>
      </c>
      <c r="D350" s="388" t="str">
        <f t="shared" ca="1" si="14"/>
        <v/>
      </c>
      <c r="G350" s="388">
        <v>319</v>
      </c>
      <c r="H350" s="388" t="str">
        <f t="shared" ca="1" si="15"/>
        <v/>
      </c>
      <c r="J350" s="388" t="str">
        <f ca="1">IF(K350&lt;&gt;"",MAX(J$32:J349)+1,"")</f>
        <v/>
      </c>
      <c r="K350" s="388" t="str">
        <f ca="1">IF(ｻﾏﾘｰ!$Q$16="ﾁｪｯｸﾛｸﾞ",P350,IF(N350=1,P350,""))</f>
        <v/>
      </c>
      <c r="N350" s="388" t="str">
        <f ca="1">LOG確認!R337</f>
        <v/>
      </c>
      <c r="P350" s="606" t="str">
        <f ca="1">IF(LOG確認!V337=1,"",S350)</f>
        <v/>
      </c>
      <c r="S350" s="388" t="str">
        <f ca="1">CONCATENATE(LOG確認!C337,"/",LOG確認!D337,"/",LOG確認!E337,",",LOG確認!F337,",",LOG確認!G337,",",LOG確認!H337,",",LOG確認!I337,",",LOG確認!J337,LOG確認!K337,",",LOG確認!L337,LOG確認!M337,",",LOG確認!P337,",",LOG確認!Q337,",",LOG確認!N337,",",LOG確認!CE337)</f>
        <v>//,,,,,,,,,,</v>
      </c>
    </row>
    <row r="351" spans="1:19" x14ac:dyDescent="0.15">
      <c r="A351" s="611" t="str">
        <f t="shared" ca="1" si="16"/>
        <v/>
      </c>
      <c r="D351" s="388" t="str">
        <f t="shared" ca="1" si="14"/>
        <v/>
      </c>
      <c r="G351" s="388">
        <v>320</v>
      </c>
      <c r="H351" s="388" t="str">
        <f t="shared" ca="1" si="15"/>
        <v/>
      </c>
      <c r="J351" s="388" t="str">
        <f ca="1">IF(K351&lt;&gt;"",MAX(J$32:J350)+1,"")</f>
        <v/>
      </c>
      <c r="K351" s="388" t="str">
        <f ca="1">IF(ｻﾏﾘｰ!$Q$16="ﾁｪｯｸﾛｸﾞ",P351,IF(N351=1,P351,""))</f>
        <v/>
      </c>
      <c r="N351" s="388" t="str">
        <f ca="1">LOG確認!R338</f>
        <v/>
      </c>
      <c r="P351" s="606" t="str">
        <f ca="1">IF(LOG確認!V338=1,"",S351)</f>
        <v/>
      </c>
      <c r="S351" s="388" t="str">
        <f ca="1">CONCATENATE(LOG確認!C338,"/",LOG確認!D338,"/",LOG確認!E338,",",LOG確認!F338,",",LOG確認!G338,",",LOG確認!H338,",",LOG確認!I338,",",LOG確認!J338,LOG確認!K338,",",LOG確認!L338,LOG確認!M338,",",LOG確認!P338,",",LOG確認!Q338,",",LOG確認!N338,",",LOG確認!CE338)</f>
        <v>//,,,,,,,,,,</v>
      </c>
    </row>
    <row r="352" spans="1:19" x14ac:dyDescent="0.15">
      <c r="A352" s="611" t="str">
        <f t="shared" ca="1" si="16"/>
        <v/>
      </c>
      <c r="D352" s="388" t="str">
        <f t="shared" ref="D352:D415" ca="1" si="17">H352</f>
        <v/>
      </c>
      <c r="G352" s="388">
        <v>321</v>
      </c>
      <c r="H352" s="388" t="str">
        <f t="shared" ref="H352:H415" ca="1" si="18">IF(ISNA(VLOOKUP(G352,J$32:K$532,2,FALSE)),"",VLOOKUP(G352,J$32:K$532,2,FALSE))</f>
        <v/>
      </c>
      <c r="J352" s="388" t="str">
        <f ca="1">IF(K352&lt;&gt;"",MAX(J$32:J351)+1,"")</f>
        <v/>
      </c>
      <c r="K352" s="388" t="str">
        <f ca="1">IF(ｻﾏﾘｰ!$Q$16="ﾁｪｯｸﾛｸﾞ",P352,IF(N352=1,P352,""))</f>
        <v/>
      </c>
      <c r="N352" s="388" t="str">
        <f ca="1">LOG確認!R339</f>
        <v/>
      </c>
      <c r="P352" s="606" t="str">
        <f ca="1">IF(LOG確認!V339=1,"",S352)</f>
        <v/>
      </c>
      <c r="S352" s="388" t="str">
        <f ca="1">CONCATENATE(LOG確認!C339,"/",LOG確認!D339,"/",LOG確認!E339,",",LOG確認!F339,",",LOG確認!G339,",",LOG確認!H339,",",LOG確認!I339,",",LOG確認!J339,LOG確認!K339,",",LOG確認!L339,LOG確認!M339,",",LOG確認!P339,",",LOG確認!Q339,",",LOG確認!N339,",",LOG確認!CE339)</f>
        <v>//,,,,,,,,,,</v>
      </c>
    </row>
    <row r="353" spans="1:19" x14ac:dyDescent="0.15">
      <c r="A353" s="611" t="str">
        <f t="shared" ca="1" si="16"/>
        <v/>
      </c>
      <c r="D353" s="388" t="str">
        <f t="shared" ca="1" si="17"/>
        <v/>
      </c>
      <c r="G353" s="388">
        <v>322</v>
      </c>
      <c r="H353" s="388" t="str">
        <f t="shared" ca="1" si="18"/>
        <v/>
      </c>
      <c r="J353" s="388" t="str">
        <f ca="1">IF(K353&lt;&gt;"",MAX(J$32:J352)+1,"")</f>
        <v/>
      </c>
      <c r="K353" s="388" t="str">
        <f ca="1">IF(ｻﾏﾘｰ!$Q$16="ﾁｪｯｸﾛｸﾞ",P353,IF(N353=1,P353,""))</f>
        <v/>
      </c>
      <c r="N353" s="388" t="str">
        <f ca="1">LOG確認!R340</f>
        <v/>
      </c>
      <c r="P353" s="606" t="str">
        <f ca="1">IF(LOG確認!V340=1,"",S353)</f>
        <v/>
      </c>
      <c r="S353" s="388" t="str">
        <f ca="1">CONCATENATE(LOG確認!C340,"/",LOG確認!D340,"/",LOG確認!E340,",",LOG確認!F340,",",LOG確認!G340,",",LOG確認!H340,",",LOG確認!I340,",",LOG確認!J340,LOG確認!K340,",",LOG確認!L340,LOG確認!M340,",",LOG確認!P340,",",LOG確認!Q340,",",LOG確認!N340,",",LOG確認!CE340)</f>
        <v>//,,,,,,,,,,</v>
      </c>
    </row>
    <row r="354" spans="1:19" x14ac:dyDescent="0.15">
      <c r="A354" s="611" t="str">
        <f t="shared" ca="1" si="16"/>
        <v/>
      </c>
      <c r="D354" s="388" t="str">
        <f t="shared" ca="1" si="17"/>
        <v/>
      </c>
      <c r="G354" s="388">
        <v>323</v>
      </c>
      <c r="H354" s="388" t="str">
        <f t="shared" ca="1" si="18"/>
        <v/>
      </c>
      <c r="J354" s="388" t="str">
        <f ca="1">IF(K354&lt;&gt;"",MAX(J$32:J353)+1,"")</f>
        <v/>
      </c>
      <c r="K354" s="388" t="str">
        <f ca="1">IF(ｻﾏﾘｰ!$Q$16="ﾁｪｯｸﾛｸﾞ",P354,IF(N354=1,P354,""))</f>
        <v/>
      </c>
      <c r="N354" s="388" t="str">
        <f ca="1">LOG確認!R341</f>
        <v/>
      </c>
      <c r="P354" s="606" t="str">
        <f ca="1">IF(LOG確認!V341=1,"",S354)</f>
        <v/>
      </c>
      <c r="S354" s="388" t="str">
        <f ca="1">CONCATENATE(LOG確認!C341,"/",LOG確認!D341,"/",LOG確認!E341,",",LOG確認!F341,",",LOG確認!G341,",",LOG確認!H341,",",LOG確認!I341,",",LOG確認!J341,LOG確認!K341,",",LOG確認!L341,LOG確認!M341,",",LOG確認!P341,",",LOG確認!Q341,",",LOG確認!N341,",",LOG確認!CE341)</f>
        <v>//,,,,,,,,,,</v>
      </c>
    </row>
    <row r="355" spans="1:19" x14ac:dyDescent="0.15">
      <c r="A355" s="611" t="str">
        <f t="shared" ca="1" si="16"/>
        <v/>
      </c>
      <c r="D355" s="388" t="str">
        <f t="shared" ca="1" si="17"/>
        <v/>
      </c>
      <c r="G355" s="388">
        <v>324</v>
      </c>
      <c r="H355" s="388" t="str">
        <f t="shared" ca="1" si="18"/>
        <v/>
      </c>
      <c r="J355" s="388" t="str">
        <f ca="1">IF(K355&lt;&gt;"",MAX(J$32:J354)+1,"")</f>
        <v/>
      </c>
      <c r="K355" s="388" t="str">
        <f ca="1">IF(ｻﾏﾘｰ!$Q$16="ﾁｪｯｸﾛｸﾞ",P355,IF(N355=1,P355,""))</f>
        <v/>
      </c>
      <c r="N355" s="388" t="str">
        <f ca="1">LOG確認!R342</f>
        <v/>
      </c>
      <c r="P355" s="606" t="str">
        <f ca="1">IF(LOG確認!V342=1,"",S355)</f>
        <v/>
      </c>
      <c r="S355" s="388" t="str">
        <f ca="1">CONCATENATE(LOG確認!C342,"/",LOG確認!D342,"/",LOG確認!E342,",",LOG確認!F342,",",LOG確認!G342,",",LOG確認!H342,",",LOG確認!I342,",",LOG確認!J342,LOG確認!K342,",",LOG確認!L342,LOG確認!M342,",",LOG確認!P342,",",LOG確認!Q342,",",LOG確認!N342,",",LOG確認!CE342)</f>
        <v>//,,,,,,,,,,</v>
      </c>
    </row>
    <row r="356" spans="1:19" x14ac:dyDescent="0.15">
      <c r="A356" s="611" t="str">
        <f t="shared" ca="1" si="16"/>
        <v/>
      </c>
      <c r="D356" s="388" t="str">
        <f t="shared" ca="1" si="17"/>
        <v/>
      </c>
      <c r="G356" s="388">
        <v>325</v>
      </c>
      <c r="H356" s="388" t="str">
        <f t="shared" ca="1" si="18"/>
        <v/>
      </c>
      <c r="J356" s="388" t="str">
        <f ca="1">IF(K356&lt;&gt;"",MAX(J$32:J355)+1,"")</f>
        <v/>
      </c>
      <c r="K356" s="388" t="str">
        <f ca="1">IF(ｻﾏﾘｰ!$Q$16="ﾁｪｯｸﾛｸﾞ",P356,IF(N356=1,P356,""))</f>
        <v/>
      </c>
      <c r="N356" s="388" t="str">
        <f ca="1">LOG確認!R343</f>
        <v/>
      </c>
      <c r="P356" s="606" t="str">
        <f ca="1">IF(LOG確認!V343=1,"",S356)</f>
        <v/>
      </c>
      <c r="S356" s="388" t="str">
        <f ca="1">CONCATENATE(LOG確認!C343,"/",LOG確認!D343,"/",LOG確認!E343,",",LOG確認!F343,",",LOG確認!G343,",",LOG確認!H343,",",LOG確認!I343,",",LOG確認!J343,LOG確認!K343,",",LOG確認!L343,LOG確認!M343,",",LOG確認!P343,",",LOG確認!Q343,",",LOG確認!N343,",",LOG確認!CE343)</f>
        <v>//,,,,,,,,,,</v>
      </c>
    </row>
    <row r="357" spans="1:19" x14ac:dyDescent="0.15">
      <c r="A357" s="611" t="str">
        <f t="shared" ca="1" si="16"/>
        <v/>
      </c>
      <c r="D357" s="388" t="str">
        <f t="shared" ca="1" si="17"/>
        <v/>
      </c>
      <c r="G357" s="388">
        <v>326</v>
      </c>
      <c r="H357" s="388" t="str">
        <f t="shared" ca="1" si="18"/>
        <v/>
      </c>
      <c r="J357" s="388" t="str">
        <f ca="1">IF(K357&lt;&gt;"",MAX(J$32:J356)+1,"")</f>
        <v/>
      </c>
      <c r="K357" s="388" t="str">
        <f ca="1">IF(ｻﾏﾘｰ!$Q$16="ﾁｪｯｸﾛｸﾞ",P357,IF(N357=1,P357,""))</f>
        <v/>
      </c>
      <c r="N357" s="388" t="str">
        <f ca="1">LOG確認!R344</f>
        <v/>
      </c>
      <c r="P357" s="606" t="str">
        <f ca="1">IF(LOG確認!V344=1,"",S357)</f>
        <v/>
      </c>
      <c r="S357" s="388" t="str">
        <f ca="1">CONCATENATE(LOG確認!C344,"/",LOG確認!D344,"/",LOG確認!E344,",",LOG確認!F344,",",LOG確認!G344,",",LOG確認!H344,",",LOG確認!I344,",",LOG確認!J344,LOG確認!K344,",",LOG確認!L344,LOG確認!M344,",",LOG確認!P344,",",LOG確認!Q344,",",LOG確認!N344,",",LOG確認!CE344)</f>
        <v>//,,,,,,,,,,</v>
      </c>
    </row>
    <row r="358" spans="1:19" x14ac:dyDescent="0.15">
      <c r="A358" s="611" t="str">
        <f t="shared" ca="1" si="16"/>
        <v/>
      </c>
      <c r="D358" s="388" t="str">
        <f t="shared" ca="1" si="17"/>
        <v/>
      </c>
      <c r="G358" s="388">
        <v>327</v>
      </c>
      <c r="H358" s="388" t="str">
        <f t="shared" ca="1" si="18"/>
        <v/>
      </c>
      <c r="J358" s="388" t="str">
        <f ca="1">IF(K358&lt;&gt;"",MAX(J$32:J357)+1,"")</f>
        <v/>
      </c>
      <c r="K358" s="388" t="str">
        <f ca="1">IF(ｻﾏﾘｰ!$Q$16="ﾁｪｯｸﾛｸﾞ",P358,IF(N358=1,P358,""))</f>
        <v/>
      </c>
      <c r="N358" s="388" t="str">
        <f ca="1">LOG確認!R345</f>
        <v/>
      </c>
      <c r="P358" s="606" t="str">
        <f ca="1">IF(LOG確認!V345=1,"",S358)</f>
        <v/>
      </c>
      <c r="S358" s="388" t="str">
        <f ca="1">CONCATENATE(LOG確認!C345,"/",LOG確認!D345,"/",LOG確認!E345,",",LOG確認!F345,",",LOG確認!G345,",",LOG確認!H345,",",LOG確認!I345,",",LOG確認!J345,LOG確認!K345,",",LOG確認!L345,LOG確認!M345,",",LOG確認!P345,",",LOG確認!Q345,",",LOG確認!N345,",",LOG確認!CE345)</f>
        <v>//,,,,,,,,,,</v>
      </c>
    </row>
    <row r="359" spans="1:19" x14ac:dyDescent="0.15">
      <c r="A359" s="611" t="str">
        <f t="shared" ca="1" si="16"/>
        <v/>
      </c>
      <c r="D359" s="388" t="str">
        <f t="shared" ca="1" si="17"/>
        <v/>
      </c>
      <c r="G359" s="388">
        <v>328</v>
      </c>
      <c r="H359" s="388" t="str">
        <f t="shared" ca="1" si="18"/>
        <v/>
      </c>
      <c r="J359" s="388" t="str">
        <f ca="1">IF(K359&lt;&gt;"",MAX(J$32:J358)+1,"")</f>
        <v/>
      </c>
      <c r="K359" s="388" t="str">
        <f ca="1">IF(ｻﾏﾘｰ!$Q$16="ﾁｪｯｸﾛｸﾞ",P359,IF(N359=1,P359,""))</f>
        <v/>
      </c>
      <c r="N359" s="388" t="str">
        <f ca="1">LOG確認!R346</f>
        <v/>
      </c>
      <c r="P359" s="606" t="str">
        <f ca="1">IF(LOG確認!V346=1,"",S359)</f>
        <v/>
      </c>
      <c r="S359" s="388" t="str">
        <f ca="1">CONCATENATE(LOG確認!C346,"/",LOG確認!D346,"/",LOG確認!E346,",",LOG確認!F346,",",LOG確認!G346,",",LOG確認!H346,",",LOG確認!I346,",",LOG確認!J346,LOG確認!K346,",",LOG確認!L346,LOG確認!M346,",",LOG確認!P346,",",LOG確認!Q346,",",LOG確認!N346,",",LOG確認!CE346)</f>
        <v>//,,,,,,,,,,</v>
      </c>
    </row>
    <row r="360" spans="1:19" x14ac:dyDescent="0.15">
      <c r="A360" s="611" t="str">
        <f t="shared" ca="1" si="16"/>
        <v/>
      </c>
      <c r="D360" s="388" t="str">
        <f t="shared" ca="1" si="17"/>
        <v/>
      </c>
      <c r="G360" s="388">
        <v>329</v>
      </c>
      <c r="H360" s="388" t="str">
        <f t="shared" ca="1" si="18"/>
        <v/>
      </c>
      <c r="J360" s="388" t="str">
        <f ca="1">IF(K360&lt;&gt;"",MAX(J$32:J359)+1,"")</f>
        <v/>
      </c>
      <c r="K360" s="388" t="str">
        <f ca="1">IF(ｻﾏﾘｰ!$Q$16="ﾁｪｯｸﾛｸﾞ",P360,IF(N360=1,P360,""))</f>
        <v/>
      </c>
      <c r="N360" s="388" t="str">
        <f ca="1">LOG確認!R347</f>
        <v/>
      </c>
      <c r="P360" s="606" t="str">
        <f ca="1">IF(LOG確認!V347=1,"",S360)</f>
        <v/>
      </c>
      <c r="S360" s="388" t="str">
        <f ca="1">CONCATENATE(LOG確認!C347,"/",LOG確認!D347,"/",LOG確認!E347,",",LOG確認!F347,",",LOG確認!G347,",",LOG確認!H347,",",LOG確認!I347,",",LOG確認!J347,LOG確認!K347,",",LOG確認!L347,LOG確認!M347,",",LOG確認!P347,",",LOG確認!Q347,",",LOG確認!N347,",",LOG確認!CE347)</f>
        <v>//,,,,,,,,,,</v>
      </c>
    </row>
    <row r="361" spans="1:19" x14ac:dyDescent="0.15">
      <c r="A361" s="611" t="str">
        <f t="shared" ca="1" si="16"/>
        <v/>
      </c>
      <c r="D361" s="388" t="str">
        <f t="shared" ca="1" si="17"/>
        <v/>
      </c>
      <c r="G361" s="388">
        <v>330</v>
      </c>
      <c r="H361" s="388" t="str">
        <f t="shared" ca="1" si="18"/>
        <v/>
      </c>
      <c r="J361" s="388" t="str">
        <f ca="1">IF(K361&lt;&gt;"",MAX(J$32:J360)+1,"")</f>
        <v/>
      </c>
      <c r="K361" s="388" t="str">
        <f ca="1">IF(ｻﾏﾘｰ!$Q$16="ﾁｪｯｸﾛｸﾞ",P361,IF(N361=1,P361,""))</f>
        <v/>
      </c>
      <c r="N361" s="388" t="str">
        <f ca="1">LOG確認!R348</f>
        <v/>
      </c>
      <c r="P361" s="606" t="str">
        <f ca="1">IF(LOG確認!V348=1,"",S361)</f>
        <v/>
      </c>
      <c r="S361" s="388" t="str">
        <f ca="1">CONCATENATE(LOG確認!C348,"/",LOG確認!D348,"/",LOG確認!E348,",",LOG確認!F348,",",LOG確認!G348,",",LOG確認!H348,",",LOG確認!I348,",",LOG確認!J348,LOG確認!K348,",",LOG確認!L348,LOG確認!M348,",",LOG確認!P348,",",LOG確認!Q348,",",LOG確認!N348,",",LOG確認!CE348)</f>
        <v>//,,,,,,,,,,</v>
      </c>
    </row>
    <row r="362" spans="1:19" x14ac:dyDescent="0.15">
      <c r="A362" s="611" t="str">
        <f t="shared" ca="1" si="16"/>
        <v/>
      </c>
      <c r="D362" s="388" t="str">
        <f t="shared" ca="1" si="17"/>
        <v/>
      </c>
      <c r="G362" s="388">
        <v>331</v>
      </c>
      <c r="H362" s="388" t="str">
        <f t="shared" ca="1" si="18"/>
        <v/>
      </c>
      <c r="J362" s="388" t="str">
        <f ca="1">IF(K362&lt;&gt;"",MAX(J$32:J361)+1,"")</f>
        <v/>
      </c>
      <c r="K362" s="388" t="str">
        <f ca="1">IF(ｻﾏﾘｰ!$Q$16="ﾁｪｯｸﾛｸﾞ",P362,IF(N362=1,P362,""))</f>
        <v/>
      </c>
      <c r="N362" s="388" t="str">
        <f ca="1">LOG確認!R349</f>
        <v/>
      </c>
      <c r="P362" s="606" t="str">
        <f ca="1">IF(LOG確認!V349=1,"",S362)</f>
        <v/>
      </c>
      <c r="S362" s="388" t="str">
        <f ca="1">CONCATENATE(LOG確認!C349,"/",LOG確認!D349,"/",LOG確認!E349,",",LOG確認!F349,",",LOG確認!G349,",",LOG確認!H349,",",LOG確認!I349,",",LOG確認!J349,LOG確認!K349,",",LOG確認!L349,LOG確認!M349,",",LOG確認!P349,",",LOG確認!Q349,",",LOG確認!N349,",",LOG確認!CE349)</f>
        <v>//,,,,,,,,,,</v>
      </c>
    </row>
    <row r="363" spans="1:19" x14ac:dyDescent="0.15">
      <c r="A363" s="611" t="str">
        <f t="shared" ca="1" si="16"/>
        <v/>
      </c>
      <c r="D363" s="388" t="str">
        <f t="shared" ca="1" si="17"/>
        <v/>
      </c>
      <c r="G363" s="388">
        <v>332</v>
      </c>
      <c r="H363" s="388" t="str">
        <f t="shared" ca="1" si="18"/>
        <v/>
      </c>
      <c r="J363" s="388" t="str">
        <f ca="1">IF(K363&lt;&gt;"",MAX(J$32:J362)+1,"")</f>
        <v/>
      </c>
      <c r="K363" s="388" t="str">
        <f ca="1">IF(ｻﾏﾘｰ!$Q$16="ﾁｪｯｸﾛｸﾞ",P363,IF(N363=1,P363,""))</f>
        <v/>
      </c>
      <c r="N363" s="388" t="str">
        <f ca="1">LOG確認!R350</f>
        <v/>
      </c>
      <c r="P363" s="606" t="str">
        <f ca="1">IF(LOG確認!V350=1,"",S363)</f>
        <v/>
      </c>
      <c r="S363" s="388" t="str">
        <f ca="1">CONCATENATE(LOG確認!C350,"/",LOG確認!D350,"/",LOG確認!E350,",",LOG確認!F350,",",LOG確認!G350,",",LOG確認!H350,",",LOG確認!I350,",",LOG確認!J350,LOG確認!K350,",",LOG確認!L350,LOG確認!M350,",",LOG確認!P350,",",LOG確認!Q350,",",LOG確認!N350,",",LOG確認!CE350)</f>
        <v>//,,,,,,,,,,</v>
      </c>
    </row>
    <row r="364" spans="1:19" x14ac:dyDescent="0.15">
      <c r="A364" s="611" t="str">
        <f t="shared" ca="1" si="16"/>
        <v/>
      </c>
      <c r="D364" s="388" t="str">
        <f t="shared" ca="1" si="17"/>
        <v/>
      </c>
      <c r="G364" s="388">
        <v>333</v>
      </c>
      <c r="H364" s="388" t="str">
        <f t="shared" ca="1" si="18"/>
        <v/>
      </c>
      <c r="J364" s="388" t="str">
        <f ca="1">IF(K364&lt;&gt;"",MAX(J$32:J363)+1,"")</f>
        <v/>
      </c>
      <c r="K364" s="388" t="str">
        <f ca="1">IF(ｻﾏﾘｰ!$Q$16="ﾁｪｯｸﾛｸﾞ",P364,IF(N364=1,P364,""))</f>
        <v/>
      </c>
      <c r="N364" s="388" t="str">
        <f ca="1">LOG確認!R351</f>
        <v/>
      </c>
      <c r="P364" s="606" t="str">
        <f ca="1">IF(LOG確認!V351=1,"",S364)</f>
        <v/>
      </c>
      <c r="S364" s="388" t="str">
        <f ca="1">CONCATENATE(LOG確認!C351,"/",LOG確認!D351,"/",LOG確認!E351,",",LOG確認!F351,",",LOG確認!G351,",",LOG確認!H351,",",LOG確認!I351,",",LOG確認!J351,LOG確認!K351,",",LOG確認!L351,LOG確認!M351,",",LOG確認!P351,",",LOG確認!Q351,",",LOG確認!N351,",",LOG確認!CE351)</f>
        <v>//,,,,,,,,,,</v>
      </c>
    </row>
    <row r="365" spans="1:19" x14ac:dyDescent="0.15">
      <c r="A365" s="611" t="str">
        <f t="shared" ca="1" si="16"/>
        <v/>
      </c>
      <c r="D365" s="388" t="str">
        <f t="shared" ca="1" si="17"/>
        <v/>
      </c>
      <c r="G365" s="388">
        <v>334</v>
      </c>
      <c r="H365" s="388" t="str">
        <f t="shared" ca="1" si="18"/>
        <v/>
      </c>
      <c r="J365" s="388" t="str">
        <f ca="1">IF(K365&lt;&gt;"",MAX(J$32:J364)+1,"")</f>
        <v/>
      </c>
      <c r="K365" s="388" t="str">
        <f ca="1">IF(ｻﾏﾘｰ!$Q$16="ﾁｪｯｸﾛｸﾞ",P365,IF(N365=1,P365,""))</f>
        <v/>
      </c>
      <c r="N365" s="388" t="str">
        <f ca="1">LOG確認!R352</f>
        <v/>
      </c>
      <c r="P365" s="606" t="str">
        <f ca="1">IF(LOG確認!V352=1,"",S365)</f>
        <v/>
      </c>
      <c r="S365" s="388" t="str">
        <f ca="1">CONCATENATE(LOG確認!C352,"/",LOG確認!D352,"/",LOG確認!E352,",",LOG確認!F352,",",LOG確認!G352,",",LOG確認!H352,",",LOG確認!I352,",",LOG確認!J352,LOG確認!K352,",",LOG確認!L352,LOG確認!M352,",",LOG確認!P352,",",LOG確認!Q352,",",LOG確認!N352,",",LOG確認!CE352)</f>
        <v>//,,,,,,,,,,</v>
      </c>
    </row>
    <row r="366" spans="1:19" x14ac:dyDescent="0.15">
      <c r="A366" s="611" t="str">
        <f t="shared" ca="1" si="16"/>
        <v/>
      </c>
      <c r="D366" s="388" t="str">
        <f t="shared" ca="1" si="17"/>
        <v/>
      </c>
      <c r="G366" s="388">
        <v>335</v>
      </c>
      <c r="H366" s="388" t="str">
        <f t="shared" ca="1" si="18"/>
        <v/>
      </c>
      <c r="J366" s="388" t="str">
        <f ca="1">IF(K366&lt;&gt;"",MAX(J$32:J365)+1,"")</f>
        <v/>
      </c>
      <c r="K366" s="388" t="str">
        <f ca="1">IF(ｻﾏﾘｰ!$Q$16="ﾁｪｯｸﾛｸﾞ",P366,IF(N366=1,P366,""))</f>
        <v/>
      </c>
      <c r="N366" s="388" t="str">
        <f ca="1">LOG確認!R353</f>
        <v/>
      </c>
      <c r="P366" s="606" t="str">
        <f ca="1">IF(LOG確認!V353=1,"",S366)</f>
        <v/>
      </c>
      <c r="S366" s="388" t="str">
        <f ca="1">CONCATENATE(LOG確認!C353,"/",LOG確認!D353,"/",LOG確認!E353,",",LOG確認!F353,",",LOG確認!G353,",",LOG確認!H353,",",LOG確認!I353,",",LOG確認!J353,LOG確認!K353,",",LOG確認!L353,LOG確認!M353,",",LOG確認!P353,",",LOG確認!Q353,",",LOG確認!N353,",",LOG確認!CE353)</f>
        <v>//,,,,,,,,,,</v>
      </c>
    </row>
    <row r="367" spans="1:19" x14ac:dyDescent="0.15">
      <c r="A367" s="611" t="str">
        <f t="shared" ca="1" si="16"/>
        <v/>
      </c>
      <c r="D367" s="388" t="str">
        <f t="shared" ca="1" si="17"/>
        <v/>
      </c>
      <c r="G367" s="388">
        <v>336</v>
      </c>
      <c r="H367" s="388" t="str">
        <f t="shared" ca="1" si="18"/>
        <v/>
      </c>
      <c r="J367" s="388" t="str">
        <f ca="1">IF(K367&lt;&gt;"",MAX(J$32:J366)+1,"")</f>
        <v/>
      </c>
      <c r="K367" s="388" t="str">
        <f ca="1">IF(ｻﾏﾘｰ!$Q$16="ﾁｪｯｸﾛｸﾞ",P367,IF(N367=1,P367,""))</f>
        <v/>
      </c>
      <c r="N367" s="388" t="str">
        <f ca="1">LOG確認!R354</f>
        <v/>
      </c>
      <c r="P367" s="606" t="str">
        <f ca="1">IF(LOG確認!V354=1,"",S367)</f>
        <v/>
      </c>
      <c r="S367" s="388" t="str">
        <f ca="1">CONCATENATE(LOG確認!C354,"/",LOG確認!D354,"/",LOG確認!E354,",",LOG確認!F354,",",LOG確認!G354,",",LOG確認!H354,",",LOG確認!I354,",",LOG確認!J354,LOG確認!K354,",",LOG確認!L354,LOG確認!M354,",",LOG確認!P354,",",LOG確認!Q354,",",LOG確認!N354,",",LOG確認!CE354)</f>
        <v>//,,,,,,,,,,</v>
      </c>
    </row>
    <row r="368" spans="1:19" x14ac:dyDescent="0.15">
      <c r="A368" s="611" t="str">
        <f t="shared" ca="1" si="16"/>
        <v/>
      </c>
      <c r="D368" s="388" t="str">
        <f t="shared" ca="1" si="17"/>
        <v/>
      </c>
      <c r="G368" s="388">
        <v>337</v>
      </c>
      <c r="H368" s="388" t="str">
        <f t="shared" ca="1" si="18"/>
        <v/>
      </c>
      <c r="J368" s="388" t="str">
        <f ca="1">IF(K368&lt;&gt;"",MAX(J$32:J367)+1,"")</f>
        <v/>
      </c>
      <c r="K368" s="388" t="str">
        <f ca="1">IF(ｻﾏﾘｰ!$Q$16="ﾁｪｯｸﾛｸﾞ",P368,IF(N368=1,P368,""))</f>
        <v/>
      </c>
      <c r="N368" s="388" t="str">
        <f ca="1">LOG確認!R355</f>
        <v/>
      </c>
      <c r="P368" s="606" t="str">
        <f ca="1">IF(LOG確認!V355=1,"",S368)</f>
        <v/>
      </c>
      <c r="S368" s="388" t="str">
        <f ca="1">CONCATENATE(LOG確認!C355,"/",LOG確認!D355,"/",LOG確認!E355,",",LOG確認!F355,",",LOG確認!G355,",",LOG確認!H355,",",LOG確認!I355,",",LOG確認!J355,LOG確認!K355,",",LOG確認!L355,LOG確認!M355,",",LOG確認!P355,",",LOG確認!Q355,",",LOG確認!N355,",",LOG確認!CE355)</f>
        <v>//,,,,,,,,,,</v>
      </c>
    </row>
    <row r="369" spans="1:19" x14ac:dyDescent="0.15">
      <c r="A369" s="611" t="str">
        <f t="shared" ca="1" si="16"/>
        <v/>
      </c>
      <c r="D369" s="388" t="str">
        <f t="shared" ca="1" si="17"/>
        <v/>
      </c>
      <c r="G369" s="388">
        <v>338</v>
      </c>
      <c r="H369" s="388" t="str">
        <f t="shared" ca="1" si="18"/>
        <v/>
      </c>
      <c r="J369" s="388" t="str">
        <f ca="1">IF(K369&lt;&gt;"",MAX(J$32:J368)+1,"")</f>
        <v/>
      </c>
      <c r="K369" s="388" t="str">
        <f ca="1">IF(ｻﾏﾘｰ!$Q$16="ﾁｪｯｸﾛｸﾞ",P369,IF(N369=1,P369,""))</f>
        <v/>
      </c>
      <c r="N369" s="388" t="str">
        <f ca="1">LOG確認!R356</f>
        <v/>
      </c>
      <c r="P369" s="606" t="str">
        <f ca="1">IF(LOG確認!V356=1,"",S369)</f>
        <v/>
      </c>
      <c r="S369" s="388" t="str">
        <f ca="1">CONCATENATE(LOG確認!C356,"/",LOG確認!D356,"/",LOG確認!E356,",",LOG確認!F356,",",LOG確認!G356,",",LOG確認!H356,",",LOG確認!I356,",",LOG確認!J356,LOG確認!K356,",",LOG確認!L356,LOG確認!M356,",",LOG確認!P356,",",LOG確認!Q356,",",LOG確認!N356,",",LOG確認!CE356)</f>
        <v>//,,,,,,,,,,</v>
      </c>
    </row>
    <row r="370" spans="1:19" x14ac:dyDescent="0.15">
      <c r="A370" s="611" t="str">
        <f t="shared" ca="1" si="16"/>
        <v/>
      </c>
      <c r="D370" s="388" t="str">
        <f t="shared" ca="1" si="17"/>
        <v/>
      </c>
      <c r="G370" s="388">
        <v>339</v>
      </c>
      <c r="H370" s="388" t="str">
        <f t="shared" ca="1" si="18"/>
        <v/>
      </c>
      <c r="J370" s="388" t="str">
        <f ca="1">IF(K370&lt;&gt;"",MAX(J$32:J369)+1,"")</f>
        <v/>
      </c>
      <c r="K370" s="388" t="str">
        <f ca="1">IF(ｻﾏﾘｰ!$Q$16="ﾁｪｯｸﾛｸﾞ",P370,IF(N370=1,P370,""))</f>
        <v/>
      </c>
      <c r="N370" s="388" t="str">
        <f ca="1">LOG確認!R357</f>
        <v/>
      </c>
      <c r="P370" s="606" t="str">
        <f ca="1">IF(LOG確認!V357=1,"",S370)</f>
        <v/>
      </c>
      <c r="S370" s="388" t="str">
        <f ca="1">CONCATENATE(LOG確認!C357,"/",LOG確認!D357,"/",LOG確認!E357,",",LOG確認!F357,",",LOG確認!G357,",",LOG確認!H357,",",LOG確認!I357,",",LOG確認!J357,LOG確認!K357,",",LOG確認!L357,LOG確認!M357,",",LOG確認!P357,",",LOG確認!Q357,",",LOG確認!N357,",",LOG確認!CE357)</f>
        <v>//,,,,,,,,,,</v>
      </c>
    </row>
    <row r="371" spans="1:19" x14ac:dyDescent="0.15">
      <c r="A371" s="611" t="str">
        <f t="shared" ca="1" si="16"/>
        <v/>
      </c>
      <c r="D371" s="388" t="str">
        <f t="shared" ca="1" si="17"/>
        <v/>
      </c>
      <c r="G371" s="388">
        <v>340</v>
      </c>
      <c r="H371" s="388" t="str">
        <f t="shared" ca="1" si="18"/>
        <v/>
      </c>
      <c r="J371" s="388" t="str">
        <f ca="1">IF(K371&lt;&gt;"",MAX(J$32:J370)+1,"")</f>
        <v/>
      </c>
      <c r="K371" s="388" t="str">
        <f ca="1">IF(ｻﾏﾘｰ!$Q$16="ﾁｪｯｸﾛｸﾞ",P371,IF(N371=1,P371,""))</f>
        <v/>
      </c>
      <c r="N371" s="388" t="str">
        <f ca="1">LOG確認!R358</f>
        <v/>
      </c>
      <c r="P371" s="606" t="str">
        <f ca="1">IF(LOG確認!V358=1,"",S371)</f>
        <v/>
      </c>
      <c r="S371" s="388" t="str">
        <f ca="1">CONCATENATE(LOG確認!C358,"/",LOG確認!D358,"/",LOG確認!E358,",",LOG確認!F358,",",LOG確認!G358,",",LOG確認!H358,",",LOG確認!I358,",",LOG確認!J358,LOG確認!K358,",",LOG確認!L358,LOG確認!M358,",",LOG確認!P358,",",LOG確認!Q358,",",LOG確認!N358,",",LOG確認!CE358)</f>
        <v>//,,,,,,,,,,</v>
      </c>
    </row>
    <row r="372" spans="1:19" x14ac:dyDescent="0.15">
      <c r="A372" s="611" t="str">
        <f t="shared" ca="1" si="16"/>
        <v/>
      </c>
      <c r="D372" s="388" t="str">
        <f t="shared" ca="1" si="17"/>
        <v/>
      </c>
      <c r="G372" s="388">
        <v>341</v>
      </c>
      <c r="H372" s="388" t="str">
        <f t="shared" ca="1" si="18"/>
        <v/>
      </c>
      <c r="J372" s="388" t="str">
        <f ca="1">IF(K372&lt;&gt;"",MAX(J$32:J371)+1,"")</f>
        <v/>
      </c>
      <c r="K372" s="388" t="str">
        <f ca="1">IF(ｻﾏﾘｰ!$Q$16="ﾁｪｯｸﾛｸﾞ",P372,IF(N372=1,P372,""))</f>
        <v/>
      </c>
      <c r="N372" s="388" t="str">
        <f ca="1">LOG確認!R359</f>
        <v/>
      </c>
      <c r="P372" s="606" t="str">
        <f ca="1">IF(LOG確認!V359=1,"",S372)</f>
        <v/>
      </c>
      <c r="S372" s="388" t="str">
        <f ca="1">CONCATENATE(LOG確認!C359,"/",LOG確認!D359,"/",LOG確認!E359,",",LOG確認!F359,",",LOG確認!G359,",",LOG確認!H359,",",LOG確認!I359,",",LOG確認!J359,LOG確認!K359,",",LOG確認!L359,LOG確認!M359,",",LOG確認!P359,",",LOG確認!Q359,",",LOG確認!N359,",",LOG確認!CE359)</f>
        <v>//,,,,,,,,,,</v>
      </c>
    </row>
    <row r="373" spans="1:19" x14ac:dyDescent="0.15">
      <c r="A373" s="611" t="str">
        <f t="shared" ca="1" si="16"/>
        <v/>
      </c>
      <c r="D373" s="388" t="str">
        <f t="shared" ca="1" si="17"/>
        <v/>
      </c>
      <c r="G373" s="388">
        <v>342</v>
      </c>
      <c r="H373" s="388" t="str">
        <f t="shared" ca="1" si="18"/>
        <v/>
      </c>
      <c r="J373" s="388" t="str">
        <f ca="1">IF(K373&lt;&gt;"",MAX(J$32:J372)+1,"")</f>
        <v/>
      </c>
      <c r="K373" s="388" t="str">
        <f ca="1">IF(ｻﾏﾘｰ!$Q$16="ﾁｪｯｸﾛｸﾞ",P373,IF(N373=1,P373,""))</f>
        <v/>
      </c>
      <c r="N373" s="388" t="str">
        <f ca="1">LOG確認!R360</f>
        <v/>
      </c>
      <c r="P373" s="606" t="str">
        <f ca="1">IF(LOG確認!V360=1,"",S373)</f>
        <v/>
      </c>
      <c r="S373" s="388" t="str">
        <f ca="1">CONCATENATE(LOG確認!C360,"/",LOG確認!D360,"/",LOG確認!E360,",",LOG確認!F360,",",LOG確認!G360,",",LOG確認!H360,",",LOG確認!I360,",",LOG確認!J360,LOG確認!K360,",",LOG確認!L360,LOG確認!M360,",",LOG確認!P360,",",LOG確認!Q360,",",LOG確認!N360,",",LOG確認!CE360)</f>
        <v>//,,,,,,,,,,</v>
      </c>
    </row>
    <row r="374" spans="1:19" x14ac:dyDescent="0.15">
      <c r="A374" s="611" t="str">
        <f t="shared" ca="1" si="16"/>
        <v/>
      </c>
      <c r="D374" s="388" t="str">
        <f t="shared" ca="1" si="17"/>
        <v/>
      </c>
      <c r="G374" s="388">
        <v>343</v>
      </c>
      <c r="H374" s="388" t="str">
        <f t="shared" ca="1" si="18"/>
        <v/>
      </c>
      <c r="J374" s="388" t="str">
        <f ca="1">IF(K374&lt;&gt;"",MAX(J$32:J373)+1,"")</f>
        <v/>
      </c>
      <c r="K374" s="388" t="str">
        <f ca="1">IF(ｻﾏﾘｰ!$Q$16="ﾁｪｯｸﾛｸﾞ",P374,IF(N374=1,P374,""))</f>
        <v/>
      </c>
      <c r="N374" s="388" t="str">
        <f ca="1">LOG確認!R361</f>
        <v/>
      </c>
      <c r="P374" s="606" t="str">
        <f ca="1">IF(LOG確認!V361=1,"",S374)</f>
        <v/>
      </c>
      <c r="S374" s="388" t="str">
        <f ca="1">CONCATENATE(LOG確認!C361,"/",LOG確認!D361,"/",LOG確認!E361,",",LOG確認!F361,",",LOG確認!G361,",",LOG確認!H361,",",LOG確認!I361,",",LOG確認!J361,LOG確認!K361,",",LOG確認!L361,LOG確認!M361,",",LOG確認!P361,",",LOG確認!Q361,",",LOG確認!N361,",",LOG確認!CE361)</f>
        <v>//,,,,,,,,,,</v>
      </c>
    </row>
    <row r="375" spans="1:19" x14ac:dyDescent="0.15">
      <c r="A375" s="611" t="str">
        <f t="shared" ca="1" si="16"/>
        <v/>
      </c>
      <c r="D375" s="388" t="str">
        <f t="shared" ca="1" si="17"/>
        <v/>
      </c>
      <c r="G375" s="388">
        <v>344</v>
      </c>
      <c r="H375" s="388" t="str">
        <f t="shared" ca="1" si="18"/>
        <v/>
      </c>
      <c r="J375" s="388" t="str">
        <f ca="1">IF(K375&lt;&gt;"",MAX(J$32:J374)+1,"")</f>
        <v/>
      </c>
      <c r="K375" s="388" t="str">
        <f ca="1">IF(ｻﾏﾘｰ!$Q$16="ﾁｪｯｸﾛｸﾞ",P375,IF(N375=1,P375,""))</f>
        <v/>
      </c>
      <c r="N375" s="388" t="str">
        <f ca="1">LOG確認!R362</f>
        <v/>
      </c>
      <c r="P375" s="606" t="str">
        <f ca="1">IF(LOG確認!V362=1,"",S375)</f>
        <v/>
      </c>
      <c r="S375" s="388" t="str">
        <f ca="1">CONCATENATE(LOG確認!C362,"/",LOG確認!D362,"/",LOG確認!E362,",",LOG確認!F362,",",LOG確認!G362,",",LOG確認!H362,",",LOG確認!I362,",",LOG確認!J362,LOG確認!K362,",",LOG確認!L362,LOG確認!M362,",",LOG確認!P362,",",LOG確認!Q362,",",LOG確認!N362,",",LOG確認!CE362)</f>
        <v>//,,,,,,,,,,</v>
      </c>
    </row>
    <row r="376" spans="1:19" x14ac:dyDescent="0.15">
      <c r="A376" s="611" t="str">
        <f t="shared" ca="1" si="16"/>
        <v/>
      </c>
      <c r="D376" s="388" t="str">
        <f t="shared" ca="1" si="17"/>
        <v/>
      </c>
      <c r="G376" s="388">
        <v>345</v>
      </c>
      <c r="H376" s="388" t="str">
        <f t="shared" ca="1" si="18"/>
        <v/>
      </c>
      <c r="J376" s="388" t="str">
        <f ca="1">IF(K376&lt;&gt;"",MAX(J$32:J375)+1,"")</f>
        <v/>
      </c>
      <c r="K376" s="388" t="str">
        <f ca="1">IF(ｻﾏﾘｰ!$Q$16="ﾁｪｯｸﾛｸﾞ",P376,IF(N376=1,P376,""))</f>
        <v/>
      </c>
      <c r="N376" s="388" t="str">
        <f ca="1">LOG確認!R363</f>
        <v/>
      </c>
      <c r="P376" s="606" t="str">
        <f ca="1">IF(LOG確認!V363=1,"",S376)</f>
        <v/>
      </c>
      <c r="S376" s="388" t="str">
        <f ca="1">CONCATENATE(LOG確認!C363,"/",LOG確認!D363,"/",LOG確認!E363,",",LOG確認!F363,",",LOG確認!G363,",",LOG確認!H363,",",LOG確認!I363,",",LOG確認!J363,LOG確認!K363,",",LOG確認!L363,LOG確認!M363,",",LOG確認!P363,",",LOG確認!Q363,",",LOG確認!N363,",",LOG確認!CE363)</f>
        <v>//,,,,,,,,,,</v>
      </c>
    </row>
    <row r="377" spans="1:19" x14ac:dyDescent="0.15">
      <c r="A377" s="611" t="str">
        <f t="shared" ca="1" si="16"/>
        <v/>
      </c>
      <c r="D377" s="388" t="str">
        <f t="shared" ca="1" si="17"/>
        <v/>
      </c>
      <c r="G377" s="388">
        <v>346</v>
      </c>
      <c r="H377" s="388" t="str">
        <f t="shared" ca="1" si="18"/>
        <v/>
      </c>
      <c r="J377" s="388" t="str">
        <f ca="1">IF(K377&lt;&gt;"",MAX(J$32:J376)+1,"")</f>
        <v/>
      </c>
      <c r="K377" s="388" t="str">
        <f ca="1">IF(ｻﾏﾘｰ!$Q$16="ﾁｪｯｸﾛｸﾞ",P377,IF(N377=1,P377,""))</f>
        <v/>
      </c>
      <c r="N377" s="388" t="str">
        <f ca="1">LOG確認!R364</f>
        <v/>
      </c>
      <c r="P377" s="606" t="str">
        <f ca="1">IF(LOG確認!V364=1,"",S377)</f>
        <v/>
      </c>
      <c r="S377" s="388" t="str">
        <f ca="1">CONCATENATE(LOG確認!C364,"/",LOG確認!D364,"/",LOG確認!E364,",",LOG確認!F364,",",LOG確認!G364,",",LOG確認!H364,",",LOG確認!I364,",",LOG確認!J364,LOG確認!K364,",",LOG確認!L364,LOG確認!M364,",",LOG確認!P364,",",LOG確認!Q364,",",LOG確認!N364,",",LOG確認!CE364)</f>
        <v>//,,,,,,,,,,</v>
      </c>
    </row>
    <row r="378" spans="1:19" x14ac:dyDescent="0.15">
      <c r="A378" s="611" t="str">
        <f t="shared" ca="1" si="16"/>
        <v/>
      </c>
      <c r="D378" s="388" t="str">
        <f t="shared" ca="1" si="17"/>
        <v/>
      </c>
      <c r="G378" s="388">
        <v>347</v>
      </c>
      <c r="H378" s="388" t="str">
        <f t="shared" ca="1" si="18"/>
        <v/>
      </c>
      <c r="J378" s="388" t="str">
        <f ca="1">IF(K378&lt;&gt;"",MAX(J$32:J377)+1,"")</f>
        <v/>
      </c>
      <c r="K378" s="388" t="str">
        <f ca="1">IF(ｻﾏﾘｰ!$Q$16="ﾁｪｯｸﾛｸﾞ",P378,IF(N378=1,P378,""))</f>
        <v/>
      </c>
      <c r="N378" s="388" t="str">
        <f ca="1">LOG確認!R365</f>
        <v/>
      </c>
      <c r="P378" s="606" t="str">
        <f ca="1">IF(LOG確認!V365=1,"",S378)</f>
        <v/>
      </c>
      <c r="S378" s="388" t="str">
        <f ca="1">CONCATENATE(LOG確認!C365,"/",LOG確認!D365,"/",LOG確認!E365,",",LOG確認!F365,",",LOG確認!G365,",",LOG確認!H365,",",LOG確認!I365,",",LOG確認!J365,LOG確認!K365,",",LOG確認!L365,LOG確認!M365,",",LOG確認!P365,",",LOG確認!Q365,",",LOG確認!N365,",",LOG確認!CE365)</f>
        <v>//,,,,,,,,,,</v>
      </c>
    </row>
    <row r="379" spans="1:19" x14ac:dyDescent="0.15">
      <c r="A379" s="611" t="str">
        <f t="shared" ca="1" si="16"/>
        <v/>
      </c>
      <c r="D379" s="388" t="str">
        <f t="shared" ca="1" si="17"/>
        <v/>
      </c>
      <c r="G379" s="388">
        <v>348</v>
      </c>
      <c r="H379" s="388" t="str">
        <f t="shared" ca="1" si="18"/>
        <v/>
      </c>
      <c r="J379" s="388" t="str">
        <f ca="1">IF(K379&lt;&gt;"",MAX(J$32:J378)+1,"")</f>
        <v/>
      </c>
      <c r="K379" s="388" t="str">
        <f ca="1">IF(ｻﾏﾘｰ!$Q$16="ﾁｪｯｸﾛｸﾞ",P379,IF(N379=1,P379,""))</f>
        <v/>
      </c>
      <c r="N379" s="388" t="str">
        <f ca="1">LOG確認!R366</f>
        <v/>
      </c>
      <c r="P379" s="606" t="str">
        <f ca="1">IF(LOG確認!V366=1,"",S379)</f>
        <v/>
      </c>
      <c r="S379" s="388" t="str">
        <f ca="1">CONCATENATE(LOG確認!C366,"/",LOG確認!D366,"/",LOG確認!E366,",",LOG確認!F366,",",LOG確認!G366,",",LOG確認!H366,",",LOG確認!I366,",",LOG確認!J366,LOG確認!K366,",",LOG確認!L366,LOG確認!M366,",",LOG確認!P366,",",LOG確認!Q366,",",LOG確認!N366,",",LOG確認!CE366)</f>
        <v>//,,,,,,,,,,</v>
      </c>
    </row>
    <row r="380" spans="1:19" x14ac:dyDescent="0.15">
      <c r="A380" s="611" t="str">
        <f t="shared" ca="1" si="16"/>
        <v/>
      </c>
      <c r="D380" s="388" t="str">
        <f t="shared" ca="1" si="17"/>
        <v/>
      </c>
      <c r="G380" s="388">
        <v>349</v>
      </c>
      <c r="H380" s="388" t="str">
        <f t="shared" ca="1" si="18"/>
        <v/>
      </c>
      <c r="J380" s="388" t="str">
        <f ca="1">IF(K380&lt;&gt;"",MAX(J$32:J379)+1,"")</f>
        <v/>
      </c>
      <c r="K380" s="388" t="str">
        <f ca="1">IF(ｻﾏﾘｰ!$Q$16="ﾁｪｯｸﾛｸﾞ",P380,IF(N380=1,P380,""))</f>
        <v/>
      </c>
      <c r="N380" s="388" t="str">
        <f ca="1">LOG確認!R367</f>
        <v/>
      </c>
      <c r="P380" s="606" t="str">
        <f ca="1">IF(LOG確認!V367=1,"",S380)</f>
        <v/>
      </c>
      <c r="S380" s="388" t="str">
        <f ca="1">CONCATENATE(LOG確認!C367,"/",LOG確認!D367,"/",LOG確認!E367,",",LOG確認!F367,",",LOG確認!G367,",",LOG確認!H367,",",LOG確認!I367,",",LOG確認!J367,LOG確認!K367,",",LOG確認!L367,LOG確認!M367,",",LOG確認!P367,",",LOG確認!Q367,",",LOG確認!N367,",",LOG確認!CE367)</f>
        <v>//,,,,,,,,,,</v>
      </c>
    </row>
    <row r="381" spans="1:19" x14ac:dyDescent="0.15">
      <c r="A381" s="611" t="str">
        <f t="shared" ca="1" si="16"/>
        <v/>
      </c>
      <c r="D381" s="388" t="str">
        <f t="shared" ca="1" si="17"/>
        <v/>
      </c>
      <c r="G381" s="388">
        <v>350</v>
      </c>
      <c r="H381" s="388" t="str">
        <f t="shared" ca="1" si="18"/>
        <v/>
      </c>
      <c r="J381" s="388" t="str">
        <f ca="1">IF(K381&lt;&gt;"",MAX(J$32:J380)+1,"")</f>
        <v/>
      </c>
      <c r="K381" s="388" t="str">
        <f ca="1">IF(ｻﾏﾘｰ!$Q$16="ﾁｪｯｸﾛｸﾞ",P381,IF(N381=1,P381,""))</f>
        <v/>
      </c>
      <c r="N381" s="388" t="str">
        <f ca="1">LOG確認!R368</f>
        <v/>
      </c>
      <c r="P381" s="606" t="str">
        <f ca="1">IF(LOG確認!V368=1,"",S381)</f>
        <v/>
      </c>
      <c r="S381" s="388" t="str">
        <f ca="1">CONCATENATE(LOG確認!C368,"/",LOG確認!D368,"/",LOG確認!E368,",",LOG確認!F368,",",LOG確認!G368,",",LOG確認!H368,",",LOG確認!I368,",",LOG確認!J368,LOG確認!K368,",",LOG確認!L368,LOG確認!M368,",",LOG確認!P368,",",LOG確認!Q368,",",LOG確認!N368,",",LOG確認!CE368)</f>
        <v>//,,,,,,,,,,</v>
      </c>
    </row>
    <row r="382" spans="1:19" x14ac:dyDescent="0.15">
      <c r="A382" s="611" t="str">
        <f t="shared" ca="1" si="16"/>
        <v/>
      </c>
      <c r="D382" s="388" t="str">
        <f t="shared" ca="1" si="17"/>
        <v/>
      </c>
      <c r="G382" s="388">
        <v>351</v>
      </c>
      <c r="H382" s="388" t="str">
        <f t="shared" ca="1" si="18"/>
        <v/>
      </c>
      <c r="J382" s="388" t="str">
        <f ca="1">IF(K382&lt;&gt;"",MAX(J$32:J381)+1,"")</f>
        <v/>
      </c>
      <c r="K382" s="388" t="str">
        <f ca="1">IF(ｻﾏﾘｰ!$Q$16="ﾁｪｯｸﾛｸﾞ",P382,IF(N382=1,P382,""))</f>
        <v/>
      </c>
      <c r="N382" s="388" t="str">
        <f ca="1">LOG確認!R369</f>
        <v/>
      </c>
      <c r="P382" s="606" t="str">
        <f ca="1">IF(LOG確認!V369=1,"",S382)</f>
        <v/>
      </c>
      <c r="S382" s="388" t="str">
        <f ca="1">CONCATENATE(LOG確認!C369,"/",LOG確認!D369,"/",LOG確認!E369,",",LOG確認!F369,",",LOG確認!G369,",",LOG確認!H369,",",LOG確認!I369,",",LOG確認!J369,LOG確認!K369,",",LOG確認!L369,LOG確認!M369,",",LOG確認!P369,",",LOG確認!Q369,",",LOG確認!N369,",",LOG確認!CE369)</f>
        <v>//,,,,,,,,,,</v>
      </c>
    </row>
    <row r="383" spans="1:19" x14ac:dyDescent="0.15">
      <c r="A383" s="611" t="str">
        <f t="shared" ca="1" si="16"/>
        <v/>
      </c>
      <c r="D383" s="388" t="str">
        <f t="shared" ca="1" si="17"/>
        <v/>
      </c>
      <c r="G383" s="388">
        <v>352</v>
      </c>
      <c r="H383" s="388" t="str">
        <f t="shared" ca="1" si="18"/>
        <v/>
      </c>
      <c r="J383" s="388" t="str">
        <f ca="1">IF(K383&lt;&gt;"",MAX(J$32:J382)+1,"")</f>
        <v/>
      </c>
      <c r="K383" s="388" t="str">
        <f ca="1">IF(ｻﾏﾘｰ!$Q$16="ﾁｪｯｸﾛｸﾞ",P383,IF(N383=1,P383,""))</f>
        <v/>
      </c>
      <c r="N383" s="388" t="str">
        <f ca="1">LOG確認!R370</f>
        <v/>
      </c>
      <c r="P383" s="606" t="str">
        <f ca="1">IF(LOG確認!V370=1,"",S383)</f>
        <v/>
      </c>
      <c r="S383" s="388" t="str">
        <f ca="1">CONCATENATE(LOG確認!C370,"/",LOG確認!D370,"/",LOG確認!E370,",",LOG確認!F370,",",LOG確認!G370,",",LOG確認!H370,",",LOG確認!I370,",",LOG確認!J370,LOG確認!K370,",",LOG確認!L370,LOG確認!M370,",",LOG確認!P370,",",LOG確認!Q370,",",LOG確認!N370,",",LOG確認!CE370)</f>
        <v>//,,,,,,,,,,</v>
      </c>
    </row>
    <row r="384" spans="1:19" x14ac:dyDescent="0.15">
      <c r="A384" s="611" t="str">
        <f t="shared" ca="1" si="16"/>
        <v/>
      </c>
      <c r="D384" s="388" t="str">
        <f t="shared" ca="1" si="17"/>
        <v/>
      </c>
      <c r="G384" s="388">
        <v>353</v>
      </c>
      <c r="H384" s="388" t="str">
        <f t="shared" ca="1" si="18"/>
        <v/>
      </c>
      <c r="J384" s="388" t="str">
        <f ca="1">IF(K384&lt;&gt;"",MAX(J$32:J383)+1,"")</f>
        <v/>
      </c>
      <c r="K384" s="388" t="str">
        <f ca="1">IF(ｻﾏﾘｰ!$Q$16="ﾁｪｯｸﾛｸﾞ",P384,IF(N384=1,P384,""))</f>
        <v/>
      </c>
      <c r="N384" s="388" t="str">
        <f ca="1">LOG確認!R371</f>
        <v/>
      </c>
      <c r="P384" s="606" t="str">
        <f ca="1">IF(LOG確認!V371=1,"",S384)</f>
        <v/>
      </c>
      <c r="S384" s="388" t="str">
        <f ca="1">CONCATENATE(LOG確認!C371,"/",LOG確認!D371,"/",LOG確認!E371,",",LOG確認!F371,",",LOG確認!G371,",",LOG確認!H371,",",LOG確認!I371,",",LOG確認!J371,LOG確認!K371,",",LOG確認!L371,LOG確認!M371,",",LOG確認!P371,",",LOG確認!Q371,",",LOG確認!N371,",",LOG確認!CE371)</f>
        <v>//,,,,,,,,,,</v>
      </c>
    </row>
    <row r="385" spans="1:19" x14ac:dyDescent="0.15">
      <c r="A385" s="611" t="str">
        <f t="shared" ca="1" si="16"/>
        <v/>
      </c>
      <c r="D385" s="388" t="str">
        <f t="shared" ca="1" si="17"/>
        <v/>
      </c>
      <c r="G385" s="388">
        <v>354</v>
      </c>
      <c r="H385" s="388" t="str">
        <f t="shared" ca="1" si="18"/>
        <v/>
      </c>
      <c r="J385" s="388" t="str">
        <f ca="1">IF(K385&lt;&gt;"",MAX(J$32:J384)+1,"")</f>
        <v/>
      </c>
      <c r="K385" s="388" t="str">
        <f ca="1">IF(ｻﾏﾘｰ!$Q$16="ﾁｪｯｸﾛｸﾞ",P385,IF(N385=1,P385,""))</f>
        <v/>
      </c>
      <c r="N385" s="388" t="str">
        <f ca="1">LOG確認!R372</f>
        <v/>
      </c>
      <c r="P385" s="606" t="str">
        <f ca="1">IF(LOG確認!V372=1,"",S385)</f>
        <v/>
      </c>
      <c r="S385" s="388" t="str">
        <f ca="1">CONCATENATE(LOG確認!C372,"/",LOG確認!D372,"/",LOG確認!E372,",",LOG確認!F372,",",LOG確認!G372,",",LOG確認!H372,",",LOG確認!I372,",",LOG確認!J372,LOG確認!K372,",",LOG確認!L372,LOG確認!M372,",",LOG確認!P372,",",LOG確認!Q372,",",LOG確認!N372,",",LOG確認!CE372)</f>
        <v>//,,,,,,,,,,</v>
      </c>
    </row>
    <row r="386" spans="1:19" x14ac:dyDescent="0.15">
      <c r="A386" s="611" t="str">
        <f t="shared" ca="1" si="16"/>
        <v/>
      </c>
      <c r="D386" s="388" t="str">
        <f t="shared" ca="1" si="17"/>
        <v/>
      </c>
      <c r="G386" s="388">
        <v>355</v>
      </c>
      <c r="H386" s="388" t="str">
        <f t="shared" ca="1" si="18"/>
        <v/>
      </c>
      <c r="J386" s="388" t="str">
        <f ca="1">IF(K386&lt;&gt;"",MAX(J$32:J385)+1,"")</f>
        <v/>
      </c>
      <c r="K386" s="388" t="str">
        <f ca="1">IF(ｻﾏﾘｰ!$Q$16="ﾁｪｯｸﾛｸﾞ",P386,IF(N386=1,P386,""))</f>
        <v/>
      </c>
      <c r="N386" s="388" t="str">
        <f ca="1">LOG確認!R373</f>
        <v/>
      </c>
      <c r="P386" s="606" t="str">
        <f ca="1">IF(LOG確認!V373=1,"",S386)</f>
        <v/>
      </c>
      <c r="S386" s="388" t="str">
        <f ca="1">CONCATENATE(LOG確認!C373,"/",LOG確認!D373,"/",LOG確認!E373,",",LOG確認!F373,",",LOG確認!G373,",",LOG確認!H373,",",LOG確認!I373,",",LOG確認!J373,LOG確認!K373,",",LOG確認!L373,LOG確認!M373,",",LOG確認!P373,",",LOG確認!Q373,",",LOG確認!N373,",",LOG確認!CE373)</f>
        <v>//,,,,,,,,,,</v>
      </c>
    </row>
    <row r="387" spans="1:19" x14ac:dyDescent="0.15">
      <c r="A387" s="611" t="str">
        <f t="shared" ca="1" si="16"/>
        <v/>
      </c>
      <c r="D387" s="388" t="str">
        <f t="shared" ca="1" si="17"/>
        <v/>
      </c>
      <c r="G387" s="388">
        <v>356</v>
      </c>
      <c r="H387" s="388" t="str">
        <f t="shared" ca="1" si="18"/>
        <v/>
      </c>
      <c r="J387" s="388" t="str">
        <f ca="1">IF(K387&lt;&gt;"",MAX(J$32:J386)+1,"")</f>
        <v/>
      </c>
      <c r="K387" s="388" t="str">
        <f ca="1">IF(ｻﾏﾘｰ!$Q$16="ﾁｪｯｸﾛｸﾞ",P387,IF(N387=1,P387,""))</f>
        <v/>
      </c>
      <c r="N387" s="388" t="str">
        <f ca="1">LOG確認!R374</f>
        <v/>
      </c>
      <c r="P387" s="606" t="str">
        <f ca="1">IF(LOG確認!V374=1,"",S387)</f>
        <v/>
      </c>
      <c r="S387" s="388" t="str">
        <f ca="1">CONCATENATE(LOG確認!C374,"/",LOG確認!D374,"/",LOG確認!E374,",",LOG確認!F374,",",LOG確認!G374,",",LOG確認!H374,",",LOG確認!I374,",",LOG確認!J374,LOG確認!K374,",",LOG確認!L374,LOG確認!M374,",",LOG確認!P374,",",LOG確認!Q374,",",LOG確認!N374,",",LOG確認!CE374)</f>
        <v>//,,,,,,,,,,</v>
      </c>
    </row>
    <row r="388" spans="1:19" x14ac:dyDescent="0.15">
      <c r="A388" s="611" t="str">
        <f t="shared" ca="1" si="16"/>
        <v/>
      </c>
      <c r="D388" s="388" t="str">
        <f t="shared" ca="1" si="17"/>
        <v/>
      </c>
      <c r="G388" s="388">
        <v>357</v>
      </c>
      <c r="H388" s="388" t="str">
        <f t="shared" ca="1" si="18"/>
        <v/>
      </c>
      <c r="J388" s="388" t="str">
        <f ca="1">IF(K388&lt;&gt;"",MAX(J$32:J387)+1,"")</f>
        <v/>
      </c>
      <c r="K388" s="388" t="str">
        <f ca="1">IF(ｻﾏﾘｰ!$Q$16="ﾁｪｯｸﾛｸﾞ",P388,IF(N388=1,P388,""))</f>
        <v/>
      </c>
      <c r="N388" s="388" t="str">
        <f ca="1">LOG確認!R375</f>
        <v/>
      </c>
      <c r="P388" s="606" t="str">
        <f ca="1">IF(LOG確認!V375=1,"",S388)</f>
        <v/>
      </c>
      <c r="S388" s="388" t="str">
        <f ca="1">CONCATENATE(LOG確認!C375,"/",LOG確認!D375,"/",LOG確認!E375,",",LOG確認!F375,",",LOG確認!G375,",",LOG確認!H375,",",LOG確認!I375,",",LOG確認!J375,LOG確認!K375,",",LOG確認!L375,LOG確認!M375,",",LOG確認!P375,",",LOG確認!Q375,",",LOG確認!N375,",",LOG確認!CE375)</f>
        <v>//,,,,,,,,,,</v>
      </c>
    </row>
    <row r="389" spans="1:19" x14ac:dyDescent="0.15">
      <c r="A389" s="611" t="str">
        <f t="shared" ca="1" si="16"/>
        <v/>
      </c>
      <c r="D389" s="388" t="str">
        <f t="shared" ca="1" si="17"/>
        <v/>
      </c>
      <c r="G389" s="388">
        <v>358</v>
      </c>
      <c r="H389" s="388" t="str">
        <f t="shared" ca="1" si="18"/>
        <v/>
      </c>
      <c r="J389" s="388" t="str">
        <f ca="1">IF(K389&lt;&gt;"",MAX(J$32:J388)+1,"")</f>
        <v/>
      </c>
      <c r="K389" s="388" t="str">
        <f ca="1">IF(ｻﾏﾘｰ!$Q$16="ﾁｪｯｸﾛｸﾞ",P389,IF(N389=1,P389,""))</f>
        <v/>
      </c>
      <c r="N389" s="388" t="str">
        <f ca="1">LOG確認!R376</f>
        <v/>
      </c>
      <c r="P389" s="606" t="str">
        <f ca="1">IF(LOG確認!V376=1,"",S389)</f>
        <v/>
      </c>
      <c r="S389" s="388" t="str">
        <f ca="1">CONCATENATE(LOG確認!C376,"/",LOG確認!D376,"/",LOG確認!E376,",",LOG確認!F376,",",LOG確認!G376,",",LOG確認!H376,",",LOG確認!I376,",",LOG確認!J376,LOG確認!K376,",",LOG確認!L376,LOG確認!M376,",",LOG確認!P376,",",LOG確認!Q376,",",LOG確認!N376,",",LOG確認!CE376)</f>
        <v>//,,,,,,,,,,</v>
      </c>
    </row>
    <row r="390" spans="1:19" x14ac:dyDescent="0.15">
      <c r="A390" s="611" t="str">
        <f t="shared" ca="1" si="16"/>
        <v/>
      </c>
      <c r="D390" s="388" t="str">
        <f t="shared" ca="1" si="17"/>
        <v/>
      </c>
      <c r="G390" s="388">
        <v>359</v>
      </c>
      <c r="H390" s="388" t="str">
        <f t="shared" ca="1" si="18"/>
        <v/>
      </c>
      <c r="J390" s="388" t="str">
        <f ca="1">IF(K390&lt;&gt;"",MAX(J$32:J389)+1,"")</f>
        <v/>
      </c>
      <c r="K390" s="388" t="str">
        <f ca="1">IF(ｻﾏﾘｰ!$Q$16="ﾁｪｯｸﾛｸﾞ",P390,IF(N390=1,P390,""))</f>
        <v/>
      </c>
      <c r="N390" s="388" t="str">
        <f ca="1">LOG確認!R377</f>
        <v/>
      </c>
      <c r="P390" s="606" t="str">
        <f ca="1">IF(LOG確認!V377=1,"",S390)</f>
        <v/>
      </c>
      <c r="S390" s="388" t="str">
        <f ca="1">CONCATENATE(LOG確認!C377,"/",LOG確認!D377,"/",LOG確認!E377,",",LOG確認!F377,",",LOG確認!G377,",",LOG確認!H377,",",LOG確認!I377,",",LOG確認!J377,LOG確認!K377,",",LOG確認!L377,LOG確認!M377,",",LOG確認!P377,",",LOG確認!Q377,",",LOG確認!N377,",",LOG確認!CE377)</f>
        <v>//,,,,,,,,,,</v>
      </c>
    </row>
    <row r="391" spans="1:19" x14ac:dyDescent="0.15">
      <c r="A391" s="611" t="str">
        <f t="shared" ca="1" si="16"/>
        <v/>
      </c>
      <c r="D391" s="388" t="str">
        <f t="shared" ca="1" si="17"/>
        <v/>
      </c>
      <c r="G391" s="388">
        <v>360</v>
      </c>
      <c r="H391" s="388" t="str">
        <f t="shared" ca="1" si="18"/>
        <v/>
      </c>
      <c r="J391" s="388" t="str">
        <f ca="1">IF(K391&lt;&gt;"",MAX(J$32:J390)+1,"")</f>
        <v/>
      </c>
      <c r="K391" s="388" t="str">
        <f ca="1">IF(ｻﾏﾘｰ!$Q$16="ﾁｪｯｸﾛｸﾞ",P391,IF(N391=1,P391,""))</f>
        <v/>
      </c>
      <c r="N391" s="388" t="str">
        <f ca="1">LOG確認!R378</f>
        <v/>
      </c>
      <c r="P391" s="606" t="str">
        <f ca="1">IF(LOG確認!V378=1,"",S391)</f>
        <v/>
      </c>
      <c r="S391" s="388" t="str">
        <f ca="1">CONCATENATE(LOG確認!C378,"/",LOG確認!D378,"/",LOG確認!E378,",",LOG確認!F378,",",LOG確認!G378,",",LOG確認!H378,",",LOG確認!I378,",",LOG確認!J378,LOG確認!K378,",",LOG確認!L378,LOG確認!M378,",",LOG確認!P378,",",LOG確認!Q378,",",LOG確認!N378,",",LOG確認!CE378)</f>
        <v>//,,,,,,,,,,</v>
      </c>
    </row>
    <row r="392" spans="1:19" x14ac:dyDescent="0.15">
      <c r="A392" s="611" t="str">
        <f t="shared" ca="1" si="16"/>
        <v/>
      </c>
      <c r="D392" s="388" t="str">
        <f t="shared" ca="1" si="17"/>
        <v/>
      </c>
      <c r="G392" s="388">
        <v>361</v>
      </c>
      <c r="H392" s="388" t="str">
        <f t="shared" ca="1" si="18"/>
        <v/>
      </c>
      <c r="J392" s="388" t="str">
        <f ca="1">IF(K392&lt;&gt;"",MAX(J$32:J391)+1,"")</f>
        <v/>
      </c>
      <c r="K392" s="388" t="str">
        <f ca="1">IF(ｻﾏﾘｰ!$Q$16="ﾁｪｯｸﾛｸﾞ",P392,IF(N392=1,P392,""))</f>
        <v/>
      </c>
      <c r="N392" s="388" t="str">
        <f ca="1">LOG確認!R379</f>
        <v/>
      </c>
      <c r="P392" s="606" t="str">
        <f ca="1">IF(LOG確認!V379=1,"",S392)</f>
        <v/>
      </c>
      <c r="S392" s="388" t="str">
        <f ca="1">CONCATENATE(LOG確認!C379,"/",LOG確認!D379,"/",LOG確認!E379,",",LOG確認!F379,",",LOG確認!G379,",",LOG確認!H379,",",LOG確認!I379,",",LOG確認!J379,LOG確認!K379,",",LOG確認!L379,LOG確認!M379,",",LOG確認!P379,",",LOG確認!Q379,",",LOG確認!N379,",",LOG確認!CE379)</f>
        <v>//,,,,,,,,,,</v>
      </c>
    </row>
    <row r="393" spans="1:19" x14ac:dyDescent="0.15">
      <c r="A393" s="611" t="str">
        <f t="shared" ca="1" si="16"/>
        <v/>
      </c>
      <c r="D393" s="388" t="str">
        <f t="shared" ca="1" si="17"/>
        <v/>
      </c>
      <c r="G393" s="388">
        <v>362</v>
      </c>
      <c r="H393" s="388" t="str">
        <f t="shared" ca="1" si="18"/>
        <v/>
      </c>
      <c r="J393" s="388" t="str">
        <f ca="1">IF(K393&lt;&gt;"",MAX(J$32:J392)+1,"")</f>
        <v/>
      </c>
      <c r="K393" s="388" t="str">
        <f ca="1">IF(ｻﾏﾘｰ!$Q$16="ﾁｪｯｸﾛｸﾞ",P393,IF(N393=1,P393,""))</f>
        <v/>
      </c>
      <c r="N393" s="388" t="str">
        <f ca="1">LOG確認!R380</f>
        <v/>
      </c>
      <c r="P393" s="606" t="str">
        <f ca="1">IF(LOG確認!V380=1,"",S393)</f>
        <v/>
      </c>
      <c r="S393" s="388" t="str">
        <f ca="1">CONCATENATE(LOG確認!C380,"/",LOG確認!D380,"/",LOG確認!E380,",",LOG確認!F380,",",LOG確認!G380,",",LOG確認!H380,",",LOG確認!I380,",",LOG確認!J380,LOG確認!K380,",",LOG確認!L380,LOG確認!M380,",",LOG確認!P380,",",LOG確認!Q380,",",LOG確認!N380,",",LOG確認!CE380)</f>
        <v>//,,,,,,,,,,</v>
      </c>
    </row>
    <row r="394" spans="1:19" x14ac:dyDescent="0.15">
      <c r="A394" s="611" t="str">
        <f t="shared" ca="1" si="16"/>
        <v/>
      </c>
      <c r="D394" s="388" t="str">
        <f t="shared" ca="1" si="17"/>
        <v/>
      </c>
      <c r="G394" s="388">
        <v>363</v>
      </c>
      <c r="H394" s="388" t="str">
        <f t="shared" ca="1" si="18"/>
        <v/>
      </c>
      <c r="J394" s="388" t="str">
        <f ca="1">IF(K394&lt;&gt;"",MAX(J$32:J393)+1,"")</f>
        <v/>
      </c>
      <c r="K394" s="388" t="str">
        <f ca="1">IF(ｻﾏﾘｰ!$Q$16="ﾁｪｯｸﾛｸﾞ",P394,IF(N394=1,P394,""))</f>
        <v/>
      </c>
      <c r="N394" s="388" t="str">
        <f ca="1">LOG確認!R381</f>
        <v/>
      </c>
      <c r="P394" s="606" t="str">
        <f ca="1">IF(LOG確認!V381=1,"",S394)</f>
        <v/>
      </c>
      <c r="S394" s="388" t="str">
        <f ca="1">CONCATENATE(LOG確認!C381,"/",LOG確認!D381,"/",LOG確認!E381,",",LOG確認!F381,",",LOG確認!G381,",",LOG確認!H381,",",LOG確認!I381,",",LOG確認!J381,LOG確認!K381,",",LOG確認!L381,LOG確認!M381,",",LOG確認!P381,",",LOG確認!Q381,",",LOG確認!N381,",",LOG確認!CE381)</f>
        <v>//,,,,,,,,,,</v>
      </c>
    </row>
    <row r="395" spans="1:19" x14ac:dyDescent="0.15">
      <c r="A395" s="611" t="str">
        <f t="shared" ca="1" si="16"/>
        <v/>
      </c>
      <c r="D395" s="388" t="str">
        <f t="shared" ca="1" si="17"/>
        <v/>
      </c>
      <c r="G395" s="388">
        <v>364</v>
      </c>
      <c r="H395" s="388" t="str">
        <f t="shared" ca="1" si="18"/>
        <v/>
      </c>
      <c r="J395" s="388" t="str">
        <f ca="1">IF(K395&lt;&gt;"",MAX(J$32:J394)+1,"")</f>
        <v/>
      </c>
      <c r="K395" s="388" t="str">
        <f ca="1">IF(ｻﾏﾘｰ!$Q$16="ﾁｪｯｸﾛｸﾞ",P395,IF(N395=1,P395,""))</f>
        <v/>
      </c>
      <c r="N395" s="388" t="str">
        <f ca="1">LOG確認!R382</f>
        <v/>
      </c>
      <c r="P395" s="606" t="str">
        <f ca="1">IF(LOG確認!V382=1,"",S395)</f>
        <v/>
      </c>
      <c r="S395" s="388" t="str">
        <f ca="1">CONCATENATE(LOG確認!C382,"/",LOG確認!D382,"/",LOG確認!E382,",",LOG確認!F382,",",LOG確認!G382,",",LOG確認!H382,",",LOG確認!I382,",",LOG確認!J382,LOG確認!K382,",",LOG確認!L382,LOG確認!M382,",",LOG確認!P382,",",LOG確認!Q382,",",LOG確認!N382,",",LOG確認!CE382)</f>
        <v>//,,,,,,,,,,</v>
      </c>
    </row>
    <row r="396" spans="1:19" x14ac:dyDescent="0.15">
      <c r="A396" s="611" t="str">
        <f t="shared" ca="1" si="16"/>
        <v/>
      </c>
      <c r="D396" s="388" t="str">
        <f t="shared" ca="1" si="17"/>
        <v/>
      </c>
      <c r="G396" s="388">
        <v>365</v>
      </c>
      <c r="H396" s="388" t="str">
        <f t="shared" ca="1" si="18"/>
        <v/>
      </c>
      <c r="J396" s="388" t="str">
        <f ca="1">IF(K396&lt;&gt;"",MAX(J$32:J395)+1,"")</f>
        <v/>
      </c>
      <c r="K396" s="388" t="str">
        <f ca="1">IF(ｻﾏﾘｰ!$Q$16="ﾁｪｯｸﾛｸﾞ",P396,IF(N396=1,P396,""))</f>
        <v/>
      </c>
      <c r="N396" s="388" t="str">
        <f ca="1">LOG確認!R383</f>
        <v/>
      </c>
      <c r="P396" s="606" t="str">
        <f ca="1">IF(LOG確認!V383=1,"",S396)</f>
        <v/>
      </c>
      <c r="S396" s="388" t="str">
        <f ca="1">CONCATENATE(LOG確認!C383,"/",LOG確認!D383,"/",LOG確認!E383,",",LOG確認!F383,",",LOG確認!G383,",",LOG確認!H383,",",LOG確認!I383,",",LOG確認!J383,LOG確認!K383,",",LOG確認!L383,LOG確認!M383,",",LOG確認!P383,",",LOG確認!Q383,",",LOG確認!N383,",",LOG確認!CE383)</f>
        <v>//,,,,,,,,,,</v>
      </c>
    </row>
    <row r="397" spans="1:19" x14ac:dyDescent="0.15">
      <c r="A397" s="611" t="str">
        <f t="shared" ca="1" si="16"/>
        <v/>
      </c>
      <c r="D397" s="388" t="str">
        <f t="shared" ca="1" si="17"/>
        <v/>
      </c>
      <c r="G397" s="388">
        <v>366</v>
      </c>
      <c r="H397" s="388" t="str">
        <f t="shared" ca="1" si="18"/>
        <v/>
      </c>
      <c r="J397" s="388" t="str">
        <f ca="1">IF(K397&lt;&gt;"",MAX(J$32:J396)+1,"")</f>
        <v/>
      </c>
      <c r="K397" s="388" t="str">
        <f ca="1">IF(ｻﾏﾘｰ!$Q$16="ﾁｪｯｸﾛｸﾞ",P397,IF(N397=1,P397,""))</f>
        <v/>
      </c>
      <c r="N397" s="388" t="str">
        <f ca="1">LOG確認!R384</f>
        <v/>
      </c>
      <c r="P397" s="606" t="str">
        <f ca="1">IF(LOG確認!V384=1,"",S397)</f>
        <v/>
      </c>
      <c r="S397" s="388" t="str">
        <f ca="1">CONCATENATE(LOG確認!C384,"/",LOG確認!D384,"/",LOG確認!E384,",",LOG確認!F384,",",LOG確認!G384,",",LOG確認!H384,",",LOG確認!I384,",",LOG確認!J384,LOG確認!K384,",",LOG確認!L384,LOG確認!M384,",",LOG確認!P384,",",LOG確認!Q384,",",LOG確認!N384,",",LOG確認!CE384)</f>
        <v>//,,,,,,,,,,</v>
      </c>
    </row>
    <row r="398" spans="1:19" x14ac:dyDescent="0.15">
      <c r="A398" s="611" t="str">
        <f t="shared" ref="A398:A461" ca="1" si="19">IF($Q$7=1,"",D398)</f>
        <v/>
      </c>
      <c r="D398" s="388" t="str">
        <f t="shared" ca="1" si="17"/>
        <v/>
      </c>
      <c r="G398" s="388">
        <v>367</v>
      </c>
      <c r="H398" s="388" t="str">
        <f t="shared" ca="1" si="18"/>
        <v/>
      </c>
      <c r="J398" s="388" t="str">
        <f ca="1">IF(K398&lt;&gt;"",MAX(J$32:J397)+1,"")</f>
        <v/>
      </c>
      <c r="K398" s="388" t="str">
        <f ca="1">IF(ｻﾏﾘｰ!$Q$16="ﾁｪｯｸﾛｸﾞ",P398,IF(N398=1,P398,""))</f>
        <v/>
      </c>
      <c r="N398" s="388" t="str">
        <f ca="1">LOG確認!R385</f>
        <v/>
      </c>
      <c r="P398" s="606" t="str">
        <f ca="1">IF(LOG確認!V385=1,"",S398)</f>
        <v/>
      </c>
      <c r="S398" s="388" t="str">
        <f ca="1">CONCATENATE(LOG確認!C385,"/",LOG確認!D385,"/",LOG確認!E385,",",LOG確認!F385,",",LOG確認!G385,",",LOG確認!H385,",",LOG確認!I385,",",LOG確認!J385,LOG確認!K385,",",LOG確認!L385,LOG確認!M385,",",LOG確認!P385,",",LOG確認!Q385,",",LOG確認!N385,",",LOG確認!CE385)</f>
        <v>//,,,,,,,,,,</v>
      </c>
    </row>
    <row r="399" spans="1:19" x14ac:dyDescent="0.15">
      <c r="A399" s="611" t="str">
        <f t="shared" ca="1" si="19"/>
        <v/>
      </c>
      <c r="D399" s="388" t="str">
        <f t="shared" ca="1" si="17"/>
        <v/>
      </c>
      <c r="G399" s="388">
        <v>368</v>
      </c>
      <c r="H399" s="388" t="str">
        <f t="shared" ca="1" si="18"/>
        <v/>
      </c>
      <c r="J399" s="388" t="str">
        <f ca="1">IF(K399&lt;&gt;"",MAX(J$32:J398)+1,"")</f>
        <v/>
      </c>
      <c r="K399" s="388" t="str">
        <f ca="1">IF(ｻﾏﾘｰ!$Q$16="ﾁｪｯｸﾛｸﾞ",P399,IF(N399=1,P399,""))</f>
        <v/>
      </c>
      <c r="N399" s="388" t="str">
        <f ca="1">LOG確認!R386</f>
        <v/>
      </c>
      <c r="P399" s="606" t="str">
        <f ca="1">IF(LOG確認!V386=1,"",S399)</f>
        <v/>
      </c>
      <c r="S399" s="388" t="str">
        <f ca="1">CONCATENATE(LOG確認!C386,"/",LOG確認!D386,"/",LOG確認!E386,",",LOG確認!F386,",",LOG確認!G386,",",LOG確認!H386,",",LOG確認!I386,",",LOG確認!J386,LOG確認!K386,",",LOG確認!L386,LOG確認!M386,",",LOG確認!P386,",",LOG確認!Q386,",",LOG確認!N386,",",LOG確認!CE386)</f>
        <v>//,,,,,,,,,,</v>
      </c>
    </row>
    <row r="400" spans="1:19" x14ac:dyDescent="0.15">
      <c r="A400" s="611" t="str">
        <f t="shared" ca="1" si="19"/>
        <v/>
      </c>
      <c r="D400" s="388" t="str">
        <f t="shared" ca="1" si="17"/>
        <v/>
      </c>
      <c r="G400" s="388">
        <v>369</v>
      </c>
      <c r="H400" s="388" t="str">
        <f t="shared" ca="1" si="18"/>
        <v/>
      </c>
      <c r="J400" s="388" t="str">
        <f ca="1">IF(K400&lt;&gt;"",MAX(J$32:J399)+1,"")</f>
        <v/>
      </c>
      <c r="K400" s="388" t="str">
        <f ca="1">IF(ｻﾏﾘｰ!$Q$16="ﾁｪｯｸﾛｸﾞ",P400,IF(N400=1,P400,""))</f>
        <v/>
      </c>
      <c r="N400" s="388" t="str">
        <f ca="1">LOG確認!R387</f>
        <v/>
      </c>
      <c r="P400" s="606" t="str">
        <f ca="1">IF(LOG確認!V387=1,"",S400)</f>
        <v/>
      </c>
      <c r="S400" s="388" t="str">
        <f ca="1">CONCATENATE(LOG確認!C387,"/",LOG確認!D387,"/",LOG確認!E387,",",LOG確認!F387,",",LOG確認!G387,",",LOG確認!H387,",",LOG確認!I387,",",LOG確認!J387,LOG確認!K387,",",LOG確認!L387,LOG確認!M387,",",LOG確認!P387,",",LOG確認!Q387,",",LOG確認!N387,",",LOG確認!CE387)</f>
        <v>//,,,,,,,,,,</v>
      </c>
    </row>
    <row r="401" spans="1:19" x14ac:dyDescent="0.15">
      <c r="A401" s="611" t="str">
        <f t="shared" ca="1" si="19"/>
        <v/>
      </c>
      <c r="D401" s="388" t="str">
        <f t="shared" ca="1" si="17"/>
        <v/>
      </c>
      <c r="G401" s="388">
        <v>370</v>
      </c>
      <c r="H401" s="388" t="str">
        <f t="shared" ca="1" si="18"/>
        <v/>
      </c>
      <c r="J401" s="388" t="str">
        <f ca="1">IF(K401&lt;&gt;"",MAX(J$32:J400)+1,"")</f>
        <v/>
      </c>
      <c r="K401" s="388" t="str">
        <f ca="1">IF(ｻﾏﾘｰ!$Q$16="ﾁｪｯｸﾛｸﾞ",P401,IF(N401=1,P401,""))</f>
        <v/>
      </c>
      <c r="N401" s="388" t="str">
        <f ca="1">LOG確認!R388</f>
        <v/>
      </c>
      <c r="P401" s="606" t="str">
        <f ca="1">IF(LOG確認!V388=1,"",S401)</f>
        <v/>
      </c>
      <c r="S401" s="388" t="str">
        <f ca="1">CONCATENATE(LOG確認!C388,"/",LOG確認!D388,"/",LOG確認!E388,",",LOG確認!F388,",",LOG確認!G388,",",LOG確認!H388,",",LOG確認!I388,",",LOG確認!J388,LOG確認!K388,",",LOG確認!L388,LOG確認!M388,",",LOG確認!P388,",",LOG確認!Q388,",",LOG確認!N388,",",LOG確認!CE388)</f>
        <v>//,,,,,,,,,,</v>
      </c>
    </row>
    <row r="402" spans="1:19" x14ac:dyDescent="0.15">
      <c r="A402" s="611" t="str">
        <f t="shared" ca="1" si="19"/>
        <v/>
      </c>
      <c r="D402" s="388" t="str">
        <f t="shared" ca="1" si="17"/>
        <v/>
      </c>
      <c r="G402" s="388">
        <v>371</v>
      </c>
      <c r="H402" s="388" t="str">
        <f t="shared" ca="1" si="18"/>
        <v/>
      </c>
      <c r="J402" s="388" t="str">
        <f ca="1">IF(K402&lt;&gt;"",MAX(J$32:J401)+1,"")</f>
        <v/>
      </c>
      <c r="K402" s="388" t="str">
        <f ca="1">IF(ｻﾏﾘｰ!$Q$16="ﾁｪｯｸﾛｸﾞ",P402,IF(N402=1,P402,""))</f>
        <v/>
      </c>
      <c r="N402" s="388" t="str">
        <f ca="1">LOG確認!R389</f>
        <v/>
      </c>
      <c r="P402" s="606" t="str">
        <f ca="1">IF(LOG確認!V389=1,"",S402)</f>
        <v/>
      </c>
      <c r="S402" s="388" t="str">
        <f ca="1">CONCATENATE(LOG確認!C389,"/",LOG確認!D389,"/",LOG確認!E389,",",LOG確認!F389,",",LOG確認!G389,",",LOG確認!H389,",",LOG確認!I389,",",LOG確認!J389,LOG確認!K389,",",LOG確認!L389,LOG確認!M389,",",LOG確認!P389,",",LOG確認!Q389,",",LOG確認!N389,",",LOG確認!CE389)</f>
        <v>//,,,,,,,,,,</v>
      </c>
    </row>
    <row r="403" spans="1:19" x14ac:dyDescent="0.15">
      <c r="A403" s="611" t="str">
        <f t="shared" ca="1" si="19"/>
        <v/>
      </c>
      <c r="D403" s="388" t="str">
        <f t="shared" ca="1" si="17"/>
        <v/>
      </c>
      <c r="G403" s="388">
        <v>372</v>
      </c>
      <c r="H403" s="388" t="str">
        <f t="shared" ca="1" si="18"/>
        <v/>
      </c>
      <c r="J403" s="388" t="str">
        <f ca="1">IF(K403&lt;&gt;"",MAX(J$32:J402)+1,"")</f>
        <v/>
      </c>
      <c r="K403" s="388" t="str">
        <f ca="1">IF(ｻﾏﾘｰ!$Q$16="ﾁｪｯｸﾛｸﾞ",P403,IF(N403=1,P403,""))</f>
        <v/>
      </c>
      <c r="N403" s="388" t="str">
        <f ca="1">LOG確認!R390</f>
        <v/>
      </c>
      <c r="P403" s="606" t="str">
        <f ca="1">IF(LOG確認!V390=1,"",S403)</f>
        <v/>
      </c>
      <c r="S403" s="388" t="str">
        <f ca="1">CONCATENATE(LOG確認!C390,"/",LOG確認!D390,"/",LOG確認!E390,",",LOG確認!F390,",",LOG確認!G390,",",LOG確認!H390,",",LOG確認!I390,",",LOG確認!J390,LOG確認!K390,",",LOG確認!L390,LOG確認!M390,",",LOG確認!P390,",",LOG確認!Q390,",",LOG確認!N390,",",LOG確認!CE390)</f>
        <v>//,,,,,,,,,,</v>
      </c>
    </row>
    <row r="404" spans="1:19" x14ac:dyDescent="0.15">
      <c r="A404" s="611" t="str">
        <f t="shared" ca="1" si="19"/>
        <v/>
      </c>
      <c r="D404" s="388" t="str">
        <f t="shared" ca="1" si="17"/>
        <v/>
      </c>
      <c r="G404" s="388">
        <v>373</v>
      </c>
      <c r="H404" s="388" t="str">
        <f t="shared" ca="1" si="18"/>
        <v/>
      </c>
      <c r="J404" s="388" t="str">
        <f ca="1">IF(K404&lt;&gt;"",MAX(J$32:J403)+1,"")</f>
        <v/>
      </c>
      <c r="K404" s="388" t="str">
        <f ca="1">IF(ｻﾏﾘｰ!$Q$16="ﾁｪｯｸﾛｸﾞ",P404,IF(N404=1,P404,""))</f>
        <v/>
      </c>
      <c r="N404" s="388" t="str">
        <f ca="1">LOG確認!R391</f>
        <v/>
      </c>
      <c r="P404" s="606" t="str">
        <f ca="1">IF(LOG確認!V391=1,"",S404)</f>
        <v/>
      </c>
      <c r="S404" s="388" t="str">
        <f ca="1">CONCATENATE(LOG確認!C391,"/",LOG確認!D391,"/",LOG確認!E391,",",LOG確認!F391,",",LOG確認!G391,",",LOG確認!H391,",",LOG確認!I391,",",LOG確認!J391,LOG確認!K391,",",LOG確認!L391,LOG確認!M391,",",LOG確認!P391,",",LOG確認!Q391,",",LOG確認!N391,",",LOG確認!CE391)</f>
        <v>//,,,,,,,,,,</v>
      </c>
    </row>
    <row r="405" spans="1:19" x14ac:dyDescent="0.15">
      <c r="A405" s="611" t="str">
        <f t="shared" ca="1" si="19"/>
        <v/>
      </c>
      <c r="D405" s="388" t="str">
        <f t="shared" ca="1" si="17"/>
        <v/>
      </c>
      <c r="G405" s="388">
        <v>374</v>
      </c>
      <c r="H405" s="388" t="str">
        <f t="shared" ca="1" si="18"/>
        <v/>
      </c>
      <c r="J405" s="388" t="str">
        <f ca="1">IF(K405&lt;&gt;"",MAX(J$32:J404)+1,"")</f>
        <v/>
      </c>
      <c r="K405" s="388" t="str">
        <f ca="1">IF(ｻﾏﾘｰ!$Q$16="ﾁｪｯｸﾛｸﾞ",P405,IF(N405=1,P405,""))</f>
        <v/>
      </c>
      <c r="N405" s="388" t="str">
        <f ca="1">LOG確認!R392</f>
        <v/>
      </c>
      <c r="P405" s="606" t="str">
        <f ca="1">IF(LOG確認!V392=1,"",S405)</f>
        <v/>
      </c>
      <c r="S405" s="388" t="str">
        <f ca="1">CONCATENATE(LOG確認!C392,"/",LOG確認!D392,"/",LOG確認!E392,",",LOG確認!F392,",",LOG確認!G392,",",LOG確認!H392,",",LOG確認!I392,",",LOG確認!J392,LOG確認!K392,",",LOG確認!L392,LOG確認!M392,",",LOG確認!P392,",",LOG確認!Q392,",",LOG確認!N392,",",LOG確認!CE392)</f>
        <v>//,,,,,,,,,,</v>
      </c>
    </row>
    <row r="406" spans="1:19" x14ac:dyDescent="0.15">
      <c r="A406" s="611" t="str">
        <f t="shared" ca="1" si="19"/>
        <v/>
      </c>
      <c r="D406" s="388" t="str">
        <f t="shared" ca="1" si="17"/>
        <v/>
      </c>
      <c r="G406" s="388">
        <v>375</v>
      </c>
      <c r="H406" s="388" t="str">
        <f t="shared" ca="1" si="18"/>
        <v/>
      </c>
      <c r="J406" s="388" t="str">
        <f ca="1">IF(K406&lt;&gt;"",MAX(J$32:J405)+1,"")</f>
        <v/>
      </c>
      <c r="K406" s="388" t="str">
        <f ca="1">IF(ｻﾏﾘｰ!$Q$16="ﾁｪｯｸﾛｸﾞ",P406,IF(N406=1,P406,""))</f>
        <v/>
      </c>
      <c r="N406" s="388" t="str">
        <f ca="1">LOG確認!R393</f>
        <v/>
      </c>
      <c r="P406" s="606" t="str">
        <f ca="1">IF(LOG確認!V393=1,"",S406)</f>
        <v/>
      </c>
      <c r="S406" s="388" t="str">
        <f ca="1">CONCATENATE(LOG確認!C393,"/",LOG確認!D393,"/",LOG確認!E393,",",LOG確認!F393,",",LOG確認!G393,",",LOG確認!H393,",",LOG確認!I393,",",LOG確認!J393,LOG確認!K393,",",LOG確認!L393,LOG確認!M393,",",LOG確認!P393,",",LOG確認!Q393,",",LOG確認!N393,",",LOG確認!CE393)</f>
        <v>//,,,,,,,,,,</v>
      </c>
    </row>
    <row r="407" spans="1:19" x14ac:dyDescent="0.15">
      <c r="A407" s="611" t="str">
        <f t="shared" ca="1" si="19"/>
        <v/>
      </c>
      <c r="D407" s="388" t="str">
        <f t="shared" ca="1" si="17"/>
        <v/>
      </c>
      <c r="G407" s="388">
        <v>376</v>
      </c>
      <c r="H407" s="388" t="str">
        <f t="shared" ca="1" si="18"/>
        <v/>
      </c>
      <c r="J407" s="388" t="str">
        <f ca="1">IF(K407&lt;&gt;"",MAX(J$32:J406)+1,"")</f>
        <v/>
      </c>
      <c r="K407" s="388" t="str">
        <f ca="1">IF(ｻﾏﾘｰ!$Q$16="ﾁｪｯｸﾛｸﾞ",P407,IF(N407=1,P407,""))</f>
        <v/>
      </c>
      <c r="N407" s="388" t="str">
        <f ca="1">LOG確認!R394</f>
        <v/>
      </c>
      <c r="P407" s="606" t="str">
        <f ca="1">IF(LOG確認!V394=1,"",S407)</f>
        <v/>
      </c>
      <c r="S407" s="388" t="str">
        <f ca="1">CONCATENATE(LOG確認!C394,"/",LOG確認!D394,"/",LOG確認!E394,",",LOG確認!F394,",",LOG確認!G394,",",LOG確認!H394,",",LOG確認!I394,",",LOG確認!J394,LOG確認!K394,",",LOG確認!L394,LOG確認!M394,",",LOG確認!P394,",",LOG確認!Q394,",",LOG確認!N394,",",LOG確認!CE394)</f>
        <v>//,,,,,,,,,,</v>
      </c>
    </row>
    <row r="408" spans="1:19" x14ac:dyDescent="0.15">
      <c r="A408" s="611" t="str">
        <f t="shared" ca="1" si="19"/>
        <v/>
      </c>
      <c r="D408" s="388" t="str">
        <f t="shared" ca="1" si="17"/>
        <v/>
      </c>
      <c r="G408" s="388">
        <v>377</v>
      </c>
      <c r="H408" s="388" t="str">
        <f t="shared" ca="1" si="18"/>
        <v/>
      </c>
      <c r="J408" s="388" t="str">
        <f ca="1">IF(K408&lt;&gt;"",MAX(J$32:J407)+1,"")</f>
        <v/>
      </c>
      <c r="K408" s="388" t="str">
        <f ca="1">IF(ｻﾏﾘｰ!$Q$16="ﾁｪｯｸﾛｸﾞ",P408,IF(N408=1,P408,""))</f>
        <v/>
      </c>
      <c r="N408" s="388" t="str">
        <f ca="1">LOG確認!R395</f>
        <v/>
      </c>
      <c r="P408" s="606" t="str">
        <f ca="1">IF(LOG確認!V395=1,"",S408)</f>
        <v/>
      </c>
      <c r="S408" s="388" t="str">
        <f ca="1">CONCATENATE(LOG確認!C395,"/",LOG確認!D395,"/",LOG確認!E395,",",LOG確認!F395,",",LOG確認!G395,",",LOG確認!H395,",",LOG確認!I395,",",LOG確認!J395,LOG確認!K395,",",LOG確認!L395,LOG確認!M395,",",LOG確認!P395,",",LOG確認!Q395,",",LOG確認!N395,",",LOG確認!CE395)</f>
        <v>//,,,,,,,,,,</v>
      </c>
    </row>
    <row r="409" spans="1:19" x14ac:dyDescent="0.15">
      <c r="A409" s="611" t="str">
        <f t="shared" ca="1" si="19"/>
        <v/>
      </c>
      <c r="D409" s="388" t="str">
        <f t="shared" ca="1" si="17"/>
        <v/>
      </c>
      <c r="G409" s="388">
        <v>378</v>
      </c>
      <c r="H409" s="388" t="str">
        <f t="shared" ca="1" si="18"/>
        <v/>
      </c>
      <c r="J409" s="388" t="str">
        <f ca="1">IF(K409&lt;&gt;"",MAX(J$32:J408)+1,"")</f>
        <v/>
      </c>
      <c r="K409" s="388" t="str">
        <f ca="1">IF(ｻﾏﾘｰ!$Q$16="ﾁｪｯｸﾛｸﾞ",P409,IF(N409=1,P409,""))</f>
        <v/>
      </c>
      <c r="N409" s="388" t="str">
        <f ca="1">LOG確認!R396</f>
        <v/>
      </c>
      <c r="P409" s="606" t="str">
        <f ca="1">IF(LOG確認!V396=1,"",S409)</f>
        <v/>
      </c>
      <c r="S409" s="388" t="str">
        <f ca="1">CONCATENATE(LOG確認!C396,"/",LOG確認!D396,"/",LOG確認!E396,",",LOG確認!F396,",",LOG確認!G396,",",LOG確認!H396,",",LOG確認!I396,",",LOG確認!J396,LOG確認!K396,",",LOG確認!L396,LOG確認!M396,",",LOG確認!P396,",",LOG確認!Q396,",",LOG確認!N396,",",LOG確認!CE396)</f>
        <v>//,,,,,,,,,,</v>
      </c>
    </row>
    <row r="410" spans="1:19" x14ac:dyDescent="0.15">
      <c r="A410" s="611" t="str">
        <f t="shared" ca="1" si="19"/>
        <v/>
      </c>
      <c r="D410" s="388" t="str">
        <f t="shared" ca="1" si="17"/>
        <v/>
      </c>
      <c r="G410" s="388">
        <v>379</v>
      </c>
      <c r="H410" s="388" t="str">
        <f t="shared" ca="1" si="18"/>
        <v/>
      </c>
      <c r="J410" s="388" t="str">
        <f ca="1">IF(K410&lt;&gt;"",MAX(J$32:J409)+1,"")</f>
        <v/>
      </c>
      <c r="K410" s="388" t="str">
        <f ca="1">IF(ｻﾏﾘｰ!$Q$16="ﾁｪｯｸﾛｸﾞ",P410,IF(N410=1,P410,""))</f>
        <v/>
      </c>
      <c r="N410" s="388" t="str">
        <f ca="1">LOG確認!R397</f>
        <v/>
      </c>
      <c r="P410" s="606" t="str">
        <f ca="1">IF(LOG確認!V397=1,"",S410)</f>
        <v/>
      </c>
      <c r="S410" s="388" t="str">
        <f ca="1">CONCATENATE(LOG確認!C397,"/",LOG確認!D397,"/",LOG確認!E397,",",LOG確認!F397,",",LOG確認!G397,",",LOG確認!H397,",",LOG確認!I397,",",LOG確認!J397,LOG確認!K397,",",LOG確認!L397,LOG確認!M397,",",LOG確認!P397,",",LOG確認!Q397,",",LOG確認!N397,",",LOG確認!CE397)</f>
        <v>//,,,,,,,,,,</v>
      </c>
    </row>
    <row r="411" spans="1:19" x14ac:dyDescent="0.15">
      <c r="A411" s="611" t="str">
        <f t="shared" ca="1" si="19"/>
        <v/>
      </c>
      <c r="D411" s="388" t="str">
        <f t="shared" ca="1" si="17"/>
        <v/>
      </c>
      <c r="G411" s="388">
        <v>380</v>
      </c>
      <c r="H411" s="388" t="str">
        <f t="shared" ca="1" si="18"/>
        <v/>
      </c>
      <c r="J411" s="388" t="str">
        <f ca="1">IF(K411&lt;&gt;"",MAX(J$32:J410)+1,"")</f>
        <v/>
      </c>
      <c r="K411" s="388" t="str">
        <f ca="1">IF(ｻﾏﾘｰ!$Q$16="ﾁｪｯｸﾛｸﾞ",P411,IF(N411=1,P411,""))</f>
        <v/>
      </c>
      <c r="N411" s="388" t="str">
        <f ca="1">LOG確認!R398</f>
        <v/>
      </c>
      <c r="P411" s="606" t="str">
        <f ca="1">IF(LOG確認!V398=1,"",S411)</f>
        <v/>
      </c>
      <c r="S411" s="388" t="str">
        <f ca="1">CONCATENATE(LOG確認!C398,"/",LOG確認!D398,"/",LOG確認!E398,",",LOG確認!F398,",",LOG確認!G398,",",LOG確認!H398,",",LOG確認!I398,",",LOG確認!J398,LOG確認!K398,",",LOG確認!L398,LOG確認!M398,",",LOG確認!P398,",",LOG確認!Q398,",",LOG確認!N398,",",LOG確認!CE398)</f>
        <v>//,,,,,,,,,,</v>
      </c>
    </row>
    <row r="412" spans="1:19" x14ac:dyDescent="0.15">
      <c r="A412" s="611" t="str">
        <f t="shared" ca="1" si="19"/>
        <v/>
      </c>
      <c r="D412" s="388" t="str">
        <f t="shared" ca="1" si="17"/>
        <v/>
      </c>
      <c r="G412" s="388">
        <v>381</v>
      </c>
      <c r="H412" s="388" t="str">
        <f t="shared" ca="1" si="18"/>
        <v/>
      </c>
      <c r="J412" s="388" t="str">
        <f ca="1">IF(K412&lt;&gt;"",MAX(J$32:J411)+1,"")</f>
        <v/>
      </c>
      <c r="K412" s="388" t="str">
        <f ca="1">IF(ｻﾏﾘｰ!$Q$16="ﾁｪｯｸﾛｸﾞ",P412,IF(N412=1,P412,""))</f>
        <v/>
      </c>
      <c r="N412" s="388" t="str">
        <f ca="1">LOG確認!R399</f>
        <v/>
      </c>
      <c r="P412" s="606" t="str">
        <f ca="1">IF(LOG確認!V399=1,"",S412)</f>
        <v/>
      </c>
      <c r="S412" s="388" t="str">
        <f ca="1">CONCATENATE(LOG確認!C399,"/",LOG確認!D399,"/",LOG確認!E399,",",LOG確認!F399,",",LOG確認!G399,",",LOG確認!H399,",",LOG確認!I399,",",LOG確認!J399,LOG確認!K399,",",LOG確認!L399,LOG確認!M399,",",LOG確認!P399,",",LOG確認!Q399,",",LOG確認!N399,",",LOG確認!CE399)</f>
        <v>//,,,,,,,,,,</v>
      </c>
    </row>
    <row r="413" spans="1:19" x14ac:dyDescent="0.15">
      <c r="A413" s="611" t="str">
        <f t="shared" ca="1" si="19"/>
        <v/>
      </c>
      <c r="D413" s="388" t="str">
        <f t="shared" ca="1" si="17"/>
        <v/>
      </c>
      <c r="G413" s="388">
        <v>382</v>
      </c>
      <c r="H413" s="388" t="str">
        <f t="shared" ca="1" si="18"/>
        <v/>
      </c>
      <c r="J413" s="388" t="str">
        <f ca="1">IF(K413&lt;&gt;"",MAX(J$32:J412)+1,"")</f>
        <v/>
      </c>
      <c r="K413" s="388" t="str">
        <f ca="1">IF(ｻﾏﾘｰ!$Q$16="ﾁｪｯｸﾛｸﾞ",P413,IF(N413=1,P413,""))</f>
        <v/>
      </c>
      <c r="N413" s="388" t="str">
        <f ca="1">LOG確認!R400</f>
        <v/>
      </c>
      <c r="P413" s="606" t="str">
        <f ca="1">IF(LOG確認!V400=1,"",S413)</f>
        <v/>
      </c>
      <c r="S413" s="388" t="str">
        <f ca="1">CONCATENATE(LOG確認!C400,"/",LOG確認!D400,"/",LOG確認!E400,",",LOG確認!F400,",",LOG確認!G400,",",LOG確認!H400,",",LOG確認!I400,",",LOG確認!J400,LOG確認!K400,",",LOG確認!L400,LOG確認!M400,",",LOG確認!P400,",",LOG確認!Q400,",",LOG確認!N400,",",LOG確認!CE400)</f>
        <v>//,,,,,,,,,,</v>
      </c>
    </row>
    <row r="414" spans="1:19" x14ac:dyDescent="0.15">
      <c r="A414" s="611" t="str">
        <f t="shared" ca="1" si="19"/>
        <v/>
      </c>
      <c r="D414" s="388" t="str">
        <f t="shared" ca="1" si="17"/>
        <v/>
      </c>
      <c r="G414" s="388">
        <v>383</v>
      </c>
      <c r="H414" s="388" t="str">
        <f t="shared" ca="1" si="18"/>
        <v/>
      </c>
      <c r="J414" s="388" t="str">
        <f ca="1">IF(K414&lt;&gt;"",MAX(J$32:J413)+1,"")</f>
        <v/>
      </c>
      <c r="K414" s="388" t="str">
        <f ca="1">IF(ｻﾏﾘｰ!$Q$16="ﾁｪｯｸﾛｸﾞ",P414,IF(N414=1,P414,""))</f>
        <v/>
      </c>
      <c r="N414" s="388" t="str">
        <f ca="1">LOG確認!R401</f>
        <v/>
      </c>
      <c r="P414" s="606" t="str">
        <f ca="1">IF(LOG確認!V401=1,"",S414)</f>
        <v/>
      </c>
      <c r="S414" s="388" t="str">
        <f ca="1">CONCATENATE(LOG確認!C401,"/",LOG確認!D401,"/",LOG確認!E401,",",LOG確認!F401,",",LOG確認!G401,",",LOG確認!H401,",",LOG確認!I401,",",LOG確認!J401,LOG確認!K401,",",LOG確認!L401,LOG確認!M401,",",LOG確認!P401,",",LOG確認!Q401,",",LOG確認!N401,",",LOG確認!CE401)</f>
        <v>//,,,,,,,,,,</v>
      </c>
    </row>
    <row r="415" spans="1:19" x14ac:dyDescent="0.15">
      <c r="A415" s="611" t="str">
        <f t="shared" ca="1" si="19"/>
        <v/>
      </c>
      <c r="D415" s="388" t="str">
        <f t="shared" ca="1" si="17"/>
        <v/>
      </c>
      <c r="G415" s="388">
        <v>384</v>
      </c>
      <c r="H415" s="388" t="str">
        <f t="shared" ca="1" si="18"/>
        <v/>
      </c>
      <c r="J415" s="388" t="str">
        <f ca="1">IF(K415&lt;&gt;"",MAX(J$32:J414)+1,"")</f>
        <v/>
      </c>
      <c r="K415" s="388" t="str">
        <f ca="1">IF(ｻﾏﾘｰ!$Q$16="ﾁｪｯｸﾛｸﾞ",P415,IF(N415=1,P415,""))</f>
        <v/>
      </c>
      <c r="N415" s="388" t="str">
        <f ca="1">LOG確認!R402</f>
        <v/>
      </c>
      <c r="P415" s="606" t="str">
        <f ca="1">IF(LOG確認!V402=1,"",S415)</f>
        <v/>
      </c>
      <c r="S415" s="388" t="str">
        <f ca="1">CONCATENATE(LOG確認!C402,"/",LOG確認!D402,"/",LOG確認!E402,",",LOG確認!F402,",",LOG確認!G402,",",LOG確認!H402,",",LOG確認!I402,",",LOG確認!J402,LOG確認!K402,",",LOG確認!L402,LOG確認!M402,",",LOG確認!P402,",",LOG確認!Q402,",",LOG確認!N402,",",LOG確認!CE402)</f>
        <v>//,,,,,,,,,,</v>
      </c>
    </row>
    <row r="416" spans="1:19" x14ac:dyDescent="0.15">
      <c r="A416" s="611" t="str">
        <f t="shared" ca="1" si="19"/>
        <v/>
      </c>
      <c r="D416" s="388" t="str">
        <f t="shared" ref="D416:D479" ca="1" si="20">H416</f>
        <v/>
      </c>
      <c r="G416" s="388">
        <v>385</v>
      </c>
      <c r="H416" s="388" t="str">
        <f t="shared" ref="H416:H479" ca="1" si="21">IF(ISNA(VLOOKUP(G416,J$32:K$532,2,FALSE)),"",VLOOKUP(G416,J$32:K$532,2,FALSE))</f>
        <v/>
      </c>
      <c r="J416" s="388" t="str">
        <f ca="1">IF(K416&lt;&gt;"",MAX(J$32:J415)+1,"")</f>
        <v/>
      </c>
      <c r="K416" s="388" t="str">
        <f ca="1">IF(ｻﾏﾘｰ!$Q$16="ﾁｪｯｸﾛｸﾞ",P416,IF(N416=1,P416,""))</f>
        <v/>
      </c>
      <c r="N416" s="388" t="str">
        <f ca="1">LOG確認!R403</f>
        <v/>
      </c>
      <c r="P416" s="606" t="str">
        <f ca="1">IF(LOG確認!V403=1,"",S416)</f>
        <v/>
      </c>
      <c r="S416" s="388" t="str">
        <f ca="1">CONCATENATE(LOG確認!C403,"/",LOG確認!D403,"/",LOG確認!E403,",",LOG確認!F403,",",LOG確認!G403,",",LOG確認!H403,",",LOG確認!I403,",",LOG確認!J403,LOG確認!K403,",",LOG確認!L403,LOG確認!M403,",",LOG確認!P403,",",LOG確認!Q403,",",LOG確認!N403,",",LOG確認!CE403)</f>
        <v>//,,,,,,,,,,</v>
      </c>
    </row>
    <row r="417" spans="1:19" x14ac:dyDescent="0.15">
      <c r="A417" s="611" t="str">
        <f t="shared" ca="1" si="19"/>
        <v/>
      </c>
      <c r="D417" s="388" t="str">
        <f t="shared" ca="1" si="20"/>
        <v/>
      </c>
      <c r="G417" s="388">
        <v>386</v>
      </c>
      <c r="H417" s="388" t="str">
        <f t="shared" ca="1" si="21"/>
        <v/>
      </c>
      <c r="J417" s="388" t="str">
        <f ca="1">IF(K417&lt;&gt;"",MAX(J$32:J416)+1,"")</f>
        <v/>
      </c>
      <c r="K417" s="388" t="str">
        <f ca="1">IF(ｻﾏﾘｰ!$Q$16="ﾁｪｯｸﾛｸﾞ",P417,IF(N417=1,P417,""))</f>
        <v/>
      </c>
      <c r="N417" s="388" t="str">
        <f ca="1">LOG確認!R404</f>
        <v/>
      </c>
      <c r="P417" s="606" t="str">
        <f ca="1">IF(LOG確認!V404=1,"",S417)</f>
        <v/>
      </c>
      <c r="S417" s="388" t="str">
        <f ca="1">CONCATENATE(LOG確認!C404,"/",LOG確認!D404,"/",LOG確認!E404,",",LOG確認!F404,",",LOG確認!G404,",",LOG確認!H404,",",LOG確認!I404,",",LOG確認!J404,LOG確認!K404,",",LOG確認!L404,LOG確認!M404,",",LOG確認!P404,",",LOG確認!Q404,",",LOG確認!N404,",",LOG確認!CE404)</f>
        <v>//,,,,,,,,,,</v>
      </c>
    </row>
    <row r="418" spans="1:19" x14ac:dyDescent="0.15">
      <c r="A418" s="611" t="str">
        <f t="shared" ca="1" si="19"/>
        <v/>
      </c>
      <c r="D418" s="388" t="str">
        <f t="shared" ca="1" si="20"/>
        <v/>
      </c>
      <c r="G418" s="388">
        <v>387</v>
      </c>
      <c r="H418" s="388" t="str">
        <f t="shared" ca="1" si="21"/>
        <v/>
      </c>
      <c r="J418" s="388" t="str">
        <f ca="1">IF(K418&lt;&gt;"",MAX(J$32:J417)+1,"")</f>
        <v/>
      </c>
      <c r="K418" s="388" t="str">
        <f ca="1">IF(ｻﾏﾘｰ!$Q$16="ﾁｪｯｸﾛｸﾞ",P418,IF(N418=1,P418,""))</f>
        <v/>
      </c>
      <c r="N418" s="388" t="str">
        <f ca="1">LOG確認!R405</f>
        <v/>
      </c>
      <c r="P418" s="606" t="str">
        <f ca="1">IF(LOG確認!V405=1,"",S418)</f>
        <v/>
      </c>
      <c r="S418" s="388" t="str">
        <f ca="1">CONCATENATE(LOG確認!C405,"/",LOG確認!D405,"/",LOG確認!E405,",",LOG確認!F405,",",LOG確認!G405,",",LOG確認!H405,",",LOG確認!I405,",",LOG確認!J405,LOG確認!K405,",",LOG確認!L405,LOG確認!M405,",",LOG確認!P405,",",LOG確認!Q405,",",LOG確認!N405,",",LOG確認!CE405)</f>
        <v>//,,,,,,,,,,</v>
      </c>
    </row>
    <row r="419" spans="1:19" x14ac:dyDescent="0.15">
      <c r="A419" s="611" t="str">
        <f t="shared" ca="1" si="19"/>
        <v/>
      </c>
      <c r="D419" s="388" t="str">
        <f t="shared" ca="1" si="20"/>
        <v/>
      </c>
      <c r="G419" s="388">
        <v>388</v>
      </c>
      <c r="H419" s="388" t="str">
        <f t="shared" ca="1" si="21"/>
        <v/>
      </c>
      <c r="J419" s="388" t="str">
        <f ca="1">IF(K419&lt;&gt;"",MAX(J$32:J418)+1,"")</f>
        <v/>
      </c>
      <c r="K419" s="388" t="str">
        <f ca="1">IF(ｻﾏﾘｰ!$Q$16="ﾁｪｯｸﾛｸﾞ",P419,IF(N419=1,P419,""))</f>
        <v/>
      </c>
      <c r="N419" s="388" t="str">
        <f ca="1">LOG確認!R406</f>
        <v/>
      </c>
      <c r="P419" s="606" t="str">
        <f ca="1">IF(LOG確認!V406=1,"",S419)</f>
        <v/>
      </c>
      <c r="S419" s="388" t="str">
        <f ca="1">CONCATENATE(LOG確認!C406,"/",LOG確認!D406,"/",LOG確認!E406,",",LOG確認!F406,",",LOG確認!G406,",",LOG確認!H406,",",LOG確認!I406,",",LOG確認!J406,LOG確認!K406,",",LOG確認!L406,LOG確認!M406,",",LOG確認!P406,",",LOG確認!Q406,",",LOG確認!N406,",",LOG確認!CE406)</f>
        <v>//,,,,,,,,,,</v>
      </c>
    </row>
    <row r="420" spans="1:19" x14ac:dyDescent="0.15">
      <c r="A420" s="611" t="str">
        <f t="shared" ca="1" si="19"/>
        <v/>
      </c>
      <c r="D420" s="388" t="str">
        <f t="shared" ca="1" si="20"/>
        <v/>
      </c>
      <c r="G420" s="388">
        <v>389</v>
      </c>
      <c r="H420" s="388" t="str">
        <f t="shared" ca="1" si="21"/>
        <v/>
      </c>
      <c r="J420" s="388" t="str">
        <f ca="1">IF(K420&lt;&gt;"",MAX(J$32:J419)+1,"")</f>
        <v/>
      </c>
      <c r="K420" s="388" t="str">
        <f ca="1">IF(ｻﾏﾘｰ!$Q$16="ﾁｪｯｸﾛｸﾞ",P420,IF(N420=1,P420,""))</f>
        <v/>
      </c>
      <c r="N420" s="388" t="str">
        <f ca="1">LOG確認!R407</f>
        <v/>
      </c>
      <c r="P420" s="606" t="str">
        <f ca="1">IF(LOG確認!V407=1,"",S420)</f>
        <v/>
      </c>
      <c r="S420" s="388" t="str">
        <f ca="1">CONCATENATE(LOG確認!C407,"/",LOG確認!D407,"/",LOG確認!E407,",",LOG確認!F407,",",LOG確認!G407,",",LOG確認!H407,",",LOG確認!I407,",",LOG確認!J407,LOG確認!K407,",",LOG確認!L407,LOG確認!M407,",",LOG確認!P407,",",LOG確認!Q407,",",LOG確認!N407,",",LOG確認!CE407)</f>
        <v>//,,,,,,,,,,</v>
      </c>
    </row>
    <row r="421" spans="1:19" x14ac:dyDescent="0.15">
      <c r="A421" s="611" t="str">
        <f t="shared" ca="1" si="19"/>
        <v/>
      </c>
      <c r="D421" s="388" t="str">
        <f t="shared" ca="1" si="20"/>
        <v/>
      </c>
      <c r="G421" s="388">
        <v>390</v>
      </c>
      <c r="H421" s="388" t="str">
        <f t="shared" ca="1" si="21"/>
        <v/>
      </c>
      <c r="J421" s="388" t="str">
        <f ca="1">IF(K421&lt;&gt;"",MAX(J$32:J420)+1,"")</f>
        <v/>
      </c>
      <c r="K421" s="388" t="str">
        <f ca="1">IF(ｻﾏﾘｰ!$Q$16="ﾁｪｯｸﾛｸﾞ",P421,IF(N421=1,P421,""))</f>
        <v/>
      </c>
      <c r="N421" s="388" t="str">
        <f ca="1">LOG確認!R408</f>
        <v/>
      </c>
      <c r="P421" s="606" t="str">
        <f ca="1">IF(LOG確認!V408=1,"",S421)</f>
        <v/>
      </c>
      <c r="S421" s="388" t="str">
        <f ca="1">CONCATENATE(LOG確認!C408,"/",LOG確認!D408,"/",LOG確認!E408,",",LOG確認!F408,",",LOG確認!G408,",",LOG確認!H408,",",LOG確認!I408,",",LOG確認!J408,LOG確認!K408,",",LOG確認!L408,LOG確認!M408,",",LOG確認!P408,",",LOG確認!Q408,",",LOG確認!N408,",",LOG確認!CE408)</f>
        <v>//,,,,,,,,,,</v>
      </c>
    </row>
    <row r="422" spans="1:19" x14ac:dyDescent="0.15">
      <c r="A422" s="611" t="str">
        <f t="shared" ca="1" si="19"/>
        <v/>
      </c>
      <c r="D422" s="388" t="str">
        <f t="shared" ca="1" si="20"/>
        <v/>
      </c>
      <c r="G422" s="388">
        <v>391</v>
      </c>
      <c r="H422" s="388" t="str">
        <f t="shared" ca="1" si="21"/>
        <v/>
      </c>
      <c r="J422" s="388" t="str">
        <f ca="1">IF(K422&lt;&gt;"",MAX(J$32:J421)+1,"")</f>
        <v/>
      </c>
      <c r="K422" s="388" t="str">
        <f ca="1">IF(ｻﾏﾘｰ!$Q$16="ﾁｪｯｸﾛｸﾞ",P422,IF(N422=1,P422,""))</f>
        <v/>
      </c>
      <c r="N422" s="388" t="str">
        <f ca="1">LOG確認!R409</f>
        <v/>
      </c>
      <c r="P422" s="606" t="str">
        <f ca="1">IF(LOG確認!V409=1,"",S422)</f>
        <v/>
      </c>
      <c r="S422" s="388" t="str">
        <f ca="1">CONCATENATE(LOG確認!C409,"/",LOG確認!D409,"/",LOG確認!E409,",",LOG確認!F409,",",LOG確認!G409,",",LOG確認!H409,",",LOG確認!I409,",",LOG確認!J409,LOG確認!K409,",",LOG確認!L409,LOG確認!M409,",",LOG確認!P409,",",LOG確認!Q409,",",LOG確認!N409,",",LOG確認!CE409)</f>
        <v>//,,,,,,,,,,</v>
      </c>
    </row>
    <row r="423" spans="1:19" x14ac:dyDescent="0.15">
      <c r="A423" s="611" t="str">
        <f t="shared" ca="1" si="19"/>
        <v/>
      </c>
      <c r="D423" s="388" t="str">
        <f t="shared" ca="1" si="20"/>
        <v/>
      </c>
      <c r="G423" s="388">
        <v>392</v>
      </c>
      <c r="H423" s="388" t="str">
        <f t="shared" ca="1" si="21"/>
        <v/>
      </c>
      <c r="J423" s="388" t="str">
        <f ca="1">IF(K423&lt;&gt;"",MAX(J$32:J422)+1,"")</f>
        <v/>
      </c>
      <c r="K423" s="388" t="str">
        <f ca="1">IF(ｻﾏﾘｰ!$Q$16="ﾁｪｯｸﾛｸﾞ",P423,IF(N423=1,P423,""))</f>
        <v/>
      </c>
      <c r="N423" s="388" t="str">
        <f ca="1">LOG確認!R410</f>
        <v/>
      </c>
      <c r="P423" s="606" t="str">
        <f ca="1">IF(LOG確認!V410=1,"",S423)</f>
        <v/>
      </c>
      <c r="S423" s="388" t="str">
        <f ca="1">CONCATENATE(LOG確認!C410,"/",LOG確認!D410,"/",LOG確認!E410,",",LOG確認!F410,",",LOG確認!G410,",",LOG確認!H410,",",LOG確認!I410,",",LOG確認!J410,LOG確認!K410,",",LOG確認!L410,LOG確認!M410,",",LOG確認!P410,",",LOG確認!Q410,",",LOG確認!N410,",",LOG確認!CE410)</f>
        <v>//,,,,,,,,,,</v>
      </c>
    </row>
    <row r="424" spans="1:19" x14ac:dyDescent="0.15">
      <c r="A424" s="611" t="str">
        <f t="shared" ca="1" si="19"/>
        <v/>
      </c>
      <c r="D424" s="388" t="str">
        <f t="shared" ca="1" si="20"/>
        <v/>
      </c>
      <c r="G424" s="388">
        <v>393</v>
      </c>
      <c r="H424" s="388" t="str">
        <f t="shared" ca="1" si="21"/>
        <v/>
      </c>
      <c r="J424" s="388" t="str">
        <f ca="1">IF(K424&lt;&gt;"",MAX(J$32:J423)+1,"")</f>
        <v/>
      </c>
      <c r="K424" s="388" t="str">
        <f ca="1">IF(ｻﾏﾘｰ!$Q$16="ﾁｪｯｸﾛｸﾞ",P424,IF(N424=1,P424,""))</f>
        <v/>
      </c>
      <c r="N424" s="388" t="str">
        <f ca="1">LOG確認!R411</f>
        <v/>
      </c>
      <c r="P424" s="606" t="str">
        <f ca="1">IF(LOG確認!V411=1,"",S424)</f>
        <v/>
      </c>
      <c r="S424" s="388" t="str">
        <f ca="1">CONCATENATE(LOG確認!C411,"/",LOG確認!D411,"/",LOG確認!E411,",",LOG確認!F411,",",LOG確認!G411,",",LOG確認!H411,",",LOG確認!I411,",",LOG確認!J411,LOG確認!K411,",",LOG確認!L411,LOG確認!M411,",",LOG確認!P411,",",LOG確認!Q411,",",LOG確認!N411,",",LOG確認!CE411)</f>
        <v>//,,,,,,,,,,</v>
      </c>
    </row>
    <row r="425" spans="1:19" x14ac:dyDescent="0.15">
      <c r="A425" s="611" t="str">
        <f t="shared" ca="1" si="19"/>
        <v/>
      </c>
      <c r="D425" s="388" t="str">
        <f t="shared" ca="1" si="20"/>
        <v/>
      </c>
      <c r="G425" s="388">
        <v>394</v>
      </c>
      <c r="H425" s="388" t="str">
        <f t="shared" ca="1" si="21"/>
        <v/>
      </c>
      <c r="J425" s="388" t="str">
        <f ca="1">IF(K425&lt;&gt;"",MAX(J$32:J424)+1,"")</f>
        <v/>
      </c>
      <c r="K425" s="388" t="str">
        <f ca="1">IF(ｻﾏﾘｰ!$Q$16="ﾁｪｯｸﾛｸﾞ",P425,IF(N425=1,P425,""))</f>
        <v/>
      </c>
      <c r="N425" s="388" t="str">
        <f ca="1">LOG確認!R412</f>
        <v/>
      </c>
      <c r="P425" s="606" t="str">
        <f ca="1">IF(LOG確認!V412=1,"",S425)</f>
        <v/>
      </c>
      <c r="S425" s="388" t="str">
        <f ca="1">CONCATENATE(LOG確認!C412,"/",LOG確認!D412,"/",LOG確認!E412,",",LOG確認!F412,",",LOG確認!G412,",",LOG確認!H412,",",LOG確認!I412,",",LOG確認!J412,LOG確認!K412,",",LOG確認!L412,LOG確認!M412,",",LOG確認!P412,",",LOG確認!Q412,",",LOG確認!N412,",",LOG確認!CE412)</f>
        <v>//,,,,,,,,,,</v>
      </c>
    </row>
    <row r="426" spans="1:19" x14ac:dyDescent="0.15">
      <c r="A426" s="611" t="str">
        <f t="shared" ca="1" si="19"/>
        <v/>
      </c>
      <c r="D426" s="388" t="str">
        <f t="shared" ca="1" si="20"/>
        <v/>
      </c>
      <c r="G426" s="388">
        <v>395</v>
      </c>
      <c r="H426" s="388" t="str">
        <f t="shared" ca="1" si="21"/>
        <v/>
      </c>
      <c r="J426" s="388" t="str">
        <f ca="1">IF(K426&lt;&gt;"",MAX(J$32:J425)+1,"")</f>
        <v/>
      </c>
      <c r="K426" s="388" t="str">
        <f ca="1">IF(ｻﾏﾘｰ!$Q$16="ﾁｪｯｸﾛｸﾞ",P426,IF(N426=1,P426,""))</f>
        <v/>
      </c>
      <c r="N426" s="388" t="str">
        <f ca="1">LOG確認!R413</f>
        <v/>
      </c>
      <c r="P426" s="606" t="str">
        <f ca="1">IF(LOG確認!V413=1,"",S426)</f>
        <v/>
      </c>
      <c r="S426" s="388" t="str">
        <f ca="1">CONCATENATE(LOG確認!C413,"/",LOG確認!D413,"/",LOG確認!E413,",",LOG確認!F413,",",LOG確認!G413,",",LOG確認!H413,",",LOG確認!I413,",",LOG確認!J413,LOG確認!K413,",",LOG確認!L413,LOG確認!M413,",",LOG確認!P413,",",LOG確認!Q413,",",LOG確認!N413,",",LOG確認!CE413)</f>
        <v>//,,,,,,,,,,</v>
      </c>
    </row>
    <row r="427" spans="1:19" x14ac:dyDescent="0.15">
      <c r="A427" s="611" t="str">
        <f t="shared" ca="1" si="19"/>
        <v/>
      </c>
      <c r="D427" s="388" t="str">
        <f t="shared" ca="1" si="20"/>
        <v/>
      </c>
      <c r="G427" s="388">
        <v>396</v>
      </c>
      <c r="H427" s="388" t="str">
        <f t="shared" ca="1" si="21"/>
        <v/>
      </c>
      <c r="J427" s="388" t="str">
        <f ca="1">IF(K427&lt;&gt;"",MAX(J$32:J426)+1,"")</f>
        <v/>
      </c>
      <c r="K427" s="388" t="str">
        <f ca="1">IF(ｻﾏﾘｰ!$Q$16="ﾁｪｯｸﾛｸﾞ",P427,IF(N427=1,P427,""))</f>
        <v/>
      </c>
      <c r="N427" s="388" t="str">
        <f ca="1">LOG確認!R414</f>
        <v/>
      </c>
      <c r="P427" s="606" t="str">
        <f ca="1">IF(LOG確認!V414=1,"",S427)</f>
        <v/>
      </c>
      <c r="S427" s="388" t="str">
        <f ca="1">CONCATENATE(LOG確認!C414,"/",LOG確認!D414,"/",LOG確認!E414,",",LOG確認!F414,",",LOG確認!G414,",",LOG確認!H414,",",LOG確認!I414,",",LOG確認!J414,LOG確認!K414,",",LOG確認!L414,LOG確認!M414,",",LOG確認!P414,",",LOG確認!Q414,",",LOG確認!N414,",",LOG確認!CE414)</f>
        <v>//,,,,,,,,,,</v>
      </c>
    </row>
    <row r="428" spans="1:19" x14ac:dyDescent="0.15">
      <c r="A428" s="611" t="str">
        <f t="shared" ca="1" si="19"/>
        <v/>
      </c>
      <c r="D428" s="388" t="str">
        <f t="shared" ca="1" si="20"/>
        <v/>
      </c>
      <c r="G428" s="388">
        <v>397</v>
      </c>
      <c r="H428" s="388" t="str">
        <f t="shared" ca="1" si="21"/>
        <v/>
      </c>
      <c r="J428" s="388" t="str">
        <f ca="1">IF(K428&lt;&gt;"",MAX(J$32:J427)+1,"")</f>
        <v/>
      </c>
      <c r="K428" s="388" t="str">
        <f ca="1">IF(ｻﾏﾘｰ!$Q$16="ﾁｪｯｸﾛｸﾞ",P428,IF(N428=1,P428,""))</f>
        <v/>
      </c>
      <c r="N428" s="388" t="str">
        <f ca="1">LOG確認!R415</f>
        <v/>
      </c>
      <c r="P428" s="606" t="str">
        <f ca="1">IF(LOG確認!V415=1,"",S428)</f>
        <v/>
      </c>
      <c r="S428" s="388" t="str">
        <f ca="1">CONCATENATE(LOG確認!C415,"/",LOG確認!D415,"/",LOG確認!E415,",",LOG確認!F415,",",LOG確認!G415,",",LOG確認!H415,",",LOG確認!I415,",",LOG確認!J415,LOG確認!K415,",",LOG確認!L415,LOG確認!M415,",",LOG確認!P415,",",LOG確認!Q415,",",LOG確認!N415,",",LOG確認!CE415)</f>
        <v>//,,,,,,,,,,</v>
      </c>
    </row>
    <row r="429" spans="1:19" x14ac:dyDescent="0.15">
      <c r="A429" s="611" t="str">
        <f t="shared" ca="1" si="19"/>
        <v/>
      </c>
      <c r="D429" s="388" t="str">
        <f t="shared" ca="1" si="20"/>
        <v/>
      </c>
      <c r="G429" s="388">
        <v>398</v>
      </c>
      <c r="H429" s="388" t="str">
        <f t="shared" ca="1" si="21"/>
        <v/>
      </c>
      <c r="J429" s="388" t="str">
        <f ca="1">IF(K429&lt;&gt;"",MAX(J$32:J428)+1,"")</f>
        <v/>
      </c>
      <c r="K429" s="388" t="str">
        <f ca="1">IF(ｻﾏﾘｰ!$Q$16="ﾁｪｯｸﾛｸﾞ",P429,IF(N429=1,P429,""))</f>
        <v/>
      </c>
      <c r="N429" s="388" t="str">
        <f ca="1">LOG確認!R416</f>
        <v/>
      </c>
      <c r="P429" s="606" t="str">
        <f ca="1">IF(LOG確認!V416=1,"",S429)</f>
        <v/>
      </c>
      <c r="S429" s="388" t="str">
        <f ca="1">CONCATENATE(LOG確認!C416,"/",LOG確認!D416,"/",LOG確認!E416,",",LOG確認!F416,",",LOG確認!G416,",",LOG確認!H416,",",LOG確認!I416,",",LOG確認!J416,LOG確認!K416,",",LOG確認!L416,LOG確認!M416,",",LOG確認!P416,",",LOG確認!Q416,",",LOG確認!N416,",",LOG確認!CE416)</f>
        <v>//,,,,,,,,,,</v>
      </c>
    </row>
    <row r="430" spans="1:19" x14ac:dyDescent="0.15">
      <c r="A430" s="611" t="str">
        <f t="shared" ca="1" si="19"/>
        <v/>
      </c>
      <c r="D430" s="388" t="str">
        <f t="shared" ca="1" si="20"/>
        <v/>
      </c>
      <c r="G430" s="388">
        <v>399</v>
      </c>
      <c r="H430" s="388" t="str">
        <f t="shared" ca="1" si="21"/>
        <v/>
      </c>
      <c r="J430" s="388" t="str">
        <f ca="1">IF(K430&lt;&gt;"",MAX(J$32:J429)+1,"")</f>
        <v/>
      </c>
      <c r="K430" s="388" t="str">
        <f ca="1">IF(ｻﾏﾘｰ!$Q$16="ﾁｪｯｸﾛｸﾞ",P430,IF(N430=1,P430,""))</f>
        <v/>
      </c>
      <c r="N430" s="388" t="str">
        <f ca="1">LOG確認!R417</f>
        <v/>
      </c>
      <c r="P430" s="606" t="str">
        <f ca="1">IF(LOG確認!V417=1,"",S430)</f>
        <v/>
      </c>
      <c r="S430" s="388" t="str">
        <f ca="1">CONCATENATE(LOG確認!C417,"/",LOG確認!D417,"/",LOG確認!E417,",",LOG確認!F417,",",LOG確認!G417,",",LOG確認!H417,",",LOG確認!I417,",",LOG確認!J417,LOG確認!K417,",",LOG確認!L417,LOG確認!M417,",",LOG確認!P417,",",LOG確認!Q417,",",LOG確認!N417,",",LOG確認!CE417)</f>
        <v>//,,,,,,,,,,</v>
      </c>
    </row>
    <row r="431" spans="1:19" x14ac:dyDescent="0.15">
      <c r="A431" s="611" t="str">
        <f t="shared" ca="1" si="19"/>
        <v/>
      </c>
      <c r="D431" s="388" t="str">
        <f t="shared" ca="1" si="20"/>
        <v/>
      </c>
      <c r="G431" s="388">
        <v>400</v>
      </c>
      <c r="H431" s="388" t="str">
        <f t="shared" ca="1" si="21"/>
        <v/>
      </c>
      <c r="J431" s="388" t="str">
        <f ca="1">IF(K431&lt;&gt;"",MAX(J$32:J430)+1,"")</f>
        <v/>
      </c>
      <c r="K431" s="388" t="str">
        <f ca="1">IF(ｻﾏﾘｰ!$Q$16="ﾁｪｯｸﾛｸﾞ",P431,IF(N431=1,P431,""))</f>
        <v/>
      </c>
      <c r="N431" s="388" t="str">
        <f ca="1">LOG確認!R418</f>
        <v/>
      </c>
      <c r="P431" s="606" t="str">
        <f ca="1">IF(LOG確認!V418=1,"",S431)</f>
        <v/>
      </c>
      <c r="S431" s="388" t="str">
        <f ca="1">CONCATENATE(LOG確認!C418,"/",LOG確認!D418,"/",LOG確認!E418,",",LOG確認!F418,",",LOG確認!G418,",",LOG確認!H418,",",LOG確認!I418,",",LOG確認!J418,LOG確認!K418,",",LOG確認!L418,LOG確認!M418,",",LOG確認!P418,",",LOG確認!Q418,",",LOG確認!N418,",",LOG確認!CE418)</f>
        <v>//,,,,,,,,,,</v>
      </c>
    </row>
    <row r="432" spans="1:19" x14ac:dyDescent="0.15">
      <c r="A432" s="611" t="str">
        <f t="shared" ca="1" si="19"/>
        <v/>
      </c>
      <c r="D432" s="388" t="str">
        <f t="shared" ca="1" si="20"/>
        <v/>
      </c>
      <c r="G432" s="388">
        <v>401</v>
      </c>
      <c r="H432" s="388" t="str">
        <f t="shared" ca="1" si="21"/>
        <v/>
      </c>
      <c r="J432" s="388" t="str">
        <f ca="1">IF(K432&lt;&gt;"",MAX(J$32:J431)+1,"")</f>
        <v/>
      </c>
      <c r="K432" s="388" t="str">
        <f ca="1">IF(ｻﾏﾘｰ!$Q$16="ﾁｪｯｸﾛｸﾞ",P432,IF(N432=1,P432,""))</f>
        <v/>
      </c>
      <c r="N432" s="388" t="str">
        <f ca="1">LOG確認!R419</f>
        <v/>
      </c>
      <c r="P432" s="606" t="str">
        <f ca="1">IF(LOG確認!V419=1,"",S432)</f>
        <v/>
      </c>
      <c r="S432" s="388" t="str">
        <f ca="1">CONCATENATE(LOG確認!C419,"/",LOG確認!D419,"/",LOG確認!E419,",",LOG確認!F419,",",LOG確認!G419,",",LOG確認!H419,",",LOG確認!I419,",",LOG確認!J419,LOG確認!K419,",",LOG確認!L419,LOG確認!M419,",",LOG確認!P419,",",LOG確認!Q419,",",LOG確認!N419,",",LOG確認!CE419)</f>
        <v>//,,,,,,,,,,</v>
      </c>
    </row>
    <row r="433" spans="1:19" x14ac:dyDescent="0.15">
      <c r="A433" s="611" t="str">
        <f t="shared" ca="1" si="19"/>
        <v/>
      </c>
      <c r="D433" s="388" t="str">
        <f t="shared" ca="1" si="20"/>
        <v/>
      </c>
      <c r="G433" s="388">
        <v>402</v>
      </c>
      <c r="H433" s="388" t="str">
        <f t="shared" ca="1" si="21"/>
        <v/>
      </c>
      <c r="J433" s="388" t="str">
        <f ca="1">IF(K433&lt;&gt;"",MAX(J$32:J432)+1,"")</f>
        <v/>
      </c>
      <c r="K433" s="388" t="str">
        <f ca="1">IF(ｻﾏﾘｰ!$Q$16="ﾁｪｯｸﾛｸﾞ",P433,IF(N433=1,P433,""))</f>
        <v/>
      </c>
      <c r="N433" s="388" t="str">
        <f ca="1">LOG確認!R420</f>
        <v/>
      </c>
      <c r="P433" s="606" t="str">
        <f ca="1">IF(LOG確認!V420=1,"",S433)</f>
        <v/>
      </c>
      <c r="S433" s="388" t="str">
        <f ca="1">CONCATENATE(LOG確認!C420,"/",LOG確認!D420,"/",LOG確認!E420,",",LOG確認!F420,",",LOG確認!G420,",",LOG確認!H420,",",LOG確認!I420,",",LOG確認!J420,LOG確認!K420,",",LOG確認!L420,LOG確認!M420,",",LOG確認!P420,",",LOG確認!Q420,",",LOG確認!N420,",",LOG確認!CE420)</f>
        <v>//,,,,,,,,,,</v>
      </c>
    </row>
    <row r="434" spans="1:19" x14ac:dyDescent="0.15">
      <c r="A434" s="611" t="str">
        <f t="shared" ca="1" si="19"/>
        <v/>
      </c>
      <c r="D434" s="388" t="str">
        <f t="shared" ca="1" si="20"/>
        <v/>
      </c>
      <c r="G434" s="388">
        <v>403</v>
      </c>
      <c r="H434" s="388" t="str">
        <f t="shared" ca="1" si="21"/>
        <v/>
      </c>
      <c r="J434" s="388" t="str">
        <f ca="1">IF(K434&lt;&gt;"",MAX(J$32:J433)+1,"")</f>
        <v/>
      </c>
      <c r="K434" s="388" t="str">
        <f ca="1">IF(ｻﾏﾘｰ!$Q$16="ﾁｪｯｸﾛｸﾞ",P434,IF(N434=1,P434,""))</f>
        <v/>
      </c>
      <c r="N434" s="388" t="str">
        <f ca="1">LOG確認!R421</f>
        <v/>
      </c>
      <c r="P434" s="606" t="str">
        <f ca="1">IF(LOG確認!V421=1,"",S434)</f>
        <v/>
      </c>
      <c r="S434" s="388" t="str">
        <f ca="1">CONCATENATE(LOG確認!C421,"/",LOG確認!D421,"/",LOG確認!E421,",",LOG確認!F421,",",LOG確認!G421,",",LOG確認!H421,",",LOG確認!I421,",",LOG確認!J421,LOG確認!K421,",",LOG確認!L421,LOG確認!M421,",",LOG確認!P421,",",LOG確認!Q421,",",LOG確認!N421,",",LOG確認!CE421)</f>
        <v>//,,,,,,,,,,</v>
      </c>
    </row>
    <row r="435" spans="1:19" x14ac:dyDescent="0.15">
      <c r="A435" s="611" t="str">
        <f t="shared" ca="1" si="19"/>
        <v/>
      </c>
      <c r="D435" s="388" t="str">
        <f t="shared" ca="1" si="20"/>
        <v/>
      </c>
      <c r="G435" s="388">
        <v>404</v>
      </c>
      <c r="H435" s="388" t="str">
        <f t="shared" ca="1" si="21"/>
        <v/>
      </c>
      <c r="J435" s="388" t="str">
        <f ca="1">IF(K435&lt;&gt;"",MAX(J$32:J434)+1,"")</f>
        <v/>
      </c>
      <c r="K435" s="388" t="str">
        <f ca="1">IF(ｻﾏﾘｰ!$Q$16="ﾁｪｯｸﾛｸﾞ",P435,IF(N435=1,P435,""))</f>
        <v/>
      </c>
      <c r="N435" s="388" t="str">
        <f ca="1">LOG確認!R422</f>
        <v/>
      </c>
      <c r="P435" s="606" t="str">
        <f ca="1">IF(LOG確認!V422=1,"",S435)</f>
        <v/>
      </c>
      <c r="S435" s="388" t="str">
        <f ca="1">CONCATENATE(LOG確認!C422,"/",LOG確認!D422,"/",LOG確認!E422,",",LOG確認!F422,",",LOG確認!G422,",",LOG確認!H422,",",LOG確認!I422,",",LOG確認!J422,LOG確認!K422,",",LOG確認!L422,LOG確認!M422,",",LOG確認!P422,",",LOG確認!Q422,",",LOG確認!N422,",",LOG確認!CE422)</f>
        <v>//,,,,,,,,,,</v>
      </c>
    </row>
    <row r="436" spans="1:19" x14ac:dyDescent="0.15">
      <c r="A436" s="611" t="str">
        <f t="shared" ca="1" si="19"/>
        <v/>
      </c>
      <c r="D436" s="388" t="str">
        <f t="shared" ca="1" si="20"/>
        <v/>
      </c>
      <c r="G436" s="388">
        <v>405</v>
      </c>
      <c r="H436" s="388" t="str">
        <f t="shared" ca="1" si="21"/>
        <v/>
      </c>
      <c r="J436" s="388" t="str">
        <f ca="1">IF(K436&lt;&gt;"",MAX(J$32:J435)+1,"")</f>
        <v/>
      </c>
      <c r="K436" s="388" t="str">
        <f ca="1">IF(ｻﾏﾘｰ!$Q$16="ﾁｪｯｸﾛｸﾞ",P436,IF(N436=1,P436,""))</f>
        <v/>
      </c>
      <c r="N436" s="388" t="str">
        <f ca="1">LOG確認!R423</f>
        <v/>
      </c>
      <c r="P436" s="606" t="str">
        <f ca="1">IF(LOG確認!V423=1,"",S436)</f>
        <v/>
      </c>
      <c r="S436" s="388" t="str">
        <f ca="1">CONCATENATE(LOG確認!C423,"/",LOG確認!D423,"/",LOG確認!E423,",",LOG確認!F423,",",LOG確認!G423,",",LOG確認!H423,",",LOG確認!I423,",",LOG確認!J423,LOG確認!K423,",",LOG確認!L423,LOG確認!M423,",",LOG確認!P423,",",LOG確認!Q423,",",LOG確認!N423,",",LOG確認!CE423)</f>
        <v>//,,,,,,,,,,</v>
      </c>
    </row>
    <row r="437" spans="1:19" x14ac:dyDescent="0.15">
      <c r="A437" s="611" t="str">
        <f t="shared" ca="1" si="19"/>
        <v/>
      </c>
      <c r="D437" s="388" t="str">
        <f t="shared" ca="1" si="20"/>
        <v/>
      </c>
      <c r="G437" s="388">
        <v>406</v>
      </c>
      <c r="H437" s="388" t="str">
        <f t="shared" ca="1" si="21"/>
        <v/>
      </c>
      <c r="J437" s="388" t="str">
        <f ca="1">IF(K437&lt;&gt;"",MAX(J$32:J436)+1,"")</f>
        <v/>
      </c>
      <c r="K437" s="388" t="str">
        <f ca="1">IF(ｻﾏﾘｰ!$Q$16="ﾁｪｯｸﾛｸﾞ",P437,IF(N437=1,P437,""))</f>
        <v/>
      </c>
      <c r="N437" s="388" t="str">
        <f ca="1">LOG確認!R424</f>
        <v/>
      </c>
      <c r="P437" s="606" t="str">
        <f ca="1">IF(LOG確認!V424=1,"",S437)</f>
        <v/>
      </c>
      <c r="S437" s="388" t="str">
        <f ca="1">CONCATENATE(LOG確認!C424,"/",LOG確認!D424,"/",LOG確認!E424,",",LOG確認!F424,",",LOG確認!G424,",",LOG確認!H424,",",LOG確認!I424,",",LOG確認!J424,LOG確認!K424,",",LOG確認!L424,LOG確認!M424,",",LOG確認!P424,",",LOG確認!Q424,",",LOG確認!N424,",",LOG確認!CE424)</f>
        <v>//,,,,,,,,,,</v>
      </c>
    </row>
    <row r="438" spans="1:19" x14ac:dyDescent="0.15">
      <c r="A438" s="611" t="str">
        <f t="shared" ca="1" si="19"/>
        <v/>
      </c>
      <c r="D438" s="388" t="str">
        <f t="shared" ca="1" si="20"/>
        <v/>
      </c>
      <c r="G438" s="388">
        <v>407</v>
      </c>
      <c r="H438" s="388" t="str">
        <f t="shared" ca="1" si="21"/>
        <v/>
      </c>
      <c r="J438" s="388" t="str">
        <f ca="1">IF(K438&lt;&gt;"",MAX(J$32:J437)+1,"")</f>
        <v/>
      </c>
      <c r="K438" s="388" t="str">
        <f ca="1">IF(ｻﾏﾘｰ!$Q$16="ﾁｪｯｸﾛｸﾞ",P438,IF(N438=1,P438,""))</f>
        <v/>
      </c>
      <c r="N438" s="388" t="str">
        <f ca="1">LOG確認!R425</f>
        <v/>
      </c>
      <c r="P438" s="606" t="str">
        <f ca="1">IF(LOG確認!V425=1,"",S438)</f>
        <v/>
      </c>
      <c r="S438" s="388" t="str">
        <f ca="1">CONCATENATE(LOG確認!C425,"/",LOG確認!D425,"/",LOG確認!E425,",",LOG確認!F425,",",LOG確認!G425,",",LOG確認!H425,",",LOG確認!I425,",",LOG確認!J425,LOG確認!K425,",",LOG確認!L425,LOG確認!M425,",",LOG確認!P425,",",LOG確認!Q425,",",LOG確認!N425,",",LOG確認!CE425)</f>
        <v>//,,,,,,,,,,</v>
      </c>
    </row>
    <row r="439" spans="1:19" x14ac:dyDescent="0.15">
      <c r="A439" s="611" t="str">
        <f t="shared" ca="1" si="19"/>
        <v/>
      </c>
      <c r="D439" s="388" t="str">
        <f t="shared" ca="1" si="20"/>
        <v/>
      </c>
      <c r="G439" s="388">
        <v>408</v>
      </c>
      <c r="H439" s="388" t="str">
        <f t="shared" ca="1" si="21"/>
        <v/>
      </c>
      <c r="J439" s="388" t="str">
        <f ca="1">IF(K439&lt;&gt;"",MAX(J$32:J438)+1,"")</f>
        <v/>
      </c>
      <c r="K439" s="388" t="str">
        <f ca="1">IF(ｻﾏﾘｰ!$Q$16="ﾁｪｯｸﾛｸﾞ",P439,IF(N439=1,P439,""))</f>
        <v/>
      </c>
      <c r="N439" s="388" t="str">
        <f ca="1">LOG確認!R426</f>
        <v/>
      </c>
      <c r="P439" s="606" t="str">
        <f ca="1">IF(LOG確認!V426=1,"",S439)</f>
        <v/>
      </c>
      <c r="S439" s="388" t="str">
        <f ca="1">CONCATENATE(LOG確認!C426,"/",LOG確認!D426,"/",LOG確認!E426,",",LOG確認!F426,",",LOG確認!G426,",",LOG確認!H426,",",LOG確認!I426,",",LOG確認!J426,LOG確認!K426,",",LOG確認!L426,LOG確認!M426,",",LOG確認!P426,",",LOG確認!Q426,",",LOG確認!N426,",",LOG確認!CE426)</f>
        <v>//,,,,,,,,,,</v>
      </c>
    </row>
    <row r="440" spans="1:19" x14ac:dyDescent="0.15">
      <c r="A440" s="611" t="str">
        <f t="shared" ca="1" si="19"/>
        <v/>
      </c>
      <c r="D440" s="388" t="str">
        <f t="shared" ca="1" si="20"/>
        <v/>
      </c>
      <c r="G440" s="388">
        <v>409</v>
      </c>
      <c r="H440" s="388" t="str">
        <f t="shared" ca="1" si="21"/>
        <v/>
      </c>
      <c r="J440" s="388" t="str">
        <f ca="1">IF(K440&lt;&gt;"",MAX(J$32:J439)+1,"")</f>
        <v/>
      </c>
      <c r="K440" s="388" t="str">
        <f ca="1">IF(ｻﾏﾘｰ!$Q$16="ﾁｪｯｸﾛｸﾞ",P440,IF(N440=1,P440,""))</f>
        <v/>
      </c>
      <c r="N440" s="388" t="str">
        <f ca="1">LOG確認!R427</f>
        <v/>
      </c>
      <c r="P440" s="606" t="str">
        <f ca="1">IF(LOG確認!V427=1,"",S440)</f>
        <v/>
      </c>
      <c r="S440" s="388" t="str">
        <f ca="1">CONCATENATE(LOG確認!C427,"/",LOG確認!D427,"/",LOG確認!E427,",",LOG確認!F427,",",LOG確認!G427,",",LOG確認!H427,",",LOG確認!I427,",",LOG確認!J427,LOG確認!K427,",",LOG確認!L427,LOG確認!M427,",",LOG確認!P427,",",LOG確認!Q427,",",LOG確認!N427,",",LOG確認!CE427)</f>
        <v>//,,,,,,,,,,</v>
      </c>
    </row>
    <row r="441" spans="1:19" x14ac:dyDescent="0.15">
      <c r="A441" s="611" t="str">
        <f t="shared" ca="1" si="19"/>
        <v/>
      </c>
      <c r="D441" s="388" t="str">
        <f t="shared" ca="1" si="20"/>
        <v/>
      </c>
      <c r="G441" s="388">
        <v>410</v>
      </c>
      <c r="H441" s="388" t="str">
        <f t="shared" ca="1" si="21"/>
        <v/>
      </c>
      <c r="J441" s="388" t="str">
        <f ca="1">IF(K441&lt;&gt;"",MAX(J$32:J440)+1,"")</f>
        <v/>
      </c>
      <c r="K441" s="388" t="str">
        <f ca="1">IF(ｻﾏﾘｰ!$Q$16="ﾁｪｯｸﾛｸﾞ",P441,IF(N441=1,P441,""))</f>
        <v/>
      </c>
      <c r="N441" s="388" t="str">
        <f ca="1">LOG確認!R428</f>
        <v/>
      </c>
      <c r="P441" s="606" t="str">
        <f ca="1">IF(LOG確認!V428=1,"",S441)</f>
        <v/>
      </c>
      <c r="S441" s="388" t="str">
        <f ca="1">CONCATENATE(LOG確認!C428,"/",LOG確認!D428,"/",LOG確認!E428,",",LOG確認!F428,",",LOG確認!G428,",",LOG確認!H428,",",LOG確認!I428,",",LOG確認!J428,LOG確認!K428,",",LOG確認!L428,LOG確認!M428,",",LOG確認!P428,",",LOG確認!Q428,",",LOG確認!N428,",",LOG確認!CE428)</f>
        <v>//,,,,,,,,,,</v>
      </c>
    </row>
    <row r="442" spans="1:19" x14ac:dyDescent="0.15">
      <c r="A442" s="611" t="str">
        <f t="shared" ca="1" si="19"/>
        <v/>
      </c>
      <c r="D442" s="388" t="str">
        <f t="shared" ca="1" si="20"/>
        <v/>
      </c>
      <c r="G442" s="388">
        <v>411</v>
      </c>
      <c r="H442" s="388" t="str">
        <f t="shared" ca="1" si="21"/>
        <v/>
      </c>
      <c r="J442" s="388" t="str">
        <f ca="1">IF(K442&lt;&gt;"",MAX(J$32:J441)+1,"")</f>
        <v/>
      </c>
      <c r="K442" s="388" t="str">
        <f ca="1">IF(ｻﾏﾘｰ!$Q$16="ﾁｪｯｸﾛｸﾞ",P442,IF(N442=1,P442,""))</f>
        <v/>
      </c>
      <c r="N442" s="388" t="str">
        <f ca="1">LOG確認!R429</f>
        <v/>
      </c>
      <c r="P442" s="606" t="str">
        <f ca="1">IF(LOG確認!V429=1,"",S442)</f>
        <v/>
      </c>
      <c r="S442" s="388" t="str">
        <f ca="1">CONCATENATE(LOG確認!C429,"/",LOG確認!D429,"/",LOG確認!E429,",",LOG確認!F429,",",LOG確認!G429,",",LOG確認!H429,",",LOG確認!I429,",",LOG確認!J429,LOG確認!K429,",",LOG確認!L429,LOG確認!M429,",",LOG確認!P429,",",LOG確認!Q429,",",LOG確認!N429,",",LOG確認!CE429)</f>
        <v>//,,,,,,,,,,</v>
      </c>
    </row>
    <row r="443" spans="1:19" x14ac:dyDescent="0.15">
      <c r="A443" s="611" t="str">
        <f t="shared" ca="1" si="19"/>
        <v/>
      </c>
      <c r="D443" s="388" t="str">
        <f t="shared" ca="1" si="20"/>
        <v/>
      </c>
      <c r="G443" s="388">
        <v>412</v>
      </c>
      <c r="H443" s="388" t="str">
        <f t="shared" ca="1" si="21"/>
        <v/>
      </c>
      <c r="J443" s="388" t="str">
        <f ca="1">IF(K443&lt;&gt;"",MAX(J$32:J442)+1,"")</f>
        <v/>
      </c>
      <c r="K443" s="388" t="str">
        <f ca="1">IF(ｻﾏﾘｰ!$Q$16="ﾁｪｯｸﾛｸﾞ",P443,IF(N443=1,P443,""))</f>
        <v/>
      </c>
      <c r="N443" s="388" t="str">
        <f ca="1">LOG確認!R430</f>
        <v/>
      </c>
      <c r="P443" s="606" t="str">
        <f ca="1">IF(LOG確認!V430=1,"",S443)</f>
        <v/>
      </c>
      <c r="S443" s="388" t="str">
        <f ca="1">CONCATENATE(LOG確認!C430,"/",LOG確認!D430,"/",LOG確認!E430,",",LOG確認!F430,",",LOG確認!G430,",",LOG確認!H430,",",LOG確認!I430,",",LOG確認!J430,LOG確認!K430,",",LOG確認!L430,LOG確認!M430,",",LOG確認!P430,",",LOG確認!Q430,",",LOG確認!N430,",",LOG確認!CE430)</f>
        <v>//,,,,,,,,,,</v>
      </c>
    </row>
    <row r="444" spans="1:19" x14ac:dyDescent="0.15">
      <c r="A444" s="611" t="str">
        <f t="shared" ca="1" si="19"/>
        <v/>
      </c>
      <c r="D444" s="388" t="str">
        <f t="shared" ca="1" si="20"/>
        <v/>
      </c>
      <c r="G444" s="388">
        <v>413</v>
      </c>
      <c r="H444" s="388" t="str">
        <f t="shared" ca="1" si="21"/>
        <v/>
      </c>
      <c r="J444" s="388" t="str">
        <f ca="1">IF(K444&lt;&gt;"",MAX(J$32:J443)+1,"")</f>
        <v/>
      </c>
      <c r="K444" s="388" t="str">
        <f ca="1">IF(ｻﾏﾘｰ!$Q$16="ﾁｪｯｸﾛｸﾞ",P444,IF(N444=1,P444,""))</f>
        <v/>
      </c>
      <c r="N444" s="388" t="str">
        <f ca="1">LOG確認!R431</f>
        <v/>
      </c>
      <c r="P444" s="606" t="str">
        <f ca="1">IF(LOG確認!V431=1,"",S444)</f>
        <v/>
      </c>
      <c r="S444" s="388" t="str">
        <f ca="1">CONCATENATE(LOG確認!C431,"/",LOG確認!D431,"/",LOG確認!E431,",",LOG確認!F431,",",LOG確認!G431,",",LOG確認!H431,",",LOG確認!I431,",",LOG確認!J431,LOG確認!K431,",",LOG確認!L431,LOG確認!M431,",",LOG確認!P431,",",LOG確認!Q431,",",LOG確認!N431,",",LOG確認!CE431)</f>
        <v>//,,,,,,,,,,</v>
      </c>
    </row>
    <row r="445" spans="1:19" x14ac:dyDescent="0.15">
      <c r="A445" s="611" t="str">
        <f t="shared" ca="1" si="19"/>
        <v/>
      </c>
      <c r="D445" s="388" t="str">
        <f t="shared" ca="1" si="20"/>
        <v/>
      </c>
      <c r="G445" s="388">
        <v>414</v>
      </c>
      <c r="H445" s="388" t="str">
        <f t="shared" ca="1" si="21"/>
        <v/>
      </c>
      <c r="J445" s="388" t="str">
        <f ca="1">IF(K445&lt;&gt;"",MAX(J$32:J444)+1,"")</f>
        <v/>
      </c>
      <c r="K445" s="388" t="str">
        <f ca="1">IF(ｻﾏﾘｰ!$Q$16="ﾁｪｯｸﾛｸﾞ",P445,IF(N445=1,P445,""))</f>
        <v/>
      </c>
      <c r="N445" s="388" t="str">
        <f ca="1">LOG確認!R432</f>
        <v/>
      </c>
      <c r="P445" s="606" t="str">
        <f ca="1">IF(LOG確認!V432=1,"",S445)</f>
        <v/>
      </c>
      <c r="S445" s="388" t="str">
        <f ca="1">CONCATENATE(LOG確認!C432,"/",LOG確認!D432,"/",LOG確認!E432,",",LOG確認!F432,",",LOG確認!G432,",",LOG確認!H432,",",LOG確認!I432,",",LOG確認!J432,LOG確認!K432,",",LOG確認!L432,LOG確認!M432,",",LOG確認!P432,",",LOG確認!Q432,",",LOG確認!N432,",",LOG確認!CE432)</f>
        <v>//,,,,,,,,,,</v>
      </c>
    </row>
    <row r="446" spans="1:19" x14ac:dyDescent="0.15">
      <c r="A446" s="611" t="str">
        <f t="shared" ca="1" si="19"/>
        <v/>
      </c>
      <c r="D446" s="388" t="str">
        <f t="shared" ca="1" si="20"/>
        <v/>
      </c>
      <c r="G446" s="388">
        <v>415</v>
      </c>
      <c r="H446" s="388" t="str">
        <f t="shared" ca="1" si="21"/>
        <v/>
      </c>
      <c r="J446" s="388" t="str">
        <f ca="1">IF(K446&lt;&gt;"",MAX(J$32:J445)+1,"")</f>
        <v/>
      </c>
      <c r="K446" s="388" t="str">
        <f ca="1">IF(ｻﾏﾘｰ!$Q$16="ﾁｪｯｸﾛｸﾞ",P446,IF(N446=1,P446,""))</f>
        <v/>
      </c>
      <c r="N446" s="388" t="str">
        <f ca="1">LOG確認!R433</f>
        <v/>
      </c>
      <c r="P446" s="606" t="str">
        <f ca="1">IF(LOG確認!V433=1,"",S446)</f>
        <v/>
      </c>
      <c r="S446" s="388" t="str">
        <f ca="1">CONCATENATE(LOG確認!C433,"/",LOG確認!D433,"/",LOG確認!E433,",",LOG確認!F433,",",LOG確認!G433,",",LOG確認!H433,",",LOG確認!I433,",",LOG確認!J433,LOG確認!K433,",",LOG確認!L433,LOG確認!M433,",",LOG確認!P433,",",LOG確認!Q433,",",LOG確認!N433,",",LOG確認!CE433)</f>
        <v>//,,,,,,,,,,</v>
      </c>
    </row>
    <row r="447" spans="1:19" x14ac:dyDescent="0.15">
      <c r="A447" s="611" t="str">
        <f t="shared" ca="1" si="19"/>
        <v/>
      </c>
      <c r="D447" s="388" t="str">
        <f t="shared" ca="1" si="20"/>
        <v/>
      </c>
      <c r="G447" s="388">
        <v>416</v>
      </c>
      <c r="H447" s="388" t="str">
        <f t="shared" ca="1" si="21"/>
        <v/>
      </c>
      <c r="J447" s="388" t="str">
        <f ca="1">IF(K447&lt;&gt;"",MAX(J$32:J446)+1,"")</f>
        <v/>
      </c>
      <c r="K447" s="388" t="str">
        <f ca="1">IF(ｻﾏﾘｰ!$Q$16="ﾁｪｯｸﾛｸﾞ",P447,IF(N447=1,P447,""))</f>
        <v/>
      </c>
      <c r="N447" s="388" t="str">
        <f ca="1">LOG確認!R434</f>
        <v/>
      </c>
      <c r="P447" s="606" t="str">
        <f ca="1">IF(LOG確認!V434=1,"",S447)</f>
        <v/>
      </c>
      <c r="S447" s="388" t="str">
        <f ca="1">CONCATENATE(LOG確認!C434,"/",LOG確認!D434,"/",LOG確認!E434,",",LOG確認!F434,",",LOG確認!G434,",",LOG確認!H434,",",LOG確認!I434,",",LOG確認!J434,LOG確認!K434,",",LOG確認!L434,LOG確認!M434,",",LOG確認!P434,",",LOG確認!Q434,",",LOG確認!N434,",",LOG確認!CE434)</f>
        <v>//,,,,,,,,,,</v>
      </c>
    </row>
    <row r="448" spans="1:19" x14ac:dyDescent="0.15">
      <c r="A448" s="611" t="str">
        <f t="shared" ca="1" si="19"/>
        <v/>
      </c>
      <c r="D448" s="388" t="str">
        <f t="shared" ca="1" si="20"/>
        <v/>
      </c>
      <c r="G448" s="388">
        <v>417</v>
      </c>
      <c r="H448" s="388" t="str">
        <f t="shared" ca="1" si="21"/>
        <v/>
      </c>
      <c r="J448" s="388" t="str">
        <f ca="1">IF(K448&lt;&gt;"",MAX(J$32:J447)+1,"")</f>
        <v/>
      </c>
      <c r="K448" s="388" t="str">
        <f ca="1">IF(ｻﾏﾘｰ!$Q$16="ﾁｪｯｸﾛｸﾞ",P448,IF(N448=1,P448,""))</f>
        <v/>
      </c>
      <c r="N448" s="388" t="str">
        <f ca="1">LOG確認!R435</f>
        <v/>
      </c>
      <c r="P448" s="606" t="str">
        <f ca="1">IF(LOG確認!V435=1,"",S448)</f>
        <v/>
      </c>
      <c r="S448" s="388" t="str">
        <f ca="1">CONCATENATE(LOG確認!C435,"/",LOG確認!D435,"/",LOG確認!E435,",",LOG確認!F435,",",LOG確認!G435,",",LOG確認!H435,",",LOG確認!I435,",",LOG確認!J435,LOG確認!K435,",",LOG確認!L435,LOG確認!M435,",",LOG確認!P435,",",LOG確認!Q435,",",LOG確認!N435,",",LOG確認!CE435)</f>
        <v>//,,,,,,,,,,</v>
      </c>
    </row>
    <row r="449" spans="1:19" x14ac:dyDescent="0.15">
      <c r="A449" s="611" t="str">
        <f t="shared" ca="1" si="19"/>
        <v/>
      </c>
      <c r="D449" s="388" t="str">
        <f t="shared" ca="1" si="20"/>
        <v/>
      </c>
      <c r="G449" s="388">
        <v>418</v>
      </c>
      <c r="H449" s="388" t="str">
        <f t="shared" ca="1" si="21"/>
        <v/>
      </c>
      <c r="J449" s="388" t="str">
        <f ca="1">IF(K449&lt;&gt;"",MAX(J$32:J448)+1,"")</f>
        <v/>
      </c>
      <c r="K449" s="388" t="str">
        <f ca="1">IF(ｻﾏﾘｰ!$Q$16="ﾁｪｯｸﾛｸﾞ",P449,IF(N449=1,P449,""))</f>
        <v/>
      </c>
      <c r="N449" s="388" t="str">
        <f ca="1">LOG確認!R436</f>
        <v/>
      </c>
      <c r="P449" s="606" t="str">
        <f ca="1">IF(LOG確認!V436=1,"",S449)</f>
        <v/>
      </c>
      <c r="S449" s="388" t="str">
        <f ca="1">CONCATENATE(LOG確認!C436,"/",LOG確認!D436,"/",LOG確認!E436,",",LOG確認!F436,",",LOG確認!G436,",",LOG確認!H436,",",LOG確認!I436,",",LOG確認!J436,LOG確認!K436,",",LOG確認!L436,LOG確認!M436,",",LOG確認!P436,",",LOG確認!Q436,",",LOG確認!N436,",",LOG確認!CE436)</f>
        <v>//,,,,,,,,,,</v>
      </c>
    </row>
    <row r="450" spans="1:19" x14ac:dyDescent="0.15">
      <c r="A450" s="611" t="str">
        <f t="shared" ca="1" si="19"/>
        <v/>
      </c>
      <c r="D450" s="388" t="str">
        <f t="shared" ca="1" si="20"/>
        <v/>
      </c>
      <c r="G450" s="388">
        <v>419</v>
      </c>
      <c r="H450" s="388" t="str">
        <f t="shared" ca="1" si="21"/>
        <v/>
      </c>
      <c r="J450" s="388" t="str">
        <f ca="1">IF(K450&lt;&gt;"",MAX(J$32:J449)+1,"")</f>
        <v/>
      </c>
      <c r="K450" s="388" t="str">
        <f ca="1">IF(ｻﾏﾘｰ!$Q$16="ﾁｪｯｸﾛｸﾞ",P450,IF(N450=1,P450,""))</f>
        <v/>
      </c>
      <c r="N450" s="388" t="str">
        <f ca="1">LOG確認!R437</f>
        <v/>
      </c>
      <c r="P450" s="606" t="str">
        <f ca="1">IF(LOG確認!V437=1,"",S450)</f>
        <v/>
      </c>
      <c r="S450" s="388" t="str">
        <f ca="1">CONCATENATE(LOG確認!C437,"/",LOG確認!D437,"/",LOG確認!E437,",",LOG確認!F437,",",LOG確認!G437,",",LOG確認!H437,",",LOG確認!I437,",",LOG確認!J437,LOG確認!K437,",",LOG確認!L437,LOG確認!M437,",",LOG確認!P437,",",LOG確認!Q437,",",LOG確認!N437,",",LOG確認!CE437)</f>
        <v>//,,,,,,,,,,</v>
      </c>
    </row>
    <row r="451" spans="1:19" x14ac:dyDescent="0.15">
      <c r="A451" s="611" t="str">
        <f t="shared" ca="1" si="19"/>
        <v/>
      </c>
      <c r="D451" s="388" t="str">
        <f t="shared" ca="1" si="20"/>
        <v/>
      </c>
      <c r="G451" s="388">
        <v>420</v>
      </c>
      <c r="H451" s="388" t="str">
        <f t="shared" ca="1" si="21"/>
        <v/>
      </c>
      <c r="J451" s="388" t="str">
        <f ca="1">IF(K451&lt;&gt;"",MAX(J$32:J450)+1,"")</f>
        <v/>
      </c>
      <c r="K451" s="388" t="str">
        <f ca="1">IF(ｻﾏﾘｰ!$Q$16="ﾁｪｯｸﾛｸﾞ",P451,IF(N451=1,P451,""))</f>
        <v/>
      </c>
      <c r="N451" s="388" t="str">
        <f ca="1">LOG確認!R438</f>
        <v/>
      </c>
      <c r="P451" s="606" t="str">
        <f ca="1">IF(LOG確認!V438=1,"",S451)</f>
        <v/>
      </c>
      <c r="S451" s="388" t="str">
        <f ca="1">CONCATENATE(LOG確認!C438,"/",LOG確認!D438,"/",LOG確認!E438,",",LOG確認!F438,",",LOG確認!G438,",",LOG確認!H438,",",LOG確認!I438,",",LOG確認!J438,LOG確認!K438,",",LOG確認!L438,LOG確認!M438,",",LOG確認!P438,",",LOG確認!Q438,",",LOG確認!N438,",",LOG確認!CE438)</f>
        <v>//,,,,,,,,,,</v>
      </c>
    </row>
    <row r="452" spans="1:19" x14ac:dyDescent="0.15">
      <c r="A452" s="611" t="str">
        <f t="shared" ca="1" si="19"/>
        <v/>
      </c>
      <c r="D452" s="388" t="str">
        <f t="shared" ca="1" si="20"/>
        <v/>
      </c>
      <c r="G452" s="388">
        <v>421</v>
      </c>
      <c r="H452" s="388" t="str">
        <f t="shared" ca="1" si="21"/>
        <v/>
      </c>
      <c r="J452" s="388" t="str">
        <f ca="1">IF(K452&lt;&gt;"",MAX(J$32:J451)+1,"")</f>
        <v/>
      </c>
      <c r="K452" s="388" t="str">
        <f ca="1">IF(ｻﾏﾘｰ!$Q$16="ﾁｪｯｸﾛｸﾞ",P452,IF(N452=1,P452,""))</f>
        <v/>
      </c>
      <c r="N452" s="388" t="str">
        <f ca="1">LOG確認!R439</f>
        <v/>
      </c>
      <c r="P452" s="606" t="str">
        <f ca="1">IF(LOG確認!V439=1,"",S452)</f>
        <v/>
      </c>
      <c r="S452" s="388" t="str">
        <f ca="1">CONCATENATE(LOG確認!C439,"/",LOG確認!D439,"/",LOG確認!E439,",",LOG確認!F439,",",LOG確認!G439,",",LOG確認!H439,",",LOG確認!I439,",",LOG確認!J439,LOG確認!K439,",",LOG確認!L439,LOG確認!M439,",",LOG確認!P439,",",LOG確認!Q439,",",LOG確認!N439,",",LOG確認!CE439)</f>
        <v>//,,,,,,,,,,</v>
      </c>
    </row>
    <row r="453" spans="1:19" x14ac:dyDescent="0.15">
      <c r="A453" s="611" t="str">
        <f t="shared" ca="1" si="19"/>
        <v/>
      </c>
      <c r="D453" s="388" t="str">
        <f t="shared" ca="1" si="20"/>
        <v/>
      </c>
      <c r="G453" s="388">
        <v>422</v>
      </c>
      <c r="H453" s="388" t="str">
        <f t="shared" ca="1" si="21"/>
        <v/>
      </c>
      <c r="J453" s="388" t="str">
        <f ca="1">IF(K453&lt;&gt;"",MAX(J$32:J452)+1,"")</f>
        <v/>
      </c>
      <c r="K453" s="388" t="str">
        <f ca="1">IF(ｻﾏﾘｰ!$Q$16="ﾁｪｯｸﾛｸﾞ",P453,IF(N453=1,P453,""))</f>
        <v/>
      </c>
      <c r="N453" s="388" t="str">
        <f ca="1">LOG確認!R440</f>
        <v/>
      </c>
      <c r="P453" s="606" t="str">
        <f ca="1">IF(LOG確認!V440=1,"",S453)</f>
        <v/>
      </c>
      <c r="S453" s="388" t="str">
        <f ca="1">CONCATENATE(LOG確認!C440,"/",LOG確認!D440,"/",LOG確認!E440,",",LOG確認!F440,",",LOG確認!G440,",",LOG確認!H440,",",LOG確認!I440,",",LOG確認!J440,LOG確認!K440,",",LOG確認!L440,LOG確認!M440,",",LOG確認!P440,",",LOG確認!Q440,",",LOG確認!N440,",",LOG確認!CE440)</f>
        <v>//,,,,,,,,,,</v>
      </c>
    </row>
    <row r="454" spans="1:19" x14ac:dyDescent="0.15">
      <c r="A454" s="611" t="str">
        <f t="shared" ca="1" si="19"/>
        <v/>
      </c>
      <c r="D454" s="388" t="str">
        <f t="shared" ca="1" si="20"/>
        <v/>
      </c>
      <c r="G454" s="388">
        <v>423</v>
      </c>
      <c r="H454" s="388" t="str">
        <f t="shared" ca="1" si="21"/>
        <v/>
      </c>
      <c r="J454" s="388" t="str">
        <f ca="1">IF(K454&lt;&gt;"",MAX(J$32:J453)+1,"")</f>
        <v/>
      </c>
      <c r="K454" s="388" t="str">
        <f ca="1">IF(ｻﾏﾘｰ!$Q$16="ﾁｪｯｸﾛｸﾞ",P454,IF(N454=1,P454,""))</f>
        <v/>
      </c>
      <c r="N454" s="388" t="str">
        <f ca="1">LOG確認!R441</f>
        <v/>
      </c>
      <c r="P454" s="606" t="str">
        <f ca="1">IF(LOG確認!V441=1,"",S454)</f>
        <v/>
      </c>
      <c r="S454" s="388" t="str">
        <f ca="1">CONCATENATE(LOG確認!C441,"/",LOG確認!D441,"/",LOG確認!E441,",",LOG確認!F441,",",LOG確認!G441,",",LOG確認!H441,",",LOG確認!I441,",",LOG確認!J441,LOG確認!K441,",",LOG確認!L441,LOG確認!M441,",",LOG確認!P441,",",LOG確認!Q441,",",LOG確認!N441,",",LOG確認!CE441)</f>
        <v>//,,,,,,,,,,</v>
      </c>
    </row>
    <row r="455" spans="1:19" x14ac:dyDescent="0.15">
      <c r="A455" s="611" t="str">
        <f t="shared" ca="1" si="19"/>
        <v/>
      </c>
      <c r="D455" s="388" t="str">
        <f t="shared" ca="1" si="20"/>
        <v/>
      </c>
      <c r="G455" s="388">
        <v>424</v>
      </c>
      <c r="H455" s="388" t="str">
        <f t="shared" ca="1" si="21"/>
        <v/>
      </c>
      <c r="J455" s="388" t="str">
        <f ca="1">IF(K455&lt;&gt;"",MAX(J$32:J454)+1,"")</f>
        <v/>
      </c>
      <c r="K455" s="388" t="str">
        <f ca="1">IF(ｻﾏﾘｰ!$Q$16="ﾁｪｯｸﾛｸﾞ",P455,IF(N455=1,P455,""))</f>
        <v/>
      </c>
      <c r="N455" s="388" t="str">
        <f ca="1">LOG確認!R442</f>
        <v/>
      </c>
      <c r="P455" s="606" t="str">
        <f ca="1">IF(LOG確認!V442=1,"",S455)</f>
        <v/>
      </c>
      <c r="S455" s="388" t="str">
        <f ca="1">CONCATENATE(LOG確認!C442,"/",LOG確認!D442,"/",LOG確認!E442,",",LOG確認!F442,",",LOG確認!G442,",",LOG確認!H442,",",LOG確認!I442,",",LOG確認!J442,LOG確認!K442,",",LOG確認!L442,LOG確認!M442,",",LOG確認!P442,",",LOG確認!Q442,",",LOG確認!N442,",",LOG確認!CE442)</f>
        <v>//,,,,,,,,,,</v>
      </c>
    </row>
    <row r="456" spans="1:19" x14ac:dyDescent="0.15">
      <c r="A456" s="611" t="str">
        <f t="shared" ca="1" si="19"/>
        <v/>
      </c>
      <c r="D456" s="388" t="str">
        <f t="shared" ca="1" si="20"/>
        <v/>
      </c>
      <c r="G456" s="388">
        <v>425</v>
      </c>
      <c r="H456" s="388" t="str">
        <f t="shared" ca="1" si="21"/>
        <v/>
      </c>
      <c r="J456" s="388" t="str">
        <f ca="1">IF(K456&lt;&gt;"",MAX(J$32:J455)+1,"")</f>
        <v/>
      </c>
      <c r="K456" s="388" t="str">
        <f ca="1">IF(ｻﾏﾘｰ!$Q$16="ﾁｪｯｸﾛｸﾞ",P456,IF(N456=1,P456,""))</f>
        <v/>
      </c>
      <c r="N456" s="388" t="str">
        <f ca="1">LOG確認!R443</f>
        <v/>
      </c>
      <c r="P456" s="606" t="str">
        <f ca="1">IF(LOG確認!V443=1,"",S456)</f>
        <v/>
      </c>
      <c r="S456" s="388" t="str">
        <f ca="1">CONCATENATE(LOG確認!C443,"/",LOG確認!D443,"/",LOG確認!E443,",",LOG確認!F443,",",LOG確認!G443,",",LOG確認!H443,",",LOG確認!I443,",",LOG確認!J443,LOG確認!K443,",",LOG確認!L443,LOG確認!M443,",",LOG確認!P443,",",LOG確認!Q443,",",LOG確認!N443,",",LOG確認!CE443)</f>
        <v>//,,,,,,,,,,</v>
      </c>
    </row>
    <row r="457" spans="1:19" x14ac:dyDescent="0.15">
      <c r="A457" s="611" t="str">
        <f t="shared" ca="1" si="19"/>
        <v/>
      </c>
      <c r="D457" s="388" t="str">
        <f t="shared" ca="1" si="20"/>
        <v/>
      </c>
      <c r="G457" s="388">
        <v>426</v>
      </c>
      <c r="H457" s="388" t="str">
        <f t="shared" ca="1" si="21"/>
        <v/>
      </c>
      <c r="J457" s="388" t="str">
        <f ca="1">IF(K457&lt;&gt;"",MAX(J$32:J456)+1,"")</f>
        <v/>
      </c>
      <c r="K457" s="388" t="str">
        <f ca="1">IF(ｻﾏﾘｰ!$Q$16="ﾁｪｯｸﾛｸﾞ",P457,IF(N457=1,P457,""))</f>
        <v/>
      </c>
      <c r="N457" s="388" t="str">
        <f ca="1">LOG確認!R444</f>
        <v/>
      </c>
      <c r="P457" s="606" t="str">
        <f ca="1">IF(LOG確認!V444=1,"",S457)</f>
        <v/>
      </c>
      <c r="S457" s="388" t="str">
        <f ca="1">CONCATENATE(LOG確認!C444,"/",LOG確認!D444,"/",LOG確認!E444,",",LOG確認!F444,",",LOG確認!G444,",",LOG確認!H444,",",LOG確認!I444,",",LOG確認!J444,LOG確認!K444,",",LOG確認!L444,LOG確認!M444,",",LOG確認!P444,",",LOG確認!Q444,",",LOG確認!N444,",",LOG確認!CE444)</f>
        <v>//,,,,,,,,,,</v>
      </c>
    </row>
    <row r="458" spans="1:19" x14ac:dyDescent="0.15">
      <c r="A458" s="611" t="str">
        <f t="shared" ca="1" si="19"/>
        <v/>
      </c>
      <c r="D458" s="388" t="str">
        <f t="shared" ca="1" si="20"/>
        <v/>
      </c>
      <c r="G458" s="388">
        <v>427</v>
      </c>
      <c r="H458" s="388" t="str">
        <f t="shared" ca="1" si="21"/>
        <v/>
      </c>
      <c r="J458" s="388" t="str">
        <f ca="1">IF(K458&lt;&gt;"",MAX(J$32:J457)+1,"")</f>
        <v/>
      </c>
      <c r="K458" s="388" t="str">
        <f ca="1">IF(ｻﾏﾘｰ!$Q$16="ﾁｪｯｸﾛｸﾞ",P458,IF(N458=1,P458,""))</f>
        <v/>
      </c>
      <c r="N458" s="388" t="str">
        <f ca="1">LOG確認!R445</f>
        <v/>
      </c>
      <c r="P458" s="606" t="str">
        <f ca="1">IF(LOG確認!V445=1,"",S458)</f>
        <v/>
      </c>
      <c r="S458" s="388" t="str">
        <f ca="1">CONCATENATE(LOG確認!C445,"/",LOG確認!D445,"/",LOG確認!E445,",",LOG確認!F445,",",LOG確認!G445,",",LOG確認!H445,",",LOG確認!I445,",",LOG確認!J445,LOG確認!K445,",",LOG確認!L445,LOG確認!M445,",",LOG確認!P445,",",LOG確認!Q445,",",LOG確認!N445,",",LOG確認!CE445)</f>
        <v>//,,,,,,,,,,</v>
      </c>
    </row>
    <row r="459" spans="1:19" x14ac:dyDescent="0.15">
      <c r="A459" s="611" t="str">
        <f t="shared" ca="1" si="19"/>
        <v/>
      </c>
      <c r="D459" s="388" t="str">
        <f t="shared" ca="1" si="20"/>
        <v/>
      </c>
      <c r="G459" s="388">
        <v>428</v>
      </c>
      <c r="H459" s="388" t="str">
        <f t="shared" ca="1" si="21"/>
        <v/>
      </c>
      <c r="J459" s="388" t="str">
        <f ca="1">IF(K459&lt;&gt;"",MAX(J$32:J458)+1,"")</f>
        <v/>
      </c>
      <c r="K459" s="388" t="str">
        <f ca="1">IF(ｻﾏﾘｰ!$Q$16="ﾁｪｯｸﾛｸﾞ",P459,IF(N459=1,P459,""))</f>
        <v/>
      </c>
      <c r="N459" s="388" t="str">
        <f ca="1">LOG確認!R446</f>
        <v/>
      </c>
      <c r="P459" s="606" t="str">
        <f ca="1">IF(LOG確認!V446=1,"",S459)</f>
        <v/>
      </c>
      <c r="S459" s="388" t="str">
        <f ca="1">CONCATENATE(LOG確認!C446,"/",LOG確認!D446,"/",LOG確認!E446,",",LOG確認!F446,",",LOG確認!G446,",",LOG確認!H446,",",LOG確認!I446,",",LOG確認!J446,LOG確認!K446,",",LOG確認!L446,LOG確認!M446,",",LOG確認!P446,",",LOG確認!Q446,",",LOG確認!N446,",",LOG確認!CE446)</f>
        <v>//,,,,,,,,,,</v>
      </c>
    </row>
    <row r="460" spans="1:19" x14ac:dyDescent="0.15">
      <c r="A460" s="611" t="str">
        <f t="shared" ca="1" si="19"/>
        <v/>
      </c>
      <c r="D460" s="388" t="str">
        <f t="shared" ca="1" si="20"/>
        <v/>
      </c>
      <c r="G460" s="388">
        <v>429</v>
      </c>
      <c r="H460" s="388" t="str">
        <f t="shared" ca="1" si="21"/>
        <v/>
      </c>
      <c r="J460" s="388" t="str">
        <f ca="1">IF(K460&lt;&gt;"",MAX(J$32:J459)+1,"")</f>
        <v/>
      </c>
      <c r="K460" s="388" t="str">
        <f ca="1">IF(ｻﾏﾘｰ!$Q$16="ﾁｪｯｸﾛｸﾞ",P460,IF(N460=1,P460,""))</f>
        <v/>
      </c>
      <c r="N460" s="388" t="str">
        <f ca="1">LOG確認!R447</f>
        <v/>
      </c>
      <c r="P460" s="606" t="str">
        <f ca="1">IF(LOG確認!V447=1,"",S460)</f>
        <v/>
      </c>
      <c r="S460" s="388" t="str">
        <f ca="1">CONCATENATE(LOG確認!C447,"/",LOG確認!D447,"/",LOG確認!E447,",",LOG確認!F447,",",LOG確認!G447,",",LOG確認!H447,",",LOG確認!I447,",",LOG確認!J447,LOG確認!K447,",",LOG確認!L447,LOG確認!M447,",",LOG確認!P447,",",LOG確認!Q447,",",LOG確認!N447,",",LOG確認!CE447)</f>
        <v>//,,,,,,,,,,</v>
      </c>
    </row>
    <row r="461" spans="1:19" x14ac:dyDescent="0.15">
      <c r="A461" s="611" t="str">
        <f t="shared" ca="1" si="19"/>
        <v/>
      </c>
      <c r="D461" s="388" t="str">
        <f t="shared" ca="1" si="20"/>
        <v/>
      </c>
      <c r="G461" s="388">
        <v>430</v>
      </c>
      <c r="H461" s="388" t="str">
        <f t="shared" ca="1" si="21"/>
        <v/>
      </c>
      <c r="J461" s="388" t="str">
        <f ca="1">IF(K461&lt;&gt;"",MAX(J$32:J460)+1,"")</f>
        <v/>
      </c>
      <c r="K461" s="388" t="str">
        <f ca="1">IF(ｻﾏﾘｰ!$Q$16="ﾁｪｯｸﾛｸﾞ",P461,IF(N461=1,P461,""))</f>
        <v/>
      </c>
      <c r="N461" s="388" t="str">
        <f ca="1">LOG確認!R448</f>
        <v/>
      </c>
      <c r="P461" s="606" t="str">
        <f ca="1">IF(LOG確認!V448=1,"",S461)</f>
        <v/>
      </c>
      <c r="S461" s="388" t="str">
        <f ca="1">CONCATENATE(LOG確認!C448,"/",LOG確認!D448,"/",LOG確認!E448,",",LOG確認!F448,",",LOG確認!G448,",",LOG確認!H448,",",LOG確認!I448,",",LOG確認!J448,LOG確認!K448,",",LOG確認!L448,LOG確認!M448,",",LOG確認!P448,",",LOG確認!Q448,",",LOG確認!N448,",",LOG確認!CE448)</f>
        <v>//,,,,,,,,,,</v>
      </c>
    </row>
    <row r="462" spans="1:19" x14ac:dyDescent="0.15">
      <c r="A462" s="611" t="str">
        <f t="shared" ref="A462:A525" ca="1" si="22">IF($Q$7=1,"",D462)</f>
        <v/>
      </c>
      <c r="D462" s="388" t="str">
        <f t="shared" ca="1" si="20"/>
        <v/>
      </c>
      <c r="G462" s="388">
        <v>431</v>
      </c>
      <c r="H462" s="388" t="str">
        <f t="shared" ca="1" si="21"/>
        <v/>
      </c>
      <c r="J462" s="388" t="str">
        <f ca="1">IF(K462&lt;&gt;"",MAX(J$32:J461)+1,"")</f>
        <v/>
      </c>
      <c r="K462" s="388" t="str">
        <f ca="1">IF(ｻﾏﾘｰ!$Q$16="ﾁｪｯｸﾛｸﾞ",P462,IF(N462=1,P462,""))</f>
        <v/>
      </c>
      <c r="N462" s="388" t="str">
        <f ca="1">LOG確認!R449</f>
        <v/>
      </c>
      <c r="P462" s="606" t="str">
        <f ca="1">IF(LOG確認!V449=1,"",S462)</f>
        <v/>
      </c>
      <c r="S462" s="388" t="str">
        <f ca="1">CONCATENATE(LOG確認!C449,"/",LOG確認!D449,"/",LOG確認!E449,",",LOG確認!F449,",",LOG確認!G449,",",LOG確認!H449,",",LOG確認!I449,",",LOG確認!J449,LOG確認!K449,",",LOG確認!L449,LOG確認!M449,",",LOG確認!P449,",",LOG確認!Q449,",",LOG確認!N449,",",LOG確認!CE449)</f>
        <v>//,,,,,,,,,,</v>
      </c>
    </row>
    <row r="463" spans="1:19" x14ac:dyDescent="0.15">
      <c r="A463" s="611" t="str">
        <f t="shared" ca="1" si="22"/>
        <v/>
      </c>
      <c r="D463" s="388" t="str">
        <f t="shared" ca="1" si="20"/>
        <v/>
      </c>
      <c r="G463" s="388">
        <v>432</v>
      </c>
      <c r="H463" s="388" t="str">
        <f t="shared" ca="1" si="21"/>
        <v/>
      </c>
      <c r="J463" s="388" t="str">
        <f ca="1">IF(K463&lt;&gt;"",MAX(J$32:J462)+1,"")</f>
        <v/>
      </c>
      <c r="K463" s="388" t="str">
        <f ca="1">IF(ｻﾏﾘｰ!$Q$16="ﾁｪｯｸﾛｸﾞ",P463,IF(N463=1,P463,""))</f>
        <v/>
      </c>
      <c r="N463" s="388" t="str">
        <f ca="1">LOG確認!R450</f>
        <v/>
      </c>
      <c r="P463" s="606" t="str">
        <f ca="1">IF(LOG確認!V450=1,"",S463)</f>
        <v/>
      </c>
      <c r="S463" s="388" t="str">
        <f ca="1">CONCATENATE(LOG確認!C450,"/",LOG確認!D450,"/",LOG確認!E450,",",LOG確認!F450,",",LOG確認!G450,",",LOG確認!H450,",",LOG確認!I450,",",LOG確認!J450,LOG確認!K450,",",LOG確認!L450,LOG確認!M450,",",LOG確認!P450,",",LOG確認!Q450,",",LOG確認!N450,",",LOG確認!CE450)</f>
        <v>//,,,,,,,,,,</v>
      </c>
    </row>
    <row r="464" spans="1:19" x14ac:dyDescent="0.15">
      <c r="A464" s="611" t="str">
        <f t="shared" ca="1" si="22"/>
        <v/>
      </c>
      <c r="D464" s="388" t="str">
        <f t="shared" ca="1" si="20"/>
        <v/>
      </c>
      <c r="G464" s="388">
        <v>433</v>
      </c>
      <c r="H464" s="388" t="str">
        <f t="shared" ca="1" si="21"/>
        <v/>
      </c>
      <c r="J464" s="388" t="str">
        <f ca="1">IF(K464&lt;&gt;"",MAX(J$32:J463)+1,"")</f>
        <v/>
      </c>
      <c r="K464" s="388" t="str">
        <f ca="1">IF(ｻﾏﾘｰ!$Q$16="ﾁｪｯｸﾛｸﾞ",P464,IF(N464=1,P464,""))</f>
        <v/>
      </c>
      <c r="N464" s="388" t="str">
        <f ca="1">LOG確認!R451</f>
        <v/>
      </c>
      <c r="P464" s="606" t="str">
        <f ca="1">IF(LOG確認!V451=1,"",S464)</f>
        <v/>
      </c>
      <c r="S464" s="388" t="str">
        <f ca="1">CONCATENATE(LOG確認!C451,"/",LOG確認!D451,"/",LOG確認!E451,",",LOG確認!F451,",",LOG確認!G451,",",LOG確認!H451,",",LOG確認!I451,",",LOG確認!J451,LOG確認!K451,",",LOG確認!L451,LOG確認!M451,",",LOG確認!P451,",",LOG確認!Q451,",",LOG確認!N451,",",LOG確認!CE451)</f>
        <v>//,,,,,,,,,,</v>
      </c>
    </row>
    <row r="465" spans="1:19" x14ac:dyDescent="0.15">
      <c r="A465" s="611" t="str">
        <f t="shared" ca="1" si="22"/>
        <v/>
      </c>
      <c r="D465" s="388" t="str">
        <f t="shared" ca="1" si="20"/>
        <v/>
      </c>
      <c r="G465" s="388">
        <v>434</v>
      </c>
      <c r="H465" s="388" t="str">
        <f t="shared" ca="1" si="21"/>
        <v/>
      </c>
      <c r="J465" s="388" t="str">
        <f ca="1">IF(K465&lt;&gt;"",MAX(J$32:J464)+1,"")</f>
        <v/>
      </c>
      <c r="K465" s="388" t="str">
        <f ca="1">IF(ｻﾏﾘｰ!$Q$16="ﾁｪｯｸﾛｸﾞ",P465,IF(N465=1,P465,""))</f>
        <v/>
      </c>
      <c r="N465" s="388" t="str">
        <f ca="1">LOG確認!R452</f>
        <v/>
      </c>
      <c r="P465" s="606" t="str">
        <f ca="1">IF(LOG確認!V452=1,"",S465)</f>
        <v/>
      </c>
      <c r="S465" s="388" t="str">
        <f ca="1">CONCATENATE(LOG確認!C452,"/",LOG確認!D452,"/",LOG確認!E452,",",LOG確認!F452,",",LOG確認!G452,",",LOG確認!H452,",",LOG確認!I452,",",LOG確認!J452,LOG確認!K452,",",LOG確認!L452,LOG確認!M452,",",LOG確認!P452,",",LOG確認!Q452,",",LOG確認!N452,",",LOG確認!CE452)</f>
        <v>//,,,,,,,,,,</v>
      </c>
    </row>
    <row r="466" spans="1:19" x14ac:dyDescent="0.15">
      <c r="A466" s="611" t="str">
        <f t="shared" ca="1" si="22"/>
        <v/>
      </c>
      <c r="D466" s="388" t="str">
        <f t="shared" ca="1" si="20"/>
        <v/>
      </c>
      <c r="G466" s="388">
        <v>435</v>
      </c>
      <c r="H466" s="388" t="str">
        <f t="shared" ca="1" si="21"/>
        <v/>
      </c>
      <c r="J466" s="388" t="str">
        <f ca="1">IF(K466&lt;&gt;"",MAX(J$32:J465)+1,"")</f>
        <v/>
      </c>
      <c r="K466" s="388" t="str">
        <f ca="1">IF(ｻﾏﾘｰ!$Q$16="ﾁｪｯｸﾛｸﾞ",P466,IF(N466=1,P466,""))</f>
        <v/>
      </c>
      <c r="N466" s="388" t="str">
        <f ca="1">LOG確認!R453</f>
        <v/>
      </c>
      <c r="P466" s="606" t="str">
        <f ca="1">IF(LOG確認!V453=1,"",S466)</f>
        <v/>
      </c>
      <c r="S466" s="388" t="str">
        <f ca="1">CONCATENATE(LOG確認!C453,"/",LOG確認!D453,"/",LOG確認!E453,",",LOG確認!F453,",",LOG確認!G453,",",LOG確認!H453,",",LOG確認!I453,",",LOG確認!J453,LOG確認!K453,",",LOG確認!L453,LOG確認!M453,",",LOG確認!P453,",",LOG確認!Q453,",",LOG確認!N453,",",LOG確認!CE453)</f>
        <v>//,,,,,,,,,,</v>
      </c>
    </row>
    <row r="467" spans="1:19" x14ac:dyDescent="0.15">
      <c r="A467" s="611" t="str">
        <f t="shared" ca="1" si="22"/>
        <v/>
      </c>
      <c r="D467" s="388" t="str">
        <f t="shared" ca="1" si="20"/>
        <v/>
      </c>
      <c r="G467" s="388">
        <v>436</v>
      </c>
      <c r="H467" s="388" t="str">
        <f t="shared" ca="1" si="21"/>
        <v/>
      </c>
      <c r="J467" s="388" t="str">
        <f ca="1">IF(K467&lt;&gt;"",MAX(J$32:J466)+1,"")</f>
        <v/>
      </c>
      <c r="K467" s="388" t="str">
        <f ca="1">IF(ｻﾏﾘｰ!$Q$16="ﾁｪｯｸﾛｸﾞ",P467,IF(N467=1,P467,""))</f>
        <v/>
      </c>
      <c r="N467" s="388" t="str">
        <f ca="1">LOG確認!R454</f>
        <v/>
      </c>
      <c r="P467" s="606" t="str">
        <f ca="1">IF(LOG確認!V454=1,"",S467)</f>
        <v/>
      </c>
      <c r="S467" s="388" t="str">
        <f ca="1">CONCATENATE(LOG確認!C454,"/",LOG確認!D454,"/",LOG確認!E454,",",LOG確認!F454,",",LOG確認!G454,",",LOG確認!H454,",",LOG確認!I454,",",LOG確認!J454,LOG確認!K454,",",LOG確認!L454,LOG確認!M454,",",LOG確認!P454,",",LOG確認!Q454,",",LOG確認!N454,",",LOG確認!CE454)</f>
        <v>//,,,,,,,,,,</v>
      </c>
    </row>
    <row r="468" spans="1:19" x14ac:dyDescent="0.15">
      <c r="A468" s="611" t="str">
        <f t="shared" ca="1" si="22"/>
        <v/>
      </c>
      <c r="D468" s="388" t="str">
        <f t="shared" ca="1" si="20"/>
        <v/>
      </c>
      <c r="G468" s="388">
        <v>437</v>
      </c>
      <c r="H468" s="388" t="str">
        <f t="shared" ca="1" si="21"/>
        <v/>
      </c>
      <c r="J468" s="388" t="str">
        <f ca="1">IF(K468&lt;&gt;"",MAX(J$32:J467)+1,"")</f>
        <v/>
      </c>
      <c r="K468" s="388" t="str">
        <f ca="1">IF(ｻﾏﾘｰ!$Q$16="ﾁｪｯｸﾛｸﾞ",P468,IF(N468=1,P468,""))</f>
        <v/>
      </c>
      <c r="N468" s="388" t="str">
        <f ca="1">LOG確認!R455</f>
        <v/>
      </c>
      <c r="P468" s="606" t="str">
        <f ca="1">IF(LOG確認!V455=1,"",S468)</f>
        <v/>
      </c>
      <c r="S468" s="388" t="str">
        <f ca="1">CONCATENATE(LOG確認!C455,"/",LOG確認!D455,"/",LOG確認!E455,",",LOG確認!F455,",",LOG確認!G455,",",LOG確認!H455,",",LOG確認!I455,",",LOG確認!J455,LOG確認!K455,",",LOG確認!L455,LOG確認!M455,",",LOG確認!P455,",",LOG確認!Q455,",",LOG確認!N455,",",LOG確認!CE455)</f>
        <v>//,,,,,,,,,,</v>
      </c>
    </row>
    <row r="469" spans="1:19" x14ac:dyDescent="0.15">
      <c r="A469" s="611" t="str">
        <f t="shared" ca="1" si="22"/>
        <v/>
      </c>
      <c r="D469" s="388" t="str">
        <f t="shared" ca="1" si="20"/>
        <v/>
      </c>
      <c r="G469" s="388">
        <v>438</v>
      </c>
      <c r="H469" s="388" t="str">
        <f t="shared" ca="1" si="21"/>
        <v/>
      </c>
      <c r="J469" s="388" t="str">
        <f ca="1">IF(K469&lt;&gt;"",MAX(J$32:J468)+1,"")</f>
        <v/>
      </c>
      <c r="K469" s="388" t="str">
        <f ca="1">IF(ｻﾏﾘｰ!$Q$16="ﾁｪｯｸﾛｸﾞ",P469,IF(N469=1,P469,""))</f>
        <v/>
      </c>
      <c r="N469" s="388" t="str">
        <f ca="1">LOG確認!R456</f>
        <v/>
      </c>
      <c r="P469" s="606" t="str">
        <f ca="1">IF(LOG確認!V456=1,"",S469)</f>
        <v/>
      </c>
      <c r="S469" s="388" t="str">
        <f ca="1">CONCATENATE(LOG確認!C456,"/",LOG確認!D456,"/",LOG確認!E456,",",LOG確認!F456,",",LOG確認!G456,",",LOG確認!H456,",",LOG確認!I456,",",LOG確認!J456,LOG確認!K456,",",LOG確認!L456,LOG確認!M456,",",LOG確認!P456,",",LOG確認!Q456,",",LOG確認!N456,",",LOG確認!CE456)</f>
        <v>//,,,,,,,,,,</v>
      </c>
    </row>
    <row r="470" spans="1:19" x14ac:dyDescent="0.15">
      <c r="A470" s="611" t="str">
        <f t="shared" ca="1" si="22"/>
        <v/>
      </c>
      <c r="D470" s="388" t="str">
        <f t="shared" ca="1" si="20"/>
        <v/>
      </c>
      <c r="G470" s="388">
        <v>439</v>
      </c>
      <c r="H470" s="388" t="str">
        <f t="shared" ca="1" si="21"/>
        <v/>
      </c>
      <c r="J470" s="388" t="str">
        <f ca="1">IF(K470&lt;&gt;"",MAX(J$32:J469)+1,"")</f>
        <v/>
      </c>
      <c r="K470" s="388" t="str">
        <f ca="1">IF(ｻﾏﾘｰ!$Q$16="ﾁｪｯｸﾛｸﾞ",P470,IF(N470=1,P470,""))</f>
        <v/>
      </c>
      <c r="N470" s="388" t="str">
        <f ca="1">LOG確認!R457</f>
        <v/>
      </c>
      <c r="P470" s="606" t="str">
        <f ca="1">IF(LOG確認!V457=1,"",S470)</f>
        <v/>
      </c>
      <c r="S470" s="388" t="str">
        <f ca="1">CONCATENATE(LOG確認!C457,"/",LOG確認!D457,"/",LOG確認!E457,",",LOG確認!F457,",",LOG確認!G457,",",LOG確認!H457,",",LOG確認!I457,",",LOG確認!J457,LOG確認!K457,",",LOG確認!L457,LOG確認!M457,",",LOG確認!P457,",",LOG確認!Q457,",",LOG確認!N457,",",LOG確認!CE457)</f>
        <v>//,,,,,,,,,,</v>
      </c>
    </row>
    <row r="471" spans="1:19" x14ac:dyDescent="0.15">
      <c r="A471" s="611" t="str">
        <f t="shared" ca="1" si="22"/>
        <v/>
      </c>
      <c r="D471" s="388" t="str">
        <f t="shared" ca="1" si="20"/>
        <v/>
      </c>
      <c r="G471" s="388">
        <v>440</v>
      </c>
      <c r="H471" s="388" t="str">
        <f t="shared" ca="1" si="21"/>
        <v/>
      </c>
      <c r="J471" s="388" t="str">
        <f ca="1">IF(K471&lt;&gt;"",MAX(J$32:J470)+1,"")</f>
        <v/>
      </c>
      <c r="K471" s="388" t="str">
        <f ca="1">IF(ｻﾏﾘｰ!$Q$16="ﾁｪｯｸﾛｸﾞ",P471,IF(N471=1,P471,""))</f>
        <v/>
      </c>
      <c r="N471" s="388" t="str">
        <f ca="1">LOG確認!R458</f>
        <v/>
      </c>
      <c r="P471" s="606" t="str">
        <f ca="1">IF(LOG確認!V458=1,"",S471)</f>
        <v/>
      </c>
      <c r="S471" s="388" t="str">
        <f ca="1">CONCATENATE(LOG確認!C458,"/",LOG確認!D458,"/",LOG確認!E458,",",LOG確認!F458,",",LOG確認!G458,",",LOG確認!H458,",",LOG確認!I458,",",LOG確認!J458,LOG確認!K458,",",LOG確認!L458,LOG確認!M458,",",LOG確認!P458,",",LOG確認!Q458,",",LOG確認!N458,",",LOG確認!CE458)</f>
        <v>//,,,,,,,,,,</v>
      </c>
    </row>
    <row r="472" spans="1:19" x14ac:dyDescent="0.15">
      <c r="A472" s="611" t="str">
        <f t="shared" ca="1" si="22"/>
        <v/>
      </c>
      <c r="D472" s="388" t="str">
        <f t="shared" ca="1" si="20"/>
        <v/>
      </c>
      <c r="G472" s="388">
        <v>441</v>
      </c>
      <c r="H472" s="388" t="str">
        <f t="shared" ca="1" si="21"/>
        <v/>
      </c>
      <c r="J472" s="388" t="str">
        <f ca="1">IF(K472&lt;&gt;"",MAX(J$32:J471)+1,"")</f>
        <v/>
      </c>
      <c r="K472" s="388" t="str">
        <f ca="1">IF(ｻﾏﾘｰ!$Q$16="ﾁｪｯｸﾛｸﾞ",P472,IF(N472=1,P472,""))</f>
        <v/>
      </c>
      <c r="N472" s="388" t="str">
        <f ca="1">LOG確認!R459</f>
        <v/>
      </c>
      <c r="P472" s="606" t="str">
        <f ca="1">IF(LOG確認!V459=1,"",S472)</f>
        <v/>
      </c>
      <c r="S472" s="388" t="str">
        <f ca="1">CONCATENATE(LOG確認!C459,"/",LOG確認!D459,"/",LOG確認!E459,",",LOG確認!F459,",",LOG確認!G459,",",LOG確認!H459,",",LOG確認!I459,",",LOG確認!J459,LOG確認!K459,",",LOG確認!L459,LOG確認!M459,",",LOG確認!P459,",",LOG確認!Q459,",",LOG確認!N459,",",LOG確認!CE459)</f>
        <v>//,,,,,,,,,,</v>
      </c>
    </row>
    <row r="473" spans="1:19" x14ac:dyDescent="0.15">
      <c r="A473" s="611" t="str">
        <f t="shared" ca="1" si="22"/>
        <v/>
      </c>
      <c r="D473" s="388" t="str">
        <f t="shared" ca="1" si="20"/>
        <v/>
      </c>
      <c r="G473" s="388">
        <v>442</v>
      </c>
      <c r="H473" s="388" t="str">
        <f t="shared" ca="1" si="21"/>
        <v/>
      </c>
      <c r="J473" s="388" t="str">
        <f ca="1">IF(K473&lt;&gt;"",MAX(J$32:J472)+1,"")</f>
        <v/>
      </c>
      <c r="K473" s="388" t="str">
        <f ca="1">IF(ｻﾏﾘｰ!$Q$16="ﾁｪｯｸﾛｸﾞ",P473,IF(N473=1,P473,""))</f>
        <v/>
      </c>
      <c r="N473" s="388" t="str">
        <f ca="1">LOG確認!R460</f>
        <v/>
      </c>
      <c r="P473" s="606" t="str">
        <f ca="1">IF(LOG確認!V460=1,"",S473)</f>
        <v/>
      </c>
      <c r="S473" s="388" t="str">
        <f ca="1">CONCATENATE(LOG確認!C460,"/",LOG確認!D460,"/",LOG確認!E460,",",LOG確認!F460,",",LOG確認!G460,",",LOG確認!H460,",",LOG確認!I460,",",LOG確認!J460,LOG確認!K460,",",LOG確認!L460,LOG確認!M460,",",LOG確認!P460,",",LOG確認!Q460,",",LOG確認!N460,",",LOG確認!CE460)</f>
        <v>//,,,,,,,,,,</v>
      </c>
    </row>
    <row r="474" spans="1:19" x14ac:dyDescent="0.15">
      <c r="A474" s="611" t="str">
        <f t="shared" ca="1" si="22"/>
        <v/>
      </c>
      <c r="D474" s="388" t="str">
        <f t="shared" ca="1" si="20"/>
        <v/>
      </c>
      <c r="G474" s="388">
        <v>443</v>
      </c>
      <c r="H474" s="388" t="str">
        <f t="shared" ca="1" si="21"/>
        <v/>
      </c>
      <c r="J474" s="388" t="str">
        <f ca="1">IF(K474&lt;&gt;"",MAX(J$32:J473)+1,"")</f>
        <v/>
      </c>
      <c r="K474" s="388" t="str">
        <f ca="1">IF(ｻﾏﾘｰ!$Q$16="ﾁｪｯｸﾛｸﾞ",P474,IF(N474=1,P474,""))</f>
        <v/>
      </c>
      <c r="N474" s="388" t="str">
        <f ca="1">LOG確認!R461</f>
        <v/>
      </c>
      <c r="P474" s="606" t="str">
        <f ca="1">IF(LOG確認!V461=1,"",S474)</f>
        <v/>
      </c>
      <c r="S474" s="388" t="str">
        <f ca="1">CONCATENATE(LOG確認!C461,"/",LOG確認!D461,"/",LOG確認!E461,",",LOG確認!F461,",",LOG確認!G461,",",LOG確認!H461,",",LOG確認!I461,",",LOG確認!J461,LOG確認!K461,",",LOG確認!L461,LOG確認!M461,",",LOG確認!P461,",",LOG確認!Q461,",",LOG確認!N461,",",LOG確認!CE461)</f>
        <v>//,,,,,,,,,,</v>
      </c>
    </row>
    <row r="475" spans="1:19" x14ac:dyDescent="0.15">
      <c r="A475" s="611" t="str">
        <f t="shared" ca="1" si="22"/>
        <v/>
      </c>
      <c r="D475" s="388" t="str">
        <f t="shared" ca="1" si="20"/>
        <v/>
      </c>
      <c r="G475" s="388">
        <v>444</v>
      </c>
      <c r="H475" s="388" t="str">
        <f t="shared" ca="1" si="21"/>
        <v/>
      </c>
      <c r="J475" s="388" t="str">
        <f ca="1">IF(K475&lt;&gt;"",MAX(J$32:J474)+1,"")</f>
        <v/>
      </c>
      <c r="K475" s="388" t="str">
        <f ca="1">IF(ｻﾏﾘｰ!$Q$16="ﾁｪｯｸﾛｸﾞ",P475,IF(N475=1,P475,""))</f>
        <v/>
      </c>
      <c r="N475" s="388" t="str">
        <f ca="1">LOG確認!R462</f>
        <v/>
      </c>
      <c r="P475" s="606" t="str">
        <f ca="1">IF(LOG確認!V462=1,"",S475)</f>
        <v/>
      </c>
      <c r="S475" s="388" t="str">
        <f ca="1">CONCATENATE(LOG確認!C462,"/",LOG確認!D462,"/",LOG確認!E462,",",LOG確認!F462,",",LOG確認!G462,",",LOG確認!H462,",",LOG確認!I462,",",LOG確認!J462,LOG確認!K462,",",LOG確認!L462,LOG確認!M462,",",LOG確認!P462,",",LOG確認!Q462,",",LOG確認!N462,",",LOG確認!CE462)</f>
        <v>//,,,,,,,,,,</v>
      </c>
    </row>
    <row r="476" spans="1:19" x14ac:dyDescent="0.15">
      <c r="A476" s="611" t="str">
        <f t="shared" ca="1" si="22"/>
        <v/>
      </c>
      <c r="D476" s="388" t="str">
        <f t="shared" ca="1" si="20"/>
        <v/>
      </c>
      <c r="G476" s="388">
        <v>445</v>
      </c>
      <c r="H476" s="388" t="str">
        <f t="shared" ca="1" si="21"/>
        <v/>
      </c>
      <c r="J476" s="388" t="str">
        <f ca="1">IF(K476&lt;&gt;"",MAX(J$32:J475)+1,"")</f>
        <v/>
      </c>
      <c r="K476" s="388" t="str">
        <f ca="1">IF(ｻﾏﾘｰ!$Q$16="ﾁｪｯｸﾛｸﾞ",P476,IF(N476=1,P476,""))</f>
        <v/>
      </c>
      <c r="N476" s="388" t="str">
        <f ca="1">LOG確認!R463</f>
        <v/>
      </c>
      <c r="P476" s="606" t="str">
        <f ca="1">IF(LOG確認!V463=1,"",S476)</f>
        <v/>
      </c>
      <c r="S476" s="388" t="str">
        <f ca="1">CONCATENATE(LOG確認!C463,"/",LOG確認!D463,"/",LOG確認!E463,",",LOG確認!F463,",",LOG確認!G463,",",LOG確認!H463,",",LOG確認!I463,",",LOG確認!J463,LOG確認!K463,",",LOG確認!L463,LOG確認!M463,",",LOG確認!P463,",",LOG確認!Q463,",",LOG確認!N463,",",LOG確認!CE463)</f>
        <v>//,,,,,,,,,,</v>
      </c>
    </row>
    <row r="477" spans="1:19" x14ac:dyDescent="0.15">
      <c r="A477" s="611" t="str">
        <f t="shared" ca="1" si="22"/>
        <v/>
      </c>
      <c r="D477" s="388" t="str">
        <f t="shared" ca="1" si="20"/>
        <v/>
      </c>
      <c r="G477" s="388">
        <v>446</v>
      </c>
      <c r="H477" s="388" t="str">
        <f t="shared" ca="1" si="21"/>
        <v/>
      </c>
      <c r="J477" s="388" t="str">
        <f ca="1">IF(K477&lt;&gt;"",MAX(J$32:J476)+1,"")</f>
        <v/>
      </c>
      <c r="K477" s="388" t="str">
        <f ca="1">IF(ｻﾏﾘｰ!$Q$16="ﾁｪｯｸﾛｸﾞ",P477,IF(N477=1,P477,""))</f>
        <v/>
      </c>
      <c r="N477" s="388" t="str">
        <f ca="1">LOG確認!R464</f>
        <v/>
      </c>
      <c r="P477" s="606" t="str">
        <f ca="1">IF(LOG確認!V464=1,"",S477)</f>
        <v/>
      </c>
      <c r="S477" s="388" t="str">
        <f ca="1">CONCATENATE(LOG確認!C464,"/",LOG確認!D464,"/",LOG確認!E464,",",LOG確認!F464,",",LOG確認!G464,",",LOG確認!H464,",",LOG確認!I464,",",LOG確認!J464,LOG確認!K464,",",LOG確認!L464,LOG確認!M464,",",LOG確認!P464,",",LOG確認!Q464,",",LOG確認!N464,",",LOG確認!CE464)</f>
        <v>//,,,,,,,,,,</v>
      </c>
    </row>
    <row r="478" spans="1:19" x14ac:dyDescent="0.15">
      <c r="A478" s="611" t="str">
        <f t="shared" ca="1" si="22"/>
        <v/>
      </c>
      <c r="D478" s="388" t="str">
        <f t="shared" ca="1" si="20"/>
        <v/>
      </c>
      <c r="G478" s="388">
        <v>447</v>
      </c>
      <c r="H478" s="388" t="str">
        <f t="shared" ca="1" si="21"/>
        <v/>
      </c>
      <c r="J478" s="388" t="str">
        <f ca="1">IF(K478&lt;&gt;"",MAX(J$32:J477)+1,"")</f>
        <v/>
      </c>
      <c r="K478" s="388" t="str">
        <f ca="1">IF(ｻﾏﾘｰ!$Q$16="ﾁｪｯｸﾛｸﾞ",P478,IF(N478=1,P478,""))</f>
        <v/>
      </c>
      <c r="N478" s="388" t="str">
        <f ca="1">LOG確認!R465</f>
        <v/>
      </c>
      <c r="P478" s="606" t="str">
        <f ca="1">IF(LOG確認!V465=1,"",S478)</f>
        <v/>
      </c>
      <c r="S478" s="388" t="str">
        <f ca="1">CONCATENATE(LOG確認!C465,"/",LOG確認!D465,"/",LOG確認!E465,",",LOG確認!F465,",",LOG確認!G465,",",LOG確認!H465,",",LOG確認!I465,",",LOG確認!J465,LOG確認!K465,",",LOG確認!L465,LOG確認!M465,",",LOG確認!P465,",",LOG確認!Q465,",",LOG確認!N465,",",LOG確認!CE465)</f>
        <v>//,,,,,,,,,,</v>
      </c>
    </row>
    <row r="479" spans="1:19" x14ac:dyDescent="0.15">
      <c r="A479" s="611" t="str">
        <f t="shared" ca="1" si="22"/>
        <v/>
      </c>
      <c r="D479" s="388" t="str">
        <f t="shared" ca="1" si="20"/>
        <v/>
      </c>
      <c r="G479" s="388">
        <v>448</v>
      </c>
      <c r="H479" s="388" t="str">
        <f t="shared" ca="1" si="21"/>
        <v/>
      </c>
      <c r="J479" s="388" t="str">
        <f ca="1">IF(K479&lt;&gt;"",MAX(J$32:J478)+1,"")</f>
        <v/>
      </c>
      <c r="K479" s="388" t="str">
        <f ca="1">IF(ｻﾏﾘｰ!$Q$16="ﾁｪｯｸﾛｸﾞ",P479,IF(N479=1,P479,""))</f>
        <v/>
      </c>
      <c r="N479" s="388" t="str">
        <f ca="1">LOG確認!R466</f>
        <v/>
      </c>
      <c r="P479" s="606" t="str">
        <f ca="1">IF(LOG確認!V466=1,"",S479)</f>
        <v/>
      </c>
      <c r="S479" s="388" t="str">
        <f ca="1">CONCATENATE(LOG確認!C466,"/",LOG確認!D466,"/",LOG確認!E466,",",LOG確認!F466,",",LOG確認!G466,",",LOG確認!H466,",",LOG確認!I466,",",LOG確認!J466,LOG確認!K466,",",LOG確認!L466,LOG確認!M466,",",LOG確認!P466,",",LOG確認!Q466,",",LOG確認!N466,",",LOG確認!CE466)</f>
        <v>//,,,,,,,,,,</v>
      </c>
    </row>
    <row r="480" spans="1:19" x14ac:dyDescent="0.15">
      <c r="A480" s="611" t="str">
        <f t="shared" ca="1" si="22"/>
        <v/>
      </c>
      <c r="D480" s="388" t="str">
        <f t="shared" ref="D480:D533" ca="1" si="23">H480</f>
        <v/>
      </c>
      <c r="G480" s="388">
        <v>449</v>
      </c>
      <c r="H480" s="388" t="str">
        <f t="shared" ref="H480:H533" ca="1" si="24">IF(ISNA(VLOOKUP(G480,J$32:K$532,2,FALSE)),"",VLOOKUP(G480,J$32:K$532,2,FALSE))</f>
        <v/>
      </c>
      <c r="J480" s="388" t="str">
        <f ca="1">IF(K480&lt;&gt;"",MAX(J$32:J479)+1,"")</f>
        <v/>
      </c>
      <c r="K480" s="388" t="str">
        <f ca="1">IF(ｻﾏﾘｰ!$Q$16="ﾁｪｯｸﾛｸﾞ",P480,IF(N480=1,P480,""))</f>
        <v/>
      </c>
      <c r="N480" s="388" t="str">
        <f ca="1">LOG確認!R467</f>
        <v/>
      </c>
      <c r="P480" s="606" t="str">
        <f ca="1">IF(LOG確認!V467=1,"",S480)</f>
        <v/>
      </c>
      <c r="S480" s="388" t="str">
        <f ca="1">CONCATENATE(LOG確認!C467,"/",LOG確認!D467,"/",LOG確認!E467,",",LOG確認!F467,",",LOG確認!G467,",",LOG確認!H467,",",LOG確認!I467,",",LOG確認!J467,LOG確認!K467,",",LOG確認!L467,LOG確認!M467,",",LOG確認!P467,",",LOG確認!Q467,",",LOG確認!N467,",",LOG確認!CE467)</f>
        <v>//,,,,,,,,,,</v>
      </c>
    </row>
    <row r="481" spans="1:19" x14ac:dyDescent="0.15">
      <c r="A481" s="611" t="str">
        <f t="shared" ca="1" si="22"/>
        <v/>
      </c>
      <c r="D481" s="388" t="str">
        <f t="shared" ca="1" si="23"/>
        <v/>
      </c>
      <c r="G481" s="388">
        <v>450</v>
      </c>
      <c r="H481" s="388" t="str">
        <f t="shared" ca="1" si="24"/>
        <v/>
      </c>
      <c r="J481" s="388" t="str">
        <f ca="1">IF(K481&lt;&gt;"",MAX(J$32:J480)+1,"")</f>
        <v/>
      </c>
      <c r="K481" s="388" t="str">
        <f ca="1">IF(ｻﾏﾘｰ!$Q$16="ﾁｪｯｸﾛｸﾞ",P481,IF(N481=1,P481,""))</f>
        <v/>
      </c>
      <c r="N481" s="388" t="str">
        <f ca="1">LOG確認!R468</f>
        <v/>
      </c>
      <c r="P481" s="606" t="str">
        <f ca="1">IF(LOG確認!V468=1,"",S481)</f>
        <v/>
      </c>
      <c r="S481" s="388" t="str">
        <f ca="1">CONCATENATE(LOG確認!C468,"/",LOG確認!D468,"/",LOG確認!E468,",",LOG確認!F468,",",LOG確認!G468,",",LOG確認!H468,",",LOG確認!I468,",",LOG確認!J468,LOG確認!K468,",",LOG確認!L468,LOG確認!M468,",",LOG確認!P468,",",LOG確認!Q468,",",LOG確認!N468,",",LOG確認!CE468)</f>
        <v>//,,,,,,,,,,</v>
      </c>
    </row>
    <row r="482" spans="1:19" x14ac:dyDescent="0.15">
      <c r="A482" s="611" t="str">
        <f t="shared" ca="1" si="22"/>
        <v/>
      </c>
      <c r="D482" s="388" t="str">
        <f t="shared" ca="1" si="23"/>
        <v/>
      </c>
      <c r="G482" s="388">
        <v>451</v>
      </c>
      <c r="H482" s="388" t="str">
        <f t="shared" ca="1" si="24"/>
        <v/>
      </c>
      <c r="J482" s="388" t="str">
        <f ca="1">IF(K482&lt;&gt;"",MAX(J$32:J481)+1,"")</f>
        <v/>
      </c>
      <c r="K482" s="388" t="str">
        <f ca="1">IF(ｻﾏﾘｰ!$Q$16="ﾁｪｯｸﾛｸﾞ",P482,IF(N482=1,P482,""))</f>
        <v/>
      </c>
      <c r="N482" s="388" t="str">
        <f ca="1">LOG確認!R469</f>
        <v/>
      </c>
      <c r="P482" s="606" t="str">
        <f ca="1">IF(LOG確認!V469=1,"",S482)</f>
        <v/>
      </c>
      <c r="S482" s="388" t="str">
        <f ca="1">CONCATENATE(LOG確認!C469,"/",LOG確認!D469,"/",LOG確認!E469,",",LOG確認!F469,",",LOG確認!G469,",",LOG確認!H469,",",LOG確認!I469,",",LOG確認!J469,LOG確認!K469,",",LOG確認!L469,LOG確認!M469,",",LOG確認!P469,",",LOG確認!Q469,",",LOG確認!N469,",",LOG確認!CE469)</f>
        <v>//,,,,,,,,,,</v>
      </c>
    </row>
    <row r="483" spans="1:19" x14ac:dyDescent="0.15">
      <c r="A483" s="611" t="str">
        <f t="shared" ca="1" si="22"/>
        <v/>
      </c>
      <c r="D483" s="388" t="str">
        <f t="shared" ca="1" si="23"/>
        <v/>
      </c>
      <c r="G483" s="388">
        <v>452</v>
      </c>
      <c r="H483" s="388" t="str">
        <f t="shared" ca="1" si="24"/>
        <v/>
      </c>
      <c r="J483" s="388" t="str">
        <f ca="1">IF(K483&lt;&gt;"",MAX(J$32:J482)+1,"")</f>
        <v/>
      </c>
      <c r="K483" s="388" t="str">
        <f ca="1">IF(ｻﾏﾘｰ!$Q$16="ﾁｪｯｸﾛｸﾞ",P483,IF(N483=1,P483,""))</f>
        <v/>
      </c>
      <c r="N483" s="388" t="str">
        <f ca="1">LOG確認!R470</f>
        <v/>
      </c>
      <c r="P483" s="606" t="str">
        <f ca="1">IF(LOG確認!V470=1,"",S483)</f>
        <v/>
      </c>
      <c r="S483" s="388" t="str">
        <f ca="1">CONCATENATE(LOG確認!C470,"/",LOG確認!D470,"/",LOG確認!E470,",",LOG確認!F470,",",LOG確認!G470,",",LOG確認!H470,",",LOG確認!I470,",",LOG確認!J470,LOG確認!K470,",",LOG確認!L470,LOG確認!M470,",",LOG確認!P470,",",LOG確認!Q470,",",LOG確認!N470,",",LOG確認!CE470)</f>
        <v>//,,,,,,,,,,</v>
      </c>
    </row>
    <row r="484" spans="1:19" x14ac:dyDescent="0.15">
      <c r="A484" s="611" t="str">
        <f t="shared" ca="1" si="22"/>
        <v/>
      </c>
      <c r="D484" s="388" t="str">
        <f t="shared" ca="1" si="23"/>
        <v/>
      </c>
      <c r="G484" s="388">
        <v>453</v>
      </c>
      <c r="H484" s="388" t="str">
        <f t="shared" ca="1" si="24"/>
        <v/>
      </c>
      <c r="J484" s="388" t="str">
        <f ca="1">IF(K484&lt;&gt;"",MAX(J$32:J483)+1,"")</f>
        <v/>
      </c>
      <c r="K484" s="388" t="str">
        <f ca="1">IF(ｻﾏﾘｰ!$Q$16="ﾁｪｯｸﾛｸﾞ",P484,IF(N484=1,P484,""))</f>
        <v/>
      </c>
      <c r="N484" s="388" t="str">
        <f ca="1">LOG確認!R471</f>
        <v/>
      </c>
      <c r="P484" s="606" t="str">
        <f ca="1">IF(LOG確認!V471=1,"",S484)</f>
        <v/>
      </c>
      <c r="S484" s="388" t="str">
        <f ca="1">CONCATENATE(LOG確認!C471,"/",LOG確認!D471,"/",LOG確認!E471,",",LOG確認!F471,",",LOG確認!G471,",",LOG確認!H471,",",LOG確認!I471,",",LOG確認!J471,LOG確認!K471,",",LOG確認!L471,LOG確認!M471,",",LOG確認!P471,",",LOG確認!Q471,",",LOG確認!N471,",",LOG確認!CE471)</f>
        <v>//,,,,,,,,,,</v>
      </c>
    </row>
    <row r="485" spans="1:19" x14ac:dyDescent="0.15">
      <c r="A485" s="611" t="str">
        <f t="shared" ca="1" si="22"/>
        <v/>
      </c>
      <c r="D485" s="388" t="str">
        <f t="shared" ca="1" si="23"/>
        <v/>
      </c>
      <c r="G485" s="388">
        <v>454</v>
      </c>
      <c r="H485" s="388" t="str">
        <f t="shared" ca="1" si="24"/>
        <v/>
      </c>
      <c r="J485" s="388" t="str">
        <f ca="1">IF(K485&lt;&gt;"",MAX(J$32:J484)+1,"")</f>
        <v/>
      </c>
      <c r="K485" s="388" t="str">
        <f ca="1">IF(ｻﾏﾘｰ!$Q$16="ﾁｪｯｸﾛｸﾞ",P485,IF(N485=1,P485,""))</f>
        <v/>
      </c>
      <c r="N485" s="388" t="str">
        <f ca="1">LOG確認!R472</f>
        <v/>
      </c>
      <c r="P485" s="606" t="str">
        <f ca="1">IF(LOG確認!V472=1,"",S485)</f>
        <v/>
      </c>
      <c r="S485" s="388" t="str">
        <f ca="1">CONCATENATE(LOG確認!C472,"/",LOG確認!D472,"/",LOG確認!E472,",",LOG確認!F472,",",LOG確認!G472,",",LOG確認!H472,",",LOG確認!I472,",",LOG確認!J472,LOG確認!K472,",",LOG確認!L472,LOG確認!M472,",",LOG確認!P472,",",LOG確認!Q472,",",LOG確認!N472,",",LOG確認!CE472)</f>
        <v>//,,,,,,,,,,</v>
      </c>
    </row>
    <row r="486" spans="1:19" x14ac:dyDescent="0.15">
      <c r="A486" s="611" t="str">
        <f t="shared" ca="1" si="22"/>
        <v/>
      </c>
      <c r="D486" s="388" t="str">
        <f t="shared" ca="1" si="23"/>
        <v/>
      </c>
      <c r="G486" s="388">
        <v>455</v>
      </c>
      <c r="H486" s="388" t="str">
        <f t="shared" ca="1" si="24"/>
        <v/>
      </c>
      <c r="J486" s="388" t="str">
        <f ca="1">IF(K486&lt;&gt;"",MAX(J$32:J485)+1,"")</f>
        <v/>
      </c>
      <c r="K486" s="388" t="str">
        <f ca="1">IF(ｻﾏﾘｰ!$Q$16="ﾁｪｯｸﾛｸﾞ",P486,IF(N486=1,P486,""))</f>
        <v/>
      </c>
      <c r="N486" s="388" t="str">
        <f ca="1">LOG確認!R473</f>
        <v/>
      </c>
      <c r="P486" s="606" t="str">
        <f ca="1">IF(LOG確認!V473=1,"",S486)</f>
        <v/>
      </c>
      <c r="S486" s="388" t="str">
        <f ca="1">CONCATENATE(LOG確認!C473,"/",LOG確認!D473,"/",LOG確認!E473,",",LOG確認!F473,",",LOG確認!G473,",",LOG確認!H473,",",LOG確認!I473,",",LOG確認!J473,LOG確認!K473,",",LOG確認!L473,LOG確認!M473,",",LOG確認!P473,",",LOG確認!Q473,",",LOG確認!N473,",",LOG確認!CE473)</f>
        <v>//,,,,,,,,,,</v>
      </c>
    </row>
    <row r="487" spans="1:19" x14ac:dyDescent="0.15">
      <c r="A487" s="611" t="str">
        <f t="shared" ca="1" si="22"/>
        <v/>
      </c>
      <c r="D487" s="388" t="str">
        <f t="shared" ca="1" si="23"/>
        <v/>
      </c>
      <c r="G487" s="388">
        <v>456</v>
      </c>
      <c r="H487" s="388" t="str">
        <f t="shared" ca="1" si="24"/>
        <v/>
      </c>
      <c r="J487" s="388" t="str">
        <f ca="1">IF(K487&lt;&gt;"",MAX(J$32:J486)+1,"")</f>
        <v/>
      </c>
      <c r="K487" s="388" t="str">
        <f ca="1">IF(ｻﾏﾘｰ!$Q$16="ﾁｪｯｸﾛｸﾞ",P487,IF(N487=1,P487,""))</f>
        <v/>
      </c>
      <c r="N487" s="388" t="str">
        <f ca="1">LOG確認!R474</f>
        <v/>
      </c>
      <c r="P487" s="606" t="str">
        <f ca="1">IF(LOG確認!V474=1,"",S487)</f>
        <v/>
      </c>
      <c r="S487" s="388" t="str">
        <f ca="1">CONCATENATE(LOG確認!C474,"/",LOG確認!D474,"/",LOG確認!E474,",",LOG確認!F474,",",LOG確認!G474,",",LOG確認!H474,",",LOG確認!I474,",",LOG確認!J474,LOG確認!K474,",",LOG確認!L474,LOG確認!M474,",",LOG確認!P474,",",LOG確認!Q474,",",LOG確認!N474,",",LOG確認!CE474)</f>
        <v>//,,,,,,,,,,</v>
      </c>
    </row>
    <row r="488" spans="1:19" x14ac:dyDescent="0.15">
      <c r="A488" s="611" t="str">
        <f t="shared" ca="1" si="22"/>
        <v/>
      </c>
      <c r="D488" s="388" t="str">
        <f t="shared" ca="1" si="23"/>
        <v/>
      </c>
      <c r="G488" s="388">
        <v>457</v>
      </c>
      <c r="H488" s="388" t="str">
        <f t="shared" ca="1" si="24"/>
        <v/>
      </c>
      <c r="J488" s="388" t="str">
        <f ca="1">IF(K488&lt;&gt;"",MAX(J$32:J487)+1,"")</f>
        <v/>
      </c>
      <c r="K488" s="388" t="str">
        <f ca="1">IF(ｻﾏﾘｰ!$Q$16="ﾁｪｯｸﾛｸﾞ",P488,IF(N488=1,P488,""))</f>
        <v/>
      </c>
      <c r="N488" s="388" t="str">
        <f ca="1">LOG確認!R475</f>
        <v/>
      </c>
      <c r="P488" s="606" t="str">
        <f ca="1">IF(LOG確認!V475=1,"",S488)</f>
        <v/>
      </c>
      <c r="S488" s="388" t="str">
        <f ca="1">CONCATENATE(LOG確認!C475,"/",LOG確認!D475,"/",LOG確認!E475,",",LOG確認!F475,",",LOG確認!G475,",",LOG確認!H475,",",LOG確認!I475,",",LOG確認!J475,LOG確認!K475,",",LOG確認!L475,LOG確認!M475,",",LOG確認!P475,",",LOG確認!Q475,",",LOG確認!N475,",",LOG確認!CE475)</f>
        <v>//,,,,,,,,,,</v>
      </c>
    </row>
    <row r="489" spans="1:19" x14ac:dyDescent="0.15">
      <c r="A489" s="611" t="str">
        <f t="shared" ca="1" si="22"/>
        <v/>
      </c>
      <c r="D489" s="388" t="str">
        <f t="shared" ca="1" si="23"/>
        <v/>
      </c>
      <c r="G489" s="388">
        <v>458</v>
      </c>
      <c r="H489" s="388" t="str">
        <f t="shared" ca="1" si="24"/>
        <v/>
      </c>
      <c r="J489" s="388" t="str">
        <f ca="1">IF(K489&lt;&gt;"",MAX(J$32:J488)+1,"")</f>
        <v/>
      </c>
      <c r="K489" s="388" t="str">
        <f ca="1">IF(ｻﾏﾘｰ!$Q$16="ﾁｪｯｸﾛｸﾞ",P489,IF(N489=1,P489,""))</f>
        <v/>
      </c>
      <c r="N489" s="388" t="str">
        <f ca="1">LOG確認!R476</f>
        <v/>
      </c>
      <c r="P489" s="606" t="str">
        <f ca="1">IF(LOG確認!V476=1,"",S489)</f>
        <v/>
      </c>
      <c r="S489" s="388" t="str">
        <f ca="1">CONCATENATE(LOG確認!C476,"/",LOG確認!D476,"/",LOG確認!E476,",",LOG確認!F476,",",LOG確認!G476,",",LOG確認!H476,",",LOG確認!I476,",",LOG確認!J476,LOG確認!K476,",",LOG確認!L476,LOG確認!M476,",",LOG確認!P476,",",LOG確認!Q476,",",LOG確認!N476,",",LOG確認!CE476)</f>
        <v>//,,,,,,,,,,</v>
      </c>
    </row>
    <row r="490" spans="1:19" x14ac:dyDescent="0.15">
      <c r="A490" s="611" t="str">
        <f t="shared" ca="1" si="22"/>
        <v/>
      </c>
      <c r="D490" s="388" t="str">
        <f t="shared" ca="1" si="23"/>
        <v/>
      </c>
      <c r="G490" s="388">
        <v>459</v>
      </c>
      <c r="H490" s="388" t="str">
        <f t="shared" ca="1" si="24"/>
        <v/>
      </c>
      <c r="J490" s="388" t="str">
        <f ca="1">IF(K490&lt;&gt;"",MAX(J$32:J489)+1,"")</f>
        <v/>
      </c>
      <c r="K490" s="388" t="str">
        <f ca="1">IF(ｻﾏﾘｰ!$Q$16="ﾁｪｯｸﾛｸﾞ",P490,IF(N490=1,P490,""))</f>
        <v/>
      </c>
      <c r="N490" s="388" t="str">
        <f ca="1">LOG確認!R477</f>
        <v/>
      </c>
      <c r="P490" s="606" t="str">
        <f ca="1">IF(LOG確認!V477=1,"",S490)</f>
        <v/>
      </c>
      <c r="S490" s="388" t="str">
        <f ca="1">CONCATENATE(LOG確認!C477,"/",LOG確認!D477,"/",LOG確認!E477,",",LOG確認!F477,",",LOG確認!G477,",",LOG確認!H477,",",LOG確認!I477,",",LOG確認!J477,LOG確認!K477,",",LOG確認!L477,LOG確認!M477,",",LOG確認!P477,",",LOG確認!Q477,",",LOG確認!N477,",",LOG確認!CE477)</f>
        <v>//,,,,,,,,,,</v>
      </c>
    </row>
    <row r="491" spans="1:19" x14ac:dyDescent="0.15">
      <c r="A491" s="611" t="str">
        <f t="shared" ca="1" si="22"/>
        <v/>
      </c>
      <c r="D491" s="388" t="str">
        <f t="shared" ca="1" si="23"/>
        <v/>
      </c>
      <c r="G491" s="388">
        <v>460</v>
      </c>
      <c r="H491" s="388" t="str">
        <f t="shared" ca="1" si="24"/>
        <v/>
      </c>
      <c r="J491" s="388" t="str">
        <f ca="1">IF(K491&lt;&gt;"",MAX(J$32:J490)+1,"")</f>
        <v/>
      </c>
      <c r="K491" s="388" t="str">
        <f ca="1">IF(ｻﾏﾘｰ!$Q$16="ﾁｪｯｸﾛｸﾞ",P491,IF(N491=1,P491,""))</f>
        <v/>
      </c>
      <c r="N491" s="388" t="str">
        <f ca="1">LOG確認!R478</f>
        <v/>
      </c>
      <c r="P491" s="606" t="str">
        <f ca="1">IF(LOG確認!V478=1,"",S491)</f>
        <v/>
      </c>
      <c r="S491" s="388" t="str">
        <f ca="1">CONCATENATE(LOG確認!C478,"/",LOG確認!D478,"/",LOG確認!E478,",",LOG確認!F478,",",LOG確認!G478,",",LOG確認!H478,",",LOG確認!I478,",",LOG確認!J478,LOG確認!K478,",",LOG確認!L478,LOG確認!M478,",",LOG確認!P478,",",LOG確認!Q478,",",LOG確認!N478,",",LOG確認!CE478)</f>
        <v>//,,,,,,,,,,</v>
      </c>
    </row>
    <row r="492" spans="1:19" x14ac:dyDescent="0.15">
      <c r="A492" s="611" t="str">
        <f t="shared" ca="1" si="22"/>
        <v/>
      </c>
      <c r="D492" s="388" t="str">
        <f t="shared" ca="1" si="23"/>
        <v/>
      </c>
      <c r="G492" s="388">
        <v>461</v>
      </c>
      <c r="H492" s="388" t="str">
        <f t="shared" ca="1" si="24"/>
        <v/>
      </c>
      <c r="J492" s="388" t="str">
        <f ca="1">IF(K492&lt;&gt;"",MAX(J$32:J491)+1,"")</f>
        <v/>
      </c>
      <c r="K492" s="388" t="str">
        <f ca="1">IF(ｻﾏﾘｰ!$Q$16="ﾁｪｯｸﾛｸﾞ",P492,IF(N492=1,P492,""))</f>
        <v/>
      </c>
      <c r="N492" s="388" t="str">
        <f ca="1">LOG確認!R479</f>
        <v/>
      </c>
      <c r="P492" s="606" t="str">
        <f ca="1">IF(LOG確認!V479=1,"",S492)</f>
        <v/>
      </c>
      <c r="S492" s="388" t="str">
        <f ca="1">CONCATENATE(LOG確認!C479,"/",LOG確認!D479,"/",LOG確認!E479,",",LOG確認!F479,",",LOG確認!G479,",",LOG確認!H479,",",LOG確認!I479,",",LOG確認!J479,LOG確認!K479,",",LOG確認!L479,LOG確認!M479,",",LOG確認!P479,",",LOG確認!Q479,",",LOG確認!N479,",",LOG確認!CE479)</f>
        <v>//,,,,,,,,,,</v>
      </c>
    </row>
    <row r="493" spans="1:19" x14ac:dyDescent="0.15">
      <c r="A493" s="611" t="str">
        <f t="shared" ca="1" si="22"/>
        <v/>
      </c>
      <c r="D493" s="388" t="str">
        <f t="shared" ca="1" si="23"/>
        <v/>
      </c>
      <c r="G493" s="388">
        <v>462</v>
      </c>
      <c r="H493" s="388" t="str">
        <f t="shared" ca="1" si="24"/>
        <v/>
      </c>
      <c r="J493" s="388" t="str">
        <f ca="1">IF(K493&lt;&gt;"",MAX(J$32:J492)+1,"")</f>
        <v/>
      </c>
      <c r="K493" s="388" t="str">
        <f ca="1">IF(ｻﾏﾘｰ!$Q$16="ﾁｪｯｸﾛｸﾞ",P493,IF(N493=1,P493,""))</f>
        <v/>
      </c>
      <c r="N493" s="388" t="str">
        <f ca="1">LOG確認!R480</f>
        <v/>
      </c>
      <c r="P493" s="606" t="str">
        <f ca="1">IF(LOG確認!V480=1,"",S493)</f>
        <v/>
      </c>
      <c r="S493" s="388" t="str">
        <f ca="1">CONCATENATE(LOG確認!C480,"/",LOG確認!D480,"/",LOG確認!E480,",",LOG確認!F480,",",LOG確認!G480,",",LOG確認!H480,",",LOG確認!I480,",",LOG確認!J480,LOG確認!K480,",",LOG確認!L480,LOG確認!M480,",",LOG確認!P480,",",LOG確認!Q480,",",LOG確認!N480,",",LOG確認!CE480)</f>
        <v>//,,,,,,,,,,</v>
      </c>
    </row>
    <row r="494" spans="1:19" x14ac:dyDescent="0.15">
      <c r="A494" s="611" t="str">
        <f t="shared" ca="1" si="22"/>
        <v/>
      </c>
      <c r="D494" s="388" t="str">
        <f t="shared" ca="1" si="23"/>
        <v/>
      </c>
      <c r="G494" s="388">
        <v>463</v>
      </c>
      <c r="H494" s="388" t="str">
        <f t="shared" ca="1" si="24"/>
        <v/>
      </c>
      <c r="J494" s="388" t="str">
        <f ca="1">IF(K494&lt;&gt;"",MAX(J$32:J493)+1,"")</f>
        <v/>
      </c>
      <c r="K494" s="388" t="str">
        <f ca="1">IF(ｻﾏﾘｰ!$Q$16="ﾁｪｯｸﾛｸﾞ",P494,IF(N494=1,P494,""))</f>
        <v/>
      </c>
      <c r="N494" s="388" t="str">
        <f ca="1">LOG確認!R481</f>
        <v/>
      </c>
      <c r="P494" s="606" t="str">
        <f ca="1">IF(LOG確認!V481=1,"",S494)</f>
        <v/>
      </c>
      <c r="S494" s="388" t="str">
        <f ca="1">CONCATENATE(LOG確認!C481,"/",LOG確認!D481,"/",LOG確認!E481,",",LOG確認!F481,",",LOG確認!G481,",",LOG確認!H481,",",LOG確認!I481,",",LOG確認!J481,LOG確認!K481,",",LOG確認!L481,LOG確認!M481,",",LOG確認!P481,",",LOG確認!Q481,",",LOG確認!N481,",",LOG確認!CE481)</f>
        <v>//,,,,,,,,,,</v>
      </c>
    </row>
    <row r="495" spans="1:19" x14ac:dyDescent="0.15">
      <c r="A495" s="611" t="str">
        <f t="shared" ca="1" si="22"/>
        <v/>
      </c>
      <c r="D495" s="388" t="str">
        <f t="shared" ca="1" si="23"/>
        <v/>
      </c>
      <c r="G495" s="388">
        <v>464</v>
      </c>
      <c r="H495" s="388" t="str">
        <f t="shared" ca="1" si="24"/>
        <v/>
      </c>
      <c r="J495" s="388" t="str">
        <f ca="1">IF(K495&lt;&gt;"",MAX(J$32:J494)+1,"")</f>
        <v/>
      </c>
      <c r="K495" s="388" t="str">
        <f ca="1">IF(ｻﾏﾘｰ!$Q$16="ﾁｪｯｸﾛｸﾞ",P495,IF(N495=1,P495,""))</f>
        <v/>
      </c>
      <c r="N495" s="388" t="str">
        <f ca="1">LOG確認!R482</f>
        <v/>
      </c>
      <c r="P495" s="606" t="str">
        <f ca="1">IF(LOG確認!V482=1,"",S495)</f>
        <v/>
      </c>
      <c r="S495" s="388" t="str">
        <f ca="1">CONCATENATE(LOG確認!C482,"/",LOG確認!D482,"/",LOG確認!E482,",",LOG確認!F482,",",LOG確認!G482,",",LOG確認!H482,",",LOG確認!I482,",",LOG確認!J482,LOG確認!K482,",",LOG確認!L482,LOG確認!M482,",",LOG確認!P482,",",LOG確認!Q482,",",LOG確認!N482,",",LOG確認!CE482)</f>
        <v>//,,,,,,,,,,</v>
      </c>
    </row>
    <row r="496" spans="1:19" x14ac:dyDescent="0.15">
      <c r="A496" s="611" t="str">
        <f t="shared" ca="1" si="22"/>
        <v/>
      </c>
      <c r="D496" s="388" t="str">
        <f t="shared" ca="1" si="23"/>
        <v/>
      </c>
      <c r="G496" s="388">
        <v>465</v>
      </c>
      <c r="H496" s="388" t="str">
        <f t="shared" ca="1" si="24"/>
        <v/>
      </c>
      <c r="J496" s="388" t="str">
        <f ca="1">IF(K496&lt;&gt;"",MAX(J$32:J495)+1,"")</f>
        <v/>
      </c>
      <c r="K496" s="388" t="str">
        <f ca="1">IF(ｻﾏﾘｰ!$Q$16="ﾁｪｯｸﾛｸﾞ",P496,IF(N496=1,P496,""))</f>
        <v/>
      </c>
      <c r="N496" s="388" t="str">
        <f ca="1">LOG確認!R483</f>
        <v/>
      </c>
      <c r="P496" s="606" t="str">
        <f ca="1">IF(LOG確認!V483=1,"",S496)</f>
        <v/>
      </c>
      <c r="S496" s="388" t="str">
        <f ca="1">CONCATENATE(LOG確認!C483,"/",LOG確認!D483,"/",LOG確認!E483,",",LOG確認!F483,",",LOG確認!G483,",",LOG確認!H483,",",LOG確認!I483,",",LOG確認!J483,LOG確認!K483,",",LOG確認!L483,LOG確認!M483,",",LOG確認!P483,",",LOG確認!Q483,",",LOG確認!N483,",",LOG確認!CE483)</f>
        <v>//,,,,,,,,,,</v>
      </c>
    </row>
    <row r="497" spans="1:19" x14ac:dyDescent="0.15">
      <c r="A497" s="611" t="str">
        <f t="shared" ca="1" si="22"/>
        <v/>
      </c>
      <c r="D497" s="388" t="str">
        <f t="shared" ca="1" si="23"/>
        <v/>
      </c>
      <c r="G497" s="388">
        <v>466</v>
      </c>
      <c r="H497" s="388" t="str">
        <f t="shared" ca="1" si="24"/>
        <v/>
      </c>
      <c r="J497" s="388" t="str">
        <f ca="1">IF(K497&lt;&gt;"",MAX(J$32:J496)+1,"")</f>
        <v/>
      </c>
      <c r="K497" s="388" t="str">
        <f ca="1">IF(ｻﾏﾘｰ!$Q$16="ﾁｪｯｸﾛｸﾞ",P497,IF(N497=1,P497,""))</f>
        <v/>
      </c>
      <c r="N497" s="388" t="str">
        <f ca="1">LOG確認!R484</f>
        <v/>
      </c>
      <c r="P497" s="606" t="str">
        <f ca="1">IF(LOG確認!V484=1,"",S497)</f>
        <v/>
      </c>
      <c r="S497" s="388" t="str">
        <f ca="1">CONCATENATE(LOG確認!C484,"/",LOG確認!D484,"/",LOG確認!E484,",",LOG確認!F484,",",LOG確認!G484,",",LOG確認!H484,",",LOG確認!I484,",",LOG確認!J484,LOG確認!K484,",",LOG確認!L484,LOG確認!M484,",",LOG確認!P484,",",LOG確認!Q484,",",LOG確認!N484,",",LOG確認!CE484)</f>
        <v>//,,,,,,,,,,</v>
      </c>
    </row>
    <row r="498" spans="1:19" x14ac:dyDescent="0.15">
      <c r="A498" s="611" t="str">
        <f t="shared" ca="1" si="22"/>
        <v/>
      </c>
      <c r="D498" s="388" t="str">
        <f t="shared" ca="1" si="23"/>
        <v/>
      </c>
      <c r="G498" s="388">
        <v>467</v>
      </c>
      <c r="H498" s="388" t="str">
        <f t="shared" ca="1" si="24"/>
        <v/>
      </c>
      <c r="J498" s="388" t="str">
        <f ca="1">IF(K498&lt;&gt;"",MAX(J$32:J497)+1,"")</f>
        <v/>
      </c>
      <c r="K498" s="388" t="str">
        <f ca="1">IF(ｻﾏﾘｰ!$Q$16="ﾁｪｯｸﾛｸﾞ",P498,IF(N498=1,P498,""))</f>
        <v/>
      </c>
      <c r="N498" s="388" t="str">
        <f ca="1">LOG確認!R485</f>
        <v/>
      </c>
      <c r="P498" s="606" t="str">
        <f ca="1">IF(LOG確認!V485=1,"",S498)</f>
        <v/>
      </c>
      <c r="S498" s="388" t="str">
        <f ca="1">CONCATENATE(LOG確認!C485,"/",LOG確認!D485,"/",LOG確認!E485,",",LOG確認!F485,",",LOG確認!G485,",",LOG確認!H485,",",LOG確認!I485,",",LOG確認!J485,LOG確認!K485,",",LOG確認!L485,LOG確認!M485,",",LOG確認!P485,",",LOG確認!Q485,",",LOG確認!N485,",",LOG確認!CE485)</f>
        <v>//,,,,,,,,,,</v>
      </c>
    </row>
    <row r="499" spans="1:19" x14ac:dyDescent="0.15">
      <c r="A499" s="611" t="str">
        <f t="shared" ca="1" si="22"/>
        <v/>
      </c>
      <c r="D499" s="388" t="str">
        <f t="shared" ca="1" si="23"/>
        <v/>
      </c>
      <c r="G499" s="388">
        <v>468</v>
      </c>
      <c r="H499" s="388" t="str">
        <f t="shared" ca="1" si="24"/>
        <v/>
      </c>
      <c r="J499" s="388" t="str">
        <f ca="1">IF(K499&lt;&gt;"",MAX(J$32:J498)+1,"")</f>
        <v/>
      </c>
      <c r="K499" s="388" t="str">
        <f ca="1">IF(ｻﾏﾘｰ!$Q$16="ﾁｪｯｸﾛｸﾞ",P499,IF(N499=1,P499,""))</f>
        <v/>
      </c>
      <c r="N499" s="388" t="str">
        <f ca="1">LOG確認!R486</f>
        <v/>
      </c>
      <c r="P499" s="606" t="str">
        <f ca="1">IF(LOG確認!V486=1,"",S499)</f>
        <v/>
      </c>
      <c r="S499" s="388" t="str">
        <f ca="1">CONCATENATE(LOG確認!C486,"/",LOG確認!D486,"/",LOG確認!E486,",",LOG確認!F486,",",LOG確認!G486,",",LOG確認!H486,",",LOG確認!I486,",",LOG確認!J486,LOG確認!K486,",",LOG確認!L486,LOG確認!M486,",",LOG確認!P486,",",LOG確認!Q486,",",LOG確認!N486,",",LOG確認!CE486)</f>
        <v>//,,,,,,,,,,</v>
      </c>
    </row>
    <row r="500" spans="1:19" x14ac:dyDescent="0.15">
      <c r="A500" s="611" t="str">
        <f t="shared" ca="1" si="22"/>
        <v/>
      </c>
      <c r="D500" s="388" t="str">
        <f t="shared" ca="1" si="23"/>
        <v/>
      </c>
      <c r="G500" s="388">
        <v>469</v>
      </c>
      <c r="H500" s="388" t="str">
        <f t="shared" ca="1" si="24"/>
        <v/>
      </c>
      <c r="J500" s="388" t="str">
        <f ca="1">IF(K500&lt;&gt;"",MAX(J$32:J499)+1,"")</f>
        <v/>
      </c>
      <c r="K500" s="388" t="str">
        <f ca="1">IF(ｻﾏﾘｰ!$Q$16="ﾁｪｯｸﾛｸﾞ",P500,IF(N500=1,P500,""))</f>
        <v/>
      </c>
      <c r="N500" s="388" t="str">
        <f ca="1">LOG確認!R487</f>
        <v/>
      </c>
      <c r="P500" s="606" t="str">
        <f ca="1">IF(LOG確認!V487=1,"",S500)</f>
        <v/>
      </c>
      <c r="S500" s="388" t="str">
        <f ca="1">CONCATENATE(LOG確認!C487,"/",LOG確認!D487,"/",LOG確認!E487,",",LOG確認!F487,",",LOG確認!G487,",",LOG確認!H487,",",LOG確認!I487,",",LOG確認!J487,LOG確認!K487,",",LOG確認!L487,LOG確認!M487,",",LOG確認!P487,",",LOG確認!Q487,",",LOG確認!N487,",",LOG確認!CE487)</f>
        <v>//,,,,,,,,,,</v>
      </c>
    </row>
    <row r="501" spans="1:19" x14ac:dyDescent="0.15">
      <c r="A501" s="611" t="str">
        <f t="shared" ca="1" si="22"/>
        <v/>
      </c>
      <c r="D501" s="388" t="str">
        <f t="shared" ca="1" si="23"/>
        <v/>
      </c>
      <c r="G501" s="388">
        <v>470</v>
      </c>
      <c r="H501" s="388" t="str">
        <f t="shared" ca="1" si="24"/>
        <v/>
      </c>
      <c r="J501" s="388" t="str">
        <f ca="1">IF(K501&lt;&gt;"",MAX(J$32:J500)+1,"")</f>
        <v/>
      </c>
      <c r="K501" s="388" t="str">
        <f ca="1">IF(ｻﾏﾘｰ!$Q$16="ﾁｪｯｸﾛｸﾞ",P501,IF(N501=1,P501,""))</f>
        <v/>
      </c>
      <c r="N501" s="388" t="str">
        <f ca="1">LOG確認!R488</f>
        <v/>
      </c>
      <c r="P501" s="606" t="str">
        <f ca="1">IF(LOG確認!V488=1,"",S501)</f>
        <v/>
      </c>
      <c r="S501" s="388" t="str">
        <f ca="1">CONCATENATE(LOG確認!C488,"/",LOG確認!D488,"/",LOG確認!E488,",",LOG確認!F488,",",LOG確認!G488,",",LOG確認!H488,",",LOG確認!I488,",",LOG確認!J488,LOG確認!K488,",",LOG確認!L488,LOG確認!M488,",",LOG確認!P488,",",LOG確認!Q488,",",LOG確認!N488,",",LOG確認!CE488)</f>
        <v>//,,,,,,,,,,</v>
      </c>
    </row>
    <row r="502" spans="1:19" x14ac:dyDescent="0.15">
      <c r="A502" s="611" t="str">
        <f t="shared" ca="1" si="22"/>
        <v/>
      </c>
      <c r="D502" s="388" t="str">
        <f t="shared" ca="1" si="23"/>
        <v/>
      </c>
      <c r="G502" s="388">
        <v>471</v>
      </c>
      <c r="H502" s="388" t="str">
        <f t="shared" ca="1" si="24"/>
        <v/>
      </c>
      <c r="J502" s="388" t="str">
        <f ca="1">IF(K502&lt;&gt;"",MAX(J$32:J501)+1,"")</f>
        <v/>
      </c>
      <c r="K502" s="388" t="str">
        <f ca="1">IF(ｻﾏﾘｰ!$Q$16="ﾁｪｯｸﾛｸﾞ",P502,IF(N502=1,P502,""))</f>
        <v/>
      </c>
      <c r="N502" s="388" t="str">
        <f ca="1">LOG確認!R489</f>
        <v/>
      </c>
      <c r="P502" s="606" t="str">
        <f ca="1">IF(LOG確認!V489=1,"",S502)</f>
        <v/>
      </c>
      <c r="S502" s="388" t="str">
        <f ca="1">CONCATENATE(LOG確認!C489,"/",LOG確認!D489,"/",LOG確認!E489,",",LOG確認!F489,",",LOG確認!G489,",",LOG確認!H489,",",LOG確認!I489,",",LOG確認!J489,LOG確認!K489,",",LOG確認!L489,LOG確認!M489,",",LOG確認!P489,",",LOG確認!Q489,",",LOG確認!N489,",",LOG確認!CE489)</f>
        <v>//,,,,,,,,,,</v>
      </c>
    </row>
    <row r="503" spans="1:19" x14ac:dyDescent="0.15">
      <c r="A503" s="611" t="str">
        <f t="shared" ca="1" si="22"/>
        <v/>
      </c>
      <c r="D503" s="388" t="str">
        <f t="shared" ca="1" si="23"/>
        <v/>
      </c>
      <c r="G503" s="388">
        <v>472</v>
      </c>
      <c r="H503" s="388" t="str">
        <f t="shared" ca="1" si="24"/>
        <v/>
      </c>
      <c r="J503" s="388" t="str">
        <f ca="1">IF(K503&lt;&gt;"",MAX(J$32:J502)+1,"")</f>
        <v/>
      </c>
      <c r="K503" s="388" t="str">
        <f ca="1">IF(ｻﾏﾘｰ!$Q$16="ﾁｪｯｸﾛｸﾞ",P503,IF(N503=1,P503,""))</f>
        <v/>
      </c>
      <c r="N503" s="388" t="str">
        <f ca="1">LOG確認!R490</f>
        <v/>
      </c>
      <c r="P503" s="606" t="str">
        <f ca="1">IF(LOG確認!V490=1,"",S503)</f>
        <v/>
      </c>
      <c r="S503" s="388" t="str">
        <f ca="1">CONCATENATE(LOG確認!C490,"/",LOG確認!D490,"/",LOG確認!E490,",",LOG確認!F490,",",LOG確認!G490,",",LOG確認!H490,",",LOG確認!I490,",",LOG確認!J490,LOG確認!K490,",",LOG確認!L490,LOG確認!M490,",",LOG確認!P490,",",LOG確認!Q490,",",LOG確認!N490,",",LOG確認!CE490)</f>
        <v>//,,,,,,,,,,</v>
      </c>
    </row>
    <row r="504" spans="1:19" x14ac:dyDescent="0.15">
      <c r="A504" s="611" t="str">
        <f t="shared" ca="1" si="22"/>
        <v/>
      </c>
      <c r="D504" s="388" t="str">
        <f t="shared" ca="1" si="23"/>
        <v/>
      </c>
      <c r="G504" s="388">
        <v>473</v>
      </c>
      <c r="H504" s="388" t="str">
        <f t="shared" ca="1" si="24"/>
        <v/>
      </c>
      <c r="J504" s="388" t="str">
        <f ca="1">IF(K504&lt;&gt;"",MAX(J$32:J503)+1,"")</f>
        <v/>
      </c>
      <c r="K504" s="388" t="str">
        <f ca="1">IF(ｻﾏﾘｰ!$Q$16="ﾁｪｯｸﾛｸﾞ",P504,IF(N504=1,P504,""))</f>
        <v/>
      </c>
      <c r="N504" s="388" t="str">
        <f ca="1">LOG確認!R491</f>
        <v/>
      </c>
      <c r="P504" s="606" t="str">
        <f ca="1">IF(LOG確認!V491=1,"",S504)</f>
        <v/>
      </c>
      <c r="S504" s="388" t="str">
        <f ca="1">CONCATENATE(LOG確認!C491,"/",LOG確認!D491,"/",LOG確認!E491,",",LOG確認!F491,",",LOG確認!G491,",",LOG確認!H491,",",LOG確認!I491,",",LOG確認!J491,LOG確認!K491,",",LOG確認!L491,LOG確認!M491,",",LOG確認!P491,",",LOG確認!Q491,",",LOG確認!N491,",",LOG確認!CE491)</f>
        <v>//,,,,,,,,,,</v>
      </c>
    </row>
    <row r="505" spans="1:19" x14ac:dyDescent="0.15">
      <c r="A505" s="611" t="str">
        <f t="shared" ca="1" si="22"/>
        <v/>
      </c>
      <c r="D505" s="388" t="str">
        <f t="shared" ca="1" si="23"/>
        <v/>
      </c>
      <c r="G505" s="388">
        <v>474</v>
      </c>
      <c r="H505" s="388" t="str">
        <f t="shared" ca="1" si="24"/>
        <v/>
      </c>
      <c r="J505" s="388" t="str">
        <f ca="1">IF(K505&lt;&gt;"",MAX(J$32:J504)+1,"")</f>
        <v/>
      </c>
      <c r="K505" s="388" t="str">
        <f ca="1">IF(ｻﾏﾘｰ!$Q$16="ﾁｪｯｸﾛｸﾞ",P505,IF(N505=1,P505,""))</f>
        <v/>
      </c>
      <c r="N505" s="388" t="str">
        <f ca="1">LOG確認!R492</f>
        <v/>
      </c>
      <c r="P505" s="606" t="str">
        <f ca="1">IF(LOG確認!V492=1,"",S505)</f>
        <v/>
      </c>
      <c r="S505" s="388" t="str">
        <f ca="1">CONCATENATE(LOG確認!C492,"/",LOG確認!D492,"/",LOG確認!E492,",",LOG確認!F492,",",LOG確認!G492,",",LOG確認!H492,",",LOG確認!I492,",",LOG確認!J492,LOG確認!K492,",",LOG確認!L492,LOG確認!M492,",",LOG確認!P492,",",LOG確認!Q492,",",LOG確認!N492,",",LOG確認!CE492)</f>
        <v>//,,,,,,,,,,</v>
      </c>
    </row>
    <row r="506" spans="1:19" x14ac:dyDescent="0.15">
      <c r="A506" s="611" t="str">
        <f t="shared" ca="1" si="22"/>
        <v/>
      </c>
      <c r="D506" s="388" t="str">
        <f t="shared" ca="1" si="23"/>
        <v/>
      </c>
      <c r="G506" s="388">
        <v>475</v>
      </c>
      <c r="H506" s="388" t="str">
        <f t="shared" ca="1" si="24"/>
        <v/>
      </c>
      <c r="J506" s="388" t="str">
        <f ca="1">IF(K506&lt;&gt;"",MAX(J$32:J505)+1,"")</f>
        <v/>
      </c>
      <c r="K506" s="388" t="str">
        <f ca="1">IF(ｻﾏﾘｰ!$Q$16="ﾁｪｯｸﾛｸﾞ",P506,IF(N506=1,P506,""))</f>
        <v/>
      </c>
      <c r="N506" s="388" t="str">
        <f ca="1">LOG確認!R493</f>
        <v/>
      </c>
      <c r="P506" s="606" t="str">
        <f ca="1">IF(LOG確認!V493=1,"",S506)</f>
        <v/>
      </c>
      <c r="S506" s="388" t="str">
        <f ca="1">CONCATENATE(LOG確認!C493,"/",LOG確認!D493,"/",LOG確認!E493,",",LOG確認!F493,",",LOG確認!G493,",",LOG確認!H493,",",LOG確認!I493,",",LOG確認!J493,LOG確認!K493,",",LOG確認!L493,LOG確認!M493,",",LOG確認!P493,",",LOG確認!Q493,",",LOG確認!N493,",",LOG確認!CE493)</f>
        <v>//,,,,,,,,,,</v>
      </c>
    </row>
    <row r="507" spans="1:19" x14ac:dyDescent="0.15">
      <c r="A507" s="611" t="str">
        <f t="shared" ca="1" si="22"/>
        <v/>
      </c>
      <c r="D507" s="388" t="str">
        <f t="shared" ca="1" si="23"/>
        <v/>
      </c>
      <c r="G507" s="388">
        <v>476</v>
      </c>
      <c r="H507" s="388" t="str">
        <f t="shared" ca="1" si="24"/>
        <v/>
      </c>
      <c r="J507" s="388" t="str">
        <f ca="1">IF(K507&lt;&gt;"",MAX(J$32:J506)+1,"")</f>
        <v/>
      </c>
      <c r="K507" s="388" t="str">
        <f ca="1">IF(ｻﾏﾘｰ!$Q$16="ﾁｪｯｸﾛｸﾞ",P507,IF(N507=1,P507,""))</f>
        <v/>
      </c>
      <c r="N507" s="388" t="str">
        <f ca="1">LOG確認!R494</f>
        <v/>
      </c>
      <c r="P507" s="606" t="str">
        <f ca="1">IF(LOG確認!V494=1,"",S507)</f>
        <v/>
      </c>
      <c r="S507" s="388" t="str">
        <f ca="1">CONCATENATE(LOG確認!C494,"/",LOG確認!D494,"/",LOG確認!E494,",",LOG確認!F494,",",LOG確認!G494,",",LOG確認!H494,",",LOG確認!I494,",",LOG確認!J494,LOG確認!K494,",",LOG確認!L494,LOG確認!M494,",",LOG確認!P494,",",LOG確認!Q494,",",LOG確認!N494,",",LOG確認!CE494)</f>
        <v>//,,,,,,,,,,</v>
      </c>
    </row>
    <row r="508" spans="1:19" x14ac:dyDescent="0.15">
      <c r="A508" s="611" t="str">
        <f t="shared" ca="1" si="22"/>
        <v/>
      </c>
      <c r="D508" s="388" t="str">
        <f t="shared" ca="1" si="23"/>
        <v/>
      </c>
      <c r="G508" s="388">
        <v>477</v>
      </c>
      <c r="H508" s="388" t="str">
        <f t="shared" ca="1" si="24"/>
        <v/>
      </c>
      <c r="J508" s="388" t="str">
        <f ca="1">IF(K508&lt;&gt;"",MAX(J$32:J507)+1,"")</f>
        <v/>
      </c>
      <c r="K508" s="388" t="str">
        <f ca="1">IF(ｻﾏﾘｰ!$Q$16="ﾁｪｯｸﾛｸﾞ",P508,IF(N508=1,P508,""))</f>
        <v/>
      </c>
      <c r="N508" s="388" t="str">
        <f ca="1">LOG確認!R495</f>
        <v/>
      </c>
      <c r="P508" s="606" t="str">
        <f ca="1">IF(LOG確認!V495=1,"",S508)</f>
        <v/>
      </c>
      <c r="S508" s="388" t="str">
        <f ca="1">CONCATENATE(LOG確認!C495,"/",LOG確認!D495,"/",LOG確認!E495,",",LOG確認!F495,",",LOG確認!G495,",",LOG確認!H495,",",LOG確認!I495,",",LOG確認!J495,LOG確認!K495,",",LOG確認!L495,LOG確認!M495,",",LOG確認!P495,",",LOG確認!Q495,",",LOG確認!N495,",",LOG確認!CE495)</f>
        <v>//,,,,,,,,,,</v>
      </c>
    </row>
    <row r="509" spans="1:19" x14ac:dyDescent="0.15">
      <c r="A509" s="611" t="str">
        <f t="shared" ca="1" si="22"/>
        <v/>
      </c>
      <c r="D509" s="388" t="str">
        <f t="shared" ca="1" si="23"/>
        <v/>
      </c>
      <c r="G509" s="388">
        <v>478</v>
      </c>
      <c r="H509" s="388" t="str">
        <f t="shared" ca="1" si="24"/>
        <v/>
      </c>
      <c r="J509" s="388" t="str">
        <f ca="1">IF(K509&lt;&gt;"",MAX(J$32:J508)+1,"")</f>
        <v/>
      </c>
      <c r="K509" s="388" t="str">
        <f ca="1">IF(ｻﾏﾘｰ!$Q$16="ﾁｪｯｸﾛｸﾞ",P509,IF(N509=1,P509,""))</f>
        <v/>
      </c>
      <c r="N509" s="388" t="str">
        <f ca="1">LOG確認!R496</f>
        <v/>
      </c>
      <c r="P509" s="606" t="str">
        <f ca="1">IF(LOG確認!V496=1,"",S509)</f>
        <v/>
      </c>
      <c r="S509" s="388" t="str">
        <f ca="1">CONCATENATE(LOG確認!C496,"/",LOG確認!D496,"/",LOG確認!E496,",",LOG確認!F496,",",LOG確認!G496,",",LOG確認!H496,",",LOG確認!I496,",",LOG確認!J496,LOG確認!K496,",",LOG確認!L496,LOG確認!M496,",",LOG確認!P496,",",LOG確認!Q496,",",LOG確認!N496,",",LOG確認!CE496)</f>
        <v>//,,,,,,,,,,</v>
      </c>
    </row>
    <row r="510" spans="1:19" x14ac:dyDescent="0.15">
      <c r="A510" s="611" t="str">
        <f t="shared" ca="1" si="22"/>
        <v/>
      </c>
      <c r="D510" s="388" t="str">
        <f t="shared" ca="1" si="23"/>
        <v/>
      </c>
      <c r="G510" s="388">
        <v>479</v>
      </c>
      <c r="H510" s="388" t="str">
        <f t="shared" ca="1" si="24"/>
        <v/>
      </c>
      <c r="J510" s="388" t="str">
        <f ca="1">IF(K510&lt;&gt;"",MAX(J$32:J509)+1,"")</f>
        <v/>
      </c>
      <c r="K510" s="388" t="str">
        <f ca="1">IF(ｻﾏﾘｰ!$Q$16="ﾁｪｯｸﾛｸﾞ",P510,IF(N510=1,P510,""))</f>
        <v/>
      </c>
      <c r="N510" s="388" t="str">
        <f ca="1">LOG確認!R497</f>
        <v/>
      </c>
      <c r="P510" s="606" t="str">
        <f ca="1">IF(LOG確認!V497=1,"",S510)</f>
        <v/>
      </c>
      <c r="S510" s="388" t="str">
        <f ca="1">CONCATENATE(LOG確認!C497,"/",LOG確認!D497,"/",LOG確認!E497,",",LOG確認!F497,",",LOG確認!G497,",",LOG確認!H497,",",LOG確認!I497,",",LOG確認!J497,LOG確認!K497,",",LOG確認!L497,LOG確認!M497,",",LOG確認!P497,",",LOG確認!Q497,",",LOG確認!N497,",",LOG確認!CE497)</f>
        <v>//,,,,,,,,,,</v>
      </c>
    </row>
    <row r="511" spans="1:19" x14ac:dyDescent="0.15">
      <c r="A511" s="611" t="str">
        <f t="shared" ca="1" si="22"/>
        <v/>
      </c>
      <c r="D511" s="388" t="str">
        <f t="shared" ca="1" si="23"/>
        <v/>
      </c>
      <c r="G511" s="388">
        <v>480</v>
      </c>
      <c r="H511" s="388" t="str">
        <f t="shared" ca="1" si="24"/>
        <v/>
      </c>
      <c r="J511" s="388" t="str">
        <f ca="1">IF(K511&lt;&gt;"",MAX(J$32:J510)+1,"")</f>
        <v/>
      </c>
      <c r="K511" s="388" t="str">
        <f ca="1">IF(ｻﾏﾘｰ!$Q$16="ﾁｪｯｸﾛｸﾞ",P511,IF(N511=1,P511,""))</f>
        <v/>
      </c>
      <c r="N511" s="388" t="str">
        <f ca="1">LOG確認!R498</f>
        <v/>
      </c>
      <c r="P511" s="606" t="str">
        <f ca="1">IF(LOG確認!V498=1,"",S511)</f>
        <v/>
      </c>
      <c r="S511" s="388" t="str">
        <f ca="1">CONCATENATE(LOG確認!C498,"/",LOG確認!D498,"/",LOG確認!E498,",",LOG確認!F498,",",LOG確認!G498,",",LOG確認!H498,",",LOG確認!I498,",",LOG確認!J498,LOG確認!K498,",",LOG確認!L498,LOG確認!M498,",",LOG確認!P498,",",LOG確認!Q498,",",LOG確認!N498,",",LOG確認!CE498)</f>
        <v>//,,,,,,,,,,</v>
      </c>
    </row>
    <row r="512" spans="1:19" x14ac:dyDescent="0.15">
      <c r="A512" s="611" t="str">
        <f t="shared" ca="1" si="22"/>
        <v/>
      </c>
      <c r="D512" s="388" t="str">
        <f t="shared" ca="1" si="23"/>
        <v/>
      </c>
      <c r="G512" s="388">
        <v>481</v>
      </c>
      <c r="H512" s="388" t="str">
        <f t="shared" ca="1" si="24"/>
        <v/>
      </c>
      <c r="J512" s="388" t="str">
        <f ca="1">IF(K512&lt;&gt;"",MAX(J$32:J511)+1,"")</f>
        <v/>
      </c>
      <c r="K512" s="388" t="str">
        <f ca="1">IF(ｻﾏﾘｰ!$Q$16="ﾁｪｯｸﾛｸﾞ",P512,IF(N512=1,P512,""))</f>
        <v/>
      </c>
      <c r="N512" s="388" t="str">
        <f ca="1">LOG確認!R499</f>
        <v/>
      </c>
      <c r="P512" s="606" t="str">
        <f ca="1">IF(LOG確認!V499=1,"",S512)</f>
        <v/>
      </c>
      <c r="S512" s="388" t="str">
        <f ca="1">CONCATENATE(LOG確認!C499,"/",LOG確認!D499,"/",LOG確認!E499,",",LOG確認!F499,",",LOG確認!G499,",",LOG確認!H499,",",LOG確認!I499,",",LOG確認!J499,LOG確認!K499,",",LOG確認!L499,LOG確認!M499,",",LOG確認!P499,",",LOG確認!Q499,",",LOG確認!N499,",",LOG確認!CE499)</f>
        <v>//,,,,,,,,,,</v>
      </c>
    </row>
    <row r="513" spans="1:19" x14ac:dyDescent="0.15">
      <c r="A513" s="611" t="str">
        <f t="shared" ca="1" si="22"/>
        <v/>
      </c>
      <c r="D513" s="388" t="str">
        <f t="shared" ca="1" si="23"/>
        <v/>
      </c>
      <c r="G513" s="388">
        <v>482</v>
      </c>
      <c r="H513" s="388" t="str">
        <f t="shared" ca="1" si="24"/>
        <v/>
      </c>
      <c r="J513" s="388" t="str">
        <f ca="1">IF(K513&lt;&gt;"",MAX(J$32:J512)+1,"")</f>
        <v/>
      </c>
      <c r="K513" s="388" t="str">
        <f ca="1">IF(ｻﾏﾘｰ!$Q$16="ﾁｪｯｸﾛｸﾞ",P513,IF(N513=1,P513,""))</f>
        <v/>
      </c>
      <c r="N513" s="388" t="str">
        <f ca="1">LOG確認!R500</f>
        <v/>
      </c>
      <c r="P513" s="606" t="str">
        <f ca="1">IF(LOG確認!V500=1,"",S513)</f>
        <v/>
      </c>
      <c r="S513" s="388" t="str">
        <f ca="1">CONCATENATE(LOG確認!C500,"/",LOG確認!D500,"/",LOG確認!E500,",",LOG確認!F500,",",LOG確認!G500,",",LOG確認!H500,",",LOG確認!I500,",",LOG確認!J500,LOG確認!K500,",",LOG確認!L500,LOG確認!M500,",",LOG確認!P500,",",LOG確認!Q500,",",LOG確認!N500,",",LOG確認!CE500)</f>
        <v>//,,,,,,,,,,</v>
      </c>
    </row>
    <row r="514" spans="1:19" x14ac:dyDescent="0.15">
      <c r="A514" s="611" t="str">
        <f t="shared" ca="1" si="22"/>
        <v/>
      </c>
      <c r="D514" s="388" t="str">
        <f t="shared" ca="1" si="23"/>
        <v/>
      </c>
      <c r="G514" s="388">
        <v>483</v>
      </c>
      <c r="H514" s="388" t="str">
        <f t="shared" ca="1" si="24"/>
        <v/>
      </c>
      <c r="J514" s="388" t="str">
        <f ca="1">IF(K514&lt;&gt;"",MAX(J$32:J513)+1,"")</f>
        <v/>
      </c>
      <c r="K514" s="388" t="str">
        <f ca="1">IF(ｻﾏﾘｰ!$Q$16="ﾁｪｯｸﾛｸﾞ",P514,IF(N514=1,P514,""))</f>
        <v/>
      </c>
      <c r="N514" s="388" t="str">
        <f ca="1">LOG確認!R501</f>
        <v/>
      </c>
      <c r="P514" s="606" t="str">
        <f ca="1">IF(LOG確認!V501=1,"",S514)</f>
        <v/>
      </c>
      <c r="S514" s="388" t="str">
        <f ca="1">CONCATENATE(LOG確認!C501,"/",LOG確認!D501,"/",LOG確認!E501,",",LOG確認!F501,",",LOG確認!G501,",",LOG確認!H501,",",LOG確認!I501,",",LOG確認!J501,LOG確認!K501,",",LOG確認!L501,LOG確認!M501,",",LOG確認!P501,",",LOG確認!Q501,",",LOG確認!N501,",",LOG確認!CE501)</f>
        <v>//,,,,,,,,,,</v>
      </c>
    </row>
    <row r="515" spans="1:19" x14ac:dyDescent="0.15">
      <c r="A515" s="611" t="str">
        <f t="shared" ca="1" si="22"/>
        <v/>
      </c>
      <c r="D515" s="388" t="str">
        <f t="shared" ca="1" si="23"/>
        <v/>
      </c>
      <c r="G515" s="388">
        <v>484</v>
      </c>
      <c r="H515" s="388" t="str">
        <f t="shared" ca="1" si="24"/>
        <v/>
      </c>
      <c r="J515" s="388" t="str">
        <f ca="1">IF(K515&lt;&gt;"",MAX(J$32:J514)+1,"")</f>
        <v/>
      </c>
      <c r="K515" s="388" t="str">
        <f ca="1">IF(ｻﾏﾘｰ!$Q$16="ﾁｪｯｸﾛｸﾞ",P515,IF(N515=1,P515,""))</f>
        <v/>
      </c>
      <c r="N515" s="388" t="str">
        <f ca="1">LOG確認!R502</f>
        <v/>
      </c>
      <c r="P515" s="606" t="str">
        <f ca="1">IF(LOG確認!V502=1,"",S515)</f>
        <v/>
      </c>
      <c r="S515" s="388" t="str">
        <f ca="1">CONCATENATE(LOG確認!C502,"/",LOG確認!D502,"/",LOG確認!E502,",",LOG確認!F502,",",LOG確認!G502,",",LOG確認!H502,",",LOG確認!I502,",",LOG確認!J502,LOG確認!K502,",",LOG確認!L502,LOG確認!M502,",",LOG確認!P502,",",LOG確認!Q502,",",LOG確認!N502,",",LOG確認!CE502)</f>
        <v>//,,,,,,,,,,</v>
      </c>
    </row>
    <row r="516" spans="1:19" x14ac:dyDescent="0.15">
      <c r="A516" s="611" t="str">
        <f t="shared" ca="1" si="22"/>
        <v/>
      </c>
      <c r="D516" s="388" t="str">
        <f t="shared" ca="1" si="23"/>
        <v/>
      </c>
      <c r="G516" s="388">
        <v>485</v>
      </c>
      <c r="H516" s="388" t="str">
        <f t="shared" ca="1" si="24"/>
        <v/>
      </c>
      <c r="J516" s="388" t="str">
        <f ca="1">IF(K516&lt;&gt;"",MAX(J$32:J515)+1,"")</f>
        <v/>
      </c>
      <c r="K516" s="388" t="str">
        <f ca="1">IF(ｻﾏﾘｰ!$Q$16="ﾁｪｯｸﾛｸﾞ",P516,IF(N516=1,P516,""))</f>
        <v/>
      </c>
      <c r="N516" s="388" t="str">
        <f ca="1">LOG確認!R503</f>
        <v/>
      </c>
      <c r="P516" s="606" t="str">
        <f ca="1">IF(LOG確認!V503=1,"",S516)</f>
        <v/>
      </c>
      <c r="S516" s="388" t="str">
        <f ca="1">CONCATENATE(LOG確認!C503,"/",LOG確認!D503,"/",LOG確認!E503,",",LOG確認!F503,",",LOG確認!G503,",",LOG確認!H503,",",LOG確認!I503,",",LOG確認!J503,LOG確認!K503,",",LOG確認!L503,LOG確認!M503,",",LOG確認!P503,",",LOG確認!Q503,",",LOG確認!N503,",",LOG確認!CE503)</f>
        <v>//,,,,,,,,,,</v>
      </c>
    </row>
    <row r="517" spans="1:19" x14ac:dyDescent="0.15">
      <c r="A517" s="611" t="str">
        <f t="shared" ca="1" si="22"/>
        <v/>
      </c>
      <c r="D517" s="388" t="str">
        <f t="shared" ca="1" si="23"/>
        <v/>
      </c>
      <c r="G517" s="388">
        <v>486</v>
      </c>
      <c r="H517" s="388" t="str">
        <f t="shared" ca="1" si="24"/>
        <v/>
      </c>
      <c r="J517" s="388" t="str">
        <f ca="1">IF(K517&lt;&gt;"",MAX(J$32:J516)+1,"")</f>
        <v/>
      </c>
      <c r="K517" s="388" t="str">
        <f ca="1">IF(ｻﾏﾘｰ!$Q$16="ﾁｪｯｸﾛｸﾞ",P517,IF(N517=1,P517,""))</f>
        <v/>
      </c>
      <c r="N517" s="388" t="str">
        <f ca="1">LOG確認!R504</f>
        <v/>
      </c>
      <c r="P517" s="606" t="str">
        <f ca="1">IF(LOG確認!V504=1,"",S517)</f>
        <v/>
      </c>
      <c r="S517" s="388" t="str">
        <f ca="1">CONCATENATE(LOG確認!C504,"/",LOG確認!D504,"/",LOG確認!E504,",",LOG確認!F504,",",LOG確認!G504,",",LOG確認!H504,",",LOG確認!I504,",",LOG確認!J504,LOG確認!K504,",",LOG確認!L504,LOG確認!M504,",",LOG確認!P504,",",LOG確認!Q504,",",LOG確認!N504,",",LOG確認!CE504)</f>
        <v>//,,,,,,,,,,</v>
      </c>
    </row>
    <row r="518" spans="1:19" x14ac:dyDescent="0.15">
      <c r="A518" s="611" t="str">
        <f t="shared" ca="1" si="22"/>
        <v/>
      </c>
      <c r="D518" s="388" t="str">
        <f t="shared" ca="1" si="23"/>
        <v/>
      </c>
      <c r="G518" s="388">
        <v>487</v>
      </c>
      <c r="H518" s="388" t="str">
        <f t="shared" ca="1" si="24"/>
        <v/>
      </c>
      <c r="J518" s="388" t="str">
        <f ca="1">IF(K518&lt;&gt;"",MAX(J$32:J517)+1,"")</f>
        <v/>
      </c>
      <c r="K518" s="388" t="str">
        <f ca="1">IF(ｻﾏﾘｰ!$Q$16="ﾁｪｯｸﾛｸﾞ",P518,IF(N518=1,P518,""))</f>
        <v/>
      </c>
      <c r="N518" s="388" t="str">
        <f ca="1">LOG確認!R505</f>
        <v/>
      </c>
      <c r="P518" s="606" t="str">
        <f ca="1">IF(LOG確認!V505=1,"",S518)</f>
        <v/>
      </c>
      <c r="S518" s="388" t="str">
        <f ca="1">CONCATENATE(LOG確認!C505,"/",LOG確認!D505,"/",LOG確認!E505,",",LOG確認!F505,",",LOG確認!G505,",",LOG確認!H505,",",LOG確認!I505,",",LOG確認!J505,LOG確認!K505,",",LOG確認!L505,LOG確認!M505,",",LOG確認!P505,",",LOG確認!Q505,",",LOG確認!N505,",",LOG確認!CE505)</f>
        <v>//,,,,,,,,,,</v>
      </c>
    </row>
    <row r="519" spans="1:19" x14ac:dyDescent="0.15">
      <c r="A519" s="611" t="str">
        <f t="shared" ca="1" si="22"/>
        <v/>
      </c>
      <c r="D519" s="388" t="str">
        <f t="shared" ca="1" si="23"/>
        <v/>
      </c>
      <c r="G519" s="388">
        <v>488</v>
      </c>
      <c r="H519" s="388" t="str">
        <f t="shared" ca="1" si="24"/>
        <v/>
      </c>
      <c r="J519" s="388" t="str">
        <f ca="1">IF(K519&lt;&gt;"",MAX(J$32:J518)+1,"")</f>
        <v/>
      </c>
      <c r="K519" s="388" t="str">
        <f ca="1">IF(ｻﾏﾘｰ!$Q$16="ﾁｪｯｸﾛｸﾞ",P519,IF(N519=1,P519,""))</f>
        <v/>
      </c>
      <c r="N519" s="388" t="str">
        <f ca="1">LOG確認!R506</f>
        <v/>
      </c>
      <c r="P519" s="606" t="str">
        <f ca="1">IF(LOG確認!V506=1,"",S519)</f>
        <v/>
      </c>
      <c r="S519" s="388" t="str">
        <f ca="1">CONCATENATE(LOG確認!C506,"/",LOG確認!D506,"/",LOG確認!E506,",",LOG確認!F506,",",LOG確認!G506,",",LOG確認!H506,",",LOG確認!I506,",",LOG確認!J506,LOG確認!K506,",",LOG確認!L506,LOG確認!M506,",",LOG確認!P506,",",LOG確認!Q506,",",LOG確認!N506,",",LOG確認!CE506)</f>
        <v>//,,,,,,,,,,</v>
      </c>
    </row>
    <row r="520" spans="1:19" x14ac:dyDescent="0.15">
      <c r="A520" s="611" t="str">
        <f t="shared" ca="1" si="22"/>
        <v/>
      </c>
      <c r="D520" s="388" t="str">
        <f t="shared" ca="1" si="23"/>
        <v/>
      </c>
      <c r="G520" s="388">
        <v>489</v>
      </c>
      <c r="H520" s="388" t="str">
        <f t="shared" ca="1" si="24"/>
        <v/>
      </c>
      <c r="J520" s="388" t="str">
        <f ca="1">IF(K520&lt;&gt;"",MAX(J$32:J519)+1,"")</f>
        <v/>
      </c>
      <c r="K520" s="388" t="str">
        <f ca="1">IF(ｻﾏﾘｰ!$Q$16="ﾁｪｯｸﾛｸﾞ",P520,IF(N520=1,P520,""))</f>
        <v/>
      </c>
      <c r="N520" s="388" t="str">
        <f ca="1">LOG確認!R507</f>
        <v/>
      </c>
      <c r="P520" s="606" t="str">
        <f ca="1">IF(LOG確認!V507=1,"",S520)</f>
        <v/>
      </c>
      <c r="S520" s="388" t="str">
        <f ca="1">CONCATENATE(LOG確認!C507,"/",LOG確認!D507,"/",LOG確認!E507,",",LOG確認!F507,",",LOG確認!G507,",",LOG確認!H507,",",LOG確認!I507,",",LOG確認!J507,LOG確認!K507,",",LOG確認!L507,LOG確認!M507,",",LOG確認!P507,",",LOG確認!Q507,",",LOG確認!N507,",",LOG確認!CE507)</f>
        <v>//,,,,,,,,,,</v>
      </c>
    </row>
    <row r="521" spans="1:19" x14ac:dyDescent="0.15">
      <c r="A521" s="611" t="str">
        <f t="shared" ca="1" si="22"/>
        <v/>
      </c>
      <c r="D521" s="388" t="str">
        <f t="shared" ca="1" si="23"/>
        <v/>
      </c>
      <c r="G521" s="388">
        <v>490</v>
      </c>
      <c r="H521" s="388" t="str">
        <f t="shared" ca="1" si="24"/>
        <v/>
      </c>
      <c r="J521" s="388" t="str">
        <f ca="1">IF(K521&lt;&gt;"",MAX(J$32:J520)+1,"")</f>
        <v/>
      </c>
      <c r="K521" s="388" t="str">
        <f ca="1">IF(ｻﾏﾘｰ!$Q$16="ﾁｪｯｸﾛｸﾞ",P521,IF(N521=1,P521,""))</f>
        <v/>
      </c>
      <c r="N521" s="388" t="str">
        <f ca="1">LOG確認!R508</f>
        <v/>
      </c>
      <c r="P521" s="606" t="str">
        <f ca="1">IF(LOG確認!V508=1,"",S521)</f>
        <v/>
      </c>
      <c r="S521" s="388" t="str">
        <f ca="1">CONCATENATE(LOG確認!C508,"/",LOG確認!D508,"/",LOG確認!E508,",",LOG確認!F508,",",LOG確認!G508,",",LOG確認!H508,",",LOG確認!I508,",",LOG確認!J508,LOG確認!K508,",",LOG確認!L508,LOG確認!M508,",",LOG確認!P508,",",LOG確認!Q508,",",LOG確認!N508,",",LOG確認!CE508)</f>
        <v>//,,,,,,,,,,</v>
      </c>
    </row>
    <row r="522" spans="1:19" x14ac:dyDescent="0.15">
      <c r="A522" s="611" t="str">
        <f t="shared" ca="1" si="22"/>
        <v/>
      </c>
      <c r="D522" s="388" t="str">
        <f t="shared" ca="1" si="23"/>
        <v/>
      </c>
      <c r="G522" s="388">
        <v>491</v>
      </c>
      <c r="H522" s="388" t="str">
        <f t="shared" ca="1" si="24"/>
        <v/>
      </c>
      <c r="J522" s="388" t="str">
        <f ca="1">IF(K522&lt;&gt;"",MAX(J$32:J521)+1,"")</f>
        <v/>
      </c>
      <c r="K522" s="388" t="str">
        <f ca="1">IF(ｻﾏﾘｰ!$Q$16="ﾁｪｯｸﾛｸﾞ",P522,IF(N522=1,P522,""))</f>
        <v/>
      </c>
      <c r="N522" s="388" t="str">
        <f ca="1">LOG確認!R509</f>
        <v/>
      </c>
      <c r="P522" s="606" t="str">
        <f ca="1">IF(LOG確認!V509=1,"",S522)</f>
        <v/>
      </c>
      <c r="S522" s="388" t="str">
        <f ca="1">CONCATENATE(LOG確認!C509,"/",LOG確認!D509,"/",LOG確認!E509,",",LOG確認!F509,",",LOG確認!G509,",",LOG確認!H509,",",LOG確認!I509,",",LOG確認!J509,LOG確認!K509,",",LOG確認!L509,LOG確認!M509,",",LOG確認!P509,",",LOG確認!Q509,",",LOG確認!N509,",",LOG確認!CE509)</f>
        <v>//,,,,,,,,,,</v>
      </c>
    </row>
    <row r="523" spans="1:19" x14ac:dyDescent="0.15">
      <c r="A523" s="611" t="str">
        <f t="shared" ca="1" si="22"/>
        <v/>
      </c>
      <c r="D523" s="388" t="str">
        <f t="shared" ca="1" si="23"/>
        <v/>
      </c>
      <c r="G523" s="388">
        <v>492</v>
      </c>
      <c r="H523" s="388" t="str">
        <f t="shared" ca="1" si="24"/>
        <v/>
      </c>
      <c r="J523" s="388" t="str">
        <f ca="1">IF(K523&lt;&gt;"",MAX(J$32:J522)+1,"")</f>
        <v/>
      </c>
      <c r="K523" s="388" t="str">
        <f ca="1">IF(ｻﾏﾘｰ!$Q$16="ﾁｪｯｸﾛｸﾞ",P523,IF(N523=1,P523,""))</f>
        <v/>
      </c>
      <c r="N523" s="388" t="str">
        <f ca="1">LOG確認!R510</f>
        <v/>
      </c>
      <c r="P523" s="606" t="str">
        <f ca="1">IF(LOG確認!V510=1,"",S523)</f>
        <v/>
      </c>
      <c r="S523" s="388" t="str">
        <f ca="1">CONCATENATE(LOG確認!C510,"/",LOG確認!D510,"/",LOG確認!E510,",",LOG確認!F510,",",LOG確認!G510,",",LOG確認!H510,",",LOG確認!I510,",",LOG確認!J510,LOG確認!K510,",",LOG確認!L510,LOG確認!M510,",",LOG確認!P510,",",LOG確認!Q510,",",LOG確認!N510,",",LOG確認!CE510)</f>
        <v>//,,,,,,,,,,</v>
      </c>
    </row>
    <row r="524" spans="1:19" x14ac:dyDescent="0.15">
      <c r="A524" s="611" t="str">
        <f t="shared" ca="1" si="22"/>
        <v/>
      </c>
      <c r="D524" s="388" t="str">
        <f t="shared" ca="1" si="23"/>
        <v/>
      </c>
      <c r="G524" s="388">
        <v>493</v>
      </c>
      <c r="H524" s="388" t="str">
        <f t="shared" ca="1" si="24"/>
        <v/>
      </c>
      <c r="J524" s="388" t="str">
        <f ca="1">IF(K524&lt;&gt;"",MAX(J$32:J523)+1,"")</f>
        <v/>
      </c>
      <c r="K524" s="388" t="str">
        <f ca="1">IF(ｻﾏﾘｰ!$Q$16="ﾁｪｯｸﾛｸﾞ",P524,IF(N524=1,P524,""))</f>
        <v/>
      </c>
      <c r="N524" s="388" t="str">
        <f ca="1">LOG確認!R511</f>
        <v/>
      </c>
      <c r="P524" s="606" t="str">
        <f ca="1">IF(LOG確認!V511=1,"",S524)</f>
        <v/>
      </c>
      <c r="S524" s="388" t="str">
        <f ca="1">CONCATENATE(LOG確認!C511,"/",LOG確認!D511,"/",LOG確認!E511,",",LOG確認!F511,",",LOG確認!G511,",",LOG確認!H511,",",LOG確認!I511,",",LOG確認!J511,LOG確認!K511,",",LOG確認!L511,LOG確認!M511,",",LOG確認!P511,",",LOG確認!Q511,",",LOG確認!N511,",",LOG確認!CE511)</f>
        <v>//,,,,,,,,,,</v>
      </c>
    </row>
    <row r="525" spans="1:19" x14ac:dyDescent="0.15">
      <c r="A525" s="611" t="str">
        <f t="shared" ca="1" si="22"/>
        <v/>
      </c>
      <c r="D525" s="388" t="str">
        <f t="shared" ca="1" si="23"/>
        <v/>
      </c>
      <c r="G525" s="388">
        <v>494</v>
      </c>
      <c r="H525" s="388" t="str">
        <f t="shared" ca="1" si="24"/>
        <v/>
      </c>
      <c r="J525" s="388" t="str">
        <f ca="1">IF(K525&lt;&gt;"",MAX(J$32:J524)+1,"")</f>
        <v/>
      </c>
      <c r="K525" s="388" t="str">
        <f ca="1">IF(ｻﾏﾘｰ!$Q$16="ﾁｪｯｸﾛｸﾞ",P525,IF(N525=1,P525,""))</f>
        <v/>
      </c>
      <c r="N525" s="388" t="str">
        <f ca="1">LOG確認!R512</f>
        <v/>
      </c>
      <c r="P525" s="606" t="str">
        <f ca="1">IF(LOG確認!V512=1,"",S525)</f>
        <v/>
      </c>
      <c r="S525" s="388" t="str">
        <f ca="1">CONCATENATE(LOG確認!C512,"/",LOG確認!D512,"/",LOG確認!E512,",",LOG確認!F512,",",LOG確認!G512,",",LOG確認!H512,",",LOG確認!I512,",",LOG確認!J512,LOG確認!K512,",",LOG確認!L512,LOG確認!M512,",",LOG確認!P512,",",LOG確認!Q512,",",LOG確認!N512,",",LOG確認!CE512)</f>
        <v>//,,,,,,,,,,</v>
      </c>
    </row>
    <row r="526" spans="1:19" x14ac:dyDescent="0.15">
      <c r="A526" s="611" t="str">
        <f t="shared" ref="A526:A533" ca="1" si="25">IF($Q$7=1,"",D526)</f>
        <v/>
      </c>
      <c r="D526" s="388" t="str">
        <f t="shared" ca="1" si="23"/>
        <v/>
      </c>
      <c r="G526" s="388">
        <v>495</v>
      </c>
      <c r="H526" s="388" t="str">
        <f t="shared" ca="1" si="24"/>
        <v/>
      </c>
      <c r="J526" s="388" t="str">
        <f ca="1">IF(K526&lt;&gt;"",MAX(J$32:J525)+1,"")</f>
        <v/>
      </c>
      <c r="K526" s="388" t="str">
        <f ca="1">IF(ｻﾏﾘｰ!$Q$16="ﾁｪｯｸﾛｸﾞ",P526,IF(N526=1,P526,""))</f>
        <v/>
      </c>
      <c r="N526" s="388" t="str">
        <f ca="1">LOG確認!R513</f>
        <v/>
      </c>
      <c r="P526" s="606" t="str">
        <f ca="1">IF(LOG確認!V513=1,"",S526)</f>
        <v/>
      </c>
      <c r="S526" s="388" t="str">
        <f ca="1">CONCATENATE(LOG確認!C513,"/",LOG確認!D513,"/",LOG確認!E513,",",LOG確認!F513,",",LOG確認!G513,",",LOG確認!H513,",",LOG確認!I513,",",LOG確認!J513,LOG確認!K513,",",LOG確認!L513,LOG確認!M513,",",LOG確認!P513,",",LOG確認!Q513,",",LOG確認!N513,",",LOG確認!CE513)</f>
        <v>//,,,,,,,,,,</v>
      </c>
    </row>
    <row r="527" spans="1:19" x14ac:dyDescent="0.15">
      <c r="A527" s="611" t="str">
        <f t="shared" ca="1" si="25"/>
        <v/>
      </c>
      <c r="D527" s="388" t="str">
        <f t="shared" ca="1" si="23"/>
        <v/>
      </c>
      <c r="G527" s="388">
        <v>496</v>
      </c>
      <c r="H527" s="388" t="str">
        <f t="shared" ca="1" si="24"/>
        <v/>
      </c>
      <c r="J527" s="388" t="str">
        <f ca="1">IF(K527&lt;&gt;"",MAX(J$32:J526)+1,"")</f>
        <v/>
      </c>
      <c r="K527" s="388" t="str">
        <f ca="1">IF(ｻﾏﾘｰ!$Q$16="ﾁｪｯｸﾛｸﾞ",P527,IF(N527=1,P527,""))</f>
        <v/>
      </c>
      <c r="N527" s="388" t="str">
        <f ca="1">LOG確認!R514</f>
        <v/>
      </c>
      <c r="P527" s="606" t="str">
        <f ca="1">IF(LOG確認!V514=1,"",S527)</f>
        <v/>
      </c>
      <c r="S527" s="388" t="str">
        <f ca="1">CONCATENATE(LOG確認!C514,"/",LOG確認!D514,"/",LOG確認!E514,",",LOG確認!F514,",",LOG確認!G514,",",LOG確認!H514,",",LOG確認!I514,",",LOG確認!J514,LOG確認!K514,",",LOG確認!L514,LOG確認!M514,",",LOG確認!P514,",",LOG確認!Q514,",",LOG確認!N514,",",LOG確認!CE514)</f>
        <v>//,,,,,,,,,,</v>
      </c>
    </row>
    <row r="528" spans="1:19" x14ac:dyDescent="0.15">
      <c r="A528" s="611" t="str">
        <f t="shared" ca="1" si="25"/>
        <v/>
      </c>
      <c r="D528" s="388" t="str">
        <f t="shared" ca="1" si="23"/>
        <v/>
      </c>
      <c r="G528" s="388">
        <v>497</v>
      </c>
      <c r="H528" s="388" t="str">
        <f t="shared" ca="1" si="24"/>
        <v/>
      </c>
      <c r="J528" s="388" t="str">
        <f ca="1">IF(K528&lt;&gt;"",MAX(J$32:J527)+1,"")</f>
        <v/>
      </c>
      <c r="K528" s="388" t="str">
        <f ca="1">IF(ｻﾏﾘｰ!$Q$16="ﾁｪｯｸﾛｸﾞ",P528,IF(N528=1,P528,""))</f>
        <v/>
      </c>
      <c r="N528" s="388" t="str">
        <f ca="1">LOG確認!R515</f>
        <v/>
      </c>
      <c r="P528" s="606" t="str">
        <f ca="1">IF(LOG確認!V515=1,"",S528)</f>
        <v/>
      </c>
      <c r="S528" s="388" t="str">
        <f ca="1">CONCATENATE(LOG確認!C515,"/",LOG確認!D515,"/",LOG確認!E515,",",LOG確認!F515,",",LOG確認!G515,",",LOG確認!H515,",",LOG確認!I515,",",LOG確認!J515,LOG確認!K515,",",LOG確認!L515,LOG確認!M515,",",LOG確認!P515,",",LOG確認!Q515,",",LOG確認!N515,",",LOG確認!CE515)</f>
        <v>//,,,,,,,,,,</v>
      </c>
    </row>
    <row r="529" spans="1:19" x14ac:dyDescent="0.15">
      <c r="A529" s="611" t="str">
        <f t="shared" ca="1" si="25"/>
        <v/>
      </c>
      <c r="D529" s="388" t="str">
        <f t="shared" ca="1" si="23"/>
        <v/>
      </c>
      <c r="G529" s="388">
        <v>498</v>
      </c>
      <c r="H529" s="388" t="str">
        <f t="shared" ca="1" si="24"/>
        <v/>
      </c>
      <c r="J529" s="388" t="str">
        <f ca="1">IF(K529&lt;&gt;"",MAX(J$32:J528)+1,"")</f>
        <v/>
      </c>
      <c r="K529" s="388" t="str">
        <f ca="1">IF(ｻﾏﾘｰ!$Q$16="ﾁｪｯｸﾛｸﾞ",P529,IF(N529=1,P529,""))</f>
        <v/>
      </c>
      <c r="N529" s="388" t="str">
        <f ca="1">LOG確認!R516</f>
        <v/>
      </c>
      <c r="P529" s="606" t="str">
        <f ca="1">IF(LOG確認!V516=1,"",S529)</f>
        <v/>
      </c>
      <c r="S529" s="388" t="str">
        <f ca="1">CONCATENATE(LOG確認!C516,"/",LOG確認!D516,"/",LOG確認!E516,",",LOG確認!F516,",",LOG確認!G516,",",LOG確認!H516,",",LOG確認!I516,",",LOG確認!J516,LOG確認!K516,",",LOG確認!L516,LOG確認!M516,",",LOG確認!P516,",",LOG確認!Q516,",",LOG確認!N516,",",LOG確認!CE516)</f>
        <v>//,,,,,,,,,,</v>
      </c>
    </row>
    <row r="530" spans="1:19" x14ac:dyDescent="0.15">
      <c r="A530" s="611" t="str">
        <f t="shared" ca="1" si="25"/>
        <v/>
      </c>
      <c r="D530" s="388" t="str">
        <f t="shared" ca="1" si="23"/>
        <v/>
      </c>
      <c r="G530" s="388">
        <v>499</v>
      </c>
      <c r="H530" s="388" t="str">
        <f t="shared" ca="1" si="24"/>
        <v/>
      </c>
      <c r="J530" s="388" t="str">
        <f ca="1">IF(K530&lt;&gt;"",MAX(J$32:J529)+1,"")</f>
        <v/>
      </c>
      <c r="K530" s="388" t="str">
        <f ca="1">IF(ｻﾏﾘｰ!$Q$16="ﾁｪｯｸﾛｸﾞ",P530,IF(N530=1,P530,""))</f>
        <v/>
      </c>
      <c r="N530" s="388" t="str">
        <f ca="1">LOG確認!R517</f>
        <v/>
      </c>
      <c r="P530" s="606" t="str">
        <f ca="1">IF(LOG確認!V517=1,"",S530)</f>
        <v/>
      </c>
      <c r="S530" s="388" t="str">
        <f ca="1">CONCATENATE(LOG確認!C517,"/",LOG確認!D517,"/",LOG確認!E517,",",LOG確認!F517,",",LOG確認!G517,",",LOG確認!H517,",",LOG確認!I517,",",LOG確認!J517,LOG確認!K517,",",LOG確認!L517,LOG確認!M517,",",LOG確認!P517,",",LOG確認!Q517,",",LOG確認!N517,",",LOG確認!CE517)</f>
        <v>//,,,,,,,,,,</v>
      </c>
    </row>
    <row r="531" spans="1:19" x14ac:dyDescent="0.15">
      <c r="A531" s="611" t="str">
        <f t="shared" ca="1" si="25"/>
        <v/>
      </c>
      <c r="D531" s="388" t="str">
        <f t="shared" ca="1" si="23"/>
        <v/>
      </c>
      <c r="G531" s="388">
        <v>500</v>
      </c>
      <c r="H531" s="388" t="str">
        <f t="shared" ca="1" si="24"/>
        <v/>
      </c>
      <c r="J531" s="388" t="str">
        <f ca="1">IF(K531&lt;&gt;"",MAX(J$32:J530)+1,"")</f>
        <v/>
      </c>
      <c r="K531" s="388" t="str">
        <f ca="1">IF(ｻﾏﾘｰ!$Q$16="ﾁｪｯｸﾛｸﾞ",P531,IF(N531=1,P531,""))</f>
        <v/>
      </c>
      <c r="N531" s="388" t="str">
        <f ca="1">LOG確認!R518</f>
        <v/>
      </c>
      <c r="P531" s="606" t="str">
        <f ca="1">IF(LOG確認!V518=1,"",S531)</f>
        <v/>
      </c>
      <c r="S531" s="388" t="str">
        <f ca="1">CONCATENATE(LOG確認!C518,"/",LOG確認!D518,"/",LOG確認!E518,",",LOG確認!F518,",",LOG確認!G518,",",LOG確認!H518,",",LOG確認!I518,",",LOG確認!J518,LOG確認!K518,",",LOG確認!L518,LOG確認!M518,",",LOG確認!P518,",",LOG確認!Q518,",",LOG確認!N518,",",LOG確認!CE518)</f>
        <v>//,,,,,,,,,,</v>
      </c>
    </row>
    <row r="532" spans="1:19" x14ac:dyDescent="0.15">
      <c r="A532" s="611" t="str">
        <f t="shared" ca="1" si="25"/>
        <v/>
      </c>
      <c r="D532" s="388" t="str">
        <f t="shared" ca="1" si="23"/>
        <v/>
      </c>
      <c r="G532" s="388">
        <v>41</v>
      </c>
      <c r="H532" s="388" t="str">
        <f t="shared" ca="1" si="24"/>
        <v/>
      </c>
      <c r="J532" s="388">
        <f ca="1">IF(K532&lt;&gt;"",MAX(J$32:J531)+1,"")</f>
        <v>1</v>
      </c>
      <c r="K532" s="606" t="s">
        <v>520</v>
      </c>
      <c r="N532" s="388">
        <f>LOG確認!R519</f>
        <v>0</v>
      </c>
      <c r="P532" s="606" t="str">
        <f>IF(LOG確認!S525=1,"",S532)</f>
        <v>//,,,,,,,,,,</v>
      </c>
      <c r="S532" s="388" t="str">
        <f>CONCATENATE(LOG確認!C519,"/",LOG確認!D519,"/",LOG確認!E519,",",LOG確認!F519,",",LOG確認!G519,",",LOG確認!H519,",",LOG確認!I519,",",LOG確認!J519,LOG確認!K519,",",LOG確認!L519,LOG確認!M519,",",LOG確認!P519,",",LOG確認!Q519,",",LOG確認!N519,",",LOG確認!CE519)</f>
        <v>//,,,,,,,,,,</v>
      </c>
    </row>
    <row r="533" spans="1:19" x14ac:dyDescent="0.15">
      <c r="A533" s="611" t="str">
        <f t="shared" ca="1" si="25"/>
        <v/>
      </c>
      <c r="D533" s="388" t="str">
        <f t="shared" ca="1" si="23"/>
        <v/>
      </c>
      <c r="G533" s="388">
        <v>41</v>
      </c>
      <c r="H533" s="388" t="str">
        <f t="shared" ca="1" si="24"/>
        <v/>
      </c>
      <c r="J533" s="388" t="e">
        <f>IF(K533&lt;&gt;"",MAX(J$32:J532)+1,"")</f>
        <v>#REF!</v>
      </c>
      <c r="K533" s="388" t="e">
        <f>IF(#REF!=1,P533,"")</f>
        <v>#REF!</v>
      </c>
      <c r="N533" s="388">
        <f>LOG確認!R520</f>
        <v>0</v>
      </c>
      <c r="P533" s="606" t="str">
        <f>IF(LOG確認!V520=1,"",S533)</f>
        <v>//,,,,,,,,,,</v>
      </c>
      <c r="S533" s="388" t="str">
        <f>CONCATENATE(LOG確認!C520,"/",LOG確認!D520,"/",LOG確認!E520,",",LOG確認!F520,",",LOG確認!G520,",",LOG確認!H520,",",LOG確認!I520,",",LOG確認!J520,LOG確認!K520,",",LOG確認!L520,LOG確認!M520,",",LOG確認!P520,",",LOG確認!Q520,",",LOG確認!N520,",",LOG確認!CE520)</f>
        <v>//,,,,,,,,,,</v>
      </c>
    </row>
    <row r="534" spans="1:19" x14ac:dyDescent="0.15">
      <c r="A534" s="11"/>
      <c r="P534" s="388"/>
      <c r="Q534" s="388"/>
    </row>
    <row r="535" spans="1:19" x14ac:dyDescent="0.15">
      <c r="A535" s="614"/>
      <c r="P535" s="388"/>
      <c r="Q535" s="388"/>
    </row>
    <row r="536" spans="1:19" x14ac:dyDescent="0.15">
      <c r="A536" s="614"/>
      <c r="P536" s="388"/>
      <c r="Q536" s="388"/>
    </row>
    <row r="537" spans="1:19" x14ac:dyDescent="0.15">
      <c r="P537" s="388"/>
      <c r="Q537" s="388"/>
    </row>
    <row r="538" spans="1:19" x14ac:dyDescent="0.15">
      <c r="P538" s="388"/>
      <c r="Q538" s="388"/>
    </row>
    <row r="539" spans="1:19" x14ac:dyDescent="0.15">
      <c r="P539" s="388"/>
      <c r="Q539" s="388"/>
    </row>
    <row r="540" spans="1:19" x14ac:dyDescent="0.15">
      <c r="P540" s="388"/>
      <c r="Q540" s="388"/>
    </row>
    <row r="541" spans="1:19" x14ac:dyDescent="0.15">
      <c r="P541" s="388"/>
      <c r="Q541" s="388"/>
    </row>
    <row r="542" spans="1:19" x14ac:dyDescent="0.15">
      <c r="P542" s="388"/>
      <c r="Q542" s="388"/>
    </row>
    <row r="543" spans="1:19" x14ac:dyDescent="0.15">
      <c r="P543" s="388"/>
      <c r="Q543" s="388"/>
    </row>
    <row r="544" spans="1:19" x14ac:dyDescent="0.15">
      <c r="P544" s="388"/>
      <c r="Q544" s="388"/>
    </row>
    <row r="545" spans="16:17" x14ac:dyDescent="0.15">
      <c r="P545" s="388"/>
      <c r="Q545" s="388"/>
    </row>
    <row r="546" spans="16:17" x14ac:dyDescent="0.15">
      <c r="P546" s="388"/>
      <c r="Q546" s="388"/>
    </row>
    <row r="547" spans="16:17" x14ac:dyDescent="0.15">
      <c r="P547" s="388"/>
      <c r="Q547" s="388"/>
    </row>
    <row r="548" spans="16:17" x14ac:dyDescent="0.15">
      <c r="P548" s="388"/>
      <c r="Q548" s="388"/>
    </row>
    <row r="549" spans="16:17" x14ac:dyDescent="0.15">
      <c r="P549" s="388"/>
      <c r="Q549" s="388"/>
    </row>
    <row r="550" spans="16:17" x14ac:dyDescent="0.15">
      <c r="P550" s="388"/>
      <c r="Q550" s="388"/>
    </row>
    <row r="551" spans="16:17" x14ac:dyDescent="0.15">
      <c r="P551" s="388"/>
      <c r="Q551" s="388"/>
    </row>
    <row r="552" spans="16:17" x14ac:dyDescent="0.15">
      <c r="P552" s="388"/>
      <c r="Q552" s="388"/>
    </row>
    <row r="553" spans="16:17" x14ac:dyDescent="0.15">
      <c r="P553" s="388"/>
      <c r="Q553" s="388"/>
    </row>
    <row r="554" spans="16:17" x14ac:dyDescent="0.15">
      <c r="P554" s="388"/>
      <c r="Q554" s="388"/>
    </row>
    <row r="555" spans="16:17" x14ac:dyDescent="0.15">
      <c r="P555" s="388"/>
      <c r="Q555" s="388"/>
    </row>
    <row r="556" spans="16:17" x14ac:dyDescent="0.15">
      <c r="P556" s="388"/>
      <c r="Q556" s="388"/>
    </row>
    <row r="557" spans="16:17" x14ac:dyDescent="0.15">
      <c r="P557" s="388"/>
      <c r="Q557" s="388"/>
    </row>
    <row r="558" spans="16:17" x14ac:dyDescent="0.15">
      <c r="P558" s="388"/>
      <c r="Q558" s="388"/>
    </row>
    <row r="559" spans="16:17" x14ac:dyDescent="0.15">
      <c r="P559" s="388"/>
      <c r="Q559" s="388"/>
    </row>
    <row r="560" spans="16:17" x14ac:dyDescent="0.15">
      <c r="P560" s="388"/>
      <c r="Q560" s="388"/>
    </row>
    <row r="561" spans="16:17" x14ac:dyDescent="0.15">
      <c r="P561" s="388"/>
      <c r="Q561" s="388"/>
    </row>
    <row r="562" spans="16:17" x14ac:dyDescent="0.15">
      <c r="P562" s="388"/>
      <c r="Q562" s="388"/>
    </row>
    <row r="563" spans="16:17" x14ac:dyDescent="0.15">
      <c r="P563" s="388"/>
      <c r="Q563" s="388"/>
    </row>
    <row r="564" spans="16:17" x14ac:dyDescent="0.15">
      <c r="P564" s="388"/>
      <c r="Q564" s="388"/>
    </row>
    <row r="565" spans="16:17" x14ac:dyDescent="0.15">
      <c r="P565" s="388"/>
      <c r="Q565" s="388"/>
    </row>
    <row r="566" spans="16:17" x14ac:dyDescent="0.15">
      <c r="P566" s="388"/>
      <c r="Q566" s="388"/>
    </row>
    <row r="567" spans="16:17" x14ac:dyDescent="0.15">
      <c r="P567" s="388"/>
      <c r="Q567" s="388"/>
    </row>
    <row r="568" spans="16:17" x14ac:dyDescent="0.15">
      <c r="P568" s="388"/>
      <c r="Q568" s="388"/>
    </row>
    <row r="569" spans="16:17" x14ac:dyDescent="0.15">
      <c r="P569" s="388"/>
      <c r="Q569" s="388"/>
    </row>
    <row r="570" spans="16:17" x14ac:dyDescent="0.15">
      <c r="P570" s="388"/>
      <c r="Q570" s="388"/>
    </row>
    <row r="571" spans="16:17" x14ac:dyDescent="0.15">
      <c r="P571" s="388"/>
      <c r="Q571" s="388"/>
    </row>
    <row r="572" spans="16:17" x14ac:dyDescent="0.15">
      <c r="P572" s="388"/>
      <c r="Q572" s="388"/>
    </row>
    <row r="573" spans="16:17" x14ac:dyDescent="0.15">
      <c r="P573" s="388"/>
      <c r="Q573" s="388"/>
    </row>
    <row r="574" spans="16:17" x14ac:dyDescent="0.15">
      <c r="P574" s="388"/>
      <c r="Q574" s="388"/>
    </row>
    <row r="575" spans="16:17" x14ac:dyDescent="0.15">
      <c r="P575" s="388"/>
      <c r="Q575" s="388"/>
    </row>
    <row r="576" spans="16:17" x14ac:dyDescent="0.15">
      <c r="P576" s="388"/>
      <c r="Q576" s="388"/>
    </row>
    <row r="577" spans="16:17" x14ac:dyDescent="0.15">
      <c r="P577" s="388"/>
      <c r="Q577" s="388"/>
    </row>
    <row r="578" spans="16:17" x14ac:dyDescent="0.15">
      <c r="P578" s="388"/>
      <c r="Q578" s="388"/>
    </row>
    <row r="579" spans="16:17" x14ac:dyDescent="0.15">
      <c r="P579" s="388"/>
      <c r="Q579" s="388"/>
    </row>
    <row r="580" spans="16:17" x14ac:dyDescent="0.15">
      <c r="P580" s="388"/>
      <c r="Q580" s="388"/>
    </row>
    <row r="581" spans="16:17" x14ac:dyDescent="0.15">
      <c r="P581" s="388"/>
      <c r="Q581" s="388"/>
    </row>
    <row r="582" spans="16:17" x14ac:dyDescent="0.15">
      <c r="P582" s="388"/>
      <c r="Q582" s="388"/>
    </row>
    <row r="583" spans="16:17" x14ac:dyDescent="0.15">
      <c r="P583" s="388"/>
      <c r="Q583" s="388"/>
    </row>
    <row r="584" spans="16:17" x14ac:dyDescent="0.15">
      <c r="P584" s="388"/>
      <c r="Q584" s="388"/>
    </row>
    <row r="585" spans="16:17" x14ac:dyDescent="0.15">
      <c r="P585" s="388"/>
      <c r="Q585" s="388"/>
    </row>
    <row r="586" spans="16:17" x14ac:dyDescent="0.15">
      <c r="P586" s="388"/>
      <c r="Q586" s="388"/>
    </row>
    <row r="587" spans="16:17" x14ac:dyDescent="0.15">
      <c r="P587" s="388"/>
      <c r="Q587" s="388"/>
    </row>
    <row r="588" spans="16:17" x14ac:dyDescent="0.15">
      <c r="P588" s="388"/>
      <c r="Q588" s="388"/>
    </row>
    <row r="589" spans="16:17" x14ac:dyDescent="0.15">
      <c r="P589" s="388"/>
      <c r="Q589" s="388"/>
    </row>
    <row r="590" spans="16:17" x14ac:dyDescent="0.15">
      <c r="P590" s="388"/>
      <c r="Q590" s="388"/>
    </row>
    <row r="591" spans="16:17" x14ac:dyDescent="0.15">
      <c r="P591" s="388"/>
      <c r="Q591" s="388"/>
    </row>
    <row r="592" spans="16:17" x14ac:dyDescent="0.15">
      <c r="P592" s="388"/>
      <c r="Q592" s="388"/>
    </row>
    <row r="593" spans="16:17" x14ac:dyDescent="0.15">
      <c r="P593" s="388"/>
      <c r="Q593" s="388"/>
    </row>
    <row r="594" spans="16:17" x14ac:dyDescent="0.15">
      <c r="P594" s="388"/>
      <c r="Q594" s="388"/>
    </row>
    <row r="595" spans="16:17" x14ac:dyDescent="0.15">
      <c r="P595" s="388"/>
      <c r="Q595" s="388"/>
    </row>
    <row r="596" spans="16:17" x14ac:dyDescent="0.15">
      <c r="P596" s="388"/>
      <c r="Q596" s="388"/>
    </row>
    <row r="597" spans="16:17" x14ac:dyDescent="0.15">
      <c r="P597" s="388"/>
      <c r="Q597" s="388"/>
    </row>
    <row r="598" spans="16:17" x14ac:dyDescent="0.15">
      <c r="P598" s="388"/>
      <c r="Q598" s="388"/>
    </row>
    <row r="599" spans="16:17" x14ac:dyDescent="0.15">
      <c r="P599" s="388"/>
      <c r="Q599" s="388"/>
    </row>
    <row r="600" spans="16:17" x14ac:dyDescent="0.15">
      <c r="P600" s="388"/>
      <c r="Q600" s="388"/>
    </row>
    <row r="601" spans="16:17" x14ac:dyDescent="0.15">
      <c r="P601" s="388"/>
      <c r="Q601" s="388"/>
    </row>
    <row r="602" spans="16:17" x14ac:dyDescent="0.15">
      <c r="P602" s="388"/>
      <c r="Q602" s="388"/>
    </row>
    <row r="603" spans="16:17" x14ac:dyDescent="0.15">
      <c r="P603" s="388"/>
      <c r="Q603" s="388"/>
    </row>
    <row r="604" spans="16:17" x14ac:dyDescent="0.15">
      <c r="P604" s="388"/>
      <c r="Q604" s="388"/>
    </row>
    <row r="605" spans="16:17" x14ac:dyDescent="0.15">
      <c r="P605" s="388"/>
      <c r="Q605" s="388"/>
    </row>
    <row r="606" spans="16:17" x14ac:dyDescent="0.15">
      <c r="P606" s="388"/>
      <c r="Q606" s="388"/>
    </row>
    <row r="607" spans="16:17" x14ac:dyDescent="0.15">
      <c r="P607" s="388"/>
      <c r="Q607" s="388"/>
    </row>
    <row r="608" spans="16:17" x14ac:dyDescent="0.15">
      <c r="P608" s="388"/>
      <c r="Q608" s="388"/>
    </row>
    <row r="609" spans="16:17" x14ac:dyDescent="0.15">
      <c r="P609" s="388"/>
      <c r="Q609" s="388"/>
    </row>
    <row r="610" spans="16:17" x14ac:dyDescent="0.15">
      <c r="P610" s="388"/>
      <c r="Q610" s="388"/>
    </row>
    <row r="611" spans="16:17" x14ac:dyDescent="0.15">
      <c r="P611" s="388"/>
      <c r="Q611" s="388"/>
    </row>
    <row r="612" spans="16:17" x14ac:dyDescent="0.15">
      <c r="P612" s="388"/>
      <c r="Q612" s="388"/>
    </row>
    <row r="613" spans="16:17" x14ac:dyDescent="0.15">
      <c r="P613" s="388"/>
      <c r="Q613" s="388"/>
    </row>
    <row r="614" spans="16:17" x14ac:dyDescent="0.15">
      <c r="P614" s="388"/>
      <c r="Q614" s="388"/>
    </row>
    <row r="615" spans="16:17" x14ac:dyDescent="0.15">
      <c r="P615" s="388"/>
      <c r="Q615" s="388"/>
    </row>
    <row r="616" spans="16:17" x14ac:dyDescent="0.15">
      <c r="P616" s="388"/>
      <c r="Q616" s="388"/>
    </row>
    <row r="617" spans="16:17" x14ac:dyDescent="0.15">
      <c r="P617" s="388"/>
      <c r="Q617" s="388"/>
    </row>
    <row r="618" spans="16:17" x14ac:dyDescent="0.15">
      <c r="P618" s="388"/>
      <c r="Q618" s="388"/>
    </row>
    <row r="619" spans="16:17" x14ac:dyDescent="0.15">
      <c r="P619" s="388"/>
      <c r="Q619" s="388"/>
    </row>
    <row r="620" spans="16:17" x14ac:dyDescent="0.15">
      <c r="P620" s="388"/>
      <c r="Q620" s="388"/>
    </row>
    <row r="621" spans="16:17" x14ac:dyDescent="0.15">
      <c r="P621" s="388"/>
      <c r="Q621" s="388"/>
    </row>
    <row r="622" spans="16:17" x14ac:dyDescent="0.15">
      <c r="P622" s="388"/>
      <c r="Q622" s="388"/>
    </row>
    <row r="623" spans="16:17" x14ac:dyDescent="0.15">
      <c r="P623" s="388"/>
      <c r="Q623" s="388"/>
    </row>
    <row r="624" spans="16:17" x14ac:dyDescent="0.15">
      <c r="P624" s="388"/>
      <c r="Q624" s="388"/>
    </row>
    <row r="625" spans="16:17" x14ac:dyDescent="0.15">
      <c r="P625" s="388"/>
      <c r="Q625" s="388"/>
    </row>
    <row r="626" spans="16:17" x14ac:dyDescent="0.15">
      <c r="P626" s="388"/>
      <c r="Q626" s="388"/>
    </row>
    <row r="627" spans="16:17" x14ac:dyDescent="0.15">
      <c r="P627" s="388"/>
      <c r="Q627" s="388"/>
    </row>
    <row r="628" spans="16:17" x14ac:dyDescent="0.15">
      <c r="P628" s="388"/>
      <c r="Q628" s="388"/>
    </row>
    <row r="629" spans="16:17" x14ac:dyDescent="0.15">
      <c r="P629" s="388"/>
      <c r="Q629" s="388"/>
    </row>
    <row r="630" spans="16:17" x14ac:dyDescent="0.15">
      <c r="P630" s="388"/>
      <c r="Q630" s="388"/>
    </row>
    <row r="631" spans="16:17" x14ac:dyDescent="0.15">
      <c r="P631" s="388"/>
      <c r="Q631" s="388"/>
    </row>
    <row r="632" spans="16:17" x14ac:dyDescent="0.15">
      <c r="P632" s="388"/>
      <c r="Q632" s="388"/>
    </row>
    <row r="633" spans="16:17" x14ac:dyDescent="0.15">
      <c r="P633" s="388"/>
      <c r="Q633" s="388"/>
    </row>
    <row r="634" spans="16:17" x14ac:dyDescent="0.15">
      <c r="P634" s="388"/>
      <c r="Q634" s="388"/>
    </row>
    <row r="635" spans="16:17" x14ac:dyDescent="0.15">
      <c r="P635" s="388"/>
      <c r="Q635" s="388"/>
    </row>
    <row r="636" spans="16:17" x14ac:dyDescent="0.15">
      <c r="P636" s="388"/>
      <c r="Q636" s="388"/>
    </row>
    <row r="637" spans="16:17" x14ac:dyDescent="0.15">
      <c r="P637" s="388"/>
      <c r="Q637" s="388"/>
    </row>
    <row r="638" spans="16:17" x14ac:dyDescent="0.15">
      <c r="P638" s="388"/>
      <c r="Q638" s="388"/>
    </row>
    <row r="639" spans="16:17" x14ac:dyDescent="0.15">
      <c r="P639" s="388"/>
      <c r="Q639" s="388"/>
    </row>
    <row r="640" spans="16:17" x14ac:dyDescent="0.15">
      <c r="P640" s="388"/>
      <c r="Q640" s="388"/>
    </row>
    <row r="641" spans="16:17" x14ac:dyDescent="0.15">
      <c r="P641" s="388"/>
      <c r="Q641" s="388"/>
    </row>
    <row r="642" spans="16:17" x14ac:dyDescent="0.15">
      <c r="P642" s="388"/>
      <c r="Q642" s="388"/>
    </row>
    <row r="643" spans="16:17" x14ac:dyDescent="0.15">
      <c r="P643" s="388"/>
      <c r="Q643" s="388"/>
    </row>
    <row r="644" spans="16:17" x14ac:dyDescent="0.15">
      <c r="P644" s="388"/>
      <c r="Q644" s="388"/>
    </row>
    <row r="645" spans="16:17" x14ac:dyDescent="0.15">
      <c r="P645" s="388"/>
      <c r="Q645" s="388"/>
    </row>
    <row r="646" spans="16:17" x14ac:dyDescent="0.15">
      <c r="P646" s="388"/>
      <c r="Q646" s="388"/>
    </row>
    <row r="647" spans="16:17" x14ac:dyDescent="0.15">
      <c r="P647" s="388"/>
      <c r="Q647" s="388"/>
    </row>
    <row r="648" spans="16:17" x14ac:dyDescent="0.15">
      <c r="P648" s="388"/>
      <c r="Q648" s="388"/>
    </row>
    <row r="649" spans="16:17" x14ac:dyDescent="0.15">
      <c r="P649" s="388"/>
      <c r="Q649" s="388"/>
    </row>
    <row r="650" spans="16:17" x14ac:dyDescent="0.15">
      <c r="P650" s="388"/>
      <c r="Q650" s="388"/>
    </row>
    <row r="651" spans="16:17" x14ac:dyDescent="0.15">
      <c r="P651" s="388"/>
      <c r="Q651" s="388"/>
    </row>
    <row r="652" spans="16:17" x14ac:dyDescent="0.15">
      <c r="P652" s="388"/>
      <c r="Q652" s="388"/>
    </row>
    <row r="653" spans="16:17" x14ac:dyDescent="0.15">
      <c r="P653" s="388"/>
      <c r="Q653" s="388"/>
    </row>
    <row r="654" spans="16:17" x14ac:dyDescent="0.15">
      <c r="P654" s="388"/>
      <c r="Q654" s="388"/>
    </row>
    <row r="655" spans="16:17" x14ac:dyDescent="0.15">
      <c r="P655" s="388"/>
      <c r="Q655" s="388"/>
    </row>
    <row r="656" spans="16:17" x14ac:dyDescent="0.15">
      <c r="P656" s="388"/>
      <c r="Q656" s="388"/>
    </row>
    <row r="657" spans="16:17" x14ac:dyDescent="0.15">
      <c r="P657" s="388"/>
      <c r="Q657" s="388"/>
    </row>
    <row r="658" spans="16:17" x14ac:dyDescent="0.15">
      <c r="P658" s="388"/>
      <c r="Q658" s="388"/>
    </row>
    <row r="659" spans="16:17" x14ac:dyDescent="0.15">
      <c r="P659" s="388"/>
      <c r="Q659" s="388"/>
    </row>
    <row r="660" spans="16:17" x14ac:dyDescent="0.15">
      <c r="P660" s="388"/>
      <c r="Q660" s="388"/>
    </row>
    <row r="661" spans="16:17" x14ac:dyDescent="0.15">
      <c r="P661" s="388"/>
      <c r="Q661" s="388"/>
    </row>
    <row r="662" spans="16:17" x14ac:dyDescent="0.15">
      <c r="P662" s="388"/>
      <c r="Q662" s="388"/>
    </row>
    <row r="663" spans="16:17" x14ac:dyDescent="0.15">
      <c r="P663" s="388"/>
      <c r="Q663" s="388"/>
    </row>
    <row r="664" spans="16:17" x14ac:dyDescent="0.15">
      <c r="P664" s="388"/>
      <c r="Q664" s="388"/>
    </row>
    <row r="665" spans="16:17" x14ac:dyDescent="0.15">
      <c r="P665" s="388"/>
      <c r="Q665" s="388"/>
    </row>
    <row r="666" spans="16:17" x14ac:dyDescent="0.15">
      <c r="P666" s="388"/>
      <c r="Q666" s="388"/>
    </row>
    <row r="667" spans="16:17" x14ac:dyDescent="0.15">
      <c r="P667" s="388"/>
      <c r="Q667" s="388"/>
    </row>
    <row r="668" spans="16:17" x14ac:dyDescent="0.15">
      <c r="P668" s="388"/>
      <c r="Q668" s="388"/>
    </row>
    <row r="669" spans="16:17" x14ac:dyDescent="0.15">
      <c r="P669" s="388"/>
      <c r="Q669" s="388"/>
    </row>
    <row r="670" spans="16:17" x14ac:dyDescent="0.15">
      <c r="P670" s="388"/>
      <c r="Q670" s="388"/>
    </row>
    <row r="671" spans="16:17" x14ac:dyDescent="0.15">
      <c r="P671" s="388"/>
      <c r="Q671" s="388"/>
    </row>
    <row r="672" spans="16:17" x14ac:dyDescent="0.15">
      <c r="P672" s="388"/>
      <c r="Q672" s="388"/>
    </row>
    <row r="673" spans="16:17" x14ac:dyDescent="0.15">
      <c r="P673" s="388"/>
      <c r="Q673" s="388"/>
    </row>
    <row r="674" spans="16:17" x14ac:dyDescent="0.15">
      <c r="P674" s="388"/>
      <c r="Q674" s="388"/>
    </row>
    <row r="675" spans="16:17" x14ac:dyDescent="0.15">
      <c r="P675" s="388"/>
      <c r="Q675" s="388"/>
    </row>
    <row r="676" spans="16:17" x14ac:dyDescent="0.15">
      <c r="P676" s="388"/>
      <c r="Q676" s="388"/>
    </row>
    <row r="677" spans="16:17" x14ac:dyDescent="0.15">
      <c r="P677" s="388"/>
      <c r="Q677" s="388"/>
    </row>
    <row r="678" spans="16:17" x14ac:dyDescent="0.15">
      <c r="P678" s="388"/>
      <c r="Q678" s="388"/>
    </row>
    <row r="679" spans="16:17" x14ac:dyDescent="0.15">
      <c r="P679" s="388"/>
      <c r="Q679" s="388"/>
    </row>
    <row r="680" spans="16:17" x14ac:dyDescent="0.15">
      <c r="P680" s="388"/>
      <c r="Q680" s="388"/>
    </row>
    <row r="681" spans="16:17" x14ac:dyDescent="0.15">
      <c r="P681" s="388"/>
      <c r="Q681" s="388"/>
    </row>
    <row r="682" spans="16:17" x14ac:dyDescent="0.15">
      <c r="P682" s="388"/>
      <c r="Q682" s="388"/>
    </row>
    <row r="683" spans="16:17" x14ac:dyDescent="0.15">
      <c r="P683" s="388"/>
      <c r="Q683" s="388"/>
    </row>
    <row r="684" spans="16:17" x14ac:dyDescent="0.15">
      <c r="P684" s="388"/>
      <c r="Q684" s="388"/>
    </row>
    <row r="685" spans="16:17" x14ac:dyDescent="0.15">
      <c r="P685" s="388"/>
      <c r="Q685" s="388"/>
    </row>
    <row r="686" spans="16:17" x14ac:dyDescent="0.15">
      <c r="P686" s="388"/>
      <c r="Q686" s="388"/>
    </row>
    <row r="687" spans="16:17" x14ac:dyDescent="0.15">
      <c r="P687" s="388"/>
      <c r="Q687" s="388"/>
    </row>
    <row r="688" spans="16:17" x14ac:dyDescent="0.15">
      <c r="P688" s="388"/>
      <c r="Q688" s="388"/>
    </row>
    <row r="689" spans="16:17" x14ac:dyDescent="0.15">
      <c r="P689" s="388"/>
      <c r="Q689" s="388"/>
    </row>
    <row r="690" spans="16:17" x14ac:dyDescent="0.15">
      <c r="P690" s="388"/>
      <c r="Q690" s="388"/>
    </row>
    <row r="691" spans="16:17" x14ac:dyDescent="0.15">
      <c r="P691" s="388"/>
      <c r="Q691" s="388"/>
    </row>
    <row r="692" spans="16:17" x14ac:dyDescent="0.15">
      <c r="P692" s="388"/>
      <c r="Q692" s="388"/>
    </row>
    <row r="693" spans="16:17" x14ac:dyDescent="0.15">
      <c r="P693" s="388"/>
      <c r="Q693" s="388"/>
    </row>
    <row r="694" spans="16:17" x14ac:dyDescent="0.15">
      <c r="P694" s="388"/>
      <c r="Q694" s="388"/>
    </row>
    <row r="695" spans="16:17" x14ac:dyDescent="0.15">
      <c r="P695" s="388"/>
      <c r="Q695" s="388"/>
    </row>
    <row r="696" spans="16:17" x14ac:dyDescent="0.15">
      <c r="P696" s="388"/>
      <c r="Q696" s="388"/>
    </row>
    <row r="697" spans="16:17" x14ac:dyDescent="0.15">
      <c r="P697" s="388"/>
      <c r="Q697" s="388"/>
    </row>
    <row r="698" spans="16:17" x14ac:dyDescent="0.15">
      <c r="P698" s="388"/>
      <c r="Q698" s="388"/>
    </row>
    <row r="699" spans="16:17" x14ac:dyDescent="0.15">
      <c r="P699" s="388"/>
      <c r="Q699" s="388"/>
    </row>
    <row r="700" spans="16:17" x14ac:dyDescent="0.15">
      <c r="P700" s="388"/>
      <c r="Q700" s="388"/>
    </row>
    <row r="701" spans="16:17" x14ac:dyDescent="0.15">
      <c r="P701" s="388"/>
      <c r="Q701" s="388"/>
    </row>
    <row r="702" spans="16:17" x14ac:dyDescent="0.15">
      <c r="P702" s="388"/>
      <c r="Q702" s="388"/>
    </row>
    <row r="703" spans="16:17" x14ac:dyDescent="0.15">
      <c r="P703" s="388"/>
      <c r="Q703" s="388"/>
    </row>
    <row r="704" spans="16:17" x14ac:dyDescent="0.15">
      <c r="P704" s="388"/>
      <c r="Q704" s="388"/>
    </row>
    <row r="705" spans="16:17" x14ac:dyDescent="0.15">
      <c r="P705" s="388"/>
      <c r="Q705" s="388"/>
    </row>
    <row r="706" spans="16:17" x14ac:dyDescent="0.15">
      <c r="P706" s="388"/>
      <c r="Q706" s="388"/>
    </row>
    <row r="707" spans="16:17" x14ac:dyDescent="0.15">
      <c r="P707" s="388"/>
      <c r="Q707" s="388"/>
    </row>
    <row r="708" spans="16:17" x14ac:dyDescent="0.15">
      <c r="P708" s="388"/>
      <c r="Q708" s="388"/>
    </row>
    <row r="709" spans="16:17" x14ac:dyDescent="0.15">
      <c r="P709" s="388"/>
      <c r="Q709" s="388"/>
    </row>
    <row r="710" spans="16:17" x14ac:dyDescent="0.15">
      <c r="P710" s="388"/>
      <c r="Q710" s="388"/>
    </row>
    <row r="711" spans="16:17" x14ac:dyDescent="0.15">
      <c r="P711" s="388"/>
      <c r="Q711" s="388"/>
    </row>
    <row r="712" spans="16:17" x14ac:dyDescent="0.15">
      <c r="P712" s="388"/>
      <c r="Q712" s="388"/>
    </row>
    <row r="713" spans="16:17" x14ac:dyDescent="0.15">
      <c r="P713" s="388"/>
      <c r="Q713" s="388"/>
    </row>
    <row r="714" spans="16:17" x14ac:dyDescent="0.15">
      <c r="P714" s="388"/>
      <c r="Q714" s="388"/>
    </row>
    <row r="715" spans="16:17" x14ac:dyDescent="0.15">
      <c r="P715" s="388"/>
      <c r="Q715" s="388"/>
    </row>
    <row r="716" spans="16:17" x14ac:dyDescent="0.15">
      <c r="P716" s="388"/>
      <c r="Q716" s="388"/>
    </row>
    <row r="717" spans="16:17" x14ac:dyDescent="0.15">
      <c r="P717" s="388"/>
      <c r="Q717" s="388"/>
    </row>
    <row r="718" spans="16:17" x14ac:dyDescent="0.15">
      <c r="P718" s="388"/>
      <c r="Q718" s="388"/>
    </row>
    <row r="719" spans="16:17" x14ac:dyDescent="0.15">
      <c r="P719" s="388"/>
      <c r="Q719" s="388"/>
    </row>
    <row r="720" spans="16:17" x14ac:dyDescent="0.15">
      <c r="P720" s="388"/>
      <c r="Q720" s="388"/>
    </row>
    <row r="721" spans="16:17" x14ac:dyDescent="0.15">
      <c r="P721" s="388"/>
      <c r="Q721" s="388"/>
    </row>
    <row r="722" spans="16:17" x14ac:dyDescent="0.15">
      <c r="P722" s="388"/>
      <c r="Q722" s="388"/>
    </row>
    <row r="723" spans="16:17" x14ac:dyDescent="0.15">
      <c r="P723" s="388"/>
      <c r="Q723" s="388"/>
    </row>
    <row r="724" spans="16:17" x14ac:dyDescent="0.15">
      <c r="P724" s="388"/>
      <c r="Q724" s="388"/>
    </row>
    <row r="725" spans="16:17" x14ac:dyDescent="0.15">
      <c r="P725" s="388"/>
      <c r="Q725" s="388"/>
    </row>
    <row r="726" spans="16:17" x14ac:dyDescent="0.15">
      <c r="P726" s="388"/>
      <c r="Q726" s="388"/>
    </row>
    <row r="727" spans="16:17" x14ac:dyDescent="0.15">
      <c r="P727" s="388"/>
      <c r="Q727" s="388"/>
    </row>
    <row r="728" spans="16:17" x14ac:dyDescent="0.15">
      <c r="P728" s="388"/>
      <c r="Q728" s="388"/>
    </row>
    <row r="729" spans="16:17" x14ac:dyDescent="0.15">
      <c r="P729" s="388"/>
      <c r="Q729" s="388"/>
    </row>
    <row r="730" spans="16:17" x14ac:dyDescent="0.15">
      <c r="P730" s="388"/>
      <c r="Q730" s="388"/>
    </row>
    <row r="731" spans="16:17" x14ac:dyDescent="0.15">
      <c r="P731" s="388"/>
      <c r="Q731" s="388"/>
    </row>
    <row r="732" spans="16:17" x14ac:dyDescent="0.15">
      <c r="P732" s="388"/>
      <c r="Q732" s="388"/>
    </row>
    <row r="733" spans="16:17" x14ac:dyDescent="0.15">
      <c r="P733" s="388"/>
      <c r="Q733" s="388"/>
    </row>
    <row r="734" spans="16:17" x14ac:dyDescent="0.15">
      <c r="P734" s="388"/>
      <c r="Q734" s="388"/>
    </row>
    <row r="735" spans="16:17" x14ac:dyDescent="0.15">
      <c r="P735" s="388"/>
      <c r="Q735" s="388"/>
    </row>
    <row r="736" spans="16:17" x14ac:dyDescent="0.15">
      <c r="P736" s="388"/>
      <c r="Q736" s="388"/>
    </row>
    <row r="737" spans="16:17" x14ac:dyDescent="0.15">
      <c r="P737" s="388"/>
      <c r="Q737" s="388"/>
    </row>
    <row r="738" spans="16:17" x14ac:dyDescent="0.15">
      <c r="P738" s="388"/>
      <c r="Q738" s="388"/>
    </row>
    <row r="739" spans="16:17" x14ac:dyDescent="0.15">
      <c r="P739" s="388"/>
      <c r="Q739" s="388"/>
    </row>
    <row r="740" spans="16:17" x14ac:dyDescent="0.15">
      <c r="P740" s="388"/>
      <c r="Q740" s="388"/>
    </row>
    <row r="741" spans="16:17" x14ac:dyDescent="0.15">
      <c r="P741" s="388"/>
      <c r="Q741" s="388"/>
    </row>
    <row r="742" spans="16:17" x14ac:dyDescent="0.15">
      <c r="P742" s="388"/>
      <c r="Q742" s="388"/>
    </row>
    <row r="743" spans="16:17" x14ac:dyDescent="0.15">
      <c r="P743" s="388"/>
      <c r="Q743" s="388"/>
    </row>
    <row r="744" spans="16:17" x14ac:dyDescent="0.15">
      <c r="P744" s="388"/>
      <c r="Q744" s="388"/>
    </row>
    <row r="745" spans="16:17" x14ac:dyDescent="0.15">
      <c r="P745" s="388"/>
      <c r="Q745" s="388"/>
    </row>
    <row r="746" spans="16:17" x14ac:dyDescent="0.15">
      <c r="P746" s="388"/>
      <c r="Q746" s="388"/>
    </row>
    <row r="747" spans="16:17" x14ac:dyDescent="0.15">
      <c r="P747" s="388"/>
      <c r="Q747" s="388"/>
    </row>
    <row r="748" spans="16:17" x14ac:dyDescent="0.15">
      <c r="P748" s="388"/>
      <c r="Q748" s="388"/>
    </row>
    <row r="749" spans="16:17" x14ac:dyDescent="0.15">
      <c r="P749" s="388"/>
      <c r="Q749" s="388"/>
    </row>
    <row r="750" spans="16:17" x14ac:dyDescent="0.15">
      <c r="P750" s="388"/>
      <c r="Q750" s="388"/>
    </row>
    <row r="751" spans="16:17" x14ac:dyDescent="0.15">
      <c r="P751" s="388"/>
      <c r="Q751" s="388"/>
    </row>
    <row r="752" spans="16:17" x14ac:dyDescent="0.15">
      <c r="P752" s="388"/>
      <c r="Q752" s="388"/>
    </row>
    <row r="753" spans="16:17" x14ac:dyDescent="0.15">
      <c r="P753" s="388"/>
      <c r="Q753" s="388"/>
    </row>
    <row r="754" spans="16:17" x14ac:dyDescent="0.15">
      <c r="P754" s="388"/>
      <c r="Q754" s="388"/>
    </row>
    <row r="755" spans="16:17" x14ac:dyDescent="0.15">
      <c r="P755" s="388"/>
      <c r="Q755" s="388"/>
    </row>
    <row r="756" spans="16:17" x14ac:dyDescent="0.15">
      <c r="P756" s="388"/>
      <c r="Q756" s="388"/>
    </row>
    <row r="757" spans="16:17" x14ac:dyDescent="0.15">
      <c r="P757" s="388"/>
      <c r="Q757" s="388"/>
    </row>
    <row r="758" spans="16:17" x14ac:dyDescent="0.15">
      <c r="P758" s="388"/>
      <c r="Q758" s="388"/>
    </row>
    <row r="759" spans="16:17" x14ac:dyDescent="0.15">
      <c r="P759" s="388"/>
      <c r="Q759" s="388"/>
    </row>
    <row r="760" spans="16:17" x14ac:dyDescent="0.15">
      <c r="P760" s="388"/>
      <c r="Q760" s="388"/>
    </row>
    <row r="761" spans="16:17" x14ac:dyDescent="0.15">
      <c r="P761" s="388"/>
      <c r="Q761" s="388"/>
    </row>
    <row r="762" spans="16:17" x14ac:dyDescent="0.15">
      <c r="P762" s="388"/>
      <c r="Q762" s="388"/>
    </row>
    <row r="763" spans="16:17" x14ac:dyDescent="0.15">
      <c r="P763" s="388"/>
      <c r="Q763" s="388"/>
    </row>
    <row r="764" spans="16:17" x14ac:dyDescent="0.15">
      <c r="P764" s="388"/>
      <c r="Q764" s="388"/>
    </row>
    <row r="765" spans="16:17" x14ac:dyDescent="0.15">
      <c r="P765" s="388"/>
      <c r="Q765" s="388"/>
    </row>
    <row r="766" spans="16:17" x14ac:dyDescent="0.15">
      <c r="P766" s="388"/>
      <c r="Q766" s="388"/>
    </row>
    <row r="767" spans="16:17" x14ac:dyDescent="0.15">
      <c r="P767" s="388"/>
      <c r="Q767" s="388"/>
    </row>
    <row r="768" spans="16:17" x14ac:dyDescent="0.15">
      <c r="P768" s="388"/>
      <c r="Q768" s="388"/>
    </row>
    <row r="769" spans="16:17" x14ac:dyDescent="0.15">
      <c r="P769" s="388"/>
      <c r="Q769" s="388"/>
    </row>
    <row r="770" spans="16:17" x14ac:dyDescent="0.15">
      <c r="P770" s="388"/>
      <c r="Q770" s="388"/>
    </row>
    <row r="771" spans="16:17" x14ac:dyDescent="0.15">
      <c r="P771" s="388"/>
      <c r="Q771" s="388"/>
    </row>
    <row r="772" spans="16:17" x14ac:dyDescent="0.15">
      <c r="P772" s="388"/>
      <c r="Q772" s="388"/>
    </row>
    <row r="773" spans="16:17" x14ac:dyDescent="0.15">
      <c r="P773" s="388"/>
      <c r="Q773" s="388"/>
    </row>
    <row r="774" spans="16:17" x14ac:dyDescent="0.15">
      <c r="P774" s="388"/>
      <c r="Q774" s="388"/>
    </row>
    <row r="775" spans="16:17" x14ac:dyDescent="0.15">
      <c r="P775" s="388"/>
      <c r="Q775" s="388"/>
    </row>
    <row r="776" spans="16:17" x14ac:dyDescent="0.15">
      <c r="P776" s="388"/>
      <c r="Q776" s="388"/>
    </row>
    <row r="777" spans="16:17" x14ac:dyDescent="0.15">
      <c r="P777" s="388"/>
      <c r="Q777" s="388"/>
    </row>
    <row r="778" spans="16:17" x14ac:dyDescent="0.15">
      <c r="P778" s="388"/>
      <c r="Q778" s="388"/>
    </row>
    <row r="779" spans="16:17" x14ac:dyDescent="0.15">
      <c r="P779" s="388"/>
      <c r="Q779" s="388"/>
    </row>
    <row r="780" spans="16:17" x14ac:dyDescent="0.15">
      <c r="P780" s="388"/>
      <c r="Q780" s="388"/>
    </row>
    <row r="781" spans="16:17" x14ac:dyDescent="0.15">
      <c r="P781" s="388"/>
      <c r="Q781" s="388"/>
    </row>
    <row r="782" spans="16:17" x14ac:dyDescent="0.15">
      <c r="P782" s="388"/>
      <c r="Q782" s="388"/>
    </row>
    <row r="783" spans="16:17" x14ac:dyDescent="0.15">
      <c r="P783" s="388"/>
      <c r="Q783" s="388"/>
    </row>
    <row r="784" spans="16:17" x14ac:dyDescent="0.15">
      <c r="P784" s="388"/>
      <c r="Q784" s="388"/>
    </row>
    <row r="785" spans="16:17" x14ac:dyDescent="0.15">
      <c r="P785" s="388"/>
      <c r="Q785" s="388"/>
    </row>
    <row r="786" spans="16:17" x14ac:dyDescent="0.15">
      <c r="P786" s="388"/>
      <c r="Q786" s="388"/>
    </row>
    <row r="787" spans="16:17" x14ac:dyDescent="0.15">
      <c r="P787" s="388"/>
      <c r="Q787" s="388"/>
    </row>
    <row r="788" spans="16:17" x14ac:dyDescent="0.15">
      <c r="P788" s="388"/>
      <c r="Q788" s="388"/>
    </row>
    <row r="789" spans="16:17" x14ac:dyDescent="0.15">
      <c r="P789" s="388"/>
      <c r="Q789" s="388"/>
    </row>
    <row r="790" spans="16:17" x14ac:dyDescent="0.15">
      <c r="P790" s="388"/>
      <c r="Q790" s="388"/>
    </row>
    <row r="791" spans="16:17" x14ac:dyDescent="0.15">
      <c r="P791" s="388"/>
      <c r="Q791" s="388"/>
    </row>
    <row r="792" spans="16:17" x14ac:dyDescent="0.15">
      <c r="P792" s="388"/>
      <c r="Q792" s="388"/>
    </row>
    <row r="793" spans="16:17" x14ac:dyDescent="0.15">
      <c r="P793" s="388"/>
      <c r="Q793" s="388"/>
    </row>
    <row r="794" spans="16:17" x14ac:dyDescent="0.15">
      <c r="P794" s="388"/>
      <c r="Q794" s="388"/>
    </row>
    <row r="795" spans="16:17" x14ac:dyDescent="0.15">
      <c r="P795" s="388"/>
      <c r="Q795" s="388"/>
    </row>
    <row r="796" spans="16:17" x14ac:dyDescent="0.15">
      <c r="P796" s="388"/>
      <c r="Q796" s="388"/>
    </row>
    <row r="797" spans="16:17" x14ac:dyDescent="0.15">
      <c r="P797" s="388"/>
      <c r="Q797" s="388"/>
    </row>
    <row r="798" spans="16:17" x14ac:dyDescent="0.15">
      <c r="P798" s="388"/>
      <c r="Q798" s="388"/>
    </row>
    <row r="799" spans="16:17" x14ac:dyDescent="0.15">
      <c r="P799" s="388"/>
      <c r="Q799" s="388"/>
    </row>
    <row r="800" spans="16:17" x14ac:dyDescent="0.15">
      <c r="P800" s="388"/>
      <c r="Q800" s="388"/>
    </row>
    <row r="801" spans="16:17" x14ac:dyDescent="0.15">
      <c r="P801" s="388"/>
      <c r="Q801" s="388"/>
    </row>
    <row r="802" spans="16:17" x14ac:dyDescent="0.15">
      <c r="P802" s="388"/>
      <c r="Q802" s="388"/>
    </row>
    <row r="803" spans="16:17" x14ac:dyDescent="0.15">
      <c r="P803" s="388"/>
      <c r="Q803" s="388"/>
    </row>
    <row r="804" spans="16:17" x14ac:dyDescent="0.15">
      <c r="P804" s="388"/>
      <c r="Q804" s="388"/>
    </row>
    <row r="805" spans="16:17" x14ac:dyDescent="0.15">
      <c r="P805" s="388"/>
      <c r="Q805" s="388"/>
    </row>
    <row r="806" spans="16:17" x14ac:dyDescent="0.15">
      <c r="P806" s="388"/>
      <c r="Q806" s="388"/>
    </row>
    <row r="807" spans="16:17" x14ac:dyDescent="0.15">
      <c r="P807" s="388"/>
      <c r="Q807" s="388"/>
    </row>
    <row r="808" spans="16:17" x14ac:dyDescent="0.15">
      <c r="P808" s="388"/>
      <c r="Q808" s="388"/>
    </row>
    <row r="809" spans="16:17" x14ac:dyDescent="0.15">
      <c r="P809" s="388"/>
      <c r="Q809" s="388"/>
    </row>
    <row r="810" spans="16:17" x14ac:dyDescent="0.15">
      <c r="P810" s="388"/>
      <c r="Q810" s="388"/>
    </row>
    <row r="811" spans="16:17" x14ac:dyDescent="0.15">
      <c r="P811" s="388"/>
      <c r="Q811" s="388"/>
    </row>
    <row r="812" spans="16:17" x14ac:dyDescent="0.15">
      <c r="P812" s="388"/>
      <c r="Q812" s="388"/>
    </row>
    <row r="813" spans="16:17" x14ac:dyDescent="0.15">
      <c r="P813" s="388"/>
      <c r="Q813" s="388"/>
    </row>
    <row r="814" spans="16:17" x14ac:dyDescent="0.15">
      <c r="P814" s="388"/>
      <c r="Q814" s="388"/>
    </row>
    <row r="815" spans="16:17" x14ac:dyDescent="0.15">
      <c r="P815" s="388"/>
      <c r="Q815" s="388"/>
    </row>
    <row r="816" spans="16:17" x14ac:dyDescent="0.15">
      <c r="P816" s="388"/>
      <c r="Q816" s="388"/>
    </row>
    <row r="817" spans="16:17" x14ac:dyDescent="0.15">
      <c r="P817" s="388"/>
      <c r="Q817" s="388"/>
    </row>
    <row r="818" spans="16:17" x14ac:dyDescent="0.15">
      <c r="P818" s="388"/>
      <c r="Q818" s="388"/>
    </row>
    <row r="819" spans="16:17" x14ac:dyDescent="0.15">
      <c r="P819" s="388"/>
      <c r="Q819" s="388"/>
    </row>
    <row r="820" spans="16:17" x14ac:dyDescent="0.15">
      <c r="P820" s="388"/>
      <c r="Q820" s="388"/>
    </row>
    <row r="821" spans="16:17" x14ac:dyDescent="0.15">
      <c r="P821" s="388"/>
      <c r="Q821" s="388"/>
    </row>
    <row r="822" spans="16:17" x14ac:dyDescent="0.15">
      <c r="P822" s="388"/>
      <c r="Q822" s="388"/>
    </row>
    <row r="823" spans="16:17" x14ac:dyDescent="0.15">
      <c r="P823" s="388"/>
      <c r="Q823" s="388"/>
    </row>
    <row r="824" spans="16:17" x14ac:dyDescent="0.15">
      <c r="P824" s="388"/>
      <c r="Q824" s="388"/>
    </row>
    <row r="825" spans="16:17" x14ac:dyDescent="0.15">
      <c r="P825" s="388"/>
      <c r="Q825" s="388"/>
    </row>
    <row r="826" spans="16:17" x14ac:dyDescent="0.15">
      <c r="P826" s="388"/>
      <c r="Q826" s="388"/>
    </row>
    <row r="827" spans="16:17" x14ac:dyDescent="0.15">
      <c r="P827" s="388"/>
      <c r="Q827" s="388"/>
    </row>
    <row r="828" spans="16:17" x14ac:dyDescent="0.15">
      <c r="P828" s="388"/>
      <c r="Q828" s="388"/>
    </row>
    <row r="829" spans="16:17" x14ac:dyDescent="0.15">
      <c r="P829" s="388"/>
      <c r="Q829" s="388"/>
    </row>
    <row r="830" spans="16:17" x14ac:dyDescent="0.15">
      <c r="P830" s="388"/>
      <c r="Q830" s="388"/>
    </row>
    <row r="831" spans="16:17" x14ac:dyDescent="0.15">
      <c r="P831" s="388"/>
      <c r="Q831" s="388"/>
    </row>
    <row r="832" spans="16:17" x14ac:dyDescent="0.15">
      <c r="P832" s="388"/>
      <c r="Q832" s="388"/>
    </row>
    <row r="833" spans="16:17" x14ac:dyDescent="0.15">
      <c r="P833" s="388"/>
      <c r="Q833" s="388"/>
    </row>
    <row r="834" spans="16:17" x14ac:dyDescent="0.15">
      <c r="P834" s="388"/>
      <c r="Q834" s="388"/>
    </row>
    <row r="835" spans="16:17" x14ac:dyDescent="0.15">
      <c r="P835" s="388"/>
      <c r="Q835" s="388"/>
    </row>
    <row r="836" spans="16:17" x14ac:dyDescent="0.15">
      <c r="P836" s="388"/>
      <c r="Q836" s="388"/>
    </row>
    <row r="837" spans="16:17" x14ac:dyDescent="0.15">
      <c r="P837" s="388"/>
      <c r="Q837" s="388"/>
    </row>
    <row r="838" spans="16:17" x14ac:dyDescent="0.15">
      <c r="P838" s="388"/>
      <c r="Q838" s="388"/>
    </row>
    <row r="839" spans="16:17" x14ac:dyDescent="0.15">
      <c r="P839" s="388"/>
      <c r="Q839" s="388"/>
    </row>
    <row r="840" spans="16:17" x14ac:dyDescent="0.15">
      <c r="P840" s="388"/>
      <c r="Q840" s="388"/>
    </row>
    <row r="841" spans="16:17" x14ac:dyDescent="0.15">
      <c r="P841" s="388"/>
      <c r="Q841" s="388"/>
    </row>
    <row r="842" spans="16:17" x14ac:dyDescent="0.15">
      <c r="P842" s="388"/>
      <c r="Q842" s="388"/>
    </row>
    <row r="843" spans="16:17" x14ac:dyDescent="0.15">
      <c r="P843" s="388"/>
      <c r="Q843" s="388"/>
    </row>
    <row r="844" spans="16:17" x14ac:dyDescent="0.15">
      <c r="P844" s="388"/>
      <c r="Q844" s="388"/>
    </row>
    <row r="845" spans="16:17" x14ac:dyDescent="0.15">
      <c r="P845" s="388"/>
      <c r="Q845" s="388"/>
    </row>
    <row r="846" spans="16:17" x14ac:dyDescent="0.15">
      <c r="P846" s="388"/>
      <c r="Q846" s="388"/>
    </row>
    <row r="847" spans="16:17" x14ac:dyDescent="0.15">
      <c r="P847" s="388"/>
      <c r="Q847" s="388"/>
    </row>
    <row r="848" spans="16:17" x14ac:dyDescent="0.15">
      <c r="P848" s="388"/>
      <c r="Q848" s="388"/>
    </row>
    <row r="849" spans="16:17" x14ac:dyDescent="0.15">
      <c r="P849" s="388"/>
      <c r="Q849" s="388"/>
    </row>
    <row r="850" spans="16:17" x14ac:dyDescent="0.15">
      <c r="P850" s="388"/>
      <c r="Q850" s="388"/>
    </row>
    <row r="851" spans="16:17" x14ac:dyDescent="0.15">
      <c r="P851" s="388"/>
      <c r="Q851" s="388"/>
    </row>
    <row r="852" spans="16:17" x14ac:dyDescent="0.15">
      <c r="P852" s="388"/>
      <c r="Q852" s="388"/>
    </row>
    <row r="853" spans="16:17" x14ac:dyDescent="0.15">
      <c r="P853" s="388"/>
      <c r="Q853" s="388"/>
    </row>
    <row r="854" spans="16:17" x14ac:dyDescent="0.15">
      <c r="P854" s="388"/>
      <c r="Q854" s="388"/>
    </row>
    <row r="855" spans="16:17" x14ac:dyDescent="0.15">
      <c r="P855" s="388"/>
      <c r="Q855" s="388"/>
    </row>
    <row r="856" spans="16:17" x14ac:dyDescent="0.15">
      <c r="P856" s="388"/>
      <c r="Q856" s="388"/>
    </row>
    <row r="857" spans="16:17" x14ac:dyDescent="0.15">
      <c r="P857" s="388"/>
      <c r="Q857" s="388"/>
    </row>
    <row r="858" spans="16:17" x14ac:dyDescent="0.15">
      <c r="P858" s="388"/>
      <c r="Q858" s="388"/>
    </row>
    <row r="859" spans="16:17" x14ac:dyDescent="0.15">
      <c r="P859" s="388"/>
      <c r="Q859" s="388"/>
    </row>
    <row r="860" spans="16:17" x14ac:dyDescent="0.15">
      <c r="P860" s="388"/>
      <c r="Q860" s="388"/>
    </row>
    <row r="861" spans="16:17" x14ac:dyDescent="0.15">
      <c r="P861" s="388"/>
      <c r="Q861" s="388"/>
    </row>
    <row r="862" spans="16:17" x14ac:dyDescent="0.15">
      <c r="P862" s="388"/>
      <c r="Q862" s="388"/>
    </row>
    <row r="863" spans="16:17" x14ac:dyDescent="0.15">
      <c r="P863" s="388"/>
      <c r="Q863" s="388"/>
    </row>
    <row r="864" spans="16:17" x14ac:dyDescent="0.15">
      <c r="P864" s="388"/>
      <c r="Q864" s="388"/>
    </row>
    <row r="865" spans="16:17" x14ac:dyDescent="0.15">
      <c r="P865" s="388"/>
      <c r="Q865" s="388"/>
    </row>
    <row r="866" spans="16:17" x14ac:dyDescent="0.15">
      <c r="P866" s="388"/>
      <c r="Q866" s="388"/>
    </row>
    <row r="867" spans="16:17" x14ac:dyDescent="0.15">
      <c r="P867" s="388"/>
      <c r="Q867" s="388"/>
    </row>
    <row r="868" spans="16:17" x14ac:dyDescent="0.15">
      <c r="P868" s="388"/>
      <c r="Q868" s="388"/>
    </row>
    <row r="869" spans="16:17" x14ac:dyDescent="0.15">
      <c r="P869" s="388"/>
      <c r="Q869" s="388"/>
    </row>
    <row r="870" spans="16:17" x14ac:dyDescent="0.15">
      <c r="P870" s="388"/>
      <c r="Q870" s="388"/>
    </row>
    <row r="871" spans="16:17" x14ac:dyDescent="0.15">
      <c r="P871" s="388"/>
      <c r="Q871" s="388"/>
    </row>
    <row r="872" spans="16:17" x14ac:dyDescent="0.15">
      <c r="P872" s="388"/>
      <c r="Q872" s="388"/>
    </row>
    <row r="873" spans="16:17" x14ac:dyDescent="0.15">
      <c r="P873" s="388"/>
      <c r="Q873" s="388"/>
    </row>
    <row r="874" spans="16:17" x14ac:dyDescent="0.15">
      <c r="P874" s="388"/>
      <c r="Q874" s="388"/>
    </row>
    <row r="875" spans="16:17" x14ac:dyDescent="0.15">
      <c r="P875" s="388"/>
      <c r="Q875" s="388"/>
    </row>
    <row r="876" spans="16:17" x14ac:dyDescent="0.15">
      <c r="P876" s="388"/>
      <c r="Q876" s="388"/>
    </row>
    <row r="877" spans="16:17" x14ac:dyDescent="0.15">
      <c r="P877" s="388"/>
      <c r="Q877" s="388"/>
    </row>
    <row r="878" spans="16:17" x14ac:dyDescent="0.15">
      <c r="P878" s="388"/>
      <c r="Q878" s="388"/>
    </row>
    <row r="879" spans="16:17" x14ac:dyDescent="0.15">
      <c r="P879" s="388"/>
      <c r="Q879" s="388"/>
    </row>
    <row r="880" spans="16:17" x14ac:dyDescent="0.15">
      <c r="P880" s="388"/>
      <c r="Q880" s="388"/>
    </row>
    <row r="881" spans="16:17" x14ac:dyDescent="0.15">
      <c r="P881" s="388"/>
      <c r="Q881" s="388"/>
    </row>
    <row r="882" spans="16:17" x14ac:dyDescent="0.15">
      <c r="P882" s="388"/>
      <c r="Q882" s="388"/>
    </row>
    <row r="883" spans="16:17" x14ac:dyDescent="0.15">
      <c r="P883" s="388"/>
      <c r="Q883" s="388"/>
    </row>
    <row r="884" spans="16:17" x14ac:dyDescent="0.15">
      <c r="P884" s="388"/>
      <c r="Q884" s="388"/>
    </row>
    <row r="885" spans="16:17" x14ac:dyDescent="0.15">
      <c r="P885" s="388"/>
      <c r="Q885" s="388"/>
    </row>
    <row r="886" spans="16:17" x14ac:dyDescent="0.15">
      <c r="P886" s="388"/>
      <c r="Q886" s="388"/>
    </row>
    <row r="887" spans="16:17" x14ac:dyDescent="0.15">
      <c r="P887" s="388"/>
      <c r="Q887" s="388"/>
    </row>
    <row r="888" spans="16:17" x14ac:dyDescent="0.15">
      <c r="P888" s="388"/>
      <c r="Q888" s="388"/>
    </row>
    <row r="889" spans="16:17" x14ac:dyDescent="0.15">
      <c r="P889" s="388"/>
      <c r="Q889" s="388"/>
    </row>
    <row r="890" spans="16:17" x14ac:dyDescent="0.15">
      <c r="P890" s="388"/>
      <c r="Q890" s="388"/>
    </row>
    <row r="891" spans="16:17" x14ac:dyDescent="0.15">
      <c r="P891" s="388"/>
      <c r="Q891" s="388"/>
    </row>
    <row r="892" spans="16:17" x14ac:dyDescent="0.15">
      <c r="P892" s="388"/>
      <c r="Q892" s="388"/>
    </row>
    <row r="893" spans="16:17" x14ac:dyDescent="0.15">
      <c r="P893" s="388"/>
      <c r="Q893" s="388"/>
    </row>
    <row r="894" spans="16:17" x14ac:dyDescent="0.15">
      <c r="P894" s="388"/>
      <c r="Q894" s="388"/>
    </row>
    <row r="895" spans="16:17" x14ac:dyDescent="0.15">
      <c r="P895" s="388"/>
      <c r="Q895" s="388"/>
    </row>
    <row r="896" spans="16:17" x14ac:dyDescent="0.15">
      <c r="P896" s="388"/>
      <c r="Q896" s="388"/>
    </row>
    <row r="897" spans="16:17" x14ac:dyDescent="0.15">
      <c r="P897" s="388"/>
      <c r="Q897" s="388"/>
    </row>
    <row r="898" spans="16:17" x14ac:dyDescent="0.15">
      <c r="P898" s="388"/>
      <c r="Q898" s="388"/>
    </row>
    <row r="899" spans="16:17" x14ac:dyDescent="0.15">
      <c r="P899" s="388"/>
      <c r="Q899" s="388"/>
    </row>
    <row r="900" spans="16:17" x14ac:dyDescent="0.15">
      <c r="P900" s="388"/>
      <c r="Q900" s="388"/>
    </row>
    <row r="901" spans="16:17" x14ac:dyDescent="0.15">
      <c r="P901" s="388"/>
      <c r="Q901" s="388"/>
    </row>
    <row r="902" spans="16:17" x14ac:dyDescent="0.15">
      <c r="P902" s="388"/>
      <c r="Q902" s="388"/>
    </row>
    <row r="903" spans="16:17" x14ac:dyDescent="0.15">
      <c r="P903" s="388"/>
      <c r="Q903" s="388"/>
    </row>
    <row r="904" spans="16:17" x14ac:dyDescent="0.15">
      <c r="P904" s="388"/>
      <c r="Q904" s="388"/>
    </row>
    <row r="905" spans="16:17" x14ac:dyDescent="0.15">
      <c r="P905" s="388"/>
      <c r="Q905" s="388"/>
    </row>
    <row r="906" spans="16:17" x14ac:dyDescent="0.15">
      <c r="P906" s="388"/>
      <c r="Q906" s="388"/>
    </row>
    <row r="907" spans="16:17" x14ac:dyDescent="0.15">
      <c r="P907" s="388"/>
      <c r="Q907" s="388"/>
    </row>
    <row r="908" spans="16:17" x14ac:dyDescent="0.15">
      <c r="P908" s="388"/>
      <c r="Q908" s="388"/>
    </row>
    <row r="909" spans="16:17" x14ac:dyDescent="0.15">
      <c r="P909" s="388"/>
      <c r="Q909" s="388"/>
    </row>
    <row r="910" spans="16:17" x14ac:dyDescent="0.15">
      <c r="P910" s="388"/>
      <c r="Q910" s="388"/>
    </row>
    <row r="911" spans="16:17" x14ac:dyDescent="0.15">
      <c r="P911" s="388"/>
      <c r="Q911" s="388"/>
    </row>
    <row r="912" spans="16:17" x14ac:dyDescent="0.15">
      <c r="P912" s="388"/>
      <c r="Q912" s="388"/>
    </row>
    <row r="913" spans="16:17" x14ac:dyDescent="0.15">
      <c r="P913" s="388"/>
      <c r="Q913" s="388"/>
    </row>
    <row r="914" spans="16:17" x14ac:dyDescent="0.15">
      <c r="P914" s="388"/>
      <c r="Q914" s="388"/>
    </row>
    <row r="915" spans="16:17" x14ac:dyDescent="0.15">
      <c r="P915" s="388"/>
      <c r="Q915" s="388"/>
    </row>
    <row r="916" spans="16:17" x14ac:dyDescent="0.15">
      <c r="P916" s="388"/>
      <c r="Q916" s="388"/>
    </row>
    <row r="917" spans="16:17" x14ac:dyDescent="0.15">
      <c r="P917" s="388"/>
      <c r="Q917" s="388"/>
    </row>
    <row r="918" spans="16:17" x14ac:dyDescent="0.15">
      <c r="P918" s="388"/>
      <c r="Q918" s="388"/>
    </row>
    <row r="919" spans="16:17" x14ac:dyDescent="0.15">
      <c r="P919" s="388"/>
      <c r="Q919" s="388"/>
    </row>
    <row r="920" spans="16:17" x14ac:dyDescent="0.15">
      <c r="P920" s="388"/>
      <c r="Q920" s="388"/>
    </row>
    <row r="921" spans="16:17" x14ac:dyDescent="0.15">
      <c r="P921" s="388"/>
      <c r="Q921" s="388"/>
    </row>
    <row r="922" spans="16:17" x14ac:dyDescent="0.15">
      <c r="P922" s="388"/>
      <c r="Q922" s="388"/>
    </row>
    <row r="923" spans="16:17" x14ac:dyDescent="0.15">
      <c r="P923" s="388"/>
      <c r="Q923" s="388"/>
    </row>
    <row r="924" spans="16:17" x14ac:dyDescent="0.15">
      <c r="P924" s="388"/>
      <c r="Q924" s="388"/>
    </row>
    <row r="925" spans="16:17" x14ac:dyDescent="0.15">
      <c r="P925" s="388"/>
      <c r="Q925" s="388"/>
    </row>
    <row r="926" spans="16:17" x14ac:dyDescent="0.15">
      <c r="P926" s="388"/>
      <c r="Q926" s="388"/>
    </row>
    <row r="927" spans="16:17" x14ac:dyDescent="0.15">
      <c r="P927" s="388"/>
      <c r="Q927" s="388"/>
    </row>
    <row r="928" spans="16:17" x14ac:dyDescent="0.15">
      <c r="P928" s="388"/>
      <c r="Q928" s="388"/>
    </row>
    <row r="929" spans="16:17" x14ac:dyDescent="0.15">
      <c r="P929" s="388"/>
      <c r="Q929" s="388"/>
    </row>
    <row r="930" spans="16:17" x14ac:dyDescent="0.15">
      <c r="P930" s="388"/>
      <c r="Q930" s="388"/>
    </row>
    <row r="931" spans="16:17" x14ac:dyDescent="0.15">
      <c r="P931" s="388"/>
      <c r="Q931" s="388"/>
    </row>
    <row r="932" spans="16:17" x14ac:dyDescent="0.15">
      <c r="P932" s="388"/>
      <c r="Q932" s="388"/>
    </row>
    <row r="933" spans="16:17" x14ac:dyDescent="0.15">
      <c r="P933" s="388"/>
      <c r="Q933" s="388"/>
    </row>
    <row r="934" spans="16:17" x14ac:dyDescent="0.15">
      <c r="P934" s="388"/>
      <c r="Q934" s="388"/>
    </row>
    <row r="935" spans="16:17" x14ac:dyDescent="0.15">
      <c r="P935" s="388"/>
      <c r="Q935" s="388"/>
    </row>
    <row r="936" spans="16:17" x14ac:dyDescent="0.15">
      <c r="P936" s="388"/>
      <c r="Q936" s="388"/>
    </row>
    <row r="937" spans="16:17" x14ac:dyDescent="0.15">
      <c r="P937" s="388"/>
      <c r="Q937" s="388"/>
    </row>
    <row r="938" spans="16:17" x14ac:dyDescent="0.15">
      <c r="P938" s="388"/>
      <c r="Q938" s="388"/>
    </row>
    <row r="939" spans="16:17" x14ac:dyDescent="0.15">
      <c r="P939" s="388"/>
      <c r="Q939" s="388"/>
    </row>
    <row r="940" spans="16:17" x14ac:dyDescent="0.15">
      <c r="P940" s="388"/>
      <c r="Q940" s="388"/>
    </row>
    <row r="941" spans="16:17" x14ac:dyDescent="0.15">
      <c r="P941" s="388"/>
      <c r="Q941" s="388"/>
    </row>
    <row r="942" spans="16:17" x14ac:dyDescent="0.15">
      <c r="P942" s="388"/>
      <c r="Q942" s="388"/>
    </row>
    <row r="943" spans="16:17" x14ac:dyDescent="0.15">
      <c r="P943" s="388"/>
      <c r="Q943" s="388"/>
    </row>
    <row r="944" spans="16:17" x14ac:dyDescent="0.15">
      <c r="P944" s="388"/>
      <c r="Q944" s="388"/>
    </row>
    <row r="945" spans="16:17" x14ac:dyDescent="0.15">
      <c r="P945" s="388"/>
      <c r="Q945" s="388"/>
    </row>
    <row r="946" spans="16:17" x14ac:dyDescent="0.15">
      <c r="P946" s="388"/>
      <c r="Q946" s="388"/>
    </row>
    <row r="947" spans="16:17" x14ac:dyDescent="0.15">
      <c r="P947" s="388"/>
      <c r="Q947" s="388"/>
    </row>
    <row r="948" spans="16:17" x14ac:dyDescent="0.15">
      <c r="P948" s="388"/>
      <c r="Q948" s="388"/>
    </row>
    <row r="949" spans="16:17" x14ac:dyDescent="0.15">
      <c r="P949" s="388"/>
      <c r="Q949" s="388"/>
    </row>
    <row r="950" spans="16:17" x14ac:dyDescent="0.15">
      <c r="P950" s="388"/>
      <c r="Q950" s="388"/>
    </row>
    <row r="951" spans="16:17" x14ac:dyDescent="0.15">
      <c r="P951" s="388"/>
      <c r="Q951" s="388"/>
    </row>
    <row r="952" spans="16:17" x14ac:dyDescent="0.15">
      <c r="P952" s="388"/>
      <c r="Q952" s="388"/>
    </row>
    <row r="953" spans="16:17" x14ac:dyDescent="0.15">
      <c r="P953" s="388"/>
      <c r="Q953" s="388"/>
    </row>
    <row r="954" spans="16:17" x14ac:dyDescent="0.15">
      <c r="P954" s="388"/>
      <c r="Q954" s="388"/>
    </row>
    <row r="955" spans="16:17" x14ac:dyDescent="0.15">
      <c r="P955" s="388"/>
      <c r="Q955" s="388"/>
    </row>
    <row r="956" spans="16:17" x14ac:dyDescent="0.15">
      <c r="P956" s="388"/>
      <c r="Q956" s="388"/>
    </row>
    <row r="957" spans="16:17" x14ac:dyDescent="0.15">
      <c r="P957" s="388"/>
      <c r="Q957" s="388"/>
    </row>
    <row r="958" spans="16:17" x14ac:dyDescent="0.15">
      <c r="P958" s="388"/>
      <c r="Q958" s="388"/>
    </row>
    <row r="959" spans="16:17" x14ac:dyDescent="0.15">
      <c r="P959" s="388"/>
      <c r="Q959" s="388"/>
    </row>
    <row r="960" spans="16:17" x14ac:dyDescent="0.15">
      <c r="P960" s="388"/>
      <c r="Q960" s="388"/>
    </row>
    <row r="961" spans="16:17" x14ac:dyDescent="0.15">
      <c r="P961" s="388"/>
      <c r="Q961" s="388"/>
    </row>
    <row r="962" spans="16:17" x14ac:dyDescent="0.15">
      <c r="P962" s="388"/>
      <c r="Q962" s="388"/>
    </row>
    <row r="963" spans="16:17" x14ac:dyDescent="0.15">
      <c r="P963" s="388"/>
      <c r="Q963" s="388"/>
    </row>
    <row r="964" spans="16:17" x14ac:dyDescent="0.15">
      <c r="P964" s="388"/>
      <c r="Q964" s="388"/>
    </row>
    <row r="965" spans="16:17" x14ac:dyDescent="0.15">
      <c r="P965" s="388"/>
      <c r="Q965" s="388"/>
    </row>
    <row r="966" spans="16:17" x14ac:dyDescent="0.15">
      <c r="P966" s="388"/>
      <c r="Q966" s="388"/>
    </row>
    <row r="967" spans="16:17" x14ac:dyDescent="0.15">
      <c r="P967" s="388"/>
      <c r="Q967" s="388"/>
    </row>
    <row r="968" spans="16:17" x14ac:dyDescent="0.15">
      <c r="P968" s="388"/>
      <c r="Q968" s="388"/>
    </row>
    <row r="969" spans="16:17" x14ac:dyDescent="0.15">
      <c r="P969" s="388"/>
      <c r="Q969" s="388"/>
    </row>
    <row r="970" spans="16:17" x14ac:dyDescent="0.15">
      <c r="P970" s="388"/>
      <c r="Q970" s="388"/>
    </row>
    <row r="971" spans="16:17" x14ac:dyDescent="0.15">
      <c r="P971" s="388"/>
      <c r="Q971" s="388"/>
    </row>
    <row r="972" spans="16:17" x14ac:dyDescent="0.15">
      <c r="P972" s="388"/>
      <c r="Q972" s="388"/>
    </row>
    <row r="973" spans="16:17" x14ac:dyDescent="0.15">
      <c r="P973" s="388"/>
      <c r="Q973" s="388"/>
    </row>
    <row r="974" spans="16:17" x14ac:dyDescent="0.15">
      <c r="P974" s="388"/>
      <c r="Q974" s="388"/>
    </row>
    <row r="975" spans="16:17" x14ac:dyDescent="0.15">
      <c r="P975" s="388"/>
      <c r="Q975" s="388"/>
    </row>
    <row r="976" spans="16:17" x14ac:dyDescent="0.15">
      <c r="P976" s="388"/>
      <c r="Q976" s="388"/>
    </row>
    <row r="977" spans="16:17" x14ac:dyDescent="0.15">
      <c r="P977" s="388"/>
      <c r="Q977" s="388"/>
    </row>
    <row r="978" spans="16:17" x14ac:dyDescent="0.15">
      <c r="P978" s="388"/>
      <c r="Q978" s="388"/>
    </row>
    <row r="979" spans="16:17" x14ac:dyDescent="0.15">
      <c r="P979" s="388"/>
      <c r="Q979" s="388"/>
    </row>
    <row r="980" spans="16:17" x14ac:dyDescent="0.15">
      <c r="P980" s="388"/>
      <c r="Q980" s="388"/>
    </row>
    <row r="981" spans="16:17" x14ac:dyDescent="0.15">
      <c r="P981" s="388"/>
      <c r="Q981" s="388"/>
    </row>
    <row r="982" spans="16:17" x14ac:dyDescent="0.15">
      <c r="P982" s="388"/>
      <c r="Q982" s="388"/>
    </row>
    <row r="983" spans="16:17" x14ac:dyDescent="0.15">
      <c r="P983" s="388"/>
      <c r="Q983" s="388"/>
    </row>
    <row r="984" spans="16:17" x14ac:dyDescent="0.15">
      <c r="P984" s="388"/>
      <c r="Q984" s="388"/>
    </row>
    <row r="985" spans="16:17" x14ac:dyDescent="0.15">
      <c r="P985" s="388"/>
      <c r="Q985" s="388"/>
    </row>
    <row r="986" spans="16:17" x14ac:dyDescent="0.15">
      <c r="P986" s="388"/>
      <c r="Q986" s="388"/>
    </row>
    <row r="987" spans="16:17" x14ac:dyDescent="0.15">
      <c r="P987" s="388"/>
      <c r="Q987" s="388"/>
    </row>
    <row r="988" spans="16:17" x14ac:dyDescent="0.15">
      <c r="P988" s="388"/>
      <c r="Q988" s="388"/>
    </row>
    <row r="989" spans="16:17" x14ac:dyDescent="0.15">
      <c r="P989" s="388"/>
      <c r="Q989" s="388"/>
    </row>
    <row r="990" spans="16:17" x14ac:dyDescent="0.15">
      <c r="P990" s="388"/>
      <c r="Q990" s="388"/>
    </row>
    <row r="991" spans="16:17" x14ac:dyDescent="0.15">
      <c r="P991" s="388"/>
      <c r="Q991" s="388"/>
    </row>
    <row r="992" spans="16:17" x14ac:dyDescent="0.15">
      <c r="P992" s="388"/>
      <c r="Q992" s="388"/>
    </row>
    <row r="993" spans="16:17" x14ac:dyDescent="0.15">
      <c r="P993" s="388"/>
      <c r="Q993" s="388"/>
    </row>
    <row r="994" spans="16:17" x14ac:dyDescent="0.15">
      <c r="P994" s="388"/>
      <c r="Q994" s="388"/>
    </row>
    <row r="995" spans="16:17" x14ac:dyDescent="0.15">
      <c r="P995" s="388"/>
      <c r="Q995" s="388"/>
    </row>
    <row r="996" spans="16:17" x14ac:dyDescent="0.15">
      <c r="P996" s="388"/>
      <c r="Q996" s="388"/>
    </row>
    <row r="997" spans="16:17" x14ac:dyDescent="0.15">
      <c r="P997" s="388"/>
      <c r="Q997" s="388"/>
    </row>
    <row r="998" spans="16:17" x14ac:dyDescent="0.15">
      <c r="P998" s="388"/>
      <c r="Q998" s="388"/>
    </row>
    <row r="999" spans="16:17" x14ac:dyDescent="0.15">
      <c r="P999" s="388"/>
      <c r="Q999" s="388"/>
    </row>
    <row r="1000" spans="16:17" x14ac:dyDescent="0.15">
      <c r="P1000" s="388"/>
      <c r="Q1000" s="388"/>
    </row>
    <row r="1001" spans="16:17" x14ac:dyDescent="0.15">
      <c r="P1001" s="388"/>
      <c r="Q1001" s="388"/>
    </row>
    <row r="1002" spans="16:17" x14ac:dyDescent="0.15">
      <c r="P1002" s="388"/>
      <c r="Q1002" s="388"/>
    </row>
    <row r="1003" spans="16:17" x14ac:dyDescent="0.15">
      <c r="P1003" s="388"/>
      <c r="Q1003" s="388"/>
    </row>
    <row r="1004" spans="16:17" x14ac:dyDescent="0.15">
      <c r="P1004" s="388"/>
      <c r="Q1004" s="388"/>
    </row>
    <row r="1005" spans="16:17" x14ac:dyDescent="0.15">
      <c r="P1005" s="388"/>
      <c r="Q1005" s="388"/>
    </row>
    <row r="1006" spans="16:17" x14ac:dyDescent="0.15">
      <c r="P1006" s="388"/>
      <c r="Q1006" s="388"/>
    </row>
    <row r="1007" spans="16:17" x14ac:dyDescent="0.15">
      <c r="P1007" s="388"/>
      <c r="Q1007" s="388"/>
    </row>
    <row r="1008" spans="16:17" x14ac:dyDescent="0.15">
      <c r="P1008" s="388"/>
      <c r="Q1008" s="388"/>
    </row>
    <row r="1009" spans="16:17" x14ac:dyDescent="0.15">
      <c r="P1009" s="388"/>
      <c r="Q1009" s="388"/>
    </row>
    <row r="1010" spans="16:17" x14ac:dyDescent="0.15">
      <c r="P1010" s="388"/>
      <c r="Q1010" s="388"/>
    </row>
    <row r="1011" spans="16:17" x14ac:dyDescent="0.15">
      <c r="P1011" s="388"/>
      <c r="Q1011" s="388"/>
    </row>
    <row r="1012" spans="16:17" x14ac:dyDescent="0.15">
      <c r="P1012" s="388"/>
      <c r="Q1012" s="388"/>
    </row>
    <row r="1013" spans="16:17" x14ac:dyDescent="0.15">
      <c r="P1013" s="388"/>
      <c r="Q1013" s="388"/>
    </row>
    <row r="1014" spans="16:17" x14ac:dyDescent="0.15">
      <c r="P1014" s="388"/>
      <c r="Q1014" s="388"/>
    </row>
    <row r="1015" spans="16:17" x14ac:dyDescent="0.15">
      <c r="P1015" s="388"/>
      <c r="Q1015" s="388"/>
    </row>
    <row r="1016" spans="16:17" x14ac:dyDescent="0.15">
      <c r="P1016" s="388"/>
      <c r="Q1016" s="388"/>
    </row>
    <row r="1017" spans="16:17" x14ac:dyDescent="0.15">
      <c r="P1017" s="388"/>
      <c r="Q1017" s="388"/>
    </row>
    <row r="1018" spans="16:17" x14ac:dyDescent="0.15">
      <c r="P1018" s="388"/>
      <c r="Q1018" s="388"/>
    </row>
    <row r="1019" spans="16:17" x14ac:dyDescent="0.15">
      <c r="P1019" s="388"/>
      <c r="Q1019" s="388"/>
    </row>
    <row r="1020" spans="16:17" x14ac:dyDescent="0.15">
      <c r="P1020" s="388"/>
      <c r="Q1020" s="388"/>
    </row>
    <row r="1021" spans="16:17" x14ac:dyDescent="0.15">
      <c r="P1021" s="388"/>
      <c r="Q1021" s="388"/>
    </row>
    <row r="1022" spans="16:17" x14ac:dyDescent="0.15">
      <c r="P1022" s="388"/>
      <c r="Q1022" s="388"/>
    </row>
    <row r="1023" spans="16:17" x14ac:dyDescent="0.15">
      <c r="P1023" s="388"/>
      <c r="Q1023" s="388"/>
    </row>
    <row r="1024" spans="16:17" x14ac:dyDescent="0.15">
      <c r="P1024" s="388"/>
      <c r="Q1024" s="388"/>
    </row>
    <row r="1025" spans="16:17" x14ac:dyDescent="0.15">
      <c r="P1025" s="388"/>
      <c r="Q1025" s="388"/>
    </row>
    <row r="1026" spans="16:17" x14ac:dyDescent="0.15">
      <c r="P1026" s="388"/>
      <c r="Q1026" s="388"/>
    </row>
    <row r="1027" spans="16:17" x14ac:dyDescent="0.15">
      <c r="P1027" s="388"/>
      <c r="Q1027" s="388"/>
    </row>
    <row r="1028" spans="16:17" x14ac:dyDescent="0.15">
      <c r="P1028" s="388"/>
      <c r="Q1028" s="388"/>
    </row>
    <row r="1029" spans="16:17" x14ac:dyDescent="0.15">
      <c r="P1029" s="388"/>
      <c r="Q1029" s="388"/>
    </row>
    <row r="1030" spans="16:17" x14ac:dyDescent="0.15">
      <c r="P1030" s="388"/>
      <c r="Q1030" s="388"/>
    </row>
    <row r="1031" spans="16:17" x14ac:dyDescent="0.15">
      <c r="P1031" s="388"/>
      <c r="Q1031" s="388"/>
    </row>
    <row r="1032" spans="16:17" x14ac:dyDescent="0.15">
      <c r="P1032" s="388"/>
      <c r="Q1032" s="388"/>
    </row>
    <row r="1033" spans="16:17" x14ac:dyDescent="0.15">
      <c r="P1033" s="388"/>
      <c r="Q1033" s="388"/>
    </row>
    <row r="1034" spans="16:17" x14ac:dyDescent="0.15">
      <c r="P1034" s="388"/>
      <c r="Q1034" s="388"/>
    </row>
    <row r="1035" spans="16:17" x14ac:dyDescent="0.15">
      <c r="P1035" s="388"/>
      <c r="Q1035" s="388"/>
    </row>
    <row r="1036" spans="16:17" x14ac:dyDescent="0.15">
      <c r="P1036" s="388"/>
      <c r="Q1036" s="388"/>
    </row>
    <row r="1037" spans="16:17" x14ac:dyDescent="0.15">
      <c r="P1037" s="388"/>
      <c r="Q1037" s="388"/>
    </row>
    <row r="1038" spans="16:17" x14ac:dyDescent="0.15">
      <c r="P1038" s="388"/>
      <c r="Q1038" s="388"/>
    </row>
    <row r="1039" spans="16:17" x14ac:dyDescent="0.15">
      <c r="P1039" s="388"/>
      <c r="Q1039" s="388"/>
    </row>
    <row r="1040" spans="16:17" x14ac:dyDescent="0.15">
      <c r="P1040" s="388"/>
      <c r="Q1040" s="388"/>
    </row>
    <row r="1041" spans="16:17" x14ac:dyDescent="0.15">
      <c r="P1041" s="388"/>
      <c r="Q1041" s="388"/>
    </row>
    <row r="1042" spans="16:17" x14ac:dyDescent="0.15">
      <c r="P1042" s="388"/>
      <c r="Q1042" s="388"/>
    </row>
    <row r="1043" spans="16:17" x14ac:dyDescent="0.15">
      <c r="P1043" s="388"/>
      <c r="Q1043" s="388"/>
    </row>
    <row r="1044" spans="16:17" x14ac:dyDescent="0.15">
      <c r="P1044" s="388"/>
      <c r="Q1044" s="388"/>
    </row>
    <row r="1045" spans="16:17" x14ac:dyDescent="0.15">
      <c r="P1045" s="388"/>
      <c r="Q1045" s="388"/>
    </row>
    <row r="1046" spans="16:17" x14ac:dyDescent="0.15">
      <c r="P1046" s="388"/>
      <c r="Q1046" s="388"/>
    </row>
    <row r="1047" spans="16:17" x14ac:dyDescent="0.15">
      <c r="P1047" s="388"/>
      <c r="Q1047" s="388"/>
    </row>
    <row r="1048" spans="16:17" x14ac:dyDescent="0.15">
      <c r="P1048" s="388"/>
      <c r="Q1048" s="388"/>
    </row>
    <row r="1049" spans="16:17" x14ac:dyDescent="0.15">
      <c r="P1049" s="388"/>
      <c r="Q1049" s="388"/>
    </row>
    <row r="1050" spans="16:17" x14ac:dyDescent="0.15">
      <c r="P1050" s="388"/>
      <c r="Q1050" s="388"/>
    </row>
    <row r="1051" spans="16:17" x14ac:dyDescent="0.15">
      <c r="P1051" s="388"/>
      <c r="Q1051" s="388"/>
    </row>
    <row r="1052" spans="16:17" x14ac:dyDescent="0.15">
      <c r="P1052" s="388"/>
      <c r="Q1052" s="388"/>
    </row>
    <row r="1053" spans="16:17" x14ac:dyDescent="0.15">
      <c r="P1053" s="388"/>
      <c r="Q1053" s="388"/>
    </row>
    <row r="1054" spans="16:17" x14ac:dyDescent="0.15">
      <c r="P1054" s="388"/>
      <c r="Q1054" s="388"/>
    </row>
    <row r="1055" spans="16:17" x14ac:dyDescent="0.15">
      <c r="P1055" s="388"/>
      <c r="Q1055" s="388"/>
    </row>
    <row r="1056" spans="16:17" x14ac:dyDescent="0.15">
      <c r="P1056" s="388"/>
      <c r="Q1056" s="388"/>
    </row>
    <row r="1057" spans="16:17" x14ac:dyDescent="0.15">
      <c r="P1057" s="388"/>
      <c r="Q1057" s="388"/>
    </row>
    <row r="1058" spans="16:17" x14ac:dyDescent="0.15">
      <c r="P1058" s="388"/>
      <c r="Q1058" s="388"/>
    </row>
    <row r="1059" spans="16:17" x14ac:dyDescent="0.15">
      <c r="P1059" s="388"/>
      <c r="Q1059" s="388"/>
    </row>
    <row r="1060" spans="16:17" x14ac:dyDescent="0.15">
      <c r="P1060" s="388"/>
      <c r="Q1060" s="388"/>
    </row>
    <row r="1061" spans="16:17" x14ac:dyDescent="0.15">
      <c r="P1061" s="388"/>
      <c r="Q1061" s="388"/>
    </row>
    <row r="1062" spans="16:17" x14ac:dyDescent="0.15">
      <c r="P1062" s="388"/>
      <c r="Q1062" s="388"/>
    </row>
    <row r="1063" spans="16:17" x14ac:dyDescent="0.15">
      <c r="P1063" s="388"/>
      <c r="Q1063" s="388"/>
    </row>
    <row r="1064" spans="16:17" x14ac:dyDescent="0.15">
      <c r="P1064" s="388"/>
      <c r="Q1064" s="388"/>
    </row>
    <row r="1065" spans="16:17" x14ac:dyDescent="0.15">
      <c r="P1065" s="388"/>
      <c r="Q1065" s="388"/>
    </row>
    <row r="1066" spans="16:17" x14ac:dyDescent="0.15">
      <c r="P1066" s="388"/>
      <c r="Q1066" s="388"/>
    </row>
    <row r="1067" spans="16:17" x14ac:dyDescent="0.15">
      <c r="P1067" s="388"/>
      <c r="Q1067" s="388"/>
    </row>
    <row r="1068" spans="16:17" x14ac:dyDescent="0.15">
      <c r="P1068" s="388"/>
      <c r="Q1068" s="388"/>
    </row>
    <row r="1069" spans="16:17" x14ac:dyDescent="0.15">
      <c r="P1069" s="388"/>
      <c r="Q1069" s="388"/>
    </row>
    <row r="1070" spans="16:17" x14ac:dyDescent="0.15">
      <c r="P1070" s="388"/>
      <c r="Q1070" s="388"/>
    </row>
    <row r="1071" spans="16:17" x14ac:dyDescent="0.15">
      <c r="P1071" s="388"/>
      <c r="Q1071" s="388"/>
    </row>
    <row r="1072" spans="16:17" x14ac:dyDescent="0.15">
      <c r="P1072" s="388"/>
      <c r="Q1072" s="388"/>
    </row>
    <row r="1073" spans="16:17" x14ac:dyDescent="0.15">
      <c r="P1073" s="388"/>
      <c r="Q1073" s="388"/>
    </row>
    <row r="1074" spans="16:17" x14ac:dyDescent="0.15">
      <c r="P1074" s="388"/>
      <c r="Q1074" s="388"/>
    </row>
    <row r="1075" spans="16:17" x14ac:dyDescent="0.15">
      <c r="P1075" s="388"/>
      <c r="Q1075" s="388"/>
    </row>
    <row r="1076" spans="16:17" x14ac:dyDescent="0.15">
      <c r="P1076" s="388"/>
      <c r="Q1076" s="388"/>
    </row>
    <row r="1077" spans="16:17" x14ac:dyDescent="0.15">
      <c r="P1077" s="388"/>
      <c r="Q1077" s="388"/>
    </row>
    <row r="1078" spans="16:17" x14ac:dyDescent="0.15">
      <c r="P1078" s="388"/>
      <c r="Q1078" s="388"/>
    </row>
    <row r="1079" spans="16:17" x14ac:dyDescent="0.15">
      <c r="P1079" s="388"/>
      <c r="Q1079" s="388"/>
    </row>
    <row r="1080" spans="16:17" x14ac:dyDescent="0.15">
      <c r="P1080" s="388"/>
      <c r="Q1080" s="388"/>
    </row>
    <row r="1081" spans="16:17" x14ac:dyDescent="0.15">
      <c r="P1081" s="388"/>
      <c r="Q1081" s="388"/>
    </row>
    <row r="1082" spans="16:17" x14ac:dyDescent="0.15">
      <c r="P1082" s="388"/>
      <c r="Q1082" s="388"/>
    </row>
    <row r="1083" spans="16:17" x14ac:dyDescent="0.15">
      <c r="P1083" s="388"/>
      <c r="Q1083" s="388"/>
    </row>
    <row r="1084" spans="16:17" x14ac:dyDescent="0.15">
      <c r="P1084" s="388"/>
      <c r="Q1084" s="388"/>
    </row>
    <row r="1085" spans="16:17" x14ac:dyDescent="0.15">
      <c r="P1085" s="388"/>
      <c r="Q1085" s="388"/>
    </row>
    <row r="1086" spans="16:17" x14ac:dyDescent="0.15">
      <c r="P1086" s="388"/>
      <c r="Q1086" s="388"/>
    </row>
    <row r="1087" spans="16:17" x14ac:dyDescent="0.15">
      <c r="P1087" s="388"/>
      <c r="Q1087" s="388"/>
    </row>
    <row r="1088" spans="16:17" x14ac:dyDescent="0.15">
      <c r="P1088" s="388"/>
      <c r="Q1088" s="388"/>
    </row>
    <row r="1089" spans="16:17" x14ac:dyDescent="0.15">
      <c r="P1089" s="388"/>
      <c r="Q1089" s="388"/>
    </row>
    <row r="1090" spans="16:17" x14ac:dyDescent="0.15">
      <c r="P1090" s="388"/>
      <c r="Q1090" s="388"/>
    </row>
    <row r="1091" spans="16:17" x14ac:dyDescent="0.15">
      <c r="P1091" s="388"/>
      <c r="Q1091" s="388"/>
    </row>
    <row r="1092" spans="16:17" x14ac:dyDescent="0.15">
      <c r="P1092" s="388"/>
      <c r="Q1092" s="388"/>
    </row>
    <row r="1093" spans="16:17" x14ac:dyDescent="0.15">
      <c r="P1093" s="388"/>
      <c r="Q1093" s="388"/>
    </row>
    <row r="1094" spans="16:17" x14ac:dyDescent="0.15">
      <c r="P1094" s="388"/>
      <c r="Q1094" s="388"/>
    </row>
    <row r="1095" spans="16:17" x14ac:dyDescent="0.15">
      <c r="P1095" s="388"/>
      <c r="Q1095" s="388"/>
    </row>
    <row r="1096" spans="16:17" x14ac:dyDescent="0.15">
      <c r="P1096" s="388"/>
      <c r="Q1096" s="388"/>
    </row>
    <row r="1097" spans="16:17" x14ac:dyDescent="0.15">
      <c r="P1097" s="388"/>
      <c r="Q1097" s="388"/>
    </row>
    <row r="1098" spans="16:17" x14ac:dyDescent="0.15">
      <c r="P1098" s="388"/>
      <c r="Q1098" s="388"/>
    </row>
    <row r="1099" spans="16:17" x14ac:dyDescent="0.15">
      <c r="P1099" s="388"/>
      <c r="Q1099" s="388"/>
    </row>
    <row r="1100" spans="16:17" x14ac:dyDescent="0.15">
      <c r="P1100" s="388"/>
      <c r="Q1100" s="388"/>
    </row>
    <row r="1101" spans="16:17" x14ac:dyDescent="0.15">
      <c r="P1101" s="388"/>
      <c r="Q1101" s="388"/>
    </row>
    <row r="1102" spans="16:17" x14ac:dyDescent="0.15">
      <c r="P1102" s="388"/>
      <c r="Q1102" s="388"/>
    </row>
    <row r="1103" spans="16:17" x14ac:dyDescent="0.15">
      <c r="P1103" s="388"/>
      <c r="Q1103" s="388"/>
    </row>
    <row r="1104" spans="16:17" x14ac:dyDescent="0.15">
      <c r="P1104" s="388"/>
      <c r="Q1104" s="388"/>
    </row>
    <row r="1105" spans="16:17" x14ac:dyDescent="0.15">
      <c r="P1105" s="388"/>
      <c r="Q1105" s="388"/>
    </row>
    <row r="1106" spans="16:17" x14ac:dyDescent="0.15">
      <c r="P1106" s="388"/>
      <c r="Q1106" s="388"/>
    </row>
    <row r="1107" spans="16:17" x14ac:dyDescent="0.15">
      <c r="P1107" s="388"/>
      <c r="Q1107" s="388"/>
    </row>
    <row r="1108" spans="16:17" x14ac:dyDescent="0.15">
      <c r="P1108" s="388"/>
      <c r="Q1108" s="388"/>
    </row>
    <row r="1109" spans="16:17" x14ac:dyDescent="0.15">
      <c r="P1109" s="388"/>
      <c r="Q1109" s="388"/>
    </row>
    <row r="1110" spans="16:17" x14ac:dyDescent="0.15">
      <c r="P1110" s="388"/>
      <c r="Q1110" s="388"/>
    </row>
    <row r="1111" spans="16:17" x14ac:dyDescent="0.15">
      <c r="P1111" s="388"/>
      <c r="Q1111" s="388"/>
    </row>
    <row r="1112" spans="16:17" x14ac:dyDescent="0.15">
      <c r="P1112" s="388"/>
      <c r="Q1112" s="388"/>
    </row>
    <row r="1113" spans="16:17" x14ac:dyDescent="0.15">
      <c r="P1113" s="388"/>
      <c r="Q1113" s="388"/>
    </row>
    <row r="1114" spans="16:17" x14ac:dyDescent="0.15">
      <c r="P1114" s="388"/>
      <c r="Q1114" s="388"/>
    </row>
    <row r="1115" spans="16:17" x14ac:dyDescent="0.15">
      <c r="P1115" s="388"/>
      <c r="Q1115" s="388"/>
    </row>
    <row r="1116" spans="16:17" x14ac:dyDescent="0.15">
      <c r="P1116" s="388"/>
      <c r="Q1116" s="388"/>
    </row>
    <row r="1117" spans="16:17" x14ac:dyDescent="0.15">
      <c r="P1117" s="388"/>
      <c r="Q1117" s="388"/>
    </row>
    <row r="1118" spans="16:17" x14ac:dyDescent="0.15">
      <c r="P1118" s="388"/>
      <c r="Q1118" s="388"/>
    </row>
    <row r="1119" spans="16:17" x14ac:dyDescent="0.15">
      <c r="P1119" s="388"/>
      <c r="Q1119" s="388"/>
    </row>
    <row r="1120" spans="16:17" x14ac:dyDescent="0.15">
      <c r="P1120" s="388"/>
      <c r="Q1120" s="388"/>
    </row>
    <row r="1121" spans="16:17" x14ac:dyDescent="0.15">
      <c r="P1121" s="388"/>
      <c r="Q1121" s="388"/>
    </row>
    <row r="1122" spans="16:17" x14ac:dyDescent="0.15">
      <c r="P1122" s="388"/>
      <c r="Q1122" s="388"/>
    </row>
    <row r="1123" spans="16:17" x14ac:dyDescent="0.15">
      <c r="P1123" s="388"/>
      <c r="Q1123" s="388"/>
    </row>
    <row r="1124" spans="16:17" x14ac:dyDescent="0.15">
      <c r="P1124" s="388"/>
      <c r="Q1124" s="388"/>
    </row>
    <row r="1125" spans="16:17" x14ac:dyDescent="0.15">
      <c r="P1125" s="388"/>
      <c r="Q1125" s="388"/>
    </row>
    <row r="1126" spans="16:17" x14ac:dyDescent="0.15">
      <c r="P1126" s="388"/>
      <c r="Q1126" s="388"/>
    </row>
    <row r="1127" spans="16:17" x14ac:dyDescent="0.15">
      <c r="P1127" s="388"/>
      <c r="Q1127" s="388"/>
    </row>
    <row r="1128" spans="16:17" x14ac:dyDescent="0.15">
      <c r="P1128" s="388"/>
      <c r="Q1128" s="388"/>
    </row>
    <row r="1129" spans="16:17" x14ac:dyDescent="0.15">
      <c r="P1129" s="388"/>
      <c r="Q1129" s="388"/>
    </row>
    <row r="1130" spans="16:17" x14ac:dyDescent="0.15">
      <c r="P1130" s="388"/>
      <c r="Q1130" s="388"/>
    </row>
    <row r="1131" spans="16:17" x14ac:dyDescent="0.15">
      <c r="P1131" s="388"/>
      <c r="Q1131" s="388"/>
    </row>
    <row r="1132" spans="16:17" x14ac:dyDescent="0.15">
      <c r="P1132" s="388"/>
      <c r="Q1132" s="388"/>
    </row>
    <row r="1133" spans="16:17" x14ac:dyDescent="0.15">
      <c r="P1133" s="388"/>
      <c r="Q1133" s="388"/>
    </row>
    <row r="1134" spans="16:17" x14ac:dyDescent="0.15">
      <c r="P1134" s="388"/>
      <c r="Q1134" s="388"/>
    </row>
    <row r="1135" spans="16:17" x14ac:dyDescent="0.15">
      <c r="P1135" s="388"/>
      <c r="Q1135" s="388"/>
    </row>
    <row r="1136" spans="16:17" x14ac:dyDescent="0.15">
      <c r="P1136" s="388"/>
      <c r="Q1136" s="388"/>
    </row>
    <row r="1137" spans="16:17" x14ac:dyDescent="0.15">
      <c r="P1137" s="388"/>
      <c r="Q1137" s="388"/>
    </row>
    <row r="1138" spans="16:17" x14ac:dyDescent="0.15">
      <c r="P1138" s="388"/>
      <c r="Q1138" s="388"/>
    </row>
    <row r="1139" spans="16:17" x14ac:dyDescent="0.15">
      <c r="P1139" s="388"/>
      <c r="Q1139" s="388"/>
    </row>
    <row r="1140" spans="16:17" x14ac:dyDescent="0.15">
      <c r="P1140" s="388"/>
      <c r="Q1140" s="388"/>
    </row>
    <row r="1141" spans="16:17" x14ac:dyDescent="0.15">
      <c r="P1141" s="388"/>
      <c r="Q1141" s="388"/>
    </row>
    <row r="1142" spans="16:17" x14ac:dyDescent="0.15">
      <c r="P1142" s="388"/>
      <c r="Q1142" s="388"/>
    </row>
    <row r="1143" spans="16:17" x14ac:dyDescent="0.15">
      <c r="P1143" s="388"/>
      <c r="Q1143" s="388"/>
    </row>
    <row r="1144" spans="16:17" x14ac:dyDescent="0.15">
      <c r="P1144" s="388"/>
      <c r="Q1144" s="388"/>
    </row>
    <row r="1145" spans="16:17" x14ac:dyDescent="0.15">
      <c r="P1145" s="388"/>
      <c r="Q1145" s="388"/>
    </row>
    <row r="1146" spans="16:17" x14ac:dyDescent="0.15">
      <c r="P1146" s="388"/>
      <c r="Q1146" s="388"/>
    </row>
    <row r="1147" spans="16:17" x14ac:dyDescent="0.15">
      <c r="P1147" s="388"/>
      <c r="Q1147" s="388"/>
    </row>
    <row r="1148" spans="16:17" x14ac:dyDescent="0.15">
      <c r="P1148" s="388"/>
      <c r="Q1148" s="388"/>
    </row>
    <row r="1149" spans="16:17" x14ac:dyDescent="0.15">
      <c r="P1149" s="388"/>
      <c r="Q1149" s="388"/>
    </row>
    <row r="1150" spans="16:17" x14ac:dyDescent="0.15">
      <c r="P1150" s="388"/>
      <c r="Q1150" s="388"/>
    </row>
    <row r="1151" spans="16:17" x14ac:dyDescent="0.15">
      <c r="P1151" s="388"/>
      <c r="Q1151" s="388"/>
    </row>
    <row r="1152" spans="16:17" x14ac:dyDescent="0.15">
      <c r="P1152" s="388"/>
      <c r="Q1152" s="388"/>
    </row>
    <row r="1153" spans="16:17" x14ac:dyDescent="0.15">
      <c r="P1153" s="388"/>
      <c r="Q1153" s="388"/>
    </row>
    <row r="1154" spans="16:17" x14ac:dyDescent="0.15">
      <c r="P1154" s="388"/>
      <c r="Q1154" s="388"/>
    </row>
    <row r="1155" spans="16:17" x14ac:dyDescent="0.15">
      <c r="P1155" s="388"/>
      <c r="Q1155" s="388"/>
    </row>
    <row r="1156" spans="16:17" x14ac:dyDescent="0.15">
      <c r="P1156" s="388"/>
      <c r="Q1156" s="388"/>
    </row>
    <row r="1157" spans="16:17" x14ac:dyDescent="0.15">
      <c r="P1157" s="388"/>
      <c r="Q1157" s="388"/>
    </row>
    <row r="1158" spans="16:17" x14ac:dyDescent="0.15">
      <c r="P1158" s="388"/>
      <c r="Q1158" s="388"/>
    </row>
    <row r="1159" spans="16:17" x14ac:dyDescent="0.15">
      <c r="P1159" s="388"/>
      <c r="Q1159" s="388"/>
    </row>
    <row r="1160" spans="16:17" x14ac:dyDescent="0.15">
      <c r="P1160" s="388"/>
      <c r="Q1160" s="388"/>
    </row>
    <row r="1161" spans="16:17" x14ac:dyDescent="0.15">
      <c r="P1161" s="388"/>
      <c r="Q1161" s="388"/>
    </row>
    <row r="1162" spans="16:17" x14ac:dyDescent="0.15">
      <c r="P1162" s="388"/>
      <c r="Q1162" s="388"/>
    </row>
    <row r="1163" spans="16:17" x14ac:dyDescent="0.15">
      <c r="P1163" s="388"/>
      <c r="Q1163" s="388"/>
    </row>
    <row r="1164" spans="16:17" x14ac:dyDescent="0.15">
      <c r="P1164" s="388"/>
      <c r="Q1164" s="388"/>
    </row>
    <row r="1165" spans="16:17" x14ac:dyDescent="0.15">
      <c r="P1165" s="388"/>
      <c r="Q1165" s="388"/>
    </row>
    <row r="1166" spans="16:17" x14ac:dyDescent="0.15">
      <c r="P1166" s="388"/>
      <c r="Q1166" s="388"/>
    </row>
    <row r="1167" spans="16:17" x14ac:dyDescent="0.15">
      <c r="P1167" s="388"/>
      <c r="Q1167" s="388"/>
    </row>
    <row r="1168" spans="16:17" x14ac:dyDescent="0.15">
      <c r="P1168" s="388"/>
      <c r="Q1168" s="388"/>
    </row>
    <row r="1169" spans="16:17" x14ac:dyDescent="0.15">
      <c r="P1169" s="388"/>
      <c r="Q1169" s="388"/>
    </row>
    <row r="1170" spans="16:17" x14ac:dyDescent="0.15">
      <c r="P1170" s="388"/>
      <c r="Q1170" s="388"/>
    </row>
    <row r="1171" spans="16:17" x14ac:dyDescent="0.15">
      <c r="P1171" s="388"/>
      <c r="Q1171" s="388"/>
    </row>
    <row r="1172" spans="16:17" x14ac:dyDescent="0.15">
      <c r="P1172" s="388"/>
      <c r="Q1172" s="388"/>
    </row>
    <row r="1173" spans="16:17" x14ac:dyDescent="0.15">
      <c r="P1173" s="388"/>
      <c r="Q1173" s="388"/>
    </row>
    <row r="1174" spans="16:17" x14ac:dyDescent="0.15">
      <c r="P1174" s="388"/>
      <c r="Q1174" s="388"/>
    </row>
    <row r="1175" spans="16:17" x14ac:dyDescent="0.15">
      <c r="P1175" s="388"/>
      <c r="Q1175" s="388"/>
    </row>
    <row r="1176" spans="16:17" x14ac:dyDescent="0.15">
      <c r="P1176" s="388"/>
      <c r="Q1176" s="388"/>
    </row>
    <row r="1177" spans="16:17" x14ac:dyDescent="0.15">
      <c r="P1177" s="388"/>
      <c r="Q1177" s="388"/>
    </row>
    <row r="1178" spans="16:17" x14ac:dyDescent="0.15">
      <c r="P1178" s="388"/>
      <c r="Q1178" s="388"/>
    </row>
    <row r="1179" spans="16:17" x14ac:dyDescent="0.15">
      <c r="P1179" s="388"/>
      <c r="Q1179" s="388"/>
    </row>
    <row r="1180" spans="16:17" x14ac:dyDescent="0.15">
      <c r="P1180" s="388"/>
      <c r="Q1180" s="388"/>
    </row>
    <row r="1181" spans="16:17" x14ac:dyDescent="0.15">
      <c r="P1181" s="388"/>
      <c r="Q1181" s="388"/>
    </row>
    <row r="1182" spans="16:17" x14ac:dyDescent="0.15">
      <c r="P1182" s="388"/>
      <c r="Q1182" s="388"/>
    </row>
    <row r="1183" spans="16:17" x14ac:dyDescent="0.15">
      <c r="P1183" s="388"/>
      <c r="Q1183" s="388"/>
    </row>
    <row r="1184" spans="16:17" x14ac:dyDescent="0.15">
      <c r="P1184" s="388"/>
      <c r="Q1184" s="388"/>
    </row>
    <row r="1185" spans="16:17" x14ac:dyDescent="0.15">
      <c r="P1185" s="388"/>
      <c r="Q1185" s="388"/>
    </row>
    <row r="1186" spans="16:17" x14ac:dyDescent="0.15">
      <c r="P1186" s="388"/>
      <c r="Q1186" s="388"/>
    </row>
    <row r="1187" spans="16:17" x14ac:dyDescent="0.15">
      <c r="P1187" s="388"/>
      <c r="Q1187" s="388"/>
    </row>
    <row r="1188" spans="16:17" x14ac:dyDescent="0.15">
      <c r="P1188" s="388"/>
      <c r="Q1188" s="388"/>
    </row>
    <row r="1189" spans="16:17" x14ac:dyDescent="0.15">
      <c r="P1189" s="388"/>
      <c r="Q1189" s="388"/>
    </row>
    <row r="1190" spans="16:17" x14ac:dyDescent="0.15">
      <c r="P1190" s="388"/>
      <c r="Q1190" s="388"/>
    </row>
    <row r="1191" spans="16:17" x14ac:dyDescent="0.15">
      <c r="P1191" s="388"/>
      <c r="Q1191" s="388"/>
    </row>
    <row r="1192" spans="16:17" x14ac:dyDescent="0.15">
      <c r="P1192" s="388"/>
      <c r="Q1192" s="388"/>
    </row>
    <row r="1193" spans="16:17" x14ac:dyDescent="0.15">
      <c r="P1193" s="388"/>
      <c r="Q1193" s="388"/>
    </row>
    <row r="1194" spans="16:17" x14ac:dyDescent="0.15">
      <c r="P1194" s="388"/>
      <c r="Q1194" s="388"/>
    </row>
    <row r="1195" spans="16:17" x14ac:dyDescent="0.15">
      <c r="P1195" s="388"/>
      <c r="Q1195" s="388"/>
    </row>
    <row r="1196" spans="16:17" x14ac:dyDescent="0.15">
      <c r="P1196" s="388"/>
      <c r="Q1196" s="388"/>
    </row>
    <row r="1197" spans="16:17" x14ac:dyDescent="0.15">
      <c r="P1197" s="388"/>
      <c r="Q1197" s="388"/>
    </row>
    <row r="1198" spans="16:17" x14ac:dyDescent="0.15">
      <c r="P1198" s="388"/>
      <c r="Q1198" s="388"/>
    </row>
    <row r="1199" spans="16:17" x14ac:dyDescent="0.15">
      <c r="P1199" s="388"/>
      <c r="Q1199" s="388"/>
    </row>
    <row r="1200" spans="16:17" x14ac:dyDescent="0.15">
      <c r="P1200" s="388"/>
      <c r="Q1200" s="388"/>
    </row>
    <row r="1201" spans="16:17" x14ac:dyDescent="0.15">
      <c r="P1201" s="388"/>
      <c r="Q1201" s="388"/>
    </row>
    <row r="1202" spans="16:17" x14ac:dyDescent="0.15">
      <c r="P1202" s="388"/>
      <c r="Q1202" s="388"/>
    </row>
    <row r="1203" spans="16:17" x14ac:dyDescent="0.15">
      <c r="P1203" s="388"/>
      <c r="Q1203" s="388"/>
    </row>
    <row r="1204" spans="16:17" x14ac:dyDescent="0.15">
      <c r="P1204" s="388"/>
      <c r="Q1204" s="388"/>
    </row>
    <row r="1205" spans="16:17" x14ac:dyDescent="0.15">
      <c r="P1205" s="388"/>
      <c r="Q1205" s="388"/>
    </row>
    <row r="1206" spans="16:17" x14ac:dyDescent="0.15">
      <c r="P1206" s="388"/>
      <c r="Q1206" s="388"/>
    </row>
    <row r="1207" spans="16:17" x14ac:dyDescent="0.15">
      <c r="P1207" s="388"/>
      <c r="Q1207" s="388"/>
    </row>
    <row r="1208" spans="16:17" x14ac:dyDescent="0.15">
      <c r="P1208" s="388"/>
      <c r="Q1208" s="388"/>
    </row>
    <row r="1209" spans="16:17" x14ac:dyDescent="0.15">
      <c r="P1209" s="388"/>
      <c r="Q1209" s="388"/>
    </row>
    <row r="1210" spans="16:17" x14ac:dyDescent="0.15">
      <c r="P1210" s="388"/>
      <c r="Q1210" s="388"/>
    </row>
    <row r="1211" spans="16:17" x14ac:dyDescent="0.15">
      <c r="P1211" s="388"/>
      <c r="Q1211" s="388"/>
    </row>
    <row r="1212" spans="16:17" x14ac:dyDescent="0.15">
      <c r="P1212" s="388"/>
      <c r="Q1212" s="388"/>
    </row>
    <row r="1213" spans="16:17" x14ac:dyDescent="0.15">
      <c r="P1213" s="388"/>
      <c r="Q1213" s="388"/>
    </row>
    <row r="1214" spans="16:17" x14ac:dyDescent="0.15">
      <c r="P1214" s="388"/>
      <c r="Q1214" s="388"/>
    </row>
    <row r="1215" spans="16:17" x14ac:dyDescent="0.15">
      <c r="P1215" s="388"/>
      <c r="Q1215" s="388"/>
    </row>
    <row r="1216" spans="16:17" x14ac:dyDescent="0.15">
      <c r="P1216" s="388"/>
      <c r="Q1216" s="388"/>
    </row>
    <row r="1217" spans="16:17" x14ac:dyDescent="0.15">
      <c r="P1217" s="388"/>
      <c r="Q1217" s="388"/>
    </row>
    <row r="1218" spans="16:17" x14ac:dyDescent="0.15">
      <c r="P1218" s="388"/>
      <c r="Q1218" s="388"/>
    </row>
    <row r="1219" spans="16:17" x14ac:dyDescent="0.15">
      <c r="P1219" s="388"/>
      <c r="Q1219" s="388"/>
    </row>
    <row r="1220" spans="16:17" x14ac:dyDescent="0.15">
      <c r="P1220" s="388"/>
      <c r="Q1220" s="388"/>
    </row>
    <row r="1221" spans="16:17" x14ac:dyDescent="0.15">
      <c r="P1221" s="388"/>
      <c r="Q1221" s="388"/>
    </row>
    <row r="1222" spans="16:17" x14ac:dyDescent="0.15">
      <c r="P1222" s="388"/>
      <c r="Q1222" s="388"/>
    </row>
    <row r="1223" spans="16:17" x14ac:dyDescent="0.15">
      <c r="P1223" s="388"/>
      <c r="Q1223" s="388"/>
    </row>
    <row r="1224" spans="16:17" x14ac:dyDescent="0.15">
      <c r="P1224" s="388"/>
      <c r="Q1224" s="388"/>
    </row>
    <row r="1225" spans="16:17" x14ac:dyDescent="0.15">
      <c r="P1225" s="388"/>
      <c r="Q1225" s="388"/>
    </row>
    <row r="1226" spans="16:17" x14ac:dyDescent="0.15">
      <c r="P1226" s="388"/>
      <c r="Q1226" s="388"/>
    </row>
    <row r="1227" spans="16:17" x14ac:dyDescent="0.15">
      <c r="P1227" s="388"/>
      <c r="Q1227" s="388"/>
    </row>
    <row r="1228" spans="16:17" x14ac:dyDescent="0.15">
      <c r="P1228" s="388"/>
      <c r="Q1228" s="388"/>
    </row>
    <row r="1229" spans="16:17" x14ac:dyDescent="0.15">
      <c r="P1229" s="388"/>
      <c r="Q1229" s="388"/>
    </row>
    <row r="1230" spans="16:17" x14ac:dyDescent="0.15">
      <c r="P1230" s="388"/>
      <c r="Q1230" s="388"/>
    </row>
    <row r="1231" spans="16:17" x14ac:dyDescent="0.15">
      <c r="P1231" s="388"/>
      <c r="Q1231" s="388"/>
    </row>
    <row r="1232" spans="16:17" x14ac:dyDescent="0.15">
      <c r="P1232" s="388"/>
      <c r="Q1232" s="388"/>
    </row>
    <row r="1233" spans="16:17" x14ac:dyDescent="0.15">
      <c r="P1233" s="388"/>
      <c r="Q1233" s="388"/>
    </row>
    <row r="1234" spans="16:17" x14ac:dyDescent="0.15">
      <c r="P1234" s="388"/>
      <c r="Q1234" s="388"/>
    </row>
    <row r="1235" spans="16:17" x14ac:dyDescent="0.15">
      <c r="P1235" s="388"/>
      <c r="Q1235" s="388"/>
    </row>
    <row r="1236" spans="16:17" x14ac:dyDescent="0.15">
      <c r="P1236" s="388"/>
      <c r="Q1236" s="388"/>
    </row>
    <row r="1237" spans="16:17" x14ac:dyDescent="0.15">
      <c r="P1237" s="388"/>
      <c r="Q1237" s="388"/>
    </row>
    <row r="1238" spans="16:17" x14ac:dyDescent="0.15">
      <c r="P1238" s="388"/>
      <c r="Q1238" s="388"/>
    </row>
    <row r="1239" spans="16:17" x14ac:dyDescent="0.15">
      <c r="P1239" s="388"/>
      <c r="Q1239" s="388"/>
    </row>
    <row r="1240" spans="16:17" x14ac:dyDescent="0.15">
      <c r="P1240" s="388"/>
      <c r="Q1240" s="388"/>
    </row>
    <row r="1241" spans="16:17" x14ac:dyDescent="0.15">
      <c r="P1241" s="388"/>
      <c r="Q1241" s="388"/>
    </row>
    <row r="1242" spans="16:17" x14ac:dyDescent="0.15">
      <c r="P1242" s="388"/>
      <c r="Q1242" s="388"/>
    </row>
    <row r="1243" spans="16:17" x14ac:dyDescent="0.15">
      <c r="P1243" s="388"/>
      <c r="Q1243" s="388"/>
    </row>
    <row r="1244" spans="16:17" x14ac:dyDescent="0.15">
      <c r="P1244" s="388"/>
      <c r="Q1244" s="388"/>
    </row>
    <row r="1245" spans="16:17" x14ac:dyDescent="0.15">
      <c r="P1245" s="388"/>
      <c r="Q1245" s="388"/>
    </row>
    <row r="1246" spans="16:17" x14ac:dyDescent="0.15">
      <c r="P1246" s="388"/>
      <c r="Q1246" s="388"/>
    </row>
    <row r="1247" spans="16:17" x14ac:dyDescent="0.15">
      <c r="P1247" s="388"/>
      <c r="Q1247" s="388"/>
    </row>
    <row r="1248" spans="16:17" x14ac:dyDescent="0.15">
      <c r="P1248" s="388"/>
      <c r="Q1248" s="388"/>
    </row>
    <row r="1249" spans="16:17" x14ac:dyDescent="0.15">
      <c r="P1249" s="388"/>
      <c r="Q1249" s="388"/>
    </row>
    <row r="1250" spans="16:17" x14ac:dyDescent="0.15">
      <c r="P1250" s="388"/>
      <c r="Q1250" s="388"/>
    </row>
    <row r="1251" spans="16:17" x14ac:dyDescent="0.15">
      <c r="P1251" s="388"/>
      <c r="Q1251" s="388"/>
    </row>
    <row r="1252" spans="16:17" x14ac:dyDescent="0.15">
      <c r="P1252" s="388"/>
      <c r="Q1252" s="388"/>
    </row>
    <row r="1253" spans="16:17" x14ac:dyDescent="0.15">
      <c r="P1253" s="388"/>
      <c r="Q1253" s="388"/>
    </row>
    <row r="1254" spans="16:17" x14ac:dyDescent="0.15">
      <c r="P1254" s="388"/>
      <c r="Q1254" s="388"/>
    </row>
    <row r="1255" spans="16:17" x14ac:dyDescent="0.15">
      <c r="P1255" s="388"/>
      <c r="Q1255" s="388"/>
    </row>
    <row r="1256" spans="16:17" x14ac:dyDescent="0.15">
      <c r="P1256" s="388"/>
      <c r="Q1256" s="388"/>
    </row>
    <row r="1257" spans="16:17" x14ac:dyDescent="0.15">
      <c r="P1257" s="388"/>
      <c r="Q1257" s="388"/>
    </row>
    <row r="1258" spans="16:17" x14ac:dyDescent="0.15">
      <c r="P1258" s="388"/>
      <c r="Q1258" s="388"/>
    </row>
    <row r="1259" spans="16:17" x14ac:dyDescent="0.15">
      <c r="P1259" s="388"/>
      <c r="Q1259" s="388"/>
    </row>
    <row r="1260" spans="16:17" x14ac:dyDescent="0.15">
      <c r="P1260" s="388"/>
      <c r="Q1260" s="388"/>
    </row>
    <row r="1261" spans="16:17" x14ac:dyDescent="0.15">
      <c r="P1261" s="388"/>
      <c r="Q1261" s="388"/>
    </row>
    <row r="1262" spans="16:17" x14ac:dyDescent="0.15">
      <c r="P1262" s="388"/>
      <c r="Q1262" s="388"/>
    </row>
    <row r="1263" spans="16:17" x14ac:dyDescent="0.15">
      <c r="P1263" s="388"/>
      <c r="Q1263" s="388"/>
    </row>
    <row r="1264" spans="16:17" x14ac:dyDescent="0.15">
      <c r="P1264" s="388"/>
      <c r="Q1264" s="388"/>
    </row>
    <row r="1265" spans="16:17" x14ac:dyDescent="0.15">
      <c r="P1265" s="388"/>
      <c r="Q1265" s="388"/>
    </row>
    <row r="1266" spans="16:17" x14ac:dyDescent="0.15">
      <c r="P1266" s="388"/>
      <c r="Q1266" s="388"/>
    </row>
    <row r="1267" spans="16:17" x14ac:dyDescent="0.15">
      <c r="P1267" s="388"/>
      <c r="Q1267" s="388"/>
    </row>
    <row r="1268" spans="16:17" x14ac:dyDescent="0.15">
      <c r="P1268" s="388"/>
      <c r="Q1268" s="388"/>
    </row>
    <row r="1269" spans="16:17" x14ac:dyDescent="0.15">
      <c r="P1269" s="388"/>
      <c r="Q1269" s="388"/>
    </row>
    <row r="1270" spans="16:17" x14ac:dyDescent="0.15">
      <c r="P1270" s="388"/>
      <c r="Q1270" s="388"/>
    </row>
    <row r="1271" spans="16:17" x14ac:dyDescent="0.15">
      <c r="P1271" s="388"/>
      <c r="Q1271" s="388"/>
    </row>
    <row r="1272" spans="16:17" x14ac:dyDescent="0.15">
      <c r="P1272" s="388"/>
      <c r="Q1272" s="388"/>
    </row>
    <row r="1273" spans="16:17" x14ac:dyDescent="0.15">
      <c r="P1273" s="388"/>
      <c r="Q1273" s="388"/>
    </row>
    <row r="1274" spans="16:17" x14ac:dyDescent="0.15">
      <c r="P1274" s="388"/>
      <c r="Q1274" s="388"/>
    </row>
    <row r="1275" spans="16:17" x14ac:dyDescent="0.15">
      <c r="P1275" s="388"/>
      <c r="Q1275" s="388"/>
    </row>
    <row r="1276" spans="16:17" x14ac:dyDescent="0.15">
      <c r="P1276" s="388"/>
      <c r="Q1276" s="388"/>
    </row>
    <row r="1277" spans="16:17" x14ac:dyDescent="0.15">
      <c r="P1277" s="388"/>
      <c r="Q1277" s="388"/>
    </row>
    <row r="1278" spans="16:17" x14ac:dyDescent="0.15">
      <c r="P1278" s="388"/>
      <c r="Q1278" s="388"/>
    </row>
    <row r="1279" spans="16:17" x14ac:dyDescent="0.15">
      <c r="P1279" s="388"/>
      <c r="Q1279" s="388"/>
    </row>
    <row r="1280" spans="16:17" x14ac:dyDescent="0.15">
      <c r="P1280" s="388"/>
      <c r="Q1280" s="388"/>
    </row>
    <row r="1281" spans="16:17" x14ac:dyDescent="0.15">
      <c r="P1281" s="388"/>
      <c r="Q1281" s="388"/>
    </row>
    <row r="1282" spans="16:17" x14ac:dyDescent="0.15">
      <c r="P1282" s="388"/>
      <c r="Q1282" s="388"/>
    </row>
    <row r="1283" spans="16:17" x14ac:dyDescent="0.15">
      <c r="P1283" s="388"/>
      <c r="Q1283" s="388"/>
    </row>
    <row r="1284" spans="16:17" x14ac:dyDescent="0.15">
      <c r="P1284" s="388"/>
      <c r="Q1284" s="388"/>
    </row>
    <row r="1285" spans="16:17" x14ac:dyDescent="0.15">
      <c r="P1285" s="388"/>
      <c r="Q1285" s="388"/>
    </row>
    <row r="1286" spans="16:17" x14ac:dyDescent="0.15">
      <c r="P1286" s="388"/>
      <c r="Q1286" s="388"/>
    </row>
    <row r="1287" spans="16:17" x14ac:dyDescent="0.15">
      <c r="P1287" s="388"/>
      <c r="Q1287" s="388"/>
    </row>
    <row r="1288" spans="16:17" x14ac:dyDescent="0.15">
      <c r="P1288" s="388"/>
      <c r="Q1288" s="388"/>
    </row>
    <row r="1289" spans="16:17" x14ac:dyDescent="0.15">
      <c r="P1289" s="388"/>
      <c r="Q1289" s="388"/>
    </row>
    <row r="1290" spans="16:17" x14ac:dyDescent="0.15">
      <c r="P1290" s="388"/>
      <c r="Q1290" s="388"/>
    </row>
    <row r="1291" spans="16:17" x14ac:dyDescent="0.15">
      <c r="P1291" s="388"/>
      <c r="Q1291" s="388"/>
    </row>
    <row r="1292" spans="16:17" x14ac:dyDescent="0.15">
      <c r="P1292" s="388"/>
      <c r="Q1292" s="388"/>
    </row>
    <row r="1293" spans="16:17" x14ac:dyDescent="0.15">
      <c r="P1293" s="388"/>
      <c r="Q1293" s="388"/>
    </row>
    <row r="1294" spans="16:17" x14ac:dyDescent="0.15">
      <c r="P1294" s="388"/>
      <c r="Q1294" s="388"/>
    </row>
    <row r="1295" spans="16:17" x14ac:dyDescent="0.15">
      <c r="P1295" s="388"/>
      <c r="Q1295" s="388"/>
    </row>
    <row r="1296" spans="16:17" x14ac:dyDescent="0.15">
      <c r="P1296" s="388"/>
      <c r="Q1296" s="388"/>
    </row>
    <row r="1297" spans="16:17" x14ac:dyDescent="0.15">
      <c r="P1297" s="388"/>
      <c r="Q1297" s="388"/>
    </row>
    <row r="1298" spans="16:17" x14ac:dyDescent="0.15">
      <c r="P1298" s="388"/>
      <c r="Q1298" s="388"/>
    </row>
    <row r="1299" spans="16:17" x14ac:dyDescent="0.15">
      <c r="P1299" s="388"/>
      <c r="Q1299" s="388"/>
    </row>
    <row r="1300" spans="16:17" x14ac:dyDescent="0.15">
      <c r="P1300" s="388"/>
      <c r="Q1300" s="388"/>
    </row>
    <row r="1301" spans="16:17" x14ac:dyDescent="0.15">
      <c r="P1301" s="388"/>
      <c r="Q1301" s="388"/>
    </row>
    <row r="1302" spans="16:17" x14ac:dyDescent="0.15">
      <c r="P1302" s="388"/>
      <c r="Q1302" s="388"/>
    </row>
    <row r="1303" spans="16:17" x14ac:dyDescent="0.15">
      <c r="P1303" s="388"/>
      <c r="Q1303" s="388"/>
    </row>
    <row r="1304" spans="16:17" x14ac:dyDescent="0.15">
      <c r="P1304" s="388"/>
      <c r="Q1304" s="388"/>
    </row>
    <row r="1305" spans="16:17" x14ac:dyDescent="0.15">
      <c r="P1305" s="388"/>
      <c r="Q1305" s="388"/>
    </row>
    <row r="1306" spans="16:17" x14ac:dyDescent="0.15">
      <c r="P1306" s="388"/>
      <c r="Q1306" s="388"/>
    </row>
    <row r="1307" spans="16:17" x14ac:dyDescent="0.15">
      <c r="P1307" s="388"/>
      <c r="Q1307" s="388"/>
    </row>
    <row r="1308" spans="16:17" x14ac:dyDescent="0.15">
      <c r="P1308" s="388"/>
      <c r="Q1308" s="388"/>
    </row>
    <row r="1309" spans="16:17" x14ac:dyDescent="0.15">
      <c r="P1309" s="388"/>
      <c r="Q1309" s="388"/>
    </row>
    <row r="1310" spans="16:17" x14ac:dyDescent="0.15">
      <c r="P1310" s="388"/>
      <c r="Q1310" s="388"/>
    </row>
    <row r="1311" spans="16:17" x14ac:dyDescent="0.15">
      <c r="P1311" s="388"/>
      <c r="Q1311" s="388"/>
    </row>
    <row r="1312" spans="16:17" x14ac:dyDescent="0.15">
      <c r="P1312" s="388"/>
      <c r="Q1312" s="388"/>
    </row>
    <row r="1313" spans="16:17" x14ac:dyDescent="0.15">
      <c r="P1313" s="388"/>
      <c r="Q1313" s="388"/>
    </row>
    <row r="1314" spans="16:17" x14ac:dyDescent="0.15">
      <c r="P1314" s="388"/>
      <c r="Q1314" s="388"/>
    </row>
    <row r="1315" spans="16:17" x14ac:dyDescent="0.15">
      <c r="P1315" s="388"/>
      <c r="Q1315" s="388"/>
    </row>
    <row r="1316" spans="16:17" x14ac:dyDescent="0.15">
      <c r="P1316" s="388"/>
      <c r="Q1316" s="388"/>
    </row>
    <row r="1317" spans="16:17" x14ac:dyDescent="0.15">
      <c r="P1317" s="388"/>
      <c r="Q1317" s="388"/>
    </row>
    <row r="1318" spans="16:17" x14ac:dyDescent="0.15">
      <c r="P1318" s="388"/>
      <c r="Q1318" s="388"/>
    </row>
    <row r="1319" spans="16:17" x14ac:dyDescent="0.15">
      <c r="P1319" s="388"/>
      <c r="Q1319" s="388"/>
    </row>
    <row r="1320" spans="16:17" x14ac:dyDescent="0.15">
      <c r="P1320" s="388"/>
      <c r="Q1320" s="388"/>
    </row>
    <row r="1321" spans="16:17" x14ac:dyDescent="0.15">
      <c r="P1321" s="388"/>
      <c r="Q1321" s="388"/>
    </row>
    <row r="1322" spans="16:17" x14ac:dyDescent="0.15">
      <c r="P1322" s="388"/>
      <c r="Q1322" s="388"/>
    </row>
    <row r="1323" spans="16:17" x14ac:dyDescent="0.15">
      <c r="P1323" s="388"/>
      <c r="Q1323" s="388"/>
    </row>
    <row r="1324" spans="16:17" x14ac:dyDescent="0.15">
      <c r="P1324" s="388"/>
      <c r="Q1324" s="388"/>
    </row>
    <row r="1325" spans="16:17" x14ac:dyDescent="0.15">
      <c r="P1325" s="388"/>
      <c r="Q1325" s="388"/>
    </row>
    <row r="1326" spans="16:17" x14ac:dyDescent="0.15">
      <c r="P1326" s="388"/>
      <c r="Q1326" s="388"/>
    </row>
    <row r="1327" spans="16:17" x14ac:dyDescent="0.15">
      <c r="P1327" s="388"/>
      <c r="Q1327" s="388"/>
    </row>
    <row r="1328" spans="16:17" x14ac:dyDescent="0.15">
      <c r="P1328" s="388"/>
      <c r="Q1328" s="388"/>
    </row>
    <row r="1329" spans="16:17" x14ac:dyDescent="0.15">
      <c r="P1329" s="388"/>
      <c r="Q1329" s="388"/>
    </row>
    <row r="1330" spans="16:17" x14ac:dyDescent="0.15">
      <c r="P1330" s="388"/>
      <c r="Q1330" s="388"/>
    </row>
    <row r="1331" spans="16:17" x14ac:dyDescent="0.15">
      <c r="P1331" s="388"/>
      <c r="Q1331" s="388"/>
    </row>
    <row r="1332" spans="16:17" x14ac:dyDescent="0.15">
      <c r="P1332" s="388"/>
      <c r="Q1332" s="388"/>
    </row>
    <row r="1333" spans="16:17" x14ac:dyDescent="0.15">
      <c r="P1333" s="388"/>
      <c r="Q1333" s="388"/>
    </row>
    <row r="1334" spans="16:17" x14ac:dyDescent="0.15">
      <c r="P1334" s="388"/>
      <c r="Q1334" s="388"/>
    </row>
    <row r="1335" spans="16:17" x14ac:dyDescent="0.15">
      <c r="P1335" s="388"/>
      <c r="Q1335" s="388"/>
    </row>
    <row r="1336" spans="16:17" x14ac:dyDescent="0.15">
      <c r="P1336" s="388"/>
      <c r="Q1336" s="388"/>
    </row>
    <row r="1337" spans="16:17" x14ac:dyDescent="0.15">
      <c r="P1337" s="388"/>
      <c r="Q1337" s="388"/>
    </row>
    <row r="1338" spans="16:17" x14ac:dyDescent="0.15">
      <c r="P1338" s="388"/>
      <c r="Q1338" s="388"/>
    </row>
    <row r="1339" spans="16:17" x14ac:dyDescent="0.15">
      <c r="P1339" s="388"/>
      <c r="Q1339" s="388"/>
    </row>
    <row r="1340" spans="16:17" x14ac:dyDescent="0.15">
      <c r="P1340" s="388"/>
      <c r="Q1340" s="388"/>
    </row>
    <row r="1341" spans="16:17" x14ac:dyDescent="0.15">
      <c r="P1341" s="388"/>
      <c r="Q1341" s="388"/>
    </row>
    <row r="1342" spans="16:17" x14ac:dyDescent="0.15">
      <c r="P1342" s="388"/>
      <c r="Q1342" s="388"/>
    </row>
    <row r="1343" spans="16:17" x14ac:dyDescent="0.15">
      <c r="P1343" s="388"/>
      <c r="Q1343" s="388"/>
    </row>
    <row r="1344" spans="16:17" x14ac:dyDescent="0.15">
      <c r="P1344" s="388"/>
      <c r="Q1344" s="388"/>
    </row>
    <row r="1345" spans="16:17" x14ac:dyDescent="0.15">
      <c r="P1345" s="388"/>
      <c r="Q1345" s="388"/>
    </row>
    <row r="1346" spans="16:17" x14ac:dyDescent="0.15">
      <c r="P1346" s="388"/>
      <c r="Q1346" s="388"/>
    </row>
    <row r="1347" spans="16:17" x14ac:dyDescent="0.15">
      <c r="P1347" s="388"/>
      <c r="Q1347" s="388"/>
    </row>
    <row r="1348" spans="16:17" x14ac:dyDescent="0.15">
      <c r="P1348" s="388"/>
      <c r="Q1348" s="388"/>
    </row>
    <row r="1349" spans="16:17" x14ac:dyDescent="0.15">
      <c r="P1349" s="388"/>
      <c r="Q1349" s="388"/>
    </row>
    <row r="1350" spans="16:17" x14ac:dyDescent="0.15">
      <c r="P1350" s="388"/>
      <c r="Q1350" s="388"/>
    </row>
    <row r="1351" spans="16:17" x14ac:dyDescent="0.15">
      <c r="P1351" s="388"/>
      <c r="Q1351" s="388"/>
    </row>
    <row r="1352" spans="16:17" x14ac:dyDescent="0.15">
      <c r="P1352" s="388"/>
      <c r="Q1352" s="388"/>
    </row>
    <row r="1353" spans="16:17" x14ac:dyDescent="0.15">
      <c r="P1353" s="388"/>
      <c r="Q1353" s="388"/>
    </row>
    <row r="1354" spans="16:17" x14ac:dyDescent="0.15">
      <c r="P1354" s="388"/>
      <c r="Q1354" s="388"/>
    </row>
    <row r="1355" spans="16:17" x14ac:dyDescent="0.15">
      <c r="P1355" s="388"/>
      <c r="Q1355" s="388"/>
    </row>
    <row r="1356" spans="16:17" x14ac:dyDescent="0.15">
      <c r="P1356" s="388"/>
      <c r="Q1356" s="388"/>
    </row>
    <row r="1357" spans="16:17" x14ac:dyDescent="0.15">
      <c r="P1357" s="388"/>
      <c r="Q1357" s="388"/>
    </row>
    <row r="1358" spans="16:17" x14ac:dyDescent="0.15">
      <c r="P1358" s="388"/>
      <c r="Q1358" s="388"/>
    </row>
    <row r="1359" spans="16:17" x14ac:dyDescent="0.15">
      <c r="P1359" s="388"/>
      <c r="Q1359" s="388"/>
    </row>
    <row r="1360" spans="16:17" x14ac:dyDescent="0.15">
      <c r="P1360" s="388"/>
      <c r="Q1360" s="388"/>
    </row>
    <row r="1361" spans="16:17" x14ac:dyDescent="0.15">
      <c r="P1361" s="388"/>
      <c r="Q1361" s="388"/>
    </row>
    <row r="1362" spans="16:17" x14ac:dyDescent="0.15">
      <c r="P1362" s="388"/>
      <c r="Q1362" s="388"/>
    </row>
    <row r="1363" spans="16:17" x14ac:dyDescent="0.15">
      <c r="P1363" s="388"/>
      <c r="Q1363" s="388"/>
    </row>
    <row r="1364" spans="16:17" x14ac:dyDescent="0.15">
      <c r="P1364" s="388"/>
      <c r="Q1364" s="388"/>
    </row>
    <row r="1365" spans="16:17" x14ac:dyDescent="0.15">
      <c r="P1365" s="388"/>
      <c r="Q1365" s="388"/>
    </row>
    <row r="1366" spans="16:17" x14ac:dyDescent="0.15">
      <c r="P1366" s="388"/>
      <c r="Q1366" s="388"/>
    </row>
    <row r="1367" spans="16:17" x14ac:dyDescent="0.15">
      <c r="P1367" s="388"/>
      <c r="Q1367" s="388"/>
    </row>
    <row r="1368" spans="16:17" x14ac:dyDescent="0.15">
      <c r="P1368" s="388"/>
      <c r="Q1368" s="388"/>
    </row>
    <row r="1369" spans="16:17" x14ac:dyDescent="0.15">
      <c r="P1369" s="388"/>
      <c r="Q1369" s="388"/>
    </row>
    <row r="1370" spans="16:17" x14ac:dyDescent="0.15">
      <c r="P1370" s="388"/>
      <c r="Q1370" s="388"/>
    </row>
    <row r="1371" spans="16:17" x14ac:dyDescent="0.15">
      <c r="P1371" s="388"/>
      <c r="Q1371" s="388"/>
    </row>
    <row r="1372" spans="16:17" x14ac:dyDescent="0.15">
      <c r="P1372" s="388"/>
      <c r="Q1372" s="388"/>
    </row>
    <row r="1373" spans="16:17" x14ac:dyDescent="0.15">
      <c r="P1373" s="388"/>
      <c r="Q1373" s="388"/>
    </row>
    <row r="1374" spans="16:17" x14ac:dyDescent="0.15">
      <c r="P1374" s="388"/>
      <c r="Q1374" s="388"/>
    </row>
    <row r="1375" spans="16:17" x14ac:dyDescent="0.15">
      <c r="P1375" s="388"/>
      <c r="Q1375" s="388"/>
    </row>
    <row r="1376" spans="16:17" x14ac:dyDescent="0.15">
      <c r="P1376" s="388"/>
      <c r="Q1376" s="388"/>
    </row>
    <row r="1377" spans="16:17" x14ac:dyDescent="0.15">
      <c r="P1377" s="388"/>
      <c r="Q1377" s="388"/>
    </row>
    <row r="1378" spans="16:17" x14ac:dyDescent="0.15">
      <c r="P1378" s="388"/>
      <c r="Q1378" s="388"/>
    </row>
    <row r="1379" spans="16:17" x14ac:dyDescent="0.15">
      <c r="P1379" s="388"/>
      <c r="Q1379" s="388"/>
    </row>
    <row r="1380" spans="16:17" x14ac:dyDescent="0.15">
      <c r="P1380" s="388"/>
      <c r="Q1380" s="388"/>
    </row>
    <row r="1381" spans="16:17" x14ac:dyDescent="0.15">
      <c r="P1381" s="388"/>
      <c r="Q1381" s="388"/>
    </row>
    <row r="1382" spans="16:17" x14ac:dyDescent="0.15">
      <c r="P1382" s="388"/>
      <c r="Q1382" s="388"/>
    </row>
    <row r="1383" spans="16:17" x14ac:dyDescent="0.15">
      <c r="P1383" s="388"/>
      <c r="Q1383" s="388"/>
    </row>
    <row r="1384" spans="16:17" x14ac:dyDescent="0.15">
      <c r="P1384" s="388"/>
      <c r="Q1384" s="388"/>
    </row>
    <row r="1385" spans="16:17" x14ac:dyDescent="0.15">
      <c r="P1385" s="388"/>
      <c r="Q1385" s="388"/>
    </row>
    <row r="1386" spans="16:17" x14ac:dyDescent="0.15">
      <c r="P1386" s="388"/>
      <c r="Q1386" s="388"/>
    </row>
    <row r="1387" spans="16:17" x14ac:dyDescent="0.15">
      <c r="P1387" s="388"/>
      <c r="Q1387" s="388"/>
    </row>
    <row r="1388" spans="16:17" x14ac:dyDescent="0.15">
      <c r="P1388" s="388"/>
      <c r="Q1388" s="388"/>
    </row>
    <row r="1389" spans="16:17" x14ac:dyDescent="0.15">
      <c r="P1389" s="388"/>
      <c r="Q1389" s="388"/>
    </row>
    <row r="1390" spans="16:17" x14ac:dyDescent="0.15">
      <c r="P1390" s="388"/>
      <c r="Q1390" s="388"/>
    </row>
    <row r="1391" spans="16:17" x14ac:dyDescent="0.15">
      <c r="P1391" s="388"/>
      <c r="Q1391" s="388"/>
    </row>
    <row r="1392" spans="16:17" x14ac:dyDescent="0.15">
      <c r="P1392" s="388"/>
      <c r="Q1392" s="388"/>
    </row>
    <row r="1393" spans="16:17" x14ac:dyDescent="0.15">
      <c r="P1393" s="388"/>
      <c r="Q1393" s="388"/>
    </row>
    <row r="1394" spans="16:17" x14ac:dyDescent="0.15">
      <c r="P1394" s="388"/>
      <c r="Q1394" s="388"/>
    </row>
    <row r="1395" spans="16:17" x14ac:dyDescent="0.15">
      <c r="P1395" s="388"/>
      <c r="Q1395" s="388"/>
    </row>
    <row r="1396" spans="16:17" x14ac:dyDescent="0.15">
      <c r="P1396" s="388"/>
      <c r="Q1396" s="388"/>
    </row>
    <row r="1397" spans="16:17" x14ac:dyDescent="0.15">
      <c r="P1397" s="388"/>
      <c r="Q1397" s="388"/>
    </row>
    <row r="1398" spans="16:17" x14ac:dyDescent="0.15">
      <c r="P1398" s="388"/>
      <c r="Q1398" s="388"/>
    </row>
    <row r="1399" spans="16:17" x14ac:dyDescent="0.15">
      <c r="P1399" s="388"/>
      <c r="Q1399" s="388"/>
    </row>
    <row r="1400" spans="16:17" x14ac:dyDescent="0.15">
      <c r="P1400" s="388"/>
      <c r="Q1400" s="388"/>
    </row>
    <row r="1401" spans="16:17" x14ac:dyDescent="0.15">
      <c r="P1401" s="388"/>
      <c r="Q1401" s="388"/>
    </row>
    <row r="1402" spans="16:17" x14ac:dyDescent="0.15">
      <c r="P1402" s="388"/>
      <c r="Q1402" s="388"/>
    </row>
    <row r="1403" spans="16:17" x14ac:dyDescent="0.15">
      <c r="P1403" s="388"/>
      <c r="Q1403" s="388"/>
    </row>
    <row r="1404" spans="16:17" x14ac:dyDescent="0.15">
      <c r="P1404" s="388"/>
      <c r="Q1404" s="388"/>
    </row>
    <row r="1405" spans="16:17" x14ac:dyDescent="0.15">
      <c r="P1405" s="388"/>
      <c r="Q1405" s="388"/>
    </row>
    <row r="1406" spans="16:17" x14ac:dyDescent="0.15">
      <c r="P1406" s="388"/>
      <c r="Q1406" s="388"/>
    </row>
    <row r="1407" spans="16:17" x14ac:dyDescent="0.15">
      <c r="P1407" s="388"/>
      <c r="Q1407" s="388"/>
    </row>
    <row r="1408" spans="16:17" x14ac:dyDescent="0.15">
      <c r="P1408" s="388"/>
      <c r="Q1408" s="388"/>
    </row>
    <row r="1409" spans="16:17" x14ac:dyDescent="0.15">
      <c r="P1409" s="388"/>
      <c r="Q1409" s="388"/>
    </row>
    <row r="1410" spans="16:17" x14ac:dyDescent="0.15">
      <c r="P1410" s="388"/>
      <c r="Q1410" s="388"/>
    </row>
    <row r="1411" spans="16:17" x14ac:dyDescent="0.15">
      <c r="P1411" s="388"/>
      <c r="Q1411" s="388"/>
    </row>
    <row r="1412" spans="16:17" x14ac:dyDescent="0.15">
      <c r="P1412" s="388"/>
      <c r="Q1412" s="388"/>
    </row>
    <row r="1413" spans="16:17" x14ac:dyDescent="0.15">
      <c r="P1413" s="388"/>
      <c r="Q1413" s="388"/>
    </row>
    <row r="1414" spans="16:17" x14ac:dyDescent="0.15">
      <c r="P1414" s="388"/>
      <c r="Q1414" s="388"/>
    </row>
    <row r="1415" spans="16:17" x14ac:dyDescent="0.15">
      <c r="P1415" s="388"/>
      <c r="Q1415" s="388"/>
    </row>
    <row r="1416" spans="16:17" x14ac:dyDescent="0.15">
      <c r="P1416" s="388"/>
      <c r="Q1416" s="388"/>
    </row>
    <row r="1417" spans="16:17" x14ac:dyDescent="0.15">
      <c r="P1417" s="388"/>
      <c r="Q1417" s="388"/>
    </row>
    <row r="1418" spans="16:17" x14ac:dyDescent="0.15">
      <c r="P1418" s="388"/>
      <c r="Q1418" s="388"/>
    </row>
    <row r="1419" spans="16:17" x14ac:dyDescent="0.15">
      <c r="P1419" s="388"/>
      <c r="Q1419" s="388"/>
    </row>
    <row r="1420" spans="16:17" x14ac:dyDescent="0.15">
      <c r="P1420" s="388"/>
      <c r="Q1420" s="388"/>
    </row>
    <row r="1421" spans="16:17" x14ac:dyDescent="0.15">
      <c r="P1421" s="388"/>
      <c r="Q1421" s="388"/>
    </row>
    <row r="1422" spans="16:17" x14ac:dyDescent="0.15">
      <c r="P1422" s="388"/>
      <c r="Q1422" s="388"/>
    </row>
    <row r="1423" spans="16:17" x14ac:dyDescent="0.15">
      <c r="P1423" s="388"/>
      <c r="Q1423" s="388"/>
    </row>
    <row r="1424" spans="16:17" x14ac:dyDescent="0.15">
      <c r="P1424" s="388"/>
      <c r="Q1424" s="388"/>
    </row>
    <row r="1425" spans="16:17" x14ac:dyDescent="0.15">
      <c r="P1425" s="388"/>
      <c r="Q1425" s="388"/>
    </row>
    <row r="1426" spans="16:17" x14ac:dyDescent="0.15">
      <c r="P1426" s="388"/>
      <c r="Q1426" s="388"/>
    </row>
    <row r="1427" spans="16:17" x14ac:dyDescent="0.15">
      <c r="P1427" s="388"/>
      <c r="Q1427" s="388"/>
    </row>
    <row r="1428" spans="16:17" x14ac:dyDescent="0.15">
      <c r="P1428" s="388"/>
      <c r="Q1428" s="388"/>
    </row>
    <row r="1429" spans="16:17" x14ac:dyDescent="0.15">
      <c r="P1429" s="388"/>
      <c r="Q1429" s="388"/>
    </row>
    <row r="1430" spans="16:17" x14ac:dyDescent="0.15">
      <c r="P1430" s="388"/>
      <c r="Q1430" s="388"/>
    </row>
    <row r="1431" spans="16:17" x14ac:dyDescent="0.15">
      <c r="P1431" s="388"/>
      <c r="Q1431" s="388"/>
    </row>
    <row r="1432" spans="16:17" x14ac:dyDescent="0.15">
      <c r="P1432" s="388"/>
      <c r="Q1432" s="388"/>
    </row>
    <row r="1433" spans="16:17" x14ac:dyDescent="0.15">
      <c r="P1433" s="388"/>
      <c r="Q1433" s="388"/>
    </row>
    <row r="1434" spans="16:17" x14ac:dyDescent="0.15">
      <c r="P1434" s="388"/>
      <c r="Q1434" s="388"/>
    </row>
    <row r="1435" spans="16:17" x14ac:dyDescent="0.15">
      <c r="P1435" s="388"/>
      <c r="Q1435" s="388"/>
    </row>
    <row r="1436" spans="16:17" x14ac:dyDescent="0.15">
      <c r="P1436" s="388"/>
      <c r="Q1436" s="388"/>
    </row>
    <row r="1437" spans="16:17" x14ac:dyDescent="0.15">
      <c r="P1437" s="388"/>
      <c r="Q1437" s="388"/>
    </row>
    <row r="1438" spans="16:17" x14ac:dyDescent="0.15">
      <c r="P1438" s="388"/>
      <c r="Q1438" s="388"/>
    </row>
    <row r="1439" spans="16:17" x14ac:dyDescent="0.15">
      <c r="P1439" s="388"/>
      <c r="Q1439" s="388"/>
    </row>
    <row r="1440" spans="16:17" x14ac:dyDescent="0.15">
      <c r="P1440" s="388"/>
      <c r="Q1440" s="388"/>
    </row>
    <row r="1441" spans="16:17" x14ac:dyDescent="0.15">
      <c r="P1441" s="388"/>
      <c r="Q1441" s="388"/>
    </row>
    <row r="1442" spans="16:17" x14ac:dyDescent="0.15">
      <c r="P1442" s="388"/>
      <c r="Q1442" s="388"/>
    </row>
    <row r="1443" spans="16:17" x14ac:dyDescent="0.15">
      <c r="P1443" s="388"/>
      <c r="Q1443" s="388"/>
    </row>
    <row r="1444" spans="16:17" x14ac:dyDescent="0.15">
      <c r="P1444" s="388"/>
      <c r="Q1444" s="388"/>
    </row>
    <row r="1445" spans="16:17" x14ac:dyDescent="0.15">
      <c r="P1445" s="388"/>
      <c r="Q1445" s="388"/>
    </row>
    <row r="1446" spans="16:17" x14ac:dyDescent="0.15">
      <c r="P1446" s="388"/>
      <c r="Q1446" s="388"/>
    </row>
    <row r="1447" spans="16:17" x14ac:dyDescent="0.15">
      <c r="P1447" s="388"/>
      <c r="Q1447" s="388"/>
    </row>
    <row r="1448" spans="16:17" x14ac:dyDescent="0.15">
      <c r="P1448" s="388"/>
      <c r="Q1448" s="388"/>
    </row>
    <row r="1449" spans="16:17" x14ac:dyDescent="0.15">
      <c r="P1449" s="388"/>
      <c r="Q1449" s="388"/>
    </row>
    <row r="1450" spans="16:17" x14ac:dyDescent="0.15">
      <c r="P1450" s="388"/>
      <c r="Q1450" s="388"/>
    </row>
    <row r="1451" spans="16:17" x14ac:dyDescent="0.15">
      <c r="P1451" s="388"/>
      <c r="Q1451" s="388"/>
    </row>
    <row r="1452" spans="16:17" x14ac:dyDescent="0.15">
      <c r="P1452" s="388"/>
      <c r="Q1452" s="388"/>
    </row>
    <row r="1453" spans="16:17" x14ac:dyDescent="0.15">
      <c r="P1453" s="388"/>
      <c r="Q1453" s="388"/>
    </row>
    <row r="1454" spans="16:17" x14ac:dyDescent="0.15">
      <c r="P1454" s="388"/>
      <c r="Q1454" s="388"/>
    </row>
    <row r="1455" spans="16:17" x14ac:dyDescent="0.15">
      <c r="P1455" s="388"/>
      <c r="Q1455" s="388"/>
    </row>
    <row r="1456" spans="16:17" x14ac:dyDescent="0.15">
      <c r="P1456" s="388"/>
      <c r="Q1456" s="388"/>
    </row>
    <row r="1457" spans="16:17" x14ac:dyDescent="0.15">
      <c r="P1457" s="388"/>
      <c r="Q1457" s="388"/>
    </row>
    <row r="1458" spans="16:17" x14ac:dyDescent="0.15">
      <c r="P1458" s="388"/>
      <c r="Q1458" s="388"/>
    </row>
    <row r="1459" spans="16:17" x14ac:dyDescent="0.15">
      <c r="P1459" s="388"/>
      <c r="Q1459" s="388"/>
    </row>
    <row r="1460" spans="16:17" x14ac:dyDescent="0.15">
      <c r="P1460" s="388"/>
      <c r="Q1460" s="388"/>
    </row>
    <row r="1461" spans="16:17" x14ac:dyDescent="0.15">
      <c r="P1461" s="388"/>
      <c r="Q1461" s="388"/>
    </row>
    <row r="1462" spans="16:17" x14ac:dyDescent="0.15">
      <c r="P1462" s="388"/>
      <c r="Q1462" s="388"/>
    </row>
    <row r="1463" spans="16:17" x14ac:dyDescent="0.15">
      <c r="P1463" s="388"/>
      <c r="Q1463" s="388"/>
    </row>
    <row r="1464" spans="16:17" x14ac:dyDescent="0.15">
      <c r="P1464" s="388"/>
      <c r="Q1464" s="388"/>
    </row>
    <row r="1465" spans="16:17" x14ac:dyDescent="0.15">
      <c r="P1465" s="388"/>
      <c r="Q1465" s="388"/>
    </row>
    <row r="1466" spans="16:17" x14ac:dyDescent="0.15">
      <c r="P1466" s="388"/>
      <c r="Q1466" s="388"/>
    </row>
    <row r="1467" spans="16:17" x14ac:dyDescent="0.15">
      <c r="P1467" s="388"/>
      <c r="Q1467" s="388"/>
    </row>
    <row r="1468" spans="16:17" x14ac:dyDescent="0.15">
      <c r="P1468" s="388"/>
      <c r="Q1468" s="388"/>
    </row>
    <row r="1469" spans="16:17" x14ac:dyDescent="0.15">
      <c r="P1469" s="388"/>
      <c r="Q1469" s="388"/>
    </row>
    <row r="1470" spans="16:17" x14ac:dyDescent="0.15">
      <c r="P1470" s="388"/>
      <c r="Q1470" s="388"/>
    </row>
    <row r="1471" spans="16:17" x14ac:dyDescent="0.15">
      <c r="P1471" s="388"/>
      <c r="Q1471" s="388"/>
    </row>
    <row r="1472" spans="16:17" x14ac:dyDescent="0.15">
      <c r="P1472" s="388"/>
      <c r="Q1472" s="388"/>
    </row>
    <row r="1473" spans="16:17" x14ac:dyDescent="0.15">
      <c r="P1473" s="388"/>
      <c r="Q1473" s="388"/>
    </row>
    <row r="1474" spans="16:17" x14ac:dyDescent="0.15">
      <c r="P1474" s="388"/>
      <c r="Q1474" s="388"/>
    </row>
    <row r="1475" spans="16:17" x14ac:dyDescent="0.15">
      <c r="P1475" s="388"/>
      <c r="Q1475" s="388"/>
    </row>
    <row r="1476" spans="16:17" x14ac:dyDescent="0.15">
      <c r="P1476" s="388"/>
      <c r="Q1476" s="388"/>
    </row>
    <row r="1477" spans="16:17" x14ac:dyDescent="0.15">
      <c r="P1477" s="388"/>
      <c r="Q1477" s="388"/>
    </row>
    <row r="1478" spans="16:17" x14ac:dyDescent="0.15">
      <c r="P1478" s="388"/>
      <c r="Q1478" s="388"/>
    </row>
    <row r="1479" spans="16:17" x14ac:dyDescent="0.15">
      <c r="P1479" s="388"/>
      <c r="Q1479" s="388"/>
    </row>
    <row r="1480" spans="16:17" x14ac:dyDescent="0.15">
      <c r="P1480" s="388"/>
      <c r="Q1480" s="388"/>
    </row>
    <row r="1481" spans="16:17" x14ac:dyDescent="0.15">
      <c r="P1481" s="388"/>
      <c r="Q1481" s="388"/>
    </row>
    <row r="1482" spans="16:17" x14ac:dyDescent="0.15">
      <c r="P1482" s="388"/>
      <c r="Q1482" s="388"/>
    </row>
    <row r="1483" spans="16:17" x14ac:dyDescent="0.15">
      <c r="P1483" s="388"/>
      <c r="Q1483" s="388"/>
    </row>
    <row r="1484" spans="16:17" x14ac:dyDescent="0.15">
      <c r="P1484" s="388"/>
      <c r="Q1484" s="388"/>
    </row>
    <row r="1485" spans="16:17" x14ac:dyDescent="0.15">
      <c r="P1485" s="388"/>
      <c r="Q1485" s="388"/>
    </row>
    <row r="1486" spans="16:17" x14ac:dyDescent="0.15">
      <c r="P1486" s="388"/>
      <c r="Q1486" s="388"/>
    </row>
    <row r="1487" spans="16:17" x14ac:dyDescent="0.15">
      <c r="P1487" s="388"/>
      <c r="Q1487" s="388"/>
    </row>
    <row r="1488" spans="16:17" x14ac:dyDescent="0.15">
      <c r="P1488" s="388"/>
      <c r="Q1488" s="388"/>
    </row>
    <row r="1489" spans="16:17" x14ac:dyDescent="0.15">
      <c r="P1489" s="388"/>
      <c r="Q1489" s="388"/>
    </row>
    <row r="1490" spans="16:17" x14ac:dyDescent="0.15">
      <c r="P1490" s="388"/>
      <c r="Q1490" s="388"/>
    </row>
    <row r="1491" spans="16:17" x14ac:dyDescent="0.15">
      <c r="P1491" s="388"/>
      <c r="Q1491" s="388"/>
    </row>
    <row r="1492" spans="16:17" x14ac:dyDescent="0.15">
      <c r="P1492" s="388"/>
      <c r="Q1492" s="388"/>
    </row>
    <row r="1493" spans="16:17" x14ac:dyDescent="0.15">
      <c r="P1493" s="388"/>
      <c r="Q1493" s="388"/>
    </row>
    <row r="1494" spans="16:17" x14ac:dyDescent="0.15">
      <c r="P1494" s="388"/>
      <c r="Q1494" s="388"/>
    </row>
    <row r="1495" spans="16:17" x14ac:dyDescent="0.15">
      <c r="P1495" s="388"/>
      <c r="Q1495" s="388"/>
    </row>
    <row r="1496" spans="16:17" x14ac:dyDescent="0.15">
      <c r="P1496" s="388"/>
      <c r="Q1496" s="388"/>
    </row>
    <row r="1497" spans="16:17" x14ac:dyDescent="0.15">
      <c r="P1497" s="388"/>
      <c r="Q1497" s="388"/>
    </row>
    <row r="1498" spans="16:17" x14ac:dyDescent="0.15">
      <c r="P1498" s="388"/>
      <c r="Q1498" s="388"/>
    </row>
    <row r="1499" spans="16:17" x14ac:dyDescent="0.15">
      <c r="P1499" s="388"/>
      <c r="Q1499" s="388"/>
    </row>
    <row r="1500" spans="16:17" x14ac:dyDescent="0.15">
      <c r="P1500" s="388"/>
      <c r="Q1500" s="388"/>
    </row>
    <row r="1501" spans="16:17" x14ac:dyDescent="0.15">
      <c r="P1501" s="388"/>
      <c r="Q1501" s="388"/>
    </row>
    <row r="1502" spans="16:17" x14ac:dyDescent="0.15">
      <c r="P1502" s="388"/>
      <c r="Q1502" s="388"/>
    </row>
    <row r="1503" spans="16:17" x14ac:dyDescent="0.15">
      <c r="P1503" s="388"/>
      <c r="Q1503" s="388"/>
    </row>
    <row r="1504" spans="16:17" x14ac:dyDescent="0.15">
      <c r="P1504" s="388"/>
      <c r="Q1504" s="388"/>
    </row>
    <row r="1505" spans="16:17" x14ac:dyDescent="0.15">
      <c r="P1505" s="388"/>
      <c r="Q1505" s="388"/>
    </row>
    <row r="1506" spans="16:17" x14ac:dyDescent="0.15">
      <c r="P1506" s="388"/>
      <c r="Q1506" s="388"/>
    </row>
    <row r="1507" spans="16:17" x14ac:dyDescent="0.15">
      <c r="P1507" s="388"/>
      <c r="Q1507" s="388"/>
    </row>
    <row r="1508" spans="16:17" x14ac:dyDescent="0.15">
      <c r="P1508" s="388"/>
      <c r="Q1508" s="388"/>
    </row>
    <row r="1509" spans="16:17" x14ac:dyDescent="0.15">
      <c r="P1509" s="388"/>
      <c r="Q1509" s="388"/>
    </row>
    <row r="1510" spans="16:17" x14ac:dyDescent="0.15">
      <c r="P1510" s="388"/>
      <c r="Q1510" s="388"/>
    </row>
    <row r="1511" spans="16:17" x14ac:dyDescent="0.15">
      <c r="P1511" s="388"/>
      <c r="Q1511" s="388"/>
    </row>
    <row r="1512" spans="16:17" x14ac:dyDescent="0.15">
      <c r="P1512" s="388"/>
      <c r="Q1512" s="388"/>
    </row>
    <row r="1513" spans="16:17" x14ac:dyDescent="0.15">
      <c r="P1513" s="388"/>
      <c r="Q1513" s="388"/>
    </row>
    <row r="1514" spans="16:17" x14ac:dyDescent="0.15">
      <c r="P1514" s="388"/>
      <c r="Q1514" s="388"/>
    </row>
    <row r="1515" spans="16:17" x14ac:dyDescent="0.15">
      <c r="P1515" s="388"/>
      <c r="Q1515" s="388"/>
    </row>
    <row r="1516" spans="16:17" x14ac:dyDescent="0.15">
      <c r="P1516" s="388"/>
      <c r="Q1516" s="388"/>
    </row>
    <row r="1517" spans="16:17" x14ac:dyDescent="0.15">
      <c r="P1517" s="388"/>
      <c r="Q1517" s="388"/>
    </row>
    <row r="1518" spans="16:17" x14ac:dyDescent="0.15">
      <c r="P1518" s="388"/>
      <c r="Q1518" s="388"/>
    </row>
    <row r="1519" spans="16:17" x14ac:dyDescent="0.15">
      <c r="P1519" s="388"/>
      <c r="Q1519" s="388"/>
    </row>
    <row r="1520" spans="16:17" x14ac:dyDescent="0.15">
      <c r="P1520" s="388"/>
      <c r="Q1520" s="388"/>
    </row>
    <row r="1521" spans="16:17" x14ac:dyDescent="0.15">
      <c r="P1521" s="388"/>
      <c r="Q1521" s="388"/>
    </row>
    <row r="1522" spans="16:17" x14ac:dyDescent="0.15">
      <c r="P1522" s="388"/>
      <c r="Q1522" s="388"/>
    </row>
    <row r="1523" spans="16:17" x14ac:dyDescent="0.15">
      <c r="P1523" s="388"/>
      <c r="Q1523" s="388"/>
    </row>
    <row r="1524" spans="16:17" x14ac:dyDescent="0.15">
      <c r="P1524" s="388"/>
      <c r="Q1524" s="388"/>
    </row>
    <row r="1525" spans="16:17" x14ac:dyDescent="0.15">
      <c r="P1525" s="388"/>
      <c r="Q1525" s="388"/>
    </row>
    <row r="1526" spans="16:17" x14ac:dyDescent="0.15">
      <c r="P1526" s="388"/>
      <c r="Q1526" s="388"/>
    </row>
    <row r="1527" spans="16:17" x14ac:dyDescent="0.15">
      <c r="P1527" s="388"/>
      <c r="Q1527" s="388"/>
    </row>
    <row r="1528" spans="16:17" x14ac:dyDescent="0.15">
      <c r="P1528" s="388"/>
      <c r="Q1528" s="388"/>
    </row>
    <row r="1529" spans="16:17" x14ac:dyDescent="0.15">
      <c r="P1529" s="388"/>
      <c r="Q1529" s="388"/>
    </row>
    <row r="1530" spans="16:17" x14ac:dyDescent="0.15">
      <c r="P1530" s="388"/>
      <c r="Q1530" s="388"/>
    </row>
    <row r="1531" spans="16:17" x14ac:dyDescent="0.15">
      <c r="P1531" s="388"/>
      <c r="Q1531" s="388"/>
    </row>
    <row r="1532" spans="16:17" x14ac:dyDescent="0.15">
      <c r="P1532" s="388"/>
      <c r="Q1532" s="388"/>
    </row>
  </sheetData>
  <sheetProtection password="C10D" sheet="1" objects="1" scenarios="1"/>
  <mergeCells count="1">
    <mergeCell ref="A1:A2"/>
  </mergeCells>
  <phoneticPr fontId="46"/>
  <pageMargins left="0.74791666666666667" right="0.35416666666666669" top="0.59027777777777779" bottom="0.59027777777777779" header="0.51180555555555551" footer="0.51180555555555551"/>
  <pageSetup paperSize="9" scale="85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12</vt:i4>
      </vt:variant>
    </vt:vector>
  </HeadingPairs>
  <TitlesOfParts>
    <vt:vector size="16" baseType="lpstr">
      <vt:lpstr>ｻﾏﾘｰ</vt:lpstr>
      <vt:lpstr>LOG入力</vt:lpstr>
      <vt:lpstr>LOG確認</vt:lpstr>
      <vt:lpstr>電子申請提出用</vt:lpstr>
      <vt:lpstr>LOG確認!Excel_BuiltIn_Print_Area</vt:lpstr>
      <vt:lpstr>LOG入力!Excel_BuiltIn_Print_Area</vt:lpstr>
      <vt:lpstr>ｻﾏﾘｰ!Excel_BuiltIn_Print_Area</vt:lpstr>
      <vt:lpstr>電子申請提出用!Excel_BuiltIn_Print_Area</vt:lpstr>
      <vt:lpstr>LOG確認!Excel_BuiltIn_Print_Titles</vt:lpstr>
      <vt:lpstr>LOG入力!Excel_BuiltIn_Print_Titles</vt:lpstr>
      <vt:lpstr>LOG確認!Print_Area</vt:lpstr>
      <vt:lpstr>LOG入力!Print_Area</vt:lpstr>
      <vt:lpstr>ｻﾏﾘｰ!Print_Area</vt:lpstr>
      <vt:lpstr>電子申請提出用!Print_Area</vt:lpstr>
      <vt:lpstr>LOG確認!Print_Titles</vt:lpstr>
      <vt:lpstr>LOG入力!Print_Titles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</cp:lastModifiedBy>
  <cp:lastPrinted>2021-06-05T11:42:52Z</cp:lastPrinted>
  <dcterms:created xsi:type="dcterms:W3CDTF">2021-06-05T07:04:00Z</dcterms:created>
  <dcterms:modified xsi:type="dcterms:W3CDTF">2023-08-16T14:10:42Z</dcterms:modified>
</cp:coreProperties>
</file>